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BE\"/>
    </mc:Choice>
  </mc:AlternateContent>
  <bookViews>
    <workbookView xWindow="480" yWindow="120" windowWidth="27795" windowHeight="12075" tabRatio="730"/>
  </bookViews>
  <sheets>
    <sheet name="cover" sheetId="75" r:id="rId1"/>
    <sheet name="index" sheetId="4" r:id="rId2"/>
    <sheet name="RES_summary" sheetId="6" r:id="rId3"/>
    <sheet name="RES_hh_num" sheetId="7" r:id="rId4"/>
    <sheet name="RES_hh_fec" sheetId="8" r:id="rId5"/>
    <sheet name="RES_hh_tes" sheetId="9" r:id="rId6"/>
    <sheet name="RES_hh_eff" sheetId="10" r:id="rId7"/>
    <sheet name="RES_hh_emi" sheetId="11" r:id="rId8"/>
    <sheet name="RES_hh_fech" sheetId="12" r:id="rId9"/>
    <sheet name="RES_hh_tesh" sheetId="13" r:id="rId10"/>
    <sheet name="RES_hh_emih" sheetId="14" r:id="rId11"/>
    <sheet name="RES_hh_fecs" sheetId="15" r:id="rId12"/>
    <sheet name="RES_hh_tess" sheetId="16" r:id="rId13"/>
    <sheet name="RES_hh_emis" sheetId="17" r:id="rId14"/>
    <sheet name="RES_hh_num_in" sheetId="18" r:id="rId15"/>
    <sheet name="RES_hh_fec_in" sheetId="19" r:id="rId16"/>
    <sheet name="RES_hh_tes_in" sheetId="20" r:id="rId17"/>
    <sheet name="RES_hh_eff_in" sheetId="21" r:id="rId18"/>
    <sheet name="RES_hh_emi_in" sheetId="22" r:id="rId19"/>
    <sheet name="RES_hh_fech_in" sheetId="23" r:id="rId20"/>
    <sheet name="RES_hh_tesh_in" sheetId="24" r:id="rId21"/>
    <sheet name="RES_hh_emih_in" sheetId="25" r:id="rId22"/>
    <sheet name="RES_hh_fecs_in" sheetId="26" r:id="rId23"/>
    <sheet name="RES_hh_tess_in" sheetId="27" r:id="rId24"/>
    <sheet name="RES_hh_emis_in" sheetId="28" r:id="rId25"/>
    <sheet name="RES_se-appl" sheetId="29" r:id="rId26"/>
    <sheet name="RES_RF" sheetId="30" r:id="rId27"/>
    <sheet name="RES_WM" sheetId="31" r:id="rId28"/>
    <sheet name="RES_DR" sheetId="32" r:id="rId29"/>
    <sheet name="RES_DW" sheetId="33" r:id="rId30"/>
    <sheet name="RES_TV" sheetId="34" r:id="rId31"/>
    <sheet name="RES_IT" sheetId="35" r:id="rId32"/>
    <sheet name="RES_LI" sheetId="36" r:id="rId33"/>
    <sheet name="RES_OA" sheetId="37" r:id="rId34"/>
    <sheet name="RES_hhdet_num" sheetId="38" r:id="rId35"/>
    <sheet name="RES_hhdet_out" sheetId="39" r:id="rId36"/>
    <sheet name="RES_hhdet_in" sheetId="40" r:id="rId37"/>
    <sheet name="RES_hhdet_in_new" sheetId="41" r:id="rId38"/>
    <sheet name="RES_hhdet_in_repl" sheetId="42" r:id="rId39"/>
    <sheet name="RES_hhdet_numvin" sheetId="43" r:id="rId40"/>
    <sheet name="RES_hhdet_fec" sheetId="44" r:id="rId41"/>
    <sheet name="RES_hhdet_tes" sheetId="45" r:id="rId42"/>
    <sheet name="RES_hhdet_eff" sheetId="46" r:id="rId43"/>
    <sheet name="RES_hhdet_emi" sheetId="47" r:id="rId44"/>
    <sheet name="RES_hhdet_fech" sheetId="48" r:id="rId45"/>
    <sheet name="RES_hhdet_tesh" sheetId="49" r:id="rId46"/>
    <sheet name="RES_hhdet_emih" sheetId="50" r:id="rId47"/>
    <sheet name="RES_hhdet_fecs" sheetId="51" r:id="rId48"/>
    <sheet name="RES_hhdet_tess" sheetId="52" r:id="rId49"/>
    <sheet name="RES_hhdet_emis" sheetId="53" r:id="rId50"/>
    <sheet name="RES_hhdet_in_fec" sheetId="54" r:id="rId51"/>
    <sheet name="RES_hhdet_in_tes" sheetId="55" r:id="rId52"/>
    <sheet name="RES_hhdet_in_eff" sheetId="56" r:id="rId53"/>
    <sheet name="RES_hhdet_in_emi" sheetId="57" r:id="rId54"/>
    <sheet name="RES_hhdet_in_fech" sheetId="58" r:id="rId55"/>
    <sheet name="RES_hhdet_in_tesh" sheetId="59" r:id="rId56"/>
    <sheet name="RES_hhdet_in_emih" sheetId="60" r:id="rId57"/>
    <sheet name="RES_hhdet_in_fecs" sheetId="61" r:id="rId58"/>
    <sheet name="RES_hhdet_in_tess" sheetId="62" r:id="rId59"/>
    <sheet name="RES_hhdet_in_emis" sheetId="63" r:id="rId60"/>
    <sheet name="RES_hh_SLD" sheetId="64" r:id="rId61"/>
    <sheet name="RES_hh_LPG" sheetId="65" r:id="rId62"/>
    <sheet name="RES_hh_GDO" sheetId="66" r:id="rId63"/>
    <sheet name="RES_hh_NGS" sheetId="67" r:id="rId64"/>
    <sheet name="RES_hh_BMS" sheetId="68" r:id="rId65"/>
    <sheet name="RES_hh_GEO" sheetId="69" r:id="rId66"/>
    <sheet name="RES_hh_DHT" sheetId="70" r:id="rId67"/>
    <sheet name="RES_hh_AEL" sheetId="71" r:id="rId68"/>
    <sheet name="RES_hh_CEL" sheetId="72" r:id="rId69"/>
  </sheets>
  <definedNames>
    <definedName name="_xlnm.Print_Titles" localSheetId="28">RES_DR!$1:$1</definedName>
    <definedName name="_xlnm.Print_Titles" localSheetId="29">RES_DW!$1:$1</definedName>
    <definedName name="_xlnm.Print_Titles" localSheetId="67">RES_hh_AEL!$1:$1</definedName>
    <definedName name="_xlnm.Print_Titles" localSheetId="64">RES_hh_BMS!$1:$1</definedName>
    <definedName name="_xlnm.Print_Titles" localSheetId="68">RES_hh_CEL!$1:$1</definedName>
    <definedName name="_xlnm.Print_Titles" localSheetId="66">RES_hh_DHT!$1:$1</definedName>
    <definedName name="_xlnm.Print_Titles" localSheetId="6">RES_hh_eff!$1:$1</definedName>
    <definedName name="_xlnm.Print_Titles" localSheetId="17">RES_hh_eff_in!$1:$1</definedName>
    <definedName name="_xlnm.Print_Titles" localSheetId="7">RES_hh_emi!$1:$1</definedName>
    <definedName name="_xlnm.Print_Titles" localSheetId="18">RES_hh_emi_in!$1:$1</definedName>
    <definedName name="_xlnm.Print_Titles" localSheetId="10">RES_hh_emih!$1:$1</definedName>
    <definedName name="_xlnm.Print_Titles" localSheetId="21">RES_hh_emih_in!$1:$1</definedName>
    <definedName name="_xlnm.Print_Titles" localSheetId="13">RES_hh_emis!$1:$1</definedName>
    <definedName name="_xlnm.Print_Titles" localSheetId="24">RES_hh_emis_in!$1:$1</definedName>
    <definedName name="_xlnm.Print_Titles" localSheetId="4">RES_hh_fec!$1:$1</definedName>
    <definedName name="_xlnm.Print_Titles" localSheetId="15">RES_hh_fec_in!$1:$1</definedName>
    <definedName name="_xlnm.Print_Titles" localSheetId="8">RES_hh_fech!$1:$1</definedName>
    <definedName name="_xlnm.Print_Titles" localSheetId="19">RES_hh_fech_in!$1:$1</definedName>
    <definedName name="_xlnm.Print_Titles" localSheetId="11">RES_hh_fecs!$1:$1</definedName>
    <definedName name="_xlnm.Print_Titles" localSheetId="22">RES_hh_fecs_in!$1:$1</definedName>
    <definedName name="_xlnm.Print_Titles" localSheetId="62">RES_hh_GDO!$1:$1</definedName>
    <definedName name="_xlnm.Print_Titles" localSheetId="65">RES_hh_GEO!$1:$1</definedName>
    <definedName name="_xlnm.Print_Titles" localSheetId="61">RES_hh_LPG!$1:$1</definedName>
    <definedName name="_xlnm.Print_Titles" localSheetId="63">RES_hh_NGS!$1:$1</definedName>
    <definedName name="_xlnm.Print_Titles" localSheetId="3">RES_hh_num!$1:$1</definedName>
    <definedName name="_xlnm.Print_Titles" localSheetId="14">RES_hh_num_in!$1:$1</definedName>
    <definedName name="_xlnm.Print_Titles" localSheetId="60">RES_hh_SLD!$1:$1</definedName>
    <definedName name="_xlnm.Print_Titles" localSheetId="5">RES_hh_tes!$1:$1</definedName>
    <definedName name="_xlnm.Print_Titles" localSheetId="16">RES_hh_tes_in!$1:$1</definedName>
    <definedName name="_xlnm.Print_Titles" localSheetId="9">RES_hh_tesh!$1:$1</definedName>
    <definedName name="_xlnm.Print_Titles" localSheetId="20">RES_hh_tesh_in!$1:$1</definedName>
    <definedName name="_xlnm.Print_Titles" localSheetId="12">RES_hh_tess!$1:$1</definedName>
    <definedName name="_xlnm.Print_Titles" localSheetId="23">RES_hh_tess_in!$1:$1</definedName>
    <definedName name="_xlnm.Print_Titles" localSheetId="42">RES_hhdet_eff!$1:$1</definedName>
    <definedName name="_xlnm.Print_Titles" localSheetId="43">RES_hhdet_emi!$1:$1</definedName>
    <definedName name="_xlnm.Print_Titles" localSheetId="46">RES_hhdet_emih!$1:$1</definedName>
    <definedName name="_xlnm.Print_Titles" localSheetId="49">RES_hhdet_emis!$1:$1</definedName>
    <definedName name="_xlnm.Print_Titles" localSheetId="40">RES_hhdet_fec!$1:$1</definedName>
    <definedName name="_xlnm.Print_Titles" localSheetId="44">RES_hhdet_fech!$1:$1</definedName>
    <definedName name="_xlnm.Print_Titles" localSheetId="47">RES_hhdet_fecs!$1:$1</definedName>
    <definedName name="_xlnm.Print_Titles" localSheetId="36">RES_hhdet_in!$1:$1</definedName>
    <definedName name="_xlnm.Print_Titles" localSheetId="52">RES_hhdet_in_eff!$1:$1</definedName>
    <definedName name="_xlnm.Print_Titles" localSheetId="53">RES_hhdet_in_emi!$1:$1</definedName>
    <definedName name="_xlnm.Print_Titles" localSheetId="56">RES_hhdet_in_emih!$1:$1</definedName>
    <definedName name="_xlnm.Print_Titles" localSheetId="59">RES_hhdet_in_emis!$1:$1</definedName>
    <definedName name="_xlnm.Print_Titles" localSheetId="50">RES_hhdet_in_fec!$1:$1</definedName>
    <definedName name="_xlnm.Print_Titles" localSheetId="54">RES_hhdet_in_fech!$1:$1</definedName>
    <definedName name="_xlnm.Print_Titles" localSheetId="57">RES_hhdet_in_fecs!$1:$1</definedName>
    <definedName name="_xlnm.Print_Titles" localSheetId="37">RES_hhdet_in_new!$1:$1</definedName>
    <definedName name="_xlnm.Print_Titles" localSheetId="38">RES_hhdet_in_repl!$1:$1</definedName>
    <definedName name="_xlnm.Print_Titles" localSheetId="51">RES_hhdet_in_tes!$1:$1</definedName>
    <definedName name="_xlnm.Print_Titles" localSheetId="55">RES_hhdet_in_tesh!$1:$1</definedName>
    <definedName name="_xlnm.Print_Titles" localSheetId="58">RES_hhdet_in_tess!$1:$1</definedName>
    <definedName name="_xlnm.Print_Titles" localSheetId="34">RES_hhdet_num!$1:$1</definedName>
    <definedName name="_xlnm.Print_Titles" localSheetId="39">RES_hhdet_numvin!$1:$1</definedName>
    <definedName name="_xlnm.Print_Titles" localSheetId="35">RES_hhdet_out!$1:$1</definedName>
    <definedName name="_xlnm.Print_Titles" localSheetId="41">RES_hhdet_tes!$1:$1</definedName>
    <definedName name="_xlnm.Print_Titles" localSheetId="45">RES_hhdet_tesh!$1:$1</definedName>
    <definedName name="_xlnm.Print_Titles" localSheetId="48">RES_hhdet_tess!$1:$1</definedName>
    <definedName name="_xlnm.Print_Titles" localSheetId="31">RES_IT!$1:$1</definedName>
    <definedName name="_xlnm.Print_Titles" localSheetId="32">RES_LI!$1:$1</definedName>
    <definedName name="_xlnm.Print_Titles" localSheetId="33">RES_OA!$1:$1</definedName>
    <definedName name="_xlnm.Print_Titles" localSheetId="26">RES_RF!$1:$1</definedName>
    <definedName name="_xlnm.Print_Titles" localSheetId="25">'RES_se-appl'!$1:$1</definedName>
    <definedName name="_xlnm.Print_Titles" localSheetId="2">RES_summary!$1:$1</definedName>
    <definedName name="_xlnm.Print_Titles" localSheetId="30">RES_TV!$1:$1</definedName>
    <definedName name="_xlnm.Print_Titles" localSheetId="27">RES_WM!$1:$1</definedName>
  </definedNames>
  <calcPr calcId="162913"/>
</workbook>
</file>

<file path=xl/calcChain.xml><?xml version="1.0" encoding="utf-8"?>
<calcChain xmlns="http://schemas.openxmlformats.org/spreadsheetml/2006/main">
  <c r="X27" i="7" l="1"/>
  <c r="Y17" i="7"/>
  <c r="Y15" i="7"/>
  <c r="X15" i="7"/>
  <c r="X11" i="12"/>
  <c r="X7" i="12"/>
  <c r="Y31" i="12"/>
  <c r="Y30" i="12"/>
  <c r="X29" i="12"/>
  <c r="Y27" i="8"/>
  <c r="Y26" i="12"/>
  <c r="Y23" i="12"/>
  <c r="Y22" i="12"/>
  <c r="Y19" i="12"/>
  <c r="Y18" i="10"/>
  <c r="X17" i="8"/>
  <c r="Y15" i="8"/>
  <c r="X15" i="8"/>
  <c r="X14" i="10"/>
  <c r="X13" i="12"/>
  <c r="Y10" i="12"/>
  <c r="X10" i="12"/>
  <c r="X9" i="12"/>
  <c r="Y7" i="12"/>
  <c r="Y6" i="12"/>
  <c r="X6" i="12"/>
  <c r="X5" i="10"/>
  <c r="X31" i="13"/>
  <c r="X30" i="13"/>
  <c r="X29" i="10"/>
  <c r="X27" i="9"/>
  <c r="Y24" i="13"/>
  <c r="X23" i="13"/>
  <c r="Y20" i="13"/>
  <c r="X19" i="13"/>
  <c r="Y17" i="9"/>
  <c r="Y15" i="9"/>
  <c r="X15" i="9"/>
  <c r="X13" i="13"/>
  <c r="Y12" i="13"/>
  <c r="Y11" i="13"/>
  <c r="X9" i="13"/>
  <c r="Y8" i="13"/>
  <c r="Y7" i="10"/>
  <c r="X4" i="9"/>
  <c r="X32" i="10"/>
  <c r="Y30" i="10"/>
  <c r="X30" i="10"/>
  <c r="X28" i="10"/>
  <c r="X26" i="10"/>
  <c r="X25" i="10"/>
  <c r="X24" i="10"/>
  <c r="X22" i="10"/>
  <c r="X21" i="10"/>
  <c r="X20" i="10"/>
  <c r="Y19" i="10"/>
  <c r="X18" i="10"/>
  <c r="X16" i="10"/>
  <c r="Y14" i="10"/>
  <c r="X12" i="10"/>
  <c r="Y10" i="10"/>
  <c r="X10" i="10"/>
  <c r="X8" i="10"/>
  <c r="Y6" i="10"/>
  <c r="X31" i="14"/>
  <c r="X31" i="17" s="1"/>
  <c r="X30" i="14"/>
  <c r="X24" i="14"/>
  <c r="X24" i="17" s="1"/>
  <c r="Y22" i="14"/>
  <c r="Y22" i="17" s="1"/>
  <c r="X20" i="14"/>
  <c r="Y15" i="11"/>
  <c r="X15" i="11"/>
  <c r="Y10" i="14"/>
  <c r="X10" i="14"/>
  <c r="X10" i="17" s="1"/>
  <c r="Y9" i="14"/>
  <c r="Y9" i="17" s="1"/>
  <c r="Y6" i="14"/>
  <c r="X4" i="11"/>
  <c r="Y32" i="12"/>
  <c r="X32" i="12"/>
  <c r="X30" i="12"/>
  <c r="Y28" i="12"/>
  <c r="X28" i="12"/>
  <c r="X26" i="12"/>
  <c r="Y24" i="12"/>
  <c r="X24" i="12"/>
  <c r="X22" i="12"/>
  <c r="Y20" i="12"/>
  <c r="X20" i="12"/>
  <c r="X18" i="12"/>
  <c r="Y12" i="12"/>
  <c r="X12" i="12"/>
  <c r="Y8" i="12"/>
  <c r="X8" i="12"/>
  <c r="X32" i="13"/>
  <c r="Y31" i="13"/>
  <c r="Y30" i="13"/>
  <c r="X28" i="13"/>
  <c r="Y26" i="13"/>
  <c r="X26" i="13"/>
  <c r="X24" i="13"/>
  <c r="Y23" i="13"/>
  <c r="Y22" i="13"/>
  <c r="X22" i="13"/>
  <c r="X20" i="13"/>
  <c r="Y19" i="13"/>
  <c r="Y18" i="13"/>
  <c r="X18" i="13"/>
  <c r="X12" i="13"/>
  <c r="Y10" i="13"/>
  <c r="X10" i="13"/>
  <c r="X8" i="13"/>
  <c r="Y6" i="13"/>
  <c r="X6" i="13"/>
  <c r="Y32" i="14"/>
  <c r="Y32" i="17" s="1"/>
  <c r="X32" i="14"/>
  <c r="X32" i="17" s="1"/>
  <c r="Y31" i="14"/>
  <c r="Y31" i="17" s="1"/>
  <c r="Y30" i="14"/>
  <c r="X29" i="14"/>
  <c r="Y28" i="14"/>
  <c r="X28" i="14"/>
  <c r="Y26" i="14"/>
  <c r="Y26" i="17" s="1"/>
  <c r="X26" i="14"/>
  <c r="X26" i="17" s="1"/>
  <c r="Y25" i="14"/>
  <c r="Y25" i="17" s="1"/>
  <c r="X25" i="14"/>
  <c r="X25" i="17" s="1"/>
  <c r="Y24" i="14"/>
  <c r="Y24" i="17" s="1"/>
  <c r="Y23" i="14"/>
  <c r="Y23" i="17" s="1"/>
  <c r="X23" i="14"/>
  <c r="X23" i="17" s="1"/>
  <c r="X22" i="14"/>
  <c r="X22" i="17" s="1"/>
  <c r="X21" i="14"/>
  <c r="Y20" i="14"/>
  <c r="Y19" i="14"/>
  <c r="X18" i="14"/>
  <c r="Y16" i="14"/>
  <c r="X16" i="14"/>
  <c r="X15" i="14" s="1"/>
  <c r="X15" i="17" s="1"/>
  <c r="Y14" i="14"/>
  <c r="Y14" i="17" s="1"/>
  <c r="X14" i="14"/>
  <c r="X14" i="17" s="1"/>
  <c r="Y13" i="14"/>
  <c r="Y13" i="17" s="1"/>
  <c r="X13" i="14"/>
  <c r="X13" i="17" s="1"/>
  <c r="Y12" i="14"/>
  <c r="Y12" i="17" s="1"/>
  <c r="X12" i="14"/>
  <c r="X12" i="17" s="1"/>
  <c r="Y11" i="14"/>
  <c r="Y11" i="17" s="1"/>
  <c r="X11" i="14"/>
  <c r="X11" i="17" s="1"/>
  <c r="X9" i="14"/>
  <c r="X9" i="17" s="1"/>
  <c r="Y8" i="14"/>
  <c r="X8" i="14"/>
  <c r="Y7" i="14"/>
  <c r="X5" i="14"/>
  <c r="Y10" i="17"/>
  <c r="Y27" i="18"/>
  <c r="X27" i="18"/>
  <c r="Y15" i="18"/>
  <c r="X15" i="18"/>
  <c r="Y14" i="18"/>
  <c r="Y14" i="24" s="1"/>
  <c r="Y4" i="18"/>
  <c r="Y3" i="18" s="1"/>
  <c r="Y16" i="23" s="1"/>
  <c r="Y15" i="23" s="1"/>
  <c r="X4" i="18"/>
  <c r="X3" i="18" s="1"/>
  <c r="X32" i="23"/>
  <c r="X30" i="23"/>
  <c r="Y26" i="23"/>
  <c r="X24" i="23"/>
  <c r="Y22" i="23"/>
  <c r="X20" i="23"/>
  <c r="Y15" i="19"/>
  <c r="X15" i="19"/>
  <c r="Y10" i="23"/>
  <c r="X10" i="23"/>
  <c r="Y6" i="23"/>
  <c r="X30" i="24"/>
  <c r="Y29" i="21"/>
  <c r="X26" i="24"/>
  <c r="Y25" i="21"/>
  <c r="X22" i="24"/>
  <c r="Y21" i="21"/>
  <c r="Y17" i="20"/>
  <c r="Y13" i="21"/>
  <c r="X10" i="24"/>
  <c r="Y9" i="21"/>
  <c r="X4" i="20"/>
  <c r="X6" i="24"/>
  <c r="Y5" i="21"/>
  <c r="Y31" i="21"/>
  <c r="X31" i="21"/>
  <c r="Y30" i="21"/>
  <c r="X30" i="21"/>
  <c r="X29" i="21"/>
  <c r="X26" i="21"/>
  <c r="X25" i="21"/>
  <c r="Y23" i="21"/>
  <c r="X23" i="21"/>
  <c r="X21" i="21"/>
  <c r="Y19" i="21"/>
  <c r="X19" i="21"/>
  <c r="Y14" i="21"/>
  <c r="X13" i="21"/>
  <c r="Y11" i="21"/>
  <c r="X11" i="21"/>
  <c r="Y10" i="21"/>
  <c r="X9" i="21"/>
  <c r="Y7" i="21"/>
  <c r="Y6" i="21"/>
  <c r="X5" i="21"/>
  <c r="X31" i="25"/>
  <c r="X31" i="28" s="1"/>
  <c r="X27" i="22"/>
  <c r="Y22" i="25"/>
  <c r="Y22" i="28" s="1"/>
  <c r="Y21" i="25"/>
  <c r="X21" i="25"/>
  <c r="X17" i="22"/>
  <c r="Y18" i="25"/>
  <c r="Y15" i="22"/>
  <c r="X15" i="22"/>
  <c r="Y10" i="25"/>
  <c r="Y10" i="28" s="1"/>
  <c r="Y9" i="25"/>
  <c r="Y9" i="28" s="1"/>
  <c r="Y6" i="25"/>
  <c r="Y32" i="23"/>
  <c r="Y31" i="23"/>
  <c r="X31" i="23"/>
  <c r="Y29" i="23"/>
  <c r="X29" i="23"/>
  <c r="Y28" i="23"/>
  <c r="Y25" i="23"/>
  <c r="X25" i="23"/>
  <c r="Y24" i="23"/>
  <c r="Y23" i="23"/>
  <c r="X23" i="23"/>
  <c r="Y21" i="23"/>
  <c r="X21" i="23"/>
  <c r="Y20" i="23"/>
  <c r="Y19" i="23"/>
  <c r="X19" i="23"/>
  <c r="Y13" i="23"/>
  <c r="X13" i="23"/>
  <c r="Y12" i="23"/>
  <c r="Y11" i="23"/>
  <c r="X11" i="23"/>
  <c r="Y9" i="23"/>
  <c r="X9" i="23"/>
  <c r="Y8" i="23"/>
  <c r="Y7" i="23"/>
  <c r="X7" i="23"/>
  <c r="Y5" i="23"/>
  <c r="X5" i="23"/>
  <c r="Y31" i="24"/>
  <c r="X31" i="24"/>
  <c r="Y30" i="24"/>
  <c r="Y29" i="24"/>
  <c r="X29" i="24"/>
  <c r="Y26" i="24"/>
  <c r="Y25" i="24"/>
  <c r="X25" i="24"/>
  <c r="Y23" i="24"/>
  <c r="X23" i="24"/>
  <c r="Y22" i="24"/>
  <c r="Y21" i="24"/>
  <c r="X21" i="24"/>
  <c r="Y19" i="24"/>
  <c r="X19" i="24"/>
  <c r="Y18" i="24"/>
  <c r="Y13" i="24"/>
  <c r="X13" i="24"/>
  <c r="Y11" i="24"/>
  <c r="X11" i="24"/>
  <c r="Y10" i="24"/>
  <c r="Y9" i="24"/>
  <c r="X9" i="24"/>
  <c r="Y7" i="24"/>
  <c r="X7" i="24"/>
  <c r="Y6" i="24"/>
  <c r="Y5" i="24"/>
  <c r="X5" i="24"/>
  <c r="Y32" i="25"/>
  <c r="Y32" i="28" s="1"/>
  <c r="X32" i="25"/>
  <c r="Y31" i="25"/>
  <c r="Y31" i="28" s="1"/>
  <c r="Y30" i="25"/>
  <c r="X30" i="25"/>
  <c r="Y29" i="25"/>
  <c r="X29" i="25"/>
  <c r="Y28" i="25"/>
  <c r="Y26" i="25"/>
  <c r="Y26" i="28" s="1"/>
  <c r="X26" i="25"/>
  <c r="X26" i="28" s="1"/>
  <c r="Y25" i="25"/>
  <c r="Y25" i="28" s="1"/>
  <c r="X25" i="25"/>
  <c r="X25" i="28" s="1"/>
  <c r="Y24" i="25"/>
  <c r="Y24" i="28" s="1"/>
  <c r="X24" i="25"/>
  <c r="X24" i="28" s="1"/>
  <c r="Y23" i="25"/>
  <c r="Y23" i="28" s="1"/>
  <c r="X23" i="25"/>
  <c r="X23" i="28" s="1"/>
  <c r="X22" i="25"/>
  <c r="X22" i="28" s="1"/>
  <c r="Y20" i="25"/>
  <c r="Y19" i="25"/>
  <c r="X19" i="25"/>
  <c r="X18" i="25"/>
  <c r="Y16" i="25"/>
  <c r="Y15" i="25" s="1"/>
  <c r="Y15" i="28" s="1"/>
  <c r="X16" i="25"/>
  <c r="X16" i="28" s="1"/>
  <c r="Y14" i="25"/>
  <c r="Y14" i="28" s="1"/>
  <c r="X14" i="25"/>
  <c r="X14" i="28" s="1"/>
  <c r="Y13" i="25"/>
  <c r="Y13" i="28" s="1"/>
  <c r="X13" i="25"/>
  <c r="X13" i="28" s="1"/>
  <c r="Y12" i="25"/>
  <c r="Y12" i="28" s="1"/>
  <c r="X12" i="25"/>
  <c r="Y11" i="25"/>
  <c r="X11" i="25"/>
  <c r="X11" i="28" s="1"/>
  <c r="X10" i="25"/>
  <c r="X10" i="28" s="1"/>
  <c r="X9" i="25"/>
  <c r="X9" i="28" s="1"/>
  <c r="Y8" i="25"/>
  <c r="Y7" i="25"/>
  <c r="X7" i="25"/>
  <c r="X6" i="25"/>
  <c r="X32" i="28"/>
  <c r="X12" i="28"/>
  <c r="Y11" i="28"/>
  <c r="X23" i="29"/>
  <c r="Y19" i="29"/>
  <c r="X19" i="29"/>
  <c r="X6" i="29" s="1"/>
  <c r="X18" i="29"/>
  <c r="Y27" i="29"/>
  <c r="Y14" i="29" s="1"/>
  <c r="X27" i="29"/>
  <c r="X14" i="29" s="1"/>
  <c r="Y26" i="29"/>
  <c r="Y13" i="29" s="1"/>
  <c r="X26" i="29"/>
  <c r="X24" i="29"/>
  <c r="X11" i="29" s="1"/>
  <c r="Y23" i="29"/>
  <c r="Y10" i="29" s="1"/>
  <c r="Y21" i="29"/>
  <c r="Y8" i="29" s="1"/>
  <c r="X21" i="29"/>
  <c r="X8" i="29" s="1"/>
  <c r="X20" i="29"/>
  <c r="X7" i="29" s="1"/>
  <c r="Y18" i="29"/>
  <c r="Y5" i="29" s="1"/>
  <c r="Y5" i="30"/>
  <c r="Y3" i="30" s="1"/>
  <c r="X5" i="30"/>
  <c r="X3" i="30" s="1"/>
  <c r="Y5" i="31"/>
  <c r="Y3" i="31" s="1"/>
  <c r="X5" i="32"/>
  <c r="X3" i="32" s="1"/>
  <c r="Y5" i="33"/>
  <c r="Y3" i="33" s="1"/>
  <c r="X5" i="33"/>
  <c r="X3" i="33" s="1"/>
  <c r="Y5" i="34"/>
  <c r="Y3" i="34" s="1"/>
  <c r="X5" i="34"/>
  <c r="X3" i="34" s="1"/>
  <c r="Y5" i="35"/>
  <c r="Y3" i="35" s="1"/>
  <c r="Y5" i="36"/>
  <c r="Y3" i="36" s="1"/>
  <c r="X5" i="37"/>
  <c r="X172" i="42"/>
  <c r="Y167" i="42"/>
  <c r="X154" i="42"/>
  <c r="Y149" i="42"/>
  <c r="X136" i="42"/>
  <c r="Y131" i="42"/>
  <c r="X117" i="42"/>
  <c r="Y112" i="42"/>
  <c r="Y93" i="42"/>
  <c r="X92" i="42"/>
  <c r="Y74" i="42"/>
  <c r="X73" i="42"/>
  <c r="Y55" i="42"/>
  <c r="X54" i="42"/>
  <c r="Y36" i="42"/>
  <c r="X35" i="42"/>
  <c r="X16" i="42"/>
  <c r="Y11" i="42"/>
  <c r="X10" i="42"/>
  <c r="Y171" i="42"/>
  <c r="Y170" i="42"/>
  <c r="X170" i="42"/>
  <c r="Y169" i="42"/>
  <c r="X169" i="42"/>
  <c r="Y168" i="42"/>
  <c r="X168" i="42"/>
  <c r="X167" i="42"/>
  <c r="Y153" i="42"/>
  <c r="Y152" i="42"/>
  <c r="X152" i="42"/>
  <c r="Y151" i="42"/>
  <c r="X151" i="42"/>
  <c r="Y150" i="42"/>
  <c r="X150" i="42"/>
  <c r="X149" i="42"/>
  <c r="Y135" i="42"/>
  <c r="Y134" i="42"/>
  <c r="X134" i="42"/>
  <c r="Y133" i="42"/>
  <c r="X133" i="42"/>
  <c r="Y132" i="42"/>
  <c r="X132" i="42"/>
  <c r="X131" i="42"/>
  <c r="Y117" i="42"/>
  <c r="Y116" i="42"/>
  <c r="Y115" i="42"/>
  <c r="X115" i="42"/>
  <c r="Y114" i="42"/>
  <c r="X114" i="42"/>
  <c r="Y113" i="42"/>
  <c r="X113" i="42"/>
  <c r="X112" i="42"/>
  <c r="Y97" i="42"/>
  <c r="Y96" i="42"/>
  <c r="X96" i="42"/>
  <c r="Y95" i="42"/>
  <c r="X95" i="42"/>
  <c r="Y94" i="42"/>
  <c r="X94" i="42"/>
  <c r="X93" i="42"/>
  <c r="Y92" i="42"/>
  <c r="Y91" i="42"/>
  <c r="X91" i="42"/>
  <c r="Y90" i="42"/>
  <c r="X90" i="42"/>
  <c r="Y89" i="42"/>
  <c r="Y88" i="42"/>
  <c r="X88" i="42"/>
  <c r="X74" i="42"/>
  <c r="Y72" i="42"/>
  <c r="X72" i="42"/>
  <c r="Y71" i="42"/>
  <c r="X71" i="42"/>
  <c r="Y70" i="42"/>
  <c r="Y69" i="42"/>
  <c r="X69" i="42"/>
  <c r="X55" i="42"/>
  <c r="Y53" i="42"/>
  <c r="X53" i="42"/>
  <c r="Y52" i="42"/>
  <c r="X52" i="42"/>
  <c r="Y51" i="42"/>
  <c r="Y50" i="42"/>
  <c r="X50" i="42"/>
  <c r="X36" i="42"/>
  <c r="Y34" i="42"/>
  <c r="X34" i="42"/>
  <c r="Y33" i="42"/>
  <c r="X33" i="42"/>
  <c r="Y32" i="42"/>
  <c r="X32" i="42"/>
  <c r="Y31" i="42"/>
  <c r="X31" i="42"/>
  <c r="Y15" i="42"/>
  <c r="Y14" i="42"/>
  <c r="X14" i="42"/>
  <c r="Y13" i="42"/>
  <c r="X13" i="42"/>
  <c r="Y12" i="42"/>
  <c r="X12" i="42"/>
  <c r="X11" i="42"/>
  <c r="Y164" i="44"/>
  <c r="X164" i="44"/>
  <c r="X162" i="44"/>
  <c r="X146" i="44"/>
  <c r="Y146" i="44"/>
  <c r="Y144" i="44"/>
  <c r="Y128" i="44"/>
  <c r="X128" i="44"/>
  <c r="X125" i="44"/>
  <c r="Y125" i="44"/>
  <c r="Y109" i="44"/>
  <c r="X109" i="44"/>
  <c r="Y106" i="44"/>
  <c r="X106" i="44"/>
  <c r="Y85" i="44"/>
  <c r="X85" i="44"/>
  <c r="X82" i="44"/>
  <c r="X66" i="44"/>
  <c r="Y66" i="44"/>
  <c r="X63" i="44"/>
  <c r="Y63" i="44"/>
  <c r="X47" i="44"/>
  <c r="Y47" i="44"/>
  <c r="Y44" i="44"/>
  <c r="X44" i="44"/>
  <c r="X28" i="44"/>
  <c r="Y28" i="44"/>
  <c r="Y25" i="44"/>
  <c r="X7" i="44"/>
  <c r="Y7" i="44"/>
  <c r="X4" i="44"/>
  <c r="Y4" i="44"/>
  <c r="X177" i="46"/>
  <c r="Y174" i="46"/>
  <c r="X173" i="46"/>
  <c r="Y170" i="46"/>
  <c r="X169" i="46"/>
  <c r="Y166" i="46"/>
  <c r="Y164" i="45"/>
  <c r="Y162" i="45"/>
  <c r="X162" i="45"/>
  <c r="Y157" i="46"/>
  <c r="X156" i="46"/>
  <c r="Y153" i="46"/>
  <c r="X152" i="46"/>
  <c r="Y149" i="46"/>
  <c r="X148" i="46"/>
  <c r="Y146" i="45"/>
  <c r="X146" i="45"/>
  <c r="X144" i="45"/>
  <c r="Y140" i="46"/>
  <c r="X139" i="46"/>
  <c r="Y136" i="46"/>
  <c r="X135" i="46"/>
  <c r="Y132" i="46"/>
  <c r="X131" i="46"/>
  <c r="X128" i="45"/>
  <c r="Y128" i="45"/>
  <c r="Y125" i="45"/>
  <c r="X122" i="46"/>
  <c r="X118" i="46"/>
  <c r="X109" i="45"/>
  <c r="X109" i="46" s="1"/>
  <c r="Y109" i="45"/>
  <c r="Y109" i="46" s="1"/>
  <c r="X106" i="45"/>
  <c r="Y106" i="45"/>
  <c r="Y106" i="46" s="1"/>
  <c r="Y85" i="45"/>
  <c r="X85" i="45"/>
  <c r="X82" i="45"/>
  <c r="Y82" i="45"/>
  <c r="Y77" i="46"/>
  <c r="Y73" i="46"/>
  <c r="Y69" i="46"/>
  <c r="Y66" i="45"/>
  <c r="X66" i="45"/>
  <c r="X63" i="45"/>
  <c r="X63" i="46" s="1"/>
  <c r="Y60" i="46"/>
  <c r="Y56" i="46"/>
  <c r="Y52" i="46"/>
  <c r="Y47" i="45"/>
  <c r="Y47" i="46" s="1"/>
  <c r="X47" i="45"/>
  <c r="Y44" i="45"/>
  <c r="Y39" i="46"/>
  <c r="Y35" i="46"/>
  <c r="Y31" i="46"/>
  <c r="Y28" i="45"/>
  <c r="X28" i="45"/>
  <c r="Y27" i="46"/>
  <c r="X25" i="45"/>
  <c r="X21" i="46"/>
  <c r="X17" i="46"/>
  <c r="X13" i="46"/>
  <c r="X9" i="46"/>
  <c r="Y7" i="45"/>
  <c r="X7" i="45"/>
  <c r="Y177" i="46"/>
  <c r="Y176" i="46"/>
  <c r="X176" i="46"/>
  <c r="X175" i="46"/>
  <c r="Y173" i="46"/>
  <c r="Y172" i="46"/>
  <c r="X172" i="46"/>
  <c r="X171" i="46"/>
  <c r="Y169" i="46"/>
  <c r="Y168" i="46"/>
  <c r="X168" i="46"/>
  <c r="X167" i="46"/>
  <c r="Y165" i="46"/>
  <c r="X163" i="46"/>
  <c r="Y159" i="46"/>
  <c r="X159" i="46"/>
  <c r="X158" i="46"/>
  <c r="Y156" i="46"/>
  <c r="Y155" i="46"/>
  <c r="X155" i="46"/>
  <c r="X154" i="46"/>
  <c r="Y152" i="46"/>
  <c r="Y151" i="46"/>
  <c r="X151" i="46"/>
  <c r="X150" i="46"/>
  <c r="Y148" i="46"/>
  <c r="Y147" i="46"/>
  <c r="X147" i="46"/>
  <c r="X141" i="46"/>
  <c r="X140" i="46"/>
  <c r="Y139" i="46"/>
  <c r="Y138" i="46"/>
  <c r="X138" i="46"/>
  <c r="X137" i="46"/>
  <c r="Y135" i="46"/>
  <c r="Y134" i="46"/>
  <c r="X134" i="46"/>
  <c r="X133" i="46"/>
  <c r="X132" i="46"/>
  <c r="Y131" i="46"/>
  <c r="Y130" i="46"/>
  <c r="X130" i="46"/>
  <c r="Y129" i="46"/>
  <c r="X129" i="46"/>
  <c r="Y127" i="46"/>
  <c r="Y126" i="46"/>
  <c r="X126" i="46"/>
  <c r="Y122" i="46"/>
  <c r="Y121" i="46"/>
  <c r="X121" i="46"/>
  <c r="X120" i="46"/>
  <c r="Y119" i="46"/>
  <c r="X119" i="46"/>
  <c r="Y118" i="46"/>
  <c r="Y117" i="46"/>
  <c r="X117" i="46"/>
  <c r="Y116" i="46"/>
  <c r="X116" i="46"/>
  <c r="Y115" i="46"/>
  <c r="Y114" i="46"/>
  <c r="X114" i="46"/>
  <c r="Y113" i="46"/>
  <c r="X113" i="46"/>
  <c r="Y112" i="46"/>
  <c r="X112" i="46"/>
  <c r="Y111" i="46"/>
  <c r="Y110" i="46"/>
  <c r="X110" i="46"/>
  <c r="Y108" i="46"/>
  <c r="X108" i="46"/>
  <c r="Y107" i="46"/>
  <c r="Y103" i="46"/>
  <c r="X103" i="46"/>
  <c r="Y102" i="46"/>
  <c r="X102" i="46"/>
  <c r="Y101" i="46"/>
  <c r="X101" i="46"/>
  <c r="Y100" i="46"/>
  <c r="X100" i="46"/>
  <c r="Y99" i="46"/>
  <c r="X99" i="46"/>
  <c r="Y98" i="46"/>
  <c r="X98" i="46"/>
  <c r="Y97" i="46"/>
  <c r="X97" i="46"/>
  <c r="Y96" i="46"/>
  <c r="X96" i="46"/>
  <c r="Y95" i="46"/>
  <c r="X95" i="46"/>
  <c r="Y94" i="46"/>
  <c r="X94" i="46"/>
  <c r="Y93" i="46"/>
  <c r="X93" i="46"/>
  <c r="Y92" i="46"/>
  <c r="X92" i="46"/>
  <c r="Y91" i="46"/>
  <c r="X91" i="46"/>
  <c r="Y90" i="46"/>
  <c r="X90" i="46"/>
  <c r="Y89" i="46"/>
  <c r="X89" i="46"/>
  <c r="Y88" i="46"/>
  <c r="X88" i="46"/>
  <c r="Y87" i="46"/>
  <c r="X87" i="46"/>
  <c r="Y86" i="46"/>
  <c r="X86" i="46"/>
  <c r="Y84" i="46"/>
  <c r="X84" i="46"/>
  <c r="X83" i="46"/>
  <c r="Y79" i="46"/>
  <c r="X79" i="46"/>
  <c r="Y78" i="46"/>
  <c r="X78" i="46"/>
  <c r="Y76" i="46"/>
  <c r="X76" i="46"/>
  <c r="Y75" i="46"/>
  <c r="X75" i="46"/>
  <c r="Y74" i="46"/>
  <c r="X74" i="46"/>
  <c r="Y72" i="46"/>
  <c r="X72" i="46"/>
  <c r="Y71" i="46"/>
  <c r="X71" i="46"/>
  <c r="Y70" i="46"/>
  <c r="X70" i="46"/>
  <c r="Y68" i="46"/>
  <c r="X68" i="46"/>
  <c r="Y67" i="46"/>
  <c r="X67" i="46"/>
  <c r="X65" i="46"/>
  <c r="Y64" i="46"/>
  <c r="X64" i="46"/>
  <c r="X60" i="46"/>
  <c r="Y59" i="46"/>
  <c r="X59" i="46"/>
  <c r="Y58" i="46"/>
  <c r="X58" i="46"/>
  <c r="Y57" i="46"/>
  <c r="X57" i="46"/>
  <c r="X56" i="46"/>
  <c r="Y55" i="46"/>
  <c r="X55" i="46"/>
  <c r="Y54" i="46"/>
  <c r="X54" i="46"/>
  <c r="Y53" i="46"/>
  <c r="X53" i="46"/>
  <c r="X52" i="46"/>
  <c r="Y51" i="46"/>
  <c r="X51" i="46"/>
  <c r="Y50" i="46"/>
  <c r="X50" i="46"/>
  <c r="Y49" i="46"/>
  <c r="X49" i="46"/>
  <c r="X48" i="46"/>
  <c r="Y46" i="46"/>
  <c r="X46" i="46"/>
  <c r="X45" i="46"/>
  <c r="Y41" i="46"/>
  <c r="X41" i="46"/>
  <c r="Y40" i="46"/>
  <c r="X40" i="46"/>
  <c r="Y38" i="46"/>
  <c r="X38" i="46"/>
  <c r="Y37" i="46"/>
  <c r="X37" i="46"/>
  <c r="Y36" i="46"/>
  <c r="X36" i="46"/>
  <c r="Y34" i="46"/>
  <c r="X34" i="46"/>
  <c r="Y33" i="46"/>
  <c r="X33" i="46"/>
  <c r="Y32" i="46"/>
  <c r="X32" i="46"/>
  <c r="Y30" i="46"/>
  <c r="X30" i="46"/>
  <c r="Y29" i="46"/>
  <c r="X29" i="46"/>
  <c r="Y26" i="46"/>
  <c r="X26" i="46"/>
  <c r="Y22" i="46"/>
  <c r="Y21" i="46"/>
  <c r="Y20" i="46"/>
  <c r="X20" i="46"/>
  <c r="Y19" i="46"/>
  <c r="X19" i="46"/>
  <c r="Y18" i="46"/>
  <c r="Y17" i="46"/>
  <c r="Y16" i="46"/>
  <c r="X16" i="46"/>
  <c r="Y15" i="46"/>
  <c r="X15" i="46"/>
  <c r="Y14" i="46"/>
  <c r="Y13" i="46"/>
  <c r="Y12" i="46"/>
  <c r="X12" i="46"/>
  <c r="Y11" i="46"/>
  <c r="X11" i="46"/>
  <c r="Y10" i="46"/>
  <c r="Y9" i="46"/>
  <c r="Y8" i="46"/>
  <c r="X8" i="46"/>
  <c r="Y6" i="46"/>
  <c r="X6" i="46"/>
  <c r="Y5" i="46"/>
  <c r="Y164" i="47"/>
  <c r="X164" i="47"/>
  <c r="Y162" i="47"/>
  <c r="Y161" i="47" s="1"/>
  <c r="X162" i="47"/>
  <c r="X161" i="47" s="1"/>
  <c r="Y146" i="47"/>
  <c r="X146" i="47"/>
  <c r="Y144" i="47"/>
  <c r="Y143" i="47" s="1"/>
  <c r="X144" i="47"/>
  <c r="X143" i="47" s="1"/>
  <c r="Y128" i="47"/>
  <c r="X128" i="47"/>
  <c r="Y125" i="47"/>
  <c r="Y124" i="47" s="1"/>
  <c r="X125" i="47"/>
  <c r="X124" i="47" s="1"/>
  <c r="Y109" i="47"/>
  <c r="X109" i="47"/>
  <c r="Y106" i="47"/>
  <c r="X106" i="47"/>
  <c r="X105" i="47" s="1"/>
  <c r="Y85" i="47"/>
  <c r="X85" i="47"/>
  <c r="Y82" i="47"/>
  <c r="Y81" i="47" s="1"/>
  <c r="X82" i="47"/>
  <c r="X81" i="47" s="1"/>
  <c r="Y66" i="47"/>
  <c r="X66" i="47"/>
  <c r="Y63" i="47"/>
  <c r="Y62" i="47" s="1"/>
  <c r="X63" i="47"/>
  <c r="X62" i="47" s="1"/>
  <c r="Y47" i="47"/>
  <c r="X47" i="47"/>
  <c r="Y44" i="47"/>
  <c r="Y43" i="47" s="1"/>
  <c r="X44" i="47"/>
  <c r="X43" i="47" s="1"/>
  <c r="Y28" i="47"/>
  <c r="X28" i="47"/>
  <c r="Y25" i="47"/>
  <c r="Y24" i="47" s="1"/>
  <c r="X25" i="47"/>
  <c r="X24" i="47" s="1"/>
  <c r="Y7" i="47"/>
  <c r="X7" i="47"/>
  <c r="Y4" i="47"/>
  <c r="X4" i="47"/>
  <c r="X3" i="47" s="1"/>
  <c r="Y165" i="48"/>
  <c r="Y164" i="48" s="1"/>
  <c r="X165" i="48"/>
  <c r="X164" i="48" s="1"/>
  <c r="Y162" i="48"/>
  <c r="X162" i="48"/>
  <c r="Y147" i="48"/>
  <c r="Y146" i="48" s="1"/>
  <c r="X147" i="48"/>
  <c r="X146" i="48" s="1"/>
  <c r="Y144" i="48"/>
  <c r="X144" i="48"/>
  <c r="X129" i="48"/>
  <c r="X128" i="48" s="1"/>
  <c r="Y125" i="48"/>
  <c r="X125" i="48"/>
  <c r="Y110" i="48"/>
  <c r="Y109" i="48" s="1"/>
  <c r="X110" i="48"/>
  <c r="X109" i="48" s="1"/>
  <c r="Y106" i="48"/>
  <c r="X106" i="48"/>
  <c r="Y86" i="48"/>
  <c r="Y85" i="48" s="1"/>
  <c r="X86" i="48"/>
  <c r="X85" i="48" s="1"/>
  <c r="Y82" i="48"/>
  <c r="X82" i="48"/>
  <c r="Y67" i="48"/>
  <c r="Y66" i="48" s="1"/>
  <c r="X67" i="48"/>
  <c r="X66" i="48" s="1"/>
  <c r="Y63" i="48"/>
  <c r="X63" i="48"/>
  <c r="Y48" i="48"/>
  <c r="Y47" i="48" s="1"/>
  <c r="X48" i="48"/>
  <c r="X47" i="48" s="1"/>
  <c r="Y44" i="48"/>
  <c r="X44" i="48"/>
  <c r="Y29" i="48"/>
  <c r="Y28" i="48" s="1"/>
  <c r="X29" i="48"/>
  <c r="X28" i="48" s="1"/>
  <c r="Y25" i="48"/>
  <c r="X25" i="48"/>
  <c r="Y8" i="48"/>
  <c r="Y7" i="48" s="1"/>
  <c r="X8" i="48"/>
  <c r="X7" i="48" s="1"/>
  <c r="Y4" i="48"/>
  <c r="X4" i="48"/>
  <c r="Y165" i="49"/>
  <c r="Y164" i="49" s="1"/>
  <c r="X165" i="49"/>
  <c r="X164" i="49" s="1"/>
  <c r="Y162" i="49"/>
  <c r="X162" i="49"/>
  <c r="Y147" i="49"/>
  <c r="Y146" i="49" s="1"/>
  <c r="X147" i="49"/>
  <c r="X146" i="49" s="1"/>
  <c r="Y144" i="49"/>
  <c r="X144" i="49"/>
  <c r="Y129" i="49"/>
  <c r="Y128" i="49" s="1"/>
  <c r="X129" i="49"/>
  <c r="X128" i="49" s="1"/>
  <c r="Y125" i="49"/>
  <c r="X125" i="49"/>
  <c r="Y110" i="49"/>
  <c r="Y198" i="69" s="1"/>
  <c r="Y197" i="69" s="1"/>
  <c r="X110" i="49"/>
  <c r="X109" i="49" s="1"/>
  <c r="Y106" i="49"/>
  <c r="X106" i="49"/>
  <c r="Y86" i="49"/>
  <c r="Y85" i="49" s="1"/>
  <c r="X86" i="49"/>
  <c r="X85" i="49" s="1"/>
  <c r="Y82" i="49"/>
  <c r="X82" i="49"/>
  <c r="Y67" i="49"/>
  <c r="Y66" i="49" s="1"/>
  <c r="X67" i="49"/>
  <c r="X66" i="49" s="1"/>
  <c r="Y63" i="49"/>
  <c r="X63" i="49"/>
  <c r="Y48" i="49"/>
  <c r="Y47" i="49" s="1"/>
  <c r="X48" i="49"/>
  <c r="X47" i="49" s="1"/>
  <c r="Y44" i="49"/>
  <c r="X44" i="49"/>
  <c r="Y29" i="49"/>
  <c r="Y28" i="49" s="1"/>
  <c r="X29" i="49"/>
  <c r="X28" i="49" s="1"/>
  <c r="Y25" i="49"/>
  <c r="X25" i="49"/>
  <c r="Y8" i="49"/>
  <c r="Y7" i="49" s="1"/>
  <c r="X8" i="49"/>
  <c r="X7" i="49" s="1"/>
  <c r="Y4" i="49"/>
  <c r="X4" i="49"/>
  <c r="Y164" i="50"/>
  <c r="X164" i="50"/>
  <c r="Y162" i="50"/>
  <c r="Y161" i="50" s="1"/>
  <c r="X162" i="50"/>
  <c r="X161" i="50" s="1"/>
  <c r="Y146" i="50"/>
  <c r="X146" i="50"/>
  <c r="Y144" i="50"/>
  <c r="Y143" i="50" s="1"/>
  <c r="X144" i="50"/>
  <c r="X143" i="50" s="1"/>
  <c r="Y128" i="50"/>
  <c r="X128" i="50"/>
  <c r="Y109" i="50"/>
  <c r="X109" i="50"/>
  <c r="Y106" i="50"/>
  <c r="Y105" i="50" s="1"/>
  <c r="X106" i="50"/>
  <c r="X105" i="50" s="1"/>
  <c r="Y85" i="50"/>
  <c r="X85" i="50"/>
  <c r="Y82" i="50"/>
  <c r="Y81" i="50" s="1"/>
  <c r="X82" i="50"/>
  <c r="X81" i="50" s="1"/>
  <c r="Y66" i="50"/>
  <c r="X66" i="50"/>
  <c r="Y63" i="50"/>
  <c r="Y62" i="50" s="1"/>
  <c r="X63" i="50"/>
  <c r="X62" i="50" s="1"/>
  <c r="Y47" i="50"/>
  <c r="X47" i="50"/>
  <c r="Y44" i="50"/>
  <c r="Y43" i="50" s="1"/>
  <c r="X44" i="50"/>
  <c r="X43" i="50" s="1"/>
  <c r="Y28" i="50"/>
  <c r="X28" i="50"/>
  <c r="Y25" i="50"/>
  <c r="Y24" i="50" s="1"/>
  <c r="X25" i="50"/>
  <c r="X24" i="50" s="1"/>
  <c r="Y7" i="50"/>
  <c r="X7" i="50"/>
  <c r="Y4" i="50"/>
  <c r="X4" i="50"/>
  <c r="Y164" i="53"/>
  <c r="X164" i="53"/>
  <c r="Y146" i="53"/>
  <c r="X146" i="53"/>
  <c r="Y128" i="53"/>
  <c r="X128" i="53"/>
  <c r="Y109" i="53"/>
  <c r="X109" i="53"/>
  <c r="Y85" i="53"/>
  <c r="X85" i="53"/>
  <c r="Y66" i="53"/>
  <c r="X66" i="53"/>
  <c r="Y47" i="53"/>
  <c r="X47" i="53"/>
  <c r="Y28" i="53"/>
  <c r="X28" i="53"/>
  <c r="Y7" i="53"/>
  <c r="X7" i="53"/>
  <c r="Y164" i="54"/>
  <c r="X164" i="54"/>
  <c r="Y162" i="54"/>
  <c r="X162" i="54"/>
  <c r="Y146" i="54"/>
  <c r="X144" i="54"/>
  <c r="Y144" i="54"/>
  <c r="Y128" i="54"/>
  <c r="X128" i="54"/>
  <c r="Y125" i="54"/>
  <c r="Y109" i="54"/>
  <c r="X109" i="54"/>
  <c r="X106" i="54"/>
  <c r="Y106" i="54"/>
  <c r="Y85" i="54"/>
  <c r="X85" i="54"/>
  <c r="X82" i="54"/>
  <c r="Y66" i="54"/>
  <c r="X66" i="54"/>
  <c r="Y63" i="54"/>
  <c r="X63" i="54"/>
  <c r="X47" i="54"/>
  <c r="Y47" i="54"/>
  <c r="Y44" i="54"/>
  <c r="X44" i="54"/>
  <c r="Y28" i="54"/>
  <c r="X28" i="54"/>
  <c r="Y25" i="54"/>
  <c r="X25" i="54"/>
  <c r="Y7" i="54"/>
  <c r="X7" i="54"/>
  <c r="Y4" i="54"/>
  <c r="X4" i="54"/>
  <c r="X175" i="56"/>
  <c r="X171" i="56"/>
  <c r="X167" i="56"/>
  <c r="X164" i="55"/>
  <c r="Y164" i="55"/>
  <c r="Y164" i="56" s="1"/>
  <c r="Y162" i="55"/>
  <c r="X158" i="56"/>
  <c r="X154" i="56"/>
  <c r="X150" i="56"/>
  <c r="Y146" i="55"/>
  <c r="X146" i="55"/>
  <c r="Y144" i="55"/>
  <c r="X144" i="55"/>
  <c r="X141" i="56"/>
  <c r="X137" i="56"/>
  <c r="X133" i="56"/>
  <c r="Y128" i="55"/>
  <c r="Y125" i="55"/>
  <c r="X125" i="55"/>
  <c r="X120" i="56"/>
  <c r="X116" i="56"/>
  <c r="X112" i="56"/>
  <c r="X109" i="55"/>
  <c r="X109" i="56" s="1"/>
  <c r="Y109" i="55"/>
  <c r="Y109" i="56" s="1"/>
  <c r="Y106" i="55"/>
  <c r="Y105" i="55" s="1"/>
  <c r="X103" i="56"/>
  <c r="X99" i="56"/>
  <c r="X95" i="56"/>
  <c r="X91" i="56"/>
  <c r="X87" i="56"/>
  <c r="Y85" i="55"/>
  <c r="X85" i="55"/>
  <c r="X78" i="56"/>
  <c r="X74" i="56"/>
  <c r="X70" i="56"/>
  <c r="Y66" i="55"/>
  <c r="X66" i="55"/>
  <c r="Y63" i="55"/>
  <c r="X63" i="55"/>
  <c r="Y47" i="55"/>
  <c r="X47" i="55"/>
  <c r="X44" i="55"/>
  <c r="Y28" i="55"/>
  <c r="X28" i="55"/>
  <c r="Y25" i="55"/>
  <c r="X25" i="55"/>
  <c r="Y7" i="55"/>
  <c r="X7" i="55"/>
  <c r="Y4" i="55"/>
  <c r="X4" i="55"/>
  <c r="Y177" i="56"/>
  <c r="X177" i="56"/>
  <c r="Y176" i="56"/>
  <c r="Y175" i="56"/>
  <c r="Y174" i="56"/>
  <c r="X174" i="56"/>
  <c r="Y173" i="56"/>
  <c r="X173" i="56"/>
  <c r="Y172" i="56"/>
  <c r="Y171" i="56"/>
  <c r="Y170" i="56"/>
  <c r="X170" i="56"/>
  <c r="Y169" i="56"/>
  <c r="X169" i="56"/>
  <c r="Y168" i="56"/>
  <c r="Y167" i="56"/>
  <c r="Y166" i="56"/>
  <c r="X166" i="56"/>
  <c r="Y165" i="56"/>
  <c r="X165" i="56"/>
  <c r="Y163" i="56"/>
  <c r="Y159" i="56"/>
  <c r="Y158" i="56"/>
  <c r="Y157" i="56"/>
  <c r="X157" i="56"/>
  <c r="Y156" i="56"/>
  <c r="X156" i="56"/>
  <c r="Y155" i="56"/>
  <c r="Y154" i="56"/>
  <c r="Y153" i="56"/>
  <c r="X153" i="56"/>
  <c r="Y152" i="56"/>
  <c r="X152" i="56"/>
  <c r="Y151" i="56"/>
  <c r="Y150" i="56"/>
  <c r="Y149" i="56"/>
  <c r="X149" i="56"/>
  <c r="Y148" i="56"/>
  <c r="X148" i="56"/>
  <c r="Y147" i="56"/>
  <c r="Y145" i="56"/>
  <c r="X145" i="56"/>
  <c r="Y141" i="56"/>
  <c r="Y140" i="56"/>
  <c r="X140" i="56"/>
  <c r="Y139" i="56"/>
  <c r="X139" i="56"/>
  <c r="Y138" i="56"/>
  <c r="Y137" i="56"/>
  <c r="Y136" i="56"/>
  <c r="X136" i="56"/>
  <c r="Y135" i="56"/>
  <c r="X135" i="56"/>
  <c r="Y134" i="56"/>
  <c r="Y133" i="56"/>
  <c r="Y132" i="56"/>
  <c r="X132" i="56"/>
  <c r="Y131" i="56"/>
  <c r="X131" i="56"/>
  <c r="Y130" i="56"/>
  <c r="Y129" i="56"/>
  <c r="Y127" i="56"/>
  <c r="X127" i="56"/>
  <c r="Y126" i="56"/>
  <c r="Y122" i="56"/>
  <c r="X122" i="56"/>
  <c r="Y121" i="56"/>
  <c r="Y120" i="56"/>
  <c r="Y119" i="56"/>
  <c r="X119" i="56"/>
  <c r="Y118" i="56"/>
  <c r="X118" i="56"/>
  <c r="Y117" i="56"/>
  <c r="Y116" i="56"/>
  <c r="Y115" i="56"/>
  <c r="X115" i="56"/>
  <c r="Y114" i="56"/>
  <c r="X114" i="56"/>
  <c r="Y113" i="56"/>
  <c r="Y112" i="56"/>
  <c r="Y111" i="56"/>
  <c r="X111" i="56"/>
  <c r="Y110" i="56"/>
  <c r="X110" i="56"/>
  <c r="Y108" i="56"/>
  <c r="Y107" i="56"/>
  <c r="X107" i="56"/>
  <c r="Y103" i="56"/>
  <c r="Y102" i="56"/>
  <c r="X102" i="56"/>
  <c r="Y101" i="56"/>
  <c r="X101" i="56"/>
  <c r="Y100" i="56"/>
  <c r="X100" i="56"/>
  <c r="Y99" i="56"/>
  <c r="Y98" i="56"/>
  <c r="X98" i="56"/>
  <c r="Y97" i="56"/>
  <c r="X97" i="56"/>
  <c r="Y96" i="56"/>
  <c r="Y95" i="56"/>
  <c r="Y94" i="56"/>
  <c r="X94" i="56"/>
  <c r="Y93" i="56"/>
  <c r="X93" i="56"/>
  <c r="Y92" i="56"/>
  <c r="Y91" i="56"/>
  <c r="Y90" i="56"/>
  <c r="X90" i="56"/>
  <c r="Y89" i="56"/>
  <c r="X89" i="56"/>
  <c r="Y88" i="56"/>
  <c r="Y87" i="56"/>
  <c r="Y86" i="56"/>
  <c r="X86" i="56"/>
  <c r="Y84" i="56"/>
  <c r="X84" i="56"/>
  <c r="Y83" i="56"/>
  <c r="Y79" i="56"/>
  <c r="X79" i="56"/>
  <c r="Y78" i="56"/>
  <c r="Y77" i="56"/>
  <c r="X77" i="56"/>
  <c r="Y76" i="56"/>
  <c r="X76" i="56"/>
  <c r="Y75" i="56"/>
  <c r="X75" i="56"/>
  <c r="Y74" i="56"/>
  <c r="Y73" i="56"/>
  <c r="X73" i="56"/>
  <c r="Y72" i="56"/>
  <c r="X72" i="56"/>
  <c r="Y71" i="56"/>
  <c r="X71" i="56"/>
  <c r="Y70" i="56"/>
  <c r="Y69" i="56"/>
  <c r="X69" i="56"/>
  <c r="Y68" i="56"/>
  <c r="X68" i="56"/>
  <c r="Y67" i="56"/>
  <c r="X67" i="56"/>
  <c r="Y65" i="56"/>
  <c r="X65" i="56"/>
  <c r="Y64" i="56"/>
  <c r="X64" i="56"/>
  <c r="Y60" i="56"/>
  <c r="X60" i="56"/>
  <c r="Y59" i="56"/>
  <c r="X59" i="56"/>
  <c r="Y58" i="56"/>
  <c r="X58" i="56"/>
  <c r="Y57" i="56"/>
  <c r="X57" i="56"/>
  <c r="Y56" i="56"/>
  <c r="X56" i="56"/>
  <c r="Y55" i="56"/>
  <c r="X55" i="56"/>
  <c r="Y54" i="56"/>
  <c r="X54" i="56"/>
  <c r="Y53" i="56"/>
  <c r="X53" i="56"/>
  <c r="Y52" i="56"/>
  <c r="X52" i="56"/>
  <c r="Y51" i="56"/>
  <c r="X51" i="56"/>
  <c r="Y50" i="56"/>
  <c r="X50" i="56"/>
  <c r="Y49" i="56"/>
  <c r="X49" i="56"/>
  <c r="Y48" i="56"/>
  <c r="X48" i="56"/>
  <c r="Y46" i="56"/>
  <c r="X46" i="56"/>
  <c r="Y45" i="56"/>
  <c r="X45" i="56"/>
  <c r="Y41" i="56"/>
  <c r="X41" i="56"/>
  <c r="Y40" i="56"/>
  <c r="X40" i="56"/>
  <c r="Y39" i="56"/>
  <c r="X39" i="56"/>
  <c r="Y38" i="56"/>
  <c r="X38" i="56"/>
  <c r="Y37" i="56"/>
  <c r="X37" i="56"/>
  <c r="Y36" i="56"/>
  <c r="X36" i="56"/>
  <c r="Y35" i="56"/>
  <c r="X35" i="56"/>
  <c r="Y34" i="56"/>
  <c r="X34" i="56"/>
  <c r="Y33" i="56"/>
  <c r="X33" i="56"/>
  <c r="Y32" i="56"/>
  <c r="X32" i="56"/>
  <c r="Y31" i="56"/>
  <c r="X31" i="56"/>
  <c r="Y30" i="56"/>
  <c r="X30" i="56"/>
  <c r="Y29" i="56"/>
  <c r="X29" i="56"/>
  <c r="Y27" i="56"/>
  <c r="X27" i="56"/>
  <c r="Y26" i="56"/>
  <c r="X26" i="56"/>
  <c r="Y22" i="56"/>
  <c r="X22" i="56"/>
  <c r="Y21" i="56"/>
  <c r="X21" i="56"/>
  <c r="Y20" i="56"/>
  <c r="X20" i="56"/>
  <c r="Y19" i="56"/>
  <c r="X19" i="56"/>
  <c r="Y18" i="56"/>
  <c r="X18" i="56"/>
  <c r="Y17" i="56"/>
  <c r="X17" i="56"/>
  <c r="Y16" i="56"/>
  <c r="X16" i="56"/>
  <c r="Y15" i="56"/>
  <c r="X15" i="56"/>
  <c r="Y14" i="56"/>
  <c r="X14" i="56"/>
  <c r="Y13" i="56"/>
  <c r="X13" i="56"/>
  <c r="Y12" i="56"/>
  <c r="X12" i="56"/>
  <c r="Y11" i="56"/>
  <c r="X11" i="56"/>
  <c r="Y10" i="56"/>
  <c r="X10" i="56"/>
  <c r="Y9" i="56"/>
  <c r="X9" i="56"/>
  <c r="Y8" i="56"/>
  <c r="X8" i="56"/>
  <c r="Y6" i="56"/>
  <c r="X6" i="56"/>
  <c r="Y5" i="56"/>
  <c r="X5" i="56"/>
  <c r="Y164" i="57"/>
  <c r="X164" i="57"/>
  <c r="Y162" i="57"/>
  <c r="Y161" i="57" s="1"/>
  <c r="X162" i="57"/>
  <c r="X161" i="57" s="1"/>
  <c r="Y146" i="57"/>
  <c r="X146" i="57"/>
  <c r="Y144" i="57"/>
  <c r="Y143" i="57" s="1"/>
  <c r="X144" i="57"/>
  <c r="X143" i="57" s="1"/>
  <c r="Y128" i="57"/>
  <c r="X128" i="57"/>
  <c r="Y125" i="57"/>
  <c r="Y124" i="57" s="1"/>
  <c r="X125" i="57"/>
  <c r="Y109" i="57"/>
  <c r="X109" i="57"/>
  <c r="Y106" i="57"/>
  <c r="Y105" i="57" s="1"/>
  <c r="X106" i="57"/>
  <c r="X105" i="57" s="1"/>
  <c r="Y85" i="57"/>
  <c r="X85" i="57"/>
  <c r="X82" i="57"/>
  <c r="X81" i="57" s="1"/>
  <c r="Y82" i="57"/>
  <c r="Y81" i="57" s="1"/>
  <c r="Y66" i="57"/>
  <c r="X66" i="57"/>
  <c r="Y63" i="57"/>
  <c r="Y62" i="57" s="1"/>
  <c r="X63" i="57"/>
  <c r="Y47" i="57"/>
  <c r="X47" i="57"/>
  <c r="Y44" i="57"/>
  <c r="Y43" i="57" s="1"/>
  <c r="X44" i="57"/>
  <c r="X43" i="57" s="1"/>
  <c r="Y28" i="57"/>
  <c r="X28" i="57"/>
  <c r="Y25" i="57"/>
  <c r="Y24" i="57" s="1"/>
  <c r="X25" i="57"/>
  <c r="X24" i="57" s="1"/>
  <c r="Y7" i="57"/>
  <c r="X7" i="57"/>
  <c r="Y4" i="57"/>
  <c r="Y3" i="57" s="1"/>
  <c r="X4" i="57"/>
  <c r="X3" i="57" s="1"/>
  <c r="Y165" i="58"/>
  <c r="Y164" i="58" s="1"/>
  <c r="X165" i="58"/>
  <c r="X355" i="72" s="1"/>
  <c r="X354" i="72" s="1"/>
  <c r="Y162" i="58"/>
  <c r="X162" i="58"/>
  <c r="Y147" i="58"/>
  <c r="Y146" i="58" s="1"/>
  <c r="X147" i="58"/>
  <c r="X146" i="58" s="1"/>
  <c r="Y144" i="58"/>
  <c r="X144" i="58"/>
  <c r="Y129" i="58"/>
  <c r="Y128" i="58" s="1"/>
  <c r="X129" i="58"/>
  <c r="X128" i="58" s="1"/>
  <c r="Y125" i="58"/>
  <c r="X125" i="58"/>
  <c r="Y110" i="58"/>
  <c r="Y109" i="58" s="1"/>
  <c r="X110" i="58"/>
  <c r="X109" i="58" s="1"/>
  <c r="Y106" i="58"/>
  <c r="X106" i="58"/>
  <c r="Y86" i="58"/>
  <c r="Y85" i="58" s="1"/>
  <c r="X86" i="58"/>
  <c r="X85" i="58" s="1"/>
  <c r="X82" i="58"/>
  <c r="Y82" i="58"/>
  <c r="Y67" i="58"/>
  <c r="Y66" i="58" s="1"/>
  <c r="X67" i="58"/>
  <c r="X66" i="58" s="1"/>
  <c r="Y63" i="58"/>
  <c r="X63" i="58"/>
  <c r="Y48" i="58"/>
  <c r="Y47" i="58" s="1"/>
  <c r="X48" i="58"/>
  <c r="X47" i="58" s="1"/>
  <c r="Y44" i="58"/>
  <c r="Y29" i="58"/>
  <c r="Y28" i="58" s="1"/>
  <c r="X29" i="58"/>
  <c r="X28" i="58" s="1"/>
  <c r="Y25" i="58"/>
  <c r="X25" i="58"/>
  <c r="Y8" i="58"/>
  <c r="Y7" i="58" s="1"/>
  <c r="X8" i="58"/>
  <c r="Y4" i="58"/>
  <c r="X4" i="58"/>
  <c r="Y165" i="59"/>
  <c r="Y164" i="59" s="1"/>
  <c r="X165" i="59"/>
  <c r="X164" i="59" s="1"/>
  <c r="X162" i="59"/>
  <c r="Y162" i="59"/>
  <c r="Y147" i="59"/>
  <c r="Y146" i="59" s="1"/>
  <c r="X147" i="59"/>
  <c r="X373" i="71" s="1"/>
  <c r="X372" i="71" s="1"/>
  <c r="X144" i="59"/>
  <c r="Y144" i="59"/>
  <c r="Y129" i="59"/>
  <c r="Y390" i="70" s="1"/>
  <c r="Y389" i="70" s="1"/>
  <c r="X129" i="59"/>
  <c r="X128" i="59" s="1"/>
  <c r="Y125" i="59"/>
  <c r="X125" i="59"/>
  <c r="Y110" i="59"/>
  <c r="Y109" i="59" s="1"/>
  <c r="X110" i="59"/>
  <c r="X109" i="59" s="1"/>
  <c r="Y106" i="59"/>
  <c r="Y86" i="59"/>
  <c r="Y485" i="68" s="1"/>
  <c r="Y484" i="68" s="1"/>
  <c r="X86" i="59"/>
  <c r="X85" i="59" s="1"/>
  <c r="X82" i="59"/>
  <c r="Y82" i="59"/>
  <c r="Y67" i="59"/>
  <c r="Y66" i="59" s="1"/>
  <c r="X67" i="59"/>
  <c r="X66" i="59" s="1"/>
  <c r="Y63" i="59"/>
  <c r="X63" i="59"/>
  <c r="Y48" i="59"/>
  <c r="Y47" i="59" s="1"/>
  <c r="X48" i="59"/>
  <c r="X47" i="59" s="1"/>
  <c r="Y44" i="59"/>
  <c r="X44" i="59"/>
  <c r="Y29" i="59"/>
  <c r="Y28" i="59" s="1"/>
  <c r="X29" i="59"/>
  <c r="X28" i="59" s="1"/>
  <c r="Y25" i="59"/>
  <c r="X25" i="59"/>
  <c r="Y8" i="59"/>
  <c r="Y7" i="59" s="1"/>
  <c r="X8" i="59"/>
  <c r="X7" i="59" s="1"/>
  <c r="Y4" i="59"/>
  <c r="X4" i="59"/>
  <c r="Y164" i="60"/>
  <c r="X164" i="60"/>
  <c r="Y162" i="60"/>
  <c r="Y161" i="60" s="1"/>
  <c r="X162" i="60"/>
  <c r="X161" i="60" s="1"/>
  <c r="Y146" i="60"/>
  <c r="X146" i="60"/>
  <c r="Y144" i="60"/>
  <c r="Y143" i="60" s="1"/>
  <c r="X144" i="60"/>
  <c r="X143" i="60" s="1"/>
  <c r="Y128" i="60"/>
  <c r="X128" i="60"/>
  <c r="Y125" i="60"/>
  <c r="Y124" i="60" s="1"/>
  <c r="X125" i="60"/>
  <c r="Y109" i="60"/>
  <c r="X109" i="60"/>
  <c r="X106" i="60"/>
  <c r="X105" i="60" s="1"/>
  <c r="Y106" i="60"/>
  <c r="Y105" i="60" s="1"/>
  <c r="Y85" i="60"/>
  <c r="X85" i="60"/>
  <c r="Y82" i="60"/>
  <c r="Y81" i="60" s="1"/>
  <c r="X82" i="60"/>
  <c r="X81" i="60" s="1"/>
  <c r="Y66" i="60"/>
  <c r="X66" i="60"/>
  <c r="Y63" i="60"/>
  <c r="Y62" i="60" s="1"/>
  <c r="X63" i="60"/>
  <c r="X62" i="60" s="1"/>
  <c r="Y47" i="60"/>
  <c r="X47" i="60"/>
  <c r="X44" i="60"/>
  <c r="X43" i="60" s="1"/>
  <c r="Y44" i="60"/>
  <c r="Y43" i="60" s="1"/>
  <c r="Y28" i="60"/>
  <c r="X28" i="60"/>
  <c r="Y25" i="60"/>
  <c r="Y24" i="60" s="1"/>
  <c r="X25" i="60"/>
  <c r="X24" i="60" s="1"/>
  <c r="Y7" i="60"/>
  <c r="X7" i="60"/>
  <c r="Y4" i="60"/>
  <c r="Y3" i="60" s="1"/>
  <c r="X4" i="60"/>
  <c r="X3" i="60" s="1"/>
  <c r="Y164" i="63"/>
  <c r="X164" i="63"/>
  <c r="Y146" i="63"/>
  <c r="X146" i="63"/>
  <c r="Y128" i="63"/>
  <c r="X128" i="63"/>
  <c r="Y109" i="63"/>
  <c r="X109" i="63"/>
  <c r="Y85" i="63"/>
  <c r="X85" i="63"/>
  <c r="Y66" i="63"/>
  <c r="X66" i="63"/>
  <c r="Y47" i="63"/>
  <c r="X47" i="63"/>
  <c r="Y28" i="63"/>
  <c r="X28" i="63"/>
  <c r="Y7" i="63"/>
  <c r="X7" i="63"/>
  <c r="Y515" i="64"/>
  <c r="X515" i="64"/>
  <c r="Y452" i="64"/>
  <c r="X452" i="64"/>
  <c r="Y449" i="64"/>
  <c r="Y448" i="64" s="1"/>
  <c r="X449" i="64"/>
  <c r="Y428" i="64"/>
  <c r="X428" i="64"/>
  <c r="Y389" i="64"/>
  <c r="X389" i="64"/>
  <c r="Y386" i="64"/>
  <c r="Y385" i="64" s="1"/>
  <c r="X386" i="64"/>
  <c r="X385" i="64" s="1"/>
  <c r="Y382" i="64"/>
  <c r="Y381" i="64"/>
  <c r="Y378" i="64"/>
  <c r="Y377" i="64"/>
  <c r="Y374" i="64"/>
  <c r="Y373" i="64"/>
  <c r="Y370" i="64"/>
  <c r="Y347" i="64"/>
  <c r="Y344" i="64"/>
  <c r="X366" i="64"/>
  <c r="X380" i="64"/>
  <c r="X374" i="64"/>
  <c r="Y326" i="64"/>
  <c r="X326" i="64"/>
  <c r="Y323" i="64"/>
  <c r="Y303" i="64"/>
  <c r="X303" i="64"/>
  <c r="Y240" i="64"/>
  <c r="X240" i="64"/>
  <c r="Y237" i="64"/>
  <c r="Y236" i="64" s="1"/>
  <c r="Y216" i="64"/>
  <c r="Y195" i="64"/>
  <c r="X195" i="64"/>
  <c r="Y177" i="64"/>
  <c r="X177" i="64"/>
  <c r="Y174" i="64"/>
  <c r="Y173" i="64" s="1"/>
  <c r="X174" i="64"/>
  <c r="X173" i="64" s="1"/>
  <c r="Y171" i="64"/>
  <c r="X169" i="64"/>
  <c r="Y168" i="64"/>
  <c r="Y167" i="64"/>
  <c r="X165" i="64"/>
  <c r="Y164" i="64"/>
  <c r="Y163" i="64"/>
  <c r="X161" i="64"/>
  <c r="Y160" i="64"/>
  <c r="Y159" i="64"/>
  <c r="Y135" i="64"/>
  <c r="X157" i="64"/>
  <c r="X135" i="64"/>
  <c r="X155" i="64"/>
  <c r="Y132" i="64"/>
  <c r="X154" i="64"/>
  <c r="Y114" i="64"/>
  <c r="X114" i="64"/>
  <c r="Y111" i="64"/>
  <c r="Y106" i="64"/>
  <c r="X106" i="64"/>
  <c r="Y105" i="64"/>
  <c r="X105" i="64"/>
  <c r="Y104" i="64"/>
  <c r="X104" i="64"/>
  <c r="Y103" i="64"/>
  <c r="X103" i="64"/>
  <c r="Y102" i="64"/>
  <c r="X102" i="64"/>
  <c r="Y101" i="64"/>
  <c r="X101" i="64"/>
  <c r="Y100" i="64"/>
  <c r="X100" i="64"/>
  <c r="Y99" i="64"/>
  <c r="X99" i="64"/>
  <c r="Y98" i="64"/>
  <c r="X98" i="64"/>
  <c r="Y97" i="64"/>
  <c r="X97" i="64"/>
  <c r="Y96" i="64"/>
  <c r="X96" i="64"/>
  <c r="Y95" i="64"/>
  <c r="X95" i="64"/>
  <c r="Y94" i="64"/>
  <c r="X94" i="64"/>
  <c r="Y93" i="64"/>
  <c r="X93" i="64"/>
  <c r="Y92" i="64"/>
  <c r="X92" i="64"/>
  <c r="Y91" i="64"/>
  <c r="X91" i="64"/>
  <c r="Y90" i="64"/>
  <c r="X90" i="64"/>
  <c r="Y89" i="64"/>
  <c r="X89" i="64"/>
  <c r="Y88" i="64"/>
  <c r="X88" i="64"/>
  <c r="Y79" i="64"/>
  <c r="X79" i="64"/>
  <c r="Y78" i="64"/>
  <c r="X77" i="64"/>
  <c r="X76" i="64"/>
  <c r="Y75" i="64"/>
  <c r="X75" i="64"/>
  <c r="Y465" i="65"/>
  <c r="X465" i="65"/>
  <c r="Y408" i="65"/>
  <c r="X408" i="65"/>
  <c r="X405" i="65"/>
  <c r="X404" i="65" s="1"/>
  <c r="Y405" i="65"/>
  <c r="Y404" i="65" s="1"/>
  <c r="Y386" i="65"/>
  <c r="X367" i="65"/>
  <c r="Y367" i="65"/>
  <c r="Y351" i="65"/>
  <c r="X351" i="65"/>
  <c r="Y348" i="65"/>
  <c r="Y347" i="65" s="1"/>
  <c r="X348" i="65"/>
  <c r="X347" i="65" s="1"/>
  <c r="Y313" i="65"/>
  <c r="X313" i="65"/>
  <c r="Y310" i="65"/>
  <c r="X310" i="65"/>
  <c r="X294" i="65"/>
  <c r="Y294" i="65"/>
  <c r="X291" i="65"/>
  <c r="Y273" i="65"/>
  <c r="X273" i="65"/>
  <c r="Y216" i="65"/>
  <c r="X216" i="65"/>
  <c r="Y213" i="65"/>
  <c r="Y212" i="65" s="1"/>
  <c r="X213" i="65"/>
  <c r="X212" i="65" s="1"/>
  <c r="Y194" i="65"/>
  <c r="X175" i="65"/>
  <c r="Y175" i="65"/>
  <c r="Y159" i="65"/>
  <c r="X159" i="65"/>
  <c r="Y156" i="65"/>
  <c r="Y155" i="65" s="1"/>
  <c r="X156" i="65"/>
  <c r="X155" i="65" s="1"/>
  <c r="Y121" i="65"/>
  <c r="X121" i="65"/>
  <c r="Y138" i="65"/>
  <c r="X118" i="65"/>
  <c r="Y152" i="65"/>
  <c r="X152" i="65"/>
  <c r="Y151" i="65"/>
  <c r="X151" i="65"/>
  <c r="Y148" i="65"/>
  <c r="X148" i="65"/>
  <c r="Y147" i="65"/>
  <c r="X147" i="65"/>
  <c r="Y144" i="65"/>
  <c r="X144" i="65"/>
  <c r="Y143" i="65"/>
  <c r="X143" i="65"/>
  <c r="X102" i="65"/>
  <c r="Y102" i="65"/>
  <c r="Y99" i="65"/>
  <c r="X99" i="65"/>
  <c r="Y94" i="65"/>
  <c r="X94" i="65"/>
  <c r="Y93" i="65"/>
  <c r="X93" i="65"/>
  <c r="Y92" i="65"/>
  <c r="X92" i="65"/>
  <c r="Y91" i="65"/>
  <c r="X91" i="65"/>
  <c r="Y90" i="65"/>
  <c r="X90" i="65"/>
  <c r="Y89" i="65"/>
  <c r="X89" i="65"/>
  <c r="Y88" i="65"/>
  <c r="X88" i="65"/>
  <c r="Y87" i="65"/>
  <c r="X87" i="65"/>
  <c r="Y86" i="65"/>
  <c r="X86" i="65"/>
  <c r="Y85" i="65"/>
  <c r="X85" i="65"/>
  <c r="Y84" i="65"/>
  <c r="X84" i="65"/>
  <c r="Y83" i="65"/>
  <c r="X83" i="65"/>
  <c r="Y82" i="65"/>
  <c r="X82" i="65"/>
  <c r="Y81" i="65"/>
  <c r="X81" i="65"/>
  <c r="Y80" i="65"/>
  <c r="X80" i="65"/>
  <c r="Y79" i="65"/>
  <c r="X79" i="65"/>
  <c r="Y78" i="65"/>
  <c r="X78" i="65"/>
  <c r="Y70" i="65"/>
  <c r="X70" i="65"/>
  <c r="Y69" i="65"/>
  <c r="X69" i="65"/>
  <c r="Y68" i="65"/>
  <c r="X68" i="65"/>
  <c r="Y67" i="65"/>
  <c r="X67" i="65"/>
  <c r="Y465" i="66"/>
  <c r="X465" i="66"/>
  <c r="Y408" i="66"/>
  <c r="X408" i="66"/>
  <c r="Y405" i="66"/>
  <c r="Y404" i="66" s="1"/>
  <c r="X405" i="66"/>
  <c r="X404" i="66" s="1"/>
  <c r="Y386" i="66"/>
  <c r="X386" i="66"/>
  <c r="Y367" i="66"/>
  <c r="X367" i="66"/>
  <c r="Y351" i="66"/>
  <c r="X351" i="66"/>
  <c r="Y348" i="66"/>
  <c r="Y347" i="66" s="1"/>
  <c r="X348" i="66"/>
  <c r="X347" i="66" s="1"/>
  <c r="Y313" i="66"/>
  <c r="X313" i="66"/>
  <c r="Y310" i="66"/>
  <c r="X310" i="66"/>
  <c r="Y344" i="66"/>
  <c r="X344" i="66"/>
  <c r="Y343" i="66"/>
  <c r="X343" i="66"/>
  <c r="Y340" i="66"/>
  <c r="X340" i="66"/>
  <c r="Y339" i="66"/>
  <c r="X339" i="66"/>
  <c r="Y336" i="66"/>
  <c r="X336" i="66"/>
  <c r="Y335" i="66"/>
  <c r="X335" i="66"/>
  <c r="Y294" i="66"/>
  <c r="X294" i="66"/>
  <c r="Y273" i="66"/>
  <c r="X273" i="66"/>
  <c r="Y216" i="66"/>
  <c r="X216" i="66"/>
  <c r="Y213" i="66"/>
  <c r="Y212" i="66" s="1"/>
  <c r="X213" i="66"/>
  <c r="X212" i="66" s="1"/>
  <c r="Y194" i="66"/>
  <c r="X194" i="66"/>
  <c r="X179" i="66"/>
  <c r="X178" i="66" s="1"/>
  <c r="X175" i="66"/>
  <c r="Y175" i="66"/>
  <c r="Y159" i="66"/>
  <c r="X159" i="66"/>
  <c r="Y156" i="66"/>
  <c r="Y155" i="66" s="1"/>
  <c r="X156" i="66"/>
  <c r="X155" i="66" s="1"/>
  <c r="Y121" i="66"/>
  <c r="X121" i="66"/>
  <c r="Y118" i="66"/>
  <c r="X118" i="66"/>
  <c r="Y153" i="66"/>
  <c r="X153" i="66"/>
  <c r="Y152" i="66"/>
  <c r="X152" i="66"/>
  <c r="Y149" i="66"/>
  <c r="X149" i="66"/>
  <c r="Y148" i="66"/>
  <c r="X148" i="66"/>
  <c r="Y145" i="66"/>
  <c r="X145" i="66"/>
  <c r="Y144" i="66"/>
  <c r="X144" i="66"/>
  <c r="Y141" i="66"/>
  <c r="X141" i="66"/>
  <c r="Y102" i="66"/>
  <c r="Y99" i="66"/>
  <c r="X99" i="66"/>
  <c r="Y94" i="66"/>
  <c r="X94" i="66"/>
  <c r="Y93" i="66"/>
  <c r="X93" i="66"/>
  <c r="Y92" i="66"/>
  <c r="X92" i="66"/>
  <c r="Y91" i="66"/>
  <c r="X91" i="66"/>
  <c r="Y90" i="66"/>
  <c r="X90" i="66"/>
  <c r="Y89" i="66"/>
  <c r="X89" i="66"/>
  <c r="Y88" i="66"/>
  <c r="X88" i="66"/>
  <c r="Y87" i="66"/>
  <c r="X87" i="66"/>
  <c r="Y86" i="66"/>
  <c r="X86" i="66"/>
  <c r="Y85" i="66"/>
  <c r="X85" i="66"/>
  <c r="Y84" i="66"/>
  <c r="X84" i="66"/>
  <c r="Y83" i="66"/>
  <c r="X83" i="66"/>
  <c r="Y82" i="66"/>
  <c r="X82" i="66"/>
  <c r="Y81" i="66"/>
  <c r="X81" i="66"/>
  <c r="Y80" i="66"/>
  <c r="X80" i="66"/>
  <c r="Y79" i="66"/>
  <c r="X79" i="66"/>
  <c r="Y78" i="66"/>
  <c r="X78" i="66"/>
  <c r="Y70" i="66"/>
  <c r="X70" i="66"/>
  <c r="Y69" i="66"/>
  <c r="X69" i="66"/>
  <c r="Y68" i="66"/>
  <c r="X68" i="66"/>
  <c r="Y67" i="66"/>
  <c r="X67" i="66"/>
  <c r="Y465" i="67"/>
  <c r="X465" i="67"/>
  <c r="Y408" i="67"/>
  <c r="X408" i="67"/>
  <c r="Y405" i="67"/>
  <c r="Y404" i="67" s="1"/>
  <c r="X405" i="67"/>
  <c r="X404" i="67" s="1"/>
  <c r="Y386" i="67"/>
  <c r="X386" i="67"/>
  <c r="Y367" i="67"/>
  <c r="X367" i="67"/>
  <c r="Y351" i="67"/>
  <c r="X351" i="67"/>
  <c r="Y348" i="67"/>
  <c r="Y347" i="67" s="1"/>
  <c r="X348" i="67"/>
  <c r="X347" i="67" s="1"/>
  <c r="X313" i="67"/>
  <c r="Y313" i="67"/>
  <c r="Y310" i="67"/>
  <c r="X310" i="67"/>
  <c r="Y345" i="67"/>
  <c r="X345" i="67"/>
  <c r="Y344" i="67"/>
  <c r="X344" i="67"/>
  <c r="Y341" i="67"/>
  <c r="X341" i="67"/>
  <c r="Y340" i="67"/>
  <c r="X340" i="67"/>
  <c r="Y337" i="67"/>
  <c r="X337" i="67"/>
  <c r="Y336" i="67"/>
  <c r="X336" i="67"/>
  <c r="Y333" i="67"/>
  <c r="X333" i="67"/>
  <c r="Y291" i="67"/>
  <c r="X291" i="67"/>
  <c r="Y273" i="67"/>
  <c r="X273" i="67"/>
  <c r="Y216" i="67"/>
  <c r="X216" i="67"/>
  <c r="Y213" i="67"/>
  <c r="Y212" i="67" s="1"/>
  <c r="X213" i="67"/>
  <c r="X212" i="67" s="1"/>
  <c r="X198" i="67"/>
  <c r="X197" i="67" s="1"/>
  <c r="X194" i="67"/>
  <c r="Y194" i="67"/>
  <c r="X179" i="67"/>
  <c r="X178" i="67" s="1"/>
  <c r="Y175" i="67"/>
  <c r="X175" i="67"/>
  <c r="Y159" i="67"/>
  <c r="X159" i="67"/>
  <c r="Y156" i="67"/>
  <c r="Y155" i="67" s="1"/>
  <c r="X156" i="67"/>
  <c r="X155" i="67" s="1"/>
  <c r="Y121" i="67"/>
  <c r="X121" i="67"/>
  <c r="Y153" i="67"/>
  <c r="X153" i="67"/>
  <c r="Y150" i="67"/>
  <c r="X150" i="67"/>
  <c r="Y149" i="67"/>
  <c r="X149" i="67"/>
  <c r="Y146" i="67"/>
  <c r="X146" i="67"/>
  <c r="Y145" i="67"/>
  <c r="X145" i="67"/>
  <c r="Y142" i="67"/>
  <c r="X142" i="67"/>
  <c r="Y102" i="67"/>
  <c r="X102" i="67"/>
  <c r="Y138" i="67"/>
  <c r="X138" i="67"/>
  <c r="Y94" i="67"/>
  <c r="X94" i="67"/>
  <c r="Y93" i="67"/>
  <c r="X93" i="67"/>
  <c r="Y92" i="67"/>
  <c r="X92" i="67"/>
  <c r="Y91" i="67"/>
  <c r="X91" i="67"/>
  <c r="Y90" i="67"/>
  <c r="X90" i="67"/>
  <c r="Y89" i="67"/>
  <c r="X89" i="67"/>
  <c r="Y88" i="67"/>
  <c r="X88" i="67"/>
  <c r="Y87" i="67"/>
  <c r="X87" i="67"/>
  <c r="Y86" i="67"/>
  <c r="X86" i="67"/>
  <c r="Y85" i="67"/>
  <c r="X85" i="67"/>
  <c r="Y84" i="67"/>
  <c r="X84" i="67"/>
  <c r="Y83" i="67"/>
  <c r="X83" i="67"/>
  <c r="Y82" i="67"/>
  <c r="X82" i="67"/>
  <c r="Y81" i="67"/>
  <c r="X81" i="67"/>
  <c r="Y80" i="67"/>
  <c r="X80" i="67"/>
  <c r="Y79" i="67"/>
  <c r="X79" i="67"/>
  <c r="Y78" i="67"/>
  <c r="X78" i="67"/>
  <c r="Y70" i="67"/>
  <c r="X70" i="67"/>
  <c r="Y69" i="67"/>
  <c r="X69" i="67"/>
  <c r="Y68" i="67"/>
  <c r="X68" i="67"/>
  <c r="Y67" i="67"/>
  <c r="X67" i="67"/>
  <c r="Y580" i="68"/>
  <c r="X580" i="68"/>
  <c r="Y508" i="68"/>
  <c r="X508" i="68"/>
  <c r="Y481" i="68"/>
  <c r="Y457" i="68"/>
  <c r="X457" i="68"/>
  <c r="Y436" i="68"/>
  <c r="X436" i="68"/>
  <c r="Y433" i="68"/>
  <c r="Y432" i="68" s="1"/>
  <c r="X433" i="68"/>
  <c r="X432" i="68" s="1"/>
  <c r="Y385" i="68"/>
  <c r="X385" i="68"/>
  <c r="Y364" i="68"/>
  <c r="X364" i="68"/>
  <c r="Y361" i="68"/>
  <c r="X361" i="68"/>
  <c r="Y338" i="68"/>
  <c r="X338" i="68"/>
  <c r="Y266" i="68"/>
  <c r="X266" i="68"/>
  <c r="Y263" i="68"/>
  <c r="Y262" i="68" s="1"/>
  <c r="X263" i="68"/>
  <c r="X262" i="68" s="1"/>
  <c r="Y239" i="68"/>
  <c r="X239" i="68"/>
  <c r="Y215" i="68"/>
  <c r="X215" i="68"/>
  <c r="Y194" i="68"/>
  <c r="X194" i="68"/>
  <c r="Y191" i="68"/>
  <c r="Y190" i="68" s="1"/>
  <c r="X191" i="68"/>
  <c r="X190" i="68" s="1"/>
  <c r="X146" i="68"/>
  <c r="Y143" i="68"/>
  <c r="Y122" i="68"/>
  <c r="X122" i="68"/>
  <c r="Y119" i="68"/>
  <c r="X119" i="68"/>
  <c r="Y114" i="68"/>
  <c r="X114" i="68"/>
  <c r="Y113" i="68"/>
  <c r="X113" i="68"/>
  <c r="Y112" i="68"/>
  <c r="X112" i="68"/>
  <c r="Y111" i="68"/>
  <c r="X111" i="68"/>
  <c r="Y110" i="68"/>
  <c r="X110" i="68"/>
  <c r="Y109" i="68"/>
  <c r="X109" i="68"/>
  <c r="Y108" i="68"/>
  <c r="X108" i="68"/>
  <c r="Y107" i="68"/>
  <c r="X107" i="68"/>
  <c r="Y106" i="68"/>
  <c r="X106" i="68"/>
  <c r="Y105" i="68"/>
  <c r="X105" i="68"/>
  <c r="Y104" i="68"/>
  <c r="X104" i="68"/>
  <c r="Y103" i="68"/>
  <c r="X103" i="68"/>
  <c r="Y102" i="68"/>
  <c r="X102" i="68"/>
  <c r="Y101" i="68"/>
  <c r="X101" i="68"/>
  <c r="Y100" i="68"/>
  <c r="X100" i="68"/>
  <c r="Y99" i="68"/>
  <c r="X99" i="68"/>
  <c r="Y98" i="68"/>
  <c r="X98" i="68"/>
  <c r="Y97" i="68"/>
  <c r="X97" i="68"/>
  <c r="Y96" i="68"/>
  <c r="X96" i="68"/>
  <c r="Y95" i="68"/>
  <c r="X95" i="68"/>
  <c r="Y94" i="68"/>
  <c r="X94" i="68"/>
  <c r="Y93" i="68"/>
  <c r="X93" i="68"/>
  <c r="Y84" i="68"/>
  <c r="X84" i="68"/>
  <c r="Y83" i="68"/>
  <c r="X83" i="68"/>
  <c r="Y82" i="68"/>
  <c r="X82" i="68"/>
  <c r="Y81" i="68"/>
  <c r="X81" i="68"/>
  <c r="Y80" i="68"/>
  <c r="X80" i="68"/>
  <c r="Y79" i="68"/>
  <c r="X79" i="68"/>
  <c r="Y465" i="69"/>
  <c r="X465" i="69"/>
  <c r="Y408" i="69"/>
  <c r="X408" i="69"/>
  <c r="Y405" i="69"/>
  <c r="Y404" i="69" s="1"/>
  <c r="X405" i="69"/>
  <c r="X404" i="69" s="1"/>
  <c r="X386" i="69"/>
  <c r="Y367" i="69"/>
  <c r="Y351" i="69"/>
  <c r="X351" i="69"/>
  <c r="X348" i="69"/>
  <c r="X347" i="69" s="1"/>
  <c r="Y348" i="69"/>
  <c r="Y347" i="69" s="1"/>
  <c r="Y313" i="69"/>
  <c r="X313" i="69"/>
  <c r="Y310" i="69"/>
  <c r="Y345" i="69"/>
  <c r="X345" i="69"/>
  <c r="Y344" i="69"/>
  <c r="X342" i="69"/>
  <c r="Y341" i="69"/>
  <c r="X341" i="69"/>
  <c r="Y340" i="69"/>
  <c r="X338" i="69"/>
  <c r="Y337" i="69"/>
  <c r="X337" i="69"/>
  <c r="Y336" i="69"/>
  <c r="X334" i="69"/>
  <c r="Y333" i="69"/>
  <c r="X333" i="69"/>
  <c r="Y294" i="69"/>
  <c r="Y291" i="69"/>
  <c r="X330" i="69"/>
  <c r="Y273" i="69"/>
  <c r="X273" i="69"/>
  <c r="Y216" i="69"/>
  <c r="X216" i="69"/>
  <c r="X213" i="69"/>
  <c r="X212" i="69" s="1"/>
  <c r="Y194" i="69"/>
  <c r="X194" i="69"/>
  <c r="X179" i="69"/>
  <c r="X178" i="69" s="1"/>
  <c r="X175" i="69"/>
  <c r="Y175" i="69"/>
  <c r="Y159" i="69"/>
  <c r="X159" i="69"/>
  <c r="Y156" i="69"/>
  <c r="Y155" i="69" s="1"/>
  <c r="X156" i="69"/>
  <c r="X155" i="69" s="1"/>
  <c r="Y121" i="69"/>
  <c r="X121" i="69"/>
  <c r="X118" i="69"/>
  <c r="Y153" i="69"/>
  <c r="Y150" i="69"/>
  <c r="X150" i="69"/>
  <c r="Y149" i="69"/>
  <c r="Y146" i="69"/>
  <c r="X146" i="69"/>
  <c r="Y145" i="69"/>
  <c r="Y142" i="69"/>
  <c r="X142" i="69"/>
  <c r="Y141" i="69"/>
  <c r="X102" i="69"/>
  <c r="Y138" i="69"/>
  <c r="X138" i="69"/>
  <c r="Y99" i="69"/>
  <c r="Y94" i="69"/>
  <c r="X94" i="69"/>
  <c r="Y93" i="69"/>
  <c r="X93" i="69"/>
  <c r="Y92" i="69"/>
  <c r="X92" i="69"/>
  <c r="Y91" i="69"/>
  <c r="X91" i="69"/>
  <c r="Y90" i="69"/>
  <c r="X90" i="69"/>
  <c r="Y89" i="69"/>
  <c r="X89" i="69"/>
  <c r="Y88" i="69"/>
  <c r="X88" i="69"/>
  <c r="Y87" i="69"/>
  <c r="X87" i="69"/>
  <c r="Y86" i="69"/>
  <c r="X86" i="69"/>
  <c r="Y85" i="69"/>
  <c r="X85" i="69"/>
  <c r="Y84" i="69"/>
  <c r="X84" i="69"/>
  <c r="Y83" i="69"/>
  <c r="X83" i="69"/>
  <c r="Y82" i="69"/>
  <c r="X82" i="69"/>
  <c r="Y81" i="69"/>
  <c r="X81" i="69"/>
  <c r="Y80" i="69"/>
  <c r="X80" i="69"/>
  <c r="Y79" i="69"/>
  <c r="X79" i="69"/>
  <c r="Y78" i="69"/>
  <c r="X78" i="69"/>
  <c r="Y70" i="69"/>
  <c r="X70" i="69"/>
  <c r="Y69" i="69"/>
  <c r="X69" i="69"/>
  <c r="Y68" i="69"/>
  <c r="X68" i="69"/>
  <c r="Y67" i="69"/>
  <c r="X67" i="69"/>
  <c r="Y465" i="70"/>
  <c r="X465" i="70"/>
  <c r="Y408" i="70"/>
  <c r="X408" i="70"/>
  <c r="Y405" i="70"/>
  <c r="Y404" i="70" s="1"/>
  <c r="Y386" i="70"/>
  <c r="X386" i="70"/>
  <c r="Y367" i="70"/>
  <c r="X367" i="70"/>
  <c r="Y351" i="70"/>
  <c r="X351" i="70"/>
  <c r="X348" i="70"/>
  <c r="X347" i="70" s="1"/>
  <c r="Y348" i="70"/>
  <c r="Y347" i="70" s="1"/>
  <c r="Y313" i="70"/>
  <c r="X313" i="70"/>
  <c r="Y310" i="70"/>
  <c r="Y345" i="70"/>
  <c r="X342" i="70"/>
  <c r="Y341" i="70"/>
  <c r="X338" i="70"/>
  <c r="Y337" i="70"/>
  <c r="X334" i="70"/>
  <c r="Y333" i="70"/>
  <c r="X294" i="70"/>
  <c r="Y291" i="70"/>
  <c r="X330" i="70"/>
  <c r="Y273" i="70"/>
  <c r="X273" i="70"/>
  <c r="Y216" i="70"/>
  <c r="X216" i="70"/>
  <c r="Y213" i="70"/>
  <c r="Y212" i="70" s="1"/>
  <c r="X213" i="70"/>
  <c r="X212" i="70" s="1"/>
  <c r="X194" i="70"/>
  <c r="Y194" i="70"/>
  <c r="Y175" i="70"/>
  <c r="X175" i="70"/>
  <c r="Y159" i="70"/>
  <c r="X159" i="70"/>
  <c r="Y156" i="70"/>
  <c r="Y155" i="70" s="1"/>
  <c r="X156" i="70"/>
  <c r="X155" i="70" s="1"/>
  <c r="X121" i="70"/>
  <c r="Y121" i="70"/>
  <c r="Y118" i="70"/>
  <c r="X118" i="70"/>
  <c r="X117" i="70" s="1"/>
  <c r="X151" i="70"/>
  <c r="Y150" i="70"/>
  <c r="X147" i="70"/>
  <c r="Y146" i="70"/>
  <c r="X143" i="70"/>
  <c r="Y142" i="70"/>
  <c r="Y102" i="70"/>
  <c r="X102" i="70"/>
  <c r="X139" i="70"/>
  <c r="Y138" i="70"/>
  <c r="Y94" i="70"/>
  <c r="X94" i="70"/>
  <c r="Y93" i="70"/>
  <c r="X93" i="70"/>
  <c r="Y92" i="70"/>
  <c r="X92" i="70"/>
  <c r="Y91" i="70"/>
  <c r="X91" i="70"/>
  <c r="Y90" i="70"/>
  <c r="X90" i="70"/>
  <c r="Y89" i="70"/>
  <c r="X89" i="70"/>
  <c r="Y88" i="70"/>
  <c r="X88" i="70"/>
  <c r="Y87" i="70"/>
  <c r="X87" i="70"/>
  <c r="Y86" i="70"/>
  <c r="X86" i="70"/>
  <c r="Y85" i="70"/>
  <c r="X85" i="70"/>
  <c r="Y84" i="70"/>
  <c r="X84" i="70"/>
  <c r="Y83" i="70"/>
  <c r="X83" i="70"/>
  <c r="Y82" i="70"/>
  <c r="X82" i="70"/>
  <c r="Y81" i="70"/>
  <c r="X81" i="70"/>
  <c r="Y80" i="70"/>
  <c r="X80" i="70"/>
  <c r="Y79" i="70"/>
  <c r="X79" i="70"/>
  <c r="Y78" i="70"/>
  <c r="X78" i="70"/>
  <c r="Y70" i="70"/>
  <c r="X70" i="70"/>
  <c r="Y69" i="70"/>
  <c r="X69" i="70"/>
  <c r="Y68" i="70"/>
  <c r="X68" i="70"/>
  <c r="Y67" i="70"/>
  <c r="X67" i="70"/>
  <c r="Y444" i="71"/>
  <c r="X444" i="71"/>
  <c r="Y390" i="71"/>
  <c r="X390" i="71"/>
  <c r="Y388" i="71"/>
  <c r="Y387" i="71" s="1"/>
  <c r="X388" i="71"/>
  <c r="X387" i="71" s="1"/>
  <c r="Y370" i="71"/>
  <c r="X370" i="71"/>
  <c r="X352" i="71"/>
  <c r="Y352" i="71"/>
  <c r="Y336" i="71"/>
  <c r="X336" i="71"/>
  <c r="X334" i="71"/>
  <c r="X333" i="71" s="1"/>
  <c r="Y334" i="71"/>
  <c r="Y333" i="71" s="1"/>
  <c r="X330" i="71"/>
  <c r="Y329" i="71"/>
  <c r="X326" i="71"/>
  <c r="Y325" i="71"/>
  <c r="X322" i="71"/>
  <c r="Y321" i="71"/>
  <c r="Y300" i="71"/>
  <c r="X300" i="71"/>
  <c r="Y317" i="71"/>
  <c r="Y298" i="71"/>
  <c r="X298" i="71"/>
  <c r="Y282" i="71"/>
  <c r="X282" i="71"/>
  <c r="Y280" i="71"/>
  <c r="X280" i="71"/>
  <c r="Y262" i="71"/>
  <c r="X262" i="71"/>
  <c r="Y208" i="71"/>
  <c r="X208" i="71"/>
  <c r="Y206" i="71"/>
  <c r="Y205" i="71" s="1"/>
  <c r="X206" i="71"/>
  <c r="X205" i="71" s="1"/>
  <c r="Y188" i="71"/>
  <c r="X188" i="71"/>
  <c r="X173" i="71"/>
  <c r="X172" i="71" s="1"/>
  <c r="Y170" i="71"/>
  <c r="X170" i="71"/>
  <c r="Y154" i="71"/>
  <c r="X154" i="71"/>
  <c r="Y152" i="71"/>
  <c r="Y151" i="71" s="1"/>
  <c r="X152" i="71"/>
  <c r="X151" i="71" s="1"/>
  <c r="Y146" i="71"/>
  <c r="Y142" i="71"/>
  <c r="X139" i="71"/>
  <c r="Y138" i="71"/>
  <c r="X118" i="71"/>
  <c r="Y116" i="71"/>
  <c r="X116" i="71"/>
  <c r="X147" i="71"/>
  <c r="X143" i="71"/>
  <c r="X100" i="71"/>
  <c r="Y100" i="71"/>
  <c r="Y98" i="71"/>
  <c r="X98" i="71"/>
  <c r="Y93" i="71"/>
  <c r="X93" i="71"/>
  <c r="Y92" i="71"/>
  <c r="X92" i="71"/>
  <c r="Y91" i="71"/>
  <c r="X91" i="71"/>
  <c r="Y90" i="71"/>
  <c r="X90" i="71"/>
  <c r="Y89" i="71"/>
  <c r="X89" i="71"/>
  <c r="Y88" i="71"/>
  <c r="X88" i="71"/>
  <c r="Y87" i="71"/>
  <c r="X87" i="71"/>
  <c r="Y86" i="71"/>
  <c r="X86" i="71"/>
  <c r="Y85" i="71"/>
  <c r="X85" i="71"/>
  <c r="Y84" i="71"/>
  <c r="X84" i="71"/>
  <c r="Y83" i="71"/>
  <c r="X83" i="71"/>
  <c r="Y82" i="71"/>
  <c r="X82" i="71"/>
  <c r="Y81" i="71"/>
  <c r="X81" i="71"/>
  <c r="Y80" i="71"/>
  <c r="X80" i="71"/>
  <c r="Y79" i="71"/>
  <c r="X79" i="71"/>
  <c r="Y78" i="71"/>
  <c r="X78" i="71"/>
  <c r="Y70" i="71"/>
  <c r="X70" i="71"/>
  <c r="Y69" i="71"/>
  <c r="X69" i="71"/>
  <c r="Y68" i="71"/>
  <c r="X68" i="71"/>
  <c r="Y67" i="71"/>
  <c r="X67" i="71"/>
  <c r="Y444" i="72"/>
  <c r="X444" i="72"/>
  <c r="Y390" i="72"/>
  <c r="X390" i="72"/>
  <c r="Y388" i="72"/>
  <c r="Y387" i="72" s="1"/>
  <c r="X388" i="72"/>
  <c r="X387" i="72" s="1"/>
  <c r="X370" i="72"/>
  <c r="Y370" i="72"/>
  <c r="Y352" i="72"/>
  <c r="X352" i="72"/>
  <c r="Y336" i="72"/>
  <c r="X336" i="72"/>
  <c r="Y334" i="72"/>
  <c r="Y333" i="72" s="1"/>
  <c r="X334" i="72"/>
  <c r="X333" i="72" s="1"/>
  <c r="Y300" i="72"/>
  <c r="X300" i="72"/>
  <c r="Y320" i="72"/>
  <c r="Y282" i="72"/>
  <c r="X282" i="72"/>
  <c r="Y280" i="72"/>
  <c r="X280" i="72"/>
  <c r="Y262" i="72"/>
  <c r="X262" i="72"/>
  <c r="Y208" i="72"/>
  <c r="X208" i="72"/>
  <c r="Y206" i="72"/>
  <c r="Y205" i="72" s="1"/>
  <c r="X206" i="72"/>
  <c r="X205" i="72" s="1"/>
  <c r="Y188" i="72"/>
  <c r="X188" i="72"/>
  <c r="Y170" i="72"/>
  <c r="X170" i="72"/>
  <c r="Y154" i="72"/>
  <c r="X154" i="72"/>
  <c r="X152" i="72"/>
  <c r="X151" i="72" s="1"/>
  <c r="Y152" i="72"/>
  <c r="Y151" i="72" s="1"/>
  <c r="Y118" i="72"/>
  <c r="X118" i="72"/>
  <c r="X116" i="72"/>
  <c r="Y116" i="72"/>
  <c r="Y100" i="72"/>
  <c r="X100" i="72"/>
  <c r="Y98" i="72"/>
  <c r="X98" i="72"/>
  <c r="Y93" i="72"/>
  <c r="X93" i="72"/>
  <c r="Y92" i="72"/>
  <c r="X92" i="72"/>
  <c r="Y91" i="72"/>
  <c r="X91" i="72"/>
  <c r="Y90" i="72"/>
  <c r="X90" i="72"/>
  <c r="Y89" i="72"/>
  <c r="X89" i="72"/>
  <c r="Y88" i="72"/>
  <c r="X88" i="72"/>
  <c r="Y87" i="72"/>
  <c r="X87" i="72"/>
  <c r="Y86" i="72"/>
  <c r="X86" i="72"/>
  <c r="Y85" i="72"/>
  <c r="X85" i="72"/>
  <c r="Y84" i="72"/>
  <c r="X84" i="72"/>
  <c r="Y83" i="72"/>
  <c r="X83" i="72"/>
  <c r="Y82" i="72"/>
  <c r="X82" i="72"/>
  <c r="Y81" i="72"/>
  <c r="X81" i="72"/>
  <c r="Y80" i="72"/>
  <c r="X80" i="72"/>
  <c r="Y79" i="72"/>
  <c r="X79" i="72"/>
  <c r="Y78" i="72"/>
  <c r="X78" i="72"/>
  <c r="Y70" i="72"/>
  <c r="X70" i="72"/>
  <c r="Y69" i="72"/>
  <c r="X69" i="72"/>
  <c r="Y68" i="72"/>
  <c r="X68" i="72"/>
  <c r="Y67" i="72"/>
  <c r="X67" i="72"/>
  <c r="Y104" i="6"/>
  <c r="Y92" i="6"/>
  <c r="X92" i="6"/>
  <c r="Y89" i="6"/>
  <c r="X89" i="6"/>
  <c r="X114" i="6"/>
  <c r="Y21" i="6"/>
  <c r="X21" i="6"/>
  <c r="Y19" i="6"/>
  <c r="Y138" i="6" s="1"/>
  <c r="Y17" i="6"/>
  <c r="Y159" i="6" s="1"/>
  <c r="X17" i="6"/>
  <c r="X160" i="6" s="1"/>
  <c r="Y12" i="6"/>
  <c r="Y13" i="6" s="1"/>
  <c r="Y66" i="46" l="1"/>
  <c r="X117" i="69"/>
  <c r="X3" i="55"/>
  <c r="Y117" i="70"/>
  <c r="X198" i="70"/>
  <c r="X197" i="70" s="1"/>
  <c r="X25" i="29"/>
  <c r="Y97" i="71"/>
  <c r="X199" i="64"/>
  <c r="X198" i="64" s="1"/>
  <c r="X7" i="56"/>
  <c r="Y7" i="56"/>
  <c r="Y390" i="66"/>
  <c r="Y389" i="66" s="1"/>
  <c r="Y220" i="64"/>
  <c r="Y219" i="64" s="1"/>
  <c r="Y173" i="71"/>
  <c r="Y172" i="71" s="1"/>
  <c r="Y371" i="70"/>
  <c r="Y370" i="70" s="1"/>
  <c r="X191" i="71"/>
  <c r="X190" i="71" s="1"/>
  <c r="X146" i="59"/>
  <c r="Y191" i="71"/>
  <c r="Y190" i="71" s="1"/>
  <c r="Y187" i="71" s="1"/>
  <c r="X219" i="68"/>
  <c r="X218" i="68" s="1"/>
  <c r="X214" i="68" s="1"/>
  <c r="X390" i="65"/>
  <c r="X389" i="65" s="1"/>
  <c r="X390" i="67"/>
  <c r="X389" i="67" s="1"/>
  <c r="X164" i="58"/>
  <c r="X161" i="58" s="1"/>
  <c r="X44" i="56"/>
  <c r="Y28" i="46"/>
  <c r="Y371" i="65"/>
  <c r="Y370" i="65" s="1"/>
  <c r="Y66" i="56"/>
  <c r="X390" i="69"/>
  <c r="X389" i="69" s="1"/>
  <c r="X385" i="69" s="1"/>
  <c r="Y390" i="69"/>
  <c r="Y389" i="69" s="1"/>
  <c r="X85" i="56"/>
  <c r="X164" i="56"/>
  <c r="X146" i="46"/>
  <c r="Y128" i="56"/>
  <c r="X179" i="65"/>
  <c r="X178" i="65" s="1"/>
  <c r="X174" i="65" s="1"/>
  <c r="X13" i="29"/>
  <c r="Y332" i="69"/>
  <c r="X173" i="72"/>
  <c r="X172" i="72" s="1"/>
  <c r="X169" i="72" s="1"/>
  <c r="Y140" i="66"/>
  <c r="X198" i="66"/>
  <c r="X197" i="66" s="1"/>
  <c r="X193" i="66" s="1"/>
  <c r="X198" i="65"/>
  <c r="X197" i="65" s="1"/>
  <c r="X179" i="70"/>
  <c r="X178" i="70" s="1"/>
  <c r="Y173" i="72"/>
  <c r="Y172" i="72" s="1"/>
  <c r="Y169" i="72" s="1"/>
  <c r="X85" i="46"/>
  <c r="X118" i="68"/>
  <c r="X371" i="66"/>
  <c r="X370" i="66" s="1"/>
  <c r="X366" i="66" s="1"/>
  <c r="X191" i="72"/>
  <c r="X190" i="72" s="1"/>
  <c r="Y371" i="66"/>
  <c r="Y370" i="66" s="1"/>
  <c r="Y290" i="69"/>
  <c r="X15" i="25"/>
  <c r="X15" i="28" s="1"/>
  <c r="X66" i="56"/>
  <c r="Y16" i="28"/>
  <c r="X47" i="46"/>
  <c r="Y461" i="68"/>
  <c r="Y460" i="68" s="1"/>
  <c r="Y456" i="68" s="1"/>
  <c r="Y164" i="46"/>
  <c r="X7" i="46"/>
  <c r="X198" i="69"/>
  <c r="X197" i="69" s="1"/>
  <c r="X371" i="69"/>
  <c r="X370" i="69" s="1"/>
  <c r="X243" i="68"/>
  <c r="X242" i="68" s="1"/>
  <c r="X238" i="68" s="1"/>
  <c r="X124" i="44"/>
  <c r="Y373" i="72"/>
  <c r="Y372" i="72" s="1"/>
  <c r="X220" i="64"/>
  <c r="X219" i="64" s="1"/>
  <c r="Y432" i="64"/>
  <c r="Y431" i="64" s="1"/>
  <c r="Y28" i="56"/>
  <c r="Y390" i="67"/>
  <c r="Y389" i="67" s="1"/>
  <c r="Y385" i="67" s="1"/>
  <c r="Y411" i="64"/>
  <c r="Y410" i="64" s="1"/>
  <c r="Y355" i="72"/>
  <c r="Y354" i="72" s="1"/>
  <c r="Y219" i="68"/>
  <c r="Y218" i="68" s="1"/>
  <c r="Y373" i="71"/>
  <c r="Y372" i="71" s="1"/>
  <c r="Y110" i="64"/>
  <c r="Y85" i="46"/>
  <c r="Y198" i="67"/>
  <c r="Y197" i="67" s="1"/>
  <c r="Y47" i="56"/>
  <c r="Y98" i="65"/>
  <c r="Y198" i="66"/>
  <c r="Y197" i="66" s="1"/>
  <c r="Y193" i="66" s="1"/>
  <c r="X371" i="70"/>
  <c r="X370" i="70" s="1"/>
  <c r="Y98" i="66"/>
  <c r="X28" i="56"/>
  <c r="X63" i="56"/>
  <c r="Y43" i="48"/>
  <c r="X81" i="45"/>
  <c r="Y24" i="44"/>
  <c r="X461" i="68"/>
  <c r="X460" i="68" s="1"/>
  <c r="X456" i="68" s="1"/>
  <c r="X371" i="67"/>
  <c r="X370" i="67" s="1"/>
  <c r="Y199" i="64"/>
  <c r="Y198" i="64" s="1"/>
  <c r="X4" i="56"/>
  <c r="X28" i="46"/>
  <c r="Y25" i="29"/>
  <c r="X355" i="71"/>
  <c r="X354" i="71" s="1"/>
  <c r="Y369" i="72"/>
  <c r="Y179" i="66"/>
  <c r="Y178" i="66" s="1"/>
  <c r="X390" i="66"/>
  <c r="X389" i="66" s="1"/>
  <c r="Y198" i="65"/>
  <c r="Y197" i="65" s="1"/>
  <c r="Y3" i="55"/>
  <c r="X47" i="56"/>
  <c r="X279" i="72"/>
  <c r="X390" i="70"/>
  <c r="X389" i="70" s="1"/>
  <c r="X485" i="68"/>
  <c r="X484" i="68" s="1"/>
  <c r="Y179" i="67"/>
  <c r="Y178" i="67" s="1"/>
  <c r="X309" i="66"/>
  <c r="X279" i="71"/>
  <c r="Y43" i="54"/>
  <c r="X3" i="44"/>
  <c r="Y355" i="71"/>
  <c r="Y354" i="71" s="1"/>
  <c r="Y179" i="69"/>
  <c r="Y178" i="69" s="1"/>
  <c r="Y174" i="69" s="1"/>
  <c r="Y179" i="65"/>
  <c r="Y178" i="65" s="1"/>
  <c r="Y161" i="59"/>
  <c r="Y191" i="72"/>
  <c r="Y190" i="72" s="1"/>
  <c r="X371" i="65"/>
  <c r="X370" i="65" s="1"/>
  <c r="X366" i="65" s="1"/>
  <c r="Y322" i="64"/>
  <c r="X373" i="72"/>
  <c r="X372" i="72" s="1"/>
  <c r="X187" i="71"/>
  <c r="Y136" i="72"/>
  <c r="Y309" i="66"/>
  <c r="Y3" i="59"/>
  <c r="Y4" i="56"/>
  <c r="Y161" i="54"/>
  <c r="X105" i="44"/>
  <c r="X174" i="69"/>
  <c r="Y371" i="69"/>
  <c r="Y370" i="69" s="1"/>
  <c r="X3" i="59"/>
  <c r="Y14" i="23"/>
  <c r="Y243" i="68"/>
  <c r="Y242" i="68" s="1"/>
  <c r="Y238" i="68" s="1"/>
  <c r="Y371" i="67"/>
  <c r="Y370" i="67" s="1"/>
  <c r="Y85" i="59"/>
  <c r="Y128" i="59"/>
  <c r="Y143" i="58"/>
  <c r="Y161" i="49"/>
  <c r="Y62" i="48"/>
  <c r="X27" i="25"/>
  <c r="Y198" i="70"/>
  <c r="Y197" i="70" s="1"/>
  <c r="Y193" i="70" s="1"/>
  <c r="X385" i="67"/>
  <c r="Y390" i="65"/>
  <c r="Y389" i="65" s="1"/>
  <c r="X143" i="58"/>
  <c r="Y106" i="56"/>
  <c r="Y105" i="54"/>
  <c r="X62" i="49"/>
  <c r="X62" i="45"/>
  <c r="Y124" i="45"/>
  <c r="Y12" i="29"/>
  <c r="Y136" i="6"/>
  <c r="X360" i="68"/>
  <c r="Y174" i="67"/>
  <c r="Y366" i="67"/>
  <c r="Y215" i="64"/>
  <c r="Y62" i="59"/>
  <c r="X62" i="58"/>
  <c r="X105" i="58"/>
  <c r="X43" i="49"/>
  <c r="X143" i="49"/>
  <c r="Y360" i="68"/>
  <c r="Y62" i="58"/>
  <c r="Y161" i="58"/>
  <c r="Y143" i="49"/>
  <c r="X161" i="48"/>
  <c r="Y15" i="10"/>
  <c r="X193" i="69"/>
  <c r="Y366" i="66"/>
  <c r="X194" i="64"/>
  <c r="X432" i="64"/>
  <c r="X431" i="64" s="1"/>
  <c r="X427" i="64" s="1"/>
  <c r="Y85" i="56"/>
  <c r="X24" i="49"/>
  <c r="X81" i="49"/>
  <c r="X3" i="48"/>
  <c r="X43" i="48"/>
  <c r="Y161" i="48"/>
  <c r="Y105" i="45"/>
  <c r="Y105" i="46" s="1"/>
  <c r="X128" i="46"/>
  <c r="X351" i="72"/>
  <c r="Y193" i="69"/>
  <c r="X174" i="66"/>
  <c r="Y43" i="59"/>
  <c r="Y105" i="56"/>
  <c r="Y24" i="49"/>
  <c r="Y81" i="49"/>
  <c r="Y3" i="48"/>
  <c r="X24" i="45"/>
  <c r="Y146" i="46"/>
  <c r="Y3" i="44"/>
  <c r="Y43" i="44"/>
  <c r="X193" i="70"/>
  <c r="Y193" i="67"/>
  <c r="Y81" i="59"/>
  <c r="Y43" i="58"/>
  <c r="X81" i="59"/>
  <c r="Y24" i="54"/>
  <c r="Y62" i="54"/>
  <c r="X105" i="54"/>
  <c r="X143" i="48"/>
  <c r="Y214" i="68"/>
  <c r="Y124" i="59"/>
  <c r="Y124" i="55"/>
  <c r="Y3" i="49"/>
  <c r="X161" i="49"/>
  <c r="X24" i="48"/>
  <c r="X62" i="48"/>
  <c r="Y7" i="46"/>
  <c r="Y81" i="45"/>
  <c r="Y105" i="44"/>
  <c r="Y134" i="72"/>
  <c r="X174" i="70"/>
  <c r="X174" i="67"/>
  <c r="Y427" i="64"/>
  <c r="Y134" i="6"/>
  <c r="X101" i="6"/>
  <c r="X122" i="6" s="1"/>
  <c r="Y143" i="72"/>
  <c r="Y34" i="6"/>
  <c r="Y101" i="6"/>
  <c r="Y155" i="6" s="1"/>
  <c r="Y112" i="6"/>
  <c r="Y166" i="6" s="1"/>
  <c r="X97" i="72"/>
  <c r="X140" i="72"/>
  <c r="X144" i="72"/>
  <c r="Y366" i="65"/>
  <c r="X12" i="6"/>
  <c r="X13" i="6" s="1"/>
  <c r="Y30" i="6"/>
  <c r="X34" i="6"/>
  <c r="X98" i="6"/>
  <c r="X152" i="6" s="1"/>
  <c r="X102" i="6"/>
  <c r="X156" i="6" s="1"/>
  <c r="Y97" i="72"/>
  <c r="Y140" i="72"/>
  <c r="Y144" i="72"/>
  <c r="Y365" i="64"/>
  <c r="Y343" i="64"/>
  <c r="Y364" i="64" s="1"/>
  <c r="X30" i="6"/>
  <c r="Y98" i="6"/>
  <c r="Y119" i="6" s="1"/>
  <c r="Y102" i="6"/>
  <c r="Y132" i="6" s="1"/>
  <c r="Y113" i="6"/>
  <c r="Y143" i="6" s="1"/>
  <c r="X141" i="72"/>
  <c r="X145" i="72"/>
  <c r="X23" i="6"/>
  <c r="X99" i="6"/>
  <c r="X120" i="6" s="1"/>
  <c r="Y145" i="72"/>
  <c r="Y22" i="6"/>
  <c r="Y23" i="6"/>
  <c r="Y99" i="6"/>
  <c r="Y153" i="6" s="1"/>
  <c r="Y115" i="6"/>
  <c r="Y145" i="6" s="1"/>
  <c r="X142" i="72"/>
  <c r="X146" i="72"/>
  <c r="Y174" i="65"/>
  <c r="X100" i="6"/>
  <c r="X154" i="6" s="1"/>
  <c r="Y138" i="72"/>
  <c r="Y142" i="72"/>
  <c r="Y146" i="72"/>
  <c r="Y100" i="6"/>
  <c r="Y130" i="6" s="1"/>
  <c r="Y148" i="72"/>
  <c r="X321" i="72"/>
  <c r="X325" i="72"/>
  <c r="X329" i="72"/>
  <c r="Y140" i="71"/>
  <c r="Y144" i="71"/>
  <c r="Y148" i="71"/>
  <c r="Y322" i="71"/>
  <c r="Y326" i="71"/>
  <c r="Y330" i="71"/>
  <c r="X351" i="71"/>
  <c r="Y369" i="71"/>
  <c r="Y139" i="70"/>
  <c r="X144" i="70"/>
  <c r="X148" i="70"/>
  <c r="X152" i="70"/>
  <c r="Y139" i="69"/>
  <c r="Y143" i="69"/>
  <c r="Y147" i="69"/>
  <c r="Y151" i="69"/>
  <c r="Y213" i="69"/>
  <c r="Y212" i="69" s="1"/>
  <c r="X291" i="69"/>
  <c r="X367" i="69"/>
  <c r="X366" i="69" s="1"/>
  <c r="Y168" i="68"/>
  <c r="X173" i="68"/>
  <c r="X177" i="68"/>
  <c r="X181" i="68"/>
  <c r="X185" i="68"/>
  <c r="X414" i="68"/>
  <c r="X418" i="68"/>
  <c r="X422" i="68"/>
  <c r="X426" i="68"/>
  <c r="X430" i="68"/>
  <c r="Y505" i="68"/>
  <c r="Y504" i="68" s="1"/>
  <c r="Y139" i="67"/>
  <c r="Y143" i="67"/>
  <c r="Y147" i="67"/>
  <c r="Y151" i="67"/>
  <c r="Y331" i="67"/>
  <c r="Y385" i="66"/>
  <c r="Y140" i="65"/>
  <c r="Y145" i="65"/>
  <c r="Y149" i="65"/>
  <c r="Y153" i="65"/>
  <c r="Y332" i="65"/>
  <c r="Y337" i="65"/>
  <c r="Y341" i="65"/>
  <c r="Y345" i="65"/>
  <c r="Y76" i="64"/>
  <c r="Y156" i="64"/>
  <c r="Y161" i="64"/>
  <c r="Y165" i="64"/>
  <c r="Y169" i="64"/>
  <c r="X216" i="64"/>
  <c r="X215" i="64" s="1"/>
  <c r="X323" i="64"/>
  <c r="X322" i="64" s="1"/>
  <c r="X367" i="64"/>
  <c r="Y371" i="64"/>
  <c r="Y375" i="64"/>
  <c r="Y379" i="64"/>
  <c r="Y383" i="64"/>
  <c r="X27" i="13"/>
  <c r="X149" i="72"/>
  <c r="Y321" i="72"/>
  <c r="Y325" i="72"/>
  <c r="Y329" i="72"/>
  <c r="X137" i="71"/>
  <c r="X141" i="71"/>
  <c r="X145" i="71"/>
  <c r="X149" i="71"/>
  <c r="X323" i="71"/>
  <c r="X327" i="71"/>
  <c r="X331" i="71"/>
  <c r="Y140" i="70"/>
  <c r="Y144" i="70"/>
  <c r="Y148" i="70"/>
  <c r="Y152" i="70"/>
  <c r="Y385" i="70"/>
  <c r="X140" i="69"/>
  <c r="X144" i="69"/>
  <c r="X148" i="69"/>
  <c r="X152" i="69"/>
  <c r="X169" i="68"/>
  <c r="Y173" i="68"/>
  <c r="Y177" i="68"/>
  <c r="Y181" i="68"/>
  <c r="Y185" i="68"/>
  <c r="Y414" i="68"/>
  <c r="Y418" i="68"/>
  <c r="Y422" i="68"/>
  <c r="Y426" i="68"/>
  <c r="Y430" i="68"/>
  <c r="X144" i="67"/>
  <c r="X148" i="67"/>
  <c r="X152" i="67"/>
  <c r="X332" i="66"/>
  <c r="X337" i="66"/>
  <c r="X341" i="66"/>
  <c r="X345" i="66"/>
  <c r="X117" i="65"/>
  <c r="X142" i="65"/>
  <c r="X146" i="65"/>
  <c r="X150" i="65"/>
  <c r="X290" i="65"/>
  <c r="X334" i="65"/>
  <c r="X338" i="65"/>
  <c r="X342" i="65"/>
  <c r="X158" i="64"/>
  <c r="X162" i="64"/>
  <c r="X166" i="64"/>
  <c r="X170" i="64"/>
  <c r="Y367" i="64"/>
  <c r="X372" i="64"/>
  <c r="X376" i="64"/>
  <c r="Y366" i="64"/>
  <c r="Y81" i="58"/>
  <c r="Y149" i="72"/>
  <c r="X317" i="72"/>
  <c r="X322" i="72"/>
  <c r="X326" i="72"/>
  <c r="X330" i="72"/>
  <c r="Y137" i="71"/>
  <c r="Y141" i="71"/>
  <c r="Y145" i="71"/>
  <c r="Y149" i="71"/>
  <c r="Y323" i="71"/>
  <c r="Y327" i="71"/>
  <c r="Y331" i="71"/>
  <c r="X140" i="70"/>
  <c r="X145" i="70"/>
  <c r="X149" i="70"/>
  <c r="X153" i="70"/>
  <c r="Y334" i="70"/>
  <c r="Y338" i="70"/>
  <c r="Y342" i="70"/>
  <c r="Y144" i="69"/>
  <c r="Y148" i="69"/>
  <c r="Y152" i="69"/>
  <c r="Y334" i="69"/>
  <c r="Y338" i="69"/>
  <c r="Y342" i="69"/>
  <c r="Y169" i="68"/>
  <c r="X174" i="68"/>
  <c r="X178" i="68"/>
  <c r="X182" i="68"/>
  <c r="X186" i="68"/>
  <c r="X410" i="68"/>
  <c r="X415" i="68"/>
  <c r="X419" i="68"/>
  <c r="X423" i="68"/>
  <c r="X427" i="68"/>
  <c r="Y144" i="67"/>
  <c r="Y148" i="67"/>
  <c r="Y152" i="67"/>
  <c r="Y294" i="67"/>
  <c r="Y332" i="66"/>
  <c r="Y337" i="66"/>
  <c r="Y341" i="66"/>
  <c r="Y345" i="66"/>
  <c r="Y118" i="65"/>
  <c r="Y137" i="65" s="1"/>
  <c r="Y142" i="65"/>
  <c r="Y146" i="65"/>
  <c r="Y150" i="65"/>
  <c r="Y291" i="65"/>
  <c r="Y290" i="65" s="1"/>
  <c r="Y334" i="65"/>
  <c r="Y338" i="65"/>
  <c r="Y342" i="65"/>
  <c r="Y77" i="64"/>
  <c r="Y158" i="64"/>
  <c r="Y162" i="64"/>
  <c r="Y166" i="64"/>
  <c r="Y170" i="64"/>
  <c r="X237" i="64"/>
  <c r="X236" i="64" s="1"/>
  <c r="Y279" i="72"/>
  <c r="Y317" i="72"/>
  <c r="Y322" i="72"/>
  <c r="Y326" i="72"/>
  <c r="Y330" i="72"/>
  <c r="X138" i="71"/>
  <c r="X142" i="71"/>
  <c r="X146" i="71"/>
  <c r="X135" i="71"/>
  <c r="X320" i="71"/>
  <c r="X324" i="71"/>
  <c r="X328" i="71"/>
  <c r="Y141" i="70"/>
  <c r="Y145" i="70"/>
  <c r="Y149" i="70"/>
  <c r="Y153" i="70"/>
  <c r="X331" i="70"/>
  <c r="X335" i="70"/>
  <c r="X339" i="70"/>
  <c r="X343" i="70"/>
  <c r="X141" i="69"/>
  <c r="X145" i="69"/>
  <c r="X149" i="69"/>
  <c r="X153" i="69"/>
  <c r="X331" i="69"/>
  <c r="X335" i="69"/>
  <c r="X339" i="69"/>
  <c r="X343" i="69"/>
  <c r="X170" i="68"/>
  <c r="Y174" i="68"/>
  <c r="Y178" i="68"/>
  <c r="Y182" i="68"/>
  <c r="Y186" i="68"/>
  <c r="Y410" i="68"/>
  <c r="Y415" i="68"/>
  <c r="Y419" i="68"/>
  <c r="Y423" i="68"/>
  <c r="Y427" i="68"/>
  <c r="X334" i="66"/>
  <c r="X338" i="66"/>
  <c r="X342" i="66"/>
  <c r="X98" i="65"/>
  <c r="X138" i="65"/>
  <c r="X335" i="65"/>
  <c r="X339" i="65"/>
  <c r="X343" i="65"/>
  <c r="X78" i="64"/>
  <c r="Y154" i="64"/>
  <c r="X159" i="64"/>
  <c r="X163" i="64"/>
  <c r="X167" i="64"/>
  <c r="X171" i="64"/>
  <c r="Y194" i="64"/>
  <c r="X369" i="64"/>
  <c r="X373" i="64"/>
  <c r="X377" i="64"/>
  <c r="X381" i="64"/>
  <c r="X15" i="10"/>
  <c r="X318" i="72"/>
  <c r="X323" i="72"/>
  <c r="X327" i="72"/>
  <c r="X331" i="72"/>
  <c r="X97" i="71"/>
  <c r="X316" i="71"/>
  <c r="Y320" i="71"/>
  <c r="Y324" i="71"/>
  <c r="Y328" i="71"/>
  <c r="X142" i="70"/>
  <c r="X146" i="70"/>
  <c r="X150" i="70"/>
  <c r="Y331" i="70"/>
  <c r="Y335" i="70"/>
  <c r="Y339" i="70"/>
  <c r="Y343" i="70"/>
  <c r="Y331" i="69"/>
  <c r="Y335" i="69"/>
  <c r="Y339" i="69"/>
  <c r="Y343" i="69"/>
  <c r="Y386" i="69"/>
  <c r="Y385" i="69" s="1"/>
  <c r="X171" i="68"/>
  <c r="X175" i="68"/>
  <c r="X179" i="68"/>
  <c r="X183" i="68"/>
  <c r="X187" i="68"/>
  <c r="X411" i="68"/>
  <c r="X416" i="68"/>
  <c r="X420" i="68"/>
  <c r="X424" i="68"/>
  <c r="X428" i="68"/>
  <c r="X334" i="67"/>
  <c r="X338" i="67"/>
  <c r="X342" i="67"/>
  <c r="X142" i="66"/>
  <c r="X146" i="66"/>
  <c r="X150" i="66"/>
  <c r="Y334" i="66"/>
  <c r="Y338" i="66"/>
  <c r="Y342" i="66"/>
  <c r="Y339" i="65"/>
  <c r="Y343" i="65"/>
  <c r="X147" i="72"/>
  <c r="Y318" i="72"/>
  <c r="Y323" i="72"/>
  <c r="Y327" i="72"/>
  <c r="Y331" i="72"/>
  <c r="Y351" i="72"/>
  <c r="X321" i="71"/>
  <c r="X325" i="71"/>
  <c r="X329" i="71"/>
  <c r="X138" i="70"/>
  <c r="X332" i="70"/>
  <c r="X336" i="70"/>
  <c r="X340" i="70"/>
  <c r="X344" i="70"/>
  <c r="X336" i="69"/>
  <c r="X340" i="69"/>
  <c r="X344" i="69"/>
  <c r="Y118" i="68"/>
  <c r="Y171" i="68"/>
  <c r="Y175" i="68"/>
  <c r="Y179" i="68"/>
  <c r="Y183" i="68"/>
  <c r="Y187" i="68"/>
  <c r="Y411" i="68"/>
  <c r="Y416" i="68"/>
  <c r="Y420" i="68"/>
  <c r="Y424" i="68"/>
  <c r="Y428" i="68"/>
  <c r="Y334" i="67"/>
  <c r="Y338" i="67"/>
  <c r="Y342" i="67"/>
  <c r="Y142" i="66"/>
  <c r="Y146" i="66"/>
  <c r="Y150" i="66"/>
  <c r="X291" i="66"/>
  <c r="X290" i="66" s="1"/>
  <c r="X328" i="66" s="1"/>
  <c r="X330" i="66"/>
  <c r="X194" i="65"/>
  <c r="X193" i="65" s="1"/>
  <c r="X331" i="65"/>
  <c r="X336" i="65"/>
  <c r="X340" i="65"/>
  <c r="X344" i="65"/>
  <c r="X386" i="65"/>
  <c r="X385" i="65" s="1"/>
  <c r="X111" i="64"/>
  <c r="X110" i="64" s="1"/>
  <c r="Y155" i="64"/>
  <c r="X160" i="64"/>
  <c r="X164" i="64"/>
  <c r="X168" i="64"/>
  <c r="X370" i="64"/>
  <c r="X378" i="64"/>
  <c r="X382" i="64"/>
  <c r="Y43" i="49"/>
  <c r="Y147" i="72"/>
  <c r="X320" i="72"/>
  <c r="X324" i="72"/>
  <c r="X328" i="72"/>
  <c r="Y139" i="71"/>
  <c r="Y143" i="71"/>
  <c r="Y147" i="71"/>
  <c r="X317" i="71"/>
  <c r="Y336" i="70"/>
  <c r="Y340" i="70"/>
  <c r="Y344" i="70"/>
  <c r="X172" i="68"/>
  <c r="X176" i="68"/>
  <c r="X180" i="68"/>
  <c r="X184" i="68"/>
  <c r="X188" i="68"/>
  <c r="X413" i="68"/>
  <c r="X417" i="68"/>
  <c r="X421" i="68"/>
  <c r="X425" i="68"/>
  <c r="X429" i="68"/>
  <c r="X335" i="67"/>
  <c r="X339" i="67"/>
  <c r="X343" i="67"/>
  <c r="X139" i="66"/>
  <c r="X143" i="66"/>
  <c r="X147" i="66"/>
  <c r="X151" i="66"/>
  <c r="Y291" i="66"/>
  <c r="Y290" i="66" s="1"/>
  <c r="Y328" i="66" s="1"/>
  <c r="Y330" i="66"/>
  <c r="Y193" i="65"/>
  <c r="Y331" i="65"/>
  <c r="Y336" i="65"/>
  <c r="Y340" i="65"/>
  <c r="Y344" i="65"/>
  <c r="Y385" i="65"/>
  <c r="X156" i="64"/>
  <c r="X148" i="72"/>
  <c r="Y324" i="72"/>
  <c r="Y328" i="72"/>
  <c r="X369" i="72"/>
  <c r="X140" i="71"/>
  <c r="X144" i="71"/>
  <c r="X148" i="71"/>
  <c r="Y351" i="71"/>
  <c r="Y143" i="70"/>
  <c r="Y147" i="70"/>
  <c r="Y151" i="70"/>
  <c r="X333" i="70"/>
  <c r="X337" i="70"/>
  <c r="X341" i="70"/>
  <c r="X345" i="70"/>
  <c r="X405" i="70"/>
  <c r="X404" i="70" s="1"/>
  <c r="X139" i="69"/>
  <c r="X143" i="69"/>
  <c r="X147" i="69"/>
  <c r="X151" i="69"/>
  <c r="X168" i="68"/>
  <c r="Y172" i="68"/>
  <c r="Y176" i="68"/>
  <c r="Y180" i="68"/>
  <c r="Y184" i="68"/>
  <c r="Y188" i="68"/>
  <c r="Y413" i="68"/>
  <c r="Y417" i="68"/>
  <c r="Y421" i="68"/>
  <c r="Y425" i="68"/>
  <c r="Y429" i="68"/>
  <c r="X481" i="68"/>
  <c r="X480" i="68" s="1"/>
  <c r="X505" i="68"/>
  <c r="X504" i="68" s="1"/>
  <c r="X139" i="67"/>
  <c r="X143" i="67"/>
  <c r="X147" i="67"/>
  <c r="X151" i="67"/>
  <c r="X331" i="67"/>
  <c r="Y335" i="67"/>
  <c r="Y339" i="67"/>
  <c r="Y343" i="67"/>
  <c r="Y139" i="66"/>
  <c r="Y143" i="66"/>
  <c r="Y147" i="66"/>
  <c r="Y151" i="66"/>
  <c r="X385" i="66"/>
  <c r="X140" i="65"/>
  <c r="X145" i="65"/>
  <c r="X149" i="65"/>
  <c r="X153" i="65"/>
  <c r="X332" i="65"/>
  <c r="X337" i="65"/>
  <c r="X341" i="65"/>
  <c r="X345" i="65"/>
  <c r="Y369" i="64"/>
  <c r="X371" i="64"/>
  <c r="X375" i="64"/>
  <c r="X379" i="64"/>
  <c r="X383" i="64"/>
  <c r="X124" i="58"/>
  <c r="X130" i="56"/>
  <c r="X134" i="56"/>
  <c r="X138" i="56"/>
  <c r="X105" i="48"/>
  <c r="X124" i="48"/>
  <c r="Y120" i="46"/>
  <c r="Y150" i="46"/>
  <c r="Y154" i="46"/>
  <c r="Y158" i="46"/>
  <c r="X4" i="22"/>
  <c r="X4" i="25" s="1"/>
  <c r="X4" i="28" s="1"/>
  <c r="X20" i="25"/>
  <c r="X20" i="28" s="1"/>
  <c r="X6" i="14"/>
  <c r="X27" i="11"/>
  <c r="X27" i="14" s="1"/>
  <c r="Y11" i="10"/>
  <c r="X448" i="64"/>
  <c r="Y124" i="58"/>
  <c r="X24" i="55"/>
  <c r="X144" i="56"/>
  <c r="X168" i="56"/>
  <c r="X172" i="56"/>
  <c r="X176" i="56"/>
  <c r="Y105" i="48"/>
  <c r="X162" i="46"/>
  <c r="X10" i="46"/>
  <c r="X14" i="46"/>
  <c r="X18" i="46"/>
  <c r="X22" i="46"/>
  <c r="Y62" i="44"/>
  <c r="Y10" i="42"/>
  <c r="Y16" i="42"/>
  <c r="Y35" i="42"/>
  <c r="Y54" i="42"/>
  <c r="Y73" i="42"/>
  <c r="Y136" i="42"/>
  <c r="Y154" i="42"/>
  <c r="Y172" i="42"/>
  <c r="Y27" i="22"/>
  <c r="Y27" i="25" s="1"/>
  <c r="Y27" i="28" s="1"/>
  <c r="X8" i="23"/>
  <c r="X8" i="26" s="1"/>
  <c r="X12" i="23"/>
  <c r="X12" i="26" s="1"/>
  <c r="Y17" i="18"/>
  <c r="Y17" i="24" s="1"/>
  <c r="Y17" i="27" s="1"/>
  <c r="Y7" i="13"/>
  <c r="Y7" i="16" s="1"/>
  <c r="Y27" i="11"/>
  <c r="X6" i="10"/>
  <c r="Y26" i="10"/>
  <c r="Y11" i="12"/>
  <c r="Y11" i="15" s="1"/>
  <c r="X31" i="12"/>
  <c r="X31" i="15" s="1"/>
  <c r="X62" i="59"/>
  <c r="X66" i="46"/>
  <c r="X136" i="46"/>
  <c r="X166" i="46"/>
  <c r="X170" i="46"/>
  <c r="X174" i="46"/>
  <c r="X7" i="21"/>
  <c r="X22" i="23"/>
  <c r="X22" i="26" s="1"/>
  <c r="X26" i="23"/>
  <c r="X26" i="26" s="1"/>
  <c r="X14" i="18"/>
  <c r="X14" i="23" s="1"/>
  <c r="X14" i="26" s="1"/>
  <c r="X16" i="17"/>
  <c r="X29" i="13"/>
  <c r="X17" i="11"/>
  <c r="X13" i="10"/>
  <c r="X4" i="7"/>
  <c r="X4" i="13" s="1"/>
  <c r="X19" i="12"/>
  <c r="X23" i="12"/>
  <c r="X23" i="15" s="1"/>
  <c r="X24" i="59"/>
  <c r="Y24" i="58"/>
  <c r="X151" i="56"/>
  <c r="X155" i="56"/>
  <c r="X159" i="56"/>
  <c r="X7" i="13"/>
  <c r="X11" i="13"/>
  <c r="Y27" i="9"/>
  <c r="Y27" i="10" s="1"/>
  <c r="Y32" i="13"/>
  <c r="Y32" i="16" s="1"/>
  <c r="X21" i="12"/>
  <c r="X25" i="12"/>
  <c r="Y9" i="12"/>
  <c r="Y9" i="15" s="1"/>
  <c r="Y13" i="12"/>
  <c r="Y13" i="15" s="1"/>
  <c r="X143" i="59"/>
  <c r="X113" i="56"/>
  <c r="X117" i="56"/>
  <c r="X121" i="56"/>
  <c r="X3" i="50"/>
  <c r="X27" i="19"/>
  <c r="X27" i="23" s="1"/>
  <c r="X27" i="26" s="1"/>
  <c r="X17" i="18"/>
  <c r="X17" i="25" s="1"/>
  <c r="X17" i="28" s="1"/>
  <c r="X4" i="8"/>
  <c r="X44" i="58"/>
  <c r="X43" i="58" s="1"/>
  <c r="Y82" i="55"/>
  <c r="X143" i="55"/>
  <c r="X88" i="56"/>
  <c r="X92" i="56"/>
  <c r="X96" i="56"/>
  <c r="X161" i="54"/>
  <c r="Y3" i="50"/>
  <c r="Y105" i="47"/>
  <c r="X111" i="46"/>
  <c r="X115" i="46"/>
  <c r="Y133" i="46"/>
  <c r="Y137" i="46"/>
  <c r="Y141" i="46"/>
  <c r="X149" i="46"/>
  <c r="X153" i="46"/>
  <c r="X157" i="46"/>
  <c r="Y167" i="46"/>
  <c r="Y171" i="46"/>
  <c r="Y175" i="46"/>
  <c r="X22" i="21"/>
  <c r="X9" i="10"/>
  <c r="Y22" i="10"/>
  <c r="X21" i="13"/>
  <c r="X25" i="13"/>
  <c r="X81" i="58"/>
  <c r="Y44" i="55"/>
  <c r="Y44" i="56" s="1"/>
  <c r="X31" i="46"/>
  <c r="X35" i="46"/>
  <c r="X39" i="46"/>
  <c r="X69" i="46"/>
  <c r="X73" i="46"/>
  <c r="X77" i="46"/>
  <c r="X15" i="42"/>
  <c r="X51" i="42"/>
  <c r="X70" i="42"/>
  <c r="X89" i="42"/>
  <c r="X97" i="42"/>
  <c r="X116" i="42"/>
  <c r="X135" i="42"/>
  <c r="X153" i="42"/>
  <c r="X171" i="42"/>
  <c r="X8" i="25"/>
  <c r="X8" i="28" s="1"/>
  <c r="Y407" i="64"/>
  <c r="Y406" i="64" s="1"/>
  <c r="Y3" i="58"/>
  <c r="Y82" i="54"/>
  <c r="Y81" i="54" s="1"/>
  <c r="Y3" i="47"/>
  <c r="X44" i="45"/>
  <c r="Y21" i="12"/>
  <c r="Y21" i="15" s="1"/>
  <c r="Y25" i="12"/>
  <c r="Y25" i="15" s="1"/>
  <c r="Y6" i="26"/>
  <c r="Y29" i="28"/>
  <c r="Y7" i="28"/>
  <c r="Y5" i="26"/>
  <c r="Y30" i="27"/>
  <c r="Y19" i="27"/>
  <c r="Y20" i="28"/>
  <c r="Y10" i="26"/>
  <c r="Y29" i="27"/>
  <c r="Y13" i="27"/>
  <c r="Y28" i="28"/>
  <c r="Y19" i="28"/>
  <c r="Y6" i="28"/>
  <c r="Y25" i="26"/>
  <c r="Y9" i="26"/>
  <c r="Y23" i="27"/>
  <c r="Y18" i="27"/>
  <c r="Y7" i="27"/>
  <c r="Y18" i="28"/>
  <c r="Y8" i="26"/>
  <c r="Y22" i="27"/>
  <c r="Y11" i="27"/>
  <c r="Y6" i="27"/>
  <c r="Y14" i="26"/>
  <c r="Y31" i="27"/>
  <c r="Y30" i="28"/>
  <c r="Y8" i="28"/>
  <c r="Y26" i="27"/>
  <c r="Y21" i="28"/>
  <c r="Y29" i="26"/>
  <c r="Y10" i="27"/>
  <c r="Y21" i="26"/>
  <c r="Y13" i="26"/>
  <c r="Y162" i="61"/>
  <c r="Y129" i="61"/>
  <c r="Y144" i="62"/>
  <c r="Y144" i="61"/>
  <c r="Y86" i="61"/>
  <c r="Y48" i="61"/>
  <c r="Y165" i="62"/>
  <c r="Y165" i="61"/>
  <c r="Y110" i="61"/>
  <c r="Y25" i="61"/>
  <c r="Y147" i="62"/>
  <c r="Y125" i="62"/>
  <c r="Y147" i="61"/>
  <c r="Y125" i="61"/>
  <c r="Y67" i="61"/>
  <c r="Y29" i="61"/>
  <c r="Y8" i="61"/>
  <c r="Y162" i="62"/>
  <c r="Y129" i="62"/>
  <c r="Y110" i="62"/>
  <c r="Y67" i="62"/>
  <c r="Y29" i="62"/>
  <c r="Y8" i="62"/>
  <c r="Y86" i="62"/>
  <c r="Y48" i="62"/>
  <c r="Y144" i="63"/>
  <c r="Y63" i="62"/>
  <c r="Y162" i="63"/>
  <c r="Y4" i="62"/>
  <c r="Y106" i="63"/>
  <c r="Y105" i="63" s="1"/>
  <c r="Y462" i="65"/>
  <c r="Y424" i="65"/>
  <c r="Y25" i="62"/>
  <c r="Y82" i="63"/>
  <c r="Y4" i="63"/>
  <c r="Y462" i="67"/>
  <c r="Y529" i="68"/>
  <c r="Y443" i="66"/>
  <c r="Y553" i="68"/>
  <c r="Y443" i="67"/>
  <c r="Y577" i="68"/>
  <c r="Y576" i="68" s="1"/>
  <c r="Y424" i="71"/>
  <c r="Y424" i="72"/>
  <c r="Y443" i="70"/>
  <c r="Y406" i="71"/>
  <c r="Y406" i="72"/>
  <c r="Y424" i="69"/>
  <c r="Y442" i="71"/>
  <c r="Y441" i="71" s="1"/>
  <c r="Y442" i="72"/>
  <c r="Y20" i="6"/>
  <c r="Y137" i="6"/>
  <c r="Y31" i="16"/>
  <c r="Y23" i="16"/>
  <c r="Y19" i="16"/>
  <c r="Y11" i="16"/>
  <c r="Y19" i="17"/>
  <c r="Y7" i="17"/>
  <c r="Y24" i="16"/>
  <c r="Y22" i="15"/>
  <c r="Y20" i="16"/>
  <c r="Y30" i="17"/>
  <c r="Y10" i="15"/>
  <c r="Y6" i="15"/>
  <c r="Y165" i="51"/>
  <c r="Y110" i="51"/>
  <c r="Y147" i="51"/>
  <c r="Y162" i="51"/>
  <c r="Y48" i="51"/>
  <c r="Y165" i="52"/>
  <c r="Y162" i="53"/>
  <c r="Y144" i="53"/>
  <c r="Y147" i="52"/>
  <c r="Y67" i="52"/>
  <c r="Y144" i="51"/>
  <c r="Y86" i="51"/>
  <c r="Y29" i="51"/>
  <c r="Y48" i="52"/>
  <c r="Y44" i="52"/>
  <c r="Y144" i="52"/>
  <c r="Y125" i="53"/>
  <c r="Y63" i="53"/>
  <c r="Y106" i="51"/>
  <c r="Y67" i="51"/>
  <c r="Y86" i="52"/>
  <c r="Y6" i="17"/>
  <c r="Y162" i="52"/>
  <c r="Y129" i="52"/>
  <c r="Y29" i="52"/>
  <c r="Y8" i="52"/>
  <c r="Y106" i="53"/>
  <c r="Y44" i="53"/>
  <c r="Y4" i="53"/>
  <c r="Y3" i="53" s="1"/>
  <c r="Y8" i="51"/>
  <c r="Y82" i="52"/>
  <c r="Y270" i="66"/>
  <c r="Y232" i="66"/>
  <c r="Y311" i="68"/>
  <c r="Y251" i="65"/>
  <c r="Y232" i="67"/>
  <c r="Y335" i="68"/>
  <c r="Y251" i="66"/>
  <c r="Y224" i="71"/>
  <c r="Y224" i="72"/>
  <c r="Y251" i="69"/>
  <c r="Y251" i="70"/>
  <c r="Y260" i="71"/>
  <c r="Y260" i="72"/>
  <c r="Y232" i="69"/>
  <c r="Y242" i="71"/>
  <c r="Y242" i="72"/>
  <c r="Y135" i="6"/>
  <c r="X30" i="28"/>
  <c r="X18" i="28"/>
  <c r="X6" i="28"/>
  <c r="X11" i="26"/>
  <c r="X25" i="27"/>
  <c r="X9" i="27"/>
  <c r="X19" i="27"/>
  <c r="X13" i="27"/>
  <c r="X9" i="26"/>
  <c r="X23" i="27"/>
  <c r="X7" i="27"/>
  <c r="X31" i="26"/>
  <c r="X11" i="27"/>
  <c r="X7" i="26"/>
  <c r="X21" i="27"/>
  <c r="X5" i="27"/>
  <c r="X162" i="61"/>
  <c r="X129" i="61"/>
  <c r="X144" i="62"/>
  <c r="X144" i="61"/>
  <c r="X86" i="61"/>
  <c r="X48" i="61"/>
  <c r="X165" i="62"/>
  <c r="X110" i="62"/>
  <c r="X165" i="61"/>
  <c r="X110" i="61"/>
  <c r="X25" i="61"/>
  <c r="X147" i="62"/>
  <c r="X125" i="62"/>
  <c r="X162" i="62"/>
  <c r="X67" i="62"/>
  <c r="X29" i="62"/>
  <c r="X8" i="62"/>
  <c r="X82" i="62"/>
  <c r="X44" i="62"/>
  <c r="X106" i="63"/>
  <c r="X44" i="63"/>
  <c r="X4" i="63"/>
  <c r="X67" i="61"/>
  <c r="X86" i="62"/>
  <c r="X48" i="62"/>
  <c r="X25" i="63"/>
  <c r="X125" i="61"/>
  <c r="X144" i="63"/>
  <c r="X63" i="62"/>
  <c r="X162" i="63"/>
  <c r="X161" i="63" s="1"/>
  <c r="X462" i="65"/>
  <c r="X424" i="65"/>
  <c r="X147" i="61"/>
  <c r="X25" i="62"/>
  <c r="X82" i="63"/>
  <c r="X462" i="67"/>
  <c r="X424" i="67"/>
  <c r="X529" i="68"/>
  <c r="X443" i="66"/>
  <c r="X553" i="68"/>
  <c r="X443" i="67"/>
  <c r="X577" i="68"/>
  <c r="X576" i="68" s="1"/>
  <c r="X462" i="69"/>
  <c r="X461" i="69" s="1"/>
  <c r="X442" i="71"/>
  <c r="X442" i="72"/>
  <c r="X424" i="71"/>
  <c r="X424" i="72"/>
  <c r="X406" i="71"/>
  <c r="X406" i="72"/>
  <c r="X20" i="6"/>
  <c r="Y114" i="6"/>
  <c r="Y160" i="6"/>
  <c r="X135" i="72"/>
  <c r="X139" i="72"/>
  <c r="X143" i="72"/>
  <c r="X169" i="71"/>
  <c r="Y316" i="71"/>
  <c r="X385" i="70"/>
  <c r="X45" i="6"/>
  <c r="X79" i="6"/>
  <c r="X115" i="6"/>
  <c r="X161" i="6"/>
  <c r="Y135" i="72"/>
  <c r="Y139" i="72"/>
  <c r="X187" i="72"/>
  <c r="X134" i="71"/>
  <c r="X115" i="71"/>
  <c r="X369" i="71"/>
  <c r="Y45" i="6"/>
  <c r="Y79" i="6"/>
  <c r="Y161" i="6"/>
  <c r="X136" i="72"/>
  <c r="Y187" i="72"/>
  <c r="Y134" i="71"/>
  <c r="Y169" i="71"/>
  <c r="X366" i="70"/>
  <c r="Y366" i="69"/>
  <c r="X16" i="30"/>
  <c r="X17" i="30" s="1"/>
  <c r="X16" i="34"/>
  <c r="X17" i="34" s="1"/>
  <c r="X114" i="29"/>
  <c r="X127" i="29" s="1"/>
  <c r="X16" i="33"/>
  <c r="X17" i="33" s="1"/>
  <c r="X18" i="6"/>
  <c r="X22" i="6"/>
  <c r="X112" i="6"/>
  <c r="X116" i="6"/>
  <c r="X162" i="6"/>
  <c r="X136" i="71"/>
  <c r="Y318" i="71"/>
  <c r="Y366" i="70"/>
  <c r="Y16" i="31"/>
  <c r="Y16" i="35"/>
  <c r="Y17" i="35" s="1"/>
  <c r="Y16" i="36"/>
  <c r="Y17" i="36" s="1"/>
  <c r="Y16" i="34"/>
  <c r="Y17" i="34" s="1"/>
  <c r="Y16" i="30"/>
  <c r="Y17" i="30" s="1"/>
  <c r="Y18" i="6"/>
  <c r="Y116" i="6"/>
  <c r="Y158" i="6"/>
  <c r="Y162" i="6"/>
  <c r="X137" i="72"/>
  <c r="Y279" i="71"/>
  <c r="X318" i="71"/>
  <c r="X297" i="71"/>
  <c r="X315" i="71" s="1"/>
  <c r="X19" i="6"/>
  <c r="X11" i="15" s="1"/>
  <c r="X104" i="6"/>
  <c r="X113" i="6"/>
  <c r="X159" i="6"/>
  <c r="X168" i="6"/>
  <c r="Y137" i="72"/>
  <c r="Y141" i="72"/>
  <c r="Y329" i="70"/>
  <c r="Y309" i="70"/>
  <c r="Y309" i="69"/>
  <c r="Y328" i="69" s="1"/>
  <c r="Y329" i="69"/>
  <c r="X134" i="72"/>
  <c r="X138" i="72"/>
  <c r="Y118" i="71"/>
  <c r="Y136" i="71" s="1"/>
  <c r="Y135" i="71"/>
  <c r="Y297" i="71"/>
  <c r="Y330" i="70"/>
  <c r="X309" i="67"/>
  <c r="X329" i="67"/>
  <c r="Y117" i="66"/>
  <c r="Y136" i="66" s="1"/>
  <c r="Y137" i="66"/>
  <c r="X115" i="72"/>
  <c r="X298" i="72"/>
  <c r="X319" i="72"/>
  <c r="X319" i="71"/>
  <c r="X310" i="70"/>
  <c r="Y167" i="68"/>
  <c r="Y480" i="68"/>
  <c r="Y309" i="67"/>
  <c r="Y329" i="67"/>
  <c r="Y115" i="72"/>
  <c r="Y298" i="72"/>
  <c r="Y319" i="72"/>
  <c r="Y319" i="71"/>
  <c r="Y118" i="69"/>
  <c r="Y330" i="69"/>
  <c r="X99" i="70"/>
  <c r="X98" i="70" s="1"/>
  <c r="X136" i="70" s="1"/>
  <c r="X141" i="70"/>
  <c r="X310" i="69"/>
  <c r="X409" i="68"/>
  <c r="Y99" i="70"/>
  <c r="Y98" i="70" s="1"/>
  <c r="Y136" i="70" s="1"/>
  <c r="Y294" i="70"/>
  <c r="Y290" i="70" s="1"/>
  <c r="Y102" i="69"/>
  <c r="Y98" i="69" s="1"/>
  <c r="Y409" i="68"/>
  <c r="X140" i="67"/>
  <c r="X291" i="70"/>
  <c r="X290" i="70" s="1"/>
  <c r="X99" i="69"/>
  <c r="X98" i="69" s="1"/>
  <c r="X294" i="69"/>
  <c r="Y140" i="67"/>
  <c r="X193" i="67"/>
  <c r="X366" i="67"/>
  <c r="Y174" i="66"/>
  <c r="X117" i="66"/>
  <c r="X137" i="66"/>
  <c r="X388" i="68"/>
  <c r="X412" i="68" s="1"/>
  <c r="X99" i="67"/>
  <c r="X98" i="67" s="1"/>
  <c r="X141" i="67"/>
  <c r="X294" i="67"/>
  <c r="X290" i="67" s="1"/>
  <c r="X102" i="66"/>
  <c r="X140" i="66" s="1"/>
  <c r="X331" i="66"/>
  <c r="X139" i="65"/>
  <c r="Y388" i="68"/>
  <c r="Y412" i="68" s="1"/>
  <c r="Y99" i="67"/>
  <c r="Y98" i="67" s="1"/>
  <c r="Y141" i="67"/>
  <c r="Y331" i="66"/>
  <c r="Y139" i="65"/>
  <c r="Y146" i="68"/>
  <c r="Y170" i="68" s="1"/>
  <c r="X143" i="68"/>
  <c r="X118" i="67"/>
  <c r="X330" i="67"/>
  <c r="X138" i="66"/>
  <c r="X333" i="66"/>
  <c r="X137" i="65"/>
  <c r="X141" i="65"/>
  <c r="X309" i="65"/>
  <c r="Y131" i="64"/>
  <c r="Y152" i="64" s="1"/>
  <c r="Y118" i="67"/>
  <c r="Y330" i="67"/>
  <c r="Y138" i="66"/>
  <c r="Y333" i="66"/>
  <c r="Y141" i="65"/>
  <c r="Y309" i="65"/>
  <c r="X330" i="65"/>
  <c r="Y330" i="65"/>
  <c r="Y335" i="65"/>
  <c r="X329" i="65"/>
  <c r="X333" i="65"/>
  <c r="X132" i="64"/>
  <c r="X347" i="64"/>
  <c r="X368" i="64" s="1"/>
  <c r="Y333" i="65"/>
  <c r="Y153" i="64"/>
  <c r="Y157" i="64"/>
  <c r="Y368" i="64"/>
  <c r="Y372" i="64"/>
  <c r="Y376" i="64"/>
  <c r="Y380" i="64"/>
  <c r="X344" i="64"/>
  <c r="X407" i="64"/>
  <c r="X7" i="58"/>
  <c r="X3" i="58" s="1"/>
  <c r="X411" i="64"/>
  <c r="X410" i="64" s="1"/>
  <c r="X8" i="61"/>
  <c r="X29" i="61"/>
  <c r="Y62" i="55"/>
  <c r="Y62" i="56" s="1"/>
  <c r="Y63" i="56"/>
  <c r="Y161" i="55"/>
  <c r="Y161" i="56" s="1"/>
  <c r="Y162" i="56"/>
  <c r="X24" i="54"/>
  <c r="X25" i="56"/>
  <c r="X62" i="57"/>
  <c r="X124" i="57"/>
  <c r="Y24" i="55"/>
  <c r="Y24" i="56" s="1"/>
  <c r="Y25" i="56"/>
  <c r="Y24" i="59"/>
  <c r="X43" i="59"/>
  <c r="X124" i="60"/>
  <c r="Y105" i="59"/>
  <c r="X124" i="59"/>
  <c r="X161" i="59"/>
  <c r="Y105" i="58"/>
  <c r="X129" i="62"/>
  <c r="X106" i="59"/>
  <c r="X105" i="59" s="1"/>
  <c r="Y143" i="59"/>
  <c r="X24" i="58"/>
  <c r="Y146" i="56"/>
  <c r="Y143" i="54"/>
  <c r="X81" i="54"/>
  <c r="Y144" i="56"/>
  <c r="Y143" i="55"/>
  <c r="X43" i="54"/>
  <c r="X106" i="55"/>
  <c r="X108" i="56"/>
  <c r="X125" i="54"/>
  <c r="X124" i="54" s="1"/>
  <c r="X126" i="56"/>
  <c r="X3" i="54"/>
  <c r="Y124" i="54"/>
  <c r="Y124" i="56" s="1"/>
  <c r="Y125" i="56"/>
  <c r="Y3" i="54"/>
  <c r="X62" i="55"/>
  <c r="X128" i="55"/>
  <c r="X128" i="56" s="1"/>
  <c r="X129" i="56"/>
  <c r="X43" i="55"/>
  <c r="X82" i="55"/>
  <c r="X83" i="56"/>
  <c r="X162" i="55"/>
  <c r="X163" i="56"/>
  <c r="X62" i="54"/>
  <c r="X146" i="54"/>
  <c r="X143" i="54" s="1"/>
  <c r="X147" i="56"/>
  <c r="X30" i="26"/>
  <c r="Y109" i="49"/>
  <c r="Y105" i="49" s="1"/>
  <c r="Y110" i="52"/>
  <c r="Y62" i="49"/>
  <c r="X138" i="29"/>
  <c r="Y30" i="15"/>
  <c r="X3" i="49"/>
  <c r="X105" i="49"/>
  <c r="Y9" i="27"/>
  <c r="X5" i="26"/>
  <c r="Y11" i="26"/>
  <c r="Y24" i="48"/>
  <c r="X125" i="50"/>
  <c r="X124" i="50" s="1"/>
  <c r="X124" i="49"/>
  <c r="X81" i="48"/>
  <c r="Y125" i="50"/>
  <c r="Y124" i="50" s="1"/>
  <c r="Y124" i="49"/>
  <c r="Y81" i="48"/>
  <c r="Y82" i="44"/>
  <c r="Y83" i="46"/>
  <c r="Y124" i="44"/>
  <c r="Y124" i="46" s="1"/>
  <c r="Y125" i="46"/>
  <c r="X144" i="44"/>
  <c r="X143" i="44" s="1"/>
  <c r="X145" i="46"/>
  <c r="X141" i="29"/>
  <c r="X105" i="45"/>
  <c r="X105" i="46" s="1"/>
  <c r="X106" i="46"/>
  <c r="X25" i="44"/>
  <c r="X24" i="44" s="1"/>
  <c r="X24" i="46" s="1"/>
  <c r="X27" i="46"/>
  <c r="Y16" i="32"/>
  <c r="Y17" i="32" s="1"/>
  <c r="Y5" i="32"/>
  <c r="Y3" i="32" s="1"/>
  <c r="X136" i="29"/>
  <c r="X115" i="29"/>
  <c r="Y143" i="48"/>
  <c r="X4" i="45"/>
  <c r="X5" i="46"/>
  <c r="Y63" i="45"/>
  <c r="Y65" i="46"/>
  <c r="X137" i="29"/>
  <c r="Y144" i="29"/>
  <c r="X82" i="46"/>
  <c r="X107" i="46"/>
  <c r="Y4" i="45"/>
  <c r="X143" i="45"/>
  <c r="Y161" i="45"/>
  <c r="X62" i="44"/>
  <c r="X62" i="46" s="1"/>
  <c r="Y143" i="44"/>
  <c r="Y16" i="33"/>
  <c r="Y17" i="33" s="1"/>
  <c r="Y138" i="29"/>
  <c r="Y6" i="29"/>
  <c r="Y115" i="29"/>
  <c r="Y128" i="29" s="1"/>
  <c r="X27" i="28"/>
  <c r="Y25" i="27"/>
  <c r="X21" i="26"/>
  <c r="Y8" i="16"/>
  <c r="Y12" i="16"/>
  <c r="Y17" i="13"/>
  <c r="Y17" i="16" s="1"/>
  <c r="Y21" i="13"/>
  <c r="Y21" i="16" s="1"/>
  <c r="Y21" i="10"/>
  <c r="Y25" i="13"/>
  <c r="Y25" i="16" s="1"/>
  <c r="Y25" i="10"/>
  <c r="Y26" i="15"/>
  <c r="Y129" i="48"/>
  <c r="Y44" i="46"/>
  <c r="Y48" i="46"/>
  <c r="Y140" i="29"/>
  <c r="X111" i="29"/>
  <c r="X124" i="29" s="1"/>
  <c r="X117" i="29"/>
  <c r="X13" i="26"/>
  <c r="X29" i="26"/>
  <c r="Y145" i="46"/>
  <c r="Y144" i="45"/>
  <c r="Y111" i="29"/>
  <c r="Y124" i="29" s="1"/>
  <c r="Y117" i="29"/>
  <c r="Y130" i="29" s="1"/>
  <c r="X29" i="28"/>
  <c r="Y5" i="27"/>
  <c r="X29" i="27"/>
  <c r="Y7" i="26"/>
  <c r="X23" i="26"/>
  <c r="Y22" i="26"/>
  <c r="Y26" i="26"/>
  <c r="Y45" i="46"/>
  <c r="X125" i="45"/>
  <c r="X127" i="46"/>
  <c r="Y18" i="36"/>
  <c r="X18" i="34"/>
  <c r="Y18" i="30"/>
  <c r="X112" i="29"/>
  <c r="X118" i="29"/>
  <c r="X131" i="29" s="1"/>
  <c r="X7" i="28"/>
  <c r="Y21" i="27"/>
  <c r="Y25" i="45"/>
  <c r="Y43" i="45"/>
  <c r="Y43" i="46" s="1"/>
  <c r="X164" i="45"/>
  <c r="X165" i="46"/>
  <c r="X43" i="44"/>
  <c r="X161" i="44"/>
  <c r="X3" i="37"/>
  <c r="Y18" i="35"/>
  <c r="Y18" i="34"/>
  <c r="X18" i="33"/>
  <c r="Y18" i="31"/>
  <c r="X18" i="30"/>
  <c r="X143" i="29"/>
  <c r="Y112" i="29"/>
  <c r="Y125" i="29" s="1"/>
  <c r="Y118" i="29"/>
  <c r="X19" i="28"/>
  <c r="Y31" i="26"/>
  <c r="Y24" i="15"/>
  <c r="Y128" i="46"/>
  <c r="X81" i="44"/>
  <c r="X81" i="46" s="1"/>
  <c r="X16" i="37"/>
  <c r="X17" i="37" s="1"/>
  <c r="X5" i="36"/>
  <c r="X3" i="36" s="1"/>
  <c r="X16" i="36"/>
  <c r="X17" i="36" s="1"/>
  <c r="X18" i="32"/>
  <c r="Y135" i="29"/>
  <c r="Y143" i="29"/>
  <c r="X5" i="29"/>
  <c r="X17" i="29"/>
  <c r="X10" i="29"/>
  <c r="X22" i="29"/>
  <c r="X109" i="29"/>
  <c r="X122" i="29" s="1"/>
  <c r="Y14" i="27"/>
  <c r="X31" i="27"/>
  <c r="X19" i="26"/>
  <c r="X25" i="26"/>
  <c r="X21" i="28"/>
  <c r="Y163" i="46"/>
  <c r="Y162" i="44"/>
  <c r="Y161" i="44" s="1"/>
  <c r="Y16" i="37"/>
  <c r="Y17" i="37" s="1"/>
  <c r="Y5" i="37"/>
  <c r="Y3" i="37" s="1"/>
  <c r="X5" i="35"/>
  <c r="X3" i="35" s="1"/>
  <c r="X16" i="35"/>
  <c r="X17" i="35" s="1"/>
  <c r="Y18" i="33"/>
  <c r="X16" i="32"/>
  <c r="X17" i="32" s="1"/>
  <c r="X5" i="31"/>
  <c r="X3" i="31" s="1"/>
  <c r="X16" i="31"/>
  <c r="X17" i="31" s="1"/>
  <c r="X144" i="29"/>
  <c r="Y109" i="29"/>
  <c r="Y122" i="29" s="1"/>
  <c r="Y114" i="29"/>
  <c r="Y22" i="16"/>
  <c r="Y30" i="16"/>
  <c r="Y20" i="29"/>
  <c r="Y7" i="29" s="1"/>
  <c r="Y24" i="29"/>
  <c r="Y12" i="26"/>
  <c r="Y19" i="26"/>
  <c r="Y32" i="26"/>
  <c r="X14" i="21"/>
  <c r="X27" i="20"/>
  <c r="X28" i="24"/>
  <c r="X28" i="27" s="1"/>
  <c r="X28" i="21"/>
  <c r="X32" i="24"/>
  <c r="X32" i="27" s="1"/>
  <c r="X32" i="21"/>
  <c r="Y30" i="23"/>
  <c r="Y30" i="26" s="1"/>
  <c r="Y27" i="19"/>
  <c r="Y27" i="23" s="1"/>
  <c r="Y27" i="26" s="1"/>
  <c r="Y12" i="15"/>
  <c r="Y4" i="11"/>
  <c r="Y17" i="11"/>
  <c r="Y17" i="14" s="1"/>
  <c r="Y17" i="17" s="1"/>
  <c r="Y18" i="14"/>
  <c r="Y18" i="17" s="1"/>
  <c r="Y17" i="8"/>
  <c r="Y17" i="12" s="1"/>
  <c r="Y17" i="15" s="1"/>
  <c r="Y29" i="12"/>
  <c r="Y29" i="15" s="1"/>
  <c r="Y29" i="14"/>
  <c r="Y29" i="17" s="1"/>
  <c r="X12" i="29"/>
  <c r="X110" i="29"/>
  <c r="X123" i="29" s="1"/>
  <c r="Y20" i="26"/>
  <c r="Y22" i="21"/>
  <c r="X6" i="27"/>
  <c r="X10" i="27"/>
  <c r="Y27" i="20"/>
  <c r="Y28" i="24"/>
  <c r="Y28" i="27" s="1"/>
  <c r="Y28" i="21"/>
  <c r="Y32" i="24"/>
  <c r="Y32" i="27" s="1"/>
  <c r="Y32" i="21"/>
  <c r="X17" i="19"/>
  <c r="X18" i="23"/>
  <c r="X18" i="26" s="1"/>
  <c r="Y15" i="14"/>
  <c r="Y15" i="17" s="1"/>
  <c r="Y16" i="17"/>
  <c r="Y28" i="17"/>
  <c r="Y4" i="9"/>
  <c r="Y5" i="13"/>
  <c r="Y5" i="16" s="1"/>
  <c r="Y5" i="10"/>
  <c r="Y9" i="13"/>
  <c r="Y9" i="16" s="1"/>
  <c r="Y9" i="10"/>
  <c r="Y13" i="13"/>
  <c r="Y13" i="16" s="1"/>
  <c r="Y13" i="10"/>
  <c r="X31" i="16"/>
  <c r="Y31" i="15"/>
  <c r="Y110" i="29"/>
  <c r="Y123" i="29" s="1"/>
  <c r="X20" i="24"/>
  <c r="X20" i="27" s="1"/>
  <c r="X20" i="21"/>
  <c r="X24" i="24"/>
  <c r="X24" i="27" s="1"/>
  <c r="X24" i="21"/>
  <c r="Y17" i="19"/>
  <c r="Y17" i="21" s="1"/>
  <c r="Y18" i="23"/>
  <c r="Y18" i="26" s="1"/>
  <c r="Y6" i="16"/>
  <c r="Y28" i="15"/>
  <c r="X23" i="16"/>
  <c r="Y19" i="15"/>
  <c r="Y23" i="15"/>
  <c r="Y28" i="26"/>
  <c r="Y4" i="22"/>
  <c r="Y5" i="25"/>
  <c r="Y5" i="28" s="1"/>
  <c r="Y17" i="22"/>
  <c r="X10" i="21"/>
  <c r="X18" i="21"/>
  <c r="X15" i="20"/>
  <c r="X15" i="21" s="1"/>
  <c r="X16" i="24"/>
  <c r="X16" i="21"/>
  <c r="Y20" i="24"/>
  <c r="Y20" i="27" s="1"/>
  <c r="Y20" i="21"/>
  <c r="Y24" i="24"/>
  <c r="Y24" i="27" s="1"/>
  <c r="Y24" i="21"/>
  <c r="Y4" i="19"/>
  <c r="X32" i="26"/>
  <c r="Y18" i="16"/>
  <c r="Y26" i="16"/>
  <c r="Y7" i="15"/>
  <c r="Y15" i="26"/>
  <c r="Y18" i="21"/>
  <c r="Y15" i="20"/>
  <c r="Y15" i="21" s="1"/>
  <c r="Y16" i="24"/>
  <c r="Y16" i="21"/>
  <c r="X30" i="27"/>
  <c r="X6" i="23"/>
  <c r="X6" i="26" s="1"/>
  <c r="X4" i="19"/>
  <c r="X4" i="21" s="1"/>
  <c r="X10" i="26"/>
  <c r="Y20" i="15"/>
  <c r="Y23" i="10"/>
  <c r="X5" i="25"/>
  <c r="X5" i="28" s="1"/>
  <c r="Y16" i="26"/>
  <c r="Y23" i="26"/>
  <c r="X4" i="24"/>
  <c r="X4" i="27" s="1"/>
  <c r="X8" i="24"/>
  <c r="X8" i="27" s="1"/>
  <c r="X8" i="21"/>
  <c r="X12" i="24"/>
  <c r="X12" i="27" s="1"/>
  <c r="X12" i="21"/>
  <c r="X20" i="26"/>
  <c r="X24" i="26"/>
  <c r="Y8" i="17"/>
  <c r="Y20" i="17"/>
  <c r="Y8" i="15"/>
  <c r="Y32" i="15"/>
  <c r="Y4" i="7"/>
  <c r="Y3" i="7" s="1"/>
  <c r="Y16" i="13" s="1"/>
  <c r="Y14" i="7"/>
  <c r="Y14" i="13" s="1"/>
  <c r="Y14" i="16" s="1"/>
  <c r="Y5" i="12"/>
  <c r="Y5" i="15" s="1"/>
  <c r="Y24" i="26"/>
  <c r="X6" i="21"/>
  <c r="Y26" i="21"/>
  <c r="Y4" i="20"/>
  <c r="Y8" i="24"/>
  <c r="Y8" i="27" s="1"/>
  <c r="Y8" i="21"/>
  <c r="Y12" i="24"/>
  <c r="Y12" i="27" s="1"/>
  <c r="Y12" i="21"/>
  <c r="X17" i="20"/>
  <c r="X22" i="27"/>
  <c r="X26" i="27"/>
  <c r="Y10" i="16"/>
  <c r="Y21" i="14"/>
  <c r="Y21" i="17" s="1"/>
  <c r="Y31" i="10"/>
  <c r="Y29" i="13"/>
  <c r="Y29" i="16" s="1"/>
  <c r="Y29" i="10"/>
  <c r="Y27" i="7"/>
  <c r="X7" i="10"/>
  <c r="X11" i="10"/>
  <c r="X19" i="10"/>
  <c r="X23" i="10"/>
  <c r="X31" i="10"/>
  <c r="X17" i="9"/>
  <c r="X3" i="9" s="1"/>
  <c r="X27" i="8"/>
  <c r="X27" i="12" s="1"/>
  <c r="X17" i="7"/>
  <c r="X17" i="12" s="1"/>
  <c r="X28" i="25"/>
  <c r="X28" i="28" s="1"/>
  <c r="X18" i="24"/>
  <c r="X18" i="27" s="1"/>
  <c r="X16" i="23"/>
  <c r="X28" i="23"/>
  <c r="X28" i="26" s="1"/>
  <c r="X5" i="12"/>
  <c r="X14" i="7"/>
  <c r="Y5" i="14"/>
  <c r="Y5" i="17" s="1"/>
  <c r="Y8" i="10"/>
  <c r="Y12" i="10"/>
  <c r="Y16" i="10"/>
  <c r="Y20" i="10"/>
  <c r="Y24" i="10"/>
  <c r="Y28" i="10"/>
  <c r="Y32" i="10"/>
  <c r="Y4" i="8"/>
  <c r="Y28" i="13"/>
  <c r="Y28" i="16" s="1"/>
  <c r="Y18" i="12"/>
  <c r="Y18" i="15" s="1"/>
  <c r="X7" i="14"/>
  <c r="X19" i="14"/>
  <c r="X5" i="13"/>
  <c r="Y4" i="51" l="1"/>
  <c r="X121" i="6"/>
  <c r="Y128" i="6"/>
  <c r="X4" i="14"/>
  <c r="X3" i="7"/>
  <c r="X143" i="56"/>
  <c r="Y329" i="65"/>
  <c r="Y117" i="65"/>
  <c r="Y136" i="65" s="1"/>
  <c r="Y169" i="6"/>
  <c r="X329" i="66"/>
  <c r="Y82" i="56"/>
  <c r="X133" i="71"/>
  <c r="Y152" i="6"/>
  <c r="X328" i="65"/>
  <c r="X28" i="6"/>
  <c r="X155" i="6"/>
  <c r="Y329" i="66"/>
  <c r="Y120" i="6"/>
  <c r="X4" i="10"/>
  <c r="Y154" i="6"/>
  <c r="X4" i="12"/>
  <c r="X4" i="15" s="1"/>
  <c r="X27" i="17"/>
  <c r="Y122" i="6"/>
  <c r="Y328" i="65"/>
  <c r="Y133" i="72"/>
  <c r="Y131" i="6"/>
  <c r="Y81" i="55"/>
  <c r="Y81" i="56" s="1"/>
  <c r="X3" i="22"/>
  <c r="X133" i="72"/>
  <c r="Y167" i="6"/>
  <c r="X290" i="69"/>
  <c r="X136" i="65"/>
  <c r="Y121" i="6"/>
  <c r="X17" i="15"/>
  <c r="X7" i="15"/>
  <c r="Y27" i="13"/>
  <c r="Y27" i="16" s="1"/>
  <c r="X27" i="15"/>
  <c r="X13" i="15"/>
  <c r="X21" i="15"/>
  <c r="X17" i="23"/>
  <c r="X17" i="26" s="1"/>
  <c r="X4" i="17"/>
  <c r="X4" i="16"/>
  <c r="X24" i="56"/>
  <c r="X119" i="6"/>
  <c r="X19" i="17"/>
  <c r="X7" i="17"/>
  <c r="Y43" i="55"/>
  <c r="Y43" i="56" s="1"/>
  <c r="X3" i="11"/>
  <c r="X25" i="16"/>
  <c r="X27" i="16"/>
  <c r="X13" i="16"/>
  <c r="X16" i="29"/>
  <c r="X19" i="15"/>
  <c r="X9" i="16"/>
  <c r="X21" i="16"/>
  <c r="X7" i="16"/>
  <c r="X19" i="16"/>
  <c r="X14" i="24"/>
  <c r="X14" i="27" s="1"/>
  <c r="X9" i="15"/>
  <c r="X29" i="15"/>
  <c r="Y156" i="6"/>
  <c r="X5" i="16"/>
  <c r="X5" i="15"/>
  <c r="X25" i="15"/>
  <c r="X11" i="16"/>
  <c r="X153" i="6"/>
  <c r="Y17" i="25"/>
  <c r="Y17" i="28" s="1"/>
  <c r="X144" i="46"/>
  <c r="Y17" i="23"/>
  <c r="Y17" i="26" s="1"/>
  <c r="X130" i="29"/>
  <c r="Y131" i="29"/>
  <c r="Y129" i="6"/>
  <c r="Y142" i="6"/>
  <c r="Y127" i="29"/>
  <c r="X128" i="29"/>
  <c r="X130" i="6"/>
  <c r="X260" i="71"/>
  <c r="Y17" i="31"/>
  <c r="X3" i="20"/>
  <c r="Y315" i="71"/>
  <c r="Y142" i="68"/>
  <c r="Y166" i="68" s="1"/>
  <c r="X43" i="56"/>
  <c r="Y14" i="12"/>
  <c r="Y14" i="15" s="1"/>
  <c r="Y137" i="29"/>
  <c r="Y18" i="37"/>
  <c r="X491" i="64"/>
  <c r="Y461" i="67"/>
  <c r="Y443" i="65"/>
  <c r="Y106" i="62"/>
  <c r="X3" i="25"/>
  <c r="X18" i="31"/>
  <c r="Y16" i="12"/>
  <c r="Y15" i="12" s="1"/>
  <c r="Y15" i="15" s="1"/>
  <c r="X3" i="56"/>
  <c r="X137" i="70"/>
  <c r="X332" i="69"/>
  <c r="X424" i="66"/>
  <c r="Y334" i="68"/>
  <c r="Y279" i="64"/>
  <c r="X18" i="36"/>
  <c r="X18" i="37"/>
  <c r="Y63" i="61"/>
  <c r="X124" i="55"/>
  <c r="X124" i="56" s="1"/>
  <c r="Y332" i="67"/>
  <c r="Y290" i="67"/>
  <c r="Y328" i="67" s="1"/>
  <c r="X18" i="35"/>
  <c r="X125" i="29"/>
  <c r="Y162" i="46"/>
  <c r="X406" i="64"/>
  <c r="X136" i="69"/>
  <c r="Y140" i="69"/>
  <c r="X105" i="63"/>
  <c r="X512" i="64"/>
  <c r="X511" i="64" s="1"/>
  <c r="X63" i="63"/>
  <c r="X62" i="63" s="1"/>
  <c r="Y28" i="6"/>
  <c r="Y18" i="32"/>
  <c r="Y142" i="29"/>
  <c r="X143" i="46"/>
  <c r="Y3" i="56"/>
  <c r="Y115" i="71"/>
  <c r="Y270" i="70"/>
  <c r="Y269" i="70" s="1"/>
  <c r="Y269" i="66"/>
  <c r="Y251" i="67"/>
  <c r="Y300" i="64"/>
  <c r="Y299" i="64" s="1"/>
  <c r="Y62" i="53"/>
  <c r="Y63" i="52"/>
  <c r="Y82" i="51"/>
  <c r="X44" i="46"/>
  <c r="X43" i="45"/>
  <c r="X43" i="46" s="1"/>
  <c r="X3" i="13"/>
  <c r="X27" i="10"/>
  <c r="Y27" i="14"/>
  <c r="Y27" i="17" s="1"/>
  <c r="Y27" i="24"/>
  <c r="Y27" i="27" s="1"/>
  <c r="Y27" i="21"/>
  <c r="X17" i="14"/>
  <c r="X17" i="17" s="1"/>
  <c r="X142" i="29"/>
  <c r="X124" i="45"/>
  <c r="X124" i="46" s="1"/>
  <c r="X125" i="46"/>
  <c r="Y129" i="51"/>
  <c r="Y128" i="48"/>
  <c r="Y124" i="48" s="1"/>
  <c r="Y179" i="70"/>
  <c r="Y178" i="70" s="1"/>
  <c r="Y174" i="70" s="1"/>
  <c r="Y17" i="29"/>
  <c r="Y62" i="45"/>
  <c r="Y62" i="46" s="1"/>
  <c r="Y63" i="46"/>
  <c r="X365" i="64"/>
  <c r="X343" i="64"/>
  <c r="X364" i="64" s="1"/>
  <c r="Y117" i="67"/>
  <c r="Y136" i="67" s="1"/>
  <c r="Y137" i="67"/>
  <c r="Y316" i="72"/>
  <c r="Y297" i="72"/>
  <c r="Y315" i="72" s="1"/>
  <c r="Y97" i="6"/>
  <c r="Y44" i="6"/>
  <c r="Y168" i="6"/>
  <c r="Y144" i="6"/>
  <c r="X443" i="70"/>
  <c r="X441" i="72"/>
  <c r="X462" i="66"/>
  <c r="X461" i="66" s="1"/>
  <c r="X3" i="63"/>
  <c r="X164" i="62"/>
  <c r="X161" i="62" s="1"/>
  <c r="X427" i="72"/>
  <c r="X426" i="72" s="1"/>
  <c r="X423" i="72" s="1"/>
  <c r="X129" i="6"/>
  <c r="Y259" i="72"/>
  <c r="Y105" i="53"/>
  <c r="Y7" i="52"/>
  <c r="Y283" i="64"/>
  <c r="Y282" i="64" s="1"/>
  <c r="Y82" i="53"/>
  <c r="Y81" i="53" s="1"/>
  <c r="Y143" i="53"/>
  <c r="Y4" i="52"/>
  <c r="Y441" i="72"/>
  <c r="Y81" i="63"/>
  <c r="Y161" i="63"/>
  <c r="Y512" i="64"/>
  <c r="Y511" i="64" s="1"/>
  <c r="Y63" i="63"/>
  <c r="Y62" i="63" s="1"/>
  <c r="Y164" i="62"/>
  <c r="Y161" i="62" s="1"/>
  <c r="Y427" i="72"/>
  <c r="Y426" i="72" s="1"/>
  <c r="Y423" i="72" s="1"/>
  <c r="X16" i="26"/>
  <c r="X15" i="23"/>
  <c r="X15" i="26" s="1"/>
  <c r="Y15" i="24"/>
  <c r="Y15" i="27" s="1"/>
  <c r="Y16" i="27"/>
  <c r="X16" i="27"/>
  <c r="X15" i="24"/>
  <c r="X15" i="27" s="1"/>
  <c r="Y136" i="29"/>
  <c r="Y4" i="29"/>
  <c r="X28" i="61"/>
  <c r="X24" i="61" s="1"/>
  <c r="X428" i="65"/>
  <c r="X427" i="65" s="1"/>
  <c r="X423" i="65" s="1"/>
  <c r="X117" i="67"/>
  <c r="X136" i="67" s="1"/>
  <c r="X137" i="67"/>
  <c r="X297" i="72"/>
  <c r="X315" i="72" s="1"/>
  <c r="X316" i="72"/>
  <c r="Y328" i="70"/>
  <c r="X143" i="6"/>
  <c r="X167" i="6"/>
  <c r="Y332" i="70"/>
  <c r="X443" i="65"/>
  <c r="X24" i="63"/>
  <c r="X43" i="63"/>
  <c r="X125" i="63"/>
  <c r="X124" i="63" s="1"/>
  <c r="X164" i="61"/>
  <c r="X161" i="61" s="1"/>
  <c r="X409" i="72"/>
  <c r="X408" i="72" s="1"/>
  <c r="X405" i="72" s="1"/>
  <c r="X82" i="61"/>
  <c r="X135" i="6"/>
  <c r="Y28" i="52"/>
  <c r="Y255" i="65"/>
  <c r="Y254" i="65" s="1"/>
  <c r="Y250" i="65" s="1"/>
  <c r="Y124" i="53"/>
  <c r="Y85" i="51"/>
  <c r="Y291" i="68"/>
  <c r="Y290" i="68" s="1"/>
  <c r="Y146" i="51"/>
  <c r="Y143" i="51" s="1"/>
  <c r="Y227" i="71"/>
  <c r="Y226" i="71" s="1"/>
  <c r="Y223" i="71" s="1"/>
  <c r="Y82" i="61"/>
  <c r="X3" i="8"/>
  <c r="X3" i="10" s="1"/>
  <c r="X3" i="14"/>
  <c r="X164" i="46"/>
  <c r="X161" i="45"/>
  <c r="X161" i="46" s="1"/>
  <c r="Y3" i="45"/>
  <c r="Y4" i="46"/>
  <c r="X3" i="45"/>
  <c r="X4" i="46"/>
  <c r="X146" i="56"/>
  <c r="X7" i="61"/>
  <c r="X474" i="64"/>
  <c r="X473" i="64" s="1"/>
  <c r="X167" i="68"/>
  <c r="X142" i="68"/>
  <c r="Y384" i="68"/>
  <c r="Y408" i="68" s="1"/>
  <c r="X384" i="68"/>
  <c r="X408" i="68" s="1"/>
  <c r="X332" i="67"/>
  <c r="X134" i="6"/>
  <c r="X158" i="6"/>
  <c r="X169" i="6"/>
  <c r="X145" i="6"/>
  <c r="X441" i="71"/>
  <c r="X106" i="62"/>
  <c r="X470" i="64"/>
  <c r="X4" i="61"/>
  <c r="X106" i="61"/>
  <c r="X44" i="61"/>
  <c r="Y259" i="71"/>
  <c r="Y287" i="68"/>
  <c r="Y258" i="64"/>
  <c r="Y66" i="52"/>
  <c r="Y255" i="67"/>
  <c r="Y254" i="67" s="1"/>
  <c r="Y146" i="52"/>
  <c r="Y143" i="52" s="1"/>
  <c r="Y245" i="71"/>
  <c r="Y244" i="71" s="1"/>
  <c r="Y241" i="71" s="1"/>
  <c r="X132" i="6"/>
  <c r="Y82" i="62"/>
  <c r="Y44" i="62"/>
  <c r="Y7" i="61"/>
  <c r="Y474" i="64"/>
  <c r="Y473" i="64" s="1"/>
  <c r="Y164" i="61"/>
  <c r="Y161" i="61" s="1"/>
  <c r="Y409" i="72"/>
  <c r="Y408" i="72" s="1"/>
  <c r="Y405" i="72" s="1"/>
  <c r="Y106" i="61"/>
  <c r="Y44" i="61"/>
  <c r="Y3" i="20"/>
  <c r="Y4" i="24"/>
  <c r="Y4" i="27" s="1"/>
  <c r="Y4" i="21"/>
  <c r="Y3" i="19"/>
  <c r="Y4" i="23"/>
  <c r="Y4" i="26" s="1"/>
  <c r="Y27" i="12"/>
  <c r="Y27" i="15" s="1"/>
  <c r="X62" i="56"/>
  <c r="X125" i="56"/>
  <c r="X131" i="64"/>
  <c r="X153" i="64"/>
  <c r="X137" i="69"/>
  <c r="X78" i="6"/>
  <c r="X87" i="6" s="1"/>
  <c r="X111" i="6"/>
  <c r="X424" i="69"/>
  <c r="X7" i="62"/>
  <c r="X495" i="64"/>
  <c r="X494" i="64" s="1"/>
  <c r="X146" i="62"/>
  <c r="X143" i="62" s="1"/>
  <c r="X427" i="71"/>
  <c r="X426" i="71" s="1"/>
  <c r="X423" i="71" s="1"/>
  <c r="X128" i="61"/>
  <c r="X124" i="61" s="1"/>
  <c r="X428" i="70"/>
  <c r="X427" i="70" s="1"/>
  <c r="Y270" i="67"/>
  <c r="Y269" i="67" s="1"/>
  <c r="Y47" i="51"/>
  <c r="Y236" i="66"/>
  <c r="Y235" i="66" s="1"/>
  <c r="Y231" i="66" s="1"/>
  <c r="Y3" i="63"/>
  <c r="Y461" i="65"/>
  <c r="Y25" i="63"/>
  <c r="Y24" i="63" s="1"/>
  <c r="Y491" i="64"/>
  <c r="Y447" i="65"/>
  <c r="Y446" i="65" s="1"/>
  <c r="Y28" i="62"/>
  <c r="Y24" i="62" s="1"/>
  <c r="Y66" i="62"/>
  <c r="Y62" i="62" s="1"/>
  <c r="Y447" i="67"/>
  <c r="Y446" i="67" s="1"/>
  <c r="Y442" i="67" s="1"/>
  <c r="Y4" i="61"/>
  <c r="Y128" i="61"/>
  <c r="Y124" i="61" s="1"/>
  <c r="Y428" i="70"/>
  <c r="Y427" i="70" s="1"/>
  <c r="Y15" i="13"/>
  <c r="Y15" i="16" s="1"/>
  <c r="Y16" i="16"/>
  <c r="X16" i="13"/>
  <c r="X16" i="12"/>
  <c r="Y3" i="9"/>
  <c r="Y4" i="13"/>
  <c r="Y4" i="16" s="1"/>
  <c r="Y4" i="10"/>
  <c r="Y22" i="29"/>
  <c r="Y11" i="29"/>
  <c r="X140" i="29"/>
  <c r="X9" i="29"/>
  <c r="Y24" i="45"/>
  <c r="Y24" i="46" s="1"/>
  <c r="Y25" i="46"/>
  <c r="Y109" i="52"/>
  <c r="Y255" i="69"/>
  <c r="Y254" i="69" s="1"/>
  <c r="Y250" i="69" s="1"/>
  <c r="X105" i="55"/>
  <c r="X105" i="56" s="1"/>
  <c r="X106" i="56"/>
  <c r="X29" i="17"/>
  <c r="X21" i="17"/>
  <c r="X5" i="17"/>
  <c r="X32" i="15"/>
  <c r="X28" i="15"/>
  <c r="X24" i="15"/>
  <c r="X20" i="15"/>
  <c r="X12" i="15"/>
  <c r="X8" i="15"/>
  <c r="X30" i="16"/>
  <c r="X26" i="16"/>
  <c r="X22" i="16"/>
  <c r="X18" i="16"/>
  <c r="X10" i="16"/>
  <c r="X6" i="16"/>
  <c r="X28" i="17"/>
  <c r="X20" i="17"/>
  <c r="X8" i="17"/>
  <c r="X29" i="16"/>
  <c r="X30" i="15"/>
  <c r="X26" i="15"/>
  <c r="X22" i="15"/>
  <c r="X18" i="15"/>
  <c r="X10" i="15"/>
  <c r="X6" i="15"/>
  <c r="X32" i="16"/>
  <c r="X28" i="16"/>
  <c r="X24" i="16"/>
  <c r="X20" i="16"/>
  <c r="X12" i="16"/>
  <c r="X8" i="16"/>
  <c r="X30" i="17"/>
  <c r="X18" i="17"/>
  <c r="X6" i="17"/>
  <c r="X165" i="51"/>
  <c r="X110" i="51"/>
  <c r="X147" i="51"/>
  <c r="X125" i="51"/>
  <c r="X162" i="51"/>
  <c r="X129" i="51"/>
  <c r="X106" i="51"/>
  <c r="X48" i="51"/>
  <c r="X165" i="52"/>
  <c r="X110" i="52"/>
  <c r="X162" i="53"/>
  <c r="X63" i="51"/>
  <c r="X25" i="51"/>
  <c r="X147" i="52"/>
  <c r="X125" i="52"/>
  <c r="X67" i="52"/>
  <c r="X29" i="52"/>
  <c r="X8" i="52"/>
  <c r="X67" i="51"/>
  <c r="X29" i="51"/>
  <c r="X8" i="51"/>
  <c r="X162" i="52"/>
  <c r="X129" i="52"/>
  <c r="X44" i="52"/>
  <c r="X48" i="52"/>
  <c r="X86" i="51"/>
  <c r="X144" i="52"/>
  <c r="X144" i="53"/>
  <c r="X144" i="51"/>
  <c r="X86" i="52"/>
  <c r="X106" i="52"/>
  <c r="X270" i="66"/>
  <c r="X251" i="65"/>
  <c r="X270" i="67"/>
  <c r="X232" i="67"/>
  <c r="X335" i="68"/>
  <c r="X242" i="71"/>
  <c r="X242" i="72"/>
  <c r="X224" i="71"/>
  <c r="X224" i="72"/>
  <c r="X251" i="69"/>
  <c r="X251" i="70"/>
  <c r="X260" i="72"/>
  <c r="X259" i="72" s="1"/>
  <c r="X146" i="6"/>
  <c r="X170" i="6"/>
  <c r="X144" i="6"/>
  <c r="Y28" i="51"/>
  <c r="Y236" i="65"/>
  <c r="Y235" i="65" s="1"/>
  <c r="Y161" i="53"/>
  <c r="Y109" i="51"/>
  <c r="Y105" i="51" s="1"/>
  <c r="Y236" i="69"/>
  <c r="Y235" i="69" s="1"/>
  <c r="Y231" i="69" s="1"/>
  <c r="X128" i="6"/>
  <c r="X131" i="6"/>
  <c r="Y109" i="62"/>
  <c r="Y447" i="69"/>
  <c r="Y446" i="69" s="1"/>
  <c r="Y146" i="62"/>
  <c r="Y143" i="62" s="1"/>
  <c r="Y427" i="71"/>
  <c r="Y426" i="71" s="1"/>
  <c r="Y423" i="71" s="1"/>
  <c r="Y3" i="8"/>
  <c r="Y4" i="12"/>
  <c r="Y4" i="15" s="1"/>
  <c r="X3" i="19"/>
  <c r="X4" i="23"/>
  <c r="X4" i="26" s="1"/>
  <c r="Y3" i="11"/>
  <c r="Y4" i="14"/>
  <c r="Y4" i="17" s="1"/>
  <c r="X25" i="46"/>
  <c r="Y143" i="45"/>
  <c r="Y143" i="46" s="1"/>
  <c r="Y144" i="46"/>
  <c r="Y81" i="44"/>
  <c r="Y81" i="46" s="1"/>
  <c r="Y82" i="46"/>
  <c r="X161" i="55"/>
  <c r="X161" i="56" s="1"/>
  <c r="X162" i="56"/>
  <c r="Y137" i="69"/>
  <c r="Y117" i="69"/>
  <c r="Y136" i="69" s="1"/>
  <c r="Y137" i="70"/>
  <c r="X142" i="6"/>
  <c r="X166" i="6"/>
  <c r="Y111" i="6"/>
  <c r="Y78" i="6"/>
  <c r="X462" i="70"/>
  <c r="X461" i="70" s="1"/>
  <c r="X4" i="62"/>
  <c r="X143" i="63"/>
  <c r="X47" i="62"/>
  <c r="X43" i="62" s="1"/>
  <c r="X447" i="66"/>
  <c r="X446" i="66" s="1"/>
  <c r="X442" i="66" s="1"/>
  <c r="X85" i="62"/>
  <c r="X81" i="62" s="1"/>
  <c r="X557" i="68"/>
  <c r="X556" i="68" s="1"/>
  <c r="X552" i="68" s="1"/>
  <c r="X109" i="62"/>
  <c r="X447" i="69"/>
  <c r="X446" i="69" s="1"/>
  <c r="X47" i="61"/>
  <c r="X428" i="66"/>
  <c r="X427" i="66" s="1"/>
  <c r="X85" i="61"/>
  <c r="X533" i="68"/>
  <c r="X532" i="68" s="1"/>
  <c r="X528" i="68" s="1"/>
  <c r="Y232" i="70"/>
  <c r="Y270" i="65"/>
  <c r="Y269" i="65" s="1"/>
  <c r="Y7" i="51"/>
  <c r="Y3" i="51" s="1"/>
  <c r="Y262" i="64"/>
  <c r="Y261" i="64" s="1"/>
  <c r="Y43" i="53"/>
  <c r="Y106" i="52"/>
  <c r="Y25" i="53"/>
  <c r="Y24" i="53" s="1"/>
  <c r="Y47" i="52"/>
  <c r="Y43" i="52" s="1"/>
  <c r="Y255" i="66"/>
  <c r="Y254" i="66" s="1"/>
  <c r="Y250" i="66" s="1"/>
  <c r="Y63" i="51"/>
  <c r="Y25" i="52"/>
  <c r="Y125" i="51"/>
  <c r="X138" i="6"/>
  <c r="Y462" i="70"/>
  <c r="Y461" i="70" s="1"/>
  <c r="Y462" i="69"/>
  <c r="Y461" i="69" s="1"/>
  <c r="Y424" i="67"/>
  <c r="Y462" i="66"/>
  <c r="Y461" i="66" s="1"/>
  <c r="Y44" i="63"/>
  <c r="Y43" i="63" s="1"/>
  <c r="Y125" i="63"/>
  <c r="Y124" i="63" s="1"/>
  <c r="Y47" i="61"/>
  <c r="Y428" i="66"/>
  <c r="Y427" i="66" s="1"/>
  <c r="Y85" i="61"/>
  <c r="Y533" i="68"/>
  <c r="Y532" i="68" s="1"/>
  <c r="Y528" i="68" s="1"/>
  <c r="X14" i="12"/>
  <c r="X14" i="15" s="1"/>
  <c r="X14" i="13"/>
  <c r="X14" i="16" s="1"/>
  <c r="X17" i="13"/>
  <c r="X17" i="16" s="1"/>
  <c r="X17" i="10"/>
  <c r="X17" i="21"/>
  <c r="X17" i="24"/>
  <c r="X17" i="27" s="1"/>
  <c r="X135" i="29"/>
  <c r="X4" i="29"/>
  <c r="Y17" i="10"/>
  <c r="Y161" i="46"/>
  <c r="Y143" i="56"/>
  <c r="X128" i="62"/>
  <c r="X124" i="62" s="1"/>
  <c r="X447" i="70"/>
  <c r="X446" i="70" s="1"/>
  <c r="X98" i="66"/>
  <c r="X309" i="70"/>
  <c r="X328" i="70" s="1"/>
  <c r="X329" i="70"/>
  <c r="X328" i="67"/>
  <c r="Y146" i="6"/>
  <c r="Y170" i="6"/>
  <c r="X44" i="6"/>
  <c r="X97" i="6"/>
  <c r="X443" i="69"/>
  <c r="X424" i="70"/>
  <c r="X461" i="67"/>
  <c r="X81" i="63"/>
  <c r="X146" i="61"/>
  <c r="X143" i="61" s="1"/>
  <c r="X409" i="71"/>
  <c r="X408" i="71" s="1"/>
  <c r="X405" i="71" s="1"/>
  <c r="X461" i="65"/>
  <c r="X63" i="61"/>
  <c r="X109" i="61"/>
  <c r="X428" i="69"/>
  <c r="X427" i="69" s="1"/>
  <c r="Y270" i="69"/>
  <c r="Y269" i="69" s="1"/>
  <c r="Y232" i="65"/>
  <c r="Y128" i="52"/>
  <c r="Y255" i="70"/>
  <c r="Y254" i="70" s="1"/>
  <c r="Y250" i="70" s="1"/>
  <c r="Y85" i="52"/>
  <c r="Y81" i="52" s="1"/>
  <c r="Y315" i="68"/>
  <c r="Y314" i="68" s="1"/>
  <c r="Y310" i="68" s="1"/>
  <c r="Y44" i="51"/>
  <c r="Y125" i="52"/>
  <c r="Y25" i="51"/>
  <c r="Y164" i="52"/>
  <c r="Y161" i="52" s="1"/>
  <c r="Y245" i="72"/>
  <c r="Y244" i="72" s="1"/>
  <c r="Y241" i="72" s="1"/>
  <c r="X137" i="6"/>
  <c r="Y424" i="70"/>
  <c r="Y424" i="66"/>
  <c r="Y143" i="63"/>
  <c r="Y470" i="64"/>
  <c r="Y28" i="61"/>
  <c r="Y24" i="61" s="1"/>
  <c r="Y428" i="65"/>
  <c r="Y427" i="65" s="1"/>
  <c r="Y423" i="65" s="1"/>
  <c r="Y66" i="61"/>
  <c r="Y428" i="67"/>
  <c r="Y427" i="67" s="1"/>
  <c r="Y146" i="61"/>
  <c r="Y143" i="61" s="1"/>
  <c r="Y409" i="71"/>
  <c r="Y408" i="71" s="1"/>
  <c r="Y405" i="71" s="1"/>
  <c r="Y3" i="22"/>
  <c r="Y4" i="25"/>
  <c r="Y4" i="28" s="1"/>
  <c r="X27" i="21"/>
  <c r="X27" i="24"/>
  <c r="X27" i="27" s="1"/>
  <c r="X81" i="55"/>
  <c r="X81" i="56" s="1"/>
  <c r="X82" i="56"/>
  <c r="X329" i="69"/>
  <c r="X309" i="69"/>
  <c r="X328" i="69" s="1"/>
  <c r="X66" i="61"/>
  <c r="X428" i="67"/>
  <c r="X427" i="67" s="1"/>
  <c r="X423" i="67" s="1"/>
  <c r="X28" i="62"/>
  <c r="X24" i="62" s="1"/>
  <c r="X447" i="65"/>
  <c r="X446" i="65" s="1"/>
  <c r="X66" i="62"/>
  <c r="X62" i="62" s="1"/>
  <c r="X447" i="67"/>
  <c r="X446" i="67" s="1"/>
  <c r="X442" i="67" s="1"/>
  <c r="X136" i="6"/>
  <c r="Y66" i="51"/>
  <c r="Y236" i="67"/>
  <c r="Y235" i="67" s="1"/>
  <c r="Y231" i="67" s="1"/>
  <c r="Y164" i="51"/>
  <c r="Y161" i="51" s="1"/>
  <c r="Y227" i="72"/>
  <c r="Y226" i="72" s="1"/>
  <c r="Y223" i="72" s="1"/>
  <c r="Y443" i="69"/>
  <c r="Y47" i="62"/>
  <c r="Y447" i="66"/>
  <c r="Y446" i="66" s="1"/>
  <c r="Y442" i="66" s="1"/>
  <c r="Y85" i="62"/>
  <c r="Y557" i="68"/>
  <c r="Y556" i="68" s="1"/>
  <c r="Y552" i="68" s="1"/>
  <c r="Y7" i="62"/>
  <c r="Y3" i="62" s="1"/>
  <c r="Y495" i="64"/>
  <c r="Y494" i="64" s="1"/>
  <c r="Y128" i="62"/>
  <c r="Y124" i="62" s="1"/>
  <c r="Y447" i="70"/>
  <c r="Y446" i="70" s="1"/>
  <c r="Y442" i="70" s="1"/>
  <c r="Y109" i="61"/>
  <c r="Y428" i="69"/>
  <c r="Y427" i="69" s="1"/>
  <c r="Y423" i="69" s="1"/>
  <c r="Y81" i="51" l="1"/>
  <c r="X4" i="51"/>
  <c r="X4" i="53"/>
  <c r="X3" i="53" s="1"/>
  <c r="X259" i="71"/>
  <c r="X3" i="29"/>
  <c r="Y43" i="51"/>
  <c r="X423" i="70"/>
  <c r="Y105" i="62"/>
  <c r="X490" i="64"/>
  <c r="X3" i="24"/>
  <c r="Y62" i="52"/>
  <c r="Y278" i="64"/>
  <c r="Y250" i="67"/>
  <c r="Y442" i="65"/>
  <c r="X423" i="66"/>
  <c r="Y62" i="61"/>
  <c r="X3" i="62"/>
  <c r="Y231" i="65"/>
  <c r="Y469" i="64"/>
  <c r="Y423" i="66"/>
  <c r="Y442" i="69"/>
  <c r="Y24" i="52"/>
  <c r="Y423" i="70"/>
  <c r="X442" i="69"/>
  <c r="Y105" i="52"/>
  <c r="X3" i="61"/>
  <c r="Y423" i="67"/>
  <c r="Y3" i="61"/>
  <c r="Y16" i="15"/>
  <c r="X3" i="17"/>
  <c r="X134" i="29"/>
  <c r="Y3" i="14"/>
  <c r="X3" i="12"/>
  <c r="X136" i="66"/>
  <c r="X232" i="70"/>
  <c r="X152" i="64"/>
  <c r="X3" i="28"/>
  <c r="X118" i="6"/>
  <c r="X3" i="23"/>
  <c r="X3" i="46"/>
  <c r="Y24" i="51"/>
  <c r="X3" i="27"/>
  <c r="X139" i="29"/>
  <c r="X3" i="16"/>
  <c r="Y3" i="25"/>
  <c r="Y124" i="52"/>
  <c r="X3" i="21"/>
  <c r="X270" i="69"/>
  <c r="X269" i="69" s="1"/>
  <c r="X232" i="65"/>
  <c r="X44" i="51"/>
  <c r="X161" i="53"/>
  <c r="X63" i="52"/>
  <c r="Y286" i="68"/>
  <c r="X166" i="68"/>
  <c r="Y3" i="46"/>
  <c r="Y133" i="71"/>
  <c r="X334" i="68"/>
  <c r="X311" i="68"/>
  <c r="X82" i="52"/>
  <c r="X25" i="52"/>
  <c r="Y134" i="29"/>
  <c r="X62" i="61"/>
  <c r="Y3" i="12"/>
  <c r="Y3" i="23"/>
  <c r="X96" i="6"/>
  <c r="X57" i="6"/>
  <c r="X52" i="6"/>
  <c r="X55" i="6"/>
  <c r="X54" i="6"/>
  <c r="X58" i="6"/>
  <c r="X56" i="6"/>
  <c r="X279" i="64"/>
  <c r="X143" i="53"/>
  <c r="X82" i="53"/>
  <c r="X81" i="53" s="1"/>
  <c r="X28" i="51"/>
  <c r="X24" i="51" s="1"/>
  <c r="X236" i="65"/>
  <c r="X235" i="65" s="1"/>
  <c r="X66" i="51"/>
  <c r="X62" i="51" s="1"/>
  <c r="X236" i="67"/>
  <c r="X235" i="67" s="1"/>
  <c r="X231" i="67" s="1"/>
  <c r="X164" i="51"/>
  <c r="X161" i="51" s="1"/>
  <c r="X227" i="72"/>
  <c r="X226" i="72" s="1"/>
  <c r="X223" i="72" s="1"/>
  <c r="X105" i="61"/>
  <c r="Y127" i="6"/>
  <c r="Y151" i="6"/>
  <c r="Y118" i="6"/>
  <c r="X53" i="6"/>
  <c r="Y88" i="6"/>
  <c r="Y91" i="6"/>
  <c r="Y86" i="6"/>
  <c r="Y110" i="6"/>
  <c r="Y90" i="6"/>
  <c r="X128" i="52"/>
  <c r="X124" i="52" s="1"/>
  <c r="X255" i="70"/>
  <c r="X254" i="70" s="1"/>
  <c r="X250" i="70" s="1"/>
  <c r="X164" i="52"/>
  <c r="X161" i="52" s="1"/>
  <c r="X245" i="72"/>
  <c r="X244" i="72" s="1"/>
  <c r="X241" i="72" s="1"/>
  <c r="X423" i="69"/>
  <c r="Y3" i="24"/>
  <c r="Y3" i="21"/>
  <c r="Y16" i="29"/>
  <c r="Y141" i="6"/>
  <c r="Y165" i="6"/>
  <c r="X270" i="70"/>
  <c r="X269" i="70" s="1"/>
  <c r="X287" i="68"/>
  <c r="X106" i="53"/>
  <c r="X105" i="53" s="1"/>
  <c r="X85" i="52"/>
  <c r="X315" i="68"/>
  <c r="X314" i="68" s="1"/>
  <c r="X125" i="53"/>
  <c r="X124" i="53" s="1"/>
  <c r="X4" i="52"/>
  <c r="X146" i="51"/>
  <c r="X143" i="51" s="1"/>
  <c r="X227" i="71"/>
  <c r="X226" i="71" s="1"/>
  <c r="X223" i="71" s="1"/>
  <c r="X165" i="6"/>
  <c r="X141" i="6"/>
  <c r="Y43" i="62"/>
  <c r="Y257" i="64"/>
  <c r="X469" i="64"/>
  <c r="Y3" i="52"/>
  <c r="Y87" i="6"/>
  <c r="X269" i="67"/>
  <c r="X258" i="64"/>
  <c r="X7" i="52"/>
  <c r="X283" i="64"/>
  <c r="X282" i="64" s="1"/>
  <c r="Y3" i="13"/>
  <c r="Y3" i="10"/>
  <c r="Y43" i="61"/>
  <c r="Y81" i="62"/>
  <c r="X105" i="62"/>
  <c r="Y81" i="61"/>
  <c r="X442" i="65"/>
  <c r="X442" i="70"/>
  <c r="Y62" i="51"/>
  <c r="X269" i="66"/>
  <c r="X251" i="67"/>
  <c r="X47" i="52"/>
  <c r="X43" i="52" s="1"/>
  <c r="X255" i="66"/>
  <c r="X254" i="66" s="1"/>
  <c r="X7" i="51"/>
  <c r="X3" i="51" s="1"/>
  <c r="X262" i="64"/>
  <c r="X261" i="64" s="1"/>
  <c r="X82" i="51"/>
  <c r="X15" i="12"/>
  <c r="X15" i="15" s="1"/>
  <c r="X16" i="15"/>
  <c r="X110" i="6"/>
  <c r="X86" i="6"/>
  <c r="X91" i="6"/>
  <c r="X88" i="6"/>
  <c r="X90" i="6"/>
  <c r="Y105" i="61"/>
  <c r="X81" i="61"/>
  <c r="Y128" i="51"/>
  <c r="Y124" i="51" s="1"/>
  <c r="Y236" i="70"/>
  <c r="Y235" i="70" s="1"/>
  <c r="Y231" i="70" s="1"/>
  <c r="X251" i="66"/>
  <c r="X232" i="66"/>
  <c r="X270" i="65"/>
  <c r="X269" i="65" s="1"/>
  <c r="X300" i="64"/>
  <c r="X299" i="64" s="1"/>
  <c r="X44" i="53"/>
  <c r="X43" i="53" s="1"/>
  <c r="X63" i="53"/>
  <c r="X62" i="53" s="1"/>
  <c r="X25" i="53"/>
  <c r="X24" i="53" s="1"/>
  <c r="X109" i="51"/>
  <c r="X105" i="51" s="1"/>
  <c r="X236" i="69"/>
  <c r="X235" i="69" s="1"/>
  <c r="X15" i="13"/>
  <c r="X15" i="16" s="1"/>
  <c r="X16" i="16"/>
  <c r="X109" i="52"/>
  <c r="X105" i="52" s="1"/>
  <c r="X255" i="69"/>
  <c r="X254" i="69" s="1"/>
  <c r="X250" i="69" s="1"/>
  <c r="X47" i="51"/>
  <c r="X236" i="66"/>
  <c r="X235" i="66" s="1"/>
  <c r="X128" i="51"/>
  <c r="X124" i="51" s="1"/>
  <c r="X236" i="70"/>
  <c r="X235" i="70" s="1"/>
  <c r="Y56" i="6"/>
  <c r="Y52" i="6"/>
  <c r="Y96" i="6"/>
  <c r="Y54" i="6"/>
  <c r="Y55" i="6"/>
  <c r="Y58" i="6"/>
  <c r="Y57" i="6"/>
  <c r="X151" i="6"/>
  <c r="X127" i="6"/>
  <c r="X232" i="69"/>
  <c r="X85" i="51"/>
  <c r="X291" i="68"/>
  <c r="X290" i="68" s="1"/>
  <c r="X28" i="52"/>
  <c r="X255" i="65"/>
  <c r="X254" i="65" s="1"/>
  <c r="X250" i="65" s="1"/>
  <c r="X66" i="52"/>
  <c r="X255" i="67"/>
  <c r="X254" i="67" s="1"/>
  <c r="X146" i="52"/>
  <c r="X143" i="52" s="1"/>
  <c r="X245" i="71"/>
  <c r="X244" i="71" s="1"/>
  <c r="X241" i="71" s="1"/>
  <c r="Y9" i="29"/>
  <c r="Y3" i="29" s="1"/>
  <c r="Y141" i="29"/>
  <c r="Y490" i="64"/>
  <c r="X43" i="61"/>
  <c r="Y53" i="6"/>
  <c r="X231" i="65" l="1"/>
  <c r="X24" i="52"/>
  <c r="X43" i="51"/>
  <c r="X81" i="52"/>
  <c r="X250" i="66"/>
  <c r="X62" i="52"/>
  <c r="X231" i="70"/>
  <c r="X310" i="68"/>
  <c r="Y139" i="29"/>
  <c r="Y133" i="29" s="1"/>
  <c r="Y3" i="16"/>
  <c r="X3" i="26"/>
  <c r="Y3" i="17"/>
  <c r="X3" i="52"/>
  <c r="Y3" i="26"/>
  <c r="X231" i="66"/>
  <c r="X133" i="29"/>
  <c r="Y3" i="15"/>
  <c r="Y3" i="28"/>
  <c r="X3" i="15"/>
  <c r="Y3" i="27"/>
  <c r="Y150" i="6"/>
  <c r="Y126" i="6"/>
  <c r="X286" i="68"/>
  <c r="Y164" i="6"/>
  <c r="Y140" i="6"/>
  <c r="X140" i="6"/>
  <c r="X164" i="6"/>
  <c r="X250" i="67"/>
  <c r="X257" i="64"/>
  <c r="X278" i="64"/>
  <c r="X126" i="6"/>
  <c r="X150" i="6"/>
  <c r="X231" i="69"/>
  <c r="X81" i="51"/>
  <c r="W34" i="6" l="1"/>
  <c r="V34" i="6"/>
  <c r="U34" i="6"/>
  <c r="T34" i="6"/>
  <c r="S34" i="6"/>
  <c r="R34" i="6"/>
  <c r="Q34" i="6"/>
  <c r="P34" i="6"/>
  <c r="O34" i="6"/>
  <c r="N34" i="6"/>
  <c r="M34" i="6"/>
  <c r="L34" i="6"/>
  <c r="K34" i="6"/>
  <c r="J34" i="6"/>
  <c r="I34" i="6"/>
  <c r="H34" i="6"/>
  <c r="G34" i="6"/>
  <c r="F34" i="6"/>
  <c r="E34" i="6"/>
  <c r="D34" i="6"/>
  <c r="C34" i="6"/>
  <c r="B34" i="6"/>
  <c r="W30" i="6"/>
  <c r="V30" i="6"/>
  <c r="U30" i="6"/>
  <c r="T30" i="6"/>
  <c r="S30" i="6"/>
  <c r="R30" i="6"/>
  <c r="Q30" i="6"/>
  <c r="P30" i="6"/>
  <c r="O30" i="6"/>
  <c r="N30" i="6"/>
  <c r="M30" i="6"/>
  <c r="L30" i="6"/>
  <c r="K30" i="6"/>
  <c r="J30" i="6"/>
  <c r="I30" i="6"/>
  <c r="H30" i="6"/>
  <c r="G30" i="6"/>
  <c r="F30" i="6"/>
  <c r="E30" i="6"/>
  <c r="D30" i="6"/>
  <c r="C30" i="6"/>
  <c r="B30" i="6"/>
  <c r="L28" i="6" l="1"/>
  <c r="B28" i="6"/>
  <c r="N28" i="6"/>
  <c r="F28" i="6"/>
  <c r="T28" i="6"/>
  <c r="V28" i="6"/>
  <c r="G28" i="6"/>
  <c r="O28" i="6"/>
  <c r="W28" i="6"/>
  <c r="D28" i="6"/>
  <c r="H28" i="6"/>
  <c r="P28" i="6"/>
  <c r="I28" i="6"/>
  <c r="Q28" i="6"/>
  <c r="C28" i="6"/>
  <c r="K28" i="6"/>
  <c r="S28" i="6"/>
  <c r="R28" i="6"/>
  <c r="J28" i="6"/>
  <c r="E28" i="6"/>
  <c r="M28" i="6"/>
  <c r="U28" i="6"/>
  <c r="W103" i="64" l="1"/>
  <c r="V103" i="64"/>
  <c r="U103" i="64"/>
  <c r="T103" i="64"/>
  <c r="S103" i="64"/>
  <c r="R103" i="64"/>
  <c r="Q103" i="64"/>
  <c r="P103" i="64"/>
  <c r="O103" i="64"/>
  <c r="N103" i="64"/>
  <c r="M103" i="64"/>
  <c r="L103" i="64"/>
  <c r="K103" i="64"/>
  <c r="J103" i="64"/>
  <c r="I103" i="64"/>
  <c r="H103" i="64"/>
  <c r="G103" i="64"/>
  <c r="F103" i="64"/>
  <c r="E103" i="64"/>
  <c r="D103" i="64"/>
  <c r="C103" i="64"/>
  <c r="B103" i="64"/>
  <c r="W102" i="64"/>
  <c r="V102" i="64"/>
  <c r="U102" i="64"/>
  <c r="T102" i="64"/>
  <c r="S102" i="64"/>
  <c r="R102" i="64"/>
  <c r="Q102" i="64"/>
  <c r="P102" i="64"/>
  <c r="O102" i="64"/>
  <c r="N102" i="64"/>
  <c r="M102" i="64"/>
  <c r="L102" i="64"/>
  <c r="K102" i="64"/>
  <c r="J102" i="64"/>
  <c r="I102" i="64"/>
  <c r="H102" i="64"/>
  <c r="G102" i="64"/>
  <c r="F102" i="64"/>
  <c r="E102" i="64"/>
  <c r="D102" i="64"/>
  <c r="C102" i="64"/>
  <c r="B102" i="64"/>
  <c r="W101" i="64"/>
  <c r="V101" i="64"/>
  <c r="U101" i="64"/>
  <c r="T101" i="64"/>
  <c r="S101" i="64"/>
  <c r="R101" i="64"/>
  <c r="Q101" i="64"/>
  <c r="P101" i="64"/>
  <c r="O101" i="64"/>
  <c r="N101" i="64"/>
  <c r="M101" i="64"/>
  <c r="L101" i="64"/>
  <c r="K101" i="64"/>
  <c r="J101" i="64"/>
  <c r="I101" i="64"/>
  <c r="H101" i="64"/>
  <c r="G101" i="64"/>
  <c r="F101" i="64"/>
  <c r="E101" i="64"/>
  <c r="D101" i="64"/>
  <c r="C101" i="64"/>
  <c r="B101" i="64"/>
  <c r="W98" i="64"/>
  <c r="V98" i="64"/>
  <c r="U98" i="64"/>
  <c r="T98" i="64"/>
  <c r="S98" i="64"/>
  <c r="R98" i="64"/>
  <c r="Q98" i="64"/>
  <c r="P98" i="64"/>
  <c r="O98" i="64"/>
  <c r="N98" i="64"/>
  <c r="M98" i="64"/>
  <c r="L98" i="64"/>
  <c r="K98" i="64"/>
  <c r="J98" i="64"/>
  <c r="I98" i="64"/>
  <c r="H98" i="64"/>
  <c r="G98" i="64"/>
  <c r="F98" i="64"/>
  <c r="E98" i="64"/>
  <c r="D98" i="64"/>
  <c r="C98" i="64"/>
  <c r="B98" i="64"/>
  <c r="W97" i="64"/>
  <c r="V97" i="64"/>
  <c r="U97" i="64"/>
  <c r="T97" i="64"/>
  <c r="S97" i="64"/>
  <c r="R97" i="64"/>
  <c r="Q97" i="64"/>
  <c r="P97" i="64"/>
  <c r="O97" i="64"/>
  <c r="N97" i="64"/>
  <c r="M97" i="64"/>
  <c r="L97" i="64"/>
  <c r="K97" i="64"/>
  <c r="J97" i="64"/>
  <c r="I97" i="64"/>
  <c r="H97" i="64"/>
  <c r="G97" i="64"/>
  <c r="F97" i="64"/>
  <c r="E97" i="64"/>
  <c r="D97" i="64"/>
  <c r="C97" i="64"/>
  <c r="B97" i="64"/>
  <c r="W93" i="64"/>
  <c r="V93" i="64"/>
  <c r="U93" i="64"/>
  <c r="T93" i="64"/>
  <c r="S93" i="64"/>
  <c r="R93" i="64"/>
  <c r="Q93" i="64"/>
  <c r="P93" i="64"/>
  <c r="O93" i="64"/>
  <c r="N93" i="64"/>
  <c r="M93" i="64"/>
  <c r="L93" i="64"/>
  <c r="K93" i="64"/>
  <c r="J93" i="64"/>
  <c r="I93" i="64"/>
  <c r="H93" i="64"/>
  <c r="G93" i="64"/>
  <c r="F93" i="64"/>
  <c r="E93" i="64"/>
  <c r="D93" i="64"/>
  <c r="C93" i="64"/>
  <c r="B93" i="64"/>
  <c r="W91" i="64"/>
  <c r="V91" i="64"/>
  <c r="U91" i="64"/>
  <c r="T91" i="64"/>
  <c r="S91" i="64"/>
  <c r="R91" i="64"/>
  <c r="Q91" i="64"/>
  <c r="P91" i="64"/>
  <c r="O91" i="64"/>
  <c r="N91" i="64"/>
  <c r="M91" i="64"/>
  <c r="L91" i="64"/>
  <c r="K91" i="64"/>
  <c r="J91" i="64"/>
  <c r="I91" i="64"/>
  <c r="H91" i="64"/>
  <c r="G91" i="64"/>
  <c r="F91" i="64"/>
  <c r="E91" i="64"/>
  <c r="D91" i="64"/>
  <c r="C91" i="64"/>
  <c r="B91" i="64"/>
  <c r="W90" i="64"/>
  <c r="V90" i="64"/>
  <c r="U90" i="64"/>
  <c r="T90" i="64"/>
  <c r="S90" i="64"/>
  <c r="R90" i="64"/>
  <c r="Q90" i="64"/>
  <c r="P90" i="64"/>
  <c r="O90" i="64"/>
  <c r="N90" i="64"/>
  <c r="M90" i="64"/>
  <c r="L90" i="64"/>
  <c r="K90" i="64"/>
  <c r="J90" i="64"/>
  <c r="I90" i="64"/>
  <c r="H90" i="64"/>
  <c r="G90" i="64"/>
  <c r="F90" i="64"/>
  <c r="E90" i="64"/>
  <c r="D90" i="64"/>
  <c r="C90" i="64"/>
  <c r="B90" i="64"/>
  <c r="W88" i="64"/>
  <c r="V88" i="64"/>
  <c r="U88" i="64"/>
  <c r="T88" i="64"/>
  <c r="S88" i="64"/>
  <c r="R88" i="64"/>
  <c r="Q88" i="64"/>
  <c r="P88" i="64"/>
  <c r="O88" i="64"/>
  <c r="N88" i="64"/>
  <c r="M88" i="64"/>
  <c r="L88" i="64"/>
  <c r="K88" i="64"/>
  <c r="J88" i="64"/>
  <c r="I88" i="64"/>
  <c r="H88" i="64"/>
  <c r="G88" i="64"/>
  <c r="F88" i="64"/>
  <c r="E88" i="64"/>
  <c r="D88" i="64"/>
  <c r="C88" i="64"/>
  <c r="B88" i="64"/>
  <c r="W92" i="64" l="1"/>
  <c r="W89" i="64"/>
  <c r="W106" i="64" l="1"/>
  <c r="W105" i="64"/>
  <c r="W104" i="64"/>
  <c r="W100" i="64"/>
  <c r="W99" i="64"/>
  <c r="W96" i="64"/>
  <c r="W95" i="64"/>
  <c r="W94" i="64"/>
  <c r="B89" i="64" l="1"/>
  <c r="C96" i="64" l="1"/>
  <c r="B96" i="64"/>
  <c r="C89" i="64"/>
  <c r="D96" i="64" l="1"/>
  <c r="D89" i="64"/>
  <c r="F96" i="64" l="1"/>
  <c r="E96" i="64"/>
  <c r="F89" i="64"/>
  <c r="E89" i="64"/>
  <c r="G89" i="64" l="1"/>
  <c r="G96" i="64"/>
  <c r="H89" i="64"/>
  <c r="H96" i="64" l="1"/>
  <c r="I89" i="64"/>
  <c r="J89" i="64" l="1"/>
  <c r="J96" i="64" l="1"/>
  <c r="K89" i="64"/>
  <c r="I96" i="64" l="1"/>
  <c r="K96" i="64"/>
  <c r="L89" i="64"/>
  <c r="M89" i="64"/>
  <c r="M96" i="64" l="1"/>
  <c r="L96" i="64"/>
  <c r="N89" i="64"/>
  <c r="N96" i="64" l="1"/>
  <c r="O89" i="64"/>
  <c r="O96" i="64" l="1"/>
  <c r="P89" i="64"/>
  <c r="P96" i="64" l="1"/>
  <c r="Q89" i="64"/>
  <c r="Q96" i="64" l="1"/>
  <c r="R89" i="64"/>
  <c r="R96" i="64" l="1"/>
  <c r="S89" i="64"/>
  <c r="S96" i="64" l="1"/>
  <c r="T89" i="64"/>
  <c r="U89" i="64" l="1"/>
  <c r="T96" i="64"/>
  <c r="U96" i="64" l="1"/>
  <c r="V96" i="64" l="1"/>
  <c r="V89" i="64"/>
  <c r="D92" i="64" l="1"/>
  <c r="B94" i="64"/>
  <c r="C92" i="64"/>
  <c r="B92" i="64" l="1"/>
  <c r="D94" i="64"/>
  <c r="E92" i="64"/>
  <c r="C94" i="64"/>
  <c r="E94" i="64" l="1"/>
  <c r="F92" i="64"/>
  <c r="G92" i="64" l="1"/>
  <c r="F94" i="64"/>
  <c r="G94" i="64"/>
  <c r="I92" i="64"/>
  <c r="H94" i="64" l="1"/>
  <c r="H92" i="64"/>
  <c r="J92" i="64"/>
  <c r="I94" i="64"/>
  <c r="J94" i="64" l="1"/>
  <c r="K92" i="64"/>
  <c r="C95" i="64" l="1"/>
  <c r="K94" i="64"/>
  <c r="L92" i="64"/>
  <c r="B99" i="64"/>
  <c r="B95" i="64"/>
  <c r="B100" i="64" l="1"/>
  <c r="L94" i="64"/>
  <c r="M92" i="64"/>
  <c r="D95" i="64"/>
  <c r="D100" i="64" l="1"/>
  <c r="C100" i="64"/>
  <c r="C99" i="64"/>
  <c r="E95" i="64"/>
  <c r="N92" i="64"/>
  <c r="M94" i="64"/>
  <c r="F100" i="64" l="1"/>
  <c r="E100" i="64"/>
  <c r="D99" i="64"/>
  <c r="O92" i="64"/>
  <c r="N94" i="64"/>
  <c r="F95" i="64"/>
  <c r="G95" i="64"/>
  <c r="G100" i="64" l="1"/>
  <c r="E99" i="64"/>
  <c r="H95" i="64"/>
  <c r="P92" i="64"/>
  <c r="O94" i="64"/>
  <c r="H100" i="64" l="1"/>
  <c r="F99" i="64"/>
  <c r="G99" i="64"/>
  <c r="J95" i="64"/>
  <c r="K95" i="64"/>
  <c r="Q92" i="64"/>
  <c r="P94" i="64"/>
  <c r="I95" i="64" l="1"/>
  <c r="H99" i="64"/>
  <c r="L95" i="64"/>
  <c r="Q94" i="64"/>
  <c r="M95" i="64"/>
  <c r="R92" i="64"/>
  <c r="I99" i="64" l="1"/>
  <c r="J100" i="64"/>
  <c r="J99" i="64"/>
  <c r="R94" i="64"/>
  <c r="S92" i="64"/>
  <c r="N95" i="64"/>
  <c r="I100" i="64" l="1"/>
  <c r="K100" i="64"/>
  <c r="K99" i="64"/>
  <c r="S94" i="64"/>
  <c r="O95" i="64"/>
  <c r="T92" i="64"/>
  <c r="B104" i="64"/>
  <c r="L100" i="64" l="1"/>
  <c r="L99" i="64"/>
  <c r="U92" i="64"/>
  <c r="P95" i="64"/>
  <c r="D104" i="64"/>
  <c r="C104" i="64"/>
  <c r="T94" i="64"/>
  <c r="M100" i="64" l="1"/>
  <c r="M99" i="64"/>
  <c r="V92" i="64"/>
  <c r="E104" i="64"/>
  <c r="U94" i="64"/>
  <c r="Q95" i="64"/>
  <c r="N100" i="64" l="1"/>
  <c r="N99" i="64"/>
  <c r="F104" i="64"/>
  <c r="V94" i="64"/>
  <c r="R95" i="64"/>
  <c r="G104" i="64"/>
  <c r="O100" i="64" l="1"/>
  <c r="O99" i="64"/>
  <c r="S95" i="64"/>
  <c r="H104" i="64"/>
  <c r="Q100" i="64" l="1"/>
  <c r="P100" i="64"/>
  <c r="P99" i="64"/>
  <c r="T95" i="64"/>
  <c r="I104" i="64"/>
  <c r="R100" i="64" l="1"/>
  <c r="Q99" i="64"/>
  <c r="J104" i="64"/>
  <c r="U95" i="64"/>
  <c r="T100" i="64" l="1"/>
  <c r="S100" i="64"/>
  <c r="R99" i="64"/>
  <c r="K104" i="64"/>
  <c r="V95" i="64"/>
  <c r="V100" i="64" l="1"/>
  <c r="U100" i="64"/>
  <c r="S99" i="64"/>
  <c r="L104" i="64"/>
  <c r="T99" i="64" l="1"/>
  <c r="M104" i="64"/>
  <c r="U99" i="64" l="1"/>
  <c r="N104" i="64"/>
  <c r="V99" i="64" l="1"/>
  <c r="O104" i="64"/>
  <c r="P104" i="64" l="1"/>
  <c r="Q104" i="64" l="1"/>
  <c r="R104" i="64" l="1"/>
  <c r="S104" i="64" l="1"/>
  <c r="T104" i="64" l="1"/>
  <c r="U104" i="64" l="1"/>
  <c r="C106" i="64" l="1"/>
  <c r="B106" i="64"/>
  <c r="B105" i="64"/>
  <c r="V104" i="64"/>
  <c r="C105" i="64" l="1"/>
  <c r="D105" i="64" l="1"/>
  <c r="D106" i="64"/>
  <c r="F106" i="64" l="1"/>
  <c r="E106" i="64"/>
  <c r="E105" i="64"/>
  <c r="F105" i="64" l="1"/>
  <c r="G105" i="64" l="1"/>
  <c r="G106" i="64"/>
  <c r="J106" i="64" l="1"/>
  <c r="H106" i="64"/>
  <c r="H105" i="64"/>
  <c r="I106" i="64" l="1"/>
  <c r="I105" i="64"/>
  <c r="K106" i="64" l="1"/>
  <c r="J105" i="64"/>
  <c r="L106" i="64" l="1"/>
  <c r="K105" i="64"/>
  <c r="L105" i="64" l="1"/>
  <c r="M106" i="64"/>
  <c r="M105" i="64" l="1"/>
  <c r="N106" i="64"/>
  <c r="N105" i="64" l="1"/>
  <c r="O106" i="64"/>
  <c r="O105" i="64" l="1"/>
  <c r="P106" i="64"/>
  <c r="P105" i="64" l="1"/>
  <c r="Q106" i="64"/>
  <c r="Q105" i="64" l="1"/>
  <c r="R106" i="64"/>
  <c r="S106" i="64" l="1"/>
  <c r="R105" i="64"/>
  <c r="T106" i="64" l="1"/>
  <c r="S105" i="64"/>
  <c r="T105" i="64" l="1"/>
  <c r="U106" i="64"/>
  <c r="U105" i="64" l="1"/>
  <c r="V106" i="64"/>
  <c r="V105" i="64" l="1"/>
  <c r="W5" i="30" l="1"/>
  <c r="W3" i="30" s="1"/>
  <c r="V5" i="30"/>
  <c r="U5" i="30"/>
  <c r="U3" i="30" s="1"/>
  <c r="T5" i="30"/>
  <c r="T3" i="30" s="1"/>
  <c r="S5" i="30"/>
  <c r="S3" i="30" s="1"/>
  <c r="R5" i="30"/>
  <c r="R3" i="30" s="1"/>
  <c r="Q5" i="30"/>
  <c r="Q3" i="30" s="1"/>
  <c r="P5" i="30"/>
  <c r="P3" i="30" s="1"/>
  <c r="O5" i="30"/>
  <c r="O3" i="30" s="1"/>
  <c r="N5" i="30"/>
  <c r="M5" i="30"/>
  <c r="M3" i="30" s="1"/>
  <c r="L5" i="30"/>
  <c r="L3" i="30" s="1"/>
  <c r="K5" i="30"/>
  <c r="K3" i="30" s="1"/>
  <c r="J5" i="30"/>
  <c r="J3" i="30" s="1"/>
  <c r="I5" i="30"/>
  <c r="I3" i="30" s="1"/>
  <c r="H5" i="30"/>
  <c r="H3" i="30" s="1"/>
  <c r="G5" i="30"/>
  <c r="G3" i="30" s="1"/>
  <c r="F5" i="30"/>
  <c r="E5" i="30"/>
  <c r="E3" i="30" s="1"/>
  <c r="D5" i="30"/>
  <c r="D3" i="30" s="1"/>
  <c r="C5" i="30"/>
  <c r="C3" i="30" s="1"/>
  <c r="W5" i="31"/>
  <c r="W3" i="31" s="1"/>
  <c r="V5" i="31"/>
  <c r="V3" i="31" s="1"/>
  <c r="U5" i="31"/>
  <c r="U3" i="31" s="1"/>
  <c r="T5" i="31"/>
  <c r="T3" i="31" s="1"/>
  <c r="R5" i="31"/>
  <c r="R3" i="31" s="1"/>
  <c r="Q5" i="31"/>
  <c r="Q3" i="31" s="1"/>
  <c r="P5" i="31"/>
  <c r="O5" i="31"/>
  <c r="O3" i="31" s="1"/>
  <c r="N5" i="31"/>
  <c r="N3" i="31" s="1"/>
  <c r="M5" i="31"/>
  <c r="M3" i="31" s="1"/>
  <c r="L5" i="31"/>
  <c r="L3" i="31" s="1"/>
  <c r="J5" i="31"/>
  <c r="J3" i="31" s="1"/>
  <c r="I5" i="31"/>
  <c r="I3" i="31" s="1"/>
  <c r="H5" i="31"/>
  <c r="G5" i="31"/>
  <c r="G3" i="31" s="1"/>
  <c r="F5" i="31"/>
  <c r="F3" i="31" s="1"/>
  <c r="E5" i="31"/>
  <c r="E3" i="31" s="1"/>
  <c r="D5" i="31"/>
  <c r="D3" i="31" s="1"/>
  <c r="W5" i="32"/>
  <c r="W3" i="32" s="1"/>
  <c r="V5" i="32"/>
  <c r="V3" i="32" s="1"/>
  <c r="T5" i="32"/>
  <c r="T3" i="32" s="1"/>
  <c r="S5" i="32"/>
  <c r="S3" i="32" s="1"/>
  <c r="R5" i="32"/>
  <c r="Q5" i="32"/>
  <c r="Q3" i="32" s="1"/>
  <c r="P5" i="32"/>
  <c r="P3" i="32" s="1"/>
  <c r="O5" i="32"/>
  <c r="O3" i="32" s="1"/>
  <c r="N5" i="32"/>
  <c r="N3" i="32" s="1"/>
  <c r="L5" i="32"/>
  <c r="L3" i="32" s="1"/>
  <c r="K5" i="32"/>
  <c r="K3" i="32" s="1"/>
  <c r="J5" i="32"/>
  <c r="I5" i="32"/>
  <c r="I3" i="32" s="1"/>
  <c r="H5" i="32"/>
  <c r="H3" i="32" s="1"/>
  <c r="G5" i="32"/>
  <c r="G3" i="32" s="1"/>
  <c r="F5" i="32"/>
  <c r="F3" i="32" s="1"/>
  <c r="D5" i="32"/>
  <c r="D3" i="32" s="1"/>
  <c r="C5" i="32"/>
  <c r="C3" i="32" s="1"/>
  <c r="V5" i="33"/>
  <c r="V3" i="33" s="1"/>
  <c r="U5" i="33"/>
  <c r="U3" i="33" s="1"/>
  <c r="T5" i="33"/>
  <c r="S5" i="33"/>
  <c r="S3" i="33" s="1"/>
  <c r="R5" i="33"/>
  <c r="R3" i="33" s="1"/>
  <c r="Q5" i="33"/>
  <c r="Q3" i="33" s="1"/>
  <c r="P5" i="33"/>
  <c r="P3" i="33" s="1"/>
  <c r="N5" i="33"/>
  <c r="N3" i="33" s="1"/>
  <c r="M5" i="33"/>
  <c r="M3" i="33" s="1"/>
  <c r="L5" i="33"/>
  <c r="K5" i="33"/>
  <c r="K3" i="33" s="1"/>
  <c r="J5" i="33"/>
  <c r="J3" i="33" s="1"/>
  <c r="I5" i="33"/>
  <c r="I3" i="33" s="1"/>
  <c r="H5" i="33"/>
  <c r="H3" i="33" s="1"/>
  <c r="F5" i="33"/>
  <c r="F3" i="33" s="1"/>
  <c r="E5" i="33"/>
  <c r="E3" i="33" s="1"/>
  <c r="D5" i="33"/>
  <c r="C5" i="33"/>
  <c r="C3" i="33" s="1"/>
  <c r="W5" i="34"/>
  <c r="W3" i="34" s="1"/>
  <c r="V5" i="34"/>
  <c r="U5" i="34"/>
  <c r="U3" i="34" s="1"/>
  <c r="T5" i="34"/>
  <c r="T3" i="34" s="1"/>
  <c r="S5" i="34"/>
  <c r="S3" i="34" s="1"/>
  <c r="R5" i="34"/>
  <c r="R3" i="34" s="1"/>
  <c r="P5" i="34"/>
  <c r="P3" i="34" s="1"/>
  <c r="O5" i="34"/>
  <c r="O3" i="34" s="1"/>
  <c r="N5" i="34"/>
  <c r="M5" i="34"/>
  <c r="M3" i="34" s="1"/>
  <c r="L5" i="34"/>
  <c r="L3" i="34" s="1"/>
  <c r="K5" i="34"/>
  <c r="K3" i="34" s="1"/>
  <c r="J5" i="34"/>
  <c r="J3" i="34" s="1"/>
  <c r="H5" i="34"/>
  <c r="H3" i="34" s="1"/>
  <c r="G5" i="34"/>
  <c r="G3" i="34" s="1"/>
  <c r="F5" i="34"/>
  <c r="E5" i="34"/>
  <c r="E3" i="34" s="1"/>
  <c r="D5" i="34"/>
  <c r="D3" i="34" s="1"/>
  <c r="C5" i="34"/>
  <c r="C3" i="34" s="1"/>
  <c r="W5" i="35"/>
  <c r="W3" i="35" s="1"/>
  <c r="V5" i="35"/>
  <c r="V3" i="35" s="1"/>
  <c r="U5" i="35"/>
  <c r="U3" i="35" s="1"/>
  <c r="T5" i="35"/>
  <c r="T3" i="35" s="1"/>
  <c r="R5" i="35"/>
  <c r="R3" i="35" s="1"/>
  <c r="Q5" i="35"/>
  <c r="Q3" i="35" s="1"/>
  <c r="P5" i="35"/>
  <c r="O5" i="35"/>
  <c r="O3" i="35" s="1"/>
  <c r="N5" i="35"/>
  <c r="N3" i="35" s="1"/>
  <c r="M5" i="35"/>
  <c r="M3" i="35" s="1"/>
  <c r="L5" i="35"/>
  <c r="L3" i="35" s="1"/>
  <c r="J5" i="35"/>
  <c r="J3" i="35" s="1"/>
  <c r="I5" i="35"/>
  <c r="I3" i="35" s="1"/>
  <c r="H5" i="35"/>
  <c r="G5" i="35"/>
  <c r="G3" i="35" s="1"/>
  <c r="F5" i="35"/>
  <c r="F3" i="35" s="1"/>
  <c r="E5" i="35"/>
  <c r="E3" i="35" s="1"/>
  <c r="D5" i="35"/>
  <c r="D3" i="35" s="1"/>
  <c r="W5" i="36"/>
  <c r="W3" i="36" s="1"/>
  <c r="V5" i="36"/>
  <c r="V3" i="36" s="1"/>
  <c r="T5" i="36"/>
  <c r="T3" i="36" s="1"/>
  <c r="S5" i="36"/>
  <c r="S3" i="36" s="1"/>
  <c r="R5" i="36"/>
  <c r="Q5" i="36"/>
  <c r="Q3" i="36" s="1"/>
  <c r="P5" i="36"/>
  <c r="P3" i="36" s="1"/>
  <c r="O5" i="36"/>
  <c r="O3" i="36" s="1"/>
  <c r="N5" i="36"/>
  <c r="N3" i="36" s="1"/>
  <c r="L5" i="36"/>
  <c r="L3" i="36" s="1"/>
  <c r="K5" i="36"/>
  <c r="K3" i="36" s="1"/>
  <c r="J5" i="36"/>
  <c r="I5" i="36"/>
  <c r="I3" i="36" s="1"/>
  <c r="H5" i="36"/>
  <c r="H3" i="36" s="1"/>
  <c r="G5" i="36"/>
  <c r="G3" i="36" s="1"/>
  <c r="F5" i="36"/>
  <c r="F3" i="36" s="1"/>
  <c r="D5" i="36"/>
  <c r="D3" i="36" s="1"/>
  <c r="C5" i="36"/>
  <c r="C3" i="36" s="1"/>
  <c r="V5" i="37"/>
  <c r="V3" i="37" s="1"/>
  <c r="U5" i="37"/>
  <c r="U3" i="37" s="1"/>
  <c r="T5" i="37"/>
  <c r="T3" i="37" s="1"/>
  <c r="S5" i="37"/>
  <c r="S3" i="37" s="1"/>
  <c r="R5" i="37"/>
  <c r="R3" i="37" s="1"/>
  <c r="Q5" i="37"/>
  <c r="Q3" i="37" s="1"/>
  <c r="P5" i="37"/>
  <c r="P3" i="37" s="1"/>
  <c r="N5" i="37"/>
  <c r="N3" i="37" s="1"/>
  <c r="M5" i="37"/>
  <c r="M3" i="37" s="1"/>
  <c r="L5" i="37"/>
  <c r="L3" i="37" s="1"/>
  <c r="K5" i="37"/>
  <c r="K3" i="37" s="1"/>
  <c r="J5" i="37"/>
  <c r="J3" i="37" s="1"/>
  <c r="I5" i="37"/>
  <c r="I3" i="37" s="1"/>
  <c r="H5" i="37"/>
  <c r="H3" i="37" s="1"/>
  <c r="F5" i="37"/>
  <c r="F3" i="37" s="1"/>
  <c r="E5" i="37"/>
  <c r="E3" i="37" s="1"/>
  <c r="D5" i="37"/>
  <c r="D3" i="37" s="1"/>
  <c r="C5" i="37"/>
  <c r="C3" i="37" s="1"/>
  <c r="C5" i="35" l="1"/>
  <c r="C3" i="35" s="1"/>
  <c r="K5" i="35"/>
  <c r="K3" i="35" s="1"/>
  <c r="S5" i="35"/>
  <c r="S3" i="35" s="1"/>
  <c r="F3" i="34"/>
  <c r="N3" i="34"/>
  <c r="V3" i="34"/>
  <c r="E5" i="32"/>
  <c r="E3" i="32" s="1"/>
  <c r="M5" i="32"/>
  <c r="M3" i="32" s="1"/>
  <c r="U5" i="32"/>
  <c r="U3" i="32" s="1"/>
  <c r="H3" i="31"/>
  <c r="P3" i="31"/>
  <c r="G5" i="37"/>
  <c r="G3" i="37" s="1"/>
  <c r="O5" i="37"/>
  <c r="O3" i="37" s="1"/>
  <c r="W5" i="37"/>
  <c r="W3" i="37" s="1"/>
  <c r="J3" i="36"/>
  <c r="R3" i="36"/>
  <c r="I5" i="34"/>
  <c r="I3" i="34" s="1"/>
  <c r="Q5" i="34"/>
  <c r="Q3" i="34" s="1"/>
  <c r="D3" i="33"/>
  <c r="L3" i="33"/>
  <c r="T3" i="33"/>
  <c r="C5" i="31"/>
  <c r="C3" i="31" s="1"/>
  <c r="K5" i="31"/>
  <c r="K3" i="31" s="1"/>
  <c r="S5" i="31"/>
  <c r="S3" i="31" s="1"/>
  <c r="F3" i="30"/>
  <c r="N3" i="30"/>
  <c r="V3" i="30"/>
  <c r="E5" i="36"/>
  <c r="E3" i="36" s="1"/>
  <c r="M5" i="36"/>
  <c r="M3" i="36" s="1"/>
  <c r="U5" i="36"/>
  <c r="U3" i="36" s="1"/>
  <c r="H3" i="35"/>
  <c r="P3" i="35"/>
  <c r="G5" i="33"/>
  <c r="G3" i="33" s="1"/>
  <c r="O5" i="33"/>
  <c r="O3" i="33" s="1"/>
  <c r="W5" i="33"/>
  <c r="W3" i="33" s="1"/>
  <c r="J3" i="32"/>
  <c r="R3" i="32"/>
  <c r="B5" i="35"/>
  <c r="B3" i="35" s="1"/>
  <c r="B5" i="34"/>
  <c r="B3" i="34" s="1"/>
  <c r="B5" i="32"/>
  <c r="B3" i="32" s="1"/>
  <c r="B5" i="30"/>
  <c r="B3" i="30" s="1"/>
  <c r="C16" i="31"/>
  <c r="B16" i="31"/>
  <c r="B5" i="33" l="1"/>
  <c r="B3" i="33" s="1"/>
  <c r="B5" i="37"/>
  <c r="B3" i="37" s="1"/>
  <c r="B5" i="31"/>
  <c r="B3" i="31" s="1"/>
  <c r="B5" i="36"/>
  <c r="B3" i="36" s="1"/>
  <c r="W12" i="6"/>
  <c r="O12" i="6"/>
  <c r="G12" i="6"/>
  <c r="V12" i="6"/>
  <c r="N12" i="6"/>
  <c r="F12" i="6"/>
  <c r="U12" i="6"/>
  <c r="M12" i="6"/>
  <c r="E12" i="6"/>
  <c r="T12" i="6"/>
  <c r="L12" i="6"/>
  <c r="D12" i="6"/>
  <c r="S12" i="6"/>
  <c r="K12" i="6"/>
  <c r="C12" i="6"/>
  <c r="R12" i="6"/>
  <c r="J12" i="6"/>
  <c r="B12" i="6"/>
  <c r="P12" i="6"/>
  <c r="Q12" i="6"/>
  <c r="I12" i="6"/>
  <c r="H12" i="6"/>
  <c r="W465" i="67"/>
  <c r="W408" i="67"/>
  <c r="W351" i="67"/>
  <c r="W313" i="67"/>
  <c r="W310" i="67"/>
  <c r="W273" i="67"/>
  <c r="W216" i="67"/>
  <c r="W159" i="67"/>
  <c r="W121" i="67"/>
  <c r="W102" i="67"/>
  <c r="W92" i="67"/>
  <c r="W91" i="67"/>
  <c r="W90" i="67"/>
  <c r="W87" i="67"/>
  <c r="W86" i="67"/>
  <c r="W83" i="67"/>
  <c r="W81" i="67"/>
  <c r="W80" i="67"/>
  <c r="W78" i="67"/>
  <c r="W70" i="67"/>
  <c r="W69" i="67"/>
  <c r="W580" i="68"/>
  <c r="W508" i="68"/>
  <c r="W436" i="68"/>
  <c r="W388" i="68"/>
  <c r="W364" i="68"/>
  <c r="W338" i="68"/>
  <c r="W266" i="68"/>
  <c r="W194" i="68"/>
  <c r="W146" i="68"/>
  <c r="W122" i="68"/>
  <c r="W111" i="68"/>
  <c r="W110" i="68"/>
  <c r="W109" i="68"/>
  <c r="W106" i="68"/>
  <c r="W105" i="68"/>
  <c r="W102" i="68"/>
  <c r="W101" i="68"/>
  <c r="W98" i="68"/>
  <c r="W96" i="68"/>
  <c r="W95" i="68"/>
  <c r="W93" i="68"/>
  <c r="W465" i="69"/>
  <c r="W408" i="69"/>
  <c r="W351" i="69"/>
  <c r="W338" i="69"/>
  <c r="W337" i="69"/>
  <c r="W336" i="69"/>
  <c r="W335" i="69"/>
  <c r="W313" i="69"/>
  <c r="W310" i="69"/>
  <c r="W273" i="69"/>
  <c r="W216" i="69"/>
  <c r="W159" i="69"/>
  <c r="W146" i="69"/>
  <c r="W145" i="69"/>
  <c r="W144" i="69"/>
  <c r="W143" i="69"/>
  <c r="W121" i="69"/>
  <c r="W102" i="69"/>
  <c r="W99" i="69"/>
  <c r="W92" i="69"/>
  <c r="W91" i="69"/>
  <c r="W90" i="69"/>
  <c r="W87" i="69"/>
  <c r="W86" i="69"/>
  <c r="W83" i="69"/>
  <c r="W81" i="69"/>
  <c r="W80" i="69"/>
  <c r="W78" i="69"/>
  <c r="W70" i="69"/>
  <c r="W69" i="69"/>
  <c r="W68" i="69"/>
  <c r="W67" i="69"/>
  <c r="W465" i="70"/>
  <c r="W408" i="70"/>
  <c r="W351" i="70"/>
  <c r="W313" i="70"/>
  <c r="W294" i="70"/>
  <c r="W273" i="70"/>
  <c r="W216" i="70"/>
  <c r="W159" i="70"/>
  <c r="W121" i="70"/>
  <c r="W118" i="70"/>
  <c r="W147" i="70"/>
  <c r="W142" i="70"/>
  <c r="W102" i="70"/>
  <c r="W92" i="70"/>
  <c r="W91" i="70"/>
  <c r="W90" i="70"/>
  <c r="W87" i="70"/>
  <c r="W86" i="70"/>
  <c r="W83" i="70"/>
  <c r="W81" i="70"/>
  <c r="W80" i="70"/>
  <c r="W78" i="70"/>
  <c r="W444" i="71"/>
  <c r="W390" i="71"/>
  <c r="W388" i="71"/>
  <c r="W370" i="71"/>
  <c r="W352" i="71"/>
  <c r="W336" i="71"/>
  <c r="W334" i="71"/>
  <c r="W324" i="71"/>
  <c r="W323" i="71"/>
  <c r="W322" i="71"/>
  <c r="W321" i="71"/>
  <c r="W300" i="71"/>
  <c r="W282" i="71"/>
  <c r="W280" i="71"/>
  <c r="W262" i="71"/>
  <c r="W208" i="71"/>
  <c r="W206" i="71"/>
  <c r="W188" i="71"/>
  <c r="W170" i="71"/>
  <c r="W154" i="71"/>
  <c r="W152" i="71"/>
  <c r="W116" i="71"/>
  <c r="W148" i="71"/>
  <c r="W100" i="71"/>
  <c r="W98" i="71"/>
  <c r="W91" i="71"/>
  <c r="W90" i="71"/>
  <c r="W89" i="71"/>
  <c r="W86" i="71"/>
  <c r="W85" i="71"/>
  <c r="W82" i="71"/>
  <c r="W80" i="71"/>
  <c r="W78" i="71"/>
  <c r="W70" i="71"/>
  <c r="W69" i="71"/>
  <c r="W68" i="71"/>
  <c r="W67" i="71"/>
  <c r="W444" i="72"/>
  <c r="W390" i="72"/>
  <c r="W388" i="72"/>
  <c r="W370" i="72"/>
  <c r="W352" i="72"/>
  <c r="W336" i="72"/>
  <c r="W334" i="72"/>
  <c r="W324" i="72"/>
  <c r="W323" i="72"/>
  <c r="W322" i="72"/>
  <c r="W321" i="72"/>
  <c r="W300" i="72"/>
  <c r="W282" i="72"/>
  <c r="W280" i="72"/>
  <c r="W262" i="72"/>
  <c r="W208" i="72"/>
  <c r="W206" i="72"/>
  <c r="W188" i="72"/>
  <c r="W170" i="72"/>
  <c r="W154" i="72"/>
  <c r="W152" i="72"/>
  <c r="W118" i="72"/>
  <c r="W116" i="72"/>
  <c r="W91" i="72"/>
  <c r="W90" i="72"/>
  <c r="W89" i="72"/>
  <c r="W86" i="72"/>
  <c r="W85" i="72"/>
  <c r="W82" i="72"/>
  <c r="W80" i="72"/>
  <c r="W78" i="72"/>
  <c r="W70" i="72"/>
  <c r="W465" i="66"/>
  <c r="W408" i="66"/>
  <c r="W351" i="66"/>
  <c r="W348" i="66"/>
  <c r="W294" i="66"/>
  <c r="W291" i="66"/>
  <c r="W273" i="66"/>
  <c r="W216" i="66"/>
  <c r="W213" i="66"/>
  <c r="W159" i="66"/>
  <c r="W121" i="66"/>
  <c r="W102" i="66"/>
  <c r="W92" i="66"/>
  <c r="W91" i="66"/>
  <c r="W90" i="66"/>
  <c r="W87" i="66"/>
  <c r="W86" i="66"/>
  <c r="W83" i="66"/>
  <c r="W81" i="66"/>
  <c r="W80" i="66"/>
  <c r="W78" i="66"/>
  <c r="W68" i="66"/>
  <c r="W67" i="66"/>
  <c r="W465" i="65"/>
  <c r="W408" i="65"/>
  <c r="W367" i="65"/>
  <c r="W351" i="65"/>
  <c r="W313" i="65"/>
  <c r="W338" i="65"/>
  <c r="W294" i="65"/>
  <c r="W273" i="65"/>
  <c r="W216" i="65"/>
  <c r="W159" i="65"/>
  <c r="W102" i="65"/>
  <c r="W92" i="65"/>
  <c r="W91" i="65"/>
  <c r="W90" i="65"/>
  <c r="W87" i="65"/>
  <c r="W86" i="65"/>
  <c r="W83" i="65"/>
  <c r="W81" i="65"/>
  <c r="W80" i="65"/>
  <c r="W78" i="65"/>
  <c r="W515" i="64"/>
  <c r="W452" i="64"/>
  <c r="W389" i="64"/>
  <c r="W347" i="64"/>
  <c r="W382" i="64"/>
  <c r="W326" i="64"/>
  <c r="W303" i="64"/>
  <c r="W240" i="64"/>
  <c r="W237" i="64"/>
  <c r="W195" i="64"/>
  <c r="W177" i="64"/>
  <c r="W174" i="64"/>
  <c r="W135" i="64"/>
  <c r="W11" i="42"/>
  <c r="W170" i="42"/>
  <c r="W169" i="42"/>
  <c r="W152" i="42"/>
  <c r="W151" i="42"/>
  <c r="W134" i="42"/>
  <c r="W133" i="42"/>
  <c r="W115" i="42"/>
  <c r="W114" i="42"/>
  <c r="W95" i="42"/>
  <c r="W94" i="42"/>
  <c r="W91" i="42"/>
  <c r="W90" i="42"/>
  <c r="W72" i="42"/>
  <c r="W71" i="42"/>
  <c r="W54" i="42"/>
  <c r="W53" i="42"/>
  <c r="W52" i="42"/>
  <c r="W34" i="42"/>
  <c r="W33" i="42"/>
  <c r="W14" i="42"/>
  <c r="W13" i="42"/>
  <c r="W93" i="72"/>
  <c r="W92" i="72"/>
  <c r="W88" i="72"/>
  <c r="W87" i="72"/>
  <c r="W84" i="72"/>
  <c r="W83" i="72"/>
  <c r="W81" i="72"/>
  <c r="W79" i="72"/>
  <c r="W93" i="71"/>
  <c r="W92" i="71"/>
  <c r="W88" i="71"/>
  <c r="W87" i="71"/>
  <c r="W84" i="71"/>
  <c r="W83" i="71"/>
  <c r="W81" i="71"/>
  <c r="W79" i="71"/>
  <c r="W94" i="70"/>
  <c r="W93" i="70"/>
  <c r="W89" i="70"/>
  <c r="W88" i="70"/>
  <c r="W85" i="70"/>
  <c r="W84" i="70"/>
  <c r="W82" i="70"/>
  <c r="W79" i="70"/>
  <c r="W94" i="69"/>
  <c r="W93" i="69"/>
  <c r="W89" i="69"/>
  <c r="W88" i="69"/>
  <c r="W85" i="69"/>
  <c r="W84" i="69"/>
  <c r="W82" i="69"/>
  <c r="W79" i="69"/>
  <c r="W114" i="68"/>
  <c r="W113" i="68"/>
  <c r="W112" i="68"/>
  <c r="W108" i="68"/>
  <c r="W107" i="68"/>
  <c r="W104" i="68"/>
  <c r="W103" i="68"/>
  <c r="W100" i="68"/>
  <c r="W99" i="68"/>
  <c r="W97" i="68"/>
  <c r="W94" i="68"/>
  <c r="W94" i="67"/>
  <c r="W93" i="67"/>
  <c r="W89" i="67"/>
  <c r="W88" i="67"/>
  <c r="W85" i="67"/>
  <c r="W84" i="67"/>
  <c r="W82" i="67"/>
  <c r="W79" i="67"/>
  <c r="W94" i="66"/>
  <c r="W93" i="66"/>
  <c r="W89" i="66"/>
  <c r="W88" i="66"/>
  <c r="W85" i="66"/>
  <c r="W84" i="66"/>
  <c r="W82" i="66"/>
  <c r="W79" i="66"/>
  <c r="W94" i="65"/>
  <c r="W93" i="65"/>
  <c r="W89" i="65"/>
  <c r="W88" i="65"/>
  <c r="W85" i="65"/>
  <c r="W84" i="65"/>
  <c r="W82" i="65"/>
  <c r="W79" i="65"/>
  <c r="W164" i="44"/>
  <c r="W162" i="44"/>
  <c r="W146" i="44"/>
  <c r="W144" i="44"/>
  <c r="W128" i="44"/>
  <c r="W109" i="44"/>
  <c r="W85" i="44"/>
  <c r="W66" i="44"/>
  <c r="W63" i="44"/>
  <c r="W47" i="44"/>
  <c r="W44" i="44"/>
  <c r="W28" i="44"/>
  <c r="W7" i="44"/>
  <c r="W176" i="46"/>
  <c r="W164" i="45"/>
  <c r="W162" i="45"/>
  <c r="W149" i="46"/>
  <c r="W146" i="45"/>
  <c r="W144" i="45"/>
  <c r="W126" i="46"/>
  <c r="W115" i="46"/>
  <c r="W114" i="46"/>
  <c r="W113" i="46"/>
  <c r="W109" i="45"/>
  <c r="W91" i="46"/>
  <c r="W87" i="46"/>
  <c r="W85" i="45"/>
  <c r="W71" i="46"/>
  <c r="W67" i="46"/>
  <c r="W65" i="46"/>
  <c r="W47" i="45"/>
  <c r="W35" i="46"/>
  <c r="W6" i="46"/>
  <c r="W112" i="46"/>
  <c r="W164" i="47"/>
  <c r="W162" i="47"/>
  <c r="W146" i="47"/>
  <c r="W144" i="47"/>
  <c r="W128" i="47"/>
  <c r="W109" i="47"/>
  <c r="W85" i="47"/>
  <c r="W66" i="47"/>
  <c r="W47" i="47"/>
  <c r="W28" i="47"/>
  <c r="W7" i="47"/>
  <c r="W4" i="47"/>
  <c r="W162" i="48"/>
  <c r="W144" i="48"/>
  <c r="W63" i="48"/>
  <c r="W162" i="49"/>
  <c r="W144" i="49"/>
  <c r="W164" i="50"/>
  <c r="W162" i="50"/>
  <c r="W146" i="50"/>
  <c r="W144" i="50"/>
  <c r="W128" i="50"/>
  <c r="W109" i="50"/>
  <c r="W85" i="50"/>
  <c r="W66" i="50"/>
  <c r="W63" i="50"/>
  <c r="W47" i="50"/>
  <c r="W28" i="50"/>
  <c r="W25" i="50"/>
  <c r="W7" i="50"/>
  <c r="W164" i="53"/>
  <c r="W146" i="53"/>
  <c r="W128" i="53"/>
  <c r="W109" i="53"/>
  <c r="W85" i="53"/>
  <c r="W66" i="53"/>
  <c r="W47" i="53"/>
  <c r="W28" i="53"/>
  <c r="W7" i="53"/>
  <c r="W164" i="54"/>
  <c r="W162" i="54"/>
  <c r="W144" i="54"/>
  <c r="W86" i="58"/>
  <c r="W67" i="58"/>
  <c r="W371" i="67" s="1"/>
  <c r="W370" i="67" s="1"/>
  <c r="W47" i="54"/>
  <c r="W28" i="54"/>
  <c r="W8" i="58"/>
  <c r="W411" i="64" s="1"/>
  <c r="W410" i="64" s="1"/>
  <c r="W4" i="54"/>
  <c r="W170" i="56"/>
  <c r="W169" i="56"/>
  <c r="W168" i="56"/>
  <c r="W162" i="55"/>
  <c r="W152" i="56"/>
  <c r="W149" i="56"/>
  <c r="W146" i="55"/>
  <c r="W144" i="55"/>
  <c r="W137" i="56"/>
  <c r="W129" i="59"/>
  <c r="W390" i="70" s="1"/>
  <c r="W389" i="70" s="1"/>
  <c r="W122" i="56"/>
  <c r="W121" i="56"/>
  <c r="W118" i="56"/>
  <c r="W114" i="56"/>
  <c r="W113" i="56"/>
  <c r="W112" i="56"/>
  <c r="W110" i="59"/>
  <c r="W109" i="59" s="1"/>
  <c r="W101" i="56"/>
  <c r="W98" i="56"/>
  <c r="W97" i="56"/>
  <c r="W94" i="56"/>
  <c r="W93" i="56"/>
  <c r="W90" i="56"/>
  <c r="W89" i="56"/>
  <c r="W77" i="56"/>
  <c r="W74" i="56"/>
  <c r="W70" i="56"/>
  <c r="W69" i="56"/>
  <c r="W67" i="59"/>
  <c r="W390" i="67" s="1"/>
  <c r="W389" i="67" s="1"/>
  <c r="W65" i="56"/>
  <c r="W59" i="56"/>
  <c r="W58" i="56"/>
  <c r="W57" i="56"/>
  <c r="W54" i="56"/>
  <c r="W39" i="56"/>
  <c r="W38" i="56"/>
  <c r="W37" i="56"/>
  <c r="W34" i="56"/>
  <c r="W31" i="56"/>
  <c r="W30" i="56"/>
  <c r="W29" i="59"/>
  <c r="W22" i="56"/>
  <c r="W19" i="56"/>
  <c r="W18" i="56"/>
  <c r="W17" i="56"/>
  <c r="W14" i="56"/>
  <c r="W10" i="56"/>
  <c r="W8" i="59"/>
  <c r="W432" i="64" s="1"/>
  <c r="W431" i="64" s="1"/>
  <c r="W167" i="56"/>
  <c r="W166" i="56"/>
  <c r="W151" i="56"/>
  <c r="W150" i="56"/>
  <c r="W145" i="56"/>
  <c r="W133" i="56"/>
  <c r="W115" i="56"/>
  <c r="W102" i="56"/>
  <c r="W86" i="56"/>
  <c r="W78" i="56"/>
  <c r="W164" i="57"/>
  <c r="W162" i="57"/>
  <c r="W146" i="57"/>
  <c r="W144" i="57"/>
  <c r="W128" i="57"/>
  <c r="W109" i="57"/>
  <c r="W85" i="57"/>
  <c r="W66" i="57"/>
  <c r="W47" i="57"/>
  <c r="W28" i="57"/>
  <c r="W7" i="57"/>
  <c r="W162" i="58"/>
  <c r="W144" i="58"/>
  <c r="W63" i="58"/>
  <c r="W29" i="58"/>
  <c r="W28" i="58" s="1"/>
  <c r="W25" i="58"/>
  <c r="W162" i="59"/>
  <c r="W144" i="59"/>
  <c r="W125" i="59"/>
  <c r="W4" i="59"/>
  <c r="W164" i="60"/>
  <c r="W162" i="60"/>
  <c r="W146" i="60"/>
  <c r="W144" i="60"/>
  <c r="W128" i="60"/>
  <c r="W109" i="60"/>
  <c r="W85" i="60"/>
  <c r="W66" i="60"/>
  <c r="W63" i="60"/>
  <c r="W47" i="60"/>
  <c r="W44" i="60"/>
  <c r="W28" i="60"/>
  <c r="W7" i="60"/>
  <c r="W164" i="63"/>
  <c r="W146" i="63"/>
  <c r="W128" i="63"/>
  <c r="W109" i="63"/>
  <c r="W85" i="63"/>
  <c r="W66" i="63"/>
  <c r="W47" i="63"/>
  <c r="W28" i="63"/>
  <c r="W7" i="63"/>
  <c r="W15" i="7"/>
  <c r="W29" i="12"/>
  <c r="W26" i="12"/>
  <c r="W25" i="12"/>
  <c r="W23" i="12"/>
  <c r="W21" i="12"/>
  <c r="W15" i="8"/>
  <c r="W13" i="12"/>
  <c r="W10" i="12"/>
  <c r="W30" i="10"/>
  <c r="W24" i="13"/>
  <c r="W23" i="10"/>
  <c r="W14" i="10"/>
  <c r="W13" i="13"/>
  <c r="W11" i="10"/>
  <c r="W10" i="13"/>
  <c r="W6" i="10"/>
  <c r="W31" i="14"/>
  <c r="W31" i="17" s="1"/>
  <c r="W30" i="14"/>
  <c r="W24" i="14"/>
  <c r="W24" i="17" s="1"/>
  <c r="W22" i="14"/>
  <c r="W22" i="17" s="1"/>
  <c r="W15" i="11"/>
  <c r="W11" i="14"/>
  <c r="W11" i="17" s="1"/>
  <c r="W10" i="14"/>
  <c r="W10" i="17" s="1"/>
  <c r="W9" i="14"/>
  <c r="W9" i="17" s="1"/>
  <c r="W30" i="12"/>
  <c r="W24" i="12"/>
  <c r="W32" i="14"/>
  <c r="W32" i="17" s="1"/>
  <c r="W26" i="14"/>
  <c r="W26" i="17" s="1"/>
  <c r="W25" i="14"/>
  <c r="W25" i="17" s="1"/>
  <c r="W23" i="14"/>
  <c r="W23" i="17" s="1"/>
  <c r="W16" i="14"/>
  <c r="W16" i="17" s="1"/>
  <c r="W14" i="14"/>
  <c r="W14" i="17" s="1"/>
  <c r="W13" i="14"/>
  <c r="W13" i="17" s="1"/>
  <c r="W12" i="14"/>
  <c r="W12" i="17" s="1"/>
  <c r="W15" i="18"/>
  <c r="W32" i="23"/>
  <c r="W31" i="23"/>
  <c r="W30" i="23"/>
  <c r="W29" i="23"/>
  <c r="W28" i="23"/>
  <c r="W24" i="23"/>
  <c r="W23" i="23"/>
  <c r="W22" i="23"/>
  <c r="W19" i="23"/>
  <c r="W15" i="19"/>
  <c r="W11" i="23"/>
  <c r="W31" i="24"/>
  <c r="W29" i="21"/>
  <c r="W26" i="24"/>
  <c r="W25" i="21"/>
  <c r="W23" i="21"/>
  <c r="W18" i="21"/>
  <c r="W16" i="21"/>
  <c r="W8" i="21"/>
  <c r="W7" i="21"/>
  <c r="W31" i="25"/>
  <c r="W31" i="28" s="1"/>
  <c r="W24" i="25"/>
  <c r="W24" i="28" s="1"/>
  <c r="W22" i="25"/>
  <c r="W22" i="28" s="1"/>
  <c r="W15" i="22"/>
  <c r="W11" i="25"/>
  <c r="W11" i="28" s="1"/>
  <c r="W10" i="25"/>
  <c r="W10" i="28" s="1"/>
  <c r="W9" i="25"/>
  <c r="W9" i="28" s="1"/>
  <c r="W26" i="23"/>
  <c r="W25" i="23"/>
  <c r="W18" i="23"/>
  <c r="W32" i="25"/>
  <c r="W32" i="28" s="1"/>
  <c r="W26" i="25"/>
  <c r="W26" i="28" s="1"/>
  <c r="W25" i="25"/>
  <c r="W25" i="28" s="1"/>
  <c r="W16" i="25"/>
  <c r="W15" i="25" s="1"/>
  <c r="W15" i="28" s="1"/>
  <c r="W14" i="25"/>
  <c r="W14" i="28" s="1"/>
  <c r="W13" i="25"/>
  <c r="W13" i="28" s="1"/>
  <c r="W12" i="25"/>
  <c r="W12" i="28" s="1"/>
  <c r="W92" i="6"/>
  <c r="W89" i="6"/>
  <c r="W17" i="6"/>
  <c r="W156" i="70" l="1"/>
  <c r="W367" i="70"/>
  <c r="W342" i="65"/>
  <c r="W139" i="70"/>
  <c r="W330" i="70"/>
  <c r="W144" i="70"/>
  <c r="W28" i="24"/>
  <c r="W340" i="65"/>
  <c r="W146" i="70"/>
  <c r="W11" i="24"/>
  <c r="W103" i="56"/>
  <c r="W28" i="25"/>
  <c r="W9" i="21"/>
  <c r="W19" i="21"/>
  <c r="W28" i="21"/>
  <c r="W8" i="23"/>
  <c r="W18" i="13"/>
  <c r="W26" i="10"/>
  <c r="W7" i="12"/>
  <c r="W25" i="13"/>
  <c r="W63" i="57"/>
  <c r="W62" i="57" s="1"/>
  <c r="W44" i="45"/>
  <c r="W43" i="45" s="1"/>
  <c r="W407" i="64"/>
  <c r="W406" i="64" s="1"/>
  <c r="W428" i="64"/>
  <c r="W427" i="64" s="1"/>
  <c r="W175" i="69"/>
  <c r="W16" i="10"/>
  <c r="W25" i="10"/>
  <c r="W25" i="60"/>
  <c r="W24" i="60" s="1"/>
  <c r="W106" i="45"/>
  <c r="W6" i="14"/>
  <c r="W60" i="46"/>
  <c r="W72" i="46"/>
  <c r="W92" i="46"/>
  <c r="W120" i="46"/>
  <c r="W152" i="46"/>
  <c r="W19" i="24"/>
  <c r="W7" i="14"/>
  <c r="W6" i="56"/>
  <c r="W15" i="56"/>
  <c r="W26" i="56"/>
  <c r="W35" i="56"/>
  <c r="W55" i="56"/>
  <c r="W126" i="56"/>
  <c r="W135" i="56"/>
  <c r="W155" i="56"/>
  <c r="W33" i="46"/>
  <c r="W53" i="46"/>
  <c r="W64" i="46"/>
  <c r="W93" i="46"/>
  <c r="W153" i="46"/>
  <c r="W23" i="24"/>
  <c r="W26" i="13"/>
  <c r="W88" i="56"/>
  <c r="W5" i="46"/>
  <c r="W34" i="46"/>
  <c r="W15" i="42"/>
  <c r="W51" i="42"/>
  <c r="W70" i="42"/>
  <c r="W16" i="42"/>
  <c r="W333" i="67"/>
  <c r="W99" i="66"/>
  <c r="W98" i="66" s="1"/>
  <c r="W213" i="70"/>
  <c r="W212" i="70" s="1"/>
  <c r="W125" i="44"/>
  <c r="W124" i="44" s="1"/>
  <c r="W143" i="70"/>
  <c r="W325" i="71"/>
  <c r="W334" i="67"/>
  <c r="W337" i="67"/>
  <c r="W348" i="70"/>
  <c r="W347" i="70" s="1"/>
  <c r="W149" i="69"/>
  <c r="W323" i="64"/>
  <c r="W322" i="64" s="1"/>
  <c r="W367" i="67"/>
  <c r="W366" i="67" s="1"/>
  <c r="W5" i="24"/>
  <c r="W13" i="24"/>
  <c r="W6" i="21"/>
  <c r="W14" i="21"/>
  <c r="W24" i="24"/>
  <c r="W13" i="23"/>
  <c r="W106" i="60"/>
  <c r="W105" i="60" s="1"/>
  <c r="W82" i="47"/>
  <c r="W81" i="47" s="1"/>
  <c r="W175" i="65"/>
  <c r="W82" i="57"/>
  <c r="W81" i="57" s="1"/>
  <c r="W106" i="49"/>
  <c r="W337" i="65"/>
  <c r="W345" i="65"/>
  <c r="W25" i="24"/>
  <c r="W68" i="46"/>
  <c r="W88" i="46"/>
  <c r="W96" i="46"/>
  <c r="W127" i="46"/>
  <c r="W156" i="46"/>
  <c r="W90" i="46"/>
  <c r="W177" i="46"/>
  <c r="W55" i="42"/>
  <c r="W149" i="42"/>
  <c r="W143" i="68"/>
  <c r="W142" i="68" s="1"/>
  <c r="W132" i="56"/>
  <c r="W30" i="46"/>
  <c r="W7" i="24"/>
  <c r="W348" i="67"/>
  <c r="W79" i="64"/>
  <c r="W32" i="12"/>
  <c r="W104" i="6"/>
  <c r="W158" i="6" s="1"/>
  <c r="W449" i="64"/>
  <c r="W448" i="64" s="1"/>
  <c r="W339" i="65"/>
  <c r="W194" i="70"/>
  <c r="W150" i="69"/>
  <c r="W385" i="68"/>
  <c r="W384" i="68" s="1"/>
  <c r="W98" i="46"/>
  <c r="W158" i="46"/>
  <c r="W326" i="71"/>
  <c r="W59" i="46"/>
  <c r="W25" i="44"/>
  <c r="W24" i="44" s="1"/>
  <c r="W153" i="42"/>
  <c r="W127" i="56"/>
  <c r="W136" i="56"/>
  <c r="W148" i="56"/>
  <c r="W156" i="56"/>
  <c r="W32" i="46"/>
  <c r="W367" i="69"/>
  <c r="W125" i="50"/>
  <c r="W124" i="50" s="1"/>
  <c r="W125" i="54"/>
  <c r="W348" i="65"/>
  <c r="W347" i="65" s="1"/>
  <c r="W79" i="68"/>
  <c r="W63" i="49"/>
  <c r="W386" i="69"/>
  <c r="W310" i="70"/>
  <c r="W309" i="70" s="1"/>
  <c r="W145" i="71"/>
  <c r="W331" i="70"/>
  <c r="W132" i="64"/>
  <c r="W99" i="65"/>
  <c r="W386" i="66"/>
  <c r="W188" i="68"/>
  <c r="W194" i="69"/>
  <c r="W71" i="56"/>
  <c r="W106" i="50"/>
  <c r="W105" i="50" s="1"/>
  <c r="W135" i="72"/>
  <c r="W327" i="71"/>
  <c r="W44" i="49"/>
  <c r="W154" i="56"/>
  <c r="W4" i="49"/>
  <c r="W25" i="49"/>
  <c r="W239" i="68"/>
  <c r="W44" i="59"/>
  <c r="W96" i="56"/>
  <c r="W62" i="50"/>
  <c r="W187" i="68"/>
  <c r="W106" i="48"/>
  <c r="W55" i="46"/>
  <c r="W12" i="42"/>
  <c r="W50" i="42"/>
  <c r="W69" i="42"/>
  <c r="W156" i="66"/>
  <c r="W155" i="66" s="1"/>
  <c r="W44" i="57"/>
  <c r="W43" i="57" s="1"/>
  <c r="W334" i="69"/>
  <c r="W85" i="54"/>
  <c r="W4" i="48"/>
  <c r="W25" i="48"/>
  <c r="W153" i="69"/>
  <c r="W119" i="68"/>
  <c r="W167" i="68" s="1"/>
  <c r="W191" i="68"/>
  <c r="W190" i="68" s="1"/>
  <c r="W481" i="68"/>
  <c r="W3" i="47"/>
  <c r="W330" i="69"/>
  <c r="W158" i="56"/>
  <c r="W131" i="56"/>
  <c r="W215" i="68"/>
  <c r="W92" i="56"/>
  <c r="W120" i="56"/>
  <c r="W18" i="35"/>
  <c r="W18" i="31"/>
  <c r="W161" i="47"/>
  <c r="W29" i="56"/>
  <c r="W82" i="54"/>
  <c r="W25" i="47"/>
  <c r="W24" i="47" s="1"/>
  <c r="W125" i="47"/>
  <c r="W124" i="47" s="1"/>
  <c r="W18" i="37"/>
  <c r="W25" i="59"/>
  <c r="W63" i="55"/>
  <c r="W153" i="56"/>
  <c r="W85" i="46"/>
  <c r="W94" i="46"/>
  <c r="W122" i="46"/>
  <c r="W175" i="70"/>
  <c r="W134" i="56"/>
  <c r="W144" i="56"/>
  <c r="W87" i="56"/>
  <c r="W95" i="56"/>
  <c r="W58" i="46"/>
  <c r="W89" i="46"/>
  <c r="W175" i="46"/>
  <c r="W8" i="24"/>
  <c r="W68" i="56"/>
  <c r="W76" i="56"/>
  <c r="W32" i="56"/>
  <c r="W9" i="13"/>
  <c r="W161" i="50"/>
  <c r="W20" i="10"/>
  <c r="W29" i="10"/>
  <c r="W9" i="12"/>
  <c r="W165" i="56"/>
  <c r="W44" i="50"/>
  <c r="W43" i="50" s="1"/>
  <c r="W125" i="49"/>
  <c r="W4" i="60"/>
  <c r="W3" i="60" s="1"/>
  <c r="W341" i="65"/>
  <c r="W345" i="66"/>
  <c r="W137" i="72"/>
  <c r="W20" i="56"/>
  <c r="W60" i="56"/>
  <c r="W72" i="56"/>
  <c r="W31" i="42"/>
  <c r="W147" i="59"/>
  <c r="W146" i="59" s="1"/>
  <c r="W143" i="59" s="1"/>
  <c r="W156" i="65"/>
  <c r="W155" i="65" s="1"/>
  <c r="W24" i="10"/>
  <c r="W12" i="24"/>
  <c r="W10" i="24"/>
  <c r="W125" i="55"/>
  <c r="W125" i="56" s="1"/>
  <c r="W98" i="65"/>
  <c r="W118" i="65"/>
  <c r="W6" i="24"/>
  <c r="W5" i="21"/>
  <c r="W13" i="21"/>
  <c r="W32" i="24"/>
  <c r="W12" i="23"/>
  <c r="W5" i="10"/>
  <c r="W32" i="10"/>
  <c r="W12" i="12"/>
  <c r="W31" i="10"/>
  <c r="W31" i="13"/>
  <c r="W106" i="58"/>
  <c r="W25" i="57"/>
  <c r="W24" i="57" s="1"/>
  <c r="W82" i="48"/>
  <c r="W63" i="47"/>
  <c r="W62" i="47" s="1"/>
  <c r="W25" i="45"/>
  <c r="W213" i="65"/>
  <c r="W212" i="65" s="1"/>
  <c r="W291" i="65"/>
  <c r="W175" i="66"/>
  <c r="W91" i="56"/>
  <c r="W99" i="56"/>
  <c r="W119" i="56"/>
  <c r="W130" i="56"/>
  <c r="W63" i="54"/>
  <c r="W31" i="46"/>
  <c r="W69" i="46"/>
  <c r="W97" i="46"/>
  <c r="W129" i="46"/>
  <c r="W344" i="65"/>
  <c r="W139" i="66"/>
  <c r="W386" i="70"/>
  <c r="W385" i="70" s="1"/>
  <c r="W333" i="69"/>
  <c r="W405" i="69"/>
  <c r="W404" i="69" s="1"/>
  <c r="W23" i="13"/>
  <c r="W138" i="72"/>
  <c r="W13" i="56"/>
  <c r="W21" i="56"/>
  <c r="W33" i="56"/>
  <c r="W73" i="56"/>
  <c r="W24" i="50"/>
  <c r="W150" i="42"/>
  <c r="W79" i="6"/>
  <c r="W78" i="6" s="1"/>
  <c r="W86" i="6" s="1"/>
  <c r="W30" i="25"/>
  <c r="W173" i="64"/>
  <c r="W99" i="67"/>
  <c r="W98" i="67" s="1"/>
  <c r="W330" i="67"/>
  <c r="W16" i="28"/>
  <c r="W17" i="8"/>
  <c r="W27" i="8"/>
  <c r="W143" i="44"/>
  <c r="W419" i="68"/>
  <c r="W331" i="67"/>
  <c r="W31" i="12"/>
  <c r="W11" i="13"/>
  <c r="W186" i="68"/>
  <c r="W21" i="21"/>
  <c r="W30" i="24"/>
  <c r="W32" i="13"/>
  <c r="W12" i="10"/>
  <c r="W22" i="10"/>
  <c r="W11" i="12"/>
  <c r="W82" i="58"/>
  <c r="W129" i="58"/>
  <c r="W371" i="70" s="1"/>
  <c r="W370" i="70" s="1"/>
  <c r="W366" i="70" s="1"/>
  <c r="W155" i="46"/>
  <c r="W386" i="65"/>
  <c r="W118" i="66"/>
  <c r="W117" i="66" s="1"/>
  <c r="W367" i="66"/>
  <c r="W213" i="69"/>
  <c r="W263" i="68"/>
  <c r="W262" i="68" s="1"/>
  <c r="W161" i="57"/>
  <c r="W331" i="71"/>
  <c r="W416" i="68"/>
  <c r="W457" i="68"/>
  <c r="W405" i="67"/>
  <c r="W404" i="67" s="1"/>
  <c r="W417" i="68"/>
  <c r="W125" i="57"/>
  <c r="W124" i="57" s="1"/>
  <c r="W100" i="72"/>
  <c r="W136" i="72" s="1"/>
  <c r="W405" i="70"/>
  <c r="W404" i="70" s="1"/>
  <c r="W348" i="69"/>
  <c r="W347" i="69" s="1"/>
  <c r="W140" i="67"/>
  <c r="W213" i="67"/>
  <c r="W212" i="67" s="1"/>
  <c r="W291" i="67"/>
  <c r="W329" i="67" s="1"/>
  <c r="W386" i="67"/>
  <c r="W385" i="67" s="1"/>
  <c r="W194" i="66"/>
  <c r="W328" i="71"/>
  <c r="W152" i="69"/>
  <c r="W433" i="68"/>
  <c r="W432" i="68" s="1"/>
  <c r="W329" i="71"/>
  <c r="W144" i="71"/>
  <c r="W156" i="69"/>
  <c r="W155" i="69" s="1"/>
  <c r="W415" i="68"/>
  <c r="W4" i="55"/>
  <c r="W26" i="21"/>
  <c r="W156" i="67"/>
  <c r="W155" i="67" s="1"/>
  <c r="W16" i="56"/>
  <c r="W170" i="68"/>
  <c r="W9" i="24"/>
  <c r="W44" i="55"/>
  <c r="W10" i="42"/>
  <c r="W386" i="64"/>
  <c r="W385" i="64" s="1"/>
  <c r="W8" i="12"/>
  <c r="W28" i="13"/>
  <c r="W4" i="11"/>
  <c r="W17" i="11"/>
  <c r="W27" i="11"/>
  <c r="W343" i="66"/>
  <c r="W183" i="68"/>
  <c r="W194" i="67"/>
  <c r="W294" i="67"/>
  <c r="W332" i="67" s="1"/>
  <c r="W15" i="9"/>
  <c r="W15" i="10" s="1"/>
  <c r="W335" i="65"/>
  <c r="W18" i="36"/>
  <c r="W43" i="60"/>
  <c r="W163" i="56"/>
  <c r="W149" i="65"/>
  <c r="W98" i="72"/>
  <c r="W134" i="72" s="1"/>
  <c r="W145" i="70"/>
  <c r="W4" i="19"/>
  <c r="W4" i="18"/>
  <c r="W3" i="18" s="1"/>
  <c r="W16" i="24" s="1"/>
  <c r="W12" i="13"/>
  <c r="W151" i="46"/>
  <c r="W150" i="65"/>
  <c r="W340" i="66"/>
  <c r="W205" i="72"/>
  <c r="W344" i="70"/>
  <c r="W80" i="68"/>
  <c r="W184" i="68"/>
  <c r="W10" i="10"/>
  <c r="W19" i="13"/>
  <c r="W143" i="60"/>
  <c r="W63" i="45"/>
  <c r="W63" i="46" s="1"/>
  <c r="W82" i="45"/>
  <c r="W81" i="45" s="1"/>
  <c r="W43" i="44"/>
  <c r="W383" i="64"/>
  <c r="W381" i="64"/>
  <c r="W151" i="65"/>
  <c r="W212" i="66"/>
  <c r="W341" i="66"/>
  <c r="W345" i="70"/>
  <c r="W177" i="68"/>
  <c r="W20" i="21"/>
  <c r="W29" i="24"/>
  <c r="W125" i="60"/>
  <c r="W124" i="60" s="1"/>
  <c r="W82" i="55"/>
  <c r="W159" i="56"/>
  <c r="W25" i="54"/>
  <c r="W24" i="54" s="1"/>
  <c r="W66" i="54"/>
  <c r="W82" i="49"/>
  <c r="W121" i="46"/>
  <c r="W344" i="64"/>
  <c r="W194" i="65"/>
  <c r="W342" i="66"/>
  <c r="W405" i="66"/>
  <c r="W404" i="66" s="1"/>
  <c r="W330" i="71"/>
  <c r="W178" i="68"/>
  <c r="W505" i="68"/>
  <c r="W504" i="68" s="1"/>
  <c r="W140" i="70"/>
  <c r="W179" i="68"/>
  <c r="W13" i="6"/>
  <c r="W29" i="25"/>
  <c r="W30" i="21"/>
  <c r="W125" i="58"/>
  <c r="W4" i="57"/>
  <c r="W3" i="57" s="1"/>
  <c r="W163" i="64"/>
  <c r="W146" i="65"/>
  <c r="W336" i="65"/>
  <c r="W138" i="66"/>
  <c r="W344" i="66"/>
  <c r="W139" i="72"/>
  <c r="W146" i="71"/>
  <c r="W317" i="71"/>
  <c r="W180" i="68"/>
  <c r="W75" i="56"/>
  <c r="W106" i="44"/>
  <c r="W105" i="44" s="1"/>
  <c r="W147" i="65"/>
  <c r="W387" i="72"/>
  <c r="W181" i="68"/>
  <c r="W30" i="13"/>
  <c r="W28" i="12"/>
  <c r="W8" i="14"/>
  <c r="W24" i="58"/>
  <c r="W27" i="56"/>
  <c r="W36" i="56"/>
  <c r="W56" i="56"/>
  <c r="W44" i="48"/>
  <c r="W154" i="42"/>
  <c r="W148" i="65"/>
  <c r="W347" i="66"/>
  <c r="W320" i="71"/>
  <c r="W182" i="68"/>
  <c r="W361" i="68"/>
  <c r="W360" i="68" s="1"/>
  <c r="W418" i="68"/>
  <c r="W335" i="67"/>
  <c r="W18" i="34"/>
  <c r="W18" i="30"/>
  <c r="W4" i="58"/>
  <c r="W46" i="56"/>
  <c r="W83" i="56"/>
  <c r="W138" i="56"/>
  <c r="W176" i="56"/>
  <c r="W4" i="44"/>
  <c r="W3" i="44" s="1"/>
  <c r="W78" i="46"/>
  <c r="W141" i="46"/>
  <c r="W97" i="42"/>
  <c r="W116" i="42"/>
  <c r="W171" i="42"/>
  <c r="W111" i="64"/>
  <c r="W67" i="65"/>
  <c r="W331" i="65"/>
  <c r="W145" i="66"/>
  <c r="W153" i="66"/>
  <c r="W331" i="66"/>
  <c r="W97" i="71"/>
  <c r="W298" i="71"/>
  <c r="W297" i="71" s="1"/>
  <c r="W335" i="70"/>
  <c r="W343" i="70"/>
  <c r="W173" i="68"/>
  <c r="W425" i="68"/>
  <c r="W144" i="67"/>
  <c r="W152" i="67"/>
  <c r="W27" i="22"/>
  <c r="W177" i="56"/>
  <c r="W161" i="45"/>
  <c r="W41" i="46"/>
  <c r="W108" i="46"/>
  <c r="W116" i="46"/>
  <c r="W159" i="46"/>
  <c r="W117" i="42"/>
  <c r="W172" i="42"/>
  <c r="W162" i="64"/>
  <c r="W170" i="64"/>
  <c r="W68" i="65"/>
  <c r="W146" i="66"/>
  <c r="W333" i="66"/>
  <c r="W319" i="72"/>
  <c r="W149" i="71"/>
  <c r="W319" i="71"/>
  <c r="W336" i="70"/>
  <c r="W98" i="69"/>
  <c r="W174" i="68"/>
  <c r="W410" i="68"/>
  <c r="W426" i="68"/>
  <c r="W145" i="67"/>
  <c r="W153" i="67"/>
  <c r="W14" i="18"/>
  <c r="W14" i="23" s="1"/>
  <c r="W7" i="13"/>
  <c r="W26" i="46"/>
  <c r="W83" i="46"/>
  <c r="W100" i="46"/>
  <c r="W117" i="46"/>
  <c r="W144" i="46"/>
  <c r="W171" i="46"/>
  <c r="W171" i="64"/>
  <c r="W373" i="64"/>
  <c r="W152" i="65"/>
  <c r="W334" i="65"/>
  <c r="W147" i="66"/>
  <c r="W334" i="66"/>
  <c r="W320" i="72"/>
  <c r="W333" i="72"/>
  <c r="W337" i="70"/>
  <c r="W175" i="68"/>
  <c r="W411" i="68"/>
  <c r="W427" i="68"/>
  <c r="W146" i="67"/>
  <c r="W6" i="25"/>
  <c r="W18" i="14"/>
  <c r="W82" i="59"/>
  <c r="W49" i="56"/>
  <c r="W141" i="56"/>
  <c r="W171" i="56"/>
  <c r="W4" i="50"/>
  <c r="W3" i="50" s="1"/>
  <c r="W128" i="45"/>
  <c r="W128" i="46" s="1"/>
  <c r="W101" i="46"/>
  <c r="W118" i="46"/>
  <c r="W164" i="64"/>
  <c r="W374" i="64"/>
  <c r="W153" i="65"/>
  <c r="W148" i="66"/>
  <c r="W335" i="66"/>
  <c r="W338" i="70"/>
  <c r="W341" i="69"/>
  <c r="W176" i="68"/>
  <c r="W412" i="68"/>
  <c r="W420" i="68"/>
  <c r="W428" i="68"/>
  <c r="W147" i="67"/>
  <c r="W4" i="22"/>
  <c r="W4" i="20"/>
  <c r="W7" i="25"/>
  <c r="W18" i="25"/>
  <c r="W15" i="14"/>
  <c r="W15" i="17" s="1"/>
  <c r="W28" i="14"/>
  <c r="W7" i="55"/>
  <c r="W25" i="55"/>
  <c r="W143" i="55"/>
  <c r="W119" i="46"/>
  <c r="W137" i="46"/>
  <c r="W146" i="46"/>
  <c r="W165" i="48"/>
  <c r="W173" i="72" s="1"/>
  <c r="W172" i="72" s="1"/>
  <c r="W169" i="72" s="1"/>
  <c r="W290" i="65"/>
  <c r="W149" i="66"/>
  <c r="W336" i="66"/>
  <c r="W68" i="72"/>
  <c r="W135" i="71"/>
  <c r="W68" i="70"/>
  <c r="W339" i="70"/>
  <c r="W138" i="69"/>
  <c r="W147" i="69"/>
  <c r="W342" i="69"/>
  <c r="W413" i="68"/>
  <c r="W421" i="68"/>
  <c r="W429" i="68"/>
  <c r="W148" i="67"/>
  <c r="W100" i="6"/>
  <c r="W154" i="6" s="1"/>
  <c r="W8" i="25"/>
  <c r="W19" i="25"/>
  <c r="W17" i="9"/>
  <c r="W20" i="14"/>
  <c r="W29" i="13"/>
  <c r="W19" i="46"/>
  <c r="W35" i="42"/>
  <c r="W150" i="66"/>
  <c r="W69" i="72"/>
  <c r="W69" i="70"/>
  <c r="W151" i="70"/>
  <c r="W340" i="70"/>
  <c r="W139" i="69"/>
  <c r="W343" i="69"/>
  <c r="W82" i="68"/>
  <c r="W422" i="68"/>
  <c r="W430" i="68"/>
  <c r="W141" i="67"/>
  <c r="W149" i="67"/>
  <c r="W101" i="6"/>
  <c r="W155" i="6" s="1"/>
  <c r="W21" i="14"/>
  <c r="W108" i="56"/>
  <c r="W117" i="56"/>
  <c r="W174" i="56"/>
  <c r="W49" i="46"/>
  <c r="W57" i="46"/>
  <c r="W148" i="46"/>
  <c r="W167" i="46"/>
  <c r="W36" i="42"/>
  <c r="W112" i="42"/>
  <c r="W131" i="42"/>
  <c r="W167" i="42"/>
  <c r="W151" i="66"/>
  <c r="W138" i="71"/>
  <c r="W70" i="70"/>
  <c r="W152" i="70"/>
  <c r="W341" i="70"/>
  <c r="W344" i="69"/>
  <c r="W83" i="68"/>
  <c r="W171" i="68"/>
  <c r="W423" i="68"/>
  <c r="W142" i="67"/>
  <c r="W150" i="67"/>
  <c r="W21" i="23"/>
  <c r="W27" i="9"/>
  <c r="W22" i="13"/>
  <c r="W28" i="55"/>
  <c r="W28" i="56" s="1"/>
  <c r="W66" i="55"/>
  <c r="W113" i="42"/>
  <c r="W132" i="42"/>
  <c r="W168" i="42"/>
  <c r="W330" i="65"/>
  <c r="W144" i="66"/>
  <c r="W152" i="66"/>
  <c r="W330" i="66"/>
  <c r="W153" i="70"/>
  <c r="W334" i="70"/>
  <c r="W342" i="70"/>
  <c r="W142" i="69"/>
  <c r="W345" i="69"/>
  <c r="W84" i="68"/>
  <c r="W172" i="68"/>
  <c r="W424" i="68"/>
  <c r="W143" i="67"/>
  <c r="W151" i="67"/>
  <c r="W336" i="67"/>
  <c r="W309" i="67"/>
  <c r="W347" i="67"/>
  <c r="W31" i="21"/>
  <c r="W461" i="68"/>
  <c r="W460" i="68" s="1"/>
  <c r="W85" i="58"/>
  <c r="W19" i="6"/>
  <c r="W18" i="12"/>
  <c r="W157" i="56"/>
  <c r="W28" i="59"/>
  <c r="W390" i="65"/>
  <c r="W389" i="65" s="1"/>
  <c r="W7" i="23"/>
  <c r="W19" i="12"/>
  <c r="W17" i="7"/>
  <c r="W19" i="14"/>
  <c r="W20" i="12"/>
  <c r="W22" i="12"/>
  <c r="W161" i="44"/>
  <c r="W23" i="6"/>
  <c r="W16" i="30"/>
  <c r="W17" i="30" s="1"/>
  <c r="W5" i="23"/>
  <c r="W10" i="23"/>
  <c r="W16" i="33"/>
  <c r="W17" i="33" s="1"/>
  <c r="W116" i="6"/>
  <c r="W170" i="6" s="1"/>
  <c r="W112" i="29"/>
  <c r="W125" i="29" s="1"/>
  <c r="W111" i="29"/>
  <c r="W124" i="29" s="1"/>
  <c r="W16" i="34"/>
  <c r="W17" i="34" s="1"/>
  <c r="W112" i="6"/>
  <c r="W21" i="6"/>
  <c r="W23" i="25"/>
  <c r="W23" i="28" s="1"/>
  <c r="W17" i="22"/>
  <c r="W24" i="29"/>
  <c r="W11" i="29" s="1"/>
  <c r="W115" i="29"/>
  <c r="W128" i="29" s="1"/>
  <c r="W21" i="10"/>
  <c r="W13" i="10"/>
  <c r="W18" i="10"/>
  <c r="W19" i="10"/>
  <c r="W236" i="64"/>
  <c r="W137" i="71"/>
  <c r="W118" i="71"/>
  <c r="W136" i="71" s="1"/>
  <c r="W32" i="21"/>
  <c r="W9" i="23"/>
  <c r="W23" i="29"/>
  <c r="W114" i="29"/>
  <c r="W127" i="29" s="1"/>
  <c r="W11" i="21"/>
  <c r="W62" i="60"/>
  <c r="W6" i="23"/>
  <c r="W12" i="21"/>
  <c r="W63" i="59"/>
  <c r="W371" i="65"/>
  <c r="W370" i="65" s="1"/>
  <c r="W366" i="65" s="1"/>
  <c r="W106" i="54"/>
  <c r="W107" i="56"/>
  <c r="W10" i="21"/>
  <c r="W20" i="13"/>
  <c r="W16" i="35"/>
  <c r="W17" i="35" s="1"/>
  <c r="W16" i="31"/>
  <c r="W17" i="31" s="1"/>
  <c r="W27" i="19"/>
  <c r="W21" i="13"/>
  <c r="W85" i="55"/>
  <c r="W85" i="56" s="1"/>
  <c r="W86" i="59"/>
  <c r="W44" i="54"/>
  <c r="W43" i="54" s="1"/>
  <c r="W45" i="56"/>
  <c r="W109" i="54"/>
  <c r="W110" i="58"/>
  <c r="W5" i="25"/>
  <c r="W317" i="72"/>
  <c r="W298" i="72"/>
  <c r="W26" i="29"/>
  <c r="W117" i="29"/>
  <c r="W130" i="29" s="1"/>
  <c r="W102" i="6"/>
  <c r="W45" i="6"/>
  <c r="W27" i="20"/>
  <c r="W48" i="58"/>
  <c r="W371" i="66" s="1"/>
  <c r="W370" i="66" s="1"/>
  <c r="W48" i="56"/>
  <c r="W147" i="56"/>
  <c r="W147" i="58"/>
  <c r="W27" i="29"/>
  <c r="W14" i="29" s="1"/>
  <c r="W118" i="29"/>
  <c r="W131" i="29" s="1"/>
  <c r="W29" i="49"/>
  <c r="W198" i="65" s="1"/>
  <c r="W197" i="65" s="1"/>
  <c r="W28" i="45"/>
  <c r="W28" i="46" s="1"/>
  <c r="W29" i="46"/>
  <c r="W106" i="59"/>
  <c r="W105" i="59" s="1"/>
  <c r="W32" i="42"/>
  <c r="W157" i="46"/>
  <c r="W143" i="45"/>
  <c r="W82" i="60"/>
  <c r="W81" i="60" s="1"/>
  <c r="W48" i="48"/>
  <c r="W179" i="66" s="1"/>
  <c r="W178" i="66" s="1"/>
  <c r="W390" i="69"/>
  <c r="W389" i="69" s="1"/>
  <c r="W53" i="56"/>
  <c r="W110" i="48"/>
  <c r="W179" i="69" s="1"/>
  <c r="W178" i="69" s="1"/>
  <c r="W310" i="65"/>
  <c r="W130" i="46"/>
  <c r="W82" i="44"/>
  <c r="W81" i="44" s="1"/>
  <c r="W99" i="46"/>
  <c r="W131" i="46"/>
  <c r="W163" i="46"/>
  <c r="W69" i="66"/>
  <c r="W141" i="66"/>
  <c r="W16" i="37"/>
  <c r="W17" i="37" s="1"/>
  <c r="W18" i="24"/>
  <c r="W132" i="46"/>
  <c r="W164" i="46"/>
  <c r="W70" i="66"/>
  <c r="W140" i="72"/>
  <c r="W106" i="47"/>
  <c r="W105" i="47" s="1"/>
  <c r="W4" i="45"/>
  <c r="W37" i="46"/>
  <c r="W70" i="46"/>
  <c r="W133" i="46"/>
  <c r="W165" i="49"/>
  <c r="W191" i="72" s="1"/>
  <c r="W190" i="72" s="1"/>
  <c r="W187" i="72" s="1"/>
  <c r="W310" i="66"/>
  <c r="W329" i="66" s="1"/>
  <c r="W141" i="72"/>
  <c r="W15" i="20"/>
  <c r="W15" i="21" s="1"/>
  <c r="W27" i="7"/>
  <c r="W38" i="46"/>
  <c r="W102" i="46"/>
  <c r="W134" i="46"/>
  <c r="W166" i="46"/>
  <c r="W86" i="48"/>
  <c r="W219" i="68" s="1"/>
  <c r="W218" i="68" s="1"/>
  <c r="W368" i="64"/>
  <c r="W142" i="72"/>
  <c r="W39" i="46"/>
  <c r="W103" i="46"/>
  <c r="W135" i="46"/>
  <c r="W147" i="48"/>
  <c r="W173" i="71" s="1"/>
  <c r="W172" i="71" s="1"/>
  <c r="W169" i="71" s="1"/>
  <c r="W147" i="46"/>
  <c r="W143" i="72"/>
  <c r="W9" i="56"/>
  <c r="W8" i="46"/>
  <c r="W40" i="46"/>
  <c r="W73" i="46"/>
  <c r="W105" i="45"/>
  <c r="W136" i="46"/>
  <c r="W168" i="46"/>
  <c r="W144" i="72"/>
  <c r="W44" i="58"/>
  <c r="W40" i="56"/>
  <c r="W106" i="55"/>
  <c r="W139" i="56"/>
  <c r="W128" i="54"/>
  <c r="W124" i="54" s="1"/>
  <c r="W9" i="46"/>
  <c r="W74" i="46"/>
  <c r="W169" i="46"/>
  <c r="W414" i="68"/>
  <c r="W17" i="18"/>
  <c r="W11" i="56"/>
  <c r="W41" i="56"/>
  <c r="W140" i="56"/>
  <c r="W173" i="56"/>
  <c r="W10" i="46"/>
  <c r="W75" i="46"/>
  <c r="W107" i="46"/>
  <c r="W138" i="46"/>
  <c r="W170" i="46"/>
  <c r="W110" i="56"/>
  <c r="W11" i="46"/>
  <c r="W45" i="46"/>
  <c r="W76" i="46"/>
  <c r="W139" i="46"/>
  <c r="W144" i="65"/>
  <c r="W22" i="24"/>
  <c r="W8" i="49"/>
  <c r="W220" i="64" s="1"/>
  <c r="W219" i="64" s="1"/>
  <c r="W106" i="57"/>
  <c r="W105" i="57" s="1"/>
  <c r="W111" i="56"/>
  <c r="W175" i="56"/>
  <c r="W165" i="58"/>
  <c r="W355" i="72" s="1"/>
  <c r="W354" i="72" s="1"/>
  <c r="W351" i="72" s="1"/>
  <c r="W12" i="46"/>
  <c r="W46" i="46"/>
  <c r="W77" i="46"/>
  <c r="W109" i="46"/>
  <c r="W140" i="46"/>
  <c r="W145" i="65"/>
  <c r="W405" i="65"/>
  <c r="W404" i="65" s="1"/>
  <c r="W337" i="66"/>
  <c r="W99" i="70"/>
  <c r="W98" i="70" s="1"/>
  <c r="W12" i="56"/>
  <c r="W67" i="49"/>
  <c r="W198" i="67" s="1"/>
  <c r="W197" i="67" s="1"/>
  <c r="W13" i="46"/>
  <c r="W47" i="46"/>
  <c r="W62" i="44"/>
  <c r="W338" i="66"/>
  <c r="W4" i="7"/>
  <c r="W3" i="7" s="1"/>
  <c r="W48" i="59"/>
  <c r="W390" i="66" s="1"/>
  <c r="W389" i="66" s="1"/>
  <c r="W79" i="56"/>
  <c r="W14" i="46"/>
  <c r="W48" i="49"/>
  <c r="W198" i="66" s="1"/>
  <c r="W197" i="66" s="1"/>
  <c r="W79" i="46"/>
  <c r="W339" i="66"/>
  <c r="W151" i="72"/>
  <c r="W16" i="36"/>
  <c r="W17" i="36" s="1"/>
  <c r="W109" i="29"/>
  <c r="W122" i="29" s="1"/>
  <c r="W6" i="12"/>
  <c r="W129" i="49"/>
  <c r="W198" i="70" s="1"/>
  <c r="W197" i="70" s="1"/>
  <c r="W15" i="46"/>
  <c r="W89" i="42"/>
  <c r="W75" i="64"/>
  <c r="W139" i="67"/>
  <c r="W118" i="67"/>
  <c r="W16" i="32"/>
  <c r="W17" i="32" s="1"/>
  <c r="W143" i="57"/>
  <c r="W50" i="56"/>
  <c r="W16" i="46"/>
  <c r="W92" i="42"/>
  <c r="W76" i="64"/>
  <c r="W70" i="65"/>
  <c r="W115" i="72"/>
  <c r="W138" i="70"/>
  <c r="W28" i="10"/>
  <c r="W110" i="29"/>
  <c r="W123" i="29" s="1"/>
  <c r="W98" i="6"/>
  <c r="W119" i="6" s="1"/>
  <c r="W20" i="29"/>
  <c r="W7" i="29" s="1"/>
  <c r="W27" i="18"/>
  <c r="W8" i="10"/>
  <c r="W8" i="13"/>
  <c r="W51" i="56"/>
  <c r="W84" i="56"/>
  <c r="W116" i="56"/>
  <c r="W7" i="54"/>
  <c r="W3" i="54" s="1"/>
  <c r="W17" i="46"/>
  <c r="W93" i="42"/>
  <c r="W77" i="64"/>
  <c r="W216" i="64"/>
  <c r="W333" i="65"/>
  <c r="W134" i="71"/>
  <c r="W185" i="68"/>
  <c r="W161" i="60"/>
  <c r="W99" i="6"/>
  <c r="W153" i="6" s="1"/>
  <c r="W21" i="29"/>
  <c r="W8" i="29" s="1"/>
  <c r="W29" i="14"/>
  <c r="W52" i="56"/>
  <c r="W125" i="48"/>
  <c r="W96" i="42"/>
  <c r="W78" i="64"/>
  <c r="W290" i="66"/>
  <c r="W331" i="72"/>
  <c r="W118" i="69"/>
  <c r="W137" i="69" s="1"/>
  <c r="W291" i="69"/>
  <c r="W294" i="69"/>
  <c r="W332" i="69" s="1"/>
  <c r="W67" i="67"/>
  <c r="W68" i="67"/>
  <c r="W338" i="67"/>
  <c r="W148" i="70"/>
  <c r="W168" i="68"/>
  <c r="W339" i="67"/>
  <c r="W151" i="71"/>
  <c r="W149" i="70"/>
  <c r="W332" i="70"/>
  <c r="W169" i="68"/>
  <c r="W340" i="67"/>
  <c r="W150" i="70"/>
  <c r="W333" i="70"/>
  <c r="W175" i="67"/>
  <c r="W341" i="67"/>
  <c r="W342" i="67"/>
  <c r="W339" i="69"/>
  <c r="W340" i="69"/>
  <c r="W344" i="67"/>
  <c r="W142" i="66"/>
  <c r="W145" i="72"/>
  <c r="W81" i="68"/>
  <c r="W345" i="67"/>
  <c r="W143" i="50"/>
  <c r="W143" i="47"/>
  <c r="W18" i="46"/>
  <c r="W110" i="49"/>
  <c r="W198" i="69" s="1"/>
  <c r="W197" i="69" s="1"/>
  <c r="W193" i="69" s="1"/>
  <c r="W172" i="46"/>
  <c r="W143" i="66"/>
  <c r="W146" i="72"/>
  <c r="W50" i="46"/>
  <c r="W111" i="46"/>
  <c r="W173" i="46"/>
  <c r="W155" i="64"/>
  <c r="W165" i="64"/>
  <c r="W366" i="64"/>
  <c r="W375" i="64"/>
  <c r="W205" i="71"/>
  <c r="W333" i="71"/>
  <c r="W165" i="59"/>
  <c r="W373" i="72" s="1"/>
  <c r="W372" i="72" s="1"/>
  <c r="W369" i="72" s="1"/>
  <c r="W20" i="46"/>
  <c r="W51" i="46"/>
  <c r="W174" i="46"/>
  <c r="W29" i="48"/>
  <c r="W179" i="65" s="1"/>
  <c r="W178" i="65" s="1"/>
  <c r="W135" i="42"/>
  <c r="W157" i="64"/>
  <c r="W166" i="64"/>
  <c r="W367" i="64"/>
  <c r="W376" i="64"/>
  <c r="W148" i="72"/>
  <c r="W67" i="70"/>
  <c r="W21" i="46"/>
  <c r="W52" i="46"/>
  <c r="W84" i="46"/>
  <c r="W145" i="46"/>
  <c r="W73" i="42"/>
  <c r="W136" i="42"/>
  <c r="W158" i="64"/>
  <c r="W167" i="64"/>
  <c r="W377" i="64"/>
  <c r="W149" i="72"/>
  <c r="W155" i="70"/>
  <c r="W141" i="69"/>
  <c r="W82" i="50"/>
  <c r="W81" i="50" s="1"/>
  <c r="W44" i="47"/>
  <c r="W43" i="47" s="1"/>
  <c r="W22" i="46"/>
  <c r="W74" i="42"/>
  <c r="W159" i="64"/>
  <c r="W168" i="64"/>
  <c r="W369" i="64"/>
  <c r="W378" i="64"/>
  <c r="W325" i="72"/>
  <c r="W54" i="46"/>
  <c r="W86" i="49"/>
  <c r="W243" i="68" s="1"/>
  <c r="W242" i="68" s="1"/>
  <c r="W147" i="49"/>
  <c r="W191" i="71" s="1"/>
  <c r="W190" i="71" s="1"/>
  <c r="W187" i="71" s="1"/>
  <c r="W154" i="46"/>
  <c r="W160" i="64"/>
  <c r="W169" i="64"/>
  <c r="W370" i="64"/>
  <c r="W379" i="64"/>
  <c r="W138" i="65"/>
  <c r="W326" i="72"/>
  <c r="W139" i="71"/>
  <c r="W212" i="69"/>
  <c r="W95" i="46"/>
  <c r="W161" i="64"/>
  <c r="W371" i="64"/>
  <c r="W380" i="64"/>
  <c r="W139" i="65"/>
  <c r="W327" i="72"/>
  <c r="W140" i="71"/>
  <c r="W56" i="46"/>
  <c r="W372" i="64"/>
  <c r="W141" i="65"/>
  <c r="W67" i="72"/>
  <c r="W328" i="72"/>
  <c r="W141" i="71"/>
  <c r="W27" i="46"/>
  <c r="W150" i="46"/>
  <c r="W142" i="65"/>
  <c r="W329" i="72"/>
  <c r="W142" i="71"/>
  <c r="W387" i="71"/>
  <c r="W172" i="56"/>
  <c r="W36" i="46"/>
  <c r="W88" i="42"/>
  <c r="W69" i="65"/>
  <c r="W143" i="65"/>
  <c r="W330" i="72"/>
  <c r="W143" i="71"/>
  <c r="W148" i="69"/>
  <c r="W138" i="67"/>
  <c r="W279" i="71"/>
  <c r="W318" i="71"/>
  <c r="W309" i="69"/>
  <c r="W140" i="66"/>
  <c r="W140" i="69"/>
  <c r="W279" i="72"/>
  <c r="W318" i="72"/>
  <c r="W313" i="66"/>
  <c r="W291" i="70"/>
  <c r="W290" i="70" s="1"/>
  <c r="W141" i="70"/>
  <c r="W331" i="69"/>
  <c r="W151" i="69"/>
  <c r="W117" i="70"/>
  <c r="W147" i="72"/>
  <c r="W147" i="71"/>
  <c r="W343" i="67"/>
  <c r="W332" i="65"/>
  <c r="W121" i="65"/>
  <c r="W343" i="65"/>
  <c r="W114" i="64"/>
  <c r="W156" i="64" s="1"/>
  <c r="W154" i="64"/>
  <c r="W131" i="64"/>
  <c r="W343" i="64"/>
  <c r="W7" i="58"/>
  <c r="W128" i="59"/>
  <c r="W124" i="59" s="1"/>
  <c r="W66" i="59"/>
  <c r="W7" i="59"/>
  <c r="W3" i="59" s="1"/>
  <c r="W4" i="56"/>
  <c r="W128" i="58"/>
  <c r="W162" i="56"/>
  <c r="W161" i="54"/>
  <c r="W66" i="58"/>
  <c r="W62" i="58" s="1"/>
  <c r="W8" i="56"/>
  <c r="W67" i="56"/>
  <c r="W165" i="46"/>
  <c r="W128" i="55"/>
  <c r="W48" i="46"/>
  <c r="W8" i="48"/>
  <c r="W199" i="64" s="1"/>
  <c r="W198" i="64" s="1"/>
  <c r="W194" i="64" s="1"/>
  <c r="W67" i="48"/>
  <c r="W179" i="67" s="1"/>
  <c r="W178" i="67" s="1"/>
  <c r="W129" i="56"/>
  <c r="W100" i="56"/>
  <c r="W110" i="46"/>
  <c r="W64" i="56"/>
  <c r="W129" i="48"/>
  <c r="W179" i="70" s="1"/>
  <c r="W178" i="70" s="1"/>
  <c r="W162" i="46"/>
  <c r="W164" i="55"/>
  <c r="W164" i="56" s="1"/>
  <c r="W5" i="56"/>
  <c r="W47" i="55"/>
  <c r="W47" i="56" s="1"/>
  <c r="W86" i="46"/>
  <c r="W109" i="55"/>
  <c r="W146" i="54"/>
  <c r="W143" i="54" s="1"/>
  <c r="W7" i="45"/>
  <c r="W66" i="45"/>
  <c r="W125" i="45"/>
  <c r="W162" i="6"/>
  <c r="W161" i="6"/>
  <c r="W14" i="7"/>
  <c r="W113" i="6"/>
  <c r="W114" i="6"/>
  <c r="W20" i="25"/>
  <c r="W17" i="20"/>
  <c r="W5" i="14"/>
  <c r="W159" i="6"/>
  <c r="W21" i="25"/>
  <c r="W20" i="24"/>
  <c r="W17" i="19"/>
  <c r="W5" i="13"/>
  <c r="W4" i="9"/>
  <c r="W115" i="6"/>
  <c r="W18" i="6"/>
  <c r="W18" i="29"/>
  <c r="W21" i="24"/>
  <c r="W22" i="21"/>
  <c r="W6" i="13"/>
  <c r="W7" i="10"/>
  <c r="W160" i="6"/>
  <c r="W19" i="29"/>
  <c r="W6" i="29" s="1"/>
  <c r="W20" i="23"/>
  <c r="W5" i="12"/>
  <c r="W4" i="8"/>
  <c r="W22" i="6"/>
  <c r="W24" i="21"/>
  <c r="W9" i="10"/>
  <c r="W174" i="69" l="1"/>
  <c r="W153" i="64"/>
  <c r="W214" i="68"/>
  <c r="W17" i="12"/>
  <c r="W81" i="54"/>
  <c r="W164" i="49"/>
  <c r="W161" i="49" s="1"/>
  <c r="W162" i="63"/>
  <c r="W162" i="62"/>
  <c r="W162" i="61"/>
  <c r="W144" i="61"/>
  <c r="W260" i="72"/>
  <c r="W224" i="72"/>
  <c r="W242" i="71"/>
  <c r="W224" i="71"/>
  <c r="W162" i="53"/>
  <c r="W162" i="52"/>
  <c r="W144" i="52"/>
  <c r="W162" i="51"/>
  <c r="W144" i="51"/>
  <c r="W23" i="26"/>
  <c r="W23" i="15"/>
  <c r="W409" i="68"/>
  <c r="W174" i="65"/>
  <c r="W124" i="58"/>
  <c r="W193" i="67"/>
  <c r="W365" i="64"/>
  <c r="W238" i="68"/>
  <c r="W316" i="71"/>
  <c r="W364" i="64"/>
  <c r="W315" i="71"/>
  <c r="W23" i="16"/>
  <c r="W23" i="27"/>
  <c r="W122" i="6"/>
  <c r="W17" i="13"/>
  <c r="W17" i="16" s="1"/>
  <c r="W121" i="6"/>
  <c r="W3" i="58"/>
  <c r="W26" i="26"/>
  <c r="W424" i="72"/>
  <c r="W406" i="72"/>
  <c r="W442" i="72"/>
  <c r="W424" i="71"/>
  <c r="W144" i="62"/>
  <c r="W406" i="71"/>
  <c r="W442" i="71"/>
  <c r="W144" i="63"/>
  <c r="W12" i="15"/>
  <c r="W242" i="72"/>
  <c r="W260" i="71"/>
  <c r="W144" i="53"/>
  <c r="W143" i="56"/>
  <c r="W109" i="56"/>
  <c r="W385" i="69"/>
  <c r="W44" i="46"/>
  <c r="W174" i="66"/>
  <c r="W4" i="46"/>
  <c r="W456" i="68"/>
  <c r="W143" i="46"/>
  <c r="W109" i="48"/>
  <c r="W105" i="48" s="1"/>
  <c r="W81" i="58"/>
  <c r="W62" i="55"/>
  <c r="W82" i="56"/>
  <c r="W63" i="56"/>
  <c r="W4" i="21"/>
  <c r="W27" i="12"/>
  <c r="W27" i="15" s="1"/>
  <c r="W373" i="71"/>
  <c r="W372" i="71" s="1"/>
  <c r="W369" i="71" s="1"/>
  <c r="W17" i="10"/>
  <c r="W329" i="65"/>
  <c r="W87" i="6"/>
  <c r="W137" i="65"/>
  <c r="W385" i="65"/>
  <c r="W193" i="65"/>
  <c r="W105" i="46"/>
  <c r="W106" i="46"/>
  <c r="W28" i="49"/>
  <c r="W24" i="49" s="1"/>
  <c r="W193" i="66"/>
  <c r="W62" i="59"/>
  <c r="W25" i="46"/>
  <c r="W24" i="55"/>
  <c r="W24" i="56" s="1"/>
  <c r="W118" i="68"/>
  <c r="W166" i="68" s="1"/>
  <c r="W3" i="55"/>
  <c r="W3" i="56" s="1"/>
  <c r="W32" i="26"/>
  <c r="W385" i="66"/>
  <c r="W193" i="70"/>
  <c r="W408" i="68"/>
  <c r="W24" i="16"/>
  <c r="W28" i="15"/>
  <c r="W97" i="72"/>
  <c r="W133" i="72" s="1"/>
  <c r="W24" i="59"/>
  <c r="W62" i="54"/>
  <c r="W19" i="16"/>
  <c r="W14" i="24"/>
  <c r="W14" i="27" s="1"/>
  <c r="W27" i="25"/>
  <c r="W27" i="28" s="1"/>
  <c r="W366" i="66"/>
  <c r="W137" i="70"/>
  <c r="W3" i="22"/>
  <c r="W43" i="46"/>
  <c r="W3" i="11"/>
  <c r="W3" i="14" s="1"/>
  <c r="W137" i="66"/>
  <c r="W290" i="67"/>
  <c r="W328" i="67" s="1"/>
  <c r="W12" i="16"/>
  <c r="W174" i="70"/>
  <c r="W82" i="46"/>
  <c r="W106" i="56"/>
  <c r="W111" i="6"/>
  <c r="W141" i="6" s="1"/>
  <c r="W164" i="48"/>
  <c r="W161" i="48" s="1"/>
  <c r="W90" i="6"/>
  <c r="W16" i="23"/>
  <c r="W15" i="23" s="1"/>
  <c r="W15" i="26" s="1"/>
  <c r="W110" i="6"/>
  <c r="W164" i="6" s="1"/>
  <c r="W4" i="23"/>
  <c r="W4" i="26" s="1"/>
  <c r="W8" i="52"/>
  <c r="W7" i="52" s="1"/>
  <c r="W91" i="6"/>
  <c r="W88" i="6"/>
  <c r="W17" i="14"/>
  <c r="W17" i="17" s="1"/>
  <c r="W215" i="64"/>
  <c r="W27" i="10"/>
  <c r="W109" i="49"/>
  <c r="W105" i="49" s="1"/>
  <c r="W161" i="46"/>
  <c r="W66" i="56"/>
  <c r="W4" i="24"/>
  <c r="W4" i="27" s="1"/>
  <c r="W25" i="56"/>
  <c r="W4" i="25"/>
  <c r="W4" i="28" s="1"/>
  <c r="W81" i="46"/>
  <c r="W18" i="32"/>
  <c r="W47" i="58"/>
  <c r="W43" i="58" s="1"/>
  <c r="W164" i="59"/>
  <c r="W161" i="59" s="1"/>
  <c r="W7" i="56"/>
  <c r="W105" i="54"/>
  <c r="W48" i="61"/>
  <c r="W47" i="61" s="1"/>
  <c r="W67" i="62"/>
  <c r="W66" i="62" s="1"/>
  <c r="W142" i="6"/>
  <c r="W21" i="16"/>
  <c r="W138" i="6"/>
  <c r="W5" i="17"/>
  <c r="W8" i="15"/>
  <c r="W9" i="26"/>
  <c r="W19" i="15"/>
  <c r="W25" i="16"/>
  <c r="W30" i="17"/>
  <c r="W110" i="52"/>
  <c r="W109" i="52" s="1"/>
  <c r="W7" i="26"/>
  <c r="W28" i="17"/>
  <c r="W10" i="15"/>
  <c r="W18" i="28"/>
  <c r="W18" i="17"/>
  <c r="W22" i="16"/>
  <c r="W28" i="16"/>
  <c r="W30" i="16"/>
  <c r="W165" i="52"/>
  <c r="W164" i="52" s="1"/>
  <c r="W5" i="26"/>
  <c r="W5" i="16"/>
  <c r="W25" i="27"/>
  <c r="W8" i="17"/>
  <c r="W5" i="27"/>
  <c r="W21" i="17"/>
  <c r="W20" i="15"/>
  <c r="W29" i="15"/>
  <c r="W22" i="15"/>
  <c r="W129" i="61"/>
  <c r="W128" i="61" s="1"/>
  <c r="W129" i="52"/>
  <c r="W128" i="52" s="1"/>
  <c r="W110" i="51"/>
  <c r="W109" i="51" s="1"/>
  <c r="W28" i="26"/>
  <c r="W11" i="27"/>
  <c r="W20" i="16"/>
  <c r="W21" i="15"/>
  <c r="W31" i="15"/>
  <c r="W26" i="15"/>
  <c r="W29" i="51"/>
  <c r="W28" i="51" s="1"/>
  <c r="W7" i="17"/>
  <c r="W12" i="27"/>
  <c r="W18" i="15"/>
  <c r="W18" i="16"/>
  <c r="W134" i="6"/>
  <c r="W31" i="16"/>
  <c r="W29" i="52"/>
  <c r="W28" i="52" s="1"/>
  <c r="W165" i="62"/>
  <c r="W164" i="62" s="1"/>
  <c r="W25" i="26"/>
  <c r="W14" i="26"/>
  <c r="W18" i="27"/>
  <c r="W135" i="6"/>
  <c r="W24" i="15"/>
  <c r="W26" i="16"/>
  <c r="W27" i="14"/>
  <c r="W27" i="17" s="1"/>
  <c r="W136" i="70"/>
  <c r="W290" i="69"/>
  <c r="W328" i="69" s="1"/>
  <c r="W105" i="55"/>
  <c r="W146" i="56"/>
  <c r="W27" i="23"/>
  <c r="W27" i="26" s="1"/>
  <c r="W43" i="55"/>
  <c r="W43" i="56" s="1"/>
  <c r="W17" i="25"/>
  <c r="W17" i="28" s="1"/>
  <c r="W86" i="62"/>
  <c r="W485" i="68"/>
  <c r="W484" i="68" s="1"/>
  <c r="W480" i="68" s="1"/>
  <c r="W115" i="71"/>
  <c r="W147" i="61"/>
  <c r="W355" i="71"/>
  <c r="W354" i="71" s="1"/>
  <c r="W351" i="71" s="1"/>
  <c r="W146" i="58"/>
  <c r="W143" i="58" s="1"/>
  <c r="W29" i="62"/>
  <c r="W24" i="26"/>
  <c r="W24" i="27"/>
  <c r="W22" i="27"/>
  <c r="W11" i="16"/>
  <c r="W44" i="56"/>
  <c r="W6" i="28"/>
  <c r="W22" i="26"/>
  <c r="W10" i="16"/>
  <c r="W30" i="27"/>
  <c r="W27" i="21"/>
  <c r="W32" i="27"/>
  <c r="W86" i="61"/>
  <c r="W7" i="16"/>
  <c r="W97" i="6"/>
  <c r="W44" i="6"/>
  <c r="W166" i="6"/>
  <c r="W28" i="48"/>
  <c r="W24" i="48" s="1"/>
  <c r="W85" i="59"/>
  <c r="W81" i="59" s="1"/>
  <c r="W7" i="15"/>
  <c r="W24" i="45"/>
  <c r="W24" i="46" s="1"/>
  <c r="W29" i="61"/>
  <c r="W26" i="27"/>
  <c r="W28" i="28"/>
  <c r="W7" i="28"/>
  <c r="W8" i="26"/>
  <c r="W329" i="69"/>
  <c r="W156" i="6"/>
  <c r="W130" i="6"/>
  <c r="W29" i="27"/>
  <c r="W147" i="62"/>
  <c r="W13" i="16"/>
  <c r="W138" i="29"/>
  <c r="W18" i="33"/>
  <c r="W13" i="29"/>
  <c r="W25" i="29"/>
  <c r="W29" i="28"/>
  <c r="W47" i="48"/>
  <c r="W43" i="48" s="1"/>
  <c r="W31" i="27"/>
  <c r="W48" i="52"/>
  <c r="W31" i="26"/>
  <c r="W47" i="59"/>
  <c r="W43" i="59" s="1"/>
  <c r="W129" i="6"/>
  <c r="W137" i="29"/>
  <c r="W137" i="67"/>
  <c r="W117" i="67"/>
  <c r="W136" i="67" s="1"/>
  <c r="W5" i="28"/>
  <c r="W8" i="62"/>
  <c r="W27" i="13"/>
  <c r="W27" i="16" s="1"/>
  <c r="W128" i="6"/>
  <c r="W19" i="26"/>
  <c r="W20" i="17"/>
  <c r="W47" i="49"/>
  <c r="W43" i="49" s="1"/>
  <c r="W8" i="16"/>
  <c r="W136" i="29"/>
  <c r="W165" i="61"/>
  <c r="W146" i="49"/>
  <c r="W143" i="49" s="1"/>
  <c r="W147" i="51"/>
  <c r="W13" i="15"/>
  <c r="W297" i="72"/>
  <c r="W315" i="72" s="1"/>
  <c r="W316" i="72"/>
  <c r="W8" i="28"/>
  <c r="W117" i="69"/>
  <c r="W9" i="15"/>
  <c r="W30" i="26"/>
  <c r="W32" i="16"/>
  <c r="W147" i="52"/>
  <c r="W164" i="58"/>
  <c r="W161" i="58" s="1"/>
  <c r="W86" i="52"/>
  <c r="W146" i="48"/>
  <c r="W143" i="48" s="1"/>
  <c r="W136" i="66"/>
  <c r="W120" i="6"/>
  <c r="W19" i="27"/>
  <c r="W6" i="26"/>
  <c r="W165" i="51"/>
  <c r="W152" i="6"/>
  <c r="W29" i="26"/>
  <c r="W32" i="15"/>
  <c r="W110" i="61"/>
  <c r="W66" i="49"/>
  <c r="W62" i="49" s="1"/>
  <c r="W85" i="49"/>
  <c r="W81" i="49" s="1"/>
  <c r="W9" i="16"/>
  <c r="W10" i="26"/>
  <c r="W6" i="17"/>
  <c r="W20" i="28"/>
  <c r="W48" i="62"/>
  <c r="W137" i="6"/>
  <c r="W174" i="67"/>
  <c r="W8" i="27"/>
  <c r="W27" i="24"/>
  <c r="W27" i="27" s="1"/>
  <c r="W29" i="16"/>
  <c r="W11" i="15"/>
  <c r="W13" i="27"/>
  <c r="W17" i="15"/>
  <c r="W67" i="52"/>
  <c r="W13" i="26"/>
  <c r="W20" i="6"/>
  <c r="W48" i="51"/>
  <c r="W18" i="26"/>
  <c r="W10" i="27"/>
  <c r="W146" i="6"/>
  <c r="W21" i="26"/>
  <c r="W16" i="12"/>
  <c r="W15" i="12" s="1"/>
  <c r="W15" i="15" s="1"/>
  <c r="W19" i="28"/>
  <c r="W131" i="6"/>
  <c r="W86" i="51"/>
  <c r="W20" i="27"/>
  <c r="W6" i="27"/>
  <c r="W129" i="62"/>
  <c r="W30" i="15"/>
  <c r="W12" i="26"/>
  <c r="W11" i="26"/>
  <c r="W28" i="27"/>
  <c r="W7" i="27"/>
  <c r="W132" i="6"/>
  <c r="W67" i="61"/>
  <c r="W85" i="48"/>
  <c r="W81" i="48" s="1"/>
  <c r="W309" i="65"/>
  <c r="W328" i="65" s="1"/>
  <c r="W6" i="15"/>
  <c r="W81" i="55"/>
  <c r="W81" i="56" s="1"/>
  <c r="W109" i="58"/>
  <c r="W105" i="58" s="1"/>
  <c r="W371" i="69"/>
  <c r="W370" i="69" s="1"/>
  <c r="W366" i="69" s="1"/>
  <c r="W10" i="29"/>
  <c r="W22" i="29"/>
  <c r="W21" i="28"/>
  <c r="W25" i="15"/>
  <c r="W8" i="61"/>
  <c r="W29" i="17"/>
  <c r="W5" i="15"/>
  <c r="W20" i="26"/>
  <c r="W4" i="14"/>
  <c r="W4" i="17" s="1"/>
  <c r="W16" i="13"/>
  <c r="W16" i="16" s="1"/>
  <c r="W6" i="16"/>
  <c r="W21" i="27"/>
  <c r="W9" i="27"/>
  <c r="W19" i="17"/>
  <c r="W136" i="6"/>
  <c r="W7" i="49"/>
  <c r="W3" i="49" s="1"/>
  <c r="W128" i="49"/>
  <c r="W124" i="49" s="1"/>
  <c r="W110" i="62"/>
  <c r="W144" i="29"/>
  <c r="W141" i="29"/>
  <c r="W30" i="28"/>
  <c r="W332" i="66"/>
  <c r="W309" i="66"/>
  <c r="W328" i="66" s="1"/>
  <c r="W329" i="70"/>
  <c r="W328" i="70"/>
  <c r="W117" i="65"/>
  <c r="W136" i="65" s="1"/>
  <c r="W140" i="65"/>
  <c r="W110" i="64"/>
  <c r="W152" i="64" s="1"/>
  <c r="W128" i="56"/>
  <c r="W124" i="55"/>
  <c r="W124" i="56" s="1"/>
  <c r="W125" i="46"/>
  <c r="W124" i="45"/>
  <c r="W124" i="46" s="1"/>
  <c r="W129" i="51"/>
  <c r="W128" i="48"/>
  <c r="W124" i="48" s="1"/>
  <c r="W8" i="51"/>
  <c r="W7" i="48"/>
  <c r="W3" i="48" s="1"/>
  <c r="W66" i="46"/>
  <c r="W62" i="45"/>
  <c r="W62" i="46" s="1"/>
  <c r="W7" i="46"/>
  <c r="W3" i="45"/>
  <c r="W161" i="55"/>
  <c r="W161" i="56" s="1"/>
  <c r="W67" i="51"/>
  <c r="W66" i="48"/>
  <c r="W62" i="48" s="1"/>
  <c r="W3" i="8"/>
  <c r="W4" i="12"/>
  <c r="W4" i="15" s="1"/>
  <c r="W15" i="24"/>
  <c r="W15" i="27" s="1"/>
  <c r="W16" i="27"/>
  <c r="W14" i="12"/>
  <c r="W14" i="15" s="1"/>
  <c r="W14" i="13"/>
  <c r="W14" i="16" s="1"/>
  <c r="W167" i="6"/>
  <c r="W143" i="6"/>
  <c r="W3" i="9"/>
  <c r="W4" i="13"/>
  <c r="W4" i="16" s="1"/>
  <c r="W4" i="10"/>
  <c r="W17" i="29"/>
  <c r="W5" i="29"/>
  <c r="W144" i="6"/>
  <c r="W168" i="6"/>
  <c r="W3" i="19"/>
  <c r="W17" i="23"/>
  <c r="W17" i="26" s="1"/>
  <c r="W17" i="21"/>
  <c r="W17" i="24"/>
  <c r="W17" i="27" s="1"/>
  <c r="W3" i="20"/>
  <c r="W145" i="6"/>
  <c r="W169" i="6"/>
  <c r="W53" i="6" l="1"/>
  <c r="W63" i="53"/>
  <c r="W335" i="68"/>
  <c r="W512" i="64"/>
  <c r="W255" i="65"/>
  <c r="W254" i="65" s="1"/>
  <c r="W236" i="65"/>
  <c r="W235" i="65" s="1"/>
  <c r="W255" i="70"/>
  <c r="W254" i="70" s="1"/>
  <c r="W424" i="65"/>
  <c r="W165" i="6"/>
  <c r="W443" i="66"/>
  <c r="W62" i="56"/>
  <c r="W236" i="69"/>
  <c r="W235" i="69" s="1"/>
  <c r="W125" i="52"/>
  <c r="W124" i="52" s="1"/>
  <c r="W283" i="64"/>
  <c r="W282" i="64" s="1"/>
  <c r="W255" i="69"/>
  <c r="W254" i="69" s="1"/>
  <c r="W300" i="64"/>
  <c r="W299" i="64" s="1"/>
  <c r="W447" i="67"/>
  <c r="W446" i="67" s="1"/>
  <c r="W428" i="70"/>
  <c r="W427" i="70" s="1"/>
  <c r="W4" i="52"/>
  <c r="W3" i="52" s="1"/>
  <c r="W44" i="62"/>
  <c r="W3" i="25"/>
  <c r="W3" i="28" s="1"/>
  <c r="W4" i="53"/>
  <c r="W3" i="53" s="1"/>
  <c r="W44" i="51"/>
  <c r="W44" i="52"/>
  <c r="W251" i="67"/>
  <c r="W443" i="69"/>
  <c r="W462" i="69"/>
  <c r="W461" i="69" s="1"/>
  <c r="W424" i="67"/>
  <c r="W427" i="72"/>
  <c r="W426" i="72" s="1"/>
  <c r="W423" i="72" s="1"/>
  <c r="W232" i="67"/>
  <c r="W270" i="69"/>
  <c r="W269" i="69" s="1"/>
  <c r="W63" i="52"/>
  <c r="W15" i="13"/>
  <c r="W15" i="16" s="1"/>
  <c r="W259" i="71"/>
  <c r="W245" i="72"/>
  <c r="W244" i="72" s="1"/>
  <c r="W241" i="72" s="1"/>
  <c r="W232" i="70"/>
  <c r="W140" i="6"/>
  <c r="W63" i="51"/>
  <c r="W16" i="26"/>
  <c r="W428" i="66"/>
  <c r="W427" i="66" s="1"/>
  <c r="W105" i="56"/>
  <c r="W270" i="70"/>
  <c r="W269" i="70" s="1"/>
  <c r="W82" i="53"/>
  <c r="W81" i="53" s="1"/>
  <c r="W511" i="64"/>
  <c r="W441" i="72"/>
  <c r="W16" i="29"/>
  <c r="W270" i="67"/>
  <c r="W269" i="67" s="1"/>
  <c r="W106" i="63"/>
  <c r="W105" i="63" s="1"/>
  <c r="W125" i="53"/>
  <c r="W124" i="53" s="1"/>
  <c r="W232" i="66"/>
  <c r="W143" i="63"/>
  <c r="W4" i="62"/>
  <c r="W63" i="63"/>
  <c r="W62" i="63" s="1"/>
  <c r="W82" i="51"/>
  <c r="W63" i="61"/>
  <c r="W62" i="53"/>
  <c r="W4" i="61"/>
  <c r="W553" i="68"/>
  <c r="W25" i="63"/>
  <c r="W24" i="63" s="1"/>
  <c r="W443" i="65"/>
  <c r="W270" i="66"/>
  <c r="W269" i="66" s="1"/>
  <c r="W334" i="68"/>
  <c r="W25" i="61"/>
  <c r="W4" i="63"/>
  <c r="W3" i="63" s="1"/>
  <c r="W28" i="62"/>
  <c r="W447" i="65"/>
  <c r="W446" i="65" s="1"/>
  <c r="W7" i="62"/>
  <c r="W495" i="64"/>
  <c r="W494" i="64" s="1"/>
  <c r="W85" i="61"/>
  <c r="W533" i="68"/>
  <c r="W532" i="68" s="1"/>
  <c r="W143" i="53"/>
  <c r="W44" i="53"/>
  <c r="W43" i="53" s="1"/>
  <c r="W146" i="61"/>
  <c r="W143" i="61" s="1"/>
  <c r="W409" i="71"/>
  <c r="W408" i="71" s="1"/>
  <c r="W405" i="71" s="1"/>
  <c r="W161" i="63"/>
  <c r="W251" i="65"/>
  <c r="W82" i="52"/>
  <c r="W133" i="71"/>
  <c r="W491" i="64"/>
  <c r="W63" i="62"/>
  <c r="W62" i="62" s="1"/>
  <c r="W106" i="61"/>
  <c r="W7" i="51"/>
  <c r="W262" i="64"/>
  <c r="W261" i="64" s="1"/>
  <c r="W140" i="29"/>
  <c r="W9" i="29"/>
  <c r="W259" i="72"/>
  <c r="W151" i="6"/>
  <c r="W118" i="6"/>
  <c r="W127" i="6"/>
  <c r="W470" i="64"/>
  <c r="W85" i="62"/>
  <c r="W557" i="68"/>
  <c r="W556" i="68" s="1"/>
  <c r="W128" i="51"/>
  <c r="W236" i="70"/>
  <c r="W235" i="70" s="1"/>
  <c r="W82" i="62"/>
  <c r="W25" i="62"/>
  <c r="W136" i="69"/>
  <c r="W16" i="15"/>
  <c r="W47" i="62"/>
  <c r="W447" i="66"/>
  <c r="W446" i="66" s="1"/>
  <c r="W7" i="61"/>
  <c r="W474" i="64"/>
  <c r="W473" i="64" s="1"/>
  <c r="W462" i="65"/>
  <c r="W461" i="65" s="1"/>
  <c r="W128" i="62"/>
  <c r="W447" i="70"/>
  <c r="W446" i="70" s="1"/>
  <c r="W3" i="23"/>
  <c r="W47" i="52"/>
  <c r="W255" i="66"/>
  <c r="W254" i="66" s="1"/>
  <c r="W47" i="51"/>
  <c r="W236" i="66"/>
  <c r="W235" i="66" s="1"/>
  <c r="W251" i="69"/>
  <c r="W146" i="51"/>
  <c r="W143" i="51" s="1"/>
  <c r="W227" i="71"/>
  <c r="W226" i="71" s="1"/>
  <c r="W223" i="71" s="1"/>
  <c r="W125" i="62"/>
  <c r="W529" i="68"/>
  <c r="W258" i="64"/>
  <c r="W96" i="6"/>
  <c r="W58" i="6"/>
  <c r="W57" i="6"/>
  <c r="W52" i="6"/>
  <c r="W54" i="6"/>
  <c r="W55" i="6"/>
  <c r="W56" i="6"/>
  <c r="W441" i="71"/>
  <c r="W577" i="68"/>
  <c r="W576" i="68" s="1"/>
  <c r="W424" i="70"/>
  <c r="W164" i="61"/>
  <c r="W161" i="61" s="1"/>
  <c r="W409" i="72"/>
  <c r="W408" i="72" s="1"/>
  <c r="W405" i="72" s="1"/>
  <c r="W251" i="70"/>
  <c r="W106" i="53"/>
  <c r="W105" i="53" s="1"/>
  <c r="W106" i="52"/>
  <c r="W105" i="52" s="1"/>
  <c r="W443" i="70"/>
  <c r="W443" i="67"/>
  <c r="W232" i="65"/>
  <c r="W231" i="65" s="1"/>
  <c r="W161" i="53"/>
  <c r="W424" i="69"/>
  <c r="W279" i="64"/>
  <c r="W109" i="62"/>
  <c r="W447" i="69"/>
  <c r="W446" i="69" s="1"/>
  <c r="W28" i="61"/>
  <c r="W428" i="65"/>
  <c r="W427" i="65" s="1"/>
  <c r="W125" i="51"/>
  <c r="W82" i="63"/>
  <c r="W81" i="63" s="1"/>
  <c r="W462" i="66"/>
  <c r="W461" i="66" s="1"/>
  <c r="W146" i="62"/>
  <c r="W143" i="62" s="1"/>
  <c r="W427" i="71"/>
  <c r="W426" i="71" s="1"/>
  <c r="W423" i="71" s="1"/>
  <c r="W161" i="62"/>
  <c r="W66" i="51"/>
  <c r="W236" i="67"/>
  <c r="W235" i="67" s="1"/>
  <c r="W85" i="52"/>
  <c r="W315" i="68"/>
  <c r="W314" i="68" s="1"/>
  <c r="W44" i="63"/>
  <c r="W43" i="63" s="1"/>
  <c r="W125" i="61"/>
  <c r="W124" i="61" s="1"/>
  <c r="W462" i="67"/>
  <c r="W461" i="67" s="1"/>
  <c r="W109" i="61"/>
  <c r="W428" i="69"/>
  <c r="W427" i="69" s="1"/>
  <c r="W25" i="51"/>
  <c r="W24" i="51" s="1"/>
  <c r="W12" i="29"/>
  <c r="W143" i="29"/>
  <c r="W66" i="52"/>
  <c r="W255" i="67"/>
  <c r="W254" i="67" s="1"/>
  <c r="W3" i="12"/>
  <c r="W106" i="62"/>
  <c r="W44" i="61"/>
  <c r="W43" i="61" s="1"/>
  <c r="W85" i="51"/>
  <c r="W291" i="68"/>
  <c r="W290" i="68" s="1"/>
  <c r="W25" i="53"/>
  <c r="W24" i="53" s="1"/>
  <c r="W66" i="61"/>
  <c r="W428" i="67"/>
  <c r="W427" i="67" s="1"/>
  <c r="W3" i="46"/>
  <c r="W3" i="17"/>
  <c r="W161" i="52"/>
  <c r="W25" i="52"/>
  <c r="W24" i="52" s="1"/>
  <c r="W251" i="66"/>
  <c r="W287" i="68"/>
  <c r="W424" i="66"/>
  <c r="W164" i="51"/>
  <c r="W161" i="51" s="1"/>
  <c r="W227" i="72"/>
  <c r="W226" i="72" s="1"/>
  <c r="W223" i="72" s="1"/>
  <c r="W270" i="65"/>
  <c r="W269" i="65" s="1"/>
  <c r="W146" i="52"/>
  <c r="W143" i="52" s="1"/>
  <c r="W245" i="71"/>
  <c r="W244" i="71" s="1"/>
  <c r="W241" i="71" s="1"/>
  <c r="W106" i="51"/>
  <c r="W105" i="51" s="1"/>
  <c r="W4" i="51"/>
  <c r="W311" i="68"/>
  <c r="W232" i="69"/>
  <c r="W82" i="61"/>
  <c r="W462" i="70"/>
  <c r="W461" i="70" s="1"/>
  <c r="W125" i="63"/>
  <c r="W124" i="63" s="1"/>
  <c r="W3" i="21"/>
  <c r="W3" i="24"/>
  <c r="W135" i="29"/>
  <c r="W4" i="29"/>
  <c r="W3" i="13"/>
  <c r="W3" i="10"/>
  <c r="W250" i="70" l="1"/>
  <c r="W250" i="65"/>
  <c r="W231" i="69"/>
  <c r="W423" i="65"/>
  <c r="W442" i="66"/>
  <c r="W62" i="52"/>
  <c r="W278" i="64"/>
  <c r="W231" i="67"/>
  <c r="W250" i="69"/>
  <c r="W423" i="67"/>
  <c r="W43" i="52"/>
  <c r="W423" i="70"/>
  <c r="W423" i="66"/>
  <c r="W250" i="67"/>
  <c r="W3" i="61"/>
  <c r="W442" i="67"/>
  <c r="W231" i="70"/>
  <c r="W43" i="62"/>
  <c r="W24" i="61"/>
  <c r="W43" i="51"/>
  <c r="W81" i="51"/>
  <c r="W442" i="69"/>
  <c r="W3" i="62"/>
  <c r="W62" i="51"/>
  <c r="W231" i="66"/>
  <c r="W105" i="62"/>
  <c r="W490" i="64"/>
  <c r="W442" i="65"/>
  <c r="W81" i="61"/>
  <c r="W62" i="61"/>
  <c r="W552" i="68"/>
  <c r="W81" i="62"/>
  <c r="W528" i="68"/>
  <c r="W286" i="68"/>
  <c r="W105" i="61"/>
  <c r="W469" i="64"/>
  <c r="W24" i="62"/>
  <c r="W81" i="52"/>
  <c r="W3" i="27"/>
  <c r="W442" i="70"/>
  <c r="W3" i="26"/>
  <c r="W310" i="68"/>
  <c r="W134" i="29"/>
  <c r="W3" i="15"/>
  <c r="W139" i="29"/>
  <c r="W3" i="51"/>
  <c r="W250" i="66"/>
  <c r="W126" i="6"/>
  <c r="W150" i="6"/>
  <c r="W423" i="69"/>
  <c r="W257" i="64"/>
  <c r="W142" i="29"/>
  <c r="W3" i="16"/>
  <c r="W124" i="62"/>
  <c r="W124" i="51"/>
  <c r="W3" i="29"/>
  <c r="W133" i="29" l="1"/>
  <c r="T113" i="6"/>
  <c r="V465" i="67"/>
  <c r="U465" i="67"/>
  <c r="T465" i="67"/>
  <c r="S465" i="67"/>
  <c r="R465" i="67"/>
  <c r="V408" i="67"/>
  <c r="U408" i="67"/>
  <c r="T408" i="67"/>
  <c r="S408" i="67"/>
  <c r="R408" i="67"/>
  <c r="V351" i="67"/>
  <c r="U351" i="67"/>
  <c r="T351" i="67"/>
  <c r="S351" i="67"/>
  <c r="R351" i="67"/>
  <c r="V273" i="67"/>
  <c r="U273" i="67"/>
  <c r="T273" i="67"/>
  <c r="S273" i="67"/>
  <c r="R273" i="67"/>
  <c r="V216" i="67"/>
  <c r="U216" i="67"/>
  <c r="T216" i="67"/>
  <c r="S216" i="67"/>
  <c r="R216" i="67"/>
  <c r="V159" i="67"/>
  <c r="U159" i="67"/>
  <c r="T159" i="67"/>
  <c r="S159" i="67"/>
  <c r="R159" i="67"/>
  <c r="V92" i="67"/>
  <c r="U92" i="67"/>
  <c r="T92" i="67"/>
  <c r="S92" i="67"/>
  <c r="R92" i="67"/>
  <c r="V91" i="67"/>
  <c r="U91" i="67"/>
  <c r="T91" i="67"/>
  <c r="S91" i="67"/>
  <c r="R91" i="67"/>
  <c r="V90" i="67"/>
  <c r="U90" i="67"/>
  <c r="T90" i="67"/>
  <c r="S90" i="67"/>
  <c r="R90" i="67"/>
  <c r="V87" i="67"/>
  <c r="U87" i="67"/>
  <c r="T87" i="67"/>
  <c r="S87" i="67"/>
  <c r="R87" i="67"/>
  <c r="V86" i="67"/>
  <c r="U86" i="67"/>
  <c r="T86" i="67"/>
  <c r="S86" i="67"/>
  <c r="R86" i="67"/>
  <c r="V83" i="67"/>
  <c r="U83" i="67"/>
  <c r="T83" i="67"/>
  <c r="S83" i="67"/>
  <c r="R83" i="67"/>
  <c r="V81" i="67"/>
  <c r="U81" i="67"/>
  <c r="T81" i="67"/>
  <c r="S81" i="67"/>
  <c r="R81" i="67"/>
  <c r="V80" i="67"/>
  <c r="U80" i="67"/>
  <c r="T80" i="67"/>
  <c r="S80" i="67"/>
  <c r="R80" i="67"/>
  <c r="V78" i="67"/>
  <c r="U78" i="67"/>
  <c r="T78" i="67"/>
  <c r="S78" i="67"/>
  <c r="R78" i="67"/>
  <c r="V580" i="68"/>
  <c r="U580" i="68"/>
  <c r="T580" i="68"/>
  <c r="S580" i="68"/>
  <c r="R580" i="68"/>
  <c r="V508" i="68"/>
  <c r="U508" i="68"/>
  <c r="T508" i="68"/>
  <c r="S508" i="68"/>
  <c r="R508" i="68"/>
  <c r="V436" i="68"/>
  <c r="U436" i="68"/>
  <c r="T436" i="68"/>
  <c r="S436" i="68"/>
  <c r="R436" i="68"/>
  <c r="V338" i="68"/>
  <c r="U338" i="68"/>
  <c r="T338" i="68"/>
  <c r="S338" i="68"/>
  <c r="R338" i="68"/>
  <c r="V266" i="68"/>
  <c r="U266" i="68"/>
  <c r="T266" i="68"/>
  <c r="S266" i="68"/>
  <c r="R266" i="68"/>
  <c r="V194" i="68"/>
  <c r="U194" i="68"/>
  <c r="T194" i="68"/>
  <c r="S194" i="68"/>
  <c r="R194" i="68"/>
  <c r="V111" i="68"/>
  <c r="U111" i="68"/>
  <c r="T111" i="68"/>
  <c r="S111" i="68"/>
  <c r="R111" i="68"/>
  <c r="V110" i="68"/>
  <c r="U110" i="68"/>
  <c r="T110" i="68"/>
  <c r="S110" i="68"/>
  <c r="R110" i="68"/>
  <c r="V109" i="68"/>
  <c r="U109" i="68"/>
  <c r="T109" i="68"/>
  <c r="S109" i="68"/>
  <c r="R109" i="68"/>
  <c r="V106" i="68"/>
  <c r="U106" i="68"/>
  <c r="T106" i="68"/>
  <c r="S106" i="68"/>
  <c r="R106" i="68"/>
  <c r="V105" i="68"/>
  <c r="U105" i="68"/>
  <c r="T105" i="68"/>
  <c r="S105" i="68"/>
  <c r="R105" i="68"/>
  <c r="V102" i="68"/>
  <c r="U102" i="68"/>
  <c r="T102" i="68"/>
  <c r="S102" i="68"/>
  <c r="R102" i="68"/>
  <c r="V101" i="68"/>
  <c r="U101" i="68"/>
  <c r="T101" i="68"/>
  <c r="S101" i="68"/>
  <c r="R101" i="68"/>
  <c r="V98" i="68"/>
  <c r="U98" i="68"/>
  <c r="T98" i="68"/>
  <c r="S98" i="68"/>
  <c r="R98" i="68"/>
  <c r="V96" i="68"/>
  <c r="U96" i="68"/>
  <c r="T96" i="68"/>
  <c r="S96" i="68"/>
  <c r="R96" i="68"/>
  <c r="V95" i="68"/>
  <c r="U95" i="68"/>
  <c r="T95" i="68"/>
  <c r="S95" i="68"/>
  <c r="R95" i="68"/>
  <c r="V93" i="68"/>
  <c r="U93" i="68"/>
  <c r="T93" i="68"/>
  <c r="S93" i="68"/>
  <c r="R93" i="68"/>
  <c r="V465" i="69"/>
  <c r="U465" i="69"/>
  <c r="T465" i="69"/>
  <c r="S465" i="69"/>
  <c r="R465" i="69"/>
  <c r="V408" i="69"/>
  <c r="U408" i="69"/>
  <c r="T408" i="69"/>
  <c r="S408" i="69"/>
  <c r="R408" i="69"/>
  <c r="V351" i="69"/>
  <c r="U351" i="69"/>
  <c r="T351" i="69"/>
  <c r="S351" i="69"/>
  <c r="R351" i="69"/>
  <c r="V273" i="69"/>
  <c r="U273" i="69"/>
  <c r="T273" i="69"/>
  <c r="S273" i="69"/>
  <c r="R273" i="69"/>
  <c r="V216" i="69"/>
  <c r="U216" i="69"/>
  <c r="T216" i="69"/>
  <c r="S216" i="69"/>
  <c r="R216" i="69"/>
  <c r="V159" i="69"/>
  <c r="U159" i="69"/>
  <c r="T159" i="69"/>
  <c r="S159" i="69"/>
  <c r="R159" i="69"/>
  <c r="V92" i="69"/>
  <c r="U92" i="69"/>
  <c r="T92" i="69"/>
  <c r="S92" i="69"/>
  <c r="R92" i="69"/>
  <c r="V91" i="69"/>
  <c r="U91" i="69"/>
  <c r="T91" i="69"/>
  <c r="S91" i="69"/>
  <c r="R91" i="69"/>
  <c r="V90" i="69"/>
  <c r="U90" i="69"/>
  <c r="T90" i="69"/>
  <c r="S90" i="69"/>
  <c r="R90" i="69"/>
  <c r="V87" i="69"/>
  <c r="U87" i="69"/>
  <c r="T87" i="69"/>
  <c r="S87" i="69"/>
  <c r="R87" i="69"/>
  <c r="V86" i="69"/>
  <c r="U86" i="69"/>
  <c r="T86" i="69"/>
  <c r="S86" i="69"/>
  <c r="R86" i="69"/>
  <c r="V83" i="69"/>
  <c r="U83" i="69"/>
  <c r="T83" i="69"/>
  <c r="S83" i="69"/>
  <c r="R83" i="69"/>
  <c r="V81" i="69"/>
  <c r="U81" i="69"/>
  <c r="T81" i="69"/>
  <c r="S81" i="69"/>
  <c r="R81" i="69"/>
  <c r="V80" i="69"/>
  <c r="U80" i="69"/>
  <c r="T80" i="69"/>
  <c r="S80" i="69"/>
  <c r="R80" i="69"/>
  <c r="V78" i="69"/>
  <c r="U78" i="69"/>
  <c r="T78" i="69"/>
  <c r="S78" i="69"/>
  <c r="R78" i="69"/>
  <c r="V465" i="70"/>
  <c r="U465" i="70"/>
  <c r="T465" i="70"/>
  <c r="S465" i="70"/>
  <c r="R465" i="70"/>
  <c r="V408" i="70"/>
  <c r="U408" i="70"/>
  <c r="T408" i="70"/>
  <c r="S408" i="70"/>
  <c r="R408" i="70"/>
  <c r="V351" i="70"/>
  <c r="U351" i="70"/>
  <c r="T351" i="70"/>
  <c r="S351" i="70"/>
  <c r="R351" i="70"/>
  <c r="V273" i="70"/>
  <c r="U273" i="70"/>
  <c r="T273" i="70"/>
  <c r="S273" i="70"/>
  <c r="R273" i="70"/>
  <c r="V216" i="70"/>
  <c r="U216" i="70"/>
  <c r="T216" i="70"/>
  <c r="S216" i="70"/>
  <c r="R216" i="70"/>
  <c r="V159" i="70"/>
  <c r="U159" i="70"/>
  <c r="T159" i="70"/>
  <c r="S159" i="70"/>
  <c r="R159" i="70"/>
  <c r="V92" i="70"/>
  <c r="U92" i="70"/>
  <c r="T92" i="70"/>
  <c r="S92" i="70"/>
  <c r="R92" i="70"/>
  <c r="V91" i="70"/>
  <c r="U91" i="70"/>
  <c r="T91" i="70"/>
  <c r="S91" i="70"/>
  <c r="R91" i="70"/>
  <c r="V90" i="70"/>
  <c r="U90" i="70"/>
  <c r="T90" i="70"/>
  <c r="S90" i="70"/>
  <c r="R90" i="70"/>
  <c r="V87" i="70"/>
  <c r="U87" i="70"/>
  <c r="T87" i="70"/>
  <c r="S87" i="70"/>
  <c r="R87" i="70"/>
  <c r="V86" i="70"/>
  <c r="U86" i="70"/>
  <c r="T86" i="70"/>
  <c r="S86" i="70"/>
  <c r="R86" i="70"/>
  <c r="V83" i="70"/>
  <c r="U83" i="70"/>
  <c r="T83" i="70"/>
  <c r="S83" i="70"/>
  <c r="R83" i="70"/>
  <c r="V81" i="70"/>
  <c r="U81" i="70"/>
  <c r="T81" i="70"/>
  <c r="S81" i="70"/>
  <c r="R81" i="70"/>
  <c r="V80" i="70"/>
  <c r="U80" i="70"/>
  <c r="T80" i="70"/>
  <c r="S80" i="70"/>
  <c r="R80" i="70"/>
  <c r="V78" i="70"/>
  <c r="U78" i="70"/>
  <c r="T78" i="70"/>
  <c r="S78" i="70"/>
  <c r="R78" i="70"/>
  <c r="V444" i="71"/>
  <c r="U444" i="71"/>
  <c r="T444" i="71"/>
  <c r="S444" i="71"/>
  <c r="R444" i="71"/>
  <c r="V390" i="71"/>
  <c r="U390" i="71"/>
  <c r="T390" i="71"/>
  <c r="S390" i="71"/>
  <c r="R390" i="71"/>
  <c r="V336" i="71"/>
  <c r="U336" i="71"/>
  <c r="T336" i="71"/>
  <c r="S336" i="71"/>
  <c r="R336" i="71"/>
  <c r="V262" i="71"/>
  <c r="U262" i="71"/>
  <c r="T262" i="71"/>
  <c r="S262" i="71"/>
  <c r="R262" i="71"/>
  <c r="V208" i="71"/>
  <c r="U208" i="71"/>
  <c r="T208" i="71"/>
  <c r="S208" i="71"/>
  <c r="R208" i="71"/>
  <c r="V154" i="71"/>
  <c r="U154" i="71"/>
  <c r="T154" i="71"/>
  <c r="S154" i="71"/>
  <c r="R154" i="71"/>
  <c r="V91" i="71"/>
  <c r="U91" i="71"/>
  <c r="T91" i="71"/>
  <c r="S91" i="71"/>
  <c r="R91" i="71"/>
  <c r="V90" i="71"/>
  <c r="U90" i="71"/>
  <c r="T90" i="71"/>
  <c r="S90" i="71"/>
  <c r="R90" i="71"/>
  <c r="V89" i="71"/>
  <c r="U89" i="71"/>
  <c r="T89" i="71"/>
  <c r="S89" i="71"/>
  <c r="R89" i="71"/>
  <c r="V86" i="71"/>
  <c r="U86" i="71"/>
  <c r="T86" i="71"/>
  <c r="S86" i="71"/>
  <c r="R86" i="71"/>
  <c r="V85" i="71"/>
  <c r="U85" i="71"/>
  <c r="T85" i="71"/>
  <c r="S85" i="71"/>
  <c r="R85" i="71"/>
  <c r="V82" i="71"/>
  <c r="U82" i="71"/>
  <c r="T82" i="71"/>
  <c r="S82" i="71"/>
  <c r="R82" i="71"/>
  <c r="V80" i="71"/>
  <c r="U80" i="71"/>
  <c r="T80" i="71"/>
  <c r="S80" i="71"/>
  <c r="R80" i="71"/>
  <c r="V78" i="71"/>
  <c r="U78" i="71"/>
  <c r="T78" i="71"/>
  <c r="S78" i="71"/>
  <c r="R78" i="71"/>
  <c r="V444" i="72"/>
  <c r="U444" i="72"/>
  <c r="T444" i="72"/>
  <c r="S444" i="72"/>
  <c r="R444" i="72"/>
  <c r="V390" i="72"/>
  <c r="U390" i="72"/>
  <c r="T390" i="72"/>
  <c r="S390" i="72"/>
  <c r="R390" i="72"/>
  <c r="V336" i="72"/>
  <c r="U336" i="72"/>
  <c r="T336" i="72"/>
  <c r="S336" i="72"/>
  <c r="R336" i="72"/>
  <c r="V262" i="72"/>
  <c r="U262" i="72"/>
  <c r="T262" i="72"/>
  <c r="S262" i="72"/>
  <c r="R262" i="72"/>
  <c r="V208" i="72"/>
  <c r="U208" i="72"/>
  <c r="T208" i="72"/>
  <c r="S208" i="72"/>
  <c r="R208" i="72"/>
  <c r="V154" i="72"/>
  <c r="U154" i="72"/>
  <c r="T154" i="72"/>
  <c r="S154" i="72"/>
  <c r="R154" i="72"/>
  <c r="V91" i="72"/>
  <c r="U91" i="72"/>
  <c r="T91" i="72"/>
  <c r="S91" i="72"/>
  <c r="R91" i="72"/>
  <c r="V90" i="72"/>
  <c r="U90" i="72"/>
  <c r="T90" i="72"/>
  <c r="S90" i="72"/>
  <c r="R90" i="72"/>
  <c r="V89" i="72"/>
  <c r="U89" i="72"/>
  <c r="T89" i="72"/>
  <c r="S89" i="72"/>
  <c r="R89" i="72"/>
  <c r="V86" i="72"/>
  <c r="U86" i="72"/>
  <c r="T86" i="72"/>
  <c r="S86" i="72"/>
  <c r="R86" i="72"/>
  <c r="V85" i="72"/>
  <c r="U85" i="72"/>
  <c r="T85" i="72"/>
  <c r="S85" i="72"/>
  <c r="R85" i="72"/>
  <c r="V82" i="72"/>
  <c r="U82" i="72"/>
  <c r="T82" i="72"/>
  <c r="S82" i="72"/>
  <c r="R82" i="72"/>
  <c r="V80" i="72"/>
  <c r="U80" i="72"/>
  <c r="T80" i="72"/>
  <c r="S80" i="72"/>
  <c r="R80" i="72"/>
  <c r="V78" i="72"/>
  <c r="U78" i="72"/>
  <c r="T78" i="72"/>
  <c r="S78" i="72"/>
  <c r="R78" i="72"/>
  <c r="V465" i="66"/>
  <c r="U465" i="66"/>
  <c r="T465" i="66"/>
  <c r="S465" i="66"/>
  <c r="R465" i="66"/>
  <c r="V408" i="66"/>
  <c r="U408" i="66"/>
  <c r="T408" i="66"/>
  <c r="S408" i="66"/>
  <c r="R408" i="66"/>
  <c r="V351" i="66"/>
  <c r="U351" i="66"/>
  <c r="T351" i="66"/>
  <c r="S351" i="66"/>
  <c r="R351" i="66"/>
  <c r="V273" i="66"/>
  <c r="U273" i="66"/>
  <c r="T273" i="66"/>
  <c r="S273" i="66"/>
  <c r="R273" i="66"/>
  <c r="V216" i="66"/>
  <c r="U216" i="66"/>
  <c r="T216" i="66"/>
  <c r="S216" i="66"/>
  <c r="R216" i="66"/>
  <c r="V159" i="66"/>
  <c r="U159" i="66"/>
  <c r="T159" i="66"/>
  <c r="S159" i="66"/>
  <c r="R159" i="66"/>
  <c r="V92" i="66"/>
  <c r="U92" i="66"/>
  <c r="T92" i="66"/>
  <c r="S92" i="66"/>
  <c r="R92" i="66"/>
  <c r="V91" i="66"/>
  <c r="U91" i="66"/>
  <c r="T91" i="66"/>
  <c r="S91" i="66"/>
  <c r="R91" i="66"/>
  <c r="V90" i="66"/>
  <c r="U90" i="66"/>
  <c r="T90" i="66"/>
  <c r="S90" i="66"/>
  <c r="R90" i="66"/>
  <c r="V87" i="66"/>
  <c r="U87" i="66"/>
  <c r="T87" i="66"/>
  <c r="S87" i="66"/>
  <c r="R87" i="66"/>
  <c r="V86" i="66"/>
  <c r="U86" i="66"/>
  <c r="T86" i="66"/>
  <c r="S86" i="66"/>
  <c r="R86" i="66"/>
  <c r="V83" i="66"/>
  <c r="U83" i="66"/>
  <c r="T83" i="66"/>
  <c r="S83" i="66"/>
  <c r="R83" i="66"/>
  <c r="V81" i="66"/>
  <c r="U81" i="66"/>
  <c r="T81" i="66"/>
  <c r="S81" i="66"/>
  <c r="R81" i="66"/>
  <c r="V80" i="66"/>
  <c r="U80" i="66"/>
  <c r="T80" i="66"/>
  <c r="S80" i="66"/>
  <c r="R80" i="66"/>
  <c r="V78" i="66"/>
  <c r="U78" i="66"/>
  <c r="T78" i="66"/>
  <c r="S78" i="66"/>
  <c r="R78" i="66"/>
  <c r="V465" i="65"/>
  <c r="U465" i="65"/>
  <c r="T465" i="65"/>
  <c r="S465" i="65"/>
  <c r="R465" i="65"/>
  <c r="V408" i="65"/>
  <c r="U408" i="65"/>
  <c r="T408" i="65"/>
  <c r="S408" i="65"/>
  <c r="R408" i="65"/>
  <c r="V351" i="65"/>
  <c r="U351" i="65"/>
  <c r="T351" i="65"/>
  <c r="S351" i="65"/>
  <c r="R351" i="65"/>
  <c r="V273" i="65"/>
  <c r="U273" i="65"/>
  <c r="T273" i="65"/>
  <c r="S273" i="65"/>
  <c r="R273" i="65"/>
  <c r="V216" i="65"/>
  <c r="U216" i="65"/>
  <c r="T216" i="65"/>
  <c r="S216" i="65"/>
  <c r="R216" i="65"/>
  <c r="V159" i="65"/>
  <c r="U159" i="65"/>
  <c r="T159" i="65"/>
  <c r="S159" i="65"/>
  <c r="R159" i="65"/>
  <c r="V92" i="65"/>
  <c r="U92" i="65"/>
  <c r="T92" i="65"/>
  <c r="S92" i="65"/>
  <c r="R92" i="65"/>
  <c r="V91" i="65"/>
  <c r="U91" i="65"/>
  <c r="T91" i="65"/>
  <c r="S91" i="65"/>
  <c r="R91" i="65"/>
  <c r="V90" i="65"/>
  <c r="U90" i="65"/>
  <c r="T90" i="65"/>
  <c r="S90" i="65"/>
  <c r="R90" i="65"/>
  <c r="V87" i="65"/>
  <c r="U87" i="65"/>
  <c r="T87" i="65"/>
  <c r="S87" i="65"/>
  <c r="R87" i="65"/>
  <c r="V86" i="65"/>
  <c r="U86" i="65"/>
  <c r="T86" i="65"/>
  <c r="S86" i="65"/>
  <c r="R86" i="65"/>
  <c r="V83" i="65"/>
  <c r="U83" i="65"/>
  <c r="T83" i="65"/>
  <c r="S83" i="65"/>
  <c r="R83" i="65"/>
  <c r="V81" i="65"/>
  <c r="U81" i="65"/>
  <c r="T81" i="65"/>
  <c r="S81" i="65"/>
  <c r="R81" i="65"/>
  <c r="V80" i="65"/>
  <c r="U80" i="65"/>
  <c r="T80" i="65"/>
  <c r="S80" i="65"/>
  <c r="R80" i="65"/>
  <c r="V78" i="65"/>
  <c r="U78" i="65"/>
  <c r="T78" i="65"/>
  <c r="S78" i="65"/>
  <c r="R78" i="65"/>
  <c r="V515" i="64"/>
  <c r="U515" i="64"/>
  <c r="T515" i="64"/>
  <c r="S515" i="64"/>
  <c r="R515" i="64"/>
  <c r="V452" i="64"/>
  <c r="U452" i="64"/>
  <c r="T452" i="64"/>
  <c r="S452" i="64"/>
  <c r="R452" i="64"/>
  <c r="V389" i="64"/>
  <c r="U389" i="64"/>
  <c r="T389" i="64"/>
  <c r="S389" i="64"/>
  <c r="R389" i="64"/>
  <c r="V303" i="64"/>
  <c r="U303" i="64"/>
  <c r="T303" i="64"/>
  <c r="S303" i="64"/>
  <c r="R303" i="64"/>
  <c r="V240" i="64"/>
  <c r="U240" i="64"/>
  <c r="T240" i="64"/>
  <c r="S240" i="64"/>
  <c r="R240" i="64"/>
  <c r="V177" i="64"/>
  <c r="U177" i="64"/>
  <c r="T177" i="64"/>
  <c r="S177" i="64"/>
  <c r="R177" i="64"/>
  <c r="V164" i="47"/>
  <c r="U164" i="47"/>
  <c r="T164" i="47"/>
  <c r="S164" i="47"/>
  <c r="R164" i="47"/>
  <c r="V146" i="47"/>
  <c r="U146" i="47"/>
  <c r="T146" i="47"/>
  <c r="S146" i="47"/>
  <c r="R146" i="47"/>
  <c r="V128" i="47"/>
  <c r="U128" i="47"/>
  <c r="T128" i="47"/>
  <c r="S128" i="47"/>
  <c r="R128" i="47"/>
  <c r="V109" i="47"/>
  <c r="U109" i="47"/>
  <c r="T109" i="47"/>
  <c r="S109" i="47"/>
  <c r="R109" i="47"/>
  <c r="V85" i="47"/>
  <c r="U85" i="47"/>
  <c r="T85" i="47"/>
  <c r="S85" i="47"/>
  <c r="R85" i="47"/>
  <c r="V66" i="47"/>
  <c r="U66" i="47"/>
  <c r="T66" i="47"/>
  <c r="S66" i="47"/>
  <c r="R66" i="47"/>
  <c r="V47" i="47"/>
  <c r="U47" i="47"/>
  <c r="T47" i="47"/>
  <c r="S47" i="47"/>
  <c r="R47" i="47"/>
  <c r="V28" i="47"/>
  <c r="U28" i="47"/>
  <c r="T28" i="47"/>
  <c r="S28" i="47"/>
  <c r="R28" i="47"/>
  <c r="V7" i="47"/>
  <c r="U7" i="47"/>
  <c r="T7" i="47"/>
  <c r="S7" i="47"/>
  <c r="R7" i="47"/>
  <c r="V164" i="50"/>
  <c r="U164" i="50"/>
  <c r="T164" i="50"/>
  <c r="S164" i="50"/>
  <c r="R164" i="50"/>
  <c r="V146" i="50"/>
  <c r="U146" i="50"/>
  <c r="T146" i="50"/>
  <c r="S146" i="50"/>
  <c r="R146" i="50"/>
  <c r="V128" i="50"/>
  <c r="U128" i="50"/>
  <c r="T128" i="50"/>
  <c r="S128" i="50"/>
  <c r="R128" i="50"/>
  <c r="V109" i="50"/>
  <c r="U109" i="50"/>
  <c r="T109" i="50"/>
  <c r="S109" i="50"/>
  <c r="R109" i="50"/>
  <c r="V85" i="50"/>
  <c r="U85" i="50"/>
  <c r="T85" i="50"/>
  <c r="S85" i="50"/>
  <c r="R85" i="50"/>
  <c r="V66" i="50"/>
  <c r="U66" i="50"/>
  <c r="T66" i="50"/>
  <c r="S66" i="50"/>
  <c r="R66" i="50"/>
  <c r="V47" i="50"/>
  <c r="U47" i="50"/>
  <c r="T47" i="50"/>
  <c r="S47" i="50"/>
  <c r="R47" i="50"/>
  <c r="V28" i="50"/>
  <c r="U28" i="50"/>
  <c r="T28" i="50"/>
  <c r="S28" i="50"/>
  <c r="R28" i="50"/>
  <c r="V7" i="50"/>
  <c r="U7" i="50"/>
  <c r="T7" i="50"/>
  <c r="S7" i="50"/>
  <c r="R7" i="50"/>
  <c r="V164" i="53"/>
  <c r="U164" i="53"/>
  <c r="T164" i="53"/>
  <c r="S164" i="53"/>
  <c r="R164" i="53"/>
  <c r="V146" i="53"/>
  <c r="U146" i="53"/>
  <c r="T146" i="53"/>
  <c r="S146" i="53"/>
  <c r="R146" i="53"/>
  <c r="V128" i="53"/>
  <c r="U128" i="53"/>
  <c r="T128" i="53"/>
  <c r="S128" i="53"/>
  <c r="R128" i="53"/>
  <c r="V109" i="53"/>
  <c r="U109" i="53"/>
  <c r="T109" i="53"/>
  <c r="S109" i="53"/>
  <c r="R109" i="53"/>
  <c r="V85" i="53"/>
  <c r="U85" i="53"/>
  <c r="T85" i="53"/>
  <c r="S85" i="53"/>
  <c r="R85" i="53"/>
  <c r="V66" i="53"/>
  <c r="U66" i="53"/>
  <c r="T66" i="53"/>
  <c r="S66" i="53"/>
  <c r="R66" i="53"/>
  <c r="V47" i="53"/>
  <c r="U47" i="53"/>
  <c r="T47" i="53"/>
  <c r="S47" i="53"/>
  <c r="R47" i="53"/>
  <c r="V28" i="53"/>
  <c r="U28" i="53"/>
  <c r="T28" i="53"/>
  <c r="S28" i="53"/>
  <c r="R28" i="53"/>
  <c r="V7" i="53"/>
  <c r="U7" i="53"/>
  <c r="T7" i="53"/>
  <c r="S7" i="53"/>
  <c r="R7" i="53"/>
  <c r="V164" i="57"/>
  <c r="U164" i="57"/>
  <c r="T164" i="57"/>
  <c r="S164" i="57"/>
  <c r="R164" i="57"/>
  <c r="V146" i="57"/>
  <c r="U146" i="57"/>
  <c r="T146" i="57"/>
  <c r="S146" i="57"/>
  <c r="R146" i="57"/>
  <c r="V128" i="57"/>
  <c r="U128" i="57"/>
  <c r="T128" i="57"/>
  <c r="S128" i="57"/>
  <c r="R128" i="57"/>
  <c r="V109" i="57"/>
  <c r="U109" i="57"/>
  <c r="T109" i="57"/>
  <c r="S109" i="57"/>
  <c r="R109" i="57"/>
  <c r="V85" i="57"/>
  <c r="U85" i="57"/>
  <c r="T85" i="57"/>
  <c r="S85" i="57"/>
  <c r="R85" i="57"/>
  <c r="V66" i="57"/>
  <c r="U66" i="57"/>
  <c r="T66" i="57"/>
  <c r="S66" i="57"/>
  <c r="R66" i="57"/>
  <c r="V47" i="57"/>
  <c r="U47" i="57"/>
  <c r="T47" i="57"/>
  <c r="S47" i="57"/>
  <c r="R47" i="57"/>
  <c r="V28" i="57"/>
  <c r="U28" i="57"/>
  <c r="T28" i="57"/>
  <c r="S28" i="57"/>
  <c r="R28" i="57"/>
  <c r="V7" i="57"/>
  <c r="U7" i="57"/>
  <c r="T7" i="57"/>
  <c r="S7" i="57"/>
  <c r="R7" i="57"/>
  <c r="V164" i="60"/>
  <c r="U164" i="60"/>
  <c r="T164" i="60"/>
  <c r="S164" i="60"/>
  <c r="R164" i="60"/>
  <c r="V146" i="60"/>
  <c r="U146" i="60"/>
  <c r="T146" i="60"/>
  <c r="S146" i="60"/>
  <c r="R146" i="60"/>
  <c r="V128" i="60"/>
  <c r="U128" i="60"/>
  <c r="T128" i="60"/>
  <c r="S128" i="60"/>
  <c r="R128" i="60"/>
  <c r="V109" i="60"/>
  <c r="U109" i="60"/>
  <c r="T109" i="60"/>
  <c r="S109" i="60"/>
  <c r="R109" i="60"/>
  <c r="V85" i="60"/>
  <c r="U85" i="60"/>
  <c r="T85" i="60"/>
  <c r="S85" i="60"/>
  <c r="R85" i="60"/>
  <c r="V66" i="60"/>
  <c r="U66" i="60"/>
  <c r="T66" i="60"/>
  <c r="S66" i="60"/>
  <c r="R66" i="60"/>
  <c r="V47" i="60"/>
  <c r="U47" i="60"/>
  <c r="T47" i="60"/>
  <c r="S47" i="60"/>
  <c r="R47" i="60"/>
  <c r="V28" i="60"/>
  <c r="U28" i="60"/>
  <c r="T28" i="60"/>
  <c r="S28" i="60"/>
  <c r="R28" i="60"/>
  <c r="V7" i="60"/>
  <c r="U7" i="60"/>
  <c r="T7" i="60"/>
  <c r="S7" i="60"/>
  <c r="R7" i="60"/>
  <c r="V164" i="63"/>
  <c r="U164" i="63"/>
  <c r="T164" i="63"/>
  <c r="S164" i="63"/>
  <c r="R164" i="63"/>
  <c r="V146" i="63"/>
  <c r="U146" i="63"/>
  <c r="T146" i="63"/>
  <c r="S146" i="63"/>
  <c r="R146" i="63"/>
  <c r="V128" i="63"/>
  <c r="U128" i="63"/>
  <c r="T128" i="63"/>
  <c r="S128" i="63"/>
  <c r="R128" i="63"/>
  <c r="V109" i="63"/>
  <c r="U109" i="63"/>
  <c r="T109" i="63"/>
  <c r="S109" i="63"/>
  <c r="R109" i="63"/>
  <c r="V85" i="63"/>
  <c r="U85" i="63"/>
  <c r="T85" i="63"/>
  <c r="S85" i="63"/>
  <c r="R85" i="63"/>
  <c r="V66" i="63"/>
  <c r="U66" i="63"/>
  <c r="T66" i="63"/>
  <c r="S66" i="63"/>
  <c r="R66" i="63"/>
  <c r="V47" i="63"/>
  <c r="U47" i="63"/>
  <c r="T47" i="63"/>
  <c r="S47" i="63"/>
  <c r="R47" i="63"/>
  <c r="V28" i="63"/>
  <c r="U28" i="63"/>
  <c r="T28" i="63"/>
  <c r="S28" i="63"/>
  <c r="R28" i="63"/>
  <c r="V7" i="63"/>
  <c r="U7" i="63"/>
  <c r="T7" i="63"/>
  <c r="S7" i="63"/>
  <c r="R7" i="63"/>
  <c r="V170" i="42"/>
  <c r="U170" i="42"/>
  <c r="T170" i="42"/>
  <c r="S170" i="42"/>
  <c r="R170" i="42"/>
  <c r="V169" i="42"/>
  <c r="U169" i="42"/>
  <c r="T169" i="42"/>
  <c r="S169" i="42"/>
  <c r="R169" i="42"/>
  <c r="V152" i="42"/>
  <c r="U152" i="42"/>
  <c r="T152" i="42"/>
  <c r="S152" i="42"/>
  <c r="R152" i="42"/>
  <c r="V151" i="42"/>
  <c r="U151" i="42"/>
  <c r="T151" i="42"/>
  <c r="S151" i="42"/>
  <c r="R151" i="42"/>
  <c r="V134" i="42"/>
  <c r="U134" i="42"/>
  <c r="T134" i="42"/>
  <c r="S134" i="42"/>
  <c r="R134" i="42"/>
  <c r="V133" i="42"/>
  <c r="U133" i="42"/>
  <c r="T133" i="42"/>
  <c r="S133" i="42"/>
  <c r="R133" i="42"/>
  <c r="V115" i="42"/>
  <c r="U115" i="42"/>
  <c r="T115" i="42"/>
  <c r="S115" i="42"/>
  <c r="R115" i="42"/>
  <c r="V114" i="42"/>
  <c r="U114" i="42"/>
  <c r="T114" i="42"/>
  <c r="S114" i="42"/>
  <c r="R114" i="42"/>
  <c r="V95" i="42"/>
  <c r="U95" i="42"/>
  <c r="T95" i="42"/>
  <c r="S95" i="42"/>
  <c r="R95" i="42"/>
  <c r="V94" i="42"/>
  <c r="U94" i="42"/>
  <c r="T94" i="42"/>
  <c r="S94" i="42"/>
  <c r="R94" i="42"/>
  <c r="V91" i="42"/>
  <c r="U91" i="42"/>
  <c r="T91" i="42"/>
  <c r="S91" i="42"/>
  <c r="R91" i="42"/>
  <c r="V90" i="42"/>
  <c r="U90" i="42"/>
  <c r="T90" i="42"/>
  <c r="S90" i="42"/>
  <c r="R90" i="42"/>
  <c r="V72" i="42"/>
  <c r="U72" i="42"/>
  <c r="T72" i="42"/>
  <c r="S72" i="42"/>
  <c r="R72" i="42"/>
  <c r="V71" i="42"/>
  <c r="U71" i="42"/>
  <c r="T71" i="42"/>
  <c r="S71" i="42"/>
  <c r="R71" i="42"/>
  <c r="V53" i="42"/>
  <c r="U53" i="42"/>
  <c r="T53" i="42"/>
  <c r="S53" i="42"/>
  <c r="R53" i="42"/>
  <c r="V52" i="42"/>
  <c r="U52" i="42"/>
  <c r="T52" i="42"/>
  <c r="S52" i="42"/>
  <c r="R52" i="42"/>
  <c r="V34" i="42"/>
  <c r="U34" i="42"/>
  <c r="T34" i="42"/>
  <c r="S34" i="42"/>
  <c r="R34" i="42"/>
  <c r="V33" i="42"/>
  <c r="U33" i="42"/>
  <c r="T33" i="42"/>
  <c r="S33" i="42"/>
  <c r="R33" i="42"/>
  <c r="V14" i="42"/>
  <c r="U14" i="42"/>
  <c r="T14" i="42"/>
  <c r="S14" i="42"/>
  <c r="R14" i="42"/>
  <c r="V13" i="42"/>
  <c r="U13" i="42"/>
  <c r="T13" i="42"/>
  <c r="S13" i="42"/>
  <c r="R13" i="42"/>
  <c r="V92" i="6"/>
  <c r="U92" i="6"/>
  <c r="T92" i="6"/>
  <c r="S92" i="6"/>
  <c r="R92" i="6"/>
  <c r="V89" i="6"/>
  <c r="U89" i="6"/>
  <c r="T89" i="6"/>
  <c r="S89" i="6"/>
  <c r="R89" i="6"/>
  <c r="V15" i="11"/>
  <c r="U15" i="11"/>
  <c r="T15" i="11"/>
  <c r="S15" i="11"/>
  <c r="R15" i="11"/>
  <c r="V32" i="14"/>
  <c r="V32" i="17" s="1"/>
  <c r="U32" i="14"/>
  <c r="U32" i="17" s="1"/>
  <c r="T32" i="14"/>
  <c r="T32" i="17" s="1"/>
  <c r="S32" i="14"/>
  <c r="S32" i="17" s="1"/>
  <c r="R32" i="14"/>
  <c r="R32" i="17" s="1"/>
  <c r="V26" i="14"/>
  <c r="V26" i="17" s="1"/>
  <c r="U26" i="14"/>
  <c r="U26" i="17" s="1"/>
  <c r="T26" i="14"/>
  <c r="T26" i="17" s="1"/>
  <c r="S26" i="14"/>
  <c r="S26" i="17" s="1"/>
  <c r="R26" i="14"/>
  <c r="R26" i="17" s="1"/>
  <c r="V25" i="14"/>
  <c r="V25" i="17" s="1"/>
  <c r="U25" i="14"/>
  <c r="U25" i="17" s="1"/>
  <c r="T25" i="14"/>
  <c r="T25" i="17" s="1"/>
  <c r="S25" i="14"/>
  <c r="S25" i="17" s="1"/>
  <c r="R25" i="14"/>
  <c r="R25" i="17" s="1"/>
  <c r="V16" i="14"/>
  <c r="V15" i="14" s="1"/>
  <c r="V15" i="17" s="1"/>
  <c r="U16" i="14"/>
  <c r="U16" i="17" s="1"/>
  <c r="T16" i="14"/>
  <c r="T16" i="17" s="1"/>
  <c r="S16" i="14"/>
  <c r="S15" i="14" s="1"/>
  <c r="S15" i="17" s="1"/>
  <c r="R16" i="14"/>
  <c r="R15" i="14" s="1"/>
  <c r="R15" i="17" s="1"/>
  <c r="V14" i="14"/>
  <c r="V14" i="17" s="1"/>
  <c r="U14" i="14"/>
  <c r="U14" i="17" s="1"/>
  <c r="T14" i="14"/>
  <c r="T14" i="17" s="1"/>
  <c r="S14" i="14"/>
  <c r="S14" i="17" s="1"/>
  <c r="R14" i="14"/>
  <c r="R14" i="17" s="1"/>
  <c r="V13" i="14"/>
  <c r="V13" i="17" s="1"/>
  <c r="U13" i="14"/>
  <c r="U13" i="17" s="1"/>
  <c r="T13" i="14"/>
  <c r="T13" i="17" s="1"/>
  <c r="S13" i="14"/>
  <c r="S13" i="17" s="1"/>
  <c r="R13" i="14"/>
  <c r="R13" i="17" s="1"/>
  <c r="V12" i="14"/>
  <c r="V12" i="17" s="1"/>
  <c r="U12" i="14"/>
  <c r="U12" i="17" s="1"/>
  <c r="T12" i="14"/>
  <c r="T12" i="17" s="1"/>
  <c r="S12" i="14"/>
  <c r="S12" i="17" s="1"/>
  <c r="R12" i="14"/>
  <c r="R12" i="17" s="1"/>
  <c r="V15" i="22"/>
  <c r="U15" i="22"/>
  <c r="T15" i="22"/>
  <c r="S15" i="22"/>
  <c r="R15" i="22"/>
  <c r="V32" i="25"/>
  <c r="V32" i="28" s="1"/>
  <c r="U32" i="25"/>
  <c r="U32" i="28" s="1"/>
  <c r="T32" i="25"/>
  <c r="T32" i="28" s="1"/>
  <c r="S32" i="25"/>
  <c r="S32" i="28" s="1"/>
  <c r="R32" i="25"/>
  <c r="R32" i="28" s="1"/>
  <c r="V26" i="25"/>
  <c r="V26" i="28" s="1"/>
  <c r="U26" i="25"/>
  <c r="U26" i="28" s="1"/>
  <c r="T26" i="25"/>
  <c r="T26" i="28" s="1"/>
  <c r="S26" i="25"/>
  <c r="S26" i="28" s="1"/>
  <c r="R26" i="25"/>
  <c r="R26" i="28" s="1"/>
  <c r="V25" i="25"/>
  <c r="V25" i="28" s="1"/>
  <c r="U25" i="25"/>
  <c r="U25" i="28" s="1"/>
  <c r="T25" i="25"/>
  <c r="T25" i="28" s="1"/>
  <c r="S25" i="25"/>
  <c r="S25" i="28" s="1"/>
  <c r="R25" i="25"/>
  <c r="R25" i="28" s="1"/>
  <c r="V16" i="25"/>
  <c r="V15" i="25" s="1"/>
  <c r="V15" i="28" s="1"/>
  <c r="U16" i="25"/>
  <c r="T16" i="25"/>
  <c r="T15" i="25" s="1"/>
  <c r="T15" i="28" s="1"/>
  <c r="S16" i="25"/>
  <c r="S15" i="25" s="1"/>
  <c r="S15" i="28" s="1"/>
  <c r="R16" i="25"/>
  <c r="R15" i="25" s="1"/>
  <c r="R15" i="28" s="1"/>
  <c r="V14" i="25"/>
  <c r="V14" i="28" s="1"/>
  <c r="U14" i="25"/>
  <c r="U14" i="28" s="1"/>
  <c r="T14" i="25"/>
  <c r="T14" i="28" s="1"/>
  <c r="S14" i="25"/>
  <c r="S14" i="28" s="1"/>
  <c r="R14" i="25"/>
  <c r="R14" i="28" s="1"/>
  <c r="V13" i="25"/>
  <c r="V13" i="28" s="1"/>
  <c r="U13" i="25"/>
  <c r="U13" i="28" s="1"/>
  <c r="T13" i="25"/>
  <c r="T13" i="28" s="1"/>
  <c r="S13" i="25"/>
  <c r="S13" i="28" s="1"/>
  <c r="R13" i="25"/>
  <c r="R13" i="28" s="1"/>
  <c r="V12" i="25"/>
  <c r="V12" i="28" s="1"/>
  <c r="U12" i="25"/>
  <c r="U12" i="28" s="1"/>
  <c r="T12" i="25"/>
  <c r="T12" i="28" s="1"/>
  <c r="S12" i="25"/>
  <c r="S12" i="28" s="1"/>
  <c r="R12" i="25"/>
  <c r="R12" i="28" s="1"/>
  <c r="V13" i="6" l="1"/>
  <c r="U21" i="6"/>
  <c r="R21" i="6"/>
  <c r="U22" i="6"/>
  <c r="S19" i="6"/>
  <c r="S13" i="6"/>
  <c r="T116" i="6"/>
  <c r="T146" i="6" s="1"/>
  <c r="S113" i="6"/>
  <c r="S143" i="6" s="1"/>
  <c r="R16" i="28"/>
  <c r="V18" i="6"/>
  <c r="S16" i="17"/>
  <c r="R22" i="6"/>
  <c r="U116" i="6"/>
  <c r="U170" i="6" s="1"/>
  <c r="U16" i="35"/>
  <c r="U16" i="36"/>
  <c r="U16" i="33"/>
  <c r="U16" i="32"/>
  <c r="U18" i="36"/>
  <c r="U16" i="34"/>
  <c r="U18" i="31"/>
  <c r="U16" i="30"/>
  <c r="U16" i="31"/>
  <c r="U16" i="37"/>
  <c r="U18" i="32"/>
  <c r="U18" i="34"/>
  <c r="U18" i="37"/>
  <c r="U18" i="35"/>
  <c r="U18" i="30"/>
  <c r="U18" i="33"/>
  <c r="V21" i="6"/>
  <c r="T13" i="6"/>
  <c r="S17" i="6"/>
  <c r="V116" i="6"/>
  <c r="V170" i="6" s="1"/>
  <c r="V16" i="35"/>
  <c r="V16" i="37"/>
  <c r="V16" i="33"/>
  <c r="V16" i="30"/>
  <c r="V18" i="34"/>
  <c r="V16" i="34"/>
  <c r="V16" i="32"/>
  <c r="V16" i="36"/>
  <c r="V16" i="31"/>
  <c r="V18" i="30"/>
  <c r="V18" i="32"/>
  <c r="V18" i="36"/>
  <c r="V18" i="35"/>
  <c r="V18" i="33"/>
  <c r="V18" i="37"/>
  <c r="V18" i="31"/>
  <c r="T21" i="6"/>
  <c r="R13" i="6"/>
  <c r="R16" i="30"/>
  <c r="R16" i="32"/>
  <c r="R18" i="37"/>
  <c r="R16" i="33"/>
  <c r="R16" i="34"/>
  <c r="R16" i="37"/>
  <c r="R16" i="31"/>
  <c r="R18" i="34"/>
  <c r="R16" i="36"/>
  <c r="R16" i="35"/>
  <c r="R18" i="32"/>
  <c r="R18" i="31"/>
  <c r="R18" i="36"/>
  <c r="R18" i="33"/>
  <c r="R18" i="35"/>
  <c r="R18" i="30"/>
  <c r="S16" i="32"/>
  <c r="S16" i="35"/>
  <c r="S16" i="31"/>
  <c r="S16" i="33"/>
  <c r="S16" i="34"/>
  <c r="S16" i="30"/>
  <c r="S16" i="37"/>
  <c r="S16" i="36"/>
  <c r="S18" i="37"/>
  <c r="S18" i="32"/>
  <c r="S18" i="36"/>
  <c r="S18" i="34"/>
  <c r="S18" i="31"/>
  <c r="S18" i="35"/>
  <c r="S18" i="33"/>
  <c r="S18" i="30"/>
  <c r="T16" i="31"/>
  <c r="T16" i="36"/>
  <c r="T16" i="35"/>
  <c r="T16" i="30"/>
  <c r="T16" i="34"/>
  <c r="T16" i="32"/>
  <c r="T16" i="37"/>
  <c r="T16" i="33"/>
  <c r="T18" i="32"/>
  <c r="T18" i="37"/>
  <c r="T18" i="31"/>
  <c r="T18" i="34"/>
  <c r="T18" i="36"/>
  <c r="T18" i="30"/>
  <c r="T18" i="35"/>
  <c r="T18" i="33"/>
  <c r="U113" i="6"/>
  <c r="U167" i="6" s="1"/>
  <c r="U23" i="6"/>
  <c r="U17" i="6"/>
  <c r="S21" i="6"/>
  <c r="T15" i="14"/>
  <c r="T15" i="17" s="1"/>
  <c r="T16" i="28"/>
  <c r="T19" i="6"/>
  <c r="V16" i="17"/>
  <c r="V17" i="6"/>
  <c r="U13" i="6"/>
  <c r="T22" i="6"/>
  <c r="R19" i="6"/>
  <c r="U18" i="6"/>
  <c r="T18" i="6"/>
  <c r="T23" i="6"/>
  <c r="R113" i="6"/>
  <c r="R143" i="6" s="1"/>
  <c r="U19" i="6"/>
  <c r="V23" i="6"/>
  <c r="R116" i="6"/>
  <c r="R146" i="6" s="1"/>
  <c r="R17" i="6"/>
  <c r="V113" i="6"/>
  <c r="V143" i="6" s="1"/>
  <c r="V16" i="28"/>
  <c r="U15" i="14"/>
  <c r="U15" i="17" s="1"/>
  <c r="R16" i="17"/>
  <c r="S22" i="6"/>
  <c r="S23" i="6"/>
  <c r="V22" i="6"/>
  <c r="T143" i="6"/>
  <c r="T167" i="6"/>
  <c r="R18" i="6"/>
  <c r="S18" i="6"/>
  <c r="V19" i="6"/>
  <c r="R23" i="6"/>
  <c r="S116" i="6"/>
  <c r="T17" i="6"/>
  <c r="U16" i="28"/>
  <c r="U15" i="25"/>
  <c r="U15" i="28" s="1"/>
  <c r="S16" i="28"/>
  <c r="U146" i="6" l="1"/>
  <c r="T170" i="6"/>
  <c r="U20" i="6"/>
  <c r="S167" i="6"/>
  <c r="V20" i="6"/>
  <c r="V146" i="6"/>
  <c r="U143" i="6"/>
  <c r="S20" i="6"/>
  <c r="V167" i="6"/>
  <c r="T17" i="37"/>
  <c r="S17" i="37"/>
  <c r="R17" i="31"/>
  <c r="V17" i="31"/>
  <c r="V17" i="35"/>
  <c r="T17" i="32"/>
  <c r="S17" i="30"/>
  <c r="R17" i="37"/>
  <c r="V17" i="36"/>
  <c r="U17" i="32"/>
  <c r="T17" i="34"/>
  <c r="S17" i="34"/>
  <c r="R17" i="34"/>
  <c r="V17" i="32"/>
  <c r="U17" i="33"/>
  <c r="R170" i="6"/>
  <c r="T17" i="30"/>
  <c r="S17" i="33"/>
  <c r="R17" i="33"/>
  <c r="V17" i="34"/>
  <c r="U17" i="37"/>
  <c r="U17" i="36"/>
  <c r="T17" i="35"/>
  <c r="S17" i="31"/>
  <c r="U17" i="31"/>
  <c r="U17" i="35"/>
  <c r="T17" i="36"/>
  <c r="S17" i="35"/>
  <c r="R17" i="35"/>
  <c r="R17" i="32"/>
  <c r="V17" i="30"/>
  <c r="U17" i="30"/>
  <c r="T17" i="31"/>
  <c r="S17" i="32"/>
  <c r="R17" i="36"/>
  <c r="R17" i="30"/>
  <c r="V17" i="33"/>
  <c r="T17" i="33"/>
  <c r="S17" i="36"/>
  <c r="V17" i="37"/>
  <c r="U17" i="34"/>
  <c r="R167" i="6"/>
  <c r="R20" i="6"/>
  <c r="T20" i="6"/>
  <c r="S146" i="6"/>
  <c r="S170" i="6"/>
  <c r="A5" i="72" l="1"/>
  <c r="A19" i="72"/>
  <c r="A33" i="72"/>
  <c r="A47" i="72"/>
  <c r="A61" i="72"/>
  <c r="A75" i="72"/>
  <c r="A76" i="72"/>
  <c r="A77" i="72"/>
  <c r="B78" i="72"/>
  <c r="C78" i="72"/>
  <c r="D78" i="72"/>
  <c r="E78" i="72"/>
  <c r="F78" i="72"/>
  <c r="G78" i="72"/>
  <c r="H78" i="72"/>
  <c r="I78" i="72"/>
  <c r="J78" i="72"/>
  <c r="K78" i="72"/>
  <c r="L78" i="72"/>
  <c r="M78" i="72"/>
  <c r="N78" i="72"/>
  <c r="O78" i="72"/>
  <c r="P78" i="72"/>
  <c r="Q78" i="72"/>
  <c r="B80" i="72"/>
  <c r="C80" i="72"/>
  <c r="D80" i="72"/>
  <c r="E80" i="72"/>
  <c r="F80" i="72"/>
  <c r="G80" i="72"/>
  <c r="H80" i="72"/>
  <c r="I80" i="72"/>
  <c r="J80" i="72"/>
  <c r="K80" i="72"/>
  <c r="L80" i="72"/>
  <c r="M80" i="72"/>
  <c r="N80" i="72"/>
  <c r="O80" i="72"/>
  <c r="P80" i="72"/>
  <c r="Q80" i="72"/>
  <c r="B82" i="72"/>
  <c r="C82" i="72"/>
  <c r="D82" i="72"/>
  <c r="E82" i="72"/>
  <c r="F82" i="72"/>
  <c r="G82" i="72"/>
  <c r="H82" i="72"/>
  <c r="I82" i="72"/>
  <c r="J82" i="72"/>
  <c r="K82" i="72"/>
  <c r="L82" i="72"/>
  <c r="M82" i="72"/>
  <c r="N82" i="72"/>
  <c r="O82" i="72"/>
  <c r="P82" i="72"/>
  <c r="Q82" i="72"/>
  <c r="B85" i="72"/>
  <c r="C85" i="72"/>
  <c r="D85" i="72"/>
  <c r="E85" i="72"/>
  <c r="F85" i="72"/>
  <c r="G85" i="72"/>
  <c r="H85" i="72"/>
  <c r="I85" i="72"/>
  <c r="J85" i="72"/>
  <c r="K85" i="72"/>
  <c r="L85" i="72"/>
  <c r="M85" i="72"/>
  <c r="N85" i="72"/>
  <c r="O85" i="72"/>
  <c r="P85" i="72"/>
  <c r="Q85" i="72"/>
  <c r="B86" i="72"/>
  <c r="C86" i="72"/>
  <c r="D86" i="72"/>
  <c r="E86" i="72"/>
  <c r="F86" i="72"/>
  <c r="G86" i="72"/>
  <c r="H86" i="72"/>
  <c r="I86" i="72"/>
  <c r="J86" i="72"/>
  <c r="K86" i="72"/>
  <c r="L86" i="72"/>
  <c r="M86" i="72"/>
  <c r="N86" i="72"/>
  <c r="O86" i="72"/>
  <c r="P86" i="72"/>
  <c r="Q86" i="72"/>
  <c r="B89" i="72"/>
  <c r="C89" i="72"/>
  <c r="D89" i="72"/>
  <c r="E89" i="72"/>
  <c r="F89" i="72"/>
  <c r="G89" i="72"/>
  <c r="H89" i="72"/>
  <c r="I89" i="72"/>
  <c r="J89" i="72"/>
  <c r="K89" i="72"/>
  <c r="L89" i="72"/>
  <c r="M89" i="72"/>
  <c r="N89" i="72"/>
  <c r="O89" i="72"/>
  <c r="P89" i="72"/>
  <c r="Q89" i="72"/>
  <c r="B90" i="72"/>
  <c r="C90" i="72"/>
  <c r="D90" i="72"/>
  <c r="E90" i="72"/>
  <c r="F90" i="72"/>
  <c r="G90" i="72"/>
  <c r="H90" i="72"/>
  <c r="I90" i="72"/>
  <c r="J90" i="72"/>
  <c r="K90" i="72"/>
  <c r="L90" i="72"/>
  <c r="M90" i="72"/>
  <c r="N90" i="72"/>
  <c r="O90" i="72"/>
  <c r="P90" i="72"/>
  <c r="Q90" i="72"/>
  <c r="B91" i="72"/>
  <c r="C91" i="72"/>
  <c r="D91" i="72"/>
  <c r="E91" i="72"/>
  <c r="F91" i="72"/>
  <c r="G91" i="72"/>
  <c r="H91" i="72"/>
  <c r="I91" i="72"/>
  <c r="J91" i="72"/>
  <c r="K91" i="72"/>
  <c r="L91" i="72"/>
  <c r="M91" i="72"/>
  <c r="N91" i="72"/>
  <c r="O91" i="72"/>
  <c r="P91" i="72"/>
  <c r="Q91" i="72"/>
  <c r="A95" i="72"/>
  <c r="A97" i="72"/>
  <c r="A115" i="72"/>
  <c r="A133" i="72"/>
  <c r="A151" i="72"/>
  <c r="B154" i="72"/>
  <c r="C154" i="72"/>
  <c r="D154" i="72"/>
  <c r="E154" i="72"/>
  <c r="F154" i="72"/>
  <c r="G154" i="72"/>
  <c r="H154" i="72"/>
  <c r="I154" i="72"/>
  <c r="J154" i="72"/>
  <c r="K154" i="72"/>
  <c r="L154" i="72"/>
  <c r="M154" i="72"/>
  <c r="N154" i="72"/>
  <c r="O154" i="72"/>
  <c r="P154" i="72"/>
  <c r="Q154" i="72"/>
  <c r="A169" i="72"/>
  <c r="A187" i="72"/>
  <c r="A205" i="72"/>
  <c r="B208" i="72"/>
  <c r="C208" i="72"/>
  <c r="D208" i="72"/>
  <c r="E208" i="72"/>
  <c r="F208" i="72"/>
  <c r="G208" i="72"/>
  <c r="H208" i="72"/>
  <c r="I208" i="72"/>
  <c r="J208" i="72"/>
  <c r="K208" i="72"/>
  <c r="L208" i="72"/>
  <c r="M208" i="72"/>
  <c r="N208" i="72"/>
  <c r="O208" i="72"/>
  <c r="P208" i="72"/>
  <c r="Q208" i="72"/>
  <c r="A223" i="72"/>
  <c r="A241" i="72"/>
  <c r="A259" i="72"/>
  <c r="B262" i="72"/>
  <c r="C262" i="72"/>
  <c r="D262" i="72"/>
  <c r="E262" i="72"/>
  <c r="F262" i="72"/>
  <c r="G262" i="72"/>
  <c r="H262" i="72"/>
  <c r="I262" i="72"/>
  <c r="J262" i="72"/>
  <c r="K262" i="72"/>
  <c r="L262" i="72"/>
  <c r="M262" i="72"/>
  <c r="N262" i="72"/>
  <c r="O262" i="72"/>
  <c r="P262" i="72"/>
  <c r="Q262" i="72"/>
  <c r="A279" i="72"/>
  <c r="A297" i="72"/>
  <c r="A315" i="72"/>
  <c r="A333" i="72"/>
  <c r="C336" i="72"/>
  <c r="D336" i="72"/>
  <c r="E336" i="72"/>
  <c r="F336" i="72"/>
  <c r="G336" i="72"/>
  <c r="H336" i="72"/>
  <c r="I336" i="72"/>
  <c r="J336" i="72"/>
  <c r="K336" i="72"/>
  <c r="L336" i="72"/>
  <c r="M336" i="72"/>
  <c r="N336" i="72"/>
  <c r="O336" i="72"/>
  <c r="P336" i="72"/>
  <c r="Q336" i="72"/>
  <c r="A351" i="72"/>
  <c r="A369" i="72"/>
  <c r="A387" i="72"/>
  <c r="C390" i="72"/>
  <c r="D390" i="72"/>
  <c r="E390" i="72"/>
  <c r="F390" i="72"/>
  <c r="G390" i="72"/>
  <c r="H390" i="72"/>
  <c r="I390" i="72"/>
  <c r="J390" i="72"/>
  <c r="K390" i="72"/>
  <c r="L390" i="72"/>
  <c r="M390" i="72"/>
  <c r="N390" i="72"/>
  <c r="O390" i="72"/>
  <c r="P390" i="72"/>
  <c r="Q390" i="72"/>
  <c r="A405" i="72"/>
  <c r="A441" i="72"/>
  <c r="C444" i="72"/>
  <c r="D444" i="72"/>
  <c r="E444" i="72"/>
  <c r="F444" i="72"/>
  <c r="G444" i="72"/>
  <c r="H444" i="72"/>
  <c r="I444" i="72"/>
  <c r="J444" i="72"/>
  <c r="K444" i="72"/>
  <c r="L444" i="72"/>
  <c r="M444" i="72"/>
  <c r="N444" i="72"/>
  <c r="O444" i="72"/>
  <c r="P444" i="72"/>
  <c r="Q444" i="72"/>
  <c r="A5" i="71"/>
  <c r="A19" i="71"/>
  <c r="A33" i="71"/>
  <c r="A47" i="71"/>
  <c r="A61" i="71"/>
  <c r="A75" i="71"/>
  <c r="A76" i="71"/>
  <c r="A77" i="71"/>
  <c r="B78" i="71"/>
  <c r="C78" i="71"/>
  <c r="D78" i="71"/>
  <c r="E78" i="71"/>
  <c r="F78" i="71"/>
  <c r="G78" i="71"/>
  <c r="H78" i="71"/>
  <c r="I78" i="71"/>
  <c r="J78" i="71"/>
  <c r="K78" i="71"/>
  <c r="L78" i="71"/>
  <c r="M78" i="71"/>
  <c r="N78" i="71"/>
  <c r="O78" i="71"/>
  <c r="P78" i="71"/>
  <c r="Q78" i="71"/>
  <c r="B80" i="71"/>
  <c r="C80" i="71"/>
  <c r="D80" i="71"/>
  <c r="E80" i="71"/>
  <c r="F80" i="71"/>
  <c r="G80" i="71"/>
  <c r="H80" i="71"/>
  <c r="I80" i="71"/>
  <c r="J80" i="71"/>
  <c r="K80" i="71"/>
  <c r="L80" i="71"/>
  <c r="M80" i="71"/>
  <c r="N80" i="71"/>
  <c r="O80" i="71"/>
  <c r="P80" i="71"/>
  <c r="Q80" i="71"/>
  <c r="B82" i="71"/>
  <c r="C82" i="71"/>
  <c r="D82" i="71"/>
  <c r="E82" i="71"/>
  <c r="F82" i="71"/>
  <c r="G82" i="71"/>
  <c r="H82" i="71"/>
  <c r="I82" i="71"/>
  <c r="J82" i="71"/>
  <c r="K82" i="71"/>
  <c r="L82" i="71"/>
  <c r="M82" i="71"/>
  <c r="N82" i="71"/>
  <c r="O82" i="71"/>
  <c r="P82" i="71"/>
  <c r="Q82" i="71"/>
  <c r="B85" i="71"/>
  <c r="C85" i="71"/>
  <c r="D85" i="71"/>
  <c r="E85" i="71"/>
  <c r="F85" i="71"/>
  <c r="G85" i="71"/>
  <c r="H85" i="71"/>
  <c r="I85" i="71"/>
  <c r="J85" i="71"/>
  <c r="K85" i="71"/>
  <c r="L85" i="71"/>
  <c r="M85" i="71"/>
  <c r="N85" i="71"/>
  <c r="O85" i="71"/>
  <c r="P85" i="71"/>
  <c r="Q85" i="71"/>
  <c r="B86" i="71"/>
  <c r="C86" i="71"/>
  <c r="D86" i="71"/>
  <c r="E86" i="71"/>
  <c r="F86" i="71"/>
  <c r="G86" i="71"/>
  <c r="H86" i="71"/>
  <c r="I86" i="71"/>
  <c r="J86" i="71"/>
  <c r="K86" i="71"/>
  <c r="L86" i="71"/>
  <c r="M86" i="71"/>
  <c r="N86" i="71"/>
  <c r="O86" i="71"/>
  <c r="P86" i="71"/>
  <c r="Q86" i="71"/>
  <c r="B89" i="71"/>
  <c r="C89" i="71"/>
  <c r="D89" i="71"/>
  <c r="E89" i="71"/>
  <c r="F89" i="71"/>
  <c r="G89" i="71"/>
  <c r="H89" i="71"/>
  <c r="I89" i="71"/>
  <c r="J89" i="71"/>
  <c r="K89" i="71"/>
  <c r="L89" i="71"/>
  <c r="M89" i="71"/>
  <c r="N89" i="71"/>
  <c r="O89" i="71"/>
  <c r="P89" i="71"/>
  <c r="Q89" i="71"/>
  <c r="B90" i="71"/>
  <c r="C90" i="71"/>
  <c r="D90" i="71"/>
  <c r="E90" i="71"/>
  <c r="F90" i="71"/>
  <c r="G90" i="71"/>
  <c r="H90" i="71"/>
  <c r="I90" i="71"/>
  <c r="J90" i="71"/>
  <c r="K90" i="71"/>
  <c r="L90" i="71"/>
  <c r="M90" i="71"/>
  <c r="N90" i="71"/>
  <c r="O90" i="71"/>
  <c r="P90" i="71"/>
  <c r="Q90" i="71"/>
  <c r="B91" i="71"/>
  <c r="C91" i="71"/>
  <c r="D91" i="71"/>
  <c r="E91" i="71"/>
  <c r="F91" i="71"/>
  <c r="G91" i="71"/>
  <c r="H91" i="71"/>
  <c r="I91" i="71"/>
  <c r="J91" i="71"/>
  <c r="K91" i="71"/>
  <c r="L91" i="71"/>
  <c r="M91" i="71"/>
  <c r="N91" i="71"/>
  <c r="O91" i="71"/>
  <c r="P91" i="71"/>
  <c r="Q91" i="71"/>
  <c r="A95" i="71"/>
  <c r="A97" i="71"/>
  <c r="A115" i="71"/>
  <c r="A133" i="71"/>
  <c r="A151" i="71"/>
  <c r="B154" i="71"/>
  <c r="C154" i="71"/>
  <c r="D154" i="71"/>
  <c r="E154" i="71"/>
  <c r="F154" i="71"/>
  <c r="G154" i="71"/>
  <c r="H154" i="71"/>
  <c r="I154" i="71"/>
  <c r="J154" i="71"/>
  <c r="K154" i="71"/>
  <c r="L154" i="71"/>
  <c r="M154" i="71"/>
  <c r="N154" i="71"/>
  <c r="O154" i="71"/>
  <c r="P154" i="71"/>
  <c r="Q154" i="71"/>
  <c r="A169" i="71"/>
  <c r="A187" i="71"/>
  <c r="A205" i="71"/>
  <c r="B208" i="71"/>
  <c r="C208" i="71"/>
  <c r="D208" i="71"/>
  <c r="E208" i="71"/>
  <c r="F208" i="71"/>
  <c r="G208" i="71"/>
  <c r="H208" i="71"/>
  <c r="I208" i="71"/>
  <c r="J208" i="71"/>
  <c r="K208" i="71"/>
  <c r="L208" i="71"/>
  <c r="M208" i="71"/>
  <c r="N208" i="71"/>
  <c r="O208" i="71"/>
  <c r="P208" i="71"/>
  <c r="Q208" i="71"/>
  <c r="A223" i="71"/>
  <c r="A241" i="71"/>
  <c r="A259" i="71"/>
  <c r="B262" i="71"/>
  <c r="C262" i="71"/>
  <c r="D262" i="71"/>
  <c r="E262" i="71"/>
  <c r="F262" i="71"/>
  <c r="G262" i="71"/>
  <c r="H262" i="71"/>
  <c r="I262" i="71"/>
  <c r="J262" i="71"/>
  <c r="K262" i="71"/>
  <c r="L262" i="71"/>
  <c r="M262" i="71"/>
  <c r="N262" i="71"/>
  <c r="O262" i="71"/>
  <c r="P262" i="71"/>
  <c r="Q262" i="71"/>
  <c r="A279" i="71"/>
  <c r="A297" i="71"/>
  <c r="A315" i="71"/>
  <c r="A333" i="71"/>
  <c r="C336" i="71"/>
  <c r="D336" i="71"/>
  <c r="E336" i="71"/>
  <c r="F336" i="71"/>
  <c r="G336" i="71"/>
  <c r="H336" i="71"/>
  <c r="I336" i="71"/>
  <c r="J336" i="71"/>
  <c r="K336" i="71"/>
  <c r="L336" i="71"/>
  <c r="M336" i="71"/>
  <c r="N336" i="71"/>
  <c r="O336" i="71"/>
  <c r="P336" i="71"/>
  <c r="Q336" i="71"/>
  <c r="A351" i="71"/>
  <c r="A369" i="71"/>
  <c r="A387" i="71"/>
  <c r="C390" i="71"/>
  <c r="D390" i="71"/>
  <c r="E390" i="71"/>
  <c r="F390" i="71"/>
  <c r="G390" i="71"/>
  <c r="H390" i="71"/>
  <c r="I390" i="71"/>
  <c r="J390" i="71"/>
  <c r="K390" i="71"/>
  <c r="L390" i="71"/>
  <c r="M390" i="71"/>
  <c r="N390" i="71"/>
  <c r="O390" i="71"/>
  <c r="P390" i="71"/>
  <c r="Q390" i="71"/>
  <c r="A405" i="71"/>
  <c r="A441" i="71"/>
  <c r="C444" i="71"/>
  <c r="D444" i="71"/>
  <c r="E444" i="71"/>
  <c r="F444" i="71"/>
  <c r="G444" i="71"/>
  <c r="H444" i="71"/>
  <c r="I444" i="71"/>
  <c r="J444" i="71"/>
  <c r="K444" i="71"/>
  <c r="L444" i="71"/>
  <c r="M444" i="71"/>
  <c r="N444" i="71"/>
  <c r="O444" i="71"/>
  <c r="P444" i="71"/>
  <c r="Q444" i="71"/>
  <c r="A5" i="70"/>
  <c r="A19" i="70"/>
  <c r="A33" i="70"/>
  <c r="A47" i="70"/>
  <c r="A61" i="70"/>
  <c r="A75" i="70"/>
  <c r="A76" i="70"/>
  <c r="A77" i="70"/>
  <c r="B78" i="70"/>
  <c r="C78" i="70"/>
  <c r="D78" i="70"/>
  <c r="E78" i="70"/>
  <c r="F78" i="70"/>
  <c r="G78" i="70"/>
  <c r="H78" i="70"/>
  <c r="I78" i="70"/>
  <c r="J78" i="70"/>
  <c r="K78" i="70"/>
  <c r="L78" i="70"/>
  <c r="M78" i="70"/>
  <c r="N78" i="70"/>
  <c r="O78" i="70"/>
  <c r="P78" i="70"/>
  <c r="Q78" i="70"/>
  <c r="B80" i="70"/>
  <c r="C80" i="70"/>
  <c r="D80" i="70"/>
  <c r="E80" i="70"/>
  <c r="F80" i="70"/>
  <c r="G80" i="70"/>
  <c r="H80" i="70"/>
  <c r="I80" i="70"/>
  <c r="J80" i="70"/>
  <c r="K80" i="70"/>
  <c r="L80" i="70"/>
  <c r="M80" i="70"/>
  <c r="N80" i="70"/>
  <c r="O80" i="70"/>
  <c r="P80" i="70"/>
  <c r="Q80" i="70"/>
  <c r="B81" i="70"/>
  <c r="C81" i="70"/>
  <c r="D81" i="70"/>
  <c r="E81" i="70"/>
  <c r="F81" i="70"/>
  <c r="G81" i="70"/>
  <c r="H81" i="70"/>
  <c r="I81" i="70"/>
  <c r="J81" i="70"/>
  <c r="K81" i="70"/>
  <c r="L81" i="70"/>
  <c r="M81" i="70"/>
  <c r="N81" i="70"/>
  <c r="O81" i="70"/>
  <c r="P81" i="70"/>
  <c r="Q81" i="70"/>
  <c r="B83" i="70"/>
  <c r="C83" i="70"/>
  <c r="D83" i="70"/>
  <c r="E83" i="70"/>
  <c r="F83" i="70"/>
  <c r="G83" i="70"/>
  <c r="H83" i="70"/>
  <c r="I83" i="70"/>
  <c r="J83" i="70"/>
  <c r="K83" i="70"/>
  <c r="L83" i="70"/>
  <c r="M83" i="70"/>
  <c r="N83" i="70"/>
  <c r="O83" i="70"/>
  <c r="P83" i="70"/>
  <c r="Q83" i="70"/>
  <c r="B86" i="70"/>
  <c r="C86" i="70"/>
  <c r="D86" i="70"/>
  <c r="E86" i="70"/>
  <c r="F86" i="70"/>
  <c r="G86" i="70"/>
  <c r="H86" i="70"/>
  <c r="I86" i="70"/>
  <c r="J86" i="70"/>
  <c r="K86" i="70"/>
  <c r="L86" i="70"/>
  <c r="M86" i="70"/>
  <c r="N86" i="70"/>
  <c r="O86" i="70"/>
  <c r="P86" i="70"/>
  <c r="Q86" i="70"/>
  <c r="B87" i="70"/>
  <c r="C87" i="70"/>
  <c r="D87" i="70"/>
  <c r="E87" i="70"/>
  <c r="F87" i="70"/>
  <c r="G87" i="70"/>
  <c r="H87" i="70"/>
  <c r="I87" i="70"/>
  <c r="J87" i="70"/>
  <c r="K87" i="70"/>
  <c r="L87" i="70"/>
  <c r="M87" i="70"/>
  <c r="N87" i="70"/>
  <c r="O87" i="70"/>
  <c r="P87" i="70"/>
  <c r="Q87" i="70"/>
  <c r="B90" i="70"/>
  <c r="C90" i="70"/>
  <c r="D90" i="70"/>
  <c r="E90" i="70"/>
  <c r="F90" i="70"/>
  <c r="G90" i="70"/>
  <c r="H90" i="70"/>
  <c r="I90" i="70"/>
  <c r="J90" i="70"/>
  <c r="K90" i="70"/>
  <c r="L90" i="70"/>
  <c r="M90" i="70"/>
  <c r="N90" i="70"/>
  <c r="O90" i="70"/>
  <c r="P90" i="70"/>
  <c r="Q90" i="70"/>
  <c r="B91" i="70"/>
  <c r="C91" i="70"/>
  <c r="D91" i="70"/>
  <c r="E91" i="70"/>
  <c r="F91" i="70"/>
  <c r="G91" i="70"/>
  <c r="H91" i="70"/>
  <c r="I91" i="70"/>
  <c r="J91" i="70"/>
  <c r="K91" i="70"/>
  <c r="L91" i="70"/>
  <c r="M91" i="70"/>
  <c r="N91" i="70"/>
  <c r="O91" i="70"/>
  <c r="P91" i="70"/>
  <c r="Q91" i="70"/>
  <c r="B92" i="70"/>
  <c r="C92" i="70"/>
  <c r="D92" i="70"/>
  <c r="E92" i="70"/>
  <c r="F92" i="70"/>
  <c r="G92" i="70"/>
  <c r="H92" i="70"/>
  <c r="I92" i="70"/>
  <c r="J92" i="70"/>
  <c r="K92" i="70"/>
  <c r="L92" i="70"/>
  <c r="M92" i="70"/>
  <c r="N92" i="70"/>
  <c r="O92" i="70"/>
  <c r="P92" i="70"/>
  <c r="Q92" i="70"/>
  <c r="A96" i="70"/>
  <c r="A98" i="70"/>
  <c r="A117" i="70"/>
  <c r="A136" i="70"/>
  <c r="A155" i="70"/>
  <c r="B159" i="70"/>
  <c r="C159" i="70"/>
  <c r="D159" i="70"/>
  <c r="E159" i="70"/>
  <c r="F159" i="70"/>
  <c r="G159" i="70"/>
  <c r="H159" i="70"/>
  <c r="I159" i="70"/>
  <c r="J159" i="70"/>
  <c r="K159" i="70"/>
  <c r="L159" i="70"/>
  <c r="M159" i="70"/>
  <c r="N159" i="70"/>
  <c r="O159" i="70"/>
  <c r="P159" i="70"/>
  <c r="Q159" i="70"/>
  <c r="A174" i="70"/>
  <c r="A193" i="70"/>
  <c r="A212" i="70"/>
  <c r="B216" i="70"/>
  <c r="C216" i="70"/>
  <c r="D216" i="70"/>
  <c r="E216" i="70"/>
  <c r="F216" i="70"/>
  <c r="G216" i="70"/>
  <c r="H216" i="70"/>
  <c r="I216" i="70"/>
  <c r="J216" i="70"/>
  <c r="K216" i="70"/>
  <c r="L216" i="70"/>
  <c r="M216" i="70"/>
  <c r="N216" i="70"/>
  <c r="O216" i="70"/>
  <c r="P216" i="70"/>
  <c r="Q216" i="70"/>
  <c r="A231" i="70"/>
  <c r="A250" i="70"/>
  <c r="A269" i="70"/>
  <c r="B273" i="70"/>
  <c r="C273" i="70"/>
  <c r="D273" i="70"/>
  <c r="E273" i="70"/>
  <c r="F273" i="70"/>
  <c r="G273" i="70"/>
  <c r="H273" i="70"/>
  <c r="I273" i="70"/>
  <c r="J273" i="70"/>
  <c r="K273" i="70"/>
  <c r="L273" i="70"/>
  <c r="M273" i="70"/>
  <c r="N273" i="70"/>
  <c r="O273" i="70"/>
  <c r="P273" i="70"/>
  <c r="Q273" i="70"/>
  <c r="A290" i="70"/>
  <c r="A309" i="70"/>
  <c r="A328" i="70"/>
  <c r="A347" i="70"/>
  <c r="C351" i="70"/>
  <c r="D351" i="70"/>
  <c r="E351" i="70"/>
  <c r="F351" i="70"/>
  <c r="G351" i="70"/>
  <c r="H351" i="70"/>
  <c r="I351" i="70"/>
  <c r="J351" i="70"/>
  <c r="K351" i="70"/>
  <c r="L351" i="70"/>
  <c r="M351" i="70"/>
  <c r="N351" i="70"/>
  <c r="O351" i="70"/>
  <c r="P351" i="70"/>
  <c r="Q351" i="70"/>
  <c r="A366" i="70"/>
  <c r="A385" i="70"/>
  <c r="A404" i="70"/>
  <c r="C408" i="70"/>
  <c r="D408" i="70"/>
  <c r="E408" i="70"/>
  <c r="F408" i="70"/>
  <c r="G408" i="70"/>
  <c r="H408" i="70"/>
  <c r="I408" i="70"/>
  <c r="J408" i="70"/>
  <c r="K408" i="70"/>
  <c r="L408" i="70"/>
  <c r="M408" i="70"/>
  <c r="N408" i="70"/>
  <c r="O408" i="70"/>
  <c r="P408" i="70"/>
  <c r="Q408" i="70"/>
  <c r="A423" i="70"/>
  <c r="A461" i="70"/>
  <c r="C465" i="70"/>
  <c r="D465" i="70"/>
  <c r="E465" i="70"/>
  <c r="F465" i="70"/>
  <c r="G465" i="70"/>
  <c r="H465" i="70"/>
  <c r="I465" i="70"/>
  <c r="J465" i="70"/>
  <c r="K465" i="70"/>
  <c r="L465" i="70"/>
  <c r="M465" i="70"/>
  <c r="N465" i="70"/>
  <c r="O465" i="70"/>
  <c r="P465" i="70"/>
  <c r="Q465" i="70"/>
  <c r="A5" i="69"/>
  <c r="A19" i="69"/>
  <c r="A33" i="69"/>
  <c r="A47" i="69"/>
  <c r="A61" i="69"/>
  <c r="A75" i="69"/>
  <c r="A76" i="69"/>
  <c r="A77" i="69"/>
  <c r="B78" i="69"/>
  <c r="C78" i="69"/>
  <c r="D78" i="69"/>
  <c r="E78" i="69"/>
  <c r="F78" i="69"/>
  <c r="G78" i="69"/>
  <c r="H78" i="69"/>
  <c r="I78" i="69"/>
  <c r="J78" i="69"/>
  <c r="K78" i="69"/>
  <c r="L78" i="69"/>
  <c r="M78" i="69"/>
  <c r="N78" i="69"/>
  <c r="O78" i="69"/>
  <c r="P78" i="69"/>
  <c r="Q78" i="69"/>
  <c r="B80" i="69"/>
  <c r="C80" i="69"/>
  <c r="D80" i="69"/>
  <c r="E80" i="69"/>
  <c r="F80" i="69"/>
  <c r="G80" i="69"/>
  <c r="H80" i="69"/>
  <c r="I80" i="69"/>
  <c r="J80" i="69"/>
  <c r="K80" i="69"/>
  <c r="L80" i="69"/>
  <c r="M80" i="69"/>
  <c r="N80" i="69"/>
  <c r="O80" i="69"/>
  <c r="P80" i="69"/>
  <c r="Q80" i="69"/>
  <c r="B81" i="69"/>
  <c r="C81" i="69"/>
  <c r="D81" i="69"/>
  <c r="E81" i="69"/>
  <c r="F81" i="69"/>
  <c r="G81" i="69"/>
  <c r="H81" i="69"/>
  <c r="I81" i="69"/>
  <c r="J81" i="69"/>
  <c r="K81" i="69"/>
  <c r="L81" i="69"/>
  <c r="M81" i="69"/>
  <c r="N81" i="69"/>
  <c r="O81" i="69"/>
  <c r="P81" i="69"/>
  <c r="Q81" i="69"/>
  <c r="B83" i="69"/>
  <c r="C83" i="69"/>
  <c r="D83" i="69"/>
  <c r="E83" i="69"/>
  <c r="F83" i="69"/>
  <c r="G83" i="69"/>
  <c r="H83" i="69"/>
  <c r="I83" i="69"/>
  <c r="J83" i="69"/>
  <c r="K83" i="69"/>
  <c r="L83" i="69"/>
  <c r="M83" i="69"/>
  <c r="N83" i="69"/>
  <c r="O83" i="69"/>
  <c r="P83" i="69"/>
  <c r="Q83" i="69"/>
  <c r="B86" i="69"/>
  <c r="C86" i="69"/>
  <c r="D86" i="69"/>
  <c r="E86" i="69"/>
  <c r="F86" i="69"/>
  <c r="G86" i="69"/>
  <c r="H86" i="69"/>
  <c r="I86" i="69"/>
  <c r="J86" i="69"/>
  <c r="K86" i="69"/>
  <c r="L86" i="69"/>
  <c r="M86" i="69"/>
  <c r="N86" i="69"/>
  <c r="O86" i="69"/>
  <c r="P86" i="69"/>
  <c r="Q86" i="69"/>
  <c r="B87" i="69"/>
  <c r="C87" i="69"/>
  <c r="D87" i="69"/>
  <c r="E87" i="69"/>
  <c r="F87" i="69"/>
  <c r="G87" i="69"/>
  <c r="H87" i="69"/>
  <c r="I87" i="69"/>
  <c r="J87" i="69"/>
  <c r="K87" i="69"/>
  <c r="L87" i="69"/>
  <c r="M87" i="69"/>
  <c r="N87" i="69"/>
  <c r="O87" i="69"/>
  <c r="P87" i="69"/>
  <c r="Q87" i="69"/>
  <c r="B90" i="69"/>
  <c r="C90" i="69"/>
  <c r="D90" i="69"/>
  <c r="E90" i="69"/>
  <c r="F90" i="69"/>
  <c r="G90" i="69"/>
  <c r="H90" i="69"/>
  <c r="I90" i="69"/>
  <c r="J90" i="69"/>
  <c r="K90" i="69"/>
  <c r="L90" i="69"/>
  <c r="M90" i="69"/>
  <c r="N90" i="69"/>
  <c r="O90" i="69"/>
  <c r="P90" i="69"/>
  <c r="Q90" i="69"/>
  <c r="B91" i="69"/>
  <c r="C91" i="69"/>
  <c r="D91" i="69"/>
  <c r="E91" i="69"/>
  <c r="F91" i="69"/>
  <c r="G91" i="69"/>
  <c r="H91" i="69"/>
  <c r="I91" i="69"/>
  <c r="J91" i="69"/>
  <c r="K91" i="69"/>
  <c r="L91" i="69"/>
  <c r="M91" i="69"/>
  <c r="N91" i="69"/>
  <c r="O91" i="69"/>
  <c r="P91" i="69"/>
  <c r="Q91" i="69"/>
  <c r="B92" i="69"/>
  <c r="C92" i="69"/>
  <c r="D92" i="69"/>
  <c r="E92" i="69"/>
  <c r="F92" i="69"/>
  <c r="G92" i="69"/>
  <c r="H92" i="69"/>
  <c r="I92" i="69"/>
  <c r="J92" i="69"/>
  <c r="K92" i="69"/>
  <c r="L92" i="69"/>
  <c r="M92" i="69"/>
  <c r="N92" i="69"/>
  <c r="O92" i="69"/>
  <c r="P92" i="69"/>
  <c r="Q92" i="69"/>
  <c r="A96" i="69"/>
  <c r="A98" i="69"/>
  <c r="A117" i="69"/>
  <c r="A136" i="69"/>
  <c r="A155" i="69"/>
  <c r="B159" i="69"/>
  <c r="C159" i="69"/>
  <c r="D159" i="69"/>
  <c r="E159" i="69"/>
  <c r="F159" i="69"/>
  <c r="G159" i="69"/>
  <c r="H159" i="69"/>
  <c r="I159" i="69"/>
  <c r="J159" i="69"/>
  <c r="K159" i="69"/>
  <c r="L159" i="69"/>
  <c r="M159" i="69"/>
  <c r="N159" i="69"/>
  <c r="O159" i="69"/>
  <c r="P159" i="69"/>
  <c r="Q159" i="69"/>
  <c r="A174" i="69"/>
  <c r="A193" i="69"/>
  <c r="A212" i="69"/>
  <c r="B216" i="69"/>
  <c r="C216" i="69"/>
  <c r="D216" i="69"/>
  <c r="E216" i="69"/>
  <c r="F216" i="69"/>
  <c r="G216" i="69"/>
  <c r="H216" i="69"/>
  <c r="I216" i="69"/>
  <c r="J216" i="69"/>
  <c r="K216" i="69"/>
  <c r="L216" i="69"/>
  <c r="M216" i="69"/>
  <c r="N216" i="69"/>
  <c r="O216" i="69"/>
  <c r="P216" i="69"/>
  <c r="Q216" i="69"/>
  <c r="A231" i="69"/>
  <c r="A250" i="69"/>
  <c r="A269" i="69"/>
  <c r="B273" i="69"/>
  <c r="C273" i="69"/>
  <c r="D273" i="69"/>
  <c r="E273" i="69"/>
  <c r="F273" i="69"/>
  <c r="G273" i="69"/>
  <c r="H273" i="69"/>
  <c r="I273" i="69"/>
  <c r="J273" i="69"/>
  <c r="K273" i="69"/>
  <c r="L273" i="69"/>
  <c r="M273" i="69"/>
  <c r="N273" i="69"/>
  <c r="O273" i="69"/>
  <c r="P273" i="69"/>
  <c r="Q273" i="69"/>
  <c r="A290" i="69"/>
  <c r="A309" i="69"/>
  <c r="A328" i="69"/>
  <c r="A347" i="69"/>
  <c r="C351" i="69"/>
  <c r="D351" i="69"/>
  <c r="E351" i="69"/>
  <c r="F351" i="69"/>
  <c r="G351" i="69"/>
  <c r="H351" i="69"/>
  <c r="I351" i="69"/>
  <c r="J351" i="69"/>
  <c r="K351" i="69"/>
  <c r="L351" i="69"/>
  <c r="M351" i="69"/>
  <c r="N351" i="69"/>
  <c r="O351" i="69"/>
  <c r="P351" i="69"/>
  <c r="Q351" i="69"/>
  <c r="A366" i="69"/>
  <c r="A385" i="69"/>
  <c r="A404" i="69"/>
  <c r="C408" i="69"/>
  <c r="D408" i="69"/>
  <c r="E408" i="69"/>
  <c r="F408" i="69"/>
  <c r="G408" i="69"/>
  <c r="H408" i="69"/>
  <c r="I408" i="69"/>
  <c r="J408" i="69"/>
  <c r="K408" i="69"/>
  <c r="L408" i="69"/>
  <c r="M408" i="69"/>
  <c r="N408" i="69"/>
  <c r="O408" i="69"/>
  <c r="P408" i="69"/>
  <c r="Q408" i="69"/>
  <c r="A423" i="69"/>
  <c r="A461" i="69"/>
  <c r="C465" i="69"/>
  <c r="D465" i="69"/>
  <c r="E465" i="69"/>
  <c r="F465" i="69"/>
  <c r="G465" i="69"/>
  <c r="H465" i="69"/>
  <c r="I465" i="69"/>
  <c r="J465" i="69"/>
  <c r="K465" i="69"/>
  <c r="L465" i="69"/>
  <c r="M465" i="69"/>
  <c r="N465" i="69"/>
  <c r="O465" i="69"/>
  <c r="P465" i="69"/>
  <c r="Q465" i="69"/>
  <c r="A5" i="68"/>
  <c r="A22" i="68"/>
  <c r="A39" i="68"/>
  <c r="A56" i="68"/>
  <c r="A73" i="68"/>
  <c r="A90" i="68"/>
  <c r="A91" i="68"/>
  <c r="A92" i="68"/>
  <c r="B93" i="68"/>
  <c r="C93" i="68"/>
  <c r="D93" i="68"/>
  <c r="E93" i="68"/>
  <c r="F93" i="68"/>
  <c r="G93" i="68"/>
  <c r="H93" i="68"/>
  <c r="I93" i="68"/>
  <c r="J93" i="68"/>
  <c r="K93" i="68"/>
  <c r="L93" i="68"/>
  <c r="M93" i="68"/>
  <c r="N93" i="68"/>
  <c r="O93" i="68"/>
  <c r="P93" i="68"/>
  <c r="Q93" i="68"/>
  <c r="B95" i="68"/>
  <c r="C95" i="68"/>
  <c r="D95" i="68"/>
  <c r="E95" i="68"/>
  <c r="F95" i="68"/>
  <c r="G95" i="68"/>
  <c r="H95" i="68"/>
  <c r="I95" i="68"/>
  <c r="J95" i="68"/>
  <c r="K95" i="68"/>
  <c r="L95" i="68"/>
  <c r="M95" i="68"/>
  <c r="N95" i="68"/>
  <c r="O95" i="68"/>
  <c r="P95" i="68"/>
  <c r="Q95" i="68"/>
  <c r="B96" i="68"/>
  <c r="C96" i="68"/>
  <c r="D96" i="68"/>
  <c r="E96" i="68"/>
  <c r="F96" i="68"/>
  <c r="G96" i="68"/>
  <c r="H96" i="68"/>
  <c r="I96" i="68"/>
  <c r="J96" i="68"/>
  <c r="K96" i="68"/>
  <c r="L96" i="68"/>
  <c r="M96" i="68"/>
  <c r="N96" i="68"/>
  <c r="O96" i="68"/>
  <c r="P96" i="68"/>
  <c r="Q96" i="68"/>
  <c r="B98" i="68"/>
  <c r="C98" i="68"/>
  <c r="D98" i="68"/>
  <c r="E98" i="68"/>
  <c r="F98" i="68"/>
  <c r="G98" i="68"/>
  <c r="H98" i="68"/>
  <c r="I98" i="68"/>
  <c r="J98" i="68"/>
  <c r="K98" i="68"/>
  <c r="L98" i="68"/>
  <c r="M98" i="68"/>
  <c r="N98" i="68"/>
  <c r="O98" i="68"/>
  <c r="P98" i="68"/>
  <c r="Q98" i="68"/>
  <c r="B101" i="68"/>
  <c r="C101" i="68"/>
  <c r="D101" i="68"/>
  <c r="E101" i="68"/>
  <c r="F101" i="68"/>
  <c r="G101" i="68"/>
  <c r="H101" i="68"/>
  <c r="I101" i="68"/>
  <c r="J101" i="68"/>
  <c r="K101" i="68"/>
  <c r="L101" i="68"/>
  <c r="M101" i="68"/>
  <c r="N101" i="68"/>
  <c r="O101" i="68"/>
  <c r="P101" i="68"/>
  <c r="Q101" i="68"/>
  <c r="B102" i="68"/>
  <c r="C102" i="68"/>
  <c r="D102" i="68"/>
  <c r="E102" i="68"/>
  <c r="F102" i="68"/>
  <c r="G102" i="68"/>
  <c r="H102" i="68"/>
  <c r="I102" i="68"/>
  <c r="J102" i="68"/>
  <c r="K102" i="68"/>
  <c r="L102" i="68"/>
  <c r="M102" i="68"/>
  <c r="N102" i="68"/>
  <c r="O102" i="68"/>
  <c r="P102" i="68"/>
  <c r="Q102" i="68"/>
  <c r="B105" i="68"/>
  <c r="C105" i="68"/>
  <c r="D105" i="68"/>
  <c r="E105" i="68"/>
  <c r="F105" i="68"/>
  <c r="G105" i="68"/>
  <c r="H105" i="68"/>
  <c r="I105" i="68"/>
  <c r="J105" i="68"/>
  <c r="K105" i="68"/>
  <c r="L105" i="68"/>
  <c r="M105" i="68"/>
  <c r="N105" i="68"/>
  <c r="O105" i="68"/>
  <c r="P105" i="68"/>
  <c r="Q105" i="68"/>
  <c r="B106" i="68"/>
  <c r="C106" i="68"/>
  <c r="D106" i="68"/>
  <c r="E106" i="68"/>
  <c r="F106" i="68"/>
  <c r="G106" i="68"/>
  <c r="H106" i="68"/>
  <c r="I106" i="68"/>
  <c r="J106" i="68"/>
  <c r="K106" i="68"/>
  <c r="L106" i="68"/>
  <c r="M106" i="68"/>
  <c r="N106" i="68"/>
  <c r="O106" i="68"/>
  <c r="P106" i="68"/>
  <c r="Q106" i="68"/>
  <c r="B109" i="68"/>
  <c r="C109" i="68"/>
  <c r="D109" i="68"/>
  <c r="E109" i="68"/>
  <c r="F109" i="68"/>
  <c r="G109" i="68"/>
  <c r="H109" i="68"/>
  <c r="I109" i="68"/>
  <c r="J109" i="68"/>
  <c r="K109" i="68"/>
  <c r="L109" i="68"/>
  <c r="M109" i="68"/>
  <c r="N109" i="68"/>
  <c r="O109" i="68"/>
  <c r="P109" i="68"/>
  <c r="Q109" i="68"/>
  <c r="B110" i="68"/>
  <c r="C110" i="68"/>
  <c r="D110" i="68"/>
  <c r="E110" i="68"/>
  <c r="F110" i="68"/>
  <c r="G110" i="68"/>
  <c r="H110" i="68"/>
  <c r="I110" i="68"/>
  <c r="J110" i="68"/>
  <c r="K110" i="68"/>
  <c r="L110" i="68"/>
  <c r="M110" i="68"/>
  <c r="N110" i="68"/>
  <c r="O110" i="68"/>
  <c r="P110" i="68"/>
  <c r="Q110" i="68"/>
  <c r="B111" i="68"/>
  <c r="C111" i="68"/>
  <c r="D111" i="68"/>
  <c r="E111" i="68"/>
  <c r="F111" i="68"/>
  <c r="G111" i="68"/>
  <c r="H111" i="68"/>
  <c r="I111" i="68"/>
  <c r="J111" i="68"/>
  <c r="K111" i="68"/>
  <c r="L111" i="68"/>
  <c r="M111" i="68"/>
  <c r="N111" i="68"/>
  <c r="O111" i="68"/>
  <c r="P111" i="68"/>
  <c r="Q111" i="68"/>
  <c r="A116" i="68"/>
  <c r="A118" i="68"/>
  <c r="A142" i="68"/>
  <c r="A166" i="68"/>
  <c r="A190" i="68"/>
  <c r="B194" i="68"/>
  <c r="C194" i="68"/>
  <c r="D194" i="68"/>
  <c r="E194" i="68"/>
  <c r="F194" i="68"/>
  <c r="G194" i="68"/>
  <c r="H194" i="68"/>
  <c r="I194" i="68"/>
  <c r="J194" i="68"/>
  <c r="K194" i="68"/>
  <c r="L194" i="68"/>
  <c r="M194" i="68"/>
  <c r="N194" i="68"/>
  <c r="O194" i="68"/>
  <c r="P194" i="68"/>
  <c r="Q194" i="68"/>
  <c r="A214" i="68"/>
  <c r="A238" i="68"/>
  <c r="A262" i="68"/>
  <c r="B266" i="68"/>
  <c r="C266" i="68"/>
  <c r="D266" i="68"/>
  <c r="E266" i="68"/>
  <c r="F266" i="68"/>
  <c r="G266" i="68"/>
  <c r="H266" i="68"/>
  <c r="I266" i="68"/>
  <c r="J266" i="68"/>
  <c r="K266" i="68"/>
  <c r="L266" i="68"/>
  <c r="M266" i="68"/>
  <c r="N266" i="68"/>
  <c r="O266" i="68"/>
  <c r="P266" i="68"/>
  <c r="Q266" i="68"/>
  <c r="A286" i="68"/>
  <c r="A310" i="68"/>
  <c r="A334" i="68"/>
  <c r="B338" i="68"/>
  <c r="C338" i="68"/>
  <c r="D338" i="68"/>
  <c r="E338" i="68"/>
  <c r="F338" i="68"/>
  <c r="G338" i="68"/>
  <c r="H338" i="68"/>
  <c r="I338" i="68"/>
  <c r="J338" i="68"/>
  <c r="K338" i="68"/>
  <c r="L338" i="68"/>
  <c r="M338" i="68"/>
  <c r="N338" i="68"/>
  <c r="O338" i="68"/>
  <c r="P338" i="68"/>
  <c r="Q338" i="68"/>
  <c r="A360" i="68"/>
  <c r="A384" i="68"/>
  <c r="A408" i="68"/>
  <c r="A432" i="68"/>
  <c r="C436" i="68"/>
  <c r="D436" i="68"/>
  <c r="E436" i="68"/>
  <c r="F436" i="68"/>
  <c r="G436" i="68"/>
  <c r="H436" i="68"/>
  <c r="I436" i="68"/>
  <c r="J436" i="68"/>
  <c r="K436" i="68"/>
  <c r="L436" i="68"/>
  <c r="M436" i="68"/>
  <c r="N436" i="68"/>
  <c r="O436" i="68"/>
  <c r="P436" i="68"/>
  <c r="Q436" i="68"/>
  <c r="A456" i="68"/>
  <c r="A480" i="68"/>
  <c r="A504" i="68"/>
  <c r="C508" i="68"/>
  <c r="D508" i="68"/>
  <c r="E508" i="68"/>
  <c r="F508" i="68"/>
  <c r="G508" i="68"/>
  <c r="H508" i="68"/>
  <c r="I508" i="68"/>
  <c r="J508" i="68"/>
  <c r="K508" i="68"/>
  <c r="L508" i="68"/>
  <c r="M508" i="68"/>
  <c r="N508" i="68"/>
  <c r="O508" i="68"/>
  <c r="P508" i="68"/>
  <c r="Q508" i="68"/>
  <c r="A528" i="68"/>
  <c r="A576" i="68"/>
  <c r="C580" i="68"/>
  <c r="D580" i="68"/>
  <c r="E580" i="68"/>
  <c r="F580" i="68"/>
  <c r="G580" i="68"/>
  <c r="H580" i="68"/>
  <c r="I580" i="68"/>
  <c r="J580" i="68"/>
  <c r="K580" i="68"/>
  <c r="L580" i="68"/>
  <c r="M580" i="68"/>
  <c r="N580" i="68"/>
  <c r="O580" i="68"/>
  <c r="P580" i="68"/>
  <c r="Q580" i="68"/>
  <c r="A5" i="67"/>
  <c r="A19" i="67"/>
  <c r="A33" i="67"/>
  <c r="A47" i="67"/>
  <c r="A61" i="67"/>
  <c r="A75" i="67"/>
  <c r="A76" i="67"/>
  <c r="A77" i="67"/>
  <c r="B78" i="67"/>
  <c r="C78" i="67"/>
  <c r="D78" i="67"/>
  <c r="E78" i="67"/>
  <c r="F78" i="67"/>
  <c r="G78" i="67"/>
  <c r="H78" i="67"/>
  <c r="I78" i="67"/>
  <c r="J78" i="67"/>
  <c r="K78" i="67"/>
  <c r="L78" i="67"/>
  <c r="M78" i="67"/>
  <c r="N78" i="67"/>
  <c r="O78" i="67"/>
  <c r="P78" i="67"/>
  <c r="Q78" i="67"/>
  <c r="B80" i="67"/>
  <c r="C80" i="67"/>
  <c r="D80" i="67"/>
  <c r="E80" i="67"/>
  <c r="F80" i="67"/>
  <c r="G80" i="67"/>
  <c r="H80" i="67"/>
  <c r="I80" i="67"/>
  <c r="J80" i="67"/>
  <c r="K80" i="67"/>
  <c r="L80" i="67"/>
  <c r="M80" i="67"/>
  <c r="N80" i="67"/>
  <c r="O80" i="67"/>
  <c r="P80" i="67"/>
  <c r="Q80" i="67"/>
  <c r="B81" i="67"/>
  <c r="C81" i="67"/>
  <c r="D81" i="67"/>
  <c r="E81" i="67"/>
  <c r="F81" i="67"/>
  <c r="G81" i="67"/>
  <c r="H81" i="67"/>
  <c r="I81" i="67"/>
  <c r="J81" i="67"/>
  <c r="K81" i="67"/>
  <c r="L81" i="67"/>
  <c r="M81" i="67"/>
  <c r="N81" i="67"/>
  <c r="O81" i="67"/>
  <c r="P81" i="67"/>
  <c r="Q81" i="67"/>
  <c r="B83" i="67"/>
  <c r="C83" i="67"/>
  <c r="D83" i="67"/>
  <c r="E83" i="67"/>
  <c r="F83" i="67"/>
  <c r="G83" i="67"/>
  <c r="H83" i="67"/>
  <c r="I83" i="67"/>
  <c r="J83" i="67"/>
  <c r="K83" i="67"/>
  <c r="L83" i="67"/>
  <c r="M83" i="67"/>
  <c r="N83" i="67"/>
  <c r="O83" i="67"/>
  <c r="P83" i="67"/>
  <c r="Q83" i="67"/>
  <c r="B86" i="67"/>
  <c r="C86" i="67"/>
  <c r="D86" i="67"/>
  <c r="E86" i="67"/>
  <c r="F86" i="67"/>
  <c r="G86" i="67"/>
  <c r="H86" i="67"/>
  <c r="I86" i="67"/>
  <c r="J86" i="67"/>
  <c r="K86" i="67"/>
  <c r="L86" i="67"/>
  <c r="M86" i="67"/>
  <c r="N86" i="67"/>
  <c r="O86" i="67"/>
  <c r="P86" i="67"/>
  <c r="Q86" i="67"/>
  <c r="B87" i="67"/>
  <c r="C87" i="67"/>
  <c r="D87" i="67"/>
  <c r="E87" i="67"/>
  <c r="F87" i="67"/>
  <c r="G87" i="67"/>
  <c r="H87" i="67"/>
  <c r="I87" i="67"/>
  <c r="J87" i="67"/>
  <c r="K87" i="67"/>
  <c r="L87" i="67"/>
  <c r="M87" i="67"/>
  <c r="N87" i="67"/>
  <c r="O87" i="67"/>
  <c r="P87" i="67"/>
  <c r="Q87" i="67"/>
  <c r="B90" i="67"/>
  <c r="C90" i="67"/>
  <c r="D90" i="67"/>
  <c r="E90" i="67"/>
  <c r="F90" i="67"/>
  <c r="G90" i="67"/>
  <c r="H90" i="67"/>
  <c r="I90" i="67"/>
  <c r="J90" i="67"/>
  <c r="K90" i="67"/>
  <c r="L90" i="67"/>
  <c r="M90" i="67"/>
  <c r="N90" i="67"/>
  <c r="O90" i="67"/>
  <c r="P90" i="67"/>
  <c r="Q90" i="67"/>
  <c r="B91" i="67"/>
  <c r="C91" i="67"/>
  <c r="D91" i="67"/>
  <c r="E91" i="67"/>
  <c r="F91" i="67"/>
  <c r="G91" i="67"/>
  <c r="H91" i="67"/>
  <c r="I91" i="67"/>
  <c r="J91" i="67"/>
  <c r="K91" i="67"/>
  <c r="L91" i="67"/>
  <c r="M91" i="67"/>
  <c r="N91" i="67"/>
  <c r="O91" i="67"/>
  <c r="P91" i="67"/>
  <c r="Q91" i="67"/>
  <c r="B92" i="67"/>
  <c r="C92" i="67"/>
  <c r="D92" i="67"/>
  <c r="E92" i="67"/>
  <c r="F92" i="67"/>
  <c r="G92" i="67"/>
  <c r="H92" i="67"/>
  <c r="I92" i="67"/>
  <c r="J92" i="67"/>
  <c r="K92" i="67"/>
  <c r="L92" i="67"/>
  <c r="M92" i="67"/>
  <c r="N92" i="67"/>
  <c r="O92" i="67"/>
  <c r="P92" i="67"/>
  <c r="Q92" i="67"/>
  <c r="A96" i="67"/>
  <c r="A98" i="67"/>
  <c r="A117" i="67"/>
  <c r="A136" i="67"/>
  <c r="A155" i="67"/>
  <c r="B159" i="67"/>
  <c r="C159" i="67"/>
  <c r="D159" i="67"/>
  <c r="E159" i="67"/>
  <c r="F159" i="67"/>
  <c r="G159" i="67"/>
  <c r="H159" i="67"/>
  <c r="I159" i="67"/>
  <c r="J159" i="67"/>
  <c r="K159" i="67"/>
  <c r="L159" i="67"/>
  <c r="M159" i="67"/>
  <c r="N159" i="67"/>
  <c r="O159" i="67"/>
  <c r="P159" i="67"/>
  <c r="Q159" i="67"/>
  <c r="A174" i="67"/>
  <c r="A193" i="67"/>
  <c r="A212" i="67"/>
  <c r="B216" i="67"/>
  <c r="C216" i="67"/>
  <c r="D216" i="67"/>
  <c r="E216" i="67"/>
  <c r="F216" i="67"/>
  <c r="G216" i="67"/>
  <c r="H216" i="67"/>
  <c r="I216" i="67"/>
  <c r="J216" i="67"/>
  <c r="K216" i="67"/>
  <c r="L216" i="67"/>
  <c r="M216" i="67"/>
  <c r="N216" i="67"/>
  <c r="O216" i="67"/>
  <c r="P216" i="67"/>
  <c r="Q216" i="67"/>
  <c r="A231" i="67"/>
  <c r="A250" i="67"/>
  <c r="A269" i="67"/>
  <c r="B273" i="67"/>
  <c r="C273" i="67"/>
  <c r="D273" i="67"/>
  <c r="E273" i="67"/>
  <c r="F273" i="67"/>
  <c r="G273" i="67"/>
  <c r="H273" i="67"/>
  <c r="I273" i="67"/>
  <c r="J273" i="67"/>
  <c r="K273" i="67"/>
  <c r="L273" i="67"/>
  <c r="M273" i="67"/>
  <c r="N273" i="67"/>
  <c r="O273" i="67"/>
  <c r="P273" i="67"/>
  <c r="Q273" i="67"/>
  <c r="A290" i="67"/>
  <c r="A309" i="67"/>
  <c r="A328" i="67"/>
  <c r="A347" i="67"/>
  <c r="C351" i="67"/>
  <c r="D351" i="67"/>
  <c r="E351" i="67"/>
  <c r="F351" i="67"/>
  <c r="G351" i="67"/>
  <c r="H351" i="67"/>
  <c r="I351" i="67"/>
  <c r="J351" i="67"/>
  <c r="K351" i="67"/>
  <c r="L351" i="67"/>
  <c r="M351" i="67"/>
  <c r="N351" i="67"/>
  <c r="O351" i="67"/>
  <c r="P351" i="67"/>
  <c r="Q351" i="67"/>
  <c r="A366" i="67"/>
  <c r="A385" i="67"/>
  <c r="A404" i="67"/>
  <c r="C408" i="67"/>
  <c r="D408" i="67"/>
  <c r="E408" i="67"/>
  <c r="F408" i="67"/>
  <c r="G408" i="67"/>
  <c r="H408" i="67"/>
  <c r="I408" i="67"/>
  <c r="J408" i="67"/>
  <c r="K408" i="67"/>
  <c r="L408" i="67"/>
  <c r="M408" i="67"/>
  <c r="N408" i="67"/>
  <c r="O408" i="67"/>
  <c r="P408" i="67"/>
  <c r="Q408" i="67"/>
  <c r="A423" i="67"/>
  <c r="A461" i="67"/>
  <c r="C465" i="67"/>
  <c r="D465" i="67"/>
  <c r="E465" i="67"/>
  <c r="F465" i="67"/>
  <c r="G465" i="67"/>
  <c r="H465" i="67"/>
  <c r="I465" i="67"/>
  <c r="J465" i="67"/>
  <c r="K465" i="67"/>
  <c r="L465" i="67"/>
  <c r="M465" i="67"/>
  <c r="N465" i="67"/>
  <c r="O465" i="67"/>
  <c r="P465" i="67"/>
  <c r="Q465" i="67"/>
  <c r="A5" i="66"/>
  <c r="A19" i="66"/>
  <c r="A33" i="66"/>
  <c r="A47" i="66"/>
  <c r="A61" i="66"/>
  <c r="A75" i="66"/>
  <c r="A76" i="66"/>
  <c r="A77" i="66"/>
  <c r="B78" i="66"/>
  <c r="C78" i="66"/>
  <c r="D78" i="66"/>
  <c r="E78" i="66"/>
  <c r="F78" i="66"/>
  <c r="G78" i="66"/>
  <c r="H78" i="66"/>
  <c r="I78" i="66"/>
  <c r="J78" i="66"/>
  <c r="K78" i="66"/>
  <c r="L78" i="66"/>
  <c r="M78" i="66"/>
  <c r="N78" i="66"/>
  <c r="O78" i="66"/>
  <c r="P78" i="66"/>
  <c r="Q78" i="66"/>
  <c r="B80" i="66"/>
  <c r="C80" i="66"/>
  <c r="D80" i="66"/>
  <c r="E80" i="66"/>
  <c r="F80" i="66"/>
  <c r="G80" i="66"/>
  <c r="H80" i="66"/>
  <c r="I80" i="66"/>
  <c r="J80" i="66"/>
  <c r="K80" i="66"/>
  <c r="L80" i="66"/>
  <c r="M80" i="66"/>
  <c r="N80" i="66"/>
  <c r="O80" i="66"/>
  <c r="P80" i="66"/>
  <c r="Q80" i="66"/>
  <c r="B81" i="66"/>
  <c r="C81" i="66"/>
  <c r="D81" i="66"/>
  <c r="E81" i="66"/>
  <c r="F81" i="66"/>
  <c r="G81" i="66"/>
  <c r="H81" i="66"/>
  <c r="I81" i="66"/>
  <c r="J81" i="66"/>
  <c r="K81" i="66"/>
  <c r="L81" i="66"/>
  <c r="M81" i="66"/>
  <c r="N81" i="66"/>
  <c r="O81" i="66"/>
  <c r="P81" i="66"/>
  <c r="Q81" i="66"/>
  <c r="B83" i="66"/>
  <c r="C83" i="66"/>
  <c r="D83" i="66"/>
  <c r="E83" i="66"/>
  <c r="F83" i="66"/>
  <c r="G83" i="66"/>
  <c r="H83" i="66"/>
  <c r="I83" i="66"/>
  <c r="J83" i="66"/>
  <c r="K83" i="66"/>
  <c r="L83" i="66"/>
  <c r="M83" i="66"/>
  <c r="N83" i="66"/>
  <c r="O83" i="66"/>
  <c r="P83" i="66"/>
  <c r="Q83" i="66"/>
  <c r="B86" i="66"/>
  <c r="C86" i="66"/>
  <c r="D86" i="66"/>
  <c r="E86" i="66"/>
  <c r="F86" i="66"/>
  <c r="G86" i="66"/>
  <c r="H86" i="66"/>
  <c r="I86" i="66"/>
  <c r="J86" i="66"/>
  <c r="K86" i="66"/>
  <c r="L86" i="66"/>
  <c r="M86" i="66"/>
  <c r="N86" i="66"/>
  <c r="O86" i="66"/>
  <c r="P86" i="66"/>
  <c r="Q86" i="66"/>
  <c r="B87" i="66"/>
  <c r="C87" i="66"/>
  <c r="D87" i="66"/>
  <c r="E87" i="66"/>
  <c r="F87" i="66"/>
  <c r="G87" i="66"/>
  <c r="H87" i="66"/>
  <c r="I87" i="66"/>
  <c r="J87" i="66"/>
  <c r="K87" i="66"/>
  <c r="L87" i="66"/>
  <c r="M87" i="66"/>
  <c r="N87" i="66"/>
  <c r="O87" i="66"/>
  <c r="P87" i="66"/>
  <c r="Q87" i="66"/>
  <c r="B90" i="66"/>
  <c r="C90" i="66"/>
  <c r="D90" i="66"/>
  <c r="E90" i="66"/>
  <c r="F90" i="66"/>
  <c r="G90" i="66"/>
  <c r="H90" i="66"/>
  <c r="I90" i="66"/>
  <c r="J90" i="66"/>
  <c r="K90" i="66"/>
  <c r="L90" i="66"/>
  <c r="M90" i="66"/>
  <c r="N90" i="66"/>
  <c r="O90" i="66"/>
  <c r="P90" i="66"/>
  <c r="Q90" i="66"/>
  <c r="B91" i="66"/>
  <c r="C91" i="66"/>
  <c r="D91" i="66"/>
  <c r="E91" i="66"/>
  <c r="F91" i="66"/>
  <c r="G91" i="66"/>
  <c r="H91" i="66"/>
  <c r="I91" i="66"/>
  <c r="J91" i="66"/>
  <c r="K91" i="66"/>
  <c r="L91" i="66"/>
  <c r="M91" i="66"/>
  <c r="N91" i="66"/>
  <c r="O91" i="66"/>
  <c r="P91" i="66"/>
  <c r="Q91" i="66"/>
  <c r="B92" i="66"/>
  <c r="C92" i="66"/>
  <c r="D92" i="66"/>
  <c r="E92" i="66"/>
  <c r="F92" i="66"/>
  <c r="G92" i="66"/>
  <c r="H92" i="66"/>
  <c r="I92" i="66"/>
  <c r="J92" i="66"/>
  <c r="K92" i="66"/>
  <c r="L92" i="66"/>
  <c r="M92" i="66"/>
  <c r="N92" i="66"/>
  <c r="O92" i="66"/>
  <c r="P92" i="66"/>
  <c r="Q92" i="66"/>
  <c r="A96" i="66"/>
  <c r="A98" i="66"/>
  <c r="A117" i="66"/>
  <c r="A136" i="66"/>
  <c r="A155" i="66"/>
  <c r="B159" i="66"/>
  <c r="C159" i="66"/>
  <c r="D159" i="66"/>
  <c r="E159" i="66"/>
  <c r="F159" i="66"/>
  <c r="G159" i="66"/>
  <c r="H159" i="66"/>
  <c r="I159" i="66"/>
  <c r="J159" i="66"/>
  <c r="K159" i="66"/>
  <c r="L159" i="66"/>
  <c r="M159" i="66"/>
  <c r="N159" i="66"/>
  <c r="O159" i="66"/>
  <c r="P159" i="66"/>
  <c r="Q159" i="66"/>
  <c r="A174" i="66"/>
  <c r="A193" i="66"/>
  <c r="A212" i="66"/>
  <c r="B216" i="66"/>
  <c r="C216" i="66"/>
  <c r="D216" i="66"/>
  <c r="E216" i="66"/>
  <c r="F216" i="66"/>
  <c r="G216" i="66"/>
  <c r="H216" i="66"/>
  <c r="I216" i="66"/>
  <c r="J216" i="66"/>
  <c r="K216" i="66"/>
  <c r="L216" i="66"/>
  <c r="M216" i="66"/>
  <c r="N216" i="66"/>
  <c r="O216" i="66"/>
  <c r="P216" i="66"/>
  <c r="Q216" i="66"/>
  <c r="A231" i="66"/>
  <c r="A250" i="66"/>
  <c r="A269" i="66"/>
  <c r="B273" i="66"/>
  <c r="C273" i="66"/>
  <c r="D273" i="66"/>
  <c r="E273" i="66"/>
  <c r="F273" i="66"/>
  <c r="G273" i="66"/>
  <c r="H273" i="66"/>
  <c r="I273" i="66"/>
  <c r="J273" i="66"/>
  <c r="K273" i="66"/>
  <c r="L273" i="66"/>
  <c r="M273" i="66"/>
  <c r="N273" i="66"/>
  <c r="O273" i="66"/>
  <c r="P273" i="66"/>
  <c r="Q273" i="66"/>
  <c r="A290" i="66"/>
  <c r="A309" i="66"/>
  <c r="A328" i="66"/>
  <c r="A347" i="66"/>
  <c r="C351" i="66"/>
  <c r="D351" i="66"/>
  <c r="E351" i="66"/>
  <c r="F351" i="66"/>
  <c r="G351" i="66"/>
  <c r="H351" i="66"/>
  <c r="I351" i="66"/>
  <c r="J351" i="66"/>
  <c r="K351" i="66"/>
  <c r="L351" i="66"/>
  <c r="M351" i="66"/>
  <c r="N351" i="66"/>
  <c r="O351" i="66"/>
  <c r="P351" i="66"/>
  <c r="Q351" i="66"/>
  <c r="A366" i="66"/>
  <c r="A385" i="66"/>
  <c r="A404" i="66"/>
  <c r="C408" i="66"/>
  <c r="D408" i="66"/>
  <c r="E408" i="66"/>
  <c r="F408" i="66"/>
  <c r="G408" i="66"/>
  <c r="H408" i="66"/>
  <c r="I408" i="66"/>
  <c r="J408" i="66"/>
  <c r="K408" i="66"/>
  <c r="L408" i="66"/>
  <c r="M408" i="66"/>
  <c r="N408" i="66"/>
  <c r="O408" i="66"/>
  <c r="P408" i="66"/>
  <c r="Q408" i="66"/>
  <c r="A423" i="66"/>
  <c r="A461" i="66"/>
  <c r="C465" i="66"/>
  <c r="D465" i="66"/>
  <c r="E465" i="66"/>
  <c r="F465" i="66"/>
  <c r="G465" i="66"/>
  <c r="H465" i="66"/>
  <c r="I465" i="66"/>
  <c r="J465" i="66"/>
  <c r="K465" i="66"/>
  <c r="L465" i="66"/>
  <c r="M465" i="66"/>
  <c r="N465" i="66"/>
  <c r="O465" i="66"/>
  <c r="P465" i="66"/>
  <c r="Q465" i="66"/>
  <c r="A5" i="65"/>
  <c r="A19" i="65"/>
  <c r="A33" i="65"/>
  <c r="A47" i="65"/>
  <c r="A61" i="65"/>
  <c r="A75" i="65"/>
  <c r="A76" i="65"/>
  <c r="A77" i="65"/>
  <c r="B78" i="65"/>
  <c r="C78" i="65"/>
  <c r="D78" i="65"/>
  <c r="E78" i="65"/>
  <c r="F78" i="65"/>
  <c r="G78" i="65"/>
  <c r="H78" i="65"/>
  <c r="I78" i="65"/>
  <c r="J78" i="65"/>
  <c r="K78" i="65"/>
  <c r="L78" i="65"/>
  <c r="M78" i="65"/>
  <c r="N78" i="65"/>
  <c r="O78" i="65"/>
  <c r="P78" i="65"/>
  <c r="Q78" i="65"/>
  <c r="B80" i="65"/>
  <c r="C80" i="65"/>
  <c r="D80" i="65"/>
  <c r="E80" i="65"/>
  <c r="F80" i="65"/>
  <c r="G80" i="65"/>
  <c r="H80" i="65"/>
  <c r="I80" i="65"/>
  <c r="J80" i="65"/>
  <c r="K80" i="65"/>
  <c r="L80" i="65"/>
  <c r="M80" i="65"/>
  <c r="N80" i="65"/>
  <c r="O80" i="65"/>
  <c r="P80" i="65"/>
  <c r="Q80" i="65"/>
  <c r="B81" i="65"/>
  <c r="C81" i="65"/>
  <c r="D81" i="65"/>
  <c r="E81" i="65"/>
  <c r="F81" i="65"/>
  <c r="G81" i="65"/>
  <c r="H81" i="65"/>
  <c r="I81" i="65"/>
  <c r="J81" i="65"/>
  <c r="K81" i="65"/>
  <c r="L81" i="65"/>
  <c r="M81" i="65"/>
  <c r="N81" i="65"/>
  <c r="O81" i="65"/>
  <c r="P81" i="65"/>
  <c r="Q81" i="65"/>
  <c r="B83" i="65"/>
  <c r="C83" i="65"/>
  <c r="D83" i="65"/>
  <c r="E83" i="65"/>
  <c r="F83" i="65"/>
  <c r="G83" i="65"/>
  <c r="H83" i="65"/>
  <c r="I83" i="65"/>
  <c r="J83" i="65"/>
  <c r="K83" i="65"/>
  <c r="L83" i="65"/>
  <c r="M83" i="65"/>
  <c r="N83" i="65"/>
  <c r="O83" i="65"/>
  <c r="P83" i="65"/>
  <c r="Q83" i="65"/>
  <c r="B86" i="65"/>
  <c r="C86" i="65"/>
  <c r="D86" i="65"/>
  <c r="E86" i="65"/>
  <c r="F86" i="65"/>
  <c r="G86" i="65"/>
  <c r="H86" i="65"/>
  <c r="I86" i="65"/>
  <c r="J86" i="65"/>
  <c r="K86" i="65"/>
  <c r="L86" i="65"/>
  <c r="M86" i="65"/>
  <c r="N86" i="65"/>
  <c r="O86" i="65"/>
  <c r="P86" i="65"/>
  <c r="Q86" i="65"/>
  <c r="B87" i="65"/>
  <c r="C87" i="65"/>
  <c r="D87" i="65"/>
  <c r="E87" i="65"/>
  <c r="F87" i="65"/>
  <c r="G87" i="65"/>
  <c r="H87" i="65"/>
  <c r="I87" i="65"/>
  <c r="J87" i="65"/>
  <c r="K87" i="65"/>
  <c r="L87" i="65"/>
  <c r="M87" i="65"/>
  <c r="N87" i="65"/>
  <c r="O87" i="65"/>
  <c r="P87" i="65"/>
  <c r="Q87" i="65"/>
  <c r="B90" i="65"/>
  <c r="C90" i="65"/>
  <c r="D90" i="65"/>
  <c r="E90" i="65"/>
  <c r="F90" i="65"/>
  <c r="G90" i="65"/>
  <c r="H90" i="65"/>
  <c r="I90" i="65"/>
  <c r="J90" i="65"/>
  <c r="K90" i="65"/>
  <c r="L90" i="65"/>
  <c r="M90" i="65"/>
  <c r="N90" i="65"/>
  <c r="O90" i="65"/>
  <c r="P90" i="65"/>
  <c r="Q90" i="65"/>
  <c r="B91" i="65"/>
  <c r="C91" i="65"/>
  <c r="D91" i="65"/>
  <c r="E91" i="65"/>
  <c r="F91" i="65"/>
  <c r="G91" i="65"/>
  <c r="H91" i="65"/>
  <c r="I91" i="65"/>
  <c r="J91" i="65"/>
  <c r="K91" i="65"/>
  <c r="L91" i="65"/>
  <c r="M91" i="65"/>
  <c r="N91" i="65"/>
  <c r="O91" i="65"/>
  <c r="P91" i="65"/>
  <c r="Q91" i="65"/>
  <c r="B92" i="65"/>
  <c r="C92" i="65"/>
  <c r="D92" i="65"/>
  <c r="E92" i="65"/>
  <c r="F92" i="65"/>
  <c r="G92" i="65"/>
  <c r="H92" i="65"/>
  <c r="I92" i="65"/>
  <c r="J92" i="65"/>
  <c r="K92" i="65"/>
  <c r="L92" i="65"/>
  <c r="M92" i="65"/>
  <c r="N92" i="65"/>
  <c r="O92" i="65"/>
  <c r="P92" i="65"/>
  <c r="Q92" i="65"/>
  <c r="A96" i="65"/>
  <c r="A98" i="65"/>
  <c r="A117" i="65"/>
  <c r="A136" i="65"/>
  <c r="A155" i="65"/>
  <c r="B159" i="65"/>
  <c r="C159" i="65"/>
  <c r="D159" i="65"/>
  <c r="E159" i="65"/>
  <c r="F159" i="65"/>
  <c r="G159" i="65"/>
  <c r="H159" i="65"/>
  <c r="I159" i="65"/>
  <c r="J159" i="65"/>
  <c r="K159" i="65"/>
  <c r="L159" i="65"/>
  <c r="M159" i="65"/>
  <c r="N159" i="65"/>
  <c r="O159" i="65"/>
  <c r="P159" i="65"/>
  <c r="Q159" i="65"/>
  <c r="A174" i="65"/>
  <c r="A193" i="65"/>
  <c r="A212" i="65"/>
  <c r="B216" i="65"/>
  <c r="C216" i="65"/>
  <c r="D216" i="65"/>
  <c r="E216" i="65"/>
  <c r="F216" i="65"/>
  <c r="G216" i="65"/>
  <c r="H216" i="65"/>
  <c r="I216" i="65"/>
  <c r="J216" i="65"/>
  <c r="K216" i="65"/>
  <c r="L216" i="65"/>
  <c r="M216" i="65"/>
  <c r="N216" i="65"/>
  <c r="O216" i="65"/>
  <c r="P216" i="65"/>
  <c r="Q216" i="65"/>
  <c r="A231" i="65"/>
  <c r="A250" i="65"/>
  <c r="A269" i="65"/>
  <c r="B273" i="65"/>
  <c r="C273" i="65"/>
  <c r="D273" i="65"/>
  <c r="E273" i="65"/>
  <c r="F273" i="65"/>
  <c r="G273" i="65"/>
  <c r="H273" i="65"/>
  <c r="I273" i="65"/>
  <c r="J273" i="65"/>
  <c r="K273" i="65"/>
  <c r="L273" i="65"/>
  <c r="M273" i="65"/>
  <c r="N273" i="65"/>
  <c r="O273" i="65"/>
  <c r="P273" i="65"/>
  <c r="Q273" i="65"/>
  <c r="A290" i="65"/>
  <c r="A309" i="65"/>
  <c r="A328" i="65"/>
  <c r="A347" i="65"/>
  <c r="C351" i="65"/>
  <c r="D351" i="65"/>
  <c r="E351" i="65"/>
  <c r="F351" i="65"/>
  <c r="G351" i="65"/>
  <c r="H351" i="65"/>
  <c r="I351" i="65"/>
  <c r="J351" i="65"/>
  <c r="K351" i="65"/>
  <c r="L351" i="65"/>
  <c r="M351" i="65"/>
  <c r="N351" i="65"/>
  <c r="O351" i="65"/>
  <c r="P351" i="65"/>
  <c r="Q351" i="65"/>
  <c r="A366" i="65"/>
  <c r="A385" i="65"/>
  <c r="A404" i="65"/>
  <c r="C408" i="65"/>
  <c r="D408" i="65"/>
  <c r="E408" i="65"/>
  <c r="F408" i="65"/>
  <c r="G408" i="65"/>
  <c r="H408" i="65"/>
  <c r="I408" i="65"/>
  <c r="J408" i="65"/>
  <c r="K408" i="65"/>
  <c r="L408" i="65"/>
  <c r="M408" i="65"/>
  <c r="N408" i="65"/>
  <c r="O408" i="65"/>
  <c r="P408" i="65"/>
  <c r="Q408" i="65"/>
  <c r="A423" i="65"/>
  <c r="A461" i="65"/>
  <c r="C465" i="65"/>
  <c r="D465" i="65"/>
  <c r="E465" i="65"/>
  <c r="F465" i="65"/>
  <c r="G465" i="65"/>
  <c r="H465" i="65"/>
  <c r="I465" i="65"/>
  <c r="J465" i="65"/>
  <c r="K465" i="65"/>
  <c r="L465" i="65"/>
  <c r="M465" i="65"/>
  <c r="N465" i="65"/>
  <c r="O465" i="65"/>
  <c r="P465" i="65"/>
  <c r="Q465" i="65"/>
  <c r="B177" i="64"/>
  <c r="C177" i="64"/>
  <c r="D177" i="64"/>
  <c r="E177" i="64"/>
  <c r="F177" i="64"/>
  <c r="G177" i="64"/>
  <c r="H177" i="64"/>
  <c r="I177" i="64"/>
  <c r="J177" i="64"/>
  <c r="K177" i="64"/>
  <c r="L177" i="64"/>
  <c r="M177" i="64"/>
  <c r="N177" i="64"/>
  <c r="O177" i="64"/>
  <c r="P177" i="64"/>
  <c r="Q177" i="64"/>
  <c r="B240" i="64"/>
  <c r="C240" i="64"/>
  <c r="D240" i="64"/>
  <c r="E240" i="64"/>
  <c r="F240" i="64"/>
  <c r="G240" i="64"/>
  <c r="H240" i="64"/>
  <c r="I240" i="64"/>
  <c r="J240" i="64"/>
  <c r="K240" i="64"/>
  <c r="L240" i="64"/>
  <c r="M240" i="64"/>
  <c r="N240" i="64"/>
  <c r="O240" i="64"/>
  <c r="P240" i="64"/>
  <c r="Q240" i="64"/>
  <c r="B303" i="64"/>
  <c r="C303" i="64"/>
  <c r="D303" i="64"/>
  <c r="E303" i="64"/>
  <c r="F303" i="64"/>
  <c r="G303" i="64"/>
  <c r="H303" i="64"/>
  <c r="I303" i="64"/>
  <c r="J303" i="64"/>
  <c r="K303" i="64"/>
  <c r="L303" i="64"/>
  <c r="M303" i="64"/>
  <c r="N303" i="64"/>
  <c r="O303" i="64"/>
  <c r="P303" i="64"/>
  <c r="Q303" i="64"/>
  <c r="C389" i="64"/>
  <c r="D389" i="64"/>
  <c r="E389" i="64"/>
  <c r="F389" i="64"/>
  <c r="G389" i="64"/>
  <c r="H389" i="64"/>
  <c r="I389" i="64"/>
  <c r="J389" i="64"/>
  <c r="K389" i="64"/>
  <c r="L389" i="64"/>
  <c r="M389" i="64"/>
  <c r="N389" i="64"/>
  <c r="O389" i="64"/>
  <c r="P389" i="64"/>
  <c r="Q389" i="64"/>
  <c r="C452" i="64"/>
  <c r="D452" i="64"/>
  <c r="E452" i="64"/>
  <c r="F452" i="64"/>
  <c r="G452" i="64"/>
  <c r="H452" i="64"/>
  <c r="I452" i="64"/>
  <c r="J452" i="64"/>
  <c r="K452" i="64"/>
  <c r="L452" i="64"/>
  <c r="M452" i="64"/>
  <c r="N452" i="64"/>
  <c r="O452" i="64"/>
  <c r="P452" i="64"/>
  <c r="Q452" i="64"/>
  <c r="C515" i="64"/>
  <c r="D515" i="64"/>
  <c r="E515" i="64"/>
  <c r="F515" i="64"/>
  <c r="G515" i="64"/>
  <c r="H515" i="64"/>
  <c r="I515" i="64"/>
  <c r="J515" i="64"/>
  <c r="K515" i="64"/>
  <c r="L515" i="64"/>
  <c r="M515" i="64"/>
  <c r="N515" i="64"/>
  <c r="O515" i="64"/>
  <c r="P515" i="64"/>
  <c r="Q515" i="64"/>
  <c r="C7" i="63"/>
  <c r="D7" i="63"/>
  <c r="E7" i="63"/>
  <c r="F7" i="63"/>
  <c r="G7" i="63"/>
  <c r="H7" i="63"/>
  <c r="I7" i="63"/>
  <c r="J7" i="63"/>
  <c r="K7" i="63"/>
  <c r="L7" i="63"/>
  <c r="M7" i="63"/>
  <c r="N7" i="63"/>
  <c r="O7" i="63"/>
  <c r="P7" i="63"/>
  <c r="Q7" i="63"/>
  <c r="C28" i="63"/>
  <c r="D28" i="63"/>
  <c r="E28" i="63"/>
  <c r="F28" i="63"/>
  <c r="G28" i="63"/>
  <c r="H28" i="63"/>
  <c r="I28" i="63"/>
  <c r="J28" i="63"/>
  <c r="K28" i="63"/>
  <c r="L28" i="63"/>
  <c r="M28" i="63"/>
  <c r="N28" i="63"/>
  <c r="O28" i="63"/>
  <c r="P28" i="63"/>
  <c r="Q28" i="63"/>
  <c r="C47" i="63"/>
  <c r="D47" i="63"/>
  <c r="E47" i="63"/>
  <c r="F47" i="63"/>
  <c r="G47" i="63"/>
  <c r="H47" i="63"/>
  <c r="I47" i="63"/>
  <c r="J47" i="63"/>
  <c r="K47" i="63"/>
  <c r="L47" i="63"/>
  <c r="M47" i="63"/>
  <c r="N47" i="63"/>
  <c r="O47" i="63"/>
  <c r="P47" i="63"/>
  <c r="Q47" i="63"/>
  <c r="C66" i="63"/>
  <c r="D66" i="63"/>
  <c r="E66" i="63"/>
  <c r="F66" i="63"/>
  <c r="G66" i="63"/>
  <c r="H66" i="63"/>
  <c r="I66" i="63"/>
  <c r="J66" i="63"/>
  <c r="K66" i="63"/>
  <c r="L66" i="63"/>
  <c r="M66" i="63"/>
  <c r="N66" i="63"/>
  <c r="O66" i="63"/>
  <c r="P66" i="63"/>
  <c r="Q66" i="63"/>
  <c r="C85" i="63"/>
  <c r="D85" i="63"/>
  <c r="E85" i="63"/>
  <c r="F85" i="63"/>
  <c r="G85" i="63"/>
  <c r="H85" i="63"/>
  <c r="I85" i="63"/>
  <c r="J85" i="63"/>
  <c r="K85" i="63"/>
  <c r="L85" i="63"/>
  <c r="M85" i="63"/>
  <c r="N85" i="63"/>
  <c r="O85" i="63"/>
  <c r="P85" i="63"/>
  <c r="Q85" i="63"/>
  <c r="C109" i="63"/>
  <c r="D109" i="63"/>
  <c r="E109" i="63"/>
  <c r="F109" i="63"/>
  <c r="G109" i="63"/>
  <c r="H109" i="63"/>
  <c r="I109" i="63"/>
  <c r="J109" i="63"/>
  <c r="K109" i="63"/>
  <c r="L109" i="63"/>
  <c r="M109" i="63"/>
  <c r="N109" i="63"/>
  <c r="O109" i="63"/>
  <c r="P109" i="63"/>
  <c r="Q109" i="63"/>
  <c r="C128" i="63"/>
  <c r="D128" i="63"/>
  <c r="E128" i="63"/>
  <c r="F128" i="63"/>
  <c r="G128" i="63"/>
  <c r="H128" i="63"/>
  <c r="I128" i="63"/>
  <c r="J128" i="63"/>
  <c r="K128" i="63"/>
  <c r="L128" i="63"/>
  <c r="M128" i="63"/>
  <c r="N128" i="63"/>
  <c r="O128" i="63"/>
  <c r="P128" i="63"/>
  <c r="Q128" i="63"/>
  <c r="C146" i="63"/>
  <c r="D146" i="63"/>
  <c r="E146" i="63"/>
  <c r="F146" i="63"/>
  <c r="G146" i="63"/>
  <c r="H146" i="63"/>
  <c r="I146" i="63"/>
  <c r="J146" i="63"/>
  <c r="K146" i="63"/>
  <c r="L146" i="63"/>
  <c r="M146" i="63"/>
  <c r="N146" i="63"/>
  <c r="O146" i="63"/>
  <c r="P146" i="63"/>
  <c r="Q146" i="63"/>
  <c r="C164" i="63"/>
  <c r="D164" i="63"/>
  <c r="E164" i="63"/>
  <c r="F164" i="63"/>
  <c r="G164" i="63"/>
  <c r="H164" i="63"/>
  <c r="I164" i="63"/>
  <c r="J164" i="63"/>
  <c r="K164" i="63"/>
  <c r="L164" i="63"/>
  <c r="M164" i="63"/>
  <c r="N164" i="63"/>
  <c r="O164" i="63"/>
  <c r="P164" i="63"/>
  <c r="Q164" i="63"/>
  <c r="C7" i="60"/>
  <c r="D7" i="60"/>
  <c r="E7" i="60"/>
  <c r="F7" i="60"/>
  <c r="G7" i="60"/>
  <c r="H7" i="60"/>
  <c r="I7" i="60"/>
  <c r="J7" i="60"/>
  <c r="K7" i="60"/>
  <c r="L7" i="60"/>
  <c r="M7" i="60"/>
  <c r="N7" i="60"/>
  <c r="O7" i="60"/>
  <c r="P7" i="60"/>
  <c r="Q7" i="60"/>
  <c r="C28" i="60"/>
  <c r="D28" i="60"/>
  <c r="E28" i="60"/>
  <c r="F28" i="60"/>
  <c r="G28" i="60"/>
  <c r="H28" i="60"/>
  <c r="I28" i="60"/>
  <c r="J28" i="60"/>
  <c r="K28" i="60"/>
  <c r="L28" i="60"/>
  <c r="M28" i="60"/>
  <c r="N28" i="60"/>
  <c r="O28" i="60"/>
  <c r="P28" i="60"/>
  <c r="Q28" i="60"/>
  <c r="C47" i="60"/>
  <c r="D47" i="60"/>
  <c r="E47" i="60"/>
  <c r="F47" i="60"/>
  <c r="G47" i="60"/>
  <c r="H47" i="60"/>
  <c r="I47" i="60"/>
  <c r="J47" i="60"/>
  <c r="K47" i="60"/>
  <c r="L47" i="60"/>
  <c r="M47" i="60"/>
  <c r="N47" i="60"/>
  <c r="O47" i="60"/>
  <c r="P47" i="60"/>
  <c r="Q47" i="60"/>
  <c r="C66" i="60"/>
  <c r="D66" i="60"/>
  <c r="E66" i="60"/>
  <c r="F66" i="60"/>
  <c r="G66" i="60"/>
  <c r="H66" i="60"/>
  <c r="I66" i="60"/>
  <c r="J66" i="60"/>
  <c r="K66" i="60"/>
  <c r="L66" i="60"/>
  <c r="M66" i="60"/>
  <c r="N66" i="60"/>
  <c r="O66" i="60"/>
  <c r="P66" i="60"/>
  <c r="Q66" i="60"/>
  <c r="C85" i="60"/>
  <c r="D85" i="60"/>
  <c r="E85" i="60"/>
  <c r="F85" i="60"/>
  <c r="G85" i="60"/>
  <c r="H85" i="60"/>
  <c r="I85" i="60"/>
  <c r="J85" i="60"/>
  <c r="K85" i="60"/>
  <c r="L85" i="60"/>
  <c r="M85" i="60"/>
  <c r="N85" i="60"/>
  <c r="O85" i="60"/>
  <c r="P85" i="60"/>
  <c r="Q85" i="60"/>
  <c r="C109" i="60"/>
  <c r="D109" i="60"/>
  <c r="E109" i="60"/>
  <c r="F109" i="60"/>
  <c r="G109" i="60"/>
  <c r="H109" i="60"/>
  <c r="I109" i="60"/>
  <c r="J109" i="60"/>
  <c r="K109" i="60"/>
  <c r="L109" i="60"/>
  <c r="M109" i="60"/>
  <c r="N109" i="60"/>
  <c r="O109" i="60"/>
  <c r="P109" i="60"/>
  <c r="Q109" i="60"/>
  <c r="C128" i="60"/>
  <c r="D128" i="60"/>
  <c r="E128" i="60"/>
  <c r="F128" i="60"/>
  <c r="G128" i="60"/>
  <c r="H128" i="60"/>
  <c r="I128" i="60"/>
  <c r="J128" i="60"/>
  <c r="K128" i="60"/>
  <c r="L128" i="60"/>
  <c r="M128" i="60"/>
  <c r="N128" i="60"/>
  <c r="O128" i="60"/>
  <c r="P128" i="60"/>
  <c r="Q128" i="60"/>
  <c r="C146" i="60"/>
  <c r="D146" i="60"/>
  <c r="E146" i="60"/>
  <c r="F146" i="60"/>
  <c r="G146" i="60"/>
  <c r="H146" i="60"/>
  <c r="I146" i="60"/>
  <c r="J146" i="60"/>
  <c r="K146" i="60"/>
  <c r="L146" i="60"/>
  <c r="M146" i="60"/>
  <c r="N146" i="60"/>
  <c r="O146" i="60"/>
  <c r="P146" i="60"/>
  <c r="Q146" i="60"/>
  <c r="C164" i="60"/>
  <c r="D164" i="60"/>
  <c r="E164" i="60"/>
  <c r="F164" i="60"/>
  <c r="G164" i="60"/>
  <c r="H164" i="60"/>
  <c r="I164" i="60"/>
  <c r="J164" i="60"/>
  <c r="K164" i="60"/>
  <c r="L164" i="60"/>
  <c r="M164" i="60"/>
  <c r="N164" i="60"/>
  <c r="O164" i="60"/>
  <c r="P164" i="60"/>
  <c r="Q164" i="60"/>
  <c r="C7" i="57"/>
  <c r="D7" i="57"/>
  <c r="E7" i="57"/>
  <c r="F7" i="57"/>
  <c r="G7" i="57"/>
  <c r="H7" i="57"/>
  <c r="I7" i="57"/>
  <c r="J7" i="57"/>
  <c r="K7" i="57"/>
  <c r="L7" i="57"/>
  <c r="M7" i="57"/>
  <c r="N7" i="57"/>
  <c r="O7" i="57"/>
  <c r="P7" i="57"/>
  <c r="Q7" i="57"/>
  <c r="C28" i="57"/>
  <c r="D28" i="57"/>
  <c r="E28" i="57"/>
  <c r="F28" i="57"/>
  <c r="G28" i="57"/>
  <c r="H28" i="57"/>
  <c r="I28" i="57"/>
  <c r="J28" i="57"/>
  <c r="K28" i="57"/>
  <c r="L28" i="57"/>
  <c r="M28" i="57"/>
  <c r="N28" i="57"/>
  <c r="O28" i="57"/>
  <c r="P28" i="57"/>
  <c r="Q28" i="57"/>
  <c r="C47" i="57"/>
  <c r="D47" i="57"/>
  <c r="E47" i="57"/>
  <c r="F47" i="57"/>
  <c r="G47" i="57"/>
  <c r="H47" i="57"/>
  <c r="I47" i="57"/>
  <c r="J47" i="57"/>
  <c r="K47" i="57"/>
  <c r="L47" i="57"/>
  <c r="M47" i="57"/>
  <c r="N47" i="57"/>
  <c r="O47" i="57"/>
  <c r="P47" i="57"/>
  <c r="Q47" i="57"/>
  <c r="C66" i="57"/>
  <c r="D66" i="57"/>
  <c r="E66" i="57"/>
  <c r="F66" i="57"/>
  <c r="G66" i="57"/>
  <c r="H66" i="57"/>
  <c r="I66" i="57"/>
  <c r="J66" i="57"/>
  <c r="K66" i="57"/>
  <c r="L66" i="57"/>
  <c r="M66" i="57"/>
  <c r="N66" i="57"/>
  <c r="O66" i="57"/>
  <c r="P66" i="57"/>
  <c r="Q66" i="57"/>
  <c r="C85" i="57"/>
  <c r="D85" i="57"/>
  <c r="E85" i="57"/>
  <c r="F85" i="57"/>
  <c r="G85" i="57"/>
  <c r="H85" i="57"/>
  <c r="I85" i="57"/>
  <c r="J85" i="57"/>
  <c r="K85" i="57"/>
  <c r="L85" i="57"/>
  <c r="M85" i="57"/>
  <c r="N85" i="57"/>
  <c r="O85" i="57"/>
  <c r="P85" i="57"/>
  <c r="Q85" i="57"/>
  <c r="C109" i="57"/>
  <c r="D109" i="57"/>
  <c r="E109" i="57"/>
  <c r="F109" i="57"/>
  <c r="G109" i="57"/>
  <c r="H109" i="57"/>
  <c r="I109" i="57"/>
  <c r="J109" i="57"/>
  <c r="K109" i="57"/>
  <c r="L109" i="57"/>
  <c r="M109" i="57"/>
  <c r="N109" i="57"/>
  <c r="O109" i="57"/>
  <c r="P109" i="57"/>
  <c r="Q109" i="57"/>
  <c r="C128" i="57"/>
  <c r="D128" i="57"/>
  <c r="E128" i="57"/>
  <c r="F128" i="57"/>
  <c r="G128" i="57"/>
  <c r="H128" i="57"/>
  <c r="I128" i="57"/>
  <c r="J128" i="57"/>
  <c r="K128" i="57"/>
  <c r="L128" i="57"/>
  <c r="M128" i="57"/>
  <c r="N128" i="57"/>
  <c r="O128" i="57"/>
  <c r="P128" i="57"/>
  <c r="Q128" i="57"/>
  <c r="C146" i="57"/>
  <c r="D146" i="57"/>
  <c r="E146" i="57"/>
  <c r="F146" i="57"/>
  <c r="G146" i="57"/>
  <c r="H146" i="57"/>
  <c r="I146" i="57"/>
  <c r="J146" i="57"/>
  <c r="K146" i="57"/>
  <c r="L146" i="57"/>
  <c r="M146" i="57"/>
  <c r="N146" i="57"/>
  <c r="O146" i="57"/>
  <c r="P146" i="57"/>
  <c r="Q146" i="57"/>
  <c r="C164" i="57"/>
  <c r="D164" i="57"/>
  <c r="E164" i="57"/>
  <c r="F164" i="57"/>
  <c r="G164" i="57"/>
  <c r="H164" i="57"/>
  <c r="I164" i="57"/>
  <c r="J164" i="57"/>
  <c r="K164" i="57"/>
  <c r="L164" i="57"/>
  <c r="M164" i="57"/>
  <c r="N164" i="57"/>
  <c r="O164" i="57"/>
  <c r="P164" i="57"/>
  <c r="Q164" i="57"/>
  <c r="B7" i="53"/>
  <c r="C7" i="53"/>
  <c r="D7" i="53"/>
  <c r="E7" i="53"/>
  <c r="F7" i="53"/>
  <c r="G7" i="53"/>
  <c r="H7" i="53"/>
  <c r="I7" i="53"/>
  <c r="J7" i="53"/>
  <c r="K7" i="53"/>
  <c r="L7" i="53"/>
  <c r="M7" i="53"/>
  <c r="N7" i="53"/>
  <c r="O7" i="53"/>
  <c r="P7" i="53"/>
  <c r="Q7" i="53"/>
  <c r="B28" i="53"/>
  <c r="C28" i="53"/>
  <c r="D28" i="53"/>
  <c r="E28" i="53"/>
  <c r="F28" i="53"/>
  <c r="G28" i="53"/>
  <c r="H28" i="53"/>
  <c r="I28" i="53"/>
  <c r="J28" i="53"/>
  <c r="K28" i="53"/>
  <c r="L28" i="53"/>
  <c r="M28" i="53"/>
  <c r="N28" i="53"/>
  <c r="O28" i="53"/>
  <c r="P28" i="53"/>
  <c r="Q28" i="53"/>
  <c r="B47" i="53"/>
  <c r="C47" i="53"/>
  <c r="D47" i="53"/>
  <c r="E47" i="53"/>
  <c r="F47" i="53"/>
  <c r="G47" i="53"/>
  <c r="H47" i="53"/>
  <c r="I47" i="53"/>
  <c r="J47" i="53"/>
  <c r="K47" i="53"/>
  <c r="L47" i="53"/>
  <c r="M47" i="53"/>
  <c r="N47" i="53"/>
  <c r="O47" i="53"/>
  <c r="P47" i="53"/>
  <c r="Q47" i="53"/>
  <c r="B66" i="53"/>
  <c r="C66" i="53"/>
  <c r="D66" i="53"/>
  <c r="E66" i="53"/>
  <c r="F66" i="53"/>
  <c r="G66" i="53"/>
  <c r="H66" i="53"/>
  <c r="I66" i="53"/>
  <c r="J66" i="53"/>
  <c r="K66" i="53"/>
  <c r="L66" i="53"/>
  <c r="M66" i="53"/>
  <c r="N66" i="53"/>
  <c r="O66" i="53"/>
  <c r="P66" i="53"/>
  <c r="Q66" i="53"/>
  <c r="B85" i="53"/>
  <c r="C85" i="53"/>
  <c r="D85" i="53"/>
  <c r="E85" i="53"/>
  <c r="F85" i="53"/>
  <c r="G85" i="53"/>
  <c r="H85" i="53"/>
  <c r="I85" i="53"/>
  <c r="J85" i="53"/>
  <c r="K85" i="53"/>
  <c r="L85" i="53"/>
  <c r="M85" i="53"/>
  <c r="N85" i="53"/>
  <c r="O85" i="53"/>
  <c r="P85" i="53"/>
  <c r="Q85" i="53"/>
  <c r="B109" i="53"/>
  <c r="C109" i="53"/>
  <c r="D109" i="53"/>
  <c r="E109" i="53"/>
  <c r="F109" i="53"/>
  <c r="G109" i="53"/>
  <c r="H109" i="53"/>
  <c r="I109" i="53"/>
  <c r="J109" i="53"/>
  <c r="K109" i="53"/>
  <c r="L109" i="53"/>
  <c r="M109" i="53"/>
  <c r="N109" i="53"/>
  <c r="O109" i="53"/>
  <c r="P109" i="53"/>
  <c r="Q109" i="53"/>
  <c r="B128" i="53"/>
  <c r="C128" i="53"/>
  <c r="D128" i="53"/>
  <c r="E128" i="53"/>
  <c r="F128" i="53"/>
  <c r="G128" i="53"/>
  <c r="H128" i="53"/>
  <c r="I128" i="53"/>
  <c r="J128" i="53"/>
  <c r="K128" i="53"/>
  <c r="L128" i="53"/>
  <c r="M128" i="53"/>
  <c r="N128" i="53"/>
  <c r="O128" i="53"/>
  <c r="P128" i="53"/>
  <c r="Q128" i="53"/>
  <c r="B146" i="53"/>
  <c r="C146" i="53"/>
  <c r="D146" i="53"/>
  <c r="E146" i="53"/>
  <c r="F146" i="53"/>
  <c r="G146" i="53"/>
  <c r="H146" i="53"/>
  <c r="I146" i="53"/>
  <c r="J146" i="53"/>
  <c r="K146" i="53"/>
  <c r="L146" i="53"/>
  <c r="M146" i="53"/>
  <c r="N146" i="53"/>
  <c r="O146" i="53"/>
  <c r="P146" i="53"/>
  <c r="Q146" i="53"/>
  <c r="B164" i="53"/>
  <c r="C164" i="53"/>
  <c r="D164" i="53"/>
  <c r="E164" i="53"/>
  <c r="F164" i="53"/>
  <c r="G164" i="53"/>
  <c r="H164" i="53"/>
  <c r="I164" i="53"/>
  <c r="J164" i="53"/>
  <c r="K164" i="53"/>
  <c r="L164" i="53"/>
  <c r="M164" i="53"/>
  <c r="N164" i="53"/>
  <c r="O164" i="53"/>
  <c r="P164" i="53"/>
  <c r="Q164" i="53"/>
  <c r="B7" i="50"/>
  <c r="C7" i="50"/>
  <c r="D7" i="50"/>
  <c r="E7" i="50"/>
  <c r="F7" i="50"/>
  <c r="G7" i="50"/>
  <c r="H7" i="50"/>
  <c r="I7" i="50"/>
  <c r="J7" i="50"/>
  <c r="K7" i="50"/>
  <c r="L7" i="50"/>
  <c r="M7" i="50"/>
  <c r="N7" i="50"/>
  <c r="O7" i="50"/>
  <c r="P7" i="50"/>
  <c r="Q7" i="50"/>
  <c r="B28" i="50"/>
  <c r="C28" i="50"/>
  <c r="D28" i="50"/>
  <c r="E28" i="50"/>
  <c r="F28" i="50"/>
  <c r="G28" i="50"/>
  <c r="H28" i="50"/>
  <c r="I28" i="50"/>
  <c r="J28" i="50"/>
  <c r="K28" i="50"/>
  <c r="L28" i="50"/>
  <c r="M28" i="50"/>
  <c r="N28" i="50"/>
  <c r="O28" i="50"/>
  <c r="P28" i="50"/>
  <c r="Q28" i="50"/>
  <c r="B47" i="50"/>
  <c r="C47" i="50"/>
  <c r="D47" i="50"/>
  <c r="E47" i="50"/>
  <c r="F47" i="50"/>
  <c r="G47" i="50"/>
  <c r="H47" i="50"/>
  <c r="I47" i="50"/>
  <c r="J47" i="50"/>
  <c r="K47" i="50"/>
  <c r="L47" i="50"/>
  <c r="M47" i="50"/>
  <c r="N47" i="50"/>
  <c r="O47" i="50"/>
  <c r="P47" i="50"/>
  <c r="Q47" i="50"/>
  <c r="B66" i="50"/>
  <c r="C66" i="50"/>
  <c r="D66" i="50"/>
  <c r="E66" i="50"/>
  <c r="F66" i="50"/>
  <c r="G66" i="50"/>
  <c r="H66" i="50"/>
  <c r="I66" i="50"/>
  <c r="J66" i="50"/>
  <c r="K66" i="50"/>
  <c r="L66" i="50"/>
  <c r="M66" i="50"/>
  <c r="N66" i="50"/>
  <c r="O66" i="50"/>
  <c r="P66" i="50"/>
  <c r="Q66" i="50"/>
  <c r="B85" i="50"/>
  <c r="C85" i="50"/>
  <c r="D85" i="50"/>
  <c r="E85" i="50"/>
  <c r="F85" i="50"/>
  <c r="G85" i="50"/>
  <c r="H85" i="50"/>
  <c r="I85" i="50"/>
  <c r="J85" i="50"/>
  <c r="K85" i="50"/>
  <c r="L85" i="50"/>
  <c r="M85" i="50"/>
  <c r="N85" i="50"/>
  <c r="O85" i="50"/>
  <c r="P85" i="50"/>
  <c r="Q85" i="50"/>
  <c r="B109" i="50"/>
  <c r="C109" i="50"/>
  <c r="D109" i="50"/>
  <c r="E109" i="50"/>
  <c r="F109" i="50"/>
  <c r="G109" i="50"/>
  <c r="H109" i="50"/>
  <c r="I109" i="50"/>
  <c r="J109" i="50"/>
  <c r="K109" i="50"/>
  <c r="L109" i="50"/>
  <c r="M109" i="50"/>
  <c r="N109" i="50"/>
  <c r="O109" i="50"/>
  <c r="P109" i="50"/>
  <c r="Q109" i="50"/>
  <c r="B128" i="50"/>
  <c r="C128" i="50"/>
  <c r="D128" i="50"/>
  <c r="E128" i="50"/>
  <c r="F128" i="50"/>
  <c r="G128" i="50"/>
  <c r="H128" i="50"/>
  <c r="I128" i="50"/>
  <c r="J128" i="50"/>
  <c r="K128" i="50"/>
  <c r="L128" i="50"/>
  <c r="M128" i="50"/>
  <c r="N128" i="50"/>
  <c r="O128" i="50"/>
  <c r="P128" i="50"/>
  <c r="Q128" i="50"/>
  <c r="B146" i="50"/>
  <c r="C146" i="50"/>
  <c r="D146" i="50"/>
  <c r="E146" i="50"/>
  <c r="F146" i="50"/>
  <c r="G146" i="50"/>
  <c r="H146" i="50"/>
  <c r="I146" i="50"/>
  <c r="J146" i="50"/>
  <c r="K146" i="50"/>
  <c r="L146" i="50"/>
  <c r="M146" i="50"/>
  <c r="N146" i="50"/>
  <c r="O146" i="50"/>
  <c r="P146" i="50"/>
  <c r="Q146" i="50"/>
  <c r="B164" i="50"/>
  <c r="C164" i="50"/>
  <c r="D164" i="50"/>
  <c r="E164" i="50"/>
  <c r="F164" i="50"/>
  <c r="G164" i="50"/>
  <c r="H164" i="50"/>
  <c r="I164" i="50"/>
  <c r="J164" i="50"/>
  <c r="K164" i="50"/>
  <c r="L164" i="50"/>
  <c r="M164" i="50"/>
  <c r="N164" i="50"/>
  <c r="O164" i="50"/>
  <c r="P164" i="50"/>
  <c r="Q164" i="50"/>
  <c r="B7" i="47"/>
  <c r="C7" i="47"/>
  <c r="D7" i="47"/>
  <c r="E7" i="47"/>
  <c r="F7" i="47"/>
  <c r="G7" i="47"/>
  <c r="H7" i="47"/>
  <c r="I7" i="47"/>
  <c r="J7" i="47"/>
  <c r="K7" i="47"/>
  <c r="L7" i="47"/>
  <c r="M7" i="47"/>
  <c r="N7" i="47"/>
  <c r="O7" i="47"/>
  <c r="P7" i="47"/>
  <c r="Q7" i="47"/>
  <c r="B28" i="47"/>
  <c r="C28" i="47"/>
  <c r="D28" i="47"/>
  <c r="E28" i="47"/>
  <c r="F28" i="47"/>
  <c r="G28" i="47"/>
  <c r="H28" i="47"/>
  <c r="I28" i="47"/>
  <c r="J28" i="47"/>
  <c r="K28" i="47"/>
  <c r="L28" i="47"/>
  <c r="M28" i="47"/>
  <c r="N28" i="47"/>
  <c r="O28" i="47"/>
  <c r="P28" i="47"/>
  <c r="Q28" i="47"/>
  <c r="B47" i="47"/>
  <c r="C47" i="47"/>
  <c r="D47" i="47"/>
  <c r="E47" i="47"/>
  <c r="F47" i="47"/>
  <c r="G47" i="47"/>
  <c r="H47" i="47"/>
  <c r="I47" i="47"/>
  <c r="J47" i="47"/>
  <c r="K47" i="47"/>
  <c r="L47" i="47"/>
  <c r="M47" i="47"/>
  <c r="N47" i="47"/>
  <c r="O47" i="47"/>
  <c r="P47" i="47"/>
  <c r="Q47" i="47"/>
  <c r="B66" i="47"/>
  <c r="C66" i="47"/>
  <c r="D66" i="47"/>
  <c r="E66" i="47"/>
  <c r="F66" i="47"/>
  <c r="G66" i="47"/>
  <c r="H66" i="47"/>
  <c r="I66" i="47"/>
  <c r="J66" i="47"/>
  <c r="K66" i="47"/>
  <c r="L66" i="47"/>
  <c r="M66" i="47"/>
  <c r="N66" i="47"/>
  <c r="O66" i="47"/>
  <c r="P66" i="47"/>
  <c r="Q66" i="47"/>
  <c r="B85" i="47"/>
  <c r="C85" i="47"/>
  <c r="D85" i="47"/>
  <c r="E85" i="47"/>
  <c r="F85" i="47"/>
  <c r="G85" i="47"/>
  <c r="H85" i="47"/>
  <c r="I85" i="47"/>
  <c r="J85" i="47"/>
  <c r="K85" i="47"/>
  <c r="L85" i="47"/>
  <c r="M85" i="47"/>
  <c r="N85" i="47"/>
  <c r="O85" i="47"/>
  <c r="P85" i="47"/>
  <c r="Q85" i="47"/>
  <c r="B109" i="47"/>
  <c r="C109" i="47"/>
  <c r="D109" i="47"/>
  <c r="E109" i="47"/>
  <c r="F109" i="47"/>
  <c r="G109" i="47"/>
  <c r="H109" i="47"/>
  <c r="I109" i="47"/>
  <c r="J109" i="47"/>
  <c r="K109" i="47"/>
  <c r="L109" i="47"/>
  <c r="M109" i="47"/>
  <c r="N109" i="47"/>
  <c r="O109" i="47"/>
  <c r="P109" i="47"/>
  <c r="Q109" i="47"/>
  <c r="B128" i="47"/>
  <c r="C128" i="47"/>
  <c r="D128" i="47"/>
  <c r="E128" i="47"/>
  <c r="F128" i="47"/>
  <c r="G128" i="47"/>
  <c r="H128" i="47"/>
  <c r="I128" i="47"/>
  <c r="J128" i="47"/>
  <c r="K128" i="47"/>
  <c r="L128" i="47"/>
  <c r="M128" i="47"/>
  <c r="N128" i="47"/>
  <c r="O128" i="47"/>
  <c r="P128" i="47"/>
  <c r="Q128" i="47"/>
  <c r="B146" i="47"/>
  <c r="C146" i="47"/>
  <c r="D146" i="47"/>
  <c r="E146" i="47"/>
  <c r="F146" i="47"/>
  <c r="G146" i="47"/>
  <c r="H146" i="47"/>
  <c r="I146" i="47"/>
  <c r="J146" i="47"/>
  <c r="K146" i="47"/>
  <c r="L146" i="47"/>
  <c r="M146" i="47"/>
  <c r="N146" i="47"/>
  <c r="O146" i="47"/>
  <c r="P146" i="47"/>
  <c r="Q146" i="47"/>
  <c r="B164" i="47"/>
  <c r="C164" i="47"/>
  <c r="D164" i="47"/>
  <c r="E164" i="47"/>
  <c r="F164" i="47"/>
  <c r="G164" i="47"/>
  <c r="H164" i="47"/>
  <c r="I164" i="47"/>
  <c r="J164" i="47"/>
  <c r="K164" i="47"/>
  <c r="L164" i="47"/>
  <c r="M164" i="47"/>
  <c r="N164" i="47"/>
  <c r="O164" i="47"/>
  <c r="P164" i="47"/>
  <c r="Q164" i="47"/>
  <c r="C13" i="42"/>
  <c r="D13" i="42"/>
  <c r="E13" i="42"/>
  <c r="F13" i="42"/>
  <c r="G13" i="42"/>
  <c r="H13" i="42"/>
  <c r="I13" i="42"/>
  <c r="J13" i="42"/>
  <c r="K13" i="42"/>
  <c r="L13" i="42"/>
  <c r="M13" i="42"/>
  <c r="N13" i="42"/>
  <c r="O13" i="42"/>
  <c r="P13" i="42"/>
  <c r="Q13" i="42"/>
  <c r="C14" i="42"/>
  <c r="D14" i="42"/>
  <c r="E14" i="42"/>
  <c r="F14" i="42"/>
  <c r="G14" i="42"/>
  <c r="H14" i="42"/>
  <c r="I14" i="42"/>
  <c r="J14" i="42"/>
  <c r="K14" i="42"/>
  <c r="L14" i="42"/>
  <c r="M14" i="42"/>
  <c r="N14" i="42"/>
  <c r="O14" i="42"/>
  <c r="P14" i="42"/>
  <c r="Q14" i="42"/>
  <c r="C33" i="42"/>
  <c r="D33" i="42"/>
  <c r="E33" i="42"/>
  <c r="F33" i="42"/>
  <c r="G33" i="42"/>
  <c r="H33" i="42"/>
  <c r="I33" i="42"/>
  <c r="J33" i="42"/>
  <c r="K33" i="42"/>
  <c r="L33" i="42"/>
  <c r="M33" i="42"/>
  <c r="N33" i="42"/>
  <c r="O33" i="42"/>
  <c r="P33" i="42"/>
  <c r="Q33" i="42"/>
  <c r="C34" i="42"/>
  <c r="D34" i="42"/>
  <c r="E34" i="42"/>
  <c r="F34" i="42"/>
  <c r="G34" i="42"/>
  <c r="H34" i="42"/>
  <c r="I34" i="42"/>
  <c r="J34" i="42"/>
  <c r="K34" i="42"/>
  <c r="L34" i="42"/>
  <c r="M34" i="42"/>
  <c r="N34" i="42"/>
  <c r="O34" i="42"/>
  <c r="P34" i="42"/>
  <c r="Q34" i="42"/>
  <c r="C52" i="42"/>
  <c r="D52" i="42"/>
  <c r="E52" i="42"/>
  <c r="F52" i="42"/>
  <c r="G52" i="42"/>
  <c r="H52" i="42"/>
  <c r="I52" i="42"/>
  <c r="J52" i="42"/>
  <c r="K52" i="42"/>
  <c r="L52" i="42"/>
  <c r="M52" i="42"/>
  <c r="N52" i="42"/>
  <c r="O52" i="42"/>
  <c r="P52" i="42"/>
  <c r="Q52" i="42"/>
  <c r="C53" i="42"/>
  <c r="D53" i="42"/>
  <c r="E53" i="42"/>
  <c r="F53" i="42"/>
  <c r="G53" i="42"/>
  <c r="H53" i="42"/>
  <c r="I53" i="42"/>
  <c r="J53" i="42"/>
  <c r="K53" i="42"/>
  <c r="L53" i="42"/>
  <c r="M53" i="42"/>
  <c r="N53" i="42"/>
  <c r="O53" i="42"/>
  <c r="P53" i="42"/>
  <c r="Q53" i="42"/>
  <c r="C71" i="42"/>
  <c r="D71" i="42"/>
  <c r="E71" i="42"/>
  <c r="F71" i="42"/>
  <c r="G71" i="42"/>
  <c r="H71" i="42"/>
  <c r="I71" i="42"/>
  <c r="J71" i="42"/>
  <c r="K71" i="42"/>
  <c r="L71" i="42"/>
  <c r="M71" i="42"/>
  <c r="N71" i="42"/>
  <c r="O71" i="42"/>
  <c r="P71" i="42"/>
  <c r="Q71" i="42"/>
  <c r="C72" i="42"/>
  <c r="D72" i="42"/>
  <c r="E72" i="42"/>
  <c r="F72" i="42"/>
  <c r="G72" i="42"/>
  <c r="H72" i="42"/>
  <c r="I72" i="42"/>
  <c r="J72" i="42"/>
  <c r="K72" i="42"/>
  <c r="L72" i="42"/>
  <c r="M72" i="42"/>
  <c r="N72" i="42"/>
  <c r="O72" i="42"/>
  <c r="P72" i="42"/>
  <c r="Q72" i="42"/>
  <c r="C90" i="42"/>
  <c r="D90" i="42"/>
  <c r="E90" i="42"/>
  <c r="F90" i="42"/>
  <c r="G90" i="42"/>
  <c r="H90" i="42"/>
  <c r="I90" i="42"/>
  <c r="J90" i="42"/>
  <c r="K90" i="42"/>
  <c r="L90" i="42"/>
  <c r="M90" i="42"/>
  <c r="N90" i="42"/>
  <c r="O90" i="42"/>
  <c r="P90" i="42"/>
  <c r="Q90" i="42"/>
  <c r="C91" i="42"/>
  <c r="D91" i="42"/>
  <c r="E91" i="42"/>
  <c r="F91" i="42"/>
  <c r="G91" i="42"/>
  <c r="H91" i="42"/>
  <c r="I91" i="42"/>
  <c r="J91" i="42"/>
  <c r="K91" i="42"/>
  <c r="L91" i="42"/>
  <c r="M91" i="42"/>
  <c r="N91" i="42"/>
  <c r="O91" i="42"/>
  <c r="P91" i="42"/>
  <c r="Q91" i="42"/>
  <c r="C94" i="42"/>
  <c r="D94" i="42"/>
  <c r="E94" i="42"/>
  <c r="F94" i="42"/>
  <c r="G94" i="42"/>
  <c r="H94" i="42"/>
  <c r="I94" i="42"/>
  <c r="J94" i="42"/>
  <c r="K94" i="42"/>
  <c r="L94" i="42"/>
  <c r="M94" i="42"/>
  <c r="N94" i="42"/>
  <c r="O94" i="42"/>
  <c r="P94" i="42"/>
  <c r="Q94" i="42"/>
  <c r="C95" i="42"/>
  <c r="D95" i="42"/>
  <c r="E95" i="42"/>
  <c r="F95" i="42"/>
  <c r="G95" i="42"/>
  <c r="H95" i="42"/>
  <c r="I95" i="42"/>
  <c r="J95" i="42"/>
  <c r="K95" i="42"/>
  <c r="L95" i="42"/>
  <c r="M95" i="42"/>
  <c r="N95" i="42"/>
  <c r="O95" i="42"/>
  <c r="P95" i="42"/>
  <c r="Q95" i="42"/>
  <c r="C114" i="42"/>
  <c r="D114" i="42"/>
  <c r="E114" i="42"/>
  <c r="F114" i="42"/>
  <c r="G114" i="42"/>
  <c r="H114" i="42"/>
  <c r="I114" i="42"/>
  <c r="J114" i="42"/>
  <c r="K114" i="42"/>
  <c r="L114" i="42"/>
  <c r="M114" i="42"/>
  <c r="N114" i="42"/>
  <c r="O114" i="42"/>
  <c r="P114" i="42"/>
  <c r="Q114" i="42"/>
  <c r="C115" i="42"/>
  <c r="D115" i="42"/>
  <c r="E115" i="42"/>
  <c r="F115" i="42"/>
  <c r="G115" i="42"/>
  <c r="H115" i="42"/>
  <c r="I115" i="42"/>
  <c r="J115" i="42"/>
  <c r="K115" i="42"/>
  <c r="L115" i="42"/>
  <c r="M115" i="42"/>
  <c r="N115" i="42"/>
  <c r="O115" i="42"/>
  <c r="P115" i="42"/>
  <c r="Q115" i="42"/>
  <c r="C133" i="42"/>
  <c r="D133" i="42"/>
  <c r="E133" i="42"/>
  <c r="F133" i="42"/>
  <c r="G133" i="42"/>
  <c r="H133" i="42"/>
  <c r="I133" i="42"/>
  <c r="J133" i="42"/>
  <c r="K133" i="42"/>
  <c r="L133" i="42"/>
  <c r="M133" i="42"/>
  <c r="N133" i="42"/>
  <c r="O133" i="42"/>
  <c r="P133" i="42"/>
  <c r="Q133" i="42"/>
  <c r="C134" i="42"/>
  <c r="D134" i="42"/>
  <c r="E134" i="42"/>
  <c r="F134" i="42"/>
  <c r="G134" i="42"/>
  <c r="H134" i="42"/>
  <c r="I134" i="42"/>
  <c r="J134" i="42"/>
  <c r="K134" i="42"/>
  <c r="L134" i="42"/>
  <c r="M134" i="42"/>
  <c r="N134" i="42"/>
  <c r="O134" i="42"/>
  <c r="P134" i="42"/>
  <c r="Q134" i="42"/>
  <c r="C151" i="42"/>
  <c r="D151" i="42"/>
  <c r="E151" i="42"/>
  <c r="F151" i="42"/>
  <c r="G151" i="42"/>
  <c r="H151" i="42"/>
  <c r="I151" i="42"/>
  <c r="J151" i="42"/>
  <c r="K151" i="42"/>
  <c r="L151" i="42"/>
  <c r="M151" i="42"/>
  <c r="N151" i="42"/>
  <c r="O151" i="42"/>
  <c r="P151" i="42"/>
  <c r="Q151" i="42"/>
  <c r="C152" i="42"/>
  <c r="D152" i="42"/>
  <c r="E152" i="42"/>
  <c r="F152" i="42"/>
  <c r="G152" i="42"/>
  <c r="H152" i="42"/>
  <c r="I152" i="42"/>
  <c r="J152" i="42"/>
  <c r="K152" i="42"/>
  <c r="L152" i="42"/>
  <c r="M152" i="42"/>
  <c r="N152" i="42"/>
  <c r="O152" i="42"/>
  <c r="P152" i="42"/>
  <c r="Q152" i="42"/>
  <c r="C169" i="42"/>
  <c r="D169" i="42"/>
  <c r="E169" i="42"/>
  <c r="F169" i="42"/>
  <c r="G169" i="42"/>
  <c r="H169" i="42"/>
  <c r="I169" i="42"/>
  <c r="J169" i="42"/>
  <c r="K169" i="42"/>
  <c r="L169" i="42"/>
  <c r="M169" i="42"/>
  <c r="N169" i="42"/>
  <c r="O169" i="42"/>
  <c r="P169" i="42"/>
  <c r="Q169" i="42"/>
  <c r="C170" i="42"/>
  <c r="D170" i="42"/>
  <c r="E170" i="42"/>
  <c r="F170" i="42"/>
  <c r="G170" i="42"/>
  <c r="H170" i="42"/>
  <c r="I170" i="42"/>
  <c r="J170" i="42"/>
  <c r="K170" i="42"/>
  <c r="L170" i="42"/>
  <c r="M170" i="42"/>
  <c r="N170" i="42"/>
  <c r="O170" i="42"/>
  <c r="P170" i="42"/>
  <c r="Q170" i="42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6" i="25"/>
  <c r="D16" i="25"/>
  <c r="D16" i="28" s="1"/>
  <c r="E16" i="25"/>
  <c r="E16" i="28" s="1"/>
  <c r="F16" i="25"/>
  <c r="F16" i="28" s="1"/>
  <c r="G16" i="25"/>
  <c r="H16" i="25"/>
  <c r="H16" i="28" s="1"/>
  <c r="I16" i="25"/>
  <c r="I16" i="28" s="1"/>
  <c r="J16" i="25"/>
  <c r="J15" i="25" s="1"/>
  <c r="J15" i="28" s="1"/>
  <c r="K16" i="25"/>
  <c r="K16" i="28" s="1"/>
  <c r="L16" i="25"/>
  <c r="L15" i="25" s="1"/>
  <c r="L15" i="28" s="1"/>
  <c r="M16" i="25"/>
  <c r="M16" i="28" s="1"/>
  <c r="N16" i="25"/>
  <c r="N16" i="28" s="1"/>
  <c r="O16" i="25"/>
  <c r="P16" i="25"/>
  <c r="P15" i="25" s="1"/>
  <c r="P15" i="28" s="1"/>
  <c r="Q16" i="25"/>
  <c r="Q16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C32" i="25"/>
  <c r="C32" i="28" s="1"/>
  <c r="D32" i="25"/>
  <c r="D32" i="28" s="1"/>
  <c r="E32" i="25"/>
  <c r="E32" i="28" s="1"/>
  <c r="F32" i="25"/>
  <c r="F32" i="28" s="1"/>
  <c r="G32" i="25"/>
  <c r="G32" i="28" s="1"/>
  <c r="H32" i="25"/>
  <c r="H32" i="28" s="1"/>
  <c r="I32" i="25"/>
  <c r="I32" i="28" s="1"/>
  <c r="J32" i="25"/>
  <c r="J32" i="28" s="1"/>
  <c r="K32" i="25"/>
  <c r="K32" i="28" s="1"/>
  <c r="L32" i="25"/>
  <c r="L32" i="28" s="1"/>
  <c r="M32" i="25"/>
  <c r="M32" i="28" s="1"/>
  <c r="N32" i="25"/>
  <c r="N32" i="28" s="1"/>
  <c r="O32" i="25"/>
  <c r="O32" i="28" s="1"/>
  <c r="P32" i="25"/>
  <c r="P32" i="28" s="1"/>
  <c r="Q32" i="25"/>
  <c r="Q32" i="28" s="1"/>
  <c r="C15" i="22"/>
  <c r="D15" i="22"/>
  <c r="E15" i="22"/>
  <c r="F15" i="22"/>
  <c r="G15" i="22"/>
  <c r="H15" i="22"/>
  <c r="I15" i="22"/>
  <c r="J15" i="22"/>
  <c r="K15" i="22"/>
  <c r="L15" i="22"/>
  <c r="M15" i="22"/>
  <c r="N15" i="22"/>
  <c r="O15" i="22"/>
  <c r="P15" i="22"/>
  <c r="Q15" i="22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6" i="14"/>
  <c r="B15" i="14" s="1"/>
  <c r="B15" i="17" s="1"/>
  <c r="C16" i="14"/>
  <c r="D16" i="14"/>
  <c r="D16" i="17" s="1"/>
  <c r="E16" i="14"/>
  <c r="E15" i="14" s="1"/>
  <c r="E15" i="17" s="1"/>
  <c r="F16" i="14"/>
  <c r="F16" i="17" s="1"/>
  <c r="G16" i="14"/>
  <c r="H16" i="14"/>
  <c r="H15" i="14" s="1"/>
  <c r="H15" i="17" s="1"/>
  <c r="I16" i="14"/>
  <c r="I15" i="14" s="1"/>
  <c r="I15" i="17" s="1"/>
  <c r="J16" i="14"/>
  <c r="J15" i="14" s="1"/>
  <c r="J15" i="17" s="1"/>
  <c r="K16" i="14"/>
  <c r="K15" i="14" s="1"/>
  <c r="K15" i="17" s="1"/>
  <c r="L16" i="14"/>
  <c r="L15" i="14" s="1"/>
  <c r="L15" i="17" s="1"/>
  <c r="M16" i="14"/>
  <c r="M15" i="14" s="1"/>
  <c r="M15" i="17" s="1"/>
  <c r="N16" i="14"/>
  <c r="N15" i="14" s="1"/>
  <c r="N15" i="17" s="1"/>
  <c r="O16" i="14"/>
  <c r="P16" i="14"/>
  <c r="P16" i="17" s="1"/>
  <c r="Q16" i="14"/>
  <c r="Q15" i="14" s="1"/>
  <c r="Q15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2" i="14"/>
  <c r="B32" i="17" s="1"/>
  <c r="C32" i="14"/>
  <c r="C32" i="17" s="1"/>
  <c r="D32" i="14"/>
  <c r="D32" i="17" s="1"/>
  <c r="E32" i="14"/>
  <c r="E32" i="17" s="1"/>
  <c r="F32" i="14"/>
  <c r="F32" i="17" s="1"/>
  <c r="G32" i="14"/>
  <c r="G32" i="17" s="1"/>
  <c r="H32" i="14"/>
  <c r="H32" i="17" s="1"/>
  <c r="I32" i="14"/>
  <c r="I32" i="17" s="1"/>
  <c r="J32" i="14"/>
  <c r="J32" i="17" s="1"/>
  <c r="K32" i="14"/>
  <c r="K32" i="17" s="1"/>
  <c r="L32" i="14"/>
  <c r="L32" i="17" s="1"/>
  <c r="M32" i="14"/>
  <c r="M32" i="17" s="1"/>
  <c r="N32" i="14"/>
  <c r="N32" i="17" s="1"/>
  <c r="O32" i="14"/>
  <c r="O32" i="17" s="1"/>
  <c r="P32" i="14"/>
  <c r="P32" i="17" s="1"/>
  <c r="Q32" i="14"/>
  <c r="Q32" i="17" s="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B21" i="6"/>
  <c r="B20" i="6" s="1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B89" i="6"/>
  <c r="C89" i="6"/>
  <c r="D89" i="6"/>
  <c r="E89" i="6"/>
  <c r="F89" i="6"/>
  <c r="G89" i="6"/>
  <c r="H89" i="6"/>
  <c r="I89" i="6"/>
  <c r="J89" i="6"/>
  <c r="K89" i="6"/>
  <c r="L89" i="6"/>
  <c r="M89" i="6"/>
  <c r="N89" i="6"/>
  <c r="O89" i="6"/>
  <c r="P89" i="6"/>
  <c r="Q89" i="6"/>
  <c r="B92" i="6"/>
  <c r="C92" i="6"/>
  <c r="D92" i="6"/>
  <c r="E92" i="6"/>
  <c r="F92" i="6"/>
  <c r="G92" i="6"/>
  <c r="H92" i="6"/>
  <c r="I92" i="6"/>
  <c r="J92" i="6"/>
  <c r="K92" i="6"/>
  <c r="L92" i="6"/>
  <c r="M92" i="6"/>
  <c r="N92" i="6"/>
  <c r="O92" i="6"/>
  <c r="P92" i="6"/>
  <c r="Q92" i="6"/>
  <c r="B113" i="6"/>
  <c r="B143" i="6" s="1"/>
  <c r="C113" i="6"/>
  <c r="C167" i="6" s="1"/>
  <c r="D113" i="6"/>
  <c r="D167" i="6" s="1"/>
  <c r="E113" i="6"/>
  <c r="E143" i="6" s="1"/>
  <c r="F113" i="6"/>
  <c r="F167" i="6" s="1"/>
  <c r="G113" i="6"/>
  <c r="G143" i="6" s="1"/>
  <c r="H113" i="6"/>
  <c r="H143" i="6" s="1"/>
  <c r="I113" i="6"/>
  <c r="I167" i="6" s="1"/>
  <c r="J113" i="6"/>
  <c r="J167" i="6" s="1"/>
  <c r="K113" i="6"/>
  <c r="K167" i="6" s="1"/>
  <c r="L113" i="6"/>
  <c r="L167" i="6" s="1"/>
  <c r="M113" i="6"/>
  <c r="M167" i="6" s="1"/>
  <c r="N113" i="6"/>
  <c r="N167" i="6" s="1"/>
  <c r="O113" i="6"/>
  <c r="O143" i="6" s="1"/>
  <c r="P113" i="6"/>
  <c r="P143" i="6" s="1"/>
  <c r="Q113" i="6"/>
  <c r="Q143" i="6" s="1"/>
  <c r="B116" i="6"/>
  <c r="B170" i="6" s="1"/>
  <c r="C116" i="6"/>
  <c r="C170" i="6" s="1"/>
  <c r="D116" i="6"/>
  <c r="D170" i="6" s="1"/>
  <c r="E116" i="6"/>
  <c r="E170" i="6" s="1"/>
  <c r="F116" i="6"/>
  <c r="F170" i="6" s="1"/>
  <c r="G116" i="6"/>
  <c r="G146" i="6" s="1"/>
  <c r="H116" i="6"/>
  <c r="H170" i="6" s="1"/>
  <c r="I116" i="6"/>
  <c r="I170" i="6" s="1"/>
  <c r="J116" i="6"/>
  <c r="J146" i="6" s="1"/>
  <c r="K116" i="6"/>
  <c r="K170" i="6" s="1"/>
  <c r="L116" i="6"/>
  <c r="L170" i="6" s="1"/>
  <c r="M116" i="6"/>
  <c r="M146" i="6" s="1"/>
  <c r="N116" i="6"/>
  <c r="N170" i="6" s="1"/>
  <c r="O116" i="6"/>
  <c r="O146" i="6" s="1"/>
  <c r="P116" i="6"/>
  <c r="P170" i="6" s="1"/>
  <c r="Q116" i="6"/>
  <c r="Q170" i="6" s="1"/>
  <c r="B28" i="4"/>
  <c r="B36" i="4"/>
  <c r="B78" i="4"/>
  <c r="B69" i="4"/>
  <c r="B14" i="4"/>
  <c r="B22" i="4"/>
  <c r="B56" i="4"/>
  <c r="B11" i="4"/>
  <c r="B68" i="4"/>
  <c r="B39" i="4"/>
  <c r="B61" i="4"/>
  <c r="B70" i="4"/>
  <c r="B83" i="4"/>
  <c r="B81" i="4"/>
  <c r="B16" i="4"/>
  <c r="B26" i="4"/>
  <c r="B27" i="4"/>
  <c r="B77" i="4"/>
  <c r="B46" i="4"/>
  <c r="B44" i="4"/>
  <c r="B55" i="4"/>
  <c r="B79" i="4"/>
  <c r="B21" i="4"/>
  <c r="B67" i="4"/>
  <c r="B9" i="4"/>
  <c r="B65" i="4"/>
  <c r="B60" i="4"/>
  <c r="B15" i="4"/>
  <c r="B24" i="4"/>
  <c r="B38" i="4"/>
  <c r="B82" i="4"/>
  <c r="B4" i="4"/>
  <c r="B8" i="4"/>
  <c r="B52" i="4"/>
  <c r="B72" i="4"/>
  <c r="B48" i="4"/>
  <c r="B45" i="4"/>
  <c r="B25" i="4"/>
  <c r="B35" i="4"/>
  <c r="B40" i="4"/>
  <c r="B12" i="4"/>
  <c r="B10" i="4"/>
  <c r="B54" i="4"/>
  <c r="B53" i="4"/>
  <c r="B17" i="4"/>
  <c r="B66" i="4"/>
  <c r="B29" i="4"/>
  <c r="B58" i="4"/>
  <c r="B37" i="4"/>
  <c r="B33" i="4"/>
  <c r="B80" i="4"/>
  <c r="B34" i="4"/>
  <c r="B7" i="4"/>
  <c r="B71" i="4"/>
  <c r="B64" i="4"/>
  <c r="B57" i="4"/>
  <c r="B49" i="4"/>
  <c r="B13" i="4"/>
  <c r="B30" i="4"/>
  <c r="B41" i="4"/>
  <c r="B20" i="4"/>
  <c r="B76" i="4"/>
  <c r="B73" i="4"/>
  <c r="B84" i="4"/>
  <c r="B23" i="4"/>
  <c r="B59" i="4"/>
  <c r="B47" i="4"/>
  <c r="E167" i="6" l="1"/>
  <c r="H167" i="6"/>
  <c r="M170" i="6"/>
  <c r="P167" i="6"/>
  <c r="M143" i="6"/>
  <c r="H146" i="6"/>
  <c r="G170" i="6"/>
  <c r="P146" i="6"/>
  <c r="G167" i="6"/>
  <c r="O170" i="6"/>
  <c r="Q167" i="6"/>
  <c r="Q146" i="6"/>
  <c r="O167" i="6"/>
  <c r="I146" i="6"/>
  <c r="J170" i="6"/>
  <c r="B167" i="6"/>
  <c r="J143" i="6"/>
  <c r="I143" i="6"/>
  <c r="E146" i="6"/>
  <c r="B146" i="6"/>
  <c r="F146" i="6"/>
  <c r="F143" i="6"/>
  <c r="N146" i="6"/>
  <c r="N143" i="6"/>
  <c r="L146" i="6"/>
  <c r="D146" i="6"/>
  <c r="L143" i="6"/>
  <c r="D143" i="6"/>
  <c r="K146" i="6"/>
  <c r="C146" i="6"/>
  <c r="K143" i="6"/>
  <c r="C143" i="6"/>
  <c r="Q15" i="25"/>
  <c r="Q15" i="28" s="1"/>
  <c r="M16" i="17"/>
  <c r="I15" i="25"/>
  <c r="I15" i="28" s="1"/>
  <c r="I16" i="17"/>
  <c r="E15" i="25"/>
  <c r="E15" i="28" s="1"/>
  <c r="C16" i="28"/>
  <c r="C15" i="25"/>
  <c r="C15" i="28" s="1"/>
  <c r="C15" i="14"/>
  <c r="C15" i="17" s="1"/>
  <c r="C16" i="17"/>
  <c r="K16" i="17"/>
  <c r="K15" i="25"/>
  <c r="K15" i="28" s="1"/>
  <c r="Q16" i="17"/>
  <c r="E16" i="17"/>
  <c r="M15" i="25"/>
  <c r="M15" i="28" s="1"/>
  <c r="O15" i="14"/>
  <c r="O15" i="17" s="1"/>
  <c r="O16" i="17"/>
  <c r="G15" i="14"/>
  <c r="G15" i="17" s="1"/>
  <c r="G16" i="17"/>
  <c r="O16" i="28"/>
  <c r="O15" i="25"/>
  <c r="O15" i="28" s="1"/>
  <c r="G16" i="28"/>
  <c r="G15" i="25"/>
  <c r="G15" i="28" s="1"/>
  <c r="P20" i="6"/>
  <c r="D20" i="6"/>
  <c r="P15" i="14"/>
  <c r="P15" i="17" s="1"/>
  <c r="D15" i="14"/>
  <c r="D15" i="17" s="1"/>
  <c r="P16" i="28"/>
  <c r="N20" i="6"/>
  <c r="F20" i="6"/>
  <c r="F15" i="14"/>
  <c r="F15" i="17" s="1"/>
  <c r="L16" i="28"/>
  <c r="Q20" i="6"/>
  <c r="M20" i="6"/>
  <c r="I20" i="6"/>
  <c r="E20" i="6"/>
  <c r="L16" i="17"/>
  <c r="H16" i="17"/>
  <c r="H15" i="25"/>
  <c r="H15" i="28" s="1"/>
  <c r="D15" i="25"/>
  <c r="D15" i="28" s="1"/>
  <c r="J16" i="28"/>
  <c r="H20" i="6"/>
  <c r="O20" i="6"/>
  <c r="K20" i="6"/>
  <c r="G20" i="6"/>
  <c r="C20" i="6"/>
  <c r="N16" i="17"/>
  <c r="J16" i="17"/>
  <c r="B16" i="17"/>
  <c r="N15" i="25"/>
  <c r="N15" i="28" s="1"/>
  <c r="F15" i="25"/>
  <c r="F15" i="28" s="1"/>
  <c r="L20" i="6"/>
  <c r="J20" i="6"/>
  <c r="Q23" i="12" l="1"/>
  <c r="Q23" i="15" s="1"/>
  <c r="P23" i="12"/>
  <c r="P23" i="15" s="1"/>
  <c r="O23" i="12"/>
  <c r="O23" i="15" s="1"/>
  <c r="N23" i="12"/>
  <c r="N23" i="15" s="1"/>
  <c r="M23" i="12"/>
  <c r="M23" i="15" s="1"/>
  <c r="L23" i="12"/>
  <c r="L23" i="15" s="1"/>
  <c r="K23" i="12"/>
  <c r="K23" i="15" s="1"/>
  <c r="J23" i="12"/>
  <c r="J23" i="15" s="1"/>
  <c r="I23" i="12"/>
  <c r="I23" i="15" s="1"/>
  <c r="H23" i="12"/>
  <c r="H23" i="15" s="1"/>
  <c r="G23" i="12"/>
  <c r="G23" i="15" s="1"/>
  <c r="F23" i="12"/>
  <c r="F23" i="15" s="1"/>
  <c r="E23" i="12"/>
  <c r="E23" i="15" s="1"/>
  <c r="D23" i="12"/>
  <c r="D23" i="15" s="1"/>
  <c r="C23" i="12"/>
  <c r="C23" i="15" s="1"/>
  <c r="B23" i="12"/>
  <c r="B23" i="15" s="1"/>
  <c r="I11" i="14" l="1"/>
  <c r="I11" i="17" s="1"/>
  <c r="O31" i="14"/>
  <c r="O31" i="17" s="1"/>
  <c r="B11" i="10"/>
  <c r="B10" i="14"/>
  <c r="B10" i="17" s="1"/>
  <c r="J10" i="14"/>
  <c r="J10" i="17" s="1"/>
  <c r="B11" i="14"/>
  <c r="B11" i="17" s="1"/>
  <c r="J11" i="14"/>
  <c r="J11" i="17" s="1"/>
  <c r="H31" i="14"/>
  <c r="H31" i="17" s="1"/>
  <c r="P31" i="14"/>
  <c r="P31" i="17" s="1"/>
  <c r="C31" i="14"/>
  <c r="C31" i="17" s="1"/>
  <c r="C10" i="14"/>
  <c r="C10" i="17" s="1"/>
  <c r="K10" i="14"/>
  <c r="K10" i="17" s="1"/>
  <c r="C11" i="14"/>
  <c r="C11" i="17" s="1"/>
  <c r="K11" i="14"/>
  <c r="K11" i="17" s="1"/>
  <c r="I31" i="14"/>
  <c r="I31" i="17" s="1"/>
  <c r="Q31" i="14"/>
  <c r="Q31" i="17" s="1"/>
  <c r="B10" i="10"/>
  <c r="Q11" i="14"/>
  <c r="Q11" i="17" s="1"/>
  <c r="B5" i="10"/>
  <c r="B9" i="10"/>
  <c r="D10" i="14"/>
  <c r="D10" i="17" s="1"/>
  <c r="L10" i="14"/>
  <c r="L10" i="17" s="1"/>
  <c r="D11" i="14"/>
  <c r="D11" i="17" s="1"/>
  <c r="L11" i="14"/>
  <c r="L11" i="17" s="1"/>
  <c r="J31" i="14"/>
  <c r="J31" i="17" s="1"/>
  <c r="R31" i="14"/>
  <c r="R31" i="17" s="1"/>
  <c r="Q10" i="14"/>
  <c r="Q10" i="17" s="1"/>
  <c r="B6" i="10"/>
  <c r="E10" i="14"/>
  <c r="E10" i="17" s="1"/>
  <c r="M10" i="14"/>
  <c r="M10" i="17" s="1"/>
  <c r="E11" i="14"/>
  <c r="E11" i="17" s="1"/>
  <c r="M11" i="14"/>
  <c r="M11" i="17" s="1"/>
  <c r="K31" i="14"/>
  <c r="K31" i="17" s="1"/>
  <c r="S31" i="14"/>
  <c r="S31" i="17" s="1"/>
  <c r="I10" i="14"/>
  <c r="I10" i="17" s="1"/>
  <c r="B7" i="10"/>
  <c r="F10" i="14"/>
  <c r="F10" i="17" s="1"/>
  <c r="N10" i="14"/>
  <c r="N10" i="17" s="1"/>
  <c r="F11" i="14"/>
  <c r="F11" i="17" s="1"/>
  <c r="N11" i="14"/>
  <c r="N11" i="17" s="1"/>
  <c r="D31" i="14"/>
  <c r="D31" i="17" s="1"/>
  <c r="L31" i="14"/>
  <c r="L31" i="17" s="1"/>
  <c r="T31" i="14"/>
  <c r="T31" i="17" s="1"/>
  <c r="G31" i="14"/>
  <c r="G31" i="17" s="1"/>
  <c r="B8" i="10"/>
  <c r="G10" i="14"/>
  <c r="G10" i="17" s="1"/>
  <c r="O10" i="14"/>
  <c r="O10" i="17" s="1"/>
  <c r="G11" i="14"/>
  <c r="G11" i="17" s="1"/>
  <c r="O11" i="14"/>
  <c r="O11" i="17" s="1"/>
  <c r="E31" i="14"/>
  <c r="E31" i="17" s="1"/>
  <c r="M31" i="14"/>
  <c r="M31" i="17" s="1"/>
  <c r="U31" i="14"/>
  <c r="U31" i="17" s="1"/>
  <c r="H10" i="14"/>
  <c r="H10" i="17" s="1"/>
  <c r="P10" i="14"/>
  <c r="P10" i="17" s="1"/>
  <c r="H11" i="14"/>
  <c r="H11" i="17" s="1"/>
  <c r="P11" i="14"/>
  <c r="P11" i="17" s="1"/>
  <c r="B31" i="14"/>
  <c r="B31" i="17" s="1"/>
  <c r="F31" i="14"/>
  <c r="F31" i="17" s="1"/>
  <c r="N31" i="14"/>
  <c r="N31" i="17" s="1"/>
  <c r="V31" i="14"/>
  <c r="V31" i="17" s="1"/>
  <c r="H9" i="14" l="1"/>
  <c r="H9" i="17" s="1"/>
  <c r="B168" i="68"/>
  <c r="D4" i="11"/>
  <c r="B9" i="14"/>
  <c r="B9" i="17" s="1"/>
  <c r="H4" i="11"/>
  <c r="O4" i="11"/>
  <c r="F9" i="14"/>
  <c r="F9" i="17" s="1"/>
  <c r="Q4" i="11"/>
  <c r="B4" i="11"/>
  <c r="I9" i="14"/>
  <c r="I9" i="17" s="1"/>
  <c r="F4" i="11"/>
  <c r="M9" i="14"/>
  <c r="M9" i="17" s="1"/>
  <c r="B45" i="46"/>
  <c r="K9" i="14"/>
  <c r="K9" i="17" s="1"/>
  <c r="B5" i="46"/>
  <c r="G9" i="14"/>
  <c r="G9" i="17" s="1"/>
  <c r="B138" i="66"/>
  <c r="L9" i="14"/>
  <c r="L9" i="17" s="1"/>
  <c r="B26" i="46"/>
  <c r="B126" i="46"/>
  <c r="B154" i="64"/>
  <c r="P9" i="14"/>
  <c r="P9" i="17" s="1"/>
  <c r="B107" i="46"/>
  <c r="G4" i="11"/>
  <c r="M4" i="11"/>
  <c r="B138" i="65"/>
  <c r="B138" i="70"/>
  <c r="K4" i="11"/>
  <c r="J9" i="14"/>
  <c r="J9" i="17" s="1"/>
  <c r="B138" i="69"/>
  <c r="N9" i="14"/>
  <c r="N9" i="17" s="1"/>
  <c r="B64" i="46"/>
  <c r="L4" i="11"/>
  <c r="Q9" i="14"/>
  <c r="Q9" i="17" s="1"/>
  <c r="P4" i="11"/>
  <c r="B138" i="67"/>
  <c r="I4" i="11"/>
  <c r="E9" i="14"/>
  <c r="E9" i="17" s="1"/>
  <c r="C9" i="14"/>
  <c r="C9" i="17" s="1"/>
  <c r="J4" i="11"/>
  <c r="O9" i="14"/>
  <c r="O9" i="17" s="1"/>
  <c r="B83" i="46"/>
  <c r="N4" i="11"/>
  <c r="E4" i="11"/>
  <c r="D9" i="14"/>
  <c r="D9" i="17" s="1"/>
  <c r="C4" i="11"/>
  <c r="B15" i="7" l="1"/>
  <c r="C15" i="7" l="1"/>
  <c r="D15" i="7" l="1"/>
  <c r="E15" i="7" l="1"/>
  <c r="F15" i="7" l="1"/>
  <c r="G15" i="7" l="1"/>
  <c r="H15" i="7" l="1"/>
  <c r="I15" i="7" l="1"/>
  <c r="J15" i="7" l="1"/>
  <c r="R15" i="7" l="1"/>
  <c r="K15" i="7"/>
  <c r="S15" i="7" l="1"/>
  <c r="L15" i="7"/>
  <c r="T15" i="7" l="1"/>
  <c r="M15" i="7"/>
  <c r="U15" i="7" l="1"/>
  <c r="N15" i="7"/>
  <c r="V15" i="7" l="1"/>
  <c r="O15" i="7"/>
  <c r="P15" i="7" l="1"/>
  <c r="Q15" i="7" l="1"/>
  <c r="S111" i="29" l="1"/>
  <c r="V110" i="29"/>
  <c r="T111" i="29"/>
  <c r="R112" i="29"/>
  <c r="V115" i="29"/>
  <c r="V118" i="29"/>
  <c r="U111" i="29"/>
  <c r="S112" i="29"/>
  <c r="R109" i="29"/>
  <c r="V111" i="29"/>
  <c r="T112" i="29"/>
  <c r="R114" i="29"/>
  <c r="R117" i="29"/>
  <c r="U115" i="29"/>
  <c r="U118" i="29"/>
  <c r="S109" i="29"/>
  <c r="U112" i="29"/>
  <c r="S114" i="29"/>
  <c r="S117" i="29"/>
  <c r="T109" i="29"/>
  <c r="R110" i="29"/>
  <c r="V112" i="29"/>
  <c r="T114" i="29"/>
  <c r="R115" i="29"/>
  <c r="T117" i="29"/>
  <c r="R118" i="29"/>
  <c r="U109" i="29"/>
  <c r="S110" i="29"/>
  <c r="U114" i="29"/>
  <c r="S115" i="29"/>
  <c r="U117" i="29"/>
  <c r="S118" i="29"/>
  <c r="U110" i="29"/>
  <c r="V109" i="29"/>
  <c r="T110" i="29"/>
  <c r="R111" i="29"/>
  <c r="V114" i="29"/>
  <c r="T115" i="29"/>
  <c r="V117" i="29"/>
  <c r="T118" i="29"/>
  <c r="C16" i="35" l="1"/>
  <c r="J118" i="29"/>
  <c r="L16" i="34"/>
  <c r="P16" i="32"/>
  <c r="K117" i="29"/>
  <c r="C16" i="34"/>
  <c r="Q16" i="31"/>
  <c r="I16" i="33"/>
  <c r="H16" i="37"/>
  <c r="C16" i="33"/>
  <c r="J16" i="33"/>
  <c r="D16" i="35"/>
  <c r="H16" i="33"/>
  <c r="N16" i="30"/>
  <c r="Q16" i="33"/>
  <c r="I111" i="29"/>
  <c r="B118" i="29"/>
  <c r="D117" i="29"/>
  <c r="J115" i="29"/>
  <c r="D114" i="29"/>
  <c r="H111" i="29"/>
  <c r="K111" i="29"/>
  <c r="Q118" i="29"/>
  <c r="K16" i="36"/>
  <c r="I115" i="29"/>
  <c r="E112" i="29"/>
  <c r="I110" i="29"/>
  <c r="I112" i="29"/>
  <c r="J16" i="34"/>
  <c r="H16" i="31"/>
  <c r="G115" i="29"/>
  <c r="G110" i="29"/>
  <c r="N118" i="29"/>
  <c r="H16" i="36"/>
  <c r="F115" i="29"/>
  <c r="B16" i="33"/>
  <c r="H109" i="29"/>
  <c r="M118" i="29"/>
  <c r="L110" i="29"/>
  <c r="F109" i="29"/>
  <c r="E16" i="35"/>
  <c r="M16" i="36"/>
  <c r="I16" i="32"/>
  <c r="B16" i="37"/>
  <c r="D16" i="36"/>
  <c r="J16" i="35"/>
  <c r="D16" i="34"/>
  <c r="H16" i="32"/>
  <c r="K16" i="32"/>
  <c r="Q16" i="37"/>
  <c r="I16" i="35"/>
  <c r="E16" i="33"/>
  <c r="I16" i="31"/>
  <c r="M110" i="29"/>
  <c r="P115" i="29"/>
  <c r="B114" i="29"/>
  <c r="N111" i="29"/>
  <c r="Q117" i="29"/>
  <c r="G16" i="35"/>
  <c r="G16" i="31"/>
  <c r="N16" i="37"/>
  <c r="H117" i="29"/>
  <c r="F16" i="35"/>
  <c r="B112" i="29"/>
  <c r="H16" i="30"/>
  <c r="M16" i="37"/>
  <c r="N117" i="29"/>
  <c r="L16" i="31"/>
  <c r="F16" i="30"/>
  <c r="E115" i="29"/>
  <c r="K118" i="29"/>
  <c r="M117" i="29"/>
  <c r="M114" i="29"/>
  <c r="O16" i="33"/>
  <c r="M109" i="29"/>
  <c r="M16" i="35"/>
  <c r="E16" i="31"/>
  <c r="B16" i="35"/>
  <c r="N112" i="29"/>
  <c r="L109" i="29"/>
  <c r="I16" i="37"/>
  <c r="C117" i="29"/>
  <c r="O111" i="29"/>
  <c r="M16" i="31"/>
  <c r="P16" i="35"/>
  <c r="B16" i="34"/>
  <c r="N16" i="32"/>
  <c r="Q16" i="36"/>
  <c r="Q114" i="29"/>
  <c r="M16" i="32"/>
  <c r="Q109" i="29"/>
  <c r="F118" i="29"/>
  <c r="P114" i="29"/>
  <c r="N110" i="29"/>
  <c r="L118" i="29"/>
  <c r="N16" i="36"/>
  <c r="N114" i="29"/>
  <c r="J111" i="29"/>
  <c r="D110" i="29"/>
  <c r="K16" i="37"/>
  <c r="M16" i="34"/>
  <c r="O112" i="29"/>
  <c r="M16" i="30"/>
  <c r="E118" i="29"/>
  <c r="M115" i="29"/>
  <c r="E110" i="29"/>
  <c r="B115" i="29"/>
  <c r="N16" i="33"/>
  <c r="L16" i="30"/>
  <c r="I118" i="29"/>
  <c r="C16" i="36"/>
  <c r="O16" i="32"/>
  <c r="O109" i="29"/>
  <c r="J117" i="29"/>
  <c r="H115" i="29"/>
  <c r="L112" i="29"/>
  <c r="F111" i="29"/>
  <c r="J109" i="29"/>
  <c r="Q16" i="34"/>
  <c r="M111" i="29"/>
  <c r="Q16" i="30"/>
  <c r="F16" i="37"/>
  <c r="P16" i="34"/>
  <c r="N16" i="31"/>
  <c r="O16" i="36"/>
  <c r="L16" i="37"/>
  <c r="N16" i="34"/>
  <c r="J16" i="32"/>
  <c r="D16" i="31"/>
  <c r="C118" i="29"/>
  <c r="E117" i="29"/>
  <c r="K115" i="29"/>
  <c r="E114" i="29"/>
  <c r="G16" i="33"/>
  <c r="K110" i="29"/>
  <c r="E109" i="29"/>
  <c r="E16" i="37"/>
  <c r="G114" i="29"/>
  <c r="G109" i="29"/>
  <c r="F112" i="29"/>
  <c r="J110" i="29"/>
  <c r="D109" i="29"/>
  <c r="K114" i="29"/>
  <c r="G16" i="32"/>
  <c r="K109" i="29"/>
  <c r="O16" i="30"/>
  <c r="P118" i="29"/>
  <c r="J16" i="36"/>
  <c r="H16" i="35"/>
  <c r="L16" i="33"/>
  <c r="F16" i="32"/>
  <c r="J16" i="30"/>
  <c r="O16" i="37"/>
  <c r="I117" i="29"/>
  <c r="I114" i="29"/>
  <c r="K112" i="29"/>
  <c r="E16" i="32"/>
  <c r="I109" i="29"/>
  <c r="C111" i="29"/>
  <c r="H114" i="29"/>
  <c r="L111" i="29"/>
  <c r="F110" i="29"/>
  <c r="O117" i="29"/>
  <c r="D115" i="29"/>
  <c r="H112" i="29"/>
  <c r="N109" i="29"/>
  <c r="Q112" i="29"/>
  <c r="Q16" i="32"/>
  <c r="G117" i="29"/>
  <c r="Q16" i="35"/>
  <c r="M16" i="33"/>
  <c r="C16" i="30"/>
  <c r="J114" i="29"/>
  <c r="H110" i="29"/>
  <c r="G118" i="29"/>
  <c r="O16" i="35"/>
  <c r="O16" i="31"/>
  <c r="O16" i="34"/>
  <c r="N16" i="35"/>
  <c r="D16" i="32"/>
  <c r="D118" i="29"/>
  <c r="F117" i="29"/>
  <c r="L115" i="29"/>
  <c r="F114" i="29"/>
  <c r="P112" i="29"/>
  <c r="B111" i="29"/>
  <c r="C16" i="37"/>
  <c r="E16" i="36"/>
  <c r="K16" i="35"/>
  <c r="E16" i="34"/>
  <c r="G112" i="29"/>
  <c r="K16" i="31"/>
  <c r="E16" i="30"/>
  <c r="G16" i="34"/>
  <c r="G16" i="30"/>
  <c r="L117" i="29"/>
  <c r="F16" i="33"/>
  <c r="J16" i="31"/>
  <c r="D16" i="30"/>
  <c r="K16" i="34"/>
  <c r="G111" i="29"/>
  <c r="K16" i="30"/>
  <c r="P16" i="37"/>
  <c r="B117" i="29"/>
  <c r="D112" i="29"/>
  <c r="P110" i="29"/>
  <c r="B109" i="29"/>
  <c r="O118" i="29"/>
  <c r="I16" i="36"/>
  <c r="I16" i="34"/>
  <c r="K16" i="33"/>
  <c r="E111" i="29"/>
  <c r="I16" i="30"/>
  <c r="C16" i="32"/>
  <c r="P117" i="29"/>
  <c r="H16" i="34"/>
  <c r="L16" i="32"/>
  <c r="F16" i="31"/>
  <c r="P16" i="30"/>
  <c r="D16" i="37"/>
  <c r="F16" i="36"/>
  <c r="L16" i="35"/>
  <c r="F16" i="34"/>
  <c r="P16" i="33"/>
  <c r="B16" i="32"/>
  <c r="C115" i="29"/>
  <c r="Q111" i="29"/>
  <c r="C110" i="29"/>
  <c r="G16" i="36"/>
  <c r="J16" i="37"/>
  <c r="L16" i="36"/>
  <c r="L114" i="29"/>
  <c r="P111" i="29"/>
  <c r="B110" i="29"/>
  <c r="Q115" i="29"/>
  <c r="C114" i="29"/>
  <c r="M112" i="29"/>
  <c r="Q110" i="29"/>
  <c r="C109" i="29"/>
  <c r="H118" i="29"/>
  <c r="B16" i="36"/>
  <c r="D16" i="33"/>
  <c r="P16" i="31"/>
  <c r="B16" i="30"/>
  <c r="G16" i="37"/>
  <c r="O115" i="29"/>
  <c r="C112" i="29"/>
  <c r="O110" i="29"/>
  <c r="O114" i="29"/>
  <c r="P16" i="36"/>
  <c r="N115" i="29"/>
  <c r="J112" i="29"/>
  <c r="D111" i="29"/>
  <c r="P109" i="29"/>
  <c r="B26" i="29" l="1"/>
  <c r="B130" i="29"/>
  <c r="B17" i="36"/>
  <c r="B13" i="29"/>
  <c r="B122" i="29" l="1"/>
  <c r="B128" i="29"/>
  <c r="B17" i="34"/>
  <c r="B17" i="31"/>
  <c r="B17" i="37"/>
  <c r="B17" i="35"/>
  <c r="B131" i="29"/>
  <c r="B27" i="29"/>
  <c r="B125" i="29"/>
  <c r="B21" i="29"/>
  <c r="B143" i="29"/>
  <c r="B17" i="30"/>
  <c r="B127" i="29"/>
  <c r="B23" i="29"/>
  <c r="B123" i="29"/>
  <c r="B19" i="29"/>
  <c r="B17" i="32"/>
  <c r="B124" i="29"/>
  <c r="B20" i="29"/>
  <c r="B24" i="29" l="1"/>
  <c r="B18" i="32"/>
  <c r="B18" i="33"/>
  <c r="B18" i="35"/>
  <c r="B17" i="33"/>
  <c r="B18" i="36"/>
  <c r="B18" i="31"/>
  <c r="B18" i="29"/>
  <c r="B17" i="29" s="1"/>
  <c r="C124" i="29"/>
  <c r="C125" i="29"/>
  <c r="C18" i="37"/>
  <c r="C17" i="31"/>
  <c r="C127" i="29"/>
  <c r="C17" i="35"/>
  <c r="B11" i="29"/>
  <c r="B6" i="29"/>
  <c r="B136" i="29" s="1"/>
  <c r="B7" i="29"/>
  <c r="B137" i="29" s="1"/>
  <c r="C131" i="29"/>
  <c r="C27" i="29"/>
  <c r="B8" i="29"/>
  <c r="B14" i="29"/>
  <c r="B18" i="37"/>
  <c r="C123" i="29"/>
  <c r="C19" i="29"/>
  <c r="B25" i="29"/>
  <c r="B22" i="29"/>
  <c r="C128" i="29"/>
  <c r="C24" i="29"/>
  <c r="C17" i="34"/>
  <c r="B18" i="30"/>
  <c r="C17" i="32"/>
  <c r="C17" i="33"/>
  <c r="C23" i="29" l="1"/>
  <c r="C22" i="29" s="1"/>
  <c r="C18" i="35"/>
  <c r="B5" i="29"/>
  <c r="B4" i="29" s="1"/>
  <c r="C18" i="33"/>
  <c r="C18" i="32"/>
  <c r="C20" i="29"/>
  <c r="C7" i="29" s="1"/>
  <c r="C137" i="29" s="1"/>
  <c r="C17" i="37"/>
  <c r="C21" i="29"/>
  <c r="C8" i="29" s="1"/>
  <c r="B141" i="29"/>
  <c r="D17" i="35"/>
  <c r="D27" i="29"/>
  <c r="D124" i="29"/>
  <c r="C17" i="36"/>
  <c r="C18" i="31"/>
  <c r="D17" i="30"/>
  <c r="B10" i="29"/>
  <c r="B9" i="29" s="1"/>
  <c r="D17" i="31"/>
  <c r="D17" i="33"/>
  <c r="D127" i="29"/>
  <c r="C6" i="29"/>
  <c r="C136" i="29" s="1"/>
  <c r="D17" i="32"/>
  <c r="B144" i="29"/>
  <c r="B12" i="29"/>
  <c r="D128" i="29"/>
  <c r="D24" i="29"/>
  <c r="B16" i="29"/>
  <c r="C14" i="29"/>
  <c r="C130" i="29"/>
  <c r="C26" i="29"/>
  <c r="D17" i="37"/>
  <c r="D125" i="29"/>
  <c r="D21" i="29"/>
  <c r="C11" i="29"/>
  <c r="D122" i="29"/>
  <c r="D18" i="29"/>
  <c r="D123" i="29"/>
  <c r="D19" i="29"/>
  <c r="D17" i="34"/>
  <c r="B138" i="29"/>
  <c r="B102" i="6"/>
  <c r="B135" i="29" l="1"/>
  <c r="B134" i="29" s="1"/>
  <c r="D18" i="35"/>
  <c r="D18" i="30"/>
  <c r="D131" i="29"/>
  <c r="D23" i="29"/>
  <c r="D22" i="29" s="1"/>
  <c r="B140" i="29"/>
  <c r="B139" i="29" s="1"/>
  <c r="D18" i="32"/>
  <c r="D18" i="37"/>
  <c r="B18" i="34"/>
  <c r="D20" i="29"/>
  <c r="D17" i="29" s="1"/>
  <c r="D18" i="33"/>
  <c r="D11" i="29"/>
  <c r="D141" i="29" s="1"/>
  <c r="D17" i="36"/>
  <c r="E20" i="29"/>
  <c r="E17" i="30"/>
  <c r="E27" i="29"/>
  <c r="E127" i="29"/>
  <c r="C10" i="29"/>
  <c r="C9" i="29" s="1"/>
  <c r="E17" i="35"/>
  <c r="D6" i="29"/>
  <c r="D136" i="29" s="1"/>
  <c r="E17" i="33"/>
  <c r="C122" i="29"/>
  <c r="C18" i="29"/>
  <c r="C18" i="30"/>
  <c r="C17" i="30"/>
  <c r="D8" i="29"/>
  <c r="D138" i="29" s="1"/>
  <c r="D14" i="29"/>
  <c r="D144" i="29" s="1"/>
  <c r="C141" i="29"/>
  <c r="E17" i="32"/>
  <c r="C25" i="29"/>
  <c r="D5" i="29"/>
  <c r="E128" i="29"/>
  <c r="E24" i="29"/>
  <c r="B142" i="29"/>
  <c r="C18" i="36"/>
  <c r="C13" i="29"/>
  <c r="E125" i="29"/>
  <c r="E21" i="29"/>
  <c r="B3" i="29"/>
  <c r="B132" i="6"/>
  <c r="B156" i="6"/>
  <c r="E17" i="34"/>
  <c r="E17" i="31"/>
  <c r="C144" i="29"/>
  <c r="E17" i="37"/>
  <c r="D130" i="29"/>
  <c r="D26" i="29"/>
  <c r="E123" i="29"/>
  <c r="E19" i="29"/>
  <c r="C138" i="29"/>
  <c r="E131" i="29"/>
  <c r="C102" i="6"/>
  <c r="E122" i="29"/>
  <c r="E18" i="29"/>
  <c r="E18" i="30" l="1"/>
  <c r="D18" i="31"/>
  <c r="E18" i="33"/>
  <c r="D7" i="29"/>
  <c r="D4" i="29" s="1"/>
  <c r="C140" i="29"/>
  <c r="C139" i="29" s="1"/>
  <c r="E18" i="37"/>
  <c r="E18" i="32"/>
  <c r="E124" i="29"/>
  <c r="E23" i="29"/>
  <c r="E22" i="29" s="1"/>
  <c r="F124" i="29"/>
  <c r="F123" i="29"/>
  <c r="F125" i="29"/>
  <c r="E130" i="29"/>
  <c r="F17" i="30"/>
  <c r="C5" i="29"/>
  <c r="C17" i="29"/>
  <c r="C16" i="29" s="1"/>
  <c r="E18" i="34"/>
  <c r="D10" i="29"/>
  <c r="D9" i="29" s="1"/>
  <c r="F23" i="29"/>
  <c r="E11" i="29"/>
  <c r="E141" i="29" s="1"/>
  <c r="D102" i="6"/>
  <c r="E17" i="36"/>
  <c r="E6" i="29"/>
  <c r="E18" i="31"/>
  <c r="F17" i="33"/>
  <c r="B133" i="29"/>
  <c r="C132" i="6"/>
  <c r="C156" i="6"/>
  <c r="F122" i="29"/>
  <c r="F18" i="29"/>
  <c r="E5" i="29"/>
  <c r="E17" i="29"/>
  <c r="D135" i="29"/>
  <c r="D13" i="29"/>
  <c r="D25" i="29"/>
  <c r="D16" i="29" s="1"/>
  <c r="C12" i="29"/>
  <c r="C143" i="29"/>
  <c r="F128" i="29"/>
  <c r="F24" i="29"/>
  <c r="F17" i="32"/>
  <c r="E8" i="29"/>
  <c r="E7" i="29"/>
  <c r="E14" i="29"/>
  <c r="F17" i="34"/>
  <c r="F131" i="29"/>
  <c r="F27" i="29"/>
  <c r="F17" i="31"/>
  <c r="D18" i="36" l="1"/>
  <c r="E10" i="29"/>
  <c r="F18" i="32"/>
  <c r="D140" i="29"/>
  <c r="D139" i="29" s="1"/>
  <c r="F17" i="37"/>
  <c r="D137" i="29"/>
  <c r="F18" i="30"/>
  <c r="F20" i="29"/>
  <c r="F7" i="29" s="1"/>
  <c r="E26" i="29"/>
  <c r="E25" i="29" s="1"/>
  <c r="E16" i="29" s="1"/>
  <c r="F18" i="35"/>
  <c r="C18" i="34"/>
  <c r="F21" i="29"/>
  <c r="F8" i="29" s="1"/>
  <c r="F18" i="33"/>
  <c r="E18" i="35"/>
  <c r="F127" i="29"/>
  <c r="F19" i="29"/>
  <c r="F17" i="35"/>
  <c r="F18" i="34"/>
  <c r="C135" i="29"/>
  <c r="C4" i="29"/>
  <c r="C3" i="29" s="1"/>
  <c r="G21" i="29"/>
  <c r="G124" i="29"/>
  <c r="G123" i="29"/>
  <c r="G131" i="29"/>
  <c r="G17" i="34"/>
  <c r="F14" i="29"/>
  <c r="F144" i="29" s="1"/>
  <c r="F11" i="29"/>
  <c r="F141" i="29" s="1"/>
  <c r="E136" i="29"/>
  <c r="D12" i="29"/>
  <c r="D3" i="29" s="1"/>
  <c r="D143" i="29"/>
  <c r="E144" i="29"/>
  <c r="G17" i="31"/>
  <c r="F5" i="29"/>
  <c r="E4" i="29"/>
  <c r="E135" i="29"/>
  <c r="G17" i="30"/>
  <c r="G17" i="33"/>
  <c r="F130" i="29"/>
  <c r="F26" i="29"/>
  <c r="G122" i="29"/>
  <c r="G18" i="29"/>
  <c r="D156" i="6"/>
  <c r="D132" i="6"/>
  <c r="G17" i="37"/>
  <c r="G128" i="29"/>
  <c r="G24" i="29"/>
  <c r="F10" i="29"/>
  <c r="E138" i="29"/>
  <c r="G127" i="29"/>
  <c r="G23" i="29"/>
  <c r="F22" i="29"/>
  <c r="E140" i="29"/>
  <c r="G17" i="32"/>
  <c r="E18" i="36"/>
  <c r="E137" i="29"/>
  <c r="C142" i="29"/>
  <c r="D134" i="29" l="1"/>
  <c r="E9" i="29"/>
  <c r="F6" i="29"/>
  <c r="F136" i="29" s="1"/>
  <c r="E13" i="29"/>
  <c r="G19" i="29"/>
  <c r="G20" i="29"/>
  <c r="G7" i="29" s="1"/>
  <c r="G18" i="37"/>
  <c r="G17" i="35"/>
  <c r="G18" i="33"/>
  <c r="F17" i="29"/>
  <c r="F17" i="36"/>
  <c r="G27" i="29"/>
  <c r="F18" i="31"/>
  <c r="G18" i="30"/>
  <c r="G18" i="35"/>
  <c r="G18" i="32"/>
  <c r="D18" i="34"/>
  <c r="F18" i="37"/>
  <c r="G125" i="29"/>
  <c r="H17" i="34"/>
  <c r="G17" i="36"/>
  <c r="H123" i="29"/>
  <c r="H17" i="30"/>
  <c r="C134" i="29"/>
  <c r="C133" i="29" s="1"/>
  <c r="H17" i="35"/>
  <c r="H124" i="29"/>
  <c r="F137" i="29"/>
  <c r="H17" i="31"/>
  <c r="H122" i="29"/>
  <c r="H18" i="29"/>
  <c r="F25" i="29"/>
  <c r="F135" i="29"/>
  <c r="H127" i="29"/>
  <c r="H23" i="29"/>
  <c r="G18" i="31"/>
  <c r="H125" i="29"/>
  <c r="H21" i="29"/>
  <c r="E139" i="29"/>
  <c r="G11" i="29"/>
  <c r="H131" i="29"/>
  <c r="H27" i="29"/>
  <c r="D142" i="29"/>
  <c r="E134" i="29"/>
  <c r="E102" i="6"/>
  <c r="H128" i="29"/>
  <c r="H24" i="29"/>
  <c r="H17" i="32"/>
  <c r="G5" i="29"/>
  <c r="F138" i="29"/>
  <c r="G8" i="29"/>
  <c r="G130" i="29"/>
  <c r="G26" i="29"/>
  <c r="G22" i="29"/>
  <c r="F9" i="29"/>
  <c r="F140" i="29"/>
  <c r="D133" i="29" l="1"/>
  <c r="E143" i="29"/>
  <c r="E142" i="29" s="1"/>
  <c r="E133" i="29" s="1"/>
  <c r="E12" i="29"/>
  <c r="E3" i="29" s="1"/>
  <c r="F4" i="29"/>
  <c r="G17" i="29"/>
  <c r="G6" i="29"/>
  <c r="G136" i="29" s="1"/>
  <c r="H19" i="29"/>
  <c r="H20" i="29"/>
  <c r="H7" i="29" s="1"/>
  <c r="F16" i="29"/>
  <c r="G14" i="29"/>
  <c r="H17" i="37"/>
  <c r="H18" i="35"/>
  <c r="H18" i="33"/>
  <c r="H18" i="32"/>
  <c r="H17" i="33"/>
  <c r="H18" i="30"/>
  <c r="I17" i="32"/>
  <c r="H14" i="29"/>
  <c r="H18" i="31"/>
  <c r="I17" i="33"/>
  <c r="H17" i="36"/>
  <c r="I17" i="37"/>
  <c r="I17" i="35"/>
  <c r="I123" i="29"/>
  <c r="G10" i="29"/>
  <c r="G9" i="29" s="1"/>
  <c r="I17" i="34"/>
  <c r="I17" i="30"/>
  <c r="F13" i="29"/>
  <c r="F12" i="29" s="1"/>
  <c r="F18" i="36"/>
  <c r="F139" i="29"/>
  <c r="H11" i="29"/>
  <c r="F134" i="29"/>
  <c r="I125" i="29"/>
  <c r="I21" i="29"/>
  <c r="I127" i="29"/>
  <c r="I23" i="29"/>
  <c r="G135" i="29"/>
  <c r="H130" i="29"/>
  <c r="H26" i="29"/>
  <c r="E132" i="6"/>
  <c r="E156" i="6"/>
  <c r="I131" i="29"/>
  <c r="I27" i="29"/>
  <c r="H10" i="29"/>
  <c r="G25" i="29"/>
  <c r="I124" i="29"/>
  <c r="I20" i="29"/>
  <c r="H5" i="29"/>
  <c r="G137" i="29"/>
  <c r="I122" i="29"/>
  <c r="I18" i="29"/>
  <c r="F102" i="6"/>
  <c r="I128" i="29"/>
  <c r="I24" i="29"/>
  <c r="G13" i="29"/>
  <c r="G138" i="29"/>
  <c r="G141" i="29"/>
  <c r="H8" i="29"/>
  <c r="I17" i="31"/>
  <c r="H22" i="29"/>
  <c r="F3" i="29" l="1"/>
  <c r="G16" i="29"/>
  <c r="H17" i="29"/>
  <c r="G4" i="29"/>
  <c r="H6" i="29"/>
  <c r="H136" i="29" s="1"/>
  <c r="G144" i="29"/>
  <c r="G140" i="29"/>
  <c r="G139" i="29" s="1"/>
  <c r="I18" i="30"/>
  <c r="H18" i="37"/>
  <c r="I18" i="33"/>
  <c r="G18" i="36"/>
  <c r="G18" i="34"/>
  <c r="H18" i="34"/>
  <c r="I19" i="29"/>
  <c r="I17" i="29" s="1"/>
  <c r="I18" i="32"/>
  <c r="H144" i="29"/>
  <c r="J124" i="29"/>
  <c r="J17" i="37"/>
  <c r="J17" i="35"/>
  <c r="I17" i="36"/>
  <c r="F143" i="29"/>
  <c r="F142" i="29" s="1"/>
  <c r="F133" i="29" s="1"/>
  <c r="J17" i="30"/>
  <c r="J17" i="34"/>
  <c r="H102" i="6"/>
  <c r="I11" i="29"/>
  <c r="I8" i="29"/>
  <c r="I138" i="29" s="1"/>
  <c r="G12" i="29"/>
  <c r="G3" i="29" s="1"/>
  <c r="G143" i="29"/>
  <c r="J131" i="29"/>
  <c r="J27" i="29"/>
  <c r="I5" i="29"/>
  <c r="G134" i="29"/>
  <c r="J17" i="33"/>
  <c r="H13" i="29"/>
  <c r="G102" i="6"/>
  <c r="J123" i="29"/>
  <c r="J19" i="29"/>
  <c r="J125" i="29"/>
  <c r="J21" i="29"/>
  <c r="H141" i="29"/>
  <c r="H138" i="29"/>
  <c r="J17" i="32"/>
  <c r="I130" i="29"/>
  <c r="I26" i="29"/>
  <c r="I14" i="29"/>
  <c r="H25" i="29"/>
  <c r="H137" i="29"/>
  <c r="I22" i="29"/>
  <c r="J128" i="29"/>
  <c r="J24" i="29"/>
  <c r="H9" i="29"/>
  <c r="H140" i="29"/>
  <c r="J122" i="29"/>
  <c r="J18" i="29"/>
  <c r="J127" i="29"/>
  <c r="J23" i="29"/>
  <c r="I7" i="29"/>
  <c r="H135" i="29"/>
  <c r="F132" i="6"/>
  <c r="F156" i="6"/>
  <c r="H4" i="29" l="1"/>
  <c r="H16" i="29"/>
  <c r="J18" i="35"/>
  <c r="J18" i="30"/>
  <c r="H18" i="36"/>
  <c r="I18" i="37"/>
  <c r="J20" i="29"/>
  <c r="J17" i="29" s="1"/>
  <c r="J18" i="33"/>
  <c r="J17" i="31"/>
  <c r="I18" i="31"/>
  <c r="I18" i="35"/>
  <c r="I6" i="29"/>
  <c r="I141" i="29"/>
  <c r="J18" i="32"/>
  <c r="K123" i="29"/>
  <c r="K127" i="29"/>
  <c r="K17" i="37"/>
  <c r="K122" i="29"/>
  <c r="K124" i="29"/>
  <c r="I10" i="29"/>
  <c r="I9" i="29" s="1"/>
  <c r="J18" i="31"/>
  <c r="J14" i="29"/>
  <c r="J6" i="29"/>
  <c r="J136" i="29" s="1"/>
  <c r="I102" i="6"/>
  <c r="J11" i="29"/>
  <c r="H12" i="29"/>
  <c r="H3" i="29" s="1"/>
  <c r="H143" i="29"/>
  <c r="K17" i="31"/>
  <c r="H139" i="29"/>
  <c r="I144" i="29"/>
  <c r="I25" i="29"/>
  <c r="I16" i="29" s="1"/>
  <c r="K17" i="34"/>
  <c r="K128" i="29"/>
  <c r="K24" i="29"/>
  <c r="G132" i="6"/>
  <c r="G156" i="6"/>
  <c r="I135" i="29"/>
  <c r="J22" i="29"/>
  <c r="K131" i="29"/>
  <c r="K27" i="29"/>
  <c r="K125" i="29"/>
  <c r="K21" i="29"/>
  <c r="K17" i="30"/>
  <c r="K17" i="32"/>
  <c r="J5" i="29"/>
  <c r="H156" i="6"/>
  <c r="H132" i="6"/>
  <c r="J130" i="29"/>
  <c r="J26" i="29"/>
  <c r="H134" i="29"/>
  <c r="I137" i="29"/>
  <c r="J8" i="29"/>
  <c r="I13" i="29"/>
  <c r="G142" i="29"/>
  <c r="G133" i="29" s="1"/>
  <c r="L122" i="29"/>
  <c r="I4" i="29" l="1"/>
  <c r="J18" i="37"/>
  <c r="K18" i="32"/>
  <c r="K18" i="30"/>
  <c r="J7" i="29"/>
  <c r="J137" i="29" s="1"/>
  <c r="K17" i="33"/>
  <c r="J17" i="36"/>
  <c r="K19" i="29"/>
  <c r="I136" i="29"/>
  <c r="I140" i="29"/>
  <c r="I139" i="29" s="1"/>
  <c r="K20" i="29"/>
  <c r="K7" i="29" s="1"/>
  <c r="K137" i="29" s="1"/>
  <c r="I18" i="36"/>
  <c r="K18" i="35"/>
  <c r="K18" i="29"/>
  <c r="K5" i="29" s="1"/>
  <c r="K18" i="33"/>
  <c r="K17" i="35"/>
  <c r="I18" i="34"/>
  <c r="K23" i="29"/>
  <c r="K22" i="29" s="1"/>
  <c r="L19" i="29"/>
  <c r="L17" i="37"/>
  <c r="L18" i="29"/>
  <c r="J10" i="29"/>
  <c r="J9" i="29" s="1"/>
  <c r="L17" i="35"/>
  <c r="L127" i="29"/>
  <c r="L124" i="29"/>
  <c r="K26" i="29"/>
  <c r="K18" i="31"/>
  <c r="J102" i="6"/>
  <c r="J141" i="29"/>
  <c r="K14" i="29"/>
  <c r="K144" i="29" s="1"/>
  <c r="I12" i="29"/>
  <c r="I3" i="29" s="1"/>
  <c r="I143" i="29"/>
  <c r="J25" i="29"/>
  <c r="J16" i="29" s="1"/>
  <c r="L17" i="31"/>
  <c r="K17" i="36"/>
  <c r="L125" i="29"/>
  <c r="L21" i="29"/>
  <c r="L17" i="34"/>
  <c r="J13" i="29"/>
  <c r="J18" i="36"/>
  <c r="L131" i="29"/>
  <c r="L27" i="29"/>
  <c r="L128" i="29"/>
  <c r="L24" i="29"/>
  <c r="J135" i="29"/>
  <c r="K8" i="29"/>
  <c r="K11" i="29"/>
  <c r="H142" i="29"/>
  <c r="H133" i="29" s="1"/>
  <c r="J144" i="29"/>
  <c r="J138" i="29"/>
  <c r="L17" i="32"/>
  <c r="I156" i="6"/>
  <c r="I132" i="6"/>
  <c r="J4" i="29" l="1"/>
  <c r="L17" i="33"/>
  <c r="K6" i="29"/>
  <c r="K4" i="29" s="1"/>
  <c r="K130" i="29"/>
  <c r="L123" i="29"/>
  <c r="I134" i="29"/>
  <c r="L18" i="32"/>
  <c r="K18" i="37"/>
  <c r="L23" i="29"/>
  <c r="L22" i="29" s="1"/>
  <c r="J18" i="34"/>
  <c r="L20" i="29"/>
  <c r="L7" i="29" s="1"/>
  <c r="L18" i="35"/>
  <c r="J140" i="29"/>
  <c r="K17" i="29"/>
  <c r="L18" i="33"/>
  <c r="L5" i="29"/>
  <c r="L135" i="29" s="1"/>
  <c r="M125" i="29"/>
  <c r="M23" i="29"/>
  <c r="K10" i="29"/>
  <c r="K140" i="29" s="1"/>
  <c r="L18" i="31"/>
  <c r="L17" i="30"/>
  <c r="L18" i="30"/>
  <c r="M17" i="35"/>
  <c r="L6" i="29"/>
  <c r="L14" i="29"/>
  <c r="K102" i="6"/>
  <c r="L11" i="29"/>
  <c r="J12" i="29"/>
  <c r="J143" i="29"/>
  <c r="J134" i="29"/>
  <c r="M17" i="33"/>
  <c r="M123" i="29"/>
  <c r="M19" i="29"/>
  <c r="K25" i="29"/>
  <c r="K135" i="29"/>
  <c r="K138" i="29"/>
  <c r="L8" i="29"/>
  <c r="M128" i="29"/>
  <c r="M24" i="29"/>
  <c r="M17" i="30"/>
  <c r="J132" i="6"/>
  <c r="J156" i="6"/>
  <c r="K141" i="29"/>
  <c r="M122" i="29"/>
  <c r="M18" i="29"/>
  <c r="L130" i="29"/>
  <c r="L26" i="29"/>
  <c r="K18" i="36"/>
  <c r="K13" i="29"/>
  <c r="M17" i="34"/>
  <c r="M124" i="29"/>
  <c r="M20" i="29"/>
  <c r="M131" i="29"/>
  <c r="M27" i="29"/>
  <c r="M17" i="32"/>
  <c r="I142" i="29"/>
  <c r="I133" i="29" l="1"/>
  <c r="K136" i="29"/>
  <c r="J3" i="29"/>
  <c r="J139" i="29"/>
  <c r="L18" i="37"/>
  <c r="M17" i="31"/>
  <c r="M17" i="37"/>
  <c r="M18" i="30"/>
  <c r="K9" i="29"/>
  <c r="L17" i="36"/>
  <c r="M21" i="29"/>
  <c r="M8" i="29" s="1"/>
  <c r="L17" i="29"/>
  <c r="M127" i="29"/>
  <c r="K16" i="29"/>
  <c r="M18" i="32"/>
  <c r="M18" i="33"/>
  <c r="L137" i="29"/>
  <c r="M18" i="35"/>
  <c r="N17" i="31"/>
  <c r="N17" i="35"/>
  <c r="N124" i="29"/>
  <c r="N17" i="30"/>
  <c r="N127" i="29"/>
  <c r="N17" i="33"/>
  <c r="M18" i="37"/>
  <c r="M18" i="31"/>
  <c r="M17" i="36"/>
  <c r="M14" i="29"/>
  <c r="M6" i="29"/>
  <c r="N17" i="37"/>
  <c r="L18" i="34"/>
  <c r="L10" i="29"/>
  <c r="L9" i="29" s="1"/>
  <c r="M7" i="29"/>
  <c r="L141" i="29"/>
  <c r="K12" i="29"/>
  <c r="K143" i="29"/>
  <c r="K139" i="29"/>
  <c r="L144" i="29"/>
  <c r="N122" i="29"/>
  <c r="N18" i="29"/>
  <c r="K134" i="29"/>
  <c r="N123" i="29"/>
  <c r="N19" i="29"/>
  <c r="K156" i="6"/>
  <c r="K132" i="6"/>
  <c r="L136" i="29"/>
  <c r="N128" i="29"/>
  <c r="N24" i="29"/>
  <c r="N17" i="32"/>
  <c r="M130" i="29"/>
  <c r="M26" i="29"/>
  <c r="N125" i="29"/>
  <c r="N21" i="29"/>
  <c r="L4" i="29"/>
  <c r="N17" i="34"/>
  <c r="N131" i="29"/>
  <c r="N27" i="29"/>
  <c r="M22" i="29"/>
  <c r="L25" i="29"/>
  <c r="M5" i="29"/>
  <c r="L138" i="29"/>
  <c r="J142" i="29"/>
  <c r="J133" i="29" s="1"/>
  <c r="L13" i="29"/>
  <c r="L18" i="36"/>
  <c r="B31" i="12"/>
  <c r="B31" i="15" s="1"/>
  <c r="M11" i="29"/>
  <c r="M17" i="29" l="1"/>
  <c r="K3" i="29"/>
  <c r="L16" i="29"/>
  <c r="N23" i="29"/>
  <c r="N22" i="29" s="1"/>
  <c r="N18" i="31"/>
  <c r="N18" i="33"/>
  <c r="N8" i="29"/>
  <c r="L140" i="29"/>
  <c r="N18" i="32"/>
  <c r="K18" i="34"/>
  <c r="M137" i="29"/>
  <c r="M144" i="29"/>
  <c r="O122" i="29"/>
  <c r="O21" i="29"/>
  <c r="O131" i="29"/>
  <c r="O123" i="29"/>
  <c r="O128" i="29"/>
  <c r="N17" i="36"/>
  <c r="N11" i="29"/>
  <c r="N18" i="37"/>
  <c r="O124" i="29"/>
  <c r="N14" i="29"/>
  <c r="O17" i="34"/>
  <c r="N20" i="29"/>
  <c r="N17" i="29" s="1"/>
  <c r="M18" i="34"/>
  <c r="M10" i="29"/>
  <c r="M9" i="29" s="1"/>
  <c r="N6" i="29"/>
  <c r="N136" i="29" s="1"/>
  <c r="M102" i="6"/>
  <c r="L12" i="29"/>
  <c r="L3" i="29" s="1"/>
  <c r="L143" i="29"/>
  <c r="B30" i="12"/>
  <c r="B30" i="15" s="1"/>
  <c r="B30" i="14"/>
  <c r="B30" i="17" s="1"/>
  <c r="B186" i="68"/>
  <c r="B101" i="46"/>
  <c r="C11" i="12"/>
  <c r="C11" i="15" s="1"/>
  <c r="M141" i="29"/>
  <c r="B6" i="13"/>
  <c r="B6" i="16" s="1"/>
  <c r="B6" i="12"/>
  <c r="B6" i="15" s="1"/>
  <c r="B6" i="14"/>
  <c r="B6" i="17" s="1"/>
  <c r="B5" i="13"/>
  <c r="B5" i="16" s="1"/>
  <c r="B5" i="12"/>
  <c r="B5" i="15" s="1"/>
  <c r="B5" i="14"/>
  <c r="B5" i="17" s="1"/>
  <c r="O17" i="32"/>
  <c r="O17" i="31"/>
  <c r="B28" i="12"/>
  <c r="B28" i="15" s="1"/>
  <c r="B28" i="14"/>
  <c r="B28" i="17" s="1"/>
  <c r="M138" i="29"/>
  <c r="L134" i="29"/>
  <c r="O17" i="37"/>
  <c r="B8" i="13"/>
  <c r="B8" i="16" s="1"/>
  <c r="B8" i="12"/>
  <c r="B8" i="15" s="1"/>
  <c r="B8" i="14"/>
  <c r="B8" i="17" s="1"/>
  <c r="K142" i="29"/>
  <c r="K133" i="29" s="1"/>
  <c r="C31" i="12"/>
  <c r="C31" i="15" s="1"/>
  <c r="B10" i="12"/>
  <c r="B10" i="15" s="1"/>
  <c r="B10" i="13"/>
  <c r="B10" i="16" s="1"/>
  <c r="B152" i="67"/>
  <c r="B78" i="46"/>
  <c r="O17" i="33"/>
  <c r="N5" i="29"/>
  <c r="B11" i="12"/>
  <c r="B11" i="15" s="1"/>
  <c r="B11" i="13"/>
  <c r="B11" i="16" s="1"/>
  <c r="M4" i="29"/>
  <c r="M135" i="29"/>
  <c r="M136" i="29"/>
  <c r="M25" i="29"/>
  <c r="L102" i="6"/>
  <c r="C10" i="12"/>
  <c r="C10" i="15" s="1"/>
  <c r="O17" i="35"/>
  <c r="O17" i="30"/>
  <c r="O127" i="29"/>
  <c r="O23" i="29"/>
  <c r="B9" i="13"/>
  <c r="B9" i="16" s="1"/>
  <c r="B9" i="12"/>
  <c r="B9" i="15" s="1"/>
  <c r="M13" i="29"/>
  <c r="B159" i="64"/>
  <c r="B10" i="46"/>
  <c r="C9" i="12"/>
  <c r="C9" i="15" s="1"/>
  <c r="B169" i="64"/>
  <c r="B20" i="46"/>
  <c r="N130" i="29"/>
  <c r="N26" i="29"/>
  <c r="B18" i="12"/>
  <c r="B18" i="15" s="1"/>
  <c r="B18" i="14"/>
  <c r="B18" i="17" s="1"/>
  <c r="M16" i="29" l="1"/>
  <c r="N138" i="29"/>
  <c r="N7" i="29"/>
  <c r="N4" i="29" s="1"/>
  <c r="O20" i="29"/>
  <c r="O7" i="29" s="1"/>
  <c r="N18" i="30"/>
  <c r="O27" i="29"/>
  <c r="O125" i="29"/>
  <c r="N144" i="29"/>
  <c r="O19" i="29"/>
  <c r="L139" i="29"/>
  <c r="O24" i="29"/>
  <c r="O22" i="29" s="1"/>
  <c r="O18" i="29"/>
  <c r="O5" i="29" s="1"/>
  <c r="O18" i="35"/>
  <c r="N18" i="35"/>
  <c r="O18" i="33"/>
  <c r="M18" i="36"/>
  <c r="O18" i="30"/>
  <c r="O18" i="32"/>
  <c r="M140" i="29"/>
  <c r="M139" i="29" s="1"/>
  <c r="P19" i="29"/>
  <c r="P17" i="33"/>
  <c r="O18" i="31"/>
  <c r="P17" i="34"/>
  <c r="P124" i="29"/>
  <c r="O17" i="36"/>
  <c r="P24" i="29"/>
  <c r="O18" i="37"/>
  <c r="P17" i="37"/>
  <c r="N10" i="29"/>
  <c r="N9" i="29" s="1"/>
  <c r="N18" i="34"/>
  <c r="N102" i="6"/>
  <c r="M12" i="29"/>
  <c r="M3" i="29" s="1"/>
  <c r="M143" i="29"/>
  <c r="L142" i="29"/>
  <c r="D10" i="12"/>
  <c r="D10" i="15" s="1"/>
  <c r="D11" i="12"/>
  <c r="D11" i="15" s="1"/>
  <c r="P127" i="29"/>
  <c r="P23" i="29"/>
  <c r="P17" i="32"/>
  <c r="C5" i="12"/>
  <c r="C5" i="15" s="1"/>
  <c r="C5" i="14"/>
  <c r="C5" i="17" s="1"/>
  <c r="P17" i="31"/>
  <c r="C18" i="12"/>
  <c r="C18" i="15" s="1"/>
  <c r="C18" i="14"/>
  <c r="C18" i="17" s="1"/>
  <c r="P128" i="29"/>
  <c r="M134" i="29"/>
  <c r="M132" i="6"/>
  <c r="M156" i="6"/>
  <c r="N25" i="29"/>
  <c r="N16" i="29" s="1"/>
  <c r="L156" i="6"/>
  <c r="L132" i="6"/>
  <c r="P17" i="35"/>
  <c r="N141" i="29"/>
  <c r="P131" i="29"/>
  <c r="P27" i="29"/>
  <c r="D30" i="12"/>
  <c r="D30" i="15" s="1"/>
  <c r="D30" i="14"/>
  <c r="D30" i="17" s="1"/>
  <c r="B28" i="13"/>
  <c r="B28" i="16" s="1"/>
  <c r="B28" i="10"/>
  <c r="O8" i="29"/>
  <c r="C6" i="12"/>
  <c r="C6" i="15" s="1"/>
  <c r="C6" i="14"/>
  <c r="C6" i="17" s="1"/>
  <c r="C8" i="12"/>
  <c r="C8" i="15" s="1"/>
  <c r="C8" i="14"/>
  <c r="C8" i="17" s="1"/>
  <c r="D28" i="12"/>
  <c r="D28" i="15" s="1"/>
  <c r="D28" i="14"/>
  <c r="D28" i="17" s="1"/>
  <c r="O130" i="29"/>
  <c r="O26" i="29"/>
  <c r="D9" i="12"/>
  <c r="D9" i="15" s="1"/>
  <c r="C30" i="12"/>
  <c r="C30" i="15" s="1"/>
  <c r="C30" i="14"/>
  <c r="C30" i="17" s="1"/>
  <c r="N135" i="29"/>
  <c r="B30" i="13"/>
  <c r="B30" i="16" s="1"/>
  <c r="B30" i="10"/>
  <c r="D31" i="12"/>
  <c r="D31" i="15" s="1"/>
  <c r="B18" i="13"/>
  <c r="B18" i="16" s="1"/>
  <c r="B18" i="10"/>
  <c r="P125" i="29"/>
  <c r="P21" i="29"/>
  <c r="C28" i="12"/>
  <c r="C28" i="15" s="1"/>
  <c r="C28" i="14"/>
  <c r="C28" i="17" s="1"/>
  <c r="N13" i="29"/>
  <c r="B31" i="13"/>
  <c r="B31" i="16" s="1"/>
  <c r="B31" i="10"/>
  <c r="N137" i="29" l="1"/>
  <c r="O11" i="29"/>
  <c r="L133" i="29"/>
  <c r="N18" i="36"/>
  <c r="O14" i="29"/>
  <c r="O144" i="29" s="1"/>
  <c r="O17" i="29"/>
  <c r="O6" i="29"/>
  <c r="O4" i="29" s="1"/>
  <c r="P20" i="29"/>
  <c r="P7" i="29" s="1"/>
  <c r="P18" i="33"/>
  <c r="P123" i="29"/>
  <c r="P18" i="32"/>
  <c r="P18" i="35"/>
  <c r="N140" i="29"/>
  <c r="P18" i="31"/>
  <c r="Q123" i="29"/>
  <c r="Q125" i="29"/>
  <c r="Q17" i="30"/>
  <c r="O10" i="29"/>
  <c r="O18" i="34"/>
  <c r="Q17" i="32"/>
  <c r="P14" i="29"/>
  <c r="Q128" i="29"/>
  <c r="Q17" i="34"/>
  <c r="O102" i="6"/>
  <c r="P8" i="29"/>
  <c r="P138" i="29" s="1"/>
  <c r="P11" i="29"/>
  <c r="P141" i="29" s="1"/>
  <c r="P6" i="29"/>
  <c r="P136" i="29" s="1"/>
  <c r="N12" i="29"/>
  <c r="N3" i="29" s="1"/>
  <c r="N143" i="29"/>
  <c r="D18" i="12"/>
  <c r="D18" i="15" s="1"/>
  <c r="D18" i="14"/>
  <c r="D18" i="17" s="1"/>
  <c r="B114" i="64"/>
  <c r="E11" i="12"/>
  <c r="E11" i="15" s="1"/>
  <c r="N156" i="6"/>
  <c r="N132" i="6"/>
  <c r="Q122" i="29"/>
  <c r="Q18" i="29"/>
  <c r="Q17" i="35"/>
  <c r="C10" i="13"/>
  <c r="C10" i="16" s="1"/>
  <c r="C10" i="10"/>
  <c r="M142" i="29"/>
  <c r="M133" i="29" s="1"/>
  <c r="Q17" i="33"/>
  <c r="Q17" i="31"/>
  <c r="D6" i="12"/>
  <c r="D6" i="15" s="1"/>
  <c r="D6" i="14"/>
  <c r="D6" i="17" s="1"/>
  <c r="Q131" i="29"/>
  <c r="Q27" i="29"/>
  <c r="B102" i="70"/>
  <c r="B122" i="68"/>
  <c r="B102" i="65"/>
  <c r="B102" i="69"/>
  <c r="Q124" i="29"/>
  <c r="Q20" i="29"/>
  <c r="Q127" i="29"/>
  <c r="Q23" i="29"/>
  <c r="O137" i="29"/>
  <c r="O13" i="29"/>
  <c r="P130" i="29"/>
  <c r="P26" i="29"/>
  <c r="O138" i="29"/>
  <c r="B7" i="12"/>
  <c r="B7" i="15" s="1"/>
  <c r="B7" i="13"/>
  <c r="B7" i="16" s="1"/>
  <c r="B7" i="14"/>
  <c r="B7" i="17" s="1"/>
  <c r="B4" i="7"/>
  <c r="B14" i="7"/>
  <c r="D8" i="12"/>
  <c r="D8" i="15" s="1"/>
  <c r="D8" i="14"/>
  <c r="D8" i="17" s="1"/>
  <c r="E9" i="12"/>
  <c r="E9" i="15" s="1"/>
  <c r="O25" i="29"/>
  <c r="D5" i="12"/>
  <c r="D5" i="15" s="1"/>
  <c r="D5" i="14"/>
  <c r="D5" i="17" s="1"/>
  <c r="O135" i="29"/>
  <c r="E10" i="12"/>
  <c r="E10" i="15" s="1"/>
  <c r="O141" i="29"/>
  <c r="P22" i="29"/>
  <c r="R123" i="29"/>
  <c r="R131" i="29"/>
  <c r="R125" i="29"/>
  <c r="R124" i="29"/>
  <c r="R23" i="29"/>
  <c r="R128" i="29"/>
  <c r="N134" i="29" l="1"/>
  <c r="Q17" i="37"/>
  <c r="O16" i="29"/>
  <c r="P17" i="36"/>
  <c r="O136" i="29"/>
  <c r="O18" i="36"/>
  <c r="Q19" i="29"/>
  <c r="P18" i="37"/>
  <c r="O140" i="29"/>
  <c r="O139" i="29" s="1"/>
  <c r="O9" i="29"/>
  <c r="Q21" i="29"/>
  <c r="Q8" i="29" s="1"/>
  <c r="Q18" i="32"/>
  <c r="Q24" i="29"/>
  <c r="Q11" i="29" s="1"/>
  <c r="N139" i="29"/>
  <c r="P144" i="29"/>
  <c r="P18" i="36"/>
  <c r="Q18" i="35"/>
  <c r="Q18" i="30"/>
  <c r="Q18" i="33"/>
  <c r="R24" i="29"/>
  <c r="R22" i="29" s="1"/>
  <c r="R127" i="29"/>
  <c r="R19" i="29"/>
  <c r="P18" i="34"/>
  <c r="P10" i="29"/>
  <c r="P9" i="29" s="1"/>
  <c r="R27" i="29"/>
  <c r="Q18" i="31"/>
  <c r="Q14" i="29"/>
  <c r="P17" i="30"/>
  <c r="P18" i="30"/>
  <c r="Q18" i="37"/>
  <c r="P122" i="29"/>
  <c r="P18" i="29"/>
  <c r="R21" i="29"/>
  <c r="Q17" i="36"/>
  <c r="R20" i="29"/>
  <c r="E31" i="12"/>
  <c r="E31" i="15" s="1"/>
  <c r="P102" i="6"/>
  <c r="Q7" i="29"/>
  <c r="Q137" i="29" s="1"/>
  <c r="E6" i="12"/>
  <c r="E6" i="15" s="1"/>
  <c r="E6" i="14"/>
  <c r="E6" i="17" s="1"/>
  <c r="F10" i="12"/>
  <c r="F10" i="15" s="1"/>
  <c r="B110" i="48"/>
  <c r="B109" i="44"/>
  <c r="C138" i="69"/>
  <c r="E5" i="12"/>
  <c r="E5" i="15" s="1"/>
  <c r="E5" i="14"/>
  <c r="E5" i="17" s="1"/>
  <c r="Q130" i="29"/>
  <c r="Q26" i="29"/>
  <c r="B3" i="7"/>
  <c r="B4" i="14"/>
  <c r="B4" i="17" s="1"/>
  <c r="F11" i="12"/>
  <c r="F11" i="15" s="1"/>
  <c r="B102" i="66"/>
  <c r="P13" i="29"/>
  <c r="P25" i="29"/>
  <c r="B29" i="48"/>
  <c r="B28" i="44"/>
  <c r="O156" i="6"/>
  <c r="O132" i="6"/>
  <c r="B8" i="48"/>
  <c r="B7" i="44"/>
  <c r="C107" i="46"/>
  <c r="B129" i="48"/>
  <c r="B128" i="44"/>
  <c r="E18" i="12"/>
  <c r="E18" i="15" s="1"/>
  <c r="E18" i="14"/>
  <c r="E18" i="17" s="1"/>
  <c r="B100" i="71"/>
  <c r="P137" i="29"/>
  <c r="Q5" i="29"/>
  <c r="B102" i="67"/>
  <c r="C102" i="69"/>
  <c r="B86" i="48"/>
  <c r="B85" i="44"/>
  <c r="C7" i="12"/>
  <c r="C7" i="15" s="1"/>
  <c r="C7" i="14"/>
  <c r="C7" i="17" s="1"/>
  <c r="C14" i="7"/>
  <c r="C4" i="7"/>
  <c r="O12" i="29"/>
  <c r="O143" i="29"/>
  <c r="B100" i="72"/>
  <c r="F9" i="12"/>
  <c r="F9" i="15" s="1"/>
  <c r="E8" i="12"/>
  <c r="E8" i="15" s="1"/>
  <c r="E8" i="14"/>
  <c r="E8" i="17" s="1"/>
  <c r="N142" i="29"/>
  <c r="S131" i="29"/>
  <c r="S123" i="29"/>
  <c r="S127" i="29"/>
  <c r="R130" i="29"/>
  <c r="S124" i="29"/>
  <c r="S125" i="29"/>
  <c r="S128" i="29"/>
  <c r="O134" i="29" l="1"/>
  <c r="Q22" i="29"/>
  <c r="N133" i="29"/>
  <c r="R11" i="29"/>
  <c r="R141" i="29" s="1"/>
  <c r="Q6" i="29"/>
  <c r="R7" i="29"/>
  <c r="R137" i="29" s="1"/>
  <c r="Q17" i="29"/>
  <c r="O3" i="29"/>
  <c r="R8" i="29"/>
  <c r="R138" i="29" s="1"/>
  <c r="R14" i="29"/>
  <c r="R144" i="29" s="1"/>
  <c r="S20" i="29"/>
  <c r="Q144" i="29"/>
  <c r="S23" i="29"/>
  <c r="P140" i="29"/>
  <c r="R26" i="29"/>
  <c r="R25" i="29" s="1"/>
  <c r="R6" i="29"/>
  <c r="R136" i="29" s="1"/>
  <c r="R122" i="29"/>
  <c r="R18" i="29"/>
  <c r="S24" i="29"/>
  <c r="S21" i="29"/>
  <c r="P5" i="29"/>
  <c r="P17" i="29"/>
  <c r="P16" i="29" s="1"/>
  <c r="S19" i="29"/>
  <c r="Q10" i="29"/>
  <c r="Q9" i="29" s="1"/>
  <c r="S27" i="29"/>
  <c r="E28" i="12"/>
  <c r="E28" i="15" s="1"/>
  <c r="E28" i="14"/>
  <c r="E28" i="17" s="1"/>
  <c r="Q141" i="29"/>
  <c r="F31" i="12"/>
  <c r="F31" i="15" s="1"/>
  <c r="Q102" i="6"/>
  <c r="B165" i="48"/>
  <c r="B164" i="44"/>
  <c r="Q135" i="29"/>
  <c r="B8" i="51"/>
  <c r="B7" i="48"/>
  <c r="B199" i="64"/>
  <c r="B198" i="64" s="1"/>
  <c r="B135" i="64"/>
  <c r="B156" i="64" s="1"/>
  <c r="B157" i="64"/>
  <c r="F8" i="12"/>
  <c r="F8" i="15" s="1"/>
  <c r="F8" i="14"/>
  <c r="F8" i="17" s="1"/>
  <c r="B67" i="48"/>
  <c r="B66" i="44"/>
  <c r="G10" i="12"/>
  <c r="G10" i="15" s="1"/>
  <c r="F5" i="12"/>
  <c r="F5" i="15" s="1"/>
  <c r="F5" i="14"/>
  <c r="F5" i="17" s="1"/>
  <c r="F6" i="12"/>
  <c r="F6" i="15" s="1"/>
  <c r="F6" i="14"/>
  <c r="F6" i="17" s="1"/>
  <c r="B110" i="49"/>
  <c r="B109" i="45"/>
  <c r="B109" i="46" s="1"/>
  <c r="B110" i="46"/>
  <c r="G11" i="12"/>
  <c r="G11" i="15" s="1"/>
  <c r="O142" i="29"/>
  <c r="O133" i="29" s="1"/>
  <c r="C3" i="7"/>
  <c r="C4" i="14"/>
  <c r="C4" i="17" s="1"/>
  <c r="B121" i="69"/>
  <c r="B140" i="69" s="1"/>
  <c r="B141" i="69"/>
  <c r="Q25" i="29"/>
  <c r="Q13" i="29"/>
  <c r="H31" i="12"/>
  <c r="H31" i="15" s="1"/>
  <c r="G31" i="12"/>
  <c r="G31" i="15" s="1"/>
  <c r="G9" i="12"/>
  <c r="G9" i="15" s="1"/>
  <c r="B86" i="51"/>
  <c r="B219" i="68"/>
  <c r="B218" i="68" s="1"/>
  <c r="B85" i="48"/>
  <c r="P12" i="29"/>
  <c r="P143" i="29"/>
  <c r="B129" i="49"/>
  <c r="B129" i="46"/>
  <c r="B128" i="45"/>
  <c r="B128" i="46" s="1"/>
  <c r="Q138" i="29"/>
  <c r="B129" i="51"/>
  <c r="B128" i="48"/>
  <c r="B179" i="70"/>
  <c r="B178" i="70" s="1"/>
  <c r="B121" i="70"/>
  <c r="B140" i="70" s="1"/>
  <c r="B141" i="70"/>
  <c r="B86" i="49"/>
  <c r="B86" i="46"/>
  <c r="B85" i="45"/>
  <c r="B85" i="46" s="1"/>
  <c r="C110" i="48"/>
  <c r="C109" i="44"/>
  <c r="B29" i="49"/>
  <c r="B28" i="45"/>
  <c r="B28" i="46" s="1"/>
  <c r="B29" i="46"/>
  <c r="B147" i="48"/>
  <c r="B146" i="44"/>
  <c r="B28" i="48"/>
  <c r="B29" i="51"/>
  <c r="B179" i="65"/>
  <c r="B178" i="65" s="1"/>
  <c r="P156" i="6"/>
  <c r="P132" i="6"/>
  <c r="D7" i="12"/>
  <c r="D7" i="15" s="1"/>
  <c r="D7" i="14"/>
  <c r="D7" i="17" s="1"/>
  <c r="D4" i="7"/>
  <c r="D14" i="7"/>
  <c r="B171" i="68"/>
  <c r="B146" i="68"/>
  <c r="B170" i="68" s="1"/>
  <c r="G18" i="12"/>
  <c r="G18" i="15" s="1"/>
  <c r="G18" i="14"/>
  <c r="G18" i="17" s="1"/>
  <c r="B121" i="65"/>
  <c r="B140" i="65" s="1"/>
  <c r="B141" i="65"/>
  <c r="B48" i="48"/>
  <c r="B47" i="44"/>
  <c r="B8" i="49"/>
  <c r="B8" i="46"/>
  <c r="B7" i="45"/>
  <c r="B7" i="46" s="1"/>
  <c r="B179" i="69"/>
  <c r="B178" i="69" s="1"/>
  <c r="B110" i="51"/>
  <c r="B109" i="48"/>
  <c r="F18" i="12"/>
  <c r="F18" i="15" s="1"/>
  <c r="F18" i="14"/>
  <c r="F18" i="17" s="1"/>
  <c r="T123" i="29"/>
  <c r="T127" i="29"/>
  <c r="S130" i="29"/>
  <c r="T21" i="29"/>
  <c r="T128" i="29"/>
  <c r="T124" i="29"/>
  <c r="T27" i="29"/>
  <c r="Q16" i="29" l="1"/>
  <c r="Q4" i="29"/>
  <c r="Q136" i="29"/>
  <c r="S7" i="29"/>
  <c r="S137" i="29" s="1"/>
  <c r="S22" i="29"/>
  <c r="Q140" i="29"/>
  <c r="S11" i="29"/>
  <c r="S141" i="29" s="1"/>
  <c r="P139" i="29"/>
  <c r="Q18" i="34"/>
  <c r="Q18" i="36"/>
  <c r="S8" i="29"/>
  <c r="R13" i="29"/>
  <c r="R12" i="29" s="1"/>
  <c r="T125" i="29"/>
  <c r="T131" i="29"/>
  <c r="T20" i="29"/>
  <c r="S14" i="29"/>
  <c r="S144" i="29" s="1"/>
  <c r="T23" i="29"/>
  <c r="S26" i="29"/>
  <c r="S25" i="29" s="1"/>
  <c r="S6" i="29"/>
  <c r="R17" i="29"/>
  <c r="R16" i="29" s="1"/>
  <c r="R5" i="29"/>
  <c r="T19" i="29"/>
  <c r="S122" i="29"/>
  <c r="S18" i="29"/>
  <c r="P135" i="29"/>
  <c r="P4" i="29"/>
  <c r="P3" i="29" s="1"/>
  <c r="T24" i="29"/>
  <c r="R10" i="29"/>
  <c r="E30" i="12"/>
  <c r="E30" i="15" s="1"/>
  <c r="E30" i="14"/>
  <c r="E30" i="17" s="1"/>
  <c r="C29" i="12"/>
  <c r="C29" i="15" s="1"/>
  <c r="G8" i="12"/>
  <c r="G8" i="15" s="1"/>
  <c r="G8" i="14"/>
  <c r="G8" i="17" s="1"/>
  <c r="B165" i="49"/>
  <c r="B165" i="46"/>
  <c r="B164" i="45"/>
  <c r="B164" i="46" s="1"/>
  <c r="B29" i="12"/>
  <c r="B29" i="15" s="1"/>
  <c r="B27" i="7"/>
  <c r="C141" i="69"/>
  <c r="C121" i="69"/>
  <c r="C140" i="69" s="1"/>
  <c r="B121" i="66"/>
  <c r="B140" i="66" s="1"/>
  <c r="B141" i="66"/>
  <c r="Q12" i="29"/>
  <c r="Q143" i="29"/>
  <c r="B262" i="64"/>
  <c r="B261" i="64" s="1"/>
  <c r="B7" i="51"/>
  <c r="B99" i="6"/>
  <c r="H28" i="12"/>
  <c r="H28" i="15" s="1"/>
  <c r="H28" i="14"/>
  <c r="H28" i="17" s="1"/>
  <c r="H11" i="12"/>
  <c r="H11" i="15" s="1"/>
  <c r="H10" i="12"/>
  <c r="H10" i="15" s="1"/>
  <c r="B152" i="69"/>
  <c r="B121" i="46"/>
  <c r="B118" i="72"/>
  <c r="B136" i="72" s="1"/>
  <c r="B137" i="72"/>
  <c r="B86" i="52"/>
  <c r="B243" i="68"/>
  <c r="B242" i="68" s="1"/>
  <c r="B85" i="49"/>
  <c r="B236" i="70"/>
  <c r="B235" i="70" s="1"/>
  <c r="B128" i="51"/>
  <c r="B198" i="70"/>
  <c r="B197" i="70" s="1"/>
  <c r="B128" i="49"/>
  <c r="B129" i="52"/>
  <c r="G5" i="12"/>
  <c r="G5" i="15" s="1"/>
  <c r="G5" i="14"/>
  <c r="G5" i="17" s="1"/>
  <c r="B147" i="49"/>
  <c r="B147" i="46"/>
  <c r="B146" i="45"/>
  <c r="B146" i="46" s="1"/>
  <c r="B15" i="8"/>
  <c r="B16" i="12"/>
  <c r="B28" i="51"/>
  <c r="B236" i="65"/>
  <c r="B235" i="65" s="1"/>
  <c r="E7" i="12"/>
  <c r="E7" i="15" s="1"/>
  <c r="E7" i="14"/>
  <c r="E7" i="17" s="1"/>
  <c r="E14" i="7"/>
  <c r="E4" i="7"/>
  <c r="B118" i="71"/>
  <c r="B136" i="71" s="1"/>
  <c r="B137" i="71"/>
  <c r="H30" i="12"/>
  <c r="H30" i="15" s="1"/>
  <c r="H30" i="14"/>
  <c r="H30" i="17" s="1"/>
  <c r="B16" i="10"/>
  <c r="B15" i="9"/>
  <c r="B16" i="13"/>
  <c r="B236" i="69"/>
  <c r="B235" i="69" s="1"/>
  <c r="B109" i="51"/>
  <c r="B291" i="68"/>
  <c r="B290" i="68" s="1"/>
  <c r="B85" i="51"/>
  <c r="B220" i="64"/>
  <c r="B219" i="64" s="1"/>
  <c r="B7" i="49"/>
  <c r="B8" i="52"/>
  <c r="B67" i="49"/>
  <c r="B67" i="46"/>
  <c r="B66" i="45"/>
  <c r="B66" i="46" s="1"/>
  <c r="P142" i="29"/>
  <c r="T8" i="29"/>
  <c r="H9" i="12"/>
  <c r="H9" i="15" s="1"/>
  <c r="I10" i="12"/>
  <c r="I10" i="15" s="1"/>
  <c r="I11" i="12"/>
  <c r="I11" i="15" s="1"/>
  <c r="B121" i="67"/>
  <c r="B140" i="67" s="1"/>
  <c r="B141" i="67"/>
  <c r="B198" i="65"/>
  <c r="B197" i="65" s="1"/>
  <c r="B28" i="49"/>
  <c r="B29" i="52"/>
  <c r="G30" i="12"/>
  <c r="G30" i="15" s="1"/>
  <c r="G30" i="14"/>
  <c r="G30" i="17" s="1"/>
  <c r="G6" i="12"/>
  <c r="G6" i="15" s="1"/>
  <c r="G6" i="14"/>
  <c r="G6" i="17" s="1"/>
  <c r="B165" i="51"/>
  <c r="B173" i="72"/>
  <c r="B172" i="72" s="1"/>
  <c r="B164" i="48"/>
  <c r="I9" i="12"/>
  <c r="I9" i="15" s="1"/>
  <c r="D3" i="7"/>
  <c r="D4" i="14"/>
  <c r="D4" i="17" s="1"/>
  <c r="G28" i="12"/>
  <c r="G28" i="15" s="1"/>
  <c r="G28" i="14"/>
  <c r="G28" i="17" s="1"/>
  <c r="Q156" i="6"/>
  <c r="Q132" i="6"/>
  <c r="B48" i="51"/>
  <c r="B47" i="48"/>
  <c r="B179" i="66"/>
  <c r="B178" i="66" s="1"/>
  <c r="B147" i="51"/>
  <c r="B173" i="71"/>
  <c r="B172" i="71" s="1"/>
  <c r="B146" i="48"/>
  <c r="C179" i="69"/>
  <c r="C178" i="69" s="1"/>
  <c r="C109" i="48"/>
  <c r="C110" i="51"/>
  <c r="C110" i="49"/>
  <c r="C109" i="45"/>
  <c r="C109" i="46" s="1"/>
  <c r="C110" i="46"/>
  <c r="B48" i="49"/>
  <c r="B48" i="46"/>
  <c r="B47" i="45"/>
  <c r="B47" i="46" s="1"/>
  <c r="B198" i="69"/>
  <c r="B197" i="69" s="1"/>
  <c r="B109" i="49"/>
  <c r="B110" i="52"/>
  <c r="B67" i="51"/>
  <c r="B66" i="48"/>
  <c r="B179" i="67"/>
  <c r="B178" i="67" s="1"/>
  <c r="C27" i="7"/>
  <c r="U123" i="29"/>
  <c r="U27" i="29"/>
  <c r="U23" i="29"/>
  <c r="U125" i="29"/>
  <c r="T130" i="29"/>
  <c r="U124" i="29"/>
  <c r="T14" i="29"/>
  <c r="U128" i="29"/>
  <c r="Q134" i="29" l="1"/>
  <c r="Q3" i="29"/>
  <c r="S138" i="29"/>
  <c r="Q139" i="29"/>
  <c r="T7" i="29"/>
  <c r="T22" i="29"/>
  <c r="T11" i="29"/>
  <c r="S136" i="29"/>
  <c r="S13" i="29"/>
  <c r="S12" i="29" s="1"/>
  <c r="R143" i="29"/>
  <c r="R142" i="29" s="1"/>
  <c r="U131" i="29"/>
  <c r="U127" i="29"/>
  <c r="T122" i="29"/>
  <c r="T18" i="29"/>
  <c r="R4" i="29"/>
  <c r="R135" i="29"/>
  <c r="T26" i="29"/>
  <c r="T25" i="29" s="1"/>
  <c r="U19" i="29"/>
  <c r="S10" i="29"/>
  <c r="U24" i="29"/>
  <c r="U22" i="29" s="1"/>
  <c r="R140" i="29"/>
  <c r="R9" i="29"/>
  <c r="U21" i="29"/>
  <c r="U20" i="29"/>
  <c r="P134" i="29"/>
  <c r="P133" i="29" s="1"/>
  <c r="T6" i="29"/>
  <c r="T136" i="29" s="1"/>
  <c r="S5" i="29"/>
  <c r="S17" i="29"/>
  <c r="S16" i="29" s="1"/>
  <c r="F30" i="14"/>
  <c r="F30" i="17" s="1"/>
  <c r="F30" i="12"/>
  <c r="F30" i="15" s="1"/>
  <c r="F28" i="14"/>
  <c r="F28" i="17" s="1"/>
  <c r="F28" i="12"/>
  <c r="F28" i="15" s="1"/>
  <c r="B15" i="10"/>
  <c r="S102" i="6"/>
  <c r="T144" i="29"/>
  <c r="T138" i="29"/>
  <c r="B148" i="71"/>
  <c r="B158" i="46"/>
  <c r="B66" i="51"/>
  <c r="B236" i="67"/>
  <c r="B235" i="67" s="1"/>
  <c r="B227" i="71"/>
  <c r="B226" i="71" s="1"/>
  <c r="B146" i="51"/>
  <c r="B28" i="52"/>
  <c r="B255" i="65"/>
  <c r="B254" i="65" s="1"/>
  <c r="I5" i="12"/>
  <c r="I5" i="15" s="1"/>
  <c r="I5" i="14"/>
  <c r="I5" i="17" s="1"/>
  <c r="B198" i="67"/>
  <c r="B197" i="67" s="1"/>
  <c r="B66" i="49"/>
  <c r="B67" i="52"/>
  <c r="B15" i="13"/>
  <c r="B15" i="16" s="1"/>
  <c r="B16" i="16"/>
  <c r="F7" i="12"/>
  <c r="F7" i="15" s="1"/>
  <c r="F7" i="14"/>
  <c r="F7" i="17" s="1"/>
  <c r="F14" i="7"/>
  <c r="F4" i="7"/>
  <c r="B255" i="70"/>
  <c r="B254" i="70" s="1"/>
  <c r="B128" i="52"/>
  <c r="B47" i="51"/>
  <c r="B236" i="66"/>
  <c r="B235" i="66" s="1"/>
  <c r="H6" i="12"/>
  <c r="H6" i="15" s="1"/>
  <c r="H6" i="14"/>
  <c r="H6" i="17" s="1"/>
  <c r="B283" i="64"/>
  <c r="B282" i="64" s="1"/>
  <c r="B7" i="52"/>
  <c r="B315" i="68"/>
  <c r="B314" i="68" s="1"/>
  <c r="B85" i="52"/>
  <c r="R102" i="6"/>
  <c r="B151" i="69"/>
  <c r="B120" i="46"/>
  <c r="I31" i="12"/>
  <c r="I31" i="15" s="1"/>
  <c r="B255" i="69"/>
  <c r="B254" i="69" s="1"/>
  <c r="B109" i="52"/>
  <c r="C236" i="69"/>
  <c r="C235" i="69" s="1"/>
  <c r="C109" i="51"/>
  <c r="H18" i="12"/>
  <c r="H18" i="15" s="1"/>
  <c r="H18" i="14"/>
  <c r="H18" i="17" s="1"/>
  <c r="H8" i="12"/>
  <c r="H8" i="15" s="1"/>
  <c r="H8" i="14"/>
  <c r="H8" i="17" s="1"/>
  <c r="B147" i="52"/>
  <c r="B146" i="49"/>
  <c r="B191" i="71"/>
  <c r="B190" i="71" s="1"/>
  <c r="B153" i="69"/>
  <c r="B122" i="46"/>
  <c r="C152" i="69"/>
  <c r="C121" i="46"/>
  <c r="C109" i="49"/>
  <c r="C110" i="52"/>
  <c r="C198" i="69"/>
  <c r="C197" i="69" s="1"/>
  <c r="H5" i="12"/>
  <c r="H5" i="15" s="1"/>
  <c r="H5" i="14"/>
  <c r="H5" i="17" s="1"/>
  <c r="I18" i="12"/>
  <c r="I18" i="15" s="1"/>
  <c r="I18" i="14"/>
  <c r="I18" i="17" s="1"/>
  <c r="B153" i="6"/>
  <c r="B129" i="6"/>
  <c r="Q142" i="29"/>
  <c r="I6" i="12"/>
  <c r="I6" i="15" s="1"/>
  <c r="I6" i="14"/>
  <c r="I6" i="17" s="1"/>
  <c r="B16" i="15"/>
  <c r="B15" i="12"/>
  <c r="B15" i="15" s="1"/>
  <c r="B47" i="49"/>
  <c r="B198" i="66"/>
  <c r="B197" i="66" s="1"/>
  <c r="B48" i="52"/>
  <c r="B227" i="72"/>
  <c r="B226" i="72" s="1"/>
  <c r="B164" i="51"/>
  <c r="E3" i="7"/>
  <c r="E4" i="14"/>
  <c r="E4" i="17" s="1"/>
  <c r="I8" i="12"/>
  <c r="I8" i="15" s="1"/>
  <c r="I8" i="14"/>
  <c r="I8" i="17" s="1"/>
  <c r="B191" i="72"/>
  <c r="B190" i="72" s="1"/>
  <c r="B164" i="49"/>
  <c r="B165" i="52"/>
  <c r="V127" i="29"/>
  <c r="V124" i="29"/>
  <c r="V125" i="29"/>
  <c r="U130" i="29"/>
  <c r="V128" i="29"/>
  <c r="V19" i="29"/>
  <c r="V131" i="29"/>
  <c r="Q133" i="29" l="1"/>
  <c r="T137" i="29"/>
  <c r="T141" i="29"/>
  <c r="U7" i="29"/>
  <c r="U137" i="29" s="1"/>
  <c r="R3" i="29"/>
  <c r="U8" i="29"/>
  <c r="U138" i="29" s="1"/>
  <c r="U11" i="29"/>
  <c r="S143" i="29"/>
  <c r="T13" i="29"/>
  <c r="V123" i="29"/>
  <c r="T5" i="29"/>
  <c r="T17" i="29"/>
  <c r="T16" i="29" s="1"/>
  <c r="V23" i="29"/>
  <c r="V24" i="29"/>
  <c r="V21" i="29"/>
  <c r="U14" i="29"/>
  <c r="U144" i="29" s="1"/>
  <c r="S4" i="29"/>
  <c r="S135" i="29"/>
  <c r="U26" i="29"/>
  <c r="U25" i="29" s="1"/>
  <c r="U6" i="29"/>
  <c r="V20" i="29"/>
  <c r="R139" i="29"/>
  <c r="V27" i="29"/>
  <c r="U122" i="29"/>
  <c r="U18" i="29"/>
  <c r="R134" i="29"/>
  <c r="T10" i="29"/>
  <c r="S9" i="29"/>
  <c r="S140" i="29"/>
  <c r="B255" i="66"/>
  <c r="B254" i="66" s="1"/>
  <c r="B47" i="52"/>
  <c r="B255" i="67"/>
  <c r="B254" i="67" s="1"/>
  <c r="B66" i="52"/>
  <c r="B152" i="65"/>
  <c r="B40" i="46"/>
  <c r="B187" i="68"/>
  <c r="B102" i="46"/>
  <c r="L31" i="12"/>
  <c r="L31" i="15" s="1"/>
  <c r="J10" i="12"/>
  <c r="J10" i="15" s="1"/>
  <c r="F3" i="7"/>
  <c r="F4" i="14"/>
  <c r="F4" i="17" s="1"/>
  <c r="C153" i="69"/>
  <c r="C122" i="46"/>
  <c r="B152" i="66"/>
  <c r="B59" i="46"/>
  <c r="S132" i="6"/>
  <c r="S156" i="6"/>
  <c r="D29" i="12"/>
  <c r="D29" i="15" s="1"/>
  <c r="D27" i="7"/>
  <c r="T102" i="6"/>
  <c r="B170" i="64"/>
  <c r="B21" i="46"/>
  <c r="J11" i="12"/>
  <c r="J11" i="15" s="1"/>
  <c r="J9" i="12"/>
  <c r="J9" i="15" s="1"/>
  <c r="K31" i="12"/>
  <c r="K31" i="15" s="1"/>
  <c r="B164" i="52"/>
  <c r="B245" i="72"/>
  <c r="B244" i="72" s="1"/>
  <c r="C255" i="69"/>
  <c r="C254" i="69" s="1"/>
  <c r="C109" i="52"/>
  <c r="C151" i="69"/>
  <c r="C120" i="46"/>
  <c r="B26" i="12"/>
  <c r="B26" i="15" s="1"/>
  <c r="G7" i="12"/>
  <c r="G7" i="15" s="1"/>
  <c r="G7" i="14"/>
  <c r="G7" i="17" s="1"/>
  <c r="G4" i="7"/>
  <c r="G14" i="7"/>
  <c r="I28" i="12"/>
  <c r="I28" i="15" s="1"/>
  <c r="I28" i="14"/>
  <c r="I28" i="17" s="1"/>
  <c r="B152" i="70"/>
  <c r="B140" i="46"/>
  <c r="B148" i="72"/>
  <c r="B176" i="46"/>
  <c r="I30" i="12"/>
  <c r="I30" i="15" s="1"/>
  <c r="I30" i="14"/>
  <c r="I30" i="17" s="1"/>
  <c r="B245" i="71"/>
  <c r="B244" i="71" s="1"/>
  <c r="B146" i="52"/>
  <c r="R156" i="6"/>
  <c r="R132" i="6"/>
  <c r="B120" i="6"/>
  <c r="B160" i="6"/>
  <c r="B136" i="6"/>
  <c r="V130" i="29"/>
  <c r="U136" i="29" l="1"/>
  <c r="U141" i="29"/>
  <c r="S142" i="29"/>
  <c r="V22" i="29"/>
  <c r="T143" i="29"/>
  <c r="T142" i="29" s="1"/>
  <c r="T12" i="29"/>
  <c r="V7" i="29"/>
  <c r="V8" i="29"/>
  <c r="V138" i="29" s="1"/>
  <c r="R133" i="29"/>
  <c r="V11" i="29"/>
  <c r="V141" i="29" s="1"/>
  <c r="U13" i="29"/>
  <c r="U12" i="29" s="1"/>
  <c r="S3" i="29"/>
  <c r="V14" i="29"/>
  <c r="S134" i="29"/>
  <c r="U5" i="29"/>
  <c r="U17" i="29"/>
  <c r="U16" i="29" s="1"/>
  <c r="S139" i="29"/>
  <c r="U10" i="29"/>
  <c r="T4" i="29"/>
  <c r="T135" i="29"/>
  <c r="V26" i="29"/>
  <c r="V25" i="29" s="1"/>
  <c r="T9" i="29"/>
  <c r="T140" i="29"/>
  <c r="V18" i="29"/>
  <c r="V122" i="29"/>
  <c r="D153" i="69"/>
  <c r="D122" i="46"/>
  <c r="G3" i="7"/>
  <c r="G4" i="14"/>
  <c r="G4" i="17" s="1"/>
  <c r="J6" i="12"/>
  <c r="J6" i="15" s="1"/>
  <c r="J6" i="14"/>
  <c r="J6" i="17" s="1"/>
  <c r="J5" i="12"/>
  <c r="J5" i="15" s="1"/>
  <c r="J5" i="14"/>
  <c r="J5" i="17" s="1"/>
  <c r="L11" i="12"/>
  <c r="L11" i="15" s="1"/>
  <c r="B24" i="12"/>
  <c r="B24" i="15" s="1"/>
  <c r="B29" i="13"/>
  <c r="B29" i="16" s="1"/>
  <c r="B29" i="10"/>
  <c r="C4" i="18"/>
  <c r="C3" i="18" s="1"/>
  <c r="L30" i="12"/>
  <c r="L30" i="15" s="1"/>
  <c r="L30" i="14"/>
  <c r="L30" i="17" s="1"/>
  <c r="I7" i="12"/>
  <c r="I7" i="15" s="1"/>
  <c r="I7" i="14"/>
  <c r="I7" i="17" s="1"/>
  <c r="I14" i="7"/>
  <c r="I4" i="7"/>
  <c r="J18" i="12"/>
  <c r="J18" i="15" s="1"/>
  <c r="J18" i="14"/>
  <c r="J18" i="17" s="1"/>
  <c r="L18" i="12"/>
  <c r="L18" i="15" s="1"/>
  <c r="L18" i="14"/>
  <c r="L18" i="17" s="1"/>
  <c r="L28" i="12"/>
  <c r="L28" i="15" s="1"/>
  <c r="L28" i="14"/>
  <c r="L28" i="17" s="1"/>
  <c r="T132" i="6"/>
  <c r="T156" i="6"/>
  <c r="K10" i="12"/>
  <c r="K10" i="15" s="1"/>
  <c r="B20" i="12"/>
  <c r="B20" i="15" s="1"/>
  <c r="U102" i="6"/>
  <c r="L9" i="12"/>
  <c r="L9" i="15" s="1"/>
  <c r="B22" i="12"/>
  <c r="B22" i="15" s="1"/>
  <c r="B21" i="12"/>
  <c r="B21" i="15" s="1"/>
  <c r="L10" i="12"/>
  <c r="L10" i="15" s="1"/>
  <c r="E29" i="12"/>
  <c r="E29" i="15" s="1"/>
  <c r="E27" i="7"/>
  <c r="H7" i="12"/>
  <c r="H7" i="15" s="1"/>
  <c r="H7" i="14"/>
  <c r="H7" i="17" s="1"/>
  <c r="H14" i="7"/>
  <c r="H4" i="7"/>
  <c r="K9" i="12"/>
  <c r="K9" i="15" s="1"/>
  <c r="K11" i="12"/>
  <c r="K11" i="15" s="1"/>
  <c r="B29" i="14"/>
  <c r="B29" i="17" s="1"/>
  <c r="B27" i="11"/>
  <c r="B27" i="14" s="1"/>
  <c r="B27" i="17" s="1"/>
  <c r="J8" i="12"/>
  <c r="J8" i="15" s="1"/>
  <c r="J8" i="14"/>
  <c r="J8" i="17" s="1"/>
  <c r="K30" i="12"/>
  <c r="K30" i="15" s="1"/>
  <c r="K30" i="14"/>
  <c r="K30" i="17" s="1"/>
  <c r="K28" i="12"/>
  <c r="K28" i="15" s="1"/>
  <c r="K28" i="14"/>
  <c r="K28" i="17" s="1"/>
  <c r="V137" i="29" l="1"/>
  <c r="V13" i="29"/>
  <c r="V143" i="29" s="1"/>
  <c r="T3" i="29"/>
  <c r="U143" i="29"/>
  <c r="U142" i="29" s="1"/>
  <c r="V144" i="29"/>
  <c r="S133" i="29"/>
  <c r="V5" i="29"/>
  <c r="V17" i="29"/>
  <c r="V16" i="29" s="1"/>
  <c r="U9" i="29"/>
  <c r="U140" i="29"/>
  <c r="U4" i="29"/>
  <c r="U135" i="29"/>
  <c r="T139" i="29"/>
  <c r="T134" i="29"/>
  <c r="V10" i="29"/>
  <c r="J31" i="12"/>
  <c r="J31" i="15" s="1"/>
  <c r="C5" i="13"/>
  <c r="C5" i="16" s="1"/>
  <c r="C5" i="10"/>
  <c r="I3" i="7"/>
  <c r="I4" i="14"/>
  <c r="I4" i="17" s="1"/>
  <c r="K6" i="12"/>
  <c r="K6" i="15" s="1"/>
  <c r="K6" i="14"/>
  <c r="K6" i="17" s="1"/>
  <c r="B150" i="69"/>
  <c r="B119" i="46"/>
  <c r="B149" i="69"/>
  <c r="B118" i="46"/>
  <c r="U132" i="6"/>
  <c r="U156" i="6"/>
  <c r="B19" i="12"/>
  <c r="B19" i="15" s="1"/>
  <c r="B17" i="7"/>
  <c r="L8" i="12"/>
  <c r="L8" i="15" s="1"/>
  <c r="L8" i="14"/>
  <c r="L8" i="17" s="1"/>
  <c r="M31" i="12"/>
  <c r="M31" i="15" s="1"/>
  <c r="B146" i="66"/>
  <c r="B53" i="46"/>
  <c r="B146" i="69"/>
  <c r="B115" i="46"/>
  <c r="B176" i="68"/>
  <c r="B91" i="46"/>
  <c r="C331" i="69"/>
  <c r="C108" i="56"/>
  <c r="K18" i="12"/>
  <c r="K18" i="15" s="1"/>
  <c r="K18" i="14"/>
  <c r="K18" i="17" s="1"/>
  <c r="K5" i="12"/>
  <c r="K5" i="15" s="1"/>
  <c r="K5" i="14"/>
  <c r="K5" i="17" s="1"/>
  <c r="L5" i="12"/>
  <c r="L5" i="15" s="1"/>
  <c r="L5" i="14"/>
  <c r="L5" i="17" s="1"/>
  <c r="H3" i="7"/>
  <c r="H4" i="14"/>
  <c r="H4" i="17" s="1"/>
  <c r="F27" i="7"/>
  <c r="F29" i="12"/>
  <c r="F29" i="15" s="1"/>
  <c r="C14" i="18"/>
  <c r="B146" i="67"/>
  <c r="B72" i="46"/>
  <c r="B143" i="69"/>
  <c r="B112" i="46"/>
  <c r="L6" i="12"/>
  <c r="L6" i="15" s="1"/>
  <c r="L6" i="14"/>
  <c r="L6" i="17" s="1"/>
  <c r="D10" i="13"/>
  <c r="D10" i="16" s="1"/>
  <c r="D10" i="10"/>
  <c r="K8" i="12"/>
  <c r="K8" i="15" s="1"/>
  <c r="K8" i="14"/>
  <c r="K8" i="17" s="1"/>
  <c r="V12" i="29" l="1"/>
  <c r="U3" i="29"/>
  <c r="T133" i="29"/>
  <c r="V135" i="29"/>
  <c r="V9" i="29"/>
  <c r="V140" i="29"/>
  <c r="U134" i="29"/>
  <c r="U139" i="29"/>
  <c r="J30" i="12"/>
  <c r="J30" i="15" s="1"/>
  <c r="J30" i="14"/>
  <c r="J30" i="17" s="1"/>
  <c r="J28" i="14"/>
  <c r="J28" i="17" s="1"/>
  <c r="J28" i="12"/>
  <c r="J28" i="15" s="1"/>
  <c r="C6" i="56"/>
  <c r="C367" i="64"/>
  <c r="I29" i="12"/>
  <c r="I29" i="15" s="1"/>
  <c r="H29" i="12"/>
  <c r="H29" i="15" s="1"/>
  <c r="M9" i="12"/>
  <c r="M9" i="15" s="1"/>
  <c r="D138" i="69"/>
  <c r="B147" i="69"/>
  <c r="B116" i="46"/>
  <c r="M28" i="12"/>
  <c r="M28" i="15" s="1"/>
  <c r="M28" i="14"/>
  <c r="M28" i="17" s="1"/>
  <c r="V142" i="29"/>
  <c r="J7" i="12"/>
  <c r="J7" i="15" s="1"/>
  <c r="J7" i="14"/>
  <c r="J7" i="17" s="1"/>
  <c r="J14" i="7"/>
  <c r="J4" i="7"/>
  <c r="B148" i="69"/>
  <c r="B117" i="46"/>
  <c r="B167" i="64"/>
  <c r="B18" i="46"/>
  <c r="B139" i="72"/>
  <c r="B167" i="46"/>
  <c r="M18" i="12"/>
  <c r="M18" i="15" s="1"/>
  <c r="M18" i="14"/>
  <c r="M18" i="17" s="1"/>
  <c r="C294" i="69"/>
  <c r="C7" i="13"/>
  <c r="C7" i="16" s="1"/>
  <c r="C7" i="10"/>
  <c r="C9" i="13"/>
  <c r="C9" i="16" s="1"/>
  <c r="C9" i="10"/>
  <c r="M11" i="12"/>
  <c r="M11" i="15" s="1"/>
  <c r="G29" i="12"/>
  <c r="G29" i="15" s="1"/>
  <c r="G27" i="7"/>
  <c r="C11" i="13"/>
  <c r="C11" i="16" s="1"/>
  <c r="C11" i="10"/>
  <c r="M30" i="12"/>
  <c r="M30" i="15" s="1"/>
  <c r="M30" i="14"/>
  <c r="M30" i="17" s="1"/>
  <c r="B139" i="71"/>
  <c r="B149" i="46"/>
  <c r="B146" i="70"/>
  <c r="B134" i="46"/>
  <c r="C6" i="13"/>
  <c r="C6" i="16" s="1"/>
  <c r="C6" i="10"/>
  <c r="B173" i="68"/>
  <c r="B88" i="46"/>
  <c r="M10" i="12"/>
  <c r="M10" i="15" s="1"/>
  <c r="B143" i="66"/>
  <c r="B50" i="46"/>
  <c r="B143" i="67"/>
  <c r="B69" i="46"/>
  <c r="N31" i="12"/>
  <c r="N31" i="15" s="1"/>
  <c r="B143" i="70"/>
  <c r="B131" i="46"/>
  <c r="D107" i="46"/>
  <c r="R23" i="12"/>
  <c r="R23" i="15" s="1"/>
  <c r="B24" i="14"/>
  <c r="B24" i="17" s="1"/>
  <c r="B23" i="14"/>
  <c r="B23" i="17" s="1"/>
  <c r="U133" i="29" l="1"/>
  <c r="V139" i="29"/>
  <c r="B22" i="13"/>
  <c r="B22" i="16" s="1"/>
  <c r="B22" i="10"/>
  <c r="C386" i="69"/>
  <c r="C106" i="59"/>
  <c r="C106" i="62"/>
  <c r="C443" i="69"/>
  <c r="B163" i="64"/>
  <c r="B14" i="46"/>
  <c r="M8" i="12"/>
  <c r="M8" i="15" s="1"/>
  <c r="M8" i="14"/>
  <c r="M8" i="17" s="1"/>
  <c r="C138" i="65"/>
  <c r="N28" i="12"/>
  <c r="N28" i="15" s="1"/>
  <c r="N28" i="14"/>
  <c r="N28" i="17" s="1"/>
  <c r="C106" i="55"/>
  <c r="N11" i="12"/>
  <c r="N11" i="15" s="1"/>
  <c r="B150" i="65"/>
  <c r="B38" i="46"/>
  <c r="B145" i="66"/>
  <c r="B52" i="46"/>
  <c r="N9" i="12"/>
  <c r="N9" i="15" s="1"/>
  <c r="L7" i="12"/>
  <c r="L7" i="15" s="1"/>
  <c r="L7" i="14"/>
  <c r="L7" i="17" s="1"/>
  <c r="L14" i="7"/>
  <c r="L4" i="7"/>
  <c r="C310" i="69"/>
  <c r="C8" i="13"/>
  <c r="C8" i="16" s="1"/>
  <c r="C8" i="10"/>
  <c r="M5" i="12"/>
  <c r="M5" i="15" s="1"/>
  <c r="M5" i="14"/>
  <c r="M5" i="17" s="1"/>
  <c r="B150" i="70"/>
  <c r="B138" i="46"/>
  <c r="B145" i="69"/>
  <c r="B114" i="46"/>
  <c r="B175" i="68"/>
  <c r="B90" i="46"/>
  <c r="C5" i="46"/>
  <c r="C110" i="59"/>
  <c r="C109" i="55"/>
  <c r="C110" i="56"/>
  <c r="K7" i="12"/>
  <c r="K7" i="15" s="1"/>
  <c r="K7" i="14"/>
  <c r="K7" i="17" s="1"/>
  <c r="K14" i="7"/>
  <c r="K4" i="7"/>
  <c r="B160" i="64"/>
  <c r="B11" i="46"/>
  <c r="B146" i="72"/>
  <c r="B174" i="46"/>
  <c r="N10" i="12"/>
  <c r="N10" i="15" s="1"/>
  <c r="B145" i="70"/>
  <c r="B133" i="46"/>
  <c r="C126" i="46"/>
  <c r="H27" i="7"/>
  <c r="C154" i="64"/>
  <c r="C333" i="69"/>
  <c r="C313" i="69"/>
  <c r="C332" i="69" s="1"/>
  <c r="C138" i="70"/>
  <c r="C83" i="46"/>
  <c r="J3" i="7"/>
  <c r="J4" i="14"/>
  <c r="J4" i="17" s="1"/>
  <c r="C45" i="46"/>
  <c r="B145" i="67"/>
  <c r="B71" i="46"/>
  <c r="B143" i="65"/>
  <c r="B31" i="46"/>
  <c r="B142" i="72"/>
  <c r="B170" i="46"/>
  <c r="B150" i="67"/>
  <c r="B76" i="46"/>
  <c r="B142" i="71"/>
  <c r="B152" i="46"/>
  <c r="C168" i="68"/>
  <c r="C110" i="58"/>
  <c r="C109" i="54"/>
  <c r="C138" i="66"/>
  <c r="B146" i="71"/>
  <c r="B156" i="46"/>
  <c r="C291" i="69"/>
  <c r="C106" i="54"/>
  <c r="C10" i="23"/>
  <c r="C10" i="26" s="1"/>
  <c r="B177" i="68"/>
  <c r="B92" i="46"/>
  <c r="I27" i="7"/>
  <c r="M6" i="12"/>
  <c r="M6" i="15" s="1"/>
  <c r="M6" i="14"/>
  <c r="M6" i="17" s="1"/>
  <c r="B150" i="66"/>
  <c r="B57" i="46"/>
  <c r="B184" i="68"/>
  <c r="B99" i="46"/>
  <c r="B180" i="68"/>
  <c r="B95" i="46"/>
  <c r="B146" i="65"/>
  <c r="B34" i="46"/>
  <c r="D5" i="13"/>
  <c r="D5" i="16" s="1"/>
  <c r="D5" i="10"/>
  <c r="C26" i="46"/>
  <c r="C10" i="24"/>
  <c r="C10" i="27" s="1"/>
  <c r="D6" i="56" l="1"/>
  <c r="D367" i="64"/>
  <c r="C10" i="21"/>
  <c r="B19" i="13"/>
  <c r="B19" i="16" s="1"/>
  <c r="J29" i="12"/>
  <c r="J29" i="15" s="1"/>
  <c r="B21" i="13"/>
  <c r="B21" i="16" s="1"/>
  <c r="B21" i="10"/>
  <c r="N30" i="12"/>
  <c r="N30" i="15" s="1"/>
  <c r="N30" i="14"/>
  <c r="N30" i="17" s="1"/>
  <c r="B20" i="13"/>
  <c r="B20" i="16" s="1"/>
  <c r="B20" i="10"/>
  <c r="L3" i="7"/>
  <c r="L4" i="14"/>
  <c r="L4" i="17" s="1"/>
  <c r="C106" i="56"/>
  <c r="D331" i="69"/>
  <c r="D108" i="56"/>
  <c r="C348" i="69"/>
  <c r="C106" i="57"/>
  <c r="C10" i="25"/>
  <c r="C10" i="28" s="1"/>
  <c r="C367" i="69"/>
  <c r="C106" i="58"/>
  <c r="C424" i="69"/>
  <c r="C106" i="61"/>
  <c r="D6" i="13"/>
  <c r="D6" i="16" s="1"/>
  <c r="D6" i="10"/>
  <c r="C64" i="46"/>
  <c r="B174" i="68"/>
  <c r="B89" i="46"/>
  <c r="C26" i="12"/>
  <c r="C26" i="15" s="1"/>
  <c r="O31" i="12"/>
  <c r="O31" i="15" s="1"/>
  <c r="B141" i="72"/>
  <c r="B169" i="46"/>
  <c r="P31" i="12"/>
  <c r="P31" i="15" s="1"/>
  <c r="B144" i="66"/>
  <c r="B51" i="46"/>
  <c r="B144" i="70"/>
  <c r="B132" i="46"/>
  <c r="O10" i="12"/>
  <c r="O10" i="15" s="1"/>
  <c r="O11" i="12"/>
  <c r="O11" i="15" s="1"/>
  <c r="C109" i="56"/>
  <c r="C138" i="67"/>
  <c r="B26" i="13"/>
  <c r="B26" i="16" s="1"/>
  <c r="B26" i="10"/>
  <c r="B179" i="68"/>
  <c r="B94" i="46"/>
  <c r="B144" i="67"/>
  <c r="B70" i="46"/>
  <c r="C390" i="69"/>
  <c r="C389" i="69" s="1"/>
  <c r="C110" i="62"/>
  <c r="C109" i="59"/>
  <c r="B23" i="13"/>
  <c r="B23" i="16" s="1"/>
  <c r="B23" i="10"/>
  <c r="C330" i="69"/>
  <c r="N5" i="12"/>
  <c r="N5" i="15" s="1"/>
  <c r="N5" i="14"/>
  <c r="N5" i="17" s="1"/>
  <c r="N6" i="12"/>
  <c r="N6" i="15" s="1"/>
  <c r="N6" i="14"/>
  <c r="N6" i="17" s="1"/>
  <c r="C329" i="69"/>
  <c r="B141" i="71"/>
  <c r="B151" i="46"/>
  <c r="O9" i="12"/>
  <c r="O9" i="15" s="1"/>
  <c r="B145" i="65"/>
  <c r="B33" i="46"/>
  <c r="N8" i="12"/>
  <c r="N8" i="15" s="1"/>
  <c r="N8" i="14"/>
  <c r="N8" i="17" s="1"/>
  <c r="B20" i="14"/>
  <c r="B20" i="17" s="1"/>
  <c r="C371" i="69"/>
  <c r="C370" i="69" s="1"/>
  <c r="C110" i="61"/>
  <c r="C109" i="58"/>
  <c r="B24" i="13"/>
  <c r="B24" i="16" s="1"/>
  <c r="B24" i="10"/>
  <c r="B22" i="14"/>
  <c r="B22" i="17" s="1"/>
  <c r="B144" i="69"/>
  <c r="B113" i="46"/>
  <c r="B21" i="14"/>
  <c r="B21" i="17" s="1"/>
  <c r="B162" i="64"/>
  <c r="B13" i="46"/>
  <c r="D8" i="13"/>
  <c r="D8" i="16" s="1"/>
  <c r="D8" i="10"/>
  <c r="K3" i="7"/>
  <c r="K4" i="14"/>
  <c r="K4" i="17" s="1"/>
  <c r="N18" i="12"/>
  <c r="N18" i="15" s="1"/>
  <c r="N18" i="14"/>
  <c r="N18" i="17" s="1"/>
  <c r="C107" i="56"/>
  <c r="D14" i="18"/>
  <c r="D4" i="18"/>
  <c r="D3" i="18" s="1"/>
  <c r="J27" i="7"/>
  <c r="B19" i="10" l="1"/>
  <c r="D64" i="46"/>
  <c r="B140" i="71"/>
  <c r="B150" i="46"/>
  <c r="D7" i="13"/>
  <c r="D7" i="16" s="1"/>
  <c r="D7" i="10"/>
  <c r="C169" i="64"/>
  <c r="C20" i="46"/>
  <c r="B142" i="69"/>
  <c r="B111" i="46"/>
  <c r="O8" i="12"/>
  <c r="O8" i="15" s="1"/>
  <c r="O8" i="14"/>
  <c r="O8" i="17" s="1"/>
  <c r="M7" i="12"/>
  <c r="M7" i="15" s="1"/>
  <c r="M7" i="14"/>
  <c r="M7" i="17" s="1"/>
  <c r="M14" i="7"/>
  <c r="M4" i="7"/>
  <c r="C405" i="69"/>
  <c r="C106" i="60"/>
  <c r="C462" i="69"/>
  <c r="C106" i="63"/>
  <c r="E10" i="13"/>
  <c r="E10" i="16" s="1"/>
  <c r="E10" i="10"/>
  <c r="O5" i="12"/>
  <c r="O5" i="15" s="1"/>
  <c r="O5" i="14"/>
  <c r="O5" i="17" s="1"/>
  <c r="D5" i="46"/>
  <c r="D138" i="67"/>
  <c r="B19" i="14"/>
  <c r="B19" i="17" s="1"/>
  <c r="B17" i="11"/>
  <c r="C20" i="12"/>
  <c r="C20" i="15" s="1"/>
  <c r="D11" i="13"/>
  <c r="D11" i="16" s="1"/>
  <c r="D11" i="10"/>
  <c r="D154" i="64"/>
  <c r="D294" i="69"/>
  <c r="P28" i="12"/>
  <c r="P28" i="15" s="1"/>
  <c r="P28" i="14"/>
  <c r="P28" i="17" s="1"/>
  <c r="B161" i="64"/>
  <c r="B12" i="46"/>
  <c r="C186" i="68"/>
  <c r="C101" i="46"/>
  <c r="C22" i="12"/>
  <c r="C22" i="15" s="1"/>
  <c r="D9" i="13"/>
  <c r="D9" i="16" s="1"/>
  <c r="D9" i="10"/>
  <c r="C428" i="69"/>
  <c r="C427" i="69" s="1"/>
  <c r="C109" i="61"/>
  <c r="C447" i="69"/>
  <c r="C446" i="69" s="1"/>
  <c r="C109" i="62"/>
  <c r="P30" i="12"/>
  <c r="P30" i="15" s="1"/>
  <c r="P30" i="14"/>
  <c r="P30" i="17" s="1"/>
  <c r="P9" i="12"/>
  <c r="P9" i="15" s="1"/>
  <c r="B178" i="68"/>
  <c r="B93" i="46"/>
  <c r="O28" i="12"/>
  <c r="O28" i="15" s="1"/>
  <c r="O28" i="14"/>
  <c r="O28" i="17" s="1"/>
  <c r="B140" i="72"/>
  <c r="B168" i="46"/>
  <c r="P11" i="12"/>
  <c r="P11" i="15" s="1"/>
  <c r="P10" i="12"/>
  <c r="P10" i="15" s="1"/>
  <c r="Q31" i="12"/>
  <c r="Q31" i="15" s="1"/>
  <c r="O30" i="12"/>
  <c r="O30" i="15" s="1"/>
  <c r="O30" i="14"/>
  <c r="O30" i="17" s="1"/>
  <c r="D26" i="46"/>
  <c r="C21" i="12"/>
  <c r="C21" i="15" s="1"/>
  <c r="D169" i="64"/>
  <c r="D20" i="46"/>
  <c r="C75" i="64"/>
  <c r="C10" i="42"/>
  <c r="B144" i="65"/>
  <c r="B32" i="46"/>
  <c r="O18" i="12"/>
  <c r="O18" i="15" s="1"/>
  <c r="O18" i="14"/>
  <c r="O18" i="17" s="1"/>
  <c r="D138" i="65"/>
  <c r="C338" i="69"/>
  <c r="C115" i="56"/>
  <c r="C24" i="12"/>
  <c r="C24" i="15" s="1"/>
  <c r="O6" i="12"/>
  <c r="O6" i="15" s="1"/>
  <c r="O6" i="14"/>
  <c r="O6" i="17" s="1"/>
  <c r="D26" i="12" l="1"/>
  <c r="D26" i="15" s="1"/>
  <c r="C330" i="65"/>
  <c r="C6" i="23"/>
  <c r="C6" i="26" s="1"/>
  <c r="C150" i="69"/>
  <c r="C119" i="46"/>
  <c r="C159" i="64"/>
  <c r="C10" i="46"/>
  <c r="C68" i="65"/>
  <c r="C32" i="42"/>
  <c r="K29" i="12"/>
  <c r="K29" i="15" s="1"/>
  <c r="C344" i="64"/>
  <c r="D310" i="69"/>
  <c r="E138" i="69"/>
  <c r="C31" i="13"/>
  <c r="C31" i="16" s="1"/>
  <c r="C31" i="10"/>
  <c r="B17" i="14"/>
  <c r="B17" i="17" s="1"/>
  <c r="B3" i="11"/>
  <c r="C149" i="69"/>
  <c r="C118" i="46"/>
  <c r="D102" i="69"/>
  <c r="C330" i="66"/>
  <c r="C7" i="23"/>
  <c r="C7" i="26" s="1"/>
  <c r="C146" i="69"/>
  <c r="C115" i="46"/>
  <c r="D186" i="68"/>
  <c r="D101" i="46"/>
  <c r="E26" i="12"/>
  <c r="E26" i="15" s="1"/>
  <c r="D28" i="13"/>
  <c r="D28" i="16" s="1"/>
  <c r="D28" i="10"/>
  <c r="N7" i="12"/>
  <c r="N7" i="15" s="1"/>
  <c r="N7" i="14"/>
  <c r="N7" i="17" s="1"/>
  <c r="N14" i="7"/>
  <c r="N4" i="7"/>
  <c r="C11" i="24"/>
  <c r="C11" i="27" s="1"/>
  <c r="Q30" i="12"/>
  <c r="Q30" i="15" s="1"/>
  <c r="Q30" i="14"/>
  <c r="Q30" i="17" s="1"/>
  <c r="P6" i="12"/>
  <c r="P6" i="15" s="1"/>
  <c r="P6" i="14"/>
  <c r="P6" i="17" s="1"/>
  <c r="E107" i="46"/>
  <c r="C336" i="69"/>
  <c r="C113" i="56"/>
  <c r="Q10" i="12"/>
  <c r="Q10" i="15" s="1"/>
  <c r="C152" i="67"/>
  <c r="C78" i="46"/>
  <c r="C6" i="24"/>
  <c r="C6" i="27" s="1"/>
  <c r="D110" i="58"/>
  <c r="D109" i="54"/>
  <c r="P18" i="12"/>
  <c r="P18" i="15" s="1"/>
  <c r="P18" i="14"/>
  <c r="P18" i="17" s="1"/>
  <c r="D386" i="69"/>
  <c r="D106" i="59"/>
  <c r="D443" i="69"/>
  <c r="D106" i="62"/>
  <c r="C70" i="69"/>
  <c r="C117" i="42"/>
  <c r="C323" i="64"/>
  <c r="C4" i="54"/>
  <c r="L29" i="12"/>
  <c r="L29" i="15" s="1"/>
  <c r="L27" i="7"/>
  <c r="D83" i="46"/>
  <c r="C26" i="56"/>
  <c r="C9" i="24"/>
  <c r="C9" i="27" s="1"/>
  <c r="P5" i="12"/>
  <c r="P5" i="15" s="1"/>
  <c r="P5" i="14"/>
  <c r="P5" i="17" s="1"/>
  <c r="D110" i="59"/>
  <c r="D109" i="55"/>
  <c r="D110" i="56"/>
  <c r="K27" i="7"/>
  <c r="D291" i="69"/>
  <c r="D106" i="54"/>
  <c r="D10" i="23"/>
  <c r="D10" i="26" s="1"/>
  <c r="C68" i="69"/>
  <c r="C113" i="42"/>
  <c r="C146" i="66"/>
  <c r="C53" i="46"/>
  <c r="C410" i="68"/>
  <c r="C83" i="56"/>
  <c r="C9" i="23"/>
  <c r="C9" i="26" s="1"/>
  <c r="D168" i="68"/>
  <c r="Q28" i="12"/>
  <c r="Q28" i="15" s="1"/>
  <c r="Q28" i="14"/>
  <c r="Q28" i="17" s="1"/>
  <c r="P8" i="12"/>
  <c r="P8" i="15" s="1"/>
  <c r="P8" i="14"/>
  <c r="P8" i="17" s="1"/>
  <c r="M3" i="7"/>
  <c r="M4" i="14"/>
  <c r="M4" i="17" s="1"/>
  <c r="D313" i="69"/>
  <c r="D332" i="69" s="1"/>
  <c r="D333" i="69"/>
  <c r="E5" i="13"/>
  <c r="E5" i="16" s="1"/>
  <c r="E5" i="10"/>
  <c r="C330" i="70"/>
  <c r="C11" i="23"/>
  <c r="C11" i="26" s="1"/>
  <c r="C158" i="56"/>
  <c r="C7" i="24"/>
  <c r="C7" i="27" s="1"/>
  <c r="D126" i="46"/>
  <c r="C176" i="68"/>
  <c r="C91" i="46"/>
  <c r="C4" i="55"/>
  <c r="C5" i="56"/>
  <c r="D106" i="55"/>
  <c r="C337" i="69"/>
  <c r="C114" i="56"/>
  <c r="Q11" i="12"/>
  <c r="Q11" i="15" s="1"/>
  <c r="Q9" i="12"/>
  <c r="Q9" i="15" s="1"/>
  <c r="C428" i="64"/>
  <c r="C4" i="59"/>
  <c r="C491" i="64"/>
  <c r="C4" i="62"/>
  <c r="C342" i="69"/>
  <c r="C119" i="56"/>
  <c r="C5" i="24"/>
  <c r="C5" i="27" s="1"/>
  <c r="C5" i="21"/>
  <c r="C19" i="12"/>
  <c r="C19" i="15" s="1"/>
  <c r="C17" i="7"/>
  <c r="C330" i="71"/>
  <c r="D10" i="24"/>
  <c r="D10" i="27" s="1"/>
  <c r="C45" i="56"/>
  <c r="D138" i="70"/>
  <c r="C28" i="13"/>
  <c r="C28" i="16" s="1"/>
  <c r="C28" i="10"/>
  <c r="C6" i="21" l="1"/>
  <c r="D10" i="21"/>
  <c r="C7" i="21"/>
  <c r="D107" i="56"/>
  <c r="D109" i="56"/>
  <c r="M29" i="12"/>
  <c r="M29" i="15" s="1"/>
  <c r="C9" i="25"/>
  <c r="C9" i="28" s="1"/>
  <c r="R11" i="14"/>
  <c r="R11" i="17" s="1"/>
  <c r="Q5" i="12"/>
  <c r="Q5" i="15" s="1"/>
  <c r="Q5" i="14"/>
  <c r="Q5" i="17" s="1"/>
  <c r="C142" i="71"/>
  <c r="C152" i="46"/>
  <c r="C67" i="69"/>
  <c r="C112" i="42"/>
  <c r="C6" i="25"/>
  <c r="C6" i="28" s="1"/>
  <c r="C69" i="69"/>
  <c r="C116" i="42"/>
  <c r="C4" i="56"/>
  <c r="D138" i="66"/>
  <c r="C9" i="21"/>
  <c r="O7" i="12"/>
  <c r="O7" i="15" s="1"/>
  <c r="O7" i="14"/>
  <c r="O7" i="17" s="1"/>
  <c r="O14" i="7"/>
  <c r="O4" i="7"/>
  <c r="D110" i="48"/>
  <c r="D109" i="44"/>
  <c r="D106" i="56"/>
  <c r="C148" i="69"/>
  <c r="C117" i="46"/>
  <c r="R10" i="14"/>
  <c r="R10" i="17" s="1"/>
  <c r="C31" i="23"/>
  <c r="C31" i="26" s="1"/>
  <c r="D113" i="42"/>
  <c r="E8" i="13"/>
  <c r="E8" i="16" s="1"/>
  <c r="E8" i="10"/>
  <c r="C5" i="23"/>
  <c r="C5" i="26" s="1"/>
  <c r="E11" i="13"/>
  <c r="E11" i="16" s="1"/>
  <c r="E11" i="10"/>
  <c r="Q8" i="12"/>
  <c r="Q8" i="15" s="1"/>
  <c r="Q8" i="14"/>
  <c r="Q8" i="17" s="1"/>
  <c r="B3" i="14"/>
  <c r="D348" i="69"/>
  <c r="D106" i="57"/>
  <c r="D10" i="25"/>
  <c r="D10" i="28" s="1"/>
  <c r="C150" i="66"/>
  <c r="C57" i="46"/>
  <c r="C23" i="23"/>
  <c r="C23" i="26" s="1"/>
  <c r="E338" i="69"/>
  <c r="E115" i="56"/>
  <c r="C330" i="67"/>
  <c r="C64" i="56"/>
  <c r="C8" i="23"/>
  <c r="C8" i="26" s="1"/>
  <c r="C146" i="65"/>
  <c r="C34" i="46"/>
  <c r="C8" i="24"/>
  <c r="C8" i="27" s="1"/>
  <c r="N3" i="7"/>
  <c r="N4" i="14"/>
  <c r="N4" i="17" s="1"/>
  <c r="Q6" i="12"/>
  <c r="Q6" i="15" s="1"/>
  <c r="Q6" i="14"/>
  <c r="Q6" i="17" s="1"/>
  <c r="D22" i="12"/>
  <c r="D22" i="15" s="1"/>
  <c r="C67" i="65"/>
  <c r="C31" i="42"/>
  <c r="C335" i="69"/>
  <c r="C112" i="56"/>
  <c r="D24" i="12"/>
  <c r="D24" i="15" s="1"/>
  <c r="F26" i="12"/>
  <c r="F26" i="15" s="1"/>
  <c r="D21" i="12"/>
  <c r="D21" i="15" s="1"/>
  <c r="E20" i="12"/>
  <c r="E20" i="15" s="1"/>
  <c r="C30" i="13"/>
  <c r="C30" i="16" s="1"/>
  <c r="C30" i="10"/>
  <c r="C366" i="64"/>
  <c r="E21" i="12"/>
  <c r="E21" i="15" s="1"/>
  <c r="D20" i="12"/>
  <c r="D20" i="15" s="1"/>
  <c r="E24" i="12"/>
  <c r="E24" i="15" s="1"/>
  <c r="C11" i="25"/>
  <c r="C11" i="28" s="1"/>
  <c r="C147" i="69"/>
  <c r="C116" i="46"/>
  <c r="C102" i="66"/>
  <c r="D367" i="69"/>
  <c r="D106" i="58"/>
  <c r="D424" i="69"/>
  <c r="D106" i="61"/>
  <c r="C407" i="64"/>
  <c r="C4" i="58"/>
  <c r="C4" i="61"/>
  <c r="C470" i="64"/>
  <c r="C126" i="56"/>
  <c r="C365" i="64"/>
  <c r="C143" i="69"/>
  <c r="C112" i="46"/>
  <c r="D381" i="64"/>
  <c r="D20" i="56"/>
  <c r="D152" i="67"/>
  <c r="D78" i="46"/>
  <c r="C386" i="64"/>
  <c r="C4" i="57"/>
  <c r="D390" i="69"/>
  <c r="D389" i="69" s="1"/>
  <c r="D110" i="62"/>
  <c r="D109" i="59"/>
  <c r="D329" i="69"/>
  <c r="E22" i="12"/>
  <c r="E22" i="15" s="1"/>
  <c r="C7" i="25"/>
  <c r="C7" i="28" s="1"/>
  <c r="C146" i="70"/>
  <c r="C134" i="46"/>
  <c r="C101" i="56"/>
  <c r="C146" i="67"/>
  <c r="C72" i="46"/>
  <c r="D45" i="46"/>
  <c r="Q18" i="12"/>
  <c r="Q18" i="15" s="1"/>
  <c r="Q18" i="14"/>
  <c r="Q18" i="17" s="1"/>
  <c r="D371" i="69"/>
  <c r="D370" i="69" s="1"/>
  <c r="D110" i="61"/>
  <c r="D109" i="58"/>
  <c r="C11" i="21"/>
  <c r="D31" i="13"/>
  <c r="D31" i="16" s="1"/>
  <c r="D31" i="10"/>
  <c r="D330" i="69"/>
  <c r="E14" i="18"/>
  <c r="E4" i="18"/>
  <c r="E3" i="18" s="1"/>
  <c r="C18" i="13"/>
  <c r="C18" i="16" s="1"/>
  <c r="C18" i="10"/>
  <c r="M27" i="7"/>
  <c r="S23" i="12"/>
  <c r="S23" i="15" s="1"/>
  <c r="C24" i="14"/>
  <c r="C24" i="17" s="1"/>
  <c r="C15" i="18"/>
  <c r="D68" i="69" l="1"/>
  <c r="C8" i="21"/>
  <c r="C116" i="56"/>
  <c r="C22" i="14"/>
  <c r="C22" i="17" s="1"/>
  <c r="D447" i="69"/>
  <c r="D446" i="69" s="1"/>
  <c r="D109" i="62"/>
  <c r="D121" i="69"/>
  <c r="D140" i="69" s="1"/>
  <c r="D141" i="69"/>
  <c r="C114" i="64"/>
  <c r="V102" i="6"/>
  <c r="C324" i="72"/>
  <c r="C170" i="56"/>
  <c r="C184" i="68"/>
  <c r="C99" i="46"/>
  <c r="C324" i="71"/>
  <c r="C152" i="56"/>
  <c r="C100" i="71"/>
  <c r="F21" i="12"/>
  <c r="F21" i="15" s="1"/>
  <c r="E146" i="66"/>
  <c r="E53" i="46"/>
  <c r="E75" i="64"/>
  <c r="E10" i="42"/>
  <c r="C167" i="64"/>
  <c r="C18" i="46"/>
  <c r="C150" i="65"/>
  <c r="C38" i="46"/>
  <c r="D19" i="12"/>
  <c r="D19" i="15" s="1"/>
  <c r="D17" i="7"/>
  <c r="D344" i="64"/>
  <c r="E5" i="46"/>
  <c r="E138" i="67"/>
  <c r="C23" i="24"/>
  <c r="C23" i="27" s="1"/>
  <c r="C23" i="21"/>
  <c r="C28" i="23"/>
  <c r="C28" i="26" s="1"/>
  <c r="D110" i="49"/>
  <c r="D110" i="46"/>
  <c r="D109" i="45"/>
  <c r="D109" i="46" s="1"/>
  <c r="E126" i="46"/>
  <c r="C339" i="69"/>
  <c r="C68" i="66"/>
  <c r="C51" i="42"/>
  <c r="C23" i="13"/>
  <c r="C23" i="16" s="1"/>
  <c r="C23" i="10"/>
  <c r="C146" i="71"/>
  <c r="C156" i="46"/>
  <c r="D149" i="69"/>
  <c r="D118" i="46"/>
  <c r="E335" i="69"/>
  <c r="E112" i="56"/>
  <c r="G26" i="12"/>
  <c r="G26" i="15" s="1"/>
  <c r="C80" i="68"/>
  <c r="C89" i="42"/>
  <c r="C180" i="68"/>
  <c r="C95" i="46"/>
  <c r="D428" i="64"/>
  <c r="D4" i="59"/>
  <c r="D491" i="64"/>
  <c r="D4" i="62"/>
  <c r="C102" i="70"/>
  <c r="C68" i="67"/>
  <c r="C70" i="42"/>
  <c r="C146" i="72"/>
  <c r="C174" i="46"/>
  <c r="D75" i="64"/>
  <c r="D10" i="42"/>
  <c r="C23" i="14"/>
  <c r="C23" i="17" s="1"/>
  <c r="D28" i="24"/>
  <c r="D28" i="27" s="1"/>
  <c r="D28" i="21"/>
  <c r="P7" i="12"/>
  <c r="P7" i="15" s="1"/>
  <c r="P7" i="14"/>
  <c r="P7" i="17" s="1"/>
  <c r="P14" i="7"/>
  <c r="P4" i="7"/>
  <c r="C28" i="24"/>
  <c r="C28" i="27" s="1"/>
  <c r="C28" i="21"/>
  <c r="C53" i="56"/>
  <c r="E154" i="64"/>
  <c r="E138" i="70"/>
  <c r="E143" i="69"/>
  <c r="E112" i="46"/>
  <c r="C145" i="69"/>
  <c r="C114" i="46"/>
  <c r="C150" i="67"/>
  <c r="C76" i="46"/>
  <c r="D31" i="23"/>
  <c r="D31" i="26" s="1"/>
  <c r="D330" i="65"/>
  <c r="D26" i="56"/>
  <c r="D6" i="23"/>
  <c r="D6" i="26" s="1"/>
  <c r="C30" i="23"/>
  <c r="C30" i="26" s="1"/>
  <c r="D8" i="23"/>
  <c r="D8" i="26" s="1"/>
  <c r="E70" i="69"/>
  <c r="E117" i="42"/>
  <c r="E169" i="64"/>
  <c r="E20" i="46"/>
  <c r="C122" i="68"/>
  <c r="C31" i="24"/>
  <c r="C31" i="27" s="1"/>
  <c r="C31" i="21"/>
  <c r="C27" i="18"/>
  <c r="C117" i="56"/>
  <c r="E19" i="12"/>
  <c r="E19" i="15" s="1"/>
  <c r="E17" i="7"/>
  <c r="C118" i="56"/>
  <c r="D405" i="69"/>
  <c r="D106" i="60"/>
  <c r="D462" i="69"/>
  <c r="D106" i="63"/>
  <c r="C20" i="56"/>
  <c r="C22" i="56"/>
  <c r="C338" i="66"/>
  <c r="E330" i="69"/>
  <c r="E107" i="56"/>
  <c r="E10" i="23"/>
  <c r="E10" i="26" s="1"/>
  <c r="D152" i="69"/>
  <c r="D121" i="46"/>
  <c r="D150" i="69"/>
  <c r="D119" i="46"/>
  <c r="C418" i="68"/>
  <c r="C91" i="56"/>
  <c r="C8" i="25"/>
  <c r="C8" i="28" s="1"/>
  <c r="D146" i="69"/>
  <c r="D115" i="46"/>
  <c r="D146" i="66"/>
  <c r="D53" i="46"/>
  <c r="F22" i="12"/>
  <c r="F22" i="15" s="1"/>
  <c r="C23" i="25"/>
  <c r="C23" i="28" s="1"/>
  <c r="F338" i="69"/>
  <c r="F115" i="56"/>
  <c r="F20" i="12"/>
  <c r="F20" i="15" s="1"/>
  <c r="C67" i="66"/>
  <c r="C50" i="42"/>
  <c r="E9" i="13"/>
  <c r="E9" i="16" s="1"/>
  <c r="E9" i="10"/>
  <c r="C5" i="25"/>
  <c r="C5" i="28" s="1"/>
  <c r="E6" i="13"/>
  <c r="E6" i="16" s="1"/>
  <c r="E6" i="10"/>
  <c r="C340" i="69"/>
  <c r="C341" i="69"/>
  <c r="B3" i="17"/>
  <c r="C381" i="64"/>
  <c r="C383" i="64"/>
  <c r="C163" i="64"/>
  <c r="C14" i="46"/>
  <c r="C142" i="72"/>
  <c r="C170" i="46"/>
  <c r="D28" i="23"/>
  <c r="D28" i="26" s="1"/>
  <c r="E146" i="67"/>
  <c r="E72" i="46"/>
  <c r="D338" i="69"/>
  <c r="D115" i="56"/>
  <c r="C70" i="66"/>
  <c r="C55" i="42"/>
  <c r="C100" i="72"/>
  <c r="C143" i="65"/>
  <c r="C31" i="46"/>
  <c r="E146" i="70"/>
  <c r="E134" i="46"/>
  <c r="D114" i="64"/>
  <c r="C428" i="68"/>
  <c r="E10" i="24"/>
  <c r="E10" i="27" s="1"/>
  <c r="D109" i="48"/>
  <c r="D179" i="69"/>
  <c r="D178" i="69" s="1"/>
  <c r="D110" i="51"/>
  <c r="C20" i="14"/>
  <c r="C20" i="17" s="1"/>
  <c r="E7" i="13"/>
  <c r="E7" i="16" s="1"/>
  <c r="E7" i="10"/>
  <c r="C102" i="67"/>
  <c r="E146" i="69"/>
  <c r="E115" i="46"/>
  <c r="C69" i="65"/>
  <c r="C35" i="42"/>
  <c r="D428" i="69"/>
  <c r="D427" i="69" s="1"/>
  <c r="D109" i="61"/>
  <c r="R9" i="14"/>
  <c r="R9" i="17" s="1"/>
  <c r="D30" i="13"/>
  <c r="D30" i="16" s="1"/>
  <c r="D30" i="10"/>
  <c r="D5" i="24"/>
  <c r="D5" i="27" s="1"/>
  <c r="C48" i="48"/>
  <c r="C47" i="44"/>
  <c r="D6" i="24"/>
  <c r="D6" i="27" s="1"/>
  <c r="O3" i="7"/>
  <c r="O4" i="14"/>
  <c r="O4" i="17" s="1"/>
  <c r="F24" i="12"/>
  <c r="F24" i="15" s="1"/>
  <c r="C31" i="25"/>
  <c r="C31" i="28" s="1"/>
  <c r="E176" i="68"/>
  <c r="E91" i="46"/>
  <c r="D102" i="66"/>
  <c r="C102" i="65"/>
  <c r="D102" i="70"/>
  <c r="C150" i="70"/>
  <c r="C138" i="46"/>
  <c r="E150" i="69"/>
  <c r="E119" i="46"/>
  <c r="C70" i="71"/>
  <c r="C154" i="42"/>
  <c r="D323" i="64"/>
  <c r="D4" i="54"/>
  <c r="C449" i="64"/>
  <c r="C4" i="60"/>
  <c r="C4" i="63"/>
  <c r="C512" i="64"/>
  <c r="D4" i="55"/>
  <c r="E64" i="46"/>
  <c r="E23" i="23"/>
  <c r="E23" i="26" s="1"/>
  <c r="T23" i="12"/>
  <c r="T23" i="15" s="1"/>
  <c r="D15" i="18"/>
  <c r="C335" i="65" l="1"/>
  <c r="V6" i="29"/>
  <c r="E10" i="21"/>
  <c r="D176" i="56"/>
  <c r="D64" i="56"/>
  <c r="D8" i="24"/>
  <c r="D8" i="27" s="1"/>
  <c r="D330" i="67"/>
  <c r="C4" i="22"/>
  <c r="C4" i="25" s="1"/>
  <c r="C4" i="28" s="1"/>
  <c r="D5" i="56"/>
  <c r="D6" i="21"/>
  <c r="C31" i="56"/>
  <c r="D330" i="72"/>
  <c r="E23" i="24"/>
  <c r="E23" i="27" s="1"/>
  <c r="E23" i="21"/>
  <c r="C69" i="67"/>
  <c r="C73" i="42"/>
  <c r="C67" i="48"/>
  <c r="C66" i="44"/>
  <c r="D386" i="64"/>
  <c r="D4" i="57"/>
  <c r="D146" i="70"/>
  <c r="D134" i="46"/>
  <c r="F180" i="68"/>
  <c r="F95" i="46"/>
  <c r="D159" i="64"/>
  <c r="D10" i="46"/>
  <c r="F150" i="69"/>
  <c r="F119" i="46"/>
  <c r="E159" i="64"/>
  <c r="E10" i="46"/>
  <c r="G20" i="12"/>
  <c r="G20" i="15" s="1"/>
  <c r="D48" i="48"/>
  <c r="D47" i="44"/>
  <c r="C47" i="48"/>
  <c r="C48" i="51"/>
  <c r="C179" i="66"/>
  <c r="C178" i="66" s="1"/>
  <c r="R4" i="11"/>
  <c r="E83" i="46"/>
  <c r="D11" i="24"/>
  <c r="D11" i="27" s="1"/>
  <c r="C78" i="56"/>
  <c r="D428" i="68"/>
  <c r="C344" i="67"/>
  <c r="G21" i="12"/>
  <c r="G21" i="15" s="1"/>
  <c r="D122" i="68"/>
  <c r="F146" i="66"/>
  <c r="F53" i="46"/>
  <c r="E68" i="69"/>
  <c r="E113" i="42"/>
  <c r="D330" i="70"/>
  <c r="D11" i="23"/>
  <c r="D11" i="26" s="1"/>
  <c r="D8" i="25"/>
  <c r="D8" i="28" s="1"/>
  <c r="C143" i="66"/>
  <c r="C50" i="46"/>
  <c r="D151" i="69"/>
  <c r="D120" i="46"/>
  <c r="C18" i="23"/>
  <c r="C18" i="26" s="1"/>
  <c r="D109" i="51"/>
  <c r="D236" i="69"/>
  <c r="D235" i="69" s="1"/>
  <c r="V156" i="6"/>
  <c r="V132" i="6"/>
  <c r="D143" i="69"/>
  <c r="D112" i="46"/>
  <c r="C86" i="48"/>
  <c r="C85" i="44"/>
  <c r="C145" i="67"/>
  <c r="C71" i="46"/>
  <c r="D337" i="69"/>
  <c r="D114" i="56"/>
  <c r="C344" i="70"/>
  <c r="C70" i="65"/>
  <c r="C36" i="42"/>
  <c r="E337" i="69"/>
  <c r="E114" i="56"/>
  <c r="F142" i="71"/>
  <c r="F152" i="46"/>
  <c r="D31" i="25"/>
  <c r="D31" i="28" s="1"/>
  <c r="D146" i="67"/>
  <c r="D72" i="46"/>
  <c r="C69" i="66"/>
  <c r="C54" i="42"/>
  <c r="D102" i="65"/>
  <c r="D342" i="69"/>
  <c r="D119" i="56"/>
  <c r="E184" i="68"/>
  <c r="E99" i="46"/>
  <c r="N29" i="12"/>
  <c r="N29" i="15" s="1"/>
  <c r="D8" i="48"/>
  <c r="D7" i="44"/>
  <c r="C18" i="24"/>
  <c r="C18" i="27" s="1"/>
  <c r="C18" i="21"/>
  <c r="E28" i="13"/>
  <c r="E28" i="16" s="1"/>
  <c r="E28" i="10"/>
  <c r="C129" i="48"/>
  <c r="C128" i="44"/>
  <c r="C29" i="48"/>
  <c r="C28" i="44"/>
  <c r="D336" i="69"/>
  <c r="D113" i="56"/>
  <c r="F146" i="70"/>
  <c r="F134" i="46"/>
  <c r="C69" i="71"/>
  <c r="C153" i="42"/>
  <c r="F163" i="64"/>
  <c r="F14" i="46"/>
  <c r="D148" i="69"/>
  <c r="D117" i="46"/>
  <c r="H26" i="12"/>
  <c r="H26" i="15" s="1"/>
  <c r="C67" i="70"/>
  <c r="C131" i="42"/>
  <c r="I26" i="12"/>
  <c r="I26" i="15" s="1"/>
  <c r="D5" i="23"/>
  <c r="D5" i="26" s="1"/>
  <c r="D5" i="21"/>
  <c r="N27" i="7"/>
  <c r="C26" i="13"/>
  <c r="C26" i="16" s="1"/>
  <c r="C26" i="10"/>
  <c r="E26" i="46"/>
  <c r="C10" i="56"/>
  <c r="P3" i="7"/>
  <c r="P4" i="14"/>
  <c r="P4" i="17" s="1"/>
  <c r="D28" i="25"/>
  <c r="D28" i="28" s="1"/>
  <c r="C147" i="48"/>
  <c r="C146" i="44"/>
  <c r="C8" i="48"/>
  <c r="C7" i="44"/>
  <c r="D176" i="68"/>
  <c r="D91" i="46"/>
  <c r="C144" i="69"/>
  <c r="C113" i="46"/>
  <c r="F146" i="69"/>
  <c r="F115" i="46"/>
  <c r="D100" i="72"/>
  <c r="G22" i="12"/>
  <c r="G22" i="15" s="1"/>
  <c r="D100" i="71"/>
  <c r="C70" i="67"/>
  <c r="C74" i="42"/>
  <c r="C30" i="25"/>
  <c r="C30" i="28" s="1"/>
  <c r="Q7" i="12"/>
  <c r="Q7" i="15" s="1"/>
  <c r="Q7" i="14"/>
  <c r="Q7" i="17" s="1"/>
  <c r="Q14" i="7"/>
  <c r="Q4" i="7"/>
  <c r="C21" i="14"/>
  <c r="C21" i="17" s="1"/>
  <c r="D158" i="56"/>
  <c r="E138" i="65"/>
  <c r="C371" i="64"/>
  <c r="C121" i="56"/>
  <c r="D109" i="49"/>
  <c r="D198" i="69"/>
  <c r="D197" i="69" s="1"/>
  <c r="D110" i="52"/>
  <c r="D126" i="56"/>
  <c r="C70" i="72"/>
  <c r="C172" i="42"/>
  <c r="D6" i="25"/>
  <c r="D6" i="28" s="1"/>
  <c r="C175" i="68"/>
  <c r="C90" i="46"/>
  <c r="E10" i="25"/>
  <c r="E10" i="28" s="1"/>
  <c r="F142" i="72"/>
  <c r="F170" i="46"/>
  <c r="C145" i="65"/>
  <c r="C33" i="46"/>
  <c r="D365" i="64"/>
  <c r="C28" i="25"/>
  <c r="C28" i="28" s="1"/>
  <c r="D129" i="48"/>
  <c r="D128" i="44"/>
  <c r="C48" i="49"/>
  <c r="C48" i="46"/>
  <c r="C47" i="45"/>
  <c r="C47" i="46" s="1"/>
  <c r="D330" i="71"/>
  <c r="C344" i="69"/>
  <c r="F19" i="12"/>
  <c r="F19" i="15" s="1"/>
  <c r="F17" i="7"/>
  <c r="D366" i="64"/>
  <c r="D31" i="24"/>
  <c r="D31" i="27" s="1"/>
  <c r="D31" i="21"/>
  <c r="D70" i="67"/>
  <c r="D74" i="42"/>
  <c r="D70" i="69"/>
  <c r="D117" i="42"/>
  <c r="E168" i="68"/>
  <c r="D69" i="69"/>
  <c r="D116" i="42"/>
  <c r="C145" i="66"/>
  <c r="C52" i="46"/>
  <c r="G24" i="12"/>
  <c r="G24" i="15" s="1"/>
  <c r="D102" i="67"/>
  <c r="C68" i="70"/>
  <c r="C132" i="42"/>
  <c r="F68" i="69"/>
  <c r="F113" i="42"/>
  <c r="D410" i="68"/>
  <c r="D83" i="56"/>
  <c r="D9" i="23"/>
  <c r="D9" i="26" s="1"/>
  <c r="D147" i="69"/>
  <c r="D116" i="46"/>
  <c r="F146" i="67"/>
  <c r="F72" i="46"/>
  <c r="D4" i="56"/>
  <c r="D407" i="64"/>
  <c r="D4" i="58"/>
  <c r="D470" i="64"/>
  <c r="D4" i="61"/>
  <c r="C121" i="66"/>
  <c r="C140" i="66" s="1"/>
  <c r="C141" i="66"/>
  <c r="C165" i="48"/>
  <c r="C164" i="44"/>
  <c r="D9" i="24"/>
  <c r="D9" i="27" s="1"/>
  <c r="C30" i="24"/>
  <c r="C30" i="27" s="1"/>
  <c r="C30" i="21"/>
  <c r="D101" i="56"/>
  <c r="D24" i="14"/>
  <c r="D24" i="17" s="1"/>
  <c r="E23" i="14"/>
  <c r="E23" i="17" s="1"/>
  <c r="D23" i="14"/>
  <c r="D23" i="17" s="1"/>
  <c r="C57" i="56" l="1"/>
  <c r="G113" i="42"/>
  <c r="V4" i="29"/>
  <c r="V3" i="29" s="1"/>
  <c r="V136" i="29"/>
  <c r="D9" i="21"/>
  <c r="D8" i="21"/>
  <c r="C338" i="67"/>
  <c r="C140" i="56"/>
  <c r="G68" i="69"/>
  <c r="C338" i="70"/>
  <c r="C429" i="68"/>
  <c r="C72" i="56"/>
  <c r="E20" i="14"/>
  <c r="E20" i="17" s="1"/>
  <c r="D23" i="13"/>
  <c r="D23" i="16" s="1"/>
  <c r="D23" i="10"/>
  <c r="D20" i="14"/>
  <c r="D20" i="17" s="1"/>
  <c r="E22" i="14"/>
  <c r="E22" i="17" s="1"/>
  <c r="D68" i="66"/>
  <c r="D51" i="42"/>
  <c r="I22" i="12"/>
  <c r="I22" i="15" s="1"/>
  <c r="G338" i="69"/>
  <c r="G115" i="56"/>
  <c r="D339" i="69"/>
  <c r="D116" i="56"/>
  <c r="H21" i="12"/>
  <c r="H21" i="15" s="1"/>
  <c r="E150" i="67"/>
  <c r="E76" i="46"/>
  <c r="D67" i="66"/>
  <c r="D50" i="42"/>
  <c r="D67" i="69"/>
  <c r="D112" i="42"/>
  <c r="I338" i="69"/>
  <c r="I115" i="56"/>
  <c r="D150" i="67"/>
  <c r="D76" i="46"/>
  <c r="E102" i="69"/>
  <c r="D121" i="70"/>
  <c r="D140" i="70" s="1"/>
  <c r="D141" i="70"/>
  <c r="C99" i="6"/>
  <c r="C179" i="70"/>
  <c r="C178" i="70" s="1"/>
  <c r="C128" i="48"/>
  <c r="C129" i="51"/>
  <c r="F14" i="18"/>
  <c r="F4" i="18"/>
  <c r="F3" i="18" s="1"/>
  <c r="C146" i="68"/>
  <c r="C170" i="68" s="1"/>
  <c r="C171" i="68"/>
  <c r="C20" i="13"/>
  <c r="C20" i="16" s="1"/>
  <c r="C20" i="10"/>
  <c r="C165" i="49"/>
  <c r="C165" i="46"/>
  <c r="C164" i="45"/>
  <c r="C164" i="46" s="1"/>
  <c r="C236" i="66"/>
  <c r="C235" i="66" s="1"/>
  <c r="C47" i="51"/>
  <c r="E336" i="69"/>
  <c r="E113" i="56"/>
  <c r="D7" i="21"/>
  <c r="F9" i="13"/>
  <c r="F9" i="16" s="1"/>
  <c r="F9" i="10"/>
  <c r="I21" i="12"/>
  <c r="I21" i="15" s="1"/>
  <c r="F143" i="69"/>
  <c r="F112" i="46"/>
  <c r="C67" i="71"/>
  <c r="C149" i="42"/>
  <c r="D11" i="25"/>
  <c r="D11" i="28" s="1"/>
  <c r="E146" i="71"/>
  <c r="E156" i="46"/>
  <c r="E150" i="65"/>
  <c r="E38" i="46"/>
  <c r="D146" i="72"/>
  <c r="D174" i="46"/>
  <c r="C144" i="67"/>
  <c r="C70" i="46"/>
  <c r="C198" i="66"/>
  <c r="C197" i="66" s="1"/>
  <c r="C48" i="52"/>
  <c r="C47" i="49"/>
  <c r="D7" i="24"/>
  <c r="D7" i="27" s="1"/>
  <c r="C342" i="66"/>
  <c r="C122" i="56"/>
  <c r="C15" i="8"/>
  <c r="C16" i="12"/>
  <c r="D8" i="49"/>
  <c r="D7" i="45"/>
  <c r="D7" i="46" s="1"/>
  <c r="D8" i="46"/>
  <c r="C147" i="49"/>
  <c r="C147" i="46"/>
  <c r="C146" i="45"/>
  <c r="C146" i="46" s="1"/>
  <c r="F11" i="13"/>
  <c r="F11" i="16" s="1"/>
  <c r="F11" i="10"/>
  <c r="C118" i="72"/>
  <c r="C136" i="72" s="1"/>
  <c r="C137" i="72"/>
  <c r="D11" i="21"/>
  <c r="E18" i="13"/>
  <c r="E18" i="16" s="1"/>
  <c r="E18" i="10"/>
  <c r="C290" i="69"/>
  <c r="C105" i="54"/>
  <c r="G337" i="69"/>
  <c r="G114" i="56"/>
  <c r="E152" i="67"/>
  <c r="E78" i="46"/>
  <c r="F150" i="65"/>
  <c r="F38" i="46"/>
  <c r="H22" i="12"/>
  <c r="H22" i="15" s="1"/>
  <c r="C67" i="67"/>
  <c r="C69" i="42"/>
  <c r="C79" i="68"/>
  <c r="C88" i="42"/>
  <c r="F184" i="68"/>
  <c r="F99" i="46"/>
  <c r="E180" i="68"/>
  <c r="E95" i="46"/>
  <c r="D163" i="64"/>
  <c r="D14" i="46"/>
  <c r="E163" i="64"/>
  <c r="E14" i="46"/>
  <c r="H24" i="12"/>
  <c r="H24" i="15" s="1"/>
  <c r="D142" i="72"/>
  <c r="D170" i="46"/>
  <c r="D150" i="70"/>
  <c r="D138" i="46"/>
  <c r="C68" i="71"/>
  <c r="C150" i="42"/>
  <c r="C69" i="72"/>
  <c r="C171" i="42"/>
  <c r="E150" i="70"/>
  <c r="E138" i="46"/>
  <c r="D70" i="66"/>
  <c r="D55" i="42"/>
  <c r="C173" i="72"/>
  <c r="C172" i="72" s="1"/>
  <c r="C164" i="48"/>
  <c r="C165" i="51"/>
  <c r="D179" i="70"/>
  <c r="D178" i="70" s="1"/>
  <c r="D129" i="51"/>
  <c r="D128" i="48"/>
  <c r="C8" i="49"/>
  <c r="C7" i="45"/>
  <c r="C7" i="46" s="1"/>
  <c r="C8" i="46"/>
  <c r="F10" i="13"/>
  <c r="F10" i="16" s="1"/>
  <c r="F10" i="10"/>
  <c r="G19" i="12"/>
  <c r="G19" i="15" s="1"/>
  <c r="G17" i="7"/>
  <c r="D45" i="56"/>
  <c r="C19" i="14"/>
  <c r="C19" i="17" s="1"/>
  <c r="C17" i="11"/>
  <c r="D165" i="48"/>
  <c r="D164" i="44"/>
  <c r="C147" i="51"/>
  <c r="C146" i="48"/>
  <c r="C173" i="71"/>
  <c r="C172" i="71" s="1"/>
  <c r="C345" i="69"/>
  <c r="D135" i="64"/>
  <c r="D156" i="64" s="1"/>
  <c r="D157" i="64"/>
  <c r="C118" i="71"/>
  <c r="C136" i="71" s="1"/>
  <c r="C137" i="71"/>
  <c r="D30" i="24"/>
  <c r="D30" i="27" s="1"/>
  <c r="D5" i="25"/>
  <c r="D5" i="28" s="1"/>
  <c r="C16" i="10"/>
  <c r="C15" i="9"/>
  <c r="C16" i="13"/>
  <c r="C294" i="66"/>
  <c r="D48" i="49"/>
  <c r="D47" i="45"/>
  <c r="D47" i="46" s="1"/>
  <c r="D48" i="46"/>
  <c r="E142" i="72"/>
  <c r="E170" i="46"/>
  <c r="D341" i="69"/>
  <c r="D118" i="56"/>
  <c r="I20" i="12"/>
  <c r="I20" i="15" s="1"/>
  <c r="F176" i="68"/>
  <c r="F91" i="46"/>
  <c r="C144" i="65"/>
  <c r="C32" i="46"/>
  <c r="E167" i="64"/>
  <c r="E18" i="46"/>
  <c r="C142" i="69"/>
  <c r="C111" i="46"/>
  <c r="D23" i="23"/>
  <c r="D23" i="26" s="1"/>
  <c r="D9" i="25"/>
  <c r="D9" i="28" s="1"/>
  <c r="E146" i="72"/>
  <c r="E174" i="46"/>
  <c r="C135" i="64"/>
  <c r="C156" i="64" s="1"/>
  <c r="C157" i="64"/>
  <c r="D330" i="66"/>
  <c r="D109" i="52"/>
  <c r="D255" i="69"/>
  <c r="D254" i="69" s="1"/>
  <c r="C67" i="49"/>
  <c r="C67" i="46"/>
  <c r="C66" i="45"/>
  <c r="C66" i="46" s="1"/>
  <c r="C199" i="64"/>
  <c r="C198" i="64" s="1"/>
  <c r="C8" i="51"/>
  <c r="C7" i="48"/>
  <c r="D29" i="48"/>
  <c r="D28" i="44"/>
  <c r="C179" i="67"/>
  <c r="C178" i="67" s="1"/>
  <c r="C66" i="48"/>
  <c r="C67" i="51"/>
  <c r="C144" i="66"/>
  <c r="C51" i="46"/>
  <c r="D167" i="64"/>
  <c r="D18" i="46"/>
  <c r="D150" i="65"/>
  <c r="D38" i="46"/>
  <c r="D69" i="66"/>
  <c r="D54" i="42"/>
  <c r="D340" i="69"/>
  <c r="D117" i="56"/>
  <c r="F337" i="69"/>
  <c r="F114" i="56"/>
  <c r="D80" i="68"/>
  <c r="D89" i="42"/>
  <c r="C68" i="72"/>
  <c r="C168" i="42"/>
  <c r="D142" i="71"/>
  <c r="D152" i="46"/>
  <c r="C143" i="70"/>
  <c r="C131" i="46"/>
  <c r="D67" i="48"/>
  <c r="D66" i="44"/>
  <c r="E23" i="25"/>
  <c r="E23" i="28" s="1"/>
  <c r="F7" i="13"/>
  <c r="F7" i="16" s="1"/>
  <c r="F7" i="10"/>
  <c r="Q3" i="7"/>
  <c r="Q4" i="14"/>
  <c r="Q4" i="17" s="1"/>
  <c r="C121" i="67"/>
  <c r="C140" i="67" s="1"/>
  <c r="C141" i="67"/>
  <c r="D147" i="48"/>
  <c r="D146" i="44"/>
  <c r="C134" i="56"/>
  <c r="D199" i="64"/>
  <c r="D198" i="64" s="1"/>
  <c r="D8" i="51"/>
  <c r="D7" i="48"/>
  <c r="C102" i="56"/>
  <c r="D86" i="48"/>
  <c r="D85" i="44"/>
  <c r="C129" i="49"/>
  <c r="C129" i="46"/>
  <c r="C128" i="45"/>
  <c r="C128" i="46" s="1"/>
  <c r="D179" i="66"/>
  <c r="D178" i="66" s="1"/>
  <c r="D48" i="51"/>
  <c r="D47" i="48"/>
  <c r="D18" i="13"/>
  <c r="D18" i="16" s="1"/>
  <c r="D18" i="10"/>
  <c r="D449" i="64"/>
  <c r="D4" i="60"/>
  <c r="D4" i="63"/>
  <c r="D512" i="64"/>
  <c r="E142" i="71"/>
  <c r="E152" i="46"/>
  <c r="F5" i="13"/>
  <c r="F5" i="16" s="1"/>
  <c r="F5" i="10"/>
  <c r="C86" i="51"/>
  <c r="C219" i="68"/>
  <c r="C218" i="68" s="1"/>
  <c r="C85" i="48"/>
  <c r="F150" i="67"/>
  <c r="F76" i="46"/>
  <c r="G146" i="69"/>
  <c r="G115" i="46"/>
  <c r="F146" i="65"/>
  <c r="F34" i="46"/>
  <c r="H20" i="12"/>
  <c r="H20" i="15" s="1"/>
  <c r="I24" i="12"/>
  <c r="I24" i="15" s="1"/>
  <c r="D150" i="66"/>
  <c r="D57" i="46"/>
  <c r="E342" i="69"/>
  <c r="E119" i="56"/>
  <c r="C145" i="70"/>
  <c r="C133" i="46"/>
  <c r="O29" i="12"/>
  <c r="O29" i="15" s="1"/>
  <c r="C18" i="25"/>
  <c r="C18" i="28" s="1"/>
  <c r="E45" i="46"/>
  <c r="C111" i="56"/>
  <c r="C105" i="55"/>
  <c r="F6" i="13"/>
  <c r="F6" i="16" s="1"/>
  <c r="F6" i="10"/>
  <c r="E24" i="14"/>
  <c r="E24" i="17" s="1"/>
  <c r="D141" i="66"/>
  <c r="D121" i="66"/>
  <c r="D140" i="66" s="1"/>
  <c r="C179" i="65"/>
  <c r="C178" i="65" s="1"/>
  <c r="C28" i="48"/>
  <c r="C29" i="51"/>
  <c r="C29" i="49"/>
  <c r="C29" i="46"/>
  <c r="C28" i="45"/>
  <c r="C28" i="46" s="1"/>
  <c r="C121" i="70"/>
  <c r="C140" i="70" s="1"/>
  <c r="C141" i="70"/>
  <c r="F336" i="69"/>
  <c r="F113" i="56"/>
  <c r="D180" i="68"/>
  <c r="D95" i="46"/>
  <c r="G150" i="69"/>
  <c r="G119" i="46"/>
  <c r="G146" i="67"/>
  <c r="G72" i="46"/>
  <c r="E145" i="69"/>
  <c r="E114" i="46"/>
  <c r="D145" i="69"/>
  <c r="D114" i="46"/>
  <c r="D335" i="69"/>
  <c r="D112" i="56"/>
  <c r="E150" i="66"/>
  <c r="E57" i="46"/>
  <c r="D184" i="68"/>
  <c r="D99" i="46"/>
  <c r="C338" i="65"/>
  <c r="C34" i="56"/>
  <c r="D69" i="67"/>
  <c r="D73" i="42"/>
  <c r="G146" i="66"/>
  <c r="G53" i="46"/>
  <c r="D146" i="65"/>
  <c r="D34" i="46"/>
  <c r="D338" i="66"/>
  <c r="D146" i="71"/>
  <c r="D156" i="46"/>
  <c r="D70" i="71"/>
  <c r="D154" i="42"/>
  <c r="G146" i="70"/>
  <c r="G134" i="46"/>
  <c r="D68" i="67"/>
  <c r="D70" i="42"/>
  <c r="C174" i="68"/>
  <c r="C89" i="46"/>
  <c r="E146" i="65"/>
  <c r="E34" i="46"/>
  <c r="E138" i="66"/>
  <c r="C334" i="69"/>
  <c r="C309" i="69"/>
  <c r="D129" i="49"/>
  <c r="D129" i="46"/>
  <c r="D128" i="45"/>
  <c r="D128" i="46" s="1"/>
  <c r="C121" i="65"/>
  <c r="C140" i="65" s="1"/>
  <c r="C141" i="65"/>
  <c r="C86" i="49"/>
  <c r="C86" i="46"/>
  <c r="C85" i="45"/>
  <c r="C85" i="46" s="1"/>
  <c r="O27" i="7"/>
  <c r="F23" i="14"/>
  <c r="F23" i="17" s="1"/>
  <c r="C328" i="71" l="1"/>
  <c r="C342" i="65"/>
  <c r="C138" i="56"/>
  <c r="V134" i="29"/>
  <c r="V133" i="29" s="1"/>
  <c r="C156" i="56"/>
  <c r="C342" i="70"/>
  <c r="D53" i="56"/>
  <c r="C15" i="10"/>
  <c r="D383" i="64"/>
  <c r="D344" i="67"/>
  <c r="D78" i="56"/>
  <c r="C442" i="69"/>
  <c r="C120" i="56"/>
  <c r="E20" i="56"/>
  <c r="C105" i="62"/>
  <c r="D22" i="56"/>
  <c r="C38" i="56"/>
  <c r="C343" i="69"/>
  <c r="C385" i="69"/>
  <c r="E381" i="64"/>
  <c r="Q29" i="12"/>
  <c r="Q29" i="15" s="1"/>
  <c r="F21" i="14"/>
  <c r="F21" i="17" s="1"/>
  <c r="F22" i="14"/>
  <c r="F22" i="17" s="1"/>
  <c r="F23" i="13"/>
  <c r="F23" i="16" s="1"/>
  <c r="F23" i="10"/>
  <c r="C364" i="68"/>
  <c r="D66" i="48"/>
  <c r="D179" i="67"/>
  <c r="D178" i="67" s="1"/>
  <c r="D67" i="51"/>
  <c r="C17" i="14"/>
  <c r="C17" i="17" s="1"/>
  <c r="H146" i="67"/>
  <c r="H72" i="46"/>
  <c r="E69" i="69"/>
  <c r="E116" i="42"/>
  <c r="G146" i="71"/>
  <c r="G156" i="46"/>
  <c r="D79" i="68"/>
  <c r="D88" i="42"/>
  <c r="I146" i="66"/>
  <c r="I53" i="46"/>
  <c r="I150" i="69"/>
  <c r="I119" i="46"/>
  <c r="H176" i="68"/>
  <c r="H91" i="46"/>
  <c r="D145" i="67"/>
  <c r="D71" i="46"/>
  <c r="I163" i="64"/>
  <c r="I14" i="46"/>
  <c r="C70" i="70"/>
  <c r="C136" i="42"/>
  <c r="D294" i="70"/>
  <c r="G146" i="65"/>
  <c r="G34" i="46"/>
  <c r="S10" i="14"/>
  <c r="S10" i="17" s="1"/>
  <c r="D175" i="68"/>
  <c r="D90" i="46"/>
  <c r="I19" i="12"/>
  <c r="I19" i="15" s="1"/>
  <c r="I17" i="7"/>
  <c r="C24" i="13"/>
  <c r="C24" i="16" s="1"/>
  <c r="C24" i="10"/>
  <c r="C236" i="67"/>
  <c r="C235" i="67" s="1"/>
  <c r="C66" i="51"/>
  <c r="C66" i="49"/>
  <c r="C67" i="52"/>
  <c r="C198" i="67"/>
  <c r="C197" i="67" s="1"/>
  <c r="D86" i="49"/>
  <c r="D86" i="46"/>
  <c r="D85" i="45"/>
  <c r="D85" i="46" s="1"/>
  <c r="E53" i="56"/>
  <c r="F138" i="70"/>
  <c r="C146" i="49"/>
  <c r="C147" i="52"/>
  <c r="C191" i="71"/>
  <c r="C190" i="71" s="1"/>
  <c r="E28" i="23"/>
  <c r="E28" i="26" s="1"/>
  <c r="D7" i="23"/>
  <c r="D7" i="26" s="1"/>
  <c r="C328" i="72"/>
  <c r="C153" i="6"/>
  <c r="C129" i="6"/>
  <c r="F168" i="68"/>
  <c r="E330" i="71"/>
  <c r="E158" i="56"/>
  <c r="F102" i="69"/>
  <c r="P29" i="12"/>
  <c r="P29" i="15" s="1"/>
  <c r="P27" i="7"/>
  <c r="H68" i="69"/>
  <c r="H113" i="42"/>
  <c r="C69" i="70"/>
  <c r="C135" i="42"/>
  <c r="D16" i="10"/>
  <c r="D15" i="9"/>
  <c r="D16" i="13"/>
  <c r="E67" i="66"/>
  <c r="E50" i="42"/>
  <c r="F150" i="70"/>
  <c r="F138" i="46"/>
  <c r="C294" i="67"/>
  <c r="C294" i="65"/>
  <c r="F167" i="64"/>
  <c r="F18" i="46"/>
  <c r="E67" i="69"/>
  <c r="E112" i="42"/>
  <c r="C13" i="56"/>
  <c r="H146" i="66"/>
  <c r="H53" i="46"/>
  <c r="E28" i="24"/>
  <c r="E28" i="27" s="1"/>
  <c r="E28" i="21"/>
  <c r="E18" i="25"/>
  <c r="E18" i="28" s="1"/>
  <c r="C105" i="56"/>
  <c r="D236" i="66"/>
  <c r="D235" i="66" s="1"/>
  <c r="D47" i="51"/>
  <c r="E8" i="24"/>
  <c r="E8" i="27" s="1"/>
  <c r="C262" i="64"/>
  <c r="C261" i="64" s="1"/>
  <c r="C7" i="51"/>
  <c r="D22" i="14"/>
  <c r="D22" i="17" s="1"/>
  <c r="D171" i="68"/>
  <c r="D146" i="68"/>
  <c r="D170" i="68" s="1"/>
  <c r="E338" i="66"/>
  <c r="C76" i="56"/>
  <c r="D23" i="25"/>
  <c r="D23" i="28" s="1"/>
  <c r="G142" i="72"/>
  <c r="G170" i="46"/>
  <c r="E126" i="56"/>
  <c r="E11" i="23"/>
  <c r="E11" i="26" s="1"/>
  <c r="G143" i="69"/>
  <c r="G112" i="46"/>
  <c r="C143" i="67"/>
  <c r="C69" i="46"/>
  <c r="H146" i="65"/>
  <c r="H34" i="46"/>
  <c r="I146" i="65"/>
  <c r="I34" i="46"/>
  <c r="G336" i="69"/>
  <c r="G113" i="56"/>
  <c r="E186" i="68"/>
  <c r="E101" i="46"/>
  <c r="D144" i="69"/>
  <c r="D113" i="46"/>
  <c r="D143" i="67"/>
  <c r="D69" i="46"/>
  <c r="C282" i="72"/>
  <c r="H150" i="69"/>
  <c r="H119" i="46"/>
  <c r="D173" i="68"/>
  <c r="D88" i="46"/>
  <c r="C243" i="68"/>
  <c r="C242" i="68" s="1"/>
  <c r="C86" i="52"/>
  <c r="C85" i="49"/>
  <c r="E5" i="24"/>
  <c r="E5" i="27" s="1"/>
  <c r="E371" i="64"/>
  <c r="E10" i="56"/>
  <c r="E18" i="21"/>
  <c r="C198" i="65"/>
  <c r="C197" i="65" s="1"/>
  <c r="C29" i="52"/>
  <c r="C28" i="49"/>
  <c r="D19" i="14"/>
  <c r="D19" i="17" s="1"/>
  <c r="D17" i="11"/>
  <c r="D99" i="6"/>
  <c r="C227" i="71"/>
  <c r="C226" i="71" s="1"/>
  <c r="C146" i="51"/>
  <c r="D147" i="49"/>
  <c r="D147" i="46"/>
  <c r="D146" i="45"/>
  <c r="D146" i="46" s="1"/>
  <c r="C342" i="67"/>
  <c r="C105" i="57"/>
  <c r="D165" i="49"/>
  <c r="D165" i="46"/>
  <c r="D164" i="45"/>
  <c r="D164" i="46" s="1"/>
  <c r="E110" i="48"/>
  <c r="E109" i="44"/>
  <c r="C347" i="69"/>
  <c r="D118" i="72"/>
  <c r="D136" i="72" s="1"/>
  <c r="D137" i="72"/>
  <c r="F107" i="46"/>
  <c r="G180" i="68"/>
  <c r="G95" i="46"/>
  <c r="C374" i="64"/>
  <c r="E23" i="13"/>
  <c r="E23" i="16" s="1"/>
  <c r="E23" i="10"/>
  <c r="E26" i="13"/>
  <c r="E26" i="16" s="1"/>
  <c r="E26" i="10"/>
  <c r="D137" i="71"/>
  <c r="D118" i="71"/>
  <c r="D136" i="71" s="1"/>
  <c r="J26" i="12"/>
  <c r="J26" i="15" s="1"/>
  <c r="D67" i="67"/>
  <c r="D69" i="42"/>
  <c r="D341" i="65"/>
  <c r="D37" i="56"/>
  <c r="S11" i="14"/>
  <c r="S11" i="17" s="1"/>
  <c r="F145" i="69"/>
  <c r="F114" i="46"/>
  <c r="I142" i="71"/>
  <c r="I152" i="46"/>
  <c r="G176" i="68"/>
  <c r="G91" i="46"/>
  <c r="G163" i="64"/>
  <c r="G14" i="46"/>
  <c r="D323" i="71"/>
  <c r="D151" i="56"/>
  <c r="F150" i="66"/>
  <c r="F57" i="46"/>
  <c r="I146" i="67"/>
  <c r="I72" i="46"/>
  <c r="C282" i="71"/>
  <c r="G10" i="13"/>
  <c r="G10" i="16" s="1"/>
  <c r="G10" i="10"/>
  <c r="D86" i="51"/>
  <c r="D85" i="48"/>
  <c r="D219" i="68"/>
  <c r="D218" i="68" s="1"/>
  <c r="D262" i="64"/>
  <c r="D261" i="64" s="1"/>
  <c r="D7" i="51"/>
  <c r="C15" i="12"/>
  <c r="C15" i="15" s="1"/>
  <c r="C16" i="15"/>
  <c r="C164" i="49"/>
  <c r="C165" i="52"/>
  <c r="C191" i="72"/>
  <c r="C190" i="72" s="1"/>
  <c r="C128" i="51"/>
  <c r="C236" i="70"/>
  <c r="C235" i="70" s="1"/>
  <c r="F138" i="69"/>
  <c r="F70" i="69"/>
  <c r="F117" i="42"/>
  <c r="C375" i="64"/>
  <c r="C14" i="56"/>
  <c r="D7" i="49"/>
  <c r="D8" i="52"/>
  <c r="D220" i="64"/>
  <c r="D219" i="64" s="1"/>
  <c r="C326" i="64"/>
  <c r="E5" i="56"/>
  <c r="E5" i="21"/>
  <c r="F23" i="23"/>
  <c r="F23" i="26" s="1"/>
  <c r="C141" i="71"/>
  <c r="C151" i="46"/>
  <c r="H142" i="71"/>
  <c r="H152" i="46"/>
  <c r="C67" i="72"/>
  <c r="C167" i="42"/>
  <c r="H142" i="72"/>
  <c r="H170" i="46"/>
  <c r="C336" i="65"/>
  <c r="C32" i="56"/>
  <c r="D326" i="64"/>
  <c r="C294" i="70"/>
  <c r="C173" i="68"/>
  <c r="C88" i="46"/>
  <c r="H338" i="69"/>
  <c r="H115" i="56"/>
  <c r="E144" i="69"/>
  <c r="E113" i="46"/>
  <c r="D198" i="70"/>
  <c r="D197" i="70" s="1"/>
  <c r="D129" i="52"/>
  <c r="D128" i="49"/>
  <c r="D23" i="24"/>
  <c r="D23" i="27" s="1"/>
  <c r="D23" i="21"/>
  <c r="C337" i="65"/>
  <c r="C33" i="56"/>
  <c r="E19" i="14"/>
  <c r="E19" i="17" s="1"/>
  <c r="E17" i="11"/>
  <c r="D29" i="49"/>
  <c r="D29" i="46"/>
  <c r="D28" i="45"/>
  <c r="D28" i="46" s="1"/>
  <c r="C48" i="59"/>
  <c r="C47" i="55"/>
  <c r="C48" i="56"/>
  <c r="C220" i="64"/>
  <c r="C219" i="64" s="1"/>
  <c r="C8" i="52"/>
  <c r="C7" i="49"/>
  <c r="D35" i="56"/>
  <c r="C105" i="59"/>
  <c r="F45" i="46"/>
  <c r="E18" i="24"/>
  <c r="E18" i="27" s="1"/>
  <c r="F146" i="72"/>
  <c r="F174" i="46"/>
  <c r="I146" i="70"/>
  <c r="I134" i="46"/>
  <c r="E68" i="66"/>
  <c r="E51" i="42"/>
  <c r="I180" i="68"/>
  <c r="I95" i="46"/>
  <c r="E8" i="23"/>
  <c r="E8" i="26" s="1"/>
  <c r="I142" i="72"/>
  <c r="I170" i="46"/>
  <c r="D70" i="65"/>
  <c r="D36" i="42"/>
  <c r="C144" i="70"/>
  <c r="C132" i="46"/>
  <c r="D143" i="66"/>
  <c r="D50" i="46"/>
  <c r="E134" i="56"/>
  <c r="D145" i="66"/>
  <c r="D52" i="46"/>
  <c r="G142" i="71"/>
  <c r="G152" i="46"/>
  <c r="H150" i="67"/>
  <c r="H76" i="46"/>
  <c r="C139" i="71"/>
  <c r="C149" i="46"/>
  <c r="C328" i="69"/>
  <c r="F26" i="46"/>
  <c r="C198" i="70"/>
  <c r="C197" i="70" s="1"/>
  <c r="C129" i="52"/>
  <c r="C128" i="49"/>
  <c r="D173" i="71"/>
  <c r="D172" i="71" s="1"/>
  <c r="D147" i="51"/>
  <c r="D146" i="48"/>
  <c r="D121" i="65"/>
  <c r="D140" i="65" s="1"/>
  <c r="D141" i="65"/>
  <c r="C333" i="66"/>
  <c r="C313" i="66"/>
  <c r="C332" i="66" s="1"/>
  <c r="D128" i="51"/>
  <c r="D236" i="70"/>
  <c r="D235" i="70" s="1"/>
  <c r="E30" i="13"/>
  <c r="E30" i="16" s="1"/>
  <c r="E30" i="10"/>
  <c r="C255" i="66"/>
  <c r="C254" i="66" s="1"/>
  <c r="C47" i="52"/>
  <c r="I113" i="42"/>
  <c r="D339" i="65"/>
  <c r="D67" i="49"/>
  <c r="D67" i="46"/>
  <c r="D66" i="45"/>
  <c r="D66" i="46" s="1"/>
  <c r="F138" i="66"/>
  <c r="I176" i="68"/>
  <c r="I91" i="46"/>
  <c r="D15" i="8"/>
  <c r="D16" i="12"/>
  <c r="D198" i="66"/>
  <c r="D197" i="66" s="1"/>
  <c r="D48" i="52"/>
  <c r="D47" i="49"/>
  <c r="C366" i="69"/>
  <c r="C105" i="58"/>
  <c r="C105" i="61"/>
  <c r="C423" i="69"/>
  <c r="H180" i="68"/>
  <c r="H95" i="46"/>
  <c r="F146" i="71"/>
  <c r="F156" i="46"/>
  <c r="I146" i="69"/>
  <c r="I115" i="46"/>
  <c r="H146" i="69"/>
  <c r="H115" i="46"/>
  <c r="H167" i="64"/>
  <c r="H18" i="46"/>
  <c r="D342" i="65"/>
  <c r="D38" i="56"/>
  <c r="D294" i="66"/>
  <c r="D21" i="14"/>
  <c r="D21" i="17" s="1"/>
  <c r="F138" i="65"/>
  <c r="D27" i="18"/>
  <c r="C236" i="65"/>
  <c r="C235" i="65" s="1"/>
  <c r="C28" i="51"/>
  <c r="F24" i="14"/>
  <c r="F24" i="17" s="1"/>
  <c r="H19" i="12"/>
  <c r="H19" i="15" s="1"/>
  <c r="H17" i="7"/>
  <c r="C291" i="68"/>
  <c r="C290" i="68" s="1"/>
  <c r="C85" i="51"/>
  <c r="C17" i="18"/>
  <c r="D179" i="65"/>
  <c r="D178" i="65" s="1"/>
  <c r="D29" i="51"/>
  <c r="D28" i="48"/>
  <c r="C48" i="58"/>
  <c r="C47" i="54"/>
  <c r="C16" i="16"/>
  <c r="C15" i="13"/>
  <c r="C15" i="16" s="1"/>
  <c r="E21" i="14"/>
  <c r="E21" i="17" s="1"/>
  <c r="D164" i="48"/>
  <c r="D173" i="72"/>
  <c r="D172" i="72" s="1"/>
  <c r="D165" i="51"/>
  <c r="C164" i="51"/>
  <c r="C227" i="72"/>
  <c r="C226" i="72" s="1"/>
  <c r="F126" i="46"/>
  <c r="D26" i="13"/>
  <c r="D26" i="16" s="1"/>
  <c r="D26" i="10"/>
  <c r="I68" i="69"/>
  <c r="C174" i="56"/>
  <c r="D141" i="67"/>
  <c r="D121" i="67"/>
  <c r="D140" i="67" s="1"/>
  <c r="F83" i="46"/>
  <c r="E11" i="24"/>
  <c r="E11" i="27" s="1"/>
  <c r="C26" i="23"/>
  <c r="C26" i="26" s="1"/>
  <c r="Q27" i="7"/>
  <c r="G23" i="14"/>
  <c r="G23" i="17" s="1"/>
  <c r="G24" i="14"/>
  <c r="G24" i="17" s="1"/>
  <c r="C20" i="23"/>
  <c r="C20" i="26" s="1"/>
  <c r="U23" i="12" l="1"/>
  <c r="U23" i="15" s="1"/>
  <c r="C17" i="56"/>
  <c r="D36" i="56"/>
  <c r="D340" i="65"/>
  <c r="E338" i="70"/>
  <c r="D30" i="25"/>
  <c r="D30" i="28" s="1"/>
  <c r="D30" i="23"/>
  <c r="D30" i="26" s="1"/>
  <c r="D30" i="21"/>
  <c r="D121" i="56"/>
  <c r="D344" i="69"/>
  <c r="C378" i="64"/>
  <c r="E11" i="21"/>
  <c r="C15" i="56"/>
  <c r="C105" i="60"/>
  <c r="C26" i="21"/>
  <c r="C105" i="63"/>
  <c r="G19" i="14"/>
  <c r="G19" i="17" s="1"/>
  <c r="C404" i="69"/>
  <c r="D338" i="67"/>
  <c r="G20" i="14"/>
  <c r="G20" i="17" s="1"/>
  <c r="G22" i="14"/>
  <c r="G22" i="17" s="1"/>
  <c r="D111" i="56"/>
  <c r="D282" i="72"/>
  <c r="J20" i="12"/>
  <c r="J20" i="15" s="1"/>
  <c r="I336" i="69"/>
  <c r="I113" i="56"/>
  <c r="H150" i="65"/>
  <c r="H38" i="46"/>
  <c r="H337" i="69"/>
  <c r="H114" i="56"/>
  <c r="E8" i="25"/>
  <c r="E8" i="28" s="1"/>
  <c r="F335" i="69"/>
  <c r="F112" i="56"/>
  <c r="G146" i="72"/>
  <c r="G174" i="46"/>
  <c r="D324" i="71"/>
  <c r="D152" i="56"/>
  <c r="C422" i="68"/>
  <c r="C95" i="56"/>
  <c r="D294" i="65"/>
  <c r="D322" i="72"/>
  <c r="D168" i="56"/>
  <c r="C77" i="64"/>
  <c r="C12" i="42"/>
  <c r="D68" i="71"/>
  <c r="D150" i="42"/>
  <c r="D15" i="12"/>
  <c r="D15" i="15" s="1"/>
  <c r="D16" i="15"/>
  <c r="D7" i="25"/>
  <c r="D7" i="28" s="1"/>
  <c r="D4" i="22"/>
  <c r="E17" i="14"/>
  <c r="E17" i="17" s="1"/>
  <c r="C129" i="58"/>
  <c r="C128" i="54"/>
  <c r="D309" i="69"/>
  <c r="F20" i="14"/>
  <c r="F20" i="17" s="1"/>
  <c r="C255" i="65"/>
  <c r="C254" i="65" s="1"/>
  <c r="C28" i="52"/>
  <c r="E8" i="21"/>
  <c r="C29" i="58"/>
  <c r="C28" i="54"/>
  <c r="C67" i="58"/>
  <c r="C66" i="54"/>
  <c r="C86" i="59"/>
  <c r="C85" i="55"/>
  <c r="C86" i="56"/>
  <c r="F5" i="46"/>
  <c r="C313" i="67"/>
  <c r="C332" i="67" s="1"/>
  <c r="C333" i="67"/>
  <c r="E110" i="49"/>
  <c r="E109" i="45"/>
  <c r="E109" i="46" s="1"/>
  <c r="E110" i="46"/>
  <c r="C141" i="72"/>
  <c r="C169" i="46"/>
  <c r="C79" i="64"/>
  <c r="C16" i="42"/>
  <c r="D294" i="67"/>
  <c r="F144" i="69"/>
  <c r="F113" i="46"/>
  <c r="E9" i="23"/>
  <c r="E9" i="26" s="1"/>
  <c r="H336" i="69"/>
  <c r="H113" i="56"/>
  <c r="G184" i="68"/>
  <c r="G99" i="46"/>
  <c r="C82" i="68"/>
  <c r="C93" i="42"/>
  <c r="H150" i="70"/>
  <c r="H138" i="46"/>
  <c r="K26" i="12"/>
  <c r="K26" i="15" s="1"/>
  <c r="C15" i="20"/>
  <c r="C16" i="24"/>
  <c r="G167" i="64"/>
  <c r="G18" i="46"/>
  <c r="J21" i="12"/>
  <c r="J21" i="15" s="1"/>
  <c r="H146" i="70"/>
  <c r="H134" i="46"/>
  <c r="D164" i="51"/>
  <c r="D227" i="72"/>
  <c r="D226" i="72" s="1"/>
  <c r="C47" i="58"/>
  <c r="C48" i="61"/>
  <c r="C371" i="66"/>
  <c r="C370" i="66" s="1"/>
  <c r="D48" i="58"/>
  <c r="D47" i="54"/>
  <c r="C8" i="59"/>
  <c r="C7" i="55"/>
  <c r="C8" i="56"/>
  <c r="C255" i="70"/>
  <c r="C254" i="70" s="1"/>
  <c r="C128" i="52"/>
  <c r="C283" i="64"/>
  <c r="C282" i="64" s="1"/>
  <c r="C7" i="52"/>
  <c r="E338" i="67"/>
  <c r="E72" i="56"/>
  <c r="C147" i="58"/>
  <c r="C146" i="54"/>
  <c r="E179" i="69"/>
  <c r="E178" i="69" s="1"/>
  <c r="E109" i="48"/>
  <c r="E110" i="51"/>
  <c r="C315" i="68"/>
  <c r="C314" i="68" s="1"/>
  <c r="C85" i="52"/>
  <c r="C165" i="58"/>
  <c r="C164" i="54"/>
  <c r="F26" i="13"/>
  <c r="F26" i="16" s="1"/>
  <c r="F26" i="10"/>
  <c r="C388" i="68"/>
  <c r="C412" i="68" s="1"/>
  <c r="C413" i="68"/>
  <c r="F154" i="64"/>
  <c r="E141" i="69"/>
  <c r="E121" i="69"/>
  <c r="E140" i="69" s="1"/>
  <c r="G107" i="46"/>
  <c r="C376" i="64"/>
  <c r="D324" i="72"/>
  <c r="D170" i="56"/>
  <c r="D144" i="66"/>
  <c r="D51" i="46"/>
  <c r="C129" i="59"/>
  <c r="C129" i="56"/>
  <c r="C128" i="55"/>
  <c r="D146" i="51"/>
  <c r="D227" i="71"/>
  <c r="D226" i="71" s="1"/>
  <c r="I184" i="68"/>
  <c r="I99" i="46"/>
  <c r="F8" i="13"/>
  <c r="F8" i="16" s="1"/>
  <c r="F8" i="10"/>
  <c r="I143" i="69"/>
  <c r="I112" i="46"/>
  <c r="H150" i="66"/>
  <c r="H57" i="46"/>
  <c r="J24" i="12"/>
  <c r="J24" i="15" s="1"/>
  <c r="C377" i="64"/>
  <c r="C16" i="56"/>
  <c r="D141" i="71"/>
  <c r="D151" i="46"/>
  <c r="E68" i="67"/>
  <c r="E70" i="42"/>
  <c r="C337" i="67"/>
  <c r="C71" i="56"/>
  <c r="T11" i="14"/>
  <c r="T11" i="17" s="1"/>
  <c r="I146" i="71"/>
  <c r="I156" i="46"/>
  <c r="C347" i="64"/>
  <c r="C369" i="64"/>
  <c r="C461" i="69"/>
  <c r="D191" i="71"/>
  <c r="D190" i="71" s="1"/>
  <c r="D147" i="52"/>
  <c r="D146" i="49"/>
  <c r="D129" i="6"/>
  <c r="D153" i="6"/>
  <c r="D17" i="14"/>
  <c r="D17" i="17" s="1"/>
  <c r="E18" i="23"/>
  <c r="E18" i="26" s="1"/>
  <c r="D22" i="13"/>
  <c r="D22" i="16" s="1"/>
  <c r="D22" i="10"/>
  <c r="E330" i="67"/>
  <c r="E330" i="70"/>
  <c r="C165" i="59"/>
  <c r="C165" i="56"/>
  <c r="C164" i="55"/>
  <c r="G138" i="69"/>
  <c r="D134" i="56"/>
  <c r="D236" i="67"/>
  <c r="D235" i="67" s="1"/>
  <c r="D66" i="51"/>
  <c r="E143" i="66"/>
  <c r="E50" i="46"/>
  <c r="G150" i="66"/>
  <c r="G57" i="46"/>
  <c r="E330" i="65"/>
  <c r="E26" i="56"/>
  <c r="E6" i="23"/>
  <c r="E6" i="26" s="1"/>
  <c r="D70" i="72"/>
  <c r="D172" i="42"/>
  <c r="I146" i="72"/>
  <c r="I174" i="46"/>
  <c r="D69" i="72"/>
  <c r="D171" i="42"/>
  <c r="F23" i="25"/>
  <c r="F23" i="28" s="1"/>
  <c r="G150" i="65"/>
  <c r="G38" i="46"/>
  <c r="S9" i="14"/>
  <c r="S9" i="17" s="1"/>
  <c r="C47" i="56"/>
  <c r="D8" i="58"/>
  <c r="D7" i="54"/>
  <c r="D129" i="59"/>
  <c r="D128" i="55"/>
  <c r="D129" i="56"/>
  <c r="C29" i="59"/>
  <c r="C28" i="55"/>
  <c r="C29" i="56"/>
  <c r="C147" i="59"/>
  <c r="C146" i="55"/>
  <c r="C147" i="56"/>
  <c r="C319" i="72"/>
  <c r="C300" i="72"/>
  <c r="C318" i="72" s="1"/>
  <c r="D8" i="59"/>
  <c r="D7" i="55"/>
  <c r="D8" i="56"/>
  <c r="D91" i="56"/>
  <c r="D15" i="13"/>
  <c r="D15" i="16" s="1"/>
  <c r="D16" i="16"/>
  <c r="D243" i="68"/>
  <c r="D242" i="68" s="1"/>
  <c r="D86" i="52"/>
  <c r="D85" i="49"/>
  <c r="D338" i="70"/>
  <c r="D18" i="23"/>
  <c r="D18" i="26" s="1"/>
  <c r="D129" i="58"/>
  <c r="D128" i="54"/>
  <c r="C86" i="58"/>
  <c r="C85" i="54"/>
  <c r="D67" i="65"/>
  <c r="D31" i="42"/>
  <c r="D255" i="66"/>
  <c r="D254" i="66" s="1"/>
  <c r="D47" i="52"/>
  <c r="D343" i="69"/>
  <c r="D120" i="56"/>
  <c r="C379" i="64"/>
  <c r="C18" i="56"/>
  <c r="D68" i="65"/>
  <c r="D32" i="42"/>
  <c r="D321" i="71"/>
  <c r="D149" i="56"/>
  <c r="C16" i="21"/>
  <c r="J22" i="12"/>
  <c r="J22" i="15" s="1"/>
  <c r="T10" i="14"/>
  <c r="T10" i="17" s="1"/>
  <c r="C140" i="71"/>
  <c r="C150" i="46"/>
  <c r="H146" i="72"/>
  <c r="H174" i="46"/>
  <c r="C48" i="62"/>
  <c r="C47" i="59"/>
  <c r="C390" i="66"/>
  <c r="C389" i="66" s="1"/>
  <c r="C22" i="13"/>
  <c r="C22" i="16" s="1"/>
  <c r="C22" i="10"/>
  <c r="D313" i="70"/>
  <c r="D332" i="70" s="1"/>
  <c r="D333" i="70"/>
  <c r="D283" i="64"/>
  <c r="D282" i="64" s="1"/>
  <c r="D7" i="52"/>
  <c r="C245" i="72"/>
  <c r="C244" i="72" s="1"/>
  <c r="C164" i="52"/>
  <c r="D291" i="68"/>
  <c r="D290" i="68" s="1"/>
  <c r="D85" i="51"/>
  <c r="E6" i="24"/>
  <c r="E6" i="27" s="1"/>
  <c r="C313" i="65"/>
  <c r="C332" i="65" s="1"/>
  <c r="C333" i="65"/>
  <c r="E64" i="56"/>
  <c r="D72" i="56"/>
  <c r="D21" i="13"/>
  <c r="D21" i="16" s="1"/>
  <c r="D21" i="10"/>
  <c r="C21" i="13"/>
  <c r="C21" i="16" s="1"/>
  <c r="C21" i="10"/>
  <c r="C300" i="71"/>
  <c r="C318" i="71" s="1"/>
  <c r="C319" i="71"/>
  <c r="D347" i="64"/>
  <c r="D368" i="64" s="1"/>
  <c r="D369" i="64"/>
  <c r="D418" i="68"/>
  <c r="D15" i="10"/>
  <c r="F110" i="48"/>
  <c r="F109" i="44"/>
  <c r="E5" i="23"/>
  <c r="E5" i="26" s="1"/>
  <c r="C337" i="66"/>
  <c r="C52" i="56"/>
  <c r="D364" i="68"/>
  <c r="H143" i="69"/>
  <c r="H112" i="46"/>
  <c r="D419" i="68"/>
  <c r="D92" i="56"/>
  <c r="H163" i="64"/>
  <c r="H14" i="46"/>
  <c r="D174" i="68"/>
  <c r="D89" i="46"/>
  <c r="D142" i="69"/>
  <c r="D111" i="46"/>
  <c r="E11" i="25"/>
  <c r="E11" i="28" s="1"/>
  <c r="D69" i="70"/>
  <c r="D135" i="42"/>
  <c r="H146" i="71"/>
  <c r="H156" i="46"/>
  <c r="C90" i="56"/>
  <c r="D68" i="70"/>
  <c r="D132" i="42"/>
  <c r="F69" i="69"/>
  <c r="F116" i="42"/>
  <c r="D236" i="65"/>
  <c r="D235" i="65" s="1"/>
  <c r="D28" i="51"/>
  <c r="D20" i="13"/>
  <c r="D20" i="16" s="1"/>
  <c r="D20" i="10"/>
  <c r="D198" i="65"/>
  <c r="D197" i="65" s="1"/>
  <c r="D29" i="52"/>
  <c r="D28" i="49"/>
  <c r="C8" i="58"/>
  <c r="C7" i="54"/>
  <c r="E366" i="64"/>
  <c r="E31" i="13"/>
  <c r="E31" i="16" s="1"/>
  <c r="E31" i="10"/>
  <c r="C20" i="24"/>
  <c r="C20" i="27" s="1"/>
  <c r="C20" i="21"/>
  <c r="E9" i="24"/>
  <c r="E9" i="27" s="1"/>
  <c r="E9" i="21"/>
  <c r="D18" i="24"/>
  <c r="D18" i="27" s="1"/>
  <c r="D18" i="21"/>
  <c r="C255" i="67"/>
  <c r="C254" i="67" s="1"/>
  <c r="C66" i="52"/>
  <c r="D48" i="59"/>
  <c r="D47" i="55"/>
  <c r="D48" i="56"/>
  <c r="C50" i="56"/>
  <c r="E83" i="56"/>
  <c r="D10" i="56"/>
  <c r="E28" i="25"/>
  <c r="E28" i="28" s="1"/>
  <c r="G145" i="69"/>
  <c r="G114" i="46"/>
  <c r="C373" i="64"/>
  <c r="C12" i="56"/>
  <c r="D67" i="52"/>
  <c r="D66" i="49"/>
  <c r="D198" i="67"/>
  <c r="D197" i="67" s="1"/>
  <c r="I337" i="69"/>
  <c r="I114" i="56"/>
  <c r="D322" i="71"/>
  <c r="D150" i="56"/>
  <c r="G150" i="67"/>
  <c r="G76" i="46"/>
  <c r="G150" i="70"/>
  <c r="G138" i="46"/>
  <c r="D144" i="67"/>
  <c r="D70" i="46"/>
  <c r="H184" i="68"/>
  <c r="H99" i="46"/>
  <c r="C426" i="68"/>
  <c r="D282" i="71"/>
  <c r="D323" i="72"/>
  <c r="D169" i="56"/>
  <c r="F342" i="69"/>
  <c r="F119" i="56"/>
  <c r="C313" i="70"/>
  <c r="C332" i="70" s="1"/>
  <c r="C333" i="70"/>
  <c r="C120" i="6"/>
  <c r="C136" i="6"/>
  <c r="C160" i="6"/>
  <c r="D255" i="70"/>
  <c r="D254" i="70" s="1"/>
  <c r="D128" i="52"/>
  <c r="D105" i="55"/>
  <c r="C417" i="68"/>
  <c r="D164" i="49"/>
  <c r="D165" i="52"/>
  <c r="D191" i="72"/>
  <c r="D190" i="72" s="1"/>
  <c r="C67" i="59"/>
  <c r="C66" i="55"/>
  <c r="C67" i="56"/>
  <c r="C245" i="71"/>
  <c r="C244" i="71" s="1"/>
  <c r="C146" i="52"/>
  <c r="D333" i="66"/>
  <c r="D313" i="66"/>
  <c r="D332" i="66" s="1"/>
  <c r="C335" i="66"/>
  <c r="D371" i="64"/>
  <c r="D17" i="18"/>
  <c r="C20" i="25"/>
  <c r="C20" i="28" s="1"/>
  <c r="C24" i="23"/>
  <c r="C24" i="26" s="1"/>
  <c r="E6" i="21" l="1"/>
  <c r="D422" i="68"/>
  <c r="C26" i="24"/>
  <c r="C26" i="27" s="1"/>
  <c r="D76" i="56"/>
  <c r="J113" i="42"/>
  <c r="C128" i="56"/>
  <c r="D95" i="56"/>
  <c r="E176" i="56"/>
  <c r="E30" i="23"/>
  <c r="E30" i="26" s="1"/>
  <c r="D328" i="72"/>
  <c r="E30" i="25"/>
  <c r="E30" i="28" s="1"/>
  <c r="D345" i="69"/>
  <c r="D122" i="56"/>
  <c r="D344" i="70"/>
  <c r="D140" i="56"/>
  <c r="E330" i="72"/>
  <c r="D342" i="67"/>
  <c r="C99" i="56"/>
  <c r="J68" i="69"/>
  <c r="D290" i="69"/>
  <c r="D328" i="69" s="1"/>
  <c r="D26" i="23"/>
  <c r="D26" i="26" s="1"/>
  <c r="D442" i="69"/>
  <c r="D128" i="56"/>
  <c r="C85" i="56"/>
  <c r="C335" i="70"/>
  <c r="H21" i="14"/>
  <c r="H21" i="17" s="1"/>
  <c r="H20" i="14"/>
  <c r="H20" i="17" s="1"/>
  <c r="C421" i="68"/>
  <c r="C94" i="56"/>
  <c r="J146" i="69"/>
  <c r="J115" i="46"/>
  <c r="D129" i="61"/>
  <c r="D128" i="58"/>
  <c r="D371" i="70"/>
  <c r="D370" i="70" s="1"/>
  <c r="D120" i="6"/>
  <c r="D160" i="6"/>
  <c r="D136" i="6"/>
  <c r="D146" i="52"/>
  <c r="D245" i="71"/>
  <c r="D244" i="71" s="1"/>
  <c r="C129" i="62"/>
  <c r="C128" i="59"/>
  <c r="C390" i="70"/>
  <c r="C389" i="70" s="1"/>
  <c r="C16" i="27"/>
  <c r="C15" i="24"/>
  <c r="C15" i="27" s="1"/>
  <c r="C371" i="70"/>
  <c r="C370" i="70" s="1"/>
  <c r="C129" i="61"/>
  <c r="C128" i="58"/>
  <c r="D333" i="67"/>
  <c r="D313" i="67"/>
  <c r="D332" i="67" s="1"/>
  <c r="F23" i="24"/>
  <c r="F23" i="27" s="1"/>
  <c r="F23" i="21"/>
  <c r="D68" i="72"/>
  <c r="D168" i="42"/>
  <c r="D140" i="71"/>
  <c r="D150" i="46"/>
  <c r="F75" i="64"/>
  <c r="F10" i="42"/>
  <c r="E145" i="66"/>
  <c r="E52" i="46"/>
  <c r="C321" i="71"/>
  <c r="C149" i="56"/>
  <c r="K21" i="12"/>
  <c r="K21" i="15" s="1"/>
  <c r="C22" i="23"/>
  <c r="C22" i="26" s="1"/>
  <c r="C152" i="70"/>
  <c r="C140" i="46"/>
  <c r="C21" i="23"/>
  <c r="C21" i="26" s="1"/>
  <c r="C170" i="64"/>
  <c r="C21" i="46"/>
  <c r="E122" i="68"/>
  <c r="F70" i="66"/>
  <c r="F55" i="42"/>
  <c r="G26" i="13"/>
  <c r="G26" i="16" s="1"/>
  <c r="G26" i="10"/>
  <c r="D138" i="56"/>
  <c r="H24" i="14"/>
  <c r="H24" i="17" s="1"/>
  <c r="G14" i="18"/>
  <c r="G4" i="18"/>
  <c r="G3" i="18" s="1"/>
  <c r="D85" i="52"/>
  <c r="D315" i="68"/>
  <c r="D314" i="68" s="1"/>
  <c r="C146" i="56"/>
  <c r="D57" i="56"/>
  <c r="E91" i="56"/>
  <c r="C355" i="72"/>
  <c r="C354" i="72" s="1"/>
  <c r="C165" i="61"/>
  <c r="C164" i="58"/>
  <c r="C146" i="58"/>
  <c r="C355" i="71"/>
  <c r="C354" i="71" s="1"/>
  <c r="C147" i="61"/>
  <c r="D105" i="62"/>
  <c r="D300" i="72"/>
  <c r="D318" i="72" s="1"/>
  <c r="D319" i="72"/>
  <c r="C485" i="68"/>
  <c r="C484" i="68" s="1"/>
  <c r="C86" i="62"/>
  <c r="C85" i="59"/>
  <c r="D4" i="25"/>
  <c r="D4" i="28" s="1"/>
  <c r="D372" i="64"/>
  <c r="D11" i="56"/>
  <c r="E6" i="25"/>
  <c r="E6" i="28" s="1"/>
  <c r="C15" i="19"/>
  <c r="C15" i="21" s="1"/>
  <c r="C16" i="23"/>
  <c r="F121" i="69"/>
  <c r="F140" i="69" s="1"/>
  <c r="F141" i="69"/>
  <c r="D165" i="59"/>
  <c r="D164" i="55"/>
  <c r="D165" i="56"/>
  <c r="E198" i="69"/>
  <c r="E197" i="69" s="1"/>
  <c r="E109" i="49"/>
  <c r="E110" i="52"/>
  <c r="C139" i="72"/>
  <c r="C167" i="46"/>
  <c r="J150" i="69"/>
  <c r="J119" i="46"/>
  <c r="E70" i="67"/>
  <c r="E74" i="42"/>
  <c r="G5" i="13"/>
  <c r="G5" i="16" s="1"/>
  <c r="G5" i="10"/>
  <c r="L26" i="12"/>
  <c r="L26" i="15" s="1"/>
  <c r="K22" i="12"/>
  <c r="K22" i="15" s="1"/>
  <c r="J337" i="69"/>
  <c r="J114" i="56"/>
  <c r="D67" i="70"/>
  <c r="D131" i="42"/>
  <c r="R31" i="12"/>
  <c r="R31" i="15" s="1"/>
  <c r="D245" i="72"/>
  <c r="D244" i="72" s="1"/>
  <c r="D164" i="52"/>
  <c r="D342" i="70"/>
  <c r="C411" i="64"/>
  <c r="C410" i="64" s="1"/>
  <c r="C8" i="61"/>
  <c r="C7" i="58"/>
  <c r="G11" i="13"/>
  <c r="G11" i="16" s="1"/>
  <c r="G11" i="10"/>
  <c r="G6" i="13"/>
  <c r="G6" i="16" s="1"/>
  <c r="G6" i="10"/>
  <c r="C447" i="66"/>
  <c r="C446" i="66" s="1"/>
  <c r="C47" i="62"/>
  <c r="C373" i="71"/>
  <c r="C372" i="71" s="1"/>
  <c r="C147" i="62"/>
  <c r="C146" i="59"/>
  <c r="G21" i="14"/>
  <c r="G21" i="17" s="1"/>
  <c r="D342" i="66"/>
  <c r="C373" i="72"/>
  <c r="C372" i="72" s="1"/>
  <c r="C165" i="62"/>
  <c r="C164" i="59"/>
  <c r="D105" i="59"/>
  <c r="D47" i="56"/>
  <c r="C66" i="56"/>
  <c r="E70" i="66"/>
  <c r="E55" i="42"/>
  <c r="D374" i="64"/>
  <c r="D13" i="56"/>
  <c r="F186" i="68"/>
  <c r="F101" i="46"/>
  <c r="D145" i="65"/>
  <c r="D33" i="46"/>
  <c r="E67" i="70"/>
  <c r="E131" i="42"/>
  <c r="G144" i="69"/>
  <c r="G113" i="46"/>
  <c r="C323" i="71"/>
  <c r="C151" i="56"/>
  <c r="I150" i="70"/>
  <c r="I138" i="46"/>
  <c r="D69" i="65"/>
  <c r="D35" i="42"/>
  <c r="D67" i="71"/>
  <c r="D149" i="42"/>
  <c r="C336" i="66"/>
  <c r="C51" i="56"/>
  <c r="C336" i="67"/>
  <c r="C70" i="56"/>
  <c r="E410" i="68"/>
  <c r="D156" i="56"/>
  <c r="D34" i="56"/>
  <c r="D385" i="69"/>
  <c r="C7" i="56"/>
  <c r="D371" i="66"/>
  <c r="D370" i="66" s="1"/>
  <c r="D48" i="61"/>
  <c r="D47" i="58"/>
  <c r="C428" i="66"/>
  <c r="C427" i="66" s="1"/>
  <c r="C47" i="61"/>
  <c r="D67" i="58"/>
  <c r="D66" i="54"/>
  <c r="C66" i="58"/>
  <c r="C67" i="61"/>
  <c r="C371" i="67"/>
  <c r="C370" i="67" s="1"/>
  <c r="D334" i="69"/>
  <c r="E68" i="70"/>
  <c r="E132" i="42"/>
  <c r="E31" i="23"/>
  <c r="E31" i="26" s="1"/>
  <c r="K24" i="12"/>
  <c r="K24" i="15" s="1"/>
  <c r="D321" i="72"/>
  <c r="D167" i="56"/>
  <c r="F67" i="69"/>
  <c r="F112" i="42"/>
  <c r="E57" i="56"/>
  <c r="D328" i="71"/>
  <c r="C29" i="62"/>
  <c r="C28" i="59"/>
  <c r="C390" i="65"/>
  <c r="C389" i="65" s="1"/>
  <c r="D338" i="65"/>
  <c r="D86" i="59"/>
  <c r="D86" i="56"/>
  <c r="D85" i="55"/>
  <c r="C8" i="62"/>
  <c r="C432" i="64"/>
  <c r="C431" i="64" s="1"/>
  <c r="C7" i="59"/>
  <c r="C28" i="56"/>
  <c r="D15" i="20"/>
  <c r="D16" i="24"/>
  <c r="I145" i="69"/>
  <c r="I114" i="46"/>
  <c r="C152" i="65"/>
  <c r="C40" i="46"/>
  <c r="D70" i="70"/>
  <c r="D136" i="42"/>
  <c r="C416" i="68"/>
  <c r="C89" i="56"/>
  <c r="E67" i="67"/>
  <c r="E69" i="42"/>
  <c r="H145" i="69"/>
  <c r="H114" i="46"/>
  <c r="I150" i="67"/>
  <c r="I76" i="46"/>
  <c r="F338" i="66"/>
  <c r="F53" i="56"/>
  <c r="F169" i="64"/>
  <c r="F20" i="46"/>
  <c r="D69" i="71"/>
  <c r="D153" i="42"/>
  <c r="F338" i="67"/>
  <c r="F72" i="56"/>
  <c r="E69" i="66"/>
  <c r="E54" i="42"/>
  <c r="I167" i="64"/>
  <c r="I18" i="46"/>
  <c r="D143" i="65"/>
  <c r="D31" i="46"/>
  <c r="D145" i="70"/>
  <c r="D133" i="46"/>
  <c r="C148" i="71"/>
  <c r="C158" i="46"/>
  <c r="K20" i="12"/>
  <c r="K20" i="15" s="1"/>
  <c r="C179" i="68"/>
  <c r="C94" i="46"/>
  <c r="E80" i="68"/>
  <c r="E89" i="42"/>
  <c r="G23" i="13"/>
  <c r="G23" i="16" s="1"/>
  <c r="G23" i="10"/>
  <c r="D255" i="67"/>
  <c r="D254" i="67" s="1"/>
  <c r="D66" i="52"/>
  <c r="E342" i="67"/>
  <c r="E76" i="56"/>
  <c r="E5" i="25"/>
  <c r="E5" i="28" s="1"/>
  <c r="E342" i="66"/>
  <c r="C461" i="68"/>
  <c r="C460" i="68" s="1"/>
  <c r="C86" i="61"/>
  <c r="C85" i="58"/>
  <c r="D7" i="56"/>
  <c r="D390" i="70"/>
  <c r="D389" i="70" s="1"/>
  <c r="D129" i="62"/>
  <c r="D128" i="59"/>
  <c r="E30" i="24"/>
  <c r="E30" i="27" s="1"/>
  <c r="D18" i="25"/>
  <c r="D18" i="28" s="1"/>
  <c r="D388" i="68"/>
  <c r="D412" i="68" s="1"/>
  <c r="D413" i="68"/>
  <c r="E236" i="69"/>
  <c r="E235" i="69" s="1"/>
  <c r="E109" i="51"/>
  <c r="C371" i="65"/>
  <c r="C370" i="65" s="1"/>
  <c r="C29" i="61"/>
  <c r="C28" i="58"/>
  <c r="C140" i="72"/>
  <c r="C168" i="46"/>
  <c r="D82" i="68"/>
  <c r="D93" i="42"/>
  <c r="J338" i="69"/>
  <c r="J115" i="56"/>
  <c r="C81" i="68"/>
  <c r="C92" i="42"/>
  <c r="D375" i="64"/>
  <c r="D14" i="56"/>
  <c r="J146" i="70"/>
  <c r="J134" i="46"/>
  <c r="C76" i="64"/>
  <c r="C162" i="64"/>
  <c r="C13" i="46"/>
  <c r="D147" i="58"/>
  <c r="D146" i="54"/>
  <c r="I24" i="14"/>
  <c r="I24" i="17" s="1"/>
  <c r="D174" i="56"/>
  <c r="D390" i="66"/>
  <c r="D389" i="66" s="1"/>
  <c r="D48" i="62"/>
  <c r="D47" i="59"/>
  <c r="I23" i="14"/>
  <c r="I23" i="17" s="1"/>
  <c r="F110" i="51"/>
  <c r="F179" i="69"/>
  <c r="F178" i="69" s="1"/>
  <c r="F109" i="48"/>
  <c r="D29" i="59"/>
  <c r="D28" i="55"/>
  <c r="D29" i="56"/>
  <c r="E418" i="68"/>
  <c r="C24" i="24"/>
  <c r="C24" i="27" s="1"/>
  <c r="C24" i="21"/>
  <c r="D432" i="64"/>
  <c r="D431" i="64" s="1"/>
  <c r="D8" i="62"/>
  <c r="D7" i="59"/>
  <c r="G9" i="13"/>
  <c r="G9" i="16" s="1"/>
  <c r="G9" i="10"/>
  <c r="E78" i="56"/>
  <c r="E138" i="56"/>
  <c r="D29" i="58"/>
  <c r="D28" i="54"/>
  <c r="C152" i="66"/>
  <c r="C59" i="46"/>
  <c r="D300" i="71"/>
  <c r="D318" i="71" s="1"/>
  <c r="D319" i="71"/>
  <c r="D8" i="61"/>
  <c r="D7" i="58"/>
  <c r="D411" i="64"/>
  <c r="D410" i="64" s="1"/>
  <c r="C164" i="56"/>
  <c r="D165" i="58"/>
  <c r="D164" i="54"/>
  <c r="C337" i="70"/>
  <c r="C133" i="56"/>
  <c r="E9" i="25"/>
  <c r="E9" i="28" s="1"/>
  <c r="I150" i="65"/>
  <c r="I38" i="46"/>
  <c r="C148" i="72"/>
  <c r="C176" i="46"/>
  <c r="I150" i="66"/>
  <c r="I57" i="46"/>
  <c r="C187" i="68"/>
  <c r="C102" i="46"/>
  <c r="E294" i="69"/>
  <c r="C66" i="59"/>
  <c r="C390" i="67"/>
  <c r="C389" i="67" s="1"/>
  <c r="C67" i="62"/>
  <c r="D147" i="59"/>
  <c r="D146" i="55"/>
  <c r="D147" i="56"/>
  <c r="D255" i="65"/>
  <c r="D254" i="65" s="1"/>
  <c r="D28" i="52"/>
  <c r="J19" i="12"/>
  <c r="J19" i="15" s="1"/>
  <c r="J17" i="7"/>
  <c r="H26" i="13"/>
  <c r="H26" i="16" s="1"/>
  <c r="H26" i="10"/>
  <c r="D86" i="58"/>
  <c r="D85" i="54"/>
  <c r="D313" i="65"/>
  <c r="D332" i="65" s="1"/>
  <c r="D333" i="65"/>
  <c r="F19" i="14"/>
  <c r="F19" i="17" s="1"/>
  <c r="F17" i="11"/>
  <c r="C131" i="56"/>
  <c r="G7" i="13"/>
  <c r="G7" i="16" s="1"/>
  <c r="G7" i="10"/>
  <c r="F110" i="49"/>
  <c r="F109" i="45"/>
  <c r="F109" i="46" s="1"/>
  <c r="F110" i="46"/>
  <c r="E344" i="67"/>
  <c r="C368" i="64"/>
  <c r="H23" i="14"/>
  <c r="H23" i="17" s="1"/>
  <c r="E342" i="70"/>
  <c r="D67" i="59"/>
  <c r="D66" i="55"/>
  <c r="D67" i="56"/>
  <c r="E7" i="24"/>
  <c r="E7" i="27" s="1"/>
  <c r="E7" i="21"/>
  <c r="D105" i="54"/>
  <c r="D105" i="56" s="1"/>
  <c r="G17" i="11"/>
  <c r="D22" i="23"/>
  <c r="D22" i="26" s="1"/>
  <c r="E15" i="18"/>
  <c r="C24" i="25"/>
  <c r="C24" i="28" s="1"/>
  <c r="F57" i="56" l="1"/>
  <c r="F342" i="67"/>
  <c r="D335" i="67"/>
  <c r="C69" i="56"/>
  <c r="F418" i="68"/>
  <c r="D69" i="56"/>
  <c r="D376" i="64"/>
  <c r="D164" i="56"/>
  <c r="C415" i="68"/>
  <c r="C335" i="67"/>
  <c r="E30" i="21"/>
  <c r="C88" i="56"/>
  <c r="D66" i="56"/>
  <c r="D429" i="68"/>
  <c r="D102" i="56"/>
  <c r="F342" i="66"/>
  <c r="D347" i="69"/>
  <c r="D105" i="57"/>
  <c r="D18" i="56"/>
  <c r="D426" i="68"/>
  <c r="D99" i="56"/>
  <c r="F91" i="56"/>
  <c r="D146" i="56"/>
  <c r="F76" i="56"/>
  <c r="D28" i="56"/>
  <c r="D15" i="56"/>
  <c r="J146" i="71"/>
  <c r="J156" i="46"/>
  <c r="E313" i="69"/>
  <c r="E332" i="69" s="1"/>
  <c r="E333" i="69"/>
  <c r="E110" i="58"/>
  <c r="E109" i="54"/>
  <c r="D371" i="65"/>
  <c r="D370" i="65" s="1"/>
  <c r="D29" i="61"/>
  <c r="D28" i="58"/>
  <c r="C447" i="65"/>
  <c r="C446" i="65" s="1"/>
  <c r="C28" i="62"/>
  <c r="F330" i="70"/>
  <c r="F126" i="56"/>
  <c r="F11" i="23"/>
  <c r="F11" i="26" s="1"/>
  <c r="F330" i="69"/>
  <c r="F107" i="56"/>
  <c r="F10" i="23"/>
  <c r="F10" i="26" s="1"/>
  <c r="J146" i="66"/>
  <c r="J53" i="46"/>
  <c r="J146" i="72"/>
  <c r="J174" i="46"/>
  <c r="J184" i="68"/>
  <c r="J99" i="46"/>
  <c r="D337" i="66"/>
  <c r="D52" i="56"/>
  <c r="G345" i="65"/>
  <c r="G41" i="56"/>
  <c r="J142" i="71"/>
  <c r="J152" i="46"/>
  <c r="F7" i="23"/>
  <c r="F7" i="26" s="1"/>
  <c r="K338" i="69"/>
  <c r="K115" i="56"/>
  <c r="F159" i="64"/>
  <c r="F10" i="46"/>
  <c r="I20" i="14"/>
  <c r="I20" i="17" s="1"/>
  <c r="I23" i="13"/>
  <c r="I23" i="16" s="1"/>
  <c r="I23" i="10"/>
  <c r="G28" i="24"/>
  <c r="G28" i="27" s="1"/>
  <c r="D447" i="66"/>
  <c r="D446" i="66" s="1"/>
  <c r="D47" i="62"/>
  <c r="E7" i="23"/>
  <c r="E7" i="26" s="1"/>
  <c r="C428" i="65"/>
  <c r="C427" i="65" s="1"/>
  <c r="C28" i="61"/>
  <c r="I26" i="13"/>
  <c r="I26" i="16" s="1"/>
  <c r="I26" i="10"/>
  <c r="D16" i="27"/>
  <c r="D15" i="24"/>
  <c r="D15" i="27" s="1"/>
  <c r="D485" i="68"/>
  <c r="D484" i="68" s="1"/>
  <c r="D86" i="62"/>
  <c r="D85" i="59"/>
  <c r="D421" i="68"/>
  <c r="H10" i="13"/>
  <c r="H10" i="16" s="1"/>
  <c r="H10" i="10"/>
  <c r="F31" i="13"/>
  <c r="F31" i="16" s="1"/>
  <c r="F31" i="10"/>
  <c r="H19" i="14"/>
  <c r="H19" i="17" s="1"/>
  <c r="H17" i="11"/>
  <c r="K113" i="42"/>
  <c r="H22" i="14"/>
  <c r="H22" i="17" s="1"/>
  <c r="D20" i="24"/>
  <c r="D20" i="27" s="1"/>
  <c r="D373" i="72"/>
  <c r="D372" i="72" s="1"/>
  <c r="D165" i="62"/>
  <c r="D164" i="59"/>
  <c r="F11" i="24"/>
  <c r="F11" i="27" s="1"/>
  <c r="E100" i="72"/>
  <c r="E339" i="65"/>
  <c r="E35" i="56"/>
  <c r="F330" i="66"/>
  <c r="G23" i="23"/>
  <c r="G23" i="26" s="1"/>
  <c r="E102" i="70"/>
  <c r="C336" i="70"/>
  <c r="C132" i="56"/>
  <c r="J176" i="68"/>
  <c r="J91" i="46"/>
  <c r="D139" i="71"/>
  <c r="D149" i="46"/>
  <c r="E341" i="65"/>
  <c r="L20" i="12"/>
  <c r="L20" i="15" s="1"/>
  <c r="K146" i="67"/>
  <c r="K72" i="46"/>
  <c r="J180" i="68"/>
  <c r="J95" i="46"/>
  <c r="D337" i="67"/>
  <c r="D71" i="56"/>
  <c r="K176" i="68"/>
  <c r="K91" i="46"/>
  <c r="D15" i="19"/>
  <c r="D15" i="21" s="1"/>
  <c r="D16" i="23"/>
  <c r="D474" i="64"/>
  <c r="D473" i="64" s="1"/>
  <c r="D7" i="61"/>
  <c r="G11" i="24"/>
  <c r="G11" i="27" s="1"/>
  <c r="F7" i="24"/>
  <c r="F7" i="27" s="1"/>
  <c r="K68" i="69"/>
  <c r="C427" i="71"/>
  <c r="C426" i="71" s="1"/>
  <c r="C146" i="62"/>
  <c r="D50" i="56"/>
  <c r="K19" i="12"/>
  <c r="K19" i="15" s="1"/>
  <c r="K17" i="7"/>
  <c r="G45" i="46"/>
  <c r="D128" i="61"/>
  <c r="D428" i="70"/>
  <c r="D427" i="70" s="1"/>
  <c r="H144" i="69"/>
  <c r="H113" i="46"/>
  <c r="D177" i="68"/>
  <c r="D92" i="46"/>
  <c r="D141" i="72"/>
  <c r="D169" i="46"/>
  <c r="D77" i="64"/>
  <c r="D12" i="42"/>
  <c r="C161" i="64"/>
  <c r="C12" i="46"/>
  <c r="D81" i="68"/>
  <c r="D92" i="42"/>
  <c r="F83" i="56"/>
  <c r="F9" i="23"/>
  <c r="F9" i="26" s="1"/>
  <c r="L21" i="12"/>
  <c r="L21" i="15" s="1"/>
  <c r="L338" i="69"/>
  <c r="L115" i="56"/>
  <c r="J143" i="69"/>
  <c r="J112" i="46"/>
  <c r="G10" i="23"/>
  <c r="G10" i="26" s="1"/>
  <c r="E110" i="59"/>
  <c r="E110" i="56"/>
  <c r="E109" i="55"/>
  <c r="D7" i="62"/>
  <c r="D495" i="64"/>
  <c r="D494" i="64" s="1"/>
  <c r="E20" i="13"/>
  <c r="E20" i="16" s="1"/>
  <c r="E20" i="10"/>
  <c r="C21" i="24"/>
  <c r="C21" i="27" s="1"/>
  <c r="C21" i="21"/>
  <c r="F28" i="13"/>
  <c r="F28" i="16" s="1"/>
  <c r="F28" i="10"/>
  <c r="D22" i="24"/>
  <c r="D22" i="27" s="1"/>
  <c r="D22" i="21"/>
  <c r="D16" i="21"/>
  <c r="D371" i="67"/>
  <c r="D370" i="67" s="1"/>
  <c r="D67" i="61"/>
  <c r="D66" i="58"/>
  <c r="F45" i="56"/>
  <c r="C29" i="14"/>
  <c r="C29" i="17" s="1"/>
  <c r="C27" i="11"/>
  <c r="D335" i="66"/>
  <c r="G138" i="66"/>
  <c r="D105" i="61"/>
  <c r="C409" i="72"/>
  <c r="C408" i="72" s="1"/>
  <c r="C164" i="61"/>
  <c r="E31" i="24"/>
  <c r="E31" i="27" s="1"/>
  <c r="E31" i="21"/>
  <c r="E255" i="69"/>
  <c r="E254" i="69" s="1"/>
  <c r="E109" i="52"/>
  <c r="D423" i="69"/>
  <c r="E101" i="56"/>
  <c r="R28" i="12"/>
  <c r="R28" i="15" s="1"/>
  <c r="R28" i="14"/>
  <c r="R28" i="17" s="1"/>
  <c r="E143" i="67"/>
  <c r="E69" i="46"/>
  <c r="E324" i="71"/>
  <c r="E152" i="56"/>
  <c r="D88" i="56"/>
  <c r="C427" i="72"/>
  <c r="C426" i="72" s="1"/>
  <c r="C164" i="62"/>
  <c r="J163" i="64"/>
  <c r="J14" i="46"/>
  <c r="L24" i="12"/>
  <c r="L24" i="15" s="1"/>
  <c r="C22" i="25"/>
  <c r="C22" i="28" s="1"/>
  <c r="G335" i="69"/>
  <c r="G112" i="56"/>
  <c r="E102" i="67"/>
  <c r="D144" i="65"/>
  <c r="D32" i="46"/>
  <c r="E145" i="67"/>
  <c r="E71" i="46"/>
  <c r="C178" i="68"/>
  <c r="C93" i="46"/>
  <c r="E31" i="25"/>
  <c r="E31" i="28" s="1"/>
  <c r="E144" i="66"/>
  <c r="E51" i="46"/>
  <c r="E70" i="71"/>
  <c r="E154" i="42"/>
  <c r="J146" i="67"/>
  <c r="J72" i="46"/>
  <c r="F67" i="66"/>
  <c r="F50" i="42"/>
  <c r="G330" i="70"/>
  <c r="G126" i="56"/>
  <c r="G11" i="23"/>
  <c r="G11" i="26" s="1"/>
  <c r="J150" i="66"/>
  <c r="J57" i="46"/>
  <c r="D84" i="68"/>
  <c r="D97" i="42"/>
  <c r="E145" i="70"/>
  <c r="E133" i="46"/>
  <c r="F294" i="69"/>
  <c r="D355" i="72"/>
  <c r="D354" i="72" s="1"/>
  <c r="D165" i="61"/>
  <c r="D164" i="58"/>
  <c r="I21" i="14"/>
  <c r="I21" i="17" s="1"/>
  <c r="D415" i="68"/>
  <c r="E37" i="56"/>
  <c r="D21" i="24"/>
  <c r="D21" i="27" s="1"/>
  <c r="D21" i="23"/>
  <c r="D21" i="26" s="1"/>
  <c r="D105" i="58"/>
  <c r="E428" i="68"/>
  <c r="C128" i="61"/>
  <c r="C428" i="70"/>
  <c r="C427" i="70" s="1"/>
  <c r="G381" i="64"/>
  <c r="G20" i="56"/>
  <c r="F17" i="14"/>
  <c r="F17" i="17" s="1"/>
  <c r="F236" i="69"/>
  <c r="F235" i="69" s="1"/>
  <c r="F109" i="51"/>
  <c r="F68" i="66"/>
  <c r="F51" i="42"/>
  <c r="F330" i="65"/>
  <c r="F6" i="23"/>
  <c r="F6" i="26" s="1"/>
  <c r="D373" i="64"/>
  <c r="D12" i="56"/>
  <c r="K146" i="70"/>
  <c r="K134" i="46"/>
  <c r="E22" i="56"/>
  <c r="F68" i="67"/>
  <c r="F70" i="42"/>
  <c r="C160" i="64"/>
  <c r="C11" i="46"/>
  <c r="G17" i="14"/>
  <c r="G17" i="17" s="1"/>
  <c r="D390" i="67"/>
  <c r="D389" i="67" s="1"/>
  <c r="D67" i="62"/>
  <c r="D66" i="59"/>
  <c r="D86" i="61"/>
  <c r="D461" i="68"/>
  <c r="D460" i="68" s="1"/>
  <c r="D85" i="58"/>
  <c r="I19" i="14"/>
  <c r="I19" i="17" s="1"/>
  <c r="I17" i="11"/>
  <c r="C11" i="42"/>
  <c r="D447" i="70"/>
  <c r="D446" i="70" s="1"/>
  <c r="D128" i="62"/>
  <c r="G10" i="24"/>
  <c r="G10" i="27" s="1"/>
  <c r="G10" i="21"/>
  <c r="C474" i="64"/>
  <c r="C473" i="64" s="1"/>
  <c r="C7" i="61"/>
  <c r="C15" i="23"/>
  <c r="C15" i="26" s="1"/>
  <c r="C16" i="26"/>
  <c r="D366" i="69"/>
  <c r="E330" i="66"/>
  <c r="C29" i="13"/>
  <c r="C29" i="16" s="1"/>
  <c r="C29" i="10"/>
  <c r="F64" i="46"/>
  <c r="E45" i="56"/>
  <c r="F70" i="70"/>
  <c r="F136" i="42"/>
  <c r="E143" i="70"/>
  <c r="E131" i="46"/>
  <c r="F6" i="24"/>
  <c r="F6" i="27" s="1"/>
  <c r="E102" i="65"/>
  <c r="F338" i="70"/>
  <c r="F134" i="56"/>
  <c r="D420" i="68"/>
  <c r="D93" i="56"/>
  <c r="C420" i="68"/>
  <c r="C93" i="56"/>
  <c r="E69" i="67"/>
  <c r="E73" i="42"/>
  <c r="L22" i="12"/>
  <c r="L22" i="15" s="1"/>
  <c r="D144" i="70"/>
  <c r="D132" i="46"/>
  <c r="E114" i="64"/>
  <c r="J150" i="65"/>
  <c r="J38" i="46"/>
  <c r="I144" i="69"/>
  <c r="I113" i="46"/>
  <c r="E102" i="66"/>
  <c r="J146" i="65"/>
  <c r="J34" i="46"/>
  <c r="C21" i="25"/>
  <c r="C21" i="28" s="1"/>
  <c r="K150" i="69"/>
  <c r="K119" i="46"/>
  <c r="D417" i="68"/>
  <c r="D90" i="56"/>
  <c r="I22" i="14"/>
  <c r="I22" i="17" s="1"/>
  <c r="H23" i="13"/>
  <c r="H23" i="16" s="1"/>
  <c r="H23" i="10"/>
  <c r="D373" i="71"/>
  <c r="D372" i="71" s="1"/>
  <c r="D147" i="62"/>
  <c r="D146" i="59"/>
  <c r="G126" i="46"/>
  <c r="D26" i="24"/>
  <c r="D26" i="27" s="1"/>
  <c r="D26" i="21"/>
  <c r="C533" i="68"/>
  <c r="C532" i="68" s="1"/>
  <c r="C85" i="61"/>
  <c r="D20" i="23"/>
  <c r="D20" i="26" s="1"/>
  <c r="G26" i="46"/>
  <c r="C7" i="62"/>
  <c r="C495" i="64"/>
  <c r="C494" i="64" s="1"/>
  <c r="D85" i="56"/>
  <c r="R30" i="12"/>
  <c r="R30" i="15" s="1"/>
  <c r="R30" i="14"/>
  <c r="R30" i="17" s="1"/>
  <c r="C428" i="67"/>
  <c r="C427" i="67" s="1"/>
  <c r="C66" i="61"/>
  <c r="D428" i="66"/>
  <c r="D427" i="66" s="1"/>
  <c r="D47" i="61"/>
  <c r="F10" i="24"/>
  <c r="F10" i="27" s="1"/>
  <c r="F9" i="24"/>
  <c r="F9" i="27" s="1"/>
  <c r="C146" i="61"/>
  <c r="C409" i="71"/>
  <c r="C408" i="71" s="1"/>
  <c r="G83" i="46"/>
  <c r="F138" i="67"/>
  <c r="F198" i="69"/>
  <c r="F197" i="69" s="1"/>
  <c r="F110" i="52"/>
  <c r="F109" i="49"/>
  <c r="C323" i="72"/>
  <c r="C169" i="56"/>
  <c r="J142" i="72"/>
  <c r="J170" i="46"/>
  <c r="D179" i="68"/>
  <c r="D94" i="46"/>
  <c r="F80" i="68"/>
  <c r="F89" i="42"/>
  <c r="C322" i="71"/>
  <c r="C150" i="56"/>
  <c r="M26" i="12"/>
  <c r="M26" i="15" s="1"/>
  <c r="E79" i="68"/>
  <c r="E88" i="42"/>
  <c r="J336" i="69"/>
  <c r="J113" i="56"/>
  <c r="E100" i="71"/>
  <c r="D378" i="64"/>
  <c r="D17" i="56"/>
  <c r="K146" i="69"/>
  <c r="K115" i="46"/>
  <c r="C78" i="64"/>
  <c r="C15" i="42"/>
  <c r="D143" i="70"/>
  <c r="D131" i="46"/>
  <c r="C447" i="67"/>
  <c r="C446" i="67" s="1"/>
  <c r="C66" i="62"/>
  <c r="G138" i="70"/>
  <c r="D28" i="59"/>
  <c r="D29" i="62"/>
  <c r="D390" i="65"/>
  <c r="D389" i="65" s="1"/>
  <c r="D147" i="61"/>
  <c r="D146" i="58"/>
  <c r="D355" i="71"/>
  <c r="D354" i="71" s="1"/>
  <c r="C22" i="24"/>
  <c r="C22" i="27" s="1"/>
  <c r="C22" i="21"/>
  <c r="G138" i="65"/>
  <c r="G330" i="69"/>
  <c r="T9" i="14"/>
  <c r="T9" i="17" s="1"/>
  <c r="D379" i="64"/>
  <c r="D94" i="56"/>
  <c r="C557" i="68"/>
  <c r="C556" i="68" s="1"/>
  <c r="C85" i="62"/>
  <c r="E338" i="65"/>
  <c r="E34" i="56"/>
  <c r="E86" i="48"/>
  <c r="E85" i="44"/>
  <c r="G168" i="68"/>
  <c r="C128" i="62"/>
  <c r="C447" i="70"/>
  <c r="C446" i="70" s="1"/>
  <c r="D22" i="25"/>
  <c r="D22" i="28" s="1"/>
  <c r="D20" i="25"/>
  <c r="D20" i="28" s="1"/>
  <c r="V23" i="12"/>
  <c r="V23" i="15" s="1"/>
  <c r="E109" i="56" l="1"/>
  <c r="F11" i="21"/>
  <c r="F7" i="21"/>
  <c r="F6" i="21"/>
  <c r="F10" i="21"/>
  <c r="E383" i="64"/>
  <c r="D404" i="69"/>
  <c r="D105" i="60"/>
  <c r="D461" i="69"/>
  <c r="D105" i="63"/>
  <c r="F9" i="21"/>
  <c r="E121" i="56"/>
  <c r="F138" i="56"/>
  <c r="E344" i="69"/>
  <c r="F342" i="70"/>
  <c r="E335" i="66"/>
  <c r="C19" i="13"/>
  <c r="C19" i="16" s="1"/>
  <c r="C19" i="10"/>
  <c r="J22" i="14"/>
  <c r="J22" i="17" s="1"/>
  <c r="D140" i="72"/>
  <c r="D168" i="46"/>
  <c r="M24" i="12"/>
  <c r="M24" i="15" s="1"/>
  <c r="C321" i="72"/>
  <c r="C167" i="56"/>
  <c r="C83" i="68"/>
  <c r="C96" i="42"/>
  <c r="D67" i="72"/>
  <c r="D167" i="42"/>
  <c r="E68" i="65"/>
  <c r="E32" i="42"/>
  <c r="F330" i="72"/>
  <c r="F176" i="56"/>
  <c r="F67" i="67"/>
  <c r="F69" i="42"/>
  <c r="F69" i="66"/>
  <c r="F54" i="42"/>
  <c r="E27" i="18"/>
  <c r="J150" i="70"/>
  <c r="J138" i="46"/>
  <c r="F9" i="25"/>
  <c r="F9" i="28" s="1"/>
  <c r="E147" i="48"/>
  <c r="E146" i="44"/>
  <c r="E328" i="71"/>
  <c r="E156" i="56"/>
  <c r="E50" i="56"/>
  <c r="D447" i="67"/>
  <c r="D446" i="67" s="1"/>
  <c r="D66" i="62"/>
  <c r="E86" i="49"/>
  <c r="E85" i="45"/>
  <c r="E85" i="46" s="1"/>
  <c r="E86" i="46"/>
  <c r="G342" i="69"/>
  <c r="G119" i="56"/>
  <c r="G11" i="21"/>
  <c r="F18" i="13"/>
  <c r="F18" i="16" s="1"/>
  <c r="F18" i="10"/>
  <c r="E342" i="65"/>
  <c r="E38" i="56"/>
  <c r="H17" i="14"/>
  <c r="H17" i="17" s="1"/>
  <c r="D557" i="68"/>
  <c r="D556" i="68" s="1"/>
  <c r="D85" i="62"/>
  <c r="L19" i="12"/>
  <c r="L19" i="15" s="1"/>
  <c r="L17" i="7"/>
  <c r="D79" i="64"/>
  <c r="D16" i="42"/>
  <c r="J19" i="14"/>
  <c r="J19" i="17" s="1"/>
  <c r="F110" i="59"/>
  <c r="F109" i="55"/>
  <c r="F110" i="56"/>
  <c r="F69" i="70"/>
  <c r="F135" i="42"/>
  <c r="U11" i="14"/>
  <c r="U11" i="17" s="1"/>
  <c r="J145" i="69"/>
  <c r="J114" i="46"/>
  <c r="K337" i="69"/>
  <c r="K114" i="56"/>
  <c r="E323" i="71"/>
  <c r="E151" i="56"/>
  <c r="D336" i="67"/>
  <c r="E328" i="72"/>
  <c r="E174" i="56"/>
  <c r="K142" i="71"/>
  <c r="K152" i="46"/>
  <c r="L146" i="69"/>
  <c r="L115" i="46"/>
  <c r="F68" i="65"/>
  <c r="F32" i="42"/>
  <c r="D178" i="68"/>
  <c r="D93" i="46"/>
  <c r="E219" i="68"/>
  <c r="E218" i="68" s="1"/>
  <c r="E85" i="48"/>
  <c r="E86" i="51"/>
  <c r="F255" i="69"/>
  <c r="F254" i="69" s="1"/>
  <c r="F109" i="52"/>
  <c r="E48" i="48"/>
  <c r="E47" i="44"/>
  <c r="E24" i="13"/>
  <c r="E24" i="16" s="1"/>
  <c r="E24" i="10"/>
  <c r="G28" i="23"/>
  <c r="G28" i="26" s="1"/>
  <c r="G23" i="24"/>
  <c r="G23" i="27" s="1"/>
  <c r="G23" i="21"/>
  <c r="F313" i="69"/>
  <c r="F332" i="69" s="1"/>
  <c r="F333" i="69"/>
  <c r="K143" i="69"/>
  <c r="K112" i="46"/>
  <c r="E146" i="68"/>
  <c r="E170" i="68" s="1"/>
  <c r="E171" i="68"/>
  <c r="G23" i="25"/>
  <c r="G23" i="28" s="1"/>
  <c r="K336" i="69"/>
  <c r="K113" i="56"/>
  <c r="E322" i="71"/>
  <c r="E150" i="56"/>
  <c r="F175" i="68"/>
  <c r="F90" i="46"/>
  <c r="F338" i="65"/>
  <c r="F34" i="56"/>
  <c r="D377" i="64"/>
  <c r="D16" i="56"/>
  <c r="D447" i="65"/>
  <c r="D446" i="65" s="1"/>
  <c r="D28" i="62"/>
  <c r="D24" i="13"/>
  <c r="D24" i="16" s="1"/>
  <c r="D24" i="10"/>
  <c r="G107" i="56"/>
  <c r="D409" i="72"/>
  <c r="D408" i="72" s="1"/>
  <c r="D164" i="61"/>
  <c r="E165" i="48"/>
  <c r="E164" i="44"/>
  <c r="E340" i="65"/>
  <c r="E36" i="56"/>
  <c r="E69" i="65"/>
  <c r="E35" i="42"/>
  <c r="N26" i="12"/>
  <c r="N26" i="15" s="1"/>
  <c r="F328" i="71"/>
  <c r="E67" i="65"/>
  <c r="E31" i="42"/>
  <c r="L146" i="67"/>
  <c r="L72" i="46"/>
  <c r="K163" i="64"/>
  <c r="K14" i="46"/>
  <c r="F145" i="66"/>
  <c r="F52" i="46"/>
  <c r="J150" i="67"/>
  <c r="J76" i="46"/>
  <c r="D336" i="66"/>
  <c r="D51" i="56"/>
  <c r="E70" i="65"/>
  <c r="E36" i="42"/>
  <c r="D416" i="68"/>
  <c r="D89" i="56"/>
  <c r="M20" i="12"/>
  <c r="M20" i="15" s="1"/>
  <c r="R18" i="12"/>
  <c r="R18" i="15" s="1"/>
  <c r="R18" i="14"/>
  <c r="R18" i="17" s="1"/>
  <c r="D21" i="21"/>
  <c r="E7" i="25"/>
  <c r="E7" i="28" s="1"/>
  <c r="E4" i="22"/>
  <c r="J23" i="14"/>
  <c r="J23" i="17" s="1"/>
  <c r="E21" i="13"/>
  <c r="E21" i="16" s="1"/>
  <c r="E21" i="10"/>
  <c r="E129" i="48"/>
  <c r="E128" i="44"/>
  <c r="G5" i="46"/>
  <c r="F102" i="67"/>
  <c r="F68" i="70"/>
  <c r="F132" i="42"/>
  <c r="L337" i="69"/>
  <c r="L114" i="56"/>
  <c r="D162" i="64"/>
  <c r="D13" i="46"/>
  <c r="F67" i="70"/>
  <c r="F131" i="42"/>
  <c r="C322" i="72"/>
  <c r="C168" i="56"/>
  <c r="E144" i="70"/>
  <c r="E132" i="46"/>
  <c r="L146" i="66"/>
  <c r="L53" i="46"/>
  <c r="C177" i="68"/>
  <c r="C92" i="46"/>
  <c r="H4" i="18"/>
  <c r="H3" i="18" s="1"/>
  <c r="M21" i="12"/>
  <c r="M21" i="15" s="1"/>
  <c r="F10" i="25"/>
  <c r="F10" i="28" s="1"/>
  <c r="F31" i="23"/>
  <c r="F31" i="26" s="1"/>
  <c r="C84" i="68"/>
  <c r="D409" i="71"/>
  <c r="D408" i="71" s="1"/>
  <c r="D146" i="61"/>
  <c r="D21" i="25"/>
  <c r="D21" i="28" s="1"/>
  <c r="F26" i="56"/>
  <c r="C27" i="14"/>
  <c r="C27" i="17" s="1"/>
  <c r="C3" i="11"/>
  <c r="D66" i="61"/>
  <c r="D428" i="67"/>
  <c r="D427" i="67" s="1"/>
  <c r="D427" i="72"/>
  <c r="D426" i="72" s="1"/>
  <c r="D164" i="62"/>
  <c r="F410" i="68"/>
  <c r="G28" i="21"/>
  <c r="H107" i="46"/>
  <c r="J24" i="14"/>
  <c r="J24" i="17" s="1"/>
  <c r="G154" i="64"/>
  <c r="F5" i="56"/>
  <c r="F5" i="21"/>
  <c r="E110" i="62"/>
  <c r="E390" i="69"/>
  <c r="E389" i="69" s="1"/>
  <c r="E109" i="59"/>
  <c r="F7" i="25"/>
  <c r="F7" i="28" s="1"/>
  <c r="E144" i="67"/>
  <c r="E70" i="46"/>
  <c r="E173" i="68"/>
  <c r="E88" i="46"/>
  <c r="H5" i="13"/>
  <c r="H5" i="16" s="1"/>
  <c r="H5" i="10"/>
  <c r="L336" i="69"/>
  <c r="L113" i="56"/>
  <c r="U10" i="14"/>
  <c r="U10" i="17" s="1"/>
  <c r="D76" i="64"/>
  <c r="F152" i="67"/>
  <c r="F78" i="46"/>
  <c r="G11" i="25"/>
  <c r="G11" i="28" s="1"/>
  <c r="E70" i="70"/>
  <c r="E136" i="42"/>
  <c r="J167" i="64"/>
  <c r="J18" i="46"/>
  <c r="F79" i="68"/>
  <c r="F88" i="42"/>
  <c r="D427" i="71"/>
  <c r="D426" i="71" s="1"/>
  <c r="D146" i="62"/>
  <c r="E29" i="48"/>
  <c r="E28" i="44"/>
  <c r="I17" i="14"/>
  <c r="I17" i="17" s="1"/>
  <c r="D15" i="23"/>
  <c r="D15" i="26" s="1"/>
  <c r="D16" i="26"/>
  <c r="F5" i="24"/>
  <c r="F5" i="27" s="1"/>
  <c r="H138" i="69"/>
  <c r="D428" i="65"/>
  <c r="D427" i="65" s="1"/>
  <c r="D28" i="61"/>
  <c r="E109" i="58"/>
  <c r="E371" i="69"/>
  <c r="E370" i="69" s="1"/>
  <c r="E110" i="61"/>
  <c r="D83" i="68"/>
  <c r="D96" i="42"/>
  <c r="F330" i="71"/>
  <c r="F158" i="56"/>
  <c r="F6" i="25"/>
  <c r="F6" i="28" s="1"/>
  <c r="E69" i="70"/>
  <c r="E135" i="42"/>
  <c r="M22" i="12"/>
  <c r="M22" i="15" s="1"/>
  <c r="F11" i="25"/>
  <c r="F11" i="28" s="1"/>
  <c r="K146" i="66"/>
  <c r="K53" i="46"/>
  <c r="G8" i="13"/>
  <c r="G8" i="16" s="1"/>
  <c r="G8" i="10"/>
  <c r="L150" i="69"/>
  <c r="L119" i="46"/>
  <c r="G10" i="25"/>
  <c r="G10" i="28" s="1"/>
  <c r="L68" i="69"/>
  <c r="L113" i="42"/>
  <c r="E175" i="68"/>
  <c r="E90" i="46"/>
  <c r="E8" i="48"/>
  <c r="E7" i="44"/>
  <c r="D533" i="68"/>
  <c r="D532" i="68" s="1"/>
  <c r="D85" i="61"/>
  <c r="D70" i="56"/>
  <c r="F110" i="58"/>
  <c r="F109" i="54"/>
  <c r="E67" i="48"/>
  <c r="E66" i="44"/>
  <c r="D20" i="21"/>
  <c r="K23" i="14"/>
  <c r="K23" i="17" s="1"/>
  <c r="F15" i="18"/>
  <c r="K24" i="14"/>
  <c r="K24" i="17" s="1"/>
  <c r="C40" i="56" l="1"/>
  <c r="C344" i="65"/>
  <c r="F342" i="65"/>
  <c r="D148" i="71"/>
  <c r="F156" i="56"/>
  <c r="F37" i="56"/>
  <c r="F341" i="65"/>
  <c r="C330" i="72"/>
  <c r="C176" i="56"/>
  <c r="E68" i="72"/>
  <c r="E344" i="70"/>
  <c r="H14" i="18"/>
  <c r="F38" i="56"/>
  <c r="F101" i="56"/>
  <c r="F20" i="56"/>
  <c r="E373" i="64"/>
  <c r="E12" i="56"/>
  <c r="K22" i="14"/>
  <c r="K22" i="17" s="1"/>
  <c r="K21" i="14"/>
  <c r="K21" i="17" s="1"/>
  <c r="K23" i="13"/>
  <c r="K23" i="16" s="1"/>
  <c r="K23" i="10"/>
  <c r="L143" i="69"/>
  <c r="L112" i="46"/>
  <c r="L142" i="72"/>
  <c r="L170" i="46"/>
  <c r="K150" i="66"/>
  <c r="K57" i="46"/>
  <c r="K150" i="67"/>
  <c r="K76" i="46"/>
  <c r="R10" i="12"/>
  <c r="R10" i="15" s="1"/>
  <c r="D161" i="64"/>
  <c r="D12" i="46"/>
  <c r="G186" i="68"/>
  <c r="G101" i="46"/>
  <c r="L167" i="64"/>
  <c r="L18" i="46"/>
  <c r="F144" i="66"/>
  <c r="F51" i="46"/>
  <c r="J144" i="69"/>
  <c r="J113" i="46"/>
  <c r="E135" i="64"/>
  <c r="E156" i="64" s="1"/>
  <c r="E157" i="64"/>
  <c r="E147" i="49"/>
  <c r="E146" i="45"/>
  <c r="E146" i="46" s="1"/>
  <c r="E147" i="46"/>
  <c r="F428" i="68"/>
  <c r="F381" i="64"/>
  <c r="C29" i="24"/>
  <c r="C29" i="27" s="1"/>
  <c r="C29" i="21"/>
  <c r="E324" i="72"/>
  <c r="E170" i="56"/>
  <c r="F70" i="67"/>
  <c r="F74" i="42"/>
  <c r="E337" i="66"/>
  <c r="E52" i="56"/>
  <c r="E20" i="23"/>
  <c r="E20" i="26" s="1"/>
  <c r="K142" i="72"/>
  <c r="K170" i="46"/>
  <c r="F102" i="70"/>
  <c r="F143" i="67"/>
  <c r="F69" i="46"/>
  <c r="F31" i="25"/>
  <c r="F31" i="28" s="1"/>
  <c r="D152" i="70"/>
  <c r="D140" i="46"/>
  <c r="D337" i="65"/>
  <c r="D33" i="56"/>
  <c r="F102" i="66"/>
  <c r="M146" i="69"/>
  <c r="M115" i="46"/>
  <c r="M150" i="69"/>
  <c r="M119" i="46"/>
  <c r="E20" i="24"/>
  <c r="E20" i="27" s="1"/>
  <c r="E22" i="13"/>
  <c r="E22" i="16" s="1"/>
  <c r="E22" i="10"/>
  <c r="E118" i="71"/>
  <c r="E136" i="71" s="1"/>
  <c r="E137" i="71"/>
  <c r="F36" i="56"/>
  <c r="E179" i="66"/>
  <c r="E178" i="66" s="1"/>
  <c r="E47" i="48"/>
  <c r="E48" i="51"/>
  <c r="E86" i="52"/>
  <c r="E85" i="49"/>
  <c r="E243" i="68"/>
  <c r="E242" i="68" s="1"/>
  <c r="J21" i="14"/>
  <c r="J21" i="17" s="1"/>
  <c r="C21" i="56"/>
  <c r="F122" i="68"/>
  <c r="K150" i="65"/>
  <c r="K38" i="46"/>
  <c r="G169" i="64"/>
  <c r="G20" i="46"/>
  <c r="E8" i="49"/>
  <c r="E7" i="45"/>
  <c r="E7" i="46" s="1"/>
  <c r="E8" i="46"/>
  <c r="D370" i="64"/>
  <c r="F69" i="67"/>
  <c r="F73" i="42"/>
  <c r="M146" i="67"/>
  <c r="M72" i="46"/>
  <c r="E321" i="71"/>
  <c r="E149" i="56"/>
  <c r="M176" i="68"/>
  <c r="M91" i="46"/>
  <c r="R9" i="12"/>
  <c r="R9" i="15" s="1"/>
  <c r="N24" i="12"/>
  <c r="N24" i="15" s="1"/>
  <c r="D152" i="66"/>
  <c r="D59" i="46"/>
  <c r="D24" i="23"/>
  <c r="D24" i="26" s="1"/>
  <c r="H70" i="69"/>
  <c r="H117" i="42"/>
  <c r="E67" i="51"/>
  <c r="E179" i="67"/>
  <c r="E178" i="67" s="1"/>
  <c r="E66" i="48"/>
  <c r="D19" i="21"/>
  <c r="F28" i="23"/>
  <c r="F28" i="26" s="1"/>
  <c r="I10" i="13"/>
  <c r="I10" i="16" s="1"/>
  <c r="I10" i="10"/>
  <c r="E48" i="49"/>
  <c r="E47" i="45"/>
  <c r="E47" i="46" s="1"/>
  <c r="E48" i="46"/>
  <c r="D11" i="42"/>
  <c r="F5" i="23"/>
  <c r="F5" i="26" s="1"/>
  <c r="C3" i="14"/>
  <c r="C97" i="42"/>
  <c r="F340" i="65"/>
  <c r="F67" i="48"/>
  <c r="F66" i="44"/>
  <c r="E165" i="51"/>
  <c r="E164" i="48"/>
  <c r="E173" i="72"/>
  <c r="E172" i="72" s="1"/>
  <c r="C29" i="23"/>
  <c r="C29" i="26" s="1"/>
  <c r="J23" i="13"/>
  <c r="J23" i="16" s="1"/>
  <c r="J23" i="10"/>
  <c r="E291" i="68"/>
  <c r="E290" i="68" s="1"/>
  <c r="E85" i="51"/>
  <c r="E99" i="6"/>
  <c r="C382" i="64"/>
  <c r="E375" i="64"/>
  <c r="E14" i="56"/>
  <c r="F324" i="71"/>
  <c r="F152" i="56"/>
  <c r="G70" i="69"/>
  <c r="G117" i="42"/>
  <c r="F102" i="65"/>
  <c r="K146" i="72"/>
  <c r="K174" i="46"/>
  <c r="G70" i="66"/>
  <c r="G55" i="42"/>
  <c r="O26" i="12"/>
  <c r="O26" i="15" s="1"/>
  <c r="N21" i="12"/>
  <c r="N21" i="15" s="1"/>
  <c r="K167" i="64"/>
  <c r="K18" i="46"/>
  <c r="F145" i="70"/>
  <c r="F133" i="46"/>
  <c r="E165" i="49"/>
  <c r="E164" i="45"/>
  <c r="E164" i="46" s="1"/>
  <c r="E165" i="46"/>
  <c r="E121" i="66"/>
  <c r="E140" i="66" s="1"/>
  <c r="E141" i="66"/>
  <c r="F30" i="13"/>
  <c r="F30" i="16" s="1"/>
  <c r="F30" i="10"/>
  <c r="M19" i="12"/>
  <c r="M19" i="15" s="1"/>
  <c r="M17" i="7"/>
  <c r="E140" i="56"/>
  <c r="D19" i="24"/>
  <c r="D19" i="27" s="1"/>
  <c r="E15" i="8"/>
  <c r="E16" i="12"/>
  <c r="K150" i="70"/>
  <c r="K138" i="46"/>
  <c r="M146" i="70"/>
  <c r="M134" i="46"/>
  <c r="E174" i="68"/>
  <c r="E89" i="46"/>
  <c r="E4" i="25"/>
  <c r="E4" i="28" s="1"/>
  <c r="K146" i="65"/>
  <c r="K34" i="46"/>
  <c r="F70" i="71"/>
  <c r="F154" i="42"/>
  <c r="D187" i="68"/>
  <c r="D102" i="46"/>
  <c r="F145" i="67"/>
  <c r="F71" i="46"/>
  <c r="E68" i="71"/>
  <c r="E150" i="42"/>
  <c r="E145" i="65"/>
  <c r="E33" i="46"/>
  <c r="F114" i="64"/>
  <c r="D160" i="64"/>
  <c r="D11" i="46"/>
  <c r="J20" i="14"/>
  <c r="J20" i="17" s="1"/>
  <c r="E118" i="72"/>
  <c r="E136" i="72" s="1"/>
  <c r="E137" i="72"/>
  <c r="E129" i="51"/>
  <c r="E128" i="48"/>
  <c r="E179" i="70"/>
  <c r="E178" i="70" s="1"/>
  <c r="D31" i="56"/>
  <c r="H11" i="13"/>
  <c r="H11" i="16" s="1"/>
  <c r="H11" i="10"/>
  <c r="D337" i="70"/>
  <c r="D133" i="56"/>
  <c r="M146" i="66"/>
  <c r="M53" i="46"/>
  <c r="K145" i="69"/>
  <c r="K114" i="46"/>
  <c r="E374" i="64"/>
  <c r="E13" i="56"/>
  <c r="E199" i="64"/>
  <c r="E198" i="64" s="1"/>
  <c r="E8" i="51"/>
  <c r="E7" i="48"/>
  <c r="E28" i="48"/>
  <c r="E29" i="51"/>
  <c r="E179" i="65"/>
  <c r="E178" i="65" s="1"/>
  <c r="R11" i="12"/>
  <c r="R11" i="15" s="1"/>
  <c r="D78" i="64"/>
  <c r="D15" i="42"/>
  <c r="D139" i="72"/>
  <c r="D167" i="46"/>
  <c r="F321" i="71"/>
  <c r="F149" i="56"/>
  <c r="E323" i="72"/>
  <c r="E169" i="56"/>
  <c r="F339" i="65"/>
  <c r="F35" i="56"/>
  <c r="E364" i="68"/>
  <c r="K180" i="68"/>
  <c r="K95" i="46"/>
  <c r="K184" i="68"/>
  <c r="K99" i="46"/>
  <c r="L146" i="70"/>
  <c r="L134" i="46"/>
  <c r="D170" i="64"/>
  <c r="D21" i="46"/>
  <c r="G338" i="66"/>
  <c r="G53" i="56"/>
  <c r="F173" i="68"/>
  <c r="F88" i="46"/>
  <c r="F371" i="69"/>
  <c r="F370" i="69" s="1"/>
  <c r="F110" i="61"/>
  <c r="F109" i="58"/>
  <c r="E428" i="69"/>
  <c r="E427" i="69" s="1"/>
  <c r="E109" i="61"/>
  <c r="E67" i="49"/>
  <c r="E66" i="45"/>
  <c r="E66" i="46" s="1"/>
  <c r="E67" i="46"/>
  <c r="G28" i="25"/>
  <c r="G28" i="28" s="1"/>
  <c r="D335" i="65"/>
  <c r="H8" i="13"/>
  <c r="H8" i="16" s="1"/>
  <c r="H8" i="10"/>
  <c r="E129" i="49"/>
  <c r="E128" i="45"/>
  <c r="E128" i="46" s="1"/>
  <c r="E129" i="46"/>
  <c r="C59" i="56"/>
  <c r="F109" i="56"/>
  <c r="K146" i="71"/>
  <c r="K156" i="46"/>
  <c r="L150" i="67"/>
  <c r="L76" i="46"/>
  <c r="U9" i="14"/>
  <c r="U9" i="17" s="1"/>
  <c r="M338" i="69"/>
  <c r="M115" i="56"/>
  <c r="N22" i="12"/>
  <c r="N22" i="15" s="1"/>
  <c r="F100" i="71"/>
  <c r="L176" i="68"/>
  <c r="L91" i="46"/>
  <c r="E15" i="9"/>
  <c r="E16" i="10"/>
  <c r="E16" i="13"/>
  <c r="G67" i="69"/>
  <c r="G112" i="42"/>
  <c r="E322" i="72"/>
  <c r="E168" i="56"/>
  <c r="F67" i="65"/>
  <c r="F31" i="42"/>
  <c r="F143" i="70"/>
  <c r="F131" i="46"/>
  <c r="D148" i="72"/>
  <c r="D176" i="46"/>
  <c r="F143" i="66"/>
  <c r="F50" i="46"/>
  <c r="E69" i="71"/>
  <c r="E153" i="42"/>
  <c r="F100" i="72"/>
  <c r="N20" i="12"/>
  <c r="N20" i="15" s="1"/>
  <c r="G68" i="67"/>
  <c r="G70" i="42"/>
  <c r="G102" i="69"/>
  <c r="J26" i="13"/>
  <c r="J26" i="16" s="1"/>
  <c r="J26" i="10"/>
  <c r="E121" i="67"/>
  <c r="E140" i="67" s="1"/>
  <c r="E141" i="67"/>
  <c r="E447" i="69"/>
  <c r="E446" i="69" s="1"/>
  <c r="E109" i="62"/>
  <c r="F31" i="24"/>
  <c r="F31" i="27" s="1"/>
  <c r="F31" i="21"/>
  <c r="F28" i="24"/>
  <c r="F28" i="27" s="1"/>
  <c r="F28" i="21"/>
  <c r="E141" i="70"/>
  <c r="E121" i="70"/>
  <c r="E140" i="70" s="1"/>
  <c r="C344" i="66"/>
  <c r="E29" i="49"/>
  <c r="E28" i="45"/>
  <c r="E28" i="46" s="1"/>
  <c r="E29" i="46"/>
  <c r="F109" i="59"/>
  <c r="F390" i="69"/>
  <c r="F389" i="69" s="1"/>
  <c r="F110" i="62"/>
  <c r="F366" i="64"/>
  <c r="E141" i="65"/>
  <c r="E121" i="65"/>
  <c r="E140" i="65" s="1"/>
  <c r="J17" i="11"/>
  <c r="E173" i="71"/>
  <c r="E172" i="71" s="1"/>
  <c r="E146" i="48"/>
  <c r="E147" i="51"/>
  <c r="E24" i="23"/>
  <c r="E24" i="26" s="1"/>
  <c r="L24" i="14"/>
  <c r="L24" i="17" s="1"/>
  <c r="E15" i="10" l="1"/>
  <c r="C380" i="64"/>
  <c r="C19" i="56"/>
  <c r="D158" i="46"/>
  <c r="E168" i="42"/>
  <c r="D40" i="46"/>
  <c r="D152" i="65"/>
  <c r="D29" i="13"/>
  <c r="D29" i="16" s="1"/>
  <c r="E20" i="21"/>
  <c r="E141" i="71"/>
  <c r="G342" i="66"/>
  <c r="E131" i="56"/>
  <c r="E335" i="70"/>
  <c r="E26" i="24"/>
  <c r="E26" i="27" s="1"/>
  <c r="G57" i="56"/>
  <c r="D19" i="25"/>
  <c r="D19" i="28" s="1"/>
  <c r="L22" i="14"/>
  <c r="L22" i="17" s="1"/>
  <c r="C19" i="23"/>
  <c r="C19" i="26" s="1"/>
  <c r="L23" i="13"/>
  <c r="L23" i="16" s="1"/>
  <c r="L23" i="10"/>
  <c r="L20" i="14"/>
  <c r="L20" i="17" s="1"/>
  <c r="G330" i="66"/>
  <c r="G45" i="56"/>
  <c r="G7" i="23"/>
  <c r="G7" i="26" s="1"/>
  <c r="E294" i="66"/>
  <c r="F145" i="65"/>
  <c r="F33" i="46"/>
  <c r="G9" i="24"/>
  <c r="G9" i="27" s="1"/>
  <c r="E191" i="71"/>
  <c r="E190" i="71" s="1"/>
  <c r="E146" i="49"/>
  <c r="E147" i="52"/>
  <c r="M143" i="69"/>
  <c r="M112" i="46"/>
  <c r="H23" i="23"/>
  <c r="H23" i="26" s="1"/>
  <c r="M68" i="69"/>
  <c r="M113" i="42"/>
  <c r="M146" i="65"/>
  <c r="M34" i="46"/>
  <c r="M142" i="72"/>
  <c r="M170" i="46"/>
  <c r="F143" i="65"/>
  <c r="F31" i="46"/>
  <c r="L150" i="66"/>
  <c r="L57" i="46"/>
  <c r="E67" i="72"/>
  <c r="E167" i="42"/>
  <c r="F24" i="13"/>
  <c r="F24" i="16" s="1"/>
  <c r="F24" i="10"/>
  <c r="F18" i="23"/>
  <c r="F18" i="26" s="1"/>
  <c r="E86" i="58"/>
  <c r="E85" i="54"/>
  <c r="H138" i="67"/>
  <c r="E69" i="56"/>
  <c r="E165" i="52"/>
  <c r="E191" i="72"/>
  <c r="E190" i="72" s="1"/>
  <c r="E164" i="49"/>
  <c r="E129" i="6"/>
  <c r="E153" i="6"/>
  <c r="G28" i="13"/>
  <c r="G28" i="16" s="1"/>
  <c r="G28" i="10"/>
  <c r="C11" i="56"/>
  <c r="F21" i="13"/>
  <c r="F21" i="16" s="1"/>
  <c r="F21" i="10"/>
  <c r="F129" i="48"/>
  <c r="F128" i="44"/>
  <c r="G72" i="56"/>
  <c r="F70" i="72"/>
  <c r="F172" i="42"/>
  <c r="N143" i="69"/>
  <c r="N112" i="46"/>
  <c r="F141" i="67"/>
  <c r="F121" i="67"/>
  <c r="F140" i="67" s="1"/>
  <c r="F5" i="25"/>
  <c r="F5" i="28" s="1"/>
  <c r="G145" i="67"/>
  <c r="G71" i="46"/>
  <c r="N150" i="69"/>
  <c r="N119" i="46"/>
  <c r="F64" i="56"/>
  <c r="F8" i="21"/>
  <c r="G68" i="66"/>
  <c r="G51" i="42"/>
  <c r="E294" i="65"/>
  <c r="L145" i="69"/>
  <c r="L114" i="46"/>
  <c r="E227" i="71"/>
  <c r="E226" i="71" s="1"/>
  <c r="E146" i="51"/>
  <c r="F28" i="25"/>
  <c r="F28" i="28" s="1"/>
  <c r="E198" i="70"/>
  <c r="E197" i="70" s="1"/>
  <c r="E128" i="49"/>
  <c r="E129" i="52"/>
  <c r="F22" i="13"/>
  <c r="F22" i="16" s="1"/>
  <c r="F22" i="10"/>
  <c r="F174" i="68"/>
  <c r="F89" i="46"/>
  <c r="E262" i="64"/>
  <c r="E261" i="64" s="1"/>
  <c r="E7" i="51"/>
  <c r="I107" i="46"/>
  <c r="E335" i="67"/>
  <c r="K19" i="14"/>
  <c r="K19" i="17" s="1"/>
  <c r="K17" i="11"/>
  <c r="F67" i="51"/>
  <c r="F66" i="48"/>
  <c r="F179" i="67"/>
  <c r="F178" i="67" s="1"/>
  <c r="E102" i="56"/>
  <c r="C372" i="64"/>
  <c r="G338" i="67"/>
  <c r="G410" i="68"/>
  <c r="G9" i="23"/>
  <c r="G9" i="26" s="1"/>
  <c r="L163" i="64"/>
  <c r="L14" i="46"/>
  <c r="G138" i="67"/>
  <c r="E227" i="72"/>
  <c r="E226" i="72" s="1"/>
  <c r="E164" i="51"/>
  <c r="C3" i="17"/>
  <c r="E337" i="67"/>
  <c r="E71" i="56"/>
  <c r="M150" i="70"/>
  <c r="M138" i="46"/>
  <c r="N338" i="69"/>
  <c r="N115" i="56"/>
  <c r="E77" i="64"/>
  <c r="E12" i="42"/>
  <c r="H330" i="69"/>
  <c r="H107" i="56"/>
  <c r="H10" i="23"/>
  <c r="H10" i="26" s="1"/>
  <c r="K144" i="69"/>
  <c r="K113" i="46"/>
  <c r="F144" i="67"/>
  <c r="F70" i="46"/>
  <c r="D24" i="25"/>
  <c r="D24" i="28" s="1"/>
  <c r="F30" i="23"/>
  <c r="F30" i="26" s="1"/>
  <c r="E67" i="71"/>
  <c r="E149" i="42"/>
  <c r="F109" i="62"/>
  <c r="F447" i="69"/>
  <c r="F446" i="69" s="1"/>
  <c r="F165" i="48"/>
  <c r="F164" i="44"/>
  <c r="E86" i="59"/>
  <c r="E85" i="55"/>
  <c r="E86" i="56"/>
  <c r="I138" i="69"/>
  <c r="D19" i="13"/>
  <c r="D19" i="16" s="1"/>
  <c r="D19" i="10"/>
  <c r="H6" i="13"/>
  <c r="H6" i="16" s="1"/>
  <c r="H6" i="10"/>
  <c r="H10" i="24"/>
  <c r="H10" i="27" s="1"/>
  <c r="E236" i="67"/>
  <c r="E235" i="67" s="1"/>
  <c r="E66" i="51"/>
  <c r="E429" i="68"/>
  <c r="R6" i="12"/>
  <c r="R6" i="15" s="1"/>
  <c r="R6" i="14"/>
  <c r="R6" i="17" s="1"/>
  <c r="G7" i="24"/>
  <c r="G7" i="27" s="1"/>
  <c r="G7" i="21"/>
  <c r="F86" i="48"/>
  <c r="F85" i="44"/>
  <c r="E315" i="68"/>
  <c r="E314" i="68" s="1"/>
  <c r="E85" i="52"/>
  <c r="E236" i="66"/>
  <c r="E235" i="66" s="1"/>
  <c r="E47" i="51"/>
  <c r="D9" i="56"/>
  <c r="F18" i="24"/>
  <c r="F18" i="27" s="1"/>
  <c r="F18" i="21"/>
  <c r="R8" i="12"/>
  <c r="R8" i="15" s="1"/>
  <c r="R8" i="14"/>
  <c r="R8" i="17" s="1"/>
  <c r="E337" i="70"/>
  <c r="E133" i="56"/>
  <c r="H64" i="46"/>
  <c r="D19" i="23"/>
  <c r="D19" i="26" s="1"/>
  <c r="F48" i="48"/>
  <c r="F47" i="44"/>
  <c r="E141" i="72"/>
  <c r="E169" i="46"/>
  <c r="L184" i="68"/>
  <c r="L99" i="46"/>
  <c r="L146" i="71"/>
  <c r="L156" i="46"/>
  <c r="E144" i="65"/>
  <c r="E32" i="46"/>
  <c r="O22" i="12"/>
  <c r="O22" i="15" s="1"/>
  <c r="G152" i="67"/>
  <c r="G78" i="46"/>
  <c r="L146" i="65"/>
  <c r="L34" i="46"/>
  <c r="E326" i="64"/>
  <c r="E143" i="65"/>
  <c r="E31" i="46"/>
  <c r="E388" i="68"/>
  <c r="E412" i="68" s="1"/>
  <c r="E413" i="68"/>
  <c r="E16" i="16"/>
  <c r="E15" i="13"/>
  <c r="E15" i="16" s="1"/>
  <c r="E17" i="18"/>
  <c r="H126" i="46"/>
  <c r="E15" i="12"/>
  <c r="E15" i="15" s="1"/>
  <c r="E16" i="15"/>
  <c r="K20" i="14"/>
  <c r="K20" i="17" s="1"/>
  <c r="C29" i="25"/>
  <c r="C29" i="28" s="1"/>
  <c r="C27" i="22"/>
  <c r="C27" i="25" s="1"/>
  <c r="C27" i="28" s="1"/>
  <c r="F174" i="56"/>
  <c r="D24" i="24"/>
  <c r="D24" i="27" s="1"/>
  <c r="D24" i="21"/>
  <c r="E8" i="52"/>
  <c r="E7" i="49"/>
  <c r="E220" i="64"/>
  <c r="E219" i="64" s="1"/>
  <c r="F10" i="56"/>
  <c r="H342" i="69"/>
  <c r="H119" i="56"/>
  <c r="E336" i="66"/>
  <c r="E51" i="56"/>
  <c r="F20" i="13"/>
  <c r="F20" i="16" s="1"/>
  <c r="F20" i="10"/>
  <c r="G6" i="24"/>
  <c r="G6" i="27" s="1"/>
  <c r="C322" i="64"/>
  <c r="C3" i="54"/>
  <c r="N146" i="66"/>
  <c r="N53" i="46"/>
  <c r="F323" i="71"/>
  <c r="F151" i="56"/>
  <c r="N163" i="64"/>
  <c r="N14" i="46"/>
  <c r="E294" i="67"/>
  <c r="H339" i="69"/>
  <c r="H116" i="56"/>
  <c r="N146" i="69"/>
  <c r="N115" i="46"/>
  <c r="D336" i="65"/>
  <c r="D32" i="56"/>
  <c r="L150" i="65"/>
  <c r="L38" i="46"/>
  <c r="E70" i="72"/>
  <c r="E172" i="42"/>
  <c r="E321" i="72"/>
  <c r="E167" i="56"/>
  <c r="M337" i="69"/>
  <c r="M114" i="56"/>
  <c r="J17" i="14"/>
  <c r="J17" i="17" s="1"/>
  <c r="G110" i="48"/>
  <c r="G109" i="44"/>
  <c r="E21" i="23"/>
  <c r="E21" i="26" s="1"/>
  <c r="E67" i="52"/>
  <c r="E198" i="67"/>
  <c r="E197" i="67" s="1"/>
  <c r="E66" i="49"/>
  <c r="F109" i="61"/>
  <c r="F428" i="69"/>
  <c r="F427" i="69" s="1"/>
  <c r="F8" i="24"/>
  <c r="F8" i="27" s="1"/>
  <c r="E28" i="51"/>
  <c r="E236" i="65"/>
  <c r="E235" i="65" s="1"/>
  <c r="E128" i="51"/>
  <c r="E236" i="70"/>
  <c r="E235" i="70" s="1"/>
  <c r="H138" i="70"/>
  <c r="F8" i="48"/>
  <c r="F7" i="44"/>
  <c r="H7" i="13"/>
  <c r="H7" i="16" s="1"/>
  <c r="H7" i="10"/>
  <c r="F328" i="72"/>
  <c r="D131" i="56"/>
  <c r="F371" i="64"/>
  <c r="N19" i="12"/>
  <c r="N19" i="15" s="1"/>
  <c r="N17" i="7"/>
  <c r="S18" i="12"/>
  <c r="S18" i="15" s="1"/>
  <c r="S18" i="14"/>
  <c r="S18" i="17" s="1"/>
  <c r="G330" i="71"/>
  <c r="G158" i="56"/>
  <c r="O338" i="69"/>
  <c r="O115" i="56"/>
  <c r="N176" i="68"/>
  <c r="N91" i="46"/>
  <c r="G69" i="69"/>
  <c r="G116" i="42"/>
  <c r="E21" i="24"/>
  <c r="E21" i="27" s="1"/>
  <c r="C19" i="24"/>
  <c r="C19" i="27" s="1"/>
  <c r="C19" i="21"/>
  <c r="P26" i="12"/>
  <c r="P26" i="15" s="1"/>
  <c r="E20" i="25"/>
  <c r="E20" i="28" s="1"/>
  <c r="D336" i="70"/>
  <c r="D132" i="56"/>
  <c r="E421" i="68"/>
  <c r="E94" i="56"/>
  <c r="L142" i="71"/>
  <c r="L152" i="46"/>
  <c r="O21" i="12"/>
  <c r="O21" i="15" s="1"/>
  <c r="M142" i="71"/>
  <c r="M152" i="46"/>
  <c r="M336" i="69"/>
  <c r="M113" i="56"/>
  <c r="E24" i="24"/>
  <c r="E24" i="27" s="1"/>
  <c r="E24" i="21"/>
  <c r="F147" i="48"/>
  <c r="F146" i="44"/>
  <c r="F29" i="48"/>
  <c r="F28" i="44"/>
  <c r="E48" i="52"/>
  <c r="E47" i="49"/>
  <c r="E198" i="66"/>
  <c r="E197" i="66" s="1"/>
  <c r="D335" i="70"/>
  <c r="H5" i="46"/>
  <c r="L146" i="72"/>
  <c r="L174" i="46"/>
  <c r="E29" i="52"/>
  <c r="E28" i="49"/>
  <c r="E198" i="65"/>
  <c r="E197" i="65" s="1"/>
  <c r="G75" i="64"/>
  <c r="G10" i="42"/>
  <c r="M180" i="68"/>
  <c r="M95" i="46"/>
  <c r="G330" i="65"/>
  <c r="G6" i="23"/>
  <c r="G6" i="26" s="1"/>
  <c r="E294" i="70"/>
  <c r="F70" i="65"/>
  <c r="F36" i="42"/>
  <c r="O20" i="12"/>
  <c r="O20" i="15" s="1"/>
  <c r="E282" i="71"/>
  <c r="F69" i="65"/>
  <c r="F35" i="42"/>
  <c r="L150" i="70"/>
  <c r="L138" i="46"/>
  <c r="L180" i="68"/>
  <c r="L95" i="46"/>
  <c r="F144" i="70"/>
  <c r="F132" i="46"/>
  <c r="O24" i="12"/>
  <c r="O24" i="15" s="1"/>
  <c r="E282" i="72"/>
  <c r="F27" i="18"/>
  <c r="F330" i="67"/>
  <c r="K26" i="13"/>
  <c r="K26" i="16" s="1"/>
  <c r="K26" i="10"/>
  <c r="G64" i="46"/>
  <c r="R5" i="12"/>
  <c r="R5" i="15" s="1"/>
  <c r="R5" i="14"/>
  <c r="R5" i="17" s="1"/>
  <c r="D29" i="14"/>
  <c r="D29" i="17" s="1"/>
  <c r="D27" i="11"/>
  <c r="F67" i="49"/>
  <c r="F66" i="45"/>
  <c r="F66" i="46" s="1"/>
  <c r="F67" i="46"/>
  <c r="L23" i="14"/>
  <c r="L23" i="17" s="1"/>
  <c r="H154" i="64"/>
  <c r="G31" i="13"/>
  <c r="G31" i="16" s="1"/>
  <c r="G31" i="10"/>
  <c r="M24" i="14"/>
  <c r="M24" i="17" s="1"/>
  <c r="M23" i="14"/>
  <c r="M23" i="17" s="1"/>
  <c r="E24" i="25"/>
  <c r="E24" i="28" s="1"/>
  <c r="D29" i="10" l="1"/>
  <c r="E151" i="46"/>
  <c r="E21" i="21"/>
  <c r="E82" i="68"/>
  <c r="E162" i="64"/>
  <c r="E415" i="68"/>
  <c r="M23" i="13"/>
  <c r="M23" i="16" s="1"/>
  <c r="M23" i="10"/>
  <c r="F322" i="71"/>
  <c r="F150" i="56"/>
  <c r="N68" i="69"/>
  <c r="N113" i="42"/>
  <c r="H67" i="69"/>
  <c r="H112" i="42"/>
  <c r="H102" i="69"/>
  <c r="G5" i="24"/>
  <c r="G5" i="27" s="1"/>
  <c r="D30" i="56"/>
  <c r="M150" i="66"/>
  <c r="M57" i="46"/>
  <c r="P22" i="12"/>
  <c r="P22" i="15" s="1"/>
  <c r="G9" i="25"/>
  <c r="G9" i="28" s="1"/>
  <c r="N146" i="70"/>
  <c r="N134" i="46"/>
  <c r="E15" i="20"/>
  <c r="E16" i="24"/>
  <c r="N337" i="69"/>
  <c r="N114" i="56"/>
  <c r="F30" i="25"/>
  <c r="F30" i="28" s="1"/>
  <c r="G330" i="72"/>
  <c r="G79" i="68"/>
  <c r="G88" i="42"/>
  <c r="N146" i="72"/>
  <c r="N174" i="46"/>
  <c r="F152" i="69"/>
  <c r="F121" i="46"/>
  <c r="E152" i="69"/>
  <c r="E121" i="46"/>
  <c r="L21" i="14"/>
  <c r="L21" i="17" s="1"/>
  <c r="C370" i="64"/>
  <c r="C343" i="64"/>
  <c r="C364" i="64" s="1"/>
  <c r="F173" i="71"/>
  <c r="F172" i="71" s="1"/>
  <c r="F147" i="51"/>
  <c r="F146" i="48"/>
  <c r="F157" i="64"/>
  <c r="F135" i="64"/>
  <c r="F156" i="64" s="1"/>
  <c r="G342" i="67"/>
  <c r="G76" i="56"/>
  <c r="H45" i="46"/>
  <c r="E8" i="59"/>
  <c r="E7" i="55"/>
  <c r="E8" i="56"/>
  <c r="F48" i="49"/>
  <c r="F48" i="46"/>
  <c r="F47" i="45"/>
  <c r="F47" i="46" s="1"/>
  <c r="F118" i="72"/>
  <c r="F136" i="72" s="1"/>
  <c r="F137" i="72"/>
  <c r="F78" i="56"/>
  <c r="E245" i="72"/>
  <c r="E244" i="72" s="1"/>
  <c r="E164" i="52"/>
  <c r="H26" i="46"/>
  <c r="E29" i="59"/>
  <c r="E28" i="55"/>
  <c r="E29" i="56"/>
  <c r="E300" i="71"/>
  <c r="E318" i="71" s="1"/>
  <c r="E319" i="71"/>
  <c r="F99" i="6"/>
  <c r="G9" i="21"/>
  <c r="N142" i="71"/>
  <c r="N152" i="46"/>
  <c r="N180" i="68"/>
  <c r="N95" i="46"/>
  <c r="G70" i="70"/>
  <c r="G136" i="42"/>
  <c r="E417" i="68"/>
  <c r="E90" i="56"/>
  <c r="F141" i="70"/>
  <c r="F121" i="70"/>
  <c r="F140" i="70" s="1"/>
  <c r="G145" i="66"/>
  <c r="G52" i="46"/>
  <c r="M146" i="72"/>
  <c r="M174" i="46"/>
  <c r="N146" i="65"/>
  <c r="N34" i="46"/>
  <c r="Q26" i="12"/>
  <c r="Q26" i="15" s="1"/>
  <c r="F16" i="10"/>
  <c r="F15" i="9"/>
  <c r="F16" i="13"/>
  <c r="V10" i="14"/>
  <c r="V10" i="17" s="1"/>
  <c r="C427" i="64"/>
  <c r="C3" i="59"/>
  <c r="C490" i="64"/>
  <c r="C3" i="62"/>
  <c r="H9" i="13"/>
  <c r="H9" i="16" s="1"/>
  <c r="H9" i="10"/>
  <c r="H138" i="66"/>
  <c r="C92" i="56"/>
  <c r="E129" i="59"/>
  <c r="E128" i="55"/>
  <c r="E129" i="56"/>
  <c r="G30" i="13"/>
  <c r="G30" i="16" s="1"/>
  <c r="G30" i="10"/>
  <c r="F86" i="49"/>
  <c r="F86" i="46"/>
  <c r="F85" i="45"/>
  <c r="F85" i="46" s="1"/>
  <c r="E369" i="64"/>
  <c r="E347" i="64"/>
  <c r="E368" i="64" s="1"/>
  <c r="F219" i="68"/>
  <c r="F218" i="68" s="1"/>
  <c r="F85" i="48"/>
  <c r="F86" i="51"/>
  <c r="F121" i="66"/>
  <c r="F140" i="66" s="1"/>
  <c r="F141" i="66"/>
  <c r="K17" i="14"/>
  <c r="K17" i="17" s="1"/>
  <c r="E29" i="58"/>
  <c r="E28" i="54"/>
  <c r="O19" i="12"/>
  <c r="O19" i="15" s="1"/>
  <c r="O17" i="7"/>
  <c r="F8" i="23"/>
  <c r="F8" i="26" s="1"/>
  <c r="F344" i="67"/>
  <c r="G338" i="70"/>
  <c r="G134" i="56"/>
  <c r="H138" i="65"/>
  <c r="E313" i="65"/>
  <c r="E332" i="65" s="1"/>
  <c r="E333" i="65"/>
  <c r="F15" i="8"/>
  <c r="F16" i="12"/>
  <c r="E146" i="52"/>
  <c r="E245" i="71"/>
  <c r="E244" i="71" s="1"/>
  <c r="F29" i="49"/>
  <c r="F29" i="46"/>
  <c r="F28" i="45"/>
  <c r="F28" i="46" s="1"/>
  <c r="E78" i="64"/>
  <c r="E15" i="42"/>
  <c r="F323" i="72"/>
  <c r="F169" i="56"/>
  <c r="E336" i="70"/>
  <c r="E132" i="56"/>
  <c r="E485" i="68"/>
  <c r="E484" i="68" s="1"/>
  <c r="E86" i="62"/>
  <c r="E85" i="59"/>
  <c r="R7" i="12"/>
  <c r="R7" i="15" s="1"/>
  <c r="R7" i="14"/>
  <c r="R7" i="17" s="1"/>
  <c r="F22" i="23"/>
  <c r="F22" i="26" s="1"/>
  <c r="G144" i="67"/>
  <c r="G70" i="46"/>
  <c r="O146" i="70"/>
  <c r="O134" i="46"/>
  <c r="H335" i="69"/>
  <c r="H112" i="56"/>
  <c r="H23" i="25"/>
  <c r="H23" i="28" s="1"/>
  <c r="O68" i="69"/>
  <c r="O113" i="42"/>
  <c r="M167" i="64"/>
  <c r="M18" i="46"/>
  <c r="P338" i="69"/>
  <c r="P115" i="56"/>
  <c r="M146" i="71"/>
  <c r="M156" i="46"/>
  <c r="E16" i="21"/>
  <c r="F375" i="64"/>
  <c r="F14" i="56"/>
  <c r="F294" i="67"/>
  <c r="M163" i="64"/>
  <c r="M14" i="46"/>
  <c r="M184" i="68"/>
  <c r="M99" i="46"/>
  <c r="G366" i="64"/>
  <c r="G5" i="56"/>
  <c r="F66" i="49"/>
  <c r="F198" i="67"/>
  <c r="F197" i="67" s="1"/>
  <c r="F67" i="52"/>
  <c r="E379" i="64"/>
  <c r="E18" i="56"/>
  <c r="E22" i="23"/>
  <c r="E22" i="26" s="1"/>
  <c r="G110" i="51"/>
  <c r="G179" i="69"/>
  <c r="G178" i="69" s="1"/>
  <c r="G109" i="48"/>
  <c r="F18" i="25"/>
  <c r="F18" i="28" s="1"/>
  <c r="C419" i="68"/>
  <c r="E313" i="70"/>
  <c r="E332" i="70" s="1"/>
  <c r="E333" i="70"/>
  <c r="E283" i="64"/>
  <c r="E282" i="64" s="1"/>
  <c r="E7" i="52"/>
  <c r="G176" i="56"/>
  <c r="F171" i="68"/>
  <c r="F146" i="68"/>
  <c r="F170" i="68" s="1"/>
  <c r="G110" i="49"/>
  <c r="G110" i="46"/>
  <c r="G109" i="45"/>
  <c r="G109" i="46" s="1"/>
  <c r="E120" i="6"/>
  <c r="E160" i="6"/>
  <c r="E136" i="6"/>
  <c r="E48" i="59"/>
  <c r="E47" i="55"/>
  <c r="E48" i="56"/>
  <c r="F121" i="65"/>
  <c r="F140" i="65" s="1"/>
  <c r="F141" i="65"/>
  <c r="E336" i="67"/>
  <c r="E70" i="56"/>
  <c r="G31" i="23"/>
  <c r="G31" i="26" s="1"/>
  <c r="F137" i="71"/>
  <c r="F118" i="71"/>
  <c r="F136" i="71" s="1"/>
  <c r="M145" i="69"/>
  <c r="M114" i="46"/>
  <c r="O176" i="68"/>
  <c r="O91" i="46"/>
  <c r="F68" i="72"/>
  <c r="F168" i="42"/>
  <c r="G6" i="25"/>
  <c r="G6" i="28" s="1"/>
  <c r="N142" i="72"/>
  <c r="N170" i="46"/>
  <c r="M150" i="67"/>
  <c r="M76" i="46"/>
  <c r="O150" i="69"/>
  <c r="O119" i="46"/>
  <c r="G418" i="68"/>
  <c r="G91" i="56"/>
  <c r="E422" i="68"/>
  <c r="E95" i="56"/>
  <c r="E165" i="59"/>
  <c r="E165" i="56"/>
  <c r="E164" i="55"/>
  <c r="G141" i="69"/>
  <c r="G121" i="69"/>
  <c r="G140" i="69" s="1"/>
  <c r="E313" i="66"/>
  <c r="E332" i="66" s="1"/>
  <c r="E333" i="66"/>
  <c r="D17" i="22"/>
  <c r="F324" i="72"/>
  <c r="F170" i="56"/>
  <c r="L144" i="69"/>
  <c r="L113" i="46"/>
  <c r="F67" i="71"/>
  <c r="F149" i="42"/>
  <c r="E140" i="71"/>
  <c r="E150" i="46"/>
  <c r="F28" i="48"/>
  <c r="F29" i="51"/>
  <c r="F179" i="65"/>
  <c r="F178" i="65" s="1"/>
  <c r="C385" i="64"/>
  <c r="C3" i="57"/>
  <c r="F337" i="66"/>
  <c r="F52" i="56"/>
  <c r="F321" i="72"/>
  <c r="F167" i="56"/>
  <c r="F144" i="65"/>
  <c r="F32" i="46"/>
  <c r="O146" i="66"/>
  <c r="O53" i="46"/>
  <c r="F69" i="71"/>
  <c r="F153" i="42"/>
  <c r="F68" i="71"/>
  <c r="F150" i="42"/>
  <c r="F69" i="72"/>
  <c r="F171" i="42"/>
  <c r="E140" i="72"/>
  <c r="E168" i="46"/>
  <c r="E139" i="71"/>
  <c r="E149" i="46"/>
  <c r="R14" i="7"/>
  <c r="E129" i="58"/>
  <c r="E128" i="54"/>
  <c r="F8" i="51"/>
  <c r="F7" i="48"/>
  <c r="F199" i="64"/>
  <c r="F198" i="64" s="1"/>
  <c r="E255" i="67"/>
  <c r="E254" i="67" s="1"/>
  <c r="E66" i="52"/>
  <c r="E8" i="58"/>
  <c r="E7" i="54"/>
  <c r="E300" i="72"/>
  <c r="E318" i="72" s="1"/>
  <c r="E319" i="72"/>
  <c r="H10" i="21"/>
  <c r="F173" i="72"/>
  <c r="F172" i="72" s="1"/>
  <c r="F165" i="51"/>
  <c r="F164" i="48"/>
  <c r="E22" i="24"/>
  <c r="E22" i="27" s="1"/>
  <c r="D334" i="65"/>
  <c r="E21" i="25"/>
  <c r="E21" i="28" s="1"/>
  <c r="E67" i="59"/>
  <c r="E66" i="55"/>
  <c r="E67" i="56"/>
  <c r="G26" i="56"/>
  <c r="G70" i="67"/>
  <c r="G74" i="42"/>
  <c r="E47" i="52"/>
  <c r="E255" i="66"/>
  <c r="E254" i="66" s="1"/>
  <c r="E372" i="64"/>
  <c r="E11" i="56"/>
  <c r="P24" i="12"/>
  <c r="P24" i="15" s="1"/>
  <c r="G102" i="67"/>
  <c r="N150" i="70"/>
  <c r="N138" i="46"/>
  <c r="F20" i="23"/>
  <c r="F20" i="26" s="1"/>
  <c r="O146" i="69"/>
  <c r="O115" i="46"/>
  <c r="P21" i="12"/>
  <c r="P21" i="15" s="1"/>
  <c r="V11" i="14"/>
  <c r="V11" i="17" s="1"/>
  <c r="G67" i="66"/>
  <c r="G50" i="42"/>
  <c r="E139" i="72"/>
  <c r="E167" i="46"/>
  <c r="N146" i="67"/>
  <c r="N72" i="46"/>
  <c r="R4" i="7"/>
  <c r="F129" i="49"/>
  <c r="F129" i="46"/>
  <c r="F128" i="45"/>
  <c r="F128" i="46" s="1"/>
  <c r="E147" i="58"/>
  <c r="E146" i="54"/>
  <c r="C406" i="64"/>
  <c r="C3" i="58"/>
  <c r="C3" i="61"/>
  <c r="C469" i="64"/>
  <c r="G6" i="21"/>
  <c r="F147" i="49"/>
  <c r="F147" i="46"/>
  <c r="F146" i="45"/>
  <c r="F146" i="46" s="1"/>
  <c r="E88" i="56"/>
  <c r="F66" i="51"/>
  <c r="F236" i="67"/>
  <c r="F235" i="67" s="1"/>
  <c r="E313" i="67"/>
  <c r="E332" i="67" s="1"/>
  <c r="E333" i="67"/>
  <c r="G83" i="56"/>
  <c r="E85" i="56"/>
  <c r="G7" i="25"/>
  <c r="G7" i="28" s="1"/>
  <c r="G159" i="64"/>
  <c r="G10" i="46"/>
  <c r="P20" i="12"/>
  <c r="P20" i="15" s="1"/>
  <c r="H10" i="25"/>
  <c r="H10" i="28" s="1"/>
  <c r="E79" i="64"/>
  <c r="E16" i="42"/>
  <c r="F374" i="64"/>
  <c r="F13" i="56"/>
  <c r="M150" i="65"/>
  <c r="M38" i="46"/>
  <c r="E69" i="72"/>
  <c r="E171" i="42"/>
  <c r="F322" i="72"/>
  <c r="F168" i="56"/>
  <c r="G67" i="67"/>
  <c r="G69" i="42"/>
  <c r="D27" i="14"/>
  <c r="D27" i="17" s="1"/>
  <c r="D3" i="11"/>
  <c r="E165" i="58"/>
  <c r="E164" i="54"/>
  <c r="C9" i="56"/>
  <c r="C3" i="55"/>
  <c r="E255" i="65"/>
  <c r="E254" i="65" s="1"/>
  <c r="E28" i="52"/>
  <c r="F8" i="49"/>
  <c r="F8" i="46"/>
  <c r="F7" i="45"/>
  <c r="F7" i="46" s="1"/>
  <c r="E67" i="58"/>
  <c r="E66" i="54"/>
  <c r="F48" i="51"/>
  <c r="F47" i="48"/>
  <c r="F179" i="66"/>
  <c r="F178" i="66" s="1"/>
  <c r="L26" i="13"/>
  <c r="L26" i="16" s="1"/>
  <c r="L26" i="10"/>
  <c r="F165" i="49"/>
  <c r="F165" i="46"/>
  <c r="F164" i="45"/>
  <c r="F164" i="46" s="1"/>
  <c r="E255" i="70"/>
  <c r="E254" i="70" s="1"/>
  <c r="E128" i="52"/>
  <c r="F30" i="24"/>
  <c r="F30" i="27" s="1"/>
  <c r="F30" i="21"/>
  <c r="F179" i="70"/>
  <c r="F178" i="70" s="1"/>
  <c r="F129" i="51"/>
  <c r="F128" i="48"/>
  <c r="E461" i="68"/>
  <c r="E460" i="68" s="1"/>
  <c r="E86" i="61"/>
  <c r="E85" i="58"/>
  <c r="E147" i="59"/>
  <c r="E146" i="55"/>
  <c r="E147" i="56"/>
  <c r="T18" i="12"/>
  <c r="T18" i="15" s="1"/>
  <c r="T18" i="14"/>
  <c r="T18" i="17" s="1"/>
  <c r="S4" i="11"/>
  <c r="E48" i="58"/>
  <c r="E47" i="54"/>
  <c r="F21" i="23"/>
  <c r="F21" i="26" s="1"/>
  <c r="G15" i="18"/>
  <c r="N24" i="14"/>
  <c r="N24" i="17" s="1"/>
  <c r="F24" i="23"/>
  <c r="F24" i="26" s="1"/>
  <c r="G428" i="68" l="1"/>
  <c r="E93" i="56"/>
  <c r="F26" i="23"/>
  <c r="F26" i="26" s="1"/>
  <c r="F11" i="56"/>
  <c r="F345" i="69"/>
  <c r="F417" i="68"/>
  <c r="E22" i="21"/>
  <c r="F88" i="56"/>
  <c r="E93" i="42"/>
  <c r="F90" i="56"/>
  <c r="E146" i="56"/>
  <c r="E13" i="46"/>
  <c r="F372" i="64"/>
  <c r="E128" i="56"/>
  <c r="N19" i="14"/>
  <c r="N19" i="17" s="1"/>
  <c r="G101" i="56"/>
  <c r="E19" i="23"/>
  <c r="E19" i="26" s="1"/>
  <c r="F415" i="68"/>
  <c r="F335" i="67"/>
  <c r="F335" i="70"/>
  <c r="E28" i="56"/>
  <c r="E164" i="56"/>
  <c r="E420" i="68"/>
  <c r="N21" i="14"/>
  <c r="N21" i="17" s="1"/>
  <c r="F227" i="71"/>
  <c r="F226" i="71" s="1"/>
  <c r="F146" i="51"/>
  <c r="F20" i="24"/>
  <c r="F20" i="27" s="1"/>
  <c r="F20" i="21"/>
  <c r="F67" i="72"/>
  <c r="F167" i="42"/>
  <c r="F16" i="16"/>
  <c r="F15" i="13"/>
  <c r="F15" i="16" s="1"/>
  <c r="F294" i="65"/>
  <c r="G114" i="64"/>
  <c r="O337" i="69"/>
  <c r="O114" i="56"/>
  <c r="N167" i="64"/>
  <c r="N18" i="46"/>
  <c r="G31" i="25"/>
  <c r="G31" i="28" s="1"/>
  <c r="F416" i="68"/>
  <c r="F89" i="56"/>
  <c r="F141" i="72"/>
  <c r="F169" i="46"/>
  <c r="E337" i="65"/>
  <c r="E33" i="56"/>
  <c r="P146" i="69"/>
  <c r="P115" i="46"/>
  <c r="F76" i="64"/>
  <c r="E416" i="68"/>
  <c r="E89" i="56"/>
  <c r="H152" i="67"/>
  <c r="H78" i="46"/>
  <c r="F220" i="64"/>
  <c r="F219" i="64" s="1"/>
  <c r="F8" i="52"/>
  <c r="F7" i="49"/>
  <c r="C3" i="56"/>
  <c r="M21" i="14"/>
  <c r="M21" i="17" s="1"/>
  <c r="E8" i="61"/>
  <c r="E7" i="58"/>
  <c r="E411" i="64"/>
  <c r="E410" i="64" s="1"/>
  <c r="F262" i="64"/>
  <c r="F261" i="64" s="1"/>
  <c r="F7" i="51"/>
  <c r="D17" i="25"/>
  <c r="D17" i="28" s="1"/>
  <c r="F255" i="67"/>
  <c r="F254" i="67" s="1"/>
  <c r="F66" i="52"/>
  <c r="F67" i="59"/>
  <c r="F66" i="55"/>
  <c r="F67" i="56"/>
  <c r="M26" i="13"/>
  <c r="M26" i="16" s="1"/>
  <c r="M26" i="10"/>
  <c r="E419" i="68"/>
  <c r="E92" i="56"/>
  <c r="F15" i="10"/>
  <c r="E390" i="65"/>
  <c r="E389" i="65" s="1"/>
  <c r="E29" i="62"/>
  <c r="E28" i="59"/>
  <c r="F95" i="56"/>
  <c r="F50" i="56"/>
  <c r="G324" i="71"/>
  <c r="G152" i="56"/>
  <c r="H23" i="24"/>
  <c r="H23" i="27" s="1"/>
  <c r="H23" i="21"/>
  <c r="F243" i="68"/>
  <c r="F242" i="68" s="1"/>
  <c r="F86" i="52"/>
  <c r="F85" i="49"/>
  <c r="P176" i="68"/>
  <c r="P91" i="46"/>
  <c r="O336" i="69"/>
  <c r="O113" i="56"/>
  <c r="F22" i="25"/>
  <c r="F22" i="28" s="1"/>
  <c r="G80" i="68"/>
  <c r="G89" i="42"/>
  <c r="Q21" i="12"/>
  <c r="Q21" i="15" s="1"/>
  <c r="F20" i="25"/>
  <c r="F20" i="28" s="1"/>
  <c r="F337" i="70"/>
  <c r="F133" i="56"/>
  <c r="M144" i="69"/>
  <c r="M113" i="46"/>
  <c r="G30" i="23"/>
  <c r="G30" i="26" s="1"/>
  <c r="F373" i="64"/>
  <c r="F326" i="64"/>
  <c r="H338" i="66"/>
  <c r="H53" i="56"/>
  <c r="F364" i="68"/>
  <c r="G69" i="66"/>
  <c r="G54" i="42"/>
  <c r="E371" i="66"/>
  <c r="E370" i="66" s="1"/>
  <c r="E48" i="61"/>
  <c r="E47" i="58"/>
  <c r="E22" i="25"/>
  <c r="E22" i="28" s="1"/>
  <c r="F24" i="24"/>
  <c r="F24" i="27" s="1"/>
  <c r="F24" i="21"/>
  <c r="M20" i="14"/>
  <c r="M20" i="17" s="1"/>
  <c r="D21" i="56"/>
  <c r="C448" i="64"/>
  <c r="C3" i="60"/>
  <c r="C3" i="63"/>
  <c r="C511" i="64"/>
  <c r="E164" i="59"/>
  <c r="E165" i="62"/>
  <c r="E373" i="72"/>
  <c r="E372" i="72" s="1"/>
  <c r="M19" i="14"/>
  <c r="M19" i="17" s="1"/>
  <c r="M17" i="11"/>
  <c r="G198" i="69"/>
  <c r="G197" i="69" s="1"/>
  <c r="G110" i="52"/>
  <c r="G109" i="49"/>
  <c r="C19" i="25"/>
  <c r="C19" i="28" s="1"/>
  <c r="C17" i="22"/>
  <c r="G5" i="23"/>
  <c r="G5" i="26" s="1"/>
  <c r="F313" i="67"/>
  <c r="F332" i="67" s="1"/>
  <c r="F333" i="67"/>
  <c r="E29" i="61"/>
  <c r="E28" i="58"/>
  <c r="E371" i="65"/>
  <c r="E370" i="65" s="1"/>
  <c r="F291" i="68"/>
  <c r="F290" i="68" s="1"/>
  <c r="F85" i="51"/>
  <c r="E7" i="56"/>
  <c r="F422" i="68"/>
  <c r="F335" i="66"/>
  <c r="H69" i="66"/>
  <c r="H54" i="42"/>
  <c r="N184" i="68"/>
  <c r="N99" i="46"/>
  <c r="Q22" i="12"/>
  <c r="Q22" i="15" s="1"/>
  <c r="P163" i="64"/>
  <c r="P14" i="46"/>
  <c r="G102" i="65"/>
  <c r="P150" i="69"/>
  <c r="P119" i="46"/>
  <c r="G143" i="66"/>
  <c r="G50" i="46"/>
  <c r="N146" i="71"/>
  <c r="N156" i="46"/>
  <c r="E161" i="64"/>
  <c r="E12" i="46"/>
  <c r="F139" i="71"/>
  <c r="F149" i="46"/>
  <c r="G122" i="68"/>
  <c r="F336" i="66"/>
  <c r="F51" i="56"/>
  <c r="E160" i="64"/>
  <c r="E11" i="46"/>
  <c r="E373" i="71"/>
  <c r="E372" i="71" s="1"/>
  <c r="E147" i="62"/>
  <c r="E146" i="59"/>
  <c r="F131" i="56"/>
  <c r="D382" i="64"/>
  <c r="P19" i="12"/>
  <c r="P19" i="15" s="1"/>
  <c r="P17" i="7"/>
  <c r="F28" i="49"/>
  <c r="F198" i="65"/>
  <c r="F197" i="65" s="1"/>
  <c r="F29" i="52"/>
  <c r="G338" i="65"/>
  <c r="G34" i="56"/>
  <c r="E432" i="64"/>
  <c r="E431" i="64" s="1"/>
  <c r="E8" i="62"/>
  <c r="E7" i="59"/>
  <c r="F379" i="64"/>
  <c r="F18" i="56"/>
  <c r="G321" i="71"/>
  <c r="G149" i="56"/>
  <c r="Q24" i="12"/>
  <c r="Q24" i="15" s="1"/>
  <c r="E76" i="64"/>
  <c r="N150" i="67"/>
  <c r="N76" i="46"/>
  <c r="F77" i="64"/>
  <c r="F12" i="42"/>
  <c r="N150" i="66"/>
  <c r="N57" i="46"/>
  <c r="D322" i="64"/>
  <c r="D3" i="54"/>
  <c r="G344" i="67"/>
  <c r="G78" i="56"/>
  <c r="G68" i="65"/>
  <c r="G32" i="42"/>
  <c r="G143" i="67"/>
  <c r="G69" i="46"/>
  <c r="G68" i="70"/>
  <c r="G132" i="42"/>
  <c r="E533" i="68"/>
  <c r="E532" i="68" s="1"/>
  <c r="E85" i="61"/>
  <c r="F191" i="72"/>
  <c r="F190" i="72" s="1"/>
  <c r="F165" i="52"/>
  <c r="F164" i="49"/>
  <c r="E355" i="72"/>
  <c r="E354" i="72" s="1"/>
  <c r="E165" i="61"/>
  <c r="E164" i="58"/>
  <c r="V9" i="14"/>
  <c r="V9" i="17" s="1"/>
  <c r="E426" i="68"/>
  <c r="E99" i="56"/>
  <c r="F236" i="65"/>
  <c r="F235" i="65" s="1"/>
  <c r="F28" i="51"/>
  <c r="G236" i="69"/>
  <c r="G235" i="69" s="1"/>
  <c r="G109" i="51"/>
  <c r="F17" i="18"/>
  <c r="L19" i="14"/>
  <c r="L19" i="17" s="1"/>
  <c r="L17" i="11"/>
  <c r="F153" i="6"/>
  <c r="F129" i="6"/>
  <c r="P146" i="70"/>
  <c r="P134" i="46"/>
  <c r="E81" i="68"/>
  <c r="E92" i="42"/>
  <c r="F421" i="68"/>
  <c r="F94" i="56"/>
  <c r="G323" i="71"/>
  <c r="G151" i="56"/>
  <c r="F294" i="66"/>
  <c r="H169" i="64"/>
  <c r="H20" i="46"/>
  <c r="F337" i="67"/>
  <c r="F71" i="56"/>
  <c r="H67" i="66"/>
  <c r="H50" i="42"/>
  <c r="G152" i="69"/>
  <c r="G121" i="46"/>
  <c r="M22" i="14"/>
  <c r="M22" i="17" s="1"/>
  <c r="F128" i="49"/>
  <c r="F129" i="52"/>
  <c r="F198" i="70"/>
  <c r="F197" i="70" s="1"/>
  <c r="G67" i="48"/>
  <c r="G66" i="44"/>
  <c r="H57" i="56"/>
  <c r="E66" i="56"/>
  <c r="G31" i="24"/>
  <c r="G31" i="27" s="1"/>
  <c r="G31" i="21"/>
  <c r="F22" i="24"/>
  <c r="F22" i="27" s="1"/>
  <c r="F22" i="21"/>
  <c r="F67" i="58"/>
  <c r="F66" i="54"/>
  <c r="N23" i="14"/>
  <c r="N23" i="17" s="1"/>
  <c r="G344" i="70"/>
  <c r="G140" i="56"/>
  <c r="G294" i="69"/>
  <c r="E355" i="71"/>
  <c r="E354" i="71" s="1"/>
  <c r="E147" i="61"/>
  <c r="E146" i="58"/>
  <c r="F12" i="56"/>
  <c r="G322" i="71"/>
  <c r="G150" i="56"/>
  <c r="G144" i="66"/>
  <c r="G51" i="46"/>
  <c r="G341" i="65"/>
  <c r="G37" i="56"/>
  <c r="G102" i="70"/>
  <c r="F282" i="71"/>
  <c r="F141" i="71"/>
  <c r="F151" i="46"/>
  <c r="G102" i="66"/>
  <c r="I5" i="13"/>
  <c r="I5" i="16" s="1"/>
  <c r="I5" i="10"/>
  <c r="Q20" i="12"/>
  <c r="Q20" i="15" s="1"/>
  <c r="N150" i="65"/>
  <c r="N38" i="46"/>
  <c r="N145" i="69"/>
  <c r="N114" i="46"/>
  <c r="F236" i="66"/>
  <c r="F235" i="66" s="1"/>
  <c r="F47" i="51"/>
  <c r="D3" i="14"/>
  <c r="R4" i="14"/>
  <c r="R4" i="17" s="1"/>
  <c r="R3" i="7"/>
  <c r="H342" i="66"/>
  <c r="E390" i="67"/>
  <c r="E389" i="67" s="1"/>
  <c r="E67" i="62"/>
  <c r="E66" i="59"/>
  <c r="F227" i="72"/>
  <c r="F226" i="72" s="1"/>
  <c r="F164" i="51"/>
  <c r="H83" i="46"/>
  <c r="F8" i="25"/>
  <c r="F8" i="28" s="1"/>
  <c r="F4" i="22"/>
  <c r="E47" i="56"/>
  <c r="E15" i="19"/>
  <c r="E15" i="21" s="1"/>
  <c r="E16" i="23"/>
  <c r="F21" i="24"/>
  <c r="F21" i="27" s="1"/>
  <c r="F21" i="21"/>
  <c r="E557" i="68"/>
  <c r="E556" i="68" s="1"/>
  <c r="E85" i="62"/>
  <c r="E390" i="70"/>
  <c r="E389" i="70" s="1"/>
  <c r="E129" i="62"/>
  <c r="E128" i="59"/>
  <c r="G5" i="21"/>
  <c r="H110" i="48"/>
  <c r="H109" i="44"/>
  <c r="G100" i="72"/>
  <c r="G100" i="71"/>
  <c r="F294" i="70"/>
  <c r="O146" i="67"/>
  <c r="O72" i="46"/>
  <c r="I331" i="66"/>
  <c r="I46" i="56"/>
  <c r="P68" i="69"/>
  <c r="P113" i="42"/>
  <c r="Q338" i="69"/>
  <c r="Q115" i="56"/>
  <c r="O143" i="69"/>
  <c r="O112" i="46"/>
  <c r="F282" i="72"/>
  <c r="F128" i="51"/>
  <c r="F236" i="70"/>
  <c r="F235" i="70" s="1"/>
  <c r="E371" i="67"/>
  <c r="E370" i="67" s="1"/>
  <c r="E67" i="61"/>
  <c r="E66" i="58"/>
  <c r="G18" i="13"/>
  <c r="G18" i="16" s="1"/>
  <c r="G18" i="10"/>
  <c r="F191" i="71"/>
  <c r="F190" i="71" s="1"/>
  <c r="F147" i="52"/>
  <c r="F146" i="49"/>
  <c r="G342" i="70"/>
  <c r="G138" i="56"/>
  <c r="E371" i="70"/>
  <c r="E370" i="70" s="1"/>
  <c r="E129" i="61"/>
  <c r="E128" i="58"/>
  <c r="F122" i="56"/>
  <c r="H168" i="68"/>
  <c r="E390" i="66"/>
  <c r="E389" i="66" s="1"/>
  <c r="E48" i="62"/>
  <c r="E47" i="59"/>
  <c r="F69" i="56"/>
  <c r="F15" i="12"/>
  <c r="F15" i="15" s="1"/>
  <c r="F16" i="15"/>
  <c r="F198" i="66"/>
  <c r="F197" i="66" s="1"/>
  <c r="F48" i="52"/>
  <c r="F47" i="49"/>
  <c r="E16" i="27"/>
  <c r="E15" i="24"/>
  <c r="E15" i="27" s="1"/>
  <c r="G27" i="18"/>
  <c r="F24" i="25"/>
  <c r="F24" i="28" s="1"/>
  <c r="O24" i="14"/>
  <c r="O24" i="17" s="1"/>
  <c r="G383" i="64" l="1"/>
  <c r="F66" i="56"/>
  <c r="N17" i="11"/>
  <c r="N17" i="14" s="1"/>
  <c r="N17" i="17" s="1"/>
  <c r="H338" i="67"/>
  <c r="H72" i="56"/>
  <c r="G22" i="56"/>
  <c r="O19" i="14"/>
  <c r="O19" i="17" s="1"/>
  <c r="O21" i="14"/>
  <c r="O21" i="17" s="1"/>
  <c r="R29" i="12"/>
  <c r="R29" i="15" s="1"/>
  <c r="G145" i="65"/>
  <c r="G33" i="46"/>
  <c r="E152" i="65"/>
  <c r="E40" i="46"/>
  <c r="P146" i="66"/>
  <c r="P53" i="46"/>
  <c r="O167" i="64"/>
  <c r="O18" i="46"/>
  <c r="H70" i="66"/>
  <c r="H55" i="42"/>
  <c r="F83" i="68"/>
  <c r="F96" i="42"/>
  <c r="P142" i="71"/>
  <c r="P152" i="46"/>
  <c r="F140" i="72"/>
  <c r="F168" i="46"/>
  <c r="H330" i="70"/>
  <c r="H126" i="56"/>
  <c r="H11" i="23"/>
  <c r="H11" i="26" s="1"/>
  <c r="H145" i="66"/>
  <c r="H52" i="46"/>
  <c r="Q150" i="69"/>
  <c r="Q119" i="46"/>
  <c r="O150" i="66"/>
  <c r="O57" i="46"/>
  <c r="F426" i="68"/>
  <c r="F99" i="56"/>
  <c r="F78" i="64"/>
  <c r="F15" i="42"/>
  <c r="G145" i="70"/>
  <c r="G133" i="46"/>
  <c r="F255" i="66"/>
  <c r="F254" i="66" s="1"/>
  <c r="F47" i="52"/>
  <c r="F165" i="58"/>
  <c r="F164" i="54"/>
  <c r="D3" i="17"/>
  <c r="N22" i="14"/>
  <c r="N22" i="17" s="1"/>
  <c r="G8" i="24"/>
  <c r="G8" i="27" s="1"/>
  <c r="L17" i="14"/>
  <c r="L17" i="17" s="1"/>
  <c r="H5" i="24"/>
  <c r="H5" i="27" s="1"/>
  <c r="F347" i="64"/>
  <c r="F368" i="64" s="1"/>
  <c r="F369" i="64"/>
  <c r="F300" i="71"/>
  <c r="F318" i="71" s="1"/>
  <c r="F319" i="71"/>
  <c r="G20" i="13"/>
  <c r="G20" i="16" s="1"/>
  <c r="G20" i="10"/>
  <c r="C3" i="22"/>
  <c r="C17" i="25"/>
  <c r="C17" i="28" s="1"/>
  <c r="G67" i="49"/>
  <c r="G67" i="46"/>
  <c r="G66" i="45"/>
  <c r="G66" i="46" s="1"/>
  <c r="E31" i="56"/>
  <c r="F147" i="59"/>
  <c r="F147" i="56"/>
  <c r="F146" i="55"/>
  <c r="F16" i="21"/>
  <c r="P180" i="68"/>
  <c r="P95" i="46"/>
  <c r="O142" i="71"/>
  <c r="O152" i="46"/>
  <c r="P184" i="68"/>
  <c r="P99" i="46"/>
  <c r="H68" i="66"/>
  <c r="H51" i="42"/>
  <c r="G173" i="68"/>
  <c r="G88" i="46"/>
  <c r="F336" i="70"/>
  <c r="F132" i="56"/>
  <c r="E148" i="71"/>
  <c r="E158" i="46"/>
  <c r="G70" i="72"/>
  <c r="G172" i="42"/>
  <c r="E152" i="66"/>
  <c r="E59" i="46"/>
  <c r="G147" i="48"/>
  <c r="G146" i="44"/>
  <c r="F120" i="6"/>
  <c r="F136" i="6"/>
  <c r="F160" i="6"/>
  <c r="E26" i="23"/>
  <c r="E26" i="26" s="1"/>
  <c r="E26" i="21"/>
  <c r="G70" i="65"/>
  <c r="G36" i="42"/>
  <c r="H11" i="24"/>
  <c r="H11" i="27" s="1"/>
  <c r="H11" i="21"/>
  <c r="F255" i="70"/>
  <c r="F254" i="70" s="1"/>
  <c r="F128" i="52"/>
  <c r="H28" i="13"/>
  <c r="H28" i="16" s="1"/>
  <c r="H28" i="10"/>
  <c r="E409" i="72"/>
  <c r="E408" i="72" s="1"/>
  <c r="E164" i="61"/>
  <c r="F164" i="52"/>
  <c r="F245" i="72"/>
  <c r="F244" i="72" s="1"/>
  <c r="G21" i="13"/>
  <c r="G21" i="16" s="1"/>
  <c r="G21" i="10"/>
  <c r="E7" i="62"/>
  <c r="E495" i="64"/>
  <c r="E494" i="64" s="1"/>
  <c r="E427" i="72"/>
  <c r="E426" i="72" s="1"/>
  <c r="E164" i="62"/>
  <c r="E428" i="66"/>
  <c r="E427" i="66" s="1"/>
  <c r="E47" i="61"/>
  <c r="G121" i="67"/>
  <c r="G140" i="67" s="1"/>
  <c r="G141" i="67"/>
  <c r="E335" i="65"/>
  <c r="G8" i="48"/>
  <c r="G7" i="44"/>
  <c r="E179" i="68"/>
  <c r="E94" i="46"/>
  <c r="E83" i="68"/>
  <c r="E96" i="42"/>
  <c r="E177" i="68"/>
  <c r="E92" i="46"/>
  <c r="I6" i="13"/>
  <c r="I6" i="16" s="1"/>
  <c r="I6" i="10"/>
  <c r="O146" i="65"/>
  <c r="O34" i="46"/>
  <c r="E84" i="68"/>
  <c r="E97" i="42"/>
  <c r="H330" i="67"/>
  <c r="H64" i="56"/>
  <c r="H8" i="23"/>
  <c r="H8" i="26" s="1"/>
  <c r="F4" i="25"/>
  <c r="F4" i="28" s="1"/>
  <c r="N336" i="69"/>
  <c r="N113" i="56"/>
  <c r="G110" i="59"/>
  <c r="G110" i="56"/>
  <c r="G109" i="55"/>
  <c r="F371" i="67"/>
  <c r="F370" i="67" s="1"/>
  <c r="F67" i="61"/>
  <c r="F66" i="58"/>
  <c r="G342" i="65"/>
  <c r="G38" i="56"/>
  <c r="F21" i="25"/>
  <c r="F21" i="28" s="1"/>
  <c r="F315" i="68"/>
  <c r="F314" i="68" s="1"/>
  <c r="F85" i="52"/>
  <c r="D19" i="56"/>
  <c r="D3" i="55"/>
  <c r="G121" i="56"/>
  <c r="G324" i="72"/>
  <c r="G170" i="56"/>
  <c r="E336" i="65"/>
  <c r="E32" i="56"/>
  <c r="F336" i="67"/>
  <c r="F70" i="56"/>
  <c r="F48" i="58"/>
  <c r="F47" i="54"/>
  <c r="F8" i="59"/>
  <c r="F7" i="55"/>
  <c r="F8" i="56"/>
  <c r="Q180" i="68"/>
  <c r="Q95" i="46"/>
  <c r="H75" i="64"/>
  <c r="H10" i="42"/>
  <c r="O142" i="72"/>
  <c r="O170" i="46"/>
  <c r="O145" i="69"/>
  <c r="O114" i="46"/>
  <c r="E152" i="70"/>
  <c r="E140" i="46"/>
  <c r="P142" i="72"/>
  <c r="P170" i="46"/>
  <c r="Q146" i="66"/>
  <c r="Q53" i="46"/>
  <c r="H5" i="21"/>
  <c r="G337" i="67"/>
  <c r="G71" i="56"/>
  <c r="F139" i="72"/>
  <c r="F167" i="46"/>
  <c r="G69" i="67"/>
  <c r="G73" i="42"/>
  <c r="G69" i="70"/>
  <c r="G135" i="42"/>
  <c r="G5" i="25"/>
  <c r="G5" i="28" s="1"/>
  <c r="G333" i="69"/>
  <c r="G313" i="69"/>
  <c r="G332" i="69" s="1"/>
  <c r="F147" i="58"/>
  <c r="F146" i="54"/>
  <c r="G129" i="48"/>
  <c r="G128" i="44"/>
  <c r="G110" i="58"/>
  <c r="G109" i="54"/>
  <c r="D406" i="64"/>
  <c r="D3" i="58"/>
  <c r="D469" i="64"/>
  <c r="D3" i="61"/>
  <c r="E11" i="42"/>
  <c r="F48" i="59"/>
  <c r="F48" i="56"/>
  <c r="F47" i="55"/>
  <c r="G86" i="48"/>
  <c r="G85" i="44"/>
  <c r="N20" i="14"/>
  <c r="N20" i="17" s="1"/>
  <c r="M17" i="14"/>
  <c r="M17" i="17" s="1"/>
  <c r="F86" i="58"/>
  <c r="F85" i="54"/>
  <c r="D380" i="64"/>
  <c r="D343" i="64"/>
  <c r="D364" i="64" s="1"/>
  <c r="F390" i="67"/>
  <c r="F389" i="67" s="1"/>
  <c r="F66" i="59"/>
  <c r="F67" i="62"/>
  <c r="F7" i="52"/>
  <c r="F283" i="64"/>
  <c r="F282" i="64" s="1"/>
  <c r="G344" i="69"/>
  <c r="F29" i="58"/>
  <c r="F28" i="54"/>
  <c r="O150" i="67"/>
  <c r="O76" i="46"/>
  <c r="P143" i="69"/>
  <c r="P112" i="46"/>
  <c r="Q146" i="69"/>
  <c r="Q115" i="46"/>
  <c r="P146" i="65"/>
  <c r="P34" i="46"/>
  <c r="G30" i="25"/>
  <c r="G30" i="28" s="1"/>
  <c r="P146" i="67"/>
  <c r="P72" i="46"/>
  <c r="Q146" i="67"/>
  <c r="Q72" i="46"/>
  <c r="E148" i="72"/>
  <c r="E176" i="46"/>
  <c r="G67" i="65"/>
  <c r="G31" i="42"/>
  <c r="E187" i="68"/>
  <c r="E102" i="46"/>
  <c r="P150" i="67"/>
  <c r="P76" i="46"/>
  <c r="Q176" i="68"/>
  <c r="Q91" i="46"/>
  <c r="H335" i="67"/>
  <c r="H69" i="56"/>
  <c r="G67" i="70"/>
  <c r="G131" i="42"/>
  <c r="O23" i="14"/>
  <c r="O23" i="17" s="1"/>
  <c r="F129" i="58"/>
  <c r="F128" i="54"/>
  <c r="G165" i="48"/>
  <c r="G164" i="44"/>
  <c r="H179" i="69"/>
  <c r="H178" i="69" s="1"/>
  <c r="H110" i="51"/>
  <c r="H109" i="48"/>
  <c r="E447" i="70"/>
  <c r="E446" i="70" s="1"/>
  <c r="E128" i="62"/>
  <c r="G48" i="48"/>
  <c r="G47" i="44"/>
  <c r="I7" i="13"/>
  <c r="I7" i="16" s="1"/>
  <c r="I7" i="10"/>
  <c r="F129" i="59"/>
  <c r="F128" i="55"/>
  <c r="F129" i="56"/>
  <c r="F313" i="66"/>
  <c r="F332" i="66" s="1"/>
  <c r="F333" i="66"/>
  <c r="I8" i="13"/>
  <c r="I8" i="16" s="1"/>
  <c r="I8" i="10"/>
  <c r="F165" i="59"/>
  <c r="F164" i="55"/>
  <c r="F165" i="56"/>
  <c r="G29" i="48"/>
  <c r="G28" i="44"/>
  <c r="G340" i="65"/>
  <c r="G36" i="56"/>
  <c r="E428" i="65"/>
  <c r="E427" i="65" s="1"/>
  <c r="E28" i="61"/>
  <c r="H110" i="49"/>
  <c r="H109" i="45"/>
  <c r="H109" i="46" s="1"/>
  <c r="H110" i="46"/>
  <c r="F8" i="58"/>
  <c r="F7" i="54"/>
  <c r="I4" i="18"/>
  <c r="I3" i="18" s="1"/>
  <c r="I14" i="18"/>
  <c r="D427" i="64"/>
  <c r="D3" i="59"/>
  <c r="D490" i="64"/>
  <c r="D3" i="62"/>
  <c r="G328" i="71"/>
  <c r="G156" i="56"/>
  <c r="H30" i="13"/>
  <c r="H30" i="16" s="1"/>
  <c r="H30" i="10"/>
  <c r="F140" i="71"/>
  <c r="F150" i="46"/>
  <c r="E66" i="61"/>
  <c r="E428" i="67"/>
  <c r="E427" i="67" s="1"/>
  <c r="E16" i="26"/>
  <c r="E15" i="23"/>
  <c r="E15" i="26" s="1"/>
  <c r="E447" i="67"/>
  <c r="E446" i="67" s="1"/>
  <c r="E66" i="62"/>
  <c r="F313" i="65"/>
  <c r="F332" i="65" s="1"/>
  <c r="F333" i="65"/>
  <c r="F81" i="68"/>
  <c r="F92" i="42"/>
  <c r="P337" i="69"/>
  <c r="P114" i="56"/>
  <c r="D385" i="64"/>
  <c r="D3" i="57"/>
  <c r="O184" i="68"/>
  <c r="O99" i="46"/>
  <c r="F160" i="64"/>
  <c r="F11" i="46"/>
  <c r="P146" i="71"/>
  <c r="P156" i="46"/>
  <c r="G321" i="72"/>
  <c r="G167" i="56"/>
  <c r="O146" i="72"/>
  <c r="O174" i="46"/>
  <c r="O150" i="65"/>
  <c r="O38" i="46"/>
  <c r="F420" i="68"/>
  <c r="F93" i="56"/>
  <c r="H69" i="69"/>
  <c r="H116" i="42"/>
  <c r="F146" i="52"/>
  <c r="F245" i="71"/>
  <c r="F244" i="71" s="1"/>
  <c r="N23" i="13"/>
  <c r="N23" i="16" s="1"/>
  <c r="N23" i="10"/>
  <c r="E409" i="71"/>
  <c r="E408" i="71" s="1"/>
  <c r="E146" i="61"/>
  <c r="F313" i="70"/>
  <c r="F332" i="70" s="1"/>
  <c r="F333" i="70"/>
  <c r="E427" i="71"/>
  <c r="E426" i="71" s="1"/>
  <c r="E146" i="62"/>
  <c r="H8" i="24"/>
  <c r="H8" i="27" s="1"/>
  <c r="F300" i="72"/>
  <c r="F318" i="72" s="1"/>
  <c r="F319" i="72"/>
  <c r="G109" i="52"/>
  <c r="G255" i="69"/>
  <c r="G254" i="69" s="1"/>
  <c r="H141" i="69"/>
  <c r="H121" i="69"/>
  <c r="H140" i="69" s="1"/>
  <c r="E474" i="64"/>
  <c r="E473" i="64" s="1"/>
  <c r="E7" i="61"/>
  <c r="F11" i="42"/>
  <c r="G330" i="67"/>
  <c r="G64" i="56"/>
  <c r="G8" i="21"/>
  <c r="F337" i="65"/>
  <c r="F33" i="56"/>
  <c r="G175" i="68"/>
  <c r="G90" i="46"/>
  <c r="J10" i="13"/>
  <c r="J10" i="16" s="1"/>
  <c r="J10" i="10"/>
  <c r="I11" i="13"/>
  <c r="I11" i="16" s="1"/>
  <c r="I11" i="10"/>
  <c r="F28" i="52"/>
  <c r="F255" i="65"/>
  <c r="F254" i="65" s="1"/>
  <c r="G68" i="71"/>
  <c r="G150" i="42"/>
  <c r="E170" i="64"/>
  <c r="E21" i="46"/>
  <c r="O150" i="70"/>
  <c r="O138" i="46"/>
  <c r="Q68" i="69"/>
  <c r="Q113" i="42"/>
  <c r="G69" i="65"/>
  <c r="G35" i="42"/>
  <c r="F82" i="68"/>
  <c r="F93" i="42"/>
  <c r="O180" i="68"/>
  <c r="O95" i="46"/>
  <c r="H68" i="67"/>
  <c r="H70" i="42"/>
  <c r="O146" i="71"/>
  <c r="O156" i="46"/>
  <c r="Q146" i="65"/>
  <c r="Q34" i="46"/>
  <c r="F15" i="20"/>
  <c r="F16" i="24"/>
  <c r="P336" i="69"/>
  <c r="P113" i="56"/>
  <c r="N144" i="69"/>
  <c r="N113" i="46"/>
  <c r="H80" i="68"/>
  <c r="H89" i="42"/>
  <c r="F162" i="64"/>
  <c r="F13" i="46"/>
  <c r="Q146" i="70"/>
  <c r="Q134" i="46"/>
  <c r="O163" i="64"/>
  <c r="O14" i="46"/>
  <c r="E447" i="66"/>
  <c r="E446" i="66" s="1"/>
  <c r="E47" i="62"/>
  <c r="E428" i="70"/>
  <c r="E427" i="70" s="1"/>
  <c r="E128" i="61"/>
  <c r="F29" i="59"/>
  <c r="F28" i="55"/>
  <c r="F29" i="56"/>
  <c r="G66" i="48"/>
  <c r="G67" i="51"/>
  <c r="G179" i="67"/>
  <c r="G178" i="67" s="1"/>
  <c r="Q19" i="12"/>
  <c r="Q19" i="15" s="1"/>
  <c r="Q17" i="7"/>
  <c r="G30" i="24"/>
  <c r="G30" i="27" s="1"/>
  <c r="G30" i="21"/>
  <c r="F86" i="59"/>
  <c r="F86" i="56"/>
  <c r="F85" i="55"/>
  <c r="E28" i="62"/>
  <c r="E447" i="65"/>
  <c r="E446" i="65" s="1"/>
  <c r="E19" i="24"/>
  <c r="E19" i="27" s="1"/>
  <c r="E19" i="21"/>
  <c r="N26" i="13"/>
  <c r="N26" i="16" s="1"/>
  <c r="N26" i="10"/>
  <c r="F388" i="68"/>
  <c r="F412" i="68" s="1"/>
  <c r="F413" i="68"/>
  <c r="R27" i="7"/>
  <c r="P23" i="14"/>
  <c r="P23" i="17" s="1"/>
  <c r="P24" i="14"/>
  <c r="P24" i="17" s="1"/>
  <c r="H8" i="21" l="1"/>
  <c r="F28" i="56"/>
  <c r="E382" i="64"/>
  <c r="D344" i="66"/>
  <c r="D59" i="56"/>
  <c r="D29" i="24"/>
  <c r="D29" i="27" s="1"/>
  <c r="D29" i="23"/>
  <c r="D29" i="26" s="1"/>
  <c r="D40" i="56"/>
  <c r="D344" i="65"/>
  <c r="F85" i="56"/>
  <c r="F47" i="56"/>
  <c r="E21" i="56"/>
  <c r="G109" i="56"/>
  <c r="F344" i="69"/>
  <c r="E30" i="56"/>
  <c r="E334" i="65"/>
  <c r="F164" i="56"/>
  <c r="F121" i="56"/>
  <c r="P23" i="13"/>
  <c r="P23" i="16" s="1"/>
  <c r="P23" i="10"/>
  <c r="P20" i="14"/>
  <c r="P20" i="17" s="1"/>
  <c r="G336" i="67"/>
  <c r="G70" i="56"/>
  <c r="G69" i="72"/>
  <c r="G171" i="42"/>
  <c r="Q184" i="68"/>
  <c r="Q99" i="46"/>
  <c r="G174" i="68"/>
  <c r="G89" i="46"/>
  <c r="H144" i="66"/>
  <c r="H51" i="46"/>
  <c r="P146" i="72"/>
  <c r="P174" i="46"/>
  <c r="F152" i="66"/>
  <c r="F59" i="46"/>
  <c r="Q142" i="72"/>
  <c r="Q170" i="46"/>
  <c r="I330" i="69"/>
  <c r="I107" i="56"/>
  <c r="I10" i="23"/>
  <c r="I10" i="26" s="1"/>
  <c r="G337" i="66"/>
  <c r="G52" i="56"/>
  <c r="G144" i="70"/>
  <c r="G132" i="46"/>
  <c r="F16" i="27"/>
  <c r="F15" i="24"/>
  <c r="F15" i="27" s="1"/>
  <c r="I154" i="64"/>
  <c r="O23" i="13"/>
  <c r="O23" i="16" s="1"/>
  <c r="O23" i="10"/>
  <c r="H198" i="69"/>
  <c r="H197" i="69" s="1"/>
  <c r="H109" i="49"/>
  <c r="H110" i="52"/>
  <c r="F373" i="72"/>
  <c r="F372" i="72" s="1"/>
  <c r="F165" i="62"/>
  <c r="F164" i="59"/>
  <c r="E19" i="25"/>
  <c r="E19" i="28" s="1"/>
  <c r="E17" i="22"/>
  <c r="F461" i="68"/>
  <c r="F460" i="68" s="1"/>
  <c r="F85" i="58"/>
  <c r="F86" i="61"/>
  <c r="F355" i="71"/>
  <c r="F354" i="71" s="1"/>
  <c r="F147" i="61"/>
  <c r="F146" i="58"/>
  <c r="G18" i="23"/>
  <c r="G18" i="26" s="1"/>
  <c r="J138" i="69"/>
  <c r="I26" i="46"/>
  <c r="H418" i="68"/>
  <c r="G48" i="49"/>
  <c r="G48" i="46"/>
  <c r="G47" i="45"/>
  <c r="G47" i="46" s="1"/>
  <c r="F84" i="68"/>
  <c r="G20" i="24"/>
  <c r="G20" i="27" s="1"/>
  <c r="G371" i="64"/>
  <c r="G121" i="66"/>
  <c r="G140" i="66" s="1"/>
  <c r="G141" i="66"/>
  <c r="G67" i="52"/>
  <c r="G198" i="67"/>
  <c r="G197" i="67" s="1"/>
  <c r="G66" i="49"/>
  <c r="E29" i="14"/>
  <c r="E29" i="17" s="1"/>
  <c r="E27" i="11"/>
  <c r="G144" i="65"/>
  <c r="G32" i="46"/>
  <c r="G21" i="23"/>
  <c r="G21" i="26" s="1"/>
  <c r="O144" i="69"/>
  <c r="O113" i="46"/>
  <c r="E178" i="68"/>
  <c r="E93" i="46"/>
  <c r="P150" i="66"/>
  <c r="P57" i="46"/>
  <c r="I102" i="69"/>
  <c r="G121" i="70"/>
  <c r="G140" i="70" s="1"/>
  <c r="G141" i="70"/>
  <c r="H6" i="24"/>
  <c r="H6" i="27" s="1"/>
  <c r="G179" i="66"/>
  <c r="G178" i="66" s="1"/>
  <c r="G47" i="48"/>
  <c r="G48" i="51"/>
  <c r="H236" i="69"/>
  <c r="H235" i="69" s="1"/>
  <c r="H109" i="51"/>
  <c r="G165" i="51"/>
  <c r="G173" i="72"/>
  <c r="G172" i="72" s="1"/>
  <c r="G164" i="48"/>
  <c r="I138" i="70"/>
  <c r="O20" i="14"/>
  <c r="O20" i="17" s="1"/>
  <c r="D3" i="56"/>
  <c r="F15" i="19"/>
  <c r="F15" i="21" s="1"/>
  <c r="F16" i="23"/>
  <c r="C3" i="25"/>
  <c r="G86" i="49"/>
  <c r="G86" i="46"/>
  <c r="G85" i="45"/>
  <c r="G85" i="46" s="1"/>
  <c r="F179" i="68"/>
  <c r="F94" i="46"/>
  <c r="H11" i="25"/>
  <c r="H11" i="28" s="1"/>
  <c r="G8" i="23"/>
  <c r="G8" i="26" s="1"/>
  <c r="H330" i="65"/>
  <c r="H26" i="56"/>
  <c r="H6" i="23"/>
  <c r="H6" i="26" s="1"/>
  <c r="H8" i="25"/>
  <c r="H8" i="28" s="1"/>
  <c r="G143" i="65"/>
  <c r="G31" i="46"/>
  <c r="F161" i="64"/>
  <c r="F12" i="46"/>
  <c r="H30" i="23"/>
  <c r="H30" i="26" s="1"/>
  <c r="H294" i="69"/>
  <c r="E29" i="13"/>
  <c r="E29" i="16" s="1"/>
  <c r="E29" i="10"/>
  <c r="D448" i="64"/>
  <c r="D3" i="60"/>
  <c r="D511" i="64"/>
  <c r="D3" i="63"/>
  <c r="F128" i="56"/>
  <c r="F447" i="67"/>
  <c r="F446" i="67" s="1"/>
  <c r="F66" i="62"/>
  <c r="G165" i="49"/>
  <c r="G165" i="46"/>
  <c r="G164" i="45"/>
  <c r="G164" i="46" s="1"/>
  <c r="G335" i="66"/>
  <c r="G50" i="56"/>
  <c r="G20" i="23"/>
  <c r="G20" i="26" s="1"/>
  <c r="G323" i="72"/>
  <c r="G169" i="56"/>
  <c r="H5" i="56"/>
  <c r="G173" i="71"/>
  <c r="G172" i="71" s="1"/>
  <c r="G146" i="48"/>
  <c r="G147" i="51"/>
  <c r="G99" i="6"/>
  <c r="G29" i="49"/>
  <c r="G29" i="46"/>
  <c r="G28" i="45"/>
  <c r="G28" i="46" s="1"/>
  <c r="G328" i="72"/>
  <c r="G174" i="56"/>
  <c r="G171" i="68"/>
  <c r="G146" i="68"/>
  <c r="G170" i="68" s="1"/>
  <c r="G339" i="65"/>
  <c r="G35" i="56"/>
  <c r="H342" i="67"/>
  <c r="H76" i="56"/>
  <c r="I291" i="66"/>
  <c r="I44" i="54"/>
  <c r="I7" i="23"/>
  <c r="I7" i="26" s="1"/>
  <c r="H330" i="66"/>
  <c r="H7" i="23"/>
  <c r="H7" i="26" s="1"/>
  <c r="F79" i="64"/>
  <c r="F16" i="42"/>
  <c r="P150" i="65"/>
  <c r="P38" i="46"/>
  <c r="H143" i="66"/>
  <c r="H50" i="46"/>
  <c r="G236" i="67"/>
  <c r="G235" i="67" s="1"/>
  <c r="G66" i="51"/>
  <c r="F128" i="58"/>
  <c r="F371" i="70"/>
  <c r="F370" i="70" s="1"/>
  <c r="F129" i="61"/>
  <c r="I45" i="46"/>
  <c r="I7" i="24"/>
  <c r="I7" i="27" s="1"/>
  <c r="I64" i="46"/>
  <c r="G118" i="72"/>
  <c r="G136" i="72" s="1"/>
  <c r="G137" i="72"/>
  <c r="F428" i="67"/>
  <c r="F427" i="67" s="1"/>
  <c r="F66" i="61"/>
  <c r="F26" i="24"/>
  <c r="F26" i="27" s="1"/>
  <c r="F26" i="21"/>
  <c r="G15" i="8"/>
  <c r="G16" i="12"/>
  <c r="G22" i="13"/>
  <c r="G22" i="16" s="1"/>
  <c r="G22" i="10"/>
  <c r="G121" i="65"/>
  <c r="G140" i="65" s="1"/>
  <c r="G141" i="65"/>
  <c r="F146" i="56"/>
  <c r="H50" i="56"/>
  <c r="H145" i="67"/>
  <c r="H71" i="46"/>
  <c r="G179" i="65"/>
  <c r="G178" i="65" s="1"/>
  <c r="G28" i="48"/>
  <c r="G29" i="51"/>
  <c r="F128" i="59"/>
  <c r="F390" i="70"/>
  <c r="F389" i="70" s="1"/>
  <c r="F129" i="62"/>
  <c r="F390" i="66"/>
  <c r="F389" i="66" s="1"/>
  <c r="F48" i="62"/>
  <c r="F47" i="59"/>
  <c r="I138" i="65"/>
  <c r="I345" i="65"/>
  <c r="I41" i="56"/>
  <c r="H159" i="64"/>
  <c r="H10" i="46"/>
  <c r="G15" i="9"/>
  <c r="G16" i="10"/>
  <c r="G16" i="13"/>
  <c r="Q150" i="70"/>
  <c r="Q138" i="46"/>
  <c r="G294" i="67"/>
  <c r="F485" i="68"/>
  <c r="F484" i="68" s="1"/>
  <c r="F86" i="62"/>
  <c r="F85" i="59"/>
  <c r="F390" i="65"/>
  <c r="F389" i="65" s="1"/>
  <c r="F29" i="62"/>
  <c r="F28" i="59"/>
  <c r="F411" i="64"/>
  <c r="F410" i="64" s="1"/>
  <c r="F7" i="58"/>
  <c r="F8" i="61"/>
  <c r="I138" i="66"/>
  <c r="I44" i="55"/>
  <c r="I138" i="67"/>
  <c r="F355" i="72"/>
  <c r="F354" i="72" s="1"/>
  <c r="F165" i="61"/>
  <c r="F164" i="58"/>
  <c r="H335" i="66"/>
  <c r="I9" i="13"/>
  <c r="I9" i="16" s="1"/>
  <c r="I9" i="10"/>
  <c r="G143" i="70"/>
  <c r="G131" i="46"/>
  <c r="I10" i="24"/>
  <c r="I10" i="27" s="1"/>
  <c r="H366" i="64"/>
  <c r="Q143" i="69"/>
  <c r="Q112" i="46"/>
  <c r="Q142" i="71"/>
  <c r="Q152" i="46"/>
  <c r="I23" i="23"/>
  <c r="I23" i="26" s="1"/>
  <c r="F336" i="65"/>
  <c r="F32" i="56"/>
  <c r="P167" i="64"/>
  <c r="P18" i="46"/>
  <c r="Q337" i="69"/>
  <c r="Q114" i="56"/>
  <c r="G8" i="49"/>
  <c r="G8" i="46"/>
  <c r="G7" i="45"/>
  <c r="G7" i="46" s="1"/>
  <c r="I310" i="66"/>
  <c r="F371" i="65"/>
  <c r="F370" i="65" s="1"/>
  <c r="F29" i="61"/>
  <c r="F28" i="58"/>
  <c r="G219" i="68"/>
  <c r="G218" i="68" s="1"/>
  <c r="G85" i="48"/>
  <c r="G86" i="51"/>
  <c r="G109" i="58"/>
  <c r="G110" i="61"/>
  <c r="G371" i="69"/>
  <c r="G370" i="69" s="1"/>
  <c r="G179" i="70"/>
  <c r="G178" i="70" s="1"/>
  <c r="G128" i="48"/>
  <c r="G129" i="51"/>
  <c r="F7" i="56"/>
  <c r="F371" i="66"/>
  <c r="F370" i="66" s="1"/>
  <c r="F48" i="61"/>
  <c r="F47" i="58"/>
  <c r="G390" i="69"/>
  <c r="G389" i="69" s="1"/>
  <c r="G110" i="62"/>
  <c r="G109" i="59"/>
  <c r="F140" i="56"/>
  <c r="G147" i="49"/>
  <c r="G147" i="46"/>
  <c r="G146" i="45"/>
  <c r="G146" i="46" s="1"/>
  <c r="G8" i="51"/>
  <c r="G7" i="48"/>
  <c r="G199" i="64"/>
  <c r="G198" i="64" s="1"/>
  <c r="F373" i="71"/>
  <c r="F372" i="71" s="1"/>
  <c r="F146" i="59"/>
  <c r="F147" i="62"/>
  <c r="F102" i="56"/>
  <c r="U18" i="12"/>
  <c r="U18" i="15" s="1"/>
  <c r="U18" i="14"/>
  <c r="U18" i="17" s="1"/>
  <c r="G18" i="24"/>
  <c r="G18" i="27" s="1"/>
  <c r="G18" i="21"/>
  <c r="G129" i="49"/>
  <c r="G129" i="46"/>
  <c r="G128" i="45"/>
  <c r="G128" i="46" s="1"/>
  <c r="I126" i="46"/>
  <c r="H186" i="68"/>
  <c r="H101" i="46"/>
  <c r="I386" i="66"/>
  <c r="I44" i="59"/>
  <c r="I443" i="66"/>
  <c r="I44" i="62"/>
  <c r="H175" i="68"/>
  <c r="H90" i="46"/>
  <c r="Q163" i="64"/>
  <c r="Q14" i="46"/>
  <c r="P150" i="70"/>
  <c r="P138" i="46"/>
  <c r="P145" i="69"/>
  <c r="P114" i="46"/>
  <c r="G17" i="18"/>
  <c r="Q336" i="69"/>
  <c r="Q113" i="56"/>
  <c r="G70" i="71"/>
  <c r="G154" i="42"/>
  <c r="O22" i="14"/>
  <c r="O22" i="17" s="1"/>
  <c r="O26" i="13"/>
  <c r="O26" i="16" s="1"/>
  <c r="O26" i="10"/>
  <c r="I5" i="46"/>
  <c r="H7" i="24"/>
  <c r="H7" i="27" s="1"/>
  <c r="G135" i="64"/>
  <c r="G156" i="64" s="1"/>
  <c r="G157" i="64"/>
  <c r="H5" i="23"/>
  <c r="H5" i="26" s="1"/>
  <c r="F7" i="59"/>
  <c r="F8" i="62"/>
  <c r="F432" i="64"/>
  <c r="F431" i="64" s="1"/>
  <c r="E19" i="13"/>
  <c r="E19" i="16" s="1"/>
  <c r="E19" i="10"/>
  <c r="J107" i="46"/>
  <c r="F344" i="70"/>
  <c r="G118" i="71"/>
  <c r="G136" i="71" s="1"/>
  <c r="G137" i="71"/>
  <c r="H91" i="56"/>
  <c r="F429" i="68"/>
  <c r="G10" i="56"/>
  <c r="O17" i="11"/>
  <c r="G335" i="67" l="1"/>
  <c r="H330" i="72"/>
  <c r="H176" i="56"/>
  <c r="I330" i="66"/>
  <c r="E19" i="56"/>
  <c r="I7" i="21"/>
  <c r="E380" i="64"/>
  <c r="H7" i="21"/>
  <c r="H338" i="70"/>
  <c r="H78" i="56"/>
  <c r="H134" i="56"/>
  <c r="D29" i="21"/>
  <c r="I10" i="21"/>
  <c r="G15" i="10"/>
  <c r="H158" i="56"/>
  <c r="H330" i="71"/>
  <c r="H344" i="67"/>
  <c r="Q20" i="14"/>
  <c r="Q20" i="17" s="1"/>
  <c r="Q167" i="64"/>
  <c r="Q18" i="46"/>
  <c r="I329" i="66"/>
  <c r="H255" i="69"/>
  <c r="H254" i="69" s="1"/>
  <c r="H109" i="52"/>
  <c r="G18" i="25"/>
  <c r="G18" i="28" s="1"/>
  <c r="Q150" i="66"/>
  <c r="Q57" i="46"/>
  <c r="G373" i="64"/>
  <c r="G12" i="56"/>
  <c r="Q146" i="71"/>
  <c r="Q156" i="46"/>
  <c r="G67" i="71"/>
  <c r="G149" i="42"/>
  <c r="H100" i="72"/>
  <c r="P144" i="69"/>
  <c r="P113" i="46"/>
  <c r="G69" i="71"/>
  <c r="G153" i="42"/>
  <c r="H30" i="25"/>
  <c r="H30" i="28" s="1"/>
  <c r="H31" i="13"/>
  <c r="H31" i="16" s="1"/>
  <c r="H31" i="10"/>
  <c r="G236" i="70"/>
  <c r="G235" i="70" s="1"/>
  <c r="G128" i="51"/>
  <c r="G291" i="68"/>
  <c r="G290" i="68" s="1"/>
  <c r="G85" i="51"/>
  <c r="H9" i="24"/>
  <c r="H9" i="27" s="1"/>
  <c r="G69" i="56"/>
  <c r="F447" i="70"/>
  <c r="F446" i="70" s="1"/>
  <c r="F128" i="62"/>
  <c r="J6" i="13"/>
  <c r="J6" i="16" s="1"/>
  <c r="J6" i="10"/>
  <c r="G47" i="51"/>
  <c r="G236" i="66"/>
  <c r="G235" i="66" s="1"/>
  <c r="E27" i="14"/>
  <c r="E27" i="17" s="1"/>
  <c r="E3" i="11"/>
  <c r="G255" i="67"/>
  <c r="G254" i="67" s="1"/>
  <c r="G66" i="52"/>
  <c r="F409" i="71"/>
  <c r="F408" i="71" s="1"/>
  <c r="F146" i="61"/>
  <c r="G21" i="24"/>
  <c r="G21" i="27" s="1"/>
  <c r="G21" i="21"/>
  <c r="G79" i="64"/>
  <c r="G16" i="42"/>
  <c r="G82" i="68"/>
  <c r="G93" i="42"/>
  <c r="F187" i="68"/>
  <c r="F102" i="46"/>
  <c r="I348" i="66"/>
  <c r="I44" i="57"/>
  <c r="I7" i="25"/>
  <c r="I7" i="28" s="1"/>
  <c r="G294" i="65"/>
  <c r="G67" i="58"/>
  <c r="G66" i="54"/>
  <c r="G141" i="71"/>
  <c r="G151" i="46"/>
  <c r="I367" i="66"/>
  <c r="I44" i="58"/>
  <c r="I424" i="66"/>
  <c r="I44" i="61"/>
  <c r="P19" i="14"/>
  <c r="P19" i="17" s="1"/>
  <c r="P17" i="11"/>
  <c r="G375" i="64"/>
  <c r="G14" i="56"/>
  <c r="H6" i="21"/>
  <c r="E17" i="25"/>
  <c r="E17" i="28" s="1"/>
  <c r="F120" i="56"/>
  <c r="F148" i="72"/>
  <c r="F176" i="46"/>
  <c r="H20" i="13"/>
  <c r="H20" i="16" s="1"/>
  <c r="H20" i="10"/>
  <c r="C3" i="28"/>
  <c r="E344" i="65"/>
  <c r="F152" i="65"/>
  <c r="F40" i="46"/>
  <c r="G282" i="71"/>
  <c r="G419" i="68"/>
  <c r="G92" i="56"/>
  <c r="I10" i="25"/>
  <c r="I10" i="28" s="1"/>
  <c r="F495" i="64"/>
  <c r="F494" i="64" s="1"/>
  <c r="F7" i="62"/>
  <c r="F427" i="71"/>
  <c r="F426" i="71" s="1"/>
  <c r="F146" i="62"/>
  <c r="G262" i="64"/>
  <c r="G261" i="64" s="1"/>
  <c r="G7" i="51"/>
  <c r="G447" i="69"/>
  <c r="G446" i="69" s="1"/>
  <c r="G109" i="62"/>
  <c r="H28" i="24"/>
  <c r="H28" i="27" s="1"/>
  <c r="H28" i="21"/>
  <c r="F409" i="72"/>
  <c r="F408" i="72" s="1"/>
  <c r="F164" i="61"/>
  <c r="F447" i="65"/>
  <c r="F446" i="65" s="1"/>
  <c r="F28" i="62"/>
  <c r="H110" i="59"/>
  <c r="H109" i="55"/>
  <c r="H110" i="56"/>
  <c r="G15" i="12"/>
  <c r="G15" i="15" s="1"/>
  <c r="G16" i="15"/>
  <c r="H110" i="58"/>
  <c r="H109" i="54"/>
  <c r="G20" i="21"/>
  <c r="F97" i="42"/>
  <c r="G47" i="49"/>
  <c r="G198" i="66"/>
  <c r="G197" i="66" s="1"/>
  <c r="G48" i="52"/>
  <c r="F343" i="69"/>
  <c r="F152" i="70"/>
  <c r="F140" i="46"/>
  <c r="F428" i="65"/>
  <c r="F427" i="65" s="1"/>
  <c r="F28" i="61"/>
  <c r="G140" i="71"/>
  <c r="G150" i="46"/>
  <c r="H7" i="25"/>
  <c r="H7" i="28" s="1"/>
  <c r="G67" i="72"/>
  <c r="G167" i="42"/>
  <c r="G326" i="64"/>
  <c r="Q150" i="65"/>
  <c r="Q38" i="46"/>
  <c r="F178" i="68"/>
  <c r="F93" i="46"/>
  <c r="G7" i="49"/>
  <c r="G8" i="52"/>
  <c r="G220" i="64"/>
  <c r="G219" i="64" s="1"/>
  <c r="H20" i="56"/>
  <c r="G24" i="13"/>
  <c r="G24" i="16" s="1"/>
  <c r="G24" i="10"/>
  <c r="F474" i="64"/>
  <c r="F473" i="64" s="1"/>
  <c r="F7" i="61"/>
  <c r="F85" i="62"/>
  <c r="F557" i="68"/>
  <c r="F556" i="68" s="1"/>
  <c r="G15" i="13"/>
  <c r="G15" i="16" s="1"/>
  <c r="G16" i="16"/>
  <c r="G236" i="65"/>
  <c r="G235" i="65" s="1"/>
  <c r="G28" i="51"/>
  <c r="H333" i="69"/>
  <c r="H313" i="69"/>
  <c r="H332" i="69" s="1"/>
  <c r="P22" i="14"/>
  <c r="P22" i="17" s="1"/>
  <c r="P21" i="14"/>
  <c r="P21" i="17" s="1"/>
  <c r="G198" i="65"/>
  <c r="G197" i="65" s="1"/>
  <c r="G29" i="52"/>
  <c r="G28" i="49"/>
  <c r="G243" i="68"/>
  <c r="G242" i="68" s="1"/>
  <c r="G86" i="52"/>
  <c r="G85" i="49"/>
  <c r="H5" i="25"/>
  <c r="H5" i="28" s="1"/>
  <c r="Q23" i="14"/>
  <c r="Q23" i="17" s="1"/>
  <c r="G294" i="70"/>
  <c r="G282" i="72"/>
  <c r="H144" i="67"/>
  <c r="H70" i="46"/>
  <c r="G422" i="68"/>
  <c r="G95" i="56"/>
  <c r="H83" i="56"/>
  <c r="I342" i="69"/>
  <c r="I119" i="56"/>
  <c r="H28" i="23"/>
  <c r="H28" i="26" s="1"/>
  <c r="G8" i="25"/>
  <c r="G8" i="28" s="1"/>
  <c r="G4" i="22"/>
  <c r="G129" i="52"/>
  <c r="G128" i="49"/>
  <c r="G198" i="70"/>
  <c r="G197" i="70" s="1"/>
  <c r="G109" i="61"/>
  <c r="G428" i="69"/>
  <c r="G427" i="69" s="1"/>
  <c r="H381" i="64"/>
  <c r="I44" i="56"/>
  <c r="K10" i="13"/>
  <c r="K10" i="16" s="1"/>
  <c r="K10" i="10"/>
  <c r="Q24" i="14"/>
  <c r="Q24" i="17" s="1"/>
  <c r="G67" i="59"/>
  <c r="G66" i="55"/>
  <c r="G67" i="56"/>
  <c r="G20" i="25"/>
  <c r="G20" i="28" s="1"/>
  <c r="G336" i="66"/>
  <c r="G51" i="56"/>
  <c r="H6" i="25"/>
  <c r="H6" i="28" s="1"/>
  <c r="G322" i="72"/>
  <c r="G168" i="56"/>
  <c r="H67" i="67"/>
  <c r="H69" i="42"/>
  <c r="F177" i="68"/>
  <c r="F92" i="46"/>
  <c r="H68" i="70"/>
  <c r="H132" i="42"/>
  <c r="Q150" i="67"/>
  <c r="Q76" i="46"/>
  <c r="Q146" i="72"/>
  <c r="Q174" i="46"/>
  <c r="O17" i="14"/>
  <c r="O17" i="17" s="1"/>
  <c r="I45" i="56"/>
  <c r="F447" i="66"/>
  <c r="F446" i="66" s="1"/>
  <c r="F47" i="62"/>
  <c r="F428" i="70"/>
  <c r="F427" i="70" s="1"/>
  <c r="F128" i="61"/>
  <c r="G13" i="56"/>
  <c r="G129" i="6"/>
  <c r="G153" i="6"/>
  <c r="G191" i="72"/>
  <c r="G190" i="72" s="1"/>
  <c r="G165" i="52"/>
  <c r="G164" i="49"/>
  <c r="F16" i="26"/>
  <c r="F15" i="23"/>
  <c r="F15" i="26" s="1"/>
  <c r="G227" i="72"/>
  <c r="G226" i="72" s="1"/>
  <c r="G164" i="51"/>
  <c r="I110" i="48"/>
  <c r="I109" i="44"/>
  <c r="F164" i="62"/>
  <c r="F427" i="72"/>
  <c r="F426" i="72" s="1"/>
  <c r="H45" i="56"/>
  <c r="G313" i="67"/>
  <c r="G332" i="67" s="1"/>
  <c r="G333" i="67"/>
  <c r="F148" i="71"/>
  <c r="F158" i="46"/>
  <c r="G364" i="68"/>
  <c r="F170" i="64"/>
  <c r="F21" i="46"/>
  <c r="G426" i="68"/>
  <c r="Q145" i="69"/>
  <c r="Q114" i="46"/>
  <c r="H79" i="68"/>
  <c r="H88" i="42"/>
  <c r="F334" i="65"/>
  <c r="F30" i="56"/>
  <c r="I335" i="69"/>
  <c r="I112" i="56"/>
  <c r="G21" i="25"/>
  <c r="G21" i="28" s="1"/>
  <c r="H174" i="68"/>
  <c r="H89" i="46"/>
  <c r="I23" i="25"/>
  <c r="I23" i="28" s="1"/>
  <c r="G294" i="66"/>
  <c r="G191" i="71"/>
  <c r="G190" i="71" s="1"/>
  <c r="G146" i="49"/>
  <c r="G147" i="52"/>
  <c r="F428" i="66"/>
  <c r="F427" i="66" s="1"/>
  <c r="F47" i="61"/>
  <c r="H30" i="24"/>
  <c r="H30" i="27" s="1"/>
  <c r="H30" i="21"/>
  <c r="P26" i="13"/>
  <c r="P26" i="16" s="1"/>
  <c r="P26" i="10"/>
  <c r="H18" i="13"/>
  <c r="H18" i="16" s="1"/>
  <c r="H18" i="10"/>
  <c r="G374" i="64"/>
  <c r="G227" i="71"/>
  <c r="G226" i="71" s="1"/>
  <c r="G146" i="51"/>
  <c r="F335" i="65"/>
  <c r="F31" i="56"/>
  <c r="F533" i="68"/>
  <c r="F532" i="68" s="1"/>
  <c r="F85" i="61"/>
  <c r="I20" i="23"/>
  <c r="I20" i="26" s="1"/>
  <c r="H15" i="18"/>
  <c r="E59" i="56" l="1"/>
  <c r="G66" i="56"/>
  <c r="H338" i="65"/>
  <c r="E344" i="66"/>
  <c r="I50" i="56"/>
  <c r="D29" i="25"/>
  <c r="D29" i="28" s="1"/>
  <c r="D27" i="22"/>
  <c r="G382" i="64"/>
  <c r="G21" i="56"/>
  <c r="E40" i="56"/>
  <c r="I335" i="66"/>
  <c r="G33" i="56"/>
  <c r="G99" i="56"/>
  <c r="H109" i="56"/>
  <c r="G24" i="23"/>
  <c r="G24" i="26" s="1"/>
  <c r="G19" i="24"/>
  <c r="G19" i="27" s="1"/>
  <c r="G333" i="66"/>
  <c r="G313" i="66"/>
  <c r="G332" i="66" s="1"/>
  <c r="I141" i="69"/>
  <c r="I121" i="69"/>
  <c r="I140" i="69" s="1"/>
  <c r="J9" i="13"/>
  <c r="J9" i="16" s="1"/>
  <c r="J9" i="10"/>
  <c r="H165" i="48"/>
  <c r="H164" i="44"/>
  <c r="K107" i="46"/>
  <c r="E29" i="24"/>
  <c r="E29" i="27" s="1"/>
  <c r="E29" i="21"/>
  <c r="H143" i="67"/>
  <c r="H69" i="46"/>
  <c r="H122" i="68"/>
  <c r="H69" i="70"/>
  <c r="H135" i="42"/>
  <c r="H102" i="66"/>
  <c r="G15" i="20"/>
  <c r="G16" i="24"/>
  <c r="H173" i="68"/>
  <c r="H88" i="46"/>
  <c r="G78" i="64"/>
  <c r="G15" i="42"/>
  <c r="G146" i="52"/>
  <c r="G245" i="71"/>
  <c r="G244" i="71" s="1"/>
  <c r="G313" i="65"/>
  <c r="G332" i="65" s="1"/>
  <c r="G333" i="65"/>
  <c r="G86" i="58"/>
  <c r="G85" i="54"/>
  <c r="Q26" i="13"/>
  <c r="Q26" i="16" s="1"/>
  <c r="Q26" i="10"/>
  <c r="H34" i="56"/>
  <c r="J26" i="46"/>
  <c r="G18" i="56"/>
  <c r="K138" i="69"/>
  <c r="G315" i="68"/>
  <c r="G314" i="68" s="1"/>
  <c r="G85" i="52"/>
  <c r="G11" i="56"/>
  <c r="G26" i="23"/>
  <c r="G26" i="26" s="1"/>
  <c r="H145" i="70"/>
  <c r="H133" i="46"/>
  <c r="G29" i="59"/>
  <c r="G28" i="55"/>
  <c r="G29" i="56"/>
  <c r="G420" i="68"/>
  <c r="G93" i="56"/>
  <c r="J138" i="65"/>
  <c r="F19" i="13"/>
  <c r="F19" i="16" s="1"/>
  <c r="F19" i="10"/>
  <c r="G255" i="65"/>
  <c r="G254" i="65" s="1"/>
  <c r="G28" i="52"/>
  <c r="H138" i="56"/>
  <c r="G120" i="6"/>
  <c r="G136" i="6"/>
  <c r="G160" i="6"/>
  <c r="G379" i="64"/>
  <c r="H114" i="64"/>
  <c r="G84" i="68"/>
  <c r="G97" i="42"/>
  <c r="H67" i="70"/>
  <c r="H131" i="42"/>
  <c r="Q21" i="14"/>
  <c r="Q21" i="17" s="1"/>
  <c r="G48" i="58"/>
  <c r="G47" i="54"/>
  <c r="I110" i="51"/>
  <c r="I109" i="48"/>
  <c r="I179" i="69"/>
  <c r="I178" i="69" s="1"/>
  <c r="G245" i="72"/>
  <c r="G244" i="72" s="1"/>
  <c r="G164" i="52"/>
  <c r="G255" i="70"/>
  <c r="G254" i="70" s="1"/>
  <c r="G128" i="52"/>
  <c r="G129" i="58"/>
  <c r="G128" i="54"/>
  <c r="G47" i="52"/>
  <c r="G255" i="66"/>
  <c r="G254" i="66" s="1"/>
  <c r="P17" i="14"/>
  <c r="P17" i="17" s="1"/>
  <c r="G371" i="67"/>
  <c r="G370" i="67" s="1"/>
  <c r="G67" i="61"/>
  <c r="G66" i="58"/>
  <c r="H342" i="70"/>
  <c r="I80" i="68"/>
  <c r="I89" i="42"/>
  <c r="J342" i="69"/>
  <c r="J119" i="56"/>
  <c r="H70" i="67"/>
  <c r="H74" i="42"/>
  <c r="H102" i="70"/>
  <c r="Q144" i="69"/>
  <c r="Q113" i="46"/>
  <c r="G77" i="64"/>
  <c r="G12" i="42"/>
  <c r="I23" i="24"/>
  <c r="I23" i="27" s="1"/>
  <c r="I23" i="21"/>
  <c r="H9" i="23"/>
  <c r="H9" i="26" s="1"/>
  <c r="I20" i="24"/>
  <c r="I20" i="27" s="1"/>
  <c r="I20" i="21"/>
  <c r="G8" i="58"/>
  <c r="G7" i="54"/>
  <c r="G372" i="64"/>
  <c r="H28" i="25"/>
  <c r="H28" i="28" s="1"/>
  <c r="G147" i="58"/>
  <c r="G146" i="54"/>
  <c r="G22" i="24"/>
  <c r="G22" i="27" s="1"/>
  <c r="I405" i="66"/>
  <c r="I44" i="60"/>
  <c r="I462" i="66"/>
  <c r="I44" i="63"/>
  <c r="H337" i="66"/>
  <c r="H52" i="56"/>
  <c r="H20" i="23"/>
  <c r="H20" i="26" s="1"/>
  <c r="J5" i="13"/>
  <c r="J5" i="16" s="1"/>
  <c r="J5" i="10"/>
  <c r="H31" i="23"/>
  <c r="H31" i="26" s="1"/>
  <c r="H102" i="67"/>
  <c r="H9" i="25"/>
  <c r="H9" i="28" s="1"/>
  <c r="G68" i="72"/>
  <c r="G168" i="42"/>
  <c r="Q23" i="13"/>
  <c r="Q23" i="16" s="1"/>
  <c r="Q23" i="10"/>
  <c r="G165" i="58"/>
  <c r="G164" i="54"/>
  <c r="G86" i="59"/>
  <c r="G85" i="55"/>
  <c r="G86" i="56"/>
  <c r="F29" i="14"/>
  <c r="F29" i="17" s="1"/>
  <c r="F27" i="11"/>
  <c r="E3" i="14"/>
  <c r="G165" i="59"/>
  <c r="G164" i="55"/>
  <c r="G165" i="56"/>
  <c r="H131" i="56"/>
  <c r="I53" i="56"/>
  <c r="I168" i="68"/>
  <c r="H20" i="24"/>
  <c r="H20" i="27" s="1"/>
  <c r="G347" i="64"/>
  <c r="G368" i="64" s="1"/>
  <c r="G369" i="64"/>
  <c r="G417" i="68"/>
  <c r="G90" i="56"/>
  <c r="I337" i="66"/>
  <c r="I52" i="56"/>
  <c r="G337" i="70"/>
  <c r="G133" i="56"/>
  <c r="Q19" i="14"/>
  <c r="Q19" i="17" s="1"/>
  <c r="Q17" i="11"/>
  <c r="G129" i="59"/>
  <c r="G128" i="55"/>
  <c r="G129" i="56"/>
  <c r="G147" i="59"/>
  <c r="G146" i="55"/>
  <c r="G147" i="56"/>
  <c r="F29" i="13"/>
  <c r="F29" i="16" s="1"/>
  <c r="F29" i="10"/>
  <c r="G7" i="52"/>
  <c r="G283" i="64"/>
  <c r="G282" i="64" s="1"/>
  <c r="G388" i="68"/>
  <c r="G412" i="68" s="1"/>
  <c r="G413" i="68"/>
  <c r="J14" i="18"/>
  <c r="J4" i="18"/>
  <c r="J3" i="18" s="1"/>
  <c r="H390" i="69"/>
  <c r="H389" i="69" s="1"/>
  <c r="H110" i="62"/>
  <c r="H109" i="59"/>
  <c r="H410" i="68"/>
  <c r="G29" i="58"/>
  <c r="G28" i="54"/>
  <c r="G94" i="56"/>
  <c r="H9" i="21"/>
  <c r="G319" i="72"/>
  <c r="G300" i="72"/>
  <c r="G318" i="72" s="1"/>
  <c r="H335" i="70"/>
  <c r="I338" i="66"/>
  <c r="H102" i="65"/>
  <c r="G4" i="25"/>
  <c r="G4" i="28" s="1"/>
  <c r="I169" i="64"/>
  <c r="I20" i="46"/>
  <c r="H100" i="71"/>
  <c r="G139" i="71"/>
  <c r="G149" i="46"/>
  <c r="G179" i="68"/>
  <c r="G94" i="46"/>
  <c r="I70" i="69"/>
  <c r="I117" i="42"/>
  <c r="H69" i="67"/>
  <c r="H73" i="42"/>
  <c r="R26" i="12"/>
  <c r="R26" i="15" s="1"/>
  <c r="I68" i="66"/>
  <c r="I51" i="42"/>
  <c r="G139" i="72"/>
  <c r="G167" i="46"/>
  <c r="J70" i="69"/>
  <c r="J117" i="42"/>
  <c r="G26" i="24"/>
  <c r="G26" i="27" s="1"/>
  <c r="G313" i="70"/>
  <c r="G332" i="70" s="1"/>
  <c r="G333" i="70"/>
  <c r="G300" i="71"/>
  <c r="G318" i="71" s="1"/>
  <c r="G319" i="71"/>
  <c r="J8" i="13"/>
  <c r="J8" i="16" s="1"/>
  <c r="J8" i="10"/>
  <c r="I83" i="46"/>
  <c r="G390" i="67"/>
  <c r="G389" i="67" s="1"/>
  <c r="G67" i="62"/>
  <c r="G66" i="59"/>
  <c r="Q22" i="14"/>
  <c r="Q22" i="17" s="1"/>
  <c r="G8" i="59"/>
  <c r="G7" i="55"/>
  <c r="G8" i="56"/>
  <c r="H109" i="58"/>
  <c r="H110" i="61"/>
  <c r="H371" i="69"/>
  <c r="H370" i="69" s="1"/>
  <c r="J11" i="13"/>
  <c r="J11" i="16" s="1"/>
  <c r="J11" i="10"/>
  <c r="G48" i="59"/>
  <c r="G47" i="55"/>
  <c r="G48" i="56"/>
  <c r="G421" i="68"/>
  <c r="I110" i="49"/>
  <c r="I110" i="46"/>
  <c r="I109" i="45"/>
  <c r="I109" i="46" s="1"/>
  <c r="E29" i="23"/>
  <c r="E29" i="26" s="1"/>
  <c r="I342" i="66" l="1"/>
  <c r="I339" i="66"/>
  <c r="G85" i="56"/>
  <c r="G19" i="21"/>
  <c r="G128" i="56"/>
  <c r="G337" i="65"/>
  <c r="D27" i="25"/>
  <c r="D27" i="28" s="1"/>
  <c r="D3" i="22"/>
  <c r="G26" i="21"/>
  <c r="G380" i="64"/>
  <c r="G19" i="56"/>
  <c r="H22" i="23"/>
  <c r="H22" i="26" s="1"/>
  <c r="I57" i="56"/>
  <c r="F92" i="56"/>
  <c r="H20" i="21"/>
  <c r="G131" i="56"/>
  <c r="G335" i="70"/>
  <c r="H101" i="56"/>
  <c r="G146" i="56"/>
  <c r="H428" i="68"/>
  <c r="F419" i="68"/>
  <c r="I68" i="70"/>
  <c r="I132" i="42"/>
  <c r="G148" i="71"/>
  <c r="G158" i="46"/>
  <c r="I338" i="65"/>
  <c r="I34" i="56"/>
  <c r="H417" i="68"/>
  <c r="H90" i="56"/>
  <c r="I330" i="70"/>
  <c r="I126" i="56"/>
  <c r="I11" i="23"/>
  <c r="I11" i="26" s="1"/>
  <c r="J102" i="69"/>
  <c r="G47" i="56"/>
  <c r="G447" i="67"/>
  <c r="G446" i="67" s="1"/>
  <c r="G66" i="62"/>
  <c r="E3" i="17"/>
  <c r="G485" i="68"/>
  <c r="G484" i="68" s="1"/>
  <c r="G85" i="59"/>
  <c r="G86" i="62"/>
  <c r="G355" i="72"/>
  <c r="G354" i="72" s="1"/>
  <c r="G165" i="61"/>
  <c r="G164" i="58"/>
  <c r="H129" i="48"/>
  <c r="H128" i="44"/>
  <c r="H165" i="49"/>
  <c r="H165" i="46"/>
  <c r="H164" i="45"/>
  <c r="H164" i="46" s="1"/>
  <c r="G371" i="66"/>
  <c r="G370" i="66" s="1"/>
  <c r="G47" i="58"/>
  <c r="G48" i="61"/>
  <c r="I91" i="56"/>
  <c r="H4" i="22"/>
  <c r="H86" i="48"/>
  <c r="H85" i="44"/>
  <c r="H173" i="72"/>
  <c r="H172" i="72" s="1"/>
  <c r="H165" i="51"/>
  <c r="H164" i="48"/>
  <c r="H20" i="25"/>
  <c r="H20" i="28" s="1"/>
  <c r="G371" i="65"/>
  <c r="G370" i="65" s="1"/>
  <c r="G29" i="61"/>
  <c r="G28" i="58"/>
  <c r="H325" i="72"/>
  <c r="H171" i="56"/>
  <c r="I338" i="67"/>
  <c r="I72" i="56"/>
  <c r="G336" i="65"/>
  <c r="G32" i="56"/>
  <c r="R21" i="12"/>
  <c r="R21" i="15" s="1"/>
  <c r="H342" i="65"/>
  <c r="H38" i="56"/>
  <c r="I175" i="68"/>
  <c r="I90" i="46"/>
  <c r="G141" i="72"/>
  <c r="G169" i="46"/>
  <c r="G390" i="66"/>
  <c r="G389" i="66" s="1"/>
  <c r="G48" i="62"/>
  <c r="G47" i="59"/>
  <c r="I28" i="13"/>
  <c r="I28" i="16" s="1"/>
  <c r="I28" i="10"/>
  <c r="H67" i="48"/>
  <c r="H66" i="44"/>
  <c r="J64" i="46"/>
  <c r="I54" i="56"/>
  <c r="G355" i="71"/>
  <c r="G354" i="71" s="1"/>
  <c r="G147" i="61"/>
  <c r="G146" i="58"/>
  <c r="H137" i="72"/>
  <c r="H118" i="72"/>
  <c r="H136" i="72" s="1"/>
  <c r="I109" i="51"/>
  <c r="I236" i="69"/>
  <c r="I235" i="69" s="1"/>
  <c r="F59" i="56"/>
  <c r="I418" i="68"/>
  <c r="I64" i="56"/>
  <c r="I8" i="23"/>
  <c r="I8" i="26" s="1"/>
  <c r="G15" i="19"/>
  <c r="G15" i="21" s="1"/>
  <c r="G16" i="23"/>
  <c r="H339" i="65"/>
  <c r="H35" i="56"/>
  <c r="G81" i="68"/>
  <c r="G92" i="42"/>
  <c r="I67" i="66"/>
  <c r="I50" i="42"/>
  <c r="G152" i="66"/>
  <c r="G59" i="46"/>
  <c r="I69" i="69"/>
  <c r="I116" i="42"/>
  <c r="G177" i="68"/>
  <c r="G92" i="46"/>
  <c r="G8" i="62"/>
  <c r="G432" i="64"/>
  <c r="G431" i="64" s="1"/>
  <c r="G7" i="59"/>
  <c r="G24" i="24"/>
  <c r="G24" i="27" s="1"/>
  <c r="G24" i="21"/>
  <c r="G390" i="70"/>
  <c r="G389" i="70" s="1"/>
  <c r="G129" i="62"/>
  <c r="G128" i="59"/>
  <c r="H31" i="24"/>
  <c r="H31" i="27" s="1"/>
  <c r="H31" i="21"/>
  <c r="J83" i="46"/>
  <c r="F27" i="14"/>
  <c r="F27" i="17" s="1"/>
  <c r="F3" i="11"/>
  <c r="G415" i="68"/>
  <c r="G88" i="56"/>
  <c r="J138" i="67"/>
  <c r="I20" i="25"/>
  <c r="I20" i="28" s="1"/>
  <c r="F344" i="66"/>
  <c r="H27" i="18"/>
  <c r="H18" i="24"/>
  <c r="H18" i="27" s="1"/>
  <c r="H18" i="21"/>
  <c r="H21" i="13"/>
  <c r="H21" i="16" s="1"/>
  <c r="H21" i="10"/>
  <c r="G416" i="68"/>
  <c r="G89" i="56"/>
  <c r="G162" i="64"/>
  <c r="G13" i="46"/>
  <c r="H143" i="70"/>
  <c r="H131" i="46"/>
  <c r="H68" i="65"/>
  <c r="H32" i="42"/>
  <c r="H321" i="71"/>
  <c r="H149" i="56"/>
  <c r="I338" i="70"/>
  <c r="I134" i="56"/>
  <c r="R20" i="12"/>
  <c r="R20" i="15" s="1"/>
  <c r="I339" i="65"/>
  <c r="I35" i="56"/>
  <c r="I198" i="69"/>
  <c r="I197" i="69" s="1"/>
  <c r="I110" i="52"/>
  <c r="I109" i="49"/>
  <c r="H428" i="69"/>
  <c r="H427" i="69" s="1"/>
  <c r="H109" i="61"/>
  <c r="G373" i="71"/>
  <c r="G372" i="71" s="1"/>
  <c r="G147" i="62"/>
  <c r="G146" i="59"/>
  <c r="J168" i="68"/>
  <c r="J10" i="24"/>
  <c r="J10" i="27" s="1"/>
  <c r="G371" i="70"/>
  <c r="G370" i="70" s="1"/>
  <c r="G129" i="61"/>
  <c r="G128" i="58"/>
  <c r="H18" i="23"/>
  <c r="H18" i="26" s="1"/>
  <c r="H10" i="56"/>
  <c r="G461" i="68"/>
  <c r="G460" i="68" s="1"/>
  <c r="G86" i="61"/>
  <c r="G85" i="58"/>
  <c r="G16" i="27"/>
  <c r="G15" i="24"/>
  <c r="G15" i="27" s="1"/>
  <c r="V18" i="12"/>
  <c r="V18" i="15" s="1"/>
  <c r="V18" i="14"/>
  <c r="V18" i="17" s="1"/>
  <c r="J23" i="23"/>
  <c r="J23" i="26" s="1"/>
  <c r="G152" i="65"/>
  <c r="G40" i="46"/>
  <c r="H70" i="70"/>
  <c r="H136" i="42"/>
  <c r="I145" i="66"/>
  <c r="I52" i="46"/>
  <c r="G178" i="68"/>
  <c r="G93" i="46"/>
  <c r="F19" i="23"/>
  <c r="F19" i="26" s="1"/>
  <c r="G164" i="56"/>
  <c r="J126" i="46"/>
  <c r="G31" i="56"/>
  <c r="H8" i="48"/>
  <c r="H7" i="44"/>
  <c r="H371" i="64"/>
  <c r="I5" i="24"/>
  <c r="I5" i="27" s="1"/>
  <c r="G16" i="21"/>
  <c r="H341" i="65"/>
  <c r="H37" i="56"/>
  <c r="H144" i="70"/>
  <c r="H132" i="46"/>
  <c r="G170" i="64"/>
  <c r="G21" i="46"/>
  <c r="S31" i="12"/>
  <c r="S31" i="15" s="1"/>
  <c r="G152" i="70"/>
  <c r="G140" i="46"/>
  <c r="G148" i="72"/>
  <c r="G176" i="46"/>
  <c r="J330" i="69"/>
  <c r="J107" i="56"/>
  <c r="J10" i="23"/>
  <c r="J10" i="26" s="1"/>
  <c r="G83" i="68"/>
  <c r="G96" i="42"/>
  <c r="G76" i="64"/>
  <c r="H29" i="48"/>
  <c r="H28" i="44"/>
  <c r="H447" i="69"/>
  <c r="H446" i="69" s="1"/>
  <c r="H109" i="62"/>
  <c r="Q17" i="14"/>
  <c r="Q17" i="17" s="1"/>
  <c r="G165" i="62"/>
  <c r="G164" i="59"/>
  <c r="G373" i="72"/>
  <c r="G372" i="72" s="1"/>
  <c r="F19" i="24"/>
  <c r="F19" i="27" s="1"/>
  <c r="F19" i="21"/>
  <c r="G7" i="56"/>
  <c r="J138" i="70"/>
  <c r="G335" i="65"/>
  <c r="G28" i="56"/>
  <c r="H22" i="13"/>
  <c r="H22" i="16" s="1"/>
  <c r="H22" i="10"/>
  <c r="R22" i="12"/>
  <c r="R22" i="15" s="1"/>
  <c r="I336" i="66"/>
  <c r="I51" i="56"/>
  <c r="H31" i="25"/>
  <c r="H31" i="28" s="1"/>
  <c r="H337" i="67"/>
  <c r="H71" i="56"/>
  <c r="H21" i="23"/>
  <c r="H21" i="26" s="1"/>
  <c r="H328" i="71"/>
  <c r="H156" i="56"/>
  <c r="I67" i="69"/>
  <c r="I112" i="42"/>
  <c r="R24" i="12"/>
  <c r="R24" i="15" s="1"/>
  <c r="G187" i="68"/>
  <c r="G102" i="46"/>
  <c r="H336" i="66"/>
  <c r="H51" i="56"/>
  <c r="I330" i="65"/>
  <c r="I26" i="56"/>
  <c r="I6" i="23"/>
  <c r="I6" i="26" s="1"/>
  <c r="I366" i="64"/>
  <c r="I75" i="64"/>
  <c r="I10" i="42"/>
  <c r="G24" i="25"/>
  <c r="G24" i="28" s="1"/>
  <c r="G336" i="70"/>
  <c r="G132" i="56"/>
  <c r="H147" i="48"/>
  <c r="H146" i="44"/>
  <c r="I11" i="24"/>
  <c r="I11" i="27" s="1"/>
  <c r="G7" i="58"/>
  <c r="G411" i="64"/>
  <c r="G410" i="64" s="1"/>
  <c r="G8" i="61"/>
  <c r="I6" i="24"/>
  <c r="I6" i="27" s="1"/>
  <c r="H21" i="24"/>
  <c r="H21" i="27" s="1"/>
  <c r="G428" i="67"/>
  <c r="G427" i="67" s="1"/>
  <c r="G66" i="61"/>
  <c r="I8" i="24"/>
  <c r="I8" i="27" s="1"/>
  <c r="E29" i="25"/>
  <c r="E29" i="28" s="1"/>
  <c r="E27" i="22"/>
  <c r="G28" i="59"/>
  <c r="G390" i="65"/>
  <c r="G389" i="65" s="1"/>
  <c r="G29" i="62"/>
  <c r="H48" i="48"/>
  <c r="H47" i="44"/>
  <c r="I15" i="18"/>
  <c r="G19" i="23" l="1"/>
  <c r="G19" i="26" s="1"/>
  <c r="I11" i="21"/>
  <c r="H415" i="68"/>
  <c r="K8" i="13"/>
  <c r="K8" i="16" s="1"/>
  <c r="I76" i="56"/>
  <c r="D3" i="25"/>
  <c r="I56" i="56"/>
  <c r="F21" i="56"/>
  <c r="I341" i="66"/>
  <c r="F382" i="64"/>
  <c r="I8" i="21"/>
  <c r="H21" i="21"/>
  <c r="I342" i="67"/>
  <c r="I38" i="56"/>
  <c r="H282" i="72"/>
  <c r="R150" i="65"/>
  <c r="R38" i="46"/>
  <c r="R146" i="69"/>
  <c r="R115" i="46"/>
  <c r="I100" i="72"/>
  <c r="I322" i="71"/>
  <c r="I150" i="56"/>
  <c r="R163" i="64"/>
  <c r="R14" i="46"/>
  <c r="I145" i="65"/>
  <c r="I33" i="46"/>
  <c r="H336" i="67"/>
  <c r="I68" i="67"/>
  <c r="I70" i="42"/>
  <c r="I68" i="71"/>
  <c r="I150" i="42"/>
  <c r="G160" i="64"/>
  <c r="G11" i="46"/>
  <c r="I6" i="21"/>
  <c r="H173" i="71"/>
  <c r="H172" i="71" s="1"/>
  <c r="H147" i="51"/>
  <c r="H146" i="48"/>
  <c r="I5" i="23"/>
  <c r="I5" i="26" s="1"/>
  <c r="F40" i="56"/>
  <c r="G11" i="42"/>
  <c r="H199" i="64"/>
  <c r="H198" i="64" s="1"/>
  <c r="H8" i="51"/>
  <c r="H7" i="48"/>
  <c r="G22" i="25"/>
  <c r="G22" i="28" s="1"/>
  <c r="J154" i="64"/>
  <c r="G29" i="14"/>
  <c r="G29" i="17" s="1"/>
  <c r="G27" i="11"/>
  <c r="H141" i="66"/>
  <c r="H121" i="66"/>
  <c r="H140" i="66" s="1"/>
  <c r="H191" i="72"/>
  <c r="H190" i="72" s="1"/>
  <c r="H164" i="49"/>
  <c r="H165" i="52"/>
  <c r="G557" i="68"/>
  <c r="G556" i="68" s="1"/>
  <c r="G85" i="62"/>
  <c r="J110" i="48"/>
  <c r="J109" i="44"/>
  <c r="I323" i="72"/>
  <c r="I169" i="56"/>
  <c r="H145" i="65"/>
  <c r="H33" i="46"/>
  <c r="I8" i="25"/>
  <c r="I8" i="28" s="1"/>
  <c r="R150" i="69"/>
  <c r="R119" i="46"/>
  <c r="I159" i="64"/>
  <c r="I10" i="46"/>
  <c r="I114" i="64"/>
  <c r="I145" i="70"/>
  <c r="I133" i="46"/>
  <c r="I102" i="70"/>
  <c r="H179" i="66"/>
  <c r="H178" i="66" s="1"/>
  <c r="H48" i="51"/>
  <c r="H47" i="48"/>
  <c r="F344" i="65"/>
  <c r="I5" i="56"/>
  <c r="G427" i="71"/>
  <c r="G426" i="71" s="1"/>
  <c r="G146" i="62"/>
  <c r="L10" i="13"/>
  <c r="L10" i="16" s="1"/>
  <c r="L10" i="10"/>
  <c r="G447" i="70"/>
  <c r="G446" i="70" s="1"/>
  <c r="G128" i="62"/>
  <c r="G15" i="23"/>
  <c r="G15" i="26" s="1"/>
  <c r="G16" i="26"/>
  <c r="H67" i="51"/>
  <c r="H66" i="48"/>
  <c r="H179" i="67"/>
  <c r="H178" i="67" s="1"/>
  <c r="H174" i="56"/>
  <c r="H4" i="25"/>
  <c r="H4" i="28" s="1"/>
  <c r="S28" i="12"/>
  <c r="S28" i="15" s="1"/>
  <c r="S28" i="14"/>
  <c r="S28" i="17" s="1"/>
  <c r="I102" i="66"/>
  <c r="I345" i="67"/>
  <c r="I79" i="56"/>
  <c r="R146" i="67"/>
  <c r="R72" i="46"/>
  <c r="H141" i="70"/>
  <c r="H121" i="70"/>
  <c r="H140" i="70" s="1"/>
  <c r="I144" i="66"/>
  <c r="I51" i="46"/>
  <c r="H323" i="71"/>
  <c r="H151" i="56"/>
  <c r="I186" i="68"/>
  <c r="I101" i="46"/>
  <c r="R146" i="65"/>
  <c r="R34" i="46"/>
  <c r="R68" i="69"/>
  <c r="R113" i="42"/>
  <c r="J335" i="69"/>
  <c r="J112" i="56"/>
  <c r="G161" i="64"/>
  <c r="G12" i="46"/>
  <c r="G427" i="72"/>
  <c r="G426" i="72" s="1"/>
  <c r="G164" i="62"/>
  <c r="R19" i="12"/>
  <c r="R19" i="15" s="1"/>
  <c r="R17" i="7"/>
  <c r="H22" i="24"/>
  <c r="H22" i="27" s="1"/>
  <c r="H22" i="21"/>
  <c r="F29" i="23"/>
  <c r="F29" i="26" s="1"/>
  <c r="K7" i="13"/>
  <c r="K7" i="16" s="1"/>
  <c r="K7" i="10"/>
  <c r="H121" i="56"/>
  <c r="H328" i="72"/>
  <c r="G428" i="66"/>
  <c r="G427" i="66" s="1"/>
  <c r="G47" i="61"/>
  <c r="H179" i="70"/>
  <c r="H178" i="70" s="1"/>
  <c r="H129" i="51"/>
  <c r="H128" i="48"/>
  <c r="H67" i="65"/>
  <c r="H31" i="42"/>
  <c r="I321" i="72"/>
  <c r="I167" i="56"/>
  <c r="H18" i="25"/>
  <c r="H18" i="28" s="1"/>
  <c r="I102" i="67"/>
  <c r="J10" i="25"/>
  <c r="J10" i="28" s="1"/>
  <c r="I324" i="71"/>
  <c r="I152" i="56"/>
  <c r="H323" i="72"/>
  <c r="H169" i="56"/>
  <c r="I328" i="71"/>
  <c r="I156" i="56"/>
  <c r="R180" i="68"/>
  <c r="R95" i="46"/>
  <c r="K5" i="13"/>
  <c r="K5" i="16" s="1"/>
  <c r="K5" i="10"/>
  <c r="H416" i="68"/>
  <c r="H89" i="56"/>
  <c r="I324" i="72"/>
  <c r="I170" i="56"/>
  <c r="R338" i="69"/>
  <c r="R115" i="56"/>
  <c r="R146" i="70"/>
  <c r="R134" i="46"/>
  <c r="I67" i="70"/>
  <c r="I131" i="42"/>
  <c r="H22" i="25"/>
  <c r="H22" i="28" s="1"/>
  <c r="I415" i="68"/>
  <c r="H129" i="49"/>
  <c r="H129" i="46"/>
  <c r="H128" i="45"/>
  <c r="H128" i="46" s="1"/>
  <c r="H8" i="49"/>
  <c r="H8" i="46"/>
  <c r="H7" i="45"/>
  <c r="H7" i="46" s="1"/>
  <c r="G29" i="13"/>
  <c r="G29" i="16" s="1"/>
  <c r="G29" i="10"/>
  <c r="H88" i="56"/>
  <c r="F3" i="14"/>
  <c r="H147" i="49"/>
  <c r="H147" i="46"/>
  <c r="H146" i="45"/>
  <c r="H146" i="46" s="1"/>
  <c r="H344" i="69"/>
  <c r="H137" i="71"/>
  <c r="H118" i="71"/>
  <c r="H136" i="71" s="1"/>
  <c r="H86" i="49"/>
  <c r="H86" i="46"/>
  <c r="H85" i="45"/>
  <c r="H85" i="46" s="1"/>
  <c r="G409" i="71"/>
  <c r="G408" i="71" s="1"/>
  <c r="G146" i="61"/>
  <c r="G447" i="66"/>
  <c r="G446" i="66" s="1"/>
  <c r="G47" i="62"/>
  <c r="K6" i="13"/>
  <c r="K6" i="16" s="1"/>
  <c r="K6" i="10"/>
  <c r="H219" i="68"/>
  <c r="H218" i="68" s="1"/>
  <c r="H86" i="51"/>
  <c r="H85" i="48"/>
  <c r="H324" i="71"/>
  <c r="H152" i="56"/>
  <c r="H322" i="72"/>
  <c r="H168" i="56"/>
  <c r="I122" i="68"/>
  <c r="R176" i="68"/>
  <c r="R91" i="46"/>
  <c r="I70" i="67"/>
  <c r="I74" i="42"/>
  <c r="I322" i="72"/>
  <c r="I168" i="56"/>
  <c r="R184" i="68"/>
  <c r="R99" i="46"/>
  <c r="R146" i="66"/>
  <c r="R53" i="46"/>
  <c r="I67" i="65"/>
  <c r="I31" i="42"/>
  <c r="I11" i="25"/>
  <c r="I11" i="28" s="1"/>
  <c r="I102" i="65"/>
  <c r="R146" i="72"/>
  <c r="R174" i="46"/>
  <c r="G140" i="72"/>
  <c r="G168" i="46"/>
  <c r="G474" i="64"/>
  <c r="G473" i="64" s="1"/>
  <c r="G7" i="61"/>
  <c r="F19" i="25"/>
  <c r="F19" i="28" s="1"/>
  <c r="F17" i="22"/>
  <c r="G19" i="25"/>
  <c r="G19" i="28" s="1"/>
  <c r="G428" i="70"/>
  <c r="G427" i="70" s="1"/>
  <c r="G128" i="61"/>
  <c r="H29" i="49"/>
  <c r="H28" i="45"/>
  <c r="H28" i="46" s="1"/>
  <c r="H29" i="46"/>
  <c r="K11" i="13"/>
  <c r="K11" i="16" s="1"/>
  <c r="K11" i="10"/>
  <c r="I342" i="65"/>
  <c r="H24" i="13"/>
  <c r="H24" i="16" s="1"/>
  <c r="H24" i="10"/>
  <c r="G22" i="23"/>
  <c r="G22" i="26" s="1"/>
  <c r="G22" i="21"/>
  <c r="H70" i="56"/>
  <c r="H171" i="68"/>
  <c r="H146" i="68"/>
  <c r="H170" i="68" s="1"/>
  <c r="I330" i="67"/>
  <c r="S30" i="12"/>
  <c r="S30" i="15" s="1"/>
  <c r="S30" i="14"/>
  <c r="S30" i="17" s="1"/>
  <c r="E27" i="25"/>
  <c r="E27" i="28" s="1"/>
  <c r="E3" i="22"/>
  <c r="I174" i="68"/>
  <c r="I89" i="46"/>
  <c r="I6" i="25"/>
  <c r="I6" i="28" s="1"/>
  <c r="J23" i="25"/>
  <c r="J23" i="28" s="1"/>
  <c r="H324" i="72"/>
  <c r="H170" i="56"/>
  <c r="I100" i="71"/>
  <c r="H21" i="25"/>
  <c r="H21" i="28" s="1"/>
  <c r="R146" i="71"/>
  <c r="R156" i="46"/>
  <c r="H375" i="64"/>
  <c r="H14" i="56"/>
  <c r="I70" i="66"/>
  <c r="I55" i="42"/>
  <c r="I67" i="67"/>
  <c r="I69" i="42"/>
  <c r="H70" i="71"/>
  <c r="H154" i="42"/>
  <c r="H15" i="8"/>
  <c r="H16" i="12"/>
  <c r="G85" i="61"/>
  <c r="G533" i="68"/>
  <c r="G532" i="68" s="1"/>
  <c r="I109" i="52"/>
  <c r="I255" i="69"/>
  <c r="I254" i="69" s="1"/>
  <c r="H121" i="65"/>
  <c r="H140" i="65" s="1"/>
  <c r="H141" i="65"/>
  <c r="G495" i="64"/>
  <c r="G494" i="64" s="1"/>
  <c r="G7" i="62"/>
  <c r="H67" i="49"/>
  <c r="H66" i="45"/>
  <c r="H66" i="46" s="1"/>
  <c r="H67" i="46"/>
  <c r="G28" i="61"/>
  <c r="G428" i="65"/>
  <c r="G427" i="65" s="1"/>
  <c r="H164" i="51"/>
  <c r="H227" i="72"/>
  <c r="H226" i="72" s="1"/>
  <c r="G164" i="61"/>
  <c r="G409" i="72"/>
  <c r="G408" i="72" s="1"/>
  <c r="H36" i="56"/>
  <c r="H135" i="64"/>
  <c r="H156" i="64" s="1"/>
  <c r="H157" i="64"/>
  <c r="H16" i="10"/>
  <c r="H15" i="9"/>
  <c r="H16" i="13"/>
  <c r="I68" i="65"/>
  <c r="I32" i="42"/>
  <c r="I323" i="71"/>
  <c r="I151" i="56"/>
  <c r="I340" i="66"/>
  <c r="I55" i="56"/>
  <c r="R150" i="66"/>
  <c r="R57" i="46"/>
  <c r="H70" i="72"/>
  <c r="H172" i="42"/>
  <c r="G28" i="62"/>
  <c r="G447" i="65"/>
  <c r="G446" i="65" s="1"/>
  <c r="H179" i="65"/>
  <c r="H178" i="65" s="1"/>
  <c r="H29" i="51"/>
  <c r="H28" i="48"/>
  <c r="I5" i="21"/>
  <c r="J5" i="46"/>
  <c r="H99" i="6"/>
  <c r="J10" i="21"/>
  <c r="F29" i="24"/>
  <c r="F29" i="27" s="1"/>
  <c r="F29" i="21"/>
  <c r="J7" i="13"/>
  <c r="J7" i="16" s="1"/>
  <c r="J7" i="10"/>
  <c r="H141" i="67"/>
  <c r="H121" i="67"/>
  <c r="H140" i="67" s="1"/>
  <c r="H48" i="49"/>
  <c r="H48" i="46"/>
  <c r="H47" i="45"/>
  <c r="H47" i="46" s="1"/>
  <c r="H340" i="65"/>
  <c r="H344" i="70" l="1"/>
  <c r="I174" i="56"/>
  <c r="I88" i="56"/>
  <c r="K8" i="10"/>
  <c r="L107" i="46"/>
  <c r="L138" i="69"/>
  <c r="I328" i="72"/>
  <c r="D3" i="28"/>
  <c r="I37" i="56"/>
  <c r="H15" i="10"/>
  <c r="I341" i="65"/>
  <c r="H140" i="56"/>
  <c r="G17" i="22"/>
  <c r="G17" i="25" s="1"/>
  <c r="G17" i="28" s="1"/>
  <c r="J330" i="72"/>
  <c r="J176" i="56"/>
  <c r="H294" i="67"/>
  <c r="I8" i="48"/>
  <c r="I7" i="44"/>
  <c r="H7" i="51"/>
  <c r="H262" i="64"/>
  <c r="H261" i="64" s="1"/>
  <c r="I152" i="67"/>
  <c r="I78" i="46"/>
  <c r="S9" i="12"/>
  <c r="S9" i="15" s="1"/>
  <c r="I99" i="6"/>
  <c r="H144" i="65"/>
  <c r="H32" i="46"/>
  <c r="H294" i="65"/>
  <c r="I144" i="70"/>
  <c r="I132" i="46"/>
  <c r="I143" i="66"/>
  <c r="I50" i="46"/>
  <c r="H15" i="13"/>
  <c r="H15" i="16" s="1"/>
  <c r="H16" i="16"/>
  <c r="I147" i="48"/>
  <c r="I146" i="44"/>
  <c r="I29" i="48"/>
  <c r="I28" i="44"/>
  <c r="I9" i="24"/>
  <c r="I9" i="27" s="1"/>
  <c r="H300" i="72"/>
  <c r="H318" i="72" s="1"/>
  <c r="H319" i="72"/>
  <c r="I31" i="13"/>
  <c r="I31" i="16" s="1"/>
  <c r="I31" i="10"/>
  <c r="H227" i="71"/>
  <c r="H226" i="71" s="1"/>
  <c r="H146" i="51"/>
  <c r="I165" i="48"/>
  <c r="I164" i="44"/>
  <c r="H220" i="64"/>
  <c r="H219" i="64" s="1"/>
  <c r="H7" i="49"/>
  <c r="H8" i="52"/>
  <c r="H68" i="72"/>
  <c r="H168" i="42"/>
  <c r="R337" i="69"/>
  <c r="R114" i="56"/>
  <c r="I330" i="71"/>
  <c r="I158" i="56"/>
  <c r="I143" i="67"/>
  <c r="I69" i="46"/>
  <c r="H337" i="70"/>
  <c r="H133" i="56"/>
  <c r="H24" i="23"/>
  <c r="H24" i="26" s="1"/>
  <c r="H322" i="71"/>
  <c r="H150" i="56"/>
  <c r="H143" i="65"/>
  <c r="H31" i="46"/>
  <c r="I143" i="70"/>
  <c r="I131" i="46"/>
  <c r="K26" i="46"/>
  <c r="H15" i="12"/>
  <c r="H15" i="15" s="1"/>
  <c r="H16" i="15"/>
  <c r="E3" i="25"/>
  <c r="H236" i="70"/>
  <c r="H235" i="70" s="1"/>
  <c r="H128" i="51"/>
  <c r="H24" i="24"/>
  <c r="H24" i="27" s="1"/>
  <c r="H236" i="66"/>
  <c r="H235" i="66" s="1"/>
  <c r="H47" i="51"/>
  <c r="I18" i="13"/>
  <c r="I18" i="16" s="1"/>
  <c r="I18" i="10"/>
  <c r="R336" i="69"/>
  <c r="R113" i="56"/>
  <c r="H282" i="71"/>
  <c r="H294" i="66"/>
  <c r="J69" i="69"/>
  <c r="J116" i="42"/>
  <c r="K138" i="65"/>
  <c r="H198" i="67"/>
  <c r="H197" i="67" s="1"/>
  <c r="H66" i="49"/>
  <c r="H67" i="52"/>
  <c r="H102" i="56"/>
  <c r="J45" i="46"/>
  <c r="I36" i="56"/>
  <c r="H85" i="49"/>
  <c r="H86" i="52"/>
  <c r="H243" i="68"/>
  <c r="H242" i="68" s="1"/>
  <c r="H191" i="71"/>
  <c r="H190" i="71" s="1"/>
  <c r="H146" i="49"/>
  <c r="H147" i="52"/>
  <c r="I28" i="24"/>
  <c r="I28" i="27" s="1"/>
  <c r="I28" i="21"/>
  <c r="K342" i="69"/>
  <c r="K119" i="56"/>
  <c r="K4" i="18"/>
  <c r="K3" i="18" s="1"/>
  <c r="K14" i="18"/>
  <c r="H236" i="67"/>
  <c r="H235" i="67" s="1"/>
  <c r="H66" i="51"/>
  <c r="I138" i="56"/>
  <c r="G27" i="14"/>
  <c r="G27" i="17" s="1"/>
  <c r="G3" i="11"/>
  <c r="H165" i="58"/>
  <c r="H164" i="54"/>
  <c r="I410" i="68"/>
  <c r="I83" i="56"/>
  <c r="H236" i="65"/>
  <c r="H235" i="65" s="1"/>
  <c r="H28" i="51"/>
  <c r="I86" i="48"/>
  <c r="I85" i="44"/>
  <c r="H165" i="59"/>
  <c r="H164" i="55"/>
  <c r="H165" i="56"/>
  <c r="I69" i="72"/>
  <c r="I171" i="42"/>
  <c r="H373" i="64"/>
  <c r="H12" i="56"/>
  <c r="I69" i="66"/>
  <c r="I54" i="42"/>
  <c r="H294" i="70"/>
  <c r="H326" i="64"/>
  <c r="I375" i="64"/>
  <c r="I14" i="56"/>
  <c r="K70" i="69"/>
  <c r="K117" i="42"/>
  <c r="G334" i="65"/>
  <c r="G30" i="56"/>
  <c r="K64" i="46"/>
  <c r="H29" i="52"/>
  <c r="H198" i="65"/>
  <c r="H197" i="65" s="1"/>
  <c r="H28" i="49"/>
  <c r="H429" i="68"/>
  <c r="J138" i="66"/>
  <c r="I340" i="65"/>
  <c r="F3" i="17"/>
  <c r="H129" i="52"/>
  <c r="H198" i="70"/>
  <c r="H197" i="70" s="1"/>
  <c r="H128" i="49"/>
  <c r="I20" i="56"/>
  <c r="J23" i="24"/>
  <c r="J23" i="27" s="1"/>
  <c r="J23" i="21"/>
  <c r="I335" i="65"/>
  <c r="I31" i="56"/>
  <c r="I342" i="70"/>
  <c r="I129" i="48"/>
  <c r="I128" i="44"/>
  <c r="H245" i="72"/>
  <c r="H244" i="72" s="1"/>
  <c r="H164" i="52"/>
  <c r="S11" i="12"/>
  <c r="S11" i="15" s="1"/>
  <c r="J26" i="56"/>
  <c r="J6" i="23"/>
  <c r="J6" i="26" s="1"/>
  <c r="H70" i="65"/>
  <c r="H36" i="42"/>
  <c r="F17" i="25"/>
  <c r="F17" i="28" s="1"/>
  <c r="F29" i="25"/>
  <c r="F29" i="28" s="1"/>
  <c r="F27" i="22"/>
  <c r="F27" i="25" s="1"/>
  <c r="F27" i="28" s="1"/>
  <c r="I79" i="68"/>
  <c r="I88" i="42"/>
  <c r="I70" i="65"/>
  <c r="I36" i="42"/>
  <c r="J330" i="71"/>
  <c r="J158" i="56"/>
  <c r="R150" i="70"/>
  <c r="R138" i="46"/>
  <c r="R167" i="64"/>
  <c r="R18" i="46"/>
  <c r="I321" i="71"/>
  <c r="I149" i="56"/>
  <c r="R142" i="71"/>
  <c r="R152" i="46"/>
  <c r="R142" i="72"/>
  <c r="R170" i="46"/>
  <c r="S10" i="12"/>
  <c r="S10" i="15" s="1"/>
  <c r="J186" i="68"/>
  <c r="J101" i="46"/>
  <c r="H153" i="6"/>
  <c r="H129" i="6"/>
  <c r="K138" i="67"/>
  <c r="K45" i="46"/>
  <c r="K126" i="46"/>
  <c r="I381" i="64"/>
  <c r="J110" i="49"/>
  <c r="J109" i="45"/>
  <c r="J109" i="46" s="1"/>
  <c r="J110" i="46"/>
  <c r="J15" i="18"/>
  <c r="I70" i="71"/>
  <c r="I154" i="42"/>
  <c r="I48" i="48"/>
  <c r="I47" i="44"/>
  <c r="H321" i="72"/>
  <c r="H167" i="56"/>
  <c r="I144" i="65"/>
  <c r="I32" i="46"/>
  <c r="J100" i="72"/>
  <c r="K138" i="66"/>
  <c r="K138" i="70"/>
  <c r="J121" i="69"/>
  <c r="J140" i="69" s="1"/>
  <c r="J141" i="69"/>
  <c r="G19" i="13"/>
  <c r="G19" i="16" s="1"/>
  <c r="G19" i="10"/>
  <c r="J6" i="24"/>
  <c r="J6" i="27" s="1"/>
  <c r="R143" i="69"/>
  <c r="R112" i="46"/>
  <c r="J169" i="64"/>
  <c r="J20" i="46"/>
  <c r="I28" i="23"/>
  <c r="I28" i="26" s="1"/>
  <c r="I145" i="67"/>
  <c r="I71" i="46"/>
  <c r="I69" i="67"/>
  <c r="I73" i="42"/>
  <c r="I334" i="66"/>
  <c r="I49" i="56"/>
  <c r="H364" i="68"/>
  <c r="R150" i="67"/>
  <c r="R76" i="46"/>
  <c r="I294" i="69"/>
  <c r="H198" i="66"/>
  <c r="H197" i="66" s="1"/>
  <c r="H47" i="49"/>
  <c r="H48" i="52"/>
  <c r="I5" i="25"/>
  <c r="I5" i="28" s="1"/>
  <c r="H85" i="51"/>
  <c r="H291" i="68"/>
  <c r="H290" i="68" s="1"/>
  <c r="I67" i="48"/>
  <c r="I66" i="44"/>
  <c r="J179" i="69"/>
  <c r="J178" i="69" s="1"/>
  <c r="J110" i="51"/>
  <c r="J109" i="48"/>
  <c r="R23" i="14"/>
  <c r="R23" i="17" s="1"/>
  <c r="H419" i="68" l="1"/>
  <c r="H164" i="56"/>
  <c r="J6" i="21"/>
  <c r="H92" i="56"/>
  <c r="H13" i="56"/>
  <c r="H374" i="64"/>
  <c r="G59" i="56"/>
  <c r="H24" i="21"/>
  <c r="G344" i="66"/>
  <c r="G40" i="56"/>
  <c r="I11" i="56"/>
  <c r="R23" i="13"/>
  <c r="R23" i="16" s="1"/>
  <c r="R23" i="10"/>
  <c r="J122" i="68"/>
  <c r="J102" i="70"/>
  <c r="I67" i="72"/>
  <c r="I167" i="42"/>
  <c r="K9" i="13"/>
  <c r="K9" i="16" s="1"/>
  <c r="K9" i="10"/>
  <c r="H16" i="21"/>
  <c r="J75" i="64"/>
  <c r="I144" i="67"/>
  <c r="I70" i="46"/>
  <c r="I173" i="68"/>
  <c r="I88" i="46"/>
  <c r="I143" i="65"/>
  <c r="I31" i="46"/>
  <c r="I70" i="72"/>
  <c r="I172" i="42"/>
  <c r="I373" i="64"/>
  <c r="I12" i="56"/>
  <c r="J294" i="69"/>
  <c r="H48" i="59"/>
  <c r="H47" i="55"/>
  <c r="H48" i="56"/>
  <c r="I121" i="70"/>
  <c r="I140" i="70" s="1"/>
  <c r="I141" i="70"/>
  <c r="I372" i="64"/>
  <c r="J11" i="24"/>
  <c r="J11" i="27" s="1"/>
  <c r="H255" i="70"/>
  <c r="H254" i="70" s="1"/>
  <c r="H128" i="52"/>
  <c r="H255" i="65"/>
  <c r="H254" i="65" s="1"/>
  <c r="H28" i="52"/>
  <c r="G3" i="14"/>
  <c r="I48" i="49"/>
  <c r="I47" i="45"/>
  <c r="I47" i="46" s="1"/>
  <c r="I48" i="46"/>
  <c r="H95" i="56"/>
  <c r="I21" i="13"/>
  <c r="I21" i="16" s="1"/>
  <c r="I21" i="10"/>
  <c r="G344" i="65"/>
  <c r="H347" i="64"/>
  <c r="H368" i="64" s="1"/>
  <c r="H369" i="64"/>
  <c r="H29" i="58"/>
  <c r="H28" i="54"/>
  <c r="I15" i="8"/>
  <c r="I16" i="12"/>
  <c r="I30" i="13"/>
  <c r="I30" i="16" s="1"/>
  <c r="I30" i="10"/>
  <c r="I22" i="24"/>
  <c r="I22" i="27" s="1"/>
  <c r="H8" i="59"/>
  <c r="H8" i="56"/>
  <c r="H7" i="55"/>
  <c r="J102" i="65"/>
  <c r="I69" i="71"/>
  <c r="I153" i="42"/>
  <c r="H24" i="25"/>
  <c r="H24" i="28" s="1"/>
  <c r="J68" i="67"/>
  <c r="J70" i="42"/>
  <c r="I77" i="64"/>
  <c r="I12" i="42"/>
  <c r="J102" i="67"/>
  <c r="H313" i="66"/>
  <c r="H332" i="66" s="1"/>
  <c r="H333" i="66"/>
  <c r="H29" i="59"/>
  <c r="H28" i="55"/>
  <c r="H29" i="56"/>
  <c r="J165" i="48"/>
  <c r="J164" i="44"/>
  <c r="I147" i="49"/>
  <c r="I147" i="46"/>
  <c r="I146" i="45"/>
  <c r="I146" i="46" s="1"/>
  <c r="H120" i="6"/>
  <c r="H136" i="6"/>
  <c r="H160" i="6"/>
  <c r="H129" i="58"/>
  <c r="H128" i="54"/>
  <c r="H48" i="58"/>
  <c r="H47" i="54"/>
  <c r="I121" i="66"/>
  <c r="I140" i="66" s="1"/>
  <c r="I141" i="66"/>
  <c r="H422" i="68"/>
  <c r="I86" i="49"/>
  <c r="I85" i="45"/>
  <c r="I85" i="46" s="1"/>
  <c r="I86" i="46"/>
  <c r="I129" i="6"/>
  <c r="I153" i="6"/>
  <c r="I374" i="64"/>
  <c r="I13" i="56"/>
  <c r="I129" i="49"/>
  <c r="I129" i="46"/>
  <c r="I128" i="45"/>
  <c r="I128" i="46" s="1"/>
  <c r="I219" i="68"/>
  <c r="I218" i="68" s="1"/>
  <c r="I85" i="48"/>
  <c r="I86" i="51"/>
  <c r="R145" i="69"/>
  <c r="R114" i="46"/>
  <c r="I69" i="65"/>
  <c r="I35" i="42"/>
  <c r="H379" i="64"/>
  <c r="H18" i="56"/>
  <c r="H17" i="18"/>
  <c r="J410" i="68"/>
  <c r="J83" i="56"/>
  <c r="J9" i="23"/>
  <c r="J9" i="26" s="1"/>
  <c r="H69" i="72"/>
  <c r="H171" i="42"/>
  <c r="K335" i="69"/>
  <c r="K112" i="56"/>
  <c r="I337" i="65"/>
  <c r="I33" i="56"/>
  <c r="I179" i="67"/>
  <c r="I178" i="67" s="1"/>
  <c r="I66" i="48"/>
  <c r="I67" i="51"/>
  <c r="I110" i="58"/>
  <c r="I109" i="54"/>
  <c r="H313" i="65"/>
  <c r="H332" i="65" s="1"/>
  <c r="H333" i="65"/>
  <c r="I118" i="71"/>
  <c r="I136" i="71" s="1"/>
  <c r="I137" i="71"/>
  <c r="G29" i="23"/>
  <c r="G29" i="26" s="1"/>
  <c r="F3" i="22"/>
  <c r="I165" i="49"/>
  <c r="I165" i="46"/>
  <c r="I164" i="45"/>
  <c r="I164" i="46" s="1"/>
  <c r="H147" i="58"/>
  <c r="H146" i="54"/>
  <c r="H129" i="59"/>
  <c r="H128" i="55"/>
  <c r="H129" i="56"/>
  <c r="H283" i="64"/>
  <c r="H282" i="64" s="1"/>
  <c r="H7" i="52"/>
  <c r="I146" i="68"/>
  <c r="I170" i="68" s="1"/>
  <c r="I171" i="68"/>
  <c r="H67" i="58"/>
  <c r="H66" i="54"/>
  <c r="J114" i="64"/>
  <c r="I68" i="72"/>
  <c r="I168" i="42"/>
  <c r="H141" i="72"/>
  <c r="H169" i="46"/>
  <c r="K23" i="23"/>
  <c r="K23" i="26" s="1"/>
  <c r="H68" i="71"/>
  <c r="H150" i="42"/>
  <c r="J330" i="70"/>
  <c r="J126" i="56"/>
  <c r="J11" i="23"/>
  <c r="J11" i="26" s="1"/>
  <c r="H76" i="64"/>
  <c r="J67" i="69"/>
  <c r="J112" i="42"/>
  <c r="H77" i="64"/>
  <c r="H12" i="42"/>
  <c r="S5" i="12"/>
  <c r="S5" i="15" s="1"/>
  <c r="S5" i="14"/>
  <c r="S5" i="17" s="1"/>
  <c r="I110" i="59"/>
  <c r="I109" i="55"/>
  <c r="I110" i="56"/>
  <c r="J53" i="56"/>
  <c r="G102" i="56"/>
  <c r="I118" i="72"/>
  <c r="I136" i="72" s="1"/>
  <c r="I137" i="72"/>
  <c r="H313" i="70"/>
  <c r="H332" i="70" s="1"/>
  <c r="H333" i="70"/>
  <c r="H147" i="59"/>
  <c r="H147" i="56"/>
  <c r="H146" i="55"/>
  <c r="I164" i="48"/>
  <c r="I173" i="72"/>
  <c r="I172" i="72" s="1"/>
  <c r="I165" i="51"/>
  <c r="I173" i="71"/>
  <c r="I172" i="71" s="1"/>
  <c r="I146" i="48"/>
  <c r="I147" i="51"/>
  <c r="I20" i="13"/>
  <c r="I20" i="16" s="1"/>
  <c r="I20" i="10"/>
  <c r="S6" i="12"/>
  <c r="S6" i="15" s="1"/>
  <c r="S6" i="14"/>
  <c r="S6" i="17" s="1"/>
  <c r="I7" i="48"/>
  <c r="I8" i="51"/>
  <c r="I199" i="64"/>
  <c r="I198" i="64" s="1"/>
  <c r="R22" i="14"/>
  <c r="R22" i="17" s="1"/>
  <c r="I141" i="65"/>
  <c r="I121" i="65"/>
  <c r="I140" i="65" s="1"/>
  <c r="H245" i="71"/>
  <c r="H244" i="71" s="1"/>
  <c r="H146" i="52"/>
  <c r="I417" i="68"/>
  <c r="I90" i="56"/>
  <c r="I22" i="23"/>
  <c r="I22" i="26" s="1"/>
  <c r="H67" i="71"/>
  <c r="H149" i="42"/>
  <c r="J100" i="71"/>
  <c r="I31" i="23"/>
  <c r="I31" i="26" s="1"/>
  <c r="L5" i="13"/>
  <c r="L5" i="16" s="1"/>
  <c r="L5" i="10"/>
  <c r="J236" i="69"/>
  <c r="J235" i="69" s="1"/>
  <c r="J109" i="51"/>
  <c r="I28" i="25"/>
  <c r="I28" i="28" s="1"/>
  <c r="I67" i="49"/>
  <c r="I66" i="45"/>
  <c r="I66" i="46" s="1"/>
  <c r="I67" i="46"/>
  <c r="J9" i="24"/>
  <c r="J9" i="27" s="1"/>
  <c r="H67" i="59"/>
  <c r="H66" i="55"/>
  <c r="H67" i="56"/>
  <c r="J198" i="69"/>
  <c r="J197" i="69" s="1"/>
  <c r="J109" i="49"/>
  <c r="J110" i="52"/>
  <c r="I313" i="69"/>
  <c r="I332" i="69" s="1"/>
  <c r="I333" i="69"/>
  <c r="J338" i="66"/>
  <c r="G429" i="68"/>
  <c r="I9" i="23"/>
  <c r="I9" i="26" s="1"/>
  <c r="H164" i="58"/>
  <c r="H355" i="72"/>
  <c r="H354" i="72" s="1"/>
  <c r="H165" i="61"/>
  <c r="H86" i="59"/>
  <c r="H85" i="55"/>
  <c r="H86" i="56"/>
  <c r="H300" i="71"/>
  <c r="H318" i="71" s="1"/>
  <c r="H319" i="71"/>
  <c r="J330" i="65"/>
  <c r="J68" i="66"/>
  <c r="J51" i="42"/>
  <c r="J8" i="23"/>
  <c r="J8" i="26" s="1"/>
  <c r="J6" i="25"/>
  <c r="J6" i="28" s="1"/>
  <c r="J152" i="67"/>
  <c r="J78" i="46"/>
  <c r="H336" i="70"/>
  <c r="H132" i="56"/>
  <c r="I70" i="70"/>
  <c r="I136" i="42"/>
  <c r="I8" i="49"/>
  <c r="I7" i="45"/>
  <c r="I7" i="46" s="1"/>
  <c r="I8" i="46"/>
  <c r="H86" i="58"/>
  <c r="H85" i="54"/>
  <c r="I121" i="67"/>
  <c r="I140" i="67" s="1"/>
  <c r="I141" i="67"/>
  <c r="H26" i="23"/>
  <c r="H26" i="26" s="1"/>
  <c r="K5" i="46"/>
  <c r="R24" i="14"/>
  <c r="R24" i="17" s="1"/>
  <c r="H333" i="67"/>
  <c r="H313" i="67"/>
  <c r="H332" i="67" s="1"/>
  <c r="I48" i="51"/>
  <c r="I179" i="66"/>
  <c r="I178" i="66" s="1"/>
  <c r="I47" i="48"/>
  <c r="H373" i="72"/>
  <c r="H372" i="72" s="1"/>
  <c r="H165" i="62"/>
  <c r="H164" i="59"/>
  <c r="H255" i="67"/>
  <c r="H254" i="67" s="1"/>
  <c r="H66" i="52"/>
  <c r="K10" i="24"/>
  <c r="K10" i="27" s="1"/>
  <c r="I24" i="13"/>
  <c r="I24" i="16" s="1"/>
  <c r="I24" i="10"/>
  <c r="H388" i="68"/>
  <c r="H412" i="68" s="1"/>
  <c r="H413" i="68"/>
  <c r="H8" i="58"/>
  <c r="H7" i="54"/>
  <c r="H15" i="20"/>
  <c r="H16" i="24"/>
  <c r="H69" i="71"/>
  <c r="H153" i="42"/>
  <c r="I95" i="56"/>
  <c r="J102" i="66"/>
  <c r="I16" i="10"/>
  <c r="I15" i="9"/>
  <c r="I16" i="13"/>
  <c r="H69" i="65"/>
  <c r="H35" i="42"/>
  <c r="K10" i="23"/>
  <c r="K10" i="26" s="1"/>
  <c r="R26" i="10"/>
  <c r="R26" i="13"/>
  <c r="R26" i="16" s="1"/>
  <c r="H255" i="66"/>
  <c r="H254" i="66" s="1"/>
  <c r="H47" i="52"/>
  <c r="I135" i="64"/>
  <c r="I156" i="64" s="1"/>
  <c r="I157" i="64"/>
  <c r="J28" i="13"/>
  <c r="J28" i="16" s="1"/>
  <c r="J28" i="10"/>
  <c r="K154" i="64"/>
  <c r="J31" i="13"/>
  <c r="J31" i="16" s="1"/>
  <c r="J31" i="10"/>
  <c r="I179" i="70"/>
  <c r="I178" i="70" s="1"/>
  <c r="I128" i="48"/>
  <c r="I129" i="51"/>
  <c r="I29" i="49"/>
  <c r="I28" i="45"/>
  <c r="I28" i="46" s="1"/>
  <c r="I29" i="46"/>
  <c r="H85" i="52"/>
  <c r="H315" i="68"/>
  <c r="H314" i="68" s="1"/>
  <c r="J8" i="24"/>
  <c r="J8" i="27" s="1"/>
  <c r="S8" i="12"/>
  <c r="S8" i="15" s="1"/>
  <c r="S8" i="14"/>
  <c r="S8" i="17" s="1"/>
  <c r="E3" i="28"/>
  <c r="G29" i="24"/>
  <c r="G29" i="27" s="1"/>
  <c r="G29" i="21"/>
  <c r="I9" i="21"/>
  <c r="I179" i="65"/>
  <c r="I178" i="65" s="1"/>
  <c r="I28" i="48"/>
  <c r="I29" i="51"/>
  <c r="I422" i="68" l="1"/>
  <c r="H128" i="56"/>
  <c r="H146" i="56"/>
  <c r="H66" i="56"/>
  <c r="H47" i="56"/>
  <c r="G343" i="65"/>
  <c r="H28" i="56"/>
  <c r="I371" i="64"/>
  <c r="I15" i="10"/>
  <c r="H85" i="56"/>
  <c r="I10" i="56"/>
  <c r="K10" i="21"/>
  <c r="I109" i="56"/>
  <c r="J342" i="66"/>
  <c r="I22" i="21"/>
  <c r="I26" i="23"/>
  <c r="I26" i="26" s="1"/>
  <c r="H26" i="24"/>
  <c r="H26" i="27" s="1"/>
  <c r="H26" i="21"/>
  <c r="I421" i="68"/>
  <c r="I94" i="56"/>
  <c r="H85" i="58"/>
  <c r="H461" i="68"/>
  <c r="H460" i="68" s="1"/>
  <c r="H86" i="61"/>
  <c r="I227" i="71"/>
  <c r="I226" i="71" s="1"/>
  <c r="I146" i="51"/>
  <c r="I31" i="24"/>
  <c r="I31" i="27" s="1"/>
  <c r="I31" i="21"/>
  <c r="H7" i="59"/>
  <c r="H432" i="64"/>
  <c r="H431" i="64" s="1"/>
  <c r="H8" i="62"/>
  <c r="I15" i="12"/>
  <c r="I15" i="15" s="1"/>
  <c r="I16" i="15"/>
  <c r="I162" i="64"/>
  <c r="I13" i="46"/>
  <c r="H160" i="64"/>
  <c r="H11" i="46"/>
  <c r="I84" i="68"/>
  <c r="I97" i="42"/>
  <c r="J70" i="66"/>
  <c r="J55" i="42"/>
  <c r="H141" i="71"/>
  <c r="H151" i="46"/>
  <c r="I76" i="64"/>
  <c r="H67" i="72"/>
  <c r="H167" i="42"/>
  <c r="I364" i="68"/>
  <c r="H390" i="67"/>
  <c r="H389" i="67" s="1"/>
  <c r="H67" i="62"/>
  <c r="H66" i="59"/>
  <c r="I101" i="56"/>
  <c r="I198" i="70"/>
  <c r="I197" i="70" s="1"/>
  <c r="I129" i="52"/>
  <c r="I128" i="49"/>
  <c r="I22" i="13"/>
  <c r="I22" i="16" s="1"/>
  <c r="I22" i="10"/>
  <c r="J10" i="42"/>
  <c r="H15" i="19"/>
  <c r="H16" i="23"/>
  <c r="H140" i="72"/>
  <c r="H168" i="46"/>
  <c r="I294" i="67"/>
  <c r="I139" i="72"/>
  <c r="I167" i="46"/>
  <c r="I236" i="65"/>
  <c r="I235" i="65" s="1"/>
  <c r="I28" i="51"/>
  <c r="J48" i="48"/>
  <c r="J47" i="44"/>
  <c r="H485" i="68"/>
  <c r="H484" i="68" s="1"/>
  <c r="H86" i="62"/>
  <c r="H85" i="59"/>
  <c r="K23" i="24"/>
  <c r="K23" i="27" s="1"/>
  <c r="K23" i="21"/>
  <c r="I282" i="72"/>
  <c r="H426" i="68"/>
  <c r="H99" i="56"/>
  <c r="J31" i="23"/>
  <c r="J31" i="26" s="1"/>
  <c r="I22" i="25"/>
  <c r="I22" i="28" s="1"/>
  <c r="I19" i="24"/>
  <c r="I19" i="27" s="1"/>
  <c r="H373" i="71"/>
  <c r="H372" i="71" s="1"/>
  <c r="H146" i="59"/>
  <c r="H147" i="62"/>
  <c r="I428" i="68"/>
  <c r="H390" i="70"/>
  <c r="H389" i="70" s="1"/>
  <c r="H129" i="62"/>
  <c r="H128" i="59"/>
  <c r="I164" i="49"/>
  <c r="I165" i="52"/>
  <c r="I191" i="72"/>
  <c r="I190" i="72" s="1"/>
  <c r="I109" i="58"/>
  <c r="I371" i="69"/>
  <c r="I370" i="69" s="1"/>
  <c r="I110" i="61"/>
  <c r="I198" i="66"/>
  <c r="I197" i="66" s="1"/>
  <c r="I48" i="52"/>
  <c r="I47" i="49"/>
  <c r="J330" i="67"/>
  <c r="J11" i="21"/>
  <c r="J110" i="58"/>
  <c r="J109" i="54"/>
  <c r="H409" i="72"/>
  <c r="H408" i="72" s="1"/>
  <c r="H164" i="61"/>
  <c r="J338" i="67"/>
  <c r="I18" i="24"/>
  <c r="I18" i="27" s="1"/>
  <c r="I18" i="21"/>
  <c r="I294" i="66"/>
  <c r="I416" i="68"/>
  <c r="I89" i="56"/>
  <c r="K23" i="25"/>
  <c r="K23" i="28" s="1"/>
  <c r="J159" i="64"/>
  <c r="J10" i="46"/>
  <c r="I141" i="71"/>
  <c r="I151" i="46"/>
  <c r="H152" i="69"/>
  <c r="H121" i="46"/>
  <c r="I198" i="65"/>
  <c r="I197" i="65" s="1"/>
  <c r="I29" i="52"/>
  <c r="I28" i="49"/>
  <c r="G29" i="25"/>
  <c r="G29" i="28" s="1"/>
  <c r="G27" i="22"/>
  <c r="H16" i="27"/>
  <c r="H15" i="24"/>
  <c r="H15" i="27" s="1"/>
  <c r="M10" i="13"/>
  <c r="M10" i="16" s="1"/>
  <c r="M10" i="10"/>
  <c r="R21" i="14"/>
  <c r="R21" i="17" s="1"/>
  <c r="J8" i="48"/>
  <c r="J7" i="44"/>
  <c r="H48" i="61"/>
  <c r="H47" i="58"/>
  <c r="H371" i="66"/>
  <c r="H370" i="66" s="1"/>
  <c r="H128" i="58"/>
  <c r="H129" i="61"/>
  <c r="H371" i="70"/>
  <c r="H370" i="70" s="1"/>
  <c r="I17" i="18"/>
  <c r="G3" i="17"/>
  <c r="J11" i="25"/>
  <c r="J11" i="28" s="1"/>
  <c r="H139" i="71"/>
  <c r="H149" i="46"/>
  <c r="H162" i="64"/>
  <c r="H13" i="46"/>
  <c r="J8" i="25"/>
  <c r="J8" i="28" s="1"/>
  <c r="I419" i="68"/>
  <c r="I92" i="56"/>
  <c r="K10" i="25"/>
  <c r="K10" i="28" s="1"/>
  <c r="I31" i="25"/>
  <c r="I31" i="28" s="1"/>
  <c r="I141" i="72"/>
  <c r="I169" i="46"/>
  <c r="J8" i="21"/>
  <c r="I128" i="51"/>
  <c r="I236" i="70"/>
  <c r="I235" i="70" s="1"/>
  <c r="R20" i="14"/>
  <c r="R20" i="17" s="1"/>
  <c r="L70" i="69"/>
  <c r="L117" i="42"/>
  <c r="J9" i="21"/>
  <c r="I176" i="56"/>
  <c r="I227" i="72"/>
  <c r="I226" i="72" s="1"/>
  <c r="I164" i="51"/>
  <c r="I390" i="69"/>
  <c r="I389" i="69" s="1"/>
  <c r="I110" i="62"/>
  <c r="I109" i="59"/>
  <c r="I18" i="56"/>
  <c r="I18" i="23"/>
  <c r="I18" i="26" s="1"/>
  <c r="J165" i="49"/>
  <c r="J165" i="46"/>
  <c r="J164" i="45"/>
  <c r="J164" i="46" s="1"/>
  <c r="J29" i="48"/>
  <c r="J28" i="44"/>
  <c r="J129" i="48"/>
  <c r="J128" i="44"/>
  <c r="H84" i="68"/>
  <c r="H97" i="42"/>
  <c r="I81" i="68"/>
  <c r="I92" i="42"/>
  <c r="I282" i="71"/>
  <c r="I30" i="23"/>
  <c r="I30" i="26" s="1"/>
  <c r="I326" i="64"/>
  <c r="I337" i="70"/>
  <c r="I133" i="56"/>
  <c r="I24" i="23"/>
  <c r="I24" i="26" s="1"/>
  <c r="I336" i="65"/>
  <c r="I32" i="56"/>
  <c r="K102" i="69"/>
  <c r="R19" i="14"/>
  <c r="R19" i="17" s="1"/>
  <c r="R17" i="11"/>
  <c r="I15" i="13"/>
  <c r="I15" i="16" s="1"/>
  <c r="I16" i="16"/>
  <c r="H15" i="21"/>
  <c r="H427" i="72"/>
  <c r="H426" i="72" s="1"/>
  <c r="H164" i="62"/>
  <c r="I236" i="66"/>
  <c r="I235" i="66" s="1"/>
  <c r="I47" i="51"/>
  <c r="G39" i="56"/>
  <c r="J110" i="59"/>
  <c r="J109" i="55"/>
  <c r="J110" i="56"/>
  <c r="I330" i="72"/>
  <c r="I262" i="64"/>
  <c r="I261" i="64" s="1"/>
  <c r="I7" i="51"/>
  <c r="I379" i="64"/>
  <c r="H66" i="58"/>
  <c r="H371" i="67"/>
  <c r="H370" i="67" s="1"/>
  <c r="H67" i="61"/>
  <c r="F3" i="25"/>
  <c r="I236" i="67"/>
  <c r="I235" i="67" s="1"/>
  <c r="I66" i="51"/>
  <c r="J64" i="56"/>
  <c r="H390" i="65"/>
  <c r="H389" i="65" s="1"/>
  <c r="H29" i="62"/>
  <c r="H28" i="59"/>
  <c r="I19" i="23"/>
  <c r="I19" i="26" s="1"/>
  <c r="J118" i="72"/>
  <c r="J136" i="72" s="1"/>
  <c r="J137" i="72"/>
  <c r="T4" i="11"/>
  <c r="I9" i="25"/>
  <c r="I9" i="28" s="1"/>
  <c r="I4" i="22"/>
  <c r="K330" i="69"/>
  <c r="I69" i="70"/>
  <c r="I135" i="42"/>
  <c r="H152" i="70"/>
  <c r="H140" i="46"/>
  <c r="R144" i="69"/>
  <c r="R113" i="46"/>
  <c r="J145" i="67"/>
  <c r="J71" i="46"/>
  <c r="K107" i="56"/>
  <c r="H411" i="64"/>
  <c r="H410" i="64" s="1"/>
  <c r="H8" i="61"/>
  <c r="H7" i="58"/>
  <c r="J30" i="13"/>
  <c r="J30" i="16" s="1"/>
  <c r="J30" i="10"/>
  <c r="L7" i="13"/>
  <c r="L7" i="16" s="1"/>
  <c r="L7" i="10"/>
  <c r="J313" i="69"/>
  <c r="J332" i="69" s="1"/>
  <c r="J333" i="69"/>
  <c r="J147" i="48"/>
  <c r="J146" i="44"/>
  <c r="H146" i="58"/>
  <c r="H355" i="71"/>
  <c r="H354" i="71" s="1"/>
  <c r="H147" i="61"/>
  <c r="I243" i="68"/>
  <c r="I242" i="68" s="1"/>
  <c r="I86" i="52"/>
  <c r="I85" i="49"/>
  <c r="J173" i="72"/>
  <c r="J172" i="72" s="1"/>
  <c r="J165" i="51"/>
  <c r="J164" i="48"/>
  <c r="H7" i="56"/>
  <c r="H390" i="66"/>
  <c r="H389" i="66" s="1"/>
  <c r="H48" i="62"/>
  <c r="H47" i="59"/>
  <c r="H337" i="65"/>
  <c r="H33" i="56"/>
  <c r="I294" i="65"/>
  <c r="J9" i="25"/>
  <c r="J9" i="28" s="1"/>
  <c r="I67" i="71"/>
  <c r="I149" i="42"/>
  <c r="J5" i="56"/>
  <c r="J5" i="21"/>
  <c r="I294" i="70"/>
  <c r="L14" i="18"/>
  <c r="J338" i="70"/>
  <c r="I82" i="68"/>
  <c r="I93" i="42"/>
  <c r="I220" i="64"/>
  <c r="I219" i="64" s="1"/>
  <c r="I8" i="52"/>
  <c r="I7" i="49"/>
  <c r="J255" i="69"/>
  <c r="J254" i="69" s="1"/>
  <c r="J109" i="52"/>
  <c r="I198" i="67"/>
  <c r="I197" i="67" s="1"/>
  <c r="I67" i="52"/>
  <c r="I66" i="49"/>
  <c r="J57" i="56"/>
  <c r="H11" i="42"/>
  <c r="J72" i="56"/>
  <c r="I291" i="68"/>
  <c r="I290" i="68" s="1"/>
  <c r="I85" i="51"/>
  <c r="I147" i="52"/>
  <c r="I146" i="49"/>
  <c r="I191" i="71"/>
  <c r="I190" i="71" s="1"/>
  <c r="J67" i="48"/>
  <c r="J66" i="44"/>
  <c r="H371" i="65"/>
  <c r="H370" i="65" s="1"/>
  <c r="H29" i="61"/>
  <c r="H28" i="58"/>
  <c r="J5" i="24"/>
  <c r="J5" i="27" s="1"/>
  <c r="J86" i="48"/>
  <c r="J85" i="44"/>
  <c r="I21" i="23"/>
  <c r="I21" i="26" s="1"/>
  <c r="L4" i="18" l="1"/>
  <c r="L3" i="18" s="1"/>
  <c r="H335" i="65"/>
  <c r="K50" i="56"/>
  <c r="J109" i="56"/>
  <c r="I131" i="56"/>
  <c r="K335" i="66"/>
  <c r="I335" i="70"/>
  <c r="I19" i="21"/>
  <c r="J134" i="56"/>
  <c r="I19" i="25"/>
  <c r="I19" i="28" s="1"/>
  <c r="I344" i="67"/>
  <c r="J381" i="64"/>
  <c r="H152" i="66"/>
  <c r="H59" i="46"/>
  <c r="I333" i="66"/>
  <c r="I313" i="66"/>
  <c r="J99" i="6"/>
  <c r="K6" i="24"/>
  <c r="K6" i="27" s="1"/>
  <c r="K330" i="70"/>
  <c r="K11" i="23"/>
  <c r="K11" i="26" s="1"/>
  <c r="K338" i="66"/>
  <c r="K53" i="56"/>
  <c r="H170" i="64"/>
  <c r="H21" i="46"/>
  <c r="L107" i="56"/>
  <c r="L10" i="23"/>
  <c r="L10" i="26" s="1"/>
  <c r="H140" i="71"/>
  <c r="H150" i="46"/>
  <c r="J418" i="68"/>
  <c r="J91" i="56"/>
  <c r="L335" i="69"/>
  <c r="L112" i="56"/>
  <c r="H148" i="71"/>
  <c r="H158" i="46"/>
  <c r="J342" i="67"/>
  <c r="J76" i="56"/>
  <c r="H421" i="68"/>
  <c r="H94" i="56"/>
  <c r="J179" i="67"/>
  <c r="J178" i="67" s="1"/>
  <c r="J67" i="51"/>
  <c r="J66" i="48"/>
  <c r="H146" i="61"/>
  <c r="H409" i="71"/>
  <c r="H408" i="71" s="1"/>
  <c r="I18" i="25"/>
  <c r="I18" i="28" s="1"/>
  <c r="K168" i="68"/>
  <c r="K110" i="48"/>
  <c r="K109" i="44"/>
  <c r="J15" i="8"/>
  <c r="J16" i="12"/>
  <c r="J118" i="71"/>
  <c r="J136" i="71" s="1"/>
  <c r="J137" i="71"/>
  <c r="J199" i="64"/>
  <c r="J198" i="64" s="1"/>
  <c r="J8" i="51"/>
  <c r="J7" i="48"/>
  <c r="J135" i="64"/>
  <c r="J156" i="64" s="1"/>
  <c r="J157" i="64"/>
  <c r="M138" i="69"/>
  <c r="I319" i="72"/>
  <c r="I300" i="72"/>
  <c r="I318" i="72" s="1"/>
  <c r="H495" i="64"/>
  <c r="H494" i="64" s="1"/>
  <c r="H7" i="62"/>
  <c r="I140" i="72"/>
  <c r="I168" i="46"/>
  <c r="H336" i="65"/>
  <c r="H32" i="56"/>
  <c r="I161" i="64"/>
  <c r="I12" i="46"/>
  <c r="J31" i="25"/>
  <c r="J31" i="28" s="1"/>
  <c r="H152" i="65"/>
  <c r="H40" i="46"/>
  <c r="H82" i="68"/>
  <c r="H93" i="42"/>
  <c r="I78" i="64"/>
  <c r="I15" i="42"/>
  <c r="J27" i="18"/>
  <c r="K67" i="69"/>
  <c r="K112" i="42"/>
  <c r="J219" i="68"/>
  <c r="J218" i="68" s="1"/>
  <c r="J86" i="51"/>
  <c r="J85" i="48"/>
  <c r="I29" i="58"/>
  <c r="I28" i="54"/>
  <c r="J29" i="49"/>
  <c r="J28" i="45"/>
  <c r="J28" i="46" s="1"/>
  <c r="J29" i="46"/>
  <c r="I147" i="58"/>
  <c r="I146" i="54"/>
  <c r="J179" i="70"/>
  <c r="J178" i="70" s="1"/>
  <c r="J128" i="48"/>
  <c r="J129" i="51"/>
  <c r="I21" i="24"/>
  <c r="I21" i="27" s="1"/>
  <c r="I21" i="21"/>
  <c r="H428" i="70"/>
  <c r="H427" i="70" s="1"/>
  <c r="H128" i="61"/>
  <c r="J18" i="13"/>
  <c r="J18" i="16" s="1"/>
  <c r="J18" i="10"/>
  <c r="J129" i="49"/>
  <c r="J129" i="46"/>
  <c r="J128" i="45"/>
  <c r="J128" i="46" s="1"/>
  <c r="J109" i="58"/>
  <c r="J110" i="61"/>
  <c r="J371" i="69"/>
  <c r="J370" i="69" s="1"/>
  <c r="I255" i="66"/>
  <c r="I254" i="66" s="1"/>
  <c r="I47" i="52"/>
  <c r="H447" i="67"/>
  <c r="H446" i="67" s="1"/>
  <c r="H66" i="62"/>
  <c r="J31" i="24"/>
  <c r="J31" i="27" s="1"/>
  <c r="J31" i="21"/>
  <c r="I27" i="18"/>
  <c r="M107" i="46"/>
  <c r="H78" i="64"/>
  <c r="H15" i="42"/>
  <c r="I140" i="71"/>
  <c r="I150" i="46"/>
  <c r="L23" i="23"/>
  <c r="L23" i="26" s="1"/>
  <c r="I337" i="67"/>
  <c r="I71" i="56"/>
  <c r="J16" i="10"/>
  <c r="J15" i="9"/>
  <c r="J16" i="13"/>
  <c r="K169" i="64"/>
  <c r="K20" i="46"/>
  <c r="I16" i="21"/>
  <c r="I334" i="65"/>
  <c r="I30" i="56"/>
  <c r="I8" i="58"/>
  <c r="I7" i="54"/>
  <c r="J121" i="65"/>
  <c r="J140" i="65" s="1"/>
  <c r="J141" i="65"/>
  <c r="J67" i="49"/>
  <c r="J66" i="45"/>
  <c r="J66" i="46" s="1"/>
  <c r="J67" i="46"/>
  <c r="I29" i="59"/>
  <c r="I28" i="55"/>
  <c r="I29" i="56"/>
  <c r="I69" i="56"/>
  <c r="L11" i="13"/>
  <c r="L11" i="16" s="1"/>
  <c r="L11" i="10"/>
  <c r="G27" i="25"/>
  <c r="G27" i="28" s="1"/>
  <c r="G3" i="22"/>
  <c r="I129" i="59"/>
  <c r="I129" i="56"/>
  <c r="I128" i="55"/>
  <c r="J141" i="70"/>
  <c r="J121" i="70"/>
  <c r="J140" i="70" s="1"/>
  <c r="K72" i="56"/>
  <c r="I164" i="52"/>
  <c r="I245" i="72"/>
  <c r="I244" i="72" s="1"/>
  <c r="K7" i="24"/>
  <c r="K7" i="27" s="1"/>
  <c r="J86" i="49"/>
  <c r="J86" i="46"/>
  <c r="J85" i="45"/>
  <c r="J85" i="46" s="1"/>
  <c r="J179" i="66"/>
  <c r="J178" i="66" s="1"/>
  <c r="J48" i="51"/>
  <c r="J47" i="48"/>
  <c r="K11" i="24"/>
  <c r="K11" i="27" s="1"/>
  <c r="J101" i="56"/>
  <c r="H533" i="68"/>
  <c r="H532" i="68" s="1"/>
  <c r="H85" i="61"/>
  <c r="J8" i="49"/>
  <c r="J8" i="46"/>
  <c r="J7" i="45"/>
  <c r="J7" i="46" s="1"/>
  <c r="I165" i="59"/>
  <c r="I164" i="55"/>
  <c r="I165" i="56"/>
  <c r="K330" i="67"/>
  <c r="K64" i="56"/>
  <c r="K8" i="23"/>
  <c r="K8" i="26" s="1"/>
  <c r="L8" i="13"/>
  <c r="L8" i="16" s="1"/>
  <c r="L8" i="10"/>
  <c r="H139" i="72"/>
  <c r="H167" i="46"/>
  <c r="H79" i="64"/>
  <c r="H16" i="42"/>
  <c r="I426" i="68"/>
  <c r="I99" i="56"/>
  <c r="H83" i="68"/>
  <c r="H187" i="68"/>
  <c r="H102" i="46"/>
  <c r="I283" i="64"/>
  <c r="I282" i="64" s="1"/>
  <c r="I7" i="52"/>
  <c r="L5" i="46"/>
  <c r="I129" i="58"/>
  <c r="I128" i="54"/>
  <c r="J5" i="23"/>
  <c r="J5" i="26" s="1"/>
  <c r="J146" i="48"/>
  <c r="J147" i="51"/>
  <c r="J173" i="71"/>
  <c r="J172" i="71" s="1"/>
  <c r="L10" i="24"/>
  <c r="L10" i="27" s="1"/>
  <c r="L10" i="21"/>
  <c r="F3" i="28"/>
  <c r="I67" i="59"/>
  <c r="I66" i="55"/>
  <c r="I67" i="56"/>
  <c r="J141" i="67"/>
  <c r="J121" i="67"/>
  <c r="J140" i="67" s="1"/>
  <c r="I333" i="65"/>
  <c r="I313" i="65"/>
  <c r="I332" i="65" s="1"/>
  <c r="I335" i="67"/>
  <c r="I333" i="70"/>
  <c r="I313" i="70"/>
  <c r="I332" i="70" s="1"/>
  <c r="K338" i="67"/>
  <c r="J171" i="68"/>
  <c r="J146" i="68"/>
  <c r="J170" i="68" s="1"/>
  <c r="I165" i="58"/>
  <c r="I164" i="54"/>
  <c r="I86" i="58"/>
  <c r="I85" i="54"/>
  <c r="K126" i="56"/>
  <c r="J428" i="68"/>
  <c r="I344" i="66"/>
  <c r="I59" i="56"/>
  <c r="J144" i="67"/>
  <c r="J70" i="46"/>
  <c r="J282" i="72"/>
  <c r="K83" i="46"/>
  <c r="I48" i="58"/>
  <c r="I47" i="54"/>
  <c r="H15" i="23"/>
  <c r="H15" i="26" s="1"/>
  <c r="H16" i="26"/>
  <c r="I336" i="70"/>
  <c r="I132" i="56"/>
  <c r="J330" i="66"/>
  <c r="J45" i="56"/>
  <c r="J7" i="23"/>
  <c r="J7" i="26" s="1"/>
  <c r="H161" i="64"/>
  <c r="H12" i="46"/>
  <c r="I420" i="68"/>
  <c r="I93" i="56"/>
  <c r="J145" i="66"/>
  <c r="J52" i="46"/>
  <c r="I146" i="52"/>
  <c r="I245" i="71"/>
  <c r="I244" i="71" s="1"/>
  <c r="L154" i="64"/>
  <c r="K8" i="24"/>
  <c r="K8" i="27" s="1"/>
  <c r="H31" i="56"/>
  <c r="H428" i="67"/>
  <c r="H427" i="67" s="1"/>
  <c r="H66" i="61"/>
  <c r="J28" i="23"/>
  <c r="J28" i="26" s="1"/>
  <c r="I313" i="67"/>
  <c r="I332" i="67" s="1"/>
  <c r="I333" i="67"/>
  <c r="J179" i="65"/>
  <c r="J178" i="65" s="1"/>
  <c r="J29" i="51"/>
  <c r="J28" i="48"/>
  <c r="J191" i="72"/>
  <c r="J190" i="72" s="1"/>
  <c r="J164" i="49"/>
  <c r="J165" i="52"/>
  <c r="I428" i="69"/>
  <c r="I427" i="69" s="1"/>
  <c r="I109" i="61"/>
  <c r="L6" i="13"/>
  <c r="L6" i="16" s="1"/>
  <c r="L6" i="10"/>
  <c r="I255" i="70"/>
  <c r="I254" i="70" s="1"/>
  <c r="I128" i="52"/>
  <c r="H28" i="61"/>
  <c r="H428" i="65"/>
  <c r="H427" i="65" s="1"/>
  <c r="I136" i="6"/>
  <c r="I160" i="6"/>
  <c r="I120" i="6"/>
  <c r="I24" i="24"/>
  <c r="I24" i="27" s="1"/>
  <c r="I24" i="21"/>
  <c r="H447" i="65"/>
  <c r="H446" i="65" s="1"/>
  <c r="H28" i="62"/>
  <c r="I24" i="25"/>
  <c r="I24" i="28" s="1"/>
  <c r="I79" i="64"/>
  <c r="I16" i="42"/>
  <c r="H148" i="72"/>
  <c r="H176" i="46"/>
  <c r="I15" i="20"/>
  <c r="I16" i="24"/>
  <c r="K68" i="66"/>
  <c r="K51" i="42"/>
  <c r="J67" i="66"/>
  <c r="J50" i="42"/>
  <c r="I139" i="71"/>
  <c r="I149" i="46"/>
  <c r="J30" i="23"/>
  <c r="J30" i="26" s="1"/>
  <c r="K6" i="23"/>
  <c r="K6" i="26" s="1"/>
  <c r="L342" i="69"/>
  <c r="L119" i="56"/>
  <c r="I255" i="67"/>
  <c r="I254" i="67" s="1"/>
  <c r="I66" i="52"/>
  <c r="L45" i="46"/>
  <c r="L330" i="69"/>
  <c r="J48" i="49"/>
  <c r="J48" i="46"/>
  <c r="J47" i="45"/>
  <c r="J47" i="46" s="1"/>
  <c r="I30" i="24"/>
  <c r="I30" i="27" s="1"/>
  <c r="I30" i="21"/>
  <c r="J28" i="24"/>
  <c r="J28" i="27" s="1"/>
  <c r="J28" i="21"/>
  <c r="H428" i="66"/>
  <c r="H427" i="66" s="1"/>
  <c r="H47" i="61"/>
  <c r="I255" i="65"/>
  <c r="I254" i="65" s="1"/>
  <c r="I28" i="52"/>
  <c r="I147" i="59"/>
  <c r="I146" i="55"/>
  <c r="I147" i="56"/>
  <c r="S7" i="12"/>
  <c r="S7" i="15" s="1"/>
  <c r="S7" i="14"/>
  <c r="S7" i="17" s="1"/>
  <c r="S14" i="7"/>
  <c r="S4" i="7"/>
  <c r="H447" i="70"/>
  <c r="H446" i="70" s="1"/>
  <c r="H128" i="62"/>
  <c r="I86" i="59"/>
  <c r="I85" i="55"/>
  <c r="I86" i="56"/>
  <c r="I8" i="59"/>
  <c r="I7" i="55"/>
  <c r="I8" i="56"/>
  <c r="H85" i="62"/>
  <c r="H557" i="68"/>
  <c r="H556" i="68" s="1"/>
  <c r="I67" i="58"/>
  <c r="I66" i="54"/>
  <c r="I11" i="42"/>
  <c r="J7" i="24"/>
  <c r="J7" i="27" s="1"/>
  <c r="I4" i="25"/>
  <c r="I4" i="28" s="1"/>
  <c r="J147" i="49"/>
  <c r="J146" i="45"/>
  <c r="J146" i="46" s="1"/>
  <c r="J147" i="46"/>
  <c r="K330" i="66"/>
  <c r="K7" i="23"/>
  <c r="K7" i="26" s="1"/>
  <c r="I30" i="25"/>
  <c r="I30" i="28" s="1"/>
  <c r="H81" i="68"/>
  <c r="H92" i="42"/>
  <c r="I152" i="69"/>
  <c r="I121" i="46"/>
  <c r="I48" i="59"/>
  <c r="I47" i="55"/>
  <c r="I48" i="56"/>
  <c r="L138" i="66"/>
  <c r="H447" i="66"/>
  <c r="H446" i="66" s="1"/>
  <c r="H47" i="62"/>
  <c r="J164" i="51"/>
  <c r="J227" i="72"/>
  <c r="J226" i="72" s="1"/>
  <c r="I85" i="52"/>
  <c r="I315" i="68"/>
  <c r="I314" i="68" s="1"/>
  <c r="H474" i="64"/>
  <c r="H473" i="64" s="1"/>
  <c r="H7" i="61"/>
  <c r="J121" i="66"/>
  <c r="J140" i="66" s="1"/>
  <c r="J141" i="66"/>
  <c r="J110" i="62"/>
  <c r="J109" i="59"/>
  <c r="J390" i="69"/>
  <c r="J389" i="69" s="1"/>
  <c r="R17" i="14"/>
  <c r="R17" i="17" s="1"/>
  <c r="I447" i="69"/>
  <c r="I446" i="69" s="1"/>
  <c r="I109" i="62"/>
  <c r="I78" i="56"/>
  <c r="J20" i="56"/>
  <c r="I300" i="71"/>
  <c r="I319" i="71"/>
  <c r="H146" i="62"/>
  <c r="H427" i="71"/>
  <c r="H426" i="71" s="1"/>
  <c r="I388" i="68"/>
  <c r="I412" i="68" s="1"/>
  <c r="I413" i="68"/>
  <c r="I347" i="64"/>
  <c r="I368" i="64" s="1"/>
  <c r="I369" i="64"/>
  <c r="J366" i="64"/>
  <c r="H30" i="56" l="1"/>
  <c r="I121" i="56"/>
  <c r="K342" i="66"/>
  <c r="I7" i="56"/>
  <c r="I146" i="56"/>
  <c r="K11" i="21"/>
  <c r="I85" i="56"/>
  <c r="K57" i="56"/>
  <c r="I77" i="56"/>
  <c r="I28" i="56"/>
  <c r="H334" i="65"/>
  <c r="J342" i="70"/>
  <c r="J15" i="10"/>
  <c r="I21" i="25"/>
  <c r="I21" i="28" s="1"/>
  <c r="I17" i="22"/>
  <c r="J338" i="65"/>
  <c r="J34" i="56"/>
  <c r="I66" i="59"/>
  <c r="I390" i="67"/>
  <c r="I389" i="67" s="1"/>
  <c r="I67" i="62"/>
  <c r="I371" i="65"/>
  <c r="I370" i="65" s="1"/>
  <c r="I29" i="61"/>
  <c r="I28" i="58"/>
  <c r="K179" i="69"/>
  <c r="K178" i="69" s="1"/>
  <c r="K109" i="48"/>
  <c r="K110" i="51"/>
  <c r="J236" i="67"/>
  <c r="J235" i="67" s="1"/>
  <c r="J66" i="51"/>
  <c r="L23" i="25"/>
  <c r="L23" i="28" s="1"/>
  <c r="K100" i="72"/>
  <c r="I177" i="68"/>
  <c r="I92" i="46"/>
  <c r="K75" i="64"/>
  <c r="K10" i="42"/>
  <c r="K366" i="64"/>
  <c r="K5" i="56"/>
  <c r="I390" i="66"/>
  <c r="I389" i="66" s="1"/>
  <c r="I48" i="62"/>
  <c r="I47" i="59"/>
  <c r="I344" i="69"/>
  <c r="J236" i="65"/>
  <c r="J235" i="65" s="1"/>
  <c r="J28" i="51"/>
  <c r="J227" i="71"/>
  <c r="J226" i="71" s="1"/>
  <c r="J146" i="51"/>
  <c r="J78" i="56"/>
  <c r="L26" i="46"/>
  <c r="J447" i="69"/>
  <c r="J446" i="69" s="1"/>
  <c r="J109" i="62"/>
  <c r="I47" i="56"/>
  <c r="J326" i="64"/>
  <c r="K7" i="25"/>
  <c r="K7" i="28" s="1"/>
  <c r="K110" i="49"/>
  <c r="K110" i="46"/>
  <c r="K109" i="45"/>
  <c r="K109" i="46" s="1"/>
  <c r="J191" i="71"/>
  <c r="J190" i="71" s="1"/>
  <c r="J146" i="49"/>
  <c r="J147" i="52"/>
  <c r="I432" i="64"/>
  <c r="I431" i="64" s="1"/>
  <c r="I8" i="62"/>
  <c r="I7" i="59"/>
  <c r="K371" i="64"/>
  <c r="K18" i="21"/>
  <c r="H96" i="42"/>
  <c r="J236" i="66"/>
  <c r="J235" i="66" s="1"/>
  <c r="J47" i="51"/>
  <c r="K18" i="24"/>
  <c r="K18" i="27" s="1"/>
  <c r="I15" i="19"/>
  <c r="I15" i="21" s="1"/>
  <c r="I16" i="23"/>
  <c r="J15" i="13"/>
  <c r="J15" i="16" s="1"/>
  <c r="J16" i="16"/>
  <c r="L126" i="46"/>
  <c r="K18" i="25"/>
  <c r="K18" i="28" s="1"/>
  <c r="J344" i="67"/>
  <c r="L138" i="65"/>
  <c r="J15" i="12"/>
  <c r="J15" i="15" s="1"/>
  <c r="J16" i="15"/>
  <c r="J294" i="70"/>
  <c r="I371" i="66"/>
  <c r="I370" i="66" s="1"/>
  <c r="I48" i="61"/>
  <c r="I47" i="58"/>
  <c r="I373" i="72"/>
  <c r="I372" i="72" s="1"/>
  <c r="I165" i="62"/>
  <c r="I164" i="59"/>
  <c r="M14" i="18"/>
  <c r="K70" i="67"/>
  <c r="K74" i="42"/>
  <c r="J294" i="67"/>
  <c r="K418" i="68"/>
  <c r="K91" i="56"/>
  <c r="I179" i="68"/>
  <c r="I94" i="46"/>
  <c r="H179" i="68"/>
  <c r="H94" i="46"/>
  <c r="J68" i="65"/>
  <c r="J32" i="42"/>
  <c r="J144" i="66"/>
  <c r="J51" i="46"/>
  <c r="K159" i="64"/>
  <c r="K10" i="46"/>
  <c r="L68" i="66"/>
  <c r="L51" i="42"/>
  <c r="L102" i="69"/>
  <c r="K141" i="69"/>
  <c r="K121" i="69"/>
  <c r="K140" i="69" s="1"/>
  <c r="H29" i="14"/>
  <c r="H29" i="17" s="1"/>
  <c r="H27" i="11"/>
  <c r="I16" i="27"/>
  <c r="I15" i="24"/>
  <c r="I15" i="27" s="1"/>
  <c r="J220" i="64"/>
  <c r="J219" i="64" s="1"/>
  <c r="J7" i="49"/>
  <c r="J8" i="52"/>
  <c r="K7" i="21"/>
  <c r="I128" i="56"/>
  <c r="K10" i="56"/>
  <c r="L138" i="70"/>
  <c r="J129" i="52"/>
  <c r="J198" i="70"/>
  <c r="J197" i="70" s="1"/>
  <c r="J128" i="49"/>
  <c r="J236" i="70"/>
  <c r="J235" i="70" s="1"/>
  <c r="J128" i="51"/>
  <c r="I147" i="61"/>
  <c r="I146" i="58"/>
  <c r="I355" i="71"/>
  <c r="I354" i="71" s="1"/>
  <c r="K26" i="56"/>
  <c r="H29" i="13"/>
  <c r="H29" i="16" s="1"/>
  <c r="H29" i="10"/>
  <c r="J153" i="6"/>
  <c r="J129" i="6"/>
  <c r="I332" i="66"/>
  <c r="K335" i="67"/>
  <c r="K69" i="56"/>
  <c r="M5" i="13"/>
  <c r="M5" i="16" s="1"/>
  <c r="M5" i="10"/>
  <c r="J294" i="65"/>
  <c r="K6" i="25"/>
  <c r="K6" i="28" s="1"/>
  <c r="J69" i="67"/>
  <c r="J73" i="42"/>
  <c r="J67" i="70"/>
  <c r="J131" i="42"/>
  <c r="K145" i="66"/>
  <c r="K52" i="46"/>
  <c r="K69" i="69"/>
  <c r="K116" i="42"/>
  <c r="J294" i="66"/>
  <c r="J5" i="25"/>
  <c r="J5" i="28" s="1"/>
  <c r="I26" i="24"/>
  <c r="I26" i="27" s="1"/>
  <c r="I26" i="21"/>
  <c r="J198" i="67"/>
  <c r="J197" i="67" s="1"/>
  <c r="J66" i="49"/>
  <c r="J67" i="52"/>
  <c r="K28" i="13"/>
  <c r="K28" i="16" s="1"/>
  <c r="K28" i="10"/>
  <c r="J428" i="69"/>
  <c r="J427" i="69" s="1"/>
  <c r="J109" i="61"/>
  <c r="J69" i="66"/>
  <c r="J54" i="42"/>
  <c r="I290" i="66"/>
  <c r="I43" i="54"/>
  <c r="I160" i="64"/>
  <c r="I11" i="46"/>
  <c r="J364" i="68"/>
  <c r="J143" i="66"/>
  <c r="J50" i="46"/>
  <c r="K67" i="66"/>
  <c r="K50" i="42"/>
  <c r="H420" i="68"/>
  <c r="H93" i="56"/>
  <c r="I85" i="59"/>
  <c r="I86" i="62"/>
  <c r="I485" i="68"/>
  <c r="I484" i="68" s="1"/>
  <c r="H372" i="64"/>
  <c r="H11" i="56"/>
  <c r="H19" i="21"/>
  <c r="J245" i="72"/>
  <c r="J244" i="72" s="1"/>
  <c r="J164" i="52"/>
  <c r="I128" i="59"/>
  <c r="I390" i="70"/>
  <c r="I389" i="70" s="1"/>
  <c r="I129" i="62"/>
  <c r="K330" i="65"/>
  <c r="J28" i="25"/>
  <c r="J28" i="28" s="1"/>
  <c r="L10" i="25"/>
  <c r="L10" i="28" s="1"/>
  <c r="G3" i="25"/>
  <c r="I336" i="67"/>
  <c r="I70" i="56"/>
  <c r="J30" i="25"/>
  <c r="J30" i="28" s="1"/>
  <c r="K70" i="66"/>
  <c r="K55" i="42"/>
  <c r="K145" i="67"/>
  <c r="K71" i="46"/>
  <c r="K11" i="25"/>
  <c r="K11" i="28" s="1"/>
  <c r="K342" i="67"/>
  <c r="K76" i="56"/>
  <c r="K68" i="67"/>
  <c r="K70" i="42"/>
  <c r="I371" i="67"/>
  <c r="I370" i="67" s="1"/>
  <c r="I67" i="61"/>
  <c r="I66" i="58"/>
  <c r="S3" i="7"/>
  <c r="S4" i="14"/>
  <c r="S4" i="17" s="1"/>
  <c r="I373" i="71"/>
  <c r="I372" i="71" s="1"/>
  <c r="I147" i="62"/>
  <c r="I146" i="59"/>
  <c r="J198" i="66"/>
  <c r="J197" i="66" s="1"/>
  <c r="J47" i="49"/>
  <c r="J48" i="52"/>
  <c r="J165" i="59"/>
  <c r="J164" i="55"/>
  <c r="J165" i="56"/>
  <c r="I343" i="67"/>
  <c r="J165" i="58"/>
  <c r="J164" i="54"/>
  <c r="I461" i="68"/>
  <c r="I460" i="68" s="1"/>
  <c r="I86" i="61"/>
  <c r="I85" i="58"/>
  <c r="K45" i="56"/>
  <c r="J85" i="49"/>
  <c r="J86" i="52"/>
  <c r="J243" i="68"/>
  <c r="J242" i="68" s="1"/>
  <c r="J29" i="52"/>
  <c r="J28" i="49"/>
  <c r="J198" i="65"/>
  <c r="J197" i="65" s="1"/>
  <c r="J291" i="68"/>
  <c r="J290" i="68" s="1"/>
  <c r="J85" i="51"/>
  <c r="H19" i="24"/>
  <c r="H19" i="27" s="1"/>
  <c r="K5" i="24"/>
  <c r="K5" i="27" s="1"/>
  <c r="K5" i="21"/>
  <c r="I8" i="61"/>
  <c r="I411" i="64"/>
  <c r="I410" i="64" s="1"/>
  <c r="I7" i="58"/>
  <c r="J30" i="24"/>
  <c r="J30" i="27" s="1"/>
  <c r="J30" i="21"/>
  <c r="J67" i="67"/>
  <c r="J69" i="42"/>
  <c r="J282" i="71"/>
  <c r="H177" i="68"/>
  <c r="H92" i="46"/>
  <c r="K15" i="18"/>
  <c r="J7" i="25"/>
  <c r="J7" i="28" s="1"/>
  <c r="J68" i="70"/>
  <c r="J132" i="42"/>
  <c r="I318" i="71"/>
  <c r="J7" i="21"/>
  <c r="J300" i="72"/>
  <c r="J318" i="72" s="1"/>
  <c r="J319" i="72"/>
  <c r="K8" i="21"/>
  <c r="I355" i="72"/>
  <c r="I354" i="72" s="1"/>
  <c r="I165" i="61"/>
  <c r="I164" i="58"/>
  <c r="I66" i="56"/>
  <c r="I371" i="70"/>
  <c r="I370" i="70" s="1"/>
  <c r="I128" i="58"/>
  <c r="I129" i="61"/>
  <c r="J138" i="56"/>
  <c r="I164" i="56"/>
  <c r="I28" i="59"/>
  <c r="I29" i="62"/>
  <c r="I390" i="65"/>
  <c r="I389" i="65" s="1"/>
  <c r="J262" i="64"/>
  <c r="J261" i="64" s="1"/>
  <c r="J7" i="51"/>
  <c r="L23" i="24"/>
  <c r="L23" i="27" s="1"/>
  <c r="L23" i="21"/>
  <c r="K6" i="21"/>
  <c r="M4" i="18" l="1"/>
  <c r="M3" i="18" s="1"/>
  <c r="I60" i="56"/>
  <c r="I429" i="68"/>
  <c r="K345" i="65"/>
  <c r="K338" i="70"/>
  <c r="K134" i="56"/>
  <c r="J164" i="56"/>
  <c r="I102" i="56"/>
  <c r="K41" i="56"/>
  <c r="I345" i="66"/>
  <c r="S29" i="12"/>
  <c r="S29" i="15" s="1"/>
  <c r="L75" i="64"/>
  <c r="L10" i="42"/>
  <c r="K114" i="64"/>
  <c r="K102" i="65"/>
  <c r="H178" i="68"/>
  <c r="H93" i="46"/>
  <c r="J15" i="20"/>
  <c r="J16" i="24"/>
  <c r="J321" i="71"/>
  <c r="J149" i="56"/>
  <c r="K144" i="67"/>
  <c r="K70" i="46"/>
  <c r="J339" i="65"/>
  <c r="I85" i="61"/>
  <c r="I533" i="68"/>
  <c r="I532" i="68" s="1"/>
  <c r="J10" i="56"/>
  <c r="J255" i="67"/>
  <c r="J254" i="67" s="1"/>
  <c r="J66" i="52"/>
  <c r="J48" i="58"/>
  <c r="J47" i="54"/>
  <c r="L53" i="56"/>
  <c r="I66" i="62"/>
  <c r="I447" i="67"/>
  <c r="I446" i="67" s="1"/>
  <c r="I17" i="25"/>
  <c r="I17" i="28" s="1"/>
  <c r="J143" i="67"/>
  <c r="J69" i="46"/>
  <c r="K102" i="66"/>
  <c r="I83" i="68"/>
  <c r="I96" i="42"/>
  <c r="J342" i="65"/>
  <c r="J38" i="56"/>
  <c r="K144" i="66"/>
  <c r="K51" i="46"/>
  <c r="K67" i="67"/>
  <c r="K69" i="42"/>
  <c r="K294" i="69"/>
  <c r="J147" i="58"/>
  <c r="J146" i="54"/>
  <c r="J371" i="64"/>
  <c r="J4" i="22"/>
  <c r="I409" i="71"/>
  <c r="I408" i="71" s="1"/>
  <c r="I146" i="61"/>
  <c r="H27" i="14"/>
  <c r="H27" i="17" s="1"/>
  <c r="H3" i="11"/>
  <c r="L110" i="48"/>
  <c r="L109" i="44"/>
  <c r="L338" i="66"/>
  <c r="K18" i="13"/>
  <c r="K18" i="16" s="1"/>
  <c r="K18" i="10"/>
  <c r="J129" i="58"/>
  <c r="J128" i="54"/>
  <c r="I16" i="26"/>
  <c r="I15" i="23"/>
  <c r="I15" i="26" s="1"/>
  <c r="I495" i="64"/>
  <c r="I494" i="64" s="1"/>
  <c r="I7" i="62"/>
  <c r="J8" i="58"/>
  <c r="J7" i="54"/>
  <c r="I47" i="62"/>
  <c r="I447" i="66"/>
  <c r="I446" i="66" s="1"/>
  <c r="J147" i="59"/>
  <c r="J146" i="55"/>
  <c r="J147" i="56"/>
  <c r="I28" i="61"/>
  <c r="I428" i="65"/>
  <c r="I427" i="65" s="1"/>
  <c r="J145" i="65"/>
  <c r="J33" i="46"/>
  <c r="L9" i="13"/>
  <c r="L9" i="16" s="1"/>
  <c r="L9" i="10"/>
  <c r="J152" i="69"/>
  <c r="J121" i="46"/>
  <c r="H19" i="13"/>
  <c r="H19" i="16" s="1"/>
  <c r="H19" i="10"/>
  <c r="I7" i="61"/>
  <c r="I474" i="64"/>
  <c r="I473" i="64" s="1"/>
  <c r="J315" i="68"/>
  <c r="J314" i="68" s="1"/>
  <c r="J85" i="52"/>
  <c r="J47" i="52"/>
  <c r="J255" i="66"/>
  <c r="J254" i="66" s="1"/>
  <c r="J8" i="59"/>
  <c r="J7" i="55"/>
  <c r="J8" i="56"/>
  <c r="I557" i="68"/>
  <c r="I556" i="68" s="1"/>
  <c r="I85" i="62"/>
  <c r="J20" i="13"/>
  <c r="J20" i="16" s="1"/>
  <c r="J20" i="10"/>
  <c r="J67" i="58"/>
  <c r="J66" i="54"/>
  <c r="I428" i="66"/>
  <c r="I427" i="66" s="1"/>
  <c r="I47" i="61"/>
  <c r="K198" i="69"/>
  <c r="K197" i="69" s="1"/>
  <c r="K110" i="52"/>
  <c r="K109" i="49"/>
  <c r="J129" i="59"/>
  <c r="J128" i="55"/>
  <c r="J129" i="56"/>
  <c r="K5" i="23"/>
  <c r="K5" i="26" s="1"/>
  <c r="J319" i="71"/>
  <c r="J300" i="71"/>
  <c r="J318" i="71" s="1"/>
  <c r="I164" i="62"/>
  <c r="I427" i="72"/>
  <c r="I426" i="72" s="1"/>
  <c r="J313" i="70"/>
  <c r="J332" i="70" s="1"/>
  <c r="J333" i="70"/>
  <c r="J369" i="64"/>
  <c r="J347" i="64"/>
  <c r="J368" i="64" s="1"/>
  <c r="J143" i="70"/>
  <c r="J131" i="46"/>
  <c r="K122" i="68"/>
  <c r="J145" i="70"/>
  <c r="J133" i="46"/>
  <c r="I409" i="72"/>
  <c r="I408" i="72" s="1"/>
  <c r="I164" i="61"/>
  <c r="J255" i="65"/>
  <c r="J254" i="65" s="1"/>
  <c r="J28" i="52"/>
  <c r="J164" i="59"/>
  <c r="J373" i="72"/>
  <c r="J372" i="72" s="1"/>
  <c r="J165" i="62"/>
  <c r="I66" i="61"/>
  <c r="I428" i="67"/>
  <c r="I427" i="67" s="1"/>
  <c r="J333" i="66"/>
  <c r="J313" i="66"/>
  <c r="J332" i="66" s="1"/>
  <c r="H19" i="23"/>
  <c r="H19" i="26" s="1"/>
  <c r="I19" i="13"/>
  <c r="I19" i="16" s="1"/>
  <c r="I19" i="10"/>
  <c r="L64" i="46"/>
  <c r="J283" i="64"/>
  <c r="J282" i="64" s="1"/>
  <c r="J7" i="52"/>
  <c r="J86" i="59"/>
  <c r="J85" i="55"/>
  <c r="J86" i="56"/>
  <c r="K18" i="23"/>
  <c r="K18" i="26" s="1"/>
  <c r="J245" i="71"/>
  <c r="J244" i="71" s="1"/>
  <c r="J146" i="52"/>
  <c r="K88" i="56"/>
  <c r="K69" i="66"/>
  <c r="K54" i="42"/>
  <c r="J80" i="68"/>
  <c r="J89" i="42"/>
  <c r="I178" i="68"/>
  <c r="I93" i="46"/>
  <c r="J337" i="67"/>
  <c r="J71" i="56"/>
  <c r="K69" i="67"/>
  <c r="K73" i="42"/>
  <c r="J324" i="72"/>
  <c r="J170" i="56"/>
  <c r="J29" i="59"/>
  <c r="J28" i="55"/>
  <c r="J29" i="56"/>
  <c r="J136" i="6"/>
  <c r="J120" i="6"/>
  <c r="J160" i="6"/>
  <c r="I366" i="66"/>
  <c r="I43" i="58"/>
  <c r="L138" i="67"/>
  <c r="J388" i="68"/>
  <c r="J412" i="68" s="1"/>
  <c r="J413" i="68"/>
  <c r="K415" i="68"/>
  <c r="M11" i="13"/>
  <c r="M11" i="16" s="1"/>
  <c r="M11" i="10"/>
  <c r="J48" i="59"/>
  <c r="J47" i="55"/>
  <c r="J48" i="56"/>
  <c r="G3" i="28"/>
  <c r="J86" i="58"/>
  <c r="J85" i="54"/>
  <c r="K100" i="71"/>
  <c r="K102" i="70"/>
  <c r="J70" i="67"/>
  <c r="J74" i="42"/>
  <c r="K102" i="67"/>
  <c r="H21" i="56"/>
  <c r="K338" i="65"/>
  <c r="K34" i="56"/>
  <c r="I447" i="65"/>
  <c r="I446" i="65" s="1"/>
  <c r="I28" i="62"/>
  <c r="I428" i="70"/>
  <c r="I427" i="70" s="1"/>
  <c r="I128" i="61"/>
  <c r="J313" i="65"/>
  <c r="J332" i="65" s="1"/>
  <c r="J333" i="65"/>
  <c r="K8" i="25"/>
  <c r="K8" i="28" s="1"/>
  <c r="J18" i="23"/>
  <c r="J18" i="26" s="1"/>
  <c r="J29" i="58"/>
  <c r="J28" i="54"/>
  <c r="J67" i="59"/>
  <c r="J67" i="56"/>
  <c r="J66" i="55"/>
  <c r="K165" i="48"/>
  <c r="K164" i="44"/>
  <c r="J70" i="72"/>
  <c r="J172" i="42"/>
  <c r="L145" i="66"/>
  <c r="L52" i="46"/>
  <c r="J355" i="72"/>
  <c r="J354" i="72" s="1"/>
  <c r="J165" i="61"/>
  <c r="J164" i="58"/>
  <c r="J328" i="72"/>
  <c r="J174" i="56"/>
  <c r="I347" i="66"/>
  <c r="I43" i="57"/>
  <c r="J35" i="56"/>
  <c r="I146" i="62"/>
  <c r="I427" i="71"/>
  <c r="I426" i="71" s="1"/>
  <c r="I128" i="62"/>
  <c r="I447" i="70"/>
  <c r="I446" i="70" s="1"/>
  <c r="J18" i="24"/>
  <c r="J18" i="27" s="1"/>
  <c r="J18" i="21"/>
  <c r="J255" i="70"/>
  <c r="J254" i="70" s="1"/>
  <c r="J128" i="52"/>
  <c r="J313" i="67"/>
  <c r="J332" i="67" s="1"/>
  <c r="J333" i="67"/>
  <c r="K236" i="69"/>
  <c r="K235" i="69" s="1"/>
  <c r="K109" i="51"/>
  <c r="S27" i="7"/>
  <c r="K20" i="56" l="1"/>
  <c r="K381" i="64"/>
  <c r="H344" i="66"/>
  <c r="H382" i="64"/>
  <c r="J28" i="56"/>
  <c r="I40" i="56"/>
  <c r="J47" i="56"/>
  <c r="H59" i="56"/>
  <c r="L57" i="56"/>
  <c r="J66" i="56"/>
  <c r="J15" i="19"/>
  <c r="J15" i="21" s="1"/>
  <c r="J16" i="23"/>
  <c r="L69" i="69"/>
  <c r="L116" i="42"/>
  <c r="K342" i="65"/>
  <c r="K38" i="56"/>
  <c r="J323" i="71"/>
  <c r="J151" i="56"/>
  <c r="K342" i="70"/>
  <c r="K138" i="56"/>
  <c r="L70" i="66"/>
  <c r="L55" i="42"/>
  <c r="J175" i="68"/>
  <c r="J90" i="46"/>
  <c r="K152" i="67"/>
  <c r="K78" i="46"/>
  <c r="M126" i="46"/>
  <c r="J67" i="62"/>
  <c r="J66" i="59"/>
  <c r="J390" i="67"/>
  <c r="J389" i="67" s="1"/>
  <c r="J371" i="65"/>
  <c r="J370" i="65" s="1"/>
  <c r="J28" i="58"/>
  <c r="J29" i="61"/>
  <c r="J390" i="65"/>
  <c r="J389" i="65" s="1"/>
  <c r="J29" i="62"/>
  <c r="J28" i="59"/>
  <c r="K165" i="49"/>
  <c r="K165" i="46"/>
  <c r="K164" i="45"/>
  <c r="K164" i="46" s="1"/>
  <c r="I43" i="61"/>
  <c r="J8" i="62"/>
  <c r="J432" i="64"/>
  <c r="J431" i="64" s="1"/>
  <c r="J7" i="59"/>
  <c r="M342" i="69"/>
  <c r="M119" i="56"/>
  <c r="L179" i="69"/>
  <c r="L178" i="69" s="1"/>
  <c r="L110" i="51"/>
  <c r="L109" i="48"/>
  <c r="L110" i="49"/>
  <c r="L109" i="45"/>
  <c r="L109" i="46" s="1"/>
  <c r="L110" i="46"/>
  <c r="K110" i="58"/>
  <c r="K109" i="54"/>
  <c r="K29" i="48"/>
  <c r="K28" i="44"/>
  <c r="K79" i="68"/>
  <c r="K88" i="42"/>
  <c r="K410" i="68"/>
  <c r="K83" i="56"/>
  <c r="K9" i="21"/>
  <c r="K328" i="71"/>
  <c r="K156" i="56"/>
  <c r="K70" i="71"/>
  <c r="K154" i="42"/>
  <c r="M138" i="70"/>
  <c r="H29" i="24"/>
  <c r="H29" i="27" s="1"/>
  <c r="H29" i="21"/>
  <c r="K147" i="48"/>
  <c r="K146" i="44"/>
  <c r="K118" i="72"/>
  <c r="K136" i="72" s="1"/>
  <c r="K137" i="72"/>
  <c r="M5" i="46"/>
  <c r="J24" i="13"/>
  <c r="J24" i="16" s="1"/>
  <c r="J24" i="10"/>
  <c r="K153" i="56"/>
  <c r="J390" i="70"/>
  <c r="J389" i="70" s="1"/>
  <c r="J129" i="62"/>
  <c r="J128" i="59"/>
  <c r="K109" i="52"/>
  <c r="K255" i="69"/>
  <c r="K254" i="69" s="1"/>
  <c r="I423" i="66"/>
  <c r="J146" i="56"/>
  <c r="L121" i="69"/>
  <c r="L140" i="69" s="1"/>
  <c r="L141" i="69"/>
  <c r="J371" i="66"/>
  <c r="J370" i="66" s="1"/>
  <c r="J48" i="61"/>
  <c r="J47" i="58"/>
  <c r="K9" i="24"/>
  <c r="K9" i="27" s="1"/>
  <c r="K68" i="70"/>
  <c r="K132" i="42"/>
  <c r="K70" i="70"/>
  <c r="K136" i="42"/>
  <c r="J20" i="23"/>
  <c r="J20" i="26" s="1"/>
  <c r="K341" i="65"/>
  <c r="K37" i="56"/>
  <c r="J374" i="64"/>
  <c r="J13" i="56"/>
  <c r="K175" i="68"/>
  <c r="K90" i="46"/>
  <c r="M70" i="69"/>
  <c r="M117" i="42"/>
  <c r="I404" i="66"/>
  <c r="I43" i="60"/>
  <c r="I461" i="66"/>
  <c r="I43" i="63"/>
  <c r="K173" i="72"/>
  <c r="K172" i="72" s="1"/>
  <c r="K164" i="48"/>
  <c r="K165" i="51"/>
  <c r="J85" i="56"/>
  <c r="L7" i="24"/>
  <c r="L7" i="27" s="1"/>
  <c r="M154" i="64"/>
  <c r="K325" i="71"/>
  <c r="L342" i="66"/>
  <c r="J147" i="62"/>
  <c r="J146" i="59"/>
  <c r="J373" i="71"/>
  <c r="J372" i="71" s="1"/>
  <c r="J128" i="56"/>
  <c r="J146" i="58"/>
  <c r="J147" i="61"/>
  <c r="J355" i="71"/>
  <c r="J354" i="71" s="1"/>
  <c r="K5" i="25"/>
  <c r="K5" i="28" s="1"/>
  <c r="J70" i="71"/>
  <c r="J154" i="42"/>
  <c r="M7" i="13"/>
  <c r="M7" i="16" s="1"/>
  <c r="M7" i="10"/>
  <c r="L67" i="69"/>
  <c r="L112" i="42"/>
  <c r="J336" i="67"/>
  <c r="J70" i="56"/>
  <c r="J144" i="65"/>
  <c r="J32" i="46"/>
  <c r="L366" i="64"/>
  <c r="L5" i="56"/>
  <c r="L5" i="21"/>
  <c r="J68" i="72"/>
  <c r="J168" i="42"/>
  <c r="L144" i="66"/>
  <c r="L51" i="46"/>
  <c r="J373" i="64"/>
  <c r="J12" i="56"/>
  <c r="K67" i="70"/>
  <c r="K131" i="42"/>
  <c r="J68" i="71"/>
  <c r="J150" i="42"/>
  <c r="J18" i="25"/>
  <c r="J18" i="28" s="1"/>
  <c r="J86" i="62"/>
  <c r="J85" i="59"/>
  <c r="J485" i="68"/>
  <c r="J484" i="68" s="1"/>
  <c r="J7" i="56"/>
  <c r="J371" i="70"/>
  <c r="J370" i="70" s="1"/>
  <c r="J129" i="61"/>
  <c r="J128" i="58"/>
  <c r="H29" i="23"/>
  <c r="H29" i="26" s="1"/>
  <c r="J21" i="13"/>
  <c r="J21" i="16" s="1"/>
  <c r="J21" i="10"/>
  <c r="K186" i="68"/>
  <c r="K101" i="46"/>
  <c r="J69" i="70"/>
  <c r="J135" i="42"/>
  <c r="K335" i="70"/>
  <c r="K131" i="56"/>
  <c r="L338" i="67"/>
  <c r="L72" i="56"/>
  <c r="L330" i="66"/>
  <c r="L7" i="23"/>
  <c r="L7" i="26" s="1"/>
  <c r="J324" i="71"/>
  <c r="J152" i="56"/>
  <c r="J67" i="65"/>
  <c r="J31" i="42"/>
  <c r="J323" i="72"/>
  <c r="J169" i="56"/>
  <c r="K143" i="66"/>
  <c r="K50" i="46"/>
  <c r="J375" i="64"/>
  <c r="J14" i="56"/>
  <c r="J337" i="66"/>
  <c r="J52" i="56"/>
  <c r="L122" i="68"/>
  <c r="M6" i="13"/>
  <c r="M6" i="16" s="1"/>
  <c r="M6" i="10"/>
  <c r="J390" i="66"/>
  <c r="J389" i="66" s="1"/>
  <c r="J48" i="62"/>
  <c r="J47" i="59"/>
  <c r="J427" i="72"/>
  <c r="J426" i="72" s="1"/>
  <c r="J164" i="62"/>
  <c r="K28" i="23"/>
  <c r="K28" i="26" s="1"/>
  <c r="J371" i="67"/>
  <c r="J370" i="67" s="1"/>
  <c r="J66" i="58"/>
  <c r="J67" i="61"/>
  <c r="L5" i="24"/>
  <c r="L5" i="27" s="1"/>
  <c r="H40" i="56"/>
  <c r="J7" i="58"/>
  <c r="J8" i="61"/>
  <c r="J411" i="64"/>
  <c r="J410" i="64" s="1"/>
  <c r="I344" i="65"/>
  <c r="J16" i="27"/>
  <c r="J15" i="24"/>
  <c r="J15" i="27" s="1"/>
  <c r="K8" i="48"/>
  <c r="K7" i="44"/>
  <c r="I385" i="66"/>
  <c r="I43" i="59"/>
  <c r="I43" i="62"/>
  <c r="I442" i="66"/>
  <c r="J341" i="65"/>
  <c r="J37" i="56"/>
  <c r="K70" i="65"/>
  <c r="K36" i="42"/>
  <c r="K143" i="67"/>
  <c r="K69" i="46"/>
  <c r="J322" i="72"/>
  <c r="J168" i="56"/>
  <c r="K80" i="68"/>
  <c r="K89" i="42"/>
  <c r="J79" i="68"/>
  <c r="J88" i="42"/>
  <c r="J144" i="70"/>
  <c r="J132" i="46"/>
  <c r="J69" i="71"/>
  <c r="J153" i="42"/>
  <c r="K67" i="48"/>
  <c r="K66" i="44"/>
  <c r="K110" i="59"/>
  <c r="K110" i="56"/>
  <c r="K109" i="55"/>
  <c r="K28" i="24"/>
  <c r="K28" i="27" s="1"/>
  <c r="K28" i="21"/>
  <c r="K86" i="48"/>
  <c r="K85" i="44"/>
  <c r="J156" i="56"/>
  <c r="H344" i="65"/>
  <c r="I58" i="56"/>
  <c r="I43" i="55"/>
  <c r="I43" i="56" s="1"/>
  <c r="K48" i="48"/>
  <c r="K47" i="44"/>
  <c r="J16" i="21"/>
  <c r="J70" i="70"/>
  <c r="J136" i="42"/>
  <c r="J340" i="65"/>
  <c r="J36" i="56"/>
  <c r="K324" i="71"/>
  <c r="K152" i="56"/>
  <c r="J70" i="65"/>
  <c r="J36" i="42"/>
  <c r="L342" i="67"/>
  <c r="L76" i="56"/>
  <c r="L70" i="67"/>
  <c r="L74" i="42"/>
  <c r="M8" i="13"/>
  <c r="M8" i="16" s="1"/>
  <c r="M8" i="10"/>
  <c r="J409" i="72"/>
  <c r="J408" i="72" s="1"/>
  <c r="J164" i="61"/>
  <c r="K129" i="48"/>
  <c r="K128" i="44"/>
  <c r="J461" i="68"/>
  <c r="J460" i="68" s="1"/>
  <c r="J86" i="61"/>
  <c r="J85" i="58"/>
  <c r="K333" i="69"/>
  <c r="K313" i="69"/>
  <c r="K332" i="69" s="1"/>
  <c r="J328" i="71"/>
  <c r="H3" i="14"/>
  <c r="J4" i="25"/>
  <c r="J4" i="28" s="1"/>
  <c r="I343" i="66"/>
  <c r="I309" i="66"/>
  <c r="I328" i="66" s="1"/>
  <c r="H19" i="25"/>
  <c r="H19" i="28" s="1"/>
  <c r="H17" i="22"/>
  <c r="L15" i="18"/>
  <c r="K109" i="56" l="1"/>
  <c r="J335" i="66"/>
  <c r="J50" i="56"/>
  <c r="K325" i="72"/>
  <c r="L91" i="56"/>
  <c r="K171" i="56"/>
  <c r="K121" i="67"/>
  <c r="K140" i="67" s="1"/>
  <c r="K141" i="67"/>
  <c r="K20" i="24"/>
  <c r="K20" i="27" s="1"/>
  <c r="M138" i="67"/>
  <c r="L80" i="68"/>
  <c r="L89" i="42"/>
  <c r="K322" i="71"/>
  <c r="K150" i="56"/>
  <c r="K337" i="66"/>
  <c r="K52" i="56"/>
  <c r="K20" i="23"/>
  <c r="K20" i="26" s="1"/>
  <c r="J21" i="23"/>
  <c r="J21" i="26" s="1"/>
  <c r="L102" i="67"/>
  <c r="H17" i="25"/>
  <c r="H17" i="28" s="1"/>
  <c r="J533" i="68"/>
  <c r="J532" i="68" s="1"/>
  <c r="J85" i="61"/>
  <c r="J428" i="67"/>
  <c r="J427" i="67" s="1"/>
  <c r="J66" i="61"/>
  <c r="L45" i="56"/>
  <c r="J557" i="68"/>
  <c r="J556" i="68" s="1"/>
  <c r="J85" i="62"/>
  <c r="L5" i="23"/>
  <c r="L5" i="26" s="1"/>
  <c r="J427" i="71"/>
  <c r="J426" i="71" s="1"/>
  <c r="J146" i="62"/>
  <c r="I343" i="65"/>
  <c r="M26" i="46"/>
  <c r="L418" i="68"/>
  <c r="K158" i="56"/>
  <c r="L198" i="69"/>
  <c r="L197" i="69" s="1"/>
  <c r="L110" i="52"/>
  <c r="L109" i="49"/>
  <c r="J7" i="62"/>
  <c r="J495" i="64"/>
  <c r="J494" i="64" s="1"/>
  <c r="J28" i="62"/>
  <c r="J447" i="65"/>
  <c r="J446" i="65" s="1"/>
  <c r="K321" i="72"/>
  <c r="K167" i="56"/>
  <c r="K69" i="70"/>
  <c r="K135" i="42"/>
  <c r="L86" i="48"/>
  <c r="L85" i="44"/>
  <c r="J66" i="62"/>
  <c r="J447" i="67"/>
  <c r="J446" i="67" s="1"/>
  <c r="L26" i="56"/>
  <c r="L6" i="23"/>
  <c r="L6" i="26" s="1"/>
  <c r="J20" i="25"/>
  <c r="J20" i="28" s="1"/>
  <c r="I152" i="66"/>
  <c r="I59" i="46"/>
  <c r="I148" i="72"/>
  <c r="I176" i="46"/>
  <c r="M102" i="69"/>
  <c r="K179" i="66"/>
  <c r="K178" i="66" s="1"/>
  <c r="K47" i="48"/>
  <c r="K48" i="51"/>
  <c r="J474" i="64"/>
  <c r="J473" i="64" s="1"/>
  <c r="J7" i="61"/>
  <c r="J447" i="66"/>
  <c r="J446" i="66" s="1"/>
  <c r="J47" i="62"/>
  <c r="K20" i="13"/>
  <c r="K20" i="16" s="1"/>
  <c r="K20" i="10"/>
  <c r="J409" i="71"/>
  <c r="J408" i="71" s="1"/>
  <c r="J146" i="61"/>
  <c r="L7" i="21"/>
  <c r="K227" i="72"/>
  <c r="K226" i="72" s="1"/>
  <c r="K164" i="51"/>
  <c r="M138" i="65"/>
  <c r="K129" i="49"/>
  <c r="K129" i="46"/>
  <c r="K128" i="45"/>
  <c r="K128" i="46" s="1"/>
  <c r="K9" i="23"/>
  <c r="K9" i="26" s="1"/>
  <c r="K330" i="71"/>
  <c r="K339" i="65"/>
  <c r="K67" i="51"/>
  <c r="K179" i="67"/>
  <c r="K178" i="67" s="1"/>
  <c r="K66" i="48"/>
  <c r="K173" i="68"/>
  <c r="K88" i="46"/>
  <c r="J69" i="72"/>
  <c r="J171" i="42"/>
  <c r="L7" i="25"/>
  <c r="L7" i="28" s="1"/>
  <c r="L100" i="72"/>
  <c r="L69" i="67"/>
  <c r="L73" i="42"/>
  <c r="M23" i="23"/>
  <c r="M23" i="26" s="1"/>
  <c r="L114" i="64"/>
  <c r="L338" i="70"/>
  <c r="L134" i="56"/>
  <c r="K143" i="65"/>
  <c r="K31" i="46"/>
  <c r="L100" i="71"/>
  <c r="M330" i="69"/>
  <c r="M10" i="23"/>
  <c r="M10" i="26" s="1"/>
  <c r="M68" i="66"/>
  <c r="M51" i="42"/>
  <c r="L294" i="69"/>
  <c r="K29" i="49"/>
  <c r="K28" i="45"/>
  <c r="K28" i="46" s="1"/>
  <c r="K29" i="46"/>
  <c r="H29" i="25"/>
  <c r="H29" i="28" s="1"/>
  <c r="H27" i="22"/>
  <c r="H27" i="25" s="1"/>
  <c r="H27" i="28" s="1"/>
  <c r="M9" i="13"/>
  <c r="M9" i="16" s="1"/>
  <c r="M9" i="10"/>
  <c r="K31" i="13"/>
  <c r="K31" i="16" s="1"/>
  <c r="K31" i="10"/>
  <c r="J128" i="61"/>
  <c r="J428" i="70"/>
  <c r="J427" i="70" s="1"/>
  <c r="K121" i="70"/>
  <c r="K140" i="70" s="1"/>
  <c r="K141" i="70"/>
  <c r="J447" i="70"/>
  <c r="J446" i="70" s="1"/>
  <c r="J128" i="62"/>
  <c r="L6" i="24"/>
  <c r="L6" i="27" s="1"/>
  <c r="K28" i="48"/>
  <c r="K29" i="51"/>
  <c r="K179" i="65"/>
  <c r="K178" i="65" s="1"/>
  <c r="K21" i="24"/>
  <c r="K21" i="27" s="1"/>
  <c r="K67" i="65"/>
  <c r="K31" i="42"/>
  <c r="K16" i="10"/>
  <c r="K15" i="9"/>
  <c r="K16" i="13"/>
  <c r="L102" i="66"/>
  <c r="L159" i="64"/>
  <c r="L10" i="46"/>
  <c r="K328" i="72"/>
  <c r="K174" i="56"/>
  <c r="I152" i="70"/>
  <c r="I140" i="46"/>
  <c r="L102" i="70"/>
  <c r="K143" i="70"/>
  <c r="K131" i="46"/>
  <c r="L102" i="65"/>
  <c r="S26" i="12"/>
  <c r="S26" i="15" s="1"/>
  <c r="K421" i="68"/>
  <c r="L67" i="66"/>
  <c r="L50" i="42"/>
  <c r="K337" i="67"/>
  <c r="K71" i="56"/>
  <c r="K21" i="23"/>
  <c r="K21" i="26" s="1"/>
  <c r="H3" i="17"/>
  <c r="K121" i="65"/>
  <c r="K140" i="65" s="1"/>
  <c r="K141" i="65"/>
  <c r="K147" i="49"/>
  <c r="K147" i="46"/>
  <c r="K146" i="45"/>
  <c r="K146" i="46" s="1"/>
  <c r="K8" i="49"/>
  <c r="K7" i="45"/>
  <c r="K7" i="46" s="1"/>
  <c r="K8" i="46"/>
  <c r="K99" i="6"/>
  <c r="L11" i="24"/>
  <c r="L11" i="27" s="1"/>
  <c r="K30" i="13"/>
  <c r="K30" i="16" s="1"/>
  <c r="K30" i="10"/>
  <c r="K28" i="25"/>
  <c r="K28" i="28" s="1"/>
  <c r="K323" i="71"/>
  <c r="K151" i="56"/>
  <c r="K129" i="51"/>
  <c r="K128" i="48"/>
  <c r="K179" i="70"/>
  <c r="K178" i="70" s="1"/>
  <c r="K110" i="62"/>
  <c r="K109" i="59"/>
  <c r="K390" i="69"/>
  <c r="K389" i="69" s="1"/>
  <c r="M10" i="24"/>
  <c r="M10" i="27" s="1"/>
  <c r="M10" i="21"/>
  <c r="I39" i="56"/>
  <c r="N14" i="18"/>
  <c r="K145" i="70"/>
  <c r="K133" i="46"/>
  <c r="J174" i="68"/>
  <c r="J89" i="46"/>
  <c r="J143" i="65"/>
  <c r="J31" i="46"/>
  <c r="L330" i="70"/>
  <c r="L126" i="56"/>
  <c r="L11" i="23"/>
  <c r="L11" i="26" s="1"/>
  <c r="L143" i="66"/>
  <c r="L50" i="46"/>
  <c r="K118" i="71"/>
  <c r="K136" i="71" s="1"/>
  <c r="K137" i="71"/>
  <c r="K219" i="68"/>
  <c r="K218" i="68" s="1"/>
  <c r="K85" i="48"/>
  <c r="K86" i="51"/>
  <c r="K21" i="13"/>
  <c r="K21" i="16" s="1"/>
  <c r="K21" i="10"/>
  <c r="K135" i="64"/>
  <c r="K156" i="64" s="1"/>
  <c r="K157" i="64"/>
  <c r="K15" i="8"/>
  <c r="K16" i="12"/>
  <c r="J428" i="66"/>
  <c r="J427" i="66" s="1"/>
  <c r="J47" i="61"/>
  <c r="L330" i="65"/>
  <c r="K340" i="65"/>
  <c r="K36" i="56"/>
  <c r="J322" i="71"/>
  <c r="J150" i="56"/>
  <c r="K69" i="71"/>
  <c r="K153" i="42"/>
  <c r="K282" i="72"/>
  <c r="J69" i="65"/>
  <c r="J35" i="42"/>
  <c r="L67" i="67"/>
  <c r="L69" i="42"/>
  <c r="K321" i="71"/>
  <c r="K149" i="56"/>
  <c r="K330" i="72"/>
  <c r="K176" i="56"/>
  <c r="M45" i="46"/>
  <c r="K86" i="49"/>
  <c r="K86" i="46"/>
  <c r="K85" i="45"/>
  <c r="K85" i="46" s="1"/>
  <c r="J20" i="24"/>
  <c r="J20" i="27" s="1"/>
  <c r="J20" i="21"/>
  <c r="K173" i="71"/>
  <c r="K172" i="71" s="1"/>
  <c r="K146" i="48"/>
  <c r="K147" i="51"/>
  <c r="K371" i="69"/>
  <c r="K370" i="69" s="1"/>
  <c r="K109" i="58"/>
  <c r="K110" i="61"/>
  <c r="L236" i="69"/>
  <c r="L235" i="69" s="1"/>
  <c r="L109" i="51"/>
  <c r="K191" i="72"/>
  <c r="K190" i="72" s="1"/>
  <c r="K165" i="52"/>
  <c r="K164" i="49"/>
  <c r="J428" i="65"/>
  <c r="J427" i="65" s="1"/>
  <c r="J28" i="61"/>
  <c r="L83" i="46"/>
  <c r="K48" i="49"/>
  <c r="K48" i="46"/>
  <c r="K47" i="45"/>
  <c r="K47" i="46" s="1"/>
  <c r="J15" i="23"/>
  <c r="J15" i="26" s="1"/>
  <c r="J16" i="26"/>
  <c r="M335" i="69"/>
  <c r="M112" i="56"/>
  <c r="K68" i="65"/>
  <c r="K32" i="42"/>
  <c r="K68" i="71"/>
  <c r="K150" i="42"/>
  <c r="J336" i="66"/>
  <c r="J51" i="56"/>
  <c r="K174" i="68"/>
  <c r="K89" i="46"/>
  <c r="J173" i="68"/>
  <c r="J88" i="46"/>
  <c r="J141" i="72"/>
  <c r="J169" i="46"/>
  <c r="L68" i="67"/>
  <c r="L70" i="42"/>
  <c r="K69" i="65"/>
  <c r="K35" i="42"/>
  <c r="J321" i="72"/>
  <c r="J167" i="56"/>
  <c r="K35" i="56"/>
  <c r="K199" i="64"/>
  <c r="K198" i="64" s="1"/>
  <c r="K8" i="51"/>
  <c r="K7" i="48"/>
  <c r="M138" i="66"/>
  <c r="K146" i="68"/>
  <c r="K170" i="68" s="1"/>
  <c r="K171" i="68"/>
  <c r="M64" i="46"/>
  <c r="K67" i="49"/>
  <c r="K67" i="46"/>
  <c r="K66" i="45"/>
  <c r="K66" i="46" s="1"/>
  <c r="L168" i="68"/>
  <c r="K121" i="66"/>
  <c r="K140" i="66" s="1"/>
  <c r="K141" i="66"/>
  <c r="J69" i="56" l="1"/>
  <c r="K14" i="56"/>
  <c r="J335" i="67"/>
  <c r="L6" i="21"/>
  <c r="K375" i="64"/>
  <c r="K94" i="56"/>
  <c r="K15" i="10"/>
  <c r="J140" i="56"/>
  <c r="K13" i="56"/>
  <c r="J344" i="70"/>
  <c r="K20" i="21"/>
  <c r="K26" i="23"/>
  <c r="K26" i="26" s="1"/>
  <c r="N7" i="13"/>
  <c r="N7" i="16" s="1"/>
  <c r="N7" i="10"/>
  <c r="K165" i="58"/>
  <c r="K164" i="54"/>
  <c r="K153" i="6"/>
  <c r="K129" i="6"/>
  <c r="M75" i="64"/>
  <c r="M10" i="42"/>
  <c r="K420" i="68"/>
  <c r="K93" i="56"/>
  <c r="J379" i="64"/>
  <c r="J18" i="56"/>
  <c r="L145" i="70"/>
  <c r="L133" i="46"/>
  <c r="J170" i="64"/>
  <c r="J21" i="46"/>
  <c r="K141" i="71"/>
  <c r="K151" i="46"/>
  <c r="K262" i="64"/>
  <c r="K261" i="64" s="1"/>
  <c r="K7" i="51"/>
  <c r="J21" i="24"/>
  <c r="J21" i="27" s="1"/>
  <c r="J21" i="21"/>
  <c r="K291" i="68"/>
  <c r="K290" i="68" s="1"/>
  <c r="K85" i="51"/>
  <c r="L20" i="13"/>
  <c r="L20" i="16" s="1"/>
  <c r="L20" i="10"/>
  <c r="K374" i="64"/>
  <c r="K447" i="69"/>
  <c r="K446" i="69" s="1"/>
  <c r="K109" i="62"/>
  <c r="K7" i="49"/>
  <c r="K8" i="52"/>
  <c r="K220" i="64"/>
  <c r="K219" i="64" s="1"/>
  <c r="K191" i="71"/>
  <c r="K190" i="71" s="1"/>
  <c r="K147" i="52"/>
  <c r="K146" i="49"/>
  <c r="L165" i="48"/>
  <c r="L164" i="44"/>
  <c r="K198" i="70"/>
  <c r="K197" i="70" s="1"/>
  <c r="K129" i="52"/>
  <c r="K128" i="49"/>
  <c r="J26" i="23"/>
  <c r="J26" i="26" s="1"/>
  <c r="L70" i="71"/>
  <c r="L154" i="42"/>
  <c r="T31" i="12"/>
  <c r="T31" i="15" s="1"/>
  <c r="K145" i="65"/>
  <c r="K33" i="46"/>
  <c r="K326" i="64"/>
  <c r="K294" i="67"/>
  <c r="L69" i="66"/>
  <c r="L54" i="42"/>
  <c r="I152" i="65"/>
  <c r="I40" i="46"/>
  <c r="L143" i="67"/>
  <c r="L69" i="46"/>
  <c r="N10" i="13"/>
  <c r="N10" i="16" s="1"/>
  <c r="N10" i="10"/>
  <c r="K165" i="59"/>
  <c r="K164" i="55"/>
  <c r="K165" i="56"/>
  <c r="L129" i="48"/>
  <c r="L128" i="44"/>
  <c r="K198" i="65"/>
  <c r="K197" i="65" s="1"/>
  <c r="K29" i="52"/>
  <c r="K28" i="49"/>
  <c r="L8" i="48"/>
  <c r="L7" i="44"/>
  <c r="K95" i="56"/>
  <c r="I148" i="71"/>
  <c r="I158" i="46"/>
  <c r="M23" i="24"/>
  <c r="M23" i="27" s="1"/>
  <c r="M23" i="21"/>
  <c r="K146" i="51"/>
  <c r="K227" i="71"/>
  <c r="K226" i="71" s="1"/>
  <c r="L18" i="13"/>
  <c r="L18" i="16" s="1"/>
  <c r="L18" i="10"/>
  <c r="K28" i="51"/>
  <c r="K236" i="65"/>
  <c r="K235" i="65" s="1"/>
  <c r="J421" i="68"/>
  <c r="J94" i="56"/>
  <c r="J76" i="64"/>
  <c r="K294" i="66"/>
  <c r="K20" i="25"/>
  <c r="K20" i="28" s="1"/>
  <c r="L175" i="68"/>
  <c r="L90" i="46"/>
  <c r="J67" i="72"/>
  <c r="J167" i="42"/>
  <c r="K21" i="25"/>
  <c r="K21" i="28" s="1"/>
  <c r="L6" i="25"/>
  <c r="L6" i="28" s="1"/>
  <c r="L79" i="68"/>
  <c r="L88" i="42"/>
  <c r="J67" i="71"/>
  <c r="J149" i="42"/>
  <c r="M338" i="66"/>
  <c r="M53" i="56"/>
  <c r="J77" i="64"/>
  <c r="J12" i="42"/>
  <c r="N8" i="13"/>
  <c r="N8" i="16" s="1"/>
  <c r="N8" i="10"/>
  <c r="J22" i="13"/>
  <c r="J22" i="16" s="1"/>
  <c r="J22" i="10"/>
  <c r="K109" i="61"/>
  <c r="K428" i="69"/>
  <c r="K427" i="69" s="1"/>
  <c r="M57" i="56"/>
  <c r="K319" i="72"/>
  <c r="K300" i="72"/>
  <c r="K318" i="72" s="1"/>
  <c r="L138" i="56"/>
  <c r="K22" i="13"/>
  <c r="K22" i="16" s="1"/>
  <c r="K22" i="10"/>
  <c r="J24" i="24"/>
  <c r="J24" i="27" s="1"/>
  <c r="L255" i="69"/>
  <c r="L254" i="69" s="1"/>
  <c r="L109" i="52"/>
  <c r="K422" i="68"/>
  <c r="L5" i="25"/>
  <c r="L5" i="28" s="1"/>
  <c r="K364" i="68"/>
  <c r="J337" i="70"/>
  <c r="J133" i="56"/>
  <c r="M23" i="25"/>
  <c r="M23" i="28" s="1"/>
  <c r="M168" i="68"/>
  <c r="K324" i="72"/>
  <c r="K170" i="56"/>
  <c r="M70" i="66"/>
  <c r="M55" i="42"/>
  <c r="K373" i="64"/>
  <c r="K12" i="56"/>
  <c r="S21" i="12"/>
  <c r="S21" i="15" s="1"/>
  <c r="L68" i="65"/>
  <c r="L32" i="42"/>
  <c r="K336" i="67"/>
  <c r="K70" i="56"/>
  <c r="L330" i="67"/>
  <c r="L64" i="56"/>
  <c r="L8" i="23"/>
  <c r="L8" i="26" s="1"/>
  <c r="J141" i="71"/>
  <c r="J151" i="46"/>
  <c r="I187" i="68"/>
  <c r="I102" i="46"/>
  <c r="L11" i="25"/>
  <c r="L11" i="28" s="1"/>
  <c r="L68" i="70"/>
  <c r="L132" i="42"/>
  <c r="J24" i="23"/>
  <c r="J24" i="26" s="1"/>
  <c r="K198" i="66"/>
  <c r="K197" i="66" s="1"/>
  <c r="K48" i="52"/>
  <c r="K47" i="49"/>
  <c r="M342" i="66"/>
  <c r="K24" i="13"/>
  <c r="K24" i="16" s="1"/>
  <c r="K24" i="10"/>
  <c r="L48" i="48"/>
  <c r="L47" i="44"/>
  <c r="K21" i="21"/>
  <c r="L110" i="58"/>
  <c r="L109" i="54"/>
  <c r="L342" i="70"/>
  <c r="K236" i="67"/>
  <c r="K235" i="67" s="1"/>
  <c r="K66" i="51"/>
  <c r="N4" i="18"/>
  <c r="N3" i="18" s="1"/>
  <c r="J131" i="56"/>
  <c r="K294" i="65"/>
  <c r="J17" i="18"/>
  <c r="J140" i="72"/>
  <c r="J168" i="46"/>
  <c r="K323" i="72"/>
  <c r="K169" i="56"/>
  <c r="J148" i="71"/>
  <c r="J158" i="46"/>
  <c r="N5" i="13"/>
  <c r="N5" i="16" s="1"/>
  <c r="N5" i="10"/>
  <c r="K77" i="64"/>
  <c r="K12" i="42"/>
  <c r="K30" i="23"/>
  <c r="K30" i="26" s="1"/>
  <c r="K144" i="70"/>
  <c r="K132" i="46"/>
  <c r="K337" i="65"/>
  <c r="K33" i="56"/>
  <c r="K243" i="68"/>
  <c r="K242" i="68" s="1"/>
  <c r="K86" i="52"/>
  <c r="K85" i="49"/>
  <c r="L8" i="24"/>
  <c r="L8" i="27" s="1"/>
  <c r="K15" i="12"/>
  <c r="K15" i="15" s="1"/>
  <c r="K16" i="15"/>
  <c r="K236" i="70"/>
  <c r="K235" i="70" s="1"/>
  <c r="K128" i="51"/>
  <c r="L11" i="21"/>
  <c r="L29" i="48"/>
  <c r="L28" i="44"/>
  <c r="K47" i="51"/>
  <c r="K236" i="66"/>
  <c r="K235" i="66" s="1"/>
  <c r="M110" i="48"/>
  <c r="M109" i="44"/>
  <c r="J335" i="70"/>
  <c r="L145" i="67"/>
  <c r="L71" i="46"/>
  <c r="I170" i="64"/>
  <c r="I21" i="46"/>
  <c r="J82" i="68"/>
  <c r="J93" i="42"/>
  <c r="L70" i="72"/>
  <c r="L172" i="42"/>
  <c r="K282" i="71"/>
  <c r="K336" i="66"/>
  <c r="K51" i="56"/>
  <c r="J419" i="68"/>
  <c r="J92" i="56"/>
  <c r="K17" i="18"/>
  <c r="J372" i="64"/>
  <c r="J11" i="56"/>
  <c r="L337" i="66"/>
  <c r="L52" i="56"/>
  <c r="M10" i="25"/>
  <c r="M10" i="28" s="1"/>
  <c r="S22" i="12"/>
  <c r="S22" i="15" s="1"/>
  <c r="S20" i="12"/>
  <c r="S20" i="15" s="1"/>
  <c r="L86" i="49"/>
  <c r="L85" i="45"/>
  <c r="L85" i="46" s="1"/>
  <c r="L86" i="46"/>
  <c r="L34" i="56"/>
  <c r="L147" i="48"/>
  <c r="L146" i="44"/>
  <c r="J121" i="56"/>
  <c r="H3" i="22"/>
  <c r="L110" i="59"/>
  <c r="L109" i="55"/>
  <c r="L110" i="56"/>
  <c r="K31" i="23"/>
  <c r="K31" i="26" s="1"/>
  <c r="J21" i="25"/>
  <c r="J21" i="28" s="1"/>
  <c r="J95" i="56"/>
  <c r="K294" i="70"/>
  <c r="L67" i="70"/>
  <c r="L131" i="42"/>
  <c r="J337" i="65"/>
  <c r="J33" i="56"/>
  <c r="S24" i="12"/>
  <c r="S24" i="15" s="1"/>
  <c r="J99" i="56"/>
  <c r="K67" i="52"/>
  <c r="K66" i="49"/>
  <c r="K198" i="67"/>
  <c r="K197" i="67" s="1"/>
  <c r="K245" i="72"/>
  <c r="K244" i="72" s="1"/>
  <c r="K164" i="52"/>
  <c r="L171" i="68"/>
  <c r="L146" i="68"/>
  <c r="L170" i="68" s="1"/>
  <c r="L338" i="65"/>
  <c r="M83" i="46"/>
  <c r="K15" i="13"/>
  <c r="K15" i="16" s="1"/>
  <c r="K16" i="16"/>
  <c r="K9" i="25"/>
  <c r="K9" i="28" s="1"/>
  <c r="K4" i="22"/>
  <c r="J344" i="69"/>
  <c r="L85" i="48"/>
  <c r="L219" i="68"/>
  <c r="L218" i="68" s="1"/>
  <c r="L86" i="51"/>
  <c r="M107" i="56"/>
  <c r="L313" i="69"/>
  <c r="L332" i="69" s="1"/>
  <c r="L333" i="69"/>
  <c r="L67" i="48"/>
  <c r="L66" i="44"/>
  <c r="J426" i="68" l="1"/>
  <c r="K11" i="56"/>
  <c r="K372" i="64"/>
  <c r="L109" i="56"/>
  <c r="K344" i="67"/>
  <c r="K78" i="56"/>
  <c r="J422" i="68"/>
  <c r="K164" i="56"/>
  <c r="K22" i="56"/>
  <c r="L174" i="56"/>
  <c r="L415" i="68"/>
  <c r="J29" i="14"/>
  <c r="J29" i="17" s="1"/>
  <c r="L8" i="21"/>
  <c r="K383" i="64"/>
  <c r="K92" i="56"/>
  <c r="K379" i="64"/>
  <c r="K19" i="23"/>
  <c r="K19" i="26" s="1"/>
  <c r="L321" i="72"/>
  <c r="L167" i="56"/>
  <c r="K426" i="68"/>
  <c r="K99" i="56"/>
  <c r="J162" i="64"/>
  <c r="J13" i="46"/>
  <c r="N7" i="24"/>
  <c r="N7" i="27" s="1"/>
  <c r="N107" i="46"/>
  <c r="K67" i="59"/>
  <c r="K66" i="55"/>
  <c r="K67" i="56"/>
  <c r="S146" i="66"/>
  <c r="K417" i="68"/>
  <c r="K90" i="56"/>
  <c r="K22" i="23"/>
  <c r="K22" i="26" s="1"/>
  <c r="M145" i="66"/>
  <c r="M52" i="46"/>
  <c r="M366" i="64"/>
  <c r="M5" i="56"/>
  <c r="M5" i="21"/>
  <c r="L165" i="49"/>
  <c r="L165" i="46"/>
  <c r="L164" i="45"/>
  <c r="L164" i="46" s="1"/>
  <c r="M110" i="49"/>
  <c r="M109" i="45"/>
  <c r="M109" i="46" s="1"/>
  <c r="M110" i="46"/>
  <c r="L179" i="65"/>
  <c r="L178" i="65" s="1"/>
  <c r="L29" i="51"/>
  <c r="L28" i="48"/>
  <c r="K48" i="59"/>
  <c r="K47" i="55"/>
  <c r="K48" i="56"/>
  <c r="K86" i="58"/>
  <c r="K85" i="54"/>
  <c r="L38" i="56"/>
  <c r="T30" i="12"/>
  <c r="T30" i="15" s="1"/>
  <c r="T30" i="14"/>
  <c r="T30" i="17" s="1"/>
  <c r="M18" i="24"/>
  <c r="M18" i="27" s="1"/>
  <c r="K22" i="24"/>
  <c r="K22" i="27" s="1"/>
  <c r="K8" i="58"/>
  <c r="K7" i="54"/>
  <c r="N64" i="46"/>
  <c r="N138" i="69"/>
  <c r="K313" i="67"/>
  <c r="K332" i="67" s="1"/>
  <c r="K333" i="67"/>
  <c r="L147" i="49"/>
  <c r="L146" i="45"/>
  <c r="L146" i="46" s="1"/>
  <c r="L147" i="46"/>
  <c r="L364" i="68"/>
  <c r="J152" i="65"/>
  <c r="J40" i="46"/>
  <c r="N11" i="13"/>
  <c r="N11" i="16" s="1"/>
  <c r="N11" i="10"/>
  <c r="K255" i="65"/>
  <c r="K254" i="65" s="1"/>
  <c r="K28" i="52"/>
  <c r="J139" i="71"/>
  <c r="J149" i="46"/>
  <c r="J19" i="21"/>
  <c r="N330" i="66"/>
  <c r="N7" i="23"/>
  <c r="N7" i="26" s="1"/>
  <c r="L173" i="68"/>
  <c r="L88" i="46"/>
  <c r="L145" i="65"/>
  <c r="L33" i="46"/>
  <c r="M330" i="70"/>
  <c r="M126" i="56"/>
  <c r="M11" i="23"/>
  <c r="M11" i="26" s="1"/>
  <c r="L336" i="66"/>
  <c r="L51" i="56"/>
  <c r="M67" i="69"/>
  <c r="M112" i="42"/>
  <c r="L118" i="72"/>
  <c r="L136" i="72" s="1"/>
  <c r="L137" i="72"/>
  <c r="K129" i="58"/>
  <c r="K128" i="54"/>
  <c r="M141" i="69"/>
  <c r="M121" i="69"/>
  <c r="M140" i="69" s="1"/>
  <c r="M179" i="69"/>
  <c r="M178" i="69" s="1"/>
  <c r="M109" i="48"/>
  <c r="M110" i="51"/>
  <c r="K315" i="68"/>
  <c r="K314" i="68" s="1"/>
  <c r="K85" i="52"/>
  <c r="L371" i="69"/>
  <c r="L370" i="69" s="1"/>
  <c r="L110" i="61"/>
  <c r="L109" i="58"/>
  <c r="L179" i="66"/>
  <c r="L178" i="66" s="1"/>
  <c r="L48" i="51"/>
  <c r="L47" i="48"/>
  <c r="K31" i="24"/>
  <c r="K31" i="27" s="1"/>
  <c r="K31" i="21"/>
  <c r="K333" i="66"/>
  <c r="K313" i="66"/>
  <c r="K332" i="66" s="1"/>
  <c r="L342" i="65"/>
  <c r="K86" i="59"/>
  <c r="K85" i="55"/>
  <c r="K86" i="56"/>
  <c r="J429" i="68"/>
  <c r="J102" i="56"/>
  <c r="L156" i="56"/>
  <c r="L173" i="72"/>
  <c r="L172" i="72" s="1"/>
  <c r="L165" i="51"/>
  <c r="L164" i="48"/>
  <c r="K245" i="71"/>
  <c r="K244" i="71" s="1"/>
  <c r="K146" i="52"/>
  <c r="N138" i="67"/>
  <c r="L137" i="71"/>
  <c r="L118" i="71"/>
  <c r="L136" i="71" s="1"/>
  <c r="J140" i="71"/>
  <c r="J150" i="46"/>
  <c r="K15" i="20"/>
  <c r="K16" i="24"/>
  <c r="J139" i="72"/>
  <c r="J167" i="46"/>
  <c r="K423" i="68"/>
  <c r="K96" i="56"/>
  <c r="N102" i="69"/>
  <c r="L48" i="49"/>
  <c r="L48" i="46"/>
  <c r="L47" i="45"/>
  <c r="L47" i="46" s="1"/>
  <c r="I29" i="14"/>
  <c r="I29" i="17" s="1"/>
  <c r="I27" i="11"/>
  <c r="H3" i="25"/>
  <c r="K101" i="56"/>
  <c r="L335" i="70"/>
  <c r="L131" i="56"/>
  <c r="K335" i="65"/>
  <c r="K31" i="56"/>
  <c r="K388" i="68"/>
  <c r="K412" i="68" s="1"/>
  <c r="K413" i="68"/>
  <c r="L179" i="70"/>
  <c r="L178" i="70" s="1"/>
  <c r="L129" i="51"/>
  <c r="L128" i="48"/>
  <c r="L328" i="71"/>
  <c r="K255" i="70"/>
  <c r="K254" i="70" s="1"/>
  <c r="K128" i="52"/>
  <c r="L15" i="8"/>
  <c r="L16" i="12"/>
  <c r="K19" i="24"/>
  <c r="K19" i="27" s="1"/>
  <c r="K19" i="21"/>
  <c r="L20" i="23"/>
  <c r="L20" i="26" s="1"/>
  <c r="K27" i="18"/>
  <c r="J335" i="65"/>
  <c r="J417" i="68"/>
  <c r="J90" i="56"/>
  <c r="L174" i="68"/>
  <c r="L89" i="46"/>
  <c r="K67" i="71"/>
  <c r="K149" i="42"/>
  <c r="M159" i="64"/>
  <c r="M10" i="46"/>
  <c r="J22" i="23"/>
  <c r="J22" i="26" s="1"/>
  <c r="K31" i="25"/>
  <c r="K31" i="28" s="1"/>
  <c r="J152" i="70"/>
  <c r="J140" i="46"/>
  <c r="S150" i="69"/>
  <c r="S119" i="46"/>
  <c r="L291" i="68"/>
  <c r="L290" i="68" s="1"/>
  <c r="L85" i="51"/>
  <c r="K4" i="25"/>
  <c r="K4" i="28" s="1"/>
  <c r="L8" i="49"/>
  <c r="L8" i="46"/>
  <c r="L7" i="45"/>
  <c r="L7" i="46" s="1"/>
  <c r="K30" i="24"/>
  <c r="K30" i="27" s="1"/>
  <c r="K30" i="21"/>
  <c r="L141" i="66"/>
  <c r="L121" i="66"/>
  <c r="L140" i="66" s="1"/>
  <c r="L390" i="69"/>
  <c r="L389" i="69" s="1"/>
  <c r="L110" i="62"/>
  <c r="L109" i="59"/>
  <c r="L243" i="68"/>
  <c r="L242" i="68" s="1"/>
  <c r="L85" i="49"/>
  <c r="L86" i="52"/>
  <c r="K428" i="68"/>
  <c r="L67" i="49"/>
  <c r="L67" i="46"/>
  <c r="L66" i="45"/>
  <c r="L66" i="46" s="1"/>
  <c r="K419" i="68"/>
  <c r="S53" i="46"/>
  <c r="J24" i="21"/>
  <c r="K48" i="58"/>
  <c r="K47" i="54"/>
  <c r="N45" i="46"/>
  <c r="K147" i="59"/>
  <c r="K146" i="55"/>
  <c r="K147" i="56"/>
  <c r="K67" i="58"/>
  <c r="K66" i="54"/>
  <c r="M371" i="64"/>
  <c r="M10" i="56"/>
  <c r="L99" i="6"/>
  <c r="J152" i="66"/>
  <c r="J59" i="46"/>
  <c r="K355" i="72"/>
  <c r="K354" i="72" s="1"/>
  <c r="K165" i="61"/>
  <c r="K164" i="58"/>
  <c r="L324" i="71"/>
  <c r="L152" i="56"/>
  <c r="L337" i="65"/>
  <c r="L33" i="56"/>
  <c r="J79" i="64"/>
  <c r="J16" i="42"/>
  <c r="J160" i="64"/>
  <c r="J11" i="46"/>
  <c r="J336" i="70"/>
  <c r="J132" i="56"/>
  <c r="K144" i="65"/>
  <c r="K32" i="46"/>
  <c r="L144" i="70"/>
  <c r="L132" i="46"/>
  <c r="K68" i="72"/>
  <c r="K168" i="42"/>
  <c r="K336" i="65"/>
  <c r="K32" i="56"/>
  <c r="L179" i="67"/>
  <c r="L178" i="67" s="1"/>
  <c r="L67" i="51"/>
  <c r="L66" i="48"/>
  <c r="K66" i="52"/>
  <c r="K255" i="67"/>
  <c r="K254" i="67" s="1"/>
  <c r="L135" i="64"/>
  <c r="L156" i="64" s="1"/>
  <c r="L157" i="64"/>
  <c r="L88" i="56"/>
  <c r="I29" i="13"/>
  <c r="I29" i="16" s="1"/>
  <c r="I29" i="10"/>
  <c r="N6" i="13"/>
  <c r="N6" i="16" s="1"/>
  <c r="N6" i="10"/>
  <c r="L141" i="67"/>
  <c r="L121" i="67"/>
  <c r="L140" i="67" s="1"/>
  <c r="N138" i="66"/>
  <c r="K300" i="71"/>
  <c r="K318" i="71" s="1"/>
  <c r="K319" i="71"/>
  <c r="L8" i="51"/>
  <c r="L7" i="48"/>
  <c r="L199" i="64"/>
  <c r="L198" i="64" s="1"/>
  <c r="K29" i="59"/>
  <c r="K28" i="55"/>
  <c r="K29" i="56"/>
  <c r="L21" i="13"/>
  <c r="L21" i="16" s="1"/>
  <c r="L21" i="10"/>
  <c r="M18" i="25"/>
  <c r="M18" i="28" s="1"/>
  <c r="L29" i="49"/>
  <c r="L28" i="45"/>
  <c r="L28" i="46" s="1"/>
  <c r="L29" i="46"/>
  <c r="K7" i="52"/>
  <c r="K283" i="64"/>
  <c r="K282" i="64" s="1"/>
  <c r="L8" i="25"/>
  <c r="L8" i="28" s="1"/>
  <c r="J420" i="68"/>
  <c r="J93" i="56"/>
  <c r="L173" i="71"/>
  <c r="L172" i="71" s="1"/>
  <c r="L147" i="51"/>
  <c r="L146" i="48"/>
  <c r="J19" i="24"/>
  <c r="J19" i="27" s="1"/>
  <c r="K347" i="64"/>
  <c r="K368" i="64" s="1"/>
  <c r="K369" i="64"/>
  <c r="K70" i="72"/>
  <c r="K172" i="42"/>
  <c r="J148" i="72"/>
  <c r="J176" i="46"/>
  <c r="L16" i="10"/>
  <c r="L15" i="9"/>
  <c r="L16" i="13"/>
  <c r="M338" i="67"/>
  <c r="M72" i="56"/>
  <c r="L144" i="67"/>
  <c r="L70" i="46"/>
  <c r="K140" i="71"/>
  <c r="K150" i="46"/>
  <c r="K30" i="25"/>
  <c r="K30" i="28" s="1"/>
  <c r="S146" i="69"/>
  <c r="S115" i="46"/>
  <c r="T28" i="12"/>
  <c r="T28" i="15" s="1"/>
  <c r="T28" i="14"/>
  <c r="T28" i="17" s="1"/>
  <c r="L328" i="72"/>
  <c r="S19" i="12"/>
  <c r="S19" i="15" s="1"/>
  <c r="S17" i="7"/>
  <c r="K373" i="72"/>
  <c r="K372" i="72" s="1"/>
  <c r="K165" i="62"/>
  <c r="K164" i="59"/>
  <c r="K313" i="65"/>
  <c r="K332" i="65" s="1"/>
  <c r="K333" i="65"/>
  <c r="L121" i="65"/>
  <c r="L140" i="65" s="1"/>
  <c r="L141" i="65"/>
  <c r="K120" i="6"/>
  <c r="K136" i="6"/>
  <c r="K160" i="6"/>
  <c r="J24" i="25"/>
  <c r="J24" i="28" s="1"/>
  <c r="J26" i="24"/>
  <c r="J26" i="27" s="1"/>
  <c r="J26" i="21"/>
  <c r="K129" i="59"/>
  <c r="K129" i="56"/>
  <c r="K128" i="55"/>
  <c r="K76" i="64"/>
  <c r="L67" i="65"/>
  <c r="L31" i="42"/>
  <c r="L141" i="70"/>
  <c r="L121" i="70"/>
  <c r="L140" i="70" s="1"/>
  <c r="K147" i="58"/>
  <c r="K146" i="54"/>
  <c r="J336" i="65"/>
  <c r="J32" i="56"/>
  <c r="J81" i="68"/>
  <c r="J92" i="42"/>
  <c r="L143" i="70"/>
  <c r="L131" i="46"/>
  <c r="L321" i="71"/>
  <c r="L149" i="56"/>
  <c r="N335" i="69"/>
  <c r="N112" i="56"/>
  <c r="J187" i="68"/>
  <c r="J102" i="46"/>
  <c r="J179" i="68"/>
  <c r="J94" i="46"/>
  <c r="S176" i="68"/>
  <c r="S91" i="46"/>
  <c r="M68" i="67"/>
  <c r="M70" i="42"/>
  <c r="K322" i="72"/>
  <c r="K168" i="56"/>
  <c r="L69" i="70"/>
  <c r="L135" i="42"/>
  <c r="S338" i="69"/>
  <c r="S115" i="56"/>
  <c r="S146" i="67"/>
  <c r="S72" i="46"/>
  <c r="L129" i="49"/>
  <c r="L129" i="46"/>
  <c r="L128" i="45"/>
  <c r="L128" i="46" s="1"/>
  <c r="M5" i="24"/>
  <c r="M5" i="27" s="1"/>
  <c r="K8" i="59"/>
  <c r="K7" i="55"/>
  <c r="K8" i="56"/>
  <c r="M11" i="24"/>
  <c r="M11" i="27" s="1"/>
  <c r="K18" i="56"/>
  <c r="K29" i="58"/>
  <c r="K28" i="54"/>
  <c r="K255" i="66"/>
  <c r="K254" i="66" s="1"/>
  <c r="K47" i="52"/>
  <c r="J11" i="42"/>
  <c r="K333" i="70"/>
  <c r="K313" i="70"/>
  <c r="K332" i="70" s="1"/>
  <c r="L335" i="66" l="1"/>
  <c r="K85" i="56"/>
  <c r="K7" i="56"/>
  <c r="J415" i="68"/>
  <c r="J88" i="56"/>
  <c r="I344" i="70"/>
  <c r="J31" i="56"/>
  <c r="M11" i="21"/>
  <c r="L50" i="56"/>
  <c r="K128" i="56"/>
  <c r="M418" i="68"/>
  <c r="J27" i="11"/>
  <c r="J27" i="14" s="1"/>
  <c r="J27" i="17" s="1"/>
  <c r="K22" i="21"/>
  <c r="K66" i="56"/>
  <c r="N53" i="56"/>
  <c r="N338" i="66"/>
  <c r="I140" i="56"/>
  <c r="M91" i="56"/>
  <c r="K28" i="56"/>
  <c r="L15" i="10"/>
  <c r="L31" i="56"/>
  <c r="M342" i="67"/>
  <c r="L410" i="68"/>
  <c r="L9" i="21"/>
  <c r="M338" i="70"/>
  <c r="M134" i="56"/>
  <c r="M8" i="24"/>
  <c r="M8" i="27" s="1"/>
  <c r="N9" i="13"/>
  <c r="N9" i="16" s="1"/>
  <c r="N9" i="10"/>
  <c r="H3" i="28"/>
  <c r="L146" i="49"/>
  <c r="L147" i="52"/>
  <c r="L191" i="71"/>
  <c r="L190" i="71" s="1"/>
  <c r="K67" i="62"/>
  <c r="K66" i="59"/>
  <c r="K390" i="67"/>
  <c r="K389" i="67" s="1"/>
  <c r="L294" i="70"/>
  <c r="L326" i="64"/>
  <c r="L294" i="65"/>
  <c r="K28" i="58"/>
  <c r="K371" i="65"/>
  <c r="K370" i="65" s="1"/>
  <c r="K29" i="61"/>
  <c r="K129" i="62"/>
  <c r="K390" i="70"/>
  <c r="K389" i="70" s="1"/>
  <c r="K128" i="59"/>
  <c r="K390" i="65"/>
  <c r="K389" i="65" s="1"/>
  <c r="K29" i="62"/>
  <c r="K28" i="59"/>
  <c r="M7" i="24"/>
  <c r="M7" i="27" s="1"/>
  <c r="K409" i="72"/>
  <c r="K408" i="72" s="1"/>
  <c r="K164" i="61"/>
  <c r="K26" i="24"/>
  <c r="K26" i="27" s="1"/>
  <c r="K26" i="21"/>
  <c r="L220" i="64"/>
  <c r="L219" i="64" s="1"/>
  <c r="L8" i="52"/>
  <c r="L7" i="49"/>
  <c r="L18" i="24"/>
  <c r="L18" i="27" s="1"/>
  <c r="L18" i="21"/>
  <c r="K47" i="56"/>
  <c r="N7" i="21"/>
  <c r="L143" i="65"/>
  <c r="L31" i="46"/>
  <c r="J178" i="68"/>
  <c r="J93" i="46"/>
  <c r="N7" i="25"/>
  <c r="N7" i="28" s="1"/>
  <c r="N23" i="24"/>
  <c r="N23" i="27" s="1"/>
  <c r="N23" i="21"/>
  <c r="K24" i="24"/>
  <c r="K24" i="27" s="1"/>
  <c r="L447" i="69"/>
  <c r="L446" i="69" s="1"/>
  <c r="L109" i="62"/>
  <c r="K344" i="69"/>
  <c r="K121" i="56"/>
  <c r="L236" i="65"/>
  <c r="L235" i="65" s="1"/>
  <c r="L28" i="51"/>
  <c r="S337" i="69"/>
  <c r="S114" i="56"/>
  <c r="L282" i="72"/>
  <c r="L294" i="66"/>
  <c r="L69" i="72"/>
  <c r="L171" i="42"/>
  <c r="M68" i="70"/>
  <c r="M132" i="42"/>
  <c r="M330" i="65"/>
  <c r="M26" i="56"/>
  <c r="M6" i="23"/>
  <c r="M6" i="26" s="1"/>
  <c r="T11" i="12"/>
  <c r="T11" i="15" s="1"/>
  <c r="M69" i="69"/>
  <c r="M116" i="42"/>
  <c r="K22" i="25"/>
  <c r="K22" i="28" s="1"/>
  <c r="L336" i="65"/>
  <c r="L32" i="56"/>
  <c r="M144" i="66"/>
  <c r="M51" i="46"/>
  <c r="K7" i="59"/>
  <c r="K432" i="64"/>
  <c r="K431" i="64" s="1"/>
  <c r="K8" i="62"/>
  <c r="K19" i="25"/>
  <c r="K19" i="28" s="1"/>
  <c r="L86" i="59"/>
  <c r="L85" i="55"/>
  <c r="L86" i="56"/>
  <c r="K15" i="19"/>
  <c r="K15" i="21" s="1"/>
  <c r="K16" i="23"/>
  <c r="L198" i="65"/>
  <c r="L197" i="65" s="1"/>
  <c r="L29" i="52"/>
  <c r="L28" i="49"/>
  <c r="K146" i="56"/>
  <c r="L10" i="56"/>
  <c r="L428" i="69"/>
  <c r="L427" i="69" s="1"/>
  <c r="L109" i="61"/>
  <c r="J19" i="23"/>
  <c r="J19" i="26" s="1"/>
  <c r="L86" i="58"/>
  <c r="L85" i="54"/>
  <c r="K411" i="64"/>
  <c r="K410" i="64" s="1"/>
  <c r="K8" i="61"/>
  <c r="K7" i="58"/>
  <c r="K461" i="68"/>
  <c r="K460" i="68" s="1"/>
  <c r="K86" i="61"/>
  <c r="K85" i="58"/>
  <c r="K47" i="59"/>
  <c r="K48" i="62"/>
  <c r="K390" i="66"/>
  <c r="K389" i="66" s="1"/>
  <c r="S336" i="69"/>
  <c r="S113" i="56"/>
  <c r="L144" i="65"/>
  <c r="L32" i="46"/>
  <c r="K337" i="70"/>
  <c r="K133" i="56"/>
  <c r="K24" i="23"/>
  <c r="K24" i="26" s="1"/>
  <c r="K160" i="64"/>
  <c r="K11" i="46"/>
  <c r="S146" i="70"/>
  <c r="S134" i="46"/>
  <c r="M11" i="25"/>
  <c r="M11" i="28" s="1"/>
  <c r="L152" i="67"/>
  <c r="L78" i="46"/>
  <c r="L388" i="68"/>
  <c r="L412" i="68" s="1"/>
  <c r="L413" i="68"/>
  <c r="J22" i="24"/>
  <c r="J22" i="27" s="1"/>
  <c r="J22" i="21"/>
  <c r="L20" i="24"/>
  <c r="L20" i="27" s="1"/>
  <c r="L20" i="21"/>
  <c r="L227" i="71"/>
  <c r="L226" i="71" s="1"/>
  <c r="L146" i="51"/>
  <c r="M18" i="23"/>
  <c r="M18" i="26" s="1"/>
  <c r="K371" i="67"/>
  <c r="K370" i="67" s="1"/>
  <c r="K67" i="61"/>
  <c r="K66" i="58"/>
  <c r="K147" i="62"/>
  <c r="K146" i="59"/>
  <c r="K373" i="71"/>
  <c r="K372" i="71" s="1"/>
  <c r="L35" i="56"/>
  <c r="I27" i="14"/>
  <c r="I27" i="17" s="1"/>
  <c r="I3" i="11"/>
  <c r="L371" i="64"/>
  <c r="K16" i="27"/>
  <c r="K15" i="24"/>
  <c r="K15" i="27" s="1"/>
  <c r="L41" i="56"/>
  <c r="N57" i="56"/>
  <c r="M5" i="23"/>
  <c r="M5" i="26" s="1"/>
  <c r="J83" i="68"/>
  <c r="J96" i="42"/>
  <c r="K78" i="64"/>
  <c r="K15" i="42"/>
  <c r="S143" i="69"/>
  <c r="S112" i="46"/>
  <c r="K139" i="71"/>
  <c r="K149" i="46"/>
  <c r="M8" i="23"/>
  <c r="M8" i="26" s="1"/>
  <c r="K81" i="68"/>
  <c r="K92" i="42"/>
  <c r="L70" i="70"/>
  <c r="L136" i="42"/>
  <c r="K67" i="72"/>
  <c r="K167" i="42"/>
  <c r="J416" i="68"/>
  <c r="J89" i="56"/>
  <c r="T9" i="12"/>
  <c r="T9" i="15" s="1"/>
  <c r="L20" i="25"/>
  <c r="L20" i="28" s="1"/>
  <c r="M294" i="69"/>
  <c r="N5" i="46"/>
  <c r="L24" i="13"/>
  <c r="L24" i="16" s="1"/>
  <c r="L24" i="10"/>
  <c r="L335" i="65"/>
  <c r="L153" i="6"/>
  <c r="L129" i="6"/>
  <c r="K371" i="66"/>
  <c r="K370" i="66" s="1"/>
  <c r="K48" i="61"/>
  <c r="K47" i="58"/>
  <c r="M18" i="13"/>
  <c r="M18" i="16" s="1"/>
  <c r="M18" i="10"/>
  <c r="L339" i="65"/>
  <c r="K16" i="21"/>
  <c r="L345" i="65"/>
  <c r="N342" i="66"/>
  <c r="N26" i="46"/>
  <c r="L191" i="72"/>
  <c r="L190" i="72" s="1"/>
  <c r="L165" i="52"/>
  <c r="L164" i="49"/>
  <c r="M67" i="66"/>
  <c r="M50" i="42"/>
  <c r="K69" i="72"/>
  <c r="K171" i="42"/>
  <c r="L372" i="64"/>
  <c r="L11" i="56"/>
  <c r="M102" i="65"/>
  <c r="L198" i="70"/>
  <c r="L197" i="70" s="1"/>
  <c r="L129" i="52"/>
  <c r="L128" i="49"/>
  <c r="N154" i="64"/>
  <c r="J29" i="13"/>
  <c r="J29" i="16" s="1"/>
  <c r="J29" i="10"/>
  <c r="L128" i="51"/>
  <c r="L236" i="70"/>
  <c r="L235" i="70" s="1"/>
  <c r="M6" i="24"/>
  <c r="M6" i="27" s="1"/>
  <c r="N126" i="46"/>
  <c r="K334" i="65"/>
  <c r="K30" i="56"/>
  <c r="K129" i="61"/>
  <c r="K128" i="58"/>
  <c r="K371" i="70"/>
  <c r="K370" i="70" s="1"/>
  <c r="N138" i="65"/>
  <c r="M110" i="52"/>
  <c r="M109" i="49"/>
  <c r="M198" i="69"/>
  <c r="M197" i="69" s="1"/>
  <c r="L18" i="23"/>
  <c r="L18" i="26" s="1"/>
  <c r="L16" i="16"/>
  <c r="L15" i="13"/>
  <c r="L15" i="16" s="1"/>
  <c r="J78" i="64"/>
  <c r="J161" i="64"/>
  <c r="J12" i="46"/>
  <c r="L323" i="71"/>
  <c r="L151" i="56"/>
  <c r="K416" i="68"/>
  <c r="K89" i="56"/>
  <c r="J22" i="25"/>
  <c r="J22" i="28" s="1"/>
  <c r="N68" i="66"/>
  <c r="N51" i="42"/>
  <c r="M80" i="68"/>
  <c r="M89" i="42"/>
  <c r="M69" i="66"/>
  <c r="M54" i="42"/>
  <c r="L9" i="24"/>
  <c r="L9" i="27" s="1"/>
  <c r="L236" i="67"/>
  <c r="L235" i="67" s="1"/>
  <c r="L66" i="51"/>
  <c r="L198" i="67"/>
  <c r="L197" i="67" s="1"/>
  <c r="L67" i="52"/>
  <c r="L66" i="49"/>
  <c r="L15" i="12"/>
  <c r="L15" i="15" s="1"/>
  <c r="L16" i="15"/>
  <c r="N110" i="48"/>
  <c r="N109" i="44"/>
  <c r="N138" i="70"/>
  <c r="L227" i="72"/>
  <c r="L226" i="72" s="1"/>
  <c r="L164" i="51"/>
  <c r="L22" i="13"/>
  <c r="L22" i="16" s="1"/>
  <c r="L22" i="10"/>
  <c r="L36" i="56"/>
  <c r="L37" i="56"/>
  <c r="M67" i="67"/>
  <c r="M69" i="42"/>
  <c r="L294" i="67"/>
  <c r="M70" i="67"/>
  <c r="M74" i="42"/>
  <c r="L323" i="72"/>
  <c r="L169" i="56"/>
  <c r="K162" i="64"/>
  <c r="K13" i="46"/>
  <c r="M330" i="66"/>
  <c r="M7" i="23"/>
  <c r="M7" i="26" s="1"/>
  <c r="T10" i="12"/>
  <c r="T10" i="15" s="1"/>
  <c r="S68" i="69"/>
  <c r="S113" i="42"/>
  <c r="K82" i="68"/>
  <c r="K93" i="42"/>
  <c r="J84" i="68"/>
  <c r="J97" i="42"/>
  <c r="L324" i="72"/>
  <c r="L170" i="56"/>
  <c r="L282" i="71"/>
  <c r="J177" i="68"/>
  <c r="J92" i="46"/>
  <c r="L83" i="56"/>
  <c r="K355" i="71"/>
  <c r="K354" i="71" s="1"/>
  <c r="K147" i="61"/>
  <c r="K146" i="58"/>
  <c r="K11" i="42"/>
  <c r="K427" i="72"/>
  <c r="K426" i="72" s="1"/>
  <c r="K164" i="62"/>
  <c r="L262" i="64"/>
  <c r="L261" i="64" s="1"/>
  <c r="L7" i="51"/>
  <c r="L315" i="68"/>
  <c r="L314" i="68" s="1"/>
  <c r="L85" i="52"/>
  <c r="L48" i="52"/>
  <c r="L47" i="49"/>
  <c r="L198" i="66"/>
  <c r="L197" i="66" s="1"/>
  <c r="M76" i="56"/>
  <c r="K485" i="68"/>
  <c r="K484" i="68" s="1"/>
  <c r="K86" i="62"/>
  <c r="K85" i="59"/>
  <c r="L47" i="51"/>
  <c r="L236" i="66"/>
  <c r="L235" i="66" s="1"/>
  <c r="M109" i="51"/>
  <c r="M236" i="69"/>
  <c r="M235" i="69" s="1"/>
  <c r="N45" i="56"/>
  <c r="M18" i="21"/>
  <c r="L340" i="65"/>
  <c r="L341" i="65"/>
  <c r="L21" i="23"/>
  <c r="L21" i="26" s="1"/>
  <c r="M15" i="18"/>
  <c r="K102" i="56" l="1"/>
  <c r="J30" i="56"/>
  <c r="J334" i="65"/>
  <c r="L14" i="56"/>
  <c r="L375" i="64"/>
  <c r="L85" i="56"/>
  <c r="J3" i="11"/>
  <c r="J3" i="14" s="1"/>
  <c r="M6" i="21"/>
  <c r="I382" i="64"/>
  <c r="K429" i="68"/>
  <c r="L95" i="56"/>
  <c r="L419" i="68"/>
  <c r="J29" i="23"/>
  <c r="J29" i="26" s="1"/>
  <c r="L422" i="68"/>
  <c r="I21" i="56"/>
  <c r="L92" i="56"/>
  <c r="K24" i="21"/>
  <c r="J29" i="24"/>
  <c r="J29" i="27" s="1"/>
  <c r="L26" i="23"/>
  <c r="L26" i="26" s="1"/>
  <c r="L19" i="23"/>
  <c r="L19" i="26" s="1"/>
  <c r="S21" i="14"/>
  <c r="S21" i="17" s="1"/>
  <c r="L15" i="20"/>
  <c r="L16" i="24"/>
  <c r="M255" i="69"/>
  <c r="M254" i="69" s="1"/>
  <c r="M109" i="52"/>
  <c r="L8" i="59"/>
  <c r="L7" i="55"/>
  <c r="L8" i="56"/>
  <c r="L21" i="24"/>
  <c r="L21" i="27" s="1"/>
  <c r="L21" i="21"/>
  <c r="K428" i="66"/>
  <c r="K427" i="66" s="1"/>
  <c r="K47" i="61"/>
  <c r="K336" i="70"/>
  <c r="K132" i="56"/>
  <c r="S150" i="65"/>
  <c r="S38" i="46"/>
  <c r="K177" i="68"/>
  <c r="K92" i="46"/>
  <c r="M100" i="71"/>
  <c r="L82" i="68"/>
  <c r="L93" i="42"/>
  <c r="M145" i="70"/>
  <c r="M133" i="46"/>
  <c r="M100" i="72"/>
  <c r="S145" i="69"/>
  <c r="S114" i="46"/>
  <c r="M143" i="66"/>
  <c r="M50" i="46"/>
  <c r="L69" i="65"/>
  <c r="L35" i="42"/>
  <c r="L322" i="71"/>
  <c r="L150" i="56"/>
  <c r="S146" i="71"/>
  <c r="S156" i="46"/>
  <c r="M145" i="67"/>
  <c r="M71" i="46"/>
  <c r="L22" i="24"/>
  <c r="L22" i="27" s="1"/>
  <c r="L67" i="58"/>
  <c r="L66" i="54"/>
  <c r="T8" i="12"/>
  <c r="T8" i="15" s="1"/>
  <c r="T8" i="14"/>
  <c r="T8" i="17" s="1"/>
  <c r="N168" i="68"/>
  <c r="K66" i="61"/>
  <c r="K428" i="67"/>
  <c r="K427" i="67" s="1"/>
  <c r="K533" i="68"/>
  <c r="K532" i="68" s="1"/>
  <c r="K85" i="61"/>
  <c r="M64" i="56"/>
  <c r="K79" i="64"/>
  <c r="K16" i="42"/>
  <c r="L77" i="64"/>
  <c r="L12" i="42"/>
  <c r="S163" i="64"/>
  <c r="S14" i="46"/>
  <c r="N67" i="66"/>
  <c r="N50" i="42"/>
  <c r="L70" i="65"/>
  <c r="L36" i="42"/>
  <c r="S146" i="72"/>
  <c r="S174" i="46"/>
  <c r="L337" i="70"/>
  <c r="L133" i="56"/>
  <c r="L24" i="23"/>
  <c r="L24" i="26" s="1"/>
  <c r="M102" i="67"/>
  <c r="S184" i="68"/>
  <c r="S99" i="46"/>
  <c r="N70" i="66"/>
  <c r="N55" i="42"/>
  <c r="L68" i="71"/>
  <c r="L150" i="42"/>
  <c r="N145" i="66"/>
  <c r="N52" i="46"/>
  <c r="K557" i="68"/>
  <c r="K556" i="68" s="1"/>
  <c r="K85" i="62"/>
  <c r="J19" i="13"/>
  <c r="J19" i="16" s="1"/>
  <c r="J19" i="10"/>
  <c r="N110" i="49"/>
  <c r="N109" i="45"/>
  <c r="N109" i="46" s="1"/>
  <c r="N110" i="46"/>
  <c r="I29" i="23"/>
  <c r="I29" i="26" s="1"/>
  <c r="S24" i="14"/>
  <c r="S24" i="17" s="1"/>
  <c r="L347" i="64"/>
  <c r="L368" i="64" s="1"/>
  <c r="L369" i="64"/>
  <c r="L69" i="56"/>
  <c r="N23" i="23"/>
  <c r="N23" i="26" s="1"/>
  <c r="L24" i="24"/>
  <c r="L24" i="27" s="1"/>
  <c r="L255" i="65"/>
  <c r="L254" i="65" s="1"/>
  <c r="L28" i="52"/>
  <c r="L48" i="59"/>
  <c r="L47" i="55"/>
  <c r="L48" i="56"/>
  <c r="L29" i="58"/>
  <c r="L28" i="54"/>
  <c r="T6" i="12"/>
  <c r="T6" i="15" s="1"/>
  <c r="T6" i="14"/>
  <c r="T6" i="17" s="1"/>
  <c r="L9" i="23"/>
  <c r="L9" i="26" s="1"/>
  <c r="L18" i="25"/>
  <c r="L18" i="28" s="1"/>
  <c r="K495" i="64"/>
  <c r="K494" i="64" s="1"/>
  <c r="K7" i="62"/>
  <c r="M68" i="65"/>
  <c r="M32" i="42"/>
  <c r="S180" i="68"/>
  <c r="S95" i="46"/>
  <c r="K179" i="68"/>
  <c r="K94" i="46"/>
  <c r="S142" i="72"/>
  <c r="S170" i="46"/>
  <c r="L186" i="68"/>
  <c r="L101" i="46"/>
  <c r="K139" i="72"/>
  <c r="K167" i="46"/>
  <c r="L421" i="68"/>
  <c r="L94" i="56"/>
  <c r="L67" i="71"/>
  <c r="L149" i="42"/>
  <c r="L255" i="66"/>
  <c r="L254" i="66" s="1"/>
  <c r="L47" i="52"/>
  <c r="N121" i="69"/>
  <c r="N140" i="69" s="1"/>
  <c r="N141" i="69"/>
  <c r="M5" i="25"/>
  <c r="M5" i="28" s="1"/>
  <c r="L335" i="67"/>
  <c r="L147" i="59"/>
  <c r="L146" i="55"/>
  <c r="L147" i="56"/>
  <c r="K344" i="70"/>
  <c r="K140" i="56"/>
  <c r="K474" i="64"/>
  <c r="K473" i="64" s="1"/>
  <c r="K7" i="61"/>
  <c r="L485" i="68"/>
  <c r="L484" i="68" s="1"/>
  <c r="L85" i="59"/>
  <c r="L86" i="62"/>
  <c r="L313" i="66"/>
  <c r="L332" i="66" s="1"/>
  <c r="L333" i="66"/>
  <c r="J21" i="56"/>
  <c r="L67" i="59"/>
  <c r="L66" i="55"/>
  <c r="L66" i="56" s="1"/>
  <c r="L67" i="56"/>
  <c r="L245" i="71"/>
  <c r="L244" i="71" s="1"/>
  <c r="L146" i="52"/>
  <c r="S146" i="65"/>
  <c r="S34" i="46"/>
  <c r="M102" i="70"/>
  <c r="L17" i="18"/>
  <c r="M8" i="25"/>
  <c r="M8" i="28" s="1"/>
  <c r="S150" i="70"/>
  <c r="S138" i="46"/>
  <c r="M69" i="67"/>
  <c r="M73" i="42"/>
  <c r="K84" i="68"/>
  <c r="K97" i="42"/>
  <c r="O367" i="64"/>
  <c r="O6" i="56"/>
  <c r="M338" i="65"/>
  <c r="M34" i="56"/>
  <c r="L322" i="72"/>
  <c r="L168" i="56"/>
  <c r="L417" i="68"/>
  <c r="L90" i="56"/>
  <c r="L22" i="23"/>
  <c r="L22" i="26" s="1"/>
  <c r="M339" i="65"/>
  <c r="M35" i="56"/>
  <c r="K409" i="71"/>
  <c r="K408" i="71" s="1"/>
  <c r="K146" i="61"/>
  <c r="L255" i="67"/>
  <c r="L254" i="67" s="1"/>
  <c r="L66" i="52"/>
  <c r="T5" i="12"/>
  <c r="T5" i="15" s="1"/>
  <c r="T5" i="14"/>
  <c r="T5" i="17" s="1"/>
  <c r="L300" i="71"/>
  <c r="L318" i="71" s="1"/>
  <c r="L319" i="71"/>
  <c r="K428" i="65"/>
  <c r="K427" i="65" s="1"/>
  <c r="K28" i="61"/>
  <c r="J382" i="64"/>
  <c r="L333" i="67"/>
  <c r="L313" i="67"/>
  <c r="L332" i="67" s="1"/>
  <c r="L129" i="58"/>
  <c r="L128" i="54"/>
  <c r="K28" i="62"/>
  <c r="K447" i="65"/>
  <c r="K446" i="65" s="1"/>
  <c r="M114" i="64"/>
  <c r="M122" i="68"/>
  <c r="L169" i="64"/>
  <c r="L20" i="46"/>
  <c r="K141" i="72"/>
  <c r="K169" i="46"/>
  <c r="S167" i="64"/>
  <c r="S18" i="46"/>
  <c r="L69" i="71"/>
  <c r="L153" i="42"/>
  <c r="L68" i="72"/>
  <c r="L168" i="42"/>
  <c r="O341" i="69"/>
  <c r="O118" i="56"/>
  <c r="L19" i="24"/>
  <c r="L19" i="27" s="1"/>
  <c r="L147" i="58"/>
  <c r="L146" i="54"/>
  <c r="I29" i="24"/>
  <c r="I29" i="27" s="1"/>
  <c r="I29" i="21"/>
  <c r="N109" i="48"/>
  <c r="N110" i="51"/>
  <c r="N179" i="69"/>
  <c r="N178" i="69" s="1"/>
  <c r="K428" i="70"/>
  <c r="K427" i="70" s="1"/>
  <c r="K128" i="61"/>
  <c r="M29" i="48"/>
  <c r="M28" i="44"/>
  <c r="L120" i="6"/>
  <c r="L160" i="6"/>
  <c r="L136" i="6"/>
  <c r="L245" i="72"/>
  <c r="L244" i="72" s="1"/>
  <c r="L164" i="52"/>
  <c r="M110" i="58"/>
  <c r="M109" i="54"/>
  <c r="L29" i="59"/>
  <c r="L28" i="55"/>
  <c r="L29" i="56"/>
  <c r="L129" i="59"/>
  <c r="L128" i="55"/>
  <c r="L129" i="56"/>
  <c r="I3" i="14"/>
  <c r="L30" i="13"/>
  <c r="L30" i="16" s="1"/>
  <c r="L30" i="10"/>
  <c r="K447" i="66"/>
  <c r="K446" i="66" s="1"/>
  <c r="K47" i="62"/>
  <c r="K447" i="70"/>
  <c r="K446" i="70" s="1"/>
  <c r="K128" i="62"/>
  <c r="L16" i="21"/>
  <c r="S150" i="66"/>
  <c r="S57" i="46"/>
  <c r="M7" i="25"/>
  <c r="M7" i="28" s="1"/>
  <c r="S142" i="71"/>
  <c r="S152" i="46"/>
  <c r="M143" i="67"/>
  <c r="M69" i="46"/>
  <c r="M6" i="25"/>
  <c r="M6" i="28" s="1"/>
  <c r="L337" i="67"/>
  <c r="L71" i="56"/>
  <c r="L374" i="64"/>
  <c r="L13" i="56"/>
  <c r="O342" i="69"/>
  <c r="O119" i="56"/>
  <c r="M110" i="59"/>
  <c r="M109" i="55"/>
  <c r="M110" i="56"/>
  <c r="L165" i="59"/>
  <c r="L164" i="55"/>
  <c r="L165" i="56"/>
  <c r="L313" i="65"/>
  <c r="L332" i="65" s="1"/>
  <c r="L333" i="65"/>
  <c r="L313" i="70"/>
  <c r="L332" i="70" s="1"/>
  <c r="L333" i="70"/>
  <c r="K427" i="71"/>
  <c r="K426" i="71" s="1"/>
  <c r="K146" i="62"/>
  <c r="L461" i="68"/>
  <c r="L460" i="68" s="1"/>
  <c r="L86" i="61"/>
  <c r="L85" i="58"/>
  <c r="M330" i="67"/>
  <c r="M7" i="21"/>
  <c r="M9" i="24"/>
  <c r="M9" i="27" s="1"/>
  <c r="K447" i="67"/>
  <c r="K446" i="67" s="1"/>
  <c r="K66" i="62"/>
  <c r="M342" i="70"/>
  <c r="M138" i="56"/>
  <c r="M102" i="66"/>
  <c r="S150" i="67"/>
  <c r="S76" i="46"/>
  <c r="K161" i="64"/>
  <c r="K12" i="46"/>
  <c r="M83" i="56"/>
  <c r="M9" i="23"/>
  <c r="M9" i="26" s="1"/>
  <c r="N68" i="67"/>
  <c r="N70" i="42"/>
  <c r="M313" i="69"/>
  <c r="M332" i="69" s="1"/>
  <c r="M333" i="69"/>
  <c r="J15" i="42"/>
  <c r="L255" i="70"/>
  <c r="L254" i="70" s="1"/>
  <c r="L128" i="52"/>
  <c r="J19" i="25"/>
  <c r="J19" i="28" s="1"/>
  <c r="J17" i="22"/>
  <c r="L300" i="72"/>
  <c r="L318" i="72" s="1"/>
  <c r="L319" i="72"/>
  <c r="S23" i="14"/>
  <c r="S23" i="17" s="1"/>
  <c r="N83" i="46"/>
  <c r="M45" i="56"/>
  <c r="K15" i="23"/>
  <c r="K15" i="26" s="1"/>
  <c r="K16" i="26"/>
  <c r="L48" i="58"/>
  <c r="L47" i="54"/>
  <c r="L165" i="58"/>
  <c r="L164" i="54"/>
  <c r="L7" i="52"/>
  <c r="L283" i="64"/>
  <c r="L282" i="64" s="1"/>
  <c r="L8" i="58"/>
  <c r="L7" i="54"/>
  <c r="M8" i="21"/>
  <c r="L21" i="25"/>
  <c r="L21" i="28" s="1"/>
  <c r="L47" i="56" l="1"/>
  <c r="O108" i="56"/>
  <c r="L19" i="21"/>
  <c r="J29" i="21"/>
  <c r="L24" i="21"/>
  <c r="J29" i="25"/>
  <c r="J29" i="28" s="1"/>
  <c r="L28" i="56"/>
  <c r="M109" i="56"/>
  <c r="J59" i="56"/>
  <c r="L19" i="25"/>
  <c r="L19" i="28" s="1"/>
  <c r="J344" i="66"/>
  <c r="N67" i="69"/>
  <c r="N112" i="42"/>
  <c r="M323" i="71"/>
  <c r="M151" i="56"/>
  <c r="L426" i="68"/>
  <c r="L99" i="56"/>
  <c r="O326" i="64"/>
  <c r="L22" i="25"/>
  <c r="L22" i="28" s="1"/>
  <c r="M328" i="71"/>
  <c r="M156" i="56"/>
  <c r="M340" i="65"/>
  <c r="M36" i="56"/>
  <c r="O5" i="13"/>
  <c r="O5" i="16" s="1"/>
  <c r="O5" i="10"/>
  <c r="L132" i="56"/>
  <c r="L24" i="25"/>
  <c r="L24" i="28" s="1"/>
  <c r="S20" i="14"/>
  <c r="S20" i="17" s="1"/>
  <c r="L533" i="68"/>
  <c r="L532" i="68" s="1"/>
  <c r="L85" i="61"/>
  <c r="L128" i="56"/>
  <c r="J40" i="56"/>
  <c r="N342" i="69"/>
  <c r="N8" i="24"/>
  <c r="N8" i="27" s="1"/>
  <c r="M129" i="48"/>
  <c r="M128" i="44"/>
  <c r="K19" i="13"/>
  <c r="K19" i="16" s="1"/>
  <c r="K19" i="10"/>
  <c r="L31" i="13"/>
  <c r="L31" i="16" s="1"/>
  <c r="L31" i="10"/>
  <c r="L30" i="56"/>
  <c r="M9" i="21"/>
  <c r="K24" i="25"/>
  <c r="K24" i="28" s="1"/>
  <c r="K17" i="22"/>
  <c r="K178" i="68"/>
  <c r="K93" i="46"/>
  <c r="M322" i="71"/>
  <c r="M150" i="56"/>
  <c r="M9" i="25"/>
  <c r="M9" i="28" s="1"/>
  <c r="L12" i="56"/>
  <c r="S144" i="69"/>
  <c r="S113" i="46"/>
  <c r="L420" i="68"/>
  <c r="L93" i="56"/>
  <c r="N143" i="66"/>
  <c r="N50" i="46"/>
  <c r="L371" i="66"/>
  <c r="L370" i="66" s="1"/>
  <c r="L47" i="58"/>
  <c r="L48" i="61"/>
  <c r="L128" i="59"/>
  <c r="L129" i="62"/>
  <c r="L390" i="70"/>
  <c r="L389" i="70" s="1"/>
  <c r="L355" i="71"/>
  <c r="L354" i="71" s="1"/>
  <c r="L147" i="61"/>
  <c r="L146" i="58"/>
  <c r="M86" i="48"/>
  <c r="M85" i="44"/>
  <c r="N23" i="25"/>
  <c r="N23" i="28" s="1"/>
  <c r="J344" i="65"/>
  <c r="L334" i="65"/>
  <c r="L22" i="21"/>
  <c r="L7" i="56"/>
  <c r="L16" i="27"/>
  <c r="L15" i="24"/>
  <c r="L15" i="27" s="1"/>
  <c r="M144" i="70"/>
  <c r="M132" i="46"/>
  <c r="N338" i="67"/>
  <c r="N72" i="56"/>
  <c r="M69" i="72"/>
  <c r="M171" i="42"/>
  <c r="M337" i="66"/>
  <c r="M52" i="56"/>
  <c r="L139" i="71"/>
  <c r="L149" i="46"/>
  <c r="M175" i="68"/>
  <c r="M90" i="46"/>
  <c r="L416" i="68"/>
  <c r="L89" i="56"/>
  <c r="L76" i="64"/>
  <c r="N69" i="69"/>
  <c r="N116" i="42"/>
  <c r="M328" i="72"/>
  <c r="M174" i="56"/>
  <c r="O340" i="69"/>
  <c r="O117" i="56"/>
  <c r="O8" i="13"/>
  <c r="O8" i="16" s="1"/>
  <c r="O8" i="10"/>
  <c r="L164" i="56"/>
  <c r="S19" i="14"/>
  <c r="S19" i="17" s="1"/>
  <c r="S17" i="11"/>
  <c r="S22" i="14"/>
  <c r="S22" i="17" s="1"/>
  <c r="M38" i="56"/>
  <c r="L146" i="56"/>
  <c r="L29" i="61"/>
  <c r="L371" i="65"/>
  <c r="L370" i="65" s="1"/>
  <c r="L28" i="58"/>
  <c r="L47" i="59"/>
  <c r="L390" i="66"/>
  <c r="L389" i="66" s="1"/>
  <c r="L48" i="62"/>
  <c r="L66" i="58"/>
  <c r="L67" i="61"/>
  <c r="L371" i="67"/>
  <c r="L370" i="67" s="1"/>
  <c r="L432" i="64"/>
  <c r="L431" i="64" s="1"/>
  <c r="L8" i="62"/>
  <c r="L7" i="59"/>
  <c r="N418" i="68"/>
  <c r="N91" i="56"/>
  <c r="M67" i="70"/>
  <c r="M131" i="42"/>
  <c r="O294" i="69"/>
  <c r="N144" i="66"/>
  <c r="N51" i="46"/>
  <c r="M144" i="67"/>
  <c r="M70" i="46"/>
  <c r="M79" i="68"/>
  <c r="M88" i="42"/>
  <c r="M70" i="72"/>
  <c r="M172" i="42"/>
  <c r="L336" i="67"/>
  <c r="L70" i="56"/>
  <c r="L83" i="68"/>
  <c r="L96" i="42"/>
  <c r="L79" i="64"/>
  <c r="L16" i="42"/>
  <c r="L411" i="64"/>
  <c r="L410" i="64" s="1"/>
  <c r="L8" i="61"/>
  <c r="L7" i="58"/>
  <c r="L164" i="58"/>
  <c r="L165" i="61"/>
  <c r="L355" i="72"/>
  <c r="L354" i="72" s="1"/>
  <c r="L336" i="70"/>
  <c r="M48" i="48"/>
  <c r="M47" i="44"/>
  <c r="L373" i="72"/>
  <c r="L372" i="72" s="1"/>
  <c r="L165" i="62"/>
  <c r="L164" i="59"/>
  <c r="N10" i="24"/>
  <c r="N10" i="27" s="1"/>
  <c r="L28" i="13"/>
  <c r="L28" i="16" s="1"/>
  <c r="L28" i="10"/>
  <c r="M342" i="65"/>
  <c r="S23" i="10"/>
  <c r="S23" i="13"/>
  <c r="S23" i="16" s="1"/>
  <c r="L373" i="71"/>
  <c r="L372" i="71" s="1"/>
  <c r="L147" i="62"/>
  <c r="L146" i="59"/>
  <c r="M147" i="48"/>
  <c r="M146" i="44"/>
  <c r="L9" i="25"/>
  <c r="L9" i="28" s="1"/>
  <c r="L4" i="22"/>
  <c r="M321" i="72"/>
  <c r="M167" i="56"/>
  <c r="K140" i="72"/>
  <c r="K168" i="46"/>
  <c r="M69" i="70"/>
  <c r="M135" i="42"/>
  <c r="L379" i="64"/>
  <c r="L18" i="56"/>
  <c r="L141" i="71"/>
  <c r="L151" i="46"/>
  <c r="M67" i="65"/>
  <c r="M31" i="42"/>
  <c r="N294" i="69"/>
  <c r="O331" i="69"/>
  <c r="I29" i="25"/>
  <c r="I29" i="28" s="1"/>
  <c r="I27" i="22"/>
  <c r="L15" i="19"/>
  <c r="L15" i="21" s="1"/>
  <c r="L16" i="23"/>
  <c r="M141" i="65"/>
  <c r="M121" i="65"/>
  <c r="M140" i="65" s="1"/>
  <c r="M8" i="48"/>
  <c r="M7" i="44"/>
  <c r="O9" i="13"/>
  <c r="O9" i="16" s="1"/>
  <c r="O9" i="10"/>
  <c r="L371" i="70"/>
  <c r="L370" i="70" s="1"/>
  <c r="L129" i="61"/>
  <c r="L128" i="58"/>
  <c r="L557" i="68"/>
  <c r="L556" i="68" s="1"/>
  <c r="L85" i="62"/>
  <c r="O6" i="13"/>
  <c r="O6" i="16" s="1"/>
  <c r="O6" i="10"/>
  <c r="M67" i="48"/>
  <c r="M66" i="44"/>
  <c r="N109" i="51"/>
  <c r="N236" i="69"/>
  <c r="N235" i="69" s="1"/>
  <c r="M29" i="49"/>
  <c r="M28" i="45"/>
  <c r="M28" i="46" s="1"/>
  <c r="M29" i="46"/>
  <c r="N330" i="67"/>
  <c r="N64" i="56"/>
  <c r="N8" i="23"/>
  <c r="N8" i="26" s="1"/>
  <c r="K83" i="68"/>
  <c r="N338" i="70"/>
  <c r="N134" i="56"/>
  <c r="N330" i="69"/>
  <c r="N107" i="56"/>
  <c r="N10" i="23"/>
  <c r="N10" i="26" s="1"/>
  <c r="L330" i="72"/>
  <c r="L176" i="56"/>
  <c r="L141" i="72"/>
  <c r="L169" i="46"/>
  <c r="J17" i="25"/>
  <c r="J17" i="28" s="1"/>
  <c r="M390" i="69"/>
  <c r="M389" i="69" s="1"/>
  <c r="M110" i="62"/>
  <c r="M109" i="59"/>
  <c r="N119" i="56"/>
  <c r="U4" i="11"/>
  <c r="L29" i="62"/>
  <c r="L390" i="65"/>
  <c r="L389" i="65" s="1"/>
  <c r="L28" i="59"/>
  <c r="M110" i="61"/>
  <c r="M371" i="69"/>
  <c r="M370" i="69" s="1"/>
  <c r="M109" i="58"/>
  <c r="L390" i="67"/>
  <c r="L389" i="67" s="1"/>
  <c r="L67" i="62"/>
  <c r="L66" i="59"/>
  <c r="J3" i="17"/>
  <c r="N198" i="69"/>
  <c r="N197" i="69" s="1"/>
  <c r="N109" i="49"/>
  <c r="N110" i="52"/>
  <c r="L373" i="64"/>
  <c r="M179" i="65"/>
  <c r="M178" i="65" s="1"/>
  <c r="M28" i="48"/>
  <c r="M29" i="51"/>
  <c r="L179" i="68"/>
  <c r="L94" i="46"/>
  <c r="M341" i="65"/>
  <c r="M37" i="56"/>
  <c r="L162" i="64"/>
  <c r="L13" i="46"/>
  <c r="M70" i="65"/>
  <c r="M36" i="42"/>
  <c r="M145" i="65"/>
  <c r="M33" i="46"/>
  <c r="M21" i="13"/>
  <c r="M21" i="16" s="1"/>
  <c r="M21" i="10"/>
  <c r="I3" i="17"/>
  <c r="O10" i="13"/>
  <c r="O10" i="16" s="1"/>
  <c r="O10" i="10"/>
  <c r="S26" i="13"/>
  <c r="S26" i="16" s="1"/>
  <c r="S26" i="10"/>
  <c r="M410" i="68"/>
  <c r="M20" i="13"/>
  <c r="M20" i="16" s="1"/>
  <c r="M20" i="10"/>
  <c r="M165" i="48"/>
  <c r="M164" i="44"/>
  <c r="J27" i="22" l="1"/>
  <c r="M4" i="22"/>
  <c r="N50" i="56"/>
  <c r="N342" i="67"/>
  <c r="N335" i="66"/>
  <c r="L330" i="71"/>
  <c r="L158" i="56"/>
  <c r="N76" i="56"/>
  <c r="N68" i="70"/>
  <c r="N132" i="42"/>
  <c r="M173" i="68"/>
  <c r="M88" i="46"/>
  <c r="L140" i="71"/>
  <c r="L150" i="46"/>
  <c r="N26" i="56"/>
  <c r="N6" i="23"/>
  <c r="N6" i="26" s="1"/>
  <c r="N366" i="64"/>
  <c r="N5" i="21"/>
  <c r="N145" i="67"/>
  <c r="N71" i="46"/>
  <c r="L178" i="68"/>
  <c r="L93" i="46"/>
  <c r="L447" i="65"/>
  <c r="L446" i="65" s="1"/>
  <c r="L28" i="62"/>
  <c r="O107" i="46"/>
  <c r="O347" i="64"/>
  <c r="O368" i="64" s="1"/>
  <c r="O369" i="64"/>
  <c r="T7" i="12"/>
  <c r="T7" i="15" s="1"/>
  <c r="T7" i="14"/>
  <c r="T7" i="17" s="1"/>
  <c r="T14" i="7"/>
  <c r="T4" i="7"/>
  <c r="O8" i="58"/>
  <c r="O7" i="54"/>
  <c r="M121" i="67"/>
  <c r="M140" i="67" s="1"/>
  <c r="M141" i="67"/>
  <c r="M121" i="66"/>
  <c r="M140" i="66" s="1"/>
  <c r="M141" i="66"/>
  <c r="M143" i="70"/>
  <c r="M131" i="46"/>
  <c r="L67" i="72"/>
  <c r="L167" i="42"/>
  <c r="L447" i="66"/>
  <c r="L446" i="66" s="1"/>
  <c r="L47" i="62"/>
  <c r="L447" i="70"/>
  <c r="L446" i="70" s="1"/>
  <c r="L128" i="62"/>
  <c r="M324" i="72"/>
  <c r="M170" i="56"/>
  <c r="N67" i="65"/>
  <c r="N31" i="42"/>
  <c r="O23" i="23"/>
  <c r="O23" i="26" s="1"/>
  <c r="M294" i="65"/>
  <c r="N294" i="66"/>
  <c r="M165" i="51"/>
  <c r="M173" i="72"/>
  <c r="M172" i="72" s="1"/>
  <c r="M164" i="48"/>
  <c r="O14" i="18"/>
  <c r="O4" i="18"/>
  <c r="O3" i="18" s="1"/>
  <c r="N5" i="56"/>
  <c r="M147" i="49"/>
  <c r="M146" i="45"/>
  <c r="M146" i="46" s="1"/>
  <c r="M147" i="46"/>
  <c r="O333" i="69"/>
  <c r="O313" i="69"/>
  <c r="O332" i="69" s="1"/>
  <c r="L428" i="67"/>
  <c r="L427" i="67" s="1"/>
  <c r="L66" i="61"/>
  <c r="N138" i="56"/>
  <c r="M8" i="49"/>
  <c r="M7" i="45"/>
  <c r="M7" i="46" s="1"/>
  <c r="M8" i="46"/>
  <c r="O83" i="46"/>
  <c r="M70" i="70"/>
  <c r="M136" i="42"/>
  <c r="M15" i="9"/>
  <c r="M16" i="10"/>
  <c r="M16" i="13"/>
  <c r="N69" i="66"/>
  <c r="N54" i="42"/>
  <c r="M179" i="70"/>
  <c r="M178" i="70" s="1"/>
  <c r="M128" i="48"/>
  <c r="M129" i="51"/>
  <c r="L78" i="64"/>
  <c r="L15" i="42"/>
  <c r="M70" i="71"/>
  <c r="M154" i="42"/>
  <c r="N126" i="56"/>
  <c r="N11" i="23"/>
  <c r="N11" i="26" s="1"/>
  <c r="M174" i="68"/>
  <c r="M89" i="46"/>
  <c r="N337" i="66"/>
  <c r="N52" i="56"/>
  <c r="M118" i="71"/>
  <c r="M136" i="71" s="1"/>
  <c r="M137" i="71"/>
  <c r="M66" i="48"/>
  <c r="M67" i="51"/>
  <c r="M179" i="67"/>
  <c r="M178" i="67" s="1"/>
  <c r="I27" i="25"/>
  <c r="I27" i="28" s="1"/>
  <c r="I3" i="22"/>
  <c r="L4" i="25"/>
  <c r="L4" i="28" s="1"/>
  <c r="M173" i="71"/>
  <c r="M172" i="71" s="1"/>
  <c r="M146" i="48"/>
  <c r="M147" i="51"/>
  <c r="L427" i="72"/>
  <c r="L426" i="72" s="1"/>
  <c r="L164" i="62"/>
  <c r="L7" i="61"/>
  <c r="L474" i="64"/>
  <c r="L473" i="64" s="1"/>
  <c r="L30" i="24"/>
  <c r="L30" i="27" s="1"/>
  <c r="L495" i="64"/>
  <c r="L494" i="64" s="1"/>
  <c r="L7" i="62"/>
  <c r="L428" i="66"/>
  <c r="L427" i="66" s="1"/>
  <c r="L47" i="61"/>
  <c r="N342" i="70"/>
  <c r="M135" i="64"/>
  <c r="M156" i="64" s="1"/>
  <c r="M157" i="64"/>
  <c r="O168" i="68"/>
  <c r="N330" i="65"/>
  <c r="O110" i="58"/>
  <c r="O109" i="54"/>
  <c r="O138" i="69"/>
  <c r="N8" i="25"/>
  <c r="N8" i="28" s="1"/>
  <c r="M68" i="72"/>
  <c r="M168" i="42"/>
  <c r="N75" i="64"/>
  <c r="N10" i="42"/>
  <c r="L160" i="64"/>
  <c r="L11" i="46"/>
  <c r="M143" i="65"/>
  <c r="M31" i="46"/>
  <c r="O102" i="69"/>
  <c r="L447" i="67"/>
  <c r="L446" i="67" s="1"/>
  <c r="L66" i="62"/>
  <c r="N20" i="24"/>
  <c r="N20" i="27" s="1"/>
  <c r="N11" i="24"/>
  <c r="N11" i="27" s="1"/>
  <c r="M86" i="49"/>
  <c r="M85" i="45"/>
  <c r="M85" i="46" s="1"/>
  <c r="M86" i="46"/>
  <c r="M165" i="49"/>
  <c r="M164" i="45"/>
  <c r="M164" i="46" s="1"/>
  <c r="M165" i="46"/>
  <c r="M219" i="68"/>
  <c r="M218" i="68" s="1"/>
  <c r="M85" i="48"/>
  <c r="M86" i="51"/>
  <c r="N20" i="23"/>
  <c r="N20" i="26" s="1"/>
  <c r="O5" i="24"/>
  <c r="O5" i="27" s="1"/>
  <c r="N8" i="21"/>
  <c r="K152" i="70"/>
  <c r="K140" i="46"/>
  <c r="M4" i="25"/>
  <c r="M4" i="28" s="1"/>
  <c r="N5" i="24"/>
  <c r="N5" i="27" s="1"/>
  <c r="N10" i="25"/>
  <c r="N10" i="28" s="1"/>
  <c r="N80" i="68"/>
  <c r="N89" i="42"/>
  <c r="N338" i="65"/>
  <c r="N34" i="56"/>
  <c r="O323" i="64"/>
  <c r="O4" i="54"/>
  <c r="L81" i="68"/>
  <c r="L92" i="42"/>
  <c r="L140" i="72"/>
  <c r="L168" i="46"/>
  <c r="M20" i="23"/>
  <c r="M20" i="26" s="1"/>
  <c r="P70" i="69"/>
  <c r="P117" i="42"/>
  <c r="M236" i="65"/>
  <c r="M235" i="65" s="1"/>
  <c r="M28" i="51"/>
  <c r="M428" i="69"/>
  <c r="M427" i="69" s="1"/>
  <c r="M109" i="61"/>
  <c r="L427" i="71"/>
  <c r="L426" i="71" s="1"/>
  <c r="L146" i="62"/>
  <c r="M146" i="68"/>
  <c r="M170" i="68" s="1"/>
  <c r="M171" i="68"/>
  <c r="N110" i="59"/>
  <c r="N109" i="55"/>
  <c r="N110" i="56"/>
  <c r="M118" i="72"/>
  <c r="M136" i="72" s="1"/>
  <c r="M137" i="72"/>
  <c r="L409" i="71"/>
  <c r="L408" i="71" s="1"/>
  <c r="L146" i="61"/>
  <c r="O4" i="55"/>
  <c r="O64" i="46"/>
  <c r="O26" i="46"/>
  <c r="M323" i="72"/>
  <c r="M169" i="56"/>
  <c r="L31" i="23"/>
  <c r="L31" i="26" s="1"/>
  <c r="O110" i="59"/>
  <c r="O109" i="55"/>
  <c r="O110" i="56"/>
  <c r="M336" i="66"/>
  <c r="M51" i="56"/>
  <c r="M68" i="71"/>
  <c r="M150" i="42"/>
  <c r="L30" i="25"/>
  <c r="L30" i="28" s="1"/>
  <c r="L161" i="64"/>
  <c r="L12" i="46"/>
  <c r="N70" i="69"/>
  <c r="N117" i="42"/>
  <c r="M99" i="6"/>
  <c r="M129" i="49"/>
  <c r="M128" i="45"/>
  <c r="M128" i="46" s="1"/>
  <c r="M129" i="46"/>
  <c r="M198" i="65"/>
  <c r="M197" i="65" s="1"/>
  <c r="M29" i="52"/>
  <c r="M28" i="49"/>
  <c r="M8" i="51"/>
  <c r="M7" i="48"/>
  <c r="M199" i="64"/>
  <c r="M198" i="64" s="1"/>
  <c r="N110" i="58"/>
  <c r="N109" i="54"/>
  <c r="N10" i="21"/>
  <c r="L409" i="72"/>
  <c r="L408" i="72" s="1"/>
  <c r="L164" i="61"/>
  <c r="L28" i="61"/>
  <c r="L428" i="65"/>
  <c r="L427" i="65" s="1"/>
  <c r="S17" i="14"/>
  <c r="S17" i="17" s="1"/>
  <c r="N313" i="69"/>
  <c r="N332" i="69" s="1"/>
  <c r="N333" i="69"/>
  <c r="L11" i="42"/>
  <c r="N20" i="13"/>
  <c r="N20" i="16" s="1"/>
  <c r="N20" i="10"/>
  <c r="O344" i="64"/>
  <c r="O138" i="67"/>
  <c r="K17" i="25"/>
  <c r="K17" i="28" s="1"/>
  <c r="O138" i="65"/>
  <c r="M144" i="65"/>
  <c r="M32" i="46"/>
  <c r="L344" i="67"/>
  <c r="L78" i="56"/>
  <c r="L30" i="23"/>
  <c r="L30" i="26" s="1"/>
  <c r="M324" i="71"/>
  <c r="M152" i="56"/>
  <c r="O428" i="64"/>
  <c r="O4" i="59"/>
  <c r="O491" i="64"/>
  <c r="O4" i="62"/>
  <c r="M321" i="71"/>
  <c r="M149" i="56"/>
  <c r="L84" i="68"/>
  <c r="L97" i="42"/>
  <c r="N68" i="65"/>
  <c r="N32" i="42"/>
  <c r="O70" i="69"/>
  <c r="O117" i="42"/>
  <c r="M15" i="8"/>
  <c r="M16" i="12"/>
  <c r="M141" i="70"/>
  <c r="M121" i="70"/>
  <c r="M140" i="70" s="1"/>
  <c r="N109" i="52"/>
  <c r="N255" i="69"/>
  <c r="N254" i="69" s="1"/>
  <c r="M109" i="62"/>
  <c r="M447" i="69"/>
  <c r="M446" i="69" s="1"/>
  <c r="N6" i="24"/>
  <c r="N6" i="27" s="1"/>
  <c r="K96" i="42"/>
  <c r="L428" i="70"/>
  <c r="L427" i="70" s="1"/>
  <c r="L128" i="61"/>
  <c r="L16" i="26"/>
  <c r="L15" i="23"/>
  <c r="L15" i="26" s="1"/>
  <c r="L26" i="24"/>
  <c r="L26" i="27" s="1"/>
  <c r="L26" i="21"/>
  <c r="M179" i="66"/>
  <c r="M178" i="66" s="1"/>
  <c r="M47" i="48"/>
  <c r="M48" i="51"/>
  <c r="O8" i="59"/>
  <c r="O7" i="55"/>
  <c r="O8" i="56"/>
  <c r="M67" i="49"/>
  <c r="M66" i="45"/>
  <c r="M66" i="46" s="1"/>
  <c r="M67" i="46"/>
  <c r="M48" i="49"/>
  <c r="M47" i="45"/>
  <c r="M47" i="46" s="1"/>
  <c r="M48" i="46"/>
  <c r="L17" i="22"/>
  <c r="L17" i="25" s="1"/>
  <c r="L17" i="28" s="1"/>
  <c r="N20" i="25"/>
  <c r="N20" i="28" s="1"/>
  <c r="M21" i="23"/>
  <c r="M21" i="26" s="1"/>
  <c r="N15" i="18"/>
  <c r="N342" i="65" l="1"/>
  <c r="J27" i="25"/>
  <c r="J27" i="28" s="1"/>
  <c r="J3" i="22"/>
  <c r="N6" i="21"/>
  <c r="O5" i="56"/>
  <c r="O366" i="64"/>
  <c r="M335" i="67"/>
  <c r="O116" i="56"/>
  <c r="L20" i="56"/>
  <c r="M69" i="56"/>
  <c r="N38" i="56"/>
  <c r="M50" i="56"/>
  <c r="N11" i="21"/>
  <c r="N324" i="71"/>
  <c r="N152" i="56"/>
  <c r="N159" i="64"/>
  <c r="N10" i="46"/>
  <c r="N100" i="72"/>
  <c r="M69" i="71"/>
  <c r="M153" i="42"/>
  <c r="M82" i="68"/>
  <c r="M93" i="42"/>
  <c r="O7" i="13"/>
  <c r="O7" i="16" s="1"/>
  <c r="O7" i="10"/>
  <c r="N321" i="72"/>
  <c r="N167" i="56"/>
  <c r="N70" i="67"/>
  <c r="N74" i="42"/>
  <c r="N341" i="65"/>
  <c r="N37" i="56"/>
  <c r="L28" i="23"/>
  <c r="L28" i="26" s="1"/>
  <c r="O390" i="69"/>
  <c r="O389" i="69" s="1"/>
  <c r="O110" i="62"/>
  <c r="O109" i="59"/>
  <c r="O4" i="56"/>
  <c r="O5" i="23"/>
  <c r="O5" i="26" s="1"/>
  <c r="M92" i="56"/>
  <c r="M28" i="24"/>
  <c r="M28" i="27" s="1"/>
  <c r="M243" i="68"/>
  <c r="M242" i="68" s="1"/>
  <c r="M86" i="52"/>
  <c r="M85" i="49"/>
  <c r="L381" i="64"/>
  <c r="M227" i="71"/>
  <c r="M226" i="71" s="1"/>
  <c r="M146" i="51"/>
  <c r="M335" i="66"/>
  <c r="O5" i="46"/>
  <c r="N145" i="65"/>
  <c r="N33" i="46"/>
  <c r="N143" i="65"/>
  <c r="N31" i="46"/>
  <c r="M313" i="65"/>
  <c r="M332" i="65" s="1"/>
  <c r="M333" i="65"/>
  <c r="N70" i="72"/>
  <c r="N172" i="42"/>
  <c r="O371" i="64"/>
  <c r="O10" i="56"/>
  <c r="M421" i="68"/>
  <c r="M94" i="56"/>
  <c r="M20" i="25"/>
  <c r="M20" i="28" s="1"/>
  <c r="M141" i="71"/>
  <c r="M151" i="46"/>
  <c r="N11" i="25"/>
  <c r="N11" i="28" s="1"/>
  <c r="O23" i="25"/>
  <c r="O23" i="28" s="1"/>
  <c r="N175" i="68"/>
  <c r="N90" i="46"/>
  <c r="N340" i="65"/>
  <c r="N36" i="56"/>
  <c r="L139" i="72"/>
  <c r="L167" i="46"/>
  <c r="M262" i="64"/>
  <c r="M261" i="64" s="1"/>
  <c r="M7" i="51"/>
  <c r="M419" i="68"/>
  <c r="O154" i="64"/>
  <c r="M14" i="56"/>
  <c r="L31" i="24"/>
  <c r="L31" i="27" s="1"/>
  <c r="L31" i="21"/>
  <c r="P8" i="13"/>
  <c r="P8" i="16" s="1"/>
  <c r="P8" i="10"/>
  <c r="N48" i="59"/>
  <c r="N47" i="55"/>
  <c r="N48" i="56"/>
  <c r="M77" i="64"/>
  <c r="M12" i="42"/>
  <c r="M69" i="65"/>
  <c r="M35" i="42"/>
  <c r="N70" i="70"/>
  <c r="N136" i="42"/>
  <c r="N114" i="64"/>
  <c r="N410" i="68"/>
  <c r="N83" i="56"/>
  <c r="N9" i="23"/>
  <c r="N9" i="26" s="1"/>
  <c r="K148" i="71"/>
  <c r="K158" i="46"/>
  <c r="M141" i="72"/>
  <c r="M169" i="46"/>
  <c r="M294" i="70"/>
  <c r="N336" i="66"/>
  <c r="N51" i="56"/>
  <c r="M21" i="24"/>
  <c r="M21" i="27" s="1"/>
  <c r="M21" i="21"/>
  <c r="O365" i="64"/>
  <c r="N330" i="70"/>
  <c r="M291" i="68"/>
  <c r="M290" i="68" s="1"/>
  <c r="M85" i="51"/>
  <c r="M375" i="64"/>
  <c r="L101" i="56"/>
  <c r="N333" i="66"/>
  <c r="N313" i="66"/>
  <c r="N332" i="66" s="1"/>
  <c r="N5" i="23"/>
  <c r="N5" i="26" s="1"/>
  <c r="O386" i="64"/>
  <c r="O4" i="57"/>
  <c r="N102" i="70"/>
  <c r="N145" i="70"/>
  <c r="N133" i="46"/>
  <c r="N144" i="67"/>
  <c r="N70" i="46"/>
  <c r="K148" i="72"/>
  <c r="K176" i="46"/>
  <c r="L177" i="68"/>
  <c r="L92" i="46"/>
  <c r="N339" i="65"/>
  <c r="N35" i="56"/>
  <c r="N70" i="65"/>
  <c r="N36" i="42"/>
  <c r="M294" i="67"/>
  <c r="M255" i="65"/>
  <c r="M254" i="65" s="1"/>
  <c r="M28" i="52"/>
  <c r="M198" i="70"/>
  <c r="M197" i="70" s="1"/>
  <c r="M129" i="52"/>
  <c r="M128" i="49"/>
  <c r="O407" i="64"/>
  <c r="O4" i="58"/>
  <c r="O4" i="61"/>
  <c r="O470" i="64"/>
  <c r="O109" i="56"/>
  <c r="M16" i="16"/>
  <c r="M15" i="13"/>
  <c r="M15" i="16" s="1"/>
  <c r="M191" i="71"/>
  <c r="M190" i="71" s="1"/>
  <c r="M147" i="52"/>
  <c r="M146" i="49"/>
  <c r="L428" i="68"/>
  <c r="M29" i="58"/>
  <c r="M28" i="54"/>
  <c r="O7" i="56"/>
  <c r="M322" i="72"/>
  <c r="M168" i="56"/>
  <c r="M337" i="70"/>
  <c r="M133" i="56"/>
  <c r="M364" i="68"/>
  <c r="M422" i="68"/>
  <c r="M95" i="56"/>
  <c r="N102" i="66"/>
  <c r="M326" i="64"/>
  <c r="N328" i="72"/>
  <c r="N174" i="56"/>
  <c r="M198" i="66"/>
  <c r="M197" i="66" s="1"/>
  <c r="M48" i="52"/>
  <c r="M47" i="49"/>
  <c r="N371" i="69"/>
  <c r="N370" i="69" s="1"/>
  <c r="N110" i="61"/>
  <c r="N109" i="58"/>
  <c r="M153" i="6"/>
  <c r="M129" i="6"/>
  <c r="N109" i="56"/>
  <c r="M165" i="52"/>
  <c r="M164" i="49"/>
  <c r="M191" i="72"/>
  <c r="M190" i="72" s="1"/>
  <c r="N20" i="21"/>
  <c r="O371" i="69"/>
  <c r="O370" i="69" s="1"/>
  <c r="O110" i="61"/>
  <c r="O109" i="58"/>
  <c r="L30" i="21"/>
  <c r="M24" i="13"/>
  <c r="M24" i="16" s="1"/>
  <c r="M24" i="10"/>
  <c r="O411" i="64"/>
  <c r="O410" i="64" s="1"/>
  <c r="O8" i="61"/>
  <c r="O7" i="58"/>
  <c r="P342" i="69"/>
  <c r="P119" i="56"/>
  <c r="N156" i="56"/>
  <c r="K152" i="65"/>
  <c r="K40" i="46"/>
  <c r="K152" i="66"/>
  <c r="K59" i="46"/>
  <c r="M282" i="72"/>
  <c r="P5" i="13"/>
  <c r="P5" i="16" s="1"/>
  <c r="P5" i="10"/>
  <c r="M282" i="71"/>
  <c r="M294" i="66"/>
  <c r="N102" i="67"/>
  <c r="M236" i="66"/>
  <c r="M235" i="66" s="1"/>
  <c r="M47" i="51"/>
  <c r="M15" i="12"/>
  <c r="M15" i="15" s="1"/>
  <c r="M16" i="15"/>
  <c r="M26" i="23"/>
  <c r="M26" i="26" s="1"/>
  <c r="N390" i="69"/>
  <c r="N389" i="69" s="1"/>
  <c r="N110" i="62"/>
  <c r="N109" i="59"/>
  <c r="O5" i="21"/>
  <c r="M236" i="67"/>
  <c r="M235" i="67" s="1"/>
  <c r="M66" i="51"/>
  <c r="M15" i="10"/>
  <c r="M220" i="64"/>
  <c r="M219" i="64" s="1"/>
  <c r="M8" i="52"/>
  <c r="M7" i="49"/>
  <c r="M227" i="72"/>
  <c r="M226" i="72" s="1"/>
  <c r="M164" i="51"/>
  <c r="N48" i="58"/>
  <c r="N47" i="54"/>
  <c r="O11" i="13"/>
  <c r="O11" i="16" s="1"/>
  <c r="O11" i="10"/>
  <c r="M17" i="18"/>
  <c r="M11" i="56"/>
  <c r="N328" i="71"/>
  <c r="N69" i="70"/>
  <c r="N135" i="42"/>
  <c r="M198" i="67"/>
  <c r="M197" i="67" s="1"/>
  <c r="M67" i="52"/>
  <c r="M66" i="49"/>
  <c r="N102" i="65"/>
  <c r="N67" i="67"/>
  <c r="N69" i="42"/>
  <c r="N69" i="67"/>
  <c r="N73" i="42"/>
  <c r="L31" i="25"/>
  <c r="L31" i="28" s="1"/>
  <c r="N122" i="68"/>
  <c r="O335" i="69"/>
  <c r="O112" i="56"/>
  <c r="N6" i="25"/>
  <c r="N6" i="28" s="1"/>
  <c r="M381" i="64"/>
  <c r="M20" i="56"/>
  <c r="M28" i="21"/>
  <c r="K187" i="68"/>
  <c r="K102" i="46"/>
  <c r="N100" i="71"/>
  <c r="K170" i="64"/>
  <c r="K21" i="46"/>
  <c r="M337" i="67"/>
  <c r="M71" i="56"/>
  <c r="K152" i="69"/>
  <c r="K121" i="46"/>
  <c r="O7" i="59"/>
  <c r="O8" i="62"/>
  <c r="O432" i="64"/>
  <c r="O431" i="64" s="1"/>
  <c r="M29" i="59"/>
  <c r="M28" i="55"/>
  <c r="M29" i="56"/>
  <c r="O18" i="23"/>
  <c r="O18" i="26" s="1"/>
  <c r="O110" i="48"/>
  <c r="O109" i="44"/>
  <c r="L28" i="24"/>
  <c r="L28" i="27" s="1"/>
  <c r="L28" i="21"/>
  <c r="I3" i="25"/>
  <c r="M20" i="24"/>
  <c r="M20" i="27" s="1"/>
  <c r="M20" i="21"/>
  <c r="M236" i="70"/>
  <c r="M235" i="70" s="1"/>
  <c r="M128" i="51"/>
  <c r="N9" i="24"/>
  <c r="N9" i="27" s="1"/>
  <c r="T3" i="7"/>
  <c r="T4" i="14"/>
  <c r="T4" i="17" s="1"/>
  <c r="M372" i="64"/>
  <c r="O339" i="69"/>
  <c r="M22" i="13"/>
  <c r="M22" i="16" s="1"/>
  <c r="M22" i="10"/>
  <c r="M99" i="56" l="1"/>
  <c r="M426" i="68"/>
  <c r="M28" i="56"/>
  <c r="J3" i="25"/>
  <c r="N9" i="21"/>
  <c r="T29" i="12"/>
  <c r="T29" i="15" s="1"/>
  <c r="P9" i="13"/>
  <c r="P9" i="16" s="1"/>
  <c r="P9" i="10"/>
  <c r="N5" i="25"/>
  <c r="N5" i="28" s="1"/>
  <c r="N18" i="13"/>
  <c r="N18" i="16" s="1"/>
  <c r="N18" i="10"/>
  <c r="Q14" i="18"/>
  <c r="M83" i="68"/>
  <c r="M96" i="42"/>
  <c r="M313" i="66"/>
  <c r="M332" i="66" s="1"/>
  <c r="M333" i="66"/>
  <c r="O138" i="70"/>
  <c r="M245" i="71"/>
  <c r="M244" i="71" s="1"/>
  <c r="M146" i="52"/>
  <c r="N129" i="48"/>
  <c r="N128" i="44"/>
  <c r="N323" i="72"/>
  <c r="N169" i="56"/>
  <c r="M15" i="20"/>
  <c r="M16" i="24"/>
  <c r="N144" i="65"/>
  <c r="N32" i="46"/>
  <c r="M337" i="65"/>
  <c r="M33" i="56"/>
  <c r="N324" i="72"/>
  <c r="N170" i="56"/>
  <c r="M139" i="72"/>
  <c r="M167" i="46"/>
  <c r="I3" i="28"/>
  <c r="L19" i="13"/>
  <c r="L19" i="16" s="1"/>
  <c r="L19" i="10"/>
  <c r="M86" i="59"/>
  <c r="M85" i="55"/>
  <c r="M86" i="56"/>
  <c r="M255" i="67"/>
  <c r="M254" i="67" s="1"/>
  <c r="M66" i="52"/>
  <c r="M165" i="58"/>
  <c r="M164" i="54"/>
  <c r="M120" i="6"/>
  <c r="M160" i="6"/>
  <c r="M136" i="6"/>
  <c r="P10" i="13"/>
  <c r="P10" i="16" s="1"/>
  <c r="P10" i="10"/>
  <c r="M67" i="59"/>
  <c r="M66" i="55"/>
  <c r="M67" i="56"/>
  <c r="M21" i="25"/>
  <c r="M21" i="28" s="1"/>
  <c r="O447" i="69"/>
  <c r="O446" i="69" s="1"/>
  <c r="O109" i="62"/>
  <c r="M67" i="72"/>
  <c r="M167" i="42"/>
  <c r="N143" i="67"/>
  <c r="N69" i="46"/>
  <c r="M140" i="71"/>
  <c r="M150" i="46"/>
  <c r="N67" i="70"/>
  <c r="N131" i="42"/>
  <c r="N144" i="70"/>
  <c r="N132" i="46"/>
  <c r="M22" i="23"/>
  <c r="M22" i="26" s="1"/>
  <c r="M413" i="68"/>
  <c r="M388" i="68"/>
  <c r="M412" i="68" s="1"/>
  <c r="P6" i="13"/>
  <c r="P6" i="16" s="1"/>
  <c r="P6" i="10"/>
  <c r="N86" i="48"/>
  <c r="N85" i="44"/>
  <c r="M245" i="72"/>
  <c r="M244" i="72" s="1"/>
  <c r="M164" i="52"/>
  <c r="M313" i="67"/>
  <c r="M332" i="67" s="1"/>
  <c r="M333" i="67"/>
  <c r="O110" i="49"/>
  <c r="O110" i="46"/>
  <c r="O109" i="45"/>
  <c r="O109" i="46" s="1"/>
  <c r="N47" i="56"/>
  <c r="O18" i="24"/>
  <c r="O18" i="27" s="1"/>
  <c r="O18" i="21"/>
  <c r="M85" i="52"/>
  <c r="M315" i="68"/>
  <c r="M314" i="68" s="1"/>
  <c r="M129" i="59"/>
  <c r="M128" i="55"/>
  <c r="M129" i="56"/>
  <c r="N165" i="48"/>
  <c r="N164" i="44"/>
  <c r="M336" i="70"/>
  <c r="M132" i="56"/>
  <c r="N323" i="71"/>
  <c r="N151" i="56"/>
  <c r="M24" i="23"/>
  <c r="M24" i="26" s="1"/>
  <c r="N77" i="64"/>
  <c r="N12" i="42"/>
  <c r="N29" i="48"/>
  <c r="N28" i="44"/>
  <c r="O18" i="25"/>
  <c r="O18" i="28" s="1"/>
  <c r="M86" i="58"/>
  <c r="M85" i="54"/>
  <c r="M255" i="70"/>
  <c r="M254" i="70" s="1"/>
  <c r="M128" i="52"/>
  <c r="M67" i="58"/>
  <c r="M66" i="54"/>
  <c r="O5" i="25"/>
  <c r="O5" i="28" s="1"/>
  <c r="O141" i="69"/>
  <c r="O121" i="69"/>
  <c r="O140" i="69" s="1"/>
  <c r="M129" i="58"/>
  <c r="M128" i="54"/>
  <c r="N47" i="59"/>
  <c r="N390" i="66"/>
  <c r="N389" i="66" s="1"/>
  <c r="N48" i="62"/>
  <c r="M313" i="70"/>
  <c r="M332" i="70" s="1"/>
  <c r="M333" i="70"/>
  <c r="M179" i="68"/>
  <c r="M94" i="46"/>
  <c r="M16" i="21"/>
  <c r="M415" i="68"/>
  <c r="N79" i="68"/>
  <c r="N88" i="42"/>
  <c r="M417" i="68"/>
  <c r="M90" i="56"/>
  <c r="N68" i="71"/>
  <c r="N150" i="42"/>
  <c r="N322" i="71"/>
  <c r="N150" i="56"/>
  <c r="N67" i="71"/>
  <c r="N149" i="42"/>
  <c r="K29" i="13"/>
  <c r="K29" i="16" s="1"/>
  <c r="K29" i="10"/>
  <c r="M28" i="23"/>
  <c r="M28" i="26" s="1"/>
  <c r="M7" i="52"/>
  <c r="M283" i="64"/>
  <c r="M282" i="64" s="1"/>
  <c r="N67" i="48"/>
  <c r="N66" i="44"/>
  <c r="M165" i="59"/>
  <c r="M164" i="55"/>
  <c r="M165" i="56"/>
  <c r="M255" i="66"/>
  <c r="M254" i="66" s="1"/>
  <c r="M47" i="52"/>
  <c r="N48" i="48"/>
  <c r="N47" i="44"/>
  <c r="Q4" i="18"/>
  <c r="Q3" i="18" s="1"/>
  <c r="M336" i="67"/>
  <c r="M70" i="56"/>
  <c r="P7" i="13"/>
  <c r="P7" i="16" s="1"/>
  <c r="P7" i="10"/>
  <c r="M8" i="58"/>
  <c r="M7" i="54"/>
  <c r="N9" i="25"/>
  <c r="N9" i="28" s="1"/>
  <c r="P367" i="64"/>
  <c r="P6" i="56"/>
  <c r="M420" i="68"/>
  <c r="M93" i="56"/>
  <c r="M390" i="65"/>
  <c r="M389" i="65" s="1"/>
  <c r="M29" i="62"/>
  <c r="M28" i="59"/>
  <c r="O495" i="64"/>
  <c r="O494" i="64" s="1"/>
  <c r="O7" i="62"/>
  <c r="N109" i="62"/>
  <c r="N447" i="69"/>
  <c r="N446" i="69" s="1"/>
  <c r="M300" i="72"/>
  <c r="M318" i="72" s="1"/>
  <c r="M319" i="72"/>
  <c r="O474" i="64"/>
  <c r="O473" i="64" s="1"/>
  <c r="O7" i="61"/>
  <c r="P64" i="46"/>
  <c r="M147" i="59"/>
  <c r="M146" i="55"/>
  <c r="M147" i="56"/>
  <c r="M140" i="72"/>
  <c r="M168" i="46"/>
  <c r="O69" i="69"/>
  <c r="O116" i="42"/>
  <c r="N69" i="65"/>
  <c r="N35" i="42"/>
  <c r="M81" i="68"/>
  <c r="M92" i="42"/>
  <c r="M84" i="68"/>
  <c r="M97" i="42"/>
  <c r="O334" i="69"/>
  <c r="O111" i="56"/>
  <c r="O23" i="24"/>
  <c r="O23" i="27" s="1"/>
  <c r="O23" i="21"/>
  <c r="M147" i="58"/>
  <c r="M146" i="54"/>
  <c r="P138" i="67"/>
  <c r="M371" i="65"/>
  <c r="M370" i="65" s="1"/>
  <c r="M29" i="61"/>
  <c r="M28" i="58"/>
  <c r="P14" i="18"/>
  <c r="P4" i="18"/>
  <c r="P3" i="18" s="1"/>
  <c r="O449" i="64"/>
  <c r="O4" i="60"/>
  <c r="O4" i="63"/>
  <c r="O512" i="64"/>
  <c r="M300" i="71"/>
  <c r="M318" i="71" s="1"/>
  <c r="M319" i="71"/>
  <c r="M8" i="59"/>
  <c r="M7" i="55"/>
  <c r="M8" i="56"/>
  <c r="N174" i="68"/>
  <c r="N89" i="46"/>
  <c r="O110" i="51"/>
  <c r="O109" i="48"/>
  <c r="O179" i="69"/>
  <c r="O178" i="69" s="1"/>
  <c r="N70" i="71"/>
  <c r="N154" i="42"/>
  <c r="M67" i="71"/>
  <c r="M149" i="42"/>
  <c r="M379" i="64"/>
  <c r="M18" i="56"/>
  <c r="M162" i="64"/>
  <c r="M13" i="46"/>
  <c r="M48" i="59"/>
  <c r="M47" i="55"/>
  <c r="M48" i="56"/>
  <c r="N147" i="48"/>
  <c r="N146" i="44"/>
  <c r="N371" i="66"/>
  <c r="N370" i="66" s="1"/>
  <c r="N48" i="61"/>
  <c r="N47" i="58"/>
  <c r="M48" i="58"/>
  <c r="M47" i="54"/>
  <c r="O109" i="61"/>
  <c r="O428" i="69"/>
  <c r="O427" i="69" s="1"/>
  <c r="N428" i="69"/>
  <c r="N427" i="69" s="1"/>
  <c r="N109" i="61"/>
  <c r="O126" i="46"/>
  <c r="K29" i="14"/>
  <c r="K29" i="17" s="1"/>
  <c r="K27" i="11"/>
  <c r="N8" i="48"/>
  <c r="N7" i="44"/>
  <c r="M347" i="64"/>
  <c r="M368" i="64" s="1"/>
  <c r="M369" i="64"/>
  <c r="L28" i="25"/>
  <c r="L28" i="28" s="1"/>
  <c r="T27" i="7"/>
  <c r="M88" i="56" l="1"/>
  <c r="M335" i="70"/>
  <c r="J3" i="28"/>
  <c r="M7" i="56"/>
  <c r="M164" i="56"/>
  <c r="M47" i="56"/>
  <c r="M131" i="56"/>
  <c r="N162" i="64"/>
  <c r="N13" i="46"/>
  <c r="N71" i="56"/>
  <c r="O330" i="67"/>
  <c r="O64" i="56"/>
  <c r="O8" i="23"/>
  <c r="O8" i="26" s="1"/>
  <c r="M432" i="64"/>
  <c r="M431" i="64" s="1"/>
  <c r="M8" i="62"/>
  <c r="M7" i="59"/>
  <c r="N173" i="68"/>
  <c r="N88" i="46"/>
  <c r="N69" i="72"/>
  <c r="N171" i="42"/>
  <c r="N421" i="68"/>
  <c r="N94" i="56"/>
  <c r="P23" i="23"/>
  <c r="P23" i="26" s="1"/>
  <c r="N322" i="72"/>
  <c r="N168" i="56"/>
  <c r="N143" i="70"/>
  <c r="N131" i="46"/>
  <c r="P102" i="69"/>
  <c r="K27" i="14"/>
  <c r="K27" i="17" s="1"/>
  <c r="K3" i="11"/>
  <c r="N428" i="66"/>
  <c r="N427" i="66" s="1"/>
  <c r="N47" i="61"/>
  <c r="M355" i="71"/>
  <c r="M354" i="71" s="1"/>
  <c r="M147" i="61"/>
  <c r="M146" i="58"/>
  <c r="O45" i="46"/>
  <c r="N171" i="68"/>
  <c r="N146" i="68"/>
  <c r="N170" i="68" s="1"/>
  <c r="M22" i="24"/>
  <c r="M22" i="27" s="1"/>
  <c r="M22" i="21"/>
  <c r="M461" i="68"/>
  <c r="M460" i="68" s="1"/>
  <c r="M86" i="61"/>
  <c r="M85" i="58"/>
  <c r="N164" i="48"/>
  <c r="N165" i="51"/>
  <c r="N173" i="72"/>
  <c r="N172" i="72" s="1"/>
  <c r="P138" i="66"/>
  <c r="O67" i="69"/>
  <c r="O112" i="42"/>
  <c r="M371" i="66"/>
  <c r="M370" i="66" s="1"/>
  <c r="M48" i="61"/>
  <c r="M47" i="58"/>
  <c r="M428" i="65"/>
  <c r="M427" i="65" s="1"/>
  <c r="M28" i="61"/>
  <c r="M24" i="25"/>
  <c r="M24" i="28" s="1"/>
  <c r="N419" i="68"/>
  <c r="N92" i="56"/>
  <c r="N67" i="49"/>
  <c r="N67" i="46"/>
  <c r="N66" i="45"/>
  <c r="N66" i="46" s="1"/>
  <c r="O138" i="66"/>
  <c r="M373" i="72"/>
  <c r="M372" i="72" s="1"/>
  <c r="M164" i="59"/>
  <c r="M165" i="62"/>
  <c r="N86" i="51"/>
  <c r="N85" i="48"/>
  <c r="N219" i="68"/>
  <c r="N218" i="68" s="1"/>
  <c r="N129" i="49"/>
  <c r="N128" i="45"/>
  <c r="N128" i="46" s="1"/>
  <c r="N129" i="46"/>
  <c r="P26" i="46"/>
  <c r="N95" i="56"/>
  <c r="M178" i="68"/>
  <c r="M93" i="46"/>
  <c r="P11" i="13"/>
  <c r="P11" i="16" s="1"/>
  <c r="P11" i="10"/>
  <c r="M139" i="71"/>
  <c r="M149" i="46"/>
  <c r="Q5" i="13"/>
  <c r="Q5" i="16" s="1"/>
  <c r="Q5" i="10"/>
  <c r="O386" i="69"/>
  <c r="O106" i="59"/>
  <c r="O443" i="69"/>
  <c r="O106" i="62"/>
  <c r="M76" i="64"/>
  <c r="O83" i="56"/>
  <c r="O9" i="23"/>
  <c r="O9" i="26" s="1"/>
  <c r="N141" i="67"/>
  <c r="N121" i="67"/>
  <c r="N140" i="67" s="1"/>
  <c r="M24" i="24"/>
  <c r="M24" i="27" s="1"/>
  <c r="M24" i="21"/>
  <c r="O109" i="51"/>
  <c r="O236" i="69"/>
  <c r="O235" i="69" s="1"/>
  <c r="O6" i="24"/>
  <c r="O6" i="27" s="1"/>
  <c r="O8" i="24"/>
  <c r="O8" i="27" s="1"/>
  <c r="N337" i="67"/>
  <c r="N179" i="66"/>
  <c r="N178" i="66" s="1"/>
  <c r="N48" i="51"/>
  <c r="N47" i="48"/>
  <c r="M371" i="70"/>
  <c r="M370" i="70" s="1"/>
  <c r="M128" i="58"/>
  <c r="M129" i="61"/>
  <c r="N8" i="49"/>
  <c r="N8" i="46"/>
  <c r="N7" i="45"/>
  <c r="N7" i="46" s="1"/>
  <c r="M15" i="56"/>
  <c r="O10" i="24"/>
  <c r="O10" i="27" s="1"/>
  <c r="P107" i="46"/>
  <c r="N121" i="70"/>
  <c r="N140" i="70" s="1"/>
  <c r="N141" i="70"/>
  <c r="P138" i="65"/>
  <c r="M164" i="58"/>
  <c r="M165" i="61"/>
  <c r="M355" i="72"/>
  <c r="M354" i="72" s="1"/>
  <c r="N422" i="68"/>
  <c r="N48" i="49"/>
  <c r="N48" i="46"/>
  <c r="N47" i="45"/>
  <c r="N47" i="46" s="1"/>
  <c r="M15" i="19"/>
  <c r="M15" i="21" s="1"/>
  <c r="M16" i="23"/>
  <c r="N29" i="51"/>
  <c r="N179" i="65"/>
  <c r="N178" i="65" s="1"/>
  <c r="N28" i="48"/>
  <c r="N135" i="64"/>
  <c r="N156" i="64" s="1"/>
  <c r="N157" i="64"/>
  <c r="M376" i="64"/>
  <c r="O106" i="55"/>
  <c r="O109" i="49"/>
  <c r="O110" i="52"/>
  <c r="O198" i="69"/>
  <c r="O197" i="69" s="1"/>
  <c r="P138" i="69"/>
  <c r="P5" i="46"/>
  <c r="M66" i="56"/>
  <c r="N121" i="66"/>
  <c r="N140" i="66" s="1"/>
  <c r="N141" i="66"/>
  <c r="M79" i="64"/>
  <c r="M16" i="42"/>
  <c r="N375" i="64"/>
  <c r="N14" i="56"/>
  <c r="N69" i="71"/>
  <c r="N153" i="42"/>
  <c r="O330" i="65"/>
  <c r="M169" i="64"/>
  <c r="M20" i="46"/>
  <c r="N141" i="71"/>
  <c r="N151" i="46"/>
  <c r="M416" i="68"/>
  <c r="M89" i="56"/>
  <c r="O57" i="56"/>
  <c r="M161" i="64"/>
  <c r="M12" i="46"/>
  <c r="N146" i="48"/>
  <c r="N147" i="51"/>
  <c r="N173" i="71"/>
  <c r="N172" i="71" s="1"/>
  <c r="N26" i="23"/>
  <c r="N26" i="26" s="1"/>
  <c r="N147" i="49"/>
  <c r="N146" i="45"/>
  <c r="N146" i="46" s="1"/>
  <c r="N147" i="46"/>
  <c r="O310" i="69"/>
  <c r="N99" i="6"/>
  <c r="M31" i="56"/>
  <c r="P154" i="64"/>
  <c r="N21" i="13"/>
  <c r="N21" i="16" s="1"/>
  <c r="N21" i="10"/>
  <c r="M66" i="59"/>
  <c r="M67" i="62"/>
  <c r="M390" i="67"/>
  <c r="M389" i="67" s="1"/>
  <c r="M85" i="56"/>
  <c r="N321" i="71"/>
  <c r="N149" i="56"/>
  <c r="M390" i="66"/>
  <c r="M389" i="66" s="1"/>
  <c r="M48" i="62"/>
  <c r="M47" i="59"/>
  <c r="N82" i="68"/>
  <c r="N93" i="42"/>
  <c r="N16" i="10"/>
  <c r="N15" i="9"/>
  <c r="N16" i="13"/>
  <c r="M22" i="25"/>
  <c r="M22" i="28" s="1"/>
  <c r="N199" i="64"/>
  <c r="N198" i="64" s="1"/>
  <c r="N8" i="51"/>
  <c r="N7" i="48"/>
  <c r="M26" i="24"/>
  <c r="M26" i="27" s="1"/>
  <c r="M26" i="21"/>
  <c r="P83" i="46"/>
  <c r="M447" i="65"/>
  <c r="M446" i="65" s="1"/>
  <c r="M28" i="62"/>
  <c r="M411" i="64"/>
  <c r="M410" i="64" s="1"/>
  <c r="M7" i="58"/>
  <c r="M8" i="61"/>
  <c r="N165" i="49"/>
  <c r="N165" i="46"/>
  <c r="N164" i="45"/>
  <c r="N164" i="46" s="1"/>
  <c r="N118" i="71"/>
  <c r="N136" i="71" s="1"/>
  <c r="N137" i="71"/>
  <c r="N15" i="8"/>
  <c r="N16" i="12"/>
  <c r="M128" i="56"/>
  <c r="M335" i="65"/>
  <c r="M485" i="68"/>
  <c r="M484" i="68" s="1"/>
  <c r="M86" i="62"/>
  <c r="M85" i="59"/>
  <c r="O75" i="64"/>
  <c r="O10" i="42"/>
  <c r="M336" i="65"/>
  <c r="M32" i="56"/>
  <c r="O291" i="69"/>
  <c r="O106" i="54"/>
  <c r="O10" i="23"/>
  <c r="O10" i="26" s="1"/>
  <c r="N139" i="71"/>
  <c r="N149" i="46"/>
  <c r="P335" i="69"/>
  <c r="P112" i="56"/>
  <c r="M177" i="68"/>
  <c r="M92" i="46"/>
  <c r="O9" i="24"/>
  <c r="O9" i="27" s="1"/>
  <c r="P168" i="68"/>
  <c r="M146" i="56"/>
  <c r="N118" i="72"/>
  <c r="N136" i="72" s="1"/>
  <c r="N137" i="72"/>
  <c r="M66" i="58"/>
  <c r="M67" i="61"/>
  <c r="M371" i="67"/>
  <c r="M370" i="67" s="1"/>
  <c r="M129" i="62"/>
  <c r="M128" i="59"/>
  <c r="M390" i="70"/>
  <c r="M389" i="70" s="1"/>
  <c r="M28" i="25"/>
  <c r="M28" i="28" s="1"/>
  <c r="N29" i="49"/>
  <c r="N28" i="45"/>
  <c r="N28" i="46" s="1"/>
  <c r="N29" i="46"/>
  <c r="N4" i="22"/>
  <c r="N17" i="18"/>
  <c r="M378" i="64"/>
  <c r="M17" i="56"/>
  <c r="N372" i="64"/>
  <c r="N11" i="56"/>
  <c r="M186" i="68"/>
  <c r="M101" i="46"/>
  <c r="P91" i="56"/>
  <c r="N68" i="72"/>
  <c r="N168" i="42"/>
  <c r="M147" i="62"/>
  <c r="M373" i="71"/>
  <c r="M372" i="71" s="1"/>
  <c r="M146" i="59"/>
  <c r="N86" i="49"/>
  <c r="N85" i="45"/>
  <c r="N85" i="46" s="1"/>
  <c r="N86" i="46"/>
  <c r="N66" i="48"/>
  <c r="N67" i="51"/>
  <c r="N179" i="67"/>
  <c r="N178" i="67" s="1"/>
  <c r="N447" i="66"/>
  <c r="N446" i="66" s="1"/>
  <c r="N47" i="62"/>
  <c r="P45" i="46"/>
  <c r="N121" i="65"/>
  <c r="N140" i="65" s="1"/>
  <c r="N141" i="65"/>
  <c r="M16" i="27"/>
  <c r="M15" i="24"/>
  <c r="M15" i="27" s="1"/>
  <c r="N179" i="70"/>
  <c r="N178" i="70" s="1"/>
  <c r="N129" i="51"/>
  <c r="N128" i="48"/>
  <c r="P418" i="68" l="1"/>
  <c r="K59" i="56"/>
  <c r="O8" i="21"/>
  <c r="O9" i="21"/>
  <c r="N374" i="64"/>
  <c r="N379" i="64"/>
  <c r="N18" i="56"/>
  <c r="L27" i="18"/>
  <c r="P72" i="56"/>
  <c r="N371" i="64"/>
  <c r="O107" i="56"/>
  <c r="N364" i="68"/>
  <c r="N26" i="24"/>
  <c r="N26" i="27" s="1"/>
  <c r="N26" i="21"/>
  <c r="M334" i="65"/>
  <c r="M30" i="56"/>
  <c r="O69" i="66"/>
  <c r="O54" i="42"/>
  <c r="P282" i="71"/>
  <c r="Q9" i="13"/>
  <c r="Q9" i="16" s="1"/>
  <c r="Q9" i="10"/>
  <c r="Q7" i="13"/>
  <c r="Q7" i="16" s="1"/>
  <c r="Q7" i="10"/>
  <c r="N164" i="49"/>
  <c r="N191" i="72"/>
  <c r="N190" i="72" s="1"/>
  <c r="N165" i="52"/>
  <c r="N262" i="64"/>
  <c r="N261" i="64" s="1"/>
  <c r="N7" i="51"/>
  <c r="N15" i="10"/>
  <c r="M447" i="67"/>
  <c r="M446" i="67" s="1"/>
  <c r="M66" i="62"/>
  <c r="O342" i="66"/>
  <c r="N236" i="66"/>
  <c r="N235" i="66" s="1"/>
  <c r="N47" i="51"/>
  <c r="M11" i="42"/>
  <c r="N291" i="68"/>
  <c r="N290" i="68" s="1"/>
  <c r="N85" i="51"/>
  <c r="O53" i="56"/>
  <c r="N128" i="51"/>
  <c r="N236" i="70"/>
  <c r="N235" i="70" s="1"/>
  <c r="N16" i="16"/>
  <c r="N15" i="13"/>
  <c r="N15" i="16" s="1"/>
  <c r="O6" i="23"/>
  <c r="O6" i="26" s="1"/>
  <c r="O6" i="21"/>
  <c r="N227" i="72"/>
  <c r="N226" i="72" s="1"/>
  <c r="N164" i="51"/>
  <c r="O348" i="69"/>
  <c r="O106" i="57"/>
  <c r="O10" i="25"/>
  <c r="O10" i="28" s="1"/>
  <c r="N84" i="68"/>
  <c r="N97" i="42"/>
  <c r="N21" i="23"/>
  <c r="N21" i="26" s="1"/>
  <c r="N67" i="72"/>
  <c r="N167" i="42"/>
  <c r="N294" i="67"/>
  <c r="P23" i="25"/>
  <c r="P23" i="28" s="1"/>
  <c r="N420" i="68"/>
  <c r="N93" i="56"/>
  <c r="M377" i="64"/>
  <c r="M16" i="56"/>
  <c r="O70" i="66"/>
  <c r="O55" i="42"/>
  <c r="N13" i="56"/>
  <c r="M557" i="68"/>
  <c r="M556" i="68" s="1"/>
  <c r="M85" i="62"/>
  <c r="O106" i="56"/>
  <c r="M409" i="72"/>
  <c r="M408" i="72" s="1"/>
  <c r="M164" i="61"/>
  <c r="M85" i="61"/>
  <c r="M533" i="68"/>
  <c r="M532" i="68" s="1"/>
  <c r="P110" i="48"/>
  <c r="P109" i="44"/>
  <c r="O338" i="66"/>
  <c r="O8" i="25"/>
  <c r="O8" i="28" s="1"/>
  <c r="N336" i="67"/>
  <c r="N70" i="56"/>
  <c r="N161" i="64"/>
  <c r="N12" i="46"/>
  <c r="N294" i="70"/>
  <c r="N337" i="65"/>
  <c r="N33" i="56"/>
  <c r="N146" i="49"/>
  <c r="N147" i="52"/>
  <c r="N191" i="71"/>
  <c r="N190" i="71" s="1"/>
  <c r="M15" i="23"/>
  <c r="M15" i="26" s="1"/>
  <c r="M16" i="26"/>
  <c r="K3" i="14"/>
  <c r="N282" i="71"/>
  <c r="N426" i="68"/>
  <c r="N99" i="56"/>
  <c r="N373" i="64"/>
  <c r="N12" i="56"/>
  <c r="N337" i="70"/>
  <c r="N133" i="56"/>
  <c r="N66" i="51"/>
  <c r="N236" i="67"/>
  <c r="N235" i="67" s="1"/>
  <c r="M427" i="71"/>
  <c r="M426" i="71" s="1"/>
  <c r="M146" i="62"/>
  <c r="K344" i="66"/>
  <c r="M31" i="13"/>
  <c r="M31" i="16" s="1"/>
  <c r="M31" i="10"/>
  <c r="N4" i="25"/>
  <c r="N4" i="28" s="1"/>
  <c r="M128" i="62"/>
  <c r="M447" i="70"/>
  <c r="M446" i="70" s="1"/>
  <c r="P338" i="67"/>
  <c r="O330" i="69"/>
  <c r="K29" i="24"/>
  <c r="K29" i="27" s="1"/>
  <c r="O109" i="52"/>
  <c r="O255" i="69"/>
  <c r="O254" i="69" s="1"/>
  <c r="O10" i="21"/>
  <c r="M427" i="72"/>
  <c r="M426" i="72" s="1"/>
  <c r="M164" i="62"/>
  <c r="Q6" i="56"/>
  <c r="M428" i="66"/>
  <c r="M427" i="66" s="1"/>
  <c r="M47" i="61"/>
  <c r="M409" i="71"/>
  <c r="M408" i="71" s="1"/>
  <c r="M146" i="61"/>
  <c r="O159" i="64"/>
  <c r="O10" i="46"/>
  <c r="M160" i="64"/>
  <c r="M11" i="46"/>
  <c r="N417" i="68"/>
  <c r="N90" i="56"/>
  <c r="O9" i="25"/>
  <c r="O9" i="28" s="1"/>
  <c r="O102" i="70"/>
  <c r="N294" i="65"/>
  <c r="M374" i="64"/>
  <c r="M13" i="56"/>
  <c r="N198" i="65"/>
  <c r="N197" i="65" s="1"/>
  <c r="N28" i="49"/>
  <c r="N29" i="52"/>
  <c r="P23" i="24"/>
  <c r="P23" i="27" s="1"/>
  <c r="P23" i="21"/>
  <c r="M474" i="64"/>
  <c r="M473" i="64" s="1"/>
  <c r="M7" i="61"/>
  <c r="O329" i="69"/>
  <c r="N146" i="51"/>
  <c r="N227" i="71"/>
  <c r="N226" i="71" s="1"/>
  <c r="K21" i="56"/>
  <c r="M28" i="13"/>
  <c r="M28" i="16" s="1"/>
  <c r="M28" i="10"/>
  <c r="N220" i="64"/>
  <c r="N219" i="64" s="1"/>
  <c r="N7" i="49"/>
  <c r="N8" i="52"/>
  <c r="O26" i="56"/>
  <c r="Q367" i="64"/>
  <c r="M7" i="62"/>
  <c r="M495" i="64"/>
  <c r="M494" i="64" s="1"/>
  <c r="N243" i="68"/>
  <c r="N242" i="68" s="1"/>
  <c r="N85" i="49"/>
  <c r="N86" i="52"/>
  <c r="N18" i="23"/>
  <c r="N18" i="26" s="1"/>
  <c r="N141" i="72"/>
  <c r="N169" i="46"/>
  <c r="N282" i="72"/>
  <c r="N326" i="64"/>
  <c r="T26" i="12"/>
  <c r="T26" i="15" s="1"/>
  <c r="N140" i="71"/>
  <c r="N150" i="46"/>
  <c r="N79" i="64"/>
  <c r="N16" i="42"/>
  <c r="M428" i="67"/>
  <c r="M427" i="67" s="1"/>
  <c r="M66" i="61"/>
  <c r="O367" i="69"/>
  <c r="O106" i="58"/>
  <c r="O106" i="61"/>
  <c r="O424" i="69"/>
  <c r="N15" i="12"/>
  <c r="N15" i="15" s="1"/>
  <c r="N16" i="15"/>
  <c r="K382" i="64"/>
  <c r="P53" i="56"/>
  <c r="Q11" i="13"/>
  <c r="Q11" i="16" s="1"/>
  <c r="Q11" i="10"/>
  <c r="N48" i="52"/>
  <c r="N198" i="66"/>
  <c r="N197" i="66" s="1"/>
  <c r="N47" i="49"/>
  <c r="M428" i="70"/>
  <c r="M427" i="70" s="1"/>
  <c r="M128" i="61"/>
  <c r="Q10" i="13"/>
  <c r="Q10" i="16" s="1"/>
  <c r="Q10" i="10"/>
  <c r="N18" i="24"/>
  <c r="N18" i="27" s="1"/>
  <c r="N18" i="21"/>
  <c r="N179" i="68"/>
  <c r="N94" i="46"/>
  <c r="M78" i="64"/>
  <c r="M15" i="42"/>
  <c r="N129" i="6"/>
  <c r="N153" i="6"/>
  <c r="Q6" i="13"/>
  <c r="Q6" i="16" s="1"/>
  <c r="Q6" i="10"/>
  <c r="M447" i="66"/>
  <c r="M446" i="66" s="1"/>
  <c r="M47" i="62"/>
  <c r="P338" i="66"/>
  <c r="N236" i="65"/>
  <c r="N235" i="65" s="1"/>
  <c r="N28" i="51"/>
  <c r="N198" i="70"/>
  <c r="N197" i="70" s="1"/>
  <c r="N128" i="49"/>
  <c r="N129" i="52"/>
  <c r="N198" i="67"/>
  <c r="N197" i="67" s="1"/>
  <c r="N66" i="49"/>
  <c r="N67" i="52"/>
  <c r="Q342" i="69"/>
  <c r="Q119" i="56"/>
  <c r="O410" i="68"/>
  <c r="M19" i="24"/>
  <c r="M19" i="27" s="1"/>
  <c r="N10" i="56"/>
  <c r="N24" i="13"/>
  <c r="N24" i="16" s="1"/>
  <c r="N24" i="10"/>
  <c r="N22" i="13"/>
  <c r="N22" i="16" s="1"/>
  <c r="N22" i="10"/>
  <c r="O15" i="18"/>
  <c r="P342" i="67" l="1"/>
  <c r="K380" i="64"/>
  <c r="P134" i="56"/>
  <c r="N69" i="56"/>
  <c r="O338" i="67"/>
  <c r="O72" i="56"/>
  <c r="K40" i="56"/>
  <c r="K344" i="65"/>
  <c r="M345" i="67"/>
  <c r="M79" i="56"/>
  <c r="M152" i="67"/>
  <c r="M78" i="46"/>
  <c r="M330" i="71"/>
  <c r="M158" i="56"/>
  <c r="N335" i="67"/>
  <c r="P338" i="70"/>
  <c r="M370" i="64"/>
  <c r="M9" i="56"/>
  <c r="O418" i="68"/>
  <c r="O91" i="56"/>
  <c r="O129" i="48"/>
  <c r="O128" i="44"/>
  <c r="N165" i="59"/>
  <c r="N164" i="55"/>
  <c r="N165" i="56"/>
  <c r="Q138" i="66"/>
  <c r="T24" i="12"/>
  <c r="T24" i="15" s="1"/>
  <c r="N178" i="68"/>
  <c r="N93" i="46"/>
  <c r="O100" i="72"/>
  <c r="O122" i="68"/>
  <c r="N16" i="21"/>
  <c r="N255" i="67"/>
  <c r="N254" i="67" s="1"/>
  <c r="N66" i="52"/>
  <c r="N255" i="70"/>
  <c r="N254" i="70" s="1"/>
  <c r="N128" i="52"/>
  <c r="N315" i="68"/>
  <c r="N314" i="68" s="1"/>
  <c r="N85" i="52"/>
  <c r="N319" i="71"/>
  <c r="N300" i="71"/>
  <c r="N318" i="71" s="1"/>
  <c r="Q8" i="13"/>
  <c r="Q8" i="16" s="1"/>
  <c r="Q8" i="10"/>
  <c r="N300" i="72"/>
  <c r="N318" i="72" s="1"/>
  <c r="N319" i="72"/>
  <c r="N388" i="68"/>
  <c r="N412" i="68" s="1"/>
  <c r="N413" i="68"/>
  <c r="T22" i="12"/>
  <c r="T22" i="15" s="1"/>
  <c r="N336" i="70"/>
  <c r="N132" i="56"/>
  <c r="N67" i="59"/>
  <c r="N66" i="55"/>
  <c r="N67" i="56"/>
  <c r="N283" i="64"/>
  <c r="N282" i="64" s="1"/>
  <c r="N7" i="52"/>
  <c r="O18" i="13"/>
  <c r="O18" i="16" s="1"/>
  <c r="O18" i="10"/>
  <c r="O11" i="24"/>
  <c r="O11" i="27" s="1"/>
  <c r="N147" i="59"/>
  <c r="N147" i="56"/>
  <c r="N146" i="55"/>
  <c r="P109" i="48"/>
  <c r="P110" i="51"/>
  <c r="P179" i="69"/>
  <c r="P178" i="69" s="1"/>
  <c r="N86" i="59"/>
  <c r="N85" i="55"/>
  <c r="N86" i="56"/>
  <c r="O68" i="66"/>
  <c r="O51" i="42"/>
  <c r="O114" i="64"/>
  <c r="N22" i="23"/>
  <c r="N22" i="26" s="1"/>
  <c r="O100" i="71"/>
  <c r="P330" i="67"/>
  <c r="P8" i="23"/>
  <c r="P8" i="26" s="1"/>
  <c r="O6" i="25"/>
  <c r="O6" i="28" s="1"/>
  <c r="Q126" i="46"/>
  <c r="K19" i="56"/>
  <c r="N29" i="59"/>
  <c r="N28" i="55"/>
  <c r="N29" i="56"/>
  <c r="N129" i="58"/>
  <c r="N128" i="54"/>
  <c r="O330" i="70"/>
  <c r="O126" i="56"/>
  <c r="O11" i="23"/>
  <c r="O11" i="26" s="1"/>
  <c r="O102" i="67"/>
  <c r="N313" i="70"/>
  <c r="N332" i="70" s="1"/>
  <c r="N333" i="70"/>
  <c r="N78" i="64"/>
  <c r="N15" i="42"/>
  <c r="N313" i="67"/>
  <c r="N332" i="67" s="1"/>
  <c r="N333" i="67"/>
  <c r="N18" i="25"/>
  <c r="N18" i="28" s="1"/>
  <c r="O364" i="68"/>
  <c r="N76" i="64"/>
  <c r="N11" i="42"/>
  <c r="O102" i="66"/>
  <c r="P342" i="66"/>
  <c r="P57" i="56"/>
  <c r="O338" i="70"/>
  <c r="O134" i="56"/>
  <c r="N8" i="58"/>
  <c r="N7" i="54"/>
  <c r="N21" i="24"/>
  <c r="N21" i="27" s="1"/>
  <c r="N21" i="21"/>
  <c r="Q138" i="70"/>
  <c r="Q5" i="46"/>
  <c r="N313" i="65"/>
  <c r="N332" i="65" s="1"/>
  <c r="N333" i="65"/>
  <c r="P126" i="46"/>
  <c r="Q83" i="46"/>
  <c r="O405" i="69"/>
  <c r="O106" i="60"/>
  <c r="O462" i="69"/>
  <c r="O106" i="63"/>
  <c r="N245" i="72"/>
  <c r="N244" i="72" s="1"/>
  <c r="N164" i="52"/>
  <c r="P147" i="59"/>
  <c r="P146" i="55"/>
  <c r="P147" i="56"/>
  <c r="Q45" i="46"/>
  <c r="N255" i="65"/>
  <c r="N254" i="65" s="1"/>
  <c r="N28" i="52"/>
  <c r="N86" i="58"/>
  <c r="N85" i="54"/>
  <c r="P75" i="64"/>
  <c r="P10" i="42"/>
  <c r="N139" i="72"/>
  <c r="N167" i="46"/>
  <c r="N140" i="72"/>
  <c r="N168" i="46"/>
  <c r="N416" i="68"/>
  <c r="N89" i="56"/>
  <c r="N81" i="68"/>
  <c r="N92" i="42"/>
  <c r="T21" i="12"/>
  <c r="T21" i="15" s="1"/>
  <c r="N336" i="65"/>
  <c r="N32" i="56"/>
  <c r="Q154" i="64"/>
  <c r="M19" i="13"/>
  <c r="M19" i="16" s="1"/>
  <c r="M19" i="10"/>
  <c r="N8" i="59"/>
  <c r="N7" i="55"/>
  <c r="N8" i="56"/>
  <c r="N120" i="6"/>
  <c r="N160" i="6"/>
  <c r="N136" i="6"/>
  <c r="P138" i="70"/>
  <c r="K3" i="17"/>
  <c r="Q168" i="68"/>
  <c r="Q26" i="46"/>
  <c r="P300" i="71"/>
  <c r="P318" i="71" s="1"/>
  <c r="P319" i="71"/>
  <c r="N29" i="58"/>
  <c r="N28" i="54"/>
  <c r="U31" i="12"/>
  <c r="U31" i="15" s="1"/>
  <c r="T20" i="12"/>
  <c r="T20" i="15" s="1"/>
  <c r="O102" i="65"/>
  <c r="N15" i="20"/>
  <c r="N16" i="24"/>
  <c r="N24" i="23"/>
  <c r="N24" i="26" s="1"/>
  <c r="P110" i="49"/>
  <c r="P109" i="45"/>
  <c r="P109" i="46" s="1"/>
  <c r="P110" i="46"/>
  <c r="N165" i="58"/>
  <c r="N164" i="54"/>
  <c r="M19" i="23"/>
  <c r="M19" i="26" s="1"/>
  <c r="P8" i="24"/>
  <c r="P8" i="27" s="1"/>
  <c r="N369" i="64"/>
  <c r="N347" i="64"/>
  <c r="N368" i="64" s="1"/>
  <c r="Q107" i="46"/>
  <c r="N245" i="71"/>
  <c r="N244" i="71" s="1"/>
  <c r="N146" i="52"/>
  <c r="Q138" i="65"/>
  <c r="N67" i="58"/>
  <c r="N66" i="54"/>
  <c r="Q23" i="23"/>
  <c r="Q23" i="26" s="1"/>
  <c r="M31" i="23"/>
  <c r="M31" i="26" s="1"/>
  <c r="N147" i="58"/>
  <c r="N146" i="54"/>
  <c r="N21" i="25"/>
  <c r="N21" i="28" s="1"/>
  <c r="P69" i="66"/>
  <c r="P54" i="42"/>
  <c r="M373" i="64"/>
  <c r="M12" i="56"/>
  <c r="M19" i="21"/>
  <c r="P121" i="69"/>
  <c r="P140" i="69" s="1"/>
  <c r="P141" i="69"/>
  <c r="N47" i="52"/>
  <c r="N255" i="66"/>
  <c r="N254" i="66" s="1"/>
  <c r="P76" i="56"/>
  <c r="Q138" i="69"/>
  <c r="N129" i="59"/>
  <c r="N128" i="55"/>
  <c r="N129" i="56"/>
  <c r="P147" i="58"/>
  <c r="P146" i="54"/>
  <c r="N28" i="56" l="1"/>
  <c r="N381" i="64"/>
  <c r="N66" i="56"/>
  <c r="P8" i="21"/>
  <c r="N335" i="70"/>
  <c r="M30" i="13"/>
  <c r="M30" i="16" s="1"/>
  <c r="M30" i="10"/>
  <c r="N415" i="68"/>
  <c r="K29" i="21"/>
  <c r="K29" i="23"/>
  <c r="K29" i="26" s="1"/>
  <c r="N20" i="56"/>
  <c r="M330" i="72"/>
  <c r="M176" i="56"/>
  <c r="K39" i="56"/>
  <c r="K343" i="65"/>
  <c r="O11" i="21"/>
  <c r="Q335" i="69"/>
  <c r="Q112" i="56"/>
  <c r="P159" i="64"/>
  <c r="P10" i="46"/>
  <c r="T19" i="12"/>
  <c r="T19" i="15" s="1"/>
  <c r="T17" i="7"/>
  <c r="T146" i="66"/>
  <c r="T53" i="46"/>
  <c r="P323" i="64"/>
  <c r="P4" i="54"/>
  <c r="P5" i="21"/>
  <c r="P428" i="64"/>
  <c r="P4" i="59"/>
  <c r="P4" i="62"/>
  <c r="P491" i="64"/>
  <c r="O67" i="66"/>
  <c r="O50" i="42"/>
  <c r="O11" i="25"/>
  <c r="O11" i="28" s="1"/>
  <c r="M31" i="25"/>
  <c r="M31" i="28" s="1"/>
  <c r="P330" i="66"/>
  <c r="P45" i="56"/>
  <c r="P7" i="23"/>
  <c r="P7" i="26" s="1"/>
  <c r="P64" i="56"/>
  <c r="N371" i="67"/>
  <c r="N370" i="67" s="1"/>
  <c r="N67" i="61"/>
  <c r="N66" i="58"/>
  <c r="P198" i="69"/>
  <c r="P197" i="69" s="1"/>
  <c r="P109" i="49"/>
  <c r="P110" i="52"/>
  <c r="P9" i="24"/>
  <c r="P9" i="27" s="1"/>
  <c r="N7" i="59"/>
  <c r="N8" i="62"/>
  <c r="N432" i="64"/>
  <c r="N431" i="64" s="1"/>
  <c r="Q64" i="46"/>
  <c r="O86" i="48"/>
  <c r="O85" i="44"/>
  <c r="N164" i="56"/>
  <c r="P68" i="65"/>
  <c r="P32" i="42"/>
  <c r="Q102" i="69"/>
  <c r="U30" i="12"/>
  <c r="U30" i="15" s="1"/>
  <c r="U30" i="14"/>
  <c r="U30" i="17" s="1"/>
  <c r="T338" i="69"/>
  <c r="T115" i="56"/>
  <c r="P69" i="69"/>
  <c r="P116" i="42"/>
  <c r="P67" i="69"/>
  <c r="P112" i="42"/>
  <c r="T146" i="70"/>
  <c r="T134" i="46"/>
  <c r="P8" i="25"/>
  <c r="P8" i="28" s="1"/>
  <c r="T150" i="69"/>
  <c r="T119" i="46"/>
  <c r="N28" i="24"/>
  <c r="N28" i="27" s="1"/>
  <c r="N28" i="21"/>
  <c r="O76" i="56"/>
  <c r="M19" i="25"/>
  <c r="M19" i="28" s="1"/>
  <c r="M17" i="22"/>
  <c r="R4" i="18"/>
  <c r="R3" i="18" s="1"/>
  <c r="R14" i="18"/>
  <c r="N19" i="24"/>
  <c r="N19" i="27" s="1"/>
  <c r="Q138" i="67"/>
  <c r="O86" i="58"/>
  <c r="O85" i="54"/>
  <c r="O67" i="48"/>
  <c r="O66" i="44"/>
  <c r="N390" i="65"/>
  <c r="N389" i="65" s="1"/>
  <c r="N29" i="62"/>
  <c r="N28" i="59"/>
  <c r="N22" i="24"/>
  <c r="N22" i="27" s="1"/>
  <c r="N22" i="21"/>
  <c r="O8" i="48"/>
  <c r="O7" i="44"/>
  <c r="N85" i="56"/>
  <c r="P109" i="51"/>
  <c r="P236" i="69"/>
  <c r="P235" i="69" s="1"/>
  <c r="N28" i="23"/>
  <c r="N28" i="26" s="1"/>
  <c r="N165" i="62"/>
  <c r="N373" i="72"/>
  <c r="N372" i="72" s="1"/>
  <c r="N164" i="59"/>
  <c r="P10" i="24"/>
  <c r="P10" i="27" s="1"/>
  <c r="N355" i="72"/>
  <c r="N354" i="72" s="1"/>
  <c r="N165" i="61"/>
  <c r="N164" i="58"/>
  <c r="M428" i="68"/>
  <c r="O342" i="70"/>
  <c r="O138" i="56"/>
  <c r="Q23" i="25"/>
  <c r="Q23" i="28" s="1"/>
  <c r="N177" i="68"/>
  <c r="N92" i="46"/>
  <c r="T146" i="67"/>
  <c r="T72" i="46"/>
  <c r="O342" i="67"/>
  <c r="N16" i="27"/>
  <c r="N15" i="24"/>
  <c r="N15" i="27" s="1"/>
  <c r="N335" i="65"/>
  <c r="N31" i="56"/>
  <c r="N88" i="56"/>
  <c r="O86" i="59"/>
  <c r="O85" i="55"/>
  <c r="O86" i="56"/>
  <c r="N85" i="59"/>
  <c r="N485" i="68"/>
  <c r="N484" i="68" s="1"/>
  <c r="N86" i="62"/>
  <c r="N15" i="19"/>
  <c r="N15" i="21" s="1"/>
  <c r="N16" i="23"/>
  <c r="T337" i="69"/>
  <c r="T114" i="56"/>
  <c r="N85" i="58"/>
  <c r="N86" i="61"/>
  <c r="N461" i="68"/>
  <c r="N460" i="68" s="1"/>
  <c r="O7" i="24"/>
  <c r="O7" i="27" s="1"/>
  <c r="N22" i="25"/>
  <c r="N22" i="28" s="1"/>
  <c r="T176" i="68"/>
  <c r="T91" i="46"/>
  <c r="N24" i="25"/>
  <c r="N24" i="28" s="1"/>
  <c r="T68" i="69"/>
  <c r="T113" i="42"/>
  <c r="O339" i="70"/>
  <c r="O135" i="56"/>
  <c r="O145" i="66"/>
  <c r="O52" i="46"/>
  <c r="P338" i="65"/>
  <c r="P34" i="56"/>
  <c r="N160" i="64"/>
  <c r="N11" i="46"/>
  <c r="P355" i="71"/>
  <c r="P354" i="71" s="1"/>
  <c r="P147" i="61"/>
  <c r="P146" i="58"/>
  <c r="O129" i="49"/>
  <c r="O129" i="46"/>
  <c r="O128" i="45"/>
  <c r="O128" i="46" s="1"/>
  <c r="N7" i="56"/>
  <c r="P6" i="24"/>
  <c r="P6" i="27" s="1"/>
  <c r="P5" i="24"/>
  <c r="P5" i="27" s="1"/>
  <c r="O34" i="56"/>
  <c r="N128" i="56"/>
  <c r="O388" i="68"/>
  <c r="O412" i="68" s="1"/>
  <c r="O413" i="68"/>
  <c r="N146" i="56"/>
  <c r="O165" i="48"/>
  <c r="O164" i="44"/>
  <c r="O415" i="68"/>
  <c r="O88" i="56"/>
  <c r="O67" i="70"/>
  <c r="O131" i="42"/>
  <c r="N83" i="68"/>
  <c r="N96" i="42"/>
  <c r="P83" i="56"/>
  <c r="P9" i="23"/>
  <c r="P9" i="26" s="1"/>
  <c r="O45" i="56"/>
  <c r="O7" i="21"/>
  <c r="N334" i="65"/>
  <c r="N30" i="56"/>
  <c r="N390" i="70"/>
  <c r="N389" i="70" s="1"/>
  <c r="N129" i="62"/>
  <c r="N128" i="59"/>
  <c r="O121" i="70"/>
  <c r="O140" i="70" s="1"/>
  <c r="O141" i="70"/>
  <c r="U28" i="12"/>
  <c r="U28" i="15" s="1"/>
  <c r="U28" i="14"/>
  <c r="U28" i="17" s="1"/>
  <c r="N24" i="24"/>
  <c r="N24" i="27" s="1"/>
  <c r="N24" i="21"/>
  <c r="N146" i="58"/>
  <c r="N147" i="61"/>
  <c r="N355" i="71"/>
  <c r="N354" i="71" s="1"/>
  <c r="P146" i="56"/>
  <c r="N411" i="64"/>
  <c r="N410" i="64" s="1"/>
  <c r="N8" i="61"/>
  <c r="N7" i="58"/>
  <c r="Q18" i="24"/>
  <c r="Q18" i="27" s="1"/>
  <c r="O48" i="48"/>
  <c r="O47" i="44"/>
  <c r="P7" i="24"/>
  <c r="P7" i="27" s="1"/>
  <c r="P4" i="55"/>
  <c r="O338" i="65"/>
  <c r="N129" i="61"/>
  <c r="N371" i="70"/>
  <c r="N370" i="70" s="1"/>
  <c r="N128" i="58"/>
  <c r="P138" i="56"/>
  <c r="O179" i="70"/>
  <c r="O178" i="70" s="1"/>
  <c r="O128" i="48"/>
  <c r="O129" i="51"/>
  <c r="M101" i="56"/>
  <c r="O339" i="65"/>
  <c r="O35" i="56"/>
  <c r="O68" i="70"/>
  <c r="O132" i="42"/>
  <c r="N371" i="65"/>
  <c r="N370" i="65" s="1"/>
  <c r="N28" i="58"/>
  <c r="N29" i="61"/>
  <c r="P70" i="66"/>
  <c r="P55" i="42"/>
  <c r="O70" i="71"/>
  <c r="O154" i="42"/>
  <c r="T146" i="69"/>
  <c r="T115" i="46"/>
  <c r="P67" i="66"/>
  <c r="P50" i="42"/>
  <c r="O80" i="68"/>
  <c r="O89" i="42"/>
  <c r="Q371" i="64"/>
  <c r="Q10" i="56"/>
  <c r="P10" i="23"/>
  <c r="P10" i="26" s="1"/>
  <c r="P6" i="23"/>
  <c r="P6" i="26" s="1"/>
  <c r="P294" i="69"/>
  <c r="N131" i="56"/>
  <c r="O29" i="48"/>
  <c r="O28" i="44"/>
  <c r="P147" i="62"/>
  <c r="P146" i="59"/>
  <c r="P373" i="71"/>
  <c r="P372" i="71" s="1"/>
  <c r="P344" i="64"/>
  <c r="O147" i="48"/>
  <c r="O146" i="44"/>
  <c r="N147" i="62"/>
  <c r="N373" i="71"/>
  <c r="N372" i="71" s="1"/>
  <c r="N146" i="59"/>
  <c r="N390" i="67"/>
  <c r="N389" i="67" s="1"/>
  <c r="N66" i="59"/>
  <c r="N67" i="62"/>
  <c r="P342" i="70"/>
  <c r="M31" i="24"/>
  <c r="M31" i="27" s="1"/>
  <c r="M31" i="21"/>
  <c r="P5" i="56" l="1"/>
  <c r="P366" i="64"/>
  <c r="P7" i="21"/>
  <c r="O38" i="56"/>
  <c r="K27" i="22"/>
  <c r="K29" i="25"/>
  <c r="K29" i="28" s="1"/>
  <c r="O85" i="56"/>
  <c r="P6" i="21"/>
  <c r="O69" i="56"/>
  <c r="L121" i="56"/>
  <c r="O341" i="65"/>
  <c r="P4" i="56"/>
  <c r="O146" i="68"/>
  <c r="O170" i="68" s="1"/>
  <c r="O171" i="68"/>
  <c r="O121" i="66"/>
  <c r="O140" i="66" s="1"/>
  <c r="O141" i="66"/>
  <c r="O135" i="64"/>
  <c r="O156" i="64" s="1"/>
  <c r="O157" i="64"/>
  <c r="N28" i="25"/>
  <c r="N28" i="28" s="1"/>
  <c r="P407" i="64"/>
  <c r="P4" i="58"/>
  <c r="P4" i="61"/>
  <c r="P470" i="64"/>
  <c r="O68" i="67"/>
  <c r="O70" i="42"/>
  <c r="O340" i="65"/>
  <c r="O341" i="70"/>
  <c r="O137" i="56"/>
  <c r="P323" i="71"/>
  <c r="P151" i="56"/>
  <c r="U9" i="12"/>
  <c r="U9" i="15" s="1"/>
  <c r="N428" i="65"/>
  <c r="N427" i="65" s="1"/>
  <c r="N28" i="61"/>
  <c r="O236" i="70"/>
  <c r="O235" i="70" s="1"/>
  <c r="O128" i="51"/>
  <c r="O128" i="49"/>
  <c r="O198" i="70"/>
  <c r="O197" i="70" s="1"/>
  <c r="O129" i="52"/>
  <c r="L344" i="69"/>
  <c r="N19" i="13"/>
  <c r="N19" i="16" s="1"/>
  <c r="N19" i="10"/>
  <c r="N533" i="68"/>
  <c r="N532" i="68" s="1"/>
  <c r="N85" i="61"/>
  <c r="N7" i="62"/>
  <c r="N495" i="64"/>
  <c r="N494" i="64" s="1"/>
  <c r="O342" i="65"/>
  <c r="O335" i="67"/>
  <c r="P386" i="64"/>
  <c r="P4" i="57"/>
  <c r="N474" i="64"/>
  <c r="N473" i="64" s="1"/>
  <c r="N7" i="61"/>
  <c r="N16" i="26"/>
  <c r="N15" i="23"/>
  <c r="N15" i="26" s="1"/>
  <c r="O118" i="72"/>
  <c r="O136" i="72" s="1"/>
  <c r="O137" i="72"/>
  <c r="R11" i="10"/>
  <c r="R11" i="13"/>
  <c r="R11" i="16" s="1"/>
  <c r="Q110" i="48"/>
  <c r="Q109" i="44"/>
  <c r="P68" i="67"/>
  <c r="P70" i="42"/>
  <c r="P321" i="71"/>
  <c r="P149" i="56"/>
  <c r="O143" i="66"/>
  <c r="O50" i="46"/>
  <c r="P323" i="72"/>
  <c r="P169" i="56"/>
  <c r="P10" i="25"/>
  <c r="P10" i="28" s="1"/>
  <c r="P328" i="72"/>
  <c r="P174" i="56"/>
  <c r="Q338" i="66"/>
  <c r="Q53" i="56"/>
  <c r="O144" i="66"/>
  <c r="O51" i="46"/>
  <c r="P70" i="65"/>
  <c r="P36" i="42"/>
  <c r="O340" i="70"/>
  <c r="O136" i="56"/>
  <c r="P143" i="66"/>
  <c r="P50" i="46"/>
  <c r="P146" i="62"/>
  <c r="P427" i="71"/>
  <c r="P426" i="71" s="1"/>
  <c r="R9" i="13"/>
  <c r="R9" i="16" s="1"/>
  <c r="R9" i="10"/>
  <c r="N428" i="70"/>
  <c r="N427" i="70" s="1"/>
  <c r="N128" i="61"/>
  <c r="P26" i="56"/>
  <c r="O485" i="68"/>
  <c r="O484" i="68" s="1"/>
  <c r="O86" i="62"/>
  <c r="O85" i="59"/>
  <c r="N409" i="72"/>
  <c r="N408" i="72" s="1"/>
  <c r="N164" i="61"/>
  <c r="O199" i="64"/>
  <c r="O198" i="64" s="1"/>
  <c r="O8" i="51"/>
  <c r="O7" i="48"/>
  <c r="R10" i="13"/>
  <c r="R10" i="16" s="1"/>
  <c r="R10" i="10"/>
  <c r="O147" i="51"/>
  <c r="O146" i="48"/>
  <c r="O173" i="71"/>
  <c r="O172" i="71" s="1"/>
  <c r="P100" i="72"/>
  <c r="P110" i="58"/>
  <c r="P109" i="54"/>
  <c r="N409" i="71"/>
  <c r="N408" i="71" s="1"/>
  <c r="N146" i="61"/>
  <c r="P6" i="25"/>
  <c r="P6" i="28" s="1"/>
  <c r="O328" i="72"/>
  <c r="O174" i="56"/>
  <c r="P324" i="72"/>
  <c r="P170" i="56"/>
  <c r="O69" i="67"/>
  <c r="O73" i="42"/>
  <c r="O70" i="67"/>
  <c r="O74" i="42"/>
  <c r="P70" i="70"/>
  <c r="P136" i="42"/>
  <c r="T143" i="69"/>
  <c r="T112" i="46"/>
  <c r="Q18" i="23"/>
  <c r="Q18" i="26" s="1"/>
  <c r="O99" i="6"/>
  <c r="O121" i="65"/>
  <c r="O140" i="65" s="1"/>
  <c r="O141" i="65"/>
  <c r="O147" i="49"/>
  <c r="O147" i="46"/>
  <c r="O146" i="45"/>
  <c r="O146" i="46" s="1"/>
  <c r="O173" i="72"/>
  <c r="O172" i="72" s="1"/>
  <c r="O164" i="48"/>
  <c r="O165" i="51"/>
  <c r="R7" i="13"/>
  <c r="R7" i="16" s="1"/>
  <c r="R7" i="10"/>
  <c r="N19" i="23"/>
  <c r="N19" i="26" s="1"/>
  <c r="N19" i="21"/>
  <c r="P18" i="13"/>
  <c r="P18" i="16" s="1"/>
  <c r="P18" i="10"/>
  <c r="O325" i="71"/>
  <c r="O153" i="56"/>
  <c r="O179" i="65"/>
  <c r="O178" i="65" s="1"/>
  <c r="O28" i="48"/>
  <c r="O29" i="51"/>
  <c r="P409" i="71"/>
  <c r="P408" i="71" s="1"/>
  <c r="P146" i="61"/>
  <c r="Q23" i="24"/>
  <c r="Q23" i="27" s="1"/>
  <c r="Q23" i="21"/>
  <c r="P7" i="25"/>
  <c r="P7" i="28" s="1"/>
  <c r="Q75" i="64"/>
  <c r="Q10" i="42"/>
  <c r="P68" i="66"/>
  <c r="P51" i="42"/>
  <c r="T336" i="69"/>
  <c r="T113" i="56"/>
  <c r="N447" i="67"/>
  <c r="N446" i="67" s="1"/>
  <c r="N66" i="62"/>
  <c r="N427" i="71"/>
  <c r="N426" i="71" s="1"/>
  <c r="N146" i="62"/>
  <c r="O37" i="56"/>
  <c r="O15" i="8"/>
  <c r="O16" i="12"/>
  <c r="O137" i="71"/>
  <c r="O118" i="71"/>
  <c r="O136" i="71" s="1"/>
  <c r="N557" i="68"/>
  <c r="N556" i="68" s="1"/>
  <c r="N85" i="62"/>
  <c r="O67" i="49"/>
  <c r="O67" i="46"/>
  <c r="O66" i="45"/>
  <c r="O66" i="46" s="1"/>
  <c r="O85" i="58"/>
  <c r="O461" i="68"/>
  <c r="O460" i="68" s="1"/>
  <c r="O86" i="61"/>
  <c r="P9" i="21"/>
  <c r="P255" i="69"/>
  <c r="P254" i="69" s="1"/>
  <c r="P109" i="52"/>
  <c r="P5" i="23"/>
  <c r="P5" i="26" s="1"/>
  <c r="P9" i="25"/>
  <c r="P9" i="28" s="1"/>
  <c r="O70" i="65"/>
  <c r="O36" i="42"/>
  <c r="Q67" i="69"/>
  <c r="Q112" i="42"/>
  <c r="O29" i="49"/>
  <c r="O29" i="46"/>
  <c r="O28" i="45"/>
  <c r="O28" i="46" s="1"/>
  <c r="O179" i="67"/>
  <c r="O178" i="67" s="1"/>
  <c r="O66" i="48"/>
  <c r="O67" i="51"/>
  <c r="T180" i="68"/>
  <c r="T95" i="46"/>
  <c r="O145" i="67"/>
  <c r="O71" i="46"/>
  <c r="U11" i="12"/>
  <c r="U11" i="15" s="1"/>
  <c r="P325" i="71"/>
  <c r="P153" i="56"/>
  <c r="O79" i="68"/>
  <c r="O88" i="42"/>
  <c r="P321" i="72"/>
  <c r="P167" i="56"/>
  <c r="O143" i="70"/>
  <c r="O131" i="46"/>
  <c r="P330" i="65"/>
  <c r="O179" i="66"/>
  <c r="O178" i="66" s="1"/>
  <c r="O47" i="48"/>
  <c r="O48" i="51"/>
  <c r="N447" i="70"/>
  <c r="N446" i="70" s="1"/>
  <c r="N128" i="62"/>
  <c r="P110" i="59"/>
  <c r="P109" i="55"/>
  <c r="P110" i="56"/>
  <c r="O156" i="56"/>
  <c r="R6" i="13"/>
  <c r="R6" i="16" s="1"/>
  <c r="R6" i="10"/>
  <c r="O121" i="67"/>
  <c r="O140" i="67" s="1"/>
  <c r="O141" i="67"/>
  <c r="N427" i="72"/>
  <c r="N426" i="72" s="1"/>
  <c r="N164" i="62"/>
  <c r="Q116" i="56"/>
  <c r="O219" i="68"/>
  <c r="O218" i="68" s="1"/>
  <c r="O85" i="48"/>
  <c r="O86" i="51"/>
  <c r="O330" i="66"/>
  <c r="P107" i="56"/>
  <c r="O36" i="56"/>
  <c r="P322" i="72"/>
  <c r="P168" i="56"/>
  <c r="O175" i="68"/>
  <c r="O90" i="46"/>
  <c r="O16" i="10"/>
  <c r="O15" i="9"/>
  <c r="O15" i="10" s="1"/>
  <c r="O16" i="13"/>
  <c r="P79" i="68"/>
  <c r="P88" i="42"/>
  <c r="M17" i="25"/>
  <c r="M17" i="28" s="1"/>
  <c r="U10" i="12"/>
  <c r="U10" i="15" s="1"/>
  <c r="P342" i="65"/>
  <c r="P38" i="56"/>
  <c r="N169" i="64"/>
  <c r="N20" i="46"/>
  <c r="O145" i="70"/>
  <c r="O133" i="46"/>
  <c r="O294" i="70"/>
  <c r="Q68" i="66"/>
  <c r="Q51" i="42"/>
  <c r="O324" i="71"/>
  <c r="O152" i="56"/>
  <c r="Q18" i="21"/>
  <c r="O86" i="49"/>
  <c r="O86" i="46"/>
  <c r="O85" i="45"/>
  <c r="O85" i="46" s="1"/>
  <c r="O7" i="23"/>
  <c r="O7" i="26" s="1"/>
  <c r="P313" i="69"/>
  <c r="P332" i="69" s="1"/>
  <c r="P333" i="69"/>
  <c r="O328" i="71"/>
  <c r="P410" i="68"/>
  <c r="O48" i="49"/>
  <c r="O48" i="46"/>
  <c r="O47" i="45"/>
  <c r="O47" i="46" s="1"/>
  <c r="O8" i="49"/>
  <c r="O8" i="46"/>
  <c r="O7" i="45"/>
  <c r="O7" i="46" s="1"/>
  <c r="P10" i="21"/>
  <c r="N447" i="65"/>
  <c r="N446" i="65" s="1"/>
  <c r="N28" i="62"/>
  <c r="P330" i="69"/>
  <c r="O165" i="49"/>
  <c r="O165" i="46"/>
  <c r="O164" i="45"/>
  <c r="O164" i="46" s="1"/>
  <c r="Q339" i="69"/>
  <c r="N66" i="61"/>
  <c r="N428" i="67"/>
  <c r="N427" i="67" s="1"/>
  <c r="P365" i="64"/>
  <c r="P15" i="18"/>
  <c r="P109" i="56" l="1"/>
  <c r="Q57" i="56"/>
  <c r="L429" i="68"/>
  <c r="L102" i="56"/>
  <c r="K3" i="22"/>
  <c r="K27" i="25"/>
  <c r="K27" i="28" s="1"/>
  <c r="M22" i="56"/>
  <c r="M383" i="64"/>
  <c r="L152" i="70"/>
  <c r="L140" i="46"/>
  <c r="Q342" i="66"/>
  <c r="M27" i="18"/>
  <c r="R6" i="56"/>
  <c r="O321" i="72"/>
  <c r="T21" i="14"/>
  <c r="T21" i="17" s="1"/>
  <c r="P20" i="13"/>
  <c r="P20" i="16" s="1"/>
  <c r="P20" i="10"/>
  <c r="T20" i="14"/>
  <c r="T20" i="17" s="1"/>
  <c r="T150" i="66"/>
  <c r="T57" i="46"/>
  <c r="Q18" i="25"/>
  <c r="Q18" i="28" s="1"/>
  <c r="O557" i="68"/>
  <c r="O556" i="68" s="1"/>
  <c r="O85" i="62"/>
  <c r="T150" i="65"/>
  <c r="T38" i="46"/>
  <c r="Q323" i="64"/>
  <c r="Q4" i="54"/>
  <c r="Q5" i="21"/>
  <c r="P70" i="71"/>
  <c r="P154" i="42"/>
  <c r="O294" i="66"/>
  <c r="Q330" i="69"/>
  <c r="Q107" i="56"/>
  <c r="Q10" i="23"/>
  <c r="Q10" i="26" s="1"/>
  <c r="Q330" i="65"/>
  <c r="Q6" i="23"/>
  <c r="Q6" i="26" s="1"/>
  <c r="O191" i="72"/>
  <c r="O190" i="72" s="1"/>
  <c r="O165" i="52"/>
  <c r="O164" i="49"/>
  <c r="O220" i="64"/>
  <c r="O219" i="64" s="1"/>
  <c r="O8" i="52"/>
  <c r="O7" i="49"/>
  <c r="N28" i="13"/>
  <c r="N28" i="16" s="1"/>
  <c r="N28" i="10"/>
  <c r="R107" i="46"/>
  <c r="O198" i="67"/>
  <c r="O197" i="67" s="1"/>
  <c r="O67" i="52"/>
  <c r="O66" i="49"/>
  <c r="U8" i="12"/>
  <c r="U8" i="15" s="1"/>
  <c r="U8" i="14"/>
  <c r="U8" i="17" s="1"/>
  <c r="Q11" i="24"/>
  <c r="Q11" i="27" s="1"/>
  <c r="P156" i="56"/>
  <c r="O227" i="71"/>
  <c r="O226" i="71" s="1"/>
  <c r="O146" i="51"/>
  <c r="O20" i="13"/>
  <c r="O20" i="16" s="1"/>
  <c r="O20" i="10"/>
  <c r="P339" i="65"/>
  <c r="P35" i="56"/>
  <c r="T145" i="69"/>
  <c r="T114" i="46"/>
  <c r="P114" i="64"/>
  <c r="L344" i="70"/>
  <c r="L140" i="56"/>
  <c r="T22" i="14"/>
  <c r="T22" i="17" s="1"/>
  <c r="Q344" i="64"/>
  <c r="O294" i="67"/>
  <c r="O323" i="71"/>
  <c r="O151" i="56"/>
  <c r="T142" i="71"/>
  <c r="T152" i="46"/>
  <c r="Q338" i="67"/>
  <c r="Q72" i="56"/>
  <c r="T142" i="72"/>
  <c r="T170" i="46"/>
  <c r="R335" i="69"/>
  <c r="R112" i="56"/>
  <c r="P122" i="68"/>
  <c r="R5" i="10"/>
  <c r="R5" i="13"/>
  <c r="R5" i="16" s="1"/>
  <c r="N152" i="67"/>
  <c r="N78" i="46"/>
  <c r="P102" i="67"/>
  <c r="O243" i="68"/>
  <c r="O242" i="68" s="1"/>
  <c r="O86" i="52"/>
  <c r="O85" i="49"/>
  <c r="O129" i="58"/>
  <c r="O128" i="54"/>
  <c r="O85" i="51"/>
  <c r="O291" i="68"/>
  <c r="O290" i="68" s="1"/>
  <c r="R342" i="69"/>
  <c r="R119" i="56"/>
  <c r="O236" i="66"/>
  <c r="O235" i="66" s="1"/>
  <c r="O47" i="51"/>
  <c r="R138" i="69"/>
  <c r="O533" i="68"/>
  <c r="O532" i="68" s="1"/>
  <c r="O85" i="61"/>
  <c r="O167" i="56"/>
  <c r="T23" i="14"/>
  <c r="T23" i="17" s="1"/>
  <c r="U5" i="12"/>
  <c r="U5" i="15" s="1"/>
  <c r="U5" i="14"/>
  <c r="U5" i="17" s="1"/>
  <c r="Q9" i="24"/>
  <c r="Q9" i="27" s="1"/>
  <c r="P328" i="71"/>
  <c r="P371" i="69"/>
  <c r="P370" i="69" s="1"/>
  <c r="P110" i="61"/>
  <c r="P109" i="58"/>
  <c r="P165" i="48"/>
  <c r="P164" i="44"/>
  <c r="P5" i="25"/>
  <c r="P5" i="28" s="1"/>
  <c r="O321" i="71"/>
  <c r="O149" i="56"/>
  <c r="T163" i="64"/>
  <c r="T14" i="46"/>
  <c r="O322" i="71"/>
  <c r="O150" i="56"/>
  <c r="T150" i="70"/>
  <c r="T138" i="46"/>
  <c r="O68" i="71"/>
  <c r="O150" i="42"/>
  <c r="O129" i="59"/>
  <c r="O128" i="55"/>
  <c r="O129" i="56"/>
  <c r="O335" i="70"/>
  <c r="O131" i="56"/>
  <c r="Q145" i="66"/>
  <c r="Q52" i="46"/>
  <c r="Q330" i="70"/>
  <c r="Q126" i="56"/>
  <c r="Q11" i="23"/>
  <c r="Q11" i="26" s="1"/>
  <c r="R23" i="23"/>
  <c r="R23" i="26" s="1"/>
  <c r="P67" i="65"/>
  <c r="P31" i="42"/>
  <c r="T146" i="65"/>
  <c r="T34" i="46"/>
  <c r="Q410" i="68"/>
  <c r="Q9" i="23"/>
  <c r="Q9" i="26" s="1"/>
  <c r="P69" i="65"/>
  <c r="P35" i="42"/>
  <c r="O48" i="52"/>
  <c r="O47" i="49"/>
  <c r="O198" i="66"/>
  <c r="O197" i="66" s="1"/>
  <c r="R126" i="46"/>
  <c r="O24" i="13"/>
  <c r="O24" i="16" s="1"/>
  <c r="O24" i="10"/>
  <c r="O313" i="70"/>
  <c r="O332" i="70" s="1"/>
  <c r="O333" i="70"/>
  <c r="O198" i="65"/>
  <c r="O197" i="65" s="1"/>
  <c r="O29" i="52"/>
  <c r="O28" i="49"/>
  <c r="O191" i="71"/>
  <c r="O190" i="71" s="1"/>
  <c r="O147" i="52"/>
  <c r="O146" i="49"/>
  <c r="O262" i="64"/>
  <c r="O261" i="64" s="1"/>
  <c r="O7" i="51"/>
  <c r="U6" i="12"/>
  <c r="U6" i="15" s="1"/>
  <c r="U6" i="14"/>
  <c r="U6" i="17" s="1"/>
  <c r="Q141" i="69"/>
  <c r="Q121" i="69"/>
  <c r="Q140" i="69" s="1"/>
  <c r="R45" i="46"/>
  <c r="O282" i="71"/>
  <c r="O70" i="70"/>
  <c r="O136" i="42"/>
  <c r="Q330" i="66"/>
  <c r="Q7" i="23"/>
  <c r="Q7" i="26" s="1"/>
  <c r="P173" i="68"/>
  <c r="P88" i="46"/>
  <c r="P17" i="18"/>
  <c r="O173" i="68"/>
  <c r="O88" i="46"/>
  <c r="P145" i="67"/>
  <c r="P71" i="46"/>
  <c r="O144" i="70"/>
  <c r="O132" i="46"/>
  <c r="O68" i="65"/>
  <c r="O32" i="42"/>
  <c r="P68" i="70"/>
  <c r="P132" i="42"/>
  <c r="T146" i="72"/>
  <c r="T174" i="46"/>
  <c r="P100" i="71"/>
  <c r="P70" i="67"/>
  <c r="P74" i="42"/>
  <c r="O69" i="72"/>
  <c r="O171" i="42"/>
  <c r="T167" i="64"/>
  <c r="T18" i="46"/>
  <c r="P69" i="67"/>
  <c r="P73" i="42"/>
  <c r="O69" i="70"/>
  <c r="O135" i="42"/>
  <c r="P102" i="70"/>
  <c r="O67" i="65"/>
  <c r="O31" i="42"/>
  <c r="R367" i="64"/>
  <c r="Q6" i="24"/>
  <c r="Q6" i="27" s="1"/>
  <c r="Q6" i="21"/>
  <c r="R138" i="70"/>
  <c r="O15" i="12"/>
  <c r="O15" i="15" s="1"/>
  <c r="O16" i="15"/>
  <c r="P171" i="56"/>
  <c r="P36" i="56"/>
  <c r="P449" i="64"/>
  <c r="P4" i="60"/>
  <c r="P4" i="63"/>
  <c r="P512" i="64"/>
  <c r="O255" i="70"/>
  <c r="O254" i="70" s="1"/>
  <c r="O128" i="52"/>
  <c r="R8" i="10"/>
  <c r="R8" i="13"/>
  <c r="R8" i="16" s="1"/>
  <c r="R138" i="66"/>
  <c r="P68" i="72"/>
  <c r="P168" i="42"/>
  <c r="P69" i="70"/>
  <c r="P135" i="42"/>
  <c r="Q418" i="68"/>
  <c r="Q91" i="56"/>
  <c r="O227" i="72"/>
  <c r="O226" i="72" s="1"/>
  <c r="O164" i="51"/>
  <c r="T146" i="71"/>
  <c r="T156" i="46"/>
  <c r="P102" i="65"/>
  <c r="P67" i="70"/>
  <c r="P131" i="42"/>
  <c r="P67" i="67"/>
  <c r="P69" i="42"/>
  <c r="P102" i="66"/>
  <c r="T150" i="67"/>
  <c r="T76" i="46"/>
  <c r="P375" i="64"/>
  <c r="O174" i="68"/>
  <c r="O89" i="46"/>
  <c r="Q70" i="66"/>
  <c r="Q55" i="42"/>
  <c r="P143" i="70"/>
  <c r="P131" i="46"/>
  <c r="Q26" i="56"/>
  <c r="R26" i="46"/>
  <c r="P325" i="72"/>
  <c r="O153" i="6"/>
  <c r="O129" i="6"/>
  <c r="Q5" i="24"/>
  <c r="Q5" i="27" s="1"/>
  <c r="T24" i="14"/>
  <c r="T24" i="17" s="1"/>
  <c r="P37" i="56"/>
  <c r="R83" i="46"/>
  <c r="P340" i="65"/>
  <c r="O282" i="72"/>
  <c r="P80" i="68"/>
  <c r="P89" i="42"/>
  <c r="Q69" i="66"/>
  <c r="Q54" i="42"/>
  <c r="O67" i="67"/>
  <c r="O69" i="42"/>
  <c r="N19" i="25"/>
  <c r="N19" i="28" s="1"/>
  <c r="N17" i="22"/>
  <c r="O7" i="25"/>
  <c r="O7" i="28" s="1"/>
  <c r="O4" i="22"/>
  <c r="Q110" i="49"/>
  <c r="Q110" i="46"/>
  <c r="Q109" i="45"/>
  <c r="Q109" i="46" s="1"/>
  <c r="P11" i="24"/>
  <c r="P11" i="27" s="1"/>
  <c r="T184" i="68"/>
  <c r="T99" i="46"/>
  <c r="O144" i="67"/>
  <c r="O70" i="46"/>
  <c r="O68" i="72"/>
  <c r="O168" i="42"/>
  <c r="P324" i="71"/>
  <c r="P152" i="56"/>
  <c r="P145" i="66"/>
  <c r="P52" i="46"/>
  <c r="P69" i="72"/>
  <c r="P171" i="42"/>
  <c r="O294" i="65"/>
  <c r="Q428" i="64"/>
  <c r="Q4" i="59"/>
  <c r="Q4" i="62"/>
  <c r="Q491" i="64"/>
  <c r="O324" i="72"/>
  <c r="O170" i="56"/>
  <c r="R70" i="69"/>
  <c r="R117" i="42"/>
  <c r="O16" i="16"/>
  <c r="O15" i="13"/>
  <c r="O15" i="16" s="1"/>
  <c r="P390" i="69"/>
  <c r="P389" i="69" s="1"/>
  <c r="P110" i="62"/>
  <c r="P109" i="59"/>
  <c r="R138" i="65"/>
  <c r="O236" i="67"/>
  <c r="O235" i="67" s="1"/>
  <c r="O66" i="51"/>
  <c r="Q10" i="24"/>
  <c r="Q10" i="27" s="1"/>
  <c r="Q10" i="21"/>
  <c r="Q7" i="24"/>
  <c r="Q7" i="27" s="1"/>
  <c r="O236" i="65"/>
  <c r="O235" i="65" s="1"/>
  <c r="O28" i="51"/>
  <c r="Q4" i="55"/>
  <c r="P341" i="65"/>
  <c r="R168" i="68"/>
  <c r="Q179" i="69"/>
  <c r="Q178" i="69" s="1"/>
  <c r="Q109" i="48"/>
  <c r="Q110" i="51"/>
  <c r="P371" i="64" l="1"/>
  <c r="Q7" i="21"/>
  <c r="O169" i="56"/>
  <c r="Q76" i="56"/>
  <c r="Q366" i="64"/>
  <c r="Q342" i="67"/>
  <c r="Q5" i="56"/>
  <c r="O323" i="72"/>
  <c r="O128" i="56"/>
  <c r="P10" i="56"/>
  <c r="M344" i="69"/>
  <c r="M121" i="56"/>
  <c r="L187" i="68"/>
  <c r="L102" i="46"/>
  <c r="L158" i="46"/>
  <c r="L148" i="71"/>
  <c r="K3" i="25"/>
  <c r="L176" i="46"/>
  <c r="L148" i="72"/>
  <c r="L121" i="46"/>
  <c r="L152" i="69"/>
  <c r="M30" i="24"/>
  <c r="M30" i="27" s="1"/>
  <c r="L170" i="64"/>
  <c r="L21" i="46"/>
  <c r="L152" i="66"/>
  <c r="L59" i="46"/>
  <c r="P14" i="56"/>
  <c r="M78" i="56"/>
  <c r="M30" i="23"/>
  <c r="M30" i="26" s="1"/>
  <c r="M344" i="67"/>
  <c r="L40" i="46"/>
  <c r="L152" i="65"/>
  <c r="Q11" i="21"/>
  <c r="O29" i="59"/>
  <c r="O28" i="55"/>
  <c r="O29" i="56"/>
  <c r="P173" i="72"/>
  <c r="P172" i="72" s="1"/>
  <c r="P165" i="51"/>
  <c r="P164" i="48"/>
  <c r="Q69" i="69"/>
  <c r="Q116" i="42"/>
  <c r="Q11" i="25"/>
  <c r="Q11" i="28" s="1"/>
  <c r="P421" i="68"/>
  <c r="P94" i="56"/>
  <c r="O375" i="64"/>
  <c r="O14" i="56"/>
  <c r="Q102" i="65"/>
  <c r="Q70" i="67"/>
  <c r="Q74" i="42"/>
  <c r="O70" i="72"/>
  <c r="O172" i="42"/>
  <c r="P68" i="71"/>
  <c r="P150" i="42"/>
  <c r="Q294" i="69"/>
  <c r="T19" i="14"/>
  <c r="T19" i="17" s="1"/>
  <c r="T17" i="11"/>
  <c r="Q8" i="24"/>
  <c r="Q8" i="27" s="1"/>
  <c r="O313" i="65"/>
  <c r="O332" i="65" s="1"/>
  <c r="O333" i="65"/>
  <c r="O255" i="66"/>
  <c r="O254" i="66" s="1"/>
  <c r="O47" i="52"/>
  <c r="O67" i="58"/>
  <c r="O66" i="54"/>
  <c r="P8" i="48"/>
  <c r="P7" i="44"/>
  <c r="O255" i="67"/>
  <c r="O254" i="67" s="1"/>
  <c r="O66" i="52"/>
  <c r="Q236" i="69"/>
  <c r="Q235" i="69" s="1"/>
  <c r="Q109" i="51"/>
  <c r="O300" i="72"/>
  <c r="O318" i="72" s="1"/>
  <c r="O319" i="72"/>
  <c r="P70" i="72"/>
  <c r="P172" i="42"/>
  <c r="P374" i="64"/>
  <c r="P13" i="56"/>
  <c r="P145" i="70"/>
  <c r="P133" i="46"/>
  <c r="O67" i="71"/>
  <c r="O149" i="42"/>
  <c r="O69" i="65"/>
  <c r="O35" i="42"/>
  <c r="Q68" i="70"/>
  <c r="Q132" i="42"/>
  <c r="Q80" i="68"/>
  <c r="Q89" i="42"/>
  <c r="R23" i="25"/>
  <c r="R23" i="28" s="1"/>
  <c r="O120" i="6"/>
  <c r="O160" i="6"/>
  <c r="O136" i="6"/>
  <c r="R18" i="24"/>
  <c r="R18" i="27" s="1"/>
  <c r="P48" i="48"/>
  <c r="P47" i="44"/>
  <c r="P330" i="70"/>
  <c r="O255" i="65"/>
  <c r="O254" i="65" s="1"/>
  <c r="O28" i="52"/>
  <c r="P428" i="69"/>
  <c r="P427" i="69" s="1"/>
  <c r="P109" i="61"/>
  <c r="O48" i="59"/>
  <c r="O47" i="55"/>
  <c r="O48" i="56"/>
  <c r="R64" i="46"/>
  <c r="Q5" i="23"/>
  <c r="Q5" i="26" s="1"/>
  <c r="O31" i="23"/>
  <c r="O31" i="26" s="1"/>
  <c r="O15" i="20"/>
  <c r="O16" i="24"/>
  <c r="P11" i="23"/>
  <c r="P11" i="26" s="1"/>
  <c r="V4" i="11"/>
  <c r="O337" i="66"/>
  <c r="O52" i="56"/>
  <c r="P175" i="68"/>
  <c r="P90" i="46"/>
  <c r="O376" i="64"/>
  <c r="O15" i="56"/>
  <c r="P144" i="66"/>
  <c r="P51" i="46"/>
  <c r="Q330" i="67"/>
  <c r="Q8" i="23"/>
  <c r="Q8" i="26" s="1"/>
  <c r="Q143" i="66"/>
  <c r="Q50" i="46"/>
  <c r="O29" i="58"/>
  <c r="O28" i="54"/>
  <c r="P11" i="21"/>
  <c r="O4" i="25"/>
  <c r="O4" i="28" s="1"/>
  <c r="P129" i="48"/>
  <c r="P128" i="44"/>
  <c r="O147" i="58"/>
  <c r="O146" i="54"/>
  <c r="Q9" i="21"/>
  <c r="R23" i="21"/>
  <c r="R23" i="24"/>
  <c r="R23" i="27" s="1"/>
  <c r="Q365" i="64"/>
  <c r="O283" i="64"/>
  <c r="O282" i="64" s="1"/>
  <c r="O7" i="52"/>
  <c r="O333" i="66"/>
  <c r="O313" i="66"/>
  <c r="O332" i="66" s="1"/>
  <c r="O48" i="58"/>
  <c r="O47" i="54"/>
  <c r="R138" i="67"/>
  <c r="Q45" i="56"/>
  <c r="Q67" i="66"/>
  <c r="Q50" i="42"/>
  <c r="P143" i="67"/>
  <c r="P69" i="46"/>
  <c r="P69" i="71"/>
  <c r="P153" i="42"/>
  <c r="S14" i="18"/>
  <c r="O16" i="21"/>
  <c r="P145" i="65"/>
  <c r="P33" i="46"/>
  <c r="N17" i="25"/>
  <c r="N17" i="28" s="1"/>
  <c r="T23" i="13"/>
  <c r="T23" i="16" s="1"/>
  <c r="T23" i="10"/>
  <c r="O22" i="13"/>
  <c r="O22" i="16" s="1"/>
  <c r="O22" i="10"/>
  <c r="Q83" i="56"/>
  <c r="P67" i="48"/>
  <c r="P66" i="44"/>
  <c r="Q10" i="25"/>
  <c r="Q10" i="28" s="1"/>
  <c r="O69" i="71"/>
  <c r="O153" i="42"/>
  <c r="P22" i="13"/>
  <c r="P22" i="16" s="1"/>
  <c r="P22" i="10"/>
  <c r="P86" i="48"/>
  <c r="P85" i="44"/>
  <c r="Q9" i="25"/>
  <c r="Q9" i="28" s="1"/>
  <c r="N186" i="68"/>
  <c r="N101" i="46"/>
  <c r="Q70" i="69"/>
  <c r="Q117" i="42"/>
  <c r="Q386" i="64"/>
  <c r="Q4" i="57"/>
  <c r="O77" i="64"/>
  <c r="O12" i="42"/>
  <c r="Q338" i="70"/>
  <c r="Q134" i="56"/>
  <c r="O419" i="68"/>
  <c r="O92" i="56"/>
  <c r="R102" i="69"/>
  <c r="P447" i="69"/>
  <c r="P446" i="69" s="1"/>
  <c r="P109" i="62"/>
  <c r="P147" i="48"/>
  <c r="P146" i="44"/>
  <c r="P18" i="24"/>
  <c r="P18" i="27" s="1"/>
  <c r="P18" i="21"/>
  <c r="O245" i="71"/>
  <c r="O244" i="71" s="1"/>
  <c r="O146" i="52"/>
  <c r="P165" i="49"/>
  <c r="P165" i="46"/>
  <c r="P164" i="45"/>
  <c r="P164" i="46" s="1"/>
  <c r="P18" i="23"/>
  <c r="P18" i="26" s="1"/>
  <c r="O147" i="59"/>
  <c r="O146" i="55"/>
  <c r="O147" i="56"/>
  <c r="O128" i="59"/>
  <c r="O129" i="62"/>
  <c r="O390" i="70"/>
  <c r="O389" i="70" s="1"/>
  <c r="O315" i="68"/>
  <c r="O314" i="68" s="1"/>
  <c r="O85" i="52"/>
  <c r="Q407" i="64"/>
  <c r="Q4" i="58"/>
  <c r="Q470" i="64"/>
  <c r="Q4" i="61"/>
  <c r="Q6" i="25"/>
  <c r="Q6" i="28" s="1"/>
  <c r="P141" i="72"/>
  <c r="P169" i="46"/>
  <c r="P67" i="72"/>
  <c r="P167" i="42"/>
  <c r="Q144" i="66"/>
  <c r="Q51" i="46"/>
  <c r="Q7" i="25"/>
  <c r="Q7" i="28" s="1"/>
  <c r="P322" i="71"/>
  <c r="P150" i="56"/>
  <c r="P144" i="67"/>
  <c r="P70" i="46"/>
  <c r="O141" i="72"/>
  <c r="O169" i="46"/>
  <c r="P77" i="64"/>
  <c r="P12" i="42"/>
  <c r="Q4" i="56"/>
  <c r="O165" i="58"/>
  <c r="O164" i="54"/>
  <c r="P29" i="48"/>
  <c r="P28" i="44"/>
  <c r="O67" i="59"/>
  <c r="O66" i="55"/>
  <c r="O67" i="56"/>
  <c r="P118" i="72"/>
  <c r="P136" i="72" s="1"/>
  <c r="P137" i="72"/>
  <c r="O300" i="71"/>
  <c r="O318" i="71" s="1"/>
  <c r="O319" i="71"/>
  <c r="N30" i="13"/>
  <c r="N30" i="16" s="1"/>
  <c r="N30" i="10"/>
  <c r="O245" i="72"/>
  <c r="O244" i="72" s="1"/>
  <c r="O164" i="52"/>
  <c r="O17" i="18"/>
  <c r="T144" i="69"/>
  <c r="T113" i="46"/>
  <c r="O143" i="67"/>
  <c r="O69" i="46"/>
  <c r="O145" i="65"/>
  <c r="O33" i="46"/>
  <c r="Q159" i="64"/>
  <c r="Q10" i="46"/>
  <c r="R371" i="64"/>
  <c r="R10" i="56"/>
  <c r="O20" i="23"/>
  <c r="O20" i="26" s="1"/>
  <c r="O141" i="71"/>
  <c r="O151" i="46"/>
  <c r="O372" i="64"/>
  <c r="O11" i="56"/>
  <c r="Q109" i="49"/>
  <c r="Q198" i="69"/>
  <c r="Q197" i="69" s="1"/>
  <c r="Q110" i="52"/>
  <c r="O313" i="67"/>
  <c r="O332" i="67" s="1"/>
  <c r="O333" i="67"/>
  <c r="P126" i="56"/>
  <c r="O165" i="59"/>
  <c r="O164" i="55"/>
  <c r="O165" i="56"/>
  <c r="T26" i="13"/>
  <c r="T26" i="16" s="1"/>
  <c r="T26" i="10"/>
  <c r="O371" i="70"/>
  <c r="O370" i="70" s="1"/>
  <c r="O129" i="61"/>
  <c r="O128" i="58"/>
  <c r="O26" i="23"/>
  <c r="O26" i="26" s="1"/>
  <c r="Q15" i="18"/>
  <c r="O66" i="56" l="1"/>
  <c r="P15" i="56"/>
  <c r="O322" i="72"/>
  <c r="O146" i="56"/>
  <c r="O379" i="64"/>
  <c r="O374" i="64"/>
  <c r="Q335" i="67"/>
  <c r="P376" i="64"/>
  <c r="O13" i="56"/>
  <c r="O428" i="68"/>
  <c r="O168" i="56"/>
  <c r="Q69" i="56"/>
  <c r="M429" i="68"/>
  <c r="M102" i="56"/>
  <c r="M344" i="70"/>
  <c r="M140" i="56"/>
  <c r="K3" i="28"/>
  <c r="O164" i="56"/>
  <c r="M343" i="67"/>
  <c r="M77" i="56"/>
  <c r="L29" i="13"/>
  <c r="L29" i="16" s="1"/>
  <c r="L29" i="10"/>
  <c r="M30" i="25"/>
  <c r="M30" i="28" s="1"/>
  <c r="O18" i="56"/>
  <c r="M30" i="21"/>
  <c r="L29" i="14"/>
  <c r="L29" i="17" s="1"/>
  <c r="L27" i="11"/>
  <c r="P20" i="24"/>
  <c r="P20" i="27" s="1"/>
  <c r="O162" i="64"/>
  <c r="O13" i="46"/>
  <c r="P144" i="70"/>
  <c r="P132" i="46"/>
  <c r="Q70" i="70"/>
  <c r="Q136" i="42"/>
  <c r="O336" i="66"/>
  <c r="O51" i="56"/>
  <c r="R79" i="68"/>
  <c r="R88" i="42"/>
  <c r="P143" i="65"/>
  <c r="P31" i="46"/>
  <c r="Q102" i="70"/>
  <c r="O143" i="65"/>
  <c r="O31" i="46"/>
  <c r="O373" i="72"/>
  <c r="O372" i="72" s="1"/>
  <c r="O165" i="62"/>
  <c r="O164" i="59"/>
  <c r="O50" i="56"/>
  <c r="R154" i="64"/>
  <c r="P165" i="52"/>
  <c r="P191" i="72"/>
  <c r="P190" i="72" s="1"/>
  <c r="P164" i="49"/>
  <c r="P173" i="71"/>
  <c r="P172" i="71" s="1"/>
  <c r="P146" i="48"/>
  <c r="P147" i="51"/>
  <c r="R110" i="48"/>
  <c r="R109" i="44"/>
  <c r="P85" i="48"/>
  <c r="P86" i="51"/>
  <c r="P219" i="68"/>
  <c r="P218" i="68" s="1"/>
  <c r="Q313" i="69"/>
  <c r="Q332" i="69" s="1"/>
  <c r="Q333" i="69"/>
  <c r="P135" i="64"/>
  <c r="P156" i="64" s="1"/>
  <c r="P157" i="64"/>
  <c r="P179" i="66"/>
  <c r="P178" i="66" s="1"/>
  <c r="P48" i="51"/>
  <c r="P47" i="48"/>
  <c r="O21" i="24"/>
  <c r="O21" i="27" s="1"/>
  <c r="Q8" i="21"/>
  <c r="O28" i="56"/>
  <c r="P420" i="68"/>
  <c r="P93" i="56"/>
  <c r="Q255" i="69"/>
  <c r="Q254" i="69" s="1"/>
  <c r="Q109" i="52"/>
  <c r="S9" i="13"/>
  <c r="S9" i="16" s="1"/>
  <c r="S9" i="10"/>
  <c r="P379" i="64"/>
  <c r="P18" i="56"/>
  <c r="O31" i="25"/>
  <c r="O31" i="28" s="1"/>
  <c r="Q175" i="68"/>
  <c r="Q90" i="46"/>
  <c r="P79" i="64"/>
  <c r="P16" i="42"/>
  <c r="P24" i="13"/>
  <c r="P24" i="16" s="1"/>
  <c r="P24" i="10"/>
  <c r="P29" i="49"/>
  <c r="P28" i="45"/>
  <c r="P28" i="46" s="1"/>
  <c r="P29" i="46"/>
  <c r="Q18" i="13"/>
  <c r="Q18" i="16" s="1"/>
  <c r="Q18" i="10"/>
  <c r="O335" i="66"/>
  <c r="P28" i="48"/>
  <c r="P29" i="51"/>
  <c r="P179" i="65"/>
  <c r="P178" i="65" s="1"/>
  <c r="S6" i="13"/>
  <c r="S6" i="16" s="1"/>
  <c r="S6" i="10"/>
  <c r="R418" i="68"/>
  <c r="R91" i="56"/>
  <c r="O24" i="24"/>
  <c r="O24" i="27" s="1"/>
  <c r="P50" i="56"/>
  <c r="O28" i="59"/>
  <c r="O29" i="62"/>
  <c r="O390" i="65"/>
  <c r="O389" i="65" s="1"/>
  <c r="Q114" i="64"/>
  <c r="P8" i="49"/>
  <c r="P8" i="46"/>
  <c r="P7" i="45"/>
  <c r="P7" i="46" s="1"/>
  <c r="R417" i="68"/>
  <c r="R90" i="56"/>
  <c r="Q102" i="66"/>
  <c r="Q100" i="71"/>
  <c r="P144" i="65"/>
  <c r="P32" i="46"/>
  <c r="Q69" i="70"/>
  <c r="Q135" i="42"/>
  <c r="O140" i="72"/>
  <c r="O168" i="46"/>
  <c r="P141" i="71"/>
  <c r="P151" i="46"/>
  <c r="R67" i="69"/>
  <c r="R112" i="42"/>
  <c r="P121" i="65"/>
  <c r="P140" i="65" s="1"/>
  <c r="P141" i="65"/>
  <c r="O21" i="13"/>
  <c r="O21" i="16" s="1"/>
  <c r="O21" i="10"/>
  <c r="O355" i="72"/>
  <c r="O354" i="72" s="1"/>
  <c r="O164" i="58"/>
  <c r="O165" i="61"/>
  <c r="O447" i="70"/>
  <c r="O446" i="70" s="1"/>
  <c r="O128" i="62"/>
  <c r="Q5" i="25"/>
  <c r="Q5" i="28" s="1"/>
  <c r="P67" i="51"/>
  <c r="P179" i="67"/>
  <c r="P178" i="67" s="1"/>
  <c r="P66" i="48"/>
  <c r="P147" i="49"/>
  <c r="P147" i="46"/>
  <c r="P146" i="45"/>
  <c r="P146" i="46" s="1"/>
  <c r="P48" i="49"/>
  <c r="P48" i="46"/>
  <c r="P47" i="45"/>
  <c r="P47" i="46" s="1"/>
  <c r="P67" i="49"/>
  <c r="P66" i="45"/>
  <c r="P66" i="46" s="1"/>
  <c r="P67" i="46"/>
  <c r="Q64" i="56"/>
  <c r="P335" i="66"/>
  <c r="P227" i="72"/>
  <c r="P226" i="72" s="1"/>
  <c r="P164" i="51"/>
  <c r="O20" i="24"/>
  <c r="O20" i="27" s="1"/>
  <c r="O20" i="21"/>
  <c r="O373" i="71"/>
  <c r="O372" i="71" s="1"/>
  <c r="O147" i="62"/>
  <c r="O146" i="59"/>
  <c r="P422" i="68"/>
  <c r="T17" i="14"/>
  <c r="T17" i="17" s="1"/>
  <c r="Q145" i="70"/>
  <c r="Q133" i="46"/>
  <c r="O337" i="67"/>
  <c r="O71" i="56"/>
  <c r="O21" i="23"/>
  <c r="O21" i="26" s="1"/>
  <c r="O144" i="65"/>
  <c r="O32" i="46"/>
  <c r="Q122" i="68"/>
  <c r="O422" i="68"/>
  <c r="O95" i="56"/>
  <c r="O140" i="71"/>
  <c r="O150" i="46"/>
  <c r="O128" i="61"/>
  <c r="O428" i="70"/>
  <c r="O427" i="70" s="1"/>
  <c r="O31" i="24"/>
  <c r="O31" i="27" s="1"/>
  <c r="O31" i="21"/>
  <c r="R18" i="23"/>
  <c r="R18" i="26" s="1"/>
  <c r="O390" i="67"/>
  <c r="O389" i="67" s="1"/>
  <c r="O67" i="62"/>
  <c r="O66" i="59"/>
  <c r="P118" i="71"/>
  <c r="P136" i="71" s="1"/>
  <c r="P137" i="71"/>
  <c r="P179" i="70"/>
  <c r="P178" i="70" s="1"/>
  <c r="P129" i="51"/>
  <c r="P128" i="48"/>
  <c r="O28" i="58"/>
  <c r="O29" i="61"/>
  <c r="O371" i="65"/>
  <c r="O370" i="65" s="1"/>
  <c r="P141" i="66"/>
  <c r="P121" i="66"/>
  <c r="P140" i="66" s="1"/>
  <c r="P141" i="67"/>
  <c r="P121" i="67"/>
  <c r="P140" i="67" s="1"/>
  <c r="R18" i="21"/>
  <c r="Q110" i="58"/>
  <c r="Q109" i="54"/>
  <c r="Q68" i="67"/>
  <c r="Q70" i="42"/>
  <c r="O417" i="68"/>
  <c r="O90" i="56"/>
  <c r="O22" i="23"/>
  <c r="O22" i="26" s="1"/>
  <c r="P146" i="68"/>
  <c r="P170" i="68" s="1"/>
  <c r="P171" i="68"/>
  <c r="Q110" i="59"/>
  <c r="Q109" i="55"/>
  <c r="Q110" i="56"/>
  <c r="P174" i="68"/>
  <c r="P89" i="46"/>
  <c r="O84" i="68"/>
  <c r="O97" i="42"/>
  <c r="Q338" i="65"/>
  <c r="Q34" i="56"/>
  <c r="O101" i="56"/>
  <c r="P11" i="25"/>
  <c r="P11" i="28" s="1"/>
  <c r="P4" i="22"/>
  <c r="O15" i="19"/>
  <c r="O15" i="21" s="1"/>
  <c r="O16" i="23"/>
  <c r="Q20" i="13"/>
  <c r="Q20" i="16" s="1"/>
  <c r="Q20" i="10"/>
  <c r="S4" i="18"/>
  <c r="S3" i="18" s="1"/>
  <c r="U7" i="12"/>
  <c r="U7" i="15" s="1"/>
  <c r="U7" i="14"/>
  <c r="U7" i="17" s="1"/>
  <c r="U4" i="7"/>
  <c r="U14" i="7"/>
  <c r="O371" i="67"/>
  <c r="O370" i="67" s="1"/>
  <c r="O67" i="61"/>
  <c r="O66" i="58"/>
  <c r="Q100" i="72"/>
  <c r="R5" i="46"/>
  <c r="O390" i="66"/>
  <c r="O389" i="66" s="1"/>
  <c r="O48" i="62"/>
  <c r="O47" i="59"/>
  <c r="Q29" i="48"/>
  <c r="Q28" i="44"/>
  <c r="O67" i="72"/>
  <c r="O167" i="42"/>
  <c r="O337" i="70"/>
  <c r="O133" i="56"/>
  <c r="O24" i="23"/>
  <c r="O24" i="26" s="1"/>
  <c r="Q8" i="25"/>
  <c r="Q8" i="28" s="1"/>
  <c r="N30" i="23"/>
  <c r="N30" i="26" s="1"/>
  <c r="P129" i="49"/>
  <c r="P128" i="45"/>
  <c r="P128" i="46" s="1"/>
  <c r="P129" i="46"/>
  <c r="Q449" i="64"/>
  <c r="Q4" i="60"/>
  <c r="Q4" i="63"/>
  <c r="Q512" i="64"/>
  <c r="N31" i="13"/>
  <c r="N31" i="16" s="1"/>
  <c r="N31" i="10"/>
  <c r="P21" i="13"/>
  <c r="P21" i="16" s="1"/>
  <c r="P21" i="10"/>
  <c r="O355" i="71"/>
  <c r="O354" i="71" s="1"/>
  <c r="O147" i="61"/>
  <c r="O146" i="58"/>
  <c r="P372" i="64"/>
  <c r="P11" i="56"/>
  <c r="O22" i="24"/>
  <c r="O22" i="27" s="1"/>
  <c r="Q79" i="68"/>
  <c r="Q88" i="42"/>
  <c r="P15" i="8"/>
  <c r="P16" i="12"/>
  <c r="P18" i="25"/>
  <c r="P18" i="28" s="1"/>
  <c r="O16" i="27"/>
  <c r="O15" i="24"/>
  <c r="O15" i="27" s="1"/>
  <c r="P282" i="72"/>
  <c r="P139" i="72"/>
  <c r="P167" i="46"/>
  <c r="P140" i="72"/>
  <c r="P168" i="46"/>
  <c r="O373" i="64"/>
  <c r="O12" i="56"/>
  <c r="P373" i="64"/>
  <c r="P12" i="56"/>
  <c r="O139" i="71"/>
  <c r="O149" i="46"/>
  <c r="Q102" i="67"/>
  <c r="Q342" i="70"/>
  <c r="Q138" i="56"/>
  <c r="P15" i="9"/>
  <c r="P16" i="10"/>
  <c r="P16" i="13"/>
  <c r="O20" i="25"/>
  <c r="O20" i="28" s="1"/>
  <c r="R22" i="23"/>
  <c r="R22" i="26" s="1"/>
  <c r="P99" i="6"/>
  <c r="P86" i="49"/>
  <c r="P86" i="46"/>
  <c r="P85" i="45"/>
  <c r="P85" i="46" s="1"/>
  <c r="P121" i="70"/>
  <c r="P140" i="70" s="1"/>
  <c r="P141" i="70"/>
  <c r="P95" i="56"/>
  <c r="O48" i="61"/>
  <c r="O47" i="58"/>
  <c r="O371" i="66"/>
  <c r="O370" i="66" s="1"/>
  <c r="O47" i="56"/>
  <c r="P199" i="64"/>
  <c r="P198" i="64" s="1"/>
  <c r="P7" i="48"/>
  <c r="P8" i="51"/>
  <c r="Q109" i="56" l="1"/>
  <c r="N344" i="67"/>
  <c r="O22" i="21"/>
  <c r="O94" i="56"/>
  <c r="N330" i="71"/>
  <c r="N158" i="56"/>
  <c r="N78" i="56"/>
  <c r="O421" i="68"/>
  <c r="L27" i="14"/>
  <c r="L27" i="17" s="1"/>
  <c r="L3" i="11"/>
  <c r="P131" i="56"/>
  <c r="O17" i="56"/>
  <c r="O26" i="24"/>
  <c r="O26" i="27" s="1"/>
  <c r="O26" i="21"/>
  <c r="R68" i="66"/>
  <c r="R51" i="42"/>
  <c r="P153" i="6"/>
  <c r="P129" i="6"/>
  <c r="P236" i="70"/>
  <c r="P235" i="70" s="1"/>
  <c r="P128" i="51"/>
  <c r="Q8" i="48"/>
  <c r="Q7" i="44"/>
  <c r="P236" i="65"/>
  <c r="P235" i="65" s="1"/>
  <c r="P28" i="51"/>
  <c r="Q129" i="48"/>
  <c r="Q128" i="44"/>
  <c r="O336" i="67"/>
  <c r="O70" i="56"/>
  <c r="S5" i="10"/>
  <c r="S5" i="13"/>
  <c r="S5" i="16" s="1"/>
  <c r="R330" i="66"/>
  <c r="R45" i="56"/>
  <c r="R7" i="23"/>
  <c r="R7" i="26" s="1"/>
  <c r="P337" i="66"/>
  <c r="P52" i="56"/>
  <c r="Q144" i="70"/>
  <c r="Q132" i="46"/>
  <c r="T14" i="18"/>
  <c r="P294" i="70"/>
  <c r="O428" i="67"/>
  <c r="O427" i="67" s="1"/>
  <c r="O66" i="61"/>
  <c r="R9" i="24"/>
  <c r="R9" i="27" s="1"/>
  <c r="P67" i="52"/>
  <c r="P198" i="67"/>
  <c r="P197" i="67" s="1"/>
  <c r="P66" i="49"/>
  <c r="P335" i="70"/>
  <c r="P28" i="49"/>
  <c r="P198" i="65"/>
  <c r="P197" i="65" s="1"/>
  <c r="P29" i="52"/>
  <c r="S26" i="46"/>
  <c r="Q131" i="56"/>
  <c r="Q29" i="49"/>
  <c r="Q28" i="45"/>
  <c r="Q28" i="46" s="1"/>
  <c r="Q29" i="46"/>
  <c r="P419" i="68"/>
  <c r="P78" i="64"/>
  <c r="P15" i="42"/>
  <c r="P85" i="49"/>
  <c r="P86" i="52"/>
  <c r="P243" i="68"/>
  <c r="P242" i="68" s="1"/>
  <c r="Q371" i="69"/>
  <c r="Q370" i="69" s="1"/>
  <c r="Q110" i="61"/>
  <c r="Q109" i="58"/>
  <c r="R121" i="69"/>
  <c r="R140" i="69" s="1"/>
  <c r="R141" i="69"/>
  <c r="Q147" i="48"/>
  <c r="Q146" i="44"/>
  <c r="S342" i="69"/>
  <c r="S119" i="56"/>
  <c r="P85" i="51"/>
  <c r="P291" i="68"/>
  <c r="P290" i="68" s="1"/>
  <c r="Q342" i="65"/>
  <c r="O420" i="68"/>
  <c r="O93" i="56"/>
  <c r="O381" i="64"/>
  <c r="O20" i="56"/>
  <c r="O28" i="21"/>
  <c r="O21" i="25"/>
  <c r="O21" i="28" s="1"/>
  <c r="P294" i="65"/>
  <c r="S102" i="69"/>
  <c r="P262" i="64"/>
  <c r="P261" i="64" s="1"/>
  <c r="P7" i="51"/>
  <c r="O428" i="66"/>
  <c r="O427" i="66" s="1"/>
  <c r="O47" i="61"/>
  <c r="P165" i="58"/>
  <c r="P164" i="54"/>
  <c r="P16" i="15"/>
  <c r="P15" i="12"/>
  <c r="P15" i="15" s="1"/>
  <c r="R6" i="24"/>
  <c r="R6" i="27" s="1"/>
  <c r="U3" i="7"/>
  <c r="U4" i="14"/>
  <c r="U4" i="17" s="1"/>
  <c r="P4" i="25"/>
  <c r="P4" i="28" s="1"/>
  <c r="O428" i="65"/>
  <c r="O427" i="65" s="1"/>
  <c r="O28" i="61"/>
  <c r="P236" i="67"/>
  <c r="P235" i="67" s="1"/>
  <c r="P66" i="51"/>
  <c r="S138" i="65"/>
  <c r="Q335" i="70"/>
  <c r="O21" i="21"/>
  <c r="Q141" i="65"/>
  <c r="Q121" i="65"/>
  <c r="Q140" i="65" s="1"/>
  <c r="P364" i="68"/>
  <c r="R330" i="65"/>
  <c r="R26" i="56"/>
  <c r="R6" i="23"/>
  <c r="R6" i="26" s="1"/>
  <c r="Q337" i="66"/>
  <c r="Q52" i="56"/>
  <c r="O336" i="70"/>
  <c r="O132" i="56"/>
  <c r="O81" i="68"/>
  <c r="O92" i="42"/>
  <c r="O447" i="66"/>
  <c r="O446" i="66" s="1"/>
  <c r="O47" i="62"/>
  <c r="P22" i="24"/>
  <c r="P22" i="27" s="1"/>
  <c r="P236" i="66"/>
  <c r="P235" i="66" s="1"/>
  <c r="P47" i="51"/>
  <c r="Q324" i="72"/>
  <c r="Q170" i="56"/>
  <c r="R173" i="68"/>
  <c r="R88" i="46"/>
  <c r="P21" i="23"/>
  <c r="P21" i="26" s="1"/>
  <c r="P337" i="67"/>
  <c r="P71" i="56"/>
  <c r="N31" i="23"/>
  <c r="N31" i="26" s="1"/>
  <c r="R126" i="56"/>
  <c r="R11" i="23"/>
  <c r="R11" i="26" s="1"/>
  <c r="O24" i="25"/>
  <c r="O24" i="28" s="1"/>
  <c r="Q145" i="67"/>
  <c r="Q71" i="46"/>
  <c r="R416" i="68"/>
  <c r="R89" i="56"/>
  <c r="O423" i="68"/>
  <c r="O96" i="56"/>
  <c r="Q20" i="23"/>
  <c r="Q20" i="26" s="1"/>
  <c r="O139" i="72"/>
  <c r="O167" i="46"/>
  <c r="Q67" i="67"/>
  <c r="Q69" i="42"/>
  <c r="R80" i="68"/>
  <c r="R89" i="42"/>
  <c r="P198" i="70"/>
  <c r="P197" i="70" s="1"/>
  <c r="P128" i="49"/>
  <c r="P129" i="52"/>
  <c r="Q165" i="48"/>
  <c r="Q164" i="44"/>
  <c r="O15" i="23"/>
  <c r="O15" i="26" s="1"/>
  <c r="O16" i="26"/>
  <c r="P319" i="72"/>
  <c r="P300" i="72"/>
  <c r="P318" i="72" s="1"/>
  <c r="O378" i="64"/>
  <c r="P17" i="56"/>
  <c r="P198" i="66"/>
  <c r="P197" i="66" s="1"/>
  <c r="P47" i="49"/>
  <c r="P48" i="52"/>
  <c r="R18" i="25"/>
  <c r="R18" i="28" s="1"/>
  <c r="S11" i="10"/>
  <c r="S11" i="13"/>
  <c r="S11" i="16" s="1"/>
  <c r="O447" i="65"/>
  <c r="O446" i="65" s="1"/>
  <c r="O28" i="62"/>
  <c r="S7" i="10"/>
  <c r="S7" i="13"/>
  <c r="S7" i="16" s="1"/>
  <c r="P88" i="56"/>
  <c r="S83" i="46"/>
  <c r="R179" i="69"/>
  <c r="R178" i="69" s="1"/>
  <c r="R110" i="51"/>
  <c r="R109" i="48"/>
  <c r="P164" i="52"/>
  <c r="P245" i="72"/>
  <c r="P244" i="72" s="1"/>
  <c r="R7" i="24"/>
  <c r="R7" i="27" s="1"/>
  <c r="R7" i="21"/>
  <c r="P294" i="66"/>
  <c r="O82" i="68"/>
  <c r="O93" i="42"/>
  <c r="P162" i="64"/>
  <c r="P13" i="46"/>
  <c r="Q143" i="70"/>
  <c r="Q131" i="46"/>
  <c r="Q70" i="71"/>
  <c r="Q154" i="42"/>
  <c r="R338" i="67"/>
  <c r="R72" i="56"/>
  <c r="Q321" i="72"/>
  <c r="Q167" i="56"/>
  <c r="Q48" i="48"/>
  <c r="Q47" i="44"/>
  <c r="O24" i="21"/>
  <c r="R67" i="70"/>
  <c r="R131" i="42"/>
  <c r="Q69" i="67"/>
  <c r="Q73" i="42"/>
  <c r="O186" i="68"/>
  <c r="O101" i="46"/>
  <c r="O377" i="64"/>
  <c r="O16" i="56"/>
  <c r="Q69" i="65"/>
  <c r="Q35" i="42"/>
  <c r="P76" i="64"/>
  <c r="Q67" i="70"/>
  <c r="Q131" i="42"/>
  <c r="O426" i="68"/>
  <c r="O99" i="56"/>
  <c r="N30" i="25"/>
  <c r="N30" i="28" s="1"/>
  <c r="O161" i="64"/>
  <c r="O12" i="46"/>
  <c r="P16" i="16"/>
  <c r="P15" i="13"/>
  <c r="P15" i="16" s="1"/>
  <c r="Q67" i="48"/>
  <c r="Q66" i="44"/>
  <c r="O409" i="71"/>
  <c r="O408" i="71" s="1"/>
  <c r="O146" i="61"/>
  <c r="P426" i="68"/>
  <c r="P99" i="56"/>
  <c r="P26" i="23"/>
  <c r="P26" i="26" s="1"/>
  <c r="P378" i="64"/>
  <c r="S10" i="13"/>
  <c r="S10" i="16" s="1"/>
  <c r="S10" i="10"/>
  <c r="O427" i="71"/>
  <c r="O426" i="71" s="1"/>
  <c r="O146" i="62"/>
  <c r="P191" i="71"/>
  <c r="P190" i="71" s="1"/>
  <c r="P146" i="49"/>
  <c r="P147" i="52"/>
  <c r="Q4" i="22"/>
  <c r="O409" i="72"/>
  <c r="O408" i="72" s="1"/>
  <c r="O164" i="61"/>
  <c r="R22" i="24"/>
  <c r="R22" i="27" s="1"/>
  <c r="R22" i="21"/>
  <c r="P415" i="68"/>
  <c r="S168" i="68"/>
  <c r="O427" i="72"/>
  <c r="O426" i="72" s="1"/>
  <c r="O164" i="62"/>
  <c r="O28" i="24"/>
  <c r="O28" i="27" s="1"/>
  <c r="R75" i="64"/>
  <c r="R10" i="42"/>
  <c r="R22" i="25"/>
  <c r="R22" i="28" s="1"/>
  <c r="R10" i="24"/>
  <c r="R10" i="27" s="1"/>
  <c r="Q86" i="48"/>
  <c r="Q85" i="44"/>
  <c r="Q68" i="65"/>
  <c r="Q32" i="42"/>
  <c r="R107" i="56"/>
  <c r="R10" i="23"/>
  <c r="R10" i="26" s="1"/>
  <c r="R410" i="68"/>
  <c r="R83" i="56"/>
  <c r="R9" i="23"/>
  <c r="R9" i="26" s="1"/>
  <c r="Q328" i="72"/>
  <c r="Q174" i="56"/>
  <c r="R69" i="69"/>
  <c r="R116" i="42"/>
  <c r="R338" i="66"/>
  <c r="R53" i="56"/>
  <c r="O76" i="64"/>
  <c r="O22" i="25"/>
  <c r="O22" i="28" s="1"/>
  <c r="N30" i="24"/>
  <c r="N30" i="27" s="1"/>
  <c r="N30" i="21"/>
  <c r="Q179" i="65"/>
  <c r="Q178" i="65" s="1"/>
  <c r="Q28" i="48"/>
  <c r="Q29" i="51"/>
  <c r="R338" i="70"/>
  <c r="R134" i="56"/>
  <c r="P220" i="64"/>
  <c r="P219" i="64" s="1"/>
  <c r="P7" i="49"/>
  <c r="P8" i="52"/>
  <c r="R88" i="56"/>
  <c r="R11" i="24"/>
  <c r="R11" i="27" s="1"/>
  <c r="R11" i="21"/>
  <c r="P26" i="24"/>
  <c r="P26" i="27" s="1"/>
  <c r="P146" i="51"/>
  <c r="P227" i="71"/>
  <c r="P226" i="71" s="1"/>
  <c r="Q70" i="72"/>
  <c r="Q172" i="42"/>
  <c r="O416" i="68"/>
  <c r="O89" i="56"/>
  <c r="P165" i="59"/>
  <c r="P164" i="55"/>
  <c r="P165" i="56"/>
  <c r="Q173" i="68"/>
  <c r="Q88" i="46"/>
  <c r="P140" i="71"/>
  <c r="P150" i="46"/>
  <c r="Q174" i="68"/>
  <c r="Q89" i="46"/>
  <c r="P67" i="71"/>
  <c r="P149" i="42"/>
  <c r="P326" i="64"/>
  <c r="P294" i="67"/>
  <c r="Q328" i="71"/>
  <c r="Q156" i="56"/>
  <c r="S107" i="46"/>
  <c r="P15" i="10"/>
  <c r="Q390" i="69"/>
  <c r="Q389" i="69" s="1"/>
  <c r="Q110" i="62"/>
  <c r="Q109" i="59"/>
  <c r="O66" i="62"/>
  <c r="O447" i="67"/>
  <c r="O446" i="67" s="1"/>
  <c r="R110" i="49"/>
  <c r="R109" i="45"/>
  <c r="R109" i="46" s="1"/>
  <c r="R110" i="46"/>
  <c r="P92" i="56"/>
  <c r="R415" i="68"/>
  <c r="Q38" i="56"/>
  <c r="P26" i="21" l="1"/>
  <c r="P377" i="64"/>
  <c r="Q340" i="65"/>
  <c r="Q36" i="56"/>
  <c r="Q37" i="56"/>
  <c r="P335" i="67"/>
  <c r="P69" i="56"/>
  <c r="Q325" i="72"/>
  <c r="P16" i="56"/>
  <c r="Q171" i="56"/>
  <c r="N330" i="72"/>
  <c r="N176" i="56"/>
  <c r="L3" i="14"/>
  <c r="M152" i="70"/>
  <c r="M140" i="46"/>
  <c r="M148" i="71"/>
  <c r="R338" i="65"/>
  <c r="M152" i="69"/>
  <c r="M121" i="46"/>
  <c r="Q35" i="56"/>
  <c r="Q325" i="71"/>
  <c r="P333" i="66"/>
  <c r="P313" i="66"/>
  <c r="P332" i="66" s="1"/>
  <c r="P28" i="52"/>
  <c r="P255" i="65"/>
  <c r="P254" i="65" s="1"/>
  <c r="T4" i="18"/>
  <c r="T3" i="18" s="1"/>
  <c r="N31" i="25"/>
  <c r="N31" i="28" s="1"/>
  <c r="Q68" i="72"/>
  <c r="Q168" i="42"/>
  <c r="P21" i="25"/>
  <c r="P21" i="28" s="1"/>
  <c r="R330" i="67"/>
  <c r="R64" i="56"/>
  <c r="R8" i="23"/>
  <c r="R8" i="26" s="1"/>
  <c r="P24" i="24"/>
  <c r="P24" i="27" s="1"/>
  <c r="Q118" i="72"/>
  <c r="Q136" i="72" s="1"/>
  <c r="Q137" i="72"/>
  <c r="P283" i="64"/>
  <c r="P282" i="64" s="1"/>
  <c r="P7" i="52"/>
  <c r="P313" i="65"/>
  <c r="P332" i="65" s="1"/>
  <c r="P333" i="65"/>
  <c r="Q4" i="25"/>
  <c r="Q4" i="28" s="1"/>
  <c r="P160" i="6"/>
  <c r="P120" i="6"/>
  <c r="P136" i="6"/>
  <c r="P355" i="72"/>
  <c r="P354" i="72" s="1"/>
  <c r="P165" i="61"/>
  <c r="P164" i="58"/>
  <c r="Q323" i="72"/>
  <c r="Q169" i="56"/>
  <c r="Q144" i="67"/>
  <c r="Q70" i="46"/>
  <c r="Q121" i="67"/>
  <c r="Q140" i="67" s="1"/>
  <c r="Q141" i="67"/>
  <c r="Q86" i="51"/>
  <c r="Q85" i="48"/>
  <c r="Q219" i="68"/>
  <c r="Q218" i="68" s="1"/>
  <c r="P336" i="66"/>
  <c r="P51" i="56"/>
  <c r="R143" i="70"/>
  <c r="R131" i="46"/>
  <c r="P15" i="20"/>
  <c r="P16" i="24"/>
  <c r="R9" i="25"/>
  <c r="R9" i="28" s="1"/>
  <c r="S45" i="46"/>
  <c r="P245" i="71"/>
  <c r="P244" i="71" s="1"/>
  <c r="P146" i="52"/>
  <c r="O31" i="13"/>
  <c r="O31" i="16" s="1"/>
  <c r="O31" i="10"/>
  <c r="P86" i="59"/>
  <c r="P85" i="55"/>
  <c r="P86" i="56"/>
  <c r="S70" i="69"/>
  <c r="S117" i="42"/>
  <c r="Q179" i="66"/>
  <c r="Q178" i="66" s="1"/>
  <c r="Q47" i="48"/>
  <c r="Q48" i="51"/>
  <c r="P48" i="58"/>
  <c r="P47" i="54"/>
  <c r="Q164" i="48"/>
  <c r="Q173" i="72"/>
  <c r="Q172" i="72" s="1"/>
  <c r="Q165" i="51"/>
  <c r="R8" i="24"/>
  <c r="R8" i="27" s="1"/>
  <c r="P29" i="58"/>
  <c r="P28" i="54"/>
  <c r="Q20" i="24"/>
  <c r="Q20" i="27" s="1"/>
  <c r="Q20" i="21"/>
  <c r="R34" i="56"/>
  <c r="Q15" i="8"/>
  <c r="Q16" i="12"/>
  <c r="R102" i="66"/>
  <c r="P11" i="42"/>
  <c r="Q324" i="71"/>
  <c r="Q152" i="56"/>
  <c r="P160" i="64"/>
  <c r="P11" i="46"/>
  <c r="R68" i="65"/>
  <c r="R32" i="42"/>
  <c r="R67" i="67"/>
  <c r="R69" i="42"/>
  <c r="R342" i="67"/>
  <c r="R76" i="56"/>
  <c r="R70" i="66"/>
  <c r="R55" i="42"/>
  <c r="S138" i="66"/>
  <c r="Q236" i="65"/>
  <c r="Q235" i="65" s="1"/>
  <c r="Q28" i="51"/>
  <c r="R330" i="69"/>
  <c r="P388" i="68"/>
  <c r="P412" i="68" s="1"/>
  <c r="P413" i="68"/>
  <c r="R342" i="70"/>
  <c r="R138" i="56"/>
  <c r="Q50" i="56"/>
  <c r="S126" i="46"/>
  <c r="Q109" i="61"/>
  <c r="Q428" i="69"/>
  <c r="Q427" i="69" s="1"/>
  <c r="R9" i="21"/>
  <c r="Q99" i="6"/>
  <c r="O160" i="64"/>
  <c r="O11" i="46"/>
  <c r="P333" i="67"/>
  <c r="P313" i="67"/>
  <c r="P332" i="67" s="1"/>
  <c r="P29" i="59"/>
  <c r="P28" i="55"/>
  <c r="P29" i="56"/>
  <c r="Q70" i="65"/>
  <c r="Q36" i="42"/>
  <c r="Q143" i="67"/>
  <c r="Q69" i="46"/>
  <c r="Q294" i="65"/>
  <c r="T5" i="13"/>
  <c r="T5" i="16" s="1"/>
  <c r="T5" i="10"/>
  <c r="Q336" i="66"/>
  <c r="Q51" i="56"/>
  <c r="R6" i="25"/>
  <c r="R6" i="28" s="1"/>
  <c r="Q145" i="65"/>
  <c r="Q33" i="46"/>
  <c r="O78" i="64"/>
  <c r="O15" i="42"/>
  <c r="R68" i="70"/>
  <c r="R132" i="42"/>
  <c r="Q447" i="69"/>
  <c r="Q446" i="69" s="1"/>
  <c r="Q109" i="62"/>
  <c r="P21" i="24"/>
  <c r="P21" i="27" s="1"/>
  <c r="P21" i="21"/>
  <c r="Q339" i="65"/>
  <c r="O11" i="42"/>
  <c r="Q67" i="51"/>
  <c r="Q66" i="48"/>
  <c r="Q179" i="67"/>
  <c r="Q178" i="67" s="1"/>
  <c r="Q48" i="49"/>
  <c r="Q47" i="45"/>
  <c r="Q47" i="46" s="1"/>
  <c r="Q48" i="46"/>
  <c r="P86" i="58"/>
  <c r="P85" i="54"/>
  <c r="Q335" i="66"/>
  <c r="S138" i="70"/>
  <c r="P255" i="67"/>
  <c r="P254" i="67" s="1"/>
  <c r="P66" i="52"/>
  <c r="N31" i="24"/>
  <c r="N31" i="27" s="1"/>
  <c r="N31" i="21"/>
  <c r="Q199" i="64"/>
  <c r="Q198" i="64" s="1"/>
  <c r="Q7" i="48"/>
  <c r="Q8" i="51"/>
  <c r="P370" i="64"/>
  <c r="P9" i="56"/>
  <c r="P337" i="65"/>
  <c r="P33" i="56"/>
  <c r="P8" i="58"/>
  <c r="P7" i="54"/>
  <c r="P20" i="23"/>
  <c r="P20" i="26" s="1"/>
  <c r="P20" i="21"/>
  <c r="Q67" i="71"/>
  <c r="Q149" i="42"/>
  <c r="R342" i="66"/>
  <c r="R57" i="56"/>
  <c r="Q20" i="25"/>
  <c r="Q20" i="28" s="1"/>
  <c r="P417" i="68"/>
  <c r="P90" i="56"/>
  <c r="R70" i="67"/>
  <c r="R74" i="42"/>
  <c r="Q67" i="65"/>
  <c r="Q31" i="42"/>
  <c r="R145" i="66"/>
  <c r="R52" i="46"/>
  <c r="O179" i="68"/>
  <c r="O94" i="46"/>
  <c r="Q69" i="71"/>
  <c r="Q153" i="42"/>
  <c r="Q323" i="71"/>
  <c r="Q151" i="56"/>
  <c r="R198" i="69"/>
  <c r="R197" i="69" s="1"/>
  <c r="R109" i="49"/>
  <c r="R110" i="52"/>
  <c r="P67" i="58"/>
  <c r="P66" i="54"/>
  <c r="S8" i="10"/>
  <c r="S8" i="13"/>
  <c r="S8" i="16" s="1"/>
  <c r="Q121" i="66"/>
  <c r="Q140" i="66" s="1"/>
  <c r="Q141" i="66"/>
  <c r="R6" i="21"/>
  <c r="Q86" i="49"/>
  <c r="Q86" i="46"/>
  <c r="Q85" i="45"/>
  <c r="Q85" i="46" s="1"/>
  <c r="P129" i="58"/>
  <c r="P128" i="54"/>
  <c r="N101" i="56"/>
  <c r="Q179" i="70"/>
  <c r="Q178" i="70" s="1"/>
  <c r="Q128" i="48"/>
  <c r="Q129" i="51"/>
  <c r="P161" i="64"/>
  <c r="P12" i="46"/>
  <c r="O337" i="65"/>
  <c r="O33" i="56"/>
  <c r="P336" i="67"/>
  <c r="P70" i="56"/>
  <c r="P347" i="64"/>
  <c r="P369" i="64"/>
  <c r="R11" i="25"/>
  <c r="R11" i="28" s="1"/>
  <c r="P20" i="25"/>
  <c r="P20" i="28" s="1"/>
  <c r="O79" i="64"/>
  <c r="O16" i="42"/>
  <c r="S23" i="23"/>
  <c r="S23" i="26" s="1"/>
  <c r="R7" i="25"/>
  <c r="R7" i="28" s="1"/>
  <c r="O334" i="70"/>
  <c r="O130" i="56"/>
  <c r="P337" i="70"/>
  <c r="P133" i="56"/>
  <c r="P24" i="23"/>
  <c r="P24" i="26" s="1"/>
  <c r="Q322" i="71"/>
  <c r="Q150" i="56"/>
  <c r="R175" i="68"/>
  <c r="R90" i="46"/>
  <c r="R294" i="69"/>
  <c r="Q341" i="65"/>
  <c r="P164" i="56"/>
  <c r="Q8" i="49"/>
  <c r="Q7" i="45"/>
  <c r="Q7" i="46" s="1"/>
  <c r="Q8" i="46"/>
  <c r="R109" i="51"/>
  <c r="R236" i="69"/>
  <c r="R235" i="69" s="1"/>
  <c r="S109" i="44"/>
  <c r="S110" i="48"/>
  <c r="P129" i="59"/>
  <c r="P128" i="55"/>
  <c r="P129" i="56"/>
  <c r="Q146" i="68"/>
  <c r="Q170" i="68" s="1"/>
  <c r="Q171" i="68"/>
  <c r="Q147" i="49"/>
  <c r="Q146" i="45"/>
  <c r="Q146" i="46" s="1"/>
  <c r="Q147" i="46"/>
  <c r="Q28" i="49"/>
  <c r="Q29" i="52"/>
  <c r="Q198" i="65"/>
  <c r="Q197" i="65" s="1"/>
  <c r="N428" i="68"/>
  <c r="Q129" i="49"/>
  <c r="Q129" i="46"/>
  <c r="Q128" i="45"/>
  <c r="Q128" i="46" s="1"/>
  <c r="R330" i="70"/>
  <c r="P139" i="71"/>
  <c r="P149" i="46"/>
  <c r="Q16" i="10"/>
  <c r="Q15" i="9"/>
  <c r="Q16" i="13"/>
  <c r="Q165" i="49"/>
  <c r="Q165" i="46"/>
  <c r="Q164" i="45"/>
  <c r="Q164" i="46" s="1"/>
  <c r="R10" i="25"/>
  <c r="R10" i="28" s="1"/>
  <c r="R69" i="67"/>
  <c r="R73" i="42"/>
  <c r="R70" i="70"/>
  <c r="R136" i="42"/>
  <c r="S138" i="69"/>
  <c r="P67" i="59"/>
  <c r="P66" i="55"/>
  <c r="P67" i="56"/>
  <c r="Q67" i="49"/>
  <c r="Q66" i="45"/>
  <c r="Q66" i="46" s="1"/>
  <c r="Q67" i="46"/>
  <c r="Q22" i="13"/>
  <c r="Q22" i="16" s="1"/>
  <c r="Q22" i="10"/>
  <c r="P164" i="59"/>
  <c r="P165" i="62"/>
  <c r="P373" i="72"/>
  <c r="P372" i="72" s="1"/>
  <c r="R10" i="21"/>
  <c r="P48" i="59"/>
  <c r="P47" i="55"/>
  <c r="P48" i="56"/>
  <c r="Q24" i="13"/>
  <c r="Q24" i="16" s="1"/>
  <c r="Q24" i="10"/>
  <c r="Q135" i="64"/>
  <c r="Q156" i="64" s="1"/>
  <c r="Q157" i="64"/>
  <c r="P47" i="52"/>
  <c r="P255" i="66"/>
  <c r="P254" i="66" s="1"/>
  <c r="P128" i="52"/>
  <c r="P255" i="70"/>
  <c r="P254" i="70" s="1"/>
  <c r="P8" i="59"/>
  <c r="P7" i="55"/>
  <c r="P8" i="56"/>
  <c r="Q153" i="56"/>
  <c r="P313" i="70"/>
  <c r="P332" i="70" s="1"/>
  <c r="P333" i="70"/>
  <c r="O28" i="23"/>
  <c r="O28" i="26" s="1"/>
  <c r="Q118" i="71"/>
  <c r="Q136" i="71" s="1"/>
  <c r="Q137" i="71"/>
  <c r="Q173" i="71"/>
  <c r="Q172" i="71" s="1"/>
  <c r="Q146" i="48"/>
  <c r="Q147" i="51"/>
  <c r="P85" i="52"/>
  <c r="P315" i="68"/>
  <c r="P314" i="68" s="1"/>
  <c r="Q121" i="70"/>
  <c r="Q140" i="70" s="1"/>
  <c r="Q141" i="70"/>
  <c r="R15" i="18"/>
  <c r="P85" i="56" l="1"/>
  <c r="M158" i="46"/>
  <c r="R342" i="65"/>
  <c r="Q15" i="10"/>
  <c r="R38" i="56"/>
  <c r="P66" i="56"/>
  <c r="L382" i="64"/>
  <c r="L21" i="56"/>
  <c r="L29" i="23"/>
  <c r="L29" i="26" s="1"/>
  <c r="L344" i="66"/>
  <c r="L59" i="56"/>
  <c r="L40" i="56"/>
  <c r="L344" i="65"/>
  <c r="M187" i="68"/>
  <c r="M102" i="46"/>
  <c r="L3" i="17"/>
  <c r="M152" i="66"/>
  <c r="M59" i="46"/>
  <c r="M170" i="64"/>
  <c r="M21" i="46"/>
  <c r="M152" i="65"/>
  <c r="M40" i="46"/>
  <c r="M176" i="46"/>
  <c r="M148" i="72"/>
  <c r="L29" i="24"/>
  <c r="L29" i="27" s="1"/>
  <c r="P28" i="56"/>
  <c r="P24" i="21"/>
  <c r="R102" i="65"/>
  <c r="R145" i="70"/>
  <c r="R133" i="46"/>
  <c r="T8" i="10"/>
  <c r="T8" i="13"/>
  <c r="T8" i="16" s="1"/>
  <c r="Q198" i="67"/>
  <c r="Q197" i="67" s="1"/>
  <c r="Q67" i="52"/>
  <c r="Q66" i="49"/>
  <c r="S64" i="46"/>
  <c r="T11" i="10"/>
  <c r="T11" i="13"/>
  <c r="T11" i="16" s="1"/>
  <c r="R344" i="64"/>
  <c r="P336" i="65"/>
  <c r="P32" i="56"/>
  <c r="R100" i="71"/>
  <c r="R67" i="65"/>
  <c r="R31" i="42"/>
  <c r="R69" i="70"/>
  <c r="R135" i="42"/>
  <c r="Q322" i="72"/>
  <c r="Q168" i="56"/>
  <c r="R428" i="64"/>
  <c r="R4" i="59"/>
  <c r="R4" i="62"/>
  <c r="R491" i="64"/>
  <c r="P19" i="23"/>
  <c r="P19" i="26" s="1"/>
  <c r="Q29" i="59"/>
  <c r="Q29" i="56"/>
  <c r="Q28" i="55"/>
  <c r="O28" i="25"/>
  <c r="O28" i="28" s="1"/>
  <c r="Q220" i="64"/>
  <c r="Q219" i="64" s="1"/>
  <c r="Q8" i="52"/>
  <c r="Q7" i="49"/>
  <c r="P371" i="70"/>
  <c r="P370" i="70" s="1"/>
  <c r="P129" i="61"/>
  <c r="P128" i="58"/>
  <c r="S109" i="45"/>
  <c r="S109" i="46" s="1"/>
  <c r="S110" i="49"/>
  <c r="S110" i="46"/>
  <c r="S138" i="67"/>
  <c r="Q47" i="49"/>
  <c r="Q198" i="66"/>
  <c r="Q197" i="66" s="1"/>
  <c r="Q48" i="52"/>
  <c r="Q21" i="13"/>
  <c r="Q21" i="16" s="1"/>
  <c r="Q21" i="10"/>
  <c r="Q129" i="6"/>
  <c r="Q153" i="6"/>
  <c r="O19" i="24"/>
  <c r="O19" i="27" s="1"/>
  <c r="O19" i="21"/>
  <c r="T9" i="13"/>
  <c r="T9" i="16" s="1"/>
  <c r="T9" i="10"/>
  <c r="O9" i="56"/>
  <c r="S23" i="25"/>
  <c r="S23" i="28" s="1"/>
  <c r="R174" i="68"/>
  <c r="R89" i="46"/>
  <c r="Q82" i="68"/>
  <c r="Q93" i="42"/>
  <c r="O177" i="68"/>
  <c r="O92" i="46"/>
  <c r="Q141" i="72"/>
  <c r="Q169" i="46"/>
  <c r="P81" i="68"/>
  <c r="P92" i="42"/>
  <c r="O178" i="68"/>
  <c r="O93" i="46"/>
  <c r="P22" i="25"/>
  <c r="P22" i="28" s="1"/>
  <c r="Q326" i="64"/>
  <c r="R159" i="64"/>
  <c r="R10" i="46"/>
  <c r="Q68" i="71"/>
  <c r="Q150" i="42"/>
  <c r="P7" i="56"/>
  <c r="Q313" i="65"/>
  <c r="Q332" i="65" s="1"/>
  <c r="Q333" i="65"/>
  <c r="Q191" i="71"/>
  <c r="Q190" i="71" s="1"/>
  <c r="Q147" i="52"/>
  <c r="Q146" i="49"/>
  <c r="R22" i="13"/>
  <c r="R22" i="16" s="1"/>
  <c r="R22" i="10"/>
  <c r="S141" i="69"/>
  <c r="S121" i="69"/>
  <c r="S140" i="69" s="1"/>
  <c r="R110" i="59"/>
  <c r="R110" i="56"/>
  <c r="R109" i="55"/>
  <c r="O31" i="56"/>
  <c r="Q227" i="72"/>
  <c r="Q226" i="72" s="1"/>
  <c r="Q164" i="51"/>
  <c r="Q85" i="51"/>
  <c r="Q291" i="68"/>
  <c r="Q290" i="68" s="1"/>
  <c r="O370" i="64"/>
  <c r="Q143" i="65"/>
  <c r="Q31" i="46"/>
  <c r="R323" i="71"/>
  <c r="R151" i="56"/>
  <c r="P7" i="59"/>
  <c r="P432" i="64"/>
  <c r="P431" i="64" s="1"/>
  <c r="P8" i="62"/>
  <c r="P48" i="62"/>
  <c r="P47" i="59"/>
  <c r="P390" i="66"/>
  <c r="P389" i="66" s="1"/>
  <c r="R110" i="58"/>
  <c r="R109" i="54"/>
  <c r="Q24" i="24"/>
  <c r="Q24" i="27" s="1"/>
  <c r="O335" i="65"/>
  <c r="S335" i="69"/>
  <c r="S112" i="56"/>
  <c r="O83" i="68"/>
  <c r="O96" i="42"/>
  <c r="P336" i="70"/>
  <c r="P132" i="56"/>
  <c r="R102" i="67"/>
  <c r="Q321" i="71"/>
  <c r="Q149" i="56"/>
  <c r="R143" i="67"/>
  <c r="R69" i="46"/>
  <c r="Q227" i="71"/>
  <c r="Q226" i="71" s="1"/>
  <c r="Q146" i="51"/>
  <c r="P427" i="72"/>
  <c r="P426" i="72" s="1"/>
  <c r="P164" i="62"/>
  <c r="Q191" i="72"/>
  <c r="Q190" i="72" s="1"/>
  <c r="Q165" i="52"/>
  <c r="Q164" i="49"/>
  <c r="Q128" i="49"/>
  <c r="Q198" i="70"/>
  <c r="Q197" i="70" s="1"/>
  <c r="Q129" i="52"/>
  <c r="S179" i="69"/>
  <c r="S178" i="69" s="1"/>
  <c r="S110" i="51"/>
  <c r="S109" i="48"/>
  <c r="P15" i="19"/>
  <c r="P15" i="21" s="1"/>
  <c r="P16" i="23"/>
  <c r="T10" i="10"/>
  <c r="T10" i="13"/>
  <c r="T10" i="16" s="1"/>
  <c r="Q262" i="64"/>
  <c r="Q261" i="64" s="1"/>
  <c r="Q7" i="51"/>
  <c r="P86" i="61"/>
  <c r="P85" i="58"/>
  <c r="P461" i="68"/>
  <c r="P460" i="68" s="1"/>
  <c r="R47" i="44"/>
  <c r="R48" i="48"/>
  <c r="Q15" i="12"/>
  <c r="Q15" i="15" s="1"/>
  <c r="Q16" i="15"/>
  <c r="Q236" i="66"/>
  <c r="Q235" i="66" s="1"/>
  <c r="Q47" i="51"/>
  <c r="P86" i="62"/>
  <c r="P85" i="59"/>
  <c r="P485" i="68"/>
  <c r="P484" i="68" s="1"/>
  <c r="S5" i="46"/>
  <c r="R68" i="67"/>
  <c r="R70" i="42"/>
  <c r="R144" i="66"/>
  <c r="R51" i="46"/>
  <c r="R313" i="69"/>
  <c r="R332" i="69" s="1"/>
  <c r="R333" i="69"/>
  <c r="R100" i="72"/>
  <c r="R8" i="25"/>
  <c r="R8" i="28" s="1"/>
  <c r="Q337" i="70"/>
  <c r="Q133" i="56"/>
  <c r="Q24" i="23"/>
  <c r="Q24" i="26" s="1"/>
  <c r="R328" i="71"/>
  <c r="R156" i="56"/>
  <c r="Q69" i="72"/>
  <c r="Q171" i="42"/>
  <c r="Q374" i="64"/>
  <c r="Q13" i="56"/>
  <c r="U29" i="12"/>
  <c r="U29" i="15" s="1"/>
  <c r="U27" i="7"/>
  <c r="Q16" i="16"/>
  <c r="Q15" i="13"/>
  <c r="Q15" i="16" s="1"/>
  <c r="Q236" i="70"/>
  <c r="Q235" i="70" s="1"/>
  <c r="Q128" i="51"/>
  <c r="Q243" i="68"/>
  <c r="Q242" i="68" s="1"/>
  <c r="Q86" i="52"/>
  <c r="Q85" i="49"/>
  <c r="R109" i="52"/>
  <c r="R255" i="69"/>
  <c r="R254" i="69" s="1"/>
  <c r="P411" i="64"/>
  <c r="P410" i="64" s="1"/>
  <c r="P8" i="61"/>
  <c r="P7" i="58"/>
  <c r="P390" i="65"/>
  <c r="P389" i="65" s="1"/>
  <c r="P29" i="62"/>
  <c r="P28" i="59"/>
  <c r="P19" i="24"/>
  <c r="P19" i="27" s="1"/>
  <c r="P19" i="21"/>
  <c r="P371" i="65"/>
  <c r="P370" i="65" s="1"/>
  <c r="P29" i="61"/>
  <c r="P28" i="58"/>
  <c r="S154" i="64"/>
  <c r="Q364" i="68"/>
  <c r="Q294" i="66"/>
  <c r="Q294" i="67"/>
  <c r="R122" i="68"/>
  <c r="Q144" i="65"/>
  <c r="Q32" i="46"/>
  <c r="R67" i="66"/>
  <c r="R50" i="42"/>
  <c r="Q282" i="72"/>
  <c r="O336" i="65"/>
  <c r="O32" i="56"/>
  <c r="R102" i="70"/>
  <c r="Q282" i="71"/>
  <c r="Q22" i="23"/>
  <c r="Q22" i="26" s="1"/>
  <c r="Q28" i="52"/>
  <c r="Q255" i="65"/>
  <c r="Q254" i="65" s="1"/>
  <c r="P128" i="56"/>
  <c r="T64" i="46"/>
  <c r="P66" i="58"/>
  <c r="P371" i="67"/>
  <c r="P370" i="67" s="1"/>
  <c r="P67" i="61"/>
  <c r="P22" i="23"/>
  <c r="P22" i="26" s="1"/>
  <c r="P22" i="21"/>
  <c r="Q29" i="58"/>
  <c r="Q28" i="54"/>
  <c r="O19" i="23"/>
  <c r="O19" i="26" s="1"/>
  <c r="P31" i="56"/>
  <c r="R8" i="21"/>
  <c r="P47" i="56"/>
  <c r="P16" i="27"/>
  <c r="P15" i="24"/>
  <c r="P15" i="27" s="1"/>
  <c r="P164" i="61"/>
  <c r="P409" i="72"/>
  <c r="P408" i="72" s="1"/>
  <c r="P368" i="64"/>
  <c r="R5" i="24"/>
  <c r="R5" i="27" s="1"/>
  <c r="O169" i="64"/>
  <c r="O20" i="46"/>
  <c r="P24" i="25"/>
  <c r="P24" i="28" s="1"/>
  <c r="P67" i="62"/>
  <c r="P390" i="67"/>
  <c r="P389" i="67" s="1"/>
  <c r="P66" i="59"/>
  <c r="Q375" i="64"/>
  <c r="Q14" i="56"/>
  <c r="P82" i="68"/>
  <c r="P93" i="42"/>
  <c r="R114" i="64"/>
  <c r="Q139" i="71"/>
  <c r="Q149" i="46"/>
  <c r="Q417" i="68"/>
  <c r="Q90" i="56"/>
  <c r="R70" i="71"/>
  <c r="R154" i="42"/>
  <c r="Q67" i="72"/>
  <c r="Q167" i="42"/>
  <c r="S67" i="69"/>
  <c r="S112" i="42"/>
  <c r="R145" i="65"/>
  <c r="R33" i="46"/>
  <c r="P416" i="68"/>
  <c r="P89" i="56"/>
  <c r="R323" i="64"/>
  <c r="R4" i="54"/>
  <c r="Q294" i="70"/>
  <c r="P84" i="68"/>
  <c r="P97" i="42"/>
  <c r="P390" i="70"/>
  <c r="P389" i="70" s="1"/>
  <c r="P129" i="62"/>
  <c r="P128" i="59"/>
  <c r="T138" i="67"/>
  <c r="Q236" i="67"/>
  <c r="Q235" i="67" s="1"/>
  <c r="Q66" i="51"/>
  <c r="P335" i="65"/>
  <c r="P371" i="66"/>
  <c r="P370" i="66" s="1"/>
  <c r="P47" i="58"/>
  <c r="P48" i="61"/>
  <c r="P16" i="21"/>
  <c r="R4" i="55"/>
  <c r="T6" i="13"/>
  <c r="T6" i="16" s="1"/>
  <c r="T6" i="10"/>
  <c r="Q26" i="23"/>
  <c r="Q26" i="26" s="1"/>
  <c r="Q12" i="56" l="1"/>
  <c r="R340" i="65"/>
  <c r="Q378" i="64"/>
  <c r="Q17" i="18"/>
  <c r="P334" i="65"/>
  <c r="Q373" i="64"/>
  <c r="M29" i="13"/>
  <c r="M29" i="16" s="1"/>
  <c r="M29" i="10"/>
  <c r="L39" i="56"/>
  <c r="L343" i="65"/>
  <c r="L29" i="21"/>
  <c r="R5" i="56"/>
  <c r="M29" i="14"/>
  <c r="M29" i="17" s="1"/>
  <c r="M27" i="11"/>
  <c r="O334" i="65"/>
  <c r="Q415" i="68"/>
  <c r="R366" i="64"/>
  <c r="P30" i="56"/>
  <c r="Q11" i="56"/>
  <c r="R109" i="56"/>
  <c r="R174" i="56"/>
  <c r="Q18" i="56"/>
  <c r="R328" i="72"/>
  <c r="Q379" i="64"/>
  <c r="T23" i="23"/>
  <c r="T23" i="26" s="1"/>
  <c r="R386" i="64"/>
  <c r="R4" i="57"/>
  <c r="T138" i="69"/>
  <c r="P557" i="68"/>
  <c r="P556" i="68" s="1"/>
  <c r="P85" i="62"/>
  <c r="R67" i="48"/>
  <c r="R66" i="44"/>
  <c r="Q336" i="70"/>
  <c r="Q132" i="56"/>
  <c r="R69" i="66"/>
  <c r="R54" i="42"/>
  <c r="P447" i="70"/>
  <c r="P446" i="70" s="1"/>
  <c r="P128" i="62"/>
  <c r="Q129" i="59"/>
  <c r="Q128" i="55"/>
  <c r="Q129" i="56"/>
  <c r="R128" i="44"/>
  <c r="R129" i="48"/>
  <c r="P7" i="61"/>
  <c r="P474" i="64"/>
  <c r="P473" i="64" s="1"/>
  <c r="Q85" i="52"/>
  <c r="Q315" i="68"/>
  <c r="Q314" i="68" s="1"/>
  <c r="O19" i="13"/>
  <c r="O19" i="16" s="1"/>
  <c r="O19" i="10"/>
  <c r="T138" i="65"/>
  <c r="T83" i="46"/>
  <c r="S110" i="52"/>
  <c r="S109" i="49"/>
  <c r="S198" i="69"/>
  <c r="S197" i="69" s="1"/>
  <c r="Q28" i="56"/>
  <c r="S330" i="65"/>
  <c r="S6" i="23"/>
  <c r="S6" i="26" s="1"/>
  <c r="Q140" i="72"/>
  <c r="Q168" i="46"/>
  <c r="Q416" i="68"/>
  <c r="Q89" i="56"/>
  <c r="S338" i="66"/>
  <c r="S53" i="56"/>
  <c r="P447" i="67"/>
  <c r="P446" i="67" s="1"/>
  <c r="P66" i="62"/>
  <c r="R21" i="10"/>
  <c r="R21" i="13"/>
  <c r="R21" i="16" s="1"/>
  <c r="T7" i="13"/>
  <c r="T7" i="16" s="1"/>
  <c r="T7" i="10"/>
  <c r="Q8" i="58"/>
  <c r="Q7" i="54"/>
  <c r="T26" i="46"/>
  <c r="R145" i="67"/>
  <c r="R71" i="46"/>
  <c r="R324" i="71"/>
  <c r="R152" i="56"/>
  <c r="Q15" i="20"/>
  <c r="Q16" i="24"/>
  <c r="R7" i="44"/>
  <c r="R8" i="48"/>
  <c r="Q313" i="70"/>
  <c r="Q332" i="70" s="1"/>
  <c r="Q333" i="70"/>
  <c r="Q86" i="59"/>
  <c r="Q85" i="55"/>
  <c r="Q86" i="56"/>
  <c r="R36" i="56"/>
  <c r="P19" i="25"/>
  <c r="P19" i="28" s="1"/>
  <c r="P17" i="22"/>
  <c r="P447" i="65"/>
  <c r="P446" i="65" s="1"/>
  <c r="P28" i="62"/>
  <c r="S9" i="24"/>
  <c r="S9" i="27" s="1"/>
  <c r="Q8" i="59"/>
  <c r="Q7" i="55"/>
  <c r="Q8" i="56"/>
  <c r="S23" i="24"/>
  <c r="S23" i="27" s="1"/>
  <c r="S23" i="21"/>
  <c r="R339" i="65"/>
  <c r="R35" i="56"/>
  <c r="R371" i="69"/>
  <c r="R370" i="69" s="1"/>
  <c r="R110" i="61"/>
  <c r="R109" i="58"/>
  <c r="P47" i="62"/>
  <c r="P447" i="66"/>
  <c r="P446" i="66" s="1"/>
  <c r="O30" i="56"/>
  <c r="Q160" i="6"/>
  <c r="Q136" i="6"/>
  <c r="Q120" i="6"/>
  <c r="T168" i="68"/>
  <c r="Q147" i="59"/>
  <c r="Q146" i="55"/>
  <c r="Q147" i="56"/>
  <c r="P177" i="68"/>
  <c r="P92" i="46"/>
  <c r="Q141" i="71"/>
  <c r="Q151" i="46"/>
  <c r="Q422" i="68"/>
  <c r="Q95" i="56"/>
  <c r="R321" i="71"/>
  <c r="R149" i="56"/>
  <c r="O28" i="13"/>
  <c r="O28" i="16" s="1"/>
  <c r="O28" i="10"/>
  <c r="Q371" i="65"/>
  <c r="Q370" i="65" s="1"/>
  <c r="Q29" i="61"/>
  <c r="Q28" i="58"/>
  <c r="P495" i="64"/>
  <c r="P494" i="64" s="1"/>
  <c r="P7" i="62"/>
  <c r="R18" i="10"/>
  <c r="R18" i="13"/>
  <c r="R18" i="16" s="1"/>
  <c r="S338" i="67"/>
  <c r="S72" i="56"/>
  <c r="R70" i="72"/>
  <c r="R172" i="42"/>
  <c r="P428" i="66"/>
  <c r="P427" i="66" s="1"/>
  <c r="P47" i="61"/>
  <c r="R5" i="23"/>
  <c r="R5" i="26" s="1"/>
  <c r="Q313" i="66"/>
  <c r="Q332" i="66" s="1"/>
  <c r="Q333" i="66"/>
  <c r="Q165" i="58"/>
  <c r="Q164" i="54"/>
  <c r="R24" i="10"/>
  <c r="R24" i="13"/>
  <c r="R24" i="16" s="1"/>
  <c r="P15" i="23"/>
  <c r="P15" i="26" s="1"/>
  <c r="P16" i="26"/>
  <c r="T154" i="64"/>
  <c r="Q245" i="71"/>
  <c r="Q244" i="71" s="1"/>
  <c r="Q146" i="52"/>
  <c r="Q7" i="52"/>
  <c r="Q283" i="64"/>
  <c r="Q282" i="64" s="1"/>
  <c r="Q300" i="72"/>
  <c r="Q318" i="72" s="1"/>
  <c r="Q319" i="72"/>
  <c r="Q313" i="67"/>
  <c r="Q332" i="67" s="1"/>
  <c r="Q333" i="67"/>
  <c r="Q372" i="64"/>
  <c r="R365" i="64"/>
  <c r="R144" i="70"/>
  <c r="R132" i="46"/>
  <c r="R4" i="56"/>
  <c r="R86" i="48"/>
  <c r="R85" i="44"/>
  <c r="Q67" i="58"/>
  <c r="Q66" i="54"/>
  <c r="R47" i="45"/>
  <c r="R48" i="49"/>
  <c r="R48" i="46"/>
  <c r="P85" i="61"/>
  <c r="P533" i="68"/>
  <c r="P532" i="68" s="1"/>
  <c r="Q245" i="72"/>
  <c r="Q244" i="72" s="1"/>
  <c r="Q164" i="52"/>
  <c r="T126" i="46"/>
  <c r="Q255" i="66"/>
  <c r="Q254" i="66" s="1"/>
  <c r="Q47" i="52"/>
  <c r="P428" i="70"/>
  <c r="P427" i="70" s="1"/>
  <c r="P128" i="61"/>
  <c r="Q94" i="56"/>
  <c r="S122" i="68"/>
  <c r="U26" i="12"/>
  <c r="U26" i="15" s="1"/>
  <c r="P83" i="68"/>
  <c r="P96" i="42"/>
  <c r="Q255" i="70"/>
  <c r="Q254" i="70" s="1"/>
  <c r="Q128" i="52"/>
  <c r="Q390" i="65"/>
  <c r="Q389" i="65" s="1"/>
  <c r="Q29" i="62"/>
  <c r="Q28" i="59"/>
  <c r="Q300" i="71"/>
  <c r="Q318" i="71" s="1"/>
  <c r="Q319" i="71"/>
  <c r="Q165" i="59"/>
  <c r="Q165" i="56"/>
  <c r="Q164" i="55"/>
  <c r="Q255" i="67"/>
  <c r="Q254" i="67" s="1"/>
  <c r="Q66" i="52"/>
  <c r="R143" i="66"/>
  <c r="R50" i="46"/>
  <c r="Q139" i="72"/>
  <c r="Q167" i="46"/>
  <c r="R144" i="65"/>
  <c r="R32" i="46"/>
  <c r="P179" i="68"/>
  <c r="P94" i="46"/>
  <c r="Q22" i="25"/>
  <c r="Q22" i="28" s="1"/>
  <c r="R5" i="21"/>
  <c r="Q17" i="56"/>
  <c r="Q86" i="58"/>
  <c r="Q85" i="54"/>
  <c r="R121" i="66"/>
  <c r="R140" i="66" s="1"/>
  <c r="R141" i="66"/>
  <c r="R179" i="66"/>
  <c r="R178" i="66" s="1"/>
  <c r="R47" i="48"/>
  <c r="R48" i="51"/>
  <c r="Q21" i="24"/>
  <c r="Q21" i="27" s="1"/>
  <c r="T138" i="70"/>
  <c r="R109" i="59"/>
  <c r="R110" i="62"/>
  <c r="R390" i="69"/>
  <c r="R389" i="69" s="1"/>
  <c r="R37" i="56"/>
  <c r="Q421" i="68"/>
  <c r="R147" i="48"/>
  <c r="R146" i="44"/>
  <c r="Q22" i="24"/>
  <c r="Q22" i="27" s="1"/>
  <c r="Q22" i="21"/>
  <c r="R29" i="48"/>
  <c r="R28" i="44"/>
  <c r="Q48" i="59"/>
  <c r="Q47" i="55"/>
  <c r="Q48" i="56"/>
  <c r="Q388" i="68"/>
  <c r="Q412" i="68" s="1"/>
  <c r="Q413" i="68"/>
  <c r="R165" i="48"/>
  <c r="R164" i="44"/>
  <c r="Q347" i="64"/>
  <c r="Q369" i="64"/>
  <c r="T5" i="46"/>
  <c r="Q67" i="59"/>
  <c r="Q66" i="55"/>
  <c r="Q67" i="56"/>
  <c r="Q337" i="67"/>
  <c r="Q71" i="56"/>
  <c r="Q21" i="23"/>
  <c r="Q21" i="26" s="1"/>
  <c r="R70" i="65"/>
  <c r="R36" i="42"/>
  <c r="R143" i="65"/>
  <c r="R31" i="46"/>
  <c r="R322" i="71"/>
  <c r="R150" i="56"/>
  <c r="Q16" i="21"/>
  <c r="S9" i="23"/>
  <c r="S9" i="26" s="1"/>
  <c r="Q376" i="64"/>
  <c r="Q15" i="56"/>
  <c r="R326" i="64"/>
  <c r="Q24" i="25"/>
  <c r="Q24" i="28" s="1"/>
  <c r="Q420" i="68"/>
  <c r="Q93" i="56"/>
  <c r="Q77" i="64"/>
  <c r="Q12" i="42"/>
  <c r="S75" i="64"/>
  <c r="S10" i="42"/>
  <c r="S294" i="69"/>
  <c r="Q129" i="58"/>
  <c r="Q128" i="54"/>
  <c r="R407" i="64"/>
  <c r="R4" i="58"/>
  <c r="R4" i="61"/>
  <c r="R470" i="64"/>
  <c r="P66" i="61"/>
  <c r="P428" i="67"/>
  <c r="P427" i="67" s="1"/>
  <c r="Q147" i="58"/>
  <c r="Q146" i="54"/>
  <c r="T107" i="46"/>
  <c r="Q48" i="58"/>
  <c r="Q47" i="54"/>
  <c r="P28" i="61"/>
  <c r="P428" i="65"/>
  <c r="P427" i="65" s="1"/>
  <c r="S6" i="24"/>
  <c r="S6" i="27" s="1"/>
  <c r="S109" i="51"/>
  <c r="S236" i="69"/>
  <c r="S235" i="69" s="1"/>
  <c r="O19" i="25"/>
  <c r="O19" i="28" s="1"/>
  <c r="O17" i="22"/>
  <c r="Q24" i="21"/>
  <c r="R341" i="65"/>
  <c r="Q88" i="56"/>
  <c r="S15" i="18"/>
  <c r="Q16" i="56" l="1"/>
  <c r="S57" i="56"/>
  <c r="Q66" i="56"/>
  <c r="Q99" i="56"/>
  <c r="R169" i="56"/>
  <c r="R170" i="56"/>
  <c r="M27" i="14"/>
  <c r="M27" i="17" s="1"/>
  <c r="M3" i="11"/>
  <c r="U14" i="18"/>
  <c r="Q377" i="64"/>
  <c r="L29" i="25"/>
  <c r="L29" i="28" s="1"/>
  <c r="L27" i="22"/>
  <c r="S6" i="21"/>
  <c r="N27" i="18"/>
  <c r="R323" i="72"/>
  <c r="S342" i="66"/>
  <c r="Q164" i="56"/>
  <c r="S114" i="64"/>
  <c r="S69" i="69"/>
  <c r="S116" i="42"/>
  <c r="S102" i="65"/>
  <c r="S102" i="70"/>
  <c r="R68" i="71"/>
  <c r="R150" i="42"/>
  <c r="O17" i="25"/>
  <c r="O17" i="28" s="1"/>
  <c r="Q371" i="66"/>
  <c r="Q370" i="66" s="1"/>
  <c r="Q48" i="61"/>
  <c r="Q47" i="58"/>
  <c r="S109" i="54"/>
  <c r="S110" i="58"/>
  <c r="S7" i="24"/>
  <c r="S7" i="27" s="1"/>
  <c r="R7" i="54"/>
  <c r="R8" i="58"/>
  <c r="Q85" i="58"/>
  <c r="Q86" i="61"/>
  <c r="Q461" i="68"/>
  <c r="Q460" i="68" s="1"/>
  <c r="S85" i="44"/>
  <c r="S86" i="48"/>
  <c r="Q428" i="65"/>
  <c r="Q427" i="65" s="1"/>
  <c r="Q28" i="61"/>
  <c r="R109" i="61"/>
  <c r="R428" i="69"/>
  <c r="R427" i="69" s="1"/>
  <c r="P17" i="25"/>
  <c r="P17" i="28" s="1"/>
  <c r="Q85" i="56"/>
  <c r="S76" i="56"/>
  <c r="R137" i="71"/>
  <c r="R118" i="71"/>
  <c r="R136" i="71" s="1"/>
  <c r="Q128" i="56"/>
  <c r="R141" i="67"/>
  <c r="R121" i="67"/>
  <c r="R140" i="67" s="1"/>
  <c r="R322" i="72"/>
  <c r="Q79" i="64"/>
  <c r="Q16" i="42"/>
  <c r="Q26" i="24"/>
  <c r="Q26" i="27" s="1"/>
  <c r="Q26" i="21"/>
  <c r="R165" i="49"/>
  <c r="R164" i="45"/>
  <c r="R164" i="46" s="1"/>
  <c r="R165" i="46"/>
  <c r="R47" i="49"/>
  <c r="R198" i="66"/>
  <c r="R197" i="66" s="1"/>
  <c r="R48" i="52"/>
  <c r="Q371" i="67"/>
  <c r="Q370" i="67" s="1"/>
  <c r="Q67" i="61"/>
  <c r="Q66" i="58"/>
  <c r="Q146" i="56"/>
  <c r="Q485" i="68"/>
  <c r="Q484" i="68" s="1"/>
  <c r="Q86" i="62"/>
  <c r="Q85" i="59"/>
  <c r="S342" i="67"/>
  <c r="R167" i="56"/>
  <c r="Q390" i="70"/>
  <c r="Q389" i="70" s="1"/>
  <c r="Q129" i="62"/>
  <c r="Q128" i="59"/>
  <c r="R449" i="64"/>
  <c r="R4" i="60"/>
  <c r="R4" i="63"/>
  <c r="R512" i="64"/>
  <c r="U20" i="12"/>
  <c r="U20" i="15" s="1"/>
  <c r="S9" i="25"/>
  <c r="S9" i="28" s="1"/>
  <c r="Q179" i="68"/>
  <c r="Q94" i="46"/>
  <c r="S330" i="66"/>
  <c r="S45" i="56"/>
  <c r="S7" i="23"/>
  <c r="S7" i="26" s="1"/>
  <c r="S102" i="66"/>
  <c r="S6" i="25"/>
  <c r="S6" i="28" s="1"/>
  <c r="Q162" i="64"/>
  <c r="Q13" i="46"/>
  <c r="T23" i="25"/>
  <c r="T23" i="28" s="1"/>
  <c r="R109" i="62"/>
  <c r="R447" i="69"/>
  <c r="R446" i="69" s="1"/>
  <c r="S11" i="24"/>
  <c r="S11" i="27" s="1"/>
  <c r="R137" i="72"/>
  <c r="R118" i="72"/>
  <c r="R136" i="72" s="1"/>
  <c r="R47" i="46"/>
  <c r="Q373" i="71"/>
  <c r="Q372" i="71" s="1"/>
  <c r="Q147" i="62"/>
  <c r="Q146" i="59"/>
  <c r="U4" i="18"/>
  <c r="U3" i="18" s="1"/>
  <c r="Q15" i="24"/>
  <c r="Q15" i="27" s="1"/>
  <c r="Q16" i="27"/>
  <c r="R321" i="72"/>
  <c r="S255" i="69"/>
  <c r="S254" i="69" s="1"/>
  <c r="S109" i="52"/>
  <c r="R129" i="49"/>
  <c r="R128" i="45"/>
  <c r="R128" i="46" s="1"/>
  <c r="R129" i="46"/>
  <c r="Q419" i="68"/>
  <c r="Q92" i="56"/>
  <c r="Q423" i="68"/>
  <c r="Q96" i="56"/>
  <c r="S80" i="68"/>
  <c r="S89" i="42"/>
  <c r="R28" i="45"/>
  <c r="R28" i="46" s="1"/>
  <c r="R29" i="49"/>
  <c r="R29" i="46"/>
  <c r="Q390" i="67"/>
  <c r="Q389" i="67" s="1"/>
  <c r="Q67" i="62"/>
  <c r="Q66" i="59"/>
  <c r="Q368" i="64"/>
  <c r="R236" i="66"/>
  <c r="R235" i="66" s="1"/>
  <c r="R47" i="51"/>
  <c r="R99" i="6"/>
  <c r="P28" i="24"/>
  <c r="P28" i="27" s="1"/>
  <c r="S83" i="56"/>
  <c r="R219" i="68"/>
  <c r="R218" i="68" s="1"/>
  <c r="R85" i="48"/>
  <c r="R86" i="51"/>
  <c r="R8" i="56"/>
  <c r="R7" i="55"/>
  <c r="R8" i="59"/>
  <c r="R7" i="45"/>
  <c r="R7" i="46" s="1"/>
  <c r="R8" i="49"/>
  <c r="R8" i="46"/>
  <c r="R121" i="70"/>
  <c r="R140" i="70" s="1"/>
  <c r="R141" i="70"/>
  <c r="S330" i="69"/>
  <c r="S107" i="56"/>
  <c r="S10" i="23"/>
  <c r="S10" i="26" s="1"/>
  <c r="S418" i="68"/>
  <c r="S91" i="56"/>
  <c r="Q337" i="65"/>
  <c r="Q33" i="56"/>
  <c r="T335" i="69"/>
  <c r="T112" i="56"/>
  <c r="Q81" i="68"/>
  <c r="Q92" i="42"/>
  <c r="S70" i="66"/>
  <c r="S55" i="42"/>
  <c r="S102" i="67"/>
  <c r="O345" i="67"/>
  <c r="O79" i="56"/>
  <c r="S159" i="64"/>
  <c r="S10" i="46"/>
  <c r="S110" i="56"/>
  <c r="S109" i="55"/>
  <c r="S110" i="59"/>
  <c r="R121" i="65"/>
  <c r="R141" i="65"/>
  <c r="Q15" i="19"/>
  <c r="Q15" i="21" s="1"/>
  <c r="Q16" i="23"/>
  <c r="R179" i="65"/>
  <c r="R178" i="65" s="1"/>
  <c r="R28" i="48"/>
  <c r="R29" i="51"/>
  <c r="R173" i="71"/>
  <c r="R172" i="71" s="1"/>
  <c r="R147" i="51"/>
  <c r="R146" i="48"/>
  <c r="R15" i="8"/>
  <c r="R16" i="12"/>
  <c r="S410" i="68"/>
  <c r="Q7" i="56"/>
  <c r="S9" i="21"/>
  <c r="R347" i="64"/>
  <c r="R369" i="64"/>
  <c r="R157" i="64"/>
  <c r="R135" i="64"/>
  <c r="R156" i="64" s="1"/>
  <c r="R179" i="70"/>
  <c r="R178" i="70" s="1"/>
  <c r="R129" i="51"/>
  <c r="R128" i="48"/>
  <c r="R168" i="56"/>
  <c r="U21" i="12"/>
  <c r="U21" i="15" s="1"/>
  <c r="S100" i="71"/>
  <c r="R15" i="9"/>
  <c r="R16" i="10"/>
  <c r="R16" i="13"/>
  <c r="Q76" i="64"/>
  <c r="V31" i="12"/>
  <c r="V31" i="15" s="1"/>
  <c r="R144" i="67"/>
  <c r="R70" i="46"/>
  <c r="S67" i="67"/>
  <c r="S69" i="42"/>
  <c r="P178" i="68"/>
  <c r="P93" i="46"/>
  <c r="U22" i="12"/>
  <c r="U22" i="15" s="1"/>
  <c r="Q140" i="71"/>
  <c r="Q150" i="46"/>
  <c r="Q355" i="71"/>
  <c r="Q354" i="71" s="1"/>
  <c r="Q146" i="58"/>
  <c r="Q147" i="61"/>
  <c r="Q371" i="70"/>
  <c r="Q370" i="70" s="1"/>
  <c r="Q129" i="61"/>
  <c r="Q128" i="58"/>
  <c r="S313" i="69"/>
  <c r="S332" i="69" s="1"/>
  <c r="S333" i="69"/>
  <c r="R324" i="72"/>
  <c r="Q47" i="56"/>
  <c r="R85" i="45"/>
  <c r="R85" i="46" s="1"/>
  <c r="R86" i="49"/>
  <c r="R86" i="46"/>
  <c r="Q165" i="61"/>
  <c r="Q355" i="72"/>
  <c r="Q354" i="72" s="1"/>
  <c r="Q164" i="58"/>
  <c r="S10" i="24"/>
  <c r="S10" i="27" s="1"/>
  <c r="Q432" i="64"/>
  <c r="Q431" i="64" s="1"/>
  <c r="Q8" i="62"/>
  <c r="Q7" i="59"/>
  <c r="T45" i="46"/>
  <c r="Q411" i="64"/>
  <c r="Q410" i="64" s="1"/>
  <c r="Q8" i="61"/>
  <c r="Q7" i="58"/>
  <c r="S26" i="56"/>
  <c r="U24" i="12"/>
  <c r="U24" i="15" s="1"/>
  <c r="Q21" i="25"/>
  <c r="Q21" i="28" s="1"/>
  <c r="S126" i="56"/>
  <c r="S11" i="23"/>
  <c r="S11" i="26" s="1"/>
  <c r="R69" i="71"/>
  <c r="R153" i="42"/>
  <c r="R294" i="66"/>
  <c r="U5" i="13"/>
  <c r="U5" i="16" s="1"/>
  <c r="U5" i="10"/>
  <c r="R337" i="66"/>
  <c r="R52" i="56"/>
  <c r="P381" i="64"/>
  <c r="P20" i="56"/>
  <c r="R173" i="72"/>
  <c r="R172" i="72" s="1"/>
  <c r="R164" i="48"/>
  <c r="R165" i="51"/>
  <c r="Q390" i="66"/>
  <c r="Q389" i="66" s="1"/>
  <c r="Q48" i="62"/>
  <c r="Q47" i="59"/>
  <c r="Q21" i="21"/>
  <c r="Q447" i="65"/>
  <c r="Q446" i="65" s="1"/>
  <c r="Q28" i="62"/>
  <c r="R146" i="68"/>
  <c r="R170" i="68" s="1"/>
  <c r="R171" i="68"/>
  <c r="T138" i="66"/>
  <c r="R179" i="67"/>
  <c r="R178" i="67" s="1"/>
  <c r="R66" i="48"/>
  <c r="R67" i="51"/>
  <c r="R5" i="25"/>
  <c r="R5" i="28" s="1"/>
  <c r="R4" i="22"/>
  <c r="S70" i="67"/>
  <c r="S74" i="42"/>
  <c r="Q336" i="67"/>
  <c r="Q70" i="56"/>
  <c r="U338" i="69"/>
  <c r="U115" i="56"/>
  <c r="R69" i="65"/>
  <c r="R35" i="42"/>
  <c r="T102" i="69"/>
  <c r="Q426" i="68"/>
  <c r="R20" i="13"/>
  <c r="R20" i="16" s="1"/>
  <c r="R20" i="10"/>
  <c r="Q373" i="72"/>
  <c r="Q372" i="72" s="1"/>
  <c r="Q165" i="62"/>
  <c r="Q164" i="59"/>
  <c r="P19" i="13"/>
  <c r="P19" i="16" s="1"/>
  <c r="P19" i="10"/>
  <c r="R199" i="64"/>
  <c r="R198" i="64" s="1"/>
  <c r="R7" i="48"/>
  <c r="R8" i="51"/>
  <c r="R146" i="45"/>
  <c r="R146" i="46" s="1"/>
  <c r="R147" i="49"/>
  <c r="R147" i="46"/>
  <c r="R67" i="49"/>
  <c r="R66" i="45"/>
  <c r="R66" i="46" s="1"/>
  <c r="R67" i="46"/>
  <c r="R335" i="67" l="1"/>
  <c r="R69" i="56"/>
  <c r="S109" i="56"/>
  <c r="L27" i="25"/>
  <c r="L27" i="28" s="1"/>
  <c r="L3" i="22"/>
  <c r="M3" i="14"/>
  <c r="R15" i="10"/>
  <c r="Q370" i="64"/>
  <c r="R374" i="64"/>
  <c r="R13" i="56"/>
  <c r="Q164" i="61"/>
  <c r="Q409" i="72"/>
  <c r="Q408" i="72" s="1"/>
  <c r="R7" i="49"/>
  <c r="R220" i="64"/>
  <c r="R219" i="64" s="1"/>
  <c r="R8" i="52"/>
  <c r="S128" i="44"/>
  <c r="S129" i="48"/>
  <c r="U146" i="69"/>
  <c r="U115" i="46"/>
  <c r="S338" i="70"/>
  <c r="S134" i="56"/>
  <c r="U150" i="69"/>
  <c r="U119" i="46"/>
  <c r="Q84" i="68"/>
  <c r="Q97" i="42"/>
  <c r="Q161" i="64"/>
  <c r="Q12" i="46"/>
  <c r="R294" i="70"/>
  <c r="U163" i="64"/>
  <c r="U14" i="46"/>
  <c r="T67" i="69"/>
  <c r="T112" i="42"/>
  <c r="T75" i="64"/>
  <c r="T10" i="42"/>
  <c r="T70" i="66"/>
  <c r="T55" i="42"/>
  <c r="S10" i="25"/>
  <c r="S10" i="28" s="1"/>
  <c r="S69" i="66"/>
  <c r="S54" i="42"/>
  <c r="R191" i="71"/>
  <c r="R190" i="71" s="1"/>
  <c r="R146" i="49"/>
  <c r="R147" i="52"/>
  <c r="Q427" i="72"/>
  <c r="Q426" i="72" s="1"/>
  <c r="Q164" i="62"/>
  <c r="Q9" i="56"/>
  <c r="Q11" i="42"/>
  <c r="Q427" i="71"/>
  <c r="Q426" i="71" s="1"/>
  <c r="Q146" i="62"/>
  <c r="U10" i="13"/>
  <c r="U10" i="16" s="1"/>
  <c r="U10" i="10"/>
  <c r="S47" i="44"/>
  <c r="S48" i="48"/>
  <c r="S219" i="68"/>
  <c r="S218" i="68" s="1"/>
  <c r="S85" i="48"/>
  <c r="S86" i="51"/>
  <c r="R15" i="12"/>
  <c r="R15" i="15" s="1"/>
  <c r="R16" i="15"/>
  <c r="S67" i="48"/>
  <c r="S66" i="44"/>
  <c r="V30" i="12"/>
  <c r="V30" i="15" s="1"/>
  <c r="V30" i="14"/>
  <c r="V30" i="17" s="1"/>
  <c r="Q160" i="64"/>
  <c r="Q11" i="46"/>
  <c r="S79" i="68"/>
  <c r="S88" i="42"/>
  <c r="R282" i="71"/>
  <c r="O152" i="67"/>
  <c r="O78" i="46"/>
  <c r="Q19" i="23"/>
  <c r="Q19" i="26" s="1"/>
  <c r="Q474" i="64"/>
  <c r="Q473" i="64" s="1"/>
  <c r="Q7" i="61"/>
  <c r="Q428" i="70"/>
  <c r="Q427" i="70" s="1"/>
  <c r="Q128" i="61"/>
  <c r="U7" i="13"/>
  <c r="U7" i="16" s="1"/>
  <c r="U7" i="10"/>
  <c r="R236" i="70"/>
  <c r="R235" i="70" s="1"/>
  <c r="R128" i="51"/>
  <c r="R368" i="64"/>
  <c r="Q16" i="26"/>
  <c r="Q15" i="23"/>
  <c r="Q15" i="26" s="1"/>
  <c r="Q447" i="67"/>
  <c r="Q446" i="67" s="1"/>
  <c r="Q66" i="62"/>
  <c r="U19" i="12"/>
  <c r="U19" i="15" s="1"/>
  <c r="U17" i="7"/>
  <c r="Q447" i="70"/>
  <c r="Q446" i="70" s="1"/>
  <c r="Q128" i="62"/>
  <c r="Q428" i="67"/>
  <c r="Q427" i="67" s="1"/>
  <c r="Q66" i="61"/>
  <c r="U8" i="13"/>
  <c r="U8" i="16" s="1"/>
  <c r="U8" i="10"/>
  <c r="S28" i="44"/>
  <c r="S29" i="48"/>
  <c r="T338" i="66"/>
  <c r="T53" i="56"/>
  <c r="U146" i="65"/>
  <c r="U34" i="46"/>
  <c r="R141" i="71"/>
  <c r="R151" i="46"/>
  <c r="T70" i="69"/>
  <c r="T117" i="42"/>
  <c r="U337" i="69"/>
  <c r="U114" i="56"/>
  <c r="T342" i="66"/>
  <c r="T57" i="56"/>
  <c r="S11" i="25"/>
  <c r="S11" i="28" s="1"/>
  <c r="R313" i="65"/>
  <c r="Q178" i="68"/>
  <c r="Q93" i="46"/>
  <c r="R364" i="68"/>
  <c r="S69" i="67"/>
  <c r="S73" i="42"/>
  <c r="R67" i="52"/>
  <c r="R198" i="67"/>
  <c r="R197" i="67" s="1"/>
  <c r="R66" i="49"/>
  <c r="S5" i="24"/>
  <c r="S5" i="27" s="1"/>
  <c r="S330" i="70"/>
  <c r="R129" i="6"/>
  <c r="R153" i="6"/>
  <c r="R191" i="72"/>
  <c r="R190" i="72" s="1"/>
  <c r="R164" i="49"/>
  <c r="R165" i="52"/>
  <c r="S86" i="49"/>
  <c r="S86" i="46"/>
  <c r="S85" i="45"/>
  <c r="S85" i="46" s="1"/>
  <c r="Q336" i="65"/>
  <c r="Q32" i="56"/>
  <c r="S118" i="72"/>
  <c r="R227" i="72"/>
  <c r="R226" i="72" s="1"/>
  <c r="R164" i="51"/>
  <c r="T342" i="69"/>
  <c r="T119" i="56"/>
  <c r="U336" i="69"/>
  <c r="U113" i="56"/>
  <c r="R336" i="66"/>
  <c r="R51" i="56"/>
  <c r="R66" i="51"/>
  <c r="R236" i="67"/>
  <c r="R235" i="67" s="1"/>
  <c r="P28" i="23"/>
  <c r="P28" i="26" s="1"/>
  <c r="R47" i="54"/>
  <c r="R48" i="58"/>
  <c r="Q19" i="24"/>
  <c r="Q19" i="27" s="1"/>
  <c r="Q19" i="21"/>
  <c r="Q146" i="61"/>
  <c r="Q409" i="71"/>
  <c r="Q408" i="71" s="1"/>
  <c r="R146" i="51"/>
  <c r="R227" i="71"/>
  <c r="R226" i="71" s="1"/>
  <c r="S110" i="62"/>
  <c r="S109" i="59"/>
  <c r="S390" i="69"/>
  <c r="S389" i="69" s="1"/>
  <c r="R47" i="55"/>
  <c r="R48" i="56"/>
  <c r="R48" i="59"/>
  <c r="P28" i="21"/>
  <c r="S11" i="21"/>
  <c r="R47" i="52"/>
  <c r="R255" i="66"/>
  <c r="R254" i="66" s="1"/>
  <c r="S171" i="68"/>
  <c r="S146" i="68"/>
  <c r="S170" i="68" s="1"/>
  <c r="U9" i="10"/>
  <c r="U9" i="13"/>
  <c r="U9" i="16" s="1"/>
  <c r="S165" i="48"/>
  <c r="S164" i="44"/>
  <c r="R282" i="72"/>
  <c r="S330" i="67"/>
  <c r="S64" i="56"/>
  <c r="S8" i="23"/>
  <c r="S8" i="26" s="1"/>
  <c r="S175" i="68"/>
  <c r="S90" i="46"/>
  <c r="U146" i="70"/>
  <c r="U134" i="46"/>
  <c r="S68" i="66"/>
  <c r="S51" i="42"/>
  <c r="R69" i="72"/>
  <c r="R171" i="42"/>
  <c r="U146" i="67"/>
  <c r="U72" i="46"/>
  <c r="Q177" i="68"/>
  <c r="Q92" i="46"/>
  <c r="R294" i="67"/>
  <c r="R7" i="51"/>
  <c r="R262" i="64"/>
  <c r="R261" i="64" s="1"/>
  <c r="Q31" i="56"/>
  <c r="Q7" i="62"/>
  <c r="Q495" i="64"/>
  <c r="Q494" i="64" s="1"/>
  <c r="S147" i="48"/>
  <c r="S146" i="44"/>
  <c r="R313" i="66"/>
  <c r="R332" i="66" s="1"/>
  <c r="R333" i="66"/>
  <c r="R432" i="64"/>
  <c r="R431" i="64" s="1"/>
  <c r="R8" i="62"/>
  <c r="R7" i="59"/>
  <c r="R85" i="51"/>
  <c r="R291" i="68"/>
  <c r="R290" i="68" s="1"/>
  <c r="R129" i="52"/>
  <c r="R198" i="70"/>
  <c r="R197" i="70" s="1"/>
  <c r="R128" i="49"/>
  <c r="S8" i="24"/>
  <c r="S8" i="27" s="1"/>
  <c r="S7" i="21"/>
  <c r="T8" i="24"/>
  <c r="T8" i="27" s="1"/>
  <c r="S100" i="72"/>
  <c r="R375" i="64"/>
  <c r="R14" i="56"/>
  <c r="Q78" i="64"/>
  <c r="Q15" i="42"/>
  <c r="T330" i="67"/>
  <c r="T64" i="56"/>
  <c r="T8" i="23"/>
  <c r="T8" i="26" s="1"/>
  <c r="R4" i="25"/>
  <c r="R4" i="28" s="1"/>
  <c r="Q335" i="65"/>
  <c r="S10" i="21"/>
  <c r="R236" i="65"/>
  <c r="R235" i="65" s="1"/>
  <c r="R28" i="51"/>
  <c r="S18" i="13"/>
  <c r="S18" i="16" s="1"/>
  <c r="S18" i="10"/>
  <c r="R7" i="56"/>
  <c r="V28" i="12"/>
  <c r="V28" i="15" s="1"/>
  <c r="V28" i="14"/>
  <c r="V28" i="17" s="1"/>
  <c r="Q85" i="61"/>
  <c r="Q533" i="68"/>
  <c r="Q532" i="68" s="1"/>
  <c r="R8" i="61"/>
  <c r="R411" i="64"/>
  <c r="R410" i="64" s="1"/>
  <c r="R7" i="58"/>
  <c r="Q428" i="66"/>
  <c r="Q427" i="66" s="1"/>
  <c r="Q47" i="61"/>
  <c r="T72" i="56"/>
  <c r="S68" i="67"/>
  <c r="S70" i="42"/>
  <c r="Q557" i="68"/>
  <c r="Q556" i="68" s="1"/>
  <c r="Q85" i="62"/>
  <c r="S366" i="64"/>
  <c r="S5" i="56"/>
  <c r="U68" i="69"/>
  <c r="U113" i="42"/>
  <c r="S7" i="25"/>
  <c r="S7" i="28" s="1"/>
  <c r="R337" i="65"/>
  <c r="R33" i="56"/>
  <c r="R20" i="23"/>
  <c r="R20" i="26" s="1"/>
  <c r="R77" i="64"/>
  <c r="R12" i="42"/>
  <c r="R337" i="70"/>
  <c r="R133" i="56"/>
  <c r="T109" i="44"/>
  <c r="T110" i="48"/>
  <c r="Q447" i="66"/>
  <c r="Q446" i="66" s="1"/>
  <c r="Q47" i="62"/>
  <c r="R85" i="49"/>
  <c r="R243" i="68"/>
  <c r="R242" i="68" s="1"/>
  <c r="R86" i="52"/>
  <c r="R15" i="13"/>
  <c r="R16" i="16"/>
  <c r="R140" i="65"/>
  <c r="T23" i="21"/>
  <c r="T23" i="24"/>
  <c r="T23" i="27" s="1"/>
  <c r="R29" i="52"/>
  <c r="R198" i="65"/>
  <c r="R197" i="65" s="1"/>
  <c r="R28" i="49"/>
  <c r="S109" i="58"/>
  <c r="S371" i="69"/>
  <c r="S370" i="69" s="1"/>
  <c r="S110" i="61"/>
  <c r="T338" i="67"/>
  <c r="S8" i="48"/>
  <c r="S7" i="44"/>
  <c r="O330" i="71" l="1"/>
  <c r="O158" i="56"/>
  <c r="R335" i="65"/>
  <c r="S8" i="21"/>
  <c r="R31" i="56"/>
  <c r="R19" i="24"/>
  <c r="R19" i="27" s="1"/>
  <c r="L3" i="25"/>
  <c r="M59" i="56"/>
  <c r="M344" i="66"/>
  <c r="M29" i="24"/>
  <c r="M29" i="27" s="1"/>
  <c r="M382" i="64"/>
  <c r="M21" i="56"/>
  <c r="M29" i="23"/>
  <c r="M29" i="26" s="1"/>
  <c r="M344" i="65"/>
  <c r="M40" i="56"/>
  <c r="M3" i="17"/>
  <c r="S136" i="72"/>
  <c r="Q30" i="56"/>
  <c r="R11" i="56"/>
  <c r="R388" i="68"/>
  <c r="R412" i="68" s="1"/>
  <c r="R413" i="68"/>
  <c r="R128" i="54"/>
  <c r="R129" i="58"/>
  <c r="U142" i="72"/>
  <c r="U150" i="67"/>
  <c r="U76" i="46"/>
  <c r="U335" i="69"/>
  <c r="U112" i="56"/>
  <c r="S174" i="68"/>
  <c r="S89" i="46"/>
  <c r="R12" i="56"/>
  <c r="S145" i="67"/>
  <c r="S71" i="46"/>
  <c r="R336" i="70"/>
  <c r="Q19" i="25"/>
  <c r="Q19" i="28" s="1"/>
  <c r="Q17" i="22"/>
  <c r="R17" i="18"/>
  <c r="R422" i="68"/>
  <c r="S7" i="45"/>
  <c r="S7" i="46" s="1"/>
  <c r="S8" i="49"/>
  <c r="S8" i="46"/>
  <c r="S165" i="49"/>
  <c r="S165" i="46"/>
  <c r="S164" i="45"/>
  <c r="S164" i="46" s="1"/>
  <c r="R21" i="24"/>
  <c r="R21" i="27" s="1"/>
  <c r="R255" i="67"/>
  <c r="R254" i="67" s="1"/>
  <c r="R66" i="52"/>
  <c r="R313" i="70"/>
  <c r="R332" i="70" s="1"/>
  <c r="R333" i="70"/>
  <c r="T342" i="67"/>
  <c r="R86" i="59"/>
  <c r="R86" i="56"/>
  <c r="R85" i="55"/>
  <c r="T5" i="24"/>
  <c r="T5" i="27" s="1"/>
  <c r="O30" i="13"/>
  <c r="O30" i="16" s="1"/>
  <c r="O30" i="10"/>
  <c r="U64" i="46"/>
  <c r="S179" i="70"/>
  <c r="S178" i="70" s="1"/>
  <c r="S128" i="48"/>
  <c r="S129" i="51"/>
  <c r="S68" i="70"/>
  <c r="S132" i="42"/>
  <c r="S145" i="66"/>
  <c r="S52" i="46"/>
  <c r="S8" i="25"/>
  <c r="S8" i="28" s="1"/>
  <c r="R7" i="62"/>
  <c r="R495" i="64"/>
  <c r="R494" i="64" s="1"/>
  <c r="R85" i="54"/>
  <c r="R86" i="58"/>
  <c r="U107" i="46"/>
  <c r="R245" i="71"/>
  <c r="R244" i="71" s="1"/>
  <c r="R146" i="52"/>
  <c r="S67" i="66"/>
  <c r="S50" i="42"/>
  <c r="V9" i="12"/>
  <c r="V9" i="15" s="1"/>
  <c r="Q83" i="68"/>
  <c r="Q96" i="42"/>
  <c r="R20" i="25"/>
  <c r="R20" i="28" s="1"/>
  <c r="R15" i="20"/>
  <c r="R16" i="24"/>
  <c r="R71" i="56"/>
  <c r="R21" i="23"/>
  <c r="R21" i="26" s="1"/>
  <c r="S99" i="6"/>
  <c r="S146" i="45"/>
  <c r="S146" i="46" s="1"/>
  <c r="S147" i="49"/>
  <c r="S147" i="46"/>
  <c r="T11" i="24"/>
  <c r="T11" i="27" s="1"/>
  <c r="R300" i="72"/>
  <c r="R318" i="72" s="1"/>
  <c r="R319" i="72"/>
  <c r="R372" i="64"/>
  <c r="R128" i="52"/>
  <c r="R255" i="70"/>
  <c r="R254" i="70" s="1"/>
  <c r="R335" i="70"/>
  <c r="R131" i="56"/>
  <c r="R24" i="23"/>
  <c r="R24" i="26" s="1"/>
  <c r="S121" i="70"/>
  <c r="S140" i="70" s="1"/>
  <c r="S141" i="70"/>
  <c r="R29" i="59"/>
  <c r="R29" i="56"/>
  <c r="R28" i="55"/>
  <c r="U138" i="69"/>
  <c r="U45" i="46"/>
  <c r="Q19" i="13"/>
  <c r="Q19" i="16" s="1"/>
  <c r="Q19" i="10"/>
  <c r="Q334" i="65"/>
  <c r="S179" i="66"/>
  <c r="S178" i="66" s="1"/>
  <c r="S47" i="48"/>
  <c r="S48" i="51"/>
  <c r="R147" i="59"/>
  <c r="R147" i="56"/>
  <c r="R146" i="55"/>
  <c r="S173" i="68"/>
  <c r="S88" i="46"/>
  <c r="R67" i="72"/>
  <c r="R167" i="42"/>
  <c r="R421" i="68"/>
  <c r="R94" i="56"/>
  <c r="T330" i="65"/>
  <c r="T26" i="56"/>
  <c r="T6" i="23"/>
  <c r="T6" i="26" s="1"/>
  <c r="P169" i="64"/>
  <c r="P20" i="46"/>
  <c r="R76" i="64"/>
  <c r="U176" i="68"/>
  <c r="U91" i="46"/>
  <c r="R336" i="65"/>
  <c r="R32" i="56"/>
  <c r="T69" i="69"/>
  <c r="T116" i="42"/>
  <c r="U143" i="69"/>
  <c r="U112" i="46"/>
  <c r="S199" i="64"/>
  <c r="S198" i="64" s="1"/>
  <c r="S7" i="48"/>
  <c r="S8" i="51"/>
  <c r="R255" i="65"/>
  <c r="R254" i="65" s="1"/>
  <c r="R28" i="52"/>
  <c r="R15" i="16"/>
  <c r="R315" i="68"/>
  <c r="R314" i="68" s="1"/>
  <c r="R85" i="52"/>
  <c r="T179" i="69"/>
  <c r="T178" i="69" s="1"/>
  <c r="T110" i="51"/>
  <c r="T109" i="48"/>
  <c r="R28" i="54"/>
  <c r="R29" i="58"/>
  <c r="U170" i="46"/>
  <c r="S15" i="8"/>
  <c r="S16" i="12"/>
  <c r="S137" i="71"/>
  <c r="S118" i="71"/>
  <c r="S136" i="71" s="1"/>
  <c r="S173" i="71"/>
  <c r="S172" i="71" s="1"/>
  <c r="S146" i="48"/>
  <c r="S147" i="51"/>
  <c r="R66" i="54"/>
  <c r="R67" i="58"/>
  <c r="S67" i="49"/>
  <c r="S66" i="45"/>
  <c r="S66" i="46" s="1"/>
  <c r="S67" i="46"/>
  <c r="S447" i="69"/>
  <c r="S446" i="69" s="1"/>
  <c r="S109" i="62"/>
  <c r="R24" i="24"/>
  <c r="R24" i="27" s="1"/>
  <c r="U6" i="10"/>
  <c r="U6" i="13"/>
  <c r="U6" i="16" s="1"/>
  <c r="S179" i="65"/>
  <c r="S178" i="65" s="1"/>
  <c r="S28" i="48"/>
  <c r="S29" i="51"/>
  <c r="U138" i="66"/>
  <c r="U5" i="46"/>
  <c r="R337" i="67"/>
  <c r="R300" i="71"/>
  <c r="R318" i="71" s="1"/>
  <c r="R319" i="71"/>
  <c r="R20" i="24"/>
  <c r="R20" i="27" s="1"/>
  <c r="R20" i="21"/>
  <c r="S15" i="9"/>
  <c r="S16" i="10"/>
  <c r="S16" i="13"/>
  <c r="S338" i="65"/>
  <c r="S34" i="56"/>
  <c r="T8" i="25"/>
  <c r="T8" i="28" s="1"/>
  <c r="U142" i="71"/>
  <c r="U152" i="46"/>
  <c r="T69" i="66"/>
  <c r="T54" i="42"/>
  <c r="S364" i="68"/>
  <c r="U180" i="68"/>
  <c r="U95" i="46"/>
  <c r="R333" i="65"/>
  <c r="R294" i="65"/>
  <c r="R332" i="65" s="1"/>
  <c r="R136" i="6"/>
  <c r="R120" i="6"/>
  <c r="R160" i="6"/>
  <c r="S5" i="23"/>
  <c r="S5" i="26" s="1"/>
  <c r="S121" i="67"/>
  <c r="S140" i="67" s="1"/>
  <c r="S141" i="67"/>
  <c r="T10" i="24"/>
  <c r="T10" i="27" s="1"/>
  <c r="P28" i="25"/>
  <c r="P28" i="28" s="1"/>
  <c r="U154" i="64"/>
  <c r="R50" i="56"/>
  <c r="S37" i="56"/>
  <c r="R68" i="72"/>
  <c r="R168" i="42"/>
  <c r="T330" i="70"/>
  <c r="T11" i="23"/>
  <c r="T11" i="26" s="1"/>
  <c r="U23" i="23"/>
  <c r="U23" i="26" s="1"/>
  <c r="T330" i="69"/>
  <c r="T10" i="23"/>
  <c r="T10" i="26" s="1"/>
  <c r="T418" i="68"/>
  <c r="T91" i="56"/>
  <c r="U146" i="66"/>
  <c r="U53" i="46"/>
  <c r="R140" i="71"/>
  <c r="R150" i="46"/>
  <c r="O330" i="72"/>
  <c r="O176" i="56"/>
  <c r="S342" i="70"/>
  <c r="S138" i="56"/>
  <c r="S109" i="61"/>
  <c r="S428" i="69"/>
  <c r="S427" i="69" s="1"/>
  <c r="R7" i="61"/>
  <c r="R474" i="64"/>
  <c r="R473" i="64" s="1"/>
  <c r="S137" i="72"/>
  <c r="R165" i="58"/>
  <c r="R164" i="54"/>
  <c r="S173" i="72"/>
  <c r="S172" i="72" s="1"/>
  <c r="S164" i="48"/>
  <c r="S165" i="51"/>
  <c r="R371" i="66"/>
  <c r="R370" i="66" s="1"/>
  <c r="R47" i="58"/>
  <c r="R48" i="61"/>
  <c r="S243" i="68"/>
  <c r="S242" i="68" s="1"/>
  <c r="S85" i="49"/>
  <c r="S86" i="52"/>
  <c r="S48" i="49"/>
  <c r="S47" i="45"/>
  <c r="S47" i="46" s="1"/>
  <c r="S48" i="46"/>
  <c r="T109" i="45"/>
  <c r="T109" i="46" s="1"/>
  <c r="T110" i="49"/>
  <c r="T110" i="46"/>
  <c r="R335" i="66"/>
  <c r="U11" i="10"/>
  <c r="U11" i="13"/>
  <c r="U11" i="16" s="1"/>
  <c r="R26" i="23"/>
  <c r="R26" i="26" s="1"/>
  <c r="S143" i="67"/>
  <c r="S69" i="46"/>
  <c r="T9" i="24"/>
  <c r="T9" i="27" s="1"/>
  <c r="R164" i="55"/>
  <c r="R165" i="56"/>
  <c r="R165" i="59"/>
  <c r="S135" i="64"/>
  <c r="S156" i="64" s="1"/>
  <c r="S157" i="64"/>
  <c r="U138" i="67"/>
  <c r="V11" i="12"/>
  <c r="V11" i="15" s="1"/>
  <c r="V10" i="12"/>
  <c r="V10" i="15" s="1"/>
  <c r="R162" i="64"/>
  <c r="R13" i="46"/>
  <c r="U83" i="46"/>
  <c r="R19" i="21"/>
  <c r="R67" i="56"/>
  <c r="R67" i="59"/>
  <c r="R66" i="55"/>
  <c r="T8" i="21"/>
  <c r="R18" i="56"/>
  <c r="R48" i="62"/>
  <c r="R47" i="59"/>
  <c r="R390" i="66"/>
  <c r="R389" i="66" s="1"/>
  <c r="R47" i="56"/>
  <c r="S121" i="66"/>
  <c r="S140" i="66" s="1"/>
  <c r="S141" i="66"/>
  <c r="S179" i="67"/>
  <c r="S178" i="67" s="1"/>
  <c r="S66" i="48"/>
  <c r="S67" i="51"/>
  <c r="S291" i="68"/>
  <c r="S290" i="68" s="1"/>
  <c r="S85" i="51"/>
  <c r="T141" i="69"/>
  <c r="T121" i="69"/>
  <c r="T140" i="69" s="1"/>
  <c r="S29" i="49"/>
  <c r="S28" i="45"/>
  <c r="S28" i="46" s="1"/>
  <c r="S29" i="46"/>
  <c r="R7" i="52"/>
  <c r="R283" i="64"/>
  <c r="R282" i="64" s="1"/>
  <c r="T6" i="24"/>
  <c r="T6" i="27" s="1"/>
  <c r="T6" i="21"/>
  <c r="S128" i="45"/>
  <c r="S128" i="46" s="1"/>
  <c r="S129" i="49"/>
  <c r="S129" i="46"/>
  <c r="R67" i="71"/>
  <c r="R149" i="42"/>
  <c r="U150" i="66"/>
  <c r="U57" i="46"/>
  <c r="T69" i="67"/>
  <c r="T73" i="42"/>
  <c r="T9" i="23"/>
  <c r="T9" i="26" s="1"/>
  <c r="U168" i="68"/>
  <c r="R313" i="67"/>
  <c r="R332" i="67" s="1"/>
  <c r="R333" i="67"/>
  <c r="R379" i="64"/>
  <c r="R95" i="56"/>
  <c r="R164" i="52"/>
  <c r="R245" i="72"/>
  <c r="R244" i="72" s="1"/>
  <c r="S5" i="21"/>
  <c r="R129" i="56"/>
  <c r="R128" i="55"/>
  <c r="R129" i="59"/>
  <c r="T76" i="56"/>
  <c r="R146" i="54"/>
  <c r="R147" i="58"/>
  <c r="R373" i="64"/>
  <c r="R132" i="56"/>
  <c r="S121" i="65"/>
  <c r="S140" i="65" s="1"/>
  <c r="S141" i="65"/>
  <c r="E79" i="69"/>
  <c r="D79" i="69"/>
  <c r="C79" i="69"/>
  <c r="R128" i="56" l="1"/>
  <c r="R420" i="68"/>
  <c r="S371" i="64"/>
  <c r="T134" i="56"/>
  <c r="R24" i="21"/>
  <c r="T338" i="70"/>
  <c r="S341" i="65"/>
  <c r="S35" i="56"/>
  <c r="N344" i="69"/>
  <c r="S342" i="65"/>
  <c r="R419" i="68"/>
  <c r="R376" i="64"/>
  <c r="S328" i="71"/>
  <c r="R92" i="56"/>
  <c r="R17" i="56"/>
  <c r="S339" i="65"/>
  <c r="S156" i="56"/>
  <c r="R378" i="64"/>
  <c r="S15" i="10"/>
  <c r="R85" i="56"/>
  <c r="S10" i="56"/>
  <c r="M380" i="64"/>
  <c r="M19" i="56"/>
  <c r="M29" i="21"/>
  <c r="L3" i="28"/>
  <c r="R15" i="56"/>
  <c r="R66" i="56"/>
  <c r="U23" i="13"/>
  <c r="U23" i="16" s="1"/>
  <c r="U23" i="10"/>
  <c r="U20" i="14"/>
  <c r="U20" i="17" s="1"/>
  <c r="R19" i="25"/>
  <c r="R19" i="28" s="1"/>
  <c r="S164" i="51"/>
  <c r="S227" i="72"/>
  <c r="S226" i="72" s="1"/>
  <c r="T330" i="66"/>
  <c r="T45" i="56"/>
  <c r="T7" i="23"/>
  <c r="T7" i="26" s="1"/>
  <c r="T70" i="70"/>
  <c r="U184" i="68"/>
  <c r="U99" i="46"/>
  <c r="S145" i="70"/>
  <c r="S133" i="46"/>
  <c r="R21" i="25"/>
  <c r="R21" i="28" s="1"/>
  <c r="T5" i="23"/>
  <c r="T5" i="26" s="1"/>
  <c r="S129" i="52"/>
  <c r="S198" i="70"/>
  <c r="S197" i="70" s="1"/>
  <c r="S128" i="49"/>
  <c r="S21" i="13"/>
  <c r="S21" i="16" s="1"/>
  <c r="S21" i="10"/>
  <c r="S18" i="24"/>
  <c r="S18" i="27" s="1"/>
  <c r="S18" i="21"/>
  <c r="R93" i="56"/>
  <c r="R146" i="56"/>
  <c r="R15" i="19"/>
  <c r="R15" i="21" s="1"/>
  <c r="R16" i="23"/>
  <c r="S4" i="22"/>
  <c r="S5" i="25"/>
  <c r="S5" i="28" s="1"/>
  <c r="S164" i="49"/>
  <c r="S191" i="72"/>
  <c r="S190" i="72" s="1"/>
  <c r="S165" i="52"/>
  <c r="S294" i="67"/>
  <c r="R161" i="64"/>
  <c r="R12" i="46"/>
  <c r="U146" i="72"/>
  <c r="U174" i="46"/>
  <c r="S68" i="65"/>
  <c r="S32" i="42"/>
  <c r="S144" i="67"/>
  <c r="S70" i="46"/>
  <c r="S282" i="71"/>
  <c r="R82" i="68"/>
  <c r="R93" i="42"/>
  <c r="T67" i="67"/>
  <c r="T69" i="42"/>
  <c r="T159" i="64"/>
  <c r="T10" i="46"/>
  <c r="R81" i="68"/>
  <c r="R92" i="42"/>
  <c r="T294" i="69"/>
  <c r="T107" i="56"/>
  <c r="T10" i="21"/>
  <c r="T109" i="51"/>
  <c r="T236" i="69"/>
  <c r="T235" i="69" s="1"/>
  <c r="P28" i="13"/>
  <c r="P28" i="16" s="1"/>
  <c r="P28" i="10"/>
  <c r="R373" i="71"/>
  <c r="R372" i="71" s="1"/>
  <c r="R147" i="62"/>
  <c r="R146" i="59"/>
  <c r="S47" i="51"/>
  <c r="S236" i="66"/>
  <c r="S235" i="66" s="1"/>
  <c r="S129" i="6"/>
  <c r="S153" i="6"/>
  <c r="T5" i="21"/>
  <c r="Q17" i="25"/>
  <c r="Q17" i="28" s="1"/>
  <c r="S85" i="52"/>
  <c r="S315" i="68"/>
  <c r="S314" i="68" s="1"/>
  <c r="S15" i="13"/>
  <c r="S16" i="16"/>
  <c r="S282" i="72"/>
  <c r="T145" i="67"/>
  <c r="T71" i="46"/>
  <c r="R84" i="68"/>
  <c r="R97" i="42"/>
  <c r="T11" i="25"/>
  <c r="T11" i="28" s="1"/>
  <c r="T9" i="25"/>
  <c r="T9" i="28" s="1"/>
  <c r="T10" i="25"/>
  <c r="T10" i="28" s="1"/>
  <c r="S70" i="71"/>
  <c r="S154" i="42"/>
  <c r="R390" i="67"/>
  <c r="R389" i="67" s="1"/>
  <c r="R66" i="59"/>
  <c r="R67" i="62"/>
  <c r="S85" i="55"/>
  <c r="S86" i="59"/>
  <c r="U126" i="46"/>
  <c r="T9" i="21"/>
  <c r="R428" i="66"/>
  <c r="R427" i="66" s="1"/>
  <c r="R47" i="61"/>
  <c r="S38" i="56"/>
  <c r="R30" i="56"/>
  <c r="R67" i="61"/>
  <c r="R66" i="58"/>
  <c r="R371" i="67"/>
  <c r="R370" i="67" s="1"/>
  <c r="T126" i="56"/>
  <c r="S22" i="13"/>
  <c r="S22" i="16" s="1"/>
  <c r="S22" i="10"/>
  <c r="R28" i="56"/>
  <c r="R85" i="58"/>
  <c r="R461" i="68"/>
  <c r="R460" i="68" s="1"/>
  <c r="R86" i="61"/>
  <c r="S128" i="51"/>
  <c r="S236" i="70"/>
  <c r="S235" i="70" s="1"/>
  <c r="R86" i="62"/>
  <c r="R485" i="68"/>
  <c r="R484" i="68" s="1"/>
  <c r="R85" i="59"/>
  <c r="T67" i="66"/>
  <c r="T50" i="42"/>
  <c r="T68" i="67"/>
  <c r="T70" i="42"/>
  <c r="S48" i="52"/>
  <c r="S198" i="66"/>
  <c r="S197" i="66" s="1"/>
  <c r="S47" i="49"/>
  <c r="O382" i="64"/>
  <c r="O21" i="56"/>
  <c r="U150" i="65"/>
  <c r="U38" i="46"/>
  <c r="S144" i="66"/>
  <c r="S51" i="46"/>
  <c r="R336" i="67"/>
  <c r="R70" i="56"/>
  <c r="S143" i="66"/>
  <c r="S50" i="46"/>
  <c r="S67" i="70"/>
  <c r="S131" i="42"/>
  <c r="S66" i="51"/>
  <c r="S236" i="67"/>
  <c r="S235" i="67" s="1"/>
  <c r="S388" i="68"/>
  <c r="S412" i="68" s="1"/>
  <c r="S413" i="68"/>
  <c r="U138" i="70"/>
  <c r="R164" i="56"/>
  <c r="U24" i="14"/>
  <c r="U24" i="17" s="1"/>
  <c r="R334" i="65"/>
  <c r="S28" i="51"/>
  <c r="S236" i="65"/>
  <c r="S235" i="65" s="1"/>
  <c r="R15" i="24"/>
  <c r="R15" i="27" s="1"/>
  <c r="R16" i="27"/>
  <c r="S36" i="56"/>
  <c r="S220" i="64"/>
  <c r="S219" i="64" s="1"/>
  <c r="S8" i="52"/>
  <c r="S7" i="49"/>
  <c r="T5" i="56"/>
  <c r="T136" i="42"/>
  <c r="T156" i="56"/>
  <c r="R141" i="72"/>
  <c r="R169" i="46"/>
  <c r="S86" i="56"/>
  <c r="S85" i="54"/>
  <c r="S86" i="58"/>
  <c r="U23" i="24"/>
  <c r="U23" i="27" s="1"/>
  <c r="U23" i="21"/>
  <c r="R371" i="70"/>
  <c r="R370" i="70" s="1"/>
  <c r="R128" i="58"/>
  <c r="R129" i="61"/>
  <c r="U145" i="69"/>
  <c r="U114" i="46"/>
  <c r="S294" i="65"/>
  <c r="S294" i="66"/>
  <c r="R426" i="68"/>
  <c r="R99" i="56"/>
  <c r="S323" i="71"/>
  <c r="S151" i="56"/>
  <c r="U150" i="70"/>
  <c r="U138" i="46"/>
  <c r="U146" i="71"/>
  <c r="U156" i="46"/>
  <c r="V6" i="12"/>
  <c r="V6" i="15" s="1"/>
  <c r="V6" i="14"/>
  <c r="V6" i="17" s="1"/>
  <c r="S198" i="65"/>
  <c r="S197" i="65" s="1"/>
  <c r="S28" i="49"/>
  <c r="S29" i="52"/>
  <c r="R447" i="66"/>
  <c r="R446" i="66" s="1"/>
  <c r="R47" i="62"/>
  <c r="R16" i="56"/>
  <c r="R165" i="61"/>
  <c r="R164" i="58"/>
  <c r="R355" i="72"/>
  <c r="R354" i="72" s="1"/>
  <c r="U138" i="65"/>
  <c r="T410" i="68"/>
  <c r="S7" i="51"/>
  <c r="S262" i="64"/>
  <c r="S261" i="64" s="1"/>
  <c r="R11" i="42"/>
  <c r="T366" i="64"/>
  <c r="R390" i="65"/>
  <c r="R389" i="65" s="1"/>
  <c r="R28" i="59"/>
  <c r="R29" i="62"/>
  <c r="S191" i="71"/>
  <c r="S190" i="71" s="1"/>
  <c r="S147" i="52"/>
  <c r="S146" i="49"/>
  <c r="R16" i="21"/>
  <c r="S340" i="65"/>
  <c r="U70" i="69"/>
  <c r="U117" i="42"/>
  <c r="T70" i="65"/>
  <c r="T36" i="42"/>
  <c r="R24" i="25"/>
  <c r="R24" i="28" s="1"/>
  <c r="R160" i="64"/>
  <c r="R11" i="46"/>
  <c r="T338" i="65"/>
  <c r="T34" i="56"/>
  <c r="R139" i="71"/>
  <c r="R149" i="46"/>
  <c r="R129" i="62"/>
  <c r="R390" i="70"/>
  <c r="R389" i="70" s="1"/>
  <c r="R128" i="59"/>
  <c r="R19" i="23"/>
  <c r="R19" i="26" s="1"/>
  <c r="V5" i="12"/>
  <c r="V5" i="15" s="1"/>
  <c r="V5" i="14"/>
  <c r="V5" i="17" s="1"/>
  <c r="R377" i="64"/>
  <c r="N121" i="56"/>
  <c r="U26" i="46"/>
  <c r="S198" i="67"/>
  <c r="S197" i="67" s="1"/>
  <c r="S66" i="49"/>
  <c r="S67" i="52"/>
  <c r="S146" i="51"/>
  <c r="S227" i="71"/>
  <c r="S226" i="71" s="1"/>
  <c r="R371" i="65"/>
  <c r="R370" i="65" s="1"/>
  <c r="R28" i="58"/>
  <c r="R29" i="61"/>
  <c r="T11" i="21"/>
  <c r="R373" i="72"/>
  <c r="R372" i="72" s="1"/>
  <c r="R165" i="62"/>
  <c r="R164" i="59"/>
  <c r="T6" i="25"/>
  <c r="T6" i="28" s="1"/>
  <c r="S294" i="70"/>
  <c r="T100" i="72"/>
  <c r="U18" i="46"/>
  <c r="U167" i="64"/>
  <c r="T68" i="65"/>
  <c r="T32" i="42"/>
  <c r="T80" i="68"/>
  <c r="T89" i="42"/>
  <c r="R78" i="64"/>
  <c r="R15" i="42"/>
  <c r="T70" i="67"/>
  <c r="T74" i="42"/>
  <c r="T68" i="66"/>
  <c r="T51" i="42"/>
  <c r="S326" i="64"/>
  <c r="U23" i="25"/>
  <c r="U23" i="28" s="1"/>
  <c r="S67" i="65"/>
  <c r="S31" i="42"/>
  <c r="N429" i="68"/>
  <c r="N102" i="56"/>
  <c r="R147" i="61"/>
  <c r="R355" i="71"/>
  <c r="R354" i="71" s="1"/>
  <c r="R146" i="58"/>
  <c r="T7" i="21"/>
  <c r="T7" i="24"/>
  <c r="T7" i="27" s="1"/>
  <c r="S18" i="23"/>
  <c r="S18" i="26" s="1"/>
  <c r="T198" i="69"/>
  <c r="T197" i="69" s="1"/>
  <c r="T109" i="49"/>
  <c r="T110" i="52"/>
  <c r="S15" i="12"/>
  <c r="S15" i="15" s="1"/>
  <c r="S16" i="15"/>
  <c r="T83" i="56"/>
  <c r="V8" i="12"/>
  <c r="V8" i="15" s="1"/>
  <c r="V8" i="14"/>
  <c r="V8" i="17" s="1"/>
  <c r="R21" i="21"/>
  <c r="U23" i="14"/>
  <c r="U23" i="17" s="1"/>
  <c r="B79" i="69"/>
  <c r="G79" i="69"/>
  <c r="T15" i="18"/>
  <c r="U119" i="56" l="1"/>
  <c r="U342" i="69"/>
  <c r="M27" i="22"/>
  <c r="M29" i="25"/>
  <c r="M29" i="28" s="1"/>
  <c r="T342" i="65"/>
  <c r="T38" i="56"/>
  <c r="S143" i="70"/>
  <c r="S131" i="46"/>
  <c r="U102" i="69"/>
  <c r="U26" i="13"/>
  <c r="U26" i="16" s="1"/>
  <c r="U26" i="10"/>
  <c r="S300" i="72"/>
  <c r="S318" i="72" s="1"/>
  <c r="S319" i="72"/>
  <c r="S47" i="54"/>
  <c r="S48" i="58"/>
  <c r="S28" i="54"/>
  <c r="S29" i="58"/>
  <c r="N140" i="56"/>
  <c r="S245" i="72"/>
  <c r="S244" i="72" s="1"/>
  <c r="S164" i="52"/>
  <c r="S128" i="52"/>
  <c r="S255" i="70"/>
  <c r="S254" i="70" s="1"/>
  <c r="R17" i="22"/>
  <c r="S70" i="70"/>
  <c r="S136" i="42"/>
  <c r="S68" i="71"/>
  <c r="S150" i="42"/>
  <c r="T143" i="66"/>
  <c r="T50" i="46"/>
  <c r="T79" i="68"/>
  <c r="T88" i="42"/>
  <c r="T122" i="68"/>
  <c r="O322" i="64"/>
  <c r="O3" i="54"/>
  <c r="S245" i="71"/>
  <c r="S244" i="71" s="1"/>
  <c r="S146" i="52"/>
  <c r="N344" i="70"/>
  <c r="S147" i="59"/>
  <c r="S147" i="56"/>
  <c r="S146" i="55"/>
  <c r="R85" i="61"/>
  <c r="R533" i="68"/>
  <c r="R532" i="68" s="1"/>
  <c r="T110" i="56"/>
  <c r="T109" i="55"/>
  <c r="T110" i="59"/>
  <c r="T18" i="13"/>
  <c r="T18" i="16" s="1"/>
  <c r="T18" i="10"/>
  <c r="S146" i="54"/>
  <c r="S147" i="58"/>
  <c r="S47" i="55"/>
  <c r="S48" i="59"/>
  <c r="S48" i="56"/>
  <c r="R15" i="23"/>
  <c r="R15" i="26" s="1"/>
  <c r="R16" i="26"/>
  <c r="T175" i="68"/>
  <c r="T90" i="46"/>
  <c r="S22" i="23"/>
  <c r="S22" i="26" s="1"/>
  <c r="T102" i="65"/>
  <c r="T114" i="64"/>
  <c r="S70" i="72"/>
  <c r="S172" i="42"/>
  <c r="T255" i="69"/>
  <c r="T254" i="69" s="1"/>
  <c r="T109" i="52"/>
  <c r="R409" i="71"/>
  <c r="R408" i="71" s="1"/>
  <c r="R146" i="61"/>
  <c r="S66" i="52"/>
  <c r="S255" i="67"/>
  <c r="S254" i="67" s="1"/>
  <c r="S129" i="56"/>
  <c r="S129" i="59"/>
  <c r="S128" i="55"/>
  <c r="O30" i="24"/>
  <c r="O30" i="27" s="1"/>
  <c r="S300" i="71"/>
  <c r="S318" i="71" s="1"/>
  <c r="S319" i="71"/>
  <c r="S66" i="55"/>
  <c r="S67" i="59"/>
  <c r="S67" i="56"/>
  <c r="S15" i="16"/>
  <c r="T109" i="54"/>
  <c r="T110" i="58"/>
  <c r="T313" i="69"/>
  <c r="T332" i="69" s="1"/>
  <c r="T333" i="69"/>
  <c r="S313" i="66"/>
  <c r="S332" i="66" s="1"/>
  <c r="S333" i="66"/>
  <c r="R423" i="68"/>
  <c r="R96" i="56"/>
  <c r="T143" i="67"/>
  <c r="T69" i="46"/>
  <c r="U144" i="69"/>
  <c r="U113" i="46"/>
  <c r="T342" i="70"/>
  <c r="T138" i="56"/>
  <c r="S322" i="71"/>
  <c r="S150" i="56"/>
  <c r="S324" i="71"/>
  <c r="S152" i="56"/>
  <c r="T145" i="66"/>
  <c r="T52" i="46"/>
  <c r="T67" i="65"/>
  <c r="T31" i="42"/>
  <c r="S8" i="58"/>
  <c r="S7" i="54"/>
  <c r="S128" i="54"/>
  <c r="S129" i="58"/>
  <c r="S313" i="70"/>
  <c r="S332" i="70" s="1"/>
  <c r="S333" i="70"/>
  <c r="R164" i="61"/>
  <c r="R409" i="72"/>
  <c r="R408" i="72" s="1"/>
  <c r="S85" i="58"/>
  <c r="S461" i="68"/>
  <c r="S460" i="68" s="1"/>
  <c r="S86" i="61"/>
  <c r="U21" i="14"/>
  <c r="U21" i="17" s="1"/>
  <c r="T328" i="71"/>
  <c r="S313" i="67"/>
  <c r="S332" i="67" s="1"/>
  <c r="S333" i="67"/>
  <c r="R140" i="72"/>
  <c r="R168" i="46"/>
  <c r="S324" i="72"/>
  <c r="S170" i="56"/>
  <c r="S145" i="65"/>
  <c r="S33" i="46"/>
  <c r="T102" i="66"/>
  <c r="T145" i="65"/>
  <c r="T33" i="46"/>
  <c r="R79" i="64"/>
  <c r="R16" i="42"/>
  <c r="S16" i="21"/>
  <c r="T68" i="70"/>
  <c r="T132" i="42"/>
  <c r="S328" i="72"/>
  <c r="S174" i="56"/>
  <c r="T165" i="48"/>
  <c r="T164" i="44"/>
  <c r="R428" i="65"/>
  <c r="R427" i="65" s="1"/>
  <c r="R28" i="61"/>
  <c r="U22" i="14"/>
  <c r="U22" i="17" s="1"/>
  <c r="R26" i="21"/>
  <c r="R26" i="24"/>
  <c r="R26" i="27" s="1"/>
  <c r="R428" i="70"/>
  <c r="R427" i="70" s="1"/>
  <c r="R128" i="61"/>
  <c r="S20" i="13"/>
  <c r="S20" i="16" s="1"/>
  <c r="S20" i="10"/>
  <c r="S47" i="52"/>
  <c r="S255" i="66"/>
  <c r="S254" i="66" s="1"/>
  <c r="S4" i="25"/>
  <c r="S4" i="28" s="1"/>
  <c r="S7" i="55"/>
  <c r="S8" i="59"/>
  <c r="S8" i="56"/>
  <c r="S29" i="59"/>
  <c r="S28" i="55"/>
  <c r="S29" i="56"/>
  <c r="T144" i="67"/>
  <c r="T70" i="46"/>
  <c r="R179" i="68"/>
  <c r="R94" i="46"/>
  <c r="T324" i="71"/>
  <c r="T152" i="56"/>
  <c r="S417" i="68"/>
  <c r="S90" i="56"/>
  <c r="T102" i="67"/>
  <c r="T102" i="70"/>
  <c r="S18" i="25"/>
  <c r="S18" i="28" s="1"/>
  <c r="R447" i="65"/>
  <c r="R446" i="65" s="1"/>
  <c r="R28" i="62"/>
  <c r="S136" i="6"/>
  <c r="S160" i="6"/>
  <c r="S120" i="6"/>
  <c r="R428" i="67"/>
  <c r="R427" i="67" s="1"/>
  <c r="R66" i="61"/>
  <c r="S86" i="62"/>
  <c r="S485" i="68"/>
  <c r="S484" i="68" s="1"/>
  <c r="S85" i="59"/>
  <c r="S165" i="58"/>
  <c r="S164" i="54"/>
  <c r="R427" i="71"/>
  <c r="R426" i="71" s="1"/>
  <c r="R146" i="62"/>
  <c r="S347" i="64"/>
  <c r="S368" i="64" s="1"/>
  <c r="S369" i="64"/>
  <c r="S313" i="65"/>
  <c r="S332" i="65" s="1"/>
  <c r="S333" i="65"/>
  <c r="R139" i="72"/>
  <c r="R167" i="46"/>
  <c r="T100" i="71"/>
  <c r="R164" i="62"/>
  <c r="R427" i="72"/>
  <c r="R426" i="72" s="1"/>
  <c r="S7" i="52"/>
  <c r="S283" i="64"/>
  <c r="S282" i="64" s="1"/>
  <c r="R557" i="68"/>
  <c r="R556" i="68" s="1"/>
  <c r="R85" i="62"/>
  <c r="S85" i="56"/>
  <c r="T5" i="25"/>
  <c r="T5" i="28" s="1"/>
  <c r="S15" i="20"/>
  <c r="S16" i="24"/>
  <c r="T7" i="25"/>
  <c r="T7" i="28" s="1"/>
  <c r="S144" i="70"/>
  <c r="S132" i="46"/>
  <c r="S415" i="68"/>
  <c r="T68" i="71"/>
  <c r="T150" i="42"/>
  <c r="R447" i="70"/>
  <c r="R446" i="70" s="1"/>
  <c r="R128" i="62"/>
  <c r="S165" i="59"/>
  <c r="S164" i="55"/>
  <c r="S165" i="56"/>
  <c r="S28" i="52"/>
  <c r="S255" i="65"/>
  <c r="S254" i="65" s="1"/>
  <c r="U19" i="14"/>
  <c r="U19" i="17" s="1"/>
  <c r="U17" i="11"/>
  <c r="R66" i="62"/>
  <c r="R447" i="67"/>
  <c r="R446" i="67" s="1"/>
  <c r="S66" i="54"/>
  <c r="S67" i="58"/>
  <c r="G79" i="72"/>
  <c r="F79" i="72"/>
  <c r="C94" i="68"/>
  <c r="C79" i="72"/>
  <c r="H79" i="69"/>
  <c r="B79" i="72"/>
  <c r="E79" i="72"/>
  <c r="D79" i="72"/>
  <c r="F79" i="69"/>
  <c r="S28" i="56" l="1"/>
  <c r="S88" i="56"/>
  <c r="U53" i="56"/>
  <c r="U338" i="66"/>
  <c r="S47" i="56"/>
  <c r="T328" i="72"/>
  <c r="N148" i="72"/>
  <c r="N176" i="46"/>
  <c r="N152" i="70"/>
  <c r="N140" i="46"/>
  <c r="N152" i="66"/>
  <c r="N59" i="46"/>
  <c r="O344" i="67"/>
  <c r="O78" i="56"/>
  <c r="M27" i="25"/>
  <c r="M27" i="28" s="1"/>
  <c r="M3" i="22"/>
  <c r="N170" i="64"/>
  <c r="N21" i="46"/>
  <c r="N152" i="69"/>
  <c r="N121" i="46"/>
  <c r="N152" i="65"/>
  <c r="N40" i="46"/>
  <c r="N187" i="68"/>
  <c r="N102" i="46"/>
  <c r="N148" i="71"/>
  <c r="N158" i="46"/>
  <c r="T174" i="56"/>
  <c r="T4" i="22"/>
  <c r="T4" i="25" s="1"/>
  <c r="T4" i="28" s="1"/>
  <c r="S375" i="64"/>
  <c r="S69" i="70"/>
  <c r="S135" i="42"/>
  <c r="U330" i="67"/>
  <c r="U64" i="56"/>
  <c r="U8" i="23"/>
  <c r="U8" i="26" s="1"/>
  <c r="S70" i="65"/>
  <c r="S36" i="42"/>
  <c r="S141" i="71"/>
  <c r="S151" i="46"/>
  <c r="T69" i="71"/>
  <c r="T153" i="42"/>
  <c r="S355" i="71"/>
  <c r="S354" i="71" s="1"/>
  <c r="S147" i="61"/>
  <c r="S146" i="58"/>
  <c r="T109" i="56"/>
  <c r="S146" i="56"/>
  <c r="U7" i="24"/>
  <c r="U7" i="27" s="1"/>
  <c r="S14" i="56"/>
  <c r="T137" i="72"/>
  <c r="T118" i="72"/>
  <c r="T136" i="72" s="1"/>
  <c r="S66" i="59"/>
  <c r="S390" i="67"/>
  <c r="S389" i="67" s="1"/>
  <c r="S67" i="62"/>
  <c r="T144" i="66"/>
  <c r="T51" i="46"/>
  <c r="S337" i="67"/>
  <c r="S71" i="56"/>
  <c r="U75" i="64"/>
  <c r="U10" i="42"/>
  <c r="S144" i="65"/>
  <c r="S32" i="46"/>
  <c r="U330" i="69"/>
  <c r="U107" i="56"/>
  <c r="U10" i="23"/>
  <c r="U10" i="26" s="1"/>
  <c r="S69" i="72"/>
  <c r="S171" i="42"/>
  <c r="V7" i="12"/>
  <c r="V7" i="15" s="1"/>
  <c r="V7" i="14"/>
  <c r="V7" i="17" s="1"/>
  <c r="V14" i="7"/>
  <c r="V4" i="7"/>
  <c r="U5" i="24"/>
  <c r="U5" i="27" s="1"/>
  <c r="U72" i="56"/>
  <c r="S66" i="56"/>
  <c r="S128" i="56"/>
  <c r="S373" i="71"/>
  <c r="S372" i="71" s="1"/>
  <c r="S146" i="59"/>
  <c r="S147" i="62"/>
  <c r="T145" i="70"/>
  <c r="T133" i="46"/>
  <c r="S69" i="65"/>
  <c r="S35" i="42"/>
  <c r="S20" i="23"/>
  <c r="S20" i="26" s="1"/>
  <c r="U342" i="66"/>
  <c r="U57" i="56"/>
  <c r="U330" i="66"/>
  <c r="U7" i="23"/>
  <c r="U7" i="26" s="1"/>
  <c r="S67" i="61"/>
  <c r="S66" i="58"/>
  <c r="S371" i="67"/>
  <c r="S370" i="67" s="1"/>
  <c r="S373" i="72"/>
  <c r="S372" i="72" s="1"/>
  <c r="S164" i="59"/>
  <c r="S165" i="62"/>
  <c r="S557" i="68"/>
  <c r="S556" i="68" s="1"/>
  <c r="S85" i="62"/>
  <c r="S390" i="65"/>
  <c r="S389" i="65" s="1"/>
  <c r="S28" i="59"/>
  <c r="S29" i="62"/>
  <c r="T173" i="72"/>
  <c r="T172" i="72" s="1"/>
  <c r="T164" i="48"/>
  <c r="T165" i="51"/>
  <c r="U338" i="67"/>
  <c r="T21" i="13"/>
  <c r="T21" i="16" s="1"/>
  <c r="T21" i="10"/>
  <c r="S390" i="70"/>
  <c r="S389" i="70" s="1"/>
  <c r="S129" i="62"/>
  <c r="S128" i="59"/>
  <c r="S21" i="23"/>
  <c r="S21" i="26" s="1"/>
  <c r="O406" i="64"/>
  <c r="O3" i="58"/>
  <c r="O469" i="64"/>
  <c r="O3" i="61"/>
  <c r="T85" i="44"/>
  <c r="T86" i="48"/>
  <c r="T20" i="13"/>
  <c r="T20" i="16" s="1"/>
  <c r="T20" i="10"/>
  <c r="S21" i="24"/>
  <c r="S21" i="27" s="1"/>
  <c r="S69" i="71"/>
  <c r="S153" i="42"/>
  <c r="T174" i="68"/>
  <c r="T89" i="46"/>
  <c r="S321" i="71"/>
  <c r="S149" i="56"/>
  <c r="R177" i="68"/>
  <c r="R92" i="46"/>
  <c r="S323" i="72"/>
  <c r="S169" i="56"/>
  <c r="U366" i="64"/>
  <c r="S422" i="68"/>
  <c r="S95" i="56"/>
  <c r="S143" i="65"/>
  <c r="S31" i="46"/>
  <c r="U67" i="69"/>
  <c r="U112" i="42"/>
  <c r="S421" i="68"/>
  <c r="S94" i="56"/>
  <c r="T69" i="65"/>
  <c r="T35" i="42"/>
  <c r="T173" i="68"/>
  <c r="T88" i="46"/>
  <c r="T146" i="44"/>
  <c r="T147" i="48"/>
  <c r="T67" i="48"/>
  <c r="T66" i="44"/>
  <c r="U8" i="24"/>
  <c r="U8" i="27" s="1"/>
  <c r="S533" i="68"/>
  <c r="S532" i="68" s="1"/>
  <c r="S85" i="61"/>
  <c r="T371" i="69"/>
  <c r="T370" i="69" s="1"/>
  <c r="T109" i="58"/>
  <c r="T110" i="61"/>
  <c r="U10" i="24"/>
  <c r="U10" i="27" s="1"/>
  <c r="R9" i="56"/>
  <c r="S371" i="65"/>
  <c r="S370" i="65" s="1"/>
  <c r="S28" i="58"/>
  <c r="S29" i="61"/>
  <c r="S24" i="10"/>
  <c r="S24" i="13"/>
  <c r="S24" i="16" s="1"/>
  <c r="S69" i="56"/>
  <c r="S321" i="72"/>
  <c r="S167" i="56"/>
  <c r="U410" i="68"/>
  <c r="U9" i="23"/>
  <c r="U9" i="26" s="1"/>
  <c r="U342" i="67"/>
  <c r="U76" i="56"/>
  <c r="T69" i="70"/>
  <c r="T135" i="42"/>
  <c r="T323" i="71"/>
  <c r="T151" i="56"/>
  <c r="S322" i="72"/>
  <c r="S168" i="56"/>
  <c r="R178" i="68"/>
  <c r="R93" i="46"/>
  <c r="U69" i="69"/>
  <c r="U116" i="42"/>
  <c r="S337" i="66"/>
  <c r="S52" i="56"/>
  <c r="S416" i="68"/>
  <c r="S89" i="56"/>
  <c r="S420" i="68"/>
  <c r="S93" i="56"/>
  <c r="U17" i="14"/>
  <c r="U17" i="17" s="1"/>
  <c r="S16" i="27"/>
  <c r="S15" i="24"/>
  <c r="S15" i="27" s="1"/>
  <c r="T129" i="48"/>
  <c r="T128" i="44"/>
  <c r="S7" i="59"/>
  <c r="S432" i="64"/>
  <c r="S431" i="64" s="1"/>
  <c r="S8" i="62"/>
  <c r="S7" i="56"/>
  <c r="T8" i="48"/>
  <c r="T7" i="44"/>
  <c r="R370" i="64"/>
  <c r="R17" i="25"/>
  <c r="R17" i="28" s="1"/>
  <c r="U109" i="44"/>
  <c r="U110" i="48"/>
  <c r="S335" i="67"/>
  <c r="O27" i="18"/>
  <c r="T322" i="71"/>
  <c r="T150" i="56"/>
  <c r="O385" i="64"/>
  <c r="O3" i="57"/>
  <c r="T70" i="71"/>
  <c r="T154" i="42"/>
  <c r="U80" i="68"/>
  <c r="U89" i="42"/>
  <c r="S164" i="56"/>
  <c r="S411" i="64"/>
  <c r="S410" i="64" s="1"/>
  <c r="S7" i="58"/>
  <c r="S8" i="61"/>
  <c r="S48" i="62"/>
  <c r="S390" i="66"/>
  <c r="S389" i="66" s="1"/>
  <c r="S47" i="59"/>
  <c r="S48" i="61"/>
  <c r="S371" i="66"/>
  <c r="S370" i="66" s="1"/>
  <c r="S47" i="58"/>
  <c r="O22" i="56"/>
  <c r="R83" i="68"/>
  <c r="R96" i="42"/>
  <c r="T321" i="71"/>
  <c r="T149" i="56"/>
  <c r="U70" i="66"/>
  <c r="U55" i="42"/>
  <c r="S22" i="25"/>
  <c r="S22" i="28" s="1"/>
  <c r="T144" i="65"/>
  <c r="T32" i="46"/>
  <c r="T67" i="70"/>
  <c r="T131" i="42"/>
  <c r="S22" i="24"/>
  <c r="S22" i="27" s="1"/>
  <c r="S22" i="21"/>
  <c r="S355" i="72"/>
  <c r="S354" i="72" s="1"/>
  <c r="S165" i="61"/>
  <c r="S164" i="58"/>
  <c r="S15" i="19"/>
  <c r="S15" i="21" s="1"/>
  <c r="S16" i="23"/>
  <c r="T48" i="48"/>
  <c r="T47" i="44"/>
  <c r="S371" i="70"/>
  <c r="S370" i="70" s="1"/>
  <c r="S128" i="58"/>
  <c r="S129" i="61"/>
  <c r="U9" i="24"/>
  <c r="U9" i="27" s="1"/>
  <c r="T28" i="44"/>
  <c r="T29" i="48"/>
  <c r="T110" i="62"/>
  <c r="T390" i="69"/>
  <c r="T389" i="69" s="1"/>
  <c r="T109" i="59"/>
  <c r="T165" i="49"/>
  <c r="T165" i="46"/>
  <c r="T164" i="45"/>
  <c r="T164" i="46" s="1"/>
  <c r="O383" i="64"/>
  <c r="J79" i="72"/>
  <c r="B79" i="67"/>
  <c r="B79" i="65"/>
  <c r="C79" i="67"/>
  <c r="D94" i="68"/>
  <c r="E79" i="67"/>
  <c r="D79" i="65"/>
  <c r="B94" i="68"/>
  <c r="F79" i="67"/>
  <c r="D79" i="67"/>
  <c r="H79" i="72"/>
  <c r="S26" i="23"/>
  <c r="S26" i="26" s="1"/>
  <c r="B79" i="71"/>
  <c r="I79" i="72"/>
  <c r="B79" i="70"/>
  <c r="U9" i="21" l="1"/>
  <c r="U8" i="21"/>
  <c r="S13" i="56"/>
  <c r="S18" i="56"/>
  <c r="U10" i="21"/>
  <c r="S335" i="66"/>
  <c r="S11" i="56"/>
  <c r="T371" i="64"/>
  <c r="N29" i="10"/>
  <c r="N29" i="13"/>
  <c r="N29" i="16" s="1"/>
  <c r="N29" i="14"/>
  <c r="N29" i="17" s="1"/>
  <c r="N27" i="11"/>
  <c r="O344" i="69"/>
  <c r="O121" i="56"/>
  <c r="S372" i="64"/>
  <c r="O343" i="67"/>
  <c r="O77" i="56"/>
  <c r="M3" i="25"/>
  <c r="O30" i="23"/>
  <c r="O30" i="26" s="1"/>
  <c r="O30" i="21"/>
  <c r="O30" i="25"/>
  <c r="O30" i="28" s="1"/>
  <c r="S68" i="72"/>
  <c r="S168" i="42"/>
  <c r="T143" i="65"/>
  <c r="T31" i="46"/>
  <c r="S140" i="71"/>
  <c r="S150" i="46"/>
  <c r="T21" i="23"/>
  <c r="T21" i="26" s="1"/>
  <c r="U159" i="64"/>
  <c r="U10" i="46"/>
  <c r="S128" i="61"/>
  <c r="S428" i="70"/>
  <c r="S427" i="70" s="1"/>
  <c r="S164" i="61"/>
  <c r="S409" i="72"/>
  <c r="S408" i="72" s="1"/>
  <c r="T141" i="70"/>
  <c r="T121" i="70"/>
  <c r="T140" i="70" s="1"/>
  <c r="S47" i="61"/>
  <c r="S428" i="66"/>
  <c r="S427" i="66" s="1"/>
  <c r="S374" i="64"/>
  <c r="S428" i="65"/>
  <c r="S427" i="65" s="1"/>
  <c r="S28" i="61"/>
  <c r="T428" i="69"/>
  <c r="T427" i="69" s="1"/>
  <c r="T109" i="61"/>
  <c r="T179" i="67"/>
  <c r="T178" i="67" s="1"/>
  <c r="T66" i="48"/>
  <c r="T67" i="51"/>
  <c r="T22" i="10"/>
  <c r="T22" i="13"/>
  <c r="T22" i="16" s="1"/>
  <c r="O380" i="64"/>
  <c r="O343" i="64"/>
  <c r="O364" i="64" s="1"/>
  <c r="S21" i="21"/>
  <c r="S128" i="62"/>
  <c r="S447" i="70"/>
  <c r="S446" i="70" s="1"/>
  <c r="U5" i="56"/>
  <c r="S427" i="72"/>
  <c r="S426" i="72" s="1"/>
  <c r="S164" i="62"/>
  <c r="T28" i="45"/>
  <c r="T28" i="46" s="1"/>
  <c r="T29" i="49"/>
  <c r="T29" i="46"/>
  <c r="T143" i="70"/>
  <c r="T131" i="46"/>
  <c r="T129" i="49"/>
  <c r="T129" i="46"/>
  <c r="T128" i="45"/>
  <c r="T128" i="46" s="1"/>
  <c r="U26" i="56"/>
  <c r="U6" i="23"/>
  <c r="U6" i="26" s="1"/>
  <c r="T321" i="72"/>
  <c r="T167" i="56"/>
  <c r="S337" i="70"/>
  <c r="S133" i="56"/>
  <c r="S336" i="66"/>
  <c r="S51" i="56"/>
  <c r="T447" i="69"/>
  <c r="T446" i="69" s="1"/>
  <c r="T109" i="62"/>
  <c r="U179" i="69"/>
  <c r="U178" i="69" s="1"/>
  <c r="U110" i="51"/>
  <c r="U109" i="48"/>
  <c r="R19" i="10"/>
  <c r="R19" i="13"/>
  <c r="R19" i="16" s="1"/>
  <c r="O427" i="64"/>
  <c r="O3" i="59"/>
  <c r="O490" i="64"/>
  <c r="O3" i="62"/>
  <c r="T18" i="23"/>
  <c r="T18" i="26" s="1"/>
  <c r="T121" i="65"/>
  <c r="T140" i="65" s="1"/>
  <c r="T141" i="65"/>
  <c r="S24" i="23"/>
  <c r="S24" i="26" s="1"/>
  <c r="S15" i="23"/>
  <c r="S15" i="26" s="1"/>
  <c r="S16" i="26"/>
  <c r="T121" i="67"/>
  <c r="T140" i="67" s="1"/>
  <c r="T141" i="67"/>
  <c r="T68" i="72"/>
  <c r="T168" i="42"/>
  <c r="U8" i="25"/>
  <c r="U8" i="28" s="1"/>
  <c r="T70" i="72"/>
  <c r="T172" i="42"/>
  <c r="U7" i="25"/>
  <c r="U7" i="28" s="1"/>
  <c r="U73" i="56"/>
  <c r="S7" i="61"/>
  <c r="S474" i="64"/>
  <c r="S473" i="64" s="1"/>
  <c r="T7" i="45"/>
  <c r="T7" i="46" s="1"/>
  <c r="T8" i="49"/>
  <c r="T8" i="46"/>
  <c r="T18" i="24"/>
  <c r="T18" i="27" s="1"/>
  <c r="T18" i="21"/>
  <c r="T10" i="56"/>
  <c r="U6" i="24"/>
  <c r="U6" i="27" s="1"/>
  <c r="U110" i="49"/>
  <c r="U109" i="45"/>
  <c r="U109" i="46" s="1"/>
  <c r="U110" i="46"/>
  <c r="T47" i="45"/>
  <c r="T47" i="46" s="1"/>
  <c r="T48" i="49"/>
  <c r="T48" i="46"/>
  <c r="U68" i="67"/>
  <c r="U70" i="42"/>
  <c r="U5" i="23"/>
  <c r="U5" i="26" s="1"/>
  <c r="T16" i="10"/>
  <c r="T15" i="9"/>
  <c r="T16" i="13"/>
  <c r="U122" i="68"/>
  <c r="T323" i="72"/>
  <c r="T169" i="56"/>
  <c r="U9" i="25"/>
  <c r="U9" i="28" s="1"/>
  <c r="U10" i="25"/>
  <c r="U10" i="28" s="1"/>
  <c r="S67" i="71"/>
  <c r="S149" i="42"/>
  <c r="S67" i="72"/>
  <c r="S167" i="42"/>
  <c r="T191" i="72"/>
  <c r="T190" i="72" s="1"/>
  <c r="T164" i="49"/>
  <c r="T165" i="52"/>
  <c r="T179" i="65"/>
  <c r="T178" i="65" s="1"/>
  <c r="T28" i="48"/>
  <c r="T29" i="51"/>
  <c r="T135" i="64"/>
  <c r="T156" i="64" s="1"/>
  <c r="T157" i="64"/>
  <c r="O140" i="56"/>
  <c r="V3" i="7"/>
  <c r="V4" i="14"/>
  <c r="V4" i="17" s="1"/>
  <c r="U121" i="69"/>
  <c r="U140" i="69" s="1"/>
  <c r="U141" i="69"/>
  <c r="S447" i="67"/>
  <c r="S446" i="67" s="1"/>
  <c r="S66" i="62"/>
  <c r="T121" i="66"/>
  <c r="T140" i="66" s="1"/>
  <c r="T141" i="66"/>
  <c r="O105" i="55"/>
  <c r="S82" i="68"/>
  <c r="S93" i="42"/>
  <c r="S17" i="18"/>
  <c r="V102" i="69"/>
  <c r="T141" i="71"/>
  <c r="T151" i="46"/>
  <c r="U126" i="56"/>
  <c r="U11" i="23"/>
  <c r="U11" i="26" s="1"/>
  <c r="T322" i="72"/>
  <c r="T168" i="56"/>
  <c r="T13" i="56"/>
  <c r="O448" i="64"/>
  <c r="O3" i="60"/>
  <c r="O511" i="64"/>
  <c r="O3" i="63"/>
  <c r="T173" i="71"/>
  <c r="T172" i="71" s="1"/>
  <c r="T146" i="48"/>
  <c r="T147" i="51"/>
  <c r="S66" i="61"/>
  <c r="S428" i="67"/>
  <c r="S427" i="67" s="1"/>
  <c r="O344" i="70"/>
  <c r="U83" i="56"/>
  <c r="T99" i="6"/>
  <c r="U45" i="56"/>
  <c r="O309" i="69"/>
  <c r="S336" i="67"/>
  <c r="S70" i="56"/>
  <c r="T324" i="72"/>
  <c r="T170" i="56"/>
  <c r="S20" i="25"/>
  <c r="S20" i="28" s="1"/>
  <c r="S373" i="64"/>
  <c r="S12" i="56"/>
  <c r="S21" i="25"/>
  <c r="S21" i="28" s="1"/>
  <c r="T147" i="49"/>
  <c r="T146" i="45"/>
  <c r="T146" i="46" s="1"/>
  <c r="T147" i="46"/>
  <c r="T199" i="64"/>
  <c r="T198" i="64" s="1"/>
  <c r="T7" i="48"/>
  <c r="T8" i="51"/>
  <c r="S495" i="64"/>
  <c r="S494" i="64" s="1"/>
  <c r="S7" i="62"/>
  <c r="T85" i="45"/>
  <c r="T85" i="46" s="1"/>
  <c r="T86" i="49"/>
  <c r="T86" i="46"/>
  <c r="S20" i="24"/>
  <c r="S20" i="27" s="1"/>
  <c r="S20" i="21"/>
  <c r="T164" i="51"/>
  <c r="T227" i="72"/>
  <c r="T226" i="72" s="1"/>
  <c r="S447" i="65"/>
  <c r="S446" i="65" s="1"/>
  <c r="S28" i="62"/>
  <c r="S379" i="64"/>
  <c r="U5" i="21"/>
  <c r="U7" i="21"/>
  <c r="U339" i="67"/>
  <c r="T15" i="8"/>
  <c r="T16" i="12"/>
  <c r="O385" i="69"/>
  <c r="O105" i="59"/>
  <c r="O442" i="69"/>
  <c r="O105" i="62"/>
  <c r="T337" i="67"/>
  <c r="T71" i="56"/>
  <c r="O19" i="56"/>
  <c r="O3" i="55"/>
  <c r="T50" i="56"/>
  <c r="T282" i="72"/>
  <c r="U68" i="66"/>
  <c r="U51" i="42"/>
  <c r="T144" i="70"/>
  <c r="T132" i="46"/>
  <c r="T179" i="66"/>
  <c r="T178" i="66" s="1"/>
  <c r="T47" i="48"/>
  <c r="T48" i="51"/>
  <c r="T118" i="71"/>
  <c r="T136" i="71" s="1"/>
  <c r="T137" i="71"/>
  <c r="S447" i="66"/>
  <c r="S446" i="66" s="1"/>
  <c r="S47" i="62"/>
  <c r="U11" i="24"/>
  <c r="U11" i="27" s="1"/>
  <c r="T179" i="70"/>
  <c r="T178" i="70" s="1"/>
  <c r="T128" i="48"/>
  <c r="T129" i="51"/>
  <c r="T146" i="68"/>
  <c r="T170" i="68" s="1"/>
  <c r="T171" i="68"/>
  <c r="S50" i="56"/>
  <c r="T219" i="68"/>
  <c r="T218" i="68" s="1"/>
  <c r="T85" i="48"/>
  <c r="T86" i="51"/>
  <c r="S146" i="62"/>
  <c r="S427" i="71"/>
  <c r="S426" i="71" s="1"/>
  <c r="T66" i="45"/>
  <c r="T66" i="46" s="1"/>
  <c r="T67" i="49"/>
  <c r="T67" i="46"/>
  <c r="S146" i="61"/>
  <c r="S409" i="71"/>
  <c r="S408" i="71" s="1"/>
  <c r="H94" i="68"/>
  <c r="E94" i="68"/>
  <c r="F94" i="68"/>
  <c r="G94" i="68"/>
  <c r="C79" i="65"/>
  <c r="I79" i="69"/>
  <c r="C79" i="70"/>
  <c r="C79" i="71"/>
  <c r="U15" i="18"/>
  <c r="U134" i="56" l="1"/>
  <c r="U418" i="68"/>
  <c r="U338" i="70"/>
  <c r="T335" i="67"/>
  <c r="S335" i="70"/>
  <c r="T69" i="56"/>
  <c r="U11" i="21"/>
  <c r="U6" i="21"/>
  <c r="S131" i="56"/>
  <c r="U91" i="56"/>
  <c r="S419" i="68"/>
  <c r="O345" i="69"/>
  <c r="O122" i="56"/>
  <c r="M3" i="28"/>
  <c r="N27" i="14"/>
  <c r="N27" i="17" s="1"/>
  <c r="N3" i="11"/>
  <c r="T15" i="10"/>
  <c r="V29" i="12"/>
  <c r="V29" i="15" s="1"/>
  <c r="T417" i="68"/>
  <c r="T90" i="56"/>
  <c r="T337" i="65"/>
  <c r="T33" i="56"/>
  <c r="U145" i="66"/>
  <c r="U52" i="46"/>
  <c r="T336" i="67"/>
  <c r="T70" i="56"/>
  <c r="T335" i="66"/>
  <c r="T129" i="6"/>
  <c r="T153" i="6"/>
  <c r="O429" i="68"/>
  <c r="T198" i="66"/>
  <c r="T197" i="66" s="1"/>
  <c r="T47" i="49"/>
  <c r="T48" i="52"/>
  <c r="U198" i="69"/>
  <c r="U197" i="69" s="1"/>
  <c r="U109" i="49"/>
  <c r="U110" i="52"/>
  <c r="U18" i="13"/>
  <c r="U18" i="16" s="1"/>
  <c r="U18" i="10"/>
  <c r="T21" i="21"/>
  <c r="T21" i="24"/>
  <c r="T21" i="27" s="1"/>
  <c r="T52" i="56"/>
  <c r="T372" i="64"/>
  <c r="T11" i="56"/>
  <c r="T419" i="68"/>
  <c r="T92" i="56"/>
  <c r="U100" i="71"/>
  <c r="T294" i="70"/>
  <c r="T128" i="51"/>
  <c r="T236" i="70"/>
  <c r="T235" i="70" s="1"/>
  <c r="T47" i="51"/>
  <c r="T236" i="66"/>
  <c r="T235" i="66" s="1"/>
  <c r="T15" i="12"/>
  <c r="T15" i="15" s="1"/>
  <c r="T16" i="15"/>
  <c r="T146" i="49"/>
  <c r="T147" i="52"/>
  <c r="T191" i="71"/>
  <c r="T190" i="71" s="1"/>
  <c r="V110" i="48"/>
  <c r="V109" i="44"/>
  <c r="T28" i="51"/>
  <c r="T236" i="65"/>
  <c r="T235" i="65" s="1"/>
  <c r="T15" i="13"/>
  <c r="T15" i="16" s="1"/>
  <c r="T16" i="16"/>
  <c r="T141" i="72"/>
  <c r="T169" i="46"/>
  <c r="U68" i="65"/>
  <c r="U32" i="42"/>
  <c r="S139" i="72"/>
  <c r="S167" i="46"/>
  <c r="S141" i="72"/>
  <c r="S169" i="46"/>
  <c r="T79" i="64"/>
  <c r="T16" i="42"/>
  <c r="S336" i="70"/>
  <c r="S132" i="56"/>
  <c r="T164" i="54"/>
  <c r="T165" i="58"/>
  <c r="T243" i="68"/>
  <c r="T242" i="68" s="1"/>
  <c r="T85" i="49"/>
  <c r="T86" i="52"/>
  <c r="U330" i="65"/>
  <c r="T164" i="55"/>
  <c r="T165" i="56"/>
  <c r="T165" i="59"/>
  <c r="T128" i="49"/>
  <c r="T198" i="70"/>
  <c r="T197" i="70" s="1"/>
  <c r="T129" i="52"/>
  <c r="U5" i="25"/>
  <c r="U5" i="28" s="1"/>
  <c r="T282" i="71"/>
  <c r="U102" i="70"/>
  <c r="U100" i="72"/>
  <c r="U175" i="68"/>
  <c r="U90" i="46"/>
  <c r="T375" i="64"/>
  <c r="T14" i="56"/>
  <c r="U67" i="66"/>
  <c r="U50" i="42"/>
  <c r="U114" i="64"/>
  <c r="U294" i="69"/>
  <c r="S24" i="24"/>
  <c r="S24" i="27" s="1"/>
  <c r="S24" i="21"/>
  <c r="T220" i="64"/>
  <c r="T219" i="64" s="1"/>
  <c r="T7" i="49"/>
  <c r="T8" i="52"/>
  <c r="T300" i="72"/>
  <c r="T318" i="72" s="1"/>
  <c r="T319" i="72"/>
  <c r="T294" i="67"/>
  <c r="T85" i="51"/>
  <c r="T291" i="68"/>
  <c r="T290" i="68" s="1"/>
  <c r="T236" i="67"/>
  <c r="T235" i="67" s="1"/>
  <c r="T66" i="51"/>
  <c r="U102" i="65"/>
  <c r="T364" i="68"/>
  <c r="T69" i="72"/>
  <c r="T171" i="42"/>
  <c r="P186" i="68"/>
  <c r="P101" i="46"/>
  <c r="U338" i="65"/>
  <c r="U34" i="56"/>
  <c r="T326" i="64"/>
  <c r="U6" i="25"/>
  <c r="U6" i="28" s="1"/>
  <c r="S337" i="65"/>
  <c r="S33" i="56"/>
  <c r="T294" i="66"/>
  <c r="S139" i="71"/>
  <c r="S149" i="46"/>
  <c r="S92" i="56"/>
  <c r="T146" i="51"/>
  <c r="T227" i="71"/>
  <c r="T226" i="71" s="1"/>
  <c r="T164" i="52"/>
  <c r="T245" i="72"/>
  <c r="T244" i="72" s="1"/>
  <c r="U85" i="44"/>
  <c r="U86" i="48"/>
  <c r="T28" i="49"/>
  <c r="T198" i="65"/>
  <c r="T197" i="65" s="1"/>
  <c r="T29" i="52"/>
  <c r="T67" i="72"/>
  <c r="T167" i="42"/>
  <c r="U109" i="51"/>
  <c r="U236" i="69"/>
  <c r="U235" i="69" s="1"/>
  <c r="T24" i="10"/>
  <c r="T24" i="13"/>
  <c r="T24" i="16" s="1"/>
  <c r="U102" i="67"/>
  <c r="T140" i="71"/>
  <c r="T150" i="46"/>
  <c r="T294" i="65"/>
  <c r="S426" i="68"/>
  <c r="S99" i="56"/>
  <c r="U11" i="25"/>
  <c r="U11" i="28" s="1"/>
  <c r="T20" i="24"/>
  <c r="T20" i="27" s="1"/>
  <c r="U330" i="70"/>
  <c r="T374" i="64"/>
  <c r="S77" i="64"/>
  <c r="S12" i="42"/>
  <c r="T21" i="25"/>
  <c r="T21" i="28" s="1"/>
  <c r="S24" i="25"/>
  <c r="S24" i="28" s="1"/>
  <c r="U102" i="66"/>
  <c r="S81" i="68"/>
  <c r="S92" i="42"/>
  <c r="U69" i="67"/>
  <c r="U73" i="42"/>
  <c r="T22" i="23"/>
  <c r="T22" i="26" s="1"/>
  <c r="U70" i="67"/>
  <c r="U74" i="42"/>
  <c r="T67" i="71"/>
  <c r="T149" i="42"/>
  <c r="S79" i="64"/>
  <c r="S16" i="42"/>
  <c r="U69" i="66"/>
  <c r="U54" i="42"/>
  <c r="S179" i="68"/>
  <c r="S94" i="46"/>
  <c r="U145" i="67"/>
  <c r="U71" i="46"/>
  <c r="U79" i="68"/>
  <c r="U88" i="42"/>
  <c r="T198" i="67"/>
  <c r="T197" i="67" s="1"/>
  <c r="T67" i="52"/>
  <c r="T66" i="49"/>
  <c r="O3" i="56"/>
  <c r="T262" i="64"/>
  <c r="T261" i="64" s="1"/>
  <c r="T7" i="51"/>
  <c r="T337" i="66"/>
  <c r="T20" i="23"/>
  <c r="T20" i="26" s="1"/>
  <c r="O102" i="56"/>
  <c r="T18" i="25"/>
  <c r="T18" i="28" s="1"/>
  <c r="M79" i="72"/>
  <c r="E79" i="65"/>
  <c r="K79" i="72"/>
  <c r="I79" i="67"/>
  <c r="D79" i="71"/>
  <c r="J79" i="69"/>
  <c r="J79" i="67"/>
  <c r="G79" i="65"/>
  <c r="D79" i="66"/>
  <c r="G79" i="67"/>
  <c r="D79" i="70"/>
  <c r="V27" i="7"/>
  <c r="I94" i="68"/>
  <c r="H79" i="67"/>
  <c r="T373" i="64" l="1"/>
  <c r="T12" i="56"/>
  <c r="N3" i="14"/>
  <c r="O105" i="57"/>
  <c r="O347" i="69"/>
  <c r="T379" i="64"/>
  <c r="U144" i="66"/>
  <c r="U51" i="46"/>
  <c r="T420" i="68"/>
  <c r="S336" i="65"/>
  <c r="S32" i="56"/>
  <c r="U144" i="67"/>
  <c r="U70" i="46"/>
  <c r="U69" i="70"/>
  <c r="U135" i="42"/>
  <c r="T66" i="52"/>
  <c r="T255" i="67"/>
  <c r="T254" i="67" s="1"/>
  <c r="T300" i="71"/>
  <c r="T318" i="71" s="1"/>
  <c r="T319" i="71"/>
  <c r="T7" i="54"/>
  <c r="T8" i="58"/>
  <c r="U7" i="44"/>
  <c r="U8" i="48"/>
  <c r="U342" i="65"/>
  <c r="T146" i="54"/>
  <c r="T147" i="58"/>
  <c r="T313" i="67"/>
  <c r="T332" i="67" s="1"/>
  <c r="T333" i="67"/>
  <c r="T165" i="61"/>
  <c r="T164" i="58"/>
  <c r="T355" i="72"/>
  <c r="T354" i="72" s="1"/>
  <c r="S31" i="56"/>
  <c r="T48" i="56"/>
  <c r="T48" i="59"/>
  <c r="T47" i="55"/>
  <c r="T28" i="55"/>
  <c r="T29" i="56"/>
  <c r="T29" i="59"/>
  <c r="T128" i="54"/>
  <c r="T129" i="58"/>
  <c r="U328" i="71"/>
  <c r="U143" i="66"/>
  <c r="U50" i="46"/>
  <c r="S140" i="72"/>
  <c r="S168" i="46"/>
  <c r="S177" i="68"/>
  <c r="S92" i="46"/>
  <c r="U66" i="44"/>
  <c r="U67" i="48"/>
  <c r="T48" i="58"/>
  <c r="T47" i="54"/>
  <c r="T86" i="58"/>
  <c r="T85" i="54"/>
  <c r="T315" i="68"/>
  <c r="T314" i="68" s="1"/>
  <c r="T85" i="52"/>
  <c r="S335" i="65"/>
  <c r="T313" i="66"/>
  <c r="T332" i="66" s="1"/>
  <c r="T333" i="66"/>
  <c r="T313" i="65"/>
  <c r="T332" i="65" s="1"/>
  <c r="T333" i="65"/>
  <c r="S13" i="46"/>
  <c r="S162" i="64"/>
  <c r="U174" i="68"/>
  <c r="U89" i="46"/>
  <c r="U323" i="72"/>
  <c r="U169" i="56"/>
  <c r="T416" i="68"/>
  <c r="T89" i="56"/>
  <c r="U335" i="67"/>
  <c r="U69" i="56"/>
  <c r="P31" i="13"/>
  <c r="P31" i="16" s="1"/>
  <c r="P31" i="10"/>
  <c r="U129" i="48"/>
  <c r="U128" i="44"/>
  <c r="T255" i="70"/>
  <c r="T254" i="70" s="1"/>
  <c r="T128" i="52"/>
  <c r="T245" i="71"/>
  <c r="T244" i="71" s="1"/>
  <c r="T146" i="52"/>
  <c r="U322" i="72"/>
  <c r="U168" i="56"/>
  <c r="T22" i="24"/>
  <c r="T22" i="27" s="1"/>
  <c r="T22" i="21"/>
  <c r="U110" i="58"/>
  <c r="U109" i="54"/>
  <c r="U174" i="56"/>
  <c r="S76" i="64"/>
  <c r="S11" i="42"/>
  <c r="T16" i="21"/>
  <c r="U323" i="71"/>
  <c r="U151" i="56"/>
  <c r="S178" i="68"/>
  <c r="S93" i="46"/>
  <c r="T336" i="66"/>
  <c r="T51" i="56"/>
  <c r="T140" i="72"/>
  <c r="T168" i="46"/>
  <c r="U48" i="48"/>
  <c r="U47" i="44"/>
  <c r="U85" i="45"/>
  <c r="U85" i="46" s="1"/>
  <c r="U86" i="49"/>
  <c r="U86" i="46"/>
  <c r="T93" i="56"/>
  <c r="T95" i="56"/>
  <c r="T28" i="52"/>
  <c r="T255" i="65"/>
  <c r="T254" i="65" s="1"/>
  <c r="T88" i="56"/>
  <c r="T66" i="54"/>
  <c r="T67" i="58"/>
  <c r="U328" i="72"/>
  <c r="U146" i="44"/>
  <c r="U147" i="48"/>
  <c r="T255" i="66"/>
  <c r="T254" i="66" s="1"/>
  <c r="T47" i="52"/>
  <c r="T26" i="23"/>
  <c r="T26" i="26" s="1"/>
  <c r="T336" i="65"/>
  <c r="T32" i="56"/>
  <c r="T139" i="72"/>
  <c r="T167" i="46"/>
  <c r="U69" i="72"/>
  <c r="U171" i="42"/>
  <c r="U70" i="72"/>
  <c r="U172" i="42"/>
  <c r="U67" i="65"/>
  <c r="U31" i="42"/>
  <c r="T139" i="71"/>
  <c r="T149" i="46"/>
  <c r="T337" i="70"/>
  <c r="T133" i="56"/>
  <c r="U67" i="67"/>
  <c r="U69" i="42"/>
  <c r="U342" i="70"/>
  <c r="U138" i="56"/>
  <c r="U146" i="68"/>
  <c r="U170" i="68" s="1"/>
  <c r="U171" i="68"/>
  <c r="T120" i="6"/>
  <c r="T136" i="6"/>
  <c r="T160" i="6"/>
  <c r="T422" i="68"/>
  <c r="T415" i="68"/>
  <c r="T94" i="56"/>
  <c r="V110" i="49"/>
  <c r="V110" i="46"/>
  <c r="V109" i="45"/>
  <c r="V109" i="46" s="1"/>
  <c r="U4" i="22"/>
  <c r="T373" i="72"/>
  <c r="T372" i="72" s="1"/>
  <c r="T164" i="59"/>
  <c r="T165" i="62"/>
  <c r="T86" i="56"/>
  <c r="T85" i="55"/>
  <c r="T86" i="59"/>
  <c r="U109" i="52"/>
  <c r="U255" i="69"/>
  <c r="U254" i="69" s="1"/>
  <c r="P152" i="67"/>
  <c r="P78" i="46"/>
  <c r="T78" i="64"/>
  <c r="T15" i="42"/>
  <c r="U70" i="71"/>
  <c r="U154" i="42"/>
  <c r="T15" i="20"/>
  <c r="T16" i="24"/>
  <c r="U68" i="70"/>
  <c r="U132" i="42"/>
  <c r="U335" i="65"/>
  <c r="U31" i="56"/>
  <c r="U321" i="72"/>
  <c r="U167" i="56"/>
  <c r="T129" i="59"/>
  <c r="T128" i="55"/>
  <c r="T129" i="56"/>
  <c r="S19" i="23"/>
  <c r="S19" i="26" s="1"/>
  <c r="T421" i="68"/>
  <c r="U29" i="48"/>
  <c r="U28" i="44"/>
  <c r="V121" i="69"/>
  <c r="V140" i="69" s="1"/>
  <c r="V141" i="69"/>
  <c r="U109" i="55"/>
  <c r="U110" i="59"/>
  <c r="U110" i="56"/>
  <c r="T20" i="25"/>
  <c r="T20" i="28" s="1"/>
  <c r="T17" i="18"/>
  <c r="V179" i="69"/>
  <c r="V178" i="69" s="1"/>
  <c r="V109" i="48"/>
  <c r="V110" i="51"/>
  <c r="T388" i="68"/>
  <c r="T412" i="68" s="1"/>
  <c r="T413" i="68"/>
  <c r="T7" i="55"/>
  <c r="T7" i="56" s="1"/>
  <c r="T8" i="56"/>
  <c r="T8" i="59"/>
  <c r="U321" i="71"/>
  <c r="U149" i="56"/>
  <c r="S78" i="64"/>
  <c r="S15" i="42"/>
  <c r="U145" i="65"/>
  <c r="U33" i="46"/>
  <c r="T24" i="23"/>
  <c r="T24" i="26" s="1"/>
  <c r="T22" i="25"/>
  <c r="T22" i="28" s="1"/>
  <c r="T313" i="70"/>
  <c r="T332" i="70" s="1"/>
  <c r="T333" i="70"/>
  <c r="T20" i="21"/>
  <c r="S26" i="21"/>
  <c r="S26" i="24"/>
  <c r="S26" i="27" s="1"/>
  <c r="T28" i="54"/>
  <c r="T29" i="58"/>
  <c r="T147" i="56"/>
  <c r="T146" i="55"/>
  <c r="T147" i="59"/>
  <c r="T18" i="56"/>
  <c r="U219" i="68"/>
  <c r="U218" i="68" s="1"/>
  <c r="U85" i="48"/>
  <c r="U86" i="51"/>
  <c r="T283" i="64"/>
  <c r="T282" i="64" s="1"/>
  <c r="T7" i="52"/>
  <c r="U38" i="56"/>
  <c r="U165" i="48"/>
  <c r="U164" i="44"/>
  <c r="T67" i="59"/>
  <c r="T66" i="55"/>
  <c r="T67" i="56"/>
  <c r="T164" i="56"/>
  <c r="U333" i="69"/>
  <c r="U313" i="69"/>
  <c r="U332" i="69" s="1"/>
  <c r="S19" i="24"/>
  <c r="S19" i="27" s="1"/>
  <c r="S19" i="21"/>
  <c r="U156" i="56"/>
  <c r="T369" i="64"/>
  <c r="T347" i="64"/>
  <c r="T368" i="64" s="1"/>
  <c r="F79" i="65"/>
  <c r="G79" i="66"/>
  <c r="K79" i="69"/>
  <c r="N79" i="72"/>
  <c r="E79" i="70"/>
  <c r="G79" i="70"/>
  <c r="L79" i="72"/>
  <c r="I79" i="65"/>
  <c r="E79" i="71"/>
  <c r="S423" i="68" l="1"/>
  <c r="T85" i="56"/>
  <c r="P158" i="56"/>
  <c r="P330" i="71"/>
  <c r="U10" i="56"/>
  <c r="T31" i="56"/>
  <c r="S96" i="56"/>
  <c r="N344" i="66"/>
  <c r="N59" i="56"/>
  <c r="U109" i="56"/>
  <c r="O404" i="69"/>
  <c r="O105" i="60"/>
  <c r="O461" i="69"/>
  <c r="O105" i="63"/>
  <c r="O105" i="54"/>
  <c r="O105" i="56" s="1"/>
  <c r="O120" i="56"/>
  <c r="O290" i="69"/>
  <c r="O328" i="69" s="1"/>
  <c r="O343" i="69"/>
  <c r="N40" i="56"/>
  <c r="N344" i="65"/>
  <c r="O423" i="69"/>
  <c r="O105" i="61"/>
  <c r="O105" i="58"/>
  <c r="O366" i="69"/>
  <c r="S334" i="65"/>
  <c r="N382" i="64"/>
  <c r="N21" i="56"/>
  <c r="N29" i="23"/>
  <c r="N29" i="26" s="1"/>
  <c r="N3" i="17"/>
  <c r="T66" i="56"/>
  <c r="T128" i="56"/>
  <c r="T335" i="65"/>
  <c r="N29" i="24"/>
  <c r="N29" i="27" s="1"/>
  <c r="U371" i="64"/>
  <c r="T146" i="56"/>
  <c r="T426" i="68"/>
  <c r="T99" i="56"/>
  <c r="U70" i="65"/>
  <c r="U36" i="42"/>
  <c r="T24" i="25"/>
  <c r="T24" i="28" s="1"/>
  <c r="U68" i="71"/>
  <c r="U150" i="42"/>
  <c r="S83" i="68"/>
  <c r="S96" i="42"/>
  <c r="O152" i="70"/>
  <c r="O140" i="46"/>
  <c r="T76" i="64"/>
  <c r="U77" i="64"/>
  <c r="U12" i="42"/>
  <c r="U146" i="45"/>
  <c r="U146" i="46" s="1"/>
  <c r="U147" i="49"/>
  <c r="U147" i="46"/>
  <c r="U121" i="67"/>
  <c r="U140" i="67" s="1"/>
  <c r="U141" i="67"/>
  <c r="U118" i="72"/>
  <c r="U136" i="72" s="1"/>
  <c r="U137" i="72"/>
  <c r="T164" i="61"/>
  <c r="T409" i="72"/>
  <c r="T408" i="72" s="1"/>
  <c r="S84" i="68"/>
  <c r="S97" i="42"/>
  <c r="U324" i="72"/>
  <c r="U170" i="56"/>
  <c r="T77" i="64"/>
  <c r="T12" i="42"/>
  <c r="U137" i="71"/>
  <c r="U118" i="71"/>
  <c r="U136" i="71" s="1"/>
  <c r="T24" i="21"/>
  <c r="T24" i="24"/>
  <c r="T24" i="27" s="1"/>
  <c r="U173" i="71"/>
  <c r="U172" i="71" s="1"/>
  <c r="U147" i="51"/>
  <c r="U146" i="48"/>
  <c r="T371" i="67"/>
  <c r="T370" i="67" s="1"/>
  <c r="T66" i="58"/>
  <c r="T67" i="61"/>
  <c r="T15" i="19"/>
  <c r="T15" i="21" s="1"/>
  <c r="T16" i="23"/>
  <c r="U110" i="61"/>
  <c r="U109" i="58"/>
  <c r="U371" i="69"/>
  <c r="U370" i="69" s="1"/>
  <c r="U179" i="67"/>
  <c r="U178" i="67" s="1"/>
  <c r="U66" i="48"/>
  <c r="U67" i="51"/>
  <c r="T28" i="56"/>
  <c r="T411" i="64"/>
  <c r="T410" i="64" s="1"/>
  <c r="T8" i="61"/>
  <c r="T7" i="58"/>
  <c r="S12" i="46"/>
  <c r="S161" i="64"/>
  <c r="U173" i="68"/>
  <c r="U88" i="46"/>
  <c r="V294" i="69"/>
  <c r="U145" i="70"/>
  <c r="U133" i="46"/>
  <c r="T82" i="68"/>
  <c r="T93" i="42"/>
  <c r="U173" i="72"/>
  <c r="U172" i="72" s="1"/>
  <c r="U164" i="48"/>
  <c r="U165" i="51"/>
  <c r="S30" i="56"/>
  <c r="T86" i="62"/>
  <c r="T85" i="59"/>
  <c r="T485" i="68"/>
  <c r="T484" i="68" s="1"/>
  <c r="T164" i="62"/>
  <c r="T427" i="72"/>
  <c r="T426" i="72" s="1"/>
  <c r="V109" i="49"/>
  <c r="V198" i="69"/>
  <c r="V197" i="69" s="1"/>
  <c r="V110" i="52"/>
  <c r="T131" i="56"/>
  <c r="U18" i="21"/>
  <c r="U18" i="24"/>
  <c r="U18" i="27" s="1"/>
  <c r="U179" i="70"/>
  <c r="U178" i="70" s="1"/>
  <c r="U128" i="48"/>
  <c r="U129" i="51"/>
  <c r="T461" i="68"/>
  <c r="T460" i="68" s="1"/>
  <c r="T85" i="58"/>
  <c r="T86" i="61"/>
  <c r="U8" i="49"/>
  <c r="U7" i="45"/>
  <c r="U7" i="46" s="1"/>
  <c r="U8" i="46"/>
  <c r="U69" i="65"/>
  <c r="U35" i="42"/>
  <c r="P31" i="23"/>
  <c r="P31" i="26" s="1"/>
  <c r="U144" i="65"/>
  <c r="U32" i="46"/>
  <c r="T67" i="62"/>
  <c r="T390" i="67"/>
  <c r="T389" i="67" s="1"/>
  <c r="T66" i="59"/>
  <c r="T147" i="62"/>
  <c r="T146" i="59"/>
  <c r="T373" i="71"/>
  <c r="T372" i="71" s="1"/>
  <c r="V236" i="69"/>
  <c r="V235" i="69" s="1"/>
  <c r="V109" i="51"/>
  <c r="U390" i="69"/>
  <c r="U389" i="69" s="1"/>
  <c r="U110" i="62"/>
  <c r="U109" i="59"/>
  <c r="U179" i="65"/>
  <c r="U178" i="65" s="1"/>
  <c r="U28" i="48"/>
  <c r="U29" i="51"/>
  <c r="P30" i="13"/>
  <c r="P30" i="16" s="1"/>
  <c r="P30" i="10"/>
  <c r="T335" i="70"/>
  <c r="U135" i="64"/>
  <c r="U156" i="64" s="1"/>
  <c r="U157" i="64"/>
  <c r="U199" i="64"/>
  <c r="U198" i="64" s="1"/>
  <c r="U7" i="48"/>
  <c r="U8" i="51"/>
  <c r="U364" i="68"/>
  <c r="U31" i="46"/>
  <c r="U143" i="65"/>
  <c r="B79" i="66"/>
  <c r="U15" i="9"/>
  <c r="U16" i="10"/>
  <c r="U16" i="13"/>
  <c r="U70" i="70"/>
  <c r="U136" i="42"/>
  <c r="T8" i="62"/>
  <c r="T432" i="64"/>
  <c r="T431" i="64" s="1"/>
  <c r="T7" i="59"/>
  <c r="T15" i="24"/>
  <c r="T15" i="27" s="1"/>
  <c r="T16" i="27"/>
  <c r="U243" i="68"/>
  <c r="U242" i="68" s="1"/>
  <c r="U85" i="49"/>
  <c r="U86" i="52"/>
  <c r="T371" i="66"/>
  <c r="T370" i="66" s="1"/>
  <c r="T47" i="58"/>
  <c r="T48" i="61"/>
  <c r="U20" i="10"/>
  <c r="U20" i="13"/>
  <c r="U20" i="16" s="1"/>
  <c r="U29" i="49"/>
  <c r="U28" i="45"/>
  <c r="U28" i="46" s="1"/>
  <c r="U29" i="46"/>
  <c r="U143" i="67"/>
  <c r="U69" i="46"/>
  <c r="T84" i="68"/>
  <c r="T97" i="42"/>
  <c r="T129" i="62"/>
  <c r="T128" i="59"/>
  <c r="T390" i="70"/>
  <c r="T389" i="70" s="1"/>
  <c r="U4" i="25"/>
  <c r="U4" i="28" s="1"/>
  <c r="U15" i="8"/>
  <c r="U16" i="12"/>
  <c r="U121" i="65"/>
  <c r="U140" i="65" s="1"/>
  <c r="U141" i="65"/>
  <c r="T128" i="58"/>
  <c r="T371" i="70"/>
  <c r="T370" i="70" s="1"/>
  <c r="T129" i="61"/>
  <c r="S160" i="64"/>
  <c r="S11" i="46"/>
  <c r="U69" i="71"/>
  <c r="U153" i="42"/>
  <c r="U85" i="51"/>
  <c r="U291" i="68"/>
  <c r="U290" i="68" s="1"/>
  <c r="T29" i="61"/>
  <c r="T28" i="58"/>
  <c r="T371" i="65"/>
  <c r="T370" i="65" s="1"/>
  <c r="U128" i="45"/>
  <c r="U128" i="46" s="1"/>
  <c r="U129" i="49"/>
  <c r="U129" i="46"/>
  <c r="T19" i="23"/>
  <c r="T19" i="26" s="1"/>
  <c r="U99" i="6"/>
  <c r="U48" i="49"/>
  <c r="U47" i="45"/>
  <c r="U47" i="46" s="1"/>
  <c r="U48" i="46"/>
  <c r="U18" i="23"/>
  <c r="U18" i="26" s="1"/>
  <c r="S19" i="25"/>
  <c r="S19" i="28" s="1"/>
  <c r="S17" i="22"/>
  <c r="T47" i="56"/>
  <c r="U68" i="72"/>
  <c r="U168" i="42"/>
  <c r="U324" i="71"/>
  <c r="U152" i="56"/>
  <c r="T336" i="70"/>
  <c r="T132" i="56"/>
  <c r="U121" i="70"/>
  <c r="U140" i="70" s="1"/>
  <c r="U141" i="70"/>
  <c r="T19" i="21"/>
  <c r="T19" i="24"/>
  <c r="T19" i="27" s="1"/>
  <c r="U179" i="66"/>
  <c r="U178" i="66" s="1"/>
  <c r="U47" i="48"/>
  <c r="U48" i="51"/>
  <c r="U141" i="66"/>
  <c r="U121" i="66"/>
  <c r="U140" i="66" s="1"/>
  <c r="U67" i="49"/>
  <c r="U67" i="46"/>
  <c r="U66" i="45"/>
  <c r="U66" i="46" s="1"/>
  <c r="U165" i="49"/>
  <c r="U164" i="45"/>
  <c r="U164" i="46" s="1"/>
  <c r="U165" i="46"/>
  <c r="T29" i="62"/>
  <c r="T28" i="59"/>
  <c r="T390" i="65"/>
  <c r="T389" i="65" s="1"/>
  <c r="T390" i="66"/>
  <c r="T389" i="66" s="1"/>
  <c r="T47" i="59"/>
  <c r="T48" i="62"/>
  <c r="T147" i="61"/>
  <c r="T146" i="58"/>
  <c r="T355" i="71"/>
  <c r="T354" i="71" s="1"/>
  <c r="J79" i="70"/>
  <c r="J79" i="65"/>
  <c r="H79" i="66"/>
  <c r="E79" i="66"/>
  <c r="H79" i="65"/>
  <c r="I79" i="70"/>
  <c r="L79" i="69"/>
  <c r="O79" i="72"/>
  <c r="F79" i="71"/>
  <c r="J94" i="68"/>
  <c r="F79" i="70"/>
  <c r="F79" i="66"/>
  <c r="I79" i="66"/>
  <c r="N29" i="21" l="1"/>
  <c r="P176" i="56"/>
  <c r="U13" i="56"/>
  <c r="P330" i="72"/>
  <c r="P428" i="68"/>
  <c r="O152" i="69"/>
  <c r="O121" i="46"/>
  <c r="P101" i="56"/>
  <c r="U375" i="64"/>
  <c r="U14" i="56"/>
  <c r="T83" i="68"/>
  <c r="T96" i="42"/>
  <c r="P382" i="64"/>
  <c r="P21" i="56"/>
  <c r="O187" i="68"/>
  <c r="O102" i="46"/>
  <c r="U282" i="72"/>
  <c r="U141" i="71"/>
  <c r="U151" i="46"/>
  <c r="U337" i="67"/>
  <c r="U71" i="56"/>
  <c r="U21" i="23"/>
  <c r="U21" i="26" s="1"/>
  <c r="T47" i="62"/>
  <c r="T447" i="66"/>
  <c r="T446" i="66" s="1"/>
  <c r="U191" i="72"/>
  <c r="U190" i="72" s="1"/>
  <c r="U164" i="49"/>
  <c r="U165" i="52"/>
  <c r="V10" i="13"/>
  <c r="V10" i="16" s="1"/>
  <c r="V10" i="10"/>
  <c r="U198" i="65"/>
  <c r="U197" i="65" s="1"/>
  <c r="U28" i="49"/>
  <c r="U29" i="52"/>
  <c r="U146" i="51"/>
  <c r="U227" i="71"/>
  <c r="U226" i="71" s="1"/>
  <c r="U191" i="71"/>
  <c r="U190" i="71" s="1"/>
  <c r="U146" i="49"/>
  <c r="U147" i="52"/>
  <c r="U294" i="70"/>
  <c r="U109" i="61"/>
  <c r="U428" i="69"/>
  <c r="U427" i="69" s="1"/>
  <c r="U373" i="64"/>
  <c r="U12" i="56"/>
  <c r="U337" i="66"/>
  <c r="U52" i="56"/>
  <c r="O152" i="66"/>
  <c r="O59" i="46"/>
  <c r="U326" i="64"/>
  <c r="S19" i="10"/>
  <c r="S19" i="13"/>
  <c r="S19" i="16" s="1"/>
  <c r="U128" i="51"/>
  <c r="U236" i="70"/>
  <c r="U235" i="70" s="1"/>
  <c r="U22" i="10"/>
  <c r="U22" i="13"/>
  <c r="U22" i="16" s="1"/>
  <c r="T66" i="61"/>
  <c r="T428" i="67"/>
  <c r="T427" i="67" s="1"/>
  <c r="U21" i="24"/>
  <c r="U21" i="27" s="1"/>
  <c r="U67" i="72"/>
  <c r="U167" i="42"/>
  <c r="U294" i="67"/>
  <c r="P30" i="23"/>
  <c r="P30" i="26" s="1"/>
  <c r="U20" i="23"/>
  <c r="U20" i="26" s="1"/>
  <c r="U282" i="71"/>
  <c r="O148" i="72"/>
  <c r="O176" i="46"/>
  <c r="U129" i="6"/>
  <c r="U153" i="6"/>
  <c r="U198" i="70"/>
  <c r="U197" i="70" s="1"/>
  <c r="U128" i="49"/>
  <c r="U129" i="52"/>
  <c r="T128" i="61"/>
  <c r="T428" i="70"/>
  <c r="T427" i="70" s="1"/>
  <c r="U16" i="16"/>
  <c r="U15" i="13"/>
  <c r="U15" i="16" s="1"/>
  <c r="P31" i="24"/>
  <c r="P31" i="27" s="1"/>
  <c r="P31" i="21"/>
  <c r="U8" i="52"/>
  <c r="U7" i="49"/>
  <c r="U220" i="64"/>
  <c r="U219" i="64" s="1"/>
  <c r="T533" i="68"/>
  <c r="T532" i="68" s="1"/>
  <c r="T85" i="61"/>
  <c r="T85" i="62"/>
  <c r="T557" i="68"/>
  <c r="T556" i="68" s="1"/>
  <c r="O152" i="65"/>
  <c r="O40" i="46"/>
  <c r="T81" i="68"/>
  <c r="T92" i="42"/>
  <c r="T162" i="64"/>
  <c r="T13" i="46"/>
  <c r="U417" i="68"/>
  <c r="U294" i="66"/>
  <c r="C79" i="66"/>
  <c r="U141" i="72"/>
  <c r="U169" i="46"/>
  <c r="U67" i="70"/>
  <c r="U131" i="42"/>
  <c r="T160" i="64"/>
  <c r="T11" i="46"/>
  <c r="U15" i="12"/>
  <c r="U15" i="15" s="1"/>
  <c r="U16" i="15"/>
  <c r="T495" i="64"/>
  <c r="T494" i="64" s="1"/>
  <c r="T7" i="62"/>
  <c r="U85" i="55"/>
  <c r="U86" i="59"/>
  <c r="U86" i="56"/>
  <c r="U7" i="51"/>
  <c r="U262" i="64"/>
  <c r="U261" i="64" s="1"/>
  <c r="U18" i="25"/>
  <c r="U18" i="28" s="1"/>
  <c r="V109" i="52"/>
  <c r="V255" i="69"/>
  <c r="V254" i="69" s="1"/>
  <c r="U164" i="51"/>
  <c r="U227" i="72"/>
  <c r="U226" i="72" s="1"/>
  <c r="V110" i="58"/>
  <c r="V109" i="54"/>
  <c r="U66" i="51"/>
  <c r="U236" i="67"/>
  <c r="U235" i="67" s="1"/>
  <c r="U47" i="51"/>
  <c r="U236" i="66"/>
  <c r="U235" i="66" s="1"/>
  <c r="U85" i="54"/>
  <c r="U86" i="58"/>
  <c r="T7" i="61"/>
  <c r="T474" i="64"/>
  <c r="T473" i="64" s="1"/>
  <c r="O148" i="71"/>
  <c r="O158" i="46"/>
  <c r="O170" i="64"/>
  <c r="O21" i="46"/>
  <c r="U144" i="70"/>
  <c r="U132" i="46"/>
  <c r="T447" i="65"/>
  <c r="T446" i="65" s="1"/>
  <c r="T28" i="62"/>
  <c r="V11" i="13"/>
  <c r="V11" i="16" s="1"/>
  <c r="V11" i="10"/>
  <c r="V109" i="55"/>
  <c r="V110" i="59"/>
  <c r="V110" i="56"/>
  <c r="T428" i="66"/>
  <c r="T427" i="66" s="1"/>
  <c r="T47" i="61"/>
  <c r="U374" i="64"/>
  <c r="U15" i="10"/>
  <c r="U413" i="68"/>
  <c r="U388" i="68"/>
  <c r="U412" i="68" s="1"/>
  <c r="U236" i="65"/>
  <c r="U235" i="65" s="1"/>
  <c r="U28" i="51"/>
  <c r="T447" i="67"/>
  <c r="T446" i="67" s="1"/>
  <c r="T66" i="62"/>
  <c r="T19" i="25"/>
  <c r="T19" i="28" s="1"/>
  <c r="T17" i="22"/>
  <c r="T16" i="26"/>
  <c r="T15" i="23"/>
  <c r="T15" i="26" s="1"/>
  <c r="P31" i="25"/>
  <c r="P31" i="28" s="1"/>
  <c r="U109" i="62"/>
  <c r="U447" i="69"/>
  <c r="U446" i="69" s="1"/>
  <c r="V5" i="13"/>
  <c r="V5" i="16" s="1"/>
  <c r="V5" i="10"/>
  <c r="U17" i="18"/>
  <c r="T409" i="71"/>
  <c r="T408" i="71" s="1"/>
  <c r="T146" i="61"/>
  <c r="V313" i="69"/>
  <c r="V332" i="69" s="1"/>
  <c r="V333" i="69"/>
  <c r="U85" i="52"/>
  <c r="U315" i="68"/>
  <c r="U314" i="68" s="1"/>
  <c r="T427" i="71"/>
  <c r="T426" i="71" s="1"/>
  <c r="T146" i="62"/>
  <c r="T11" i="42"/>
  <c r="T26" i="24"/>
  <c r="T26" i="27" s="1"/>
  <c r="T26" i="21"/>
  <c r="U47" i="49"/>
  <c r="U198" i="66"/>
  <c r="U197" i="66" s="1"/>
  <c r="U48" i="52"/>
  <c r="U21" i="13"/>
  <c r="U21" i="16" s="1"/>
  <c r="U21" i="10"/>
  <c r="U162" i="64"/>
  <c r="U13" i="46"/>
  <c r="U322" i="71"/>
  <c r="U150" i="56"/>
  <c r="U294" i="65"/>
  <c r="U66" i="49"/>
  <c r="U198" i="67"/>
  <c r="U197" i="67" s="1"/>
  <c r="U67" i="52"/>
  <c r="S17" i="25"/>
  <c r="S17" i="28" s="1"/>
  <c r="T428" i="65"/>
  <c r="T427" i="65" s="1"/>
  <c r="T28" i="61"/>
  <c r="T447" i="70"/>
  <c r="T446" i="70" s="1"/>
  <c r="T128" i="62"/>
  <c r="U90" i="56"/>
  <c r="K94" i="68"/>
  <c r="M79" i="69"/>
  <c r="K79" i="70"/>
  <c r="G79" i="71"/>
  <c r="K79" i="65"/>
  <c r="H79" i="70"/>
  <c r="H79" i="71"/>
  <c r="P79" i="72"/>
  <c r="U26" i="23"/>
  <c r="U26" i="26" s="1"/>
  <c r="L79" i="67"/>
  <c r="K79" i="67"/>
  <c r="P78" i="56" l="1"/>
  <c r="P344" i="67"/>
  <c r="V109" i="56"/>
  <c r="U21" i="21"/>
  <c r="U372" i="64"/>
  <c r="N27" i="22"/>
  <c r="N29" i="25"/>
  <c r="N29" i="28" s="1"/>
  <c r="U85" i="56"/>
  <c r="U11" i="56"/>
  <c r="U347" i="64"/>
  <c r="U368" i="64" s="1"/>
  <c r="U369" i="64"/>
  <c r="U337" i="65"/>
  <c r="U33" i="56"/>
  <c r="U22" i="23"/>
  <c r="U22" i="26" s="1"/>
  <c r="P30" i="24"/>
  <c r="P30" i="27" s="1"/>
  <c r="P30" i="21"/>
  <c r="U48" i="56"/>
  <c r="U47" i="55"/>
  <c r="U48" i="59"/>
  <c r="U333" i="67"/>
  <c r="U313" i="67"/>
  <c r="U332" i="67" s="1"/>
  <c r="U8" i="56"/>
  <c r="U7" i="55"/>
  <c r="U8" i="59"/>
  <c r="U147" i="58"/>
  <c r="U146" i="54"/>
  <c r="U379" i="64"/>
  <c r="V107" i="46"/>
  <c r="V126" i="46"/>
  <c r="V138" i="70"/>
  <c r="U419" i="68"/>
  <c r="U92" i="56"/>
  <c r="V26" i="12"/>
  <c r="V26" i="15" s="1"/>
  <c r="U416" i="68"/>
  <c r="U89" i="56"/>
  <c r="U15" i="20"/>
  <c r="U16" i="24"/>
  <c r="U165" i="59"/>
  <c r="U165" i="56"/>
  <c r="U164" i="55"/>
  <c r="U313" i="65"/>
  <c r="U332" i="65" s="1"/>
  <c r="U333" i="65"/>
  <c r="U20" i="21"/>
  <c r="U20" i="24"/>
  <c r="U20" i="27" s="1"/>
  <c r="U67" i="71"/>
  <c r="U149" i="42"/>
  <c r="V138" i="69"/>
  <c r="P30" i="25"/>
  <c r="P30" i="28" s="1"/>
  <c r="U79" i="64"/>
  <c r="U16" i="42"/>
  <c r="U143" i="70"/>
  <c r="U131" i="46"/>
  <c r="U140" i="71"/>
  <c r="U150" i="46"/>
  <c r="T177" i="68"/>
  <c r="T92" i="46"/>
  <c r="U28" i="54"/>
  <c r="U29" i="58"/>
  <c r="U160" i="6"/>
  <c r="U136" i="6"/>
  <c r="U120" i="6"/>
  <c r="U255" i="66"/>
  <c r="U254" i="66" s="1"/>
  <c r="U47" i="52"/>
  <c r="V14" i="18"/>
  <c r="V4" i="18"/>
  <c r="V3" i="18" s="1"/>
  <c r="O29" i="14"/>
  <c r="O29" i="17" s="1"/>
  <c r="O27" i="11"/>
  <c r="V110" i="61"/>
  <c r="V109" i="58"/>
  <c r="V371" i="69"/>
  <c r="V370" i="69" s="1"/>
  <c r="U128" i="52"/>
  <c r="U255" i="70"/>
  <c r="U254" i="70" s="1"/>
  <c r="U319" i="72"/>
  <c r="U300" i="72"/>
  <c r="U318" i="72" s="1"/>
  <c r="V7" i="13"/>
  <c r="V7" i="16" s="1"/>
  <c r="V7" i="10"/>
  <c r="U7" i="54"/>
  <c r="U8" i="58"/>
  <c r="U128" i="54"/>
  <c r="U129" i="58"/>
  <c r="U50" i="56"/>
  <c r="U140" i="72"/>
  <c r="U168" i="46"/>
  <c r="U161" i="64"/>
  <c r="U12" i="46"/>
  <c r="T161" i="64"/>
  <c r="T12" i="46"/>
  <c r="U485" i="68"/>
  <c r="U484" i="68" s="1"/>
  <c r="U86" i="62"/>
  <c r="U85" i="59"/>
  <c r="U47" i="54"/>
  <c r="U48" i="58"/>
  <c r="U283" i="64"/>
  <c r="U282" i="64" s="1"/>
  <c r="U7" i="52"/>
  <c r="U147" i="56"/>
  <c r="U146" i="55"/>
  <c r="U147" i="59"/>
  <c r="U335" i="66"/>
  <c r="U421" i="68"/>
  <c r="U94" i="56"/>
  <c r="U255" i="67"/>
  <c r="U254" i="67" s="1"/>
  <c r="U66" i="52"/>
  <c r="U313" i="66"/>
  <c r="U332" i="66" s="1"/>
  <c r="U333" i="66"/>
  <c r="U461" i="68"/>
  <c r="U460" i="68" s="1"/>
  <c r="U86" i="61"/>
  <c r="U85" i="58"/>
  <c r="T179" i="68"/>
  <c r="T94" i="46"/>
  <c r="P27" i="18"/>
  <c r="T17" i="25"/>
  <c r="T17" i="28" s="1"/>
  <c r="V390" i="69"/>
  <c r="V389" i="69" s="1"/>
  <c r="V109" i="59"/>
  <c r="V110" i="62"/>
  <c r="V9" i="10"/>
  <c r="V9" i="13"/>
  <c r="V9" i="16" s="1"/>
  <c r="U95" i="56"/>
  <c r="U319" i="71"/>
  <c r="U300" i="71"/>
  <c r="U318" i="71" s="1"/>
  <c r="U255" i="65"/>
  <c r="U254" i="65" s="1"/>
  <c r="U28" i="52"/>
  <c r="U164" i="54"/>
  <c r="U165" i="58"/>
  <c r="U29" i="59"/>
  <c r="U28" i="55"/>
  <c r="U29" i="56"/>
  <c r="U21" i="25"/>
  <c r="U21" i="28" s="1"/>
  <c r="U336" i="66"/>
  <c r="U51" i="56"/>
  <c r="U139" i="72"/>
  <c r="U167" i="46"/>
  <c r="U129" i="56"/>
  <c r="U129" i="59"/>
  <c r="U128" i="55"/>
  <c r="U422" i="68"/>
  <c r="U66" i="54"/>
  <c r="U67" i="58"/>
  <c r="U245" i="72"/>
  <c r="U244" i="72" s="1"/>
  <c r="U164" i="52"/>
  <c r="U336" i="67"/>
  <c r="U70" i="56"/>
  <c r="U20" i="25"/>
  <c r="U20" i="28" s="1"/>
  <c r="U16" i="21"/>
  <c r="U82" i="68"/>
  <c r="U93" i="42"/>
  <c r="U313" i="70"/>
  <c r="U332" i="70" s="1"/>
  <c r="U333" i="70"/>
  <c r="V6" i="10"/>
  <c r="V6" i="13"/>
  <c r="V6" i="16" s="1"/>
  <c r="U67" i="59"/>
  <c r="U66" i="55"/>
  <c r="U67" i="56"/>
  <c r="O29" i="13"/>
  <c r="O29" i="16" s="1"/>
  <c r="O29" i="10"/>
  <c r="U18" i="56"/>
  <c r="U245" i="71"/>
  <c r="U244" i="71" s="1"/>
  <c r="U146" i="52"/>
  <c r="Q79" i="72"/>
  <c r="C81" i="71"/>
  <c r="L79" i="71"/>
  <c r="J79" i="71"/>
  <c r="L79" i="65"/>
  <c r="L94" i="68"/>
  <c r="K79" i="71"/>
  <c r="I79" i="71"/>
  <c r="B81" i="71"/>
  <c r="M79" i="67"/>
  <c r="N79" i="69"/>
  <c r="U423" i="68" l="1"/>
  <c r="P344" i="70"/>
  <c r="U146" i="56"/>
  <c r="P140" i="56"/>
  <c r="U66" i="56"/>
  <c r="U415" i="68"/>
  <c r="U128" i="56"/>
  <c r="N27" i="25"/>
  <c r="N27" i="28" s="1"/>
  <c r="N3" i="22"/>
  <c r="P22" i="56"/>
  <c r="U96" i="56"/>
  <c r="Q20" i="56"/>
  <c r="U93" i="56"/>
  <c r="U88" i="56"/>
  <c r="U28" i="56"/>
  <c r="V24" i="12"/>
  <c r="V24" i="15" s="1"/>
  <c r="P322" i="64"/>
  <c r="P3" i="54"/>
  <c r="P385" i="64"/>
  <c r="P3" i="57"/>
  <c r="U19" i="21"/>
  <c r="U19" i="24"/>
  <c r="U19" i="27" s="1"/>
  <c r="V447" i="69"/>
  <c r="V446" i="69" s="1"/>
  <c r="V109" i="62"/>
  <c r="P383" i="64"/>
  <c r="V26" i="46"/>
  <c r="U373" i="72"/>
  <c r="U372" i="72" s="1"/>
  <c r="U164" i="59"/>
  <c r="U165" i="62"/>
  <c r="U81" i="68"/>
  <c r="U92" i="42"/>
  <c r="V20" i="12"/>
  <c r="V20" i="15" s="1"/>
  <c r="U15" i="24"/>
  <c r="U15" i="27" s="1"/>
  <c r="U16" i="27"/>
  <c r="U84" i="68"/>
  <c r="U97" i="42"/>
  <c r="U179" i="68"/>
  <c r="U94" i="46"/>
  <c r="U22" i="25"/>
  <c r="U22" i="28" s="1"/>
  <c r="U129" i="62"/>
  <c r="U128" i="59"/>
  <c r="U390" i="70"/>
  <c r="U389" i="70" s="1"/>
  <c r="U147" i="62"/>
  <c r="U373" i="71"/>
  <c r="U372" i="71" s="1"/>
  <c r="U146" i="59"/>
  <c r="V5" i="46"/>
  <c r="U420" i="68"/>
  <c r="V21" i="12"/>
  <c r="V21" i="15" s="1"/>
  <c r="U76" i="64"/>
  <c r="U139" i="71"/>
  <c r="U149" i="46"/>
  <c r="U15" i="19"/>
  <c r="U15" i="21" s="1"/>
  <c r="U16" i="23"/>
  <c r="Q28" i="24"/>
  <c r="Q28" i="27" s="1"/>
  <c r="Q28" i="21"/>
  <c r="U371" i="70"/>
  <c r="U370" i="70" s="1"/>
  <c r="U128" i="58"/>
  <c r="U129" i="61"/>
  <c r="U371" i="65"/>
  <c r="U370" i="65" s="1"/>
  <c r="U28" i="58"/>
  <c r="U29" i="61"/>
  <c r="U24" i="13"/>
  <c r="U24" i="16" s="1"/>
  <c r="U24" i="10"/>
  <c r="V45" i="46"/>
  <c r="U22" i="24"/>
  <c r="U22" i="27" s="1"/>
  <c r="U22" i="21"/>
  <c r="U48" i="62"/>
  <c r="U47" i="59"/>
  <c r="U390" i="66"/>
  <c r="U389" i="66" s="1"/>
  <c r="V154" i="64"/>
  <c r="V138" i="65"/>
  <c r="U426" i="68"/>
  <c r="U99" i="56"/>
  <c r="U47" i="58"/>
  <c r="U371" i="66"/>
  <c r="U370" i="66" s="1"/>
  <c r="U48" i="61"/>
  <c r="U557" i="68"/>
  <c r="U556" i="68" s="1"/>
  <c r="U85" i="62"/>
  <c r="V109" i="61"/>
  <c r="V428" i="69"/>
  <c r="V427" i="69" s="1"/>
  <c r="V138" i="66"/>
  <c r="U47" i="56"/>
  <c r="P121" i="56"/>
  <c r="V83" i="46"/>
  <c r="U337" i="70"/>
  <c r="U133" i="56"/>
  <c r="U67" i="61"/>
  <c r="U66" i="58"/>
  <c r="U371" i="67"/>
  <c r="U370" i="67" s="1"/>
  <c r="V338" i="69"/>
  <c r="V115" i="56"/>
  <c r="T19" i="10"/>
  <c r="T19" i="13"/>
  <c r="T19" i="16" s="1"/>
  <c r="Q28" i="23"/>
  <c r="Q28" i="26" s="1"/>
  <c r="Q381" i="64"/>
  <c r="O27" i="14"/>
  <c r="O27" i="17" s="1"/>
  <c r="O3" i="11"/>
  <c r="U355" i="71"/>
  <c r="U354" i="71" s="1"/>
  <c r="U146" i="58"/>
  <c r="U147" i="61"/>
  <c r="P344" i="69"/>
  <c r="V168" i="68"/>
  <c r="U66" i="59"/>
  <c r="U390" i="67"/>
  <c r="U389" i="67" s="1"/>
  <c r="U67" i="62"/>
  <c r="U165" i="61"/>
  <c r="U164" i="58"/>
  <c r="U355" i="72"/>
  <c r="U354" i="72" s="1"/>
  <c r="U19" i="23"/>
  <c r="U19" i="26" s="1"/>
  <c r="U164" i="56"/>
  <c r="U8" i="62"/>
  <c r="U7" i="59"/>
  <c r="U432" i="64"/>
  <c r="U431" i="64" s="1"/>
  <c r="T178" i="68"/>
  <c r="T93" i="46"/>
  <c r="U85" i="61"/>
  <c r="U533" i="68"/>
  <c r="U532" i="68" s="1"/>
  <c r="U7" i="58"/>
  <c r="U411" i="64"/>
  <c r="U410" i="64" s="1"/>
  <c r="U8" i="61"/>
  <c r="U78" i="64"/>
  <c r="U15" i="42"/>
  <c r="U336" i="65"/>
  <c r="U32" i="56"/>
  <c r="V22" i="12"/>
  <c r="V22" i="15" s="1"/>
  <c r="Q345" i="65"/>
  <c r="Q41" i="56"/>
  <c r="U390" i="65"/>
  <c r="U389" i="65" s="1"/>
  <c r="U29" i="62"/>
  <c r="U28" i="59"/>
  <c r="U7" i="56"/>
  <c r="N79" i="67"/>
  <c r="L79" i="70"/>
  <c r="R79" i="72"/>
  <c r="M94" i="68"/>
  <c r="O79" i="69"/>
  <c r="D81" i="71"/>
  <c r="M79" i="65"/>
  <c r="K79" i="66"/>
  <c r="M79" i="71"/>
  <c r="P102" i="56" l="1"/>
  <c r="P429" i="68"/>
  <c r="V68" i="69"/>
  <c r="O344" i="65"/>
  <c r="N3" i="25"/>
  <c r="J79" i="66"/>
  <c r="V146" i="66"/>
  <c r="V53" i="46"/>
  <c r="V336" i="69"/>
  <c r="V113" i="56"/>
  <c r="P406" i="64"/>
  <c r="P3" i="58"/>
  <c r="P469" i="64"/>
  <c r="P3" i="61"/>
  <c r="O40" i="56"/>
  <c r="U474" i="64"/>
  <c r="U473" i="64" s="1"/>
  <c r="U7" i="61"/>
  <c r="V150" i="69"/>
  <c r="V119" i="46"/>
  <c r="Q330" i="71"/>
  <c r="Q158" i="56"/>
  <c r="V146" i="70"/>
  <c r="V134" i="46"/>
  <c r="Q169" i="64"/>
  <c r="Q20" i="46"/>
  <c r="V146" i="69"/>
  <c r="V115" i="46"/>
  <c r="U336" i="70"/>
  <c r="U132" i="56"/>
  <c r="U146" i="61"/>
  <c r="U409" i="71"/>
  <c r="U408" i="71" s="1"/>
  <c r="V19" i="12"/>
  <c r="V19" i="15" s="1"/>
  <c r="V17" i="7"/>
  <c r="U128" i="61"/>
  <c r="U428" i="70"/>
  <c r="U427" i="70" s="1"/>
  <c r="U177" i="68"/>
  <c r="U92" i="46"/>
  <c r="U28" i="62"/>
  <c r="U447" i="65"/>
  <c r="U446" i="65" s="1"/>
  <c r="V70" i="69"/>
  <c r="V117" i="42"/>
  <c r="U7" i="62"/>
  <c r="U495" i="64"/>
  <c r="U494" i="64" s="1"/>
  <c r="O3" i="14"/>
  <c r="U47" i="61"/>
  <c r="U428" i="66"/>
  <c r="U427" i="66" s="1"/>
  <c r="P19" i="56"/>
  <c r="P3" i="55"/>
  <c r="P448" i="64"/>
  <c r="P3" i="60"/>
  <c r="P3" i="63"/>
  <c r="P511" i="64"/>
  <c r="U11" i="42"/>
  <c r="U160" i="64"/>
  <c r="U11" i="46"/>
  <c r="U178" i="68"/>
  <c r="U93" i="46"/>
  <c r="U19" i="25"/>
  <c r="U19" i="28" s="1"/>
  <c r="U428" i="67"/>
  <c r="U427" i="67" s="1"/>
  <c r="U66" i="61"/>
  <c r="P380" i="64"/>
  <c r="P343" i="64"/>
  <c r="P364" i="64" s="1"/>
  <c r="V8" i="13"/>
  <c r="V8" i="16" s="1"/>
  <c r="V8" i="10"/>
  <c r="Q152" i="67"/>
  <c r="Q78" i="46"/>
  <c r="U409" i="72"/>
  <c r="U408" i="72" s="1"/>
  <c r="U164" i="61"/>
  <c r="V113" i="42"/>
  <c r="U428" i="65"/>
  <c r="U427" i="65" s="1"/>
  <c r="U28" i="61"/>
  <c r="P427" i="64"/>
  <c r="P3" i="59"/>
  <c r="P490" i="64"/>
  <c r="P3" i="62"/>
  <c r="U66" i="62"/>
  <c r="U447" i="67"/>
  <c r="U446" i="67" s="1"/>
  <c r="V337" i="69"/>
  <c r="V114" i="56"/>
  <c r="Q28" i="25"/>
  <c r="Q28" i="28" s="1"/>
  <c r="U26" i="24"/>
  <c r="U26" i="27" s="1"/>
  <c r="U26" i="21"/>
  <c r="U447" i="66"/>
  <c r="U446" i="66" s="1"/>
  <c r="U47" i="62"/>
  <c r="U16" i="26"/>
  <c r="U15" i="23"/>
  <c r="U15" i="26" s="1"/>
  <c r="U427" i="71"/>
  <c r="U426" i="71" s="1"/>
  <c r="U146" i="62"/>
  <c r="U447" i="70"/>
  <c r="U446" i="70" s="1"/>
  <c r="U128" i="62"/>
  <c r="U164" i="62"/>
  <c r="U427" i="72"/>
  <c r="U426" i="72" s="1"/>
  <c r="O29" i="24"/>
  <c r="O29" i="27" s="1"/>
  <c r="E82" i="65"/>
  <c r="B82" i="70"/>
  <c r="M79" i="70"/>
  <c r="C85" i="69"/>
  <c r="C82" i="66"/>
  <c r="C82" i="65"/>
  <c r="N94" i="68"/>
  <c r="B82" i="69"/>
  <c r="D82" i="65"/>
  <c r="C82" i="67"/>
  <c r="B81" i="72"/>
  <c r="S79" i="72"/>
  <c r="B85" i="69"/>
  <c r="E81" i="71"/>
  <c r="B97" i="68"/>
  <c r="B82" i="66"/>
  <c r="B82" i="65"/>
  <c r="L79" i="66"/>
  <c r="B82" i="67"/>
  <c r="O79" i="67"/>
  <c r="N79" i="71"/>
  <c r="N79" i="65"/>
  <c r="P79" i="69"/>
  <c r="O344" i="66" l="1"/>
  <c r="O59" i="56"/>
  <c r="N3" i="28"/>
  <c r="V342" i="66"/>
  <c r="V57" i="56"/>
  <c r="V143" i="69"/>
  <c r="V112" i="46"/>
  <c r="V339" i="66"/>
  <c r="V54" i="56"/>
  <c r="V107" i="56"/>
  <c r="V10" i="23"/>
  <c r="V10" i="26" s="1"/>
  <c r="U19" i="10"/>
  <c r="U19" i="13"/>
  <c r="U19" i="16" s="1"/>
  <c r="V335" i="69"/>
  <c r="V112" i="56"/>
  <c r="Q21" i="56"/>
  <c r="V67" i="69"/>
  <c r="V112" i="42"/>
  <c r="Q382" i="64"/>
  <c r="Q30" i="13"/>
  <c r="Q30" i="16" s="1"/>
  <c r="Q30" i="10"/>
  <c r="U24" i="23"/>
  <c r="U24" i="26" s="1"/>
  <c r="Q186" i="68"/>
  <c r="Q101" i="46"/>
  <c r="V142" i="72"/>
  <c r="V170" i="46"/>
  <c r="P3" i="56"/>
  <c r="Q330" i="72"/>
  <c r="Q176" i="56"/>
  <c r="V10" i="24"/>
  <c r="V10" i="27" s="1"/>
  <c r="V330" i="70"/>
  <c r="V126" i="56"/>
  <c r="V11" i="23"/>
  <c r="V11" i="26" s="1"/>
  <c r="V176" i="68"/>
  <c r="V91" i="46"/>
  <c r="V11" i="24"/>
  <c r="V11" i="27" s="1"/>
  <c r="U24" i="24"/>
  <c r="U24" i="27" s="1"/>
  <c r="U24" i="21"/>
  <c r="V146" i="67"/>
  <c r="V72" i="46"/>
  <c r="U83" i="68"/>
  <c r="U96" i="42"/>
  <c r="O3" i="17"/>
  <c r="U131" i="56"/>
  <c r="Q28" i="13"/>
  <c r="Q28" i="16" s="1"/>
  <c r="Q28" i="10"/>
  <c r="V23" i="23"/>
  <c r="V23" i="26" s="1"/>
  <c r="V142" i="71"/>
  <c r="V152" i="46"/>
  <c r="U335" i="70"/>
  <c r="E82" i="66"/>
  <c r="O79" i="65"/>
  <c r="C97" i="68"/>
  <c r="F81" i="71"/>
  <c r="D82" i="67"/>
  <c r="Q79" i="69"/>
  <c r="T79" i="72"/>
  <c r="B89" i="69"/>
  <c r="O94" i="68"/>
  <c r="N79" i="70"/>
  <c r="F82" i="66"/>
  <c r="D85" i="69"/>
  <c r="C82" i="69"/>
  <c r="O79" i="71"/>
  <c r="D82" i="66"/>
  <c r="P79" i="67"/>
  <c r="M79" i="66"/>
  <c r="C82" i="70"/>
  <c r="G82" i="65"/>
  <c r="F85" i="69"/>
  <c r="F82" i="65"/>
  <c r="C81" i="72"/>
  <c r="E85" i="69"/>
  <c r="G81" i="71"/>
  <c r="V11" i="21" l="1"/>
  <c r="V10" i="21"/>
  <c r="O29" i="23"/>
  <c r="O29" i="26" s="1"/>
  <c r="O29" i="21"/>
  <c r="V22" i="14"/>
  <c r="V22" i="17" s="1"/>
  <c r="V23" i="13"/>
  <c r="V23" i="16" s="1"/>
  <c r="V23" i="10"/>
  <c r="V21" i="14"/>
  <c r="V21" i="17" s="1"/>
  <c r="V330" i="65"/>
  <c r="V26" i="56"/>
  <c r="V6" i="23"/>
  <c r="V6" i="26" s="1"/>
  <c r="V150" i="66"/>
  <c r="V57" i="46"/>
  <c r="V75" i="64"/>
  <c r="V10" i="42"/>
  <c r="V68" i="66"/>
  <c r="V51" i="42"/>
  <c r="V338" i="66"/>
  <c r="V53" i="56"/>
  <c r="V366" i="64"/>
  <c r="V5" i="56"/>
  <c r="V5" i="21"/>
  <c r="V167" i="64"/>
  <c r="V18" i="46"/>
  <c r="U24" i="25"/>
  <c r="U24" i="28" s="1"/>
  <c r="U17" i="22"/>
  <c r="V5" i="24"/>
  <c r="V5" i="27" s="1"/>
  <c r="V330" i="69"/>
  <c r="V23" i="25"/>
  <c r="V23" i="28" s="1"/>
  <c r="V146" i="71"/>
  <c r="V156" i="46"/>
  <c r="V102" i="67"/>
  <c r="Q322" i="64"/>
  <c r="Q3" i="54"/>
  <c r="Q30" i="23"/>
  <c r="Q30" i="26" s="1"/>
  <c r="V24" i="14"/>
  <c r="V24" i="17" s="1"/>
  <c r="V64" i="46"/>
  <c r="P152" i="66"/>
  <c r="P59" i="46"/>
  <c r="V341" i="66"/>
  <c r="V56" i="56"/>
  <c r="V330" i="66"/>
  <c r="V45" i="56"/>
  <c r="V7" i="23"/>
  <c r="V7" i="26" s="1"/>
  <c r="V150" i="65"/>
  <c r="V38" i="46"/>
  <c r="V6" i="24"/>
  <c r="V6" i="27" s="1"/>
  <c r="V138" i="67"/>
  <c r="V23" i="21"/>
  <c r="V23" i="24"/>
  <c r="V23" i="27" s="1"/>
  <c r="V7" i="24"/>
  <c r="V7" i="27" s="1"/>
  <c r="V23" i="14"/>
  <c r="V23" i="17" s="1"/>
  <c r="V180" i="68"/>
  <c r="V95" i="46"/>
  <c r="V150" i="70"/>
  <c r="V138" i="46"/>
  <c r="V340" i="66"/>
  <c r="V55" i="56"/>
  <c r="V184" i="68"/>
  <c r="V99" i="46"/>
  <c r="V163" i="64"/>
  <c r="V14" i="46"/>
  <c r="V11" i="25"/>
  <c r="V11" i="28" s="1"/>
  <c r="V69" i="69"/>
  <c r="V116" i="42"/>
  <c r="V9" i="24"/>
  <c r="V9" i="27" s="1"/>
  <c r="Q22" i="56"/>
  <c r="V146" i="65"/>
  <c r="V34" i="46"/>
  <c r="V10" i="25"/>
  <c r="V10" i="28" s="1"/>
  <c r="V9" i="23"/>
  <c r="V9" i="26" s="1"/>
  <c r="V150" i="67"/>
  <c r="V76" i="46"/>
  <c r="V146" i="72"/>
  <c r="V174" i="46"/>
  <c r="V145" i="69"/>
  <c r="V114" i="46"/>
  <c r="Q31" i="13"/>
  <c r="Q31" i="16" s="1"/>
  <c r="Q31" i="10"/>
  <c r="F82" i="67"/>
  <c r="H85" i="69"/>
  <c r="G82" i="66"/>
  <c r="B88" i="69"/>
  <c r="C89" i="69"/>
  <c r="C84" i="69"/>
  <c r="D81" i="72"/>
  <c r="B84" i="69"/>
  <c r="D82" i="70"/>
  <c r="N79" i="66"/>
  <c r="B85" i="66"/>
  <c r="H81" i="71"/>
  <c r="R79" i="69"/>
  <c r="H82" i="65"/>
  <c r="V15" i="18"/>
  <c r="P79" i="71"/>
  <c r="O79" i="70"/>
  <c r="P79" i="65"/>
  <c r="G85" i="69"/>
  <c r="P94" i="68"/>
  <c r="U79" i="72"/>
  <c r="D97" i="68"/>
  <c r="D82" i="69"/>
  <c r="E82" i="67"/>
  <c r="Q383" i="64" l="1"/>
  <c r="V6" i="21"/>
  <c r="V7" i="21"/>
  <c r="V119" i="56"/>
  <c r="O27" i="22"/>
  <c r="O29" i="25"/>
  <c r="O29" i="28" s="1"/>
  <c r="P152" i="69"/>
  <c r="P121" i="46"/>
  <c r="V342" i="69"/>
  <c r="V91" i="56"/>
  <c r="V418" i="68"/>
  <c r="V102" i="70"/>
  <c r="P148" i="72"/>
  <c r="P176" i="46"/>
  <c r="V67" i="66"/>
  <c r="V50" i="42"/>
  <c r="V102" i="66"/>
  <c r="V145" i="66"/>
  <c r="V52" i="46"/>
  <c r="Q385" i="64"/>
  <c r="Q3" i="57"/>
  <c r="V26" i="13"/>
  <c r="V26" i="16" s="1"/>
  <c r="V26" i="10"/>
  <c r="V67" i="48"/>
  <c r="V66" i="44"/>
  <c r="P187" i="68"/>
  <c r="P102" i="46"/>
  <c r="V70" i="66"/>
  <c r="V55" i="42"/>
  <c r="V6" i="25"/>
  <c r="V6" i="28" s="1"/>
  <c r="V100" i="72"/>
  <c r="Q27" i="18"/>
  <c r="V100" i="71"/>
  <c r="V122" i="68"/>
  <c r="V102" i="65"/>
  <c r="V114" i="64"/>
  <c r="V5" i="23"/>
  <c r="V5" i="26" s="1"/>
  <c r="Q30" i="24"/>
  <c r="Q30" i="27" s="1"/>
  <c r="Q30" i="21"/>
  <c r="V7" i="25"/>
  <c r="V7" i="28" s="1"/>
  <c r="Q30" i="25"/>
  <c r="Q30" i="28" s="1"/>
  <c r="V80" i="68"/>
  <c r="V89" i="42"/>
  <c r="Q78" i="56"/>
  <c r="U17" i="25"/>
  <c r="U17" i="28" s="1"/>
  <c r="V9" i="25"/>
  <c r="V9" i="28" s="1"/>
  <c r="P152" i="65"/>
  <c r="P40" i="46"/>
  <c r="R28" i="24"/>
  <c r="R28" i="27" s="1"/>
  <c r="Q344" i="67"/>
  <c r="P170" i="64"/>
  <c r="P21" i="46"/>
  <c r="V69" i="67"/>
  <c r="V73" i="42"/>
  <c r="V144" i="69"/>
  <c r="V113" i="46"/>
  <c r="V159" i="64"/>
  <c r="V10" i="46"/>
  <c r="P152" i="70"/>
  <c r="P140" i="46"/>
  <c r="Q31" i="23"/>
  <c r="Q31" i="26" s="1"/>
  <c r="V83" i="56"/>
  <c r="V9" i="21"/>
  <c r="V19" i="14"/>
  <c r="V19" i="17" s="1"/>
  <c r="V17" i="11"/>
  <c r="R381" i="64"/>
  <c r="R20" i="56"/>
  <c r="R28" i="21"/>
  <c r="P148" i="71"/>
  <c r="P158" i="46"/>
  <c r="Q406" i="64"/>
  <c r="Q3" i="58"/>
  <c r="Q469" i="64"/>
  <c r="Q3" i="61"/>
  <c r="V20" i="14"/>
  <c r="V20" i="17" s="1"/>
  <c r="V410" i="68"/>
  <c r="M82" i="65"/>
  <c r="C84" i="66"/>
  <c r="I85" i="69"/>
  <c r="D84" i="66"/>
  <c r="E97" i="68"/>
  <c r="J82" i="65"/>
  <c r="F84" i="69"/>
  <c r="I81" i="71"/>
  <c r="R79" i="67"/>
  <c r="H82" i="66"/>
  <c r="G82" i="67"/>
  <c r="B100" i="68"/>
  <c r="J85" i="69"/>
  <c r="F97" i="68"/>
  <c r="Q79" i="65"/>
  <c r="I82" i="65"/>
  <c r="G97" i="68"/>
  <c r="E82" i="69"/>
  <c r="O79" i="66"/>
  <c r="D89" i="69"/>
  <c r="K82" i="65"/>
  <c r="E81" i="72"/>
  <c r="B84" i="66"/>
  <c r="Q94" i="68"/>
  <c r="I82" i="66"/>
  <c r="S79" i="69"/>
  <c r="D84" i="69"/>
  <c r="D85" i="66"/>
  <c r="Q79" i="67"/>
  <c r="L82" i="65"/>
  <c r="C100" i="68"/>
  <c r="V79" i="72"/>
  <c r="E84" i="69"/>
  <c r="Q79" i="71"/>
  <c r="C85" i="66"/>
  <c r="E82" i="70"/>
  <c r="V72" i="56" l="1"/>
  <c r="O3" i="22"/>
  <c r="O27" i="25"/>
  <c r="O27" i="28" s="1"/>
  <c r="V66" i="45"/>
  <c r="V66" i="46" s="1"/>
  <c r="V67" i="49"/>
  <c r="V67" i="46"/>
  <c r="V5" i="25"/>
  <c r="V5" i="28" s="1"/>
  <c r="Q344" i="70"/>
  <c r="V8" i="48"/>
  <c r="V7" i="44"/>
  <c r="V85" i="44"/>
  <c r="V86" i="48"/>
  <c r="V179" i="67"/>
  <c r="V178" i="67" s="1"/>
  <c r="V66" i="48"/>
  <c r="V67" i="51"/>
  <c r="V144" i="66"/>
  <c r="V51" i="46"/>
  <c r="Q19" i="56"/>
  <c r="Q3" i="55"/>
  <c r="V28" i="44"/>
  <c r="V29" i="48"/>
  <c r="Q31" i="24"/>
  <c r="Q31" i="27" s="1"/>
  <c r="Q31" i="21"/>
  <c r="V121" i="67"/>
  <c r="V140" i="67" s="1"/>
  <c r="V141" i="67"/>
  <c r="V68" i="67"/>
  <c r="V70" i="42"/>
  <c r="V175" i="68"/>
  <c r="V90" i="46"/>
  <c r="V338" i="70"/>
  <c r="V134" i="56"/>
  <c r="Q380" i="64"/>
  <c r="Q343" i="64"/>
  <c r="Q364" i="64" s="1"/>
  <c r="Q448" i="64"/>
  <c r="Q3" i="60"/>
  <c r="Q3" i="63"/>
  <c r="Q511" i="64"/>
  <c r="Q101" i="56"/>
  <c r="V48" i="48"/>
  <c r="V47" i="44"/>
  <c r="V70" i="67"/>
  <c r="V74" i="42"/>
  <c r="V143" i="66"/>
  <c r="V50" i="46"/>
  <c r="Q427" i="64"/>
  <c r="Q3" i="59"/>
  <c r="Q490" i="64"/>
  <c r="Q3" i="62"/>
  <c r="R28" i="23"/>
  <c r="R28" i="26" s="1"/>
  <c r="V17" i="14"/>
  <c r="V17" i="17" s="1"/>
  <c r="Q428" i="68"/>
  <c r="V69" i="66"/>
  <c r="V54" i="42"/>
  <c r="Q31" i="25"/>
  <c r="Q31" i="28" s="1"/>
  <c r="Q121" i="56"/>
  <c r="V129" i="48"/>
  <c r="V128" i="44"/>
  <c r="V18" i="13"/>
  <c r="V18" i="16" s="1"/>
  <c r="V18" i="10"/>
  <c r="Q429" i="68"/>
  <c r="Q102" i="56"/>
  <c r="V67" i="67"/>
  <c r="V69" i="42"/>
  <c r="P29" i="13"/>
  <c r="P29" i="16" s="1"/>
  <c r="P29" i="10"/>
  <c r="V338" i="67"/>
  <c r="Q344" i="69"/>
  <c r="V146" i="44"/>
  <c r="V147" i="48"/>
  <c r="P29" i="14"/>
  <c r="P29" i="17" s="1"/>
  <c r="P27" i="11"/>
  <c r="Q140" i="56"/>
  <c r="V165" i="48"/>
  <c r="V164" i="44"/>
  <c r="D85" i="67"/>
  <c r="H84" i="69"/>
  <c r="R79" i="71"/>
  <c r="T79" i="69"/>
  <c r="E89" i="69"/>
  <c r="F82" i="69"/>
  <c r="R79" i="65"/>
  <c r="C88" i="69"/>
  <c r="F84" i="66"/>
  <c r="D100" i="68"/>
  <c r="H97" i="68"/>
  <c r="J82" i="66"/>
  <c r="R94" i="68"/>
  <c r="F82" i="70"/>
  <c r="N82" i="65"/>
  <c r="G82" i="70"/>
  <c r="E85" i="66"/>
  <c r="H81" i="72"/>
  <c r="P79" i="70"/>
  <c r="I97" i="68"/>
  <c r="Q79" i="70"/>
  <c r="P79" i="66"/>
  <c r="J81" i="71"/>
  <c r="E84" i="66"/>
  <c r="C85" i="67"/>
  <c r="K85" i="69"/>
  <c r="F81" i="72"/>
  <c r="B84" i="67"/>
  <c r="L85" i="69"/>
  <c r="B85" i="67"/>
  <c r="H82" i="67"/>
  <c r="G84" i="69"/>
  <c r="S79" i="67"/>
  <c r="O3" i="25" l="1"/>
  <c r="V68" i="65"/>
  <c r="V32" i="42"/>
  <c r="V145" i="67"/>
  <c r="V71" i="46"/>
  <c r="V173" i="72"/>
  <c r="V172" i="72" s="1"/>
  <c r="V165" i="51"/>
  <c r="V164" i="48"/>
  <c r="R28" i="25"/>
  <c r="R28" i="28" s="1"/>
  <c r="V135" i="64"/>
  <c r="V156" i="64" s="1"/>
  <c r="V157" i="64"/>
  <c r="V47" i="45"/>
  <c r="V47" i="46" s="1"/>
  <c r="V48" i="49"/>
  <c r="V48" i="46"/>
  <c r="V118" i="72"/>
  <c r="V136" i="72" s="1"/>
  <c r="V137" i="72"/>
  <c r="V174" i="68"/>
  <c r="V89" i="46"/>
  <c r="V173" i="71"/>
  <c r="V172" i="71" s="1"/>
  <c r="V146" i="48"/>
  <c r="V147" i="51"/>
  <c r="V141" i="66"/>
  <c r="V121" i="66"/>
  <c r="V140" i="66" s="1"/>
  <c r="V147" i="49"/>
  <c r="V146" i="45"/>
  <c r="V146" i="46" s="1"/>
  <c r="V147" i="46"/>
  <c r="V179" i="66"/>
  <c r="V178" i="66" s="1"/>
  <c r="V47" i="48"/>
  <c r="V48" i="51"/>
  <c r="V34" i="56"/>
  <c r="V179" i="65"/>
  <c r="V178" i="65" s="1"/>
  <c r="V28" i="48"/>
  <c r="V29" i="51"/>
  <c r="V236" i="67"/>
  <c r="V235" i="67" s="1"/>
  <c r="V66" i="51"/>
  <c r="V199" i="64"/>
  <c r="V198" i="64" s="1"/>
  <c r="V8" i="51"/>
  <c r="V7" i="48"/>
  <c r="V294" i="67"/>
  <c r="V118" i="71"/>
  <c r="V136" i="71" s="1"/>
  <c r="V137" i="71"/>
  <c r="V138" i="56"/>
  <c r="V338" i="65"/>
  <c r="Q3" i="56"/>
  <c r="V79" i="68"/>
  <c r="V88" i="42"/>
  <c r="R345" i="65"/>
  <c r="R41" i="56"/>
  <c r="R152" i="67"/>
  <c r="R78" i="46"/>
  <c r="V143" i="67"/>
  <c r="V69" i="46"/>
  <c r="V342" i="70"/>
  <c r="R169" i="64"/>
  <c r="R20" i="46"/>
  <c r="V28" i="45"/>
  <c r="V28" i="46" s="1"/>
  <c r="V29" i="49"/>
  <c r="V29" i="46"/>
  <c r="V179" i="70"/>
  <c r="V178" i="70" s="1"/>
  <c r="V128" i="48"/>
  <c r="V129" i="51"/>
  <c r="V85" i="45"/>
  <c r="V85" i="46" s="1"/>
  <c r="V86" i="49"/>
  <c r="V86" i="46"/>
  <c r="V76" i="56"/>
  <c r="V68" i="70"/>
  <c r="V132" i="42"/>
  <c r="P27" i="14"/>
  <c r="P27" i="17" s="1"/>
  <c r="P3" i="11"/>
  <c r="V121" i="65"/>
  <c r="V140" i="65" s="1"/>
  <c r="V141" i="65"/>
  <c r="V171" i="68"/>
  <c r="V146" i="68"/>
  <c r="V170" i="68" s="1"/>
  <c r="V15" i="8"/>
  <c r="V16" i="12"/>
  <c r="V342" i="67"/>
  <c r="V198" i="67"/>
  <c r="V197" i="67" s="1"/>
  <c r="V66" i="49"/>
  <c r="V67" i="52"/>
  <c r="V129" i="49"/>
  <c r="V129" i="46"/>
  <c r="V128" i="45"/>
  <c r="V128" i="46" s="1"/>
  <c r="V99" i="6"/>
  <c r="V219" i="68"/>
  <c r="V218" i="68" s="1"/>
  <c r="V85" i="48"/>
  <c r="V86" i="51"/>
  <c r="V15" i="9"/>
  <c r="V16" i="10"/>
  <c r="V16" i="13"/>
  <c r="V330" i="67"/>
  <c r="V64" i="56"/>
  <c r="V8" i="21"/>
  <c r="V7" i="45"/>
  <c r="V7" i="46" s="1"/>
  <c r="V8" i="49"/>
  <c r="V8" i="46"/>
  <c r="V141" i="70"/>
  <c r="V121" i="70"/>
  <c r="V140" i="70" s="1"/>
  <c r="V164" i="45"/>
  <c r="V164" i="46" s="1"/>
  <c r="V165" i="49"/>
  <c r="V165" i="46"/>
  <c r="V20" i="10"/>
  <c r="V20" i="13"/>
  <c r="V20" i="16" s="1"/>
  <c r="V8" i="24"/>
  <c r="V8" i="27" s="1"/>
  <c r="K97" i="68"/>
  <c r="J82" i="67"/>
  <c r="E100" i="68"/>
  <c r="C88" i="66"/>
  <c r="F85" i="67"/>
  <c r="F85" i="66"/>
  <c r="B99" i="68"/>
  <c r="M85" i="69"/>
  <c r="G89" i="69"/>
  <c r="B89" i="67"/>
  <c r="B88" i="67"/>
  <c r="T79" i="67"/>
  <c r="K82" i="66"/>
  <c r="H82" i="70"/>
  <c r="K81" i="71"/>
  <c r="G84" i="66"/>
  <c r="I82" i="67"/>
  <c r="D84" i="67"/>
  <c r="S79" i="71"/>
  <c r="B89" i="66"/>
  <c r="S79" i="65"/>
  <c r="B88" i="66"/>
  <c r="G82" i="69"/>
  <c r="E85" i="67"/>
  <c r="D88" i="69"/>
  <c r="L82" i="66"/>
  <c r="J81" i="72"/>
  <c r="J97" i="68"/>
  <c r="Q79" i="66"/>
  <c r="S94" i="68"/>
  <c r="U79" i="69"/>
  <c r="F100" i="68"/>
  <c r="E88" i="69"/>
  <c r="C84" i="67"/>
  <c r="R79" i="70"/>
  <c r="O82" i="65"/>
  <c r="G81" i="72"/>
  <c r="F89" i="69"/>
  <c r="V328" i="72" l="1"/>
  <c r="V15" i="10"/>
  <c r="P40" i="56"/>
  <c r="V10" i="56"/>
  <c r="V174" i="56"/>
  <c r="P344" i="65"/>
  <c r="O3" i="28"/>
  <c r="V371" i="64"/>
  <c r="P29" i="24"/>
  <c r="P29" i="27" s="1"/>
  <c r="V282" i="72"/>
  <c r="V294" i="66"/>
  <c r="V328" i="71"/>
  <c r="V294" i="65"/>
  <c r="R30" i="13"/>
  <c r="R30" i="16" s="1"/>
  <c r="R30" i="10"/>
  <c r="V20" i="23"/>
  <c r="V20" i="26" s="1"/>
  <c r="V144" i="67"/>
  <c r="V70" i="46"/>
  <c r="V342" i="65"/>
  <c r="V38" i="56"/>
  <c r="V337" i="66"/>
  <c r="V52" i="56"/>
  <c r="V16" i="16"/>
  <c r="V15" i="13"/>
  <c r="V15" i="16" s="1"/>
  <c r="V67" i="56"/>
  <c r="V67" i="59"/>
  <c r="V66" i="55"/>
  <c r="V18" i="23"/>
  <c r="V18" i="26" s="1"/>
  <c r="P3" i="14"/>
  <c r="V21" i="13"/>
  <c r="V21" i="16" s="1"/>
  <c r="V21" i="10"/>
  <c r="V66" i="54"/>
  <c r="V67" i="58"/>
  <c r="V262" i="64"/>
  <c r="V261" i="64" s="1"/>
  <c r="V7" i="51"/>
  <c r="V28" i="51"/>
  <c r="V236" i="65"/>
  <c r="V235" i="65" s="1"/>
  <c r="V70" i="65"/>
  <c r="V36" i="42"/>
  <c r="V291" i="68"/>
  <c r="V290" i="68" s="1"/>
  <c r="V85" i="51"/>
  <c r="V153" i="6"/>
  <c r="V129" i="6"/>
  <c r="V198" i="70"/>
  <c r="V197" i="70" s="1"/>
  <c r="V128" i="49"/>
  <c r="V129" i="52"/>
  <c r="V313" i="67"/>
  <c r="V332" i="67" s="1"/>
  <c r="V333" i="67"/>
  <c r="V255" i="67"/>
  <c r="V254" i="67" s="1"/>
  <c r="V66" i="52"/>
  <c r="V15" i="12"/>
  <c r="V15" i="15" s="1"/>
  <c r="V16" i="15"/>
  <c r="V198" i="65"/>
  <c r="V197" i="65" s="1"/>
  <c r="V28" i="49"/>
  <c r="V29" i="52"/>
  <c r="V282" i="71"/>
  <c r="V70" i="70"/>
  <c r="V136" i="42"/>
  <c r="V323" i="72"/>
  <c r="V169" i="56"/>
  <c r="V145" i="70"/>
  <c r="V133" i="46"/>
  <c r="V236" i="70"/>
  <c r="V235" i="70" s="1"/>
  <c r="V128" i="51"/>
  <c r="R28" i="13"/>
  <c r="R28" i="16" s="1"/>
  <c r="R28" i="10"/>
  <c r="V236" i="66"/>
  <c r="V235" i="66" s="1"/>
  <c r="V47" i="51"/>
  <c r="V294" i="70"/>
  <c r="V326" i="64"/>
  <c r="V364" i="68"/>
  <c r="V18" i="24"/>
  <c r="V18" i="27" s="1"/>
  <c r="V18" i="21"/>
  <c r="V164" i="51"/>
  <c r="V227" i="72"/>
  <c r="V226" i="72" s="1"/>
  <c r="V191" i="71"/>
  <c r="V190" i="71" s="1"/>
  <c r="V146" i="49"/>
  <c r="V147" i="52"/>
  <c r="R186" i="68"/>
  <c r="R101" i="46"/>
  <c r="V191" i="72"/>
  <c r="V190" i="72" s="1"/>
  <c r="V164" i="49"/>
  <c r="V165" i="52"/>
  <c r="V8" i="23"/>
  <c r="V8" i="26" s="1"/>
  <c r="V227" i="71"/>
  <c r="V226" i="71" s="1"/>
  <c r="V146" i="51"/>
  <c r="V85" i="49"/>
  <c r="V86" i="52"/>
  <c r="V243" i="68"/>
  <c r="V242" i="68" s="1"/>
  <c r="V173" i="68"/>
  <c r="V88" i="46"/>
  <c r="V220" i="64"/>
  <c r="V219" i="64" s="1"/>
  <c r="V7" i="49"/>
  <c r="V8" i="52"/>
  <c r="V156" i="56"/>
  <c r="V47" i="49"/>
  <c r="V198" i="66"/>
  <c r="V197" i="66" s="1"/>
  <c r="V48" i="52"/>
  <c r="E84" i="70"/>
  <c r="D88" i="66"/>
  <c r="B85" i="65"/>
  <c r="T94" i="68"/>
  <c r="B89" i="65"/>
  <c r="T79" i="65"/>
  <c r="T79" i="71"/>
  <c r="C88" i="67"/>
  <c r="C89" i="70"/>
  <c r="K82" i="67"/>
  <c r="C89" i="66"/>
  <c r="C89" i="65"/>
  <c r="G88" i="69"/>
  <c r="C89" i="67"/>
  <c r="E84" i="67"/>
  <c r="M81" i="71"/>
  <c r="H88" i="69"/>
  <c r="L97" i="68"/>
  <c r="N85" i="69"/>
  <c r="J88" i="69"/>
  <c r="M82" i="66"/>
  <c r="L81" i="71"/>
  <c r="G85" i="66"/>
  <c r="Q82" i="65"/>
  <c r="P82" i="65"/>
  <c r="B89" i="70"/>
  <c r="V79" i="69"/>
  <c r="H85" i="67"/>
  <c r="G85" i="67"/>
  <c r="H82" i="69"/>
  <c r="K81" i="72"/>
  <c r="H84" i="66"/>
  <c r="O85" i="69"/>
  <c r="B84" i="70"/>
  <c r="C99" i="68"/>
  <c r="I85" i="67"/>
  <c r="H89" i="69"/>
  <c r="D84" i="70"/>
  <c r="I84" i="69"/>
  <c r="G100" i="68"/>
  <c r="J84" i="69"/>
  <c r="F88" i="69"/>
  <c r="S79" i="70"/>
  <c r="R79" i="66"/>
  <c r="I81" i="72"/>
  <c r="C84" i="70"/>
  <c r="B85" i="70"/>
  <c r="I82" i="70"/>
  <c r="U79" i="67"/>
  <c r="V335" i="66" l="1"/>
  <c r="Q152" i="69"/>
  <c r="Q121" i="46"/>
  <c r="P344" i="66"/>
  <c r="P59" i="56"/>
  <c r="V50" i="56"/>
  <c r="V321" i="72"/>
  <c r="V167" i="56"/>
  <c r="V322" i="72"/>
  <c r="V168" i="56"/>
  <c r="V20" i="25"/>
  <c r="V20" i="28" s="1"/>
  <c r="V8" i="56"/>
  <c r="V8" i="58"/>
  <c r="V7" i="54"/>
  <c r="V388" i="68"/>
  <c r="V412" i="68" s="1"/>
  <c r="V413" i="68"/>
  <c r="V324" i="71"/>
  <c r="V152" i="56"/>
  <c r="V255" i="66"/>
  <c r="V254" i="66" s="1"/>
  <c r="V47" i="52"/>
  <c r="V22" i="10"/>
  <c r="V22" i="13"/>
  <c r="V22" i="16" s="1"/>
  <c r="V164" i="52"/>
  <c r="V245" i="72"/>
  <c r="V244" i="72" s="1"/>
  <c r="V245" i="71"/>
  <c r="V244" i="71" s="1"/>
  <c r="V146" i="52"/>
  <c r="V28" i="54"/>
  <c r="V29" i="58"/>
  <c r="S31" i="23"/>
  <c r="S31" i="26" s="1"/>
  <c r="V15" i="20"/>
  <c r="V16" i="24"/>
  <c r="Q152" i="70"/>
  <c r="Q140" i="46"/>
  <c r="V165" i="59"/>
  <c r="V165" i="56"/>
  <c r="V164" i="55"/>
  <c r="V321" i="71"/>
  <c r="V149" i="56"/>
  <c r="V323" i="71"/>
  <c r="V151" i="56"/>
  <c r="V336" i="66"/>
  <c r="V51" i="56"/>
  <c r="R31" i="13"/>
  <c r="R31" i="16" s="1"/>
  <c r="R31" i="10"/>
  <c r="V300" i="72"/>
  <c r="V318" i="72" s="1"/>
  <c r="V319" i="72"/>
  <c r="V20" i="24"/>
  <c r="V20" i="27" s="1"/>
  <c r="V20" i="21"/>
  <c r="V146" i="54"/>
  <c r="V147" i="58"/>
  <c r="V255" i="65"/>
  <c r="V254" i="65" s="1"/>
  <c r="V28" i="52"/>
  <c r="V128" i="52"/>
  <c r="V255" i="70"/>
  <c r="V254" i="70" s="1"/>
  <c r="V48" i="56"/>
  <c r="V47" i="55"/>
  <c r="V48" i="59"/>
  <c r="V48" i="58"/>
  <c r="V47" i="54"/>
  <c r="I88" i="69"/>
  <c r="V322" i="71"/>
  <c r="V150" i="56"/>
  <c r="V67" i="65"/>
  <c r="V31" i="42"/>
  <c r="V324" i="72"/>
  <c r="V170" i="56"/>
  <c r="V283" i="64"/>
  <c r="V282" i="64" s="1"/>
  <c r="V7" i="52"/>
  <c r="V85" i="52"/>
  <c r="V315" i="68"/>
  <c r="V314" i="68" s="1"/>
  <c r="V147" i="56"/>
  <c r="V146" i="55"/>
  <c r="V147" i="59"/>
  <c r="V313" i="66"/>
  <c r="V332" i="66" s="1"/>
  <c r="V333" i="66"/>
  <c r="V144" i="70"/>
  <c r="V132" i="46"/>
  <c r="V85" i="54"/>
  <c r="V86" i="58"/>
  <c r="V29" i="56"/>
  <c r="V28" i="55"/>
  <c r="V29" i="59"/>
  <c r="V319" i="71"/>
  <c r="V300" i="71"/>
  <c r="V318" i="71" s="1"/>
  <c r="P3" i="17"/>
  <c r="V66" i="56"/>
  <c r="V67" i="70"/>
  <c r="V131" i="42"/>
  <c r="V417" i="68"/>
  <c r="V90" i="56"/>
  <c r="V33" i="46"/>
  <c r="V145" i="65"/>
  <c r="R382" i="64"/>
  <c r="R21" i="56"/>
  <c r="V69" i="70"/>
  <c r="V135" i="42"/>
  <c r="V129" i="56"/>
  <c r="V128" i="55"/>
  <c r="V129" i="59"/>
  <c r="V313" i="65"/>
  <c r="V332" i="65" s="1"/>
  <c r="V333" i="65"/>
  <c r="V18" i="25"/>
  <c r="V18" i="28" s="1"/>
  <c r="V160" i="6"/>
  <c r="V120" i="6"/>
  <c r="V136" i="6"/>
  <c r="V7" i="55"/>
  <c r="V8" i="59"/>
  <c r="V390" i="67"/>
  <c r="V389" i="67" s="1"/>
  <c r="V66" i="59"/>
  <c r="V67" i="62"/>
  <c r="V8" i="25"/>
  <c r="V8" i="28" s="1"/>
  <c r="V4" i="22"/>
  <c r="V165" i="58"/>
  <c r="V164" i="54"/>
  <c r="V70" i="72"/>
  <c r="V172" i="42"/>
  <c r="V68" i="71"/>
  <c r="V150" i="42"/>
  <c r="V333" i="70"/>
  <c r="V313" i="70"/>
  <c r="V332" i="70" s="1"/>
  <c r="V128" i="54"/>
  <c r="V129" i="58"/>
  <c r="V369" i="64"/>
  <c r="V347" i="64"/>
  <c r="V368" i="64" s="1"/>
  <c r="V67" i="61"/>
  <c r="V66" i="58"/>
  <c r="V371" i="67"/>
  <c r="V370" i="67" s="1"/>
  <c r="V86" i="56"/>
  <c r="V85" i="55"/>
  <c r="V86" i="59"/>
  <c r="E99" i="68"/>
  <c r="U79" i="65"/>
  <c r="U79" i="71"/>
  <c r="D89" i="70"/>
  <c r="N81" i="71"/>
  <c r="L84" i="69"/>
  <c r="K85" i="67"/>
  <c r="J84" i="66"/>
  <c r="E89" i="66"/>
  <c r="T79" i="70"/>
  <c r="F84" i="70"/>
  <c r="N82" i="66"/>
  <c r="L88" i="69"/>
  <c r="K84" i="69"/>
  <c r="I100" i="68"/>
  <c r="S79" i="66"/>
  <c r="C84" i="65"/>
  <c r="E89" i="70"/>
  <c r="P85" i="69"/>
  <c r="E89" i="67"/>
  <c r="D89" i="67"/>
  <c r="C85" i="65"/>
  <c r="H100" i="68"/>
  <c r="J85" i="67"/>
  <c r="L82" i="67"/>
  <c r="R82" i="65"/>
  <c r="E88" i="67"/>
  <c r="B84" i="65"/>
  <c r="F84" i="67"/>
  <c r="J82" i="70"/>
  <c r="D99" i="68"/>
  <c r="M97" i="68"/>
  <c r="K88" i="69"/>
  <c r="J82" i="69"/>
  <c r="V21" i="23"/>
  <c r="V21" i="26" s="1"/>
  <c r="D88" i="67"/>
  <c r="H85" i="66"/>
  <c r="C85" i="70"/>
  <c r="D89" i="65"/>
  <c r="D89" i="66"/>
  <c r="U94" i="68"/>
  <c r="S101" i="56" l="1"/>
  <c r="V7" i="56"/>
  <c r="V334" i="66"/>
  <c r="S428" i="68"/>
  <c r="V85" i="56"/>
  <c r="V146" i="56"/>
  <c r="V14" i="56"/>
  <c r="V375" i="64"/>
  <c r="K291" i="69"/>
  <c r="K106" i="54"/>
  <c r="S310" i="69"/>
  <c r="K25" i="59"/>
  <c r="K24" i="59" s="1"/>
  <c r="K25" i="62"/>
  <c r="K24" i="62" s="1"/>
  <c r="K443" i="65"/>
  <c r="K442" i="65" s="1"/>
  <c r="K386" i="65"/>
  <c r="K385" i="65" s="1"/>
  <c r="S291" i="69"/>
  <c r="S106" i="54"/>
  <c r="P310" i="69"/>
  <c r="V291" i="69"/>
  <c r="V106" i="54"/>
  <c r="Q310" i="69"/>
  <c r="I386" i="69"/>
  <c r="I106" i="59"/>
  <c r="I443" i="69"/>
  <c r="I106" i="62"/>
  <c r="U106" i="59"/>
  <c r="U106" i="62"/>
  <c r="U443" i="69"/>
  <c r="U386" i="69"/>
  <c r="E106" i="55"/>
  <c r="M106" i="55"/>
  <c r="R310" i="69"/>
  <c r="M4" i="55"/>
  <c r="K443" i="69"/>
  <c r="K386" i="69"/>
  <c r="K106" i="59"/>
  <c r="K106" i="62"/>
  <c r="L386" i="65"/>
  <c r="L385" i="65" s="1"/>
  <c r="L25" i="59"/>
  <c r="L24" i="59" s="1"/>
  <c r="L443" i="65"/>
  <c r="L442" i="65" s="1"/>
  <c r="L25" i="62"/>
  <c r="L24" i="62" s="1"/>
  <c r="N310" i="69"/>
  <c r="S106" i="62"/>
  <c r="S386" i="69"/>
  <c r="S106" i="59"/>
  <c r="S443" i="69"/>
  <c r="H386" i="69"/>
  <c r="H106" i="59"/>
  <c r="H443" i="69"/>
  <c r="H106" i="62"/>
  <c r="I386" i="65"/>
  <c r="I385" i="65" s="1"/>
  <c r="I25" i="59"/>
  <c r="I24" i="59" s="1"/>
  <c r="I443" i="65"/>
  <c r="I442" i="65" s="1"/>
  <c r="I25" i="62"/>
  <c r="I24" i="62" s="1"/>
  <c r="V106" i="55"/>
  <c r="H291" i="69"/>
  <c r="H106" i="54"/>
  <c r="P386" i="69"/>
  <c r="P106" i="59"/>
  <c r="P106" i="62"/>
  <c r="P443" i="69"/>
  <c r="Q386" i="69"/>
  <c r="Q106" i="59"/>
  <c r="Q443" i="69"/>
  <c r="Q106" i="62"/>
  <c r="G291" i="69"/>
  <c r="G106" i="54"/>
  <c r="E310" i="69"/>
  <c r="M310" i="69"/>
  <c r="K25" i="54"/>
  <c r="K24" i="54" s="1"/>
  <c r="K291" i="65"/>
  <c r="K290" i="65" s="1"/>
  <c r="R386" i="69"/>
  <c r="R106" i="59"/>
  <c r="R443" i="69"/>
  <c r="R106" i="62"/>
  <c r="M344" i="64"/>
  <c r="N106" i="62"/>
  <c r="N386" i="69"/>
  <c r="N106" i="59"/>
  <c r="N443" i="69"/>
  <c r="S106" i="55"/>
  <c r="S106" i="56" s="1"/>
  <c r="H106" i="55"/>
  <c r="H108" i="56"/>
  <c r="I25" i="55"/>
  <c r="T310" i="69"/>
  <c r="V310" i="69"/>
  <c r="P106" i="55"/>
  <c r="N291" i="69"/>
  <c r="N106" i="54"/>
  <c r="E386" i="69"/>
  <c r="E106" i="59"/>
  <c r="E443" i="69"/>
  <c r="E106" i="62"/>
  <c r="G310" i="69"/>
  <c r="M106" i="62"/>
  <c r="M443" i="69"/>
  <c r="M386" i="69"/>
  <c r="M106" i="59"/>
  <c r="F106" i="55"/>
  <c r="E291" i="69"/>
  <c r="E106" i="54"/>
  <c r="U291" i="69"/>
  <c r="U106" i="54"/>
  <c r="G323" i="64"/>
  <c r="G4" i="54"/>
  <c r="N106" i="55"/>
  <c r="H310" i="69"/>
  <c r="K4" i="55"/>
  <c r="I310" i="65"/>
  <c r="T106" i="59"/>
  <c r="T443" i="69"/>
  <c r="T106" i="62"/>
  <c r="T386" i="69"/>
  <c r="N44" i="55"/>
  <c r="G4" i="55"/>
  <c r="V386" i="69"/>
  <c r="V106" i="59"/>
  <c r="V443" i="69"/>
  <c r="V106" i="62"/>
  <c r="E323" i="64"/>
  <c r="E4" i="54"/>
  <c r="R291" i="69"/>
  <c r="R106" i="54"/>
  <c r="G386" i="69"/>
  <c r="G106" i="59"/>
  <c r="G106" i="62"/>
  <c r="G443" i="69"/>
  <c r="F310" i="69"/>
  <c r="F291" i="69"/>
  <c r="F106" i="54"/>
  <c r="L291" i="69"/>
  <c r="L106" i="54"/>
  <c r="T291" i="69"/>
  <c r="T106" i="54"/>
  <c r="K344" i="64"/>
  <c r="L291" i="65"/>
  <c r="L290" i="65" s="1"/>
  <c r="L25" i="54"/>
  <c r="L24" i="54" s="1"/>
  <c r="T106" i="55"/>
  <c r="N310" i="66"/>
  <c r="G344" i="64"/>
  <c r="I291" i="65"/>
  <c r="I290" i="65" s="1"/>
  <c r="I25" i="54"/>
  <c r="I24" i="54" s="1"/>
  <c r="G106" i="55"/>
  <c r="I291" i="69"/>
  <c r="I106" i="54"/>
  <c r="F106" i="62"/>
  <c r="F386" i="69"/>
  <c r="F106" i="59"/>
  <c r="F443" i="69"/>
  <c r="K323" i="64"/>
  <c r="K4" i="54"/>
  <c r="L106" i="55"/>
  <c r="J310" i="69"/>
  <c r="K4" i="62"/>
  <c r="K428" i="64"/>
  <c r="K4" i="59"/>
  <c r="K491" i="64"/>
  <c r="E4" i="55"/>
  <c r="N386" i="66"/>
  <c r="N44" i="59"/>
  <c r="N443" i="66"/>
  <c r="N44" i="62"/>
  <c r="G491" i="64"/>
  <c r="G4" i="62"/>
  <c r="G428" i="64"/>
  <c r="G4" i="59"/>
  <c r="P291" i="69"/>
  <c r="P106" i="54"/>
  <c r="L310" i="69"/>
  <c r="G310" i="70"/>
  <c r="J291" i="69"/>
  <c r="J106" i="54"/>
  <c r="J386" i="69"/>
  <c r="J106" i="59"/>
  <c r="J443" i="69"/>
  <c r="J106" i="62"/>
  <c r="E367" i="64"/>
  <c r="E344" i="64"/>
  <c r="M323" i="64"/>
  <c r="M322" i="64" s="1"/>
  <c r="M4" i="54"/>
  <c r="M3" i="54" s="1"/>
  <c r="K25" i="55"/>
  <c r="Q291" i="69"/>
  <c r="Q106" i="54"/>
  <c r="G291" i="70"/>
  <c r="G125" i="54"/>
  <c r="N291" i="66"/>
  <c r="N44" i="54"/>
  <c r="I106" i="55"/>
  <c r="U106" i="55"/>
  <c r="L386" i="69"/>
  <c r="L106" i="59"/>
  <c r="L443" i="69"/>
  <c r="L106" i="62"/>
  <c r="K106" i="55"/>
  <c r="K106" i="56" s="1"/>
  <c r="K108" i="56"/>
  <c r="G125" i="62"/>
  <c r="G386" i="70"/>
  <c r="G125" i="59"/>
  <c r="G443" i="70"/>
  <c r="J106" i="55"/>
  <c r="L25" i="55"/>
  <c r="M291" i="69"/>
  <c r="M106" i="54"/>
  <c r="E4" i="59"/>
  <c r="E4" i="62"/>
  <c r="E491" i="64"/>
  <c r="E428" i="64"/>
  <c r="K310" i="65"/>
  <c r="Q106" i="55"/>
  <c r="I310" i="69"/>
  <c r="U310" i="69"/>
  <c r="R106" i="55"/>
  <c r="M428" i="64"/>
  <c r="M427" i="64" s="1"/>
  <c r="M4" i="59"/>
  <c r="M3" i="59" s="1"/>
  <c r="M4" i="62"/>
  <c r="M3" i="62" s="1"/>
  <c r="M491" i="64"/>
  <c r="M490" i="64" s="1"/>
  <c r="K310" i="69"/>
  <c r="G125" i="55"/>
  <c r="L310" i="65"/>
  <c r="V28" i="56"/>
  <c r="P29" i="21"/>
  <c r="P29" i="23"/>
  <c r="P29" i="26" s="1"/>
  <c r="V49" i="56"/>
  <c r="V143" i="65"/>
  <c r="V31" i="46"/>
  <c r="V144" i="65"/>
  <c r="V32" i="46"/>
  <c r="S28" i="23"/>
  <c r="S28" i="26" s="1"/>
  <c r="V355" i="72"/>
  <c r="V354" i="72" s="1"/>
  <c r="V165" i="61"/>
  <c r="V164" i="58"/>
  <c r="V69" i="65"/>
  <c r="V35" i="42"/>
  <c r="Q148" i="72"/>
  <c r="Q176" i="46"/>
  <c r="Q148" i="71"/>
  <c r="Q158" i="46"/>
  <c r="V373" i="71"/>
  <c r="V372" i="71" s="1"/>
  <c r="V147" i="62"/>
  <c r="V146" i="59"/>
  <c r="V164" i="56"/>
  <c r="V68" i="72"/>
  <c r="V168" i="42"/>
  <c r="V15" i="19"/>
  <c r="V15" i="21" s="1"/>
  <c r="V16" i="23"/>
  <c r="V15" i="24"/>
  <c r="V15" i="27" s="1"/>
  <c r="V16" i="27"/>
  <c r="V337" i="67"/>
  <c r="V71" i="56"/>
  <c r="Q187" i="68"/>
  <c r="Q102" i="46"/>
  <c r="V129" i="61"/>
  <c r="V128" i="58"/>
  <c r="V371" i="70"/>
  <c r="V370" i="70" s="1"/>
  <c r="V4" i="25"/>
  <c r="V4" i="28" s="1"/>
  <c r="V48" i="62"/>
  <c r="V390" i="66"/>
  <c r="V389" i="66" s="1"/>
  <c r="V47" i="59"/>
  <c r="V373" i="72"/>
  <c r="V372" i="72" s="1"/>
  <c r="V165" i="62"/>
  <c r="V164" i="59"/>
  <c r="V16" i="21"/>
  <c r="V416" i="68"/>
  <c r="V89" i="56"/>
  <c r="V28" i="59"/>
  <c r="V29" i="62"/>
  <c r="V390" i="65"/>
  <c r="V389" i="65" s="1"/>
  <c r="S28" i="24"/>
  <c r="S28" i="27" s="1"/>
  <c r="S28" i="21"/>
  <c r="V47" i="56"/>
  <c r="V371" i="65"/>
  <c r="V370" i="65" s="1"/>
  <c r="V28" i="58"/>
  <c r="V29" i="61"/>
  <c r="V21" i="24"/>
  <c r="V21" i="27" s="1"/>
  <c r="V21" i="21"/>
  <c r="V67" i="72"/>
  <c r="V167" i="42"/>
  <c r="Q152" i="65"/>
  <c r="Q40" i="46"/>
  <c r="Q152" i="66"/>
  <c r="Q59" i="46"/>
  <c r="V428" i="67"/>
  <c r="V427" i="67" s="1"/>
  <c r="V66" i="61"/>
  <c r="S20" i="56"/>
  <c r="S31" i="24"/>
  <c r="S31" i="27" s="1"/>
  <c r="S31" i="21"/>
  <c r="V69" i="56"/>
  <c r="S31" i="25"/>
  <c r="S31" i="28" s="1"/>
  <c r="Q170" i="64"/>
  <c r="Q21" i="46"/>
  <c r="V70" i="71"/>
  <c r="V154" i="42"/>
  <c r="V77" i="64"/>
  <c r="V12" i="42"/>
  <c r="V8" i="62"/>
  <c r="V432" i="64"/>
  <c r="V431" i="64" s="1"/>
  <c r="V7" i="59"/>
  <c r="V390" i="70"/>
  <c r="V389" i="70" s="1"/>
  <c r="V128" i="59"/>
  <c r="V129" i="62"/>
  <c r="S381" i="64"/>
  <c r="V335" i="67"/>
  <c r="V22" i="23"/>
  <c r="V22" i="26" s="1"/>
  <c r="R31" i="23"/>
  <c r="R31" i="26" s="1"/>
  <c r="V67" i="71"/>
  <c r="V149" i="42"/>
  <c r="V143" i="70"/>
  <c r="V131" i="46"/>
  <c r="V85" i="59"/>
  <c r="V485" i="68"/>
  <c r="V484" i="68" s="1"/>
  <c r="V86" i="62"/>
  <c r="V66" i="62"/>
  <c r="V447" i="67"/>
  <c r="V446" i="67" s="1"/>
  <c r="V128" i="56"/>
  <c r="V86" i="61"/>
  <c r="V461" i="68"/>
  <c r="V460" i="68" s="1"/>
  <c r="V85" i="58"/>
  <c r="V371" i="66"/>
  <c r="V370" i="66" s="1"/>
  <c r="V47" i="58"/>
  <c r="V48" i="61"/>
  <c r="V355" i="71"/>
  <c r="V354" i="71" s="1"/>
  <c r="V146" i="58"/>
  <c r="V147" i="61"/>
  <c r="V411" i="64"/>
  <c r="V410" i="64" s="1"/>
  <c r="V7" i="58"/>
  <c r="V8" i="61"/>
  <c r="C84" i="71"/>
  <c r="J85" i="66"/>
  <c r="G89" i="70"/>
  <c r="N97" i="68"/>
  <c r="V17" i="18"/>
  <c r="V79" i="65"/>
  <c r="E85" i="65"/>
  <c r="F89" i="67"/>
  <c r="C88" i="70"/>
  <c r="M85" i="67"/>
  <c r="K82" i="69"/>
  <c r="K84" i="66"/>
  <c r="K82" i="70"/>
  <c r="Q85" i="69"/>
  <c r="M81" i="72"/>
  <c r="K85" i="66"/>
  <c r="E89" i="65"/>
  <c r="V94" i="68"/>
  <c r="L81" i="72"/>
  <c r="D83" i="72"/>
  <c r="V79" i="67"/>
  <c r="B88" i="70"/>
  <c r="I85" i="66"/>
  <c r="M82" i="67"/>
  <c r="O82" i="66"/>
  <c r="U79" i="70"/>
  <c r="G84" i="70"/>
  <c r="G99" i="68"/>
  <c r="B84" i="71"/>
  <c r="F88" i="67"/>
  <c r="S82" i="65"/>
  <c r="E88" i="66"/>
  <c r="C83" i="72"/>
  <c r="M84" i="69"/>
  <c r="F89" i="66"/>
  <c r="H89" i="70"/>
  <c r="V79" i="71"/>
  <c r="G84" i="67"/>
  <c r="D85" i="65"/>
  <c r="F89" i="70"/>
  <c r="J100" i="68"/>
  <c r="T79" i="66"/>
  <c r="B83" i="72"/>
  <c r="I84" i="66"/>
  <c r="B88" i="72"/>
  <c r="F88" i="66"/>
  <c r="B87" i="72"/>
  <c r="D85" i="70"/>
  <c r="B88" i="71"/>
  <c r="M88" i="69"/>
  <c r="O81" i="71"/>
  <c r="F99" i="68"/>
  <c r="D84" i="65"/>
  <c r="L85" i="67"/>
  <c r="E83" i="72"/>
  <c r="H106" i="56" l="1"/>
  <c r="E365" i="64"/>
  <c r="K27" i="56"/>
  <c r="E6" i="56"/>
  <c r="G108" i="56"/>
  <c r="V108" i="56"/>
  <c r="V106" i="56"/>
  <c r="U108" i="56"/>
  <c r="L331" i="69"/>
  <c r="I106" i="56"/>
  <c r="L329" i="69"/>
  <c r="I108" i="56"/>
  <c r="G4" i="56"/>
  <c r="U106" i="56"/>
  <c r="V331" i="69"/>
  <c r="L27" i="56"/>
  <c r="E4" i="56"/>
  <c r="G106" i="56"/>
  <c r="F331" i="69"/>
  <c r="G6" i="56"/>
  <c r="N106" i="56"/>
  <c r="N108" i="56"/>
  <c r="K331" i="69"/>
  <c r="K329" i="69"/>
  <c r="L331" i="65"/>
  <c r="V329" i="69"/>
  <c r="S108" i="56"/>
  <c r="L106" i="56"/>
  <c r="G331" i="69"/>
  <c r="L108" i="56"/>
  <c r="G329" i="69"/>
  <c r="H331" i="69"/>
  <c r="H329" i="69"/>
  <c r="G365" i="64"/>
  <c r="G367" i="64"/>
  <c r="J106" i="56"/>
  <c r="G127" i="56"/>
  <c r="G125" i="56"/>
  <c r="K331" i="65"/>
  <c r="V421" i="68"/>
  <c r="V95" i="56"/>
  <c r="F329" i="69"/>
  <c r="V94" i="56"/>
  <c r="I331" i="69"/>
  <c r="J108" i="56"/>
  <c r="T108" i="56"/>
  <c r="I329" i="69"/>
  <c r="T106" i="56"/>
  <c r="R106" i="56"/>
  <c r="Q108" i="56"/>
  <c r="V372" i="64"/>
  <c r="R108" i="56"/>
  <c r="Q106" i="56"/>
  <c r="U329" i="69"/>
  <c r="U331" i="69"/>
  <c r="N348" i="66"/>
  <c r="N44" i="57"/>
  <c r="K386" i="64"/>
  <c r="K4" i="57"/>
  <c r="K116" i="46"/>
  <c r="K147" i="69"/>
  <c r="T348" i="69"/>
  <c r="T106" i="57"/>
  <c r="I147" i="69"/>
  <c r="I116" i="46"/>
  <c r="J329" i="69"/>
  <c r="S147" i="69"/>
  <c r="S116" i="46"/>
  <c r="K365" i="64"/>
  <c r="U348" i="69"/>
  <c r="U106" i="57"/>
  <c r="N46" i="56"/>
  <c r="U106" i="58"/>
  <c r="U106" i="61"/>
  <c r="U424" i="69"/>
  <c r="U367" i="69"/>
  <c r="P106" i="56"/>
  <c r="M367" i="64"/>
  <c r="H367" i="69"/>
  <c r="H106" i="58"/>
  <c r="H106" i="61"/>
  <c r="H424" i="69"/>
  <c r="H149" i="69"/>
  <c r="H118" i="46"/>
  <c r="S331" i="69"/>
  <c r="N118" i="46"/>
  <c r="N149" i="69"/>
  <c r="M106" i="57"/>
  <c r="M348" i="69"/>
  <c r="L309" i="65"/>
  <c r="L328" i="65" s="1"/>
  <c r="L329" i="65"/>
  <c r="N147" i="69"/>
  <c r="N116" i="46"/>
  <c r="M367" i="69"/>
  <c r="M106" i="58"/>
  <c r="M424" i="69"/>
  <c r="M106" i="61"/>
  <c r="G147" i="69"/>
  <c r="G116" i="46"/>
  <c r="G331" i="70"/>
  <c r="O147" i="69"/>
  <c r="O116" i="46"/>
  <c r="F147" i="69"/>
  <c r="F116" i="46"/>
  <c r="J331" i="69"/>
  <c r="N331" i="66"/>
  <c r="K367" i="64"/>
  <c r="T424" i="69"/>
  <c r="T106" i="61"/>
  <c r="T367" i="69"/>
  <c r="T106" i="58"/>
  <c r="G386" i="64"/>
  <c r="G4" i="57"/>
  <c r="N44" i="56"/>
  <c r="M153" i="69"/>
  <c r="M122" i="46"/>
  <c r="V348" i="69"/>
  <c r="V106" i="57"/>
  <c r="P108" i="56"/>
  <c r="V147" i="69"/>
  <c r="V116" i="46"/>
  <c r="M6" i="56"/>
  <c r="G153" i="69"/>
  <c r="G122" i="46"/>
  <c r="S329" i="69"/>
  <c r="E147" i="69"/>
  <c r="E116" i="46"/>
  <c r="G329" i="70"/>
  <c r="N153" i="69"/>
  <c r="N122" i="46"/>
  <c r="K470" i="64"/>
  <c r="K4" i="61"/>
  <c r="K407" i="64"/>
  <c r="K4" i="58"/>
  <c r="N329" i="66"/>
  <c r="L367" i="65"/>
  <c r="L366" i="65" s="1"/>
  <c r="L25" i="58"/>
  <c r="L24" i="58" s="1"/>
  <c r="L25" i="61"/>
  <c r="L24" i="61" s="1"/>
  <c r="L424" i="65"/>
  <c r="L423" i="65" s="1"/>
  <c r="L147" i="69"/>
  <c r="L116" i="46"/>
  <c r="M147" i="69"/>
  <c r="M116" i="46"/>
  <c r="J149" i="69"/>
  <c r="J118" i="46"/>
  <c r="J153" i="69"/>
  <c r="J122" i="46"/>
  <c r="M4" i="56"/>
  <c r="M3" i="55"/>
  <c r="M3" i="56" s="1"/>
  <c r="R329" i="69"/>
  <c r="M108" i="56"/>
  <c r="F153" i="69"/>
  <c r="F122" i="46"/>
  <c r="Q348" i="69"/>
  <c r="Q106" i="57"/>
  <c r="L25" i="56"/>
  <c r="L24" i="55"/>
  <c r="L24" i="56" s="1"/>
  <c r="I348" i="65"/>
  <c r="I347" i="65" s="1"/>
  <c r="I25" i="57"/>
  <c r="I24" i="57" s="1"/>
  <c r="Q367" i="69"/>
  <c r="Q106" i="58"/>
  <c r="Q424" i="69"/>
  <c r="Q106" i="61"/>
  <c r="E153" i="69"/>
  <c r="E122" i="46"/>
  <c r="Q116" i="46"/>
  <c r="Q147" i="69"/>
  <c r="I424" i="69"/>
  <c r="I106" i="61"/>
  <c r="I367" i="69"/>
  <c r="I106" i="58"/>
  <c r="N106" i="57"/>
  <c r="N348" i="69"/>
  <c r="K348" i="65"/>
  <c r="K347" i="65" s="1"/>
  <c r="K25" i="57"/>
  <c r="K24" i="57" s="1"/>
  <c r="N367" i="69"/>
  <c r="N106" i="58"/>
  <c r="N424" i="69"/>
  <c r="N106" i="61"/>
  <c r="K348" i="69"/>
  <c r="K106" i="57"/>
  <c r="R331" i="69"/>
  <c r="M106" i="56"/>
  <c r="S367" i="69"/>
  <c r="S106" i="58"/>
  <c r="S424" i="69"/>
  <c r="S106" i="61"/>
  <c r="G149" i="69"/>
  <c r="G118" i="46"/>
  <c r="G125" i="57"/>
  <c r="G348" i="70"/>
  <c r="K309" i="65"/>
  <c r="K328" i="65" s="1"/>
  <c r="K329" i="65"/>
  <c r="N367" i="66"/>
  <c r="N44" i="58"/>
  <c r="N424" i="66"/>
  <c r="N44" i="61"/>
  <c r="L348" i="65"/>
  <c r="L347" i="65" s="1"/>
  <c r="L25" i="57"/>
  <c r="L24" i="57" s="1"/>
  <c r="T118" i="46"/>
  <c r="T149" i="69"/>
  <c r="R367" i="69"/>
  <c r="R106" i="58"/>
  <c r="R106" i="61"/>
  <c r="R424" i="69"/>
  <c r="I331" i="65"/>
  <c r="K4" i="56"/>
  <c r="G348" i="69"/>
  <c r="G106" i="57"/>
  <c r="T329" i="69"/>
  <c r="I27" i="56"/>
  <c r="V424" i="69"/>
  <c r="V106" i="61"/>
  <c r="V367" i="69"/>
  <c r="V106" i="58"/>
  <c r="L153" i="69"/>
  <c r="L122" i="46"/>
  <c r="J348" i="69"/>
  <c r="J106" i="57"/>
  <c r="P348" i="69"/>
  <c r="P106" i="57"/>
  <c r="P106" i="58"/>
  <c r="P106" i="61"/>
  <c r="P424" i="69"/>
  <c r="P367" i="69"/>
  <c r="J147" i="69"/>
  <c r="J116" i="46"/>
  <c r="I367" i="65"/>
  <c r="I366" i="65" s="1"/>
  <c r="I25" i="58"/>
  <c r="I24" i="58" s="1"/>
  <c r="I25" i="61"/>
  <c r="I24" i="61" s="1"/>
  <c r="I424" i="65"/>
  <c r="I423" i="65" s="1"/>
  <c r="H147" i="69"/>
  <c r="H116" i="46"/>
  <c r="F106" i="58"/>
  <c r="F424" i="69"/>
  <c r="F106" i="61"/>
  <c r="F367" i="69"/>
  <c r="E470" i="64"/>
  <c r="E407" i="64"/>
  <c r="E4" i="58"/>
  <c r="E4" i="61"/>
  <c r="I329" i="65"/>
  <c r="I309" i="65"/>
  <c r="I328" i="65" s="1"/>
  <c r="K6" i="56"/>
  <c r="T331" i="69"/>
  <c r="I25" i="56"/>
  <c r="I24" i="55"/>
  <c r="I24" i="56" s="1"/>
  <c r="H153" i="69"/>
  <c r="H122" i="46"/>
  <c r="I153" i="69"/>
  <c r="I122" i="46"/>
  <c r="K424" i="65"/>
  <c r="K423" i="65" s="1"/>
  <c r="K25" i="61"/>
  <c r="K24" i="61" s="1"/>
  <c r="K367" i="65"/>
  <c r="K366" i="65" s="1"/>
  <c r="K25" i="58"/>
  <c r="K24" i="58" s="1"/>
  <c r="Q122" i="46"/>
  <c r="Q153" i="69"/>
  <c r="M118" i="46"/>
  <c r="M149" i="69"/>
  <c r="Q331" i="69"/>
  <c r="F118" i="46"/>
  <c r="F149" i="69"/>
  <c r="M4" i="57"/>
  <c r="M3" i="57" s="1"/>
  <c r="M386" i="64"/>
  <c r="M385" i="64" s="1"/>
  <c r="I348" i="69"/>
  <c r="I106" i="57"/>
  <c r="K24" i="55"/>
  <c r="K24" i="56" s="1"/>
  <c r="K25" i="56"/>
  <c r="M407" i="64"/>
  <c r="M406" i="64" s="1"/>
  <c r="M4" i="58"/>
  <c r="M3" i="58" s="1"/>
  <c r="M4" i="61"/>
  <c r="M3" i="61" s="1"/>
  <c r="M470" i="64"/>
  <c r="M469" i="64" s="1"/>
  <c r="U118" i="46"/>
  <c r="U149" i="69"/>
  <c r="E4" i="57"/>
  <c r="E386" i="64"/>
  <c r="L367" i="69"/>
  <c r="L106" i="58"/>
  <c r="L106" i="61"/>
  <c r="L424" i="69"/>
  <c r="E348" i="69"/>
  <c r="E106" i="57"/>
  <c r="E367" i="69"/>
  <c r="E106" i="58"/>
  <c r="E424" i="69"/>
  <c r="E106" i="61"/>
  <c r="F106" i="56"/>
  <c r="K153" i="69"/>
  <c r="K122" i="46"/>
  <c r="I149" i="69"/>
  <c r="I118" i="46"/>
  <c r="M331" i="69"/>
  <c r="E331" i="69"/>
  <c r="G367" i="69"/>
  <c r="G106" i="58"/>
  <c r="G106" i="61"/>
  <c r="G424" i="69"/>
  <c r="E149" i="69"/>
  <c r="E118" i="46"/>
  <c r="N331" i="69"/>
  <c r="F348" i="69"/>
  <c r="F106" i="57"/>
  <c r="E106" i="56"/>
  <c r="Q329" i="69"/>
  <c r="P329" i="69"/>
  <c r="K367" i="69"/>
  <c r="K106" i="58"/>
  <c r="K424" i="69"/>
  <c r="K106" i="61"/>
  <c r="L348" i="69"/>
  <c r="L106" i="57"/>
  <c r="G367" i="70"/>
  <c r="G125" i="58"/>
  <c r="G125" i="61"/>
  <c r="G424" i="70"/>
  <c r="J367" i="69"/>
  <c r="J106" i="58"/>
  <c r="J424" i="69"/>
  <c r="J106" i="61"/>
  <c r="O153" i="69"/>
  <c r="O122" i="46"/>
  <c r="R348" i="69"/>
  <c r="R106" i="57"/>
  <c r="V149" i="69"/>
  <c r="V118" i="46"/>
  <c r="G4" i="61"/>
  <c r="G407" i="64"/>
  <c r="G4" i="58"/>
  <c r="G470" i="64"/>
  <c r="L149" i="69"/>
  <c r="L118" i="46"/>
  <c r="U147" i="69"/>
  <c r="U116" i="46"/>
  <c r="F108" i="56"/>
  <c r="T147" i="69"/>
  <c r="T116" i="46"/>
  <c r="H106" i="57"/>
  <c r="H348" i="69"/>
  <c r="M365" i="64"/>
  <c r="M343" i="64"/>
  <c r="M364" i="64" s="1"/>
  <c r="M329" i="69"/>
  <c r="E329" i="69"/>
  <c r="S106" i="57"/>
  <c r="S348" i="69"/>
  <c r="N329" i="69"/>
  <c r="E108" i="56"/>
  <c r="P331" i="69"/>
  <c r="P27" i="22"/>
  <c r="P29" i="25"/>
  <c r="P29" i="28" s="1"/>
  <c r="V26" i="24"/>
  <c r="V26" i="27" s="1"/>
  <c r="V139" i="71"/>
  <c r="V149" i="46"/>
  <c r="S20" i="46"/>
  <c r="S169" i="64"/>
  <c r="V419" i="68"/>
  <c r="V92" i="56"/>
  <c r="V139" i="72"/>
  <c r="V167" i="46"/>
  <c r="V164" i="62"/>
  <c r="V427" i="72"/>
  <c r="V426" i="72" s="1"/>
  <c r="S28" i="25"/>
  <c r="S28" i="28" s="1"/>
  <c r="R101" i="56"/>
  <c r="V11" i="56"/>
  <c r="Q29" i="14"/>
  <c r="Q29" i="17" s="1"/>
  <c r="Q27" i="11"/>
  <c r="R383" i="64"/>
  <c r="Q29" i="13"/>
  <c r="Q29" i="16" s="1"/>
  <c r="Q29" i="10"/>
  <c r="I89" i="69"/>
  <c r="V141" i="72"/>
  <c r="V169" i="46"/>
  <c r="V69" i="72"/>
  <c r="V171" i="42"/>
  <c r="V373" i="64"/>
  <c r="V69" i="71"/>
  <c r="V153" i="42"/>
  <c r="V128" i="62"/>
  <c r="V447" i="70"/>
  <c r="V446" i="70" s="1"/>
  <c r="R428" i="68"/>
  <c r="V85" i="61"/>
  <c r="V533" i="68"/>
  <c r="V532" i="68" s="1"/>
  <c r="V76" i="64"/>
  <c r="V337" i="70"/>
  <c r="V133" i="56"/>
  <c r="V22" i="25"/>
  <c r="V22" i="28" s="1"/>
  <c r="V146" i="61"/>
  <c r="V409" i="71"/>
  <c r="V408" i="71" s="1"/>
  <c r="V422" i="68"/>
  <c r="V12" i="56"/>
  <c r="R322" i="64"/>
  <c r="R3" i="54"/>
  <c r="V141" i="71"/>
  <c r="V151" i="46"/>
  <c r="V428" i="70"/>
  <c r="V427" i="70" s="1"/>
  <c r="V128" i="61"/>
  <c r="V13" i="56"/>
  <c r="V336" i="67"/>
  <c r="V70" i="56"/>
  <c r="R345" i="66"/>
  <c r="R60" i="56"/>
  <c r="V420" i="68"/>
  <c r="V93" i="56"/>
  <c r="V428" i="66"/>
  <c r="V427" i="66" s="1"/>
  <c r="V47" i="61"/>
  <c r="V557" i="68"/>
  <c r="V556" i="68" s="1"/>
  <c r="V85" i="62"/>
  <c r="V28" i="61"/>
  <c r="V428" i="65"/>
  <c r="V427" i="65" s="1"/>
  <c r="V447" i="66"/>
  <c r="V446" i="66" s="1"/>
  <c r="V47" i="62"/>
  <c r="V16" i="26"/>
  <c r="V15" i="23"/>
  <c r="V15" i="26" s="1"/>
  <c r="V374" i="64"/>
  <c r="V164" i="61"/>
  <c r="V409" i="72"/>
  <c r="V408" i="72" s="1"/>
  <c r="V22" i="24"/>
  <c r="V22" i="27" s="1"/>
  <c r="V22" i="21"/>
  <c r="R31" i="25"/>
  <c r="R31" i="28" s="1"/>
  <c r="R27" i="18"/>
  <c r="I82" i="69"/>
  <c r="S186" i="68"/>
  <c r="S101" i="46"/>
  <c r="V474" i="64"/>
  <c r="V473" i="64" s="1"/>
  <c r="V7" i="61"/>
  <c r="V24" i="13"/>
  <c r="V24" i="16" s="1"/>
  <c r="V24" i="10"/>
  <c r="V28" i="62"/>
  <c r="V447" i="65"/>
  <c r="V446" i="65" s="1"/>
  <c r="V18" i="56"/>
  <c r="V88" i="56"/>
  <c r="V7" i="62"/>
  <c r="V495" i="64"/>
  <c r="V494" i="64" s="1"/>
  <c r="V21" i="25"/>
  <c r="V21" i="28" s="1"/>
  <c r="R31" i="24"/>
  <c r="R31" i="27" s="1"/>
  <c r="R31" i="21"/>
  <c r="V146" i="62"/>
  <c r="V427" i="71"/>
  <c r="V426" i="71" s="1"/>
  <c r="V379" i="64"/>
  <c r="R22" i="56"/>
  <c r="V415" i="68"/>
  <c r="V26" i="23"/>
  <c r="V26" i="26" s="1"/>
  <c r="E85" i="70"/>
  <c r="U79" i="66"/>
  <c r="P82" i="66"/>
  <c r="N82" i="67"/>
  <c r="D84" i="71"/>
  <c r="E84" i="65"/>
  <c r="L84" i="66"/>
  <c r="G89" i="67"/>
  <c r="L82" i="70"/>
  <c r="G88" i="66"/>
  <c r="B83" i="71"/>
  <c r="N88" i="69"/>
  <c r="F85" i="65"/>
  <c r="G88" i="67"/>
  <c r="C88" i="71"/>
  <c r="P81" i="71"/>
  <c r="F83" i="72"/>
  <c r="V79" i="70"/>
  <c r="F89" i="65"/>
  <c r="R85" i="69"/>
  <c r="C87" i="72"/>
  <c r="K100" i="68"/>
  <c r="N84" i="69"/>
  <c r="G89" i="66"/>
  <c r="N81" i="72"/>
  <c r="L82" i="69"/>
  <c r="B87" i="71"/>
  <c r="H88" i="67"/>
  <c r="T82" i="65"/>
  <c r="L85" i="66"/>
  <c r="H84" i="70"/>
  <c r="N85" i="67"/>
  <c r="H84" i="67"/>
  <c r="D88" i="72"/>
  <c r="C88" i="72"/>
  <c r="J89" i="69"/>
  <c r="H99" i="68"/>
  <c r="B88" i="65"/>
  <c r="D88" i="70"/>
  <c r="O97" i="68"/>
  <c r="Q120" i="46" l="1"/>
  <c r="Q151" i="69"/>
  <c r="H405" i="69"/>
  <c r="H106" i="60"/>
  <c r="H462" i="69"/>
  <c r="H106" i="63"/>
  <c r="P153" i="69"/>
  <c r="P122" i="46"/>
  <c r="F405" i="69"/>
  <c r="F106" i="60"/>
  <c r="F462" i="69"/>
  <c r="F106" i="63"/>
  <c r="L405" i="65"/>
  <c r="L404" i="65" s="1"/>
  <c r="L25" i="60"/>
  <c r="L24" i="60" s="1"/>
  <c r="L25" i="63"/>
  <c r="L24" i="63" s="1"/>
  <c r="L462" i="65"/>
  <c r="L461" i="65" s="1"/>
  <c r="I405" i="65"/>
  <c r="I404" i="65" s="1"/>
  <c r="I25" i="60"/>
  <c r="I24" i="60" s="1"/>
  <c r="I462" i="65"/>
  <c r="I461" i="65" s="1"/>
  <c r="I25" i="63"/>
  <c r="I24" i="63" s="1"/>
  <c r="N151" i="69"/>
  <c r="N120" i="46"/>
  <c r="V148" i="69"/>
  <c r="V117" i="46"/>
  <c r="F148" i="69"/>
  <c r="F117" i="46"/>
  <c r="E449" i="64"/>
  <c r="E4" i="60"/>
  <c r="E4" i="63"/>
  <c r="E512" i="64"/>
  <c r="G117" i="46"/>
  <c r="G148" i="69"/>
  <c r="H151" i="69"/>
  <c r="H120" i="46"/>
  <c r="K405" i="65"/>
  <c r="K404" i="65" s="1"/>
  <c r="K25" i="60"/>
  <c r="K24" i="60" s="1"/>
  <c r="K462" i="65"/>
  <c r="K461" i="65" s="1"/>
  <c r="K25" i="63"/>
  <c r="K24" i="63" s="1"/>
  <c r="Q106" i="60"/>
  <c r="Q106" i="63"/>
  <c r="Q462" i="69"/>
  <c r="Q405" i="69"/>
  <c r="F151" i="69"/>
  <c r="F120" i="46"/>
  <c r="I148" i="69"/>
  <c r="I117" i="46"/>
  <c r="U405" i="69"/>
  <c r="U106" i="60"/>
  <c r="U462" i="69"/>
  <c r="U106" i="63"/>
  <c r="K449" i="64"/>
  <c r="K4" i="60"/>
  <c r="K4" i="63"/>
  <c r="K512" i="64"/>
  <c r="E462" i="69"/>
  <c r="E106" i="63"/>
  <c r="E405" i="69"/>
  <c r="E106" i="60"/>
  <c r="K151" i="69"/>
  <c r="K120" i="46"/>
  <c r="P405" i="69"/>
  <c r="P106" i="60"/>
  <c r="P462" i="69"/>
  <c r="P106" i="63"/>
  <c r="E148" i="69"/>
  <c r="E117" i="46"/>
  <c r="L148" i="69"/>
  <c r="L117" i="46"/>
  <c r="S405" i="69"/>
  <c r="S106" i="60"/>
  <c r="S106" i="63"/>
  <c r="S462" i="69"/>
  <c r="I151" i="69"/>
  <c r="I120" i="46"/>
  <c r="G405" i="70"/>
  <c r="G125" i="60"/>
  <c r="G462" i="70"/>
  <c r="G125" i="63"/>
  <c r="K106" i="63"/>
  <c r="K462" i="69"/>
  <c r="K405" i="69"/>
  <c r="K106" i="60"/>
  <c r="J151" i="69"/>
  <c r="J120" i="46"/>
  <c r="R147" i="69"/>
  <c r="R116" i="46"/>
  <c r="V405" i="69"/>
  <c r="V106" i="60"/>
  <c r="V106" i="63"/>
  <c r="V462" i="69"/>
  <c r="G449" i="64"/>
  <c r="G4" i="60"/>
  <c r="G4" i="63"/>
  <c r="G512" i="64"/>
  <c r="N44" i="63"/>
  <c r="N462" i="66"/>
  <c r="N405" i="66"/>
  <c r="N44" i="60"/>
  <c r="U148" i="69"/>
  <c r="U117" i="46"/>
  <c r="L405" i="69"/>
  <c r="L106" i="60"/>
  <c r="L462" i="69"/>
  <c r="L106" i="63"/>
  <c r="P149" i="69"/>
  <c r="P118" i="46"/>
  <c r="G462" i="69"/>
  <c r="G405" i="69"/>
  <c r="G106" i="60"/>
  <c r="G106" i="63"/>
  <c r="Q149" i="69"/>
  <c r="Q118" i="46"/>
  <c r="L120" i="46"/>
  <c r="L151" i="69"/>
  <c r="H148" i="69"/>
  <c r="H117" i="46"/>
  <c r="E151" i="69"/>
  <c r="E120" i="46"/>
  <c r="N117" i="46"/>
  <c r="N148" i="69"/>
  <c r="O149" i="69"/>
  <c r="O118" i="46"/>
  <c r="M405" i="69"/>
  <c r="M106" i="60"/>
  <c r="M106" i="63"/>
  <c r="M462" i="69"/>
  <c r="O151" i="69"/>
  <c r="O120" i="46"/>
  <c r="I462" i="69"/>
  <c r="I106" i="63"/>
  <c r="I405" i="69"/>
  <c r="I106" i="60"/>
  <c r="M512" i="64"/>
  <c r="M511" i="64" s="1"/>
  <c r="M4" i="63"/>
  <c r="M3" i="63" s="1"/>
  <c r="M449" i="64"/>
  <c r="M448" i="64" s="1"/>
  <c r="M4" i="60"/>
  <c r="M3" i="60" s="1"/>
  <c r="T148" i="69"/>
  <c r="T117" i="46"/>
  <c r="J106" i="60"/>
  <c r="J106" i="63"/>
  <c r="J462" i="69"/>
  <c r="J405" i="69"/>
  <c r="N462" i="69"/>
  <c r="N106" i="63"/>
  <c r="N405" i="69"/>
  <c r="N106" i="60"/>
  <c r="S149" i="69"/>
  <c r="S118" i="46"/>
  <c r="G151" i="69"/>
  <c r="G120" i="46"/>
  <c r="T405" i="69"/>
  <c r="T106" i="60"/>
  <c r="T106" i="63"/>
  <c r="T462" i="69"/>
  <c r="R405" i="69"/>
  <c r="R106" i="60"/>
  <c r="R106" i="63"/>
  <c r="R462" i="69"/>
  <c r="P147" i="69"/>
  <c r="P116" i="46"/>
  <c r="M148" i="69"/>
  <c r="M117" i="46"/>
  <c r="K149" i="69"/>
  <c r="K118" i="46"/>
  <c r="J148" i="69"/>
  <c r="J117" i="46"/>
  <c r="M151" i="69"/>
  <c r="M120" i="46"/>
  <c r="P27" i="25"/>
  <c r="P27" i="28" s="1"/>
  <c r="P3" i="22"/>
  <c r="R30" i="24"/>
  <c r="R30" i="27" s="1"/>
  <c r="R30" i="23"/>
  <c r="R30" i="26" s="1"/>
  <c r="R344" i="67"/>
  <c r="R78" i="56"/>
  <c r="V160" i="64"/>
  <c r="V11" i="46"/>
  <c r="V162" i="64"/>
  <c r="V13" i="46"/>
  <c r="V24" i="23"/>
  <c r="V24" i="26" s="1"/>
  <c r="V140" i="72"/>
  <c r="V168" i="46"/>
  <c r="R385" i="64"/>
  <c r="R3" i="57"/>
  <c r="S31" i="13"/>
  <c r="S31" i="16" s="1"/>
  <c r="S31" i="10"/>
  <c r="V82" i="68"/>
  <c r="V93" i="42"/>
  <c r="V140" i="71"/>
  <c r="V150" i="46"/>
  <c r="R406" i="64"/>
  <c r="R3" i="58"/>
  <c r="R469" i="64"/>
  <c r="R3" i="61"/>
  <c r="V26" i="21"/>
  <c r="V336" i="70"/>
  <c r="V132" i="56"/>
  <c r="R19" i="56"/>
  <c r="R3" i="55"/>
  <c r="R380" i="64"/>
  <c r="R343" i="64"/>
  <c r="R364" i="64" s="1"/>
  <c r="V11" i="42"/>
  <c r="V99" i="56"/>
  <c r="Q27" i="14"/>
  <c r="Q27" i="17" s="1"/>
  <c r="Q3" i="11"/>
  <c r="V337" i="65"/>
  <c r="V33" i="56"/>
  <c r="V81" i="68"/>
  <c r="V92" i="42"/>
  <c r="V84" i="68"/>
  <c r="V97" i="42"/>
  <c r="R427" i="64"/>
  <c r="R3" i="59"/>
  <c r="R490" i="64"/>
  <c r="R3" i="62"/>
  <c r="V426" i="68"/>
  <c r="S28" i="13"/>
  <c r="S28" i="16" s="1"/>
  <c r="S28" i="10"/>
  <c r="K89" i="67"/>
  <c r="L89" i="70"/>
  <c r="D108" i="68"/>
  <c r="E88" i="71"/>
  <c r="J89" i="67"/>
  <c r="F84" i="71"/>
  <c r="I84" i="70"/>
  <c r="Q82" i="66"/>
  <c r="C87" i="71"/>
  <c r="P97" i="68"/>
  <c r="G89" i="65"/>
  <c r="J88" i="67"/>
  <c r="F83" i="71"/>
  <c r="E88" i="70"/>
  <c r="M85" i="66"/>
  <c r="M82" i="69"/>
  <c r="D87" i="72"/>
  <c r="C84" i="72"/>
  <c r="F85" i="70"/>
  <c r="H83" i="71"/>
  <c r="O85" i="67"/>
  <c r="C108" i="68"/>
  <c r="B104" i="68"/>
  <c r="M84" i="66"/>
  <c r="E88" i="72"/>
  <c r="O88" i="69"/>
  <c r="C88" i="65"/>
  <c r="L100" i="68"/>
  <c r="J84" i="70"/>
  <c r="G83" i="71"/>
  <c r="E84" i="71"/>
  <c r="U82" i="65"/>
  <c r="S85" i="69"/>
  <c r="D88" i="71"/>
  <c r="O82" i="67"/>
  <c r="K89" i="70"/>
  <c r="G83" i="72"/>
  <c r="C83" i="71"/>
  <c r="B84" i="72"/>
  <c r="O84" i="69"/>
  <c r="Q81" i="71"/>
  <c r="F88" i="70"/>
  <c r="D83" i="71"/>
  <c r="H89" i="66"/>
  <c r="D84" i="72"/>
  <c r="V79" i="66"/>
  <c r="F84" i="65"/>
  <c r="B108" i="68"/>
  <c r="K89" i="69"/>
  <c r="D88" i="65"/>
  <c r="J89" i="70"/>
  <c r="G85" i="65"/>
  <c r="H88" i="66"/>
  <c r="M82" i="70"/>
  <c r="H89" i="67"/>
  <c r="V335" i="70" l="1"/>
  <c r="V131" i="56"/>
  <c r="U142" i="69"/>
  <c r="U111" i="46"/>
  <c r="F142" i="69"/>
  <c r="F111" i="46"/>
  <c r="S148" i="69"/>
  <c r="S117" i="46"/>
  <c r="R149" i="69"/>
  <c r="R118" i="46"/>
  <c r="P148" i="69"/>
  <c r="P117" i="46"/>
  <c r="M142" i="69"/>
  <c r="M111" i="46"/>
  <c r="K148" i="69"/>
  <c r="K117" i="46"/>
  <c r="G142" i="69"/>
  <c r="G111" i="46"/>
  <c r="L142" i="69"/>
  <c r="L111" i="46"/>
  <c r="H111" i="46"/>
  <c r="H142" i="69"/>
  <c r="P151" i="69"/>
  <c r="P120" i="46"/>
  <c r="J111" i="46"/>
  <c r="J142" i="69"/>
  <c r="E142" i="69"/>
  <c r="E111" i="46"/>
  <c r="O148" i="69"/>
  <c r="O117" i="46"/>
  <c r="Q148" i="69"/>
  <c r="Q117" i="46"/>
  <c r="N142" i="69"/>
  <c r="N111" i="46"/>
  <c r="V142" i="69"/>
  <c r="V111" i="46"/>
  <c r="I142" i="69"/>
  <c r="I111" i="46"/>
  <c r="T142" i="69"/>
  <c r="T111" i="46"/>
  <c r="R30" i="25"/>
  <c r="R30" i="28" s="1"/>
  <c r="R30" i="21"/>
  <c r="P3" i="25"/>
  <c r="I88" i="67"/>
  <c r="R345" i="69"/>
  <c r="Q344" i="66"/>
  <c r="R3" i="56"/>
  <c r="Q29" i="24"/>
  <c r="Q29" i="27" s="1"/>
  <c r="Q29" i="21"/>
  <c r="G14" i="12"/>
  <c r="G14" i="15" s="1"/>
  <c r="L14" i="12"/>
  <c r="L14" i="15" s="1"/>
  <c r="V24" i="24"/>
  <c r="V24" i="27" s="1"/>
  <c r="V24" i="21"/>
  <c r="Q40" i="56"/>
  <c r="R448" i="64"/>
  <c r="R3" i="60"/>
  <c r="R3" i="63"/>
  <c r="R511" i="64"/>
  <c r="V179" i="68"/>
  <c r="V94" i="46"/>
  <c r="V161" i="64"/>
  <c r="V12" i="46"/>
  <c r="V79" i="64"/>
  <c r="V16" i="42"/>
  <c r="Q344" i="65"/>
  <c r="V19" i="21"/>
  <c r="V19" i="24"/>
  <c r="V19" i="27" s="1"/>
  <c r="S14" i="12"/>
  <c r="S14" i="15" s="1"/>
  <c r="I89" i="70"/>
  <c r="V24" i="25"/>
  <c r="V24" i="28" s="1"/>
  <c r="V336" i="65"/>
  <c r="V32" i="56"/>
  <c r="V19" i="23"/>
  <c r="V19" i="26" s="1"/>
  <c r="V31" i="56"/>
  <c r="S152" i="67"/>
  <c r="S78" i="46"/>
  <c r="V177" i="68"/>
  <c r="V92" i="46"/>
  <c r="Q3" i="14"/>
  <c r="Q29" i="23"/>
  <c r="Q29" i="26" s="1"/>
  <c r="V335" i="65"/>
  <c r="V14" i="12"/>
  <c r="V14" i="15" s="1"/>
  <c r="R122" i="56"/>
  <c r="Q59" i="56"/>
  <c r="F108" i="68"/>
  <c r="J89" i="65"/>
  <c r="N82" i="70"/>
  <c r="P81" i="72"/>
  <c r="L89" i="69"/>
  <c r="P84" i="69"/>
  <c r="P85" i="67"/>
  <c r="G85" i="70"/>
  <c r="R82" i="66"/>
  <c r="O84" i="70"/>
  <c r="L89" i="67"/>
  <c r="O81" i="72"/>
  <c r="R81" i="71"/>
  <c r="P82" i="67"/>
  <c r="V82" i="65"/>
  <c r="G84" i="71"/>
  <c r="B107" i="68"/>
  <c r="N84" i="70"/>
  <c r="F88" i="72"/>
  <c r="J99" i="68"/>
  <c r="E83" i="71"/>
  <c r="C104" i="68"/>
  <c r="E84" i="72"/>
  <c r="N89" i="70"/>
  <c r="I84" i="67"/>
  <c r="K84" i="70"/>
  <c r="M100" i="68"/>
  <c r="E88" i="65"/>
  <c r="N85" i="66"/>
  <c r="E108" i="68"/>
  <c r="H83" i="72"/>
  <c r="M89" i="70"/>
  <c r="H85" i="65"/>
  <c r="L99" i="68"/>
  <c r="E87" i="72"/>
  <c r="J83" i="71"/>
  <c r="H89" i="65"/>
  <c r="K99" i="68"/>
  <c r="T85" i="69"/>
  <c r="N84" i="66"/>
  <c r="H88" i="70"/>
  <c r="P88" i="69"/>
  <c r="N82" i="69"/>
  <c r="G88" i="70"/>
  <c r="L84" i="70"/>
  <c r="M84" i="70"/>
  <c r="H84" i="71"/>
  <c r="G84" i="65"/>
  <c r="I99" i="68"/>
  <c r="Q97" i="68"/>
  <c r="R14" i="12" l="1"/>
  <c r="R14" i="15" s="1"/>
  <c r="P162" i="59"/>
  <c r="P162" i="62"/>
  <c r="P424" i="72"/>
  <c r="P370" i="72"/>
  <c r="R148" i="69"/>
  <c r="R117" i="46"/>
  <c r="G162" i="62"/>
  <c r="G424" i="72"/>
  <c r="G370" i="72"/>
  <c r="G162" i="59"/>
  <c r="R280" i="72"/>
  <c r="R162" i="54"/>
  <c r="R13" i="23"/>
  <c r="R13" i="26" s="1"/>
  <c r="R370" i="72"/>
  <c r="R162" i="59"/>
  <c r="R424" i="72"/>
  <c r="R162" i="62"/>
  <c r="P13" i="24"/>
  <c r="P13" i="27" s="1"/>
  <c r="G13" i="24"/>
  <c r="G13" i="27" s="1"/>
  <c r="K142" i="69"/>
  <c r="K111" i="46"/>
  <c r="P111" i="46"/>
  <c r="R13" i="24"/>
  <c r="R13" i="27" s="1"/>
  <c r="P162" i="55"/>
  <c r="G162" i="55"/>
  <c r="P142" i="69"/>
  <c r="R162" i="55"/>
  <c r="P298" i="72"/>
  <c r="G298" i="72"/>
  <c r="O142" i="69"/>
  <c r="O111" i="46"/>
  <c r="S142" i="69"/>
  <c r="S111" i="46"/>
  <c r="Q142" i="69"/>
  <c r="Q111" i="46"/>
  <c r="R298" i="72"/>
  <c r="G280" i="72"/>
  <c r="G162" i="54"/>
  <c r="G13" i="23"/>
  <c r="G13" i="26" s="1"/>
  <c r="P280" i="72"/>
  <c r="P162" i="54"/>
  <c r="P13" i="23"/>
  <c r="P13" i="26" s="1"/>
  <c r="P3" i="28"/>
  <c r="S99" i="70"/>
  <c r="V99" i="65"/>
  <c r="S330" i="71"/>
  <c r="S158" i="56"/>
  <c r="I99" i="67"/>
  <c r="I63" i="44"/>
  <c r="J99" i="70"/>
  <c r="J125" i="44"/>
  <c r="V99" i="69"/>
  <c r="C111" i="64"/>
  <c r="C4" i="44"/>
  <c r="S99" i="66"/>
  <c r="B99" i="70"/>
  <c r="B125" i="44"/>
  <c r="C14" i="12"/>
  <c r="C14" i="15" s="1"/>
  <c r="L99" i="67"/>
  <c r="L63" i="44"/>
  <c r="T99" i="70"/>
  <c r="T125" i="44"/>
  <c r="L99" i="66"/>
  <c r="L44" i="44"/>
  <c r="C99" i="69"/>
  <c r="C98" i="69" s="1"/>
  <c r="C106" i="44"/>
  <c r="C105" i="44" s="1"/>
  <c r="U14" i="12"/>
  <c r="U14" i="15" s="1"/>
  <c r="V99" i="66"/>
  <c r="V44" i="44"/>
  <c r="N99" i="70"/>
  <c r="N125" i="44"/>
  <c r="R111" i="64"/>
  <c r="F99" i="66"/>
  <c r="F44" i="44"/>
  <c r="R14" i="10"/>
  <c r="R14" i="13"/>
  <c r="R14" i="16" s="1"/>
  <c r="L14" i="13"/>
  <c r="L14" i="16" s="1"/>
  <c r="L14" i="10"/>
  <c r="F119" i="68"/>
  <c r="F82" i="44"/>
  <c r="U99" i="67"/>
  <c r="U63" i="44"/>
  <c r="I111" i="64"/>
  <c r="I4" i="44"/>
  <c r="L119" i="68"/>
  <c r="L82" i="44"/>
  <c r="P111" i="64"/>
  <c r="P4" i="44"/>
  <c r="H99" i="65"/>
  <c r="H25" i="44"/>
  <c r="O119" i="68"/>
  <c r="O82" i="44"/>
  <c r="R44" i="45"/>
  <c r="F14" i="12"/>
  <c r="F14" i="15" s="1"/>
  <c r="B119" i="68"/>
  <c r="B82" i="44"/>
  <c r="R99" i="65"/>
  <c r="S119" i="68"/>
  <c r="S82" i="44"/>
  <c r="P99" i="69"/>
  <c r="P98" i="69" s="1"/>
  <c r="P106" i="44"/>
  <c r="P105" i="44" s="1"/>
  <c r="K99" i="70"/>
  <c r="K125" i="44"/>
  <c r="V99" i="67"/>
  <c r="V63" i="44"/>
  <c r="V25" i="45"/>
  <c r="V178" i="68"/>
  <c r="V93" i="46"/>
  <c r="Q39" i="56"/>
  <c r="T4" i="45"/>
  <c r="C99" i="67"/>
  <c r="C63" i="44"/>
  <c r="S25" i="45"/>
  <c r="N99" i="66"/>
  <c r="N44" i="44"/>
  <c r="U99" i="65"/>
  <c r="U25" i="44"/>
  <c r="E111" i="64"/>
  <c r="E4" i="44"/>
  <c r="K99" i="69"/>
  <c r="K98" i="69" s="1"/>
  <c r="K106" i="44"/>
  <c r="K105" i="44" s="1"/>
  <c r="J99" i="65"/>
  <c r="J25" i="44"/>
  <c r="I99" i="66"/>
  <c r="I44" i="44"/>
  <c r="T99" i="69"/>
  <c r="R99" i="67"/>
  <c r="H99" i="66"/>
  <c r="H44" i="44"/>
  <c r="T106" i="45"/>
  <c r="V4" i="45"/>
  <c r="F99" i="65"/>
  <c r="F25" i="44"/>
  <c r="K99" i="67"/>
  <c r="K63" i="44"/>
  <c r="L99" i="70"/>
  <c r="L125" i="44"/>
  <c r="U99" i="69"/>
  <c r="U106" i="44"/>
  <c r="T25" i="45"/>
  <c r="M99" i="67"/>
  <c r="M63" i="44"/>
  <c r="T44" i="45"/>
  <c r="Q99" i="70"/>
  <c r="Q125" i="44"/>
  <c r="P99" i="70"/>
  <c r="P125" i="44"/>
  <c r="M99" i="70"/>
  <c r="M125" i="44"/>
  <c r="S106" i="45"/>
  <c r="T111" i="64"/>
  <c r="V119" i="68"/>
  <c r="V82" i="44"/>
  <c r="Q29" i="25"/>
  <c r="Q29" i="28" s="1"/>
  <c r="Q27" i="22"/>
  <c r="Q343" i="65"/>
  <c r="S99" i="67"/>
  <c r="K99" i="66"/>
  <c r="K44" i="44"/>
  <c r="M99" i="66"/>
  <c r="M44" i="44"/>
  <c r="C99" i="65"/>
  <c r="C25" i="44"/>
  <c r="G99" i="66"/>
  <c r="G44" i="44"/>
  <c r="U118" i="70"/>
  <c r="U125" i="45"/>
  <c r="I99" i="65"/>
  <c r="I25" i="44"/>
  <c r="R63" i="45"/>
  <c r="I99" i="69"/>
  <c r="I98" i="69" s="1"/>
  <c r="I106" i="44"/>
  <c r="I105" i="44" s="1"/>
  <c r="D99" i="70"/>
  <c r="D125" i="44"/>
  <c r="U132" i="64"/>
  <c r="U4" i="45"/>
  <c r="O99" i="69"/>
  <c r="O98" i="69" s="1"/>
  <c r="O106" i="44"/>
  <c r="O105" i="44" s="1"/>
  <c r="V99" i="70"/>
  <c r="V125" i="44"/>
  <c r="E119" i="68"/>
  <c r="E82" i="44"/>
  <c r="C119" i="68"/>
  <c r="C82" i="44"/>
  <c r="D99" i="67"/>
  <c r="D63" i="44"/>
  <c r="N111" i="64"/>
  <c r="N4" i="44"/>
  <c r="J119" i="68"/>
  <c r="J82" i="44"/>
  <c r="E99" i="67"/>
  <c r="E63" i="44"/>
  <c r="Q99" i="65"/>
  <c r="Q25" i="44"/>
  <c r="M119" i="68"/>
  <c r="M82" i="44"/>
  <c r="J99" i="66"/>
  <c r="J44" i="44"/>
  <c r="S99" i="65"/>
  <c r="S14" i="10"/>
  <c r="S14" i="13"/>
  <c r="S14" i="16" s="1"/>
  <c r="T99" i="67"/>
  <c r="N99" i="69"/>
  <c r="N98" i="69" s="1"/>
  <c r="N106" i="44"/>
  <c r="N105" i="44" s="1"/>
  <c r="S99" i="69"/>
  <c r="B99" i="65"/>
  <c r="B25" i="44"/>
  <c r="H14" i="12"/>
  <c r="H14" i="15" s="1"/>
  <c r="J111" i="64"/>
  <c r="J4" i="44"/>
  <c r="L99" i="69"/>
  <c r="L98" i="69" s="1"/>
  <c r="L106" i="44"/>
  <c r="L105" i="44" s="1"/>
  <c r="J14" i="12"/>
  <c r="J14" i="15" s="1"/>
  <c r="P119" i="68"/>
  <c r="P82" i="44"/>
  <c r="V78" i="64"/>
  <c r="V15" i="42"/>
  <c r="R99" i="69"/>
  <c r="R106" i="44"/>
  <c r="R99" i="70"/>
  <c r="R125" i="44"/>
  <c r="L111" i="64"/>
  <c r="L4" i="44"/>
  <c r="E99" i="70"/>
  <c r="E125" i="44"/>
  <c r="F99" i="70"/>
  <c r="F125" i="44"/>
  <c r="I89" i="66"/>
  <c r="H99" i="69"/>
  <c r="H98" i="69" s="1"/>
  <c r="H106" i="44"/>
  <c r="H105" i="44" s="1"/>
  <c r="R99" i="66"/>
  <c r="S44" i="45"/>
  <c r="F111" i="64"/>
  <c r="F4" i="44"/>
  <c r="N99" i="65"/>
  <c r="N25" i="44"/>
  <c r="Q119" i="68"/>
  <c r="Q82" i="44"/>
  <c r="P99" i="67"/>
  <c r="P63" i="44"/>
  <c r="I89" i="67"/>
  <c r="P99" i="66"/>
  <c r="P44" i="44"/>
  <c r="V111" i="64"/>
  <c r="M14" i="12"/>
  <c r="M14" i="15" s="1"/>
  <c r="T99" i="66"/>
  <c r="H99" i="67"/>
  <c r="H63" i="44"/>
  <c r="O99" i="65"/>
  <c r="O25" i="44"/>
  <c r="G119" i="68"/>
  <c r="G82" i="44"/>
  <c r="H99" i="70"/>
  <c r="H125" i="44"/>
  <c r="B99" i="67"/>
  <c r="B63" i="44"/>
  <c r="K99" i="65"/>
  <c r="K25" i="44"/>
  <c r="G99" i="65"/>
  <c r="G25" i="44"/>
  <c r="N14" i="12"/>
  <c r="N14" i="15" s="1"/>
  <c r="G99" i="70"/>
  <c r="G125" i="44"/>
  <c r="Q111" i="64"/>
  <c r="Q4" i="44"/>
  <c r="F99" i="67"/>
  <c r="F63" i="44"/>
  <c r="O99" i="66"/>
  <c r="O44" i="44"/>
  <c r="M99" i="69"/>
  <c r="M98" i="69" s="1"/>
  <c r="M106" i="44"/>
  <c r="M105" i="44" s="1"/>
  <c r="O111" i="64"/>
  <c r="O4" i="44"/>
  <c r="U44" i="45"/>
  <c r="F99" i="69"/>
  <c r="F98" i="69" s="1"/>
  <c r="F106" i="44"/>
  <c r="F105" i="44" s="1"/>
  <c r="S125" i="45"/>
  <c r="L99" i="65"/>
  <c r="L25" i="44"/>
  <c r="B111" i="64"/>
  <c r="B4" i="44"/>
  <c r="O99" i="70"/>
  <c r="O125" i="44"/>
  <c r="I14" i="12"/>
  <c r="I14" i="15" s="1"/>
  <c r="P99" i="65"/>
  <c r="P25" i="44"/>
  <c r="D14" i="12"/>
  <c r="D14" i="15" s="1"/>
  <c r="M111" i="64"/>
  <c r="M4" i="44"/>
  <c r="K119" i="68"/>
  <c r="K82" i="44"/>
  <c r="J99" i="67"/>
  <c r="J63" i="44"/>
  <c r="S111" i="64"/>
  <c r="S4" i="44"/>
  <c r="D119" i="68"/>
  <c r="D82" i="44"/>
  <c r="B99" i="69"/>
  <c r="B106" i="44"/>
  <c r="B105" i="44" s="1"/>
  <c r="T99" i="65"/>
  <c r="E99" i="65"/>
  <c r="E25" i="44"/>
  <c r="H111" i="64"/>
  <c r="H4" i="44"/>
  <c r="U119" i="68"/>
  <c r="U82" i="44"/>
  <c r="V19" i="13"/>
  <c r="V19" i="16" s="1"/>
  <c r="V19" i="10"/>
  <c r="V14" i="10"/>
  <c r="V14" i="13"/>
  <c r="V14" i="16" s="1"/>
  <c r="Q3" i="17"/>
  <c r="S30" i="13"/>
  <c r="S30" i="16" s="1"/>
  <c r="S30" i="10"/>
  <c r="I119" i="68"/>
  <c r="I82" i="44"/>
  <c r="R4" i="45"/>
  <c r="S63" i="45"/>
  <c r="Q14" i="12"/>
  <c r="Q14" i="15" s="1"/>
  <c r="T14" i="12"/>
  <c r="T14" i="15" s="1"/>
  <c r="Q99" i="67"/>
  <c r="Q63" i="44"/>
  <c r="I99" i="70"/>
  <c r="I125" i="44"/>
  <c r="K111" i="64"/>
  <c r="K4" i="44"/>
  <c r="H119" i="68"/>
  <c r="H82" i="44"/>
  <c r="R119" i="68"/>
  <c r="R82" i="44"/>
  <c r="T119" i="68"/>
  <c r="T82" i="44"/>
  <c r="G99" i="67"/>
  <c r="G63" i="44"/>
  <c r="N99" i="67"/>
  <c r="N63" i="44"/>
  <c r="J99" i="69"/>
  <c r="J98" i="69" s="1"/>
  <c r="J106" i="44"/>
  <c r="J105" i="44" s="1"/>
  <c r="G99" i="69"/>
  <c r="G98" i="69" s="1"/>
  <c r="G106" i="44"/>
  <c r="G105" i="44" s="1"/>
  <c r="D99" i="66"/>
  <c r="D44" i="44"/>
  <c r="N119" i="68"/>
  <c r="N82" i="44"/>
  <c r="D99" i="65"/>
  <c r="D25" i="44"/>
  <c r="D99" i="69"/>
  <c r="D98" i="69" s="1"/>
  <c r="D106" i="44"/>
  <c r="D105" i="44" s="1"/>
  <c r="V83" i="68"/>
  <c r="V96" i="42"/>
  <c r="G14" i="13"/>
  <c r="G14" i="16" s="1"/>
  <c r="G14" i="10"/>
  <c r="C99" i="66"/>
  <c r="C44" i="44"/>
  <c r="T63" i="45"/>
  <c r="M99" i="65"/>
  <c r="M25" i="44"/>
  <c r="Q99" i="66"/>
  <c r="Q44" i="44"/>
  <c r="O14" i="12"/>
  <c r="O14" i="15" s="1"/>
  <c r="O99" i="67"/>
  <c r="O63" i="44"/>
  <c r="D111" i="64"/>
  <c r="D4" i="44"/>
  <c r="V106" i="45"/>
  <c r="E99" i="66"/>
  <c r="E44" i="44"/>
  <c r="C99" i="70"/>
  <c r="C125" i="44"/>
  <c r="G111" i="64"/>
  <c r="G4" i="44"/>
  <c r="P14" i="12"/>
  <c r="P14" i="15" s="1"/>
  <c r="B14" i="12"/>
  <c r="B14" i="15" s="1"/>
  <c r="E14" i="12"/>
  <c r="E14" i="15" s="1"/>
  <c r="K14" i="12"/>
  <c r="K14" i="15" s="1"/>
  <c r="R25" i="45"/>
  <c r="Q99" i="69"/>
  <c r="Q98" i="69" s="1"/>
  <c r="Q106" i="44"/>
  <c r="Q105" i="44" s="1"/>
  <c r="B99" i="66"/>
  <c r="B44" i="44"/>
  <c r="E99" i="69"/>
  <c r="E106" i="44"/>
  <c r="U99" i="66"/>
  <c r="V19" i="25"/>
  <c r="V19" i="28" s="1"/>
  <c r="V17" i="22"/>
  <c r="L84" i="71"/>
  <c r="L88" i="67"/>
  <c r="Q82" i="67"/>
  <c r="O82" i="70"/>
  <c r="B103" i="68"/>
  <c r="D87" i="71"/>
  <c r="E104" i="68"/>
  <c r="K84" i="67"/>
  <c r="F87" i="72"/>
  <c r="M99" i="68"/>
  <c r="I85" i="65"/>
  <c r="O85" i="66"/>
  <c r="O89" i="70"/>
  <c r="G88" i="72"/>
  <c r="J88" i="66"/>
  <c r="H108" i="68"/>
  <c r="K83" i="71"/>
  <c r="O82" i="69"/>
  <c r="H84" i="65"/>
  <c r="J84" i="67"/>
  <c r="S82" i="66"/>
  <c r="R84" i="70"/>
  <c r="U85" i="69"/>
  <c r="F88" i="65"/>
  <c r="S81" i="71"/>
  <c r="Q84" i="69"/>
  <c r="Q88" i="69"/>
  <c r="J89" i="66"/>
  <c r="O84" i="66"/>
  <c r="J85" i="65"/>
  <c r="H85" i="70"/>
  <c r="J84" i="71"/>
  <c r="P84" i="70"/>
  <c r="D104" i="68"/>
  <c r="Q85" i="67"/>
  <c r="Q81" i="72"/>
  <c r="R97" i="68"/>
  <c r="M89" i="69"/>
  <c r="K89" i="65"/>
  <c r="N100" i="68"/>
  <c r="K88" i="67"/>
  <c r="F84" i="72"/>
  <c r="G108" i="68"/>
  <c r="F104" i="68"/>
  <c r="K84" i="71"/>
  <c r="C107" i="68"/>
  <c r="F88" i="71"/>
  <c r="Q84" i="70"/>
  <c r="T20" i="56" l="1"/>
  <c r="R316" i="72"/>
  <c r="T381" i="64"/>
  <c r="R317" i="72"/>
  <c r="R163" i="56"/>
  <c r="R162" i="56"/>
  <c r="R13" i="21"/>
  <c r="K345" i="69"/>
  <c r="K122" i="56"/>
  <c r="F339" i="69"/>
  <c r="F116" i="56"/>
  <c r="L325" i="71"/>
  <c r="L153" i="56"/>
  <c r="G56" i="56"/>
  <c r="G345" i="69"/>
  <c r="G122" i="56"/>
  <c r="M345" i="69"/>
  <c r="M122" i="56"/>
  <c r="Q345" i="69"/>
  <c r="Q122" i="56"/>
  <c r="N345" i="69"/>
  <c r="N122" i="56"/>
  <c r="K116" i="56"/>
  <c r="K339" i="69"/>
  <c r="R334" i="72"/>
  <c r="R162" i="57"/>
  <c r="G13" i="21"/>
  <c r="J341" i="69"/>
  <c r="J118" i="56"/>
  <c r="V341" i="69"/>
  <c r="V118" i="56"/>
  <c r="I383" i="64"/>
  <c r="I22" i="56"/>
  <c r="H339" i="66"/>
  <c r="H54" i="56"/>
  <c r="R142" i="69"/>
  <c r="R111" i="46"/>
  <c r="I325" i="71"/>
  <c r="I153" i="56"/>
  <c r="G173" i="56"/>
  <c r="G327" i="72"/>
  <c r="T339" i="69"/>
  <c r="T116" i="56"/>
  <c r="U339" i="69"/>
  <c r="G352" i="72"/>
  <c r="G162" i="58"/>
  <c r="G406" i="72"/>
  <c r="G162" i="61"/>
  <c r="H325" i="71"/>
  <c r="H153" i="56"/>
  <c r="G141" i="56"/>
  <c r="G345" i="70"/>
  <c r="L325" i="72"/>
  <c r="L171" i="56"/>
  <c r="S339" i="69"/>
  <c r="S116" i="56"/>
  <c r="P334" i="72"/>
  <c r="P162" i="57"/>
  <c r="P406" i="72"/>
  <c r="P162" i="61"/>
  <c r="P352" i="72"/>
  <c r="P162" i="58"/>
  <c r="U325" i="71"/>
  <c r="U153" i="56"/>
  <c r="G334" i="72"/>
  <c r="G162" i="57"/>
  <c r="E339" i="69"/>
  <c r="E116" i="56"/>
  <c r="N339" i="69"/>
  <c r="N116" i="56"/>
  <c r="H341" i="69"/>
  <c r="H118" i="56"/>
  <c r="J122" i="56"/>
  <c r="G163" i="56"/>
  <c r="M339" i="69"/>
  <c r="M116" i="56"/>
  <c r="M341" i="69"/>
  <c r="M118" i="56"/>
  <c r="J339" i="69"/>
  <c r="J116" i="56"/>
  <c r="G325" i="71"/>
  <c r="G153" i="56"/>
  <c r="H423" i="68"/>
  <c r="H96" i="56"/>
  <c r="G162" i="56"/>
  <c r="F118" i="56"/>
  <c r="F341" i="69"/>
  <c r="E343" i="64"/>
  <c r="H73" i="56"/>
  <c r="H339" i="67"/>
  <c r="G331" i="72"/>
  <c r="G177" i="56"/>
  <c r="H345" i="69"/>
  <c r="H122" i="56"/>
  <c r="I341" i="69"/>
  <c r="I118" i="56"/>
  <c r="G339" i="66"/>
  <c r="G54" i="56"/>
  <c r="J345" i="69"/>
  <c r="S339" i="66"/>
  <c r="S54" i="56"/>
  <c r="P13" i="21"/>
  <c r="G341" i="70"/>
  <c r="G137" i="56"/>
  <c r="K376" i="64"/>
  <c r="K15" i="56"/>
  <c r="G376" i="64"/>
  <c r="G15" i="56"/>
  <c r="G339" i="69"/>
  <c r="G116" i="56"/>
  <c r="G325" i="72"/>
  <c r="G171" i="56"/>
  <c r="I345" i="69"/>
  <c r="U116" i="56"/>
  <c r="K339" i="66"/>
  <c r="K54" i="56"/>
  <c r="T341" i="67"/>
  <c r="T75" i="56"/>
  <c r="T118" i="56"/>
  <c r="T341" i="69"/>
  <c r="G317" i="72"/>
  <c r="P317" i="72"/>
  <c r="G339" i="70"/>
  <c r="G135" i="56"/>
  <c r="V339" i="69"/>
  <c r="V116" i="56"/>
  <c r="H339" i="70"/>
  <c r="H135" i="56"/>
  <c r="P163" i="56"/>
  <c r="G378" i="64"/>
  <c r="G17" i="56"/>
  <c r="U341" i="69"/>
  <c r="U118" i="56"/>
  <c r="E341" i="69"/>
  <c r="E118" i="56"/>
  <c r="G341" i="66"/>
  <c r="G316" i="72"/>
  <c r="P316" i="72"/>
  <c r="T73" i="56"/>
  <c r="T339" i="67"/>
  <c r="L341" i="69"/>
  <c r="L118" i="56"/>
  <c r="I122" i="56"/>
  <c r="G345" i="66"/>
  <c r="G60" i="56"/>
  <c r="P162" i="56"/>
  <c r="E345" i="69"/>
  <c r="E122" i="56"/>
  <c r="P12" i="24"/>
  <c r="P12" i="27" s="1"/>
  <c r="E378" i="64"/>
  <c r="E17" i="56"/>
  <c r="N341" i="69"/>
  <c r="N118" i="56"/>
  <c r="I116" i="56"/>
  <c r="I339" i="69"/>
  <c r="L339" i="69"/>
  <c r="L116" i="56"/>
  <c r="N339" i="66"/>
  <c r="N54" i="56"/>
  <c r="E376" i="64"/>
  <c r="E15" i="56"/>
  <c r="H345" i="67"/>
  <c r="H79" i="56"/>
  <c r="N345" i="66"/>
  <c r="N60" i="56"/>
  <c r="N325" i="71"/>
  <c r="N153" i="56"/>
  <c r="O325" i="72"/>
  <c r="O171" i="56"/>
  <c r="G341" i="69"/>
  <c r="G118" i="56"/>
  <c r="N56" i="56"/>
  <c r="N341" i="66"/>
  <c r="R352" i="72"/>
  <c r="R162" i="58"/>
  <c r="R162" i="61"/>
  <c r="R406" i="72"/>
  <c r="L345" i="69"/>
  <c r="L122" i="56"/>
  <c r="R121" i="46"/>
  <c r="R152" i="69"/>
  <c r="R156" i="70"/>
  <c r="R125" i="47"/>
  <c r="J139" i="69"/>
  <c r="J118" i="69"/>
  <c r="O194" i="67"/>
  <c r="O63" i="49"/>
  <c r="O251" i="67"/>
  <c r="O63" i="52"/>
  <c r="S6" i="46"/>
  <c r="S4" i="45"/>
  <c r="T139" i="66"/>
  <c r="T118" i="66"/>
  <c r="E191" i="68"/>
  <c r="E82" i="47"/>
  <c r="I88" i="66"/>
  <c r="C156" i="69"/>
  <c r="C155" i="69" s="1"/>
  <c r="C106" i="47"/>
  <c r="C105" i="47" s="1"/>
  <c r="Q191" i="68"/>
  <c r="Q82" i="47"/>
  <c r="C156" i="65"/>
  <c r="C25" i="47"/>
  <c r="E156" i="67"/>
  <c r="E63" i="47"/>
  <c r="I156" i="69"/>
  <c r="I155" i="69" s="1"/>
  <c r="I106" i="47"/>
  <c r="I105" i="47" s="1"/>
  <c r="D174" i="64"/>
  <c r="D4" i="47"/>
  <c r="F156" i="69"/>
  <c r="F155" i="69" s="1"/>
  <c r="F106" i="47"/>
  <c r="F105" i="47" s="1"/>
  <c r="I156" i="67"/>
  <c r="I63" i="47"/>
  <c r="J174" i="64"/>
  <c r="J4" i="47"/>
  <c r="E156" i="65"/>
  <c r="E25" i="47"/>
  <c r="L156" i="66"/>
  <c r="L44" i="47"/>
  <c r="L191" i="68"/>
  <c r="L82" i="47"/>
  <c r="T156" i="69"/>
  <c r="T106" i="47"/>
  <c r="E174" i="64"/>
  <c r="E4" i="47"/>
  <c r="J156" i="67"/>
  <c r="J63" i="47"/>
  <c r="H191" i="68"/>
  <c r="H82" i="47"/>
  <c r="B156" i="67"/>
  <c r="B63" i="47"/>
  <c r="S30" i="23"/>
  <c r="S30" i="26" s="1"/>
  <c r="R156" i="69"/>
  <c r="R106" i="47"/>
  <c r="I155" i="64"/>
  <c r="I132" i="64"/>
  <c r="J194" i="66"/>
  <c r="J44" i="49"/>
  <c r="J251" i="66"/>
  <c r="J44" i="52"/>
  <c r="N155" i="64"/>
  <c r="N132" i="64"/>
  <c r="J108" i="46"/>
  <c r="J106" i="45"/>
  <c r="C194" i="69"/>
  <c r="C193" i="69" s="1"/>
  <c r="C106" i="49"/>
  <c r="C105" i="49" s="1"/>
  <c r="C251" i="69"/>
  <c r="C250" i="69" s="1"/>
  <c r="C106" i="52"/>
  <c r="C105" i="52" s="1"/>
  <c r="V139" i="69"/>
  <c r="V118" i="69"/>
  <c r="E46" i="46"/>
  <c r="E44" i="45"/>
  <c r="C194" i="67"/>
  <c r="C63" i="49"/>
  <c r="C63" i="52"/>
  <c r="C251" i="67"/>
  <c r="Q175" i="66"/>
  <c r="Q44" i="48"/>
  <c r="Q232" i="66"/>
  <c r="Q44" i="51"/>
  <c r="O139" i="67"/>
  <c r="O118" i="67"/>
  <c r="O137" i="67" s="1"/>
  <c r="F139" i="69"/>
  <c r="F118" i="69"/>
  <c r="H27" i="46"/>
  <c r="H25" i="45"/>
  <c r="N175" i="67"/>
  <c r="N63" i="48"/>
  <c r="N63" i="51"/>
  <c r="N232" i="67"/>
  <c r="E169" i="68"/>
  <c r="E143" i="68"/>
  <c r="B194" i="70"/>
  <c r="B125" i="49"/>
  <c r="B251" i="70"/>
  <c r="B125" i="52"/>
  <c r="I139" i="65"/>
  <c r="I118" i="65"/>
  <c r="F127" i="46"/>
  <c r="F125" i="45"/>
  <c r="D194" i="69"/>
  <c r="D193" i="69" s="1"/>
  <c r="D106" i="49"/>
  <c r="D105" i="49" s="1"/>
  <c r="D106" i="52"/>
  <c r="D105" i="52" s="1"/>
  <c r="D251" i="69"/>
  <c r="D250" i="69" s="1"/>
  <c r="H195" i="64"/>
  <c r="H4" i="48"/>
  <c r="H4" i="51"/>
  <c r="H258" i="64"/>
  <c r="G139" i="70"/>
  <c r="G118" i="70"/>
  <c r="K27" i="46"/>
  <c r="K25" i="45"/>
  <c r="O139" i="65"/>
  <c r="O118" i="65"/>
  <c r="M195" i="64"/>
  <c r="M4" i="48"/>
  <c r="M258" i="64"/>
  <c r="M4" i="51"/>
  <c r="D14" i="13"/>
  <c r="D14" i="16" s="1"/>
  <c r="D14" i="10"/>
  <c r="I14" i="13"/>
  <c r="I14" i="16" s="1"/>
  <c r="I14" i="10"/>
  <c r="P139" i="65"/>
  <c r="P118" i="65"/>
  <c r="F6" i="46"/>
  <c r="F4" i="45"/>
  <c r="F175" i="69"/>
  <c r="F174" i="69" s="1"/>
  <c r="F106" i="48"/>
  <c r="F105" i="48" s="1"/>
  <c r="F232" i="69"/>
  <c r="F231" i="69" s="1"/>
  <c r="F106" i="51"/>
  <c r="F105" i="51" s="1"/>
  <c r="D155" i="64"/>
  <c r="D132" i="64"/>
  <c r="K139" i="66"/>
  <c r="K118" i="66"/>
  <c r="D194" i="67"/>
  <c r="D63" i="49"/>
  <c r="D63" i="52"/>
  <c r="D251" i="67"/>
  <c r="D27" i="46"/>
  <c r="D25" i="45"/>
  <c r="G239" i="68"/>
  <c r="G82" i="49"/>
  <c r="G82" i="52"/>
  <c r="G311" i="68"/>
  <c r="V195" i="64"/>
  <c r="V4" i="48"/>
  <c r="V258" i="64"/>
  <c r="V4" i="51"/>
  <c r="P175" i="67"/>
  <c r="P63" i="48"/>
  <c r="P232" i="67"/>
  <c r="P63" i="51"/>
  <c r="O139" i="69"/>
  <c r="O118" i="69"/>
  <c r="R175" i="66"/>
  <c r="R44" i="48"/>
  <c r="R232" i="66"/>
  <c r="R44" i="51"/>
  <c r="F175" i="70"/>
  <c r="F125" i="48"/>
  <c r="F125" i="51"/>
  <c r="F232" i="70"/>
  <c r="T28" i="24"/>
  <c r="T28" i="27" s="1"/>
  <c r="T28" i="21"/>
  <c r="L194" i="65"/>
  <c r="L25" i="49"/>
  <c r="L25" i="52"/>
  <c r="L251" i="65"/>
  <c r="S175" i="65"/>
  <c r="S25" i="48"/>
  <c r="S232" i="65"/>
  <c r="S25" i="51"/>
  <c r="N195" i="64"/>
  <c r="N4" i="48"/>
  <c r="N4" i="51"/>
  <c r="N258" i="64"/>
  <c r="Q139" i="69"/>
  <c r="Q118" i="69"/>
  <c r="N239" i="68"/>
  <c r="N82" i="49"/>
  <c r="N82" i="52"/>
  <c r="N311" i="68"/>
  <c r="R194" i="67"/>
  <c r="R63" i="49"/>
  <c r="R251" i="67"/>
  <c r="R63" i="52"/>
  <c r="F27" i="46"/>
  <c r="F25" i="45"/>
  <c r="Q239" i="68"/>
  <c r="Q82" i="49"/>
  <c r="Q82" i="52"/>
  <c r="Q311" i="68"/>
  <c r="O46" i="46"/>
  <c r="O44" i="45"/>
  <c r="U239" i="68"/>
  <c r="U82" i="49"/>
  <c r="U82" i="52"/>
  <c r="U311" i="68"/>
  <c r="G139" i="65"/>
  <c r="G118" i="65"/>
  <c r="Q27" i="25"/>
  <c r="Q27" i="28" s="1"/>
  <c r="Q3" i="22"/>
  <c r="Q6" i="46"/>
  <c r="Q4" i="45"/>
  <c r="F194" i="67"/>
  <c r="F63" i="49"/>
  <c r="F251" i="67"/>
  <c r="F63" i="52"/>
  <c r="E139" i="69"/>
  <c r="E118" i="69"/>
  <c r="E117" i="69" s="1"/>
  <c r="J239" i="68"/>
  <c r="J82" i="49"/>
  <c r="J311" i="68"/>
  <c r="J82" i="52"/>
  <c r="K169" i="68"/>
  <c r="K143" i="68"/>
  <c r="F175" i="65"/>
  <c r="F25" i="48"/>
  <c r="F25" i="51"/>
  <c r="F232" i="65"/>
  <c r="L139" i="66"/>
  <c r="L118" i="66"/>
  <c r="R65" i="46"/>
  <c r="R63" i="44"/>
  <c r="R63" i="46" s="1"/>
  <c r="T28" i="23"/>
  <c r="T28" i="26" s="1"/>
  <c r="Q139" i="66"/>
  <c r="Q118" i="66"/>
  <c r="F84" i="46"/>
  <c r="F82" i="45"/>
  <c r="V194" i="65"/>
  <c r="V25" i="49"/>
  <c r="V251" i="65"/>
  <c r="V25" i="52"/>
  <c r="S215" i="68"/>
  <c r="S82" i="48"/>
  <c r="S287" i="68"/>
  <c r="S82" i="51"/>
  <c r="T139" i="70"/>
  <c r="T118" i="70"/>
  <c r="R139" i="66"/>
  <c r="R118" i="66"/>
  <c r="B84" i="46"/>
  <c r="B82" i="45"/>
  <c r="O239" i="68"/>
  <c r="O82" i="49"/>
  <c r="O311" i="68"/>
  <c r="O82" i="52"/>
  <c r="P155" i="64"/>
  <c r="P132" i="64"/>
  <c r="G139" i="66"/>
  <c r="G118" i="66"/>
  <c r="N139" i="69"/>
  <c r="N118" i="69"/>
  <c r="D84" i="46"/>
  <c r="D82" i="45"/>
  <c r="P194" i="70"/>
  <c r="P125" i="49"/>
  <c r="P251" i="70"/>
  <c r="P125" i="52"/>
  <c r="C175" i="69"/>
  <c r="C174" i="69" s="1"/>
  <c r="C106" i="48"/>
  <c r="C105" i="48" s="1"/>
  <c r="C232" i="69"/>
  <c r="C231" i="69" s="1"/>
  <c r="C106" i="51"/>
  <c r="C105" i="51" s="1"/>
  <c r="R239" i="68"/>
  <c r="R82" i="49"/>
  <c r="R311" i="68"/>
  <c r="R82" i="52"/>
  <c r="L6" i="46"/>
  <c r="L4" i="45"/>
  <c r="I194" i="70"/>
  <c r="I125" i="49"/>
  <c r="I251" i="70"/>
  <c r="I125" i="52"/>
  <c r="V156" i="65"/>
  <c r="V25" i="47"/>
  <c r="E156" i="69"/>
  <c r="E155" i="69" s="1"/>
  <c r="E106" i="47"/>
  <c r="E105" i="47" s="1"/>
  <c r="S174" i="64"/>
  <c r="S4" i="47"/>
  <c r="N216" i="64"/>
  <c r="N4" i="49"/>
  <c r="N279" i="64"/>
  <c r="N4" i="52"/>
  <c r="D46" i="46"/>
  <c r="D44" i="45"/>
  <c r="D44" i="46" s="1"/>
  <c r="H139" i="65"/>
  <c r="H118" i="65"/>
  <c r="H137" i="65" s="1"/>
  <c r="I46" i="46"/>
  <c r="I44" i="45"/>
  <c r="D216" i="64"/>
  <c r="D4" i="49"/>
  <c r="D4" i="52"/>
  <c r="D279" i="64"/>
  <c r="G215" i="68"/>
  <c r="G82" i="48"/>
  <c r="G82" i="51"/>
  <c r="G287" i="68"/>
  <c r="R175" i="70"/>
  <c r="R125" i="48"/>
  <c r="R232" i="70"/>
  <c r="R125" i="51"/>
  <c r="M84" i="46"/>
  <c r="M82" i="45"/>
  <c r="O175" i="69"/>
  <c r="O174" i="69" s="1"/>
  <c r="O106" i="48"/>
  <c r="O105" i="48" s="1"/>
  <c r="O232" i="69"/>
  <c r="O231" i="69" s="1"/>
  <c r="O106" i="51"/>
  <c r="O105" i="51" s="1"/>
  <c r="F139" i="65"/>
  <c r="F118" i="65"/>
  <c r="G175" i="66"/>
  <c r="G44" i="48"/>
  <c r="G232" i="66"/>
  <c r="G44" i="51"/>
  <c r="O139" i="66"/>
  <c r="O118" i="66"/>
  <c r="M46" i="46"/>
  <c r="M44" i="45"/>
  <c r="F169" i="68"/>
  <c r="F143" i="68"/>
  <c r="B169" i="68"/>
  <c r="B143" i="68"/>
  <c r="D169" i="68"/>
  <c r="D143" i="68"/>
  <c r="H156" i="70"/>
  <c r="H125" i="47"/>
  <c r="R156" i="65"/>
  <c r="R25" i="47"/>
  <c r="Q156" i="66"/>
  <c r="Q44" i="47"/>
  <c r="Q156" i="69"/>
  <c r="Q155" i="69" s="1"/>
  <c r="Q106" i="47"/>
  <c r="Q105" i="47" s="1"/>
  <c r="H156" i="67"/>
  <c r="H63" i="47"/>
  <c r="M156" i="66"/>
  <c r="M44" i="47"/>
  <c r="T156" i="66"/>
  <c r="T44" i="47"/>
  <c r="R156" i="66"/>
  <c r="R44" i="47"/>
  <c r="S156" i="67"/>
  <c r="S63" i="47"/>
  <c r="J156" i="69"/>
  <c r="J155" i="69" s="1"/>
  <c r="J106" i="47"/>
  <c r="J105" i="47" s="1"/>
  <c r="I156" i="66"/>
  <c r="I44" i="47"/>
  <c r="H174" i="64"/>
  <c r="H4" i="47"/>
  <c r="R174" i="64"/>
  <c r="R4" i="47"/>
  <c r="K191" i="68"/>
  <c r="K82" i="47"/>
  <c r="H156" i="69"/>
  <c r="H155" i="69" s="1"/>
  <c r="H106" i="47"/>
  <c r="H105" i="47" s="1"/>
  <c r="O156" i="67"/>
  <c r="O63" i="47"/>
  <c r="P156" i="65"/>
  <c r="P25" i="47"/>
  <c r="S156" i="70"/>
  <c r="S125" i="47"/>
  <c r="F156" i="67"/>
  <c r="F63" i="47"/>
  <c r="E105" i="44"/>
  <c r="Q175" i="69"/>
  <c r="Q174" i="69" s="1"/>
  <c r="Q106" i="48"/>
  <c r="Q105" i="48" s="1"/>
  <c r="Q106" i="51"/>
  <c r="Q105" i="51" s="1"/>
  <c r="Q232" i="69"/>
  <c r="Q231" i="69" s="1"/>
  <c r="T169" i="68"/>
  <c r="T143" i="68"/>
  <c r="J194" i="69"/>
  <c r="J193" i="69" s="1"/>
  <c r="J106" i="49"/>
  <c r="J105" i="49" s="1"/>
  <c r="J251" i="69"/>
  <c r="J250" i="69" s="1"/>
  <c r="J106" i="52"/>
  <c r="J105" i="52" s="1"/>
  <c r="E194" i="66"/>
  <c r="E44" i="49"/>
  <c r="E44" i="52"/>
  <c r="E251" i="66"/>
  <c r="C175" i="66"/>
  <c r="C44" i="48"/>
  <c r="C44" i="51"/>
  <c r="C232" i="66"/>
  <c r="M108" i="46"/>
  <c r="M106" i="45"/>
  <c r="D139" i="66"/>
  <c r="D118" i="66"/>
  <c r="H194" i="65"/>
  <c r="H25" i="49"/>
  <c r="H251" i="65"/>
  <c r="H25" i="52"/>
  <c r="K195" i="64"/>
  <c r="K4" i="48"/>
  <c r="K258" i="64"/>
  <c r="K4" i="51"/>
  <c r="I139" i="66"/>
  <c r="I118" i="66"/>
  <c r="F194" i="70"/>
  <c r="F125" i="49"/>
  <c r="F251" i="70"/>
  <c r="F125" i="52"/>
  <c r="T14" i="10"/>
  <c r="T14" i="13"/>
  <c r="T14" i="16" s="1"/>
  <c r="R216" i="64"/>
  <c r="R4" i="49"/>
  <c r="R4" i="52"/>
  <c r="R279" i="64"/>
  <c r="U215" i="68"/>
  <c r="U82" i="48"/>
  <c r="U82" i="51"/>
  <c r="U287" i="68"/>
  <c r="B139" i="65"/>
  <c r="B118" i="65"/>
  <c r="F46" i="46"/>
  <c r="F44" i="45"/>
  <c r="T27" i="46"/>
  <c r="T25" i="44"/>
  <c r="T25" i="46" s="1"/>
  <c r="K194" i="65"/>
  <c r="K25" i="49"/>
  <c r="K25" i="52"/>
  <c r="K251" i="65"/>
  <c r="H84" i="46"/>
  <c r="H82" i="45"/>
  <c r="J175" i="67"/>
  <c r="J63" i="48"/>
  <c r="J232" i="67"/>
  <c r="J63" i="51"/>
  <c r="N139" i="67"/>
  <c r="N118" i="67"/>
  <c r="P139" i="67"/>
  <c r="P118" i="67"/>
  <c r="F216" i="64"/>
  <c r="F4" i="49"/>
  <c r="F4" i="52"/>
  <c r="F279" i="64"/>
  <c r="U139" i="66"/>
  <c r="U118" i="66"/>
  <c r="K175" i="65"/>
  <c r="K25" i="48"/>
  <c r="K232" i="65"/>
  <c r="K25" i="51"/>
  <c r="M139" i="67"/>
  <c r="M118" i="67"/>
  <c r="D194" i="65"/>
  <c r="D25" i="49"/>
  <c r="D25" i="52"/>
  <c r="D251" i="65"/>
  <c r="G139" i="69"/>
  <c r="G118" i="69"/>
  <c r="F195" i="64"/>
  <c r="F4" i="48"/>
  <c r="F4" i="51"/>
  <c r="F258" i="64"/>
  <c r="C127" i="46"/>
  <c r="C125" i="45"/>
  <c r="R175" i="69"/>
  <c r="R106" i="48"/>
  <c r="R232" i="69"/>
  <c r="R106" i="51"/>
  <c r="N139" i="70"/>
  <c r="N118" i="70"/>
  <c r="J215" i="68"/>
  <c r="J82" i="48"/>
  <c r="J82" i="51"/>
  <c r="J287" i="68"/>
  <c r="M169" i="68"/>
  <c r="M143" i="68"/>
  <c r="C215" i="68"/>
  <c r="C82" i="48"/>
  <c r="C287" i="68"/>
  <c r="C82" i="51"/>
  <c r="K139" i="67"/>
  <c r="K118" i="67"/>
  <c r="D175" i="70"/>
  <c r="D125" i="48"/>
  <c r="D125" i="51"/>
  <c r="D232" i="70"/>
  <c r="S155" i="64"/>
  <c r="S132" i="64"/>
  <c r="F194" i="65"/>
  <c r="F25" i="49"/>
  <c r="F251" i="65"/>
  <c r="F25" i="52"/>
  <c r="N139" i="65"/>
  <c r="N118" i="65"/>
  <c r="U27" i="46"/>
  <c r="U25" i="45"/>
  <c r="C175" i="65"/>
  <c r="C25" i="48"/>
  <c r="C25" i="51"/>
  <c r="C232" i="65"/>
  <c r="O194" i="66"/>
  <c r="O44" i="49"/>
  <c r="O251" i="66"/>
  <c r="O44" i="52"/>
  <c r="M139" i="66"/>
  <c r="M118" i="66"/>
  <c r="S65" i="46"/>
  <c r="S63" i="44"/>
  <c r="S63" i="46" s="1"/>
  <c r="Q216" i="64"/>
  <c r="Q4" i="49"/>
  <c r="Q279" i="64"/>
  <c r="Q4" i="52"/>
  <c r="T194" i="66"/>
  <c r="T44" i="49"/>
  <c r="T44" i="52"/>
  <c r="T251" i="66"/>
  <c r="U175" i="69"/>
  <c r="U106" i="48"/>
  <c r="U232" i="69"/>
  <c r="U106" i="51"/>
  <c r="L175" i="70"/>
  <c r="L125" i="48"/>
  <c r="L125" i="51"/>
  <c r="L232" i="70"/>
  <c r="V155" i="64"/>
  <c r="V132" i="64"/>
  <c r="R175" i="67"/>
  <c r="R63" i="48"/>
  <c r="R232" i="67"/>
  <c r="R63" i="51"/>
  <c r="I175" i="66"/>
  <c r="I44" i="48"/>
  <c r="I232" i="66"/>
  <c r="I44" i="51"/>
  <c r="K175" i="69"/>
  <c r="K174" i="69" s="1"/>
  <c r="K106" i="48"/>
  <c r="K105" i="48" s="1"/>
  <c r="K232" i="69"/>
  <c r="K231" i="69" s="1"/>
  <c r="K106" i="51"/>
  <c r="K105" i="51" s="1"/>
  <c r="O139" i="70"/>
  <c r="O118" i="70"/>
  <c r="M27" i="46"/>
  <c r="M25" i="45"/>
  <c r="C175" i="67"/>
  <c r="C63" i="48"/>
  <c r="C232" i="67"/>
  <c r="C63" i="51"/>
  <c r="F239" i="68"/>
  <c r="F82" i="49"/>
  <c r="F311" i="68"/>
  <c r="F82" i="52"/>
  <c r="V84" i="46"/>
  <c r="V82" i="45"/>
  <c r="H139" i="70"/>
  <c r="H118" i="70"/>
  <c r="B239" i="68"/>
  <c r="B82" i="49"/>
  <c r="B82" i="52"/>
  <c r="B311" i="68"/>
  <c r="I65" i="46"/>
  <c r="I63" i="45"/>
  <c r="C6" i="46"/>
  <c r="C4" i="45"/>
  <c r="M139" i="70"/>
  <c r="M118" i="70"/>
  <c r="R6" i="46"/>
  <c r="R4" i="44"/>
  <c r="D239" i="68"/>
  <c r="D82" i="49"/>
  <c r="D311" i="68"/>
  <c r="D82" i="52"/>
  <c r="U14" i="10"/>
  <c r="U14" i="13"/>
  <c r="U14" i="16" s="1"/>
  <c r="V108" i="46"/>
  <c r="V106" i="44"/>
  <c r="V106" i="46" s="1"/>
  <c r="L216" i="64"/>
  <c r="L4" i="49"/>
  <c r="L4" i="52"/>
  <c r="L279" i="64"/>
  <c r="V27" i="46"/>
  <c r="V25" i="44"/>
  <c r="V25" i="46" s="1"/>
  <c r="H156" i="65"/>
  <c r="H25" i="47"/>
  <c r="R156" i="67"/>
  <c r="R63" i="47"/>
  <c r="F194" i="69"/>
  <c r="F193" i="69" s="1"/>
  <c r="F106" i="49"/>
  <c r="F105" i="49" s="1"/>
  <c r="F106" i="52"/>
  <c r="F105" i="52" s="1"/>
  <c r="F251" i="69"/>
  <c r="F250" i="69" s="1"/>
  <c r="G194" i="70"/>
  <c r="G125" i="49"/>
  <c r="G125" i="52"/>
  <c r="G251" i="70"/>
  <c r="P65" i="46"/>
  <c r="P63" i="45"/>
  <c r="F155" i="64"/>
  <c r="F132" i="64"/>
  <c r="F153" i="64" s="1"/>
  <c r="M65" i="46"/>
  <c r="M63" i="45"/>
  <c r="T46" i="46"/>
  <c r="T44" i="44"/>
  <c r="T44" i="46" s="1"/>
  <c r="S175" i="69"/>
  <c r="S106" i="48"/>
  <c r="S106" i="51"/>
  <c r="S232" i="69"/>
  <c r="N127" i="46"/>
  <c r="N125" i="45"/>
  <c r="I175" i="65"/>
  <c r="I25" i="48"/>
  <c r="I232" i="65"/>
  <c r="I25" i="51"/>
  <c r="K239" i="68"/>
  <c r="K82" i="49"/>
  <c r="K311" i="68"/>
  <c r="K82" i="52"/>
  <c r="B174" i="64"/>
  <c r="B4" i="47"/>
  <c r="N174" i="64"/>
  <c r="N4" i="47"/>
  <c r="P156" i="66"/>
  <c r="P44" i="47"/>
  <c r="C156" i="70"/>
  <c r="C125" i="47"/>
  <c r="U191" i="68"/>
  <c r="U82" i="47"/>
  <c r="P156" i="69"/>
  <c r="P155" i="69" s="1"/>
  <c r="P106" i="47"/>
  <c r="P105" i="47" s="1"/>
  <c r="R152" i="70"/>
  <c r="R140" i="46"/>
  <c r="V174" i="64"/>
  <c r="V4" i="47"/>
  <c r="M191" i="68"/>
  <c r="M82" i="47"/>
  <c r="O156" i="65"/>
  <c r="O25" i="47"/>
  <c r="V156" i="70"/>
  <c r="V125" i="47"/>
  <c r="U156" i="67"/>
  <c r="U63" i="47"/>
  <c r="U156" i="66"/>
  <c r="U44" i="47"/>
  <c r="U174" i="64"/>
  <c r="U4" i="47"/>
  <c r="P156" i="70"/>
  <c r="P125" i="47"/>
  <c r="J156" i="66"/>
  <c r="J44" i="47"/>
  <c r="O156" i="70"/>
  <c r="O125" i="47"/>
  <c r="F191" i="68"/>
  <c r="F82" i="47"/>
  <c r="N156" i="69"/>
  <c r="N155" i="69" s="1"/>
  <c r="N106" i="47"/>
  <c r="N105" i="47" s="1"/>
  <c r="G156" i="67"/>
  <c r="G63" i="47"/>
  <c r="E98" i="69"/>
  <c r="T239" i="68"/>
  <c r="T82" i="49"/>
  <c r="T311" i="68"/>
  <c r="T82" i="52"/>
  <c r="B14" i="13"/>
  <c r="B14" i="16" s="1"/>
  <c r="B14" i="10"/>
  <c r="C175" i="70"/>
  <c r="C125" i="48"/>
  <c r="C232" i="70"/>
  <c r="C125" i="51"/>
  <c r="H108" i="46"/>
  <c r="H106" i="45"/>
  <c r="O175" i="67"/>
  <c r="O63" i="48"/>
  <c r="O232" i="67"/>
  <c r="O63" i="51"/>
  <c r="M175" i="65"/>
  <c r="M25" i="48"/>
  <c r="M232" i="65"/>
  <c r="M25" i="51"/>
  <c r="T139" i="67"/>
  <c r="T118" i="67"/>
  <c r="M139" i="69"/>
  <c r="M118" i="69"/>
  <c r="D194" i="66"/>
  <c r="D44" i="49"/>
  <c r="D251" i="66"/>
  <c r="D44" i="52"/>
  <c r="G175" i="67"/>
  <c r="G63" i="48"/>
  <c r="G232" i="67"/>
  <c r="G63" i="51"/>
  <c r="E6" i="46"/>
  <c r="E4" i="45"/>
  <c r="I194" i="66"/>
  <c r="I44" i="49"/>
  <c r="I251" i="66"/>
  <c r="I44" i="52"/>
  <c r="C27" i="46"/>
  <c r="C25" i="45"/>
  <c r="I215" i="68"/>
  <c r="I82" i="48"/>
  <c r="I287" i="68"/>
  <c r="I82" i="51"/>
  <c r="J6" i="46"/>
  <c r="J4" i="45"/>
  <c r="B194" i="65"/>
  <c r="B25" i="49"/>
  <c r="B251" i="65"/>
  <c r="B25" i="52"/>
  <c r="F139" i="66"/>
  <c r="F118" i="66"/>
  <c r="E65" i="46"/>
  <c r="E63" i="45"/>
  <c r="E63" i="46" s="1"/>
  <c r="D215" i="68"/>
  <c r="D82" i="48"/>
  <c r="D287" i="68"/>
  <c r="D82" i="51"/>
  <c r="H169" i="68"/>
  <c r="H143" i="68"/>
  <c r="N194" i="67"/>
  <c r="N63" i="49"/>
  <c r="N251" i="67"/>
  <c r="N63" i="52"/>
  <c r="P194" i="67"/>
  <c r="P63" i="49"/>
  <c r="P63" i="52"/>
  <c r="P251" i="67"/>
  <c r="O175" i="70"/>
  <c r="O125" i="48"/>
  <c r="O232" i="70"/>
  <c r="O125" i="51"/>
  <c r="U194" i="66"/>
  <c r="U44" i="49"/>
  <c r="U251" i="66"/>
  <c r="U44" i="52"/>
  <c r="O175" i="66"/>
  <c r="O44" i="48"/>
  <c r="O44" i="51"/>
  <c r="O232" i="66"/>
  <c r="M194" i="67"/>
  <c r="M63" i="49"/>
  <c r="M251" i="67"/>
  <c r="M63" i="52"/>
  <c r="T175" i="66"/>
  <c r="T44" i="48"/>
  <c r="T44" i="51"/>
  <c r="T232" i="66"/>
  <c r="P175" i="66"/>
  <c r="P44" i="48"/>
  <c r="P232" i="66"/>
  <c r="P44" i="51"/>
  <c r="G194" i="69"/>
  <c r="G193" i="69" s="1"/>
  <c r="G106" i="49"/>
  <c r="G105" i="49" s="1"/>
  <c r="G251" i="69"/>
  <c r="G250" i="69" s="1"/>
  <c r="G106" i="52"/>
  <c r="G105" i="52" s="1"/>
  <c r="H175" i="69"/>
  <c r="H174" i="69" s="1"/>
  <c r="H106" i="48"/>
  <c r="H105" i="48" s="1"/>
  <c r="H232" i="69"/>
  <c r="H231" i="69" s="1"/>
  <c r="H106" i="51"/>
  <c r="H105" i="51" s="1"/>
  <c r="E175" i="70"/>
  <c r="E125" i="48"/>
  <c r="E232" i="70"/>
  <c r="E125" i="51"/>
  <c r="C139" i="70"/>
  <c r="C118" i="70"/>
  <c r="L175" i="69"/>
  <c r="L174" i="69" s="1"/>
  <c r="L106" i="48"/>
  <c r="L105" i="48" s="1"/>
  <c r="L106" i="51"/>
  <c r="L105" i="51" s="1"/>
  <c r="L232" i="69"/>
  <c r="L231" i="69" s="1"/>
  <c r="H14" i="13"/>
  <c r="H14" i="16" s="1"/>
  <c r="H14" i="10"/>
  <c r="N194" i="70"/>
  <c r="N125" i="49"/>
  <c r="N251" i="70"/>
  <c r="N125" i="52"/>
  <c r="S84" i="46"/>
  <c r="S82" i="45"/>
  <c r="M239" i="68"/>
  <c r="M82" i="49"/>
  <c r="M82" i="52"/>
  <c r="M311" i="68"/>
  <c r="K194" i="67"/>
  <c r="K63" i="49"/>
  <c r="K251" i="67"/>
  <c r="K63" i="52"/>
  <c r="S216" i="64"/>
  <c r="S4" i="49"/>
  <c r="S279" i="64"/>
  <c r="S4" i="52"/>
  <c r="M6" i="46"/>
  <c r="M4" i="45"/>
  <c r="N194" i="65"/>
  <c r="N25" i="49"/>
  <c r="N25" i="52"/>
  <c r="N251" i="65"/>
  <c r="U139" i="65"/>
  <c r="U118" i="65"/>
  <c r="J27" i="46"/>
  <c r="J25" i="45"/>
  <c r="M194" i="66"/>
  <c r="M44" i="49"/>
  <c r="M251" i="66"/>
  <c r="M44" i="52"/>
  <c r="M175" i="70"/>
  <c r="M125" i="48"/>
  <c r="M232" i="70"/>
  <c r="M125" i="51"/>
  <c r="U108" i="46"/>
  <c r="U106" i="45"/>
  <c r="M175" i="67"/>
  <c r="M63" i="48"/>
  <c r="M232" i="67"/>
  <c r="M63" i="51"/>
  <c r="T139" i="65"/>
  <c r="T118" i="65"/>
  <c r="V216" i="64"/>
  <c r="V4" i="49"/>
  <c r="V4" i="52"/>
  <c r="V279" i="64"/>
  <c r="T108" i="46"/>
  <c r="T106" i="44"/>
  <c r="T106" i="46" s="1"/>
  <c r="O194" i="70"/>
  <c r="O125" i="49"/>
  <c r="O251" i="70"/>
  <c r="O125" i="52"/>
  <c r="M139" i="65"/>
  <c r="M118" i="65"/>
  <c r="T155" i="64"/>
  <c r="T132" i="64"/>
  <c r="V175" i="67"/>
  <c r="V63" i="48"/>
  <c r="V232" i="67"/>
  <c r="V63" i="51"/>
  <c r="V169" i="68"/>
  <c r="V143" i="68"/>
  <c r="P108" i="46"/>
  <c r="P106" i="45"/>
  <c r="H194" i="70"/>
  <c r="H125" i="49"/>
  <c r="H251" i="70"/>
  <c r="H125" i="52"/>
  <c r="R127" i="46"/>
  <c r="R125" i="45"/>
  <c r="P195" i="64"/>
  <c r="P4" i="48"/>
  <c r="P258" i="64"/>
  <c r="P4" i="51"/>
  <c r="I139" i="67"/>
  <c r="I118" i="67"/>
  <c r="C155" i="64"/>
  <c r="C132" i="64"/>
  <c r="M194" i="70"/>
  <c r="M125" i="49"/>
  <c r="M125" i="52"/>
  <c r="M251" i="70"/>
  <c r="G6" i="46"/>
  <c r="G4" i="45"/>
  <c r="L175" i="66"/>
  <c r="L44" i="48"/>
  <c r="L44" i="51"/>
  <c r="L232" i="66"/>
  <c r="R108" i="46"/>
  <c r="R106" i="45"/>
  <c r="B175" i="70"/>
  <c r="B125" i="48"/>
  <c r="B232" i="70"/>
  <c r="B125" i="51"/>
  <c r="L84" i="46"/>
  <c r="L82" i="45"/>
  <c r="J175" i="70"/>
  <c r="J125" i="48"/>
  <c r="J232" i="70"/>
  <c r="J125" i="51"/>
  <c r="G156" i="69"/>
  <c r="G155" i="69" s="1"/>
  <c r="G106" i="47"/>
  <c r="G105" i="47" s="1"/>
  <c r="C174" i="64"/>
  <c r="C4" i="47"/>
  <c r="D191" i="68"/>
  <c r="D82" i="47"/>
  <c r="T156" i="67"/>
  <c r="T63" i="47"/>
  <c r="V194" i="69"/>
  <c r="V106" i="49"/>
  <c r="V251" i="69"/>
  <c r="V106" i="52"/>
  <c r="K194" i="66"/>
  <c r="K44" i="49"/>
  <c r="K44" i="52"/>
  <c r="K251" i="66"/>
  <c r="O194" i="69"/>
  <c r="O106" i="49"/>
  <c r="O106" i="52"/>
  <c r="O251" i="69"/>
  <c r="N27" i="46"/>
  <c r="N25" i="45"/>
  <c r="Q155" i="64"/>
  <c r="Q132" i="64"/>
  <c r="O127" i="46"/>
  <c r="O125" i="45"/>
  <c r="C195" i="64"/>
  <c r="C4" i="48"/>
  <c r="C4" i="51"/>
  <c r="C258" i="64"/>
  <c r="L174" i="64"/>
  <c r="L4" i="47"/>
  <c r="Q174" i="64"/>
  <c r="Q4" i="47"/>
  <c r="T174" i="64"/>
  <c r="T4" i="47"/>
  <c r="L156" i="65"/>
  <c r="L25" i="47"/>
  <c r="M156" i="65"/>
  <c r="M25" i="47"/>
  <c r="R191" i="68"/>
  <c r="R82" i="47"/>
  <c r="P191" i="68"/>
  <c r="P82" i="47"/>
  <c r="N156" i="65"/>
  <c r="N25" i="47"/>
  <c r="C156" i="66"/>
  <c r="C44" i="47"/>
  <c r="F156" i="66"/>
  <c r="F44" i="47"/>
  <c r="V156" i="67"/>
  <c r="V63" i="47"/>
  <c r="O156" i="69"/>
  <c r="O155" i="69" s="1"/>
  <c r="O106" i="47"/>
  <c r="O105" i="47" s="1"/>
  <c r="H156" i="66"/>
  <c r="H44" i="47"/>
  <c r="I191" i="68"/>
  <c r="I82" i="47"/>
  <c r="Q156" i="70"/>
  <c r="Q125" i="47"/>
  <c r="E156" i="70"/>
  <c r="E125" i="47"/>
  <c r="V17" i="25"/>
  <c r="V17" i="28" s="1"/>
  <c r="U46" i="46"/>
  <c r="U44" i="44"/>
  <c r="U44" i="46" s="1"/>
  <c r="E175" i="69"/>
  <c r="E174" i="69" s="1"/>
  <c r="E106" i="48"/>
  <c r="E105" i="48" s="1"/>
  <c r="E106" i="51"/>
  <c r="E105" i="51" s="1"/>
  <c r="E232" i="69"/>
  <c r="E231" i="69" s="1"/>
  <c r="R139" i="65"/>
  <c r="R118" i="65"/>
  <c r="R137" i="65" s="1"/>
  <c r="I108" i="46"/>
  <c r="I106" i="45"/>
  <c r="K14" i="13"/>
  <c r="K14" i="16" s="1"/>
  <c r="K14" i="10"/>
  <c r="D195" i="64"/>
  <c r="D4" i="48"/>
  <c r="D258" i="64"/>
  <c r="D4" i="51"/>
  <c r="H139" i="69"/>
  <c r="H118" i="69"/>
  <c r="O14" i="13"/>
  <c r="O14" i="16" s="1"/>
  <c r="O14" i="10"/>
  <c r="P84" i="46"/>
  <c r="P82" i="45"/>
  <c r="V65" i="46"/>
  <c r="V63" i="45"/>
  <c r="T194" i="67"/>
  <c r="T63" i="49"/>
  <c r="T251" i="67"/>
  <c r="T63" i="52"/>
  <c r="O6" i="46"/>
  <c r="O4" i="45"/>
  <c r="M194" i="69"/>
  <c r="M193" i="69" s="1"/>
  <c r="M106" i="49"/>
  <c r="M105" i="49" s="1"/>
  <c r="M106" i="52"/>
  <c r="M105" i="52" s="1"/>
  <c r="M251" i="69"/>
  <c r="M250" i="69" s="1"/>
  <c r="D175" i="66"/>
  <c r="D44" i="48"/>
  <c r="D44" i="51"/>
  <c r="D232" i="66"/>
  <c r="R215" i="68"/>
  <c r="R82" i="48"/>
  <c r="R287" i="68"/>
  <c r="R82" i="51"/>
  <c r="E155" i="64"/>
  <c r="E132" i="64"/>
  <c r="L127" i="46"/>
  <c r="L125" i="45"/>
  <c r="I175" i="70"/>
  <c r="I125" i="48"/>
  <c r="I125" i="51"/>
  <c r="I232" i="70"/>
  <c r="Q14" i="13"/>
  <c r="Q14" i="16" s="1"/>
  <c r="Q14" i="10"/>
  <c r="C139" i="65"/>
  <c r="C118" i="65"/>
  <c r="N46" i="46"/>
  <c r="N44" i="45"/>
  <c r="J155" i="64"/>
  <c r="J132" i="64"/>
  <c r="C46" i="46"/>
  <c r="C44" i="45"/>
  <c r="F194" i="66"/>
  <c r="F44" i="49"/>
  <c r="F44" i="52"/>
  <c r="F251" i="66"/>
  <c r="T175" i="65"/>
  <c r="T25" i="48"/>
  <c r="T232" i="65"/>
  <c r="T25" i="51"/>
  <c r="E139" i="67"/>
  <c r="E118" i="67"/>
  <c r="B108" i="46"/>
  <c r="B106" i="45"/>
  <c r="H239" i="68"/>
  <c r="H82" i="49"/>
  <c r="H311" i="68"/>
  <c r="H82" i="52"/>
  <c r="G65" i="46"/>
  <c r="G63" i="45"/>
  <c r="L175" i="65"/>
  <c r="L25" i="48"/>
  <c r="L232" i="65"/>
  <c r="L25" i="51"/>
  <c r="S139" i="70"/>
  <c r="S118" i="70"/>
  <c r="M175" i="69"/>
  <c r="M174" i="69" s="1"/>
  <c r="M106" i="48"/>
  <c r="M105" i="48" s="1"/>
  <c r="M232" i="69"/>
  <c r="M231" i="69" s="1"/>
  <c r="M106" i="51"/>
  <c r="M105" i="51" s="1"/>
  <c r="G175" i="70"/>
  <c r="G125" i="48"/>
  <c r="G232" i="70"/>
  <c r="G125" i="51"/>
  <c r="G175" i="65"/>
  <c r="G25" i="48"/>
  <c r="G232" i="65"/>
  <c r="G25" i="51"/>
  <c r="O175" i="65"/>
  <c r="O25" i="48"/>
  <c r="O232" i="65"/>
  <c r="O25" i="51"/>
  <c r="M14" i="13"/>
  <c r="M14" i="16" s="1"/>
  <c r="M14" i="10"/>
  <c r="V127" i="46"/>
  <c r="V125" i="45"/>
  <c r="Q215" i="68"/>
  <c r="Q82" i="48"/>
  <c r="Q287" i="68"/>
  <c r="Q82" i="51"/>
  <c r="S139" i="66"/>
  <c r="S118" i="66"/>
  <c r="C194" i="70"/>
  <c r="C125" i="49"/>
  <c r="C125" i="52"/>
  <c r="C251" i="70"/>
  <c r="Q65" i="46"/>
  <c r="Q63" i="45"/>
  <c r="N175" i="69"/>
  <c r="N174" i="69" s="1"/>
  <c r="N106" i="48"/>
  <c r="N105" i="48" s="1"/>
  <c r="N106" i="51"/>
  <c r="N105" i="51" s="1"/>
  <c r="N232" i="69"/>
  <c r="N231" i="69" s="1"/>
  <c r="Q175" i="65"/>
  <c r="Q25" i="48"/>
  <c r="Q25" i="51"/>
  <c r="Q232" i="65"/>
  <c r="S169" i="68"/>
  <c r="S143" i="68"/>
  <c r="Q27" i="46"/>
  <c r="Q25" i="45"/>
  <c r="D175" i="67"/>
  <c r="D63" i="48"/>
  <c r="D232" i="67"/>
  <c r="D63" i="51"/>
  <c r="U216" i="64"/>
  <c r="U4" i="49"/>
  <c r="U279" i="64"/>
  <c r="U4" i="52"/>
  <c r="P46" i="46"/>
  <c r="P44" i="45"/>
  <c r="U194" i="70"/>
  <c r="U125" i="49"/>
  <c r="U125" i="52"/>
  <c r="U251" i="70"/>
  <c r="M155" i="64"/>
  <c r="M132" i="64"/>
  <c r="U65" i="46"/>
  <c r="U63" i="45"/>
  <c r="U194" i="65"/>
  <c r="U25" i="49"/>
  <c r="U25" i="52"/>
  <c r="U251" i="65"/>
  <c r="J139" i="65"/>
  <c r="J118" i="65"/>
  <c r="S175" i="67"/>
  <c r="S63" i="48"/>
  <c r="S232" i="67"/>
  <c r="S63" i="51"/>
  <c r="V215" i="68"/>
  <c r="V82" i="48"/>
  <c r="V287" i="68"/>
  <c r="V82" i="51"/>
  <c r="S139" i="69"/>
  <c r="S118" i="69"/>
  <c r="U139" i="69"/>
  <c r="U118" i="69"/>
  <c r="E27" i="46"/>
  <c r="E25" i="45"/>
  <c r="E25" i="46" s="1"/>
  <c r="T194" i="65"/>
  <c r="T25" i="49"/>
  <c r="T25" i="52"/>
  <c r="T251" i="65"/>
  <c r="H175" i="66"/>
  <c r="H44" i="48"/>
  <c r="H44" i="51"/>
  <c r="H232" i="66"/>
  <c r="B6" i="46"/>
  <c r="B4" i="45"/>
  <c r="N175" i="66"/>
  <c r="N44" i="48"/>
  <c r="N232" i="66"/>
  <c r="N44" i="51"/>
  <c r="M194" i="65"/>
  <c r="M25" i="49"/>
  <c r="M25" i="52"/>
  <c r="M251" i="65"/>
  <c r="V239" i="68"/>
  <c r="V82" i="49"/>
  <c r="V311" i="68"/>
  <c r="V82" i="52"/>
  <c r="P139" i="69"/>
  <c r="P118" i="69"/>
  <c r="R27" i="46"/>
  <c r="R25" i="44"/>
  <c r="R25" i="46" s="1"/>
  <c r="B215" i="68"/>
  <c r="B82" i="48"/>
  <c r="B82" i="51"/>
  <c r="B287" i="68"/>
  <c r="O215" i="68"/>
  <c r="O82" i="48"/>
  <c r="O287" i="68"/>
  <c r="O82" i="51"/>
  <c r="R139" i="70"/>
  <c r="R118" i="70"/>
  <c r="I194" i="67"/>
  <c r="I63" i="49"/>
  <c r="I63" i="52"/>
  <c r="I251" i="67"/>
  <c r="C216" i="64"/>
  <c r="C4" i="49"/>
  <c r="C279" i="64"/>
  <c r="C4" i="52"/>
  <c r="R4" i="48"/>
  <c r="R195" i="64"/>
  <c r="R4" i="51"/>
  <c r="R258" i="64"/>
  <c r="G155" i="64"/>
  <c r="G132" i="64"/>
  <c r="E127" i="46"/>
  <c r="E125" i="45"/>
  <c r="R139" i="69"/>
  <c r="R118" i="69"/>
  <c r="S46" i="46"/>
  <c r="S44" i="44"/>
  <c r="V175" i="69"/>
  <c r="V106" i="48"/>
  <c r="V106" i="51"/>
  <c r="V232" i="69"/>
  <c r="L169" i="68"/>
  <c r="L143" i="68"/>
  <c r="V175" i="65"/>
  <c r="V25" i="48"/>
  <c r="V25" i="51"/>
  <c r="V232" i="65"/>
  <c r="I83" i="71"/>
  <c r="V191" i="68"/>
  <c r="V82" i="47"/>
  <c r="Q156" i="67"/>
  <c r="Q63" i="47"/>
  <c r="I216" i="64"/>
  <c r="I4" i="49"/>
  <c r="I279" i="64"/>
  <c r="I4" i="52"/>
  <c r="E139" i="66"/>
  <c r="E118" i="66"/>
  <c r="B27" i="46"/>
  <c r="B25" i="45"/>
  <c r="J195" i="64"/>
  <c r="J4" i="48"/>
  <c r="J258" i="64"/>
  <c r="J4" i="51"/>
  <c r="M215" i="68"/>
  <c r="M82" i="48"/>
  <c r="M287" i="68"/>
  <c r="M82" i="51"/>
  <c r="K65" i="46"/>
  <c r="K63" i="45"/>
  <c r="T194" i="70"/>
  <c r="T125" i="49"/>
  <c r="T251" i="70"/>
  <c r="T125" i="52"/>
  <c r="P216" i="64"/>
  <c r="P4" i="49"/>
  <c r="P279" i="64"/>
  <c r="P4" i="52"/>
  <c r="M127" i="46"/>
  <c r="M125" i="45"/>
  <c r="L175" i="67"/>
  <c r="L63" i="48"/>
  <c r="L232" i="67"/>
  <c r="L63" i="51"/>
  <c r="I84" i="71"/>
  <c r="N191" i="68"/>
  <c r="N82" i="47"/>
  <c r="V156" i="66"/>
  <c r="V44" i="47"/>
  <c r="M174" i="64"/>
  <c r="M4" i="47"/>
  <c r="J156" i="70"/>
  <c r="J125" i="47"/>
  <c r="B156" i="66"/>
  <c r="B44" i="47"/>
  <c r="N156" i="70"/>
  <c r="N125" i="47"/>
  <c r="D156" i="67"/>
  <c r="D63" i="47"/>
  <c r="K156" i="69"/>
  <c r="K155" i="69" s="1"/>
  <c r="K106" i="47"/>
  <c r="K105" i="47" s="1"/>
  <c r="D156" i="70"/>
  <c r="D125" i="47"/>
  <c r="F156" i="70"/>
  <c r="F125" i="47"/>
  <c r="I156" i="70"/>
  <c r="I125" i="47"/>
  <c r="M156" i="67"/>
  <c r="M63" i="47"/>
  <c r="O191" i="68"/>
  <c r="O82" i="47"/>
  <c r="I156" i="65"/>
  <c r="I25" i="47"/>
  <c r="U156" i="65"/>
  <c r="U25" i="47"/>
  <c r="D156" i="65"/>
  <c r="D25" i="47"/>
  <c r="B156" i="70"/>
  <c r="B125" i="47"/>
  <c r="R194" i="65"/>
  <c r="R25" i="49"/>
  <c r="R25" i="52"/>
  <c r="R251" i="65"/>
  <c r="I139" i="69"/>
  <c r="I118" i="69"/>
  <c r="G195" i="64"/>
  <c r="G4" i="48"/>
  <c r="G4" i="51"/>
  <c r="G258" i="64"/>
  <c r="U6" i="46"/>
  <c r="U4" i="44"/>
  <c r="H194" i="69"/>
  <c r="H193" i="69" s="1"/>
  <c r="H106" i="49"/>
  <c r="H105" i="49" s="1"/>
  <c r="H106" i="52"/>
  <c r="H105" i="52" s="1"/>
  <c r="H251" i="69"/>
  <c r="H250" i="69" s="1"/>
  <c r="P169" i="68"/>
  <c r="P143" i="68"/>
  <c r="V139" i="67"/>
  <c r="V118" i="67"/>
  <c r="B65" i="46"/>
  <c r="B63" i="45"/>
  <c r="O155" i="64"/>
  <c r="O132" i="64"/>
  <c r="J175" i="69"/>
  <c r="J174" i="69" s="1"/>
  <c r="J106" i="48"/>
  <c r="J105" i="48" s="1"/>
  <c r="J106" i="51"/>
  <c r="J105" i="51" s="1"/>
  <c r="J232" i="69"/>
  <c r="J231" i="69" s="1"/>
  <c r="E216" i="64"/>
  <c r="E4" i="49"/>
  <c r="E279" i="64"/>
  <c r="E4" i="52"/>
  <c r="L139" i="70"/>
  <c r="L118" i="70"/>
  <c r="H46" i="46"/>
  <c r="H44" i="45"/>
  <c r="H44" i="46" s="1"/>
  <c r="Q175" i="67"/>
  <c r="Q63" i="48"/>
  <c r="Q63" i="51"/>
  <c r="Q232" i="67"/>
  <c r="C194" i="65"/>
  <c r="C25" i="49"/>
  <c r="C25" i="52"/>
  <c r="C251" i="65"/>
  <c r="N139" i="66"/>
  <c r="N118" i="66"/>
  <c r="J216" i="64"/>
  <c r="J4" i="49"/>
  <c r="J279" i="64"/>
  <c r="J4" i="52"/>
  <c r="C139" i="66"/>
  <c r="C118" i="66"/>
  <c r="E194" i="67"/>
  <c r="E63" i="49"/>
  <c r="E63" i="52"/>
  <c r="E251" i="67"/>
  <c r="B139" i="69"/>
  <c r="B118" i="69"/>
  <c r="B117" i="69" s="1"/>
  <c r="K215" i="68"/>
  <c r="K82" i="48"/>
  <c r="K287" i="68"/>
  <c r="K82" i="51"/>
  <c r="G139" i="67"/>
  <c r="G118" i="67"/>
  <c r="J127" i="46"/>
  <c r="J125" i="45"/>
  <c r="S194" i="70"/>
  <c r="S125" i="49"/>
  <c r="S251" i="70"/>
  <c r="S125" i="52"/>
  <c r="I84" i="46"/>
  <c r="I82" i="45"/>
  <c r="B175" i="67"/>
  <c r="B63" i="48"/>
  <c r="B232" i="67"/>
  <c r="B63" i="51"/>
  <c r="K127" i="46"/>
  <c r="K125" i="45"/>
  <c r="H175" i="67"/>
  <c r="H63" i="48"/>
  <c r="H232" i="67"/>
  <c r="H63" i="51"/>
  <c r="V139" i="70"/>
  <c r="V118" i="70"/>
  <c r="S194" i="66"/>
  <c r="S44" i="49"/>
  <c r="S251" i="66"/>
  <c r="S44" i="52"/>
  <c r="U127" i="46"/>
  <c r="U125" i="44"/>
  <c r="J14" i="13"/>
  <c r="J14" i="16" s="1"/>
  <c r="J14" i="10"/>
  <c r="Q139" i="67"/>
  <c r="Q118" i="67"/>
  <c r="T65" i="46"/>
  <c r="T63" i="44"/>
  <c r="T63" i="46" s="1"/>
  <c r="S239" i="68"/>
  <c r="S82" i="49"/>
  <c r="S82" i="52"/>
  <c r="S311" i="68"/>
  <c r="Q139" i="65"/>
  <c r="Q118" i="65"/>
  <c r="J65" i="46"/>
  <c r="J63" i="45"/>
  <c r="E215" i="68"/>
  <c r="E82" i="48"/>
  <c r="E82" i="51"/>
  <c r="E287" i="68"/>
  <c r="V46" i="46"/>
  <c r="V44" i="45"/>
  <c r="H65" i="46"/>
  <c r="H63" i="45"/>
  <c r="I175" i="69"/>
  <c r="I174" i="69" s="1"/>
  <c r="I106" i="48"/>
  <c r="I105" i="48" s="1"/>
  <c r="I232" i="69"/>
  <c r="I231" i="69" s="1"/>
  <c r="I106" i="51"/>
  <c r="I105" i="51" s="1"/>
  <c r="P139" i="66"/>
  <c r="P118" i="66"/>
  <c r="D127" i="46"/>
  <c r="D125" i="45"/>
  <c r="M216" i="64"/>
  <c r="M4" i="49"/>
  <c r="M4" i="52"/>
  <c r="M279" i="64"/>
  <c r="U139" i="67"/>
  <c r="U118" i="67"/>
  <c r="L108" i="46"/>
  <c r="L106" i="45"/>
  <c r="M175" i="66"/>
  <c r="M44" i="48"/>
  <c r="M232" i="66"/>
  <c r="M44" i="51"/>
  <c r="J194" i="65"/>
  <c r="J25" i="49"/>
  <c r="J251" i="65"/>
  <c r="J25" i="52"/>
  <c r="T6" i="46"/>
  <c r="T4" i="44"/>
  <c r="S194" i="69"/>
  <c r="S106" i="49"/>
  <c r="S106" i="52"/>
  <c r="S251" i="69"/>
  <c r="U194" i="69"/>
  <c r="U106" i="49"/>
  <c r="U251" i="69"/>
  <c r="U106" i="52"/>
  <c r="E139" i="65"/>
  <c r="E118" i="65"/>
  <c r="Q127" i="46"/>
  <c r="Q125" i="45"/>
  <c r="C84" i="46"/>
  <c r="C82" i="45"/>
  <c r="K175" i="67"/>
  <c r="K63" i="48"/>
  <c r="K63" i="51"/>
  <c r="K232" i="67"/>
  <c r="T139" i="69"/>
  <c r="T118" i="69"/>
  <c r="L65" i="46"/>
  <c r="L63" i="45"/>
  <c r="T175" i="69"/>
  <c r="T106" i="48"/>
  <c r="T232" i="69"/>
  <c r="T106" i="51"/>
  <c r="E195" i="64"/>
  <c r="E4" i="48"/>
  <c r="E258" i="64"/>
  <c r="E4" i="51"/>
  <c r="B155" i="64"/>
  <c r="B132" i="64"/>
  <c r="K108" i="46"/>
  <c r="K106" i="45"/>
  <c r="S139" i="65"/>
  <c r="S118" i="65"/>
  <c r="B46" i="46"/>
  <c r="B44" i="45"/>
  <c r="T216" i="64"/>
  <c r="T4" i="49"/>
  <c r="T279" i="64"/>
  <c r="T4" i="52"/>
  <c r="H6" i="46"/>
  <c r="H4" i="45"/>
  <c r="P194" i="69"/>
  <c r="P193" i="69" s="1"/>
  <c r="P106" i="49"/>
  <c r="P105" i="49" s="1"/>
  <c r="P251" i="69"/>
  <c r="P250" i="69" s="1"/>
  <c r="P106" i="52"/>
  <c r="P105" i="52" s="1"/>
  <c r="R194" i="70"/>
  <c r="R125" i="49"/>
  <c r="R251" i="70"/>
  <c r="R125" i="52"/>
  <c r="V175" i="66"/>
  <c r="V44" i="48"/>
  <c r="V232" i="66"/>
  <c r="V44" i="51"/>
  <c r="G216" i="64"/>
  <c r="G4" i="49"/>
  <c r="G4" i="52"/>
  <c r="G279" i="64"/>
  <c r="E139" i="70"/>
  <c r="E118" i="70"/>
  <c r="R194" i="69"/>
  <c r="R106" i="49"/>
  <c r="R251" i="69"/>
  <c r="R106" i="52"/>
  <c r="K6" i="46"/>
  <c r="K4" i="45"/>
  <c r="L239" i="68"/>
  <c r="L82" i="49"/>
  <c r="L311" i="68"/>
  <c r="L82" i="52"/>
  <c r="S127" i="46"/>
  <c r="S125" i="44"/>
  <c r="I174" i="64"/>
  <c r="I4" i="47"/>
  <c r="N215" i="68"/>
  <c r="N82" i="48"/>
  <c r="N287" i="68"/>
  <c r="N82" i="51"/>
  <c r="E239" i="68"/>
  <c r="E82" i="49"/>
  <c r="E311" i="68"/>
  <c r="E82" i="52"/>
  <c r="I194" i="65"/>
  <c r="I25" i="49"/>
  <c r="I251" i="65"/>
  <c r="I25" i="52"/>
  <c r="R155" i="64"/>
  <c r="R132" i="64"/>
  <c r="D139" i="65"/>
  <c r="D118" i="65"/>
  <c r="G108" i="46"/>
  <c r="G106" i="45"/>
  <c r="E194" i="69"/>
  <c r="E193" i="69" s="1"/>
  <c r="E106" i="49"/>
  <c r="E105" i="49" s="1"/>
  <c r="E251" i="69"/>
  <c r="E250" i="69" s="1"/>
  <c r="E106" i="52"/>
  <c r="E105" i="52" s="1"/>
  <c r="L194" i="66"/>
  <c r="L44" i="49"/>
  <c r="L251" i="66"/>
  <c r="L44" i="52"/>
  <c r="U175" i="65"/>
  <c r="U25" i="48"/>
  <c r="U25" i="51"/>
  <c r="U232" i="65"/>
  <c r="Q194" i="66"/>
  <c r="Q44" i="49"/>
  <c r="Q251" i="66"/>
  <c r="Q44" i="52"/>
  <c r="H127" i="46"/>
  <c r="H125" i="45"/>
  <c r="N194" i="69"/>
  <c r="N193" i="69" s="1"/>
  <c r="N106" i="49"/>
  <c r="N105" i="49" s="1"/>
  <c r="N251" i="69"/>
  <c r="N250" i="69" s="1"/>
  <c r="N106" i="52"/>
  <c r="N105" i="52" s="1"/>
  <c r="L155" i="64"/>
  <c r="L132" i="64"/>
  <c r="G156" i="65"/>
  <c r="G25" i="47"/>
  <c r="B191" i="68"/>
  <c r="B82" i="47"/>
  <c r="K156" i="67"/>
  <c r="K63" i="47"/>
  <c r="Q156" i="65"/>
  <c r="Q25" i="47"/>
  <c r="B156" i="69"/>
  <c r="B155" i="69" s="1"/>
  <c r="B106" i="47"/>
  <c r="B105" i="47" s="1"/>
  <c r="S191" i="68"/>
  <c r="S82" i="47"/>
  <c r="I83" i="72"/>
  <c r="L156" i="70"/>
  <c r="L125" i="47"/>
  <c r="C156" i="67"/>
  <c r="C63" i="47"/>
  <c r="M156" i="69"/>
  <c r="M155" i="69" s="1"/>
  <c r="M106" i="47"/>
  <c r="M105" i="47" s="1"/>
  <c r="F156" i="65"/>
  <c r="F25" i="47"/>
  <c r="M156" i="70"/>
  <c r="M125" i="47"/>
  <c r="D156" i="66"/>
  <c r="D44" i="47"/>
  <c r="G174" i="64"/>
  <c r="G4" i="47"/>
  <c r="E156" i="66"/>
  <c r="E44" i="47"/>
  <c r="U156" i="70"/>
  <c r="U125" i="47"/>
  <c r="P174" i="64"/>
  <c r="P4" i="47"/>
  <c r="K156" i="65"/>
  <c r="K25" i="47"/>
  <c r="I89" i="65"/>
  <c r="F174" i="64"/>
  <c r="F4" i="47"/>
  <c r="J156" i="65"/>
  <c r="J25" i="47"/>
  <c r="U175" i="66"/>
  <c r="U44" i="48"/>
  <c r="U44" i="51"/>
  <c r="U232" i="66"/>
  <c r="J46" i="46"/>
  <c r="J44" i="45"/>
  <c r="I194" i="69"/>
  <c r="I193" i="69" s="1"/>
  <c r="I106" i="49"/>
  <c r="I105" i="49" s="1"/>
  <c r="I106" i="52"/>
  <c r="I105" i="52" s="1"/>
  <c r="I251" i="69"/>
  <c r="I250" i="69" s="1"/>
  <c r="E14" i="13"/>
  <c r="E14" i="16" s="1"/>
  <c r="E14" i="10"/>
  <c r="C108" i="46"/>
  <c r="C106" i="45"/>
  <c r="E175" i="66"/>
  <c r="E44" i="48"/>
  <c r="E232" i="66"/>
  <c r="E44" i="51"/>
  <c r="U155" i="64"/>
  <c r="U111" i="64"/>
  <c r="C65" i="46"/>
  <c r="C63" i="45"/>
  <c r="P239" i="68"/>
  <c r="P82" i="49"/>
  <c r="P311" i="68"/>
  <c r="P82" i="52"/>
  <c r="V194" i="67"/>
  <c r="V63" i="49"/>
  <c r="V251" i="67"/>
  <c r="V63" i="52"/>
  <c r="B139" i="67"/>
  <c r="B118" i="67"/>
  <c r="O216" i="64"/>
  <c r="O4" i="49"/>
  <c r="O4" i="52"/>
  <c r="O279" i="64"/>
  <c r="D175" i="65"/>
  <c r="D25" i="48"/>
  <c r="D232" i="65"/>
  <c r="D25" i="51"/>
  <c r="T215" i="68"/>
  <c r="T82" i="48"/>
  <c r="T287" i="68"/>
  <c r="T82" i="51"/>
  <c r="B127" i="46"/>
  <c r="B125" i="45"/>
  <c r="L194" i="70"/>
  <c r="L125" i="49"/>
  <c r="L251" i="70"/>
  <c r="L125" i="52"/>
  <c r="H139" i="66"/>
  <c r="H118" i="66"/>
  <c r="S139" i="67"/>
  <c r="S118" i="67"/>
  <c r="D108" i="46"/>
  <c r="D106" i="45"/>
  <c r="N194" i="66"/>
  <c r="N44" i="49"/>
  <c r="N44" i="52"/>
  <c r="N251" i="66"/>
  <c r="C194" i="66"/>
  <c r="C44" i="49"/>
  <c r="C251" i="66"/>
  <c r="C44" i="52"/>
  <c r="B98" i="69"/>
  <c r="B194" i="69"/>
  <c r="B193" i="69" s="1"/>
  <c r="B106" i="49"/>
  <c r="B105" i="49" s="1"/>
  <c r="B106" i="52"/>
  <c r="B105" i="52" s="1"/>
  <c r="B251" i="69"/>
  <c r="B250" i="69" s="1"/>
  <c r="G194" i="67"/>
  <c r="G63" i="49"/>
  <c r="G251" i="67"/>
  <c r="G63" i="52"/>
  <c r="P175" i="65"/>
  <c r="P25" i="48"/>
  <c r="P25" i="51"/>
  <c r="P232" i="65"/>
  <c r="B195" i="64"/>
  <c r="B4" i="48"/>
  <c r="B258" i="64"/>
  <c r="B4" i="51"/>
  <c r="J139" i="70"/>
  <c r="J118" i="70"/>
  <c r="O195" i="64"/>
  <c r="O4" i="48"/>
  <c r="O258" i="64"/>
  <c r="O4" i="51"/>
  <c r="F175" i="67"/>
  <c r="F63" i="48"/>
  <c r="F63" i="51"/>
  <c r="F232" i="67"/>
  <c r="N14" i="13"/>
  <c r="N14" i="16" s="1"/>
  <c r="N14" i="10"/>
  <c r="I169" i="68"/>
  <c r="I143" i="68"/>
  <c r="D65" i="46"/>
  <c r="D63" i="45"/>
  <c r="H175" i="70"/>
  <c r="H125" i="48"/>
  <c r="H232" i="70"/>
  <c r="H125" i="51"/>
  <c r="K139" i="70"/>
  <c r="K118" i="70"/>
  <c r="G84" i="46"/>
  <c r="G82" i="45"/>
  <c r="V6" i="46"/>
  <c r="V4" i="44"/>
  <c r="V194" i="70"/>
  <c r="V125" i="49"/>
  <c r="V125" i="52"/>
  <c r="V251" i="70"/>
  <c r="R46" i="46"/>
  <c r="R44" i="44"/>
  <c r="R44" i="46" s="1"/>
  <c r="L195" i="64"/>
  <c r="L4" i="48"/>
  <c r="L4" i="51"/>
  <c r="L258" i="64"/>
  <c r="U139" i="70"/>
  <c r="U99" i="70"/>
  <c r="U137" i="70" s="1"/>
  <c r="L27" i="46"/>
  <c r="L25" i="45"/>
  <c r="Q194" i="67"/>
  <c r="Q63" i="49"/>
  <c r="Q251" i="67"/>
  <c r="Q63" i="52"/>
  <c r="B175" i="65"/>
  <c r="B25" i="48"/>
  <c r="B25" i="51"/>
  <c r="B232" i="65"/>
  <c r="S27" i="46"/>
  <c r="S25" i="44"/>
  <c r="J175" i="66"/>
  <c r="J44" i="48"/>
  <c r="J232" i="66"/>
  <c r="J44" i="51"/>
  <c r="Q194" i="65"/>
  <c r="Q25" i="49"/>
  <c r="Q251" i="65"/>
  <c r="Q25" i="52"/>
  <c r="J139" i="67"/>
  <c r="J118" i="67"/>
  <c r="N84" i="46"/>
  <c r="N82" i="45"/>
  <c r="V175" i="70"/>
  <c r="V125" i="48"/>
  <c r="V232" i="70"/>
  <c r="V125" i="51"/>
  <c r="V139" i="66"/>
  <c r="V118" i="66"/>
  <c r="H139" i="67"/>
  <c r="H118" i="67"/>
  <c r="P194" i="66"/>
  <c r="P44" i="49"/>
  <c r="P44" i="52"/>
  <c r="P251" i="66"/>
  <c r="D139" i="70"/>
  <c r="D118" i="70"/>
  <c r="Q84" i="46"/>
  <c r="Q82" i="45"/>
  <c r="U194" i="67"/>
  <c r="U63" i="49"/>
  <c r="U251" i="67"/>
  <c r="U63" i="52"/>
  <c r="L139" i="69"/>
  <c r="L118" i="69"/>
  <c r="U84" i="46"/>
  <c r="U82" i="45"/>
  <c r="K175" i="66"/>
  <c r="K44" i="48"/>
  <c r="K44" i="51"/>
  <c r="K232" i="66"/>
  <c r="F65" i="46"/>
  <c r="F63" i="45"/>
  <c r="P175" i="70"/>
  <c r="P125" i="48"/>
  <c r="P232" i="70"/>
  <c r="P125" i="51"/>
  <c r="J84" i="46"/>
  <c r="J82" i="45"/>
  <c r="E194" i="65"/>
  <c r="E25" i="49"/>
  <c r="E25" i="52"/>
  <c r="E251" i="65"/>
  <c r="Q139" i="70"/>
  <c r="Q118" i="70"/>
  <c r="C169" i="68"/>
  <c r="C143" i="68"/>
  <c r="T194" i="69"/>
  <c r="T106" i="49"/>
  <c r="T106" i="52"/>
  <c r="T251" i="69"/>
  <c r="L139" i="67"/>
  <c r="L118" i="67"/>
  <c r="B216" i="64"/>
  <c r="B4" i="49"/>
  <c r="B279" i="64"/>
  <c r="B4" i="52"/>
  <c r="K139" i="69"/>
  <c r="K118" i="69"/>
  <c r="S194" i="65"/>
  <c r="S25" i="49"/>
  <c r="S251" i="65"/>
  <c r="S25" i="52"/>
  <c r="B139" i="66"/>
  <c r="B118" i="66"/>
  <c r="K175" i="70"/>
  <c r="K125" i="48"/>
  <c r="K125" i="51"/>
  <c r="K232" i="70"/>
  <c r="H155" i="64"/>
  <c r="H132" i="64"/>
  <c r="R175" i="65"/>
  <c r="R25" i="48"/>
  <c r="R232" i="65"/>
  <c r="R25" i="51"/>
  <c r="F14" i="13"/>
  <c r="F14" i="16" s="1"/>
  <c r="F14" i="10"/>
  <c r="O84" i="46"/>
  <c r="O82" i="45"/>
  <c r="L215" i="68"/>
  <c r="L82" i="48"/>
  <c r="L82" i="51"/>
  <c r="L287" i="68"/>
  <c r="U175" i="67"/>
  <c r="U63" i="48"/>
  <c r="U232" i="67"/>
  <c r="U63" i="51"/>
  <c r="F175" i="66"/>
  <c r="F44" i="48"/>
  <c r="F44" i="51"/>
  <c r="F232" i="66"/>
  <c r="P127" i="46"/>
  <c r="P125" i="45"/>
  <c r="T175" i="70"/>
  <c r="T125" i="48"/>
  <c r="T232" i="70"/>
  <c r="T125" i="51"/>
  <c r="E194" i="70"/>
  <c r="E125" i="49"/>
  <c r="E251" i="70"/>
  <c r="E125" i="52"/>
  <c r="R84" i="46"/>
  <c r="R82" i="45"/>
  <c r="S175" i="66"/>
  <c r="S44" i="48"/>
  <c r="S44" i="51"/>
  <c r="S232" i="66"/>
  <c r="K155" i="64"/>
  <c r="K132" i="64"/>
  <c r="I127" i="46"/>
  <c r="I125" i="45"/>
  <c r="I175" i="67"/>
  <c r="I63" i="48"/>
  <c r="I232" i="67"/>
  <c r="I63" i="51"/>
  <c r="J191" i="68"/>
  <c r="J82" i="47"/>
  <c r="P156" i="67"/>
  <c r="P63" i="47"/>
  <c r="G156" i="66"/>
  <c r="G44" i="47"/>
  <c r="O156" i="66"/>
  <c r="O44" i="47"/>
  <c r="G191" i="68"/>
  <c r="G82" i="47"/>
  <c r="T84" i="46"/>
  <c r="T82" i="45"/>
  <c r="D175" i="69"/>
  <c r="D174" i="69" s="1"/>
  <c r="D106" i="48"/>
  <c r="D105" i="48" s="1"/>
  <c r="D232" i="69"/>
  <c r="D231" i="69" s="1"/>
  <c r="D106" i="51"/>
  <c r="D105" i="51" s="1"/>
  <c r="F139" i="70"/>
  <c r="F118" i="70"/>
  <c r="K139" i="65"/>
  <c r="K118" i="65"/>
  <c r="O194" i="65"/>
  <c r="O25" i="49"/>
  <c r="O251" i="65"/>
  <c r="O25" i="52"/>
  <c r="N65" i="46"/>
  <c r="N63" i="45"/>
  <c r="P194" i="65"/>
  <c r="P25" i="49"/>
  <c r="P251" i="65"/>
  <c r="P25" i="52"/>
  <c r="Q195" i="64"/>
  <c r="Q4" i="48"/>
  <c r="Q4" i="51"/>
  <c r="Q258" i="64"/>
  <c r="Q194" i="69"/>
  <c r="Q106" i="49"/>
  <c r="Q106" i="52"/>
  <c r="Q251" i="69"/>
  <c r="Q250" i="69" s="1"/>
  <c r="G194" i="65"/>
  <c r="G25" i="49"/>
  <c r="G25" i="52"/>
  <c r="G251" i="65"/>
  <c r="P175" i="69"/>
  <c r="P174" i="69" s="1"/>
  <c r="P106" i="48"/>
  <c r="P105" i="48" s="1"/>
  <c r="P232" i="69"/>
  <c r="P231" i="69" s="1"/>
  <c r="P106" i="51"/>
  <c r="P105" i="51" s="1"/>
  <c r="R194" i="66"/>
  <c r="R44" i="49"/>
  <c r="R251" i="66"/>
  <c r="R44" i="52"/>
  <c r="G194" i="66"/>
  <c r="G44" i="49"/>
  <c r="G251" i="66"/>
  <c r="G44" i="52"/>
  <c r="C14" i="13"/>
  <c r="C14" i="16" s="1"/>
  <c r="C14" i="10"/>
  <c r="S156" i="65"/>
  <c r="S25" i="47"/>
  <c r="N156" i="67"/>
  <c r="N63" i="47"/>
  <c r="K174" i="64"/>
  <c r="K4" i="47"/>
  <c r="N156" i="66"/>
  <c r="N44" i="47"/>
  <c r="C191" i="68"/>
  <c r="C82" i="47"/>
  <c r="T156" i="70"/>
  <c r="T125" i="47"/>
  <c r="G156" i="70"/>
  <c r="G125" i="47"/>
  <c r="U156" i="69"/>
  <c r="U106" i="47"/>
  <c r="K156" i="70"/>
  <c r="K125" i="47"/>
  <c r="D156" i="69"/>
  <c r="D155" i="69" s="1"/>
  <c r="D106" i="47"/>
  <c r="D105" i="47" s="1"/>
  <c r="T191" i="68"/>
  <c r="T82" i="47"/>
  <c r="S330" i="72"/>
  <c r="S176" i="56"/>
  <c r="B156" i="65"/>
  <c r="B25" i="47"/>
  <c r="T156" i="65"/>
  <c r="T25" i="47"/>
  <c r="L156" i="67"/>
  <c r="L63" i="47"/>
  <c r="S156" i="66"/>
  <c r="S44" i="47"/>
  <c r="L156" i="69"/>
  <c r="L155" i="69" s="1"/>
  <c r="L106" i="47"/>
  <c r="L105" i="47" s="1"/>
  <c r="K156" i="66"/>
  <c r="K44" i="47"/>
  <c r="O174" i="64"/>
  <c r="O4" i="47"/>
  <c r="V156" i="69"/>
  <c r="V106" i="47"/>
  <c r="S156" i="69"/>
  <c r="S106" i="47"/>
  <c r="I6" i="46"/>
  <c r="I4" i="45"/>
  <c r="B175" i="66"/>
  <c r="B44" i="48"/>
  <c r="B232" i="66"/>
  <c r="B44" i="51"/>
  <c r="J139" i="66"/>
  <c r="J118" i="66"/>
  <c r="N6" i="46"/>
  <c r="N4" i="45"/>
  <c r="P14" i="13"/>
  <c r="P14" i="16" s="1"/>
  <c r="P14" i="10"/>
  <c r="C139" i="69"/>
  <c r="C118" i="69"/>
  <c r="U195" i="64"/>
  <c r="U4" i="48"/>
  <c r="U4" i="51"/>
  <c r="U258" i="64"/>
  <c r="C139" i="67"/>
  <c r="C118" i="67"/>
  <c r="O65" i="46"/>
  <c r="O63" i="45"/>
  <c r="F108" i="46"/>
  <c r="F106" i="45"/>
  <c r="B194" i="67"/>
  <c r="B63" i="49"/>
  <c r="B63" i="52"/>
  <c r="B251" i="67"/>
  <c r="G175" i="69"/>
  <c r="G174" i="69" s="1"/>
  <c r="G106" i="48"/>
  <c r="G105" i="48" s="1"/>
  <c r="G106" i="51"/>
  <c r="G105" i="51" s="1"/>
  <c r="G232" i="69"/>
  <c r="G231" i="69" s="1"/>
  <c r="E84" i="46"/>
  <c r="E82" i="45"/>
  <c r="H215" i="68"/>
  <c r="H82" i="48"/>
  <c r="H82" i="51"/>
  <c r="H287" i="68"/>
  <c r="B139" i="70"/>
  <c r="B118" i="70"/>
  <c r="I27" i="46"/>
  <c r="I25" i="45"/>
  <c r="H194" i="66"/>
  <c r="H44" i="49"/>
  <c r="H44" i="52"/>
  <c r="H251" i="66"/>
  <c r="S194" i="67"/>
  <c r="S63" i="49"/>
  <c r="S63" i="52"/>
  <c r="S251" i="67"/>
  <c r="D139" i="69"/>
  <c r="D118" i="69"/>
  <c r="G127" i="46"/>
  <c r="G125" i="45"/>
  <c r="E175" i="65"/>
  <c r="E25" i="48"/>
  <c r="E25" i="51"/>
  <c r="E232" i="65"/>
  <c r="B175" i="69"/>
  <c r="B174" i="69" s="1"/>
  <c r="B106" i="48"/>
  <c r="B105" i="48" s="1"/>
  <c r="B232" i="69"/>
  <c r="B231" i="69" s="1"/>
  <c r="B106" i="51"/>
  <c r="B105" i="51" s="1"/>
  <c r="O27" i="46"/>
  <c r="O25" i="45"/>
  <c r="S195" i="64"/>
  <c r="S4" i="48"/>
  <c r="S258" i="64"/>
  <c r="S4" i="51"/>
  <c r="P27" i="46"/>
  <c r="P25" i="45"/>
  <c r="J194" i="70"/>
  <c r="J125" i="49"/>
  <c r="J125" i="52"/>
  <c r="J251" i="70"/>
  <c r="D6" i="46"/>
  <c r="D4" i="45"/>
  <c r="K46" i="46"/>
  <c r="K44" i="45"/>
  <c r="I239" i="68"/>
  <c r="I82" i="49"/>
  <c r="I82" i="52"/>
  <c r="I311" i="68"/>
  <c r="D139" i="67"/>
  <c r="D118" i="67"/>
  <c r="K194" i="70"/>
  <c r="K125" i="49"/>
  <c r="K251" i="70"/>
  <c r="K125" i="52"/>
  <c r="G169" i="68"/>
  <c r="G143" i="68"/>
  <c r="O108" i="46"/>
  <c r="O106" i="45"/>
  <c r="N175" i="65"/>
  <c r="N25" i="48"/>
  <c r="N25" i="51"/>
  <c r="N232" i="65"/>
  <c r="U175" i="70"/>
  <c r="U125" i="48"/>
  <c r="U232" i="70"/>
  <c r="U125" i="51"/>
  <c r="P215" i="68"/>
  <c r="P82" i="48"/>
  <c r="P287" i="68"/>
  <c r="P82" i="51"/>
  <c r="L139" i="65"/>
  <c r="L118" i="65"/>
  <c r="S108" i="46"/>
  <c r="S106" i="44"/>
  <c r="T175" i="67"/>
  <c r="T63" i="48"/>
  <c r="T63" i="51"/>
  <c r="T232" i="67"/>
  <c r="E175" i="67"/>
  <c r="E63" i="48"/>
  <c r="E63" i="51"/>
  <c r="E232" i="67"/>
  <c r="Q108" i="46"/>
  <c r="Q106" i="45"/>
  <c r="J194" i="67"/>
  <c r="J63" i="49"/>
  <c r="J251" i="67"/>
  <c r="J63" i="52"/>
  <c r="N169" i="68"/>
  <c r="N143" i="68"/>
  <c r="V194" i="66"/>
  <c r="V44" i="49"/>
  <c r="V44" i="52"/>
  <c r="V251" i="66"/>
  <c r="H194" i="67"/>
  <c r="H63" i="49"/>
  <c r="H251" i="67"/>
  <c r="H63" i="52"/>
  <c r="R139" i="67"/>
  <c r="R118" i="67"/>
  <c r="D194" i="70"/>
  <c r="D125" i="49"/>
  <c r="D251" i="70"/>
  <c r="D125" i="52"/>
  <c r="Q169" i="68"/>
  <c r="Q143" i="68"/>
  <c r="L194" i="69"/>
  <c r="L193" i="69" s="1"/>
  <c r="L106" i="49"/>
  <c r="L105" i="49" s="1"/>
  <c r="L251" i="69"/>
  <c r="L250" i="69" s="1"/>
  <c r="L106" i="52"/>
  <c r="L105" i="52" s="1"/>
  <c r="U169" i="68"/>
  <c r="U143" i="68"/>
  <c r="G27" i="46"/>
  <c r="G25" i="45"/>
  <c r="T195" i="64"/>
  <c r="T4" i="48"/>
  <c r="T258" i="64"/>
  <c r="T4" i="51"/>
  <c r="F139" i="67"/>
  <c r="F118" i="67"/>
  <c r="E108" i="46"/>
  <c r="E106" i="45"/>
  <c r="E105" i="45" s="1"/>
  <c r="Q175" i="70"/>
  <c r="Q125" i="48"/>
  <c r="Q125" i="51"/>
  <c r="Q232" i="70"/>
  <c r="J169" i="68"/>
  <c r="J143" i="68"/>
  <c r="K84" i="46"/>
  <c r="K82" i="45"/>
  <c r="Q194" i="70"/>
  <c r="Q125" i="49"/>
  <c r="Q125" i="52"/>
  <c r="Q251" i="70"/>
  <c r="C239" i="68"/>
  <c r="C82" i="49"/>
  <c r="C82" i="52"/>
  <c r="C311" i="68"/>
  <c r="L46" i="46"/>
  <c r="L44" i="45"/>
  <c r="L194" i="67"/>
  <c r="L63" i="49"/>
  <c r="L63" i="52"/>
  <c r="L251" i="67"/>
  <c r="J175" i="65"/>
  <c r="J25" i="48"/>
  <c r="J232" i="65"/>
  <c r="J25" i="51"/>
  <c r="K194" i="69"/>
  <c r="K106" i="49"/>
  <c r="K251" i="69"/>
  <c r="K106" i="52"/>
  <c r="Q46" i="46"/>
  <c r="Q44" i="45"/>
  <c r="B194" i="66"/>
  <c r="B44" i="49"/>
  <c r="B44" i="52"/>
  <c r="B251" i="66"/>
  <c r="V139" i="65"/>
  <c r="V118" i="65"/>
  <c r="H216" i="64"/>
  <c r="H4" i="49"/>
  <c r="H4" i="52"/>
  <c r="H279" i="64"/>
  <c r="T127" i="46"/>
  <c r="T125" i="45"/>
  <c r="H175" i="65"/>
  <c r="H25" i="48"/>
  <c r="H232" i="65"/>
  <c r="H25" i="51"/>
  <c r="O169" i="68"/>
  <c r="O143" i="68"/>
  <c r="P6" i="46"/>
  <c r="P4" i="45"/>
  <c r="I195" i="64"/>
  <c r="I4" i="48"/>
  <c r="I258" i="64"/>
  <c r="I4" i="51"/>
  <c r="G46" i="46"/>
  <c r="G44" i="45"/>
  <c r="F215" i="68"/>
  <c r="F82" i="48"/>
  <c r="F287" i="68"/>
  <c r="F82" i="51"/>
  <c r="N108" i="46"/>
  <c r="N106" i="45"/>
  <c r="N175" i="70"/>
  <c r="N125" i="48"/>
  <c r="N232" i="70"/>
  <c r="N125" i="51"/>
  <c r="P139" i="70"/>
  <c r="P118" i="70"/>
  <c r="R169" i="68"/>
  <c r="R143" i="68"/>
  <c r="K216" i="64"/>
  <c r="K4" i="49"/>
  <c r="K279" i="64"/>
  <c r="K4" i="52"/>
  <c r="I139" i="70"/>
  <c r="I118" i="70"/>
  <c r="S175" i="70"/>
  <c r="S125" i="48"/>
  <c r="S125" i="51"/>
  <c r="S232" i="70"/>
  <c r="H104" i="68"/>
  <c r="K88" i="70"/>
  <c r="P84" i="66"/>
  <c r="I13" i="12"/>
  <c r="I13" i="15" s="1"/>
  <c r="H13" i="12"/>
  <c r="H13" i="15" s="1"/>
  <c r="V85" i="69"/>
  <c r="C103" i="68"/>
  <c r="G84" i="72"/>
  <c r="I84" i="65"/>
  <c r="J83" i="72"/>
  <c r="Q13" i="12"/>
  <c r="Q13" i="15" s="1"/>
  <c r="J88" i="70"/>
  <c r="P13" i="12"/>
  <c r="P13" i="15" s="1"/>
  <c r="J13" i="12"/>
  <c r="J13" i="15" s="1"/>
  <c r="L13" i="12"/>
  <c r="L13" i="15" s="1"/>
  <c r="C13" i="12"/>
  <c r="C13" i="15" s="1"/>
  <c r="G88" i="65"/>
  <c r="R82" i="67"/>
  <c r="J85" i="70"/>
  <c r="V13" i="12"/>
  <c r="V13" i="15" s="1"/>
  <c r="G87" i="72"/>
  <c r="S13" i="12"/>
  <c r="S13" i="15" s="1"/>
  <c r="T81" i="71"/>
  <c r="P89" i="70"/>
  <c r="R13" i="12"/>
  <c r="R13" i="15" s="1"/>
  <c r="R85" i="67"/>
  <c r="E87" i="71"/>
  <c r="J108" i="68"/>
  <c r="N89" i="67"/>
  <c r="R84" i="69"/>
  <c r="U13" i="12"/>
  <c r="U13" i="15" s="1"/>
  <c r="N89" i="69"/>
  <c r="M89" i="67"/>
  <c r="T82" i="66"/>
  <c r="O13" i="12"/>
  <c r="O13" i="15" s="1"/>
  <c r="K88" i="66"/>
  <c r="L84" i="67"/>
  <c r="M84" i="71"/>
  <c r="M13" i="12"/>
  <c r="M13" i="15" s="1"/>
  <c r="G104" i="68"/>
  <c r="G88" i="71"/>
  <c r="O100" i="68"/>
  <c r="L89" i="65"/>
  <c r="K85" i="65"/>
  <c r="K89" i="66"/>
  <c r="I85" i="70"/>
  <c r="N13" i="12"/>
  <c r="N13" i="15" s="1"/>
  <c r="N99" i="68"/>
  <c r="K13" i="12"/>
  <c r="K13" i="15" s="1"/>
  <c r="P82" i="69"/>
  <c r="G13" i="12"/>
  <c r="G13" i="15" s="1"/>
  <c r="B13" i="12"/>
  <c r="B13" i="15" s="1"/>
  <c r="P85" i="66"/>
  <c r="F13" i="12"/>
  <c r="F13" i="15" s="1"/>
  <c r="D107" i="68"/>
  <c r="H88" i="72"/>
  <c r="S97" i="68"/>
  <c r="T13" i="12"/>
  <c r="T13" i="15" s="1"/>
  <c r="D13" i="12"/>
  <c r="D13" i="15" s="1"/>
  <c r="R88" i="69"/>
  <c r="L83" i="71"/>
  <c r="E13" i="12"/>
  <c r="E13" i="15" s="1"/>
  <c r="P82" i="70"/>
  <c r="M88" i="67"/>
  <c r="M84" i="67"/>
  <c r="E137" i="69" l="1"/>
  <c r="E136" i="69"/>
  <c r="O193" i="69"/>
  <c r="Q105" i="52"/>
  <c r="O250" i="69"/>
  <c r="K193" i="69"/>
  <c r="N309" i="69"/>
  <c r="E105" i="46"/>
  <c r="K250" i="69"/>
  <c r="R330" i="72"/>
  <c r="O105" i="49"/>
  <c r="Q193" i="69"/>
  <c r="K105" i="52"/>
  <c r="G309" i="69"/>
  <c r="E105" i="55"/>
  <c r="O105" i="52"/>
  <c r="E309" i="69"/>
  <c r="K105" i="49"/>
  <c r="N105" i="55"/>
  <c r="G105" i="55"/>
  <c r="R176" i="56"/>
  <c r="Q105" i="49"/>
  <c r="B137" i="69"/>
  <c r="T340" i="67"/>
  <c r="T74" i="56"/>
  <c r="J105" i="55"/>
  <c r="P144" i="62"/>
  <c r="P424" i="71"/>
  <c r="P370" i="71"/>
  <c r="P144" i="59"/>
  <c r="H343" i="67"/>
  <c r="H77" i="56"/>
  <c r="O425" i="68"/>
  <c r="O98" i="56"/>
  <c r="P331" i="71"/>
  <c r="P159" i="56"/>
  <c r="I340" i="69"/>
  <c r="I117" i="56"/>
  <c r="Q343" i="69"/>
  <c r="Q120" i="56"/>
  <c r="G343" i="70"/>
  <c r="G139" i="56"/>
  <c r="N340" i="69"/>
  <c r="N117" i="56"/>
  <c r="G343" i="69"/>
  <c r="G120" i="56"/>
  <c r="K343" i="69"/>
  <c r="K120" i="56"/>
  <c r="J309" i="69"/>
  <c r="T334" i="69"/>
  <c r="T111" i="56"/>
  <c r="H117" i="56"/>
  <c r="H340" i="69"/>
  <c r="G124" i="55"/>
  <c r="V340" i="69"/>
  <c r="V117" i="56"/>
  <c r="K378" i="64"/>
  <c r="K17" i="56"/>
  <c r="E3" i="54"/>
  <c r="R339" i="69"/>
  <c r="V334" i="69"/>
  <c r="R162" i="60"/>
  <c r="R442" i="72"/>
  <c r="R162" i="63"/>
  <c r="R388" i="72"/>
  <c r="E340" i="69"/>
  <c r="E117" i="56"/>
  <c r="P144" i="55"/>
  <c r="F290" i="69"/>
  <c r="F105" i="54"/>
  <c r="P327" i="72"/>
  <c r="P173" i="56"/>
  <c r="P280" i="71"/>
  <c r="P144" i="54"/>
  <c r="G320" i="72"/>
  <c r="G166" i="56"/>
  <c r="P298" i="71"/>
  <c r="I343" i="69"/>
  <c r="I120" i="56"/>
  <c r="G343" i="64"/>
  <c r="N340" i="66"/>
  <c r="N55" i="56"/>
  <c r="Q341" i="69"/>
  <c r="Q118" i="56"/>
  <c r="F340" i="69"/>
  <c r="F117" i="56"/>
  <c r="H343" i="69"/>
  <c r="H120" i="56"/>
  <c r="G388" i="72"/>
  <c r="G162" i="60"/>
  <c r="G442" i="72"/>
  <c r="G162" i="63"/>
  <c r="R339" i="70"/>
  <c r="R135" i="56"/>
  <c r="G326" i="72"/>
  <c r="G172" i="56"/>
  <c r="J343" i="69"/>
  <c r="J120" i="56"/>
  <c r="E377" i="64"/>
  <c r="E16" i="56"/>
  <c r="L340" i="69"/>
  <c r="L117" i="56"/>
  <c r="E343" i="69"/>
  <c r="E120" i="56"/>
  <c r="P331" i="72"/>
  <c r="P177" i="56"/>
  <c r="G427" i="64"/>
  <c r="G3" i="59"/>
  <c r="G490" i="64"/>
  <c r="G3" i="62"/>
  <c r="M343" i="69"/>
  <c r="M120" i="56"/>
  <c r="G377" i="64"/>
  <c r="G16" i="56"/>
  <c r="P118" i="56"/>
  <c r="P341" i="69"/>
  <c r="G3" i="55"/>
  <c r="U334" i="69"/>
  <c r="U111" i="56"/>
  <c r="G161" i="55"/>
  <c r="R325" i="72"/>
  <c r="R171" i="56"/>
  <c r="P327" i="71"/>
  <c r="P155" i="56"/>
  <c r="E3" i="55"/>
  <c r="R116" i="56"/>
  <c r="L343" i="69"/>
  <c r="L120" i="56"/>
  <c r="G340" i="69"/>
  <c r="G117" i="56"/>
  <c r="G340" i="66"/>
  <c r="G55" i="56"/>
  <c r="I380" i="64"/>
  <c r="I19" i="56"/>
  <c r="U340" i="69"/>
  <c r="U117" i="56"/>
  <c r="K341" i="66"/>
  <c r="K56" i="56"/>
  <c r="N343" i="69"/>
  <c r="N120" i="56"/>
  <c r="M105" i="55"/>
  <c r="G340" i="70"/>
  <c r="G136" i="56"/>
  <c r="G343" i="66"/>
  <c r="G58" i="56"/>
  <c r="G297" i="72"/>
  <c r="K341" i="69"/>
  <c r="K118" i="56"/>
  <c r="N343" i="66"/>
  <c r="N58" i="56"/>
  <c r="P345" i="69"/>
  <c r="P122" i="56"/>
  <c r="I105" i="55"/>
  <c r="P339" i="69"/>
  <c r="P116" i="56"/>
  <c r="T334" i="67"/>
  <c r="T68" i="56"/>
  <c r="T340" i="69"/>
  <c r="T117" i="56"/>
  <c r="V111" i="56"/>
  <c r="J340" i="69"/>
  <c r="J117" i="56"/>
  <c r="S56" i="56"/>
  <c r="S341" i="66"/>
  <c r="M309" i="69"/>
  <c r="M340" i="69"/>
  <c r="M117" i="56"/>
  <c r="S341" i="69"/>
  <c r="S118" i="56"/>
  <c r="E490" i="64"/>
  <c r="E3" i="62"/>
  <c r="E427" i="64"/>
  <c r="E3" i="59"/>
  <c r="G309" i="70"/>
  <c r="G329" i="72"/>
  <c r="G175" i="56"/>
  <c r="I309" i="69"/>
  <c r="P388" i="72"/>
  <c r="P162" i="60"/>
  <c r="P162" i="63"/>
  <c r="P442" i="72"/>
  <c r="R105" i="44"/>
  <c r="R98" i="69"/>
  <c r="R155" i="69"/>
  <c r="R105" i="47"/>
  <c r="R153" i="69"/>
  <c r="R122" i="46"/>
  <c r="R330" i="71"/>
  <c r="R148" i="71"/>
  <c r="R158" i="46"/>
  <c r="P4" i="46"/>
  <c r="K82" i="46"/>
  <c r="P25" i="46"/>
  <c r="O25" i="46"/>
  <c r="D117" i="69"/>
  <c r="D136" i="69" s="1"/>
  <c r="D137" i="69"/>
  <c r="C137" i="69"/>
  <c r="C117" i="69"/>
  <c r="C136" i="69" s="1"/>
  <c r="S213" i="66"/>
  <c r="S44" i="50"/>
  <c r="S270" i="66"/>
  <c r="S44" i="53"/>
  <c r="T263" i="68"/>
  <c r="T82" i="50"/>
  <c r="T335" i="68"/>
  <c r="T82" i="53"/>
  <c r="C263" i="68"/>
  <c r="C82" i="50"/>
  <c r="C82" i="53"/>
  <c r="C335" i="68"/>
  <c r="N63" i="46"/>
  <c r="G263" i="68"/>
  <c r="G82" i="50"/>
  <c r="G335" i="68"/>
  <c r="G82" i="53"/>
  <c r="H153" i="64"/>
  <c r="K137" i="69"/>
  <c r="K117" i="69"/>
  <c r="K136" i="69" s="1"/>
  <c r="L137" i="67"/>
  <c r="C167" i="68"/>
  <c r="J137" i="67"/>
  <c r="B125" i="46"/>
  <c r="J44" i="46"/>
  <c r="F213" i="65"/>
  <c r="F25" i="50"/>
  <c r="F25" i="53"/>
  <c r="F270" i="65"/>
  <c r="K4" i="46"/>
  <c r="E137" i="70"/>
  <c r="T137" i="69"/>
  <c r="U137" i="67"/>
  <c r="H63" i="46"/>
  <c r="N137" i="66"/>
  <c r="L137" i="70"/>
  <c r="B63" i="46"/>
  <c r="M213" i="67"/>
  <c r="M63" i="50"/>
  <c r="M63" i="53"/>
  <c r="M270" i="67"/>
  <c r="J213" i="70"/>
  <c r="J125" i="50"/>
  <c r="J270" i="70"/>
  <c r="J125" i="53"/>
  <c r="G153" i="64"/>
  <c r="U137" i="69"/>
  <c r="S167" i="68"/>
  <c r="E153" i="64"/>
  <c r="Q213" i="70"/>
  <c r="Q125" i="50"/>
  <c r="Q270" i="70"/>
  <c r="Q125" i="53"/>
  <c r="M213" i="65"/>
  <c r="M25" i="50"/>
  <c r="M270" i="65"/>
  <c r="M25" i="53"/>
  <c r="C237" i="64"/>
  <c r="C4" i="50"/>
  <c r="C4" i="53"/>
  <c r="C300" i="64"/>
  <c r="T153" i="64"/>
  <c r="J25" i="46"/>
  <c r="H167" i="68"/>
  <c r="C25" i="46"/>
  <c r="N213" i="69"/>
  <c r="N212" i="69" s="1"/>
  <c r="N106" i="50"/>
  <c r="N105" i="50" s="1"/>
  <c r="N270" i="69"/>
  <c r="N269" i="69" s="1"/>
  <c r="N106" i="53"/>
  <c r="N105" i="53" s="1"/>
  <c r="U213" i="67"/>
  <c r="U63" i="50"/>
  <c r="U63" i="53"/>
  <c r="U270" i="67"/>
  <c r="B237" i="64"/>
  <c r="B4" i="50"/>
  <c r="B300" i="64"/>
  <c r="B4" i="53"/>
  <c r="M63" i="46"/>
  <c r="R213" i="67"/>
  <c r="R63" i="50"/>
  <c r="R270" i="67"/>
  <c r="R63" i="53"/>
  <c r="G117" i="69"/>
  <c r="G136" i="69" s="1"/>
  <c r="G137" i="69"/>
  <c r="B137" i="65"/>
  <c r="K263" i="68"/>
  <c r="K82" i="50"/>
  <c r="K335" i="68"/>
  <c r="K82" i="53"/>
  <c r="Q213" i="69"/>
  <c r="Q212" i="69" s="1"/>
  <c r="Q106" i="50"/>
  <c r="Q105" i="50" s="1"/>
  <c r="Q106" i="53"/>
  <c r="Q105" i="53" s="1"/>
  <c r="Q270" i="69"/>
  <c r="Q269" i="69" s="1"/>
  <c r="M44" i="46"/>
  <c r="M82" i="46"/>
  <c r="O44" i="46"/>
  <c r="K137" i="66"/>
  <c r="N153" i="64"/>
  <c r="F213" i="69"/>
  <c r="F212" i="69" s="1"/>
  <c r="F106" i="50"/>
  <c r="F105" i="50" s="1"/>
  <c r="F270" i="69"/>
  <c r="F269" i="69" s="1"/>
  <c r="F106" i="53"/>
  <c r="F105" i="53" s="1"/>
  <c r="I213" i="69"/>
  <c r="I212" i="69" s="1"/>
  <c r="I106" i="50"/>
  <c r="I105" i="50" s="1"/>
  <c r="I106" i="53"/>
  <c r="I105" i="53" s="1"/>
  <c r="I270" i="69"/>
  <c r="I269" i="69" s="1"/>
  <c r="R152" i="65"/>
  <c r="R40" i="46"/>
  <c r="T169" i="64"/>
  <c r="T20" i="46"/>
  <c r="G44" i="46"/>
  <c r="Q44" i="46"/>
  <c r="D4" i="46"/>
  <c r="S213" i="69"/>
  <c r="S106" i="50"/>
  <c r="S270" i="69"/>
  <c r="S106" i="53"/>
  <c r="K213" i="70"/>
  <c r="K125" i="50"/>
  <c r="K270" i="70"/>
  <c r="K125" i="53"/>
  <c r="G213" i="70"/>
  <c r="G125" i="50"/>
  <c r="G125" i="53"/>
  <c r="G270" i="70"/>
  <c r="N213" i="67"/>
  <c r="N63" i="50"/>
  <c r="N63" i="53"/>
  <c r="N270" i="67"/>
  <c r="P213" i="67"/>
  <c r="P63" i="50"/>
  <c r="P270" i="67"/>
  <c r="P63" i="53"/>
  <c r="P125" i="46"/>
  <c r="B137" i="66"/>
  <c r="J82" i="46"/>
  <c r="F63" i="46"/>
  <c r="U82" i="46"/>
  <c r="H137" i="66"/>
  <c r="K213" i="65"/>
  <c r="K25" i="50"/>
  <c r="K270" i="65"/>
  <c r="K25" i="53"/>
  <c r="L213" i="70"/>
  <c r="L125" i="50"/>
  <c r="L125" i="53"/>
  <c r="L270" i="70"/>
  <c r="B213" i="69"/>
  <c r="B212" i="69" s="1"/>
  <c r="B106" i="50"/>
  <c r="B105" i="50" s="1"/>
  <c r="B106" i="53"/>
  <c r="B105" i="53" s="1"/>
  <c r="K213" i="67"/>
  <c r="K63" i="50"/>
  <c r="K63" i="53"/>
  <c r="K270" i="67"/>
  <c r="B153" i="64"/>
  <c r="Q125" i="46"/>
  <c r="P137" i="66"/>
  <c r="B213" i="70"/>
  <c r="B125" i="50"/>
  <c r="B125" i="53"/>
  <c r="B270" i="70"/>
  <c r="D213" i="70"/>
  <c r="D125" i="50"/>
  <c r="D125" i="53"/>
  <c r="D270" i="70"/>
  <c r="V213" i="66"/>
  <c r="V44" i="50"/>
  <c r="V44" i="53"/>
  <c r="V270" i="66"/>
  <c r="V263" i="68"/>
  <c r="V82" i="50"/>
  <c r="V335" i="68"/>
  <c r="V82" i="53"/>
  <c r="S44" i="46"/>
  <c r="T4" i="46"/>
  <c r="H117" i="69"/>
  <c r="H136" i="69" s="1"/>
  <c r="H137" i="69"/>
  <c r="O213" i="69"/>
  <c r="O212" i="69" s="1"/>
  <c r="O106" i="50"/>
  <c r="O105" i="50" s="1"/>
  <c r="O106" i="53"/>
  <c r="O105" i="53" s="1"/>
  <c r="F213" i="66"/>
  <c r="F44" i="50"/>
  <c r="F270" i="66"/>
  <c r="F44" i="53"/>
  <c r="Q237" i="64"/>
  <c r="Q4" i="50"/>
  <c r="Q300" i="64"/>
  <c r="Q4" i="53"/>
  <c r="G4" i="46"/>
  <c r="S82" i="46"/>
  <c r="J4" i="46"/>
  <c r="M263" i="68"/>
  <c r="M82" i="50"/>
  <c r="M335" i="68"/>
  <c r="M82" i="53"/>
  <c r="P213" i="69"/>
  <c r="P212" i="69" s="1"/>
  <c r="P106" i="50"/>
  <c r="P105" i="50" s="1"/>
  <c r="P106" i="53"/>
  <c r="P105" i="53" s="1"/>
  <c r="P270" i="69"/>
  <c r="P269" i="69" s="1"/>
  <c r="C213" i="70"/>
  <c r="C125" i="50"/>
  <c r="C270" i="70"/>
  <c r="C125" i="53"/>
  <c r="O137" i="70"/>
  <c r="M105" i="45"/>
  <c r="M105" i="46" s="1"/>
  <c r="M106" i="46"/>
  <c r="I213" i="66"/>
  <c r="I44" i="50"/>
  <c r="I44" i="53"/>
  <c r="I270" i="66"/>
  <c r="S213" i="67"/>
  <c r="S63" i="50"/>
  <c r="S270" i="67"/>
  <c r="S63" i="53"/>
  <c r="H213" i="70"/>
  <c r="H125" i="50"/>
  <c r="H125" i="53"/>
  <c r="H270" i="70"/>
  <c r="F137" i="65"/>
  <c r="E213" i="69"/>
  <c r="E212" i="69" s="1"/>
  <c r="E106" i="50"/>
  <c r="E105" i="50" s="1"/>
  <c r="E106" i="53"/>
  <c r="E105" i="53" s="1"/>
  <c r="E270" i="69"/>
  <c r="E269" i="69" s="1"/>
  <c r="D82" i="46"/>
  <c r="L137" i="66"/>
  <c r="G137" i="65"/>
  <c r="Q137" i="69"/>
  <c r="Q117" i="69"/>
  <c r="Q136" i="69" s="1"/>
  <c r="H263" i="68"/>
  <c r="H82" i="50"/>
  <c r="H82" i="53"/>
  <c r="H335" i="68"/>
  <c r="L263" i="68"/>
  <c r="L82" i="50"/>
  <c r="L335" i="68"/>
  <c r="L82" i="53"/>
  <c r="Q263" i="68"/>
  <c r="Q82" i="50"/>
  <c r="Q335" i="68"/>
  <c r="Q82" i="53"/>
  <c r="E263" i="68"/>
  <c r="E82" i="50"/>
  <c r="E335" i="68"/>
  <c r="E82" i="53"/>
  <c r="S4" i="46"/>
  <c r="J117" i="69"/>
  <c r="J136" i="69" s="1"/>
  <c r="J137" i="69"/>
  <c r="R213" i="70"/>
  <c r="R125" i="50"/>
  <c r="R270" i="70"/>
  <c r="R125" i="53"/>
  <c r="O167" i="68"/>
  <c r="J167" i="68"/>
  <c r="Q106" i="46"/>
  <c r="Q105" i="45"/>
  <c r="Q105" i="46" s="1"/>
  <c r="K44" i="46"/>
  <c r="F106" i="46"/>
  <c r="F105" i="45"/>
  <c r="F105" i="46" s="1"/>
  <c r="K213" i="66"/>
  <c r="K44" i="50"/>
  <c r="K270" i="66"/>
  <c r="K44" i="53"/>
  <c r="B213" i="65"/>
  <c r="B25" i="50"/>
  <c r="B270" i="65"/>
  <c r="B25" i="53"/>
  <c r="Q137" i="70"/>
  <c r="Q82" i="46"/>
  <c r="G82" i="46"/>
  <c r="J137" i="70"/>
  <c r="E213" i="66"/>
  <c r="E44" i="50"/>
  <c r="E44" i="53"/>
  <c r="E270" i="66"/>
  <c r="D213" i="66"/>
  <c r="D44" i="50"/>
  <c r="D44" i="53"/>
  <c r="D270" i="66"/>
  <c r="V4" i="46"/>
  <c r="H4" i="46"/>
  <c r="V44" i="46"/>
  <c r="J63" i="46"/>
  <c r="G137" i="67"/>
  <c r="B136" i="69"/>
  <c r="V137" i="67"/>
  <c r="I213" i="65"/>
  <c r="I25" i="50"/>
  <c r="I25" i="53"/>
  <c r="I270" i="65"/>
  <c r="N213" i="70"/>
  <c r="N125" i="50"/>
  <c r="N270" i="70"/>
  <c r="N125" i="53"/>
  <c r="L167" i="68"/>
  <c r="C44" i="46"/>
  <c r="N44" i="46"/>
  <c r="P263" i="68"/>
  <c r="P82" i="50"/>
  <c r="P82" i="53"/>
  <c r="P335" i="68"/>
  <c r="Q153" i="64"/>
  <c r="D263" i="68"/>
  <c r="D82" i="50"/>
  <c r="D335" i="68"/>
  <c r="D82" i="53"/>
  <c r="L82" i="46"/>
  <c r="R106" i="46"/>
  <c r="C153" i="64"/>
  <c r="M137" i="65"/>
  <c r="M4" i="46"/>
  <c r="F137" i="66"/>
  <c r="U237" i="64"/>
  <c r="U4" i="50"/>
  <c r="U300" i="64"/>
  <c r="U4" i="53"/>
  <c r="N237" i="64"/>
  <c r="N4" i="50"/>
  <c r="N4" i="53"/>
  <c r="N300" i="64"/>
  <c r="M137" i="67"/>
  <c r="U137" i="66"/>
  <c r="T167" i="68"/>
  <c r="E106" i="46"/>
  <c r="O213" i="67"/>
  <c r="O63" i="50"/>
  <c r="O63" i="53"/>
  <c r="O270" i="67"/>
  <c r="M213" i="66"/>
  <c r="M44" i="50"/>
  <c r="M44" i="53"/>
  <c r="M270" i="66"/>
  <c r="D167" i="68"/>
  <c r="O137" i="66"/>
  <c r="B82" i="46"/>
  <c r="K167" i="68"/>
  <c r="Q4" i="46"/>
  <c r="F25" i="46"/>
  <c r="O137" i="65"/>
  <c r="F125" i="46"/>
  <c r="R158" i="56"/>
  <c r="J237" i="64"/>
  <c r="J4" i="50"/>
  <c r="J300" i="64"/>
  <c r="J4" i="53"/>
  <c r="I108" i="68"/>
  <c r="S30" i="25"/>
  <c r="S30" i="28" s="1"/>
  <c r="I137" i="70"/>
  <c r="R167" i="68"/>
  <c r="T125" i="46"/>
  <c r="V137" i="65"/>
  <c r="L44" i="46"/>
  <c r="F137" i="67"/>
  <c r="N167" i="68"/>
  <c r="L137" i="65"/>
  <c r="G167" i="68"/>
  <c r="D137" i="67"/>
  <c r="L213" i="67"/>
  <c r="L63" i="50"/>
  <c r="L270" i="67"/>
  <c r="L63" i="53"/>
  <c r="N213" i="66"/>
  <c r="N44" i="50"/>
  <c r="N270" i="66"/>
  <c r="N44" i="53"/>
  <c r="F137" i="70"/>
  <c r="O213" i="66"/>
  <c r="O44" i="50"/>
  <c r="O270" i="66"/>
  <c r="O44" i="53"/>
  <c r="I125" i="46"/>
  <c r="L117" i="69"/>
  <c r="L136" i="69" s="1"/>
  <c r="L137" i="69"/>
  <c r="D63" i="46"/>
  <c r="M213" i="69"/>
  <c r="M212" i="69" s="1"/>
  <c r="M106" i="50"/>
  <c r="M105" i="50" s="1"/>
  <c r="M106" i="53"/>
  <c r="M105" i="53" s="1"/>
  <c r="M270" i="69"/>
  <c r="M269" i="69" s="1"/>
  <c r="G213" i="65"/>
  <c r="G25" i="50"/>
  <c r="G270" i="65"/>
  <c r="G25" i="53"/>
  <c r="B44" i="46"/>
  <c r="E137" i="65"/>
  <c r="K125" i="46"/>
  <c r="I82" i="46"/>
  <c r="C137" i="66"/>
  <c r="I137" i="69"/>
  <c r="I117" i="69"/>
  <c r="I136" i="69" s="1"/>
  <c r="I213" i="70"/>
  <c r="I125" i="50"/>
  <c r="I270" i="70"/>
  <c r="I125" i="53"/>
  <c r="M237" i="64"/>
  <c r="M4" i="50"/>
  <c r="M4" i="53"/>
  <c r="M300" i="64"/>
  <c r="R137" i="69"/>
  <c r="P117" i="69"/>
  <c r="P136" i="69" s="1"/>
  <c r="P137" i="69"/>
  <c r="S137" i="69"/>
  <c r="J137" i="65"/>
  <c r="U63" i="46"/>
  <c r="V125" i="46"/>
  <c r="S137" i="70"/>
  <c r="O4" i="46"/>
  <c r="V63" i="46"/>
  <c r="I263" i="68"/>
  <c r="I82" i="50"/>
  <c r="I335" i="68"/>
  <c r="I82" i="53"/>
  <c r="N213" i="65"/>
  <c r="N25" i="50"/>
  <c r="N25" i="53"/>
  <c r="N270" i="65"/>
  <c r="L213" i="65"/>
  <c r="L25" i="50"/>
  <c r="L270" i="65"/>
  <c r="L25" i="53"/>
  <c r="G213" i="69"/>
  <c r="G212" i="69" s="1"/>
  <c r="G106" i="50"/>
  <c r="G105" i="50" s="1"/>
  <c r="G106" i="53"/>
  <c r="G105" i="53" s="1"/>
  <c r="G270" i="69"/>
  <c r="G269" i="69" s="1"/>
  <c r="R125" i="46"/>
  <c r="U106" i="46"/>
  <c r="S106" i="46"/>
  <c r="U137" i="65"/>
  <c r="T137" i="67"/>
  <c r="F263" i="68"/>
  <c r="F82" i="50"/>
  <c r="F335" i="68"/>
  <c r="F82" i="53"/>
  <c r="V213" i="70"/>
  <c r="V125" i="50"/>
  <c r="V270" i="70"/>
  <c r="V125" i="53"/>
  <c r="M137" i="70"/>
  <c r="C4" i="46"/>
  <c r="U25" i="46"/>
  <c r="P137" i="67"/>
  <c r="P213" i="65"/>
  <c r="P25" i="50"/>
  <c r="P25" i="53"/>
  <c r="P270" i="65"/>
  <c r="R237" i="64"/>
  <c r="R4" i="50"/>
  <c r="R300" i="64"/>
  <c r="R4" i="53"/>
  <c r="Q213" i="66"/>
  <c r="Q44" i="50"/>
  <c r="Q44" i="53"/>
  <c r="Q270" i="66"/>
  <c r="N117" i="69"/>
  <c r="N136" i="69" s="1"/>
  <c r="N137" i="69"/>
  <c r="P153" i="64"/>
  <c r="F82" i="46"/>
  <c r="H25" i="46"/>
  <c r="E237" i="64"/>
  <c r="E4" i="50"/>
  <c r="E300" i="64"/>
  <c r="E4" i="53"/>
  <c r="D237" i="64"/>
  <c r="D4" i="50"/>
  <c r="D4" i="53"/>
  <c r="D300" i="64"/>
  <c r="E213" i="67"/>
  <c r="E63" i="50"/>
  <c r="E270" i="67"/>
  <c r="E63" i="53"/>
  <c r="R170" i="64"/>
  <c r="R21" i="46"/>
  <c r="G125" i="46"/>
  <c r="I25" i="46"/>
  <c r="O63" i="46"/>
  <c r="N4" i="46"/>
  <c r="V213" i="69"/>
  <c r="V106" i="50"/>
  <c r="V270" i="69"/>
  <c r="V106" i="53"/>
  <c r="U213" i="69"/>
  <c r="U106" i="50"/>
  <c r="U106" i="53"/>
  <c r="U270" i="69"/>
  <c r="S213" i="65"/>
  <c r="S25" i="50"/>
  <c r="S270" i="65"/>
  <c r="S25" i="53"/>
  <c r="J263" i="68"/>
  <c r="J82" i="50"/>
  <c r="J335" i="68"/>
  <c r="J82" i="53"/>
  <c r="R82" i="46"/>
  <c r="O82" i="46"/>
  <c r="D137" i="70"/>
  <c r="L25" i="46"/>
  <c r="K137" i="70"/>
  <c r="F237" i="64"/>
  <c r="F4" i="50"/>
  <c r="F4" i="53"/>
  <c r="F300" i="64"/>
  <c r="P237" i="64"/>
  <c r="P4" i="50"/>
  <c r="P300" i="64"/>
  <c r="P4" i="53"/>
  <c r="Q213" i="65"/>
  <c r="Q25" i="50"/>
  <c r="Q270" i="65"/>
  <c r="Q25" i="53"/>
  <c r="B263" i="68"/>
  <c r="B82" i="50"/>
  <c r="B335" i="68"/>
  <c r="B82" i="53"/>
  <c r="L153" i="64"/>
  <c r="H125" i="46"/>
  <c r="Q137" i="65"/>
  <c r="V137" i="70"/>
  <c r="P167" i="68"/>
  <c r="D213" i="65"/>
  <c r="D25" i="50"/>
  <c r="D270" i="65"/>
  <c r="D25" i="53"/>
  <c r="K213" i="69"/>
  <c r="K212" i="69" s="1"/>
  <c r="K106" i="50"/>
  <c r="K105" i="50" s="1"/>
  <c r="K106" i="53"/>
  <c r="K105" i="53" s="1"/>
  <c r="K270" i="69"/>
  <c r="K269" i="69" s="1"/>
  <c r="N263" i="68"/>
  <c r="N82" i="50"/>
  <c r="N82" i="53"/>
  <c r="N335" i="68"/>
  <c r="B25" i="46"/>
  <c r="P44" i="46"/>
  <c r="Q63" i="46"/>
  <c r="S137" i="66"/>
  <c r="G63" i="46"/>
  <c r="B105" i="45"/>
  <c r="B105" i="46" s="1"/>
  <c r="B106" i="46"/>
  <c r="J153" i="64"/>
  <c r="C137" i="65"/>
  <c r="I106" i="46"/>
  <c r="I105" i="45"/>
  <c r="I105" i="46" s="1"/>
  <c r="C213" i="66"/>
  <c r="C44" i="50"/>
  <c r="C270" i="66"/>
  <c r="C44" i="53"/>
  <c r="T28" i="25"/>
  <c r="T28" i="28" s="1"/>
  <c r="L237" i="64"/>
  <c r="L4" i="50"/>
  <c r="L4" i="53"/>
  <c r="L300" i="64"/>
  <c r="I137" i="67"/>
  <c r="P106" i="46"/>
  <c r="P105" i="45"/>
  <c r="P105" i="46" s="1"/>
  <c r="T137" i="65"/>
  <c r="U153" i="64"/>
  <c r="J213" i="66"/>
  <c r="J44" i="50"/>
  <c r="J44" i="53"/>
  <c r="J270" i="66"/>
  <c r="V237" i="64"/>
  <c r="V4" i="50"/>
  <c r="V4" i="53"/>
  <c r="V300" i="64"/>
  <c r="P213" i="66"/>
  <c r="P44" i="50"/>
  <c r="P44" i="53"/>
  <c r="P270" i="66"/>
  <c r="P63" i="46"/>
  <c r="V153" i="64"/>
  <c r="U125" i="46"/>
  <c r="H82" i="46"/>
  <c r="F213" i="67"/>
  <c r="F63" i="50"/>
  <c r="F270" i="67"/>
  <c r="F63" i="53"/>
  <c r="J213" i="69"/>
  <c r="J212" i="69" s="1"/>
  <c r="J106" i="50"/>
  <c r="J105" i="50" s="1"/>
  <c r="J106" i="53"/>
  <c r="J105" i="53" s="1"/>
  <c r="J270" i="69"/>
  <c r="J269" i="69" s="1"/>
  <c r="R213" i="66"/>
  <c r="R44" i="50"/>
  <c r="R270" i="66"/>
  <c r="R44" i="53"/>
  <c r="R137" i="66"/>
  <c r="G137" i="66"/>
  <c r="F4" i="46"/>
  <c r="K25" i="46"/>
  <c r="R4" i="46"/>
  <c r="I137" i="65"/>
  <c r="E167" i="68"/>
  <c r="J213" i="67"/>
  <c r="J63" i="50"/>
  <c r="J63" i="53"/>
  <c r="J270" i="67"/>
  <c r="L213" i="66"/>
  <c r="L44" i="50"/>
  <c r="L270" i="66"/>
  <c r="L44" i="53"/>
  <c r="C213" i="69"/>
  <c r="C212" i="69" s="1"/>
  <c r="C106" i="50"/>
  <c r="C105" i="50" s="1"/>
  <c r="C106" i="53"/>
  <c r="C105" i="53" s="1"/>
  <c r="T137" i="66"/>
  <c r="N106" i="46"/>
  <c r="N105" i="45"/>
  <c r="N105" i="46" s="1"/>
  <c r="G25" i="46"/>
  <c r="E82" i="46"/>
  <c r="I4" i="46"/>
  <c r="L213" i="69"/>
  <c r="L212" i="69" s="1"/>
  <c r="L106" i="50"/>
  <c r="L105" i="50" s="1"/>
  <c r="L106" i="53"/>
  <c r="L105" i="53" s="1"/>
  <c r="L270" i="69"/>
  <c r="L269" i="69" s="1"/>
  <c r="T213" i="70"/>
  <c r="T125" i="50"/>
  <c r="T270" i="70"/>
  <c r="T125" i="53"/>
  <c r="K153" i="64"/>
  <c r="H137" i="67"/>
  <c r="I167" i="68"/>
  <c r="D105" i="45"/>
  <c r="D105" i="46" s="1"/>
  <c r="D106" i="46"/>
  <c r="G237" i="64"/>
  <c r="G4" i="50"/>
  <c r="G4" i="53"/>
  <c r="G300" i="64"/>
  <c r="M213" i="70"/>
  <c r="M125" i="50"/>
  <c r="M270" i="70"/>
  <c r="M125" i="53"/>
  <c r="G105" i="45"/>
  <c r="G105" i="46" s="1"/>
  <c r="G106" i="46"/>
  <c r="S137" i="65"/>
  <c r="O263" i="68"/>
  <c r="O82" i="50"/>
  <c r="O335" i="68"/>
  <c r="O82" i="53"/>
  <c r="B213" i="66"/>
  <c r="B44" i="50"/>
  <c r="B44" i="53"/>
  <c r="B270" i="66"/>
  <c r="E125" i="46"/>
  <c r="R137" i="70"/>
  <c r="B4" i="46"/>
  <c r="M153" i="64"/>
  <c r="P82" i="46"/>
  <c r="E213" i="70"/>
  <c r="E125" i="50"/>
  <c r="E270" i="70"/>
  <c r="E125" i="53"/>
  <c r="R263" i="68"/>
  <c r="R82" i="50"/>
  <c r="R335" i="68"/>
  <c r="R82" i="53"/>
  <c r="N25" i="46"/>
  <c r="G213" i="67"/>
  <c r="G63" i="50"/>
  <c r="G63" i="53"/>
  <c r="G270" i="67"/>
  <c r="U213" i="66"/>
  <c r="U44" i="50"/>
  <c r="U44" i="53"/>
  <c r="U270" i="66"/>
  <c r="H213" i="65"/>
  <c r="H25" i="50"/>
  <c r="H270" i="65"/>
  <c r="H25" i="53"/>
  <c r="I63" i="46"/>
  <c r="V82" i="46"/>
  <c r="N137" i="65"/>
  <c r="U4" i="46"/>
  <c r="N137" i="67"/>
  <c r="H213" i="69"/>
  <c r="H212" i="69" s="1"/>
  <c r="H106" i="50"/>
  <c r="H105" i="50" s="1"/>
  <c r="H270" i="69"/>
  <c r="H269" i="69" s="1"/>
  <c r="H106" i="53"/>
  <c r="H105" i="53" s="1"/>
  <c r="H213" i="67"/>
  <c r="H63" i="50"/>
  <c r="H63" i="53"/>
  <c r="H270" i="67"/>
  <c r="B167" i="68"/>
  <c r="Q137" i="66"/>
  <c r="D153" i="64"/>
  <c r="E44" i="46"/>
  <c r="S30" i="21"/>
  <c r="S30" i="24"/>
  <c r="S30" i="27" s="1"/>
  <c r="I213" i="67"/>
  <c r="I63" i="50"/>
  <c r="I63" i="53"/>
  <c r="I270" i="67"/>
  <c r="P137" i="70"/>
  <c r="B137" i="70"/>
  <c r="T213" i="65"/>
  <c r="T25" i="50"/>
  <c r="T270" i="65"/>
  <c r="T25" i="53"/>
  <c r="D213" i="69"/>
  <c r="D212" i="69" s="1"/>
  <c r="D106" i="50"/>
  <c r="D105" i="50" s="1"/>
  <c r="D106" i="53"/>
  <c r="D105" i="53" s="1"/>
  <c r="K237" i="64"/>
  <c r="K4" i="50"/>
  <c r="K300" i="64"/>
  <c r="K4" i="53"/>
  <c r="T82" i="46"/>
  <c r="G213" i="66"/>
  <c r="G44" i="50"/>
  <c r="G270" i="66"/>
  <c r="G44" i="53"/>
  <c r="N82" i="46"/>
  <c r="S25" i="46"/>
  <c r="C63" i="46"/>
  <c r="C213" i="67"/>
  <c r="C63" i="50"/>
  <c r="C270" i="67"/>
  <c r="C63" i="53"/>
  <c r="S263" i="68"/>
  <c r="S82" i="50"/>
  <c r="S335" i="68"/>
  <c r="S82" i="53"/>
  <c r="R153" i="64"/>
  <c r="L63" i="46"/>
  <c r="L105" i="45"/>
  <c r="L105" i="46" s="1"/>
  <c r="L106" i="46"/>
  <c r="J137" i="66"/>
  <c r="Q137" i="67"/>
  <c r="J125" i="46"/>
  <c r="F213" i="70"/>
  <c r="F125" i="50"/>
  <c r="F125" i="53"/>
  <c r="F270" i="70"/>
  <c r="M125" i="46"/>
  <c r="K63" i="46"/>
  <c r="Q213" i="67"/>
  <c r="Q63" i="50"/>
  <c r="Q63" i="53"/>
  <c r="Q270" i="67"/>
  <c r="Q25" i="46"/>
  <c r="E137" i="67"/>
  <c r="L125" i="46"/>
  <c r="H213" i="66"/>
  <c r="H44" i="50"/>
  <c r="H44" i="53"/>
  <c r="H270" i="66"/>
  <c r="V213" i="67"/>
  <c r="V63" i="50"/>
  <c r="V63" i="53"/>
  <c r="V270" i="67"/>
  <c r="T237" i="64"/>
  <c r="T4" i="50"/>
  <c r="T4" i="53"/>
  <c r="T300" i="64"/>
  <c r="O125" i="46"/>
  <c r="V167" i="68"/>
  <c r="C137" i="70"/>
  <c r="S125" i="46"/>
  <c r="O213" i="70"/>
  <c r="O125" i="50"/>
  <c r="O270" i="70"/>
  <c r="O125" i="53"/>
  <c r="O213" i="65"/>
  <c r="O25" i="50"/>
  <c r="O25" i="53"/>
  <c r="O270" i="65"/>
  <c r="U263" i="68"/>
  <c r="U82" i="50"/>
  <c r="U335" i="68"/>
  <c r="U82" i="53"/>
  <c r="N125" i="46"/>
  <c r="M25" i="46"/>
  <c r="S153" i="64"/>
  <c r="F44" i="46"/>
  <c r="H237" i="64"/>
  <c r="H4" i="50"/>
  <c r="H4" i="53"/>
  <c r="H300" i="64"/>
  <c r="R213" i="65"/>
  <c r="R25" i="50"/>
  <c r="R270" i="65"/>
  <c r="R25" i="53"/>
  <c r="I44" i="46"/>
  <c r="S237" i="64"/>
  <c r="S4" i="50"/>
  <c r="S4" i="53"/>
  <c r="S300" i="64"/>
  <c r="V213" i="65"/>
  <c r="V25" i="50"/>
  <c r="V25" i="53"/>
  <c r="V270" i="65"/>
  <c r="L4" i="46"/>
  <c r="T137" i="70"/>
  <c r="O137" i="69"/>
  <c r="O117" i="69"/>
  <c r="O136" i="69" s="1"/>
  <c r="P137" i="65"/>
  <c r="J106" i="46"/>
  <c r="J105" i="45"/>
  <c r="J105" i="46" s="1"/>
  <c r="B213" i="67"/>
  <c r="B63" i="50"/>
  <c r="B270" i="67"/>
  <c r="B63" i="53"/>
  <c r="S78" i="56"/>
  <c r="T213" i="69"/>
  <c r="T106" i="50"/>
  <c r="T106" i="53"/>
  <c r="T270" i="69"/>
  <c r="C213" i="65"/>
  <c r="C25" i="50"/>
  <c r="C270" i="65"/>
  <c r="C25" i="53"/>
  <c r="R187" i="68"/>
  <c r="R102" i="46"/>
  <c r="I88" i="70"/>
  <c r="R152" i="66"/>
  <c r="R59" i="46"/>
  <c r="R148" i="72"/>
  <c r="R176" i="46"/>
  <c r="U167" i="68"/>
  <c r="Q167" i="68"/>
  <c r="R137" i="67"/>
  <c r="O106" i="46"/>
  <c r="O105" i="45"/>
  <c r="O105" i="46" s="1"/>
  <c r="C137" i="67"/>
  <c r="O237" i="64"/>
  <c r="O4" i="50"/>
  <c r="O4" i="53"/>
  <c r="O300" i="64"/>
  <c r="K137" i="65"/>
  <c r="V137" i="66"/>
  <c r="S137" i="67"/>
  <c r="C106" i="46"/>
  <c r="C105" i="45"/>
  <c r="C105" i="46" s="1"/>
  <c r="J213" i="65"/>
  <c r="J25" i="50"/>
  <c r="J270" i="65"/>
  <c r="J25" i="53"/>
  <c r="U213" i="70"/>
  <c r="U125" i="50"/>
  <c r="U270" i="70"/>
  <c r="U125" i="53"/>
  <c r="D137" i="65"/>
  <c r="I237" i="64"/>
  <c r="I4" i="50"/>
  <c r="I4" i="53"/>
  <c r="I300" i="64"/>
  <c r="K106" i="46"/>
  <c r="K105" i="45"/>
  <c r="K105" i="46" s="1"/>
  <c r="C82" i="46"/>
  <c r="D125" i="46"/>
  <c r="O153" i="64"/>
  <c r="U213" i="65"/>
  <c r="U25" i="50"/>
  <c r="U25" i="53"/>
  <c r="U270" i="65"/>
  <c r="D213" i="67"/>
  <c r="D63" i="50"/>
  <c r="D270" i="67"/>
  <c r="D63" i="53"/>
  <c r="E137" i="66"/>
  <c r="B137" i="67"/>
  <c r="T213" i="67"/>
  <c r="T63" i="50"/>
  <c r="T63" i="53"/>
  <c r="T270" i="67"/>
  <c r="E4" i="46"/>
  <c r="M117" i="69"/>
  <c r="M136" i="69" s="1"/>
  <c r="M137" i="69"/>
  <c r="H106" i="46"/>
  <c r="H105" i="45"/>
  <c r="H105" i="46" s="1"/>
  <c r="P213" i="70"/>
  <c r="P125" i="50"/>
  <c r="P270" i="70"/>
  <c r="P125" i="53"/>
  <c r="H137" i="70"/>
  <c r="M137" i="66"/>
  <c r="K137" i="67"/>
  <c r="M167" i="68"/>
  <c r="N137" i="70"/>
  <c r="C125" i="46"/>
  <c r="I137" i="66"/>
  <c r="D137" i="66"/>
  <c r="S213" i="70"/>
  <c r="S125" i="50"/>
  <c r="S270" i="70"/>
  <c r="S125" i="53"/>
  <c r="T213" i="66"/>
  <c r="T44" i="50"/>
  <c r="T44" i="53"/>
  <c r="T270" i="66"/>
  <c r="F167" i="68"/>
  <c r="Q3" i="25"/>
  <c r="D25" i="46"/>
  <c r="G137" i="70"/>
  <c r="F117" i="69"/>
  <c r="F136" i="69" s="1"/>
  <c r="F137" i="69"/>
  <c r="V137" i="69"/>
  <c r="I153" i="64"/>
  <c r="R213" i="69"/>
  <c r="R106" i="50"/>
  <c r="R270" i="69"/>
  <c r="R106" i="53"/>
  <c r="S344" i="67"/>
  <c r="E213" i="65"/>
  <c r="E25" i="50"/>
  <c r="E25" i="53"/>
  <c r="E270" i="65"/>
  <c r="N83" i="71"/>
  <c r="H107" i="68"/>
  <c r="G107" i="68"/>
  <c r="M89" i="65"/>
  <c r="P100" i="68"/>
  <c r="O89" i="67"/>
  <c r="Q89" i="70"/>
  <c r="D103" i="68"/>
  <c r="R81" i="72"/>
  <c r="N88" i="67"/>
  <c r="Q82" i="70"/>
  <c r="L88" i="66"/>
  <c r="E103" i="68"/>
  <c r="U82" i="66"/>
  <c r="O89" i="69"/>
  <c r="S85" i="67"/>
  <c r="F87" i="71"/>
  <c r="Q84" i="66"/>
  <c r="L88" i="70"/>
  <c r="K85" i="70"/>
  <c r="K83" i="72"/>
  <c r="S81" i="72"/>
  <c r="Q82" i="69"/>
  <c r="H88" i="71"/>
  <c r="H87" i="72"/>
  <c r="S82" i="67"/>
  <c r="M83" i="71"/>
  <c r="T97" i="68"/>
  <c r="Q85" i="66"/>
  <c r="S84" i="70"/>
  <c r="L89" i="66"/>
  <c r="S88" i="69"/>
  <c r="L85" i="65"/>
  <c r="N84" i="71"/>
  <c r="K108" i="68"/>
  <c r="E107" i="68"/>
  <c r="F107" i="68"/>
  <c r="O99" i="68"/>
  <c r="H84" i="72"/>
  <c r="U81" i="71"/>
  <c r="J84" i="65"/>
  <c r="H88" i="65"/>
  <c r="S84" i="69"/>
  <c r="H87" i="71"/>
  <c r="N442" i="69" l="1"/>
  <c r="N105" i="62"/>
  <c r="E3" i="56"/>
  <c r="E9" i="56"/>
  <c r="G423" i="72"/>
  <c r="N105" i="59"/>
  <c r="N385" i="69"/>
  <c r="G161" i="62"/>
  <c r="G290" i="70"/>
  <c r="L290" i="69"/>
  <c r="I290" i="69"/>
  <c r="I328" i="69" s="1"/>
  <c r="G369" i="72"/>
  <c r="E105" i="62"/>
  <c r="I105" i="54"/>
  <c r="I105" i="56" s="1"/>
  <c r="G161" i="59"/>
  <c r="L105" i="54"/>
  <c r="E442" i="69"/>
  <c r="E105" i="59"/>
  <c r="E105" i="54"/>
  <c r="E105" i="56" s="1"/>
  <c r="E111" i="56"/>
  <c r="N105" i="54"/>
  <c r="N105" i="56" s="1"/>
  <c r="N111" i="56"/>
  <c r="L105" i="55"/>
  <c r="L111" i="56"/>
  <c r="O424" i="68"/>
  <c r="O97" i="56"/>
  <c r="M105" i="54"/>
  <c r="M105" i="56" s="1"/>
  <c r="M111" i="56"/>
  <c r="F105" i="55"/>
  <c r="F105" i="56" s="1"/>
  <c r="F111" i="56"/>
  <c r="K340" i="69"/>
  <c r="K117" i="56"/>
  <c r="J385" i="69"/>
  <c r="G385" i="70"/>
  <c r="Q340" i="69"/>
  <c r="E290" i="69"/>
  <c r="E328" i="69" s="1"/>
  <c r="E334" i="69"/>
  <c r="N290" i="69"/>
  <c r="N328" i="69" s="1"/>
  <c r="N334" i="69"/>
  <c r="L309" i="69"/>
  <c r="L334" i="69"/>
  <c r="N43" i="54"/>
  <c r="P297" i="71"/>
  <c r="P143" i="55"/>
  <c r="M290" i="69"/>
  <c r="M328" i="69" s="1"/>
  <c r="M334" i="69"/>
  <c r="F334" i="69"/>
  <c r="F309" i="69"/>
  <c r="F328" i="69" s="1"/>
  <c r="P329" i="71"/>
  <c r="P157" i="56"/>
  <c r="G385" i="69"/>
  <c r="N43" i="55"/>
  <c r="N49" i="56"/>
  <c r="I111" i="56"/>
  <c r="F347" i="69"/>
  <c r="F105" i="57"/>
  <c r="L385" i="69"/>
  <c r="L105" i="59"/>
  <c r="L442" i="69"/>
  <c r="L105" i="62"/>
  <c r="N290" i="66"/>
  <c r="F385" i="69"/>
  <c r="F105" i="59"/>
  <c r="F442" i="69"/>
  <c r="F105" i="62"/>
  <c r="S55" i="56"/>
  <c r="S340" i="66"/>
  <c r="G105" i="62"/>
  <c r="N309" i="66"/>
  <c r="N334" i="66"/>
  <c r="K340" i="66"/>
  <c r="K55" i="56"/>
  <c r="I105" i="61"/>
  <c r="I423" i="69"/>
  <c r="G124" i="54"/>
  <c r="G130" i="56"/>
  <c r="G328" i="70"/>
  <c r="H105" i="55"/>
  <c r="P317" i="71"/>
  <c r="P329" i="72"/>
  <c r="P175" i="56"/>
  <c r="G442" i="69"/>
  <c r="N43" i="62"/>
  <c r="N442" i="66"/>
  <c r="N385" i="66"/>
  <c r="N43" i="59"/>
  <c r="H105" i="54"/>
  <c r="H290" i="69"/>
  <c r="M105" i="59"/>
  <c r="P326" i="72"/>
  <c r="P172" i="56"/>
  <c r="G334" i="70"/>
  <c r="P326" i="71"/>
  <c r="P154" i="56"/>
  <c r="E385" i="69"/>
  <c r="H309" i="69"/>
  <c r="P316" i="71"/>
  <c r="P144" i="56"/>
  <c r="G105" i="59"/>
  <c r="I442" i="69"/>
  <c r="M385" i="69"/>
  <c r="P343" i="69"/>
  <c r="P120" i="56"/>
  <c r="R327" i="72"/>
  <c r="R173" i="56"/>
  <c r="H385" i="69"/>
  <c r="H105" i="59"/>
  <c r="H105" i="62"/>
  <c r="H442" i="69"/>
  <c r="J290" i="69"/>
  <c r="J328" i="69" s="1"/>
  <c r="G161" i="54"/>
  <c r="G161" i="56" s="1"/>
  <c r="P145" i="56"/>
  <c r="J442" i="69"/>
  <c r="J334" i="69"/>
  <c r="I105" i="62"/>
  <c r="G442" i="70"/>
  <c r="M105" i="62"/>
  <c r="P334" i="71"/>
  <c r="P144" i="57"/>
  <c r="G279" i="72"/>
  <c r="G315" i="72" s="1"/>
  <c r="P352" i="71"/>
  <c r="P144" i="58"/>
  <c r="P144" i="61"/>
  <c r="P406" i="71"/>
  <c r="K377" i="64"/>
  <c r="K16" i="56"/>
  <c r="F366" i="69"/>
  <c r="F105" i="58"/>
  <c r="F423" i="69"/>
  <c r="F105" i="61"/>
  <c r="J105" i="62"/>
  <c r="E322" i="64"/>
  <c r="E364" i="64" s="1"/>
  <c r="E370" i="64"/>
  <c r="G124" i="56"/>
  <c r="I105" i="59"/>
  <c r="G124" i="62"/>
  <c r="M442" i="69"/>
  <c r="P105" i="54"/>
  <c r="I334" i="69"/>
  <c r="P340" i="69"/>
  <c r="P117" i="56"/>
  <c r="Q117" i="56"/>
  <c r="S340" i="69"/>
  <c r="S117" i="56"/>
  <c r="J105" i="54"/>
  <c r="J105" i="56" s="1"/>
  <c r="P12" i="21"/>
  <c r="P12" i="23"/>
  <c r="P12" i="26" s="1"/>
  <c r="G334" i="66"/>
  <c r="G49" i="56"/>
  <c r="J105" i="59"/>
  <c r="E406" i="64"/>
  <c r="E3" i="58"/>
  <c r="E3" i="61"/>
  <c r="E469" i="64"/>
  <c r="R341" i="69"/>
  <c r="R118" i="56"/>
  <c r="I385" i="69"/>
  <c r="G124" i="59"/>
  <c r="J111" i="56"/>
  <c r="R174" i="69"/>
  <c r="R105" i="48"/>
  <c r="R231" i="69"/>
  <c r="R105" i="51"/>
  <c r="R105" i="53"/>
  <c r="R212" i="69"/>
  <c r="R105" i="50"/>
  <c r="R269" i="69"/>
  <c r="K98" i="72"/>
  <c r="K162" i="44"/>
  <c r="C25" i="12"/>
  <c r="C25" i="15" s="1"/>
  <c r="C17" i="8"/>
  <c r="J100" i="6"/>
  <c r="B100" i="6"/>
  <c r="U100" i="6"/>
  <c r="Q100" i="6"/>
  <c r="D270" i="69"/>
  <c r="D269" i="69" s="1"/>
  <c r="T28" i="13"/>
  <c r="T28" i="16" s="1"/>
  <c r="T28" i="10"/>
  <c r="I98" i="72"/>
  <c r="I162" i="44"/>
  <c r="P25" i="12"/>
  <c r="P25" i="15" s="1"/>
  <c r="P17" i="8"/>
  <c r="P17" i="12" s="1"/>
  <c r="P17" i="15" s="1"/>
  <c r="T98" i="72"/>
  <c r="T162" i="44"/>
  <c r="R98" i="72"/>
  <c r="C100" i="6"/>
  <c r="V100" i="6"/>
  <c r="H25" i="12"/>
  <c r="H25" i="15" s="1"/>
  <c r="H17" i="8"/>
  <c r="H17" i="12" s="1"/>
  <c r="H17" i="15" s="1"/>
  <c r="T100" i="6"/>
  <c r="N25" i="12"/>
  <c r="N25" i="15" s="1"/>
  <c r="N17" i="8"/>
  <c r="N17" i="12" s="1"/>
  <c r="N17" i="15" s="1"/>
  <c r="G25" i="12"/>
  <c r="G25" i="15" s="1"/>
  <c r="G17" i="8"/>
  <c r="G17" i="12" s="1"/>
  <c r="G17" i="15" s="1"/>
  <c r="R29" i="14"/>
  <c r="R29" i="17" s="1"/>
  <c r="R27" i="11"/>
  <c r="H98" i="72"/>
  <c r="H162" i="44"/>
  <c r="I25" i="12"/>
  <c r="I25" i="15" s="1"/>
  <c r="I17" i="8"/>
  <c r="I17" i="12" s="1"/>
  <c r="I17" i="15" s="1"/>
  <c r="P100" i="6"/>
  <c r="O25" i="12"/>
  <c r="O25" i="15" s="1"/>
  <c r="O17" i="8"/>
  <c r="O17" i="12" s="1"/>
  <c r="O17" i="15" s="1"/>
  <c r="D98" i="72"/>
  <c r="D162" i="44"/>
  <c r="V25" i="12"/>
  <c r="V25" i="15" s="1"/>
  <c r="V17" i="8"/>
  <c r="V17" i="12" s="1"/>
  <c r="V17" i="15" s="1"/>
  <c r="H100" i="6"/>
  <c r="T25" i="12"/>
  <c r="T25" i="15" s="1"/>
  <c r="T17" i="8"/>
  <c r="T17" i="12" s="1"/>
  <c r="T17" i="15" s="1"/>
  <c r="N100" i="6"/>
  <c r="G100" i="6"/>
  <c r="C270" i="69"/>
  <c r="C269" i="69" s="1"/>
  <c r="L98" i="72"/>
  <c r="L162" i="44"/>
  <c r="P98" i="72"/>
  <c r="P162" i="44"/>
  <c r="N98" i="72"/>
  <c r="N162" i="44"/>
  <c r="I100" i="6"/>
  <c r="B98" i="72"/>
  <c r="B162" i="44"/>
  <c r="Q98" i="72"/>
  <c r="Q162" i="44"/>
  <c r="O100" i="6"/>
  <c r="M25" i="12"/>
  <c r="M25" i="15" s="1"/>
  <c r="M17" i="8"/>
  <c r="M17" i="12" s="1"/>
  <c r="M17" i="15" s="1"/>
  <c r="F25" i="12"/>
  <c r="F25" i="15" s="1"/>
  <c r="F17" i="8"/>
  <c r="F17" i="12" s="1"/>
  <c r="F17" i="15" s="1"/>
  <c r="R100" i="6"/>
  <c r="G98" i="72"/>
  <c r="G162" i="44"/>
  <c r="V25" i="55"/>
  <c r="L25" i="12"/>
  <c r="L25" i="15" s="1"/>
  <c r="L17" i="8"/>
  <c r="L17" i="12" s="1"/>
  <c r="L17" i="15" s="1"/>
  <c r="T344" i="64"/>
  <c r="M100" i="6"/>
  <c r="F100" i="6"/>
  <c r="R25" i="12"/>
  <c r="R25" i="15" s="1"/>
  <c r="R17" i="8"/>
  <c r="R17" i="12" s="1"/>
  <c r="R17" i="15" s="1"/>
  <c r="B270" i="69"/>
  <c r="B269" i="69" s="1"/>
  <c r="M98" i="72"/>
  <c r="M162" i="44"/>
  <c r="L100" i="6"/>
  <c r="J98" i="72"/>
  <c r="J162" i="44"/>
  <c r="K25" i="12"/>
  <c r="K25" i="15" s="1"/>
  <c r="K17" i="8"/>
  <c r="K17" i="12" s="1"/>
  <c r="K17" i="15" s="1"/>
  <c r="S100" i="6"/>
  <c r="E25" i="12"/>
  <c r="E25" i="15" s="1"/>
  <c r="E17" i="8"/>
  <c r="E17" i="12" s="1"/>
  <c r="E17" i="15" s="1"/>
  <c r="D25" i="12"/>
  <c r="D25" i="15" s="1"/>
  <c r="D17" i="8"/>
  <c r="D17" i="12" s="1"/>
  <c r="D17" i="15" s="1"/>
  <c r="E98" i="72"/>
  <c r="E162" i="44"/>
  <c r="C98" i="72"/>
  <c r="C162" i="44"/>
  <c r="O98" i="72"/>
  <c r="O162" i="44"/>
  <c r="S98" i="72"/>
  <c r="K100" i="6"/>
  <c r="S25" i="12"/>
  <c r="S25" i="15" s="1"/>
  <c r="S17" i="8"/>
  <c r="E100" i="6"/>
  <c r="Q3" i="28"/>
  <c r="F98" i="72"/>
  <c r="F162" i="44"/>
  <c r="D100" i="6"/>
  <c r="U98" i="72"/>
  <c r="U162" i="44"/>
  <c r="V98" i="72"/>
  <c r="V162" i="44"/>
  <c r="J25" i="12"/>
  <c r="J25" i="15" s="1"/>
  <c r="J17" i="8"/>
  <c r="J17" i="12" s="1"/>
  <c r="J17" i="15" s="1"/>
  <c r="B25" i="12"/>
  <c r="B25" i="15" s="1"/>
  <c r="B17" i="8"/>
  <c r="B17" i="12" s="1"/>
  <c r="B17" i="15" s="1"/>
  <c r="U25" i="12"/>
  <c r="U25" i="15" s="1"/>
  <c r="U17" i="8"/>
  <c r="U17" i="12" s="1"/>
  <c r="U17" i="15" s="1"/>
  <c r="Q25" i="12"/>
  <c r="Q25" i="15" s="1"/>
  <c r="Q17" i="8"/>
  <c r="Q17" i="12" s="1"/>
  <c r="Q17" i="15" s="1"/>
  <c r="R29" i="13"/>
  <c r="R29" i="16" s="1"/>
  <c r="R29" i="10"/>
  <c r="O270" i="69"/>
  <c r="O269" i="69" s="1"/>
  <c r="L107" i="68"/>
  <c r="J104" i="68"/>
  <c r="R85" i="66"/>
  <c r="U97" i="68"/>
  <c r="T84" i="70"/>
  <c r="R84" i="66"/>
  <c r="R82" i="70"/>
  <c r="P89" i="69"/>
  <c r="O84" i="71"/>
  <c r="T81" i="72"/>
  <c r="M88" i="66"/>
  <c r="J107" i="68"/>
  <c r="M85" i="65"/>
  <c r="T85" i="67"/>
  <c r="O88" i="67"/>
  <c r="Q100" i="68"/>
  <c r="V81" i="71"/>
  <c r="T84" i="69"/>
  <c r="O83" i="71"/>
  <c r="K107" i="68"/>
  <c r="K84" i="65"/>
  <c r="F103" i="68"/>
  <c r="M89" i="66"/>
  <c r="T82" i="67"/>
  <c r="R82" i="69"/>
  <c r="L108" i="68"/>
  <c r="N84" i="67"/>
  <c r="R89" i="70"/>
  <c r="N89" i="65"/>
  <c r="L85" i="70"/>
  <c r="G103" i="68"/>
  <c r="J88" i="72"/>
  <c r="T88" i="69"/>
  <c r="L83" i="72"/>
  <c r="G87" i="71"/>
  <c r="M88" i="70"/>
  <c r="V82" i="66"/>
  <c r="P89" i="67"/>
  <c r="G405" i="72" l="1"/>
  <c r="G161" i="61"/>
  <c r="P290" i="69"/>
  <c r="G124" i="61"/>
  <c r="E105" i="58"/>
  <c r="J423" i="69"/>
  <c r="J366" i="69"/>
  <c r="N423" i="66"/>
  <c r="N43" i="61"/>
  <c r="L328" i="69"/>
  <c r="N347" i="66"/>
  <c r="G351" i="72"/>
  <c r="E423" i="69"/>
  <c r="N366" i="66"/>
  <c r="E105" i="61"/>
  <c r="G423" i="70"/>
  <c r="L105" i="57"/>
  <c r="N423" i="69"/>
  <c r="N43" i="57"/>
  <c r="G161" i="58"/>
  <c r="N43" i="58"/>
  <c r="E366" i="69"/>
  <c r="J105" i="61"/>
  <c r="G124" i="57"/>
  <c r="N105" i="61"/>
  <c r="G366" i="70"/>
  <c r="L347" i="69"/>
  <c r="G124" i="58"/>
  <c r="N43" i="56"/>
  <c r="I366" i="69"/>
  <c r="J105" i="58"/>
  <c r="I105" i="58"/>
  <c r="L105" i="56"/>
  <c r="N105" i="58"/>
  <c r="N328" i="66"/>
  <c r="N366" i="69"/>
  <c r="M105" i="57"/>
  <c r="H328" i="69"/>
  <c r="G347" i="70"/>
  <c r="E347" i="69"/>
  <c r="G105" i="57"/>
  <c r="L105" i="61"/>
  <c r="L423" i="69"/>
  <c r="E105" i="57"/>
  <c r="K105" i="55"/>
  <c r="I347" i="69"/>
  <c r="K3" i="62"/>
  <c r="K427" i="64"/>
  <c r="K3" i="59"/>
  <c r="K490" i="64"/>
  <c r="G105" i="54"/>
  <c r="G105" i="56" s="1"/>
  <c r="G111" i="56"/>
  <c r="H111" i="56"/>
  <c r="M423" i="69"/>
  <c r="L366" i="69"/>
  <c r="P369" i="71"/>
  <c r="P143" i="59"/>
  <c r="P143" i="62"/>
  <c r="P423" i="71"/>
  <c r="M347" i="69"/>
  <c r="H105" i="56"/>
  <c r="G161" i="57"/>
  <c r="M105" i="61"/>
  <c r="F404" i="69"/>
  <c r="F105" i="60"/>
  <c r="F461" i="69"/>
  <c r="F105" i="63"/>
  <c r="N105" i="57"/>
  <c r="K49" i="56"/>
  <c r="K334" i="66"/>
  <c r="S334" i="66"/>
  <c r="S49" i="56"/>
  <c r="K105" i="54"/>
  <c r="K290" i="69"/>
  <c r="M105" i="58"/>
  <c r="N347" i="69"/>
  <c r="H347" i="69"/>
  <c r="H105" i="57"/>
  <c r="G347" i="69"/>
  <c r="Q105" i="55"/>
  <c r="P161" i="55"/>
  <c r="H366" i="69"/>
  <c r="H105" i="58"/>
  <c r="H423" i="69"/>
  <c r="H105" i="61"/>
  <c r="M366" i="69"/>
  <c r="L105" i="58"/>
  <c r="Q105" i="54"/>
  <c r="Q290" i="69"/>
  <c r="Q309" i="69"/>
  <c r="P297" i="72"/>
  <c r="G385" i="64"/>
  <c r="G3" i="57"/>
  <c r="G322" i="64"/>
  <c r="G364" i="64" s="1"/>
  <c r="G370" i="64"/>
  <c r="P144" i="60"/>
  <c r="P442" i="71"/>
  <c r="P144" i="63"/>
  <c r="P388" i="71"/>
  <c r="Q442" i="69"/>
  <c r="Q105" i="62"/>
  <c r="Q385" i="69"/>
  <c r="Q105" i="59"/>
  <c r="P309" i="69"/>
  <c r="P328" i="69" s="1"/>
  <c r="P334" i="69"/>
  <c r="P369" i="72"/>
  <c r="P161" i="59"/>
  <c r="P161" i="62"/>
  <c r="P423" i="72"/>
  <c r="G404" i="70"/>
  <c r="J105" i="57"/>
  <c r="P279" i="72"/>
  <c r="P161" i="54"/>
  <c r="K309" i="69"/>
  <c r="K334" i="69"/>
  <c r="G406" i="64"/>
  <c r="G3" i="58"/>
  <c r="G469" i="64"/>
  <c r="G3" i="61"/>
  <c r="K3" i="55"/>
  <c r="R340" i="69"/>
  <c r="R117" i="56"/>
  <c r="S334" i="69"/>
  <c r="S111" i="56"/>
  <c r="G290" i="69"/>
  <c r="G328" i="69" s="1"/>
  <c r="G334" i="69"/>
  <c r="P385" i="69"/>
  <c r="P105" i="59"/>
  <c r="P442" i="69"/>
  <c r="P105" i="62"/>
  <c r="K322" i="64"/>
  <c r="K3" i="54"/>
  <c r="O414" i="68"/>
  <c r="O87" i="56"/>
  <c r="J347" i="69"/>
  <c r="R326" i="72"/>
  <c r="R172" i="56"/>
  <c r="K385" i="69"/>
  <c r="K105" i="59"/>
  <c r="K442" i="69"/>
  <c r="K105" i="62"/>
  <c r="L404" i="69"/>
  <c r="I105" i="57"/>
  <c r="G3" i="54"/>
  <c r="G3" i="56" s="1"/>
  <c r="G9" i="56"/>
  <c r="K343" i="64"/>
  <c r="G423" i="69"/>
  <c r="G105" i="61"/>
  <c r="G366" i="69"/>
  <c r="G105" i="58"/>
  <c r="E385" i="64"/>
  <c r="E3" i="57"/>
  <c r="P105" i="55"/>
  <c r="P105" i="56" s="1"/>
  <c r="P111" i="56"/>
  <c r="H334" i="69"/>
  <c r="G333" i="72"/>
  <c r="J105" i="63"/>
  <c r="P279" i="71"/>
  <c r="P315" i="71" s="1"/>
  <c r="P143" i="54"/>
  <c r="P143" i="56" s="1"/>
  <c r="C17" i="12"/>
  <c r="C17" i="15" s="1"/>
  <c r="R120" i="46"/>
  <c r="R105" i="45"/>
  <c r="R105" i="46" s="1"/>
  <c r="R151" i="69"/>
  <c r="R117" i="69"/>
  <c r="R136" i="69" s="1"/>
  <c r="R193" i="69"/>
  <c r="R105" i="49"/>
  <c r="R250" i="69"/>
  <c r="R105" i="52"/>
  <c r="V152" i="72"/>
  <c r="V162" i="47"/>
  <c r="H323" i="64"/>
  <c r="H4" i="54"/>
  <c r="H14" i="23"/>
  <c r="H14" i="26" s="1"/>
  <c r="T4" i="54"/>
  <c r="T14" i="23"/>
  <c r="T14" i="26" s="1"/>
  <c r="E32" i="12"/>
  <c r="E32" i="15" s="1"/>
  <c r="E27" i="8"/>
  <c r="E27" i="12" s="1"/>
  <c r="E27" i="15" s="1"/>
  <c r="R12" i="12"/>
  <c r="R12" i="15" s="1"/>
  <c r="R4" i="8"/>
  <c r="J44" i="55"/>
  <c r="K310" i="67"/>
  <c r="I344" i="64"/>
  <c r="V63" i="55"/>
  <c r="F32" i="12"/>
  <c r="F32" i="15" s="1"/>
  <c r="F27" i="8"/>
  <c r="F27" i="12" s="1"/>
  <c r="F27" i="15" s="1"/>
  <c r="V291" i="70"/>
  <c r="V125" i="54"/>
  <c r="O291" i="65"/>
  <c r="O25" i="54"/>
  <c r="O14" i="23"/>
  <c r="O14" i="26" s="1"/>
  <c r="D291" i="70"/>
  <c r="D125" i="54"/>
  <c r="Q291" i="66"/>
  <c r="Q44" i="54"/>
  <c r="E291" i="65"/>
  <c r="E25" i="54"/>
  <c r="E14" i="23"/>
  <c r="E14" i="26" s="1"/>
  <c r="K291" i="70"/>
  <c r="K125" i="54"/>
  <c r="I361" i="68"/>
  <c r="I82" i="54"/>
  <c r="P291" i="70"/>
  <c r="P125" i="54"/>
  <c r="R291" i="67"/>
  <c r="R63" i="54"/>
  <c r="G32" i="12"/>
  <c r="G32" i="15" s="1"/>
  <c r="G27" i="8"/>
  <c r="G27" i="12" s="1"/>
  <c r="G27" i="15" s="1"/>
  <c r="M291" i="67"/>
  <c r="M63" i="54"/>
  <c r="S32" i="12"/>
  <c r="S32" i="15" s="1"/>
  <c r="S27" i="8"/>
  <c r="S27" i="12" s="1"/>
  <c r="S27" i="15" s="1"/>
  <c r="I291" i="70"/>
  <c r="I125" i="54"/>
  <c r="M12" i="12"/>
  <c r="M12" i="15" s="1"/>
  <c r="M4" i="8"/>
  <c r="O32" i="12"/>
  <c r="O32" i="15" s="1"/>
  <c r="O27" i="8"/>
  <c r="O27" i="12" s="1"/>
  <c r="O27" i="15" s="1"/>
  <c r="K152" i="72"/>
  <c r="K162" i="47"/>
  <c r="O291" i="66"/>
  <c r="O44" i="54"/>
  <c r="J291" i="70"/>
  <c r="J125" i="54"/>
  <c r="O12" i="12"/>
  <c r="O12" i="15" s="1"/>
  <c r="O4" i="8"/>
  <c r="T101" i="6"/>
  <c r="H291" i="66"/>
  <c r="H44" i="54"/>
  <c r="D152" i="72"/>
  <c r="D162" i="47"/>
  <c r="Q32" i="12"/>
  <c r="Q32" i="15" s="1"/>
  <c r="Q27" i="8"/>
  <c r="Q27" i="12" s="1"/>
  <c r="Q27" i="15" s="1"/>
  <c r="H152" i="72"/>
  <c r="H162" i="47"/>
  <c r="G386" i="67"/>
  <c r="G63" i="59"/>
  <c r="G443" i="67"/>
  <c r="G63" i="62"/>
  <c r="U310" i="67"/>
  <c r="V13" i="13"/>
  <c r="V13" i="16" s="1"/>
  <c r="V13" i="10"/>
  <c r="O386" i="70"/>
  <c r="O125" i="59"/>
  <c r="O443" i="70"/>
  <c r="O125" i="62"/>
  <c r="D310" i="70"/>
  <c r="N428" i="64"/>
  <c r="N4" i="59"/>
  <c r="N491" i="64"/>
  <c r="N4" i="62"/>
  <c r="F170" i="72"/>
  <c r="F162" i="48"/>
  <c r="F162" i="51"/>
  <c r="F224" i="72"/>
  <c r="S162" i="44"/>
  <c r="O170" i="72"/>
  <c r="O162" i="48"/>
  <c r="O162" i="51"/>
  <c r="O224" i="72"/>
  <c r="D386" i="66"/>
  <c r="D44" i="59"/>
  <c r="D443" i="66"/>
  <c r="D44" i="62"/>
  <c r="C310" i="67"/>
  <c r="H386" i="65"/>
  <c r="H25" i="59"/>
  <c r="H443" i="65"/>
  <c r="H25" i="62"/>
  <c r="V344" i="64"/>
  <c r="U385" i="68"/>
  <c r="J344" i="64"/>
  <c r="V385" i="68"/>
  <c r="J310" i="70"/>
  <c r="F310" i="65"/>
  <c r="K63" i="55"/>
  <c r="L386" i="67"/>
  <c r="L63" i="59"/>
  <c r="L63" i="62"/>
  <c r="L443" i="67"/>
  <c r="H82" i="55"/>
  <c r="H386" i="70"/>
  <c r="H125" i="59"/>
  <c r="H125" i="62"/>
  <c r="H443" i="70"/>
  <c r="Q310" i="66"/>
  <c r="G82" i="55"/>
  <c r="I4" i="55"/>
  <c r="T310" i="65"/>
  <c r="S310" i="66"/>
  <c r="H14" i="24"/>
  <c r="H14" i="27" s="1"/>
  <c r="S344" i="69"/>
  <c r="P385" i="68"/>
  <c r="O82" i="55"/>
  <c r="Q13" i="13"/>
  <c r="Q13" i="16" s="1"/>
  <c r="Q13" i="10"/>
  <c r="I310" i="70"/>
  <c r="D82" i="55"/>
  <c r="M310" i="70"/>
  <c r="M481" i="68"/>
  <c r="M82" i="59"/>
  <c r="M553" i="68"/>
  <c r="M82" i="62"/>
  <c r="F82" i="55"/>
  <c r="P386" i="70"/>
  <c r="P125" i="59"/>
  <c r="P125" i="62"/>
  <c r="P443" i="70"/>
  <c r="P386" i="67"/>
  <c r="P63" i="59"/>
  <c r="P63" i="62"/>
  <c r="P443" i="67"/>
  <c r="U14" i="24"/>
  <c r="U14" i="27" s="1"/>
  <c r="S310" i="67"/>
  <c r="V154" i="6"/>
  <c r="V130" i="6"/>
  <c r="F125" i="55"/>
  <c r="Q481" i="68"/>
  <c r="Q82" i="59"/>
  <c r="Q553" i="68"/>
  <c r="Q82" i="62"/>
  <c r="E82" i="55"/>
  <c r="J386" i="67"/>
  <c r="J63" i="59"/>
  <c r="J443" i="67"/>
  <c r="J63" i="62"/>
  <c r="L4" i="55"/>
  <c r="C386" i="66"/>
  <c r="C44" i="59"/>
  <c r="C443" i="66"/>
  <c r="C44" i="62"/>
  <c r="U291" i="70"/>
  <c r="U125" i="54"/>
  <c r="T291" i="67"/>
  <c r="T63" i="54"/>
  <c r="S152" i="72"/>
  <c r="S162" i="47"/>
  <c r="T32" i="12"/>
  <c r="T32" i="15" s="1"/>
  <c r="T27" i="8"/>
  <c r="T27" i="12" s="1"/>
  <c r="T27" i="15" s="1"/>
  <c r="O291" i="70"/>
  <c r="O125" i="54"/>
  <c r="U386" i="67"/>
  <c r="U63" i="59"/>
  <c r="U443" i="67"/>
  <c r="U63" i="62"/>
  <c r="S14" i="24"/>
  <c r="S14" i="27" s="1"/>
  <c r="F63" i="55"/>
  <c r="V428" i="64"/>
  <c r="V4" i="59"/>
  <c r="V491" i="64"/>
  <c r="V4" i="62"/>
  <c r="V481" i="68"/>
  <c r="V82" i="59"/>
  <c r="V82" i="62"/>
  <c r="V553" i="68"/>
  <c r="M130" i="6"/>
  <c r="M154" i="6"/>
  <c r="P481" i="68"/>
  <c r="P82" i="59"/>
  <c r="P82" i="62"/>
  <c r="P553" i="68"/>
  <c r="N170" i="72"/>
  <c r="N162" i="48"/>
  <c r="N224" i="72"/>
  <c r="N162" i="51"/>
  <c r="L170" i="72"/>
  <c r="L162" i="48"/>
  <c r="L224" i="72"/>
  <c r="L162" i="51"/>
  <c r="F385" i="68"/>
  <c r="R170" i="72"/>
  <c r="R162" i="48"/>
  <c r="R224" i="72"/>
  <c r="R162" i="51"/>
  <c r="U25" i="55"/>
  <c r="U154" i="6"/>
  <c r="U130" i="6"/>
  <c r="K32" i="12"/>
  <c r="K32" i="15" s="1"/>
  <c r="K27" i="8"/>
  <c r="K27" i="12" s="1"/>
  <c r="K27" i="15" s="1"/>
  <c r="K291" i="67"/>
  <c r="K63" i="54"/>
  <c r="D291" i="66"/>
  <c r="D44" i="54"/>
  <c r="Q152" i="72"/>
  <c r="Q162" i="47"/>
  <c r="B101" i="6"/>
  <c r="F323" i="64"/>
  <c r="F4" i="54"/>
  <c r="F14" i="23"/>
  <c r="F14" i="26" s="1"/>
  <c r="F291" i="70"/>
  <c r="F125" i="54"/>
  <c r="S12" i="12"/>
  <c r="S12" i="15" s="1"/>
  <c r="S4" i="8"/>
  <c r="J361" i="68"/>
  <c r="J82" i="54"/>
  <c r="Q291" i="67"/>
  <c r="Q63" i="54"/>
  <c r="I323" i="64"/>
  <c r="I4" i="54"/>
  <c r="I14" i="23"/>
  <c r="I14" i="26" s="1"/>
  <c r="Q291" i="70"/>
  <c r="Q125" i="54"/>
  <c r="G152" i="72"/>
  <c r="G162" i="47"/>
  <c r="E101" i="6"/>
  <c r="P291" i="65"/>
  <c r="P25" i="54"/>
  <c r="P14" i="21"/>
  <c r="H12" i="12"/>
  <c r="H12" i="15" s="1"/>
  <c r="H4" i="8"/>
  <c r="L152" i="72"/>
  <c r="L162" i="47"/>
  <c r="L291" i="70"/>
  <c r="L125" i="54"/>
  <c r="Q14" i="24"/>
  <c r="Q14" i="27" s="1"/>
  <c r="Q331" i="67"/>
  <c r="Q310" i="67"/>
  <c r="S4" i="55"/>
  <c r="F310" i="67"/>
  <c r="U125" i="55"/>
  <c r="E130" i="6"/>
  <c r="E154" i="6"/>
  <c r="S170" i="72"/>
  <c r="S162" i="48"/>
  <c r="S224" i="72"/>
  <c r="S162" i="51"/>
  <c r="C14" i="24"/>
  <c r="C14" i="27" s="1"/>
  <c r="M63" i="55"/>
  <c r="G14" i="24"/>
  <c r="G14" i="27" s="1"/>
  <c r="L82" i="55"/>
  <c r="J310" i="66"/>
  <c r="J13" i="13"/>
  <c r="J13" i="16" s="1"/>
  <c r="J13" i="10"/>
  <c r="U13" i="10"/>
  <c r="U13" i="13"/>
  <c r="U13" i="16" s="1"/>
  <c r="I82" i="55"/>
  <c r="K386" i="67"/>
  <c r="K63" i="59"/>
  <c r="K63" i="62"/>
  <c r="K443" i="67"/>
  <c r="M25" i="55"/>
  <c r="H481" i="68"/>
  <c r="H82" i="59"/>
  <c r="H82" i="62"/>
  <c r="H553" i="68"/>
  <c r="K14" i="24"/>
  <c r="K14" i="27" s="1"/>
  <c r="L44" i="55"/>
  <c r="G481" i="68"/>
  <c r="G82" i="59"/>
  <c r="G553" i="68"/>
  <c r="G82" i="62"/>
  <c r="I428" i="64"/>
  <c r="I4" i="59"/>
  <c r="I491" i="64"/>
  <c r="I4" i="62"/>
  <c r="H367" i="64"/>
  <c r="H344" i="64"/>
  <c r="D14" i="24"/>
  <c r="D14" i="27" s="1"/>
  <c r="R130" i="6"/>
  <c r="R154" i="6"/>
  <c r="S25" i="55"/>
  <c r="O481" i="68"/>
  <c r="O82" i="59"/>
  <c r="O82" i="62"/>
  <c r="O553" i="68"/>
  <c r="C13" i="13"/>
  <c r="C13" i="16" s="1"/>
  <c r="C13" i="10"/>
  <c r="N125" i="55"/>
  <c r="D481" i="68"/>
  <c r="D82" i="59"/>
  <c r="D82" i="62"/>
  <c r="D553" i="68"/>
  <c r="J82" i="55"/>
  <c r="H13" i="13"/>
  <c r="H13" i="16" s="1"/>
  <c r="H13" i="10"/>
  <c r="V310" i="67"/>
  <c r="F481" i="68"/>
  <c r="F82" i="59"/>
  <c r="F553" i="68"/>
  <c r="F82" i="62"/>
  <c r="E63" i="55"/>
  <c r="O310" i="66"/>
  <c r="U344" i="64"/>
  <c r="R63" i="55"/>
  <c r="U44" i="55"/>
  <c r="T170" i="72"/>
  <c r="T162" i="48"/>
  <c r="T162" i="51"/>
  <c r="T224" i="72"/>
  <c r="F386" i="70"/>
  <c r="F125" i="59"/>
  <c r="F443" i="70"/>
  <c r="F125" i="62"/>
  <c r="U310" i="65"/>
  <c r="H44" i="55"/>
  <c r="E481" i="68"/>
  <c r="E82" i="59"/>
  <c r="E553" i="68"/>
  <c r="E82" i="62"/>
  <c r="I13" i="13"/>
  <c r="I13" i="16" s="1"/>
  <c r="I13" i="10"/>
  <c r="L428" i="64"/>
  <c r="L4" i="59"/>
  <c r="L491" i="64"/>
  <c r="L4" i="62"/>
  <c r="K170" i="72"/>
  <c r="K162" i="48"/>
  <c r="K162" i="51"/>
  <c r="K224" i="72"/>
  <c r="P25" i="55"/>
  <c r="G101" i="6"/>
  <c r="S101" i="6"/>
  <c r="S386" i="66"/>
  <c r="S44" i="59"/>
  <c r="S443" i="66"/>
  <c r="S44" i="62"/>
  <c r="O385" i="68"/>
  <c r="N154" i="6"/>
  <c r="N130" i="6"/>
  <c r="F13" i="13"/>
  <c r="F13" i="16" s="1"/>
  <c r="F13" i="10"/>
  <c r="M13" i="13"/>
  <c r="M13" i="16" s="1"/>
  <c r="M13" i="10"/>
  <c r="O44" i="55"/>
  <c r="S386" i="67"/>
  <c r="S63" i="59"/>
  <c r="S63" i="62"/>
  <c r="S443" i="67"/>
  <c r="P14" i="24"/>
  <c r="P14" i="27" s="1"/>
  <c r="P4" i="20"/>
  <c r="K101" i="6"/>
  <c r="E291" i="67"/>
  <c r="E63" i="54"/>
  <c r="U291" i="67"/>
  <c r="U63" i="54"/>
  <c r="L12" i="12"/>
  <c r="L12" i="15" s="1"/>
  <c r="L4" i="8"/>
  <c r="N152" i="72"/>
  <c r="N162" i="47"/>
  <c r="V323" i="64"/>
  <c r="V4" i="54"/>
  <c r="V14" i="23"/>
  <c r="V14" i="26" s="1"/>
  <c r="G291" i="66"/>
  <c r="G290" i="66" s="1"/>
  <c r="G44" i="54"/>
  <c r="V12" i="12"/>
  <c r="V12" i="15" s="1"/>
  <c r="V4" i="8"/>
  <c r="E291" i="70"/>
  <c r="E125" i="54"/>
  <c r="G361" i="68"/>
  <c r="G82" i="54"/>
  <c r="G291" i="67"/>
  <c r="G63" i="54"/>
  <c r="R162" i="45"/>
  <c r="U12" i="12"/>
  <c r="U12" i="15" s="1"/>
  <c r="U4" i="8"/>
  <c r="T152" i="72"/>
  <c r="T162" i="47"/>
  <c r="N323" i="64"/>
  <c r="N4" i="54"/>
  <c r="N14" i="23"/>
  <c r="N14" i="26" s="1"/>
  <c r="P152" i="72"/>
  <c r="P162" i="47"/>
  <c r="L361" i="68"/>
  <c r="L82" i="54"/>
  <c r="C361" i="68"/>
  <c r="C82" i="54"/>
  <c r="Q361" i="68"/>
  <c r="Q82" i="54"/>
  <c r="U291" i="65"/>
  <c r="U25" i="54"/>
  <c r="E152" i="72"/>
  <c r="E162" i="47"/>
  <c r="V291" i="67"/>
  <c r="V63" i="54"/>
  <c r="R14" i="24"/>
  <c r="R14" i="27" s="1"/>
  <c r="F14" i="24"/>
  <c r="F14" i="27" s="1"/>
  <c r="Q25" i="55"/>
  <c r="Q386" i="67"/>
  <c r="Q63" i="59"/>
  <c r="Q63" i="62"/>
  <c r="Q443" i="67"/>
  <c r="S344" i="64"/>
  <c r="D130" i="6"/>
  <c r="D154" i="6"/>
  <c r="F386" i="67"/>
  <c r="F63" i="59"/>
  <c r="F443" i="67"/>
  <c r="F63" i="62"/>
  <c r="U310" i="70"/>
  <c r="S17" i="12"/>
  <c r="S17" i="15" s="1"/>
  <c r="N63" i="55"/>
  <c r="N82" i="55"/>
  <c r="C170" i="72"/>
  <c r="C162" i="48"/>
  <c r="C224" i="72"/>
  <c r="C162" i="51"/>
  <c r="C25" i="55"/>
  <c r="T82" i="55"/>
  <c r="M310" i="67"/>
  <c r="G25" i="55"/>
  <c r="E170" i="72"/>
  <c r="E162" i="48"/>
  <c r="E162" i="51"/>
  <c r="E224" i="72"/>
  <c r="L385" i="68"/>
  <c r="J386" i="66"/>
  <c r="J44" i="59"/>
  <c r="J44" i="62"/>
  <c r="J443" i="66"/>
  <c r="I385" i="68"/>
  <c r="R44" i="55"/>
  <c r="M310" i="65"/>
  <c r="K44" i="55"/>
  <c r="L310" i="66"/>
  <c r="O14" i="24"/>
  <c r="O14" i="27" s="1"/>
  <c r="T14" i="24"/>
  <c r="T14" i="27" s="1"/>
  <c r="H428" i="64"/>
  <c r="H4" i="59"/>
  <c r="H491" i="64"/>
  <c r="H4" i="62"/>
  <c r="D25" i="55"/>
  <c r="S310" i="65"/>
  <c r="S13" i="10"/>
  <c r="S13" i="13"/>
  <c r="S13" i="16" s="1"/>
  <c r="N310" i="70"/>
  <c r="J385" i="68"/>
  <c r="K127" i="56"/>
  <c r="K125" i="55"/>
  <c r="V386" i="67"/>
  <c r="V63" i="59"/>
  <c r="V443" i="67"/>
  <c r="V63" i="62"/>
  <c r="D63" i="55"/>
  <c r="E310" i="67"/>
  <c r="O386" i="66"/>
  <c r="O44" i="59"/>
  <c r="O44" i="62"/>
  <c r="O443" i="66"/>
  <c r="U428" i="64"/>
  <c r="U4" i="59"/>
  <c r="U491" i="64"/>
  <c r="U4" i="62"/>
  <c r="R310" i="67"/>
  <c r="T130" i="6"/>
  <c r="T154" i="6"/>
  <c r="C154" i="6"/>
  <c r="C130" i="6"/>
  <c r="U310" i="66"/>
  <c r="T13" i="13"/>
  <c r="T13" i="16" s="1"/>
  <c r="T13" i="10"/>
  <c r="O63" i="55"/>
  <c r="M44" i="55"/>
  <c r="U386" i="65"/>
  <c r="U25" i="59"/>
  <c r="U25" i="62"/>
  <c r="U443" i="65"/>
  <c r="H310" i="66"/>
  <c r="I63" i="55"/>
  <c r="Q125" i="55"/>
  <c r="L13" i="13"/>
  <c r="L13" i="16" s="1"/>
  <c r="L13" i="10"/>
  <c r="S82" i="55"/>
  <c r="P310" i="65"/>
  <c r="F101" i="6"/>
  <c r="J291" i="67"/>
  <c r="J63" i="54"/>
  <c r="O13" i="13"/>
  <c r="O13" i="16" s="1"/>
  <c r="O13" i="10"/>
  <c r="Q63" i="55"/>
  <c r="C386" i="67"/>
  <c r="C63" i="59"/>
  <c r="C443" i="67"/>
  <c r="C63" i="62"/>
  <c r="M170" i="72"/>
  <c r="M162" i="48"/>
  <c r="M224" i="72"/>
  <c r="M162" i="51"/>
  <c r="T386" i="65"/>
  <c r="T25" i="59"/>
  <c r="T25" i="62"/>
  <c r="T443" i="65"/>
  <c r="I386" i="70"/>
  <c r="I125" i="59"/>
  <c r="I125" i="62"/>
  <c r="I443" i="70"/>
  <c r="E385" i="68"/>
  <c r="Q12" i="12"/>
  <c r="Q12" i="15" s="1"/>
  <c r="Q4" i="8"/>
  <c r="R291" i="66"/>
  <c r="R44" i="54"/>
  <c r="K291" i="66"/>
  <c r="K44" i="54"/>
  <c r="K14" i="23"/>
  <c r="K14" i="26" s="1"/>
  <c r="F12" i="12"/>
  <c r="F12" i="15" s="1"/>
  <c r="F4" i="8"/>
  <c r="V32" i="12"/>
  <c r="V32" i="15" s="1"/>
  <c r="V27" i="8"/>
  <c r="V27" i="12" s="1"/>
  <c r="V27" i="15" s="1"/>
  <c r="I88" i="65"/>
  <c r="B152" i="72"/>
  <c r="B162" i="47"/>
  <c r="J291" i="66"/>
  <c r="J44" i="54"/>
  <c r="U291" i="66"/>
  <c r="U44" i="54"/>
  <c r="M32" i="12"/>
  <c r="M32" i="15" s="1"/>
  <c r="M27" i="8"/>
  <c r="M27" i="12" s="1"/>
  <c r="M27" i="15" s="1"/>
  <c r="P32" i="12"/>
  <c r="P32" i="15" s="1"/>
  <c r="P27" i="8"/>
  <c r="P27" i="12" s="1"/>
  <c r="P27" i="15" s="1"/>
  <c r="S323" i="64"/>
  <c r="S4" i="54"/>
  <c r="S14" i="23"/>
  <c r="S14" i="26" s="1"/>
  <c r="R291" i="65"/>
  <c r="R25" i="54"/>
  <c r="R14" i="23"/>
  <c r="R14" i="26" s="1"/>
  <c r="L291" i="66"/>
  <c r="L44" i="54"/>
  <c r="H291" i="70"/>
  <c r="H125" i="54"/>
  <c r="C291" i="67"/>
  <c r="C63" i="54"/>
  <c r="H361" i="68"/>
  <c r="H82" i="54"/>
  <c r="J12" i="12"/>
  <c r="J12" i="15" s="1"/>
  <c r="J4" i="8"/>
  <c r="R101" i="6"/>
  <c r="H32" i="12"/>
  <c r="H32" i="15" s="1"/>
  <c r="H27" i="8"/>
  <c r="H27" i="12" s="1"/>
  <c r="H27" i="15" s="1"/>
  <c r="T12" i="12"/>
  <c r="T12" i="15" s="1"/>
  <c r="T4" i="8"/>
  <c r="E361" i="68"/>
  <c r="E82" i="54"/>
  <c r="P291" i="66"/>
  <c r="P44" i="54"/>
  <c r="I84" i="72"/>
  <c r="F361" i="68"/>
  <c r="F82" i="54"/>
  <c r="D32" i="12"/>
  <c r="D32" i="15" s="1"/>
  <c r="D27" i="8"/>
  <c r="D27" i="12" s="1"/>
  <c r="D27" i="15" s="1"/>
  <c r="R25" i="55"/>
  <c r="F4" i="55"/>
  <c r="V170" i="72"/>
  <c r="V162" i="48"/>
  <c r="V162" i="51"/>
  <c r="V224" i="72"/>
  <c r="Q310" i="65"/>
  <c r="U170" i="72"/>
  <c r="U162" i="48"/>
  <c r="U224" i="72"/>
  <c r="U162" i="51"/>
  <c r="V44" i="55"/>
  <c r="S428" i="64"/>
  <c r="S4" i="59"/>
  <c r="S491" i="64"/>
  <c r="S4" i="62"/>
  <c r="E14" i="24"/>
  <c r="E14" i="27" s="1"/>
  <c r="U386" i="70"/>
  <c r="U125" i="59"/>
  <c r="U443" i="70"/>
  <c r="U125" i="62"/>
  <c r="N310" i="67"/>
  <c r="N385" i="68"/>
  <c r="C82" i="55"/>
  <c r="C310" i="65"/>
  <c r="T385" i="68"/>
  <c r="M386" i="67"/>
  <c r="M63" i="59"/>
  <c r="M443" i="67"/>
  <c r="M63" i="62"/>
  <c r="G310" i="65"/>
  <c r="L481" i="68"/>
  <c r="L82" i="59"/>
  <c r="L82" i="62"/>
  <c r="L553" i="68"/>
  <c r="L125" i="55"/>
  <c r="J170" i="72"/>
  <c r="J162" i="48"/>
  <c r="J162" i="51"/>
  <c r="J224" i="72"/>
  <c r="F44" i="55"/>
  <c r="I481" i="68"/>
  <c r="I82" i="59"/>
  <c r="I82" i="62"/>
  <c r="I553" i="68"/>
  <c r="R310" i="66"/>
  <c r="M386" i="65"/>
  <c r="M25" i="59"/>
  <c r="M443" i="65"/>
  <c r="M25" i="62"/>
  <c r="K310" i="66"/>
  <c r="L386" i="66"/>
  <c r="L44" i="59"/>
  <c r="L443" i="66"/>
  <c r="L44" i="62"/>
  <c r="O25" i="55"/>
  <c r="T4" i="55"/>
  <c r="G170" i="72"/>
  <c r="G162" i="48"/>
  <c r="G224" i="72"/>
  <c r="G162" i="51"/>
  <c r="R125" i="55"/>
  <c r="D310" i="65"/>
  <c r="S386" i="65"/>
  <c r="S25" i="59"/>
  <c r="S25" i="62"/>
  <c r="S443" i="65"/>
  <c r="B170" i="72"/>
  <c r="B162" i="48"/>
  <c r="B224" i="72"/>
  <c r="B162" i="51"/>
  <c r="N386" i="70"/>
  <c r="N125" i="59"/>
  <c r="N125" i="62"/>
  <c r="N443" i="70"/>
  <c r="E44" i="55"/>
  <c r="J481" i="68"/>
  <c r="J82" i="59"/>
  <c r="J553" i="68"/>
  <c r="J82" i="62"/>
  <c r="K310" i="70"/>
  <c r="B13" i="13"/>
  <c r="B13" i="16" s="1"/>
  <c r="B13" i="10"/>
  <c r="D310" i="67"/>
  <c r="E386" i="67"/>
  <c r="E63" i="59"/>
  <c r="E443" i="67"/>
  <c r="E63" i="62"/>
  <c r="K13" i="13"/>
  <c r="K13" i="16" s="1"/>
  <c r="K13" i="10"/>
  <c r="J25" i="55"/>
  <c r="R386" i="67"/>
  <c r="R63" i="59"/>
  <c r="R443" i="67"/>
  <c r="R63" i="62"/>
  <c r="N25" i="55"/>
  <c r="U386" i="66"/>
  <c r="U44" i="59"/>
  <c r="U443" i="66"/>
  <c r="U44" i="62"/>
  <c r="O310" i="67"/>
  <c r="M310" i="66"/>
  <c r="B130" i="6"/>
  <c r="B154" i="6"/>
  <c r="H386" i="66"/>
  <c r="H44" i="59"/>
  <c r="H443" i="66"/>
  <c r="H44" i="62"/>
  <c r="I310" i="67"/>
  <c r="Q310" i="70"/>
  <c r="P44" i="55"/>
  <c r="S385" i="68"/>
  <c r="P386" i="65"/>
  <c r="P25" i="59"/>
  <c r="P443" i="65"/>
  <c r="P25" i="62"/>
  <c r="B32" i="12"/>
  <c r="B32" i="15" s="1"/>
  <c r="B27" i="8"/>
  <c r="B27" i="12" s="1"/>
  <c r="B27" i="15" s="1"/>
  <c r="M14" i="24"/>
  <c r="M14" i="27" s="1"/>
  <c r="Q386" i="66"/>
  <c r="Q44" i="59"/>
  <c r="Q443" i="66"/>
  <c r="Q44" i="62"/>
  <c r="U4" i="55"/>
  <c r="L344" i="64"/>
  <c r="O361" i="68"/>
  <c r="O82" i="54"/>
  <c r="I152" i="72"/>
  <c r="I162" i="47"/>
  <c r="G291" i="65"/>
  <c r="G290" i="65" s="1"/>
  <c r="G25" i="54"/>
  <c r="G24" i="54" s="1"/>
  <c r="G14" i="23"/>
  <c r="G14" i="26" s="1"/>
  <c r="N361" i="68"/>
  <c r="N82" i="54"/>
  <c r="K12" i="12"/>
  <c r="K12" i="15" s="1"/>
  <c r="K4" i="8"/>
  <c r="O291" i="67"/>
  <c r="O63" i="54"/>
  <c r="V101" i="6"/>
  <c r="M152" i="72"/>
  <c r="M162" i="47"/>
  <c r="C291" i="65"/>
  <c r="C25" i="54"/>
  <c r="C14" i="23"/>
  <c r="C14" i="26" s="1"/>
  <c r="E291" i="66"/>
  <c r="E44" i="54"/>
  <c r="C291" i="70"/>
  <c r="C125" i="54"/>
  <c r="T291" i="65"/>
  <c r="T25" i="54"/>
  <c r="M101" i="6"/>
  <c r="P101" i="6"/>
  <c r="V291" i="65"/>
  <c r="U361" i="68"/>
  <c r="U82" i="54"/>
  <c r="P361" i="68"/>
  <c r="P82" i="54"/>
  <c r="T291" i="70"/>
  <c r="T125" i="54"/>
  <c r="J32" i="12"/>
  <c r="J32" i="15" s="1"/>
  <c r="J27" i="8"/>
  <c r="J27" i="12" s="1"/>
  <c r="J27" i="15" s="1"/>
  <c r="T361" i="68"/>
  <c r="T82" i="54"/>
  <c r="L323" i="64"/>
  <c r="L4" i="54"/>
  <c r="L14" i="23"/>
  <c r="L14" i="26" s="1"/>
  <c r="R32" i="12"/>
  <c r="R32" i="15" s="1"/>
  <c r="R27" i="8"/>
  <c r="R27" i="12" s="1"/>
  <c r="R27" i="15" s="1"/>
  <c r="H101" i="6"/>
  <c r="I32" i="12"/>
  <c r="I32" i="15" s="1"/>
  <c r="I27" i="8"/>
  <c r="I27" i="12" s="1"/>
  <c r="I27" i="15" s="1"/>
  <c r="N291" i="65"/>
  <c r="N25" i="54"/>
  <c r="T291" i="66"/>
  <c r="T44" i="54"/>
  <c r="J323" i="64"/>
  <c r="J4" i="54"/>
  <c r="J14" i="23"/>
  <c r="J14" i="26" s="1"/>
  <c r="D101" i="6"/>
  <c r="R310" i="65"/>
  <c r="F344" i="64"/>
  <c r="S125" i="55"/>
  <c r="Q386" i="65"/>
  <c r="Q385" i="65" s="1"/>
  <c r="Q25" i="59"/>
  <c r="Q24" i="59" s="1"/>
  <c r="Q443" i="65"/>
  <c r="Q442" i="65" s="1"/>
  <c r="Q25" i="62"/>
  <c r="Q24" i="62" s="1"/>
  <c r="V310" i="66"/>
  <c r="N14" i="24"/>
  <c r="N14" i="27" s="1"/>
  <c r="E25" i="55"/>
  <c r="N386" i="67"/>
  <c r="N63" i="59"/>
  <c r="N63" i="62"/>
  <c r="N443" i="67"/>
  <c r="N481" i="68"/>
  <c r="N82" i="59"/>
  <c r="N82" i="62"/>
  <c r="N553" i="68"/>
  <c r="C385" i="68"/>
  <c r="C386" i="65"/>
  <c r="C25" i="59"/>
  <c r="C443" i="65"/>
  <c r="C25" i="62"/>
  <c r="T481" i="68"/>
  <c r="T82" i="59"/>
  <c r="T553" i="68"/>
  <c r="T82" i="62"/>
  <c r="E13" i="13"/>
  <c r="E13" i="16" s="1"/>
  <c r="E13" i="10"/>
  <c r="G386" i="65"/>
  <c r="G385" i="65" s="1"/>
  <c r="G25" i="59"/>
  <c r="G24" i="59" s="1"/>
  <c r="G25" i="62"/>
  <c r="G24" i="62" s="1"/>
  <c r="G443" i="65"/>
  <c r="G442" i="65" s="1"/>
  <c r="L331" i="70"/>
  <c r="L310" i="70"/>
  <c r="F310" i="66"/>
  <c r="E125" i="55"/>
  <c r="R386" i="66"/>
  <c r="R44" i="59"/>
  <c r="R44" i="62"/>
  <c r="R443" i="66"/>
  <c r="K82" i="55"/>
  <c r="K386" i="66"/>
  <c r="K44" i="59"/>
  <c r="K44" i="62"/>
  <c r="K443" i="66"/>
  <c r="C125" i="55"/>
  <c r="O310" i="65"/>
  <c r="V310" i="65"/>
  <c r="G44" i="55"/>
  <c r="G43" i="55" s="1"/>
  <c r="R310" i="70"/>
  <c r="D386" i="65"/>
  <c r="D25" i="59"/>
  <c r="D443" i="65"/>
  <c r="D25" i="62"/>
  <c r="E310" i="66"/>
  <c r="R82" i="55"/>
  <c r="K386" i="70"/>
  <c r="K125" i="59"/>
  <c r="K443" i="70"/>
  <c r="K125" i="62"/>
  <c r="D386" i="67"/>
  <c r="D63" i="59"/>
  <c r="D443" i="67"/>
  <c r="D63" i="62"/>
  <c r="P130" i="6"/>
  <c r="P154" i="6"/>
  <c r="H63" i="55"/>
  <c r="J310" i="65"/>
  <c r="N310" i="65"/>
  <c r="T65" i="56"/>
  <c r="T63" i="55"/>
  <c r="T44" i="55"/>
  <c r="O386" i="67"/>
  <c r="O63" i="59"/>
  <c r="O443" i="67"/>
  <c r="O63" i="62"/>
  <c r="M386" i="66"/>
  <c r="M44" i="59"/>
  <c r="M44" i="62"/>
  <c r="M443" i="66"/>
  <c r="I170" i="72"/>
  <c r="I162" i="48"/>
  <c r="I224" i="72"/>
  <c r="I162" i="51"/>
  <c r="T125" i="55"/>
  <c r="I386" i="67"/>
  <c r="I63" i="59"/>
  <c r="I443" i="67"/>
  <c r="I63" i="62"/>
  <c r="Q386" i="70"/>
  <c r="Q125" i="59"/>
  <c r="Q443" i="70"/>
  <c r="Q125" i="62"/>
  <c r="P310" i="66"/>
  <c r="V125" i="55"/>
  <c r="S481" i="68"/>
  <c r="S82" i="59"/>
  <c r="S82" i="62"/>
  <c r="S553" i="68"/>
  <c r="I88" i="72"/>
  <c r="G12" i="12"/>
  <c r="G12" i="15" s="1"/>
  <c r="G4" i="8"/>
  <c r="M291" i="65"/>
  <c r="M25" i="54"/>
  <c r="M14" i="23"/>
  <c r="M14" i="26" s="1"/>
  <c r="Q101" i="6"/>
  <c r="N13" i="13"/>
  <c r="N13" i="16" s="1"/>
  <c r="N13" i="10"/>
  <c r="U481" i="68"/>
  <c r="U82" i="59"/>
  <c r="U82" i="62"/>
  <c r="U553" i="68"/>
  <c r="J386" i="70"/>
  <c r="J125" i="59"/>
  <c r="J443" i="70"/>
  <c r="J125" i="62"/>
  <c r="G385" i="68"/>
  <c r="F310" i="70"/>
  <c r="J152" i="72"/>
  <c r="J162" i="47"/>
  <c r="D291" i="67"/>
  <c r="D63" i="54"/>
  <c r="L32" i="12"/>
  <c r="L32" i="15" s="1"/>
  <c r="L27" i="8"/>
  <c r="L27" i="12" s="1"/>
  <c r="L27" i="15" s="1"/>
  <c r="E12" i="12"/>
  <c r="E12" i="15" s="1"/>
  <c r="E4" i="8"/>
  <c r="L101" i="6"/>
  <c r="V291" i="66"/>
  <c r="V44" i="54"/>
  <c r="J291" i="65"/>
  <c r="J25" i="54"/>
  <c r="S291" i="67"/>
  <c r="S63" i="54"/>
  <c r="U152" i="72"/>
  <c r="U162" i="47"/>
  <c r="S162" i="45"/>
  <c r="R291" i="70"/>
  <c r="R125" i="54"/>
  <c r="S291" i="65"/>
  <c r="S25" i="54"/>
  <c r="S291" i="70"/>
  <c r="S125" i="54"/>
  <c r="F291" i="67"/>
  <c r="F63" i="54"/>
  <c r="L291" i="67"/>
  <c r="L63" i="54"/>
  <c r="S361" i="68"/>
  <c r="S82" i="54"/>
  <c r="I291" i="67"/>
  <c r="I63" i="54"/>
  <c r="U32" i="12"/>
  <c r="U32" i="15" s="1"/>
  <c r="U27" i="8"/>
  <c r="U27" i="12" s="1"/>
  <c r="U27" i="15" s="1"/>
  <c r="M361" i="68"/>
  <c r="M82" i="54"/>
  <c r="S291" i="66"/>
  <c r="S44" i="54"/>
  <c r="P12" i="12"/>
  <c r="P12" i="15" s="1"/>
  <c r="P4" i="8"/>
  <c r="D361" i="68"/>
  <c r="D82" i="54"/>
  <c r="M291" i="70"/>
  <c r="M125" i="54"/>
  <c r="J101" i="6"/>
  <c r="N12" i="12"/>
  <c r="N12" i="15" s="1"/>
  <c r="N4" i="8"/>
  <c r="B12" i="12"/>
  <c r="B12" i="15" s="1"/>
  <c r="B4" i="8"/>
  <c r="I101" i="6"/>
  <c r="O152" i="72"/>
  <c r="O162" i="47"/>
  <c r="P291" i="67"/>
  <c r="P63" i="54"/>
  <c r="V361" i="68"/>
  <c r="V82" i="54"/>
  <c r="M291" i="66"/>
  <c r="M44" i="54"/>
  <c r="C32" i="12"/>
  <c r="C32" i="15" s="1"/>
  <c r="C27" i="8"/>
  <c r="C27" i="12" s="1"/>
  <c r="C27" i="15" s="1"/>
  <c r="G63" i="55"/>
  <c r="R386" i="65"/>
  <c r="R25" i="59"/>
  <c r="R25" i="62"/>
  <c r="R443" i="65"/>
  <c r="F428" i="64"/>
  <c r="F4" i="59"/>
  <c r="F491" i="64"/>
  <c r="F4" i="62"/>
  <c r="S310" i="70"/>
  <c r="O125" i="55"/>
  <c r="V386" i="66"/>
  <c r="V44" i="59"/>
  <c r="V44" i="62"/>
  <c r="V443" i="66"/>
  <c r="N4" i="55"/>
  <c r="E310" i="65"/>
  <c r="D44" i="55"/>
  <c r="C481" i="68"/>
  <c r="C82" i="59"/>
  <c r="C553" i="68"/>
  <c r="C82" i="62"/>
  <c r="H25" i="55"/>
  <c r="V14" i="24"/>
  <c r="V14" i="27" s="1"/>
  <c r="J14" i="24"/>
  <c r="J14" i="27" s="1"/>
  <c r="S130" i="6"/>
  <c r="S154" i="6"/>
  <c r="L386" i="70"/>
  <c r="L125" i="59"/>
  <c r="L443" i="70"/>
  <c r="L125" i="62"/>
  <c r="F386" i="66"/>
  <c r="F44" i="59"/>
  <c r="F443" i="66"/>
  <c r="F44" i="62"/>
  <c r="L130" i="6"/>
  <c r="L154" i="6"/>
  <c r="E310" i="70"/>
  <c r="L63" i="55"/>
  <c r="K385" i="68"/>
  <c r="F130" i="6"/>
  <c r="F154" i="6"/>
  <c r="H125" i="55"/>
  <c r="C310" i="70"/>
  <c r="O386" i="65"/>
  <c r="O25" i="59"/>
  <c r="O443" i="65"/>
  <c r="O25" i="62"/>
  <c r="T428" i="64"/>
  <c r="T4" i="59"/>
  <c r="T491" i="64"/>
  <c r="T4" i="62"/>
  <c r="V386" i="65"/>
  <c r="V25" i="59"/>
  <c r="V443" i="65"/>
  <c r="V25" i="62"/>
  <c r="G310" i="66"/>
  <c r="R386" i="70"/>
  <c r="R125" i="59"/>
  <c r="R443" i="70"/>
  <c r="R125" i="62"/>
  <c r="I154" i="6"/>
  <c r="I130" i="6"/>
  <c r="E386" i="66"/>
  <c r="E44" i="59"/>
  <c r="E443" i="66"/>
  <c r="E44" i="62"/>
  <c r="R385" i="68"/>
  <c r="G154" i="6"/>
  <c r="G130" i="6"/>
  <c r="H154" i="6"/>
  <c r="H130" i="6"/>
  <c r="D170" i="72"/>
  <c r="D162" i="48"/>
  <c r="D224" i="72"/>
  <c r="D162" i="51"/>
  <c r="M82" i="55"/>
  <c r="P125" i="55"/>
  <c r="H310" i="67"/>
  <c r="P63" i="55"/>
  <c r="J386" i="65"/>
  <c r="J25" i="59"/>
  <c r="J25" i="62"/>
  <c r="J443" i="65"/>
  <c r="H170" i="72"/>
  <c r="H162" i="48"/>
  <c r="H224" i="72"/>
  <c r="H162" i="51"/>
  <c r="N386" i="65"/>
  <c r="N25" i="59"/>
  <c r="N443" i="65"/>
  <c r="N25" i="62"/>
  <c r="T331" i="67"/>
  <c r="T310" i="67"/>
  <c r="T310" i="66"/>
  <c r="Q82" i="55"/>
  <c r="Q130" i="6"/>
  <c r="Q154" i="6"/>
  <c r="T310" i="70"/>
  <c r="J65" i="56"/>
  <c r="J63" i="55"/>
  <c r="P386" i="66"/>
  <c r="P44" i="59"/>
  <c r="P443" i="66"/>
  <c r="P44" i="62"/>
  <c r="V310" i="70"/>
  <c r="C44" i="55"/>
  <c r="C12" i="12"/>
  <c r="C12" i="15" s="1"/>
  <c r="C4" i="8"/>
  <c r="O101" i="6"/>
  <c r="I88" i="71"/>
  <c r="D386" i="70"/>
  <c r="D125" i="59"/>
  <c r="D443" i="70"/>
  <c r="D125" i="62"/>
  <c r="R13" i="10"/>
  <c r="R13" i="13"/>
  <c r="R13" i="16" s="1"/>
  <c r="J428" i="64"/>
  <c r="J4" i="59"/>
  <c r="J491" i="64"/>
  <c r="J4" i="62"/>
  <c r="F386" i="65"/>
  <c r="F25" i="59"/>
  <c r="F443" i="65"/>
  <c r="F25" i="62"/>
  <c r="H385" i="68"/>
  <c r="H4" i="55"/>
  <c r="D385" i="68"/>
  <c r="M386" i="70"/>
  <c r="M125" i="59"/>
  <c r="M443" i="70"/>
  <c r="M125" i="62"/>
  <c r="I12" i="12"/>
  <c r="I12" i="15" s="1"/>
  <c r="I4" i="8"/>
  <c r="D12" i="12"/>
  <c r="D12" i="15" s="1"/>
  <c r="D4" i="8"/>
  <c r="C152" i="72"/>
  <c r="C162" i="47"/>
  <c r="U323" i="64"/>
  <c r="U4" i="54"/>
  <c r="U14" i="23"/>
  <c r="U14" i="26" s="1"/>
  <c r="R361" i="68"/>
  <c r="R82" i="54"/>
  <c r="F291" i="65"/>
  <c r="F25" i="54"/>
  <c r="Q291" i="65"/>
  <c r="Q290" i="65" s="1"/>
  <c r="Q25" i="54"/>
  <c r="Q24" i="54" s="1"/>
  <c r="Q14" i="23"/>
  <c r="Q14" i="26" s="1"/>
  <c r="N291" i="67"/>
  <c r="N63" i="54"/>
  <c r="N291" i="70"/>
  <c r="N125" i="54"/>
  <c r="F152" i="72"/>
  <c r="F162" i="47"/>
  <c r="H291" i="67"/>
  <c r="H63" i="54"/>
  <c r="U101" i="6"/>
  <c r="R152" i="72"/>
  <c r="R162" i="47"/>
  <c r="C291" i="66"/>
  <c r="C44" i="54"/>
  <c r="K361" i="68"/>
  <c r="K82" i="54"/>
  <c r="N32" i="12"/>
  <c r="N32" i="15" s="1"/>
  <c r="N27" i="8"/>
  <c r="N27" i="12" s="1"/>
  <c r="N27" i="15" s="1"/>
  <c r="S27" i="18"/>
  <c r="F291" i="66"/>
  <c r="F44" i="54"/>
  <c r="I104" i="68"/>
  <c r="D291" i="65"/>
  <c r="D25" i="54"/>
  <c r="D14" i="23"/>
  <c r="D14" i="26" s="1"/>
  <c r="H291" i="65"/>
  <c r="H25" i="54"/>
  <c r="C101" i="6"/>
  <c r="G310" i="67"/>
  <c r="U63" i="55"/>
  <c r="S386" i="70"/>
  <c r="S125" i="59"/>
  <c r="S125" i="62"/>
  <c r="S443" i="70"/>
  <c r="O310" i="70"/>
  <c r="D125" i="55"/>
  <c r="P13" i="13"/>
  <c r="P13" i="16" s="1"/>
  <c r="P13" i="10"/>
  <c r="N344" i="64"/>
  <c r="E386" i="65"/>
  <c r="E25" i="59"/>
  <c r="E25" i="62"/>
  <c r="E443" i="65"/>
  <c r="K154" i="6"/>
  <c r="K130" i="6"/>
  <c r="D310" i="66"/>
  <c r="C65" i="56"/>
  <c r="C63" i="55"/>
  <c r="H310" i="65"/>
  <c r="V6" i="56"/>
  <c r="V4" i="55"/>
  <c r="U82" i="55"/>
  <c r="J4" i="55"/>
  <c r="V82" i="55"/>
  <c r="J125" i="55"/>
  <c r="F25" i="55"/>
  <c r="E386" i="70"/>
  <c r="E125" i="59"/>
  <c r="E125" i="62"/>
  <c r="E443" i="70"/>
  <c r="L310" i="67"/>
  <c r="K481" i="68"/>
  <c r="K82" i="59"/>
  <c r="K553" i="68"/>
  <c r="K82" i="62"/>
  <c r="H310" i="70"/>
  <c r="Q44" i="55"/>
  <c r="C386" i="70"/>
  <c r="C125" i="59"/>
  <c r="C443" i="70"/>
  <c r="C125" i="62"/>
  <c r="I14" i="24"/>
  <c r="I14" i="27" s="1"/>
  <c r="T25" i="55"/>
  <c r="S44" i="55"/>
  <c r="G386" i="66"/>
  <c r="G385" i="66" s="1"/>
  <c r="G44" i="59"/>
  <c r="G43" i="59" s="1"/>
  <c r="G44" i="62"/>
  <c r="G43" i="62" s="1"/>
  <c r="G443" i="66"/>
  <c r="G442" i="66" s="1"/>
  <c r="S121" i="56"/>
  <c r="P82" i="55"/>
  <c r="O130" i="6"/>
  <c r="O154" i="6"/>
  <c r="Q170" i="72"/>
  <c r="Q162" i="48"/>
  <c r="Q162" i="51"/>
  <c r="Q224" i="72"/>
  <c r="I127" i="56"/>
  <c r="I125" i="55"/>
  <c r="P170" i="72"/>
  <c r="P162" i="48"/>
  <c r="P224" i="72"/>
  <c r="P162" i="51"/>
  <c r="R481" i="68"/>
  <c r="R82" i="59"/>
  <c r="R553" i="68"/>
  <c r="R82" i="62"/>
  <c r="M125" i="55"/>
  <c r="D13" i="13"/>
  <c r="D13" i="16" s="1"/>
  <c r="D13" i="10"/>
  <c r="M385" i="68"/>
  <c r="P310" i="70"/>
  <c r="H386" i="67"/>
  <c r="H63" i="59"/>
  <c r="H63" i="62"/>
  <c r="H443" i="67"/>
  <c r="P310" i="67"/>
  <c r="G13" i="13"/>
  <c r="G13" i="16" s="1"/>
  <c r="G13" i="10"/>
  <c r="S63" i="55"/>
  <c r="R27" i="14"/>
  <c r="R27" i="17" s="1"/>
  <c r="R3" i="11"/>
  <c r="R162" i="44"/>
  <c r="T386" i="67"/>
  <c r="T63" i="59"/>
  <c r="T443" i="67"/>
  <c r="T63" i="62"/>
  <c r="T386" i="66"/>
  <c r="T44" i="59"/>
  <c r="T44" i="62"/>
  <c r="T443" i="66"/>
  <c r="Q385" i="68"/>
  <c r="J130" i="6"/>
  <c r="J154" i="6"/>
  <c r="T386" i="70"/>
  <c r="T125" i="59"/>
  <c r="T125" i="62"/>
  <c r="T443" i="70"/>
  <c r="J331" i="67"/>
  <c r="J310" i="67"/>
  <c r="L14" i="24"/>
  <c r="L14" i="27" s="1"/>
  <c r="V386" i="70"/>
  <c r="V125" i="59"/>
  <c r="V443" i="70"/>
  <c r="V125" i="62"/>
  <c r="C310" i="66"/>
  <c r="K87" i="71"/>
  <c r="U88" i="69"/>
  <c r="P84" i="71"/>
  <c r="K104" i="68"/>
  <c r="U82" i="67"/>
  <c r="N88" i="66"/>
  <c r="S85" i="66"/>
  <c r="U84" i="70"/>
  <c r="N89" i="66"/>
  <c r="S89" i="70"/>
  <c r="N83" i="72"/>
  <c r="S82" i="69"/>
  <c r="U85" i="67"/>
  <c r="N107" i="68"/>
  <c r="J84" i="72"/>
  <c r="S84" i="66"/>
  <c r="H103" i="68"/>
  <c r="K88" i="72"/>
  <c r="J88" i="65"/>
  <c r="O84" i="67"/>
  <c r="P88" i="67"/>
  <c r="N85" i="65"/>
  <c r="J88" i="71"/>
  <c r="Q89" i="67"/>
  <c r="J87" i="72"/>
  <c r="Q99" i="68"/>
  <c r="U81" i="72"/>
  <c r="N88" i="70"/>
  <c r="O89" i="65"/>
  <c r="P99" i="68"/>
  <c r="P83" i="71"/>
  <c r="M85" i="70"/>
  <c r="V97" i="68"/>
  <c r="M107" i="68"/>
  <c r="Q89" i="69"/>
  <c r="M108" i="68"/>
  <c r="M83" i="72"/>
  <c r="L84" i="65"/>
  <c r="U84" i="69"/>
  <c r="R100" i="68"/>
  <c r="J87" i="71"/>
  <c r="S82" i="70"/>
  <c r="P331" i="70" l="1"/>
  <c r="C411" i="68"/>
  <c r="T6" i="56"/>
  <c r="E331" i="65"/>
  <c r="O27" i="56"/>
  <c r="I14" i="21"/>
  <c r="F367" i="64"/>
  <c r="Q331" i="70"/>
  <c r="M411" i="68"/>
  <c r="L105" i="63"/>
  <c r="L14" i="21"/>
  <c r="O14" i="21"/>
  <c r="E127" i="56"/>
  <c r="M331" i="67"/>
  <c r="N367" i="64"/>
  <c r="O127" i="56"/>
  <c r="R331" i="67"/>
  <c r="S65" i="56"/>
  <c r="E14" i="21"/>
  <c r="I411" i="68"/>
  <c r="K370" i="64"/>
  <c r="Q411" i="68"/>
  <c r="P331" i="66"/>
  <c r="F331" i="70"/>
  <c r="O331" i="70"/>
  <c r="G411" i="68"/>
  <c r="L461" i="69"/>
  <c r="M404" i="69"/>
  <c r="G331" i="67"/>
  <c r="K328" i="69"/>
  <c r="N105" i="63"/>
  <c r="J461" i="69"/>
  <c r="D46" i="56"/>
  <c r="R344" i="65"/>
  <c r="K331" i="70"/>
  <c r="U84" i="56"/>
  <c r="N14" i="21"/>
  <c r="J331" i="70"/>
  <c r="Q334" i="69"/>
  <c r="R102" i="56"/>
  <c r="M105" i="60"/>
  <c r="U331" i="70"/>
  <c r="G124" i="60"/>
  <c r="P84" i="56"/>
  <c r="M127" i="56"/>
  <c r="R429" i="68"/>
  <c r="N404" i="69"/>
  <c r="J404" i="69"/>
  <c r="L127" i="56"/>
  <c r="G46" i="56"/>
  <c r="T27" i="56"/>
  <c r="U65" i="56"/>
  <c r="N461" i="69"/>
  <c r="Q46" i="56"/>
  <c r="L65" i="56"/>
  <c r="G65" i="56"/>
  <c r="L105" i="60"/>
  <c r="H6" i="56"/>
  <c r="D331" i="66"/>
  <c r="P127" i="56"/>
  <c r="F6" i="56"/>
  <c r="Q65" i="56"/>
  <c r="Q111" i="56"/>
  <c r="G331" i="66"/>
  <c r="R40" i="56"/>
  <c r="O331" i="65"/>
  <c r="T331" i="66"/>
  <c r="D331" i="70"/>
  <c r="P320" i="71"/>
  <c r="R163" i="46"/>
  <c r="V127" i="56"/>
  <c r="C84" i="56"/>
  <c r="H46" i="56"/>
  <c r="R65" i="56"/>
  <c r="E27" i="56"/>
  <c r="Q127" i="56"/>
  <c r="R29" i="21"/>
  <c r="J105" i="60"/>
  <c r="P331" i="65"/>
  <c r="H331" i="70"/>
  <c r="J6" i="56"/>
  <c r="T46" i="56"/>
  <c r="G124" i="63"/>
  <c r="E331" i="70"/>
  <c r="O46" i="56"/>
  <c r="M65" i="56"/>
  <c r="D411" i="68"/>
  <c r="V14" i="21"/>
  <c r="H331" i="66"/>
  <c r="V331" i="70"/>
  <c r="N105" i="60"/>
  <c r="N6" i="56"/>
  <c r="J127" i="56"/>
  <c r="D127" i="56"/>
  <c r="Q84" i="56"/>
  <c r="I84" i="56"/>
  <c r="O331" i="66"/>
  <c r="P331" i="67"/>
  <c r="O331" i="67"/>
  <c r="T14" i="21"/>
  <c r="S46" i="56"/>
  <c r="C331" i="70"/>
  <c r="T331" i="70"/>
  <c r="H411" i="68"/>
  <c r="H127" i="56"/>
  <c r="J411" i="68"/>
  <c r="M461" i="69"/>
  <c r="E404" i="69"/>
  <c r="J84" i="56"/>
  <c r="E105" i="63"/>
  <c r="E105" i="60"/>
  <c r="S331" i="70"/>
  <c r="G461" i="70"/>
  <c r="F27" i="56"/>
  <c r="Q105" i="56"/>
  <c r="Q328" i="69"/>
  <c r="Q347" i="69"/>
  <c r="Q105" i="57"/>
  <c r="P315" i="72"/>
  <c r="G404" i="69"/>
  <c r="I461" i="69"/>
  <c r="P161" i="56"/>
  <c r="P143" i="58"/>
  <c r="P143" i="61"/>
  <c r="P405" i="71"/>
  <c r="P351" i="71"/>
  <c r="P166" i="56"/>
  <c r="E461" i="69"/>
  <c r="K385" i="64"/>
  <c r="K3" i="57"/>
  <c r="C331" i="66"/>
  <c r="P148" i="56"/>
  <c r="P351" i="72"/>
  <c r="P161" i="58"/>
  <c r="P405" i="72"/>
  <c r="P161" i="61"/>
  <c r="R334" i="69"/>
  <c r="R111" i="56"/>
  <c r="H404" i="69"/>
  <c r="H105" i="60"/>
  <c r="H105" i="63"/>
  <c r="H461" i="69"/>
  <c r="P105" i="57"/>
  <c r="N461" i="66"/>
  <c r="C46" i="56"/>
  <c r="R331" i="66"/>
  <c r="P27" i="56"/>
  <c r="Q331" i="66"/>
  <c r="P105" i="61"/>
  <c r="R166" i="56"/>
  <c r="R320" i="72"/>
  <c r="P333" i="71"/>
  <c r="P143" i="57"/>
  <c r="G161" i="63"/>
  <c r="P347" i="69"/>
  <c r="K111" i="56"/>
  <c r="N43" i="60"/>
  <c r="E448" i="64"/>
  <c r="E3" i="60"/>
  <c r="E511" i="64"/>
  <c r="E3" i="63"/>
  <c r="P333" i="72"/>
  <c r="P161" i="57"/>
  <c r="P105" i="58"/>
  <c r="G105" i="63"/>
  <c r="Q366" i="69"/>
  <c r="Q105" i="58"/>
  <c r="Q423" i="69"/>
  <c r="Q105" i="61"/>
  <c r="I105" i="60"/>
  <c r="G441" i="72"/>
  <c r="P105" i="63"/>
  <c r="P404" i="69"/>
  <c r="K105" i="56"/>
  <c r="N404" i="66"/>
  <c r="H14" i="21"/>
  <c r="K364" i="64"/>
  <c r="K469" i="64"/>
  <c r="K406" i="64"/>
  <c r="K3" i="58"/>
  <c r="K3" i="61"/>
  <c r="K3" i="56"/>
  <c r="P366" i="69"/>
  <c r="K105" i="57"/>
  <c r="K347" i="69"/>
  <c r="G461" i="69"/>
  <c r="M105" i="63"/>
  <c r="I404" i="69"/>
  <c r="G161" i="60"/>
  <c r="N43" i="63"/>
  <c r="K9" i="56"/>
  <c r="P423" i="69"/>
  <c r="G448" i="64"/>
  <c r="G3" i="60"/>
  <c r="G511" i="64"/>
  <c r="G3" i="63"/>
  <c r="P320" i="72"/>
  <c r="G105" i="60"/>
  <c r="K366" i="69"/>
  <c r="K105" i="58"/>
  <c r="K423" i="69"/>
  <c r="K105" i="61"/>
  <c r="I105" i="63"/>
  <c r="G387" i="72"/>
  <c r="R331" i="65"/>
  <c r="H331" i="65"/>
  <c r="L411" i="68"/>
  <c r="I331" i="70"/>
  <c r="R344" i="69"/>
  <c r="R121" i="56"/>
  <c r="V331" i="65"/>
  <c r="T411" i="68"/>
  <c r="F14" i="21"/>
  <c r="U127" i="56"/>
  <c r="R140" i="56"/>
  <c r="R344" i="70"/>
  <c r="E331" i="67"/>
  <c r="L367" i="64"/>
  <c r="K331" i="66"/>
  <c r="R46" i="56"/>
  <c r="C127" i="56"/>
  <c r="V331" i="66"/>
  <c r="N411" i="68"/>
  <c r="V84" i="56"/>
  <c r="T127" i="56"/>
  <c r="H65" i="56"/>
  <c r="N27" i="56"/>
  <c r="E46" i="56"/>
  <c r="N331" i="67"/>
  <c r="C27" i="56"/>
  <c r="J27" i="56"/>
  <c r="E65" i="56"/>
  <c r="T386" i="64"/>
  <c r="T4" i="57"/>
  <c r="P348" i="66"/>
  <c r="P44" i="57"/>
  <c r="F348" i="67"/>
  <c r="F63" i="57"/>
  <c r="F98" i="71"/>
  <c r="F144" i="44"/>
  <c r="D433" i="68"/>
  <c r="D82" i="57"/>
  <c r="S348" i="65"/>
  <c r="S25" i="57"/>
  <c r="O98" i="71"/>
  <c r="O144" i="44"/>
  <c r="L98" i="71"/>
  <c r="L144" i="44"/>
  <c r="P348" i="65"/>
  <c r="P25" i="57"/>
  <c r="E348" i="65"/>
  <c r="E25" i="57"/>
  <c r="N348" i="65"/>
  <c r="N25" i="57"/>
  <c r="L386" i="64"/>
  <c r="L4" i="57"/>
  <c r="Q348" i="65"/>
  <c r="Q347" i="65" s="1"/>
  <c r="Q25" i="57"/>
  <c r="Q24" i="57" s="1"/>
  <c r="V433" i="68"/>
  <c r="V82" i="57"/>
  <c r="T433" i="68"/>
  <c r="T82" i="57"/>
  <c r="I125" i="56"/>
  <c r="Q44" i="56"/>
  <c r="D329" i="66"/>
  <c r="H367" i="65"/>
  <c r="H25" i="58"/>
  <c r="H424" i="65"/>
  <c r="H25" i="61"/>
  <c r="N367" i="67"/>
  <c r="N63" i="58"/>
  <c r="N424" i="67"/>
  <c r="N63" i="61"/>
  <c r="O131" i="6"/>
  <c r="O155" i="6"/>
  <c r="J63" i="56"/>
  <c r="H27" i="56"/>
  <c r="D457" i="68"/>
  <c r="D82" i="58"/>
  <c r="D529" i="68"/>
  <c r="D82" i="61"/>
  <c r="S367" i="66"/>
  <c r="S44" i="58"/>
  <c r="S44" i="61"/>
  <c r="S424" i="66"/>
  <c r="S367" i="65"/>
  <c r="S25" i="58"/>
  <c r="S424" i="65"/>
  <c r="S25" i="61"/>
  <c r="V367" i="66"/>
  <c r="V44" i="58"/>
  <c r="V424" i="66"/>
  <c r="V44" i="61"/>
  <c r="F329" i="70"/>
  <c r="N331" i="65"/>
  <c r="K82" i="56"/>
  <c r="C409" i="68"/>
  <c r="V329" i="66"/>
  <c r="S127" i="56"/>
  <c r="U457" i="68"/>
  <c r="U82" i="58"/>
  <c r="U82" i="61"/>
  <c r="U529" i="68"/>
  <c r="O367" i="67"/>
  <c r="O63" i="58"/>
  <c r="O424" i="67"/>
  <c r="O63" i="61"/>
  <c r="N457" i="68"/>
  <c r="N82" i="58"/>
  <c r="N82" i="61"/>
  <c r="N529" i="68"/>
  <c r="U6" i="56"/>
  <c r="S409" i="68"/>
  <c r="M329" i="66"/>
  <c r="D331" i="67"/>
  <c r="C331" i="65"/>
  <c r="P367" i="66"/>
  <c r="P44" i="58"/>
  <c r="P44" i="61"/>
  <c r="P424" i="66"/>
  <c r="R344" i="66"/>
  <c r="L367" i="66"/>
  <c r="L44" i="58"/>
  <c r="L424" i="66"/>
  <c r="L44" i="61"/>
  <c r="O63" i="56"/>
  <c r="D65" i="56"/>
  <c r="D25" i="56"/>
  <c r="L409" i="68"/>
  <c r="G27" i="56"/>
  <c r="S367" i="64"/>
  <c r="Q27" i="56"/>
  <c r="S140" i="56"/>
  <c r="U367" i="65"/>
  <c r="U25" i="58"/>
  <c r="U424" i="65"/>
  <c r="U25" i="61"/>
  <c r="G329" i="67"/>
  <c r="T188" i="72"/>
  <c r="T162" i="49"/>
  <c r="T162" i="52"/>
  <c r="T242" i="72"/>
  <c r="P4" i="24"/>
  <c r="P4" i="27" s="1"/>
  <c r="O44" i="56"/>
  <c r="U44" i="56"/>
  <c r="H365" i="64"/>
  <c r="K14" i="21"/>
  <c r="Q329" i="67"/>
  <c r="P14" i="23"/>
  <c r="P14" i="26" s="1"/>
  <c r="P4" i="19"/>
  <c r="E155" i="6"/>
  <c r="E131" i="6"/>
  <c r="Q367" i="67"/>
  <c r="Q63" i="58"/>
  <c r="Q63" i="61"/>
  <c r="Q424" i="67"/>
  <c r="H135" i="72"/>
  <c r="H116" i="72"/>
  <c r="F407" i="64"/>
  <c r="F4" i="58"/>
  <c r="F4" i="61"/>
  <c r="F470" i="64"/>
  <c r="M116" i="72"/>
  <c r="M135" i="72"/>
  <c r="U27" i="56"/>
  <c r="F65" i="56"/>
  <c r="U14" i="21"/>
  <c r="O82" i="56"/>
  <c r="S331" i="66"/>
  <c r="J367" i="64"/>
  <c r="V367" i="64"/>
  <c r="O367" i="66"/>
  <c r="O44" i="58"/>
  <c r="O44" i="61"/>
  <c r="O424" i="66"/>
  <c r="M367" i="67"/>
  <c r="M63" i="58"/>
  <c r="M63" i="61"/>
  <c r="M424" i="67"/>
  <c r="K367" i="70"/>
  <c r="K125" i="58"/>
  <c r="K125" i="61"/>
  <c r="K424" i="70"/>
  <c r="F162" i="45"/>
  <c r="F163" i="46"/>
  <c r="V65" i="56"/>
  <c r="K329" i="67"/>
  <c r="U98" i="71"/>
  <c r="G433" i="68"/>
  <c r="G82" i="57"/>
  <c r="N98" i="71"/>
  <c r="N144" i="44"/>
  <c r="S433" i="68"/>
  <c r="S82" i="57"/>
  <c r="P348" i="70"/>
  <c r="P125" i="57"/>
  <c r="G348" i="65"/>
  <c r="G347" i="65" s="1"/>
  <c r="G25" i="57"/>
  <c r="G24" i="57" s="1"/>
  <c r="V348" i="66"/>
  <c r="V44" i="57"/>
  <c r="N433" i="68"/>
  <c r="N82" i="57"/>
  <c r="I348" i="70"/>
  <c r="I125" i="57"/>
  <c r="J98" i="71"/>
  <c r="J144" i="44"/>
  <c r="L433" i="68"/>
  <c r="L82" i="57"/>
  <c r="H433" i="68"/>
  <c r="H82" i="57"/>
  <c r="H348" i="70"/>
  <c r="H125" i="57"/>
  <c r="E348" i="66"/>
  <c r="E44" i="57"/>
  <c r="Q409" i="68"/>
  <c r="S63" i="56"/>
  <c r="P82" i="56"/>
  <c r="U82" i="56"/>
  <c r="R206" i="72"/>
  <c r="R162" i="50"/>
  <c r="R162" i="53"/>
  <c r="R260" i="72"/>
  <c r="C206" i="72"/>
  <c r="C162" i="50"/>
  <c r="C162" i="53"/>
  <c r="C260" i="72"/>
  <c r="I163" i="46"/>
  <c r="I162" i="45"/>
  <c r="V329" i="70"/>
  <c r="T329" i="66"/>
  <c r="K409" i="68"/>
  <c r="E329" i="65"/>
  <c r="G63" i="56"/>
  <c r="V457" i="68"/>
  <c r="V82" i="58"/>
  <c r="V529" i="68"/>
  <c r="V82" i="61"/>
  <c r="R29" i="24"/>
  <c r="R29" i="27" s="1"/>
  <c r="S457" i="68"/>
  <c r="S82" i="58"/>
  <c r="S529" i="68"/>
  <c r="S82" i="61"/>
  <c r="R367" i="70"/>
  <c r="R125" i="58"/>
  <c r="R424" i="70"/>
  <c r="R125" i="61"/>
  <c r="T125" i="56"/>
  <c r="K84" i="56"/>
  <c r="F329" i="66"/>
  <c r="F365" i="64"/>
  <c r="J407" i="64"/>
  <c r="J4" i="58"/>
  <c r="J470" i="64"/>
  <c r="J4" i="61"/>
  <c r="K163" i="46"/>
  <c r="K162" i="45"/>
  <c r="P155" i="6"/>
  <c r="P131" i="6"/>
  <c r="T367" i="65"/>
  <c r="T25" i="58"/>
  <c r="T25" i="61"/>
  <c r="T424" i="65"/>
  <c r="J163" i="46"/>
  <c r="J162" i="45"/>
  <c r="I206" i="72"/>
  <c r="I162" i="50"/>
  <c r="I162" i="53"/>
  <c r="I260" i="72"/>
  <c r="S411" i="68"/>
  <c r="M331" i="66"/>
  <c r="N25" i="56"/>
  <c r="C82" i="56"/>
  <c r="F4" i="56"/>
  <c r="B206" i="72"/>
  <c r="B162" i="50"/>
  <c r="B260" i="72"/>
  <c r="B162" i="53"/>
  <c r="F4" i="12"/>
  <c r="F4" i="15" s="1"/>
  <c r="F3" i="8"/>
  <c r="R367" i="66"/>
  <c r="R44" i="58"/>
  <c r="R424" i="66"/>
  <c r="R44" i="61"/>
  <c r="O65" i="56"/>
  <c r="R329" i="67"/>
  <c r="D27" i="56"/>
  <c r="M329" i="67"/>
  <c r="S344" i="70"/>
  <c r="L457" i="68"/>
  <c r="L82" i="58"/>
  <c r="L82" i="61"/>
  <c r="L529" i="68"/>
  <c r="G367" i="67"/>
  <c r="G63" i="58"/>
  <c r="G63" i="61"/>
  <c r="G424" i="67"/>
  <c r="G367" i="66"/>
  <c r="G366" i="66" s="1"/>
  <c r="G44" i="58"/>
  <c r="G43" i="58" s="1"/>
  <c r="G424" i="66"/>
  <c r="G423" i="66" s="1"/>
  <c r="G44" i="61"/>
  <c r="G43" i="61" s="1"/>
  <c r="E367" i="67"/>
  <c r="E63" i="58"/>
  <c r="E63" i="61"/>
  <c r="E424" i="67"/>
  <c r="O411" i="68"/>
  <c r="H44" i="56"/>
  <c r="U46" i="56"/>
  <c r="E63" i="56"/>
  <c r="V331" i="67"/>
  <c r="S27" i="56"/>
  <c r="L367" i="70"/>
  <c r="L125" i="58"/>
  <c r="L125" i="61"/>
  <c r="L424" i="70"/>
  <c r="D162" i="45"/>
  <c r="D163" i="46"/>
  <c r="Q367" i="70"/>
  <c r="Q125" i="58"/>
  <c r="Q125" i="61"/>
  <c r="Q424" i="70"/>
  <c r="H188" i="72"/>
  <c r="H162" i="49"/>
  <c r="H162" i="52"/>
  <c r="H242" i="72"/>
  <c r="M188" i="72"/>
  <c r="M162" i="49"/>
  <c r="M242" i="72"/>
  <c r="M162" i="52"/>
  <c r="F125" i="56"/>
  <c r="D82" i="56"/>
  <c r="O84" i="56"/>
  <c r="T329" i="65"/>
  <c r="V411" i="68"/>
  <c r="F116" i="72"/>
  <c r="F135" i="72"/>
  <c r="O367" i="65"/>
  <c r="O25" i="58"/>
  <c r="O424" i="65"/>
  <c r="O25" i="61"/>
  <c r="K331" i="67"/>
  <c r="O348" i="66"/>
  <c r="O44" i="57"/>
  <c r="C348" i="70"/>
  <c r="C125" i="57"/>
  <c r="U348" i="70"/>
  <c r="U125" i="57"/>
  <c r="R348" i="70"/>
  <c r="R125" i="57"/>
  <c r="E348" i="67"/>
  <c r="E63" i="57"/>
  <c r="J348" i="65"/>
  <c r="J25" i="57"/>
  <c r="E433" i="68"/>
  <c r="E82" i="57"/>
  <c r="M98" i="71"/>
  <c r="M144" i="44"/>
  <c r="K348" i="67"/>
  <c r="K63" i="57"/>
  <c r="O348" i="70"/>
  <c r="O125" i="57"/>
  <c r="C348" i="67"/>
  <c r="C63" i="57"/>
  <c r="K433" i="68"/>
  <c r="K82" i="57"/>
  <c r="F348" i="65"/>
  <c r="F25" i="57"/>
  <c r="T348" i="65"/>
  <c r="T25" i="57"/>
  <c r="M125" i="56"/>
  <c r="H329" i="70"/>
  <c r="L329" i="67"/>
  <c r="F25" i="56"/>
  <c r="V4" i="56"/>
  <c r="F206" i="72"/>
  <c r="F162" i="50"/>
  <c r="F162" i="53"/>
  <c r="F260" i="72"/>
  <c r="R457" i="68"/>
  <c r="R82" i="58"/>
  <c r="R529" i="68"/>
  <c r="R82" i="61"/>
  <c r="O163" i="46"/>
  <c r="O162" i="45"/>
  <c r="I116" i="72"/>
  <c r="I135" i="72"/>
  <c r="T329" i="70"/>
  <c r="P125" i="56"/>
  <c r="K411" i="68"/>
  <c r="I131" i="6"/>
  <c r="I155" i="6"/>
  <c r="J131" i="6"/>
  <c r="J155" i="6"/>
  <c r="F367" i="67"/>
  <c r="F63" i="58"/>
  <c r="F424" i="67"/>
  <c r="F63" i="61"/>
  <c r="S162" i="46"/>
  <c r="S367" i="67"/>
  <c r="S63" i="58"/>
  <c r="S424" i="67"/>
  <c r="S63" i="61"/>
  <c r="Q155" i="6"/>
  <c r="Q131" i="6"/>
  <c r="G4" i="12"/>
  <c r="G4" i="15" s="1"/>
  <c r="G3" i="8"/>
  <c r="R82" i="56"/>
  <c r="F331" i="66"/>
  <c r="L407" i="64"/>
  <c r="L4" i="58"/>
  <c r="L4" i="61"/>
  <c r="L470" i="64"/>
  <c r="T367" i="70"/>
  <c r="T125" i="58"/>
  <c r="T424" i="70"/>
  <c r="T125" i="61"/>
  <c r="K135" i="72"/>
  <c r="K116" i="72"/>
  <c r="J116" i="72"/>
  <c r="J135" i="72"/>
  <c r="M206" i="72"/>
  <c r="M162" i="50"/>
  <c r="M162" i="53"/>
  <c r="M260" i="72"/>
  <c r="P44" i="56"/>
  <c r="D329" i="65"/>
  <c r="Q329" i="65"/>
  <c r="Q309" i="65"/>
  <c r="Q328" i="65" s="1"/>
  <c r="F457" i="68"/>
  <c r="F82" i="58"/>
  <c r="F529" i="68"/>
  <c r="F82" i="61"/>
  <c r="C367" i="67"/>
  <c r="C63" i="58"/>
  <c r="C424" i="67"/>
  <c r="C63" i="61"/>
  <c r="E409" i="68"/>
  <c r="Q125" i="56"/>
  <c r="N365" i="64"/>
  <c r="N206" i="72"/>
  <c r="N162" i="50"/>
  <c r="N260" i="72"/>
  <c r="N162" i="53"/>
  <c r="U162" i="45"/>
  <c r="U163" i="46"/>
  <c r="S131" i="6"/>
  <c r="S155" i="6"/>
  <c r="G14" i="21"/>
  <c r="U125" i="56"/>
  <c r="D116" i="72"/>
  <c r="D135" i="72"/>
  <c r="K367" i="67"/>
  <c r="K63" i="58"/>
  <c r="K63" i="61"/>
  <c r="K424" i="67"/>
  <c r="S14" i="21"/>
  <c r="O367" i="70"/>
  <c r="O125" i="58"/>
  <c r="O125" i="61"/>
  <c r="O424" i="70"/>
  <c r="T367" i="67"/>
  <c r="T63" i="58"/>
  <c r="T63" i="61"/>
  <c r="T424" i="67"/>
  <c r="F127" i="56"/>
  <c r="M329" i="70"/>
  <c r="D84" i="56"/>
  <c r="P409" i="68"/>
  <c r="T331" i="65"/>
  <c r="K63" i="56"/>
  <c r="V409" i="68"/>
  <c r="H206" i="72"/>
  <c r="H162" i="50"/>
  <c r="H260" i="72"/>
  <c r="H162" i="53"/>
  <c r="H367" i="66"/>
  <c r="H44" i="58"/>
  <c r="H424" i="66"/>
  <c r="H44" i="61"/>
  <c r="P367" i="70"/>
  <c r="P125" i="58"/>
  <c r="P424" i="70"/>
  <c r="P125" i="61"/>
  <c r="F188" i="72"/>
  <c r="F162" i="49"/>
  <c r="F162" i="52"/>
  <c r="F242" i="72"/>
  <c r="J44" i="56"/>
  <c r="I87" i="72"/>
  <c r="T98" i="71"/>
  <c r="T144" i="44"/>
  <c r="I386" i="64"/>
  <c r="I4" i="57"/>
  <c r="R24" i="55"/>
  <c r="G98" i="71"/>
  <c r="G144" i="44"/>
  <c r="R98" i="71"/>
  <c r="R144" i="44"/>
  <c r="C433" i="68"/>
  <c r="C82" i="57"/>
  <c r="H386" i="64"/>
  <c r="H4" i="57"/>
  <c r="D348" i="66"/>
  <c r="D44" i="57"/>
  <c r="C348" i="66"/>
  <c r="C44" i="57"/>
  <c r="I103" i="68"/>
  <c r="T186" i="68"/>
  <c r="T101" i="46"/>
  <c r="I98" i="71"/>
  <c r="I144" i="44"/>
  <c r="F386" i="64"/>
  <c r="F4" i="57"/>
  <c r="R3" i="14"/>
  <c r="L331" i="67"/>
  <c r="F367" i="66"/>
  <c r="F44" i="58"/>
  <c r="F424" i="66"/>
  <c r="F44" i="61"/>
  <c r="K457" i="68"/>
  <c r="K82" i="58"/>
  <c r="K529" i="68"/>
  <c r="K82" i="61"/>
  <c r="C163" i="46"/>
  <c r="C162" i="45"/>
  <c r="O116" i="72"/>
  <c r="O135" i="72"/>
  <c r="D409" i="68"/>
  <c r="I188" i="72"/>
  <c r="I162" i="49"/>
  <c r="I162" i="52"/>
  <c r="I242" i="72"/>
  <c r="T329" i="67"/>
  <c r="R409" i="68"/>
  <c r="L63" i="56"/>
  <c r="O125" i="56"/>
  <c r="M367" i="66"/>
  <c r="M44" i="58"/>
  <c r="M44" i="61"/>
  <c r="M424" i="66"/>
  <c r="Q163" i="46"/>
  <c r="Q162" i="45"/>
  <c r="M457" i="68"/>
  <c r="M82" i="58"/>
  <c r="M529" i="68"/>
  <c r="M82" i="61"/>
  <c r="S116" i="72"/>
  <c r="S135" i="72"/>
  <c r="L131" i="6"/>
  <c r="L155" i="6"/>
  <c r="D367" i="67"/>
  <c r="D63" i="58"/>
  <c r="D63" i="61"/>
  <c r="D424" i="67"/>
  <c r="V125" i="56"/>
  <c r="T44" i="56"/>
  <c r="J329" i="65"/>
  <c r="R84" i="56"/>
  <c r="R329" i="70"/>
  <c r="O329" i="65"/>
  <c r="L329" i="70"/>
  <c r="R329" i="65"/>
  <c r="K188" i="72"/>
  <c r="K162" i="49"/>
  <c r="K242" i="72"/>
  <c r="K162" i="52"/>
  <c r="J188" i="72"/>
  <c r="J162" i="49"/>
  <c r="J242" i="72"/>
  <c r="J162" i="52"/>
  <c r="O409" i="68"/>
  <c r="P46" i="56"/>
  <c r="K329" i="70"/>
  <c r="D331" i="65"/>
  <c r="L125" i="56"/>
  <c r="N409" i="68"/>
  <c r="V44" i="56"/>
  <c r="Q331" i="65"/>
  <c r="R25" i="56"/>
  <c r="E457" i="68"/>
  <c r="E82" i="58"/>
  <c r="E82" i="61"/>
  <c r="E529" i="68"/>
  <c r="R131" i="6"/>
  <c r="R155" i="6"/>
  <c r="U367" i="66"/>
  <c r="U44" i="58"/>
  <c r="U424" i="66"/>
  <c r="U44" i="61"/>
  <c r="Q4" i="12"/>
  <c r="Q4" i="15" s="1"/>
  <c r="Q3" i="8"/>
  <c r="E411" i="68"/>
  <c r="F131" i="6"/>
  <c r="F155" i="6"/>
  <c r="S329" i="65"/>
  <c r="M329" i="65"/>
  <c r="T82" i="56"/>
  <c r="V329" i="67"/>
  <c r="Q457" i="68"/>
  <c r="Q82" i="58"/>
  <c r="Q529" i="68"/>
  <c r="Q82" i="61"/>
  <c r="N407" i="64"/>
  <c r="N4" i="58"/>
  <c r="N470" i="64"/>
  <c r="N4" i="61"/>
  <c r="E367" i="70"/>
  <c r="E125" i="58"/>
  <c r="E125" i="61"/>
  <c r="E424" i="70"/>
  <c r="U367" i="67"/>
  <c r="U63" i="58"/>
  <c r="U424" i="67"/>
  <c r="U63" i="61"/>
  <c r="U116" i="72"/>
  <c r="U135" i="72"/>
  <c r="R63" i="56"/>
  <c r="J329" i="66"/>
  <c r="M63" i="56"/>
  <c r="P367" i="65"/>
  <c r="P25" i="58"/>
  <c r="P424" i="65"/>
  <c r="P25" i="61"/>
  <c r="D188" i="72"/>
  <c r="D162" i="49"/>
  <c r="D162" i="52"/>
  <c r="D242" i="72"/>
  <c r="J457" i="68"/>
  <c r="J82" i="58"/>
  <c r="J82" i="61"/>
  <c r="J529" i="68"/>
  <c r="B155" i="6"/>
  <c r="B131" i="6"/>
  <c r="E82" i="56"/>
  <c r="F82" i="56"/>
  <c r="M331" i="70"/>
  <c r="P411" i="68"/>
  <c r="I4" i="56"/>
  <c r="H82" i="56"/>
  <c r="K65" i="56"/>
  <c r="S163" i="46"/>
  <c r="D329" i="70"/>
  <c r="K206" i="72"/>
  <c r="K162" i="50"/>
  <c r="K260" i="72"/>
  <c r="K162" i="53"/>
  <c r="I367" i="70"/>
  <c r="I125" i="58"/>
  <c r="I424" i="70"/>
  <c r="I125" i="61"/>
  <c r="J46" i="56"/>
  <c r="H407" i="64"/>
  <c r="H4" i="58"/>
  <c r="H470" i="64"/>
  <c r="H4" i="61"/>
  <c r="Q433" i="68"/>
  <c r="Q82" i="57"/>
  <c r="O348" i="65"/>
  <c r="O25" i="57"/>
  <c r="O433" i="68"/>
  <c r="O82" i="57"/>
  <c r="D348" i="67"/>
  <c r="D63" i="57"/>
  <c r="J348" i="67"/>
  <c r="J63" i="57"/>
  <c r="M433" i="68"/>
  <c r="M82" i="57"/>
  <c r="L348" i="67"/>
  <c r="L63" i="57"/>
  <c r="V386" i="64"/>
  <c r="V4" i="57"/>
  <c r="T348" i="66"/>
  <c r="T44" i="57"/>
  <c r="O348" i="67"/>
  <c r="O63" i="57"/>
  <c r="H348" i="66"/>
  <c r="H44" i="57"/>
  <c r="J433" i="68"/>
  <c r="J82" i="57"/>
  <c r="V348" i="70"/>
  <c r="V125" i="57"/>
  <c r="V348" i="67"/>
  <c r="V63" i="57"/>
  <c r="U348" i="65"/>
  <c r="U25" i="57"/>
  <c r="N386" i="64"/>
  <c r="N4" i="57"/>
  <c r="P433" i="68"/>
  <c r="P82" i="57"/>
  <c r="V348" i="65"/>
  <c r="V25" i="57"/>
  <c r="N348" i="70"/>
  <c r="N125" i="57"/>
  <c r="R433" i="68"/>
  <c r="R82" i="57"/>
  <c r="U348" i="67"/>
  <c r="U63" i="57"/>
  <c r="P348" i="67"/>
  <c r="P63" i="57"/>
  <c r="G348" i="67"/>
  <c r="G63" i="57"/>
  <c r="P329" i="70"/>
  <c r="J125" i="56"/>
  <c r="H329" i="65"/>
  <c r="D367" i="65"/>
  <c r="D25" i="58"/>
  <c r="D424" i="65"/>
  <c r="D25" i="61"/>
  <c r="U131" i="6"/>
  <c r="U155" i="6"/>
  <c r="C116" i="72"/>
  <c r="C135" i="72"/>
  <c r="Q367" i="65"/>
  <c r="Q366" i="65" s="1"/>
  <c r="Q25" i="58"/>
  <c r="Q24" i="58" s="1"/>
  <c r="Q25" i="61"/>
  <c r="Q24" i="61" s="1"/>
  <c r="Q424" i="65"/>
  <c r="Q423" i="65" s="1"/>
  <c r="O188" i="72"/>
  <c r="O162" i="49"/>
  <c r="O242" i="72"/>
  <c r="O162" i="52"/>
  <c r="I3" i="8"/>
  <c r="I4" i="12"/>
  <c r="I4" i="15" s="1"/>
  <c r="P63" i="56"/>
  <c r="M82" i="56"/>
  <c r="R411" i="68"/>
  <c r="G309" i="66"/>
  <c r="G328" i="66" s="1"/>
  <c r="G329" i="66"/>
  <c r="J14" i="21"/>
  <c r="N4" i="56"/>
  <c r="E163" i="46"/>
  <c r="E162" i="45"/>
  <c r="P367" i="67"/>
  <c r="P63" i="58"/>
  <c r="P63" i="61"/>
  <c r="P424" i="67"/>
  <c r="Q116" i="72"/>
  <c r="Q135" i="72"/>
  <c r="P4" i="12"/>
  <c r="P4" i="15" s="1"/>
  <c r="P3" i="8"/>
  <c r="V163" i="46"/>
  <c r="V162" i="45"/>
  <c r="S188" i="72"/>
  <c r="S162" i="49"/>
  <c r="S162" i="52"/>
  <c r="S242" i="72"/>
  <c r="G409" i="68"/>
  <c r="J331" i="65"/>
  <c r="E329" i="66"/>
  <c r="R331" i="70"/>
  <c r="E25" i="56"/>
  <c r="T367" i="66"/>
  <c r="T44" i="58"/>
  <c r="T424" i="66"/>
  <c r="T44" i="61"/>
  <c r="H155" i="6"/>
  <c r="H131" i="6"/>
  <c r="V27" i="56"/>
  <c r="V25" i="54"/>
  <c r="M155" i="6"/>
  <c r="M131" i="6"/>
  <c r="C367" i="70"/>
  <c r="C125" i="58"/>
  <c r="C424" i="70"/>
  <c r="C125" i="61"/>
  <c r="K4" i="12"/>
  <c r="K4" i="15" s="1"/>
  <c r="K3" i="8"/>
  <c r="O457" i="68"/>
  <c r="O82" i="58"/>
  <c r="O529" i="68"/>
  <c r="O82" i="61"/>
  <c r="Q329" i="70"/>
  <c r="R125" i="56"/>
  <c r="F44" i="56"/>
  <c r="V46" i="56"/>
  <c r="R27" i="56"/>
  <c r="T3" i="8"/>
  <c r="T4" i="12"/>
  <c r="T4" i="15" s="1"/>
  <c r="H457" i="68"/>
  <c r="H82" i="58"/>
  <c r="H529" i="68"/>
  <c r="H82" i="61"/>
  <c r="R367" i="65"/>
  <c r="R25" i="58"/>
  <c r="R25" i="61"/>
  <c r="R424" i="65"/>
  <c r="S407" i="64"/>
  <c r="S4" i="58"/>
  <c r="S4" i="61"/>
  <c r="S470" i="64"/>
  <c r="P329" i="65"/>
  <c r="I63" i="56"/>
  <c r="U329" i="66"/>
  <c r="J409" i="68"/>
  <c r="S331" i="65"/>
  <c r="L329" i="66"/>
  <c r="M331" i="65"/>
  <c r="T84" i="56"/>
  <c r="N82" i="56"/>
  <c r="V367" i="67"/>
  <c r="V63" i="58"/>
  <c r="V63" i="61"/>
  <c r="V424" i="67"/>
  <c r="P206" i="72"/>
  <c r="P162" i="50"/>
  <c r="P260" i="72"/>
  <c r="P162" i="53"/>
  <c r="R162" i="46"/>
  <c r="G457" i="68"/>
  <c r="G82" i="58"/>
  <c r="G529" i="68"/>
  <c r="G82" i="61"/>
  <c r="V4" i="12"/>
  <c r="V4" i="15" s="1"/>
  <c r="V3" i="8"/>
  <c r="L4" i="12"/>
  <c r="L4" i="15" s="1"/>
  <c r="L3" i="8"/>
  <c r="P162" i="45"/>
  <c r="P163" i="46"/>
  <c r="U188" i="72"/>
  <c r="U162" i="49"/>
  <c r="U242" i="72"/>
  <c r="U162" i="52"/>
  <c r="U329" i="65"/>
  <c r="I82" i="56"/>
  <c r="J331" i="66"/>
  <c r="F329" i="67"/>
  <c r="Q14" i="21"/>
  <c r="L206" i="72"/>
  <c r="L162" i="50"/>
  <c r="L162" i="53"/>
  <c r="L260" i="72"/>
  <c r="S3" i="8"/>
  <c r="S4" i="12"/>
  <c r="S4" i="15" s="1"/>
  <c r="F367" i="70"/>
  <c r="F125" i="58"/>
  <c r="F424" i="70"/>
  <c r="F125" i="61"/>
  <c r="Q206" i="72"/>
  <c r="Q162" i="50"/>
  <c r="Q162" i="53"/>
  <c r="Q260" i="72"/>
  <c r="L4" i="56"/>
  <c r="E84" i="56"/>
  <c r="F84" i="56"/>
  <c r="I329" i="70"/>
  <c r="I6" i="56"/>
  <c r="H84" i="56"/>
  <c r="U329" i="67"/>
  <c r="E367" i="65"/>
  <c r="E25" i="58"/>
  <c r="E424" i="65"/>
  <c r="E25" i="61"/>
  <c r="V367" i="70"/>
  <c r="V125" i="58"/>
  <c r="V424" i="70"/>
  <c r="V125" i="61"/>
  <c r="R348" i="67"/>
  <c r="R63" i="57"/>
  <c r="C348" i="65"/>
  <c r="C25" i="57"/>
  <c r="K348" i="66"/>
  <c r="K44" i="57"/>
  <c r="L348" i="70"/>
  <c r="L125" i="57"/>
  <c r="G348" i="66"/>
  <c r="G347" i="66" s="1"/>
  <c r="G44" i="57"/>
  <c r="G43" i="57" s="1"/>
  <c r="P98" i="71"/>
  <c r="P144" i="44"/>
  <c r="E348" i="70"/>
  <c r="E125" i="57"/>
  <c r="I433" i="68"/>
  <c r="I82" i="57"/>
  <c r="U348" i="66"/>
  <c r="U44" i="57"/>
  <c r="R348" i="66"/>
  <c r="R44" i="57"/>
  <c r="D348" i="70"/>
  <c r="D125" i="57"/>
  <c r="S348" i="67"/>
  <c r="S63" i="57"/>
  <c r="H348" i="65"/>
  <c r="H25" i="57"/>
  <c r="I87" i="71"/>
  <c r="T348" i="70"/>
  <c r="T125" i="57"/>
  <c r="C329" i="66"/>
  <c r="P329" i="67"/>
  <c r="S44" i="56"/>
  <c r="D125" i="56"/>
  <c r="C155" i="6"/>
  <c r="C131" i="6"/>
  <c r="C188" i="72"/>
  <c r="C162" i="49"/>
  <c r="C162" i="52"/>
  <c r="C242" i="72"/>
  <c r="N367" i="70"/>
  <c r="N125" i="58"/>
  <c r="N424" i="70"/>
  <c r="N125" i="61"/>
  <c r="H4" i="56"/>
  <c r="C3" i="8"/>
  <c r="C4" i="12"/>
  <c r="C4" i="15" s="1"/>
  <c r="P65" i="56"/>
  <c r="M84" i="56"/>
  <c r="C329" i="70"/>
  <c r="E329" i="70"/>
  <c r="S329" i="70"/>
  <c r="E116" i="72"/>
  <c r="E135" i="72"/>
  <c r="Q188" i="72"/>
  <c r="Q162" i="49"/>
  <c r="Q162" i="52"/>
  <c r="Q242" i="72"/>
  <c r="M367" i="70"/>
  <c r="M125" i="58"/>
  <c r="M125" i="61"/>
  <c r="M424" i="70"/>
  <c r="S367" i="70"/>
  <c r="S125" i="58"/>
  <c r="S125" i="61"/>
  <c r="S424" i="70"/>
  <c r="V135" i="72"/>
  <c r="V116" i="72"/>
  <c r="J367" i="65"/>
  <c r="J25" i="58"/>
  <c r="J424" i="65"/>
  <c r="J25" i="61"/>
  <c r="E3" i="8"/>
  <c r="E4" i="12"/>
  <c r="E4" i="15" s="1"/>
  <c r="P329" i="66"/>
  <c r="T63" i="56"/>
  <c r="H63" i="56"/>
  <c r="E331" i="66"/>
  <c r="C125" i="56"/>
  <c r="D131" i="6"/>
  <c r="D155" i="6"/>
  <c r="T457" i="68"/>
  <c r="T82" i="58"/>
  <c r="T529" i="68"/>
  <c r="T82" i="61"/>
  <c r="P457" i="68"/>
  <c r="P82" i="58"/>
  <c r="P529" i="68"/>
  <c r="P82" i="61"/>
  <c r="V155" i="6"/>
  <c r="V131" i="6"/>
  <c r="L365" i="64"/>
  <c r="M14" i="21"/>
  <c r="J25" i="56"/>
  <c r="E44" i="56"/>
  <c r="R127" i="56"/>
  <c r="T4" i="56"/>
  <c r="R329" i="66"/>
  <c r="F46" i="56"/>
  <c r="T409" i="68"/>
  <c r="N329" i="67"/>
  <c r="J4" i="12"/>
  <c r="J4" i="15" s="1"/>
  <c r="J3" i="8"/>
  <c r="G163" i="46"/>
  <c r="G162" i="45"/>
  <c r="H367" i="70"/>
  <c r="H125" i="58"/>
  <c r="H424" i="70"/>
  <c r="H125" i="61"/>
  <c r="Q63" i="56"/>
  <c r="J367" i="67"/>
  <c r="J63" i="58"/>
  <c r="J63" i="61"/>
  <c r="J424" i="67"/>
  <c r="I65" i="56"/>
  <c r="U331" i="66"/>
  <c r="E329" i="67"/>
  <c r="L331" i="66"/>
  <c r="R44" i="56"/>
  <c r="C25" i="56"/>
  <c r="N84" i="56"/>
  <c r="R14" i="21"/>
  <c r="B162" i="45"/>
  <c r="B163" i="46"/>
  <c r="E206" i="72"/>
  <c r="E162" i="50"/>
  <c r="E260" i="72"/>
  <c r="E162" i="53"/>
  <c r="N162" i="45"/>
  <c r="N163" i="46"/>
  <c r="R135" i="72"/>
  <c r="R116" i="72"/>
  <c r="V407" i="64"/>
  <c r="V4" i="58"/>
  <c r="V4" i="61"/>
  <c r="V470" i="64"/>
  <c r="P116" i="72"/>
  <c r="P135" i="72"/>
  <c r="L163" i="46"/>
  <c r="L162" i="45"/>
  <c r="G131" i="6"/>
  <c r="G155" i="6"/>
  <c r="U331" i="65"/>
  <c r="U365" i="64"/>
  <c r="L44" i="56"/>
  <c r="M25" i="56"/>
  <c r="F331" i="67"/>
  <c r="I407" i="64"/>
  <c r="I4" i="58"/>
  <c r="I470" i="64"/>
  <c r="I4" i="61"/>
  <c r="U367" i="70"/>
  <c r="U125" i="58"/>
  <c r="U424" i="70"/>
  <c r="U125" i="61"/>
  <c r="L6" i="56"/>
  <c r="S329" i="67"/>
  <c r="G82" i="56"/>
  <c r="F329" i="65"/>
  <c r="U409" i="68"/>
  <c r="U331" i="67"/>
  <c r="T131" i="6"/>
  <c r="T155" i="6"/>
  <c r="J367" i="70"/>
  <c r="J125" i="58"/>
  <c r="J424" i="70"/>
  <c r="J125" i="61"/>
  <c r="I457" i="68"/>
  <c r="I82" i="58"/>
  <c r="I82" i="61"/>
  <c r="I529" i="68"/>
  <c r="D367" i="70"/>
  <c r="D125" i="58"/>
  <c r="D424" i="70"/>
  <c r="D125" i="61"/>
  <c r="V98" i="71"/>
  <c r="V144" i="44"/>
  <c r="Q98" i="71"/>
  <c r="Q144" i="44"/>
  <c r="D348" i="65"/>
  <c r="D25" i="57"/>
  <c r="M348" i="70"/>
  <c r="M125" i="57"/>
  <c r="S98" i="71"/>
  <c r="S144" i="44"/>
  <c r="U386" i="64"/>
  <c r="U4" i="57"/>
  <c r="R290" i="65"/>
  <c r="R24" i="54"/>
  <c r="Q348" i="66"/>
  <c r="Q44" i="57"/>
  <c r="Q348" i="70"/>
  <c r="Q125" i="57"/>
  <c r="J348" i="66"/>
  <c r="J44" i="57"/>
  <c r="E98" i="71"/>
  <c r="E144" i="44"/>
  <c r="F348" i="66"/>
  <c r="F44" i="57"/>
  <c r="N101" i="6"/>
  <c r="J329" i="67"/>
  <c r="M409" i="68"/>
  <c r="V82" i="56"/>
  <c r="J4" i="56"/>
  <c r="C63" i="56"/>
  <c r="U63" i="56"/>
  <c r="C367" i="66"/>
  <c r="C44" i="58"/>
  <c r="C424" i="66"/>
  <c r="C44" i="61"/>
  <c r="U407" i="64"/>
  <c r="U4" i="58"/>
  <c r="U470" i="64"/>
  <c r="U4" i="61"/>
  <c r="D3" i="8"/>
  <c r="D4" i="12"/>
  <c r="D4" i="15" s="1"/>
  <c r="H329" i="67"/>
  <c r="D44" i="56"/>
  <c r="E188" i="72"/>
  <c r="E162" i="49"/>
  <c r="E162" i="52"/>
  <c r="E242" i="72"/>
  <c r="N3" i="8"/>
  <c r="N4" i="12"/>
  <c r="N4" i="15" s="1"/>
  <c r="I367" i="67"/>
  <c r="I63" i="58"/>
  <c r="I424" i="67"/>
  <c r="I63" i="61"/>
  <c r="S25" i="56"/>
  <c r="V188" i="72"/>
  <c r="V162" i="49"/>
  <c r="V242" i="72"/>
  <c r="V162" i="52"/>
  <c r="J206" i="72"/>
  <c r="J162" i="50"/>
  <c r="J260" i="72"/>
  <c r="J162" i="53"/>
  <c r="M367" i="65"/>
  <c r="M25" i="58"/>
  <c r="M424" i="65"/>
  <c r="M25" i="61"/>
  <c r="V367" i="65"/>
  <c r="V25" i="58"/>
  <c r="V25" i="61"/>
  <c r="V424" i="65"/>
  <c r="G367" i="65"/>
  <c r="G366" i="65" s="1"/>
  <c r="G25" i="58"/>
  <c r="G24" i="58" s="1"/>
  <c r="G424" i="65"/>
  <c r="G423" i="65" s="1"/>
  <c r="G25" i="61"/>
  <c r="G24" i="61" s="1"/>
  <c r="I329" i="67"/>
  <c r="K329" i="66"/>
  <c r="G309" i="65"/>
  <c r="G328" i="65" s="1"/>
  <c r="G329" i="65"/>
  <c r="G116" i="72"/>
  <c r="G135" i="72"/>
  <c r="J367" i="66"/>
  <c r="J44" i="58"/>
  <c r="J424" i="66"/>
  <c r="J44" i="61"/>
  <c r="K367" i="66"/>
  <c r="K44" i="58"/>
  <c r="K44" i="61"/>
  <c r="K424" i="66"/>
  <c r="S82" i="56"/>
  <c r="H329" i="66"/>
  <c r="M44" i="56"/>
  <c r="K125" i="56"/>
  <c r="N329" i="70"/>
  <c r="K44" i="56"/>
  <c r="N63" i="56"/>
  <c r="U329" i="70"/>
  <c r="B116" i="72"/>
  <c r="B135" i="72"/>
  <c r="C457" i="68"/>
  <c r="C82" i="58"/>
  <c r="C529" i="68"/>
  <c r="C82" i="61"/>
  <c r="N116" i="72"/>
  <c r="N135" i="72"/>
  <c r="T206" i="72"/>
  <c r="T162" i="50"/>
  <c r="T162" i="53"/>
  <c r="T260" i="72"/>
  <c r="R188" i="72"/>
  <c r="R162" i="49"/>
  <c r="R242" i="72"/>
  <c r="R162" i="52"/>
  <c r="T163" i="46"/>
  <c r="T162" i="45"/>
  <c r="P188" i="72"/>
  <c r="P162" i="49"/>
  <c r="P242" i="72"/>
  <c r="P162" i="52"/>
  <c r="L135" i="72"/>
  <c r="L116" i="72"/>
  <c r="P25" i="56"/>
  <c r="U367" i="64"/>
  <c r="J82" i="56"/>
  <c r="N125" i="56"/>
  <c r="L46" i="56"/>
  <c r="M27" i="56"/>
  <c r="L82" i="56"/>
  <c r="C14" i="21"/>
  <c r="S4" i="56"/>
  <c r="H4" i="12"/>
  <c r="H4" i="15" s="1"/>
  <c r="H3" i="8"/>
  <c r="G206" i="72"/>
  <c r="G162" i="50"/>
  <c r="G162" i="53"/>
  <c r="G260" i="72"/>
  <c r="F409" i="68"/>
  <c r="S331" i="67"/>
  <c r="G84" i="56"/>
  <c r="F331" i="65"/>
  <c r="U411" i="68"/>
  <c r="C329" i="67"/>
  <c r="I365" i="64"/>
  <c r="T367" i="64"/>
  <c r="T323" i="64"/>
  <c r="V206" i="72"/>
  <c r="V162" i="50"/>
  <c r="V260" i="72"/>
  <c r="V162" i="53"/>
  <c r="R348" i="65"/>
  <c r="R25" i="57"/>
  <c r="T348" i="67"/>
  <c r="T63" i="57"/>
  <c r="H348" i="67"/>
  <c r="H63" i="57"/>
  <c r="F348" i="70"/>
  <c r="F125" i="57"/>
  <c r="M348" i="67"/>
  <c r="M63" i="57"/>
  <c r="F433" i="68"/>
  <c r="F82" i="57"/>
  <c r="S348" i="66"/>
  <c r="S44" i="57"/>
  <c r="S386" i="64"/>
  <c r="S4" i="57"/>
  <c r="S348" i="70"/>
  <c r="S125" i="57"/>
  <c r="C98" i="71"/>
  <c r="C144" i="44"/>
  <c r="H98" i="71"/>
  <c r="H144" i="44"/>
  <c r="M348" i="65"/>
  <c r="M25" i="57"/>
  <c r="Q348" i="67"/>
  <c r="Q63" i="57"/>
  <c r="I348" i="67"/>
  <c r="I63" i="57"/>
  <c r="I107" i="68"/>
  <c r="J348" i="70"/>
  <c r="J125" i="57"/>
  <c r="M348" i="66"/>
  <c r="M44" i="57"/>
  <c r="J386" i="64"/>
  <c r="J4" i="57"/>
  <c r="U433" i="68"/>
  <c r="U82" i="57"/>
  <c r="K348" i="70"/>
  <c r="K125" i="57"/>
  <c r="B98" i="71"/>
  <c r="B144" i="44"/>
  <c r="L348" i="66"/>
  <c r="L44" i="57"/>
  <c r="N348" i="67"/>
  <c r="N63" i="57"/>
  <c r="K98" i="71"/>
  <c r="K144" i="44"/>
  <c r="D98" i="71"/>
  <c r="D144" i="44"/>
  <c r="T25" i="56"/>
  <c r="O329" i="70"/>
  <c r="H367" i="67"/>
  <c r="H63" i="58"/>
  <c r="H63" i="61"/>
  <c r="H424" i="67"/>
  <c r="F367" i="65"/>
  <c r="F25" i="58"/>
  <c r="F25" i="61"/>
  <c r="F424" i="65"/>
  <c r="H409" i="68"/>
  <c r="C44" i="56"/>
  <c r="Q82" i="56"/>
  <c r="H331" i="67"/>
  <c r="H125" i="56"/>
  <c r="H25" i="56"/>
  <c r="O206" i="72"/>
  <c r="O162" i="50"/>
  <c r="O162" i="53"/>
  <c r="O260" i="72"/>
  <c r="B4" i="12"/>
  <c r="B4" i="15" s="1"/>
  <c r="B3" i="8"/>
  <c r="L367" i="67"/>
  <c r="L63" i="58"/>
  <c r="L424" i="67"/>
  <c r="L63" i="61"/>
  <c r="U206" i="72"/>
  <c r="U162" i="50"/>
  <c r="U162" i="53"/>
  <c r="U260" i="72"/>
  <c r="N329" i="65"/>
  <c r="V329" i="65"/>
  <c r="E125" i="56"/>
  <c r="S125" i="56"/>
  <c r="N367" i="65"/>
  <c r="N25" i="58"/>
  <c r="N424" i="65"/>
  <c r="N25" i="61"/>
  <c r="E367" i="66"/>
  <c r="E44" i="58"/>
  <c r="E424" i="66"/>
  <c r="E44" i="61"/>
  <c r="C367" i="65"/>
  <c r="C25" i="58"/>
  <c r="C424" i="65"/>
  <c r="C25" i="61"/>
  <c r="O329" i="67"/>
  <c r="U4" i="56"/>
  <c r="I331" i="67"/>
  <c r="D329" i="67"/>
  <c r="O25" i="56"/>
  <c r="G331" i="65"/>
  <c r="C329" i="65"/>
  <c r="R59" i="56"/>
  <c r="G188" i="72"/>
  <c r="G162" i="49"/>
  <c r="G242" i="72"/>
  <c r="G162" i="52"/>
  <c r="S84" i="56"/>
  <c r="M46" i="56"/>
  <c r="D63" i="56"/>
  <c r="N331" i="70"/>
  <c r="K46" i="56"/>
  <c r="I409" i="68"/>
  <c r="G24" i="55"/>
  <c r="G25" i="56"/>
  <c r="N65" i="56"/>
  <c r="S365" i="64"/>
  <c r="Q25" i="56"/>
  <c r="Q24" i="55"/>
  <c r="B188" i="72"/>
  <c r="B162" i="49"/>
  <c r="B242" i="72"/>
  <c r="B162" i="52"/>
  <c r="N188" i="72"/>
  <c r="N162" i="49"/>
  <c r="N242" i="72"/>
  <c r="N162" i="52"/>
  <c r="U3" i="8"/>
  <c r="U4" i="12"/>
  <c r="U4" i="15" s="1"/>
  <c r="G44" i="56"/>
  <c r="G43" i="54"/>
  <c r="G43" i="56" s="1"/>
  <c r="T135" i="72"/>
  <c r="T116" i="72"/>
  <c r="K131" i="6"/>
  <c r="K155" i="6"/>
  <c r="L188" i="72"/>
  <c r="L162" i="49"/>
  <c r="L242" i="72"/>
  <c r="L162" i="52"/>
  <c r="O329" i="66"/>
  <c r="N127" i="56"/>
  <c r="D14" i="21"/>
  <c r="L84" i="56"/>
  <c r="S6" i="56"/>
  <c r="H162" i="45"/>
  <c r="H163" i="46"/>
  <c r="M162" i="45"/>
  <c r="M163" i="46"/>
  <c r="D367" i="66"/>
  <c r="D44" i="58"/>
  <c r="D44" i="61"/>
  <c r="D424" i="66"/>
  <c r="U25" i="56"/>
  <c r="F411" i="68"/>
  <c r="F63" i="56"/>
  <c r="S206" i="72"/>
  <c r="S162" i="50"/>
  <c r="S260" i="72"/>
  <c r="S162" i="53"/>
  <c r="S329" i="66"/>
  <c r="Q329" i="66"/>
  <c r="J329" i="70"/>
  <c r="J365" i="64"/>
  <c r="V365" i="64"/>
  <c r="C331" i="67"/>
  <c r="D206" i="72"/>
  <c r="D162" i="50"/>
  <c r="D260" i="72"/>
  <c r="D162" i="53"/>
  <c r="O4" i="12"/>
  <c r="O4" i="15" s="1"/>
  <c r="O3" i="8"/>
  <c r="M4" i="12"/>
  <c r="M4" i="15" s="1"/>
  <c r="M3" i="8"/>
  <c r="R367" i="67"/>
  <c r="R63" i="58"/>
  <c r="R424" i="67"/>
  <c r="R63" i="61"/>
  <c r="Q367" i="66"/>
  <c r="Q44" i="58"/>
  <c r="Q424" i="66"/>
  <c r="Q44" i="61"/>
  <c r="V63" i="56"/>
  <c r="I367" i="64"/>
  <c r="R3" i="8"/>
  <c r="R4" i="12"/>
  <c r="R4" i="15" s="1"/>
  <c r="T407" i="64"/>
  <c r="T4" i="58"/>
  <c r="T4" i="61"/>
  <c r="T470" i="64"/>
  <c r="S100" i="68"/>
  <c r="N108" i="68"/>
  <c r="M84" i="65"/>
  <c r="V81" i="72"/>
  <c r="K84" i="72"/>
  <c r="P84" i="67"/>
  <c r="O88" i="66"/>
  <c r="Q84" i="71"/>
  <c r="P89" i="65"/>
  <c r="O85" i="65"/>
  <c r="L88" i="72"/>
  <c r="T82" i="69"/>
  <c r="T89" i="70"/>
  <c r="Q83" i="71"/>
  <c r="O88" i="70"/>
  <c r="K87" i="72"/>
  <c r="Q88" i="67"/>
  <c r="O89" i="66"/>
  <c r="R89" i="67"/>
  <c r="V85" i="67"/>
  <c r="K88" i="65"/>
  <c r="V84" i="70"/>
  <c r="L87" i="71"/>
  <c r="O107" i="68"/>
  <c r="N85" i="70"/>
  <c r="T85" i="66"/>
  <c r="V84" i="69"/>
  <c r="V88" i="69"/>
  <c r="J103" i="68"/>
  <c r="T82" i="70"/>
  <c r="K88" i="71"/>
  <c r="T84" i="66"/>
  <c r="O83" i="72"/>
  <c r="R89" i="69"/>
  <c r="V82" i="67"/>
  <c r="L104" i="68"/>
  <c r="P461" i="69" l="1"/>
  <c r="S429" i="68"/>
  <c r="R29" i="23"/>
  <c r="R29" i="26" s="1"/>
  <c r="R58" i="56"/>
  <c r="R343" i="66"/>
  <c r="P105" i="60"/>
  <c r="K404" i="69"/>
  <c r="K105" i="60"/>
  <c r="K105" i="63"/>
  <c r="K461" i="69"/>
  <c r="K448" i="64"/>
  <c r="K3" i="60"/>
  <c r="K511" i="64"/>
  <c r="K3" i="63"/>
  <c r="Q404" i="69"/>
  <c r="Q105" i="60"/>
  <c r="Q461" i="69"/>
  <c r="Q105" i="63"/>
  <c r="P161" i="63"/>
  <c r="P387" i="72"/>
  <c r="P161" i="60"/>
  <c r="P441" i="72"/>
  <c r="P143" i="63"/>
  <c r="P387" i="71"/>
  <c r="P143" i="60"/>
  <c r="P441" i="71"/>
  <c r="R141" i="56"/>
  <c r="R345" i="70"/>
  <c r="R290" i="69"/>
  <c r="R105" i="54"/>
  <c r="R105" i="55"/>
  <c r="R309" i="69"/>
  <c r="R442" i="69"/>
  <c r="R105" i="59"/>
  <c r="R385" i="69"/>
  <c r="R105" i="62"/>
  <c r="R177" i="56"/>
  <c r="R331" i="72"/>
  <c r="E164" i="64"/>
  <c r="E15" i="46"/>
  <c r="S147" i="66"/>
  <c r="S54" i="46"/>
  <c r="S181" i="68"/>
  <c r="S96" i="46"/>
  <c r="R143" i="71"/>
  <c r="R153" i="46"/>
  <c r="S147" i="67"/>
  <c r="S73" i="46"/>
  <c r="M181" i="68"/>
  <c r="M96" i="46"/>
  <c r="R366" i="65"/>
  <c r="R24" i="58"/>
  <c r="R423" i="65"/>
  <c r="F98" i="6"/>
  <c r="F45" i="6"/>
  <c r="S143" i="71"/>
  <c r="S153" i="46"/>
  <c r="K164" i="64"/>
  <c r="K15" i="46"/>
  <c r="N143" i="72"/>
  <c r="N171" i="46"/>
  <c r="K147" i="67"/>
  <c r="K73" i="46"/>
  <c r="V149" i="67"/>
  <c r="V15" i="46"/>
  <c r="R153" i="66"/>
  <c r="R60" i="46"/>
  <c r="U181" i="68"/>
  <c r="U96" i="46"/>
  <c r="V143" i="72"/>
  <c r="V171" i="46"/>
  <c r="I149" i="71"/>
  <c r="I159" i="46"/>
  <c r="O171" i="64"/>
  <c r="O22" i="46"/>
  <c r="P152" i="71"/>
  <c r="P144" i="47"/>
  <c r="R149" i="72"/>
  <c r="R177" i="46"/>
  <c r="L153" i="70"/>
  <c r="L141" i="46"/>
  <c r="B149" i="66"/>
  <c r="B56" i="46"/>
  <c r="N164" i="64"/>
  <c r="N15" i="46"/>
  <c r="M153" i="66"/>
  <c r="M60" i="46"/>
  <c r="D149" i="71"/>
  <c r="D159" i="46"/>
  <c r="J149" i="66"/>
  <c r="J56" i="46"/>
  <c r="O149" i="71"/>
  <c r="O159" i="46"/>
  <c r="H147" i="65"/>
  <c r="H35" i="46"/>
  <c r="N143" i="71"/>
  <c r="N153" i="46"/>
  <c r="G143" i="72"/>
  <c r="G171" i="46"/>
  <c r="H188" i="68"/>
  <c r="H103" i="46"/>
  <c r="O143" i="71"/>
  <c r="O153" i="46"/>
  <c r="G183" i="68"/>
  <c r="G98" i="46"/>
  <c r="I153" i="65"/>
  <c r="I41" i="46"/>
  <c r="P153" i="70"/>
  <c r="P141" i="46"/>
  <c r="L166" i="64"/>
  <c r="L17" i="46"/>
  <c r="U147" i="66"/>
  <c r="U54" i="46"/>
  <c r="N152" i="71"/>
  <c r="N144" i="47"/>
  <c r="D153" i="65"/>
  <c r="D41" i="46"/>
  <c r="H149" i="71"/>
  <c r="H159" i="46"/>
  <c r="G171" i="64"/>
  <c r="G22" i="46"/>
  <c r="O153" i="70"/>
  <c r="O141" i="46"/>
  <c r="U143" i="71"/>
  <c r="Q149" i="72"/>
  <c r="Q177" i="46"/>
  <c r="D143" i="72"/>
  <c r="D171" i="46"/>
  <c r="C166" i="64"/>
  <c r="C17" i="46"/>
  <c r="E149" i="72"/>
  <c r="E177" i="46"/>
  <c r="Q153" i="70"/>
  <c r="Q141" i="46"/>
  <c r="S183" i="68"/>
  <c r="S98" i="46"/>
  <c r="S149" i="70"/>
  <c r="S137" i="46"/>
  <c r="P143" i="71"/>
  <c r="P153" i="46"/>
  <c r="I153" i="70"/>
  <c r="I141" i="46"/>
  <c r="T181" i="68"/>
  <c r="T96" i="46"/>
  <c r="M147" i="70"/>
  <c r="M135" i="46"/>
  <c r="L147" i="67"/>
  <c r="L73" i="46"/>
  <c r="I143" i="71"/>
  <c r="I153" i="46"/>
  <c r="J145" i="72"/>
  <c r="J173" i="46"/>
  <c r="P149" i="71"/>
  <c r="P159" i="46"/>
  <c r="C153" i="66"/>
  <c r="C60" i="46"/>
  <c r="O143" i="72"/>
  <c r="O171" i="46"/>
  <c r="C153" i="65"/>
  <c r="C41" i="46"/>
  <c r="V152" i="71"/>
  <c r="V144" i="47"/>
  <c r="B153" i="65"/>
  <c r="B41" i="46"/>
  <c r="L149" i="70"/>
  <c r="L137" i="46"/>
  <c r="K153" i="65"/>
  <c r="K41" i="46"/>
  <c r="G143" i="71"/>
  <c r="G153" i="46"/>
  <c r="R181" i="68"/>
  <c r="R96" i="46"/>
  <c r="R3" i="12"/>
  <c r="T134" i="72"/>
  <c r="Q24" i="56"/>
  <c r="C170" i="71"/>
  <c r="C144" i="48"/>
  <c r="C144" i="51"/>
  <c r="C224" i="71"/>
  <c r="S405" i="66"/>
  <c r="S44" i="60"/>
  <c r="S462" i="66"/>
  <c r="S44" i="63"/>
  <c r="T405" i="67"/>
  <c r="T63" i="60"/>
  <c r="T63" i="63"/>
  <c r="T462" i="67"/>
  <c r="N134" i="72"/>
  <c r="B134" i="72"/>
  <c r="R29" i="25"/>
  <c r="R29" i="28" s="1"/>
  <c r="R27" i="22"/>
  <c r="Q405" i="66"/>
  <c r="Q44" i="60"/>
  <c r="Q462" i="66"/>
  <c r="Q44" i="63"/>
  <c r="K98" i="6"/>
  <c r="K45" i="6"/>
  <c r="S405" i="67"/>
  <c r="S63" i="60"/>
  <c r="S63" i="63"/>
  <c r="S462" i="67"/>
  <c r="U405" i="66"/>
  <c r="U44" i="60"/>
  <c r="U44" i="63"/>
  <c r="U462" i="66"/>
  <c r="I505" i="68"/>
  <c r="I82" i="60"/>
  <c r="I82" i="63"/>
  <c r="I577" i="68"/>
  <c r="R505" i="68"/>
  <c r="R82" i="60"/>
  <c r="R577" i="68"/>
  <c r="R82" i="63"/>
  <c r="O405" i="67"/>
  <c r="O63" i="60"/>
  <c r="O462" i="67"/>
  <c r="O63" i="63"/>
  <c r="J405" i="67"/>
  <c r="J63" i="60"/>
  <c r="J462" i="67"/>
  <c r="J63" i="63"/>
  <c r="G170" i="71"/>
  <c r="G144" i="48"/>
  <c r="G224" i="71"/>
  <c r="G144" i="51"/>
  <c r="R12" i="10"/>
  <c r="R12" i="13"/>
  <c r="R12" i="16" s="1"/>
  <c r="R4" i="9"/>
  <c r="C12" i="13"/>
  <c r="C12" i="16" s="1"/>
  <c r="C12" i="10"/>
  <c r="C4" i="9"/>
  <c r="D134" i="72"/>
  <c r="U162" i="46"/>
  <c r="O162" i="46"/>
  <c r="V164" i="64"/>
  <c r="J405" i="65"/>
  <c r="J25" i="60"/>
  <c r="J462" i="65"/>
  <c r="J25" i="63"/>
  <c r="C405" i="70"/>
  <c r="C125" i="60"/>
  <c r="C462" i="70"/>
  <c r="C125" i="63"/>
  <c r="J162" i="46"/>
  <c r="G405" i="65"/>
  <c r="G404" i="65" s="1"/>
  <c r="G25" i="60"/>
  <c r="G24" i="60" s="1"/>
  <c r="G25" i="63"/>
  <c r="G24" i="63" s="1"/>
  <c r="N170" i="71"/>
  <c r="N144" i="48"/>
  <c r="N224" i="71"/>
  <c r="N144" i="51"/>
  <c r="F162" i="46"/>
  <c r="F170" i="71"/>
  <c r="F144" i="48"/>
  <c r="F144" i="51"/>
  <c r="F224" i="71"/>
  <c r="U145" i="72"/>
  <c r="U173" i="46"/>
  <c r="K147" i="66"/>
  <c r="K54" i="46"/>
  <c r="N153" i="65"/>
  <c r="N41" i="46"/>
  <c r="F188" i="68"/>
  <c r="F103" i="46"/>
  <c r="D164" i="64"/>
  <c r="D15" i="46"/>
  <c r="B147" i="70"/>
  <c r="B135" i="46"/>
  <c r="C143" i="71"/>
  <c r="C153" i="46"/>
  <c r="K153" i="70"/>
  <c r="K141" i="46"/>
  <c r="S143" i="72"/>
  <c r="S171" i="46"/>
  <c r="T147" i="70"/>
  <c r="T135" i="46"/>
  <c r="E12" i="13"/>
  <c r="E12" i="16" s="1"/>
  <c r="E12" i="10"/>
  <c r="E4" i="9"/>
  <c r="Q405" i="70"/>
  <c r="Q125" i="60"/>
  <c r="Q462" i="70"/>
  <c r="Q125" i="63"/>
  <c r="R170" i="71"/>
  <c r="R144" i="48"/>
  <c r="R224" i="71"/>
  <c r="R144" i="51"/>
  <c r="L449" i="64"/>
  <c r="L4" i="60"/>
  <c r="L4" i="63"/>
  <c r="L512" i="64"/>
  <c r="C153" i="67"/>
  <c r="C79" i="46"/>
  <c r="B152" i="71"/>
  <c r="B144" i="47"/>
  <c r="J166" i="64"/>
  <c r="J17" i="46"/>
  <c r="D153" i="67"/>
  <c r="D79" i="46"/>
  <c r="J147" i="65"/>
  <c r="J35" i="46"/>
  <c r="J147" i="66"/>
  <c r="J54" i="46"/>
  <c r="U147" i="70"/>
  <c r="U135" i="46"/>
  <c r="J149" i="71"/>
  <c r="J159" i="46"/>
  <c r="G149" i="66"/>
  <c r="G56" i="46"/>
  <c r="G181" i="68"/>
  <c r="G96" i="46"/>
  <c r="D147" i="67"/>
  <c r="D73" i="46"/>
  <c r="L145" i="72"/>
  <c r="L173" i="46"/>
  <c r="K152" i="71"/>
  <c r="K144" i="47"/>
  <c r="O147" i="65"/>
  <c r="O35" i="46"/>
  <c r="P147" i="70"/>
  <c r="P135" i="46"/>
  <c r="G149" i="72"/>
  <c r="G177" i="46"/>
  <c r="Q188" i="68"/>
  <c r="Q103" i="46"/>
  <c r="K143" i="71"/>
  <c r="K153" i="46"/>
  <c r="D153" i="66"/>
  <c r="D60" i="46"/>
  <c r="P145" i="72"/>
  <c r="P173" i="46"/>
  <c r="O152" i="71"/>
  <c r="O144" i="47"/>
  <c r="G149" i="67"/>
  <c r="G75" i="46"/>
  <c r="R152" i="71"/>
  <c r="R144" i="47"/>
  <c r="B147" i="67"/>
  <c r="B73" i="46"/>
  <c r="O166" i="64"/>
  <c r="O17" i="46"/>
  <c r="F164" i="64"/>
  <c r="F15" i="46"/>
  <c r="N147" i="67"/>
  <c r="N73" i="46"/>
  <c r="E152" i="71"/>
  <c r="E144" i="47"/>
  <c r="R147" i="67"/>
  <c r="R73" i="46"/>
  <c r="U147" i="67"/>
  <c r="U73" i="46"/>
  <c r="T152" i="67"/>
  <c r="T78" i="46"/>
  <c r="C183" i="68"/>
  <c r="C98" i="46"/>
  <c r="U149" i="67"/>
  <c r="U75" i="46"/>
  <c r="V149" i="66"/>
  <c r="V56" i="46"/>
  <c r="O181" i="68"/>
  <c r="O96" i="46"/>
  <c r="C164" i="64"/>
  <c r="C15" i="46"/>
  <c r="E171" i="64"/>
  <c r="E22" i="46"/>
  <c r="C145" i="71"/>
  <c r="C155" i="46"/>
  <c r="L147" i="66"/>
  <c r="L54" i="46"/>
  <c r="H143" i="72"/>
  <c r="H171" i="46"/>
  <c r="G166" i="64"/>
  <c r="G17" i="46"/>
  <c r="J153" i="66"/>
  <c r="J60" i="46"/>
  <c r="P149" i="65"/>
  <c r="P37" i="46"/>
  <c r="B145" i="72"/>
  <c r="B173" i="46"/>
  <c r="V143" i="71"/>
  <c r="C145" i="72"/>
  <c r="C173" i="46"/>
  <c r="J143" i="72"/>
  <c r="J171" i="46"/>
  <c r="G153" i="67"/>
  <c r="G79" i="46"/>
  <c r="H171" i="64"/>
  <c r="H22" i="46"/>
  <c r="M171" i="64"/>
  <c r="M22" i="46"/>
  <c r="M3" i="12"/>
  <c r="H162" i="46"/>
  <c r="L405" i="66"/>
  <c r="L44" i="60"/>
  <c r="L462" i="66"/>
  <c r="L44" i="63"/>
  <c r="M405" i="66"/>
  <c r="M44" i="60"/>
  <c r="M462" i="66"/>
  <c r="M44" i="63"/>
  <c r="H170" i="71"/>
  <c r="H144" i="48"/>
  <c r="H144" i="51"/>
  <c r="H224" i="71"/>
  <c r="H405" i="67"/>
  <c r="H63" i="60"/>
  <c r="H63" i="63"/>
  <c r="H462" i="67"/>
  <c r="D405" i="65"/>
  <c r="D25" i="60"/>
  <c r="D462" i="65"/>
  <c r="D25" i="63"/>
  <c r="V134" i="72"/>
  <c r="H405" i="65"/>
  <c r="H25" i="60"/>
  <c r="H25" i="63"/>
  <c r="H462" i="65"/>
  <c r="R405" i="66"/>
  <c r="R44" i="60"/>
  <c r="R462" i="66"/>
  <c r="R44" i="63"/>
  <c r="L405" i="70"/>
  <c r="L125" i="60"/>
  <c r="L125" i="63"/>
  <c r="L462" i="70"/>
  <c r="K405" i="66"/>
  <c r="K44" i="60"/>
  <c r="K462" i="66"/>
  <c r="K44" i="63"/>
  <c r="R405" i="67"/>
  <c r="R63" i="60"/>
  <c r="R63" i="63"/>
  <c r="R462" i="67"/>
  <c r="L3" i="12"/>
  <c r="R24" i="61"/>
  <c r="U405" i="67"/>
  <c r="U63" i="60"/>
  <c r="U462" i="67"/>
  <c r="U63" i="63"/>
  <c r="H405" i="66"/>
  <c r="H44" i="60"/>
  <c r="H44" i="63"/>
  <c r="H462" i="66"/>
  <c r="T405" i="66"/>
  <c r="T44" i="60"/>
  <c r="T44" i="63"/>
  <c r="T462" i="66"/>
  <c r="Q3" i="12"/>
  <c r="S134" i="72"/>
  <c r="Q162" i="46"/>
  <c r="D405" i="66"/>
  <c r="D44" i="60"/>
  <c r="D44" i="63"/>
  <c r="D462" i="66"/>
  <c r="R39" i="56"/>
  <c r="V75" i="46"/>
  <c r="F12" i="13"/>
  <c r="F12" i="16" s="1"/>
  <c r="F12" i="10"/>
  <c r="F4" i="9"/>
  <c r="B98" i="6"/>
  <c r="B45" i="6"/>
  <c r="C405" i="67"/>
  <c r="C63" i="60"/>
  <c r="C462" i="67"/>
  <c r="C63" i="63"/>
  <c r="K405" i="67"/>
  <c r="K63" i="60"/>
  <c r="K462" i="67"/>
  <c r="K63" i="63"/>
  <c r="H505" i="68"/>
  <c r="H82" i="60"/>
  <c r="H82" i="63"/>
  <c r="H577" i="68"/>
  <c r="I98" i="6"/>
  <c r="I45" i="6"/>
  <c r="S505" i="68"/>
  <c r="S82" i="60"/>
  <c r="S577" i="68"/>
  <c r="S82" i="63"/>
  <c r="H134" i="72"/>
  <c r="T505" i="68"/>
  <c r="T82" i="60"/>
  <c r="T82" i="63"/>
  <c r="T577" i="68"/>
  <c r="E405" i="65"/>
  <c r="E25" i="60"/>
  <c r="E462" i="65"/>
  <c r="E25" i="63"/>
  <c r="D505" i="68"/>
  <c r="D82" i="60"/>
  <c r="D577" i="68"/>
  <c r="D82" i="63"/>
  <c r="O147" i="67"/>
  <c r="O73" i="46"/>
  <c r="B143" i="71"/>
  <c r="B153" i="46"/>
  <c r="O149" i="72"/>
  <c r="O177" i="46"/>
  <c r="C149" i="66"/>
  <c r="C56" i="46"/>
  <c r="V147" i="66"/>
  <c r="V54" i="46"/>
  <c r="E147" i="66"/>
  <c r="E54" i="46"/>
  <c r="F3" i="12"/>
  <c r="N12" i="13"/>
  <c r="N12" i="16" s="1"/>
  <c r="N12" i="10"/>
  <c r="N4" i="9"/>
  <c r="U183" i="68"/>
  <c r="U98" i="46"/>
  <c r="H153" i="70"/>
  <c r="H141" i="46"/>
  <c r="T147" i="66"/>
  <c r="T54" i="46"/>
  <c r="O183" i="68"/>
  <c r="O98" i="46"/>
  <c r="N153" i="66"/>
  <c r="N60" i="46"/>
  <c r="S149" i="65"/>
  <c r="S37" i="46"/>
  <c r="B153" i="70"/>
  <c r="B141" i="46"/>
  <c r="P166" i="64"/>
  <c r="P17" i="46"/>
  <c r="B149" i="70"/>
  <c r="B137" i="46"/>
  <c r="O145" i="72"/>
  <c r="O173" i="46"/>
  <c r="G164" i="64"/>
  <c r="G15" i="46"/>
  <c r="S164" i="64"/>
  <c r="S15" i="46"/>
  <c r="Q149" i="71"/>
  <c r="Q159" i="46"/>
  <c r="B153" i="67"/>
  <c r="B79" i="46"/>
  <c r="D171" i="64"/>
  <c r="D22" i="46"/>
  <c r="Q143" i="71"/>
  <c r="Q153" i="46"/>
  <c r="G147" i="66"/>
  <c r="G54" i="46"/>
  <c r="R147" i="66"/>
  <c r="R54" i="46"/>
  <c r="K149" i="72"/>
  <c r="K177" i="46"/>
  <c r="G188" i="68"/>
  <c r="G103" i="46"/>
  <c r="U149" i="70"/>
  <c r="U137" i="46"/>
  <c r="V147" i="65"/>
  <c r="V35" i="46"/>
  <c r="C149" i="72"/>
  <c r="C177" i="46"/>
  <c r="E147" i="65"/>
  <c r="E35" i="46"/>
  <c r="P149" i="66"/>
  <c r="P56" i="46"/>
  <c r="J153" i="70"/>
  <c r="J141" i="46"/>
  <c r="I143" i="72"/>
  <c r="I171" i="46"/>
  <c r="Q153" i="66"/>
  <c r="Q60" i="46"/>
  <c r="E143" i="71"/>
  <c r="E153" i="46"/>
  <c r="S166" i="64"/>
  <c r="J149" i="67"/>
  <c r="J75" i="46"/>
  <c r="C147" i="65"/>
  <c r="C35" i="46"/>
  <c r="J149" i="72"/>
  <c r="J177" i="46"/>
  <c r="F147" i="70"/>
  <c r="F135" i="46"/>
  <c r="N147" i="65"/>
  <c r="N35" i="46"/>
  <c r="U149" i="65"/>
  <c r="U37" i="46"/>
  <c r="M143" i="72"/>
  <c r="M171" i="46"/>
  <c r="N153" i="67"/>
  <c r="N79" i="46"/>
  <c r="L171" i="64"/>
  <c r="L22" i="46"/>
  <c r="G145" i="72"/>
  <c r="G173" i="46"/>
  <c r="V166" i="64"/>
  <c r="V17" i="46"/>
  <c r="E153" i="70"/>
  <c r="E141" i="46"/>
  <c r="F153" i="67"/>
  <c r="F79" i="46"/>
  <c r="I147" i="65"/>
  <c r="I35" i="46"/>
  <c r="H149" i="72"/>
  <c r="H177" i="46"/>
  <c r="G147" i="67"/>
  <c r="G73" i="46"/>
  <c r="Q152" i="71"/>
  <c r="Q144" i="47"/>
  <c r="B98" i="66"/>
  <c r="B43" i="44"/>
  <c r="U3" i="12"/>
  <c r="Q98" i="6"/>
  <c r="Q45" i="6"/>
  <c r="K170" i="71"/>
  <c r="K144" i="48"/>
  <c r="K144" i="51"/>
  <c r="K224" i="71"/>
  <c r="O12" i="13"/>
  <c r="O12" i="16" s="1"/>
  <c r="O12" i="10"/>
  <c r="O4" i="9"/>
  <c r="U153" i="46"/>
  <c r="K405" i="70"/>
  <c r="K125" i="60"/>
  <c r="K125" i="63"/>
  <c r="K462" i="70"/>
  <c r="K12" i="13"/>
  <c r="K12" i="16" s="1"/>
  <c r="K12" i="10"/>
  <c r="K4" i="9"/>
  <c r="R405" i="65"/>
  <c r="R25" i="60"/>
  <c r="R25" i="63"/>
  <c r="R462" i="65"/>
  <c r="L134" i="72"/>
  <c r="T162" i="46"/>
  <c r="N131" i="6"/>
  <c r="N155" i="6"/>
  <c r="E170" i="71"/>
  <c r="E144" i="48"/>
  <c r="E224" i="71"/>
  <c r="E144" i="51"/>
  <c r="R98" i="6"/>
  <c r="R45" i="6"/>
  <c r="Q170" i="71"/>
  <c r="Q144" i="48"/>
  <c r="Q224" i="71"/>
  <c r="Q144" i="51"/>
  <c r="N162" i="46"/>
  <c r="B162" i="46"/>
  <c r="E3" i="12"/>
  <c r="D405" i="70"/>
  <c r="D125" i="60"/>
  <c r="D125" i="63"/>
  <c r="D462" i="70"/>
  <c r="E405" i="70"/>
  <c r="E125" i="60"/>
  <c r="E125" i="63"/>
  <c r="E462" i="70"/>
  <c r="P170" i="71"/>
  <c r="P144" i="48"/>
  <c r="P144" i="51"/>
  <c r="P224" i="71"/>
  <c r="N405" i="70"/>
  <c r="N125" i="60"/>
  <c r="N462" i="70"/>
  <c r="N125" i="63"/>
  <c r="V405" i="70"/>
  <c r="V125" i="60"/>
  <c r="V125" i="63"/>
  <c r="V462" i="70"/>
  <c r="F449" i="64"/>
  <c r="F4" i="60"/>
  <c r="F512" i="64"/>
  <c r="F4" i="63"/>
  <c r="C405" i="66"/>
  <c r="C44" i="60"/>
  <c r="C44" i="63"/>
  <c r="C462" i="66"/>
  <c r="R343" i="65"/>
  <c r="G3" i="12"/>
  <c r="J98" i="6"/>
  <c r="J45" i="6"/>
  <c r="M170" i="71"/>
  <c r="M144" i="48"/>
  <c r="M224" i="71"/>
  <c r="M144" i="51"/>
  <c r="E505" i="68"/>
  <c r="E82" i="60"/>
  <c r="E577" i="68"/>
  <c r="E82" i="63"/>
  <c r="J170" i="71"/>
  <c r="J144" i="48"/>
  <c r="J224" i="71"/>
  <c r="J144" i="51"/>
  <c r="P405" i="70"/>
  <c r="P125" i="60"/>
  <c r="P462" i="70"/>
  <c r="P125" i="63"/>
  <c r="T98" i="6"/>
  <c r="T45" i="6"/>
  <c r="L12" i="13"/>
  <c r="L12" i="16" s="1"/>
  <c r="L12" i="10"/>
  <c r="L4" i="9"/>
  <c r="D98" i="6"/>
  <c r="D45" i="6"/>
  <c r="F405" i="67"/>
  <c r="F63" i="60"/>
  <c r="F462" i="67"/>
  <c r="F63" i="63"/>
  <c r="C153" i="70"/>
  <c r="C141" i="46"/>
  <c r="I62" i="44"/>
  <c r="K153" i="67"/>
  <c r="K79" i="46"/>
  <c r="V145" i="71"/>
  <c r="V155" i="46"/>
  <c r="O153" i="66"/>
  <c r="O60" i="46"/>
  <c r="U505" i="68"/>
  <c r="U82" i="60"/>
  <c r="U82" i="63"/>
  <c r="U577" i="68"/>
  <c r="Q405" i="67"/>
  <c r="Q63" i="60"/>
  <c r="Q63" i="63"/>
  <c r="Q462" i="67"/>
  <c r="U98" i="6"/>
  <c r="U45" i="6"/>
  <c r="F405" i="66"/>
  <c r="F44" i="60"/>
  <c r="F462" i="66"/>
  <c r="F44" i="63"/>
  <c r="P134" i="72"/>
  <c r="M188" i="68"/>
  <c r="M103" i="46"/>
  <c r="E153" i="65"/>
  <c r="E41" i="46"/>
  <c r="B147" i="65"/>
  <c r="B35" i="46"/>
  <c r="G145" i="71"/>
  <c r="G155" i="46"/>
  <c r="N147" i="66"/>
  <c r="N54" i="46"/>
  <c r="J171" i="64"/>
  <c r="J22" i="46"/>
  <c r="M149" i="72"/>
  <c r="M177" i="46"/>
  <c r="E147" i="70"/>
  <c r="E135" i="46"/>
  <c r="P147" i="66"/>
  <c r="P54" i="46"/>
  <c r="J147" i="70"/>
  <c r="J135" i="46"/>
  <c r="L153" i="65"/>
  <c r="L41" i="46"/>
  <c r="O145" i="71"/>
  <c r="O155" i="46"/>
  <c r="S145" i="72"/>
  <c r="S173" i="46"/>
  <c r="S152" i="71"/>
  <c r="S144" i="47"/>
  <c r="L153" i="67"/>
  <c r="L79" i="46"/>
  <c r="L147" i="65"/>
  <c r="L35" i="46"/>
  <c r="I149" i="70"/>
  <c r="I137" i="46"/>
  <c r="P143" i="72"/>
  <c r="P171" i="46"/>
  <c r="Q153" i="65"/>
  <c r="Q41" i="46"/>
  <c r="C149" i="70"/>
  <c r="C137" i="46"/>
  <c r="M143" i="71"/>
  <c r="M153" i="46"/>
  <c r="J183" i="68"/>
  <c r="J98" i="46"/>
  <c r="H143" i="71"/>
  <c r="H153" i="46"/>
  <c r="F181" i="68"/>
  <c r="F96" i="46"/>
  <c r="K181" i="68"/>
  <c r="K96" i="46"/>
  <c r="L149" i="66"/>
  <c r="L56" i="46"/>
  <c r="P153" i="66"/>
  <c r="P60" i="46"/>
  <c r="D147" i="70"/>
  <c r="D135" i="46"/>
  <c r="D143" i="71"/>
  <c r="D153" i="46"/>
  <c r="Q147" i="66"/>
  <c r="Q54" i="46"/>
  <c r="H153" i="67"/>
  <c r="H79" i="46"/>
  <c r="T147" i="65"/>
  <c r="T35" i="46"/>
  <c r="F153" i="65"/>
  <c r="F41" i="46"/>
  <c r="H152" i="71"/>
  <c r="H144" i="47"/>
  <c r="F147" i="65"/>
  <c r="F35" i="46"/>
  <c r="P171" i="64"/>
  <c r="P22" i="46"/>
  <c r="B181" i="68"/>
  <c r="B96" i="46"/>
  <c r="I145" i="71"/>
  <c r="I155" i="46"/>
  <c r="O149" i="70"/>
  <c r="O137" i="46"/>
  <c r="M153" i="67"/>
  <c r="M79" i="46"/>
  <c r="J149" i="65"/>
  <c r="J37" i="46"/>
  <c r="C147" i="67"/>
  <c r="C73" i="46"/>
  <c r="P149" i="70"/>
  <c r="P137" i="46"/>
  <c r="P145" i="71"/>
  <c r="P155" i="46"/>
  <c r="E153" i="67"/>
  <c r="E79" i="46"/>
  <c r="I166" i="64"/>
  <c r="I17" i="46"/>
  <c r="B3" i="12"/>
  <c r="M405" i="67"/>
  <c r="M63" i="60"/>
  <c r="M63" i="63"/>
  <c r="M462" i="67"/>
  <c r="T365" i="64"/>
  <c r="H3" i="12"/>
  <c r="P12" i="13"/>
  <c r="P12" i="16" s="1"/>
  <c r="P12" i="10"/>
  <c r="P4" i="9"/>
  <c r="J405" i="66"/>
  <c r="J44" i="60"/>
  <c r="J44" i="63"/>
  <c r="J462" i="66"/>
  <c r="M405" i="70"/>
  <c r="M125" i="60"/>
  <c r="M462" i="70"/>
  <c r="M125" i="63"/>
  <c r="L162" i="46"/>
  <c r="P98" i="6"/>
  <c r="P45" i="6"/>
  <c r="N98" i="6"/>
  <c r="N45" i="6"/>
  <c r="K3" i="12"/>
  <c r="C134" i="72"/>
  <c r="P405" i="67"/>
  <c r="P63" i="60"/>
  <c r="P462" i="67"/>
  <c r="P63" i="63"/>
  <c r="J505" i="68"/>
  <c r="J82" i="60"/>
  <c r="J577" i="68"/>
  <c r="J82" i="63"/>
  <c r="L405" i="67"/>
  <c r="L63" i="60"/>
  <c r="L462" i="67"/>
  <c r="L63" i="63"/>
  <c r="O505" i="68"/>
  <c r="O82" i="60"/>
  <c r="O82" i="63"/>
  <c r="O577" i="68"/>
  <c r="Q505" i="68"/>
  <c r="Q82" i="60"/>
  <c r="Q577" i="68"/>
  <c r="Q82" i="63"/>
  <c r="R24" i="56"/>
  <c r="O134" i="72"/>
  <c r="V153" i="46"/>
  <c r="C505" i="68"/>
  <c r="C82" i="60"/>
  <c r="C577" i="68"/>
  <c r="C82" i="63"/>
  <c r="R385" i="65"/>
  <c r="R24" i="59"/>
  <c r="R24" i="62"/>
  <c r="R442" i="65"/>
  <c r="O98" i="6"/>
  <c r="O45" i="6"/>
  <c r="H12" i="13"/>
  <c r="H12" i="16" s="1"/>
  <c r="H12" i="10"/>
  <c r="H4" i="9"/>
  <c r="V98" i="6"/>
  <c r="V45" i="6"/>
  <c r="M12" i="13"/>
  <c r="M12" i="16" s="1"/>
  <c r="M12" i="10"/>
  <c r="M4" i="9"/>
  <c r="E405" i="67"/>
  <c r="E63" i="60"/>
  <c r="E63" i="63"/>
  <c r="E462" i="67"/>
  <c r="D162" i="46"/>
  <c r="G505" i="68"/>
  <c r="G82" i="60"/>
  <c r="G82" i="63"/>
  <c r="G577" i="68"/>
  <c r="M134" i="72"/>
  <c r="P4" i="23"/>
  <c r="P4" i="26" s="1"/>
  <c r="P405" i="65"/>
  <c r="P25" i="60"/>
  <c r="P462" i="65"/>
  <c r="P25" i="63"/>
  <c r="V12" i="13"/>
  <c r="V12" i="16" s="1"/>
  <c r="V12" i="10"/>
  <c r="V4" i="9"/>
  <c r="C98" i="6"/>
  <c r="C45" i="6"/>
  <c r="L152" i="71"/>
  <c r="L144" i="47"/>
  <c r="J147" i="67"/>
  <c r="J73" i="46"/>
  <c r="K143" i="72"/>
  <c r="K171" i="46"/>
  <c r="I171" i="64"/>
  <c r="I22" i="46"/>
  <c r="B166" i="64"/>
  <c r="B17" i="46"/>
  <c r="F149" i="72"/>
  <c r="F177" i="46"/>
  <c r="B145" i="71"/>
  <c r="B155" i="46"/>
  <c r="M147" i="67"/>
  <c r="M73" i="46"/>
  <c r="M153" i="65"/>
  <c r="M41" i="46"/>
  <c r="R147" i="70"/>
  <c r="R135" i="46"/>
  <c r="V170" i="71"/>
  <c r="V144" i="48"/>
  <c r="V224" i="71"/>
  <c r="V144" i="51"/>
  <c r="S3" i="12"/>
  <c r="P505" i="68"/>
  <c r="P82" i="60"/>
  <c r="P82" i="63"/>
  <c r="P577" i="68"/>
  <c r="D405" i="67"/>
  <c r="D63" i="60"/>
  <c r="D63" i="63"/>
  <c r="D462" i="67"/>
  <c r="R3" i="17"/>
  <c r="M147" i="65"/>
  <c r="M35" i="46"/>
  <c r="P153" i="67"/>
  <c r="P79" i="46"/>
  <c r="K153" i="66"/>
  <c r="K60" i="46"/>
  <c r="T143" i="72"/>
  <c r="T171" i="46"/>
  <c r="L149" i="65"/>
  <c r="L37" i="46"/>
  <c r="R153" i="70"/>
  <c r="R141" i="46"/>
  <c r="V147" i="67"/>
  <c r="V73" i="46"/>
  <c r="C171" i="64"/>
  <c r="C22" i="46"/>
  <c r="J153" i="67"/>
  <c r="J79" i="46"/>
  <c r="B188" i="68"/>
  <c r="B103" i="46"/>
  <c r="O147" i="66"/>
  <c r="O54" i="46"/>
  <c r="B147" i="66"/>
  <c r="B54" i="46"/>
  <c r="L143" i="72"/>
  <c r="L171" i="46"/>
  <c r="G153" i="65"/>
  <c r="G41" i="46"/>
  <c r="H147" i="70"/>
  <c r="H135" i="46"/>
  <c r="O147" i="70"/>
  <c r="O135" i="46"/>
  <c r="J143" i="71"/>
  <c r="J153" i="46"/>
  <c r="I152" i="71"/>
  <c r="I144" i="47"/>
  <c r="N188" i="68"/>
  <c r="N103" i="46"/>
  <c r="C149" i="65"/>
  <c r="C37" i="46"/>
  <c r="G147" i="65"/>
  <c r="G35" i="46"/>
  <c r="R153" i="67"/>
  <c r="F152" i="71"/>
  <c r="F144" i="47"/>
  <c r="S145" i="71"/>
  <c r="S155" i="46"/>
  <c r="I149" i="65"/>
  <c r="I37" i="46"/>
  <c r="D152" i="71"/>
  <c r="D144" i="47"/>
  <c r="M147" i="66"/>
  <c r="M54" i="46"/>
  <c r="J152" i="71"/>
  <c r="J144" i="47"/>
  <c r="O153" i="65"/>
  <c r="O41" i="46"/>
  <c r="L149" i="67"/>
  <c r="L75" i="46"/>
  <c r="P149" i="67"/>
  <c r="P75" i="46"/>
  <c r="U143" i="72"/>
  <c r="U171" i="46"/>
  <c r="Q143" i="72"/>
  <c r="Q171" i="46"/>
  <c r="O188" i="68"/>
  <c r="O103" i="46"/>
  <c r="N147" i="70"/>
  <c r="N135" i="46"/>
  <c r="B149" i="65"/>
  <c r="B37" i="46"/>
  <c r="U144" i="45"/>
  <c r="P181" i="68"/>
  <c r="P96" i="46"/>
  <c r="U147" i="65"/>
  <c r="U35" i="46"/>
  <c r="L143" i="71"/>
  <c r="L153" i="46"/>
  <c r="I164" i="64"/>
  <c r="I15" i="46"/>
  <c r="M153" i="70"/>
  <c r="M141" i="46"/>
  <c r="L183" i="68"/>
  <c r="L98" i="46"/>
  <c r="L188" i="68"/>
  <c r="L103" i="46"/>
  <c r="E181" i="68"/>
  <c r="E96" i="46"/>
  <c r="I149" i="66"/>
  <c r="I56" i="46"/>
  <c r="O149" i="66"/>
  <c r="O56" i="46"/>
  <c r="P164" i="64"/>
  <c r="P15" i="46"/>
  <c r="C181" i="68"/>
  <c r="C96" i="46"/>
  <c r="R149" i="71"/>
  <c r="R159" i="46"/>
  <c r="E188" i="68"/>
  <c r="E103" i="46"/>
  <c r="I181" i="68"/>
  <c r="I96" i="46"/>
  <c r="Q147" i="67"/>
  <c r="Q73" i="46"/>
  <c r="H164" i="64"/>
  <c r="H15" i="46"/>
  <c r="D188" i="68"/>
  <c r="D103" i="46"/>
  <c r="F153" i="70"/>
  <c r="F141" i="46"/>
  <c r="D147" i="66"/>
  <c r="D54" i="46"/>
  <c r="B98" i="67"/>
  <c r="P98" i="67"/>
  <c r="O3" i="12"/>
  <c r="D170" i="71"/>
  <c r="D144" i="48"/>
  <c r="D144" i="51"/>
  <c r="D224" i="71"/>
  <c r="S405" i="70"/>
  <c r="S125" i="60"/>
  <c r="S125" i="63"/>
  <c r="S462" i="70"/>
  <c r="S449" i="64"/>
  <c r="S4" i="60"/>
  <c r="S512" i="64"/>
  <c r="S4" i="63"/>
  <c r="G134" i="72"/>
  <c r="U449" i="64"/>
  <c r="U4" i="60"/>
  <c r="U4" i="63"/>
  <c r="U512" i="64"/>
  <c r="G162" i="46"/>
  <c r="C405" i="65"/>
  <c r="C25" i="60"/>
  <c r="C462" i="65"/>
  <c r="C25" i="63"/>
  <c r="V3" i="12"/>
  <c r="T3" i="12"/>
  <c r="V25" i="56"/>
  <c r="E162" i="46"/>
  <c r="G405" i="67"/>
  <c r="G63" i="60"/>
  <c r="G462" i="67"/>
  <c r="G63" i="63"/>
  <c r="V405" i="67"/>
  <c r="V63" i="60"/>
  <c r="V63" i="63"/>
  <c r="V462" i="67"/>
  <c r="M505" i="68"/>
  <c r="M82" i="60"/>
  <c r="M577" i="68"/>
  <c r="M82" i="63"/>
  <c r="G12" i="13"/>
  <c r="G12" i="16" s="1"/>
  <c r="G12" i="10"/>
  <c r="G4" i="9"/>
  <c r="R309" i="65"/>
  <c r="R328" i="65" s="1"/>
  <c r="I170" i="71"/>
  <c r="I144" i="48"/>
  <c r="I144" i="51"/>
  <c r="I224" i="71"/>
  <c r="E98" i="6"/>
  <c r="E45" i="6"/>
  <c r="U405" i="70"/>
  <c r="U125" i="60"/>
  <c r="U125" i="63"/>
  <c r="U462" i="70"/>
  <c r="I162" i="46"/>
  <c r="I405" i="70"/>
  <c r="I125" i="60"/>
  <c r="I462" i="70"/>
  <c r="I125" i="63"/>
  <c r="P4" i="21"/>
  <c r="O170" i="71"/>
  <c r="O144" i="48"/>
  <c r="O224" i="71"/>
  <c r="O144" i="51"/>
  <c r="T449" i="64"/>
  <c r="T4" i="60"/>
  <c r="T4" i="63"/>
  <c r="T512" i="64"/>
  <c r="N153" i="70"/>
  <c r="N141" i="46"/>
  <c r="C147" i="66"/>
  <c r="C54" i="46"/>
  <c r="D149" i="72"/>
  <c r="D177" i="46"/>
  <c r="E149" i="71"/>
  <c r="E159" i="46"/>
  <c r="F147" i="67"/>
  <c r="F73" i="46"/>
  <c r="B149" i="71"/>
  <c r="B159" i="46"/>
  <c r="P153" i="65"/>
  <c r="P41" i="46"/>
  <c r="P183" i="68"/>
  <c r="P98" i="46"/>
  <c r="Q147" i="65"/>
  <c r="Q35" i="46"/>
  <c r="G152" i="71"/>
  <c r="G144" i="47"/>
  <c r="T147" i="67"/>
  <c r="T73" i="46"/>
  <c r="C3" i="12"/>
  <c r="G405" i="66"/>
  <c r="G404" i="66" s="1"/>
  <c r="G44" i="60"/>
  <c r="G43" i="60" s="1"/>
  <c r="G462" i="66"/>
  <c r="G461" i="66" s="1"/>
  <c r="G44" i="63"/>
  <c r="G43" i="63" s="1"/>
  <c r="U12" i="10"/>
  <c r="U12" i="13"/>
  <c r="U12" i="16" s="1"/>
  <c r="U4" i="9"/>
  <c r="H449" i="64"/>
  <c r="H4" i="60"/>
  <c r="H512" i="64"/>
  <c r="H4" i="63"/>
  <c r="G98" i="6"/>
  <c r="G45" i="6"/>
  <c r="I134" i="72"/>
  <c r="K162" i="46"/>
  <c r="U170" i="71"/>
  <c r="U144" i="48"/>
  <c r="U224" i="71"/>
  <c r="U144" i="51"/>
  <c r="I147" i="67"/>
  <c r="I73" i="46"/>
  <c r="E147" i="67"/>
  <c r="E73" i="46"/>
  <c r="H153" i="65"/>
  <c r="H41" i="46"/>
  <c r="V147" i="70"/>
  <c r="V135" i="46"/>
  <c r="O118" i="68"/>
  <c r="R164" i="64"/>
  <c r="R15" i="46"/>
  <c r="C188" i="68"/>
  <c r="C103" i="46"/>
  <c r="P147" i="67"/>
  <c r="P73" i="46"/>
  <c r="R147" i="65"/>
  <c r="R35" i="46"/>
  <c r="N181" i="68"/>
  <c r="N96" i="46"/>
  <c r="R347" i="65"/>
  <c r="R24" i="57"/>
  <c r="N149" i="71"/>
  <c r="N159" i="46"/>
  <c r="P147" i="65"/>
  <c r="P35" i="46"/>
  <c r="C143" i="72"/>
  <c r="C171" i="46"/>
  <c r="L147" i="70"/>
  <c r="L135" i="46"/>
  <c r="V149" i="70"/>
  <c r="V137" i="46"/>
  <c r="Q147" i="70"/>
  <c r="Q135" i="46"/>
  <c r="O149" i="65"/>
  <c r="O37" i="46"/>
  <c r="G149" i="71"/>
  <c r="G159" i="46"/>
  <c r="V181" i="68"/>
  <c r="V96" i="46"/>
  <c r="G143" i="44"/>
  <c r="B149" i="67"/>
  <c r="B75" i="46"/>
  <c r="U145" i="71"/>
  <c r="U155" i="46"/>
  <c r="G153" i="70"/>
  <c r="G141" i="46"/>
  <c r="U149" i="66"/>
  <c r="U56" i="46"/>
  <c r="Q153" i="67"/>
  <c r="Q79" i="46"/>
  <c r="B164" i="64"/>
  <c r="B15" i="46"/>
  <c r="E143" i="72"/>
  <c r="E171" i="46"/>
  <c r="B183" i="68"/>
  <c r="B98" i="46"/>
  <c r="Q171" i="64"/>
  <c r="Q22" i="46"/>
  <c r="H153" i="66"/>
  <c r="H60" i="46"/>
  <c r="N171" i="64"/>
  <c r="N22" i="46"/>
  <c r="U166" i="64"/>
  <c r="U17" i="46"/>
  <c r="O164" i="64"/>
  <c r="O15" i="46"/>
  <c r="J188" i="68"/>
  <c r="J103" i="46"/>
  <c r="G149" i="65"/>
  <c r="G37" i="46"/>
  <c r="O149" i="67"/>
  <c r="O75" i="46"/>
  <c r="B171" i="64"/>
  <c r="B22" i="46"/>
  <c r="F153" i="66"/>
  <c r="F60" i="46"/>
  <c r="K188" i="68"/>
  <c r="K103" i="46"/>
  <c r="B149" i="72"/>
  <c r="B177" i="46"/>
  <c r="I147" i="70"/>
  <c r="I135" i="46"/>
  <c r="C149" i="71"/>
  <c r="C159" i="46"/>
  <c r="C147" i="70"/>
  <c r="C135" i="46"/>
  <c r="V149" i="65"/>
  <c r="V37" i="46"/>
  <c r="F171" i="64"/>
  <c r="F22" i="46"/>
  <c r="R143" i="72"/>
  <c r="R171" i="46"/>
  <c r="O153" i="67"/>
  <c r="O79" i="46"/>
  <c r="B153" i="66"/>
  <c r="B60" i="46"/>
  <c r="F143" i="71"/>
  <c r="F153" i="46"/>
  <c r="U164" i="64"/>
  <c r="U15" i="46"/>
  <c r="S149" i="67"/>
  <c r="S75" i="46"/>
  <c r="H147" i="66"/>
  <c r="H54" i="46"/>
  <c r="G147" i="70"/>
  <c r="G135" i="46"/>
  <c r="L164" i="64"/>
  <c r="L15" i="46"/>
  <c r="R171" i="64"/>
  <c r="R22" i="46"/>
  <c r="C152" i="71"/>
  <c r="C144" i="47"/>
  <c r="J181" i="68"/>
  <c r="J96" i="46"/>
  <c r="L98" i="70"/>
  <c r="N405" i="67"/>
  <c r="N63" i="60"/>
  <c r="N462" i="67"/>
  <c r="N63" i="63"/>
  <c r="I405" i="67"/>
  <c r="I63" i="60"/>
  <c r="I63" i="63"/>
  <c r="I462" i="67"/>
  <c r="F505" i="68"/>
  <c r="F82" i="60"/>
  <c r="F577" i="68"/>
  <c r="F82" i="63"/>
  <c r="N3" i="12"/>
  <c r="L98" i="6"/>
  <c r="L45" i="6"/>
  <c r="B12" i="13"/>
  <c r="B12" i="16" s="1"/>
  <c r="B12" i="10"/>
  <c r="B4" i="9"/>
  <c r="S170" i="71"/>
  <c r="S144" i="48"/>
  <c r="S224" i="71"/>
  <c r="S144" i="51"/>
  <c r="S12" i="13"/>
  <c r="S12" i="16" s="1"/>
  <c r="S12" i="10"/>
  <c r="S4" i="9"/>
  <c r="T12" i="13"/>
  <c r="T12" i="16" s="1"/>
  <c r="T12" i="10"/>
  <c r="T4" i="9"/>
  <c r="J12" i="13"/>
  <c r="J12" i="16" s="1"/>
  <c r="J12" i="10"/>
  <c r="J4" i="9"/>
  <c r="I12" i="13"/>
  <c r="I12" i="16" s="1"/>
  <c r="I12" i="10"/>
  <c r="I4" i="9"/>
  <c r="I3" i="12"/>
  <c r="V405" i="65"/>
  <c r="V25" i="60"/>
  <c r="V25" i="63"/>
  <c r="V462" i="65"/>
  <c r="H98" i="6"/>
  <c r="H45" i="6"/>
  <c r="U134" i="72"/>
  <c r="C162" i="46"/>
  <c r="T31" i="13"/>
  <c r="T31" i="16" s="1"/>
  <c r="T31" i="10"/>
  <c r="T170" i="71"/>
  <c r="T144" i="48"/>
  <c r="T144" i="51"/>
  <c r="T224" i="71"/>
  <c r="M98" i="6"/>
  <c r="M45" i="6"/>
  <c r="T405" i="65"/>
  <c r="T25" i="60"/>
  <c r="T25" i="63"/>
  <c r="T462" i="65"/>
  <c r="S102" i="56"/>
  <c r="O405" i="66"/>
  <c r="O44" i="60"/>
  <c r="O462" i="66"/>
  <c r="O44" i="63"/>
  <c r="F134" i="72"/>
  <c r="E405" i="66"/>
  <c r="E44" i="60"/>
  <c r="E462" i="66"/>
  <c r="E44" i="63"/>
  <c r="L505" i="68"/>
  <c r="L82" i="60"/>
  <c r="L577" i="68"/>
  <c r="L82" i="63"/>
  <c r="N505" i="68"/>
  <c r="N82" i="60"/>
  <c r="N82" i="63"/>
  <c r="N577" i="68"/>
  <c r="V405" i="66"/>
  <c r="V44" i="60"/>
  <c r="V44" i="63"/>
  <c r="V462" i="66"/>
  <c r="Q12" i="13"/>
  <c r="Q12" i="16" s="1"/>
  <c r="Q12" i="10"/>
  <c r="Q4" i="9"/>
  <c r="D12" i="13"/>
  <c r="D12" i="16" s="1"/>
  <c r="D12" i="10"/>
  <c r="D4" i="9"/>
  <c r="P405" i="66"/>
  <c r="P44" i="60"/>
  <c r="P44" i="63"/>
  <c r="P462" i="66"/>
  <c r="S149" i="66"/>
  <c r="S56" i="46"/>
  <c r="L149" i="71"/>
  <c r="L159" i="46"/>
  <c r="K147" i="70"/>
  <c r="K135" i="46"/>
  <c r="K149" i="71"/>
  <c r="K159" i="46"/>
  <c r="K171" i="64"/>
  <c r="K22" i="46"/>
  <c r="T15" i="46"/>
  <c r="T164" i="64"/>
  <c r="I153" i="67"/>
  <c r="I79" i="46"/>
  <c r="U152" i="71"/>
  <c r="U144" i="47"/>
  <c r="V183" i="68"/>
  <c r="V98" i="46"/>
  <c r="P162" i="46"/>
  <c r="V449" i="64"/>
  <c r="V4" i="60"/>
  <c r="V4" i="63"/>
  <c r="V512" i="64"/>
  <c r="K134" i="72"/>
  <c r="F405" i="65"/>
  <c r="F25" i="60"/>
  <c r="F462" i="65"/>
  <c r="F25" i="63"/>
  <c r="S405" i="65"/>
  <c r="S25" i="60"/>
  <c r="S25" i="63"/>
  <c r="S462" i="65"/>
  <c r="Q164" i="64"/>
  <c r="Q15" i="46"/>
  <c r="B143" i="72"/>
  <c r="B171" i="46"/>
  <c r="E153" i="66"/>
  <c r="E60" i="46"/>
  <c r="D147" i="65"/>
  <c r="D35" i="46"/>
  <c r="D181" i="68"/>
  <c r="D96" i="46"/>
  <c r="L181" i="68"/>
  <c r="L96" i="46"/>
  <c r="C149" i="67"/>
  <c r="C75" i="46"/>
  <c r="G153" i="66"/>
  <c r="G60" i="46"/>
  <c r="N149" i="72"/>
  <c r="N177" i="46"/>
  <c r="I149" i="67"/>
  <c r="I75" i="46"/>
  <c r="I183" i="68"/>
  <c r="I98" i="46"/>
  <c r="M164" i="64"/>
  <c r="M15" i="46"/>
  <c r="I147" i="66"/>
  <c r="I54" i="46"/>
  <c r="L153" i="66"/>
  <c r="L60" i="46"/>
  <c r="R153" i="65"/>
  <c r="R41" i="46"/>
  <c r="T143" i="71"/>
  <c r="T153" i="46"/>
  <c r="I149" i="72"/>
  <c r="I177" i="46"/>
  <c r="R188" i="68"/>
  <c r="R103" i="46"/>
  <c r="L145" i="71"/>
  <c r="L155" i="46"/>
  <c r="D153" i="70"/>
  <c r="D141" i="46"/>
  <c r="K147" i="65"/>
  <c r="K35" i="46"/>
  <c r="F143" i="72"/>
  <c r="F171" i="46"/>
  <c r="M149" i="71"/>
  <c r="M159" i="46"/>
  <c r="L149" i="72"/>
  <c r="L177" i="46"/>
  <c r="H147" i="67"/>
  <c r="H73" i="46"/>
  <c r="J164" i="64"/>
  <c r="J15" i="46"/>
  <c r="Q181" i="68"/>
  <c r="Q96" i="46"/>
  <c r="I188" i="68"/>
  <c r="I103" i="46"/>
  <c r="P149" i="72"/>
  <c r="P177" i="46"/>
  <c r="V145" i="72"/>
  <c r="V173" i="46"/>
  <c r="J153" i="65"/>
  <c r="J41" i="46"/>
  <c r="I145" i="72"/>
  <c r="I173" i="46"/>
  <c r="G149" i="70"/>
  <c r="G137" i="46"/>
  <c r="S147" i="65"/>
  <c r="S35" i="46"/>
  <c r="F149" i="71"/>
  <c r="F159" i="46"/>
  <c r="F147" i="66"/>
  <c r="F54" i="46"/>
  <c r="H181" i="68"/>
  <c r="H96" i="46"/>
  <c r="M152" i="71"/>
  <c r="M144" i="47"/>
  <c r="J145" i="71"/>
  <c r="J155" i="46"/>
  <c r="P188" i="68"/>
  <c r="P103" i="46"/>
  <c r="T152" i="71"/>
  <c r="T144" i="47"/>
  <c r="J149" i="70"/>
  <c r="J137" i="46"/>
  <c r="I153" i="66"/>
  <c r="I60" i="46"/>
  <c r="S147" i="70"/>
  <c r="S135" i="46"/>
  <c r="M162" i="46"/>
  <c r="G24" i="56"/>
  <c r="B170" i="71"/>
  <c r="B144" i="48"/>
  <c r="B144" i="51"/>
  <c r="B224" i="71"/>
  <c r="J449" i="64"/>
  <c r="J4" i="60"/>
  <c r="J512" i="64"/>
  <c r="J4" i="63"/>
  <c r="J405" i="70"/>
  <c r="J125" i="60"/>
  <c r="J125" i="63"/>
  <c r="J462" i="70"/>
  <c r="M405" i="65"/>
  <c r="M25" i="60"/>
  <c r="M462" i="65"/>
  <c r="M25" i="63"/>
  <c r="S98" i="6"/>
  <c r="S45" i="6"/>
  <c r="F405" i="70"/>
  <c r="F125" i="60"/>
  <c r="F462" i="70"/>
  <c r="F125" i="63"/>
  <c r="D3" i="12"/>
  <c r="R134" i="72"/>
  <c r="J3" i="12"/>
  <c r="E134" i="72"/>
  <c r="T405" i="70"/>
  <c r="T125" i="60"/>
  <c r="T462" i="70"/>
  <c r="T125" i="63"/>
  <c r="V162" i="46"/>
  <c r="P3" i="12"/>
  <c r="Q134" i="72"/>
  <c r="N449" i="64"/>
  <c r="N4" i="60"/>
  <c r="N4" i="63"/>
  <c r="N512" i="64"/>
  <c r="U405" i="65"/>
  <c r="U25" i="60"/>
  <c r="U462" i="65"/>
  <c r="U25" i="63"/>
  <c r="O405" i="65"/>
  <c r="O25" i="60"/>
  <c r="O25" i="63"/>
  <c r="O462" i="65"/>
  <c r="I449" i="64"/>
  <c r="I4" i="60"/>
  <c r="I4" i="63"/>
  <c r="I512" i="64"/>
  <c r="J134" i="72"/>
  <c r="S17" i="46"/>
  <c r="K505" i="68"/>
  <c r="K82" i="60"/>
  <c r="K82" i="63"/>
  <c r="K577" i="68"/>
  <c r="O405" i="70"/>
  <c r="O125" i="60"/>
  <c r="O462" i="70"/>
  <c r="O125" i="63"/>
  <c r="R405" i="70"/>
  <c r="R125" i="60"/>
  <c r="R125" i="63"/>
  <c r="R462" i="70"/>
  <c r="H405" i="70"/>
  <c r="H125" i="60"/>
  <c r="H125" i="63"/>
  <c r="H462" i="70"/>
  <c r="R79" i="46"/>
  <c r="U144" i="44"/>
  <c r="V505" i="68"/>
  <c r="V82" i="60"/>
  <c r="V82" i="63"/>
  <c r="V577" i="68"/>
  <c r="Q405" i="65"/>
  <c r="Q404" i="65" s="1"/>
  <c r="Q25" i="60"/>
  <c r="Q24" i="60" s="1"/>
  <c r="Q462" i="65"/>
  <c r="Q461" i="65" s="1"/>
  <c r="Q25" i="63"/>
  <c r="Q24" i="63" s="1"/>
  <c r="N405" i="65"/>
  <c r="N25" i="60"/>
  <c r="N462" i="65"/>
  <c r="N25" i="63"/>
  <c r="L170" i="71"/>
  <c r="L144" i="48"/>
  <c r="L224" i="71"/>
  <c r="L144" i="51"/>
  <c r="P83" i="72"/>
  <c r="M87" i="71"/>
  <c r="R83" i="71"/>
  <c r="S89" i="69"/>
  <c r="L87" i="72"/>
  <c r="M88" i="72"/>
  <c r="P88" i="66"/>
  <c r="U84" i="66"/>
  <c r="K103" i="68"/>
  <c r="Q89" i="65"/>
  <c r="O108" i="68"/>
  <c r="U85" i="66"/>
  <c r="P107" i="68"/>
  <c r="L84" i="72"/>
  <c r="L88" i="65"/>
  <c r="P85" i="65"/>
  <c r="Q84" i="67"/>
  <c r="P88" i="70"/>
  <c r="U82" i="69"/>
  <c r="T100" i="68"/>
  <c r="S99" i="68"/>
  <c r="U82" i="70"/>
  <c r="O85" i="70"/>
  <c r="U89" i="70"/>
  <c r="P89" i="66"/>
  <c r="M104" i="68"/>
  <c r="R99" i="68"/>
  <c r="N84" i="65"/>
  <c r="L88" i="71"/>
  <c r="S89" i="67"/>
  <c r="R88" i="67"/>
  <c r="R84" i="71"/>
  <c r="B110" i="64" l="1"/>
  <c r="G24" i="44"/>
  <c r="P124" i="44"/>
  <c r="I97" i="71"/>
  <c r="O143" i="44"/>
  <c r="R343" i="69"/>
  <c r="G62" i="44"/>
  <c r="I98" i="66"/>
  <c r="L97" i="72"/>
  <c r="J24" i="44"/>
  <c r="U145" i="46"/>
  <c r="P43" i="44"/>
  <c r="O161" i="44"/>
  <c r="P98" i="70"/>
  <c r="G98" i="67"/>
  <c r="O97" i="72"/>
  <c r="C3" i="44"/>
  <c r="B62" i="44"/>
  <c r="G97" i="71"/>
  <c r="G98" i="65"/>
  <c r="J98" i="65"/>
  <c r="J118" i="68"/>
  <c r="J97" i="71"/>
  <c r="B3" i="44"/>
  <c r="L161" i="44"/>
  <c r="L143" i="44"/>
  <c r="O97" i="71"/>
  <c r="I98" i="67"/>
  <c r="J143" i="44"/>
  <c r="P62" i="44"/>
  <c r="C110" i="64"/>
  <c r="O81" i="44"/>
  <c r="I43" i="44"/>
  <c r="R328" i="69"/>
  <c r="R120" i="56"/>
  <c r="O98" i="67"/>
  <c r="L97" i="71"/>
  <c r="L124" i="44"/>
  <c r="I143" i="44"/>
  <c r="P98" i="66"/>
  <c r="R369" i="72"/>
  <c r="R161" i="59"/>
  <c r="R423" i="72"/>
  <c r="R161" i="62"/>
  <c r="R161" i="55"/>
  <c r="R297" i="72"/>
  <c r="R279" i="72"/>
  <c r="R161" i="54"/>
  <c r="S98" i="69"/>
  <c r="S105" i="44"/>
  <c r="R105" i="56"/>
  <c r="S121" i="46"/>
  <c r="S152" i="69"/>
  <c r="S153" i="69"/>
  <c r="S122" i="46"/>
  <c r="R139" i="56"/>
  <c r="R105" i="61"/>
  <c r="R366" i="69"/>
  <c r="R423" i="69"/>
  <c r="R105" i="58"/>
  <c r="R347" i="69"/>
  <c r="R105" i="57"/>
  <c r="R343" i="70"/>
  <c r="E25" i="10"/>
  <c r="K17" i="9"/>
  <c r="J81" i="44"/>
  <c r="F17" i="9"/>
  <c r="N25" i="13"/>
  <c r="N25" i="16" s="1"/>
  <c r="J151" i="65"/>
  <c r="J39" i="46"/>
  <c r="J148" i="67"/>
  <c r="J74" i="46"/>
  <c r="J151" i="66"/>
  <c r="J58" i="46"/>
  <c r="K151" i="70"/>
  <c r="K139" i="46"/>
  <c r="H166" i="64"/>
  <c r="H17" i="46"/>
  <c r="U144" i="71"/>
  <c r="U154" i="46"/>
  <c r="T145" i="71"/>
  <c r="T155" i="46"/>
  <c r="C144" i="71"/>
  <c r="C154" i="46"/>
  <c r="B148" i="65"/>
  <c r="B36" i="46"/>
  <c r="B168" i="64"/>
  <c r="B19" i="46"/>
  <c r="D151" i="65"/>
  <c r="D39" i="46"/>
  <c r="P151" i="66"/>
  <c r="P58" i="46"/>
  <c r="D145" i="71"/>
  <c r="D155" i="46"/>
  <c r="R166" i="64"/>
  <c r="H145" i="72"/>
  <c r="H173" i="46"/>
  <c r="S148" i="66"/>
  <c r="F151" i="67"/>
  <c r="F77" i="46"/>
  <c r="I151" i="67"/>
  <c r="I77" i="46"/>
  <c r="M147" i="72"/>
  <c r="M175" i="46"/>
  <c r="U148" i="66"/>
  <c r="U55" i="46"/>
  <c r="I110" i="64"/>
  <c r="I3" i="44"/>
  <c r="R149" i="65"/>
  <c r="N145" i="72"/>
  <c r="N173" i="46"/>
  <c r="F151" i="66"/>
  <c r="F58" i="46"/>
  <c r="I182" i="68"/>
  <c r="I97" i="46"/>
  <c r="C148" i="67"/>
  <c r="C74" i="46"/>
  <c r="I165" i="64"/>
  <c r="I16" i="46"/>
  <c r="R149" i="67"/>
  <c r="R75" i="46"/>
  <c r="L144" i="71"/>
  <c r="L154" i="46"/>
  <c r="G147" i="72"/>
  <c r="G175" i="46"/>
  <c r="V130" i="46"/>
  <c r="J165" i="64"/>
  <c r="J16" i="46"/>
  <c r="V144" i="72"/>
  <c r="V172" i="46"/>
  <c r="D149" i="65"/>
  <c r="D37" i="46"/>
  <c r="M151" i="66"/>
  <c r="M58" i="46"/>
  <c r="O144" i="71"/>
  <c r="O154" i="46"/>
  <c r="P97" i="71"/>
  <c r="P143" i="44"/>
  <c r="L148" i="65"/>
  <c r="L36" i="46"/>
  <c r="D149" i="66"/>
  <c r="D56" i="46"/>
  <c r="J3" i="15"/>
  <c r="S128" i="6"/>
  <c r="S152" i="6"/>
  <c r="I188" i="71"/>
  <c r="I144" i="49"/>
  <c r="I144" i="52"/>
  <c r="I242" i="71"/>
  <c r="J145" i="46"/>
  <c r="J144" i="45"/>
  <c r="J25" i="13"/>
  <c r="J25" i="16" s="1"/>
  <c r="J25" i="10"/>
  <c r="J17" i="9"/>
  <c r="N144" i="45"/>
  <c r="N145" i="46"/>
  <c r="E188" i="71"/>
  <c r="E144" i="49"/>
  <c r="E144" i="52"/>
  <c r="E242" i="71"/>
  <c r="M97" i="6"/>
  <c r="M44" i="6"/>
  <c r="T4" i="13"/>
  <c r="T4" i="16" s="1"/>
  <c r="T4" i="10"/>
  <c r="G116" i="71"/>
  <c r="G135" i="71"/>
  <c r="R24" i="60"/>
  <c r="R24" i="63"/>
  <c r="R461" i="65"/>
  <c r="E97" i="6"/>
  <c r="E44" i="6"/>
  <c r="R135" i="71"/>
  <c r="R116" i="71"/>
  <c r="S3" i="15"/>
  <c r="S55" i="46"/>
  <c r="T128" i="6"/>
  <c r="T152" i="6"/>
  <c r="Q206" i="71"/>
  <c r="Q144" i="50"/>
  <c r="Q260" i="71"/>
  <c r="Q144" i="53"/>
  <c r="I124" i="44"/>
  <c r="B128" i="6"/>
  <c r="B152" i="6"/>
  <c r="Q3" i="15"/>
  <c r="M3" i="15"/>
  <c r="H32" i="13"/>
  <c r="H32" i="16" s="1"/>
  <c r="H32" i="10"/>
  <c r="H27" i="9"/>
  <c r="D145" i="46"/>
  <c r="D144" i="45"/>
  <c r="L188" i="71"/>
  <c r="L144" i="49"/>
  <c r="L144" i="52"/>
  <c r="L242" i="71"/>
  <c r="K188" i="71"/>
  <c r="K144" i="49"/>
  <c r="K144" i="52"/>
  <c r="K242" i="71"/>
  <c r="P97" i="72"/>
  <c r="O3" i="44"/>
  <c r="S87" i="46"/>
  <c r="I97" i="72"/>
  <c r="I161" i="44"/>
  <c r="R149" i="70"/>
  <c r="R137" i="46"/>
  <c r="K145" i="72"/>
  <c r="K173" i="46"/>
  <c r="U148" i="65"/>
  <c r="U36" i="46"/>
  <c r="K149" i="70"/>
  <c r="K137" i="46"/>
  <c r="I168" i="64"/>
  <c r="I19" i="46"/>
  <c r="J168" i="64"/>
  <c r="J19" i="46"/>
  <c r="G144" i="71"/>
  <c r="G154" i="46"/>
  <c r="S138" i="71"/>
  <c r="L98" i="67"/>
  <c r="L62" i="44"/>
  <c r="P151" i="70"/>
  <c r="P139" i="46"/>
  <c r="G182" i="68"/>
  <c r="G97" i="46"/>
  <c r="C118" i="68"/>
  <c r="C81" i="44"/>
  <c r="V148" i="67"/>
  <c r="F183" i="68"/>
  <c r="F98" i="46"/>
  <c r="I148" i="66"/>
  <c r="I55" i="46"/>
  <c r="N151" i="65"/>
  <c r="N39" i="46"/>
  <c r="E147" i="71"/>
  <c r="E157" i="46"/>
  <c r="N147" i="71"/>
  <c r="N157" i="46"/>
  <c r="H168" i="64"/>
  <c r="H19" i="46"/>
  <c r="C151" i="65"/>
  <c r="C39" i="46"/>
  <c r="P148" i="65"/>
  <c r="P36" i="46"/>
  <c r="Q166" i="64"/>
  <c r="Q17" i="46"/>
  <c r="J98" i="70"/>
  <c r="J124" i="44"/>
  <c r="F149" i="66"/>
  <c r="F56" i="46"/>
  <c r="B147" i="71"/>
  <c r="B157" i="46"/>
  <c r="S148" i="65"/>
  <c r="S36" i="46"/>
  <c r="I151" i="66"/>
  <c r="I58" i="46"/>
  <c r="G148" i="70"/>
  <c r="G136" i="46"/>
  <c r="Q151" i="70"/>
  <c r="Q139" i="46"/>
  <c r="Q147" i="72"/>
  <c r="Q175" i="46"/>
  <c r="O151" i="70"/>
  <c r="O139" i="46"/>
  <c r="R151" i="67"/>
  <c r="R77" i="46"/>
  <c r="N149" i="65"/>
  <c r="N37" i="46"/>
  <c r="D149" i="70"/>
  <c r="D137" i="46"/>
  <c r="G165" i="64"/>
  <c r="G16" i="46"/>
  <c r="F145" i="71"/>
  <c r="F155" i="46"/>
  <c r="I148" i="70"/>
  <c r="I136" i="46"/>
  <c r="B148" i="66"/>
  <c r="B55" i="46"/>
  <c r="I43" i="47"/>
  <c r="D183" i="68"/>
  <c r="D98" i="46"/>
  <c r="U165" i="64"/>
  <c r="U16" i="46"/>
  <c r="G151" i="66"/>
  <c r="G58" i="46"/>
  <c r="H151" i="70"/>
  <c r="H139" i="46"/>
  <c r="D3" i="15"/>
  <c r="M206" i="71"/>
  <c r="M144" i="50"/>
  <c r="M260" i="71"/>
  <c r="M144" i="53"/>
  <c r="J135" i="71"/>
  <c r="J116" i="71"/>
  <c r="N135" i="71"/>
  <c r="N116" i="71"/>
  <c r="U206" i="71"/>
  <c r="U144" i="50"/>
  <c r="U260" i="71"/>
  <c r="U144" i="53"/>
  <c r="D4" i="13"/>
  <c r="D4" i="16" s="1"/>
  <c r="D4" i="10"/>
  <c r="Q4" i="13"/>
  <c r="Q4" i="16" s="1"/>
  <c r="Q4" i="10"/>
  <c r="M128" i="6"/>
  <c r="M152" i="6"/>
  <c r="G188" i="71"/>
  <c r="G144" i="49"/>
  <c r="G242" i="71"/>
  <c r="G144" i="52"/>
  <c r="H144" i="45"/>
  <c r="H145" i="46"/>
  <c r="E152" i="6"/>
  <c r="E128" i="6"/>
  <c r="T3" i="15"/>
  <c r="U144" i="46"/>
  <c r="I206" i="71"/>
  <c r="I144" i="50"/>
  <c r="I144" i="53"/>
  <c r="I260" i="71"/>
  <c r="R188" i="71"/>
  <c r="R144" i="49"/>
  <c r="R144" i="52"/>
  <c r="R242" i="71"/>
  <c r="C97" i="6"/>
  <c r="C44" i="6"/>
  <c r="V4" i="10"/>
  <c r="V4" i="13"/>
  <c r="V4" i="16" s="1"/>
  <c r="V44" i="6"/>
  <c r="V97" i="6"/>
  <c r="Q97" i="6"/>
  <c r="Q44" i="6"/>
  <c r="I98" i="70"/>
  <c r="S25" i="13"/>
  <c r="S25" i="16" s="1"/>
  <c r="S25" i="10"/>
  <c r="S17" i="9"/>
  <c r="D135" i="71"/>
  <c r="D116" i="71"/>
  <c r="G81" i="44"/>
  <c r="R206" i="71"/>
  <c r="R144" i="50"/>
  <c r="R260" i="71"/>
  <c r="R144" i="53"/>
  <c r="J3" i="44"/>
  <c r="E4" i="10"/>
  <c r="E4" i="13"/>
  <c r="E4" i="16" s="1"/>
  <c r="O110" i="64"/>
  <c r="V206" i="71"/>
  <c r="V144" i="50"/>
  <c r="V260" i="71"/>
  <c r="V144" i="53"/>
  <c r="J147" i="72"/>
  <c r="J175" i="46"/>
  <c r="H147" i="71"/>
  <c r="H157" i="46"/>
  <c r="I118" i="68"/>
  <c r="I81" i="44"/>
  <c r="M183" i="68"/>
  <c r="M98" i="46"/>
  <c r="H145" i="71"/>
  <c r="H155" i="46"/>
  <c r="L168" i="64"/>
  <c r="L19" i="46"/>
  <c r="V148" i="65"/>
  <c r="V36" i="46"/>
  <c r="M151" i="65"/>
  <c r="M39" i="46"/>
  <c r="K151" i="67"/>
  <c r="K77" i="46"/>
  <c r="R149" i="66"/>
  <c r="R56" i="46"/>
  <c r="C144" i="72"/>
  <c r="C172" i="46"/>
  <c r="C98" i="66"/>
  <c r="C43" i="44"/>
  <c r="B97" i="72"/>
  <c r="B161" i="44"/>
  <c r="O147" i="72"/>
  <c r="O175" i="46"/>
  <c r="G151" i="70"/>
  <c r="G139" i="46"/>
  <c r="G147" i="71"/>
  <c r="G157" i="46"/>
  <c r="D147" i="72"/>
  <c r="D175" i="46"/>
  <c r="E151" i="66"/>
  <c r="E58" i="46"/>
  <c r="G151" i="67"/>
  <c r="G77" i="46"/>
  <c r="V182" i="68"/>
  <c r="V97" i="46"/>
  <c r="M145" i="71"/>
  <c r="M155" i="46"/>
  <c r="E151" i="65"/>
  <c r="E39" i="46"/>
  <c r="U148" i="67"/>
  <c r="U74" i="46"/>
  <c r="T149" i="66"/>
  <c r="T56" i="46"/>
  <c r="N149" i="66"/>
  <c r="N56" i="46"/>
  <c r="O147" i="71"/>
  <c r="O157" i="46"/>
  <c r="H149" i="66"/>
  <c r="H56" i="46"/>
  <c r="B165" i="64"/>
  <c r="B16" i="46"/>
  <c r="N147" i="72"/>
  <c r="N175" i="46"/>
  <c r="P185" i="68"/>
  <c r="P100" i="46"/>
  <c r="I144" i="72"/>
  <c r="I172" i="46"/>
  <c r="T166" i="64"/>
  <c r="T17" i="46"/>
  <c r="C182" i="68"/>
  <c r="C97" i="46"/>
  <c r="L165" i="64"/>
  <c r="L16" i="46"/>
  <c r="G148" i="67"/>
  <c r="G74" i="46"/>
  <c r="J98" i="66"/>
  <c r="J43" i="44"/>
  <c r="F149" i="67"/>
  <c r="F75" i="46"/>
  <c r="Q183" i="68"/>
  <c r="Q98" i="46"/>
  <c r="K149" i="67"/>
  <c r="K75" i="46"/>
  <c r="D168" i="64"/>
  <c r="D19" i="46"/>
  <c r="J148" i="65"/>
  <c r="J36" i="46"/>
  <c r="S148" i="67"/>
  <c r="S74" i="46"/>
  <c r="E149" i="70"/>
  <c r="E137" i="46"/>
  <c r="E149" i="65"/>
  <c r="E37" i="46"/>
  <c r="O148" i="67"/>
  <c r="O74" i="46"/>
  <c r="E145" i="71"/>
  <c r="E155" i="46"/>
  <c r="T145" i="72"/>
  <c r="T173" i="46"/>
  <c r="D147" i="71"/>
  <c r="D157" i="46"/>
  <c r="J155" i="65"/>
  <c r="G138" i="71"/>
  <c r="G148" i="46"/>
  <c r="P3" i="15"/>
  <c r="J188" i="71"/>
  <c r="J144" i="49"/>
  <c r="J242" i="71"/>
  <c r="J144" i="52"/>
  <c r="N188" i="71"/>
  <c r="N144" i="49"/>
  <c r="N242" i="71"/>
  <c r="N144" i="52"/>
  <c r="V144" i="45"/>
  <c r="V145" i="46"/>
  <c r="L25" i="13"/>
  <c r="L25" i="16" s="1"/>
  <c r="L25" i="10"/>
  <c r="L17" i="9"/>
  <c r="F32" i="13"/>
  <c r="F32" i="16" s="1"/>
  <c r="F32" i="10"/>
  <c r="F27" i="9"/>
  <c r="H135" i="71"/>
  <c r="H116" i="71"/>
  <c r="Q145" i="46"/>
  <c r="Q144" i="45"/>
  <c r="I25" i="13"/>
  <c r="I25" i="16" s="1"/>
  <c r="I25" i="10"/>
  <c r="I17" i="9"/>
  <c r="U135" i="71"/>
  <c r="U116" i="71"/>
  <c r="C152" i="6"/>
  <c r="C128" i="6"/>
  <c r="V152" i="6"/>
  <c r="V128" i="6"/>
  <c r="H206" i="71"/>
  <c r="H144" i="50"/>
  <c r="H260" i="71"/>
  <c r="H144" i="53"/>
  <c r="L81" i="44"/>
  <c r="J32" i="13"/>
  <c r="J32" i="16" s="1"/>
  <c r="J32" i="10"/>
  <c r="J27" i="9"/>
  <c r="U44" i="6"/>
  <c r="U97" i="6"/>
  <c r="L4" i="10"/>
  <c r="L4" i="13"/>
  <c r="L4" i="16" s="1"/>
  <c r="G3" i="15"/>
  <c r="Q128" i="6"/>
  <c r="Q152" i="6"/>
  <c r="I44" i="6"/>
  <c r="I97" i="6"/>
  <c r="M32" i="13"/>
  <c r="M32" i="16" s="1"/>
  <c r="M32" i="10"/>
  <c r="M27" i="9"/>
  <c r="D188" i="71"/>
  <c r="D144" i="49"/>
  <c r="D144" i="52"/>
  <c r="D242" i="71"/>
  <c r="G118" i="68"/>
  <c r="J110" i="64"/>
  <c r="I24" i="44"/>
  <c r="Q145" i="72"/>
  <c r="Q173" i="46"/>
  <c r="J185" i="68"/>
  <c r="J100" i="46"/>
  <c r="H183" i="68"/>
  <c r="H98" i="46"/>
  <c r="K151" i="66"/>
  <c r="K58" i="46"/>
  <c r="O98" i="66"/>
  <c r="O43" i="44"/>
  <c r="P144" i="72"/>
  <c r="P172" i="46"/>
  <c r="J151" i="67"/>
  <c r="J77" i="46"/>
  <c r="C168" i="64"/>
  <c r="C19" i="46"/>
  <c r="F166" i="64"/>
  <c r="F17" i="46"/>
  <c r="B151" i="66"/>
  <c r="B58" i="46"/>
  <c r="Q149" i="66"/>
  <c r="Q56" i="46"/>
  <c r="T31" i="23"/>
  <c r="T31" i="26" s="1"/>
  <c r="B182" i="68"/>
  <c r="B97" i="46"/>
  <c r="G98" i="70"/>
  <c r="G124" i="44"/>
  <c r="F145" i="72"/>
  <c r="F173" i="46"/>
  <c r="P165" i="64"/>
  <c r="P16" i="46"/>
  <c r="D166" i="64"/>
  <c r="D17" i="46"/>
  <c r="C185" i="68"/>
  <c r="C100" i="46"/>
  <c r="L147" i="71"/>
  <c r="L157" i="46"/>
  <c r="P148" i="70"/>
  <c r="P136" i="46"/>
  <c r="I185" i="68"/>
  <c r="I100" i="46"/>
  <c r="I147" i="72"/>
  <c r="I175" i="46"/>
  <c r="K149" i="65"/>
  <c r="K37" i="46"/>
  <c r="U30" i="46"/>
  <c r="C97" i="72"/>
  <c r="C161" i="44"/>
  <c r="P148" i="67"/>
  <c r="P74" i="46"/>
  <c r="O144" i="72"/>
  <c r="O172" i="46"/>
  <c r="R147" i="72"/>
  <c r="R175" i="46"/>
  <c r="N166" i="64"/>
  <c r="N17" i="46"/>
  <c r="G98" i="66"/>
  <c r="G43" i="44"/>
  <c r="J138" i="71"/>
  <c r="J148" i="46"/>
  <c r="I190" i="68"/>
  <c r="V165" i="64"/>
  <c r="V16" i="46"/>
  <c r="E183" i="68"/>
  <c r="E98" i="46"/>
  <c r="S182" i="68"/>
  <c r="S97" i="46"/>
  <c r="O98" i="65"/>
  <c r="O24" i="44"/>
  <c r="H151" i="66"/>
  <c r="H58" i="46"/>
  <c r="Q147" i="71"/>
  <c r="Q157" i="46"/>
  <c r="Q145" i="71"/>
  <c r="Q155" i="46"/>
  <c r="V144" i="71"/>
  <c r="V154" i="46"/>
  <c r="M149" i="67"/>
  <c r="M75" i="46"/>
  <c r="M166" i="64"/>
  <c r="M17" i="46"/>
  <c r="G185" i="68"/>
  <c r="G100" i="46"/>
  <c r="I148" i="65"/>
  <c r="I36" i="46"/>
  <c r="L151" i="66"/>
  <c r="L58" i="46"/>
  <c r="C98" i="67"/>
  <c r="C62" i="44"/>
  <c r="L151" i="70"/>
  <c r="L139" i="46"/>
  <c r="O168" i="64"/>
  <c r="O19" i="46"/>
  <c r="V116" i="71"/>
  <c r="V135" i="71"/>
  <c r="I4" i="13"/>
  <c r="I4" i="16" s="1"/>
  <c r="I4" i="10"/>
  <c r="S4" i="13"/>
  <c r="S4" i="16" s="1"/>
  <c r="S4" i="10"/>
  <c r="L97" i="6"/>
  <c r="L44" i="6"/>
  <c r="T144" i="45"/>
  <c r="T145" i="46"/>
  <c r="O25" i="13"/>
  <c r="O25" i="16" s="1"/>
  <c r="O25" i="10"/>
  <c r="O17" i="9"/>
  <c r="P81" i="44"/>
  <c r="H188" i="71"/>
  <c r="H144" i="49"/>
  <c r="H242" i="71"/>
  <c r="H144" i="52"/>
  <c r="Q116" i="71"/>
  <c r="Q135" i="71"/>
  <c r="G97" i="6"/>
  <c r="G44" i="6"/>
  <c r="U188" i="71"/>
  <c r="U144" i="49"/>
  <c r="U242" i="71"/>
  <c r="U144" i="52"/>
  <c r="D206" i="71"/>
  <c r="D144" i="50"/>
  <c r="D260" i="71"/>
  <c r="D144" i="53"/>
  <c r="I32" i="13"/>
  <c r="I32" i="16" s="1"/>
  <c r="I32" i="10"/>
  <c r="I27" i="9"/>
  <c r="H4" i="13"/>
  <c r="H4" i="16" s="1"/>
  <c r="H4" i="10"/>
  <c r="K3" i="15"/>
  <c r="P44" i="6"/>
  <c r="P97" i="6"/>
  <c r="F144" i="45"/>
  <c r="F145" i="46"/>
  <c r="L118" i="68"/>
  <c r="U128" i="6"/>
  <c r="U152" i="6"/>
  <c r="R404" i="65"/>
  <c r="B145" i="46"/>
  <c r="B144" i="45"/>
  <c r="O145" i="46"/>
  <c r="O144" i="45"/>
  <c r="F3" i="15"/>
  <c r="I128" i="6"/>
  <c r="I152" i="6"/>
  <c r="G81" i="48"/>
  <c r="J257" i="64"/>
  <c r="C4" i="13"/>
  <c r="C4" i="16" s="1"/>
  <c r="C4" i="10"/>
  <c r="I98" i="65"/>
  <c r="Q168" i="64"/>
  <c r="Q19" i="46"/>
  <c r="B97" i="71"/>
  <c r="B143" i="44"/>
  <c r="K168" i="64"/>
  <c r="K19" i="46"/>
  <c r="V148" i="70"/>
  <c r="V136" i="46"/>
  <c r="J147" i="71"/>
  <c r="J157" i="46"/>
  <c r="P168" i="64"/>
  <c r="P19" i="46"/>
  <c r="V30" i="46"/>
  <c r="Q151" i="65"/>
  <c r="Q39" i="46"/>
  <c r="J98" i="67"/>
  <c r="J62" i="44"/>
  <c r="B148" i="70"/>
  <c r="B136" i="46"/>
  <c r="N151" i="66"/>
  <c r="N58" i="46"/>
  <c r="T149" i="67"/>
  <c r="T75" i="46"/>
  <c r="T149" i="70"/>
  <c r="T137" i="46"/>
  <c r="E149" i="67"/>
  <c r="E75" i="46"/>
  <c r="D151" i="67"/>
  <c r="D77" i="46"/>
  <c r="U144" i="72"/>
  <c r="U172" i="46"/>
  <c r="M151" i="67"/>
  <c r="M77" i="46"/>
  <c r="S165" i="64"/>
  <c r="S16" i="46"/>
  <c r="O185" i="68"/>
  <c r="O100" i="46"/>
  <c r="O151" i="65"/>
  <c r="O39" i="46"/>
  <c r="R185" i="68"/>
  <c r="R100" i="46"/>
  <c r="R151" i="65"/>
  <c r="R39" i="46"/>
  <c r="E149" i="66"/>
  <c r="E56" i="46"/>
  <c r="P144" i="71"/>
  <c r="P154" i="46"/>
  <c r="E168" i="64"/>
  <c r="E19" i="46"/>
  <c r="S148" i="70"/>
  <c r="S136" i="46"/>
  <c r="C151" i="70"/>
  <c r="C139" i="46"/>
  <c r="R151" i="66"/>
  <c r="R58" i="46"/>
  <c r="D185" i="68"/>
  <c r="D100" i="46"/>
  <c r="S144" i="72"/>
  <c r="S172" i="46"/>
  <c r="E185" i="68"/>
  <c r="E100" i="46"/>
  <c r="C147" i="71"/>
  <c r="C157" i="46"/>
  <c r="K147" i="72"/>
  <c r="K175" i="46"/>
  <c r="K145" i="71"/>
  <c r="K155" i="46"/>
  <c r="H151" i="65"/>
  <c r="H39" i="46"/>
  <c r="E151" i="70"/>
  <c r="E139" i="46"/>
  <c r="O148" i="66"/>
  <c r="O55" i="46"/>
  <c r="I144" i="71"/>
  <c r="I154" i="46"/>
  <c r="L144" i="72"/>
  <c r="L172" i="46"/>
  <c r="T206" i="71"/>
  <c r="T144" i="50"/>
  <c r="T144" i="53"/>
  <c r="T260" i="71"/>
  <c r="O62" i="44"/>
  <c r="P144" i="45"/>
  <c r="P145" i="46"/>
  <c r="V188" i="71"/>
  <c r="V144" i="49"/>
  <c r="V242" i="71"/>
  <c r="V144" i="52"/>
  <c r="H97" i="6"/>
  <c r="H44" i="6"/>
  <c r="L128" i="6"/>
  <c r="L152" i="6"/>
  <c r="T116" i="71"/>
  <c r="T135" i="71"/>
  <c r="P118" i="68"/>
  <c r="B25" i="13"/>
  <c r="B25" i="16" s="1"/>
  <c r="B25" i="10"/>
  <c r="B17" i="9"/>
  <c r="Q188" i="71"/>
  <c r="Q144" i="49"/>
  <c r="Q144" i="52"/>
  <c r="Q242" i="71"/>
  <c r="G152" i="6"/>
  <c r="G128" i="6"/>
  <c r="U4" i="13"/>
  <c r="U4" i="16" s="1"/>
  <c r="U4" i="10"/>
  <c r="V3" i="15"/>
  <c r="P62" i="48"/>
  <c r="P25" i="13"/>
  <c r="P25" i="16" s="1"/>
  <c r="P25" i="10"/>
  <c r="P17" i="9"/>
  <c r="C32" i="13"/>
  <c r="C32" i="16" s="1"/>
  <c r="C32" i="10"/>
  <c r="C27" i="9"/>
  <c r="M4" i="13"/>
  <c r="M4" i="16" s="1"/>
  <c r="M4" i="10"/>
  <c r="P128" i="6"/>
  <c r="P152" i="6"/>
  <c r="B3" i="15"/>
  <c r="F116" i="71"/>
  <c r="F135" i="71"/>
  <c r="J97" i="6"/>
  <c r="J44" i="6"/>
  <c r="K4" i="13"/>
  <c r="K4" i="16" s="1"/>
  <c r="K4" i="10"/>
  <c r="B116" i="71"/>
  <c r="B135" i="71"/>
  <c r="O135" i="71"/>
  <c r="O116" i="71"/>
  <c r="G25" i="13"/>
  <c r="G25" i="16" s="1"/>
  <c r="G25" i="10"/>
  <c r="G17" i="9"/>
  <c r="M144" i="45"/>
  <c r="M145" i="46"/>
  <c r="C25" i="13"/>
  <c r="C25" i="16" s="1"/>
  <c r="C25" i="10"/>
  <c r="C17" i="9"/>
  <c r="O206" i="71"/>
  <c r="O144" i="50"/>
  <c r="O260" i="71"/>
  <c r="O144" i="53"/>
  <c r="K206" i="71"/>
  <c r="K144" i="50"/>
  <c r="K260" i="71"/>
  <c r="K144" i="53"/>
  <c r="C124" i="44"/>
  <c r="J161" i="44"/>
  <c r="R3" i="15"/>
  <c r="S145" i="46"/>
  <c r="S144" i="45"/>
  <c r="P147" i="71"/>
  <c r="P157" i="46"/>
  <c r="F151" i="65"/>
  <c r="F39" i="46"/>
  <c r="I151" i="65"/>
  <c r="I39" i="46"/>
  <c r="N185" i="68"/>
  <c r="N100" i="46"/>
  <c r="I148" i="67"/>
  <c r="I74" i="46"/>
  <c r="T149" i="65"/>
  <c r="T37" i="46"/>
  <c r="O151" i="66"/>
  <c r="O58" i="46"/>
  <c r="D145" i="72"/>
  <c r="D173" i="46"/>
  <c r="J144" i="72"/>
  <c r="J172" i="46"/>
  <c r="F147" i="72"/>
  <c r="F175" i="46"/>
  <c r="F149" i="70"/>
  <c r="F137" i="46"/>
  <c r="O182" i="68"/>
  <c r="O97" i="46"/>
  <c r="M149" i="65"/>
  <c r="M37" i="46"/>
  <c r="C165" i="64"/>
  <c r="C16" i="46"/>
  <c r="C148" i="70"/>
  <c r="C136" i="46"/>
  <c r="N145" i="71"/>
  <c r="N155" i="46"/>
  <c r="L98" i="66"/>
  <c r="L43" i="44"/>
  <c r="L151" i="65"/>
  <c r="L39" i="46"/>
  <c r="M149" i="70"/>
  <c r="M137" i="46"/>
  <c r="R145" i="72"/>
  <c r="R173" i="46"/>
  <c r="F151" i="70"/>
  <c r="F139" i="46"/>
  <c r="Q151" i="66"/>
  <c r="Q58" i="46"/>
  <c r="R183" i="68"/>
  <c r="R98" i="46"/>
  <c r="D151" i="70"/>
  <c r="D139" i="46"/>
  <c r="V9" i="46"/>
  <c r="P190" i="68"/>
  <c r="P81" i="47"/>
  <c r="H147" i="72"/>
  <c r="H175" i="46"/>
  <c r="O151" i="67"/>
  <c r="O77" i="46"/>
  <c r="B147" i="72"/>
  <c r="B175" i="46"/>
  <c r="O165" i="64"/>
  <c r="O16" i="46"/>
  <c r="L148" i="70"/>
  <c r="L136" i="46"/>
  <c r="L151" i="71"/>
  <c r="G168" i="64"/>
  <c r="G19" i="46"/>
  <c r="E166" i="64"/>
  <c r="E17" i="46"/>
  <c r="N149" i="67"/>
  <c r="N75" i="46"/>
  <c r="M147" i="71"/>
  <c r="M157" i="46"/>
  <c r="J151" i="72"/>
  <c r="J161" i="47"/>
  <c r="J143" i="51"/>
  <c r="R17" i="46"/>
  <c r="P135" i="71"/>
  <c r="P116" i="71"/>
  <c r="H152" i="6"/>
  <c r="H128" i="6"/>
  <c r="T188" i="71"/>
  <c r="T144" i="49"/>
  <c r="T144" i="52"/>
  <c r="T242" i="71"/>
  <c r="P81" i="51"/>
  <c r="Q32" i="13"/>
  <c r="Q32" i="16" s="1"/>
  <c r="Q32" i="10"/>
  <c r="Q27" i="9"/>
  <c r="C3" i="15"/>
  <c r="O97" i="6"/>
  <c r="O44" i="6"/>
  <c r="H3" i="15"/>
  <c r="F188" i="71"/>
  <c r="F144" i="49"/>
  <c r="F242" i="71"/>
  <c r="F144" i="52"/>
  <c r="P32" i="13"/>
  <c r="P32" i="16" s="1"/>
  <c r="P32" i="10"/>
  <c r="P27" i="9"/>
  <c r="C145" i="46"/>
  <c r="C144" i="45"/>
  <c r="L169" i="72"/>
  <c r="J128" i="6"/>
  <c r="J152" i="6"/>
  <c r="E3" i="15"/>
  <c r="R44" i="6"/>
  <c r="R97" i="6"/>
  <c r="O4" i="13"/>
  <c r="O4" i="16" s="1"/>
  <c r="O4" i="10"/>
  <c r="B188" i="71"/>
  <c r="B144" i="49"/>
  <c r="B242" i="71"/>
  <c r="B144" i="52"/>
  <c r="O188" i="71"/>
  <c r="O144" i="49"/>
  <c r="O242" i="71"/>
  <c r="O144" i="52"/>
  <c r="B81" i="44"/>
  <c r="M135" i="71"/>
  <c r="M116" i="71"/>
  <c r="E206" i="71"/>
  <c r="E144" i="50"/>
  <c r="E260" i="71"/>
  <c r="E144" i="53"/>
  <c r="C98" i="70"/>
  <c r="J97" i="72"/>
  <c r="K97" i="6"/>
  <c r="K44" i="6"/>
  <c r="R27" i="25"/>
  <c r="R27" i="28" s="1"/>
  <c r="R3" i="22"/>
  <c r="I43" i="51"/>
  <c r="G32" i="13"/>
  <c r="G32" i="16" s="1"/>
  <c r="G32" i="10"/>
  <c r="G27" i="9"/>
  <c r="S135" i="71"/>
  <c r="S116" i="71"/>
  <c r="N206" i="71"/>
  <c r="N144" i="50"/>
  <c r="N144" i="53"/>
  <c r="N260" i="71"/>
  <c r="O32" i="13"/>
  <c r="O32" i="16" s="1"/>
  <c r="O32" i="10"/>
  <c r="O27" i="9"/>
  <c r="R168" i="64"/>
  <c r="R19" i="46"/>
  <c r="M168" i="64"/>
  <c r="M19" i="46"/>
  <c r="K151" i="65"/>
  <c r="K39" i="46"/>
  <c r="R147" i="71"/>
  <c r="R157" i="46"/>
  <c r="B144" i="71"/>
  <c r="B154" i="46"/>
  <c r="L148" i="67"/>
  <c r="L74" i="46"/>
  <c r="Q149" i="67"/>
  <c r="Q75" i="46"/>
  <c r="T183" i="68"/>
  <c r="T98" i="46"/>
  <c r="E151" i="67"/>
  <c r="E77" i="46"/>
  <c r="L98" i="65"/>
  <c r="L24" i="44"/>
  <c r="P148" i="66"/>
  <c r="P55" i="46"/>
  <c r="Q151" i="67"/>
  <c r="Q77" i="46"/>
  <c r="F149" i="65"/>
  <c r="F37" i="46"/>
  <c r="M151" i="70"/>
  <c r="M139" i="46"/>
  <c r="V148" i="66"/>
  <c r="V55" i="46"/>
  <c r="N168" i="64"/>
  <c r="N19" i="46"/>
  <c r="D151" i="66"/>
  <c r="D58" i="46"/>
  <c r="Q185" i="68"/>
  <c r="Q100" i="46"/>
  <c r="B151" i="67"/>
  <c r="B77" i="46"/>
  <c r="N151" i="70"/>
  <c r="N139" i="46"/>
  <c r="C151" i="67"/>
  <c r="C77" i="46"/>
  <c r="O148" i="70"/>
  <c r="O136" i="46"/>
  <c r="L185" i="68"/>
  <c r="L100" i="46"/>
  <c r="J151" i="70"/>
  <c r="J139" i="46"/>
  <c r="L148" i="66"/>
  <c r="L55" i="46"/>
  <c r="N183" i="68"/>
  <c r="N98" i="46"/>
  <c r="C97" i="71"/>
  <c r="C143" i="44"/>
  <c r="U182" i="68"/>
  <c r="U97" i="46"/>
  <c r="I138" i="71"/>
  <c r="I148" i="46"/>
  <c r="P147" i="72"/>
  <c r="P175" i="46"/>
  <c r="H151" i="67"/>
  <c r="H77" i="46"/>
  <c r="K185" i="68"/>
  <c r="K100" i="46"/>
  <c r="L151" i="67"/>
  <c r="L77" i="46"/>
  <c r="C147" i="72"/>
  <c r="C175" i="46"/>
  <c r="B151" i="70"/>
  <c r="B139" i="46"/>
  <c r="P98" i="65"/>
  <c r="P24" i="44"/>
  <c r="D149" i="67"/>
  <c r="D75" i="46"/>
  <c r="I151" i="70"/>
  <c r="I139" i="46"/>
  <c r="G97" i="72"/>
  <c r="G161" i="44"/>
  <c r="F185" i="68"/>
  <c r="F100" i="46"/>
  <c r="M145" i="72"/>
  <c r="M173" i="46"/>
  <c r="H185" i="68"/>
  <c r="H100" i="46"/>
  <c r="Q149" i="70"/>
  <c r="Q137" i="46"/>
  <c r="C3" i="47"/>
  <c r="I145" i="46"/>
  <c r="I144" i="45"/>
  <c r="O62" i="48"/>
  <c r="O231" i="67"/>
  <c r="E144" i="45"/>
  <c r="E145" i="46"/>
  <c r="P188" i="71"/>
  <c r="P144" i="49"/>
  <c r="P242" i="71"/>
  <c r="P144" i="52"/>
  <c r="I3" i="15"/>
  <c r="J4" i="13"/>
  <c r="J4" i="16" s="1"/>
  <c r="J4" i="10"/>
  <c r="B4" i="13"/>
  <c r="B4" i="16" s="1"/>
  <c r="B4" i="10"/>
  <c r="N3" i="15"/>
  <c r="C206" i="71"/>
  <c r="C144" i="50"/>
  <c r="C144" i="53"/>
  <c r="C260" i="71"/>
  <c r="U25" i="10"/>
  <c r="U25" i="13"/>
  <c r="U25" i="16" s="1"/>
  <c r="U17" i="9"/>
  <c r="B32" i="13"/>
  <c r="B32" i="16" s="1"/>
  <c r="B32" i="10"/>
  <c r="B27" i="9"/>
  <c r="R37" i="46"/>
  <c r="G4" i="13"/>
  <c r="G4" i="16" s="1"/>
  <c r="G4" i="10"/>
  <c r="O3" i="15"/>
  <c r="J206" i="71"/>
  <c r="J144" i="50"/>
  <c r="J260" i="71"/>
  <c r="J144" i="53"/>
  <c r="L206" i="71"/>
  <c r="L144" i="50"/>
  <c r="L144" i="53"/>
  <c r="L260" i="71"/>
  <c r="O128" i="6"/>
  <c r="O152" i="6"/>
  <c r="N97" i="6"/>
  <c r="N44" i="6"/>
  <c r="P4" i="13"/>
  <c r="P4" i="16" s="1"/>
  <c r="P4" i="10"/>
  <c r="C135" i="71"/>
  <c r="C116" i="71"/>
  <c r="D97" i="6"/>
  <c r="D44" i="6"/>
  <c r="R128" i="6"/>
  <c r="R152" i="6"/>
  <c r="L32" i="13"/>
  <c r="L32" i="16" s="1"/>
  <c r="L32" i="10"/>
  <c r="L27" i="9"/>
  <c r="C24" i="44"/>
  <c r="N4" i="10"/>
  <c r="N4" i="13"/>
  <c r="N4" i="16" s="1"/>
  <c r="B118" i="68"/>
  <c r="F4" i="13"/>
  <c r="F4" i="16" s="1"/>
  <c r="F4" i="10"/>
  <c r="L3" i="15"/>
  <c r="O124" i="44"/>
  <c r="M188" i="71"/>
  <c r="M144" i="49"/>
  <c r="M144" i="52"/>
  <c r="M242" i="71"/>
  <c r="L145" i="46"/>
  <c r="L144" i="45"/>
  <c r="E32" i="13"/>
  <c r="E32" i="16" s="1"/>
  <c r="E32" i="10"/>
  <c r="E27" i="9"/>
  <c r="K145" i="46"/>
  <c r="K144" i="45"/>
  <c r="P3" i="44"/>
  <c r="T30" i="10"/>
  <c r="T30" i="13"/>
  <c r="T30" i="16" s="1"/>
  <c r="C124" i="51"/>
  <c r="B206" i="71"/>
  <c r="B144" i="50"/>
  <c r="B260" i="71"/>
  <c r="B144" i="53"/>
  <c r="R4" i="13"/>
  <c r="R4" i="16" s="1"/>
  <c r="R4" i="10"/>
  <c r="K152" i="6"/>
  <c r="K128" i="6"/>
  <c r="V74" i="46"/>
  <c r="S188" i="71"/>
  <c r="S144" i="49"/>
  <c r="S242" i="71"/>
  <c r="S144" i="52"/>
  <c r="P206" i="71"/>
  <c r="P144" i="50"/>
  <c r="P144" i="53"/>
  <c r="P260" i="71"/>
  <c r="V25" i="13"/>
  <c r="V25" i="16" s="1"/>
  <c r="V25" i="10"/>
  <c r="V17" i="9"/>
  <c r="B124" i="44"/>
  <c r="F97" i="6"/>
  <c r="F44" i="6"/>
  <c r="F168" i="64"/>
  <c r="F19" i="46"/>
  <c r="H149" i="67"/>
  <c r="H75" i="46"/>
  <c r="N149" i="70"/>
  <c r="N137" i="46"/>
  <c r="P182" i="68"/>
  <c r="P97" i="46"/>
  <c r="G148" i="65"/>
  <c r="G36" i="46"/>
  <c r="K183" i="68"/>
  <c r="K98" i="46"/>
  <c r="O148" i="65"/>
  <c r="O36" i="46"/>
  <c r="Q149" i="65"/>
  <c r="Q37" i="46"/>
  <c r="B151" i="65"/>
  <c r="B39" i="46"/>
  <c r="F147" i="71"/>
  <c r="F157" i="46"/>
  <c r="B148" i="67"/>
  <c r="B74" i="46"/>
  <c r="J148" i="70"/>
  <c r="J136" i="46"/>
  <c r="H149" i="70"/>
  <c r="H137" i="46"/>
  <c r="P151" i="65"/>
  <c r="P39" i="46"/>
  <c r="J148" i="66"/>
  <c r="J55" i="46"/>
  <c r="G148" i="66"/>
  <c r="G55" i="46"/>
  <c r="M185" i="68"/>
  <c r="M100" i="46"/>
  <c r="K166" i="64"/>
  <c r="K17" i="46"/>
  <c r="L182" i="68"/>
  <c r="L97" i="46"/>
  <c r="K149" i="66"/>
  <c r="K56" i="46"/>
  <c r="K147" i="71"/>
  <c r="K157" i="46"/>
  <c r="L110" i="64"/>
  <c r="L3" i="44"/>
  <c r="M149" i="66"/>
  <c r="M56" i="46"/>
  <c r="G144" i="72"/>
  <c r="G172" i="46"/>
  <c r="G110" i="64"/>
  <c r="G3" i="44"/>
  <c r="S144" i="71"/>
  <c r="S154" i="46"/>
  <c r="C148" i="65"/>
  <c r="C36" i="46"/>
  <c r="R151" i="70"/>
  <c r="R139" i="46"/>
  <c r="E145" i="72"/>
  <c r="E173" i="46"/>
  <c r="H149" i="65"/>
  <c r="H37" i="46"/>
  <c r="E147" i="72"/>
  <c r="E175" i="46"/>
  <c r="B98" i="65"/>
  <c r="B24" i="44"/>
  <c r="C148" i="66"/>
  <c r="C55" i="46"/>
  <c r="U148" i="70"/>
  <c r="U136" i="46"/>
  <c r="B185" i="68"/>
  <c r="B100" i="46"/>
  <c r="G62" i="47"/>
  <c r="R145" i="71"/>
  <c r="R155" i="46"/>
  <c r="B144" i="72"/>
  <c r="B172" i="46"/>
  <c r="C151" i="66"/>
  <c r="C58" i="46"/>
  <c r="J182" i="68"/>
  <c r="J97" i="46"/>
  <c r="G151" i="65"/>
  <c r="G39" i="46"/>
  <c r="P151" i="67"/>
  <c r="P77" i="46"/>
  <c r="B151" i="71"/>
  <c r="N151" i="67"/>
  <c r="N77" i="46"/>
  <c r="J144" i="71"/>
  <c r="J154" i="46"/>
  <c r="L147" i="72"/>
  <c r="L175" i="46"/>
  <c r="I147" i="71"/>
  <c r="I157" i="46"/>
  <c r="S49" i="46"/>
  <c r="S44" i="6"/>
  <c r="S97" i="6"/>
  <c r="I116" i="71"/>
  <c r="I135" i="71"/>
  <c r="P174" i="70"/>
  <c r="E116" i="71"/>
  <c r="E135" i="71"/>
  <c r="K32" i="13"/>
  <c r="K32" i="16" s="1"/>
  <c r="K32" i="10"/>
  <c r="K27" i="9"/>
  <c r="R32" i="10"/>
  <c r="R32" i="13"/>
  <c r="R32" i="16" s="1"/>
  <c r="R27" i="9"/>
  <c r="G145" i="46"/>
  <c r="G144" i="45"/>
  <c r="N32" i="13"/>
  <c r="N32" i="16" s="1"/>
  <c r="N32" i="10"/>
  <c r="N27" i="9"/>
  <c r="G206" i="71"/>
  <c r="G144" i="50"/>
  <c r="G260" i="71"/>
  <c r="G144" i="53"/>
  <c r="J174" i="65"/>
  <c r="J231" i="65"/>
  <c r="G174" i="67"/>
  <c r="F206" i="71"/>
  <c r="F144" i="50"/>
  <c r="F144" i="53"/>
  <c r="F260" i="71"/>
  <c r="R145" i="46"/>
  <c r="R144" i="45"/>
  <c r="N128" i="6"/>
  <c r="N152" i="6"/>
  <c r="C188" i="71"/>
  <c r="C144" i="49"/>
  <c r="C144" i="52"/>
  <c r="C242" i="71"/>
  <c r="S206" i="71"/>
  <c r="S144" i="50"/>
  <c r="S144" i="53"/>
  <c r="S260" i="71"/>
  <c r="U130" i="46"/>
  <c r="D152" i="6"/>
  <c r="D128" i="6"/>
  <c r="T44" i="6"/>
  <c r="T97" i="6"/>
  <c r="U3" i="15"/>
  <c r="D32" i="13"/>
  <c r="D32" i="16" s="1"/>
  <c r="D32" i="10"/>
  <c r="D27" i="9"/>
  <c r="C98" i="65"/>
  <c r="B97" i="6"/>
  <c r="B44" i="6"/>
  <c r="O98" i="70"/>
  <c r="L135" i="71"/>
  <c r="L116" i="71"/>
  <c r="K116" i="71"/>
  <c r="K135" i="71"/>
  <c r="P110" i="64"/>
  <c r="P161" i="44"/>
  <c r="G462" i="65"/>
  <c r="G461" i="65" s="1"/>
  <c r="B98" i="70"/>
  <c r="F152" i="6"/>
  <c r="F128" i="6"/>
  <c r="V82" i="70"/>
  <c r="O84" i="65"/>
  <c r="Q85" i="65"/>
  <c r="M88" i="71"/>
  <c r="Q88" i="70"/>
  <c r="P85" i="70"/>
  <c r="T89" i="67"/>
  <c r="N104" i="68"/>
  <c r="R84" i="67"/>
  <c r="Q89" i="66"/>
  <c r="S84" i="71"/>
  <c r="V85" i="66"/>
  <c r="P108" i="68"/>
  <c r="L103" i="68"/>
  <c r="S88" i="67"/>
  <c r="U100" i="68"/>
  <c r="M88" i="65"/>
  <c r="R89" i="65"/>
  <c r="Q88" i="66"/>
  <c r="N88" i="72"/>
  <c r="N84" i="72"/>
  <c r="S83" i="71"/>
  <c r="V89" i="70"/>
  <c r="Q107" i="68"/>
  <c r="M84" i="72"/>
  <c r="M87" i="72"/>
  <c r="N87" i="71"/>
  <c r="T89" i="69"/>
  <c r="S53" i="6" l="1"/>
  <c r="L53" i="6"/>
  <c r="U53" i="6"/>
  <c r="V53" i="6"/>
  <c r="D53" i="6"/>
  <c r="O53" i="6"/>
  <c r="P53" i="6"/>
  <c r="G53" i="6"/>
  <c r="B53" i="6"/>
  <c r="K53" i="6"/>
  <c r="T53" i="6"/>
  <c r="C53" i="6"/>
  <c r="E53" i="6"/>
  <c r="M53" i="6"/>
  <c r="F53" i="6"/>
  <c r="Q53" i="6"/>
  <c r="O257" i="64"/>
  <c r="P81" i="48"/>
  <c r="O169" i="71"/>
  <c r="P231" i="67"/>
  <c r="B161" i="47"/>
  <c r="L161" i="48"/>
  <c r="P148" i="46"/>
  <c r="L81" i="47"/>
  <c r="P155" i="66"/>
  <c r="C174" i="70"/>
  <c r="L169" i="71"/>
  <c r="P43" i="48"/>
  <c r="J151" i="71"/>
  <c r="L81" i="51"/>
  <c r="I231" i="66"/>
  <c r="O3" i="9"/>
  <c r="O3" i="10" s="1"/>
  <c r="L143" i="48"/>
  <c r="P286" i="68"/>
  <c r="I161" i="47"/>
  <c r="L161" i="51"/>
  <c r="L124" i="47"/>
  <c r="P161" i="47"/>
  <c r="C151" i="71"/>
  <c r="G155" i="66"/>
  <c r="G81" i="51"/>
  <c r="O143" i="47"/>
  <c r="U148" i="46"/>
  <c r="C124" i="48"/>
  <c r="B148" i="46"/>
  <c r="L3" i="9"/>
  <c r="J24" i="48"/>
  <c r="I231" i="67"/>
  <c r="G155" i="67"/>
  <c r="G214" i="68"/>
  <c r="B138" i="71"/>
  <c r="I231" i="65"/>
  <c r="I81" i="47"/>
  <c r="P3" i="9"/>
  <c r="P3" i="10" s="1"/>
  <c r="L223" i="71"/>
  <c r="L143" i="47"/>
  <c r="B231" i="67"/>
  <c r="C173" i="64"/>
  <c r="J3" i="9"/>
  <c r="J3" i="13" s="1"/>
  <c r="O174" i="67"/>
  <c r="P62" i="47"/>
  <c r="I174" i="67"/>
  <c r="L214" i="68"/>
  <c r="L24" i="47"/>
  <c r="I169" i="71"/>
  <c r="S148" i="46"/>
  <c r="B81" i="51"/>
  <c r="L231" i="70"/>
  <c r="L124" i="48"/>
  <c r="L174" i="70"/>
  <c r="P124" i="48"/>
  <c r="O143" i="48"/>
  <c r="P43" i="47"/>
  <c r="G151" i="71"/>
  <c r="G62" i="51"/>
  <c r="J169" i="71"/>
  <c r="P151" i="72"/>
  <c r="O3" i="51"/>
  <c r="C24" i="47"/>
  <c r="C143" i="47"/>
  <c r="J24" i="51"/>
  <c r="I24" i="48"/>
  <c r="J3" i="48"/>
  <c r="I43" i="48"/>
  <c r="L223" i="72"/>
  <c r="G155" i="70"/>
  <c r="R315" i="72"/>
  <c r="O151" i="71"/>
  <c r="P174" i="66"/>
  <c r="P174" i="67"/>
  <c r="B62" i="51"/>
  <c r="L286" i="68"/>
  <c r="P231" i="70"/>
  <c r="B155" i="66"/>
  <c r="I155" i="66"/>
  <c r="L155" i="70"/>
  <c r="G124" i="47"/>
  <c r="B143" i="47"/>
  <c r="G143" i="47"/>
  <c r="B151" i="72"/>
  <c r="L190" i="68"/>
  <c r="I62" i="48"/>
  <c r="I174" i="66"/>
  <c r="B81" i="47"/>
  <c r="G231" i="67"/>
  <c r="J143" i="48"/>
  <c r="B62" i="48"/>
  <c r="P124" i="51"/>
  <c r="G286" i="68"/>
  <c r="R161" i="56"/>
  <c r="B286" i="68"/>
  <c r="O62" i="51"/>
  <c r="L143" i="51"/>
  <c r="G62" i="48"/>
  <c r="P43" i="51"/>
  <c r="I174" i="65"/>
  <c r="I143" i="48"/>
  <c r="B214" i="68"/>
  <c r="L173" i="64"/>
  <c r="J24" i="47"/>
  <c r="J3" i="51"/>
  <c r="I3" i="9"/>
  <c r="I3" i="13" s="1"/>
  <c r="G43" i="47"/>
  <c r="G161" i="47"/>
  <c r="O3" i="48"/>
  <c r="I24" i="51"/>
  <c r="F25" i="13"/>
  <c r="F25" i="16" s="1"/>
  <c r="J143" i="47"/>
  <c r="K25" i="10"/>
  <c r="R329" i="72"/>
  <c r="J223" i="71"/>
  <c r="L155" i="65"/>
  <c r="K25" i="13"/>
  <c r="K25" i="16" s="1"/>
  <c r="E17" i="9"/>
  <c r="E3" i="9" s="1"/>
  <c r="G3" i="9"/>
  <c r="G3" i="13" s="1"/>
  <c r="F25" i="10"/>
  <c r="E25" i="13"/>
  <c r="E25" i="16" s="1"/>
  <c r="B174" i="67"/>
  <c r="S174" i="69"/>
  <c r="S231" i="69"/>
  <c r="S105" i="48"/>
  <c r="S105" i="51"/>
  <c r="I62" i="51"/>
  <c r="L81" i="48"/>
  <c r="F3" i="9"/>
  <c r="F3" i="13" s="1"/>
  <c r="B81" i="48"/>
  <c r="J194" i="64"/>
  <c r="R161" i="57"/>
  <c r="R333" i="72"/>
  <c r="P62" i="51"/>
  <c r="B190" i="68"/>
  <c r="I151" i="72"/>
  <c r="L124" i="51"/>
  <c r="P231" i="66"/>
  <c r="G151" i="72"/>
  <c r="R404" i="69"/>
  <c r="R105" i="60"/>
  <c r="R105" i="63"/>
  <c r="R461" i="69"/>
  <c r="P214" i="68"/>
  <c r="B43" i="47"/>
  <c r="C231" i="70"/>
  <c r="P138" i="71"/>
  <c r="C3" i="9"/>
  <c r="S155" i="69"/>
  <c r="S105" i="47"/>
  <c r="R351" i="72"/>
  <c r="R161" i="58"/>
  <c r="R405" i="72"/>
  <c r="R161" i="61"/>
  <c r="R175" i="56"/>
  <c r="G223" i="71"/>
  <c r="G143" i="51"/>
  <c r="N17" i="9"/>
  <c r="N3" i="9" s="1"/>
  <c r="G143" i="48"/>
  <c r="O194" i="64"/>
  <c r="O223" i="71"/>
  <c r="N25" i="10"/>
  <c r="G169" i="71"/>
  <c r="G3" i="47"/>
  <c r="I143" i="51"/>
  <c r="O143" i="51"/>
  <c r="L3" i="47"/>
  <c r="G173" i="64"/>
  <c r="I223" i="71"/>
  <c r="L3" i="13"/>
  <c r="T165" i="64"/>
  <c r="T148" i="67"/>
  <c r="T74" i="46"/>
  <c r="M280" i="72"/>
  <c r="M162" i="54"/>
  <c r="M13" i="23"/>
  <c r="M13" i="26" s="1"/>
  <c r="C155" i="66"/>
  <c r="C43" i="47"/>
  <c r="Q98" i="70"/>
  <c r="Q124" i="44"/>
  <c r="E144" i="71"/>
  <c r="E154" i="46"/>
  <c r="H118" i="68"/>
  <c r="H81" i="44"/>
  <c r="H148" i="65"/>
  <c r="H36" i="46"/>
  <c r="E97" i="72"/>
  <c r="E161" i="44"/>
  <c r="F165" i="64"/>
  <c r="F16" i="46"/>
  <c r="F370" i="72"/>
  <c r="F162" i="59"/>
  <c r="F424" i="72"/>
  <c r="F162" i="62"/>
  <c r="Q144" i="71"/>
  <c r="Q154" i="46"/>
  <c r="E182" i="68"/>
  <c r="E97" i="46"/>
  <c r="E97" i="71"/>
  <c r="E143" i="44"/>
  <c r="T182" i="68"/>
  <c r="T97" i="46"/>
  <c r="Q138" i="6"/>
  <c r="Q122" i="6"/>
  <c r="Q162" i="6"/>
  <c r="R182" i="68"/>
  <c r="R97" i="46"/>
  <c r="E148" i="66"/>
  <c r="E55" i="46"/>
  <c r="M118" i="68"/>
  <c r="M81" i="44"/>
  <c r="T144" i="71"/>
  <c r="T154" i="46"/>
  <c r="T27" i="18"/>
  <c r="O370" i="72"/>
  <c r="O162" i="59"/>
  <c r="O162" i="62"/>
  <c r="O424" i="72"/>
  <c r="K148" i="65"/>
  <c r="K36" i="46"/>
  <c r="K144" i="72"/>
  <c r="K172" i="46"/>
  <c r="I370" i="72"/>
  <c r="I162" i="59"/>
  <c r="I424" i="72"/>
  <c r="I162" i="62"/>
  <c r="D118" i="68"/>
  <c r="D81" i="44"/>
  <c r="D27" i="10"/>
  <c r="D27" i="13"/>
  <c r="D27" i="16" s="1"/>
  <c r="I134" i="71"/>
  <c r="I115" i="71"/>
  <c r="I133" i="71" s="1"/>
  <c r="O142" i="65"/>
  <c r="O117" i="65"/>
  <c r="O136" i="65" s="1"/>
  <c r="S68" i="46"/>
  <c r="L162" i="55"/>
  <c r="F127" i="6"/>
  <c r="F151" i="6"/>
  <c r="L144" i="46"/>
  <c r="N96" i="6"/>
  <c r="N52" i="6"/>
  <c r="N58" i="6"/>
  <c r="N55" i="6"/>
  <c r="N56" i="6"/>
  <c r="N57" i="6"/>
  <c r="N54" i="6"/>
  <c r="I143" i="45"/>
  <c r="I143" i="46" s="1"/>
  <c r="I144" i="46"/>
  <c r="S9" i="46"/>
  <c r="P130" i="46"/>
  <c r="P124" i="45"/>
  <c r="P124" i="46" s="1"/>
  <c r="O27" i="10"/>
  <c r="O27" i="13"/>
  <c r="O27" i="16" s="1"/>
  <c r="K127" i="6"/>
  <c r="K151" i="6"/>
  <c r="R127" i="6"/>
  <c r="R151" i="6"/>
  <c r="O161" i="48"/>
  <c r="C87" i="46"/>
  <c r="C81" i="45"/>
  <c r="C81" i="46" s="1"/>
  <c r="P142" i="65"/>
  <c r="P117" i="65"/>
  <c r="P136" i="65" s="1"/>
  <c r="V158" i="64"/>
  <c r="V142" i="66"/>
  <c r="N13" i="24"/>
  <c r="N13" i="27" s="1"/>
  <c r="B138" i="72"/>
  <c r="B115" i="72"/>
  <c r="B133" i="72" s="1"/>
  <c r="B169" i="71"/>
  <c r="B143" i="48"/>
  <c r="B143" i="51"/>
  <c r="B223" i="71"/>
  <c r="O17" i="13"/>
  <c r="O17" i="16" s="1"/>
  <c r="O17" i="10"/>
  <c r="T144" i="46"/>
  <c r="V134" i="71"/>
  <c r="I130" i="46"/>
  <c r="I124" i="45"/>
  <c r="I124" i="46" s="1"/>
  <c r="O174" i="65"/>
  <c r="O24" i="48"/>
  <c r="O24" i="51"/>
  <c r="O231" i="65"/>
  <c r="C162" i="55"/>
  <c r="I166" i="46"/>
  <c r="I161" i="45"/>
  <c r="I161" i="46" s="1"/>
  <c r="U142" i="65"/>
  <c r="I68" i="46"/>
  <c r="I62" i="45"/>
  <c r="I62" i="46" s="1"/>
  <c r="J49" i="46"/>
  <c r="J43" i="45"/>
  <c r="J43" i="46" s="1"/>
  <c r="S162" i="55"/>
  <c r="C151" i="72"/>
  <c r="I127" i="6"/>
  <c r="I151" i="6"/>
  <c r="I124" i="48"/>
  <c r="I17" i="13"/>
  <c r="I17" i="16" s="1"/>
  <c r="I17" i="10"/>
  <c r="E298" i="72"/>
  <c r="Q127" i="6"/>
  <c r="Q151" i="6"/>
  <c r="O81" i="48"/>
  <c r="B87" i="46"/>
  <c r="B81" i="45"/>
  <c r="B81" i="46" s="1"/>
  <c r="G172" i="68"/>
  <c r="G142" i="68"/>
  <c r="G166" i="68" s="1"/>
  <c r="L174" i="67"/>
  <c r="L62" i="48"/>
  <c r="L231" i="67"/>
  <c r="L62" i="51"/>
  <c r="P3" i="51"/>
  <c r="R134" i="71"/>
  <c r="G231" i="65"/>
  <c r="O81" i="47"/>
  <c r="S172" i="68"/>
  <c r="F17" i="13"/>
  <c r="F17" i="16" s="1"/>
  <c r="F17" i="10"/>
  <c r="C331" i="72"/>
  <c r="N97" i="72"/>
  <c r="N161" i="44"/>
  <c r="M98" i="65"/>
  <c r="M24" i="44"/>
  <c r="D182" i="68"/>
  <c r="D97" i="46"/>
  <c r="E345" i="67"/>
  <c r="S370" i="72"/>
  <c r="S162" i="59"/>
  <c r="S162" i="62"/>
  <c r="S424" i="72"/>
  <c r="H144" i="71"/>
  <c r="H154" i="46"/>
  <c r="R144" i="71"/>
  <c r="R154" i="46"/>
  <c r="R98" i="70"/>
  <c r="R124" i="44"/>
  <c r="D148" i="70"/>
  <c r="D136" i="46"/>
  <c r="S280" i="72"/>
  <c r="S162" i="54"/>
  <c r="S13" i="23"/>
  <c r="S13" i="26" s="1"/>
  <c r="H148" i="66"/>
  <c r="H55" i="46"/>
  <c r="F118" i="68"/>
  <c r="F81" i="44"/>
  <c r="K370" i="72"/>
  <c r="K162" i="59"/>
  <c r="K424" i="72"/>
  <c r="K162" i="62"/>
  <c r="E148" i="70"/>
  <c r="E136" i="46"/>
  <c r="N97" i="71"/>
  <c r="N143" i="44"/>
  <c r="K110" i="64"/>
  <c r="K3" i="44"/>
  <c r="H280" i="72"/>
  <c r="H162" i="54"/>
  <c r="H13" i="23"/>
  <c r="H13" i="26" s="1"/>
  <c r="K148" i="67"/>
  <c r="K74" i="46"/>
  <c r="V138" i="71"/>
  <c r="V148" i="46"/>
  <c r="I151" i="71"/>
  <c r="I143" i="47"/>
  <c r="J190" i="68"/>
  <c r="J81" i="47"/>
  <c r="H98" i="67"/>
  <c r="H62" i="44"/>
  <c r="Q370" i="72"/>
  <c r="Q162" i="59"/>
  <c r="Q162" i="62"/>
  <c r="Q424" i="72"/>
  <c r="H144" i="72"/>
  <c r="H172" i="46"/>
  <c r="N148" i="70"/>
  <c r="N136" i="46"/>
  <c r="S98" i="70"/>
  <c r="S124" i="44"/>
  <c r="R27" i="13"/>
  <c r="R27" i="16" s="1"/>
  <c r="R27" i="10"/>
  <c r="K27" i="13"/>
  <c r="K27" i="16" s="1"/>
  <c r="K27" i="10"/>
  <c r="E134" i="71"/>
  <c r="L68" i="46"/>
  <c r="L62" i="45"/>
  <c r="L62" i="46" s="1"/>
  <c r="L194" i="64"/>
  <c r="L3" i="48"/>
  <c r="L257" i="64"/>
  <c r="L3" i="51"/>
  <c r="T13" i="24"/>
  <c r="T13" i="27" s="1"/>
  <c r="O68" i="46"/>
  <c r="O62" i="45"/>
  <c r="O62" i="46" s="1"/>
  <c r="S142" i="67"/>
  <c r="L298" i="72"/>
  <c r="D25" i="13"/>
  <c r="D25" i="16" s="1"/>
  <c r="D25" i="10"/>
  <c r="D17" i="9"/>
  <c r="N151" i="6"/>
  <c r="N127" i="6"/>
  <c r="P142" i="70"/>
  <c r="P117" i="70"/>
  <c r="P136" i="70" s="1"/>
  <c r="S134" i="71"/>
  <c r="J81" i="51"/>
  <c r="R52" i="6"/>
  <c r="R96" i="6"/>
  <c r="R58" i="6"/>
  <c r="R55" i="6"/>
  <c r="R56" i="6"/>
  <c r="R57" i="6"/>
  <c r="R54" i="6"/>
  <c r="O169" i="72"/>
  <c r="C172" i="68"/>
  <c r="C142" i="68"/>
  <c r="C166" i="68" s="1"/>
  <c r="C49" i="46"/>
  <c r="C43" i="45"/>
  <c r="C43" i="46" s="1"/>
  <c r="I13" i="24"/>
  <c r="I13" i="27" s="1"/>
  <c r="M144" i="46"/>
  <c r="K3" i="9"/>
  <c r="J52" i="6"/>
  <c r="J96" i="6"/>
  <c r="J58" i="6"/>
  <c r="J55" i="6"/>
  <c r="J56" i="6"/>
  <c r="J57" i="6"/>
  <c r="J54" i="6"/>
  <c r="F134" i="71"/>
  <c r="H96" i="6"/>
  <c r="H52" i="6"/>
  <c r="H58" i="6"/>
  <c r="H55" i="6"/>
  <c r="H56" i="6"/>
  <c r="H57" i="6"/>
  <c r="H54" i="6"/>
  <c r="Q25" i="13"/>
  <c r="Q25" i="16" s="1"/>
  <c r="Q25" i="10"/>
  <c r="Q17" i="9"/>
  <c r="P124" i="47"/>
  <c r="D13" i="24"/>
  <c r="D13" i="27" s="1"/>
  <c r="N162" i="55"/>
  <c r="B3" i="47"/>
  <c r="Q134" i="71"/>
  <c r="B3" i="51"/>
  <c r="I142" i="70"/>
  <c r="I117" i="70"/>
  <c r="I136" i="70" s="1"/>
  <c r="C298" i="72"/>
  <c r="I138" i="72"/>
  <c r="I115" i="72"/>
  <c r="I133" i="72" s="1"/>
  <c r="I142" i="67"/>
  <c r="I117" i="67"/>
  <c r="I136" i="67" s="1"/>
  <c r="J142" i="66"/>
  <c r="J117" i="66"/>
  <c r="J136" i="66" s="1"/>
  <c r="S298" i="72"/>
  <c r="G174" i="70"/>
  <c r="G124" i="48"/>
  <c r="G231" i="70"/>
  <c r="G124" i="51"/>
  <c r="M13" i="24"/>
  <c r="M13" i="27" s="1"/>
  <c r="I55" i="6"/>
  <c r="I96" i="6"/>
  <c r="I52" i="6"/>
  <c r="I58" i="6"/>
  <c r="I56" i="6"/>
  <c r="I57" i="6"/>
  <c r="I54" i="6"/>
  <c r="I174" i="70"/>
  <c r="R25" i="13"/>
  <c r="R25" i="16" s="1"/>
  <c r="R25" i="10"/>
  <c r="R17" i="9"/>
  <c r="B68" i="46"/>
  <c r="B62" i="45"/>
  <c r="B62" i="46" s="1"/>
  <c r="I49" i="46"/>
  <c r="I43" i="45"/>
  <c r="I43" i="46" s="1"/>
  <c r="S17" i="13"/>
  <c r="S17" i="16" s="1"/>
  <c r="S17" i="10"/>
  <c r="O214" i="68"/>
  <c r="N134" i="71"/>
  <c r="B172" i="68"/>
  <c r="B142" i="68"/>
  <c r="B166" i="68" s="1"/>
  <c r="J174" i="70"/>
  <c r="J124" i="48"/>
  <c r="J231" i="70"/>
  <c r="J124" i="51"/>
  <c r="P257" i="64"/>
  <c r="H27" i="13"/>
  <c r="H27" i="16" s="1"/>
  <c r="H27" i="10"/>
  <c r="C24" i="51"/>
  <c r="G24" i="48"/>
  <c r="O190" i="68"/>
  <c r="J166" i="46"/>
  <c r="J161" i="45"/>
  <c r="J161" i="46" s="1"/>
  <c r="O138" i="71"/>
  <c r="O148" i="46"/>
  <c r="K144" i="71"/>
  <c r="K154" i="46"/>
  <c r="N165" i="64"/>
  <c r="N16" i="46"/>
  <c r="N98" i="65"/>
  <c r="N24" i="44"/>
  <c r="D339" i="67"/>
  <c r="K118" i="68"/>
  <c r="K81" i="44"/>
  <c r="D98" i="67"/>
  <c r="D62" i="44"/>
  <c r="R98" i="66"/>
  <c r="R43" i="44"/>
  <c r="R144" i="72"/>
  <c r="F345" i="66"/>
  <c r="M370" i="72"/>
  <c r="M162" i="59"/>
  <c r="M162" i="62"/>
  <c r="M424" i="72"/>
  <c r="J280" i="72"/>
  <c r="J162" i="54"/>
  <c r="J13" i="23"/>
  <c r="J13" i="26" s="1"/>
  <c r="M97" i="71"/>
  <c r="M143" i="44"/>
  <c r="G155" i="65"/>
  <c r="G24" i="47"/>
  <c r="T148" i="65"/>
  <c r="T36" i="46"/>
  <c r="M144" i="72"/>
  <c r="M172" i="46"/>
  <c r="K97" i="72"/>
  <c r="K161" i="44"/>
  <c r="D97" i="72"/>
  <c r="D161" i="44"/>
  <c r="F138" i="6"/>
  <c r="F122" i="6"/>
  <c r="F162" i="6"/>
  <c r="S152" i="70"/>
  <c r="S140" i="46"/>
  <c r="Q280" i="72"/>
  <c r="Q162" i="54"/>
  <c r="Q13" i="23"/>
  <c r="Q13" i="26" s="1"/>
  <c r="T280" i="72"/>
  <c r="T162" i="54"/>
  <c r="T13" i="23"/>
  <c r="T13" i="26" s="1"/>
  <c r="F148" i="67"/>
  <c r="F74" i="46"/>
  <c r="T30" i="23"/>
  <c r="T30" i="26" s="1"/>
  <c r="Q148" i="70"/>
  <c r="Q136" i="46"/>
  <c r="V35" i="56"/>
  <c r="Q165" i="64"/>
  <c r="Q16" i="46"/>
  <c r="C122" i="6"/>
  <c r="C138" i="6"/>
  <c r="C162" i="6"/>
  <c r="F98" i="66"/>
  <c r="F43" i="44"/>
  <c r="Q148" i="67"/>
  <c r="Q74" i="46"/>
  <c r="D280" i="72"/>
  <c r="D162" i="54"/>
  <c r="D13" i="23"/>
  <c r="D13" i="26" s="1"/>
  <c r="N148" i="67"/>
  <c r="N74" i="46"/>
  <c r="M97" i="72"/>
  <c r="M161" i="44"/>
  <c r="E144" i="72"/>
  <c r="E172" i="46"/>
  <c r="M144" i="71"/>
  <c r="M154" i="46"/>
  <c r="J173" i="64"/>
  <c r="J3" i="47"/>
  <c r="E98" i="66"/>
  <c r="E43" i="44"/>
  <c r="K98" i="67"/>
  <c r="K62" i="44"/>
  <c r="K138" i="6"/>
  <c r="K122" i="6"/>
  <c r="K162" i="6"/>
  <c r="E110" i="64"/>
  <c r="E3" i="44"/>
  <c r="T148" i="70"/>
  <c r="T136" i="46"/>
  <c r="D144" i="72"/>
  <c r="D172" i="46"/>
  <c r="K148" i="70"/>
  <c r="K136" i="46"/>
  <c r="P121" i="6"/>
  <c r="P161" i="6"/>
  <c r="P137" i="6"/>
  <c r="L134" i="71"/>
  <c r="T127" i="6"/>
  <c r="T151" i="6"/>
  <c r="L142" i="67"/>
  <c r="L117" i="67"/>
  <c r="L136" i="67" s="1"/>
  <c r="T162" i="55"/>
  <c r="O142" i="67"/>
  <c r="O117" i="67"/>
  <c r="O136" i="67" s="1"/>
  <c r="U17" i="10"/>
  <c r="U17" i="13"/>
  <c r="U17" i="16" s="1"/>
  <c r="H13" i="24"/>
  <c r="H13" i="27" s="1"/>
  <c r="J286" i="68"/>
  <c r="M134" i="71"/>
  <c r="P9" i="46"/>
  <c r="P3" i="45"/>
  <c r="C142" i="66"/>
  <c r="C117" i="66"/>
  <c r="C136" i="66" s="1"/>
  <c r="P166" i="46"/>
  <c r="P161" i="45"/>
  <c r="P161" i="46" s="1"/>
  <c r="I162" i="55"/>
  <c r="J151" i="6"/>
  <c r="J127" i="6"/>
  <c r="H127" i="6"/>
  <c r="H151" i="6"/>
  <c r="P155" i="70"/>
  <c r="D162" i="55"/>
  <c r="D163" i="56"/>
  <c r="N298" i="72"/>
  <c r="O62" i="47"/>
  <c r="B173" i="64"/>
  <c r="B144" i="46"/>
  <c r="B143" i="45"/>
  <c r="B143" i="46" s="1"/>
  <c r="P127" i="6"/>
  <c r="P151" i="6"/>
  <c r="G96" i="6"/>
  <c r="G52" i="6"/>
  <c r="G58" i="6"/>
  <c r="G55" i="6"/>
  <c r="G56" i="6"/>
  <c r="G57" i="6"/>
  <c r="G54" i="6"/>
  <c r="B257" i="64"/>
  <c r="G174" i="66"/>
  <c r="G43" i="48"/>
  <c r="G231" i="66"/>
  <c r="G43" i="51"/>
  <c r="C169" i="72"/>
  <c r="C161" i="48"/>
  <c r="C161" i="51"/>
  <c r="C223" i="72"/>
  <c r="O13" i="24"/>
  <c r="O13" i="27" s="1"/>
  <c r="M162" i="55"/>
  <c r="M163" i="56"/>
  <c r="B43" i="51"/>
  <c r="B142" i="67"/>
  <c r="B117" i="67"/>
  <c r="B136" i="67" s="1"/>
  <c r="L161" i="47"/>
  <c r="I142" i="66"/>
  <c r="I117" i="66"/>
  <c r="I136" i="66" s="1"/>
  <c r="C174" i="66"/>
  <c r="C43" i="48"/>
  <c r="C43" i="51"/>
  <c r="C231" i="66"/>
  <c r="O9" i="46"/>
  <c r="O3" i="45"/>
  <c r="P3" i="48"/>
  <c r="C231" i="65"/>
  <c r="G174" i="65"/>
  <c r="O262" i="68"/>
  <c r="O81" i="50"/>
  <c r="O81" i="53"/>
  <c r="J138" i="72"/>
  <c r="J115" i="72"/>
  <c r="J133" i="72" s="1"/>
  <c r="P3" i="47"/>
  <c r="C280" i="72"/>
  <c r="C162" i="54"/>
  <c r="C13" i="23"/>
  <c r="C13" i="26" s="1"/>
  <c r="Q110" i="64"/>
  <c r="Q3" i="44"/>
  <c r="N110" i="64"/>
  <c r="N3" i="44"/>
  <c r="F98" i="67"/>
  <c r="F62" i="44"/>
  <c r="Q97" i="71"/>
  <c r="Q143" i="44"/>
  <c r="H98" i="70"/>
  <c r="H124" i="44"/>
  <c r="R165" i="64"/>
  <c r="R16" i="46"/>
  <c r="L370" i="72"/>
  <c r="L162" i="59"/>
  <c r="L162" i="62"/>
  <c r="L424" i="72"/>
  <c r="R148" i="65"/>
  <c r="R36" i="46"/>
  <c r="K165" i="64"/>
  <c r="K16" i="46"/>
  <c r="D110" i="64"/>
  <c r="D3" i="44"/>
  <c r="M182" i="68"/>
  <c r="M97" i="46"/>
  <c r="E165" i="64"/>
  <c r="E16" i="46"/>
  <c r="E98" i="65"/>
  <c r="E24" i="44"/>
  <c r="T148" i="66"/>
  <c r="T55" i="46"/>
  <c r="U370" i="72"/>
  <c r="U162" i="59"/>
  <c r="U162" i="62"/>
  <c r="U424" i="72"/>
  <c r="C423" i="68"/>
  <c r="Q98" i="67"/>
  <c r="Q62" i="44"/>
  <c r="N370" i="72"/>
  <c r="N162" i="59"/>
  <c r="N162" i="62"/>
  <c r="N424" i="72"/>
  <c r="N182" i="68"/>
  <c r="N97" i="46"/>
  <c r="D144" i="71"/>
  <c r="D154" i="46"/>
  <c r="R98" i="67"/>
  <c r="L138" i="71"/>
  <c r="L148" i="46"/>
  <c r="M110" i="64"/>
  <c r="M3" i="44"/>
  <c r="D165" i="64"/>
  <c r="D16" i="46"/>
  <c r="F148" i="65"/>
  <c r="F36" i="46"/>
  <c r="L122" i="6"/>
  <c r="L138" i="6"/>
  <c r="L162" i="6"/>
  <c r="D98" i="65"/>
  <c r="D24" i="44"/>
  <c r="Q98" i="66"/>
  <c r="Q43" i="44"/>
  <c r="B96" i="6"/>
  <c r="B52" i="6"/>
  <c r="B58" i="6"/>
  <c r="B55" i="6"/>
  <c r="B56" i="6"/>
  <c r="B57" i="6"/>
  <c r="B54" i="6"/>
  <c r="T52" i="6"/>
  <c r="T96" i="6"/>
  <c r="T58" i="6"/>
  <c r="T55" i="6"/>
  <c r="T56" i="6"/>
  <c r="T57" i="6"/>
  <c r="T54" i="6"/>
  <c r="G144" i="46"/>
  <c r="G143" i="45"/>
  <c r="G143" i="46" s="1"/>
  <c r="S151" i="6"/>
  <c r="S127" i="6"/>
  <c r="P155" i="67"/>
  <c r="T298" i="72"/>
  <c r="T317" i="72"/>
  <c r="U68" i="46"/>
  <c r="B27" i="13"/>
  <c r="B27" i="16" s="1"/>
  <c r="B27" i="10"/>
  <c r="L130" i="46"/>
  <c r="L124" i="45"/>
  <c r="L124" i="46" s="1"/>
  <c r="H162" i="55"/>
  <c r="G27" i="13"/>
  <c r="G27" i="16" s="1"/>
  <c r="G27" i="10"/>
  <c r="R3" i="25"/>
  <c r="J81" i="48"/>
  <c r="P115" i="71"/>
  <c r="P133" i="71" s="1"/>
  <c r="P134" i="71"/>
  <c r="P158" i="64"/>
  <c r="P131" i="64"/>
  <c r="P152" i="64" s="1"/>
  <c r="S130" i="46"/>
  <c r="P138" i="72"/>
  <c r="P115" i="72"/>
  <c r="P133" i="72" s="1"/>
  <c r="I298" i="72"/>
  <c r="B134" i="71"/>
  <c r="B115" i="71"/>
  <c r="B133" i="71" s="1"/>
  <c r="H25" i="13"/>
  <c r="H25" i="16" s="1"/>
  <c r="H25" i="10"/>
  <c r="H17" i="9"/>
  <c r="D298" i="72"/>
  <c r="O155" i="67"/>
  <c r="P96" i="6"/>
  <c r="P52" i="6"/>
  <c r="P58" i="6"/>
  <c r="P55" i="6"/>
  <c r="P56" i="6"/>
  <c r="P57" i="6"/>
  <c r="P54" i="6"/>
  <c r="G151" i="6"/>
  <c r="G127" i="6"/>
  <c r="B3" i="48"/>
  <c r="F13" i="24"/>
  <c r="F13" i="27" s="1"/>
  <c r="O43" i="47"/>
  <c r="O162" i="55"/>
  <c r="P68" i="46"/>
  <c r="P62" i="45"/>
  <c r="P62" i="46" s="1"/>
  <c r="M298" i="72"/>
  <c r="O174" i="66"/>
  <c r="O43" i="48"/>
  <c r="O231" i="66"/>
  <c r="O43" i="51"/>
  <c r="B231" i="66"/>
  <c r="O87" i="46"/>
  <c r="O81" i="45"/>
  <c r="O81" i="46" s="1"/>
  <c r="L151" i="72"/>
  <c r="G166" i="46"/>
  <c r="G161" i="45"/>
  <c r="G161" i="46" s="1"/>
  <c r="C124" i="47"/>
  <c r="C166" i="46"/>
  <c r="C161" i="45"/>
  <c r="C161" i="46" s="1"/>
  <c r="J43" i="47"/>
  <c r="H144" i="46"/>
  <c r="J115" i="71"/>
  <c r="J133" i="71" s="1"/>
  <c r="J134" i="71"/>
  <c r="C130" i="46"/>
  <c r="C124" i="45"/>
  <c r="C124" i="46" s="1"/>
  <c r="S158" i="64"/>
  <c r="O158" i="64"/>
  <c r="O131" i="64"/>
  <c r="O152" i="64" s="1"/>
  <c r="I169" i="72"/>
  <c r="I161" i="48"/>
  <c r="I161" i="51"/>
  <c r="I223" i="72"/>
  <c r="P194" i="64"/>
  <c r="C24" i="48"/>
  <c r="J144" i="46"/>
  <c r="J143" i="45"/>
  <c r="J143" i="46" s="1"/>
  <c r="U138" i="71"/>
  <c r="I87" i="46"/>
  <c r="I81" i="45"/>
  <c r="I81" i="46" s="1"/>
  <c r="P173" i="64"/>
  <c r="J13" i="24"/>
  <c r="J13" i="27" s="1"/>
  <c r="L87" i="46"/>
  <c r="L81" i="45"/>
  <c r="L81" i="46" s="1"/>
  <c r="E17" i="13"/>
  <c r="E17" i="16" s="1"/>
  <c r="E17" i="10"/>
  <c r="N148" i="66"/>
  <c r="N55" i="46"/>
  <c r="M98" i="70"/>
  <c r="M124" i="44"/>
  <c r="V339" i="67"/>
  <c r="V73" i="56"/>
  <c r="V370" i="72"/>
  <c r="V162" i="59"/>
  <c r="V424" i="72"/>
  <c r="V162" i="62"/>
  <c r="D97" i="71"/>
  <c r="D143" i="44"/>
  <c r="P122" i="6"/>
  <c r="P162" i="6"/>
  <c r="P138" i="6"/>
  <c r="H148" i="67"/>
  <c r="H74" i="46"/>
  <c r="C79" i="56"/>
  <c r="I173" i="64"/>
  <c r="I3" i="47"/>
  <c r="F177" i="56"/>
  <c r="T31" i="25"/>
  <c r="T31" i="28" s="1"/>
  <c r="D148" i="67"/>
  <c r="D74" i="46"/>
  <c r="K97" i="71"/>
  <c r="K143" i="44"/>
  <c r="K148" i="66"/>
  <c r="K55" i="46"/>
  <c r="F110" i="64"/>
  <c r="F3" i="44"/>
  <c r="D148" i="66"/>
  <c r="D55" i="46"/>
  <c r="E280" i="72"/>
  <c r="E162" i="54"/>
  <c r="E13" i="23"/>
  <c r="E13" i="26" s="1"/>
  <c r="I280" i="72"/>
  <c r="I162" i="54"/>
  <c r="I13" i="23"/>
  <c r="I13" i="26" s="1"/>
  <c r="N98" i="66"/>
  <c r="N43" i="44"/>
  <c r="U345" i="67"/>
  <c r="U79" i="56"/>
  <c r="L339" i="66"/>
  <c r="M148" i="66"/>
  <c r="M55" i="46"/>
  <c r="M148" i="65"/>
  <c r="M36" i="46"/>
  <c r="K98" i="66"/>
  <c r="K43" i="44"/>
  <c r="R148" i="70"/>
  <c r="R136" i="46"/>
  <c r="G121" i="6"/>
  <c r="G137" i="6"/>
  <c r="G161" i="6"/>
  <c r="B127" i="6"/>
  <c r="B151" i="6"/>
  <c r="N27" i="13"/>
  <c r="N27" i="16" s="1"/>
  <c r="N27" i="10"/>
  <c r="Q13" i="24"/>
  <c r="Q13" i="27" s="1"/>
  <c r="J30" i="46"/>
  <c r="J24" i="45"/>
  <c r="J24" i="46" s="1"/>
  <c r="J223" i="72"/>
  <c r="B3" i="9"/>
  <c r="L142" i="70"/>
  <c r="L117" i="70"/>
  <c r="L136" i="70" s="1"/>
  <c r="H298" i="72"/>
  <c r="J214" i="68"/>
  <c r="C144" i="46"/>
  <c r="C143" i="45"/>
  <c r="C143" i="46" s="1"/>
  <c r="O52" i="6"/>
  <c r="O96" i="6"/>
  <c r="O58" i="6"/>
  <c r="O55" i="6"/>
  <c r="O56" i="6"/>
  <c r="O57" i="6"/>
  <c r="O54" i="6"/>
  <c r="P3" i="52"/>
  <c r="S142" i="70"/>
  <c r="S144" i="46"/>
  <c r="O134" i="71"/>
  <c r="O115" i="71"/>
  <c r="O133" i="71" s="1"/>
  <c r="P17" i="13"/>
  <c r="P17" i="16" s="1"/>
  <c r="P17" i="10"/>
  <c r="T134" i="71"/>
  <c r="C155" i="65"/>
  <c r="O212" i="67"/>
  <c r="I9" i="46"/>
  <c r="I3" i="45"/>
  <c r="O144" i="46"/>
  <c r="B194" i="64"/>
  <c r="C174" i="67"/>
  <c r="C62" i="48"/>
  <c r="C231" i="67"/>
  <c r="C62" i="51"/>
  <c r="F162" i="55"/>
  <c r="O24" i="47"/>
  <c r="O155" i="66"/>
  <c r="O298" i="72"/>
  <c r="P142" i="67"/>
  <c r="P117" i="67"/>
  <c r="P136" i="67" s="1"/>
  <c r="L166" i="46"/>
  <c r="L161" i="45"/>
  <c r="L161" i="46" s="1"/>
  <c r="M27" i="10"/>
  <c r="M27" i="13"/>
  <c r="M27" i="16" s="1"/>
  <c r="B43" i="48"/>
  <c r="U127" i="6"/>
  <c r="U151" i="6"/>
  <c r="L17" i="13"/>
  <c r="L17" i="16" s="1"/>
  <c r="L17" i="10"/>
  <c r="O172" i="68"/>
  <c r="O142" i="68"/>
  <c r="O166" i="68" s="1"/>
  <c r="G138" i="72"/>
  <c r="G115" i="72"/>
  <c r="G133" i="72" s="1"/>
  <c r="C155" i="70"/>
  <c r="C138" i="72"/>
  <c r="C115" i="72"/>
  <c r="C133" i="72" s="1"/>
  <c r="J155" i="66"/>
  <c r="P161" i="51"/>
  <c r="V138" i="72"/>
  <c r="C142" i="70"/>
  <c r="C117" i="70"/>
  <c r="C136" i="70" s="1"/>
  <c r="I62" i="47"/>
  <c r="B30" i="46"/>
  <c r="B24" i="45"/>
  <c r="B24" i="46" s="1"/>
  <c r="B124" i="51"/>
  <c r="O124" i="51"/>
  <c r="C174" i="65"/>
  <c r="E52" i="6"/>
  <c r="E96" i="6"/>
  <c r="E58" i="6"/>
  <c r="E55" i="6"/>
  <c r="E56" i="6"/>
  <c r="E57" i="6"/>
  <c r="E54" i="6"/>
  <c r="C3" i="51"/>
  <c r="J17" i="10"/>
  <c r="J17" i="13"/>
  <c r="J17" i="16" s="1"/>
  <c r="I172" i="68"/>
  <c r="I142" i="68"/>
  <c r="I166" i="68" s="1"/>
  <c r="J162" i="55"/>
  <c r="C62" i="47"/>
  <c r="L43" i="47"/>
  <c r="L172" i="68"/>
  <c r="L142" i="68"/>
  <c r="L166" i="68" s="1"/>
  <c r="N118" i="68"/>
  <c r="N81" i="44"/>
  <c r="F98" i="65"/>
  <c r="F24" i="44"/>
  <c r="E370" i="72"/>
  <c r="E162" i="59"/>
  <c r="E424" i="72"/>
  <c r="E162" i="62"/>
  <c r="R97" i="71"/>
  <c r="R143" i="44"/>
  <c r="K98" i="65"/>
  <c r="K24" i="44"/>
  <c r="I162" i="6"/>
  <c r="I122" i="6"/>
  <c r="I138" i="6"/>
  <c r="M98" i="67"/>
  <c r="M62" i="44"/>
  <c r="H98" i="66"/>
  <c r="H43" i="44"/>
  <c r="P339" i="66"/>
  <c r="F144" i="71"/>
  <c r="F154" i="46"/>
  <c r="E122" i="6"/>
  <c r="E162" i="6"/>
  <c r="E138" i="6"/>
  <c r="O122" i="6"/>
  <c r="O162" i="6"/>
  <c r="O138" i="6"/>
  <c r="Q79" i="56"/>
  <c r="H97" i="72"/>
  <c r="H161" i="44"/>
  <c r="Q97" i="72"/>
  <c r="Q161" i="44"/>
  <c r="V280" i="72"/>
  <c r="V162" i="54"/>
  <c r="V13" i="23"/>
  <c r="V13" i="26" s="1"/>
  <c r="I161" i="6"/>
  <c r="I121" i="6"/>
  <c r="I137" i="6"/>
  <c r="R148" i="66"/>
  <c r="R55" i="46"/>
  <c r="N383" i="64"/>
  <c r="D122" i="6"/>
  <c r="D138" i="6"/>
  <c r="D162" i="6"/>
  <c r="H97" i="71"/>
  <c r="H143" i="44"/>
  <c r="Q144" i="72"/>
  <c r="Q172" i="46"/>
  <c r="J162" i="6"/>
  <c r="J122" i="6"/>
  <c r="J138" i="6"/>
  <c r="F280" i="72"/>
  <c r="F162" i="54"/>
  <c r="F13" i="23"/>
  <c r="F13" i="26" s="1"/>
  <c r="B155" i="67"/>
  <c r="B62" i="47"/>
  <c r="T144" i="72"/>
  <c r="T172" i="46"/>
  <c r="J370" i="72"/>
  <c r="J162" i="59"/>
  <c r="J162" i="62"/>
  <c r="J424" i="72"/>
  <c r="N79" i="56"/>
  <c r="F144" i="72"/>
  <c r="F172" i="46"/>
  <c r="H165" i="64"/>
  <c r="H16" i="46"/>
  <c r="E98" i="70"/>
  <c r="E124" i="44"/>
  <c r="R122" i="6"/>
  <c r="R138" i="6"/>
  <c r="R162" i="6"/>
  <c r="K134" i="71"/>
  <c r="S96" i="6"/>
  <c r="S52" i="6"/>
  <c r="S58" i="6"/>
  <c r="S55" i="6"/>
  <c r="S56" i="6"/>
  <c r="S57" i="6"/>
  <c r="S54" i="6"/>
  <c r="V13" i="24"/>
  <c r="V13" i="27" s="1"/>
  <c r="K13" i="24"/>
  <c r="K13" i="27" s="1"/>
  <c r="Q162" i="55"/>
  <c r="J142" i="65"/>
  <c r="J117" i="65"/>
  <c r="J136" i="65" s="1"/>
  <c r="J161" i="51"/>
  <c r="E27" i="10"/>
  <c r="E27" i="13"/>
  <c r="E27" i="16" s="1"/>
  <c r="D96" i="6"/>
  <c r="D52" i="6"/>
  <c r="D58" i="6"/>
  <c r="D55" i="6"/>
  <c r="D56" i="6"/>
  <c r="D57" i="6"/>
  <c r="D54" i="6"/>
  <c r="T25" i="13"/>
  <c r="T25" i="16" s="1"/>
  <c r="T25" i="10"/>
  <c r="T17" i="9"/>
  <c r="U166" i="46"/>
  <c r="C299" i="64"/>
  <c r="L124" i="49"/>
  <c r="L174" i="65"/>
  <c r="L24" i="48"/>
  <c r="L231" i="65"/>
  <c r="L24" i="51"/>
  <c r="O127" i="6"/>
  <c r="O151" i="6"/>
  <c r="Q27" i="10"/>
  <c r="Q27" i="13"/>
  <c r="Q27" i="16" s="1"/>
  <c r="G30" i="46"/>
  <c r="G24" i="45"/>
  <c r="G24" i="46" s="1"/>
  <c r="V87" i="46"/>
  <c r="C17" i="13"/>
  <c r="C17" i="16" s="1"/>
  <c r="C17" i="10"/>
  <c r="G17" i="13"/>
  <c r="G17" i="16" s="1"/>
  <c r="G17" i="10"/>
  <c r="U13" i="24"/>
  <c r="U13" i="27" s="1"/>
  <c r="O130" i="46"/>
  <c r="O124" i="45"/>
  <c r="O124" i="46" s="1"/>
  <c r="T16" i="46"/>
  <c r="I158" i="64"/>
  <c r="I131" i="64"/>
  <c r="I152" i="64" s="1"/>
  <c r="J174" i="67"/>
  <c r="J62" i="48"/>
  <c r="J62" i="51"/>
  <c r="J231" i="67"/>
  <c r="V142" i="65"/>
  <c r="L96" i="6"/>
  <c r="L52" i="6"/>
  <c r="L58" i="6"/>
  <c r="L55" i="6"/>
  <c r="L56" i="6"/>
  <c r="L57" i="6"/>
  <c r="L54" i="6"/>
  <c r="I24" i="47"/>
  <c r="F298" i="72"/>
  <c r="O155" i="65"/>
  <c r="L138" i="72"/>
  <c r="L115" i="72"/>
  <c r="L133" i="72" s="1"/>
  <c r="B24" i="47"/>
  <c r="B174" i="66"/>
  <c r="U52" i="6"/>
  <c r="U96" i="6"/>
  <c r="U58" i="6"/>
  <c r="U55" i="6"/>
  <c r="U56" i="6"/>
  <c r="U57" i="6"/>
  <c r="U54" i="6"/>
  <c r="F27" i="13"/>
  <c r="F27" i="16" s="1"/>
  <c r="F27" i="10"/>
  <c r="V144" i="46"/>
  <c r="B49" i="46"/>
  <c r="B43" i="45"/>
  <c r="B43" i="46" s="1"/>
  <c r="C161" i="49"/>
  <c r="I214" i="68"/>
  <c r="I81" i="48"/>
  <c r="I286" i="68"/>
  <c r="I81" i="51"/>
  <c r="P223" i="72"/>
  <c r="V151" i="6"/>
  <c r="V127" i="6"/>
  <c r="B130" i="46"/>
  <c r="B124" i="45"/>
  <c r="B124" i="46" s="1"/>
  <c r="I155" i="67"/>
  <c r="O124" i="47"/>
  <c r="B142" i="65"/>
  <c r="B117" i="65"/>
  <c r="B136" i="65" s="1"/>
  <c r="J130" i="46"/>
  <c r="J124" i="45"/>
  <c r="J124" i="46" s="1"/>
  <c r="T31" i="24"/>
  <c r="T31" i="27" s="1"/>
  <c r="T31" i="21"/>
  <c r="B231" i="70"/>
  <c r="O231" i="70"/>
  <c r="E127" i="6"/>
  <c r="E151" i="6"/>
  <c r="C257" i="64"/>
  <c r="I124" i="47"/>
  <c r="I238" i="68"/>
  <c r="J298" i="72"/>
  <c r="C155" i="67"/>
  <c r="L155" i="66"/>
  <c r="C148" i="46"/>
  <c r="G81" i="47"/>
  <c r="R148" i="67"/>
  <c r="R74" i="46"/>
  <c r="C370" i="72"/>
  <c r="C162" i="59"/>
  <c r="C162" i="62"/>
  <c r="C424" i="72"/>
  <c r="G159" i="56"/>
  <c r="H98" i="65"/>
  <c r="H24" i="44"/>
  <c r="H182" i="68"/>
  <c r="H97" i="46"/>
  <c r="E98" i="67"/>
  <c r="E62" i="44"/>
  <c r="M148" i="67"/>
  <c r="M74" i="46"/>
  <c r="E118" i="68"/>
  <c r="E81" i="44"/>
  <c r="F97" i="71"/>
  <c r="F143" i="44"/>
  <c r="D98" i="70"/>
  <c r="D124" i="44"/>
  <c r="B155" i="70"/>
  <c r="B124" i="47"/>
  <c r="R98" i="65"/>
  <c r="R24" i="44"/>
  <c r="K98" i="70"/>
  <c r="K124" i="44"/>
  <c r="N98" i="67"/>
  <c r="N62" i="44"/>
  <c r="M148" i="70"/>
  <c r="M136" i="46"/>
  <c r="Q98" i="65"/>
  <c r="Q24" i="44"/>
  <c r="H110" i="64"/>
  <c r="H3" i="44"/>
  <c r="N280" i="72"/>
  <c r="N162" i="54"/>
  <c r="N13" i="23"/>
  <c r="N13" i="26" s="1"/>
  <c r="O280" i="72"/>
  <c r="O162" i="54"/>
  <c r="O13" i="23"/>
  <c r="O13" i="26" s="1"/>
  <c r="N144" i="71"/>
  <c r="N154" i="46"/>
  <c r="L280" i="72"/>
  <c r="L162" i="54"/>
  <c r="L13" i="23"/>
  <c r="L13" i="26" s="1"/>
  <c r="F148" i="66"/>
  <c r="F55" i="46"/>
  <c r="H138" i="6"/>
  <c r="H122" i="6"/>
  <c r="H162" i="6"/>
  <c r="R97" i="72"/>
  <c r="N98" i="70"/>
  <c r="N124" i="44"/>
  <c r="Q148" i="66"/>
  <c r="Q55" i="46"/>
  <c r="I339" i="67"/>
  <c r="D148" i="65"/>
  <c r="D36" i="46"/>
  <c r="R110" i="64"/>
  <c r="Q118" i="68"/>
  <c r="Q81" i="44"/>
  <c r="R144" i="46"/>
  <c r="I143" i="49"/>
  <c r="V162" i="55"/>
  <c r="B174" i="65"/>
  <c r="B24" i="48"/>
  <c r="B24" i="51"/>
  <c r="B231" i="65"/>
  <c r="K162" i="55"/>
  <c r="Q298" i="72"/>
  <c r="J68" i="46"/>
  <c r="J62" i="45"/>
  <c r="J62" i="46" s="1"/>
  <c r="V17" i="13"/>
  <c r="V17" i="16" s="1"/>
  <c r="V17" i="10"/>
  <c r="J161" i="48"/>
  <c r="D127" i="6"/>
  <c r="D151" i="6"/>
  <c r="U138" i="72"/>
  <c r="G169" i="72"/>
  <c r="G161" i="48"/>
  <c r="G223" i="72"/>
  <c r="G161" i="51"/>
  <c r="P174" i="65"/>
  <c r="P24" i="48"/>
  <c r="P231" i="65"/>
  <c r="P24" i="51"/>
  <c r="C169" i="71"/>
  <c r="C143" i="48"/>
  <c r="C223" i="71"/>
  <c r="C143" i="51"/>
  <c r="O161" i="51"/>
  <c r="P27" i="13"/>
  <c r="P27" i="16" s="1"/>
  <c r="P27" i="10"/>
  <c r="L62" i="47"/>
  <c r="L174" i="66"/>
  <c r="L43" i="48"/>
  <c r="L43" i="51"/>
  <c r="L231" i="66"/>
  <c r="G142" i="65"/>
  <c r="G117" i="65"/>
  <c r="G136" i="65" s="1"/>
  <c r="V172" i="68"/>
  <c r="P144" i="46"/>
  <c r="P143" i="45"/>
  <c r="P143" i="46" s="1"/>
  <c r="M25" i="13"/>
  <c r="M25" i="16" s="1"/>
  <c r="M25" i="10"/>
  <c r="M17" i="9"/>
  <c r="U162" i="55"/>
  <c r="O49" i="46"/>
  <c r="O43" i="45"/>
  <c r="O43" i="46" s="1"/>
  <c r="O142" i="70"/>
  <c r="O117" i="70"/>
  <c r="O136" i="70" s="1"/>
  <c r="I215" i="64"/>
  <c r="L151" i="6"/>
  <c r="L127" i="6"/>
  <c r="I155" i="65"/>
  <c r="P24" i="47"/>
  <c r="O24" i="50"/>
  <c r="L161" i="49"/>
  <c r="B155" i="65"/>
  <c r="I124" i="51"/>
  <c r="U134" i="71"/>
  <c r="O161" i="47"/>
  <c r="G187" i="71"/>
  <c r="G9" i="46"/>
  <c r="G3" i="45"/>
  <c r="J174" i="66"/>
  <c r="J43" i="48"/>
  <c r="J43" i="51"/>
  <c r="J231" i="66"/>
  <c r="B142" i="66"/>
  <c r="B117" i="66"/>
  <c r="B136" i="66" s="1"/>
  <c r="J124" i="47"/>
  <c r="E13" i="24"/>
  <c r="E13" i="27" s="1"/>
  <c r="P161" i="48"/>
  <c r="V96" i="6"/>
  <c r="V52" i="6"/>
  <c r="V58" i="6"/>
  <c r="V55" i="6"/>
  <c r="V56" i="6"/>
  <c r="V57" i="6"/>
  <c r="V54" i="6"/>
  <c r="C52" i="6"/>
  <c r="C96" i="6"/>
  <c r="C58" i="6"/>
  <c r="C55" i="6"/>
  <c r="C56" i="6"/>
  <c r="C57" i="6"/>
  <c r="C54" i="6"/>
  <c r="O81" i="51"/>
  <c r="B142" i="70"/>
  <c r="B117" i="70"/>
  <c r="B136" i="70" s="1"/>
  <c r="V68" i="46"/>
  <c r="O155" i="70"/>
  <c r="J142" i="70"/>
  <c r="J117" i="70"/>
  <c r="J136" i="70" s="1"/>
  <c r="C214" i="68"/>
  <c r="C81" i="48"/>
  <c r="C286" i="68"/>
  <c r="C81" i="51"/>
  <c r="T101" i="56"/>
  <c r="B124" i="48"/>
  <c r="O124" i="48"/>
  <c r="G115" i="71"/>
  <c r="G133" i="71" s="1"/>
  <c r="G134" i="71"/>
  <c r="M96" i="6"/>
  <c r="M52" i="6"/>
  <c r="M58" i="6"/>
  <c r="M55" i="6"/>
  <c r="M56" i="6"/>
  <c r="M57" i="6"/>
  <c r="M54" i="6"/>
  <c r="C3" i="48"/>
  <c r="I155" i="70"/>
  <c r="P169" i="71"/>
  <c r="P143" i="48"/>
  <c r="P223" i="71"/>
  <c r="P143" i="51"/>
  <c r="O3" i="47"/>
  <c r="U142" i="67"/>
  <c r="C138" i="71"/>
  <c r="G190" i="68"/>
  <c r="P49" i="46"/>
  <c r="P43" i="45"/>
  <c r="P43" i="46" s="1"/>
  <c r="K17" i="13"/>
  <c r="K17" i="16" s="1"/>
  <c r="K17" i="10"/>
  <c r="G122" i="6"/>
  <c r="G138" i="6"/>
  <c r="G162" i="6"/>
  <c r="F98" i="70"/>
  <c r="F124" i="44"/>
  <c r="U280" i="72"/>
  <c r="U162" i="54"/>
  <c r="U13" i="23"/>
  <c r="U13" i="26" s="1"/>
  <c r="Q182" i="68"/>
  <c r="Q97" i="46"/>
  <c r="N162" i="6"/>
  <c r="N122" i="6"/>
  <c r="N138" i="6"/>
  <c r="H148" i="70"/>
  <c r="H136" i="46"/>
  <c r="N144" i="72"/>
  <c r="N172" i="46"/>
  <c r="M122" i="6"/>
  <c r="M138" i="6"/>
  <c r="M162" i="6"/>
  <c r="D370" i="72"/>
  <c r="D162" i="59"/>
  <c r="D424" i="72"/>
  <c r="D162" i="62"/>
  <c r="M98" i="66"/>
  <c r="M43" i="44"/>
  <c r="T78" i="56"/>
  <c r="T370" i="72"/>
  <c r="T162" i="59"/>
  <c r="T424" i="72"/>
  <c r="T162" i="62"/>
  <c r="E148" i="67"/>
  <c r="E74" i="46"/>
  <c r="C190" i="68"/>
  <c r="C81" i="47"/>
  <c r="F159" i="56"/>
  <c r="F97" i="72"/>
  <c r="F161" i="44"/>
  <c r="K280" i="72"/>
  <c r="K162" i="54"/>
  <c r="K13" i="23"/>
  <c r="K13" i="26" s="1"/>
  <c r="D98" i="66"/>
  <c r="D43" i="44"/>
  <c r="P151" i="71"/>
  <c r="P143" i="47"/>
  <c r="E148" i="65"/>
  <c r="E36" i="46"/>
  <c r="I339" i="70"/>
  <c r="I135" i="56"/>
  <c r="J155" i="67"/>
  <c r="J62" i="47"/>
  <c r="R73" i="56"/>
  <c r="F148" i="70"/>
  <c r="F136" i="46"/>
  <c r="R118" i="68"/>
  <c r="H370" i="72"/>
  <c r="H162" i="59"/>
  <c r="H162" i="62"/>
  <c r="H424" i="72"/>
  <c r="J331" i="71"/>
  <c r="N148" i="65"/>
  <c r="N36" i="46"/>
  <c r="B122" i="6"/>
  <c r="B162" i="6"/>
  <c r="B138" i="6"/>
  <c r="M177" i="56"/>
  <c r="Q148" i="65"/>
  <c r="Q36" i="46"/>
  <c r="M165" i="64"/>
  <c r="M16" i="46"/>
  <c r="N73" i="56"/>
  <c r="F182" i="68"/>
  <c r="F97" i="46"/>
  <c r="K182" i="68"/>
  <c r="K97" i="46"/>
  <c r="S142" i="66"/>
  <c r="V298" i="72"/>
  <c r="V317" i="72"/>
  <c r="O30" i="46"/>
  <c r="O24" i="45"/>
  <c r="O24" i="46" s="1"/>
  <c r="K298" i="72"/>
  <c r="G194" i="64"/>
  <c r="G3" i="48"/>
  <c r="G257" i="64"/>
  <c r="G3" i="51"/>
  <c r="J142" i="67"/>
  <c r="J117" i="67"/>
  <c r="J136" i="67" s="1"/>
  <c r="L13" i="24"/>
  <c r="L13" i="27" s="1"/>
  <c r="F96" i="6"/>
  <c r="F52" i="6"/>
  <c r="F58" i="6"/>
  <c r="F55" i="6"/>
  <c r="F56" i="6"/>
  <c r="F57" i="6"/>
  <c r="F54" i="6"/>
  <c r="J169" i="72"/>
  <c r="K144" i="46"/>
  <c r="L27" i="13"/>
  <c r="L27" i="16" s="1"/>
  <c r="L27" i="10"/>
  <c r="C115" i="71"/>
  <c r="C133" i="71" s="1"/>
  <c r="C134" i="71"/>
  <c r="N53" i="6"/>
  <c r="J3" i="10"/>
  <c r="E144" i="46"/>
  <c r="G259" i="72"/>
  <c r="K52" i="6"/>
  <c r="K96" i="6"/>
  <c r="K58" i="6"/>
  <c r="K55" i="6"/>
  <c r="K56" i="6"/>
  <c r="K57" i="6"/>
  <c r="K54" i="6"/>
  <c r="R53" i="6"/>
  <c r="O223" i="72"/>
  <c r="J205" i="72"/>
  <c r="L155" i="67"/>
  <c r="P30" i="46"/>
  <c r="P24" i="45"/>
  <c r="P24" i="46" s="1"/>
  <c r="V49" i="46"/>
  <c r="V166" i="46"/>
  <c r="J53" i="6"/>
  <c r="C27" i="10"/>
  <c r="C27" i="13"/>
  <c r="C27" i="16" s="1"/>
  <c r="B17" i="13"/>
  <c r="B17" i="16" s="1"/>
  <c r="B17" i="10"/>
  <c r="H53" i="6"/>
  <c r="R172" i="46"/>
  <c r="U298" i="72"/>
  <c r="O142" i="66"/>
  <c r="O117" i="66"/>
  <c r="O136" i="66" s="1"/>
  <c r="B166" i="46"/>
  <c r="B161" i="45"/>
  <c r="B161" i="46" s="1"/>
  <c r="F144" i="46"/>
  <c r="I27" i="13"/>
  <c r="I27" i="16" s="1"/>
  <c r="I27" i="10"/>
  <c r="P155" i="65"/>
  <c r="C13" i="24"/>
  <c r="C13" i="27" s="1"/>
  <c r="U142" i="70"/>
  <c r="S13" i="24"/>
  <c r="S13" i="27" s="1"/>
  <c r="C161" i="47"/>
  <c r="I53" i="6"/>
  <c r="I231" i="70"/>
  <c r="J27" i="13"/>
  <c r="J27" i="16" s="1"/>
  <c r="J27" i="10"/>
  <c r="Q144" i="46"/>
  <c r="H134" i="71"/>
  <c r="O151" i="72"/>
  <c r="G158" i="64"/>
  <c r="G131" i="64"/>
  <c r="G152" i="64" s="1"/>
  <c r="B169" i="72"/>
  <c r="B161" i="48"/>
  <c r="B223" i="72"/>
  <c r="B161" i="51"/>
  <c r="J155" i="70"/>
  <c r="E162" i="55"/>
  <c r="P169" i="72"/>
  <c r="D134" i="71"/>
  <c r="Q96" i="6"/>
  <c r="Q52" i="6"/>
  <c r="Q58" i="6"/>
  <c r="Q55" i="6"/>
  <c r="Q56" i="6"/>
  <c r="Q57" i="6"/>
  <c r="Q54" i="6"/>
  <c r="C127" i="6"/>
  <c r="C151" i="6"/>
  <c r="O286" i="68"/>
  <c r="V142" i="67"/>
  <c r="G87" i="46"/>
  <c r="G81" i="45"/>
  <c r="G81" i="46" s="1"/>
  <c r="O124" i="53"/>
  <c r="J250" i="70"/>
  <c r="T428" i="68"/>
  <c r="B174" i="70"/>
  <c r="D144" i="46"/>
  <c r="O174" i="70"/>
  <c r="G24" i="51"/>
  <c r="M151" i="6"/>
  <c r="M127" i="6"/>
  <c r="C194" i="64"/>
  <c r="N144" i="46"/>
  <c r="V142" i="70"/>
  <c r="O173" i="64"/>
  <c r="I194" i="64"/>
  <c r="I3" i="48"/>
  <c r="I257" i="64"/>
  <c r="I3" i="51"/>
  <c r="C143" i="52"/>
  <c r="G81" i="50"/>
  <c r="P142" i="66"/>
  <c r="P117" i="66"/>
  <c r="P136" i="66" s="1"/>
  <c r="O84" i="72"/>
  <c r="T88" i="67"/>
  <c r="T99" i="68"/>
  <c r="V84" i="66"/>
  <c r="V100" i="68"/>
  <c r="R89" i="66"/>
  <c r="O88" i="72"/>
  <c r="S89" i="65"/>
  <c r="U89" i="67"/>
  <c r="S89" i="66"/>
  <c r="R88" i="66"/>
  <c r="N88" i="65"/>
  <c r="T84" i="71"/>
  <c r="R107" i="68"/>
  <c r="P84" i="65"/>
  <c r="Q83" i="72"/>
  <c r="R85" i="70"/>
  <c r="O87" i="71"/>
  <c r="U89" i="69"/>
  <c r="Q108" i="68"/>
  <c r="M103" i="68"/>
  <c r="S84" i="67"/>
  <c r="Q85" i="70"/>
  <c r="U99" i="68"/>
  <c r="O104" i="68"/>
  <c r="R85" i="65"/>
  <c r="N88" i="71"/>
  <c r="F3" i="10" l="1"/>
  <c r="L3" i="10"/>
  <c r="P3" i="13"/>
  <c r="O3" i="13"/>
  <c r="B241" i="71"/>
  <c r="P430" i="68"/>
  <c r="O62" i="53"/>
  <c r="F73" i="56"/>
  <c r="O143" i="45"/>
  <c r="O143" i="46" s="1"/>
  <c r="C212" i="65"/>
  <c r="Q13" i="21"/>
  <c r="I81" i="52"/>
  <c r="L250" i="70"/>
  <c r="N96" i="56"/>
  <c r="P345" i="66"/>
  <c r="C241" i="72"/>
  <c r="C143" i="50"/>
  <c r="C430" i="68"/>
  <c r="I187" i="72"/>
  <c r="M339" i="66"/>
  <c r="D331" i="71"/>
  <c r="B193" i="67"/>
  <c r="L345" i="66"/>
  <c r="D325" i="71"/>
  <c r="U339" i="65"/>
  <c r="M339" i="67"/>
  <c r="D345" i="66"/>
  <c r="B238" i="68"/>
  <c r="I161" i="49"/>
  <c r="B143" i="50"/>
  <c r="F22" i="56"/>
  <c r="I212" i="70"/>
  <c r="B205" i="71"/>
  <c r="P193" i="67"/>
  <c r="D159" i="56"/>
  <c r="B62" i="49"/>
  <c r="L60" i="56"/>
  <c r="Q331" i="71"/>
  <c r="D153" i="56"/>
  <c r="H13" i="21"/>
  <c r="D345" i="67"/>
  <c r="M345" i="65"/>
  <c r="M73" i="56"/>
  <c r="L43" i="50"/>
  <c r="T376" i="64"/>
  <c r="B193" i="66"/>
  <c r="L212" i="70"/>
  <c r="N22" i="56"/>
  <c r="G143" i="50"/>
  <c r="V423" i="68"/>
  <c r="D60" i="56"/>
  <c r="I124" i="53"/>
  <c r="N345" i="70"/>
  <c r="T423" i="68"/>
  <c r="B310" i="68"/>
  <c r="O259" i="71"/>
  <c r="V325" i="72"/>
  <c r="B259" i="71"/>
  <c r="P250" i="67"/>
  <c r="O41" i="56"/>
  <c r="L423" i="68"/>
  <c r="D331" i="72"/>
  <c r="B193" i="70"/>
  <c r="J259" i="72"/>
  <c r="G81" i="52"/>
  <c r="C143" i="49"/>
  <c r="B43" i="52"/>
  <c r="L54" i="56"/>
  <c r="N331" i="71"/>
  <c r="O124" i="50"/>
  <c r="J159" i="56"/>
  <c r="L124" i="53"/>
  <c r="J325" i="71"/>
  <c r="C124" i="49"/>
  <c r="P187" i="71"/>
  <c r="E163" i="56"/>
  <c r="J143" i="52"/>
  <c r="G161" i="50"/>
  <c r="N331" i="72"/>
  <c r="O143" i="50"/>
  <c r="E345" i="66"/>
  <c r="P62" i="50"/>
  <c r="L96" i="56"/>
  <c r="H103" i="56"/>
  <c r="J193" i="70"/>
  <c r="L187" i="72"/>
  <c r="P215" i="64"/>
  <c r="B212" i="65"/>
  <c r="J161" i="50"/>
  <c r="J153" i="56"/>
  <c r="N159" i="56"/>
  <c r="C187" i="71"/>
  <c r="O60" i="56"/>
  <c r="M317" i="72"/>
  <c r="V339" i="65"/>
  <c r="C3" i="50"/>
  <c r="H41" i="56"/>
  <c r="I376" i="64"/>
  <c r="O62" i="52"/>
  <c r="C193" i="70"/>
  <c r="V96" i="56"/>
  <c r="I161" i="52"/>
  <c r="P103" i="56"/>
  <c r="P193" i="70"/>
  <c r="J345" i="65"/>
  <c r="K345" i="67"/>
  <c r="S15" i="56"/>
  <c r="G3" i="10"/>
  <c r="D141" i="56"/>
  <c r="D339" i="66"/>
  <c r="O269" i="70"/>
  <c r="B259" i="72"/>
  <c r="C24" i="53"/>
  <c r="C241" i="71"/>
  <c r="B250" i="66"/>
  <c r="I269" i="70"/>
  <c r="I269" i="65"/>
  <c r="L334" i="68"/>
  <c r="L269" i="70"/>
  <c r="I310" i="68"/>
  <c r="C3" i="53"/>
  <c r="G62" i="53"/>
  <c r="B143" i="53"/>
  <c r="O43" i="53"/>
  <c r="P124" i="52"/>
  <c r="C62" i="50"/>
  <c r="I3" i="49"/>
  <c r="C269" i="65"/>
  <c r="P241" i="71"/>
  <c r="C177" i="56"/>
  <c r="B43" i="49"/>
  <c r="C3" i="13"/>
  <c r="I124" i="50"/>
  <c r="I24" i="50"/>
  <c r="L43" i="53"/>
  <c r="G269" i="67"/>
  <c r="G345" i="67"/>
  <c r="L124" i="50"/>
  <c r="V135" i="56"/>
  <c r="J161" i="53"/>
  <c r="L161" i="52"/>
  <c r="S153" i="56"/>
  <c r="Q103" i="56"/>
  <c r="D177" i="56"/>
  <c r="O143" i="53"/>
  <c r="O269" i="66"/>
  <c r="L193" i="70"/>
  <c r="P269" i="67"/>
  <c r="O345" i="66"/>
  <c r="Q339" i="70"/>
  <c r="Q60" i="56"/>
  <c r="J24" i="49"/>
  <c r="C124" i="53"/>
  <c r="V153" i="56"/>
  <c r="V325" i="71"/>
  <c r="G24" i="49"/>
  <c r="D73" i="56"/>
  <c r="G193" i="65"/>
  <c r="S317" i="72"/>
  <c r="E13" i="21"/>
  <c r="P299" i="64"/>
  <c r="I177" i="56"/>
  <c r="U339" i="66"/>
  <c r="S171" i="56"/>
  <c r="B250" i="65"/>
  <c r="S73" i="56"/>
  <c r="I3" i="10"/>
  <c r="E339" i="67"/>
  <c r="S339" i="67"/>
  <c r="P43" i="49"/>
  <c r="B24" i="49"/>
  <c r="B269" i="65"/>
  <c r="I278" i="64"/>
  <c r="K79" i="56"/>
  <c r="C236" i="64"/>
  <c r="R103" i="56"/>
  <c r="D345" i="65"/>
  <c r="B124" i="49"/>
  <c r="J193" i="65"/>
  <c r="J163" i="56"/>
  <c r="E54" i="56"/>
  <c r="G262" i="68"/>
  <c r="S13" i="21"/>
  <c r="P3" i="49"/>
  <c r="T339" i="70"/>
  <c r="J143" i="49"/>
  <c r="C124" i="52"/>
  <c r="F317" i="72"/>
  <c r="O193" i="67"/>
  <c r="C339" i="66"/>
  <c r="C259" i="71"/>
  <c r="F141" i="56"/>
  <c r="O159" i="56"/>
  <c r="N141" i="56"/>
  <c r="P3" i="50"/>
  <c r="F345" i="70"/>
  <c r="J41" i="56"/>
  <c r="B24" i="52"/>
  <c r="E96" i="56"/>
  <c r="V339" i="70"/>
  <c r="H345" i="70"/>
  <c r="G310" i="68"/>
  <c r="B187" i="71"/>
  <c r="S325" i="72"/>
  <c r="V163" i="56"/>
  <c r="P143" i="49"/>
  <c r="C269" i="70"/>
  <c r="F339" i="67"/>
  <c r="L13" i="21"/>
  <c r="J24" i="52"/>
  <c r="E60" i="56"/>
  <c r="E79" i="56"/>
  <c r="U35" i="56"/>
  <c r="B143" i="49"/>
  <c r="Q317" i="72"/>
  <c r="T15" i="56"/>
  <c r="T163" i="56"/>
  <c r="H177" i="56"/>
  <c r="C161" i="52"/>
  <c r="O62" i="49"/>
  <c r="D41" i="56"/>
  <c r="J345" i="70"/>
  <c r="O62" i="50"/>
  <c r="I241" i="72"/>
  <c r="F60" i="56"/>
  <c r="F325" i="72"/>
  <c r="O212" i="70"/>
  <c r="E177" i="56"/>
  <c r="D339" i="70"/>
  <c r="H317" i="72"/>
  <c r="T96" i="56"/>
  <c r="N339" i="70"/>
  <c r="P345" i="67"/>
  <c r="M13" i="21"/>
  <c r="B124" i="52"/>
  <c r="M41" i="56"/>
  <c r="N17" i="10"/>
  <c r="C103" i="56"/>
  <c r="P278" i="64"/>
  <c r="J423" i="68"/>
  <c r="D79" i="56"/>
  <c r="L331" i="72"/>
  <c r="Q331" i="72"/>
  <c r="N17" i="13"/>
  <c r="N17" i="16" s="1"/>
  <c r="C325" i="72"/>
  <c r="B143" i="52"/>
  <c r="N103" i="56"/>
  <c r="U15" i="56"/>
  <c r="I331" i="72"/>
  <c r="H159" i="56"/>
  <c r="L81" i="53"/>
  <c r="J96" i="56"/>
  <c r="C13" i="21"/>
  <c r="B161" i="53"/>
  <c r="G331" i="71"/>
  <c r="Q163" i="56"/>
  <c r="N345" i="67"/>
  <c r="C171" i="56"/>
  <c r="E423" i="68"/>
  <c r="B250" i="70"/>
  <c r="J317" i="72"/>
  <c r="M331" i="72"/>
  <c r="O212" i="65"/>
  <c r="R430" i="68"/>
  <c r="N15" i="56"/>
  <c r="O250" i="67"/>
  <c r="E339" i="66"/>
  <c r="P250" i="70"/>
  <c r="N339" i="67"/>
  <c r="F376" i="64"/>
  <c r="D135" i="56"/>
  <c r="C60" i="56"/>
  <c r="P212" i="67"/>
  <c r="R159" i="56"/>
  <c r="B81" i="52"/>
  <c r="J141" i="56"/>
  <c r="G238" i="68"/>
  <c r="T344" i="67"/>
  <c r="C62" i="53"/>
  <c r="G143" i="52"/>
  <c r="P62" i="52"/>
  <c r="O269" i="67"/>
  <c r="F171" i="56"/>
  <c r="B24" i="50"/>
  <c r="L177" i="56"/>
  <c r="C41" i="56"/>
  <c r="Q177" i="56"/>
  <c r="I187" i="71"/>
  <c r="F383" i="64"/>
  <c r="N135" i="56"/>
  <c r="P79" i="56"/>
  <c r="E3" i="13"/>
  <c r="E3" i="10"/>
  <c r="C3" i="10"/>
  <c r="E339" i="70"/>
  <c r="T339" i="66"/>
  <c r="K141" i="56"/>
  <c r="J331" i="72"/>
  <c r="O259" i="72"/>
  <c r="K430" i="68"/>
  <c r="J205" i="71"/>
  <c r="P339" i="70"/>
  <c r="S325" i="71"/>
  <c r="U135" i="56"/>
  <c r="G161" i="49"/>
  <c r="C259" i="72"/>
  <c r="N3" i="13"/>
  <c r="J241" i="71"/>
  <c r="E331" i="72"/>
  <c r="R339" i="67"/>
  <c r="O269" i="65"/>
  <c r="O43" i="50"/>
  <c r="U54" i="56"/>
  <c r="N376" i="64"/>
  <c r="T135" i="56"/>
  <c r="J43" i="52"/>
  <c r="O161" i="53"/>
  <c r="E135" i="56"/>
  <c r="C345" i="65"/>
  <c r="C212" i="67"/>
  <c r="C54" i="56"/>
  <c r="R331" i="71"/>
  <c r="L81" i="50"/>
  <c r="O161" i="50"/>
  <c r="N177" i="56"/>
  <c r="N430" i="68"/>
  <c r="G79" i="56"/>
  <c r="R345" i="67"/>
  <c r="I81" i="49"/>
  <c r="G143" i="49"/>
  <c r="J187" i="71"/>
  <c r="M171" i="56"/>
  <c r="G25" i="23"/>
  <c r="G25" i="26" s="1"/>
  <c r="T25" i="24"/>
  <c r="T25" i="27" s="1"/>
  <c r="G81" i="53"/>
  <c r="I24" i="53"/>
  <c r="J250" i="65"/>
  <c r="C124" i="50"/>
  <c r="H345" i="65"/>
  <c r="M325" i="72"/>
  <c r="S212" i="69"/>
  <c r="S105" i="50"/>
  <c r="S269" i="69"/>
  <c r="S105" i="53"/>
  <c r="S105" i="45"/>
  <c r="S105" i="46" s="1"/>
  <c r="S120" i="46"/>
  <c r="B24" i="53"/>
  <c r="U317" i="72"/>
  <c r="B193" i="65"/>
  <c r="B161" i="50"/>
  <c r="H331" i="71"/>
  <c r="G259" i="71"/>
  <c r="S151" i="69"/>
  <c r="S117" i="69"/>
  <c r="S136" i="69" s="1"/>
  <c r="J124" i="52"/>
  <c r="G24" i="52"/>
  <c r="H141" i="56"/>
  <c r="L241" i="72"/>
  <c r="G212" i="67"/>
  <c r="T13" i="21"/>
  <c r="J177" i="56"/>
  <c r="K345" i="70"/>
  <c r="S105" i="52"/>
  <c r="S193" i="69"/>
  <c r="S105" i="49"/>
  <c r="S250" i="69"/>
  <c r="M141" i="56"/>
  <c r="L143" i="53"/>
  <c r="E73" i="56"/>
  <c r="P3" i="53"/>
  <c r="R387" i="72"/>
  <c r="R161" i="60"/>
  <c r="R161" i="63"/>
  <c r="R441" i="72"/>
  <c r="P25" i="23"/>
  <c r="P25" i="26" s="1"/>
  <c r="B43" i="50"/>
  <c r="G205" i="72"/>
  <c r="K73" i="56"/>
  <c r="Q135" i="56"/>
  <c r="O24" i="53"/>
  <c r="I3" i="52"/>
  <c r="O205" i="71"/>
  <c r="C187" i="72"/>
  <c r="L262" i="68"/>
  <c r="P161" i="53"/>
  <c r="I143" i="52"/>
  <c r="O339" i="67"/>
  <c r="U171" i="56"/>
  <c r="K339" i="67"/>
  <c r="L269" i="66"/>
  <c r="L22" i="56"/>
  <c r="M54" i="56"/>
  <c r="I241" i="71"/>
  <c r="P24" i="50"/>
  <c r="G205" i="71"/>
  <c r="H25" i="24"/>
  <c r="H25" i="27" s="1"/>
  <c r="Q25" i="24"/>
  <c r="Q25" i="27" s="1"/>
  <c r="G250" i="65"/>
  <c r="Q159" i="56"/>
  <c r="T35" i="56"/>
  <c r="K331" i="72"/>
  <c r="L250" i="67"/>
  <c r="O345" i="65"/>
  <c r="F423" i="68"/>
  <c r="H15" i="56"/>
  <c r="P339" i="67"/>
  <c r="I62" i="50"/>
  <c r="J143" i="53"/>
  <c r="C250" i="70"/>
  <c r="L259" i="71"/>
  <c r="M430" i="68"/>
  <c r="J103" i="56"/>
  <c r="L159" i="56"/>
  <c r="E345" i="65"/>
  <c r="I317" i="72"/>
  <c r="N3" i="10"/>
  <c r="N25" i="24"/>
  <c r="N25" i="27" s="1"/>
  <c r="C25" i="23"/>
  <c r="C25" i="26" s="1"/>
  <c r="J259" i="71"/>
  <c r="L143" i="50"/>
  <c r="L124" i="52"/>
  <c r="J430" i="68"/>
  <c r="P161" i="49"/>
  <c r="J24" i="50"/>
  <c r="P43" i="52"/>
  <c r="O205" i="72"/>
  <c r="G334" i="68"/>
  <c r="K317" i="72"/>
  <c r="F331" i="71"/>
  <c r="J143" i="50"/>
  <c r="O212" i="66"/>
  <c r="L205" i="71"/>
  <c r="C143" i="53"/>
  <c r="I43" i="49"/>
  <c r="B62" i="52"/>
  <c r="I124" i="49"/>
  <c r="G3" i="52"/>
  <c r="G212" i="66"/>
  <c r="H60" i="56"/>
  <c r="R17" i="20"/>
  <c r="O331" i="71"/>
  <c r="P60" i="56"/>
  <c r="P143" i="52"/>
  <c r="L310" i="68"/>
  <c r="C205" i="71"/>
  <c r="P54" i="56"/>
  <c r="P236" i="64"/>
  <c r="G241" i="71"/>
  <c r="L259" i="72"/>
  <c r="P124" i="53"/>
  <c r="I15" i="56"/>
  <c r="O236" i="64"/>
  <c r="G143" i="53"/>
  <c r="F151" i="72"/>
  <c r="F161" i="47"/>
  <c r="O327" i="71"/>
  <c r="J137" i="6"/>
  <c r="J121" i="6"/>
  <c r="J161" i="6"/>
  <c r="H334" i="72"/>
  <c r="H162" i="57"/>
  <c r="S118" i="68"/>
  <c r="S81" i="44"/>
  <c r="F32" i="24"/>
  <c r="F32" i="27" s="1"/>
  <c r="F32" i="21"/>
  <c r="F27" i="20"/>
  <c r="D174" i="65"/>
  <c r="D24" i="48"/>
  <c r="D231" i="65"/>
  <c r="D24" i="51"/>
  <c r="V112" i="6"/>
  <c r="F32" i="23"/>
  <c r="F32" i="26" s="1"/>
  <c r="F27" i="19"/>
  <c r="F27" i="23" s="1"/>
  <c r="F27" i="26" s="1"/>
  <c r="N174" i="65"/>
  <c r="N24" i="48"/>
  <c r="N24" i="51"/>
  <c r="N231" i="65"/>
  <c r="S352" i="72"/>
  <c r="S162" i="58"/>
  <c r="S406" i="72"/>
  <c r="S162" i="61"/>
  <c r="M32" i="23"/>
  <c r="M32" i="26" s="1"/>
  <c r="M27" i="19"/>
  <c r="M27" i="23" s="1"/>
  <c r="M27" i="26" s="1"/>
  <c r="V173" i="56"/>
  <c r="Q173" i="64"/>
  <c r="Q3" i="47"/>
  <c r="N151" i="72"/>
  <c r="N161" i="47"/>
  <c r="C327" i="71"/>
  <c r="L341" i="70"/>
  <c r="H173" i="64"/>
  <c r="H3" i="47"/>
  <c r="Q151" i="72"/>
  <c r="Q161" i="47"/>
  <c r="R155" i="66"/>
  <c r="R43" i="47"/>
  <c r="E155" i="65"/>
  <c r="E24" i="47"/>
  <c r="Q151" i="71"/>
  <c r="Q143" i="47"/>
  <c r="U161" i="6"/>
  <c r="U137" i="6"/>
  <c r="U121" i="6"/>
  <c r="R155" i="70"/>
  <c r="R124" i="47"/>
  <c r="H151" i="71"/>
  <c r="H143" i="47"/>
  <c r="S170" i="64"/>
  <c r="H155" i="67"/>
  <c r="H62" i="47"/>
  <c r="K190" i="68"/>
  <c r="K81" i="47"/>
  <c r="C327" i="72"/>
  <c r="C173" i="56"/>
  <c r="V425" i="68"/>
  <c r="V98" i="56"/>
  <c r="E334" i="72"/>
  <c r="E162" i="57"/>
  <c r="D155" i="70"/>
  <c r="D124" i="47"/>
  <c r="Q155" i="65"/>
  <c r="Q24" i="47"/>
  <c r="I378" i="64"/>
  <c r="I17" i="56"/>
  <c r="V334" i="72"/>
  <c r="V162" i="57"/>
  <c r="J137" i="56"/>
  <c r="O193" i="70"/>
  <c r="B215" i="64"/>
  <c r="B3" i="49"/>
  <c r="B278" i="64"/>
  <c r="B3" i="52"/>
  <c r="J112" i="6"/>
  <c r="I269" i="67"/>
  <c r="B43" i="53"/>
  <c r="G62" i="50"/>
  <c r="Q214" i="68"/>
  <c r="Q81" i="48"/>
  <c r="Q81" i="51"/>
  <c r="Q286" i="68"/>
  <c r="L32" i="24"/>
  <c r="L32" i="27" s="1"/>
  <c r="L32" i="21"/>
  <c r="L27" i="20"/>
  <c r="L352" i="72"/>
  <c r="L162" i="58"/>
  <c r="L162" i="61"/>
  <c r="L406" i="72"/>
  <c r="L81" i="52"/>
  <c r="G161" i="52"/>
  <c r="O238" i="68"/>
  <c r="U126" i="6"/>
  <c r="U150" i="6"/>
  <c r="K13" i="21"/>
  <c r="S138" i="72"/>
  <c r="U87" i="46"/>
  <c r="B212" i="67"/>
  <c r="B62" i="50"/>
  <c r="B269" i="67"/>
  <c r="B62" i="53"/>
  <c r="E32" i="23"/>
  <c r="E32" i="26" s="1"/>
  <c r="E27" i="19"/>
  <c r="E27" i="23" s="1"/>
  <c r="E27" i="26" s="1"/>
  <c r="R169" i="71"/>
  <c r="R143" i="48"/>
  <c r="R223" i="71"/>
  <c r="R143" i="51"/>
  <c r="M103" i="56"/>
  <c r="P423" i="68"/>
  <c r="L161" i="53"/>
  <c r="I3" i="46"/>
  <c r="P161" i="52"/>
  <c r="O126" i="6"/>
  <c r="O150" i="6"/>
  <c r="F194" i="64"/>
  <c r="F3" i="48"/>
  <c r="F3" i="51"/>
  <c r="F257" i="64"/>
  <c r="E41" i="56"/>
  <c r="H112" i="6"/>
  <c r="B119" i="6"/>
  <c r="B135" i="6"/>
  <c r="B159" i="6"/>
  <c r="B104" i="6"/>
  <c r="D169" i="71"/>
  <c r="D143" i="48"/>
  <c r="D223" i="71"/>
  <c r="D143" i="51"/>
  <c r="K177" i="56"/>
  <c r="I43" i="52"/>
  <c r="B250" i="67"/>
  <c r="F13" i="21"/>
  <c r="P126" i="6"/>
  <c r="P150" i="6"/>
  <c r="R3" i="28"/>
  <c r="H163" i="56"/>
  <c r="F3" i="16"/>
  <c r="Q174" i="67"/>
  <c r="Q62" i="48"/>
  <c r="Q62" i="51"/>
  <c r="Q231" i="67"/>
  <c r="R32" i="23"/>
  <c r="R32" i="26" s="1"/>
  <c r="R27" i="19"/>
  <c r="R27" i="23" s="1"/>
  <c r="R27" i="26" s="1"/>
  <c r="J339" i="67"/>
  <c r="F96" i="56"/>
  <c r="Q159" i="6"/>
  <c r="Q135" i="6"/>
  <c r="Q119" i="6"/>
  <c r="S135" i="6"/>
  <c r="S119" i="6"/>
  <c r="S159" i="6"/>
  <c r="H383" i="64"/>
  <c r="Q194" i="64"/>
  <c r="Q3" i="48"/>
  <c r="Q3" i="51"/>
  <c r="Q257" i="64"/>
  <c r="C352" i="72"/>
  <c r="C162" i="58"/>
  <c r="C406" i="72"/>
  <c r="C162" i="61"/>
  <c r="J250" i="66"/>
  <c r="O13" i="21"/>
  <c r="I250" i="70"/>
  <c r="N316" i="72"/>
  <c r="P259" i="72"/>
  <c r="K174" i="67"/>
  <c r="K62" i="48"/>
  <c r="K62" i="51"/>
  <c r="K231" i="67"/>
  <c r="J236" i="64"/>
  <c r="J3" i="50"/>
  <c r="J299" i="64"/>
  <c r="J3" i="53"/>
  <c r="E325" i="72"/>
  <c r="P135" i="56"/>
  <c r="M169" i="72"/>
  <c r="M161" i="48"/>
  <c r="M161" i="51"/>
  <c r="M223" i="72"/>
  <c r="D119" i="6"/>
  <c r="D135" i="6"/>
  <c r="D159" i="6"/>
  <c r="G212" i="65"/>
  <c r="G24" i="50"/>
  <c r="G24" i="53"/>
  <c r="G269" i="65"/>
  <c r="I30" i="46"/>
  <c r="I24" i="45"/>
  <c r="I24" i="46" s="1"/>
  <c r="M169" i="71"/>
  <c r="M143" i="48"/>
  <c r="M143" i="51"/>
  <c r="M223" i="71"/>
  <c r="L142" i="65"/>
  <c r="L117" i="65"/>
  <c r="L136" i="65" s="1"/>
  <c r="C339" i="65"/>
  <c r="L112" i="6"/>
  <c r="L79" i="6"/>
  <c r="J24" i="53"/>
  <c r="R17" i="13"/>
  <c r="R17" i="16" s="1"/>
  <c r="R17" i="10"/>
  <c r="R3" i="9"/>
  <c r="C161" i="53"/>
  <c r="J150" i="6"/>
  <c r="J126" i="6"/>
  <c r="P193" i="65"/>
  <c r="P3" i="16"/>
  <c r="L339" i="67"/>
  <c r="L114" i="6"/>
  <c r="J135" i="56"/>
  <c r="C339" i="67"/>
  <c r="P345" i="70"/>
  <c r="O73" i="56"/>
  <c r="N169" i="72"/>
  <c r="N161" i="48"/>
  <c r="N223" i="72"/>
  <c r="N161" i="51"/>
  <c r="P193" i="66"/>
  <c r="O3" i="50"/>
  <c r="E317" i="72"/>
  <c r="S163" i="56"/>
  <c r="I161" i="50"/>
  <c r="P269" i="65"/>
  <c r="N13" i="21"/>
  <c r="G43" i="50"/>
  <c r="F345" i="67"/>
  <c r="P73" i="56"/>
  <c r="S376" i="64"/>
  <c r="D423" i="68"/>
  <c r="K60" i="56"/>
  <c r="M151" i="72"/>
  <c r="M161" i="47"/>
  <c r="B121" i="6"/>
  <c r="B161" i="6"/>
  <c r="B137" i="6"/>
  <c r="F290" i="65"/>
  <c r="F24" i="54"/>
  <c r="R155" i="65"/>
  <c r="R24" i="47"/>
  <c r="U334" i="72"/>
  <c r="U162" i="57"/>
  <c r="Q334" i="72"/>
  <c r="Q162" i="57"/>
  <c r="F150" i="6"/>
  <c r="F126" i="6"/>
  <c r="C150" i="6"/>
  <c r="C126" i="6"/>
  <c r="S25" i="23"/>
  <c r="S25" i="26" s="1"/>
  <c r="S17" i="19"/>
  <c r="S17" i="23" s="1"/>
  <c r="S17" i="26" s="1"/>
  <c r="F174" i="65"/>
  <c r="F24" i="48"/>
  <c r="F24" i="51"/>
  <c r="F231" i="65"/>
  <c r="N169" i="71"/>
  <c r="N143" i="48"/>
  <c r="N143" i="51"/>
  <c r="N223" i="71"/>
  <c r="J339" i="70"/>
  <c r="L25" i="24"/>
  <c r="L25" i="27" s="1"/>
  <c r="L17" i="20"/>
  <c r="C121" i="6"/>
  <c r="C161" i="6"/>
  <c r="C137" i="6"/>
  <c r="L121" i="6"/>
  <c r="L161" i="6"/>
  <c r="L137" i="6"/>
  <c r="N155" i="70"/>
  <c r="N124" i="47"/>
  <c r="S327" i="71"/>
  <c r="R81" i="45"/>
  <c r="E155" i="67"/>
  <c r="E62" i="47"/>
  <c r="H155" i="65"/>
  <c r="H24" i="47"/>
  <c r="N151" i="71"/>
  <c r="N143" i="47"/>
  <c r="M155" i="67"/>
  <c r="M62" i="47"/>
  <c r="F155" i="70"/>
  <c r="F124" i="47"/>
  <c r="D155" i="66"/>
  <c r="D43" i="47"/>
  <c r="S148" i="71"/>
  <c r="S158" i="46"/>
  <c r="R173" i="64"/>
  <c r="R3" i="47"/>
  <c r="U137" i="56"/>
  <c r="T334" i="72"/>
  <c r="T162" i="57"/>
  <c r="H155" i="70"/>
  <c r="H124" i="47"/>
  <c r="K290" i="66"/>
  <c r="K43" i="54"/>
  <c r="U173" i="56"/>
  <c r="K334" i="72"/>
  <c r="K162" i="57"/>
  <c r="Q155" i="70"/>
  <c r="Q124" i="47"/>
  <c r="S110" i="64"/>
  <c r="M155" i="65"/>
  <c r="M24" i="47"/>
  <c r="I425" i="68"/>
  <c r="I98" i="56"/>
  <c r="E162" i="56"/>
  <c r="I212" i="65"/>
  <c r="D174" i="66"/>
  <c r="D43" i="48"/>
  <c r="D231" i="66"/>
  <c r="D43" i="51"/>
  <c r="M345" i="70"/>
  <c r="C32" i="24"/>
  <c r="C32" i="27" s="1"/>
  <c r="C32" i="21"/>
  <c r="C27" i="20"/>
  <c r="M174" i="66"/>
  <c r="M43" i="48"/>
  <c r="M231" i="66"/>
  <c r="M43" i="51"/>
  <c r="T54" i="56"/>
  <c r="L212" i="66"/>
  <c r="I212" i="67"/>
  <c r="V126" i="6"/>
  <c r="V150" i="6"/>
  <c r="B212" i="66"/>
  <c r="R3" i="44"/>
  <c r="L383" i="64"/>
  <c r="O166" i="46"/>
  <c r="O161" i="45"/>
  <c r="O161" i="46" s="1"/>
  <c r="D112" i="6"/>
  <c r="G25" i="24"/>
  <c r="G25" i="27" s="1"/>
  <c r="G17" i="20"/>
  <c r="C32" i="23"/>
  <c r="C32" i="26" s="1"/>
  <c r="C27" i="19"/>
  <c r="C27" i="23" s="1"/>
  <c r="C27" i="26" s="1"/>
  <c r="N423" i="68"/>
  <c r="B212" i="70"/>
  <c r="B124" i="50"/>
  <c r="B269" i="70"/>
  <c r="B124" i="53"/>
  <c r="E174" i="67"/>
  <c r="E62" i="48"/>
  <c r="E62" i="51"/>
  <c r="E231" i="67"/>
  <c r="P425" i="68"/>
  <c r="H174" i="65"/>
  <c r="H24" i="48"/>
  <c r="H231" i="65"/>
  <c r="H24" i="51"/>
  <c r="L81" i="49"/>
  <c r="G187" i="72"/>
  <c r="L126" i="6"/>
  <c r="L150" i="6"/>
  <c r="V13" i="21"/>
  <c r="P114" i="6"/>
  <c r="E115" i="6"/>
  <c r="S30" i="46"/>
  <c r="H169" i="72"/>
  <c r="H161" i="48"/>
  <c r="H161" i="51"/>
  <c r="H223" i="72"/>
  <c r="E119" i="6"/>
  <c r="E135" i="6"/>
  <c r="E159" i="6"/>
  <c r="L161" i="50"/>
  <c r="O317" i="72"/>
  <c r="F163" i="56"/>
  <c r="P187" i="72"/>
  <c r="K174" i="66"/>
  <c r="K43" i="48"/>
  <c r="K43" i="51"/>
  <c r="K231" i="66"/>
  <c r="O112" i="6"/>
  <c r="O79" i="6"/>
  <c r="V171" i="56"/>
  <c r="K112" i="6"/>
  <c r="M60" i="56"/>
  <c r="P115" i="6"/>
  <c r="L331" i="71"/>
  <c r="F331" i="72"/>
  <c r="R153" i="56"/>
  <c r="M174" i="70"/>
  <c r="M124" i="48"/>
  <c r="M231" i="70"/>
  <c r="M124" i="51"/>
  <c r="J241" i="72"/>
  <c r="I193" i="66"/>
  <c r="B3" i="53"/>
  <c r="P269" i="70"/>
  <c r="I316" i="72"/>
  <c r="C250" i="66"/>
  <c r="L62" i="52"/>
  <c r="L187" i="71"/>
  <c r="L143" i="49"/>
  <c r="L143" i="52"/>
  <c r="L241" i="71"/>
  <c r="R54" i="56"/>
  <c r="C96" i="56"/>
  <c r="C331" i="71"/>
  <c r="S112" i="6"/>
  <c r="B112" i="6"/>
  <c r="Q169" i="71"/>
  <c r="Q143" i="48"/>
  <c r="Q143" i="51"/>
  <c r="Q223" i="71"/>
  <c r="I325" i="72"/>
  <c r="J43" i="49"/>
  <c r="I193" i="70"/>
  <c r="D162" i="56"/>
  <c r="P161" i="50"/>
  <c r="C310" i="68"/>
  <c r="I135" i="6"/>
  <c r="I159" i="6"/>
  <c r="I119" i="6"/>
  <c r="I104" i="6"/>
  <c r="G98" i="56"/>
  <c r="D352" i="72"/>
  <c r="D162" i="58"/>
  <c r="D406" i="72"/>
  <c r="D162" i="61"/>
  <c r="E103" i="56"/>
  <c r="L141" i="56"/>
  <c r="U339" i="70"/>
  <c r="M159" i="56"/>
  <c r="I193" i="65"/>
  <c r="I24" i="49"/>
  <c r="I250" i="65"/>
  <c r="I24" i="52"/>
  <c r="J212" i="65"/>
  <c r="C161" i="50"/>
  <c r="B161" i="52"/>
  <c r="Q17" i="10"/>
  <c r="Q17" i="13"/>
  <c r="Q17" i="16" s="1"/>
  <c r="Q3" i="9"/>
  <c r="K3" i="13"/>
  <c r="K3" i="10"/>
  <c r="I13" i="21"/>
  <c r="D17" i="13"/>
  <c r="D17" i="16" s="1"/>
  <c r="D17" i="10"/>
  <c r="D3" i="9"/>
  <c r="L317" i="72"/>
  <c r="O32" i="23"/>
  <c r="O32" i="26" s="1"/>
  <c r="O27" i="19"/>
  <c r="O27" i="23" s="1"/>
  <c r="O27" i="26" s="1"/>
  <c r="V15" i="56"/>
  <c r="I115" i="6"/>
  <c r="Q112" i="6"/>
  <c r="S21" i="46"/>
  <c r="T153" i="56"/>
  <c r="H376" i="64"/>
  <c r="T135" i="6"/>
  <c r="T119" i="6"/>
  <c r="T159" i="6"/>
  <c r="N112" i="6"/>
  <c r="U325" i="72"/>
  <c r="L79" i="56"/>
  <c r="J124" i="53"/>
  <c r="G278" i="64"/>
  <c r="G3" i="53"/>
  <c r="P212" i="65"/>
  <c r="B334" i="68"/>
  <c r="L269" i="67"/>
  <c r="L163" i="56"/>
  <c r="B115" i="6"/>
  <c r="H345" i="66"/>
  <c r="H214" i="68"/>
  <c r="H81" i="48"/>
  <c r="H286" i="68"/>
  <c r="H81" i="51"/>
  <c r="Q174" i="70"/>
  <c r="Q124" i="48"/>
  <c r="Q124" i="51"/>
  <c r="Q231" i="70"/>
  <c r="L15" i="56"/>
  <c r="I3" i="16"/>
  <c r="M151" i="71"/>
  <c r="M143" i="47"/>
  <c r="R62" i="45"/>
  <c r="V137" i="56"/>
  <c r="K126" i="6"/>
  <c r="K150" i="6"/>
  <c r="H32" i="23"/>
  <c r="H32" i="26" s="1"/>
  <c r="H27" i="19"/>
  <c r="H27" i="23" s="1"/>
  <c r="H27" i="26" s="1"/>
  <c r="R214" i="68"/>
  <c r="R81" i="48"/>
  <c r="R286" i="68"/>
  <c r="R81" i="51"/>
  <c r="S155" i="56"/>
  <c r="R169" i="72"/>
  <c r="R161" i="48"/>
  <c r="R161" i="51"/>
  <c r="R223" i="72"/>
  <c r="O352" i="72"/>
  <c r="O162" i="58"/>
  <c r="O406" i="72"/>
  <c r="O162" i="61"/>
  <c r="C112" i="6"/>
  <c r="R126" i="6"/>
  <c r="R150" i="6"/>
  <c r="I205" i="72"/>
  <c r="K345" i="66"/>
  <c r="U341" i="66"/>
  <c r="U56" i="56"/>
  <c r="S152" i="66"/>
  <c r="S59" i="46"/>
  <c r="E173" i="64"/>
  <c r="E3" i="47"/>
  <c r="J334" i="72"/>
  <c r="J162" i="57"/>
  <c r="S378" i="64"/>
  <c r="S17" i="56"/>
  <c r="S98" i="65"/>
  <c r="F155" i="66"/>
  <c r="F43" i="47"/>
  <c r="S153" i="70"/>
  <c r="S141" i="46"/>
  <c r="R190" i="68"/>
  <c r="R81" i="47"/>
  <c r="S98" i="66"/>
  <c r="M334" i="72"/>
  <c r="M162" i="57"/>
  <c r="T158" i="64"/>
  <c r="T9" i="46"/>
  <c r="K155" i="67"/>
  <c r="K62" i="47"/>
  <c r="L343" i="66"/>
  <c r="I341" i="70"/>
  <c r="I137" i="56"/>
  <c r="R3" i="45"/>
  <c r="V82" i="69"/>
  <c r="N155" i="67"/>
  <c r="N62" i="47"/>
  <c r="O137" i="6"/>
  <c r="O121" i="6"/>
  <c r="O161" i="6"/>
  <c r="E190" i="68"/>
  <c r="E81" i="47"/>
  <c r="V327" i="71"/>
  <c r="V155" i="56"/>
  <c r="J341" i="66"/>
  <c r="J56" i="56"/>
  <c r="C425" i="68"/>
  <c r="C98" i="56"/>
  <c r="F151" i="71"/>
  <c r="F143" i="47"/>
  <c r="R155" i="67"/>
  <c r="R62" i="47"/>
  <c r="F334" i="72"/>
  <c r="F162" i="57"/>
  <c r="J425" i="68"/>
  <c r="I327" i="72"/>
  <c r="I173" i="56"/>
  <c r="S155" i="70"/>
  <c r="S124" i="47"/>
  <c r="V316" i="72"/>
  <c r="D54" i="56"/>
  <c r="D115" i="6"/>
  <c r="K316" i="72"/>
  <c r="C30" i="46"/>
  <c r="C24" i="45"/>
  <c r="C24" i="46" s="1"/>
  <c r="R112" i="6"/>
  <c r="F174" i="70"/>
  <c r="F124" i="48"/>
  <c r="F124" i="51"/>
  <c r="F231" i="70"/>
  <c r="C269" i="67"/>
  <c r="G3" i="46"/>
  <c r="U163" i="56"/>
  <c r="Q316" i="72"/>
  <c r="O141" i="56"/>
  <c r="O138" i="72"/>
  <c r="O115" i="72"/>
  <c r="O133" i="72" s="1"/>
  <c r="G73" i="56"/>
  <c r="Q174" i="65"/>
  <c r="Q24" i="48"/>
  <c r="Q24" i="51"/>
  <c r="Q231" i="65"/>
  <c r="N174" i="67"/>
  <c r="N62" i="48"/>
  <c r="N231" i="67"/>
  <c r="N62" i="51"/>
  <c r="J87" i="46"/>
  <c r="J81" i="45"/>
  <c r="J81" i="46" s="1"/>
  <c r="L238" i="68"/>
  <c r="J43" i="53"/>
  <c r="S142" i="65"/>
  <c r="F352" i="72"/>
  <c r="F162" i="58"/>
  <c r="F406" i="72"/>
  <c r="F162" i="61"/>
  <c r="H169" i="71"/>
  <c r="H143" i="48"/>
  <c r="H223" i="71"/>
  <c r="H143" i="51"/>
  <c r="E112" i="6"/>
  <c r="U159" i="6"/>
  <c r="U119" i="6"/>
  <c r="U135" i="6"/>
  <c r="P25" i="24"/>
  <c r="P25" i="27" s="1"/>
  <c r="P17" i="20"/>
  <c r="C345" i="66"/>
  <c r="P87" i="46"/>
  <c r="P81" i="45"/>
  <c r="P81" i="46" s="1"/>
  <c r="G49" i="46"/>
  <c r="G43" i="45"/>
  <c r="G43" i="46" s="1"/>
  <c r="O278" i="64"/>
  <c r="L205" i="72"/>
  <c r="O316" i="72"/>
  <c r="F162" i="56"/>
  <c r="P62" i="53"/>
  <c r="G96" i="56"/>
  <c r="J9" i="46"/>
  <c r="J3" i="45"/>
  <c r="M345" i="66"/>
  <c r="I112" i="6"/>
  <c r="I236" i="64"/>
  <c r="I3" i="50"/>
  <c r="I299" i="64"/>
  <c r="I3" i="53"/>
  <c r="R325" i="71"/>
  <c r="J13" i="21"/>
  <c r="J161" i="52"/>
  <c r="G124" i="53"/>
  <c r="B299" i="64"/>
  <c r="D317" i="72"/>
  <c r="P124" i="50"/>
  <c r="P81" i="53"/>
  <c r="C43" i="52"/>
  <c r="L62" i="49"/>
  <c r="R62" i="44"/>
  <c r="R339" i="66"/>
  <c r="O32" i="24"/>
  <c r="O32" i="27" s="1"/>
  <c r="O32" i="21"/>
  <c r="O27" i="20"/>
  <c r="D194" i="64"/>
  <c r="D3" i="48"/>
  <c r="D257" i="64"/>
  <c r="D3" i="51"/>
  <c r="H174" i="70"/>
  <c r="H124" i="48"/>
  <c r="H124" i="51"/>
  <c r="H231" i="70"/>
  <c r="C9" i="46"/>
  <c r="C3" i="45"/>
  <c r="V327" i="72"/>
  <c r="J193" i="66"/>
  <c r="P205" i="72"/>
  <c r="C81" i="52"/>
  <c r="G425" i="68"/>
  <c r="E174" i="66"/>
  <c r="E43" i="48"/>
  <c r="E43" i="51"/>
  <c r="E231" i="66"/>
  <c r="L135" i="56"/>
  <c r="E430" i="68"/>
  <c r="G103" i="56"/>
  <c r="L56" i="56"/>
  <c r="L345" i="70"/>
  <c r="M331" i="71"/>
  <c r="F54" i="56"/>
  <c r="R174" i="66"/>
  <c r="R43" i="48"/>
  <c r="R231" i="66"/>
  <c r="R43" i="51"/>
  <c r="J25" i="24"/>
  <c r="J25" i="27" s="1"/>
  <c r="J17" i="20"/>
  <c r="T171" i="56"/>
  <c r="G81" i="49"/>
  <c r="C205" i="72"/>
  <c r="B241" i="72"/>
  <c r="N163" i="56"/>
  <c r="L3" i="53"/>
  <c r="L316" i="72"/>
  <c r="O250" i="65"/>
  <c r="S174" i="70"/>
  <c r="S124" i="48"/>
  <c r="S124" i="51"/>
  <c r="S231" i="70"/>
  <c r="J262" i="68"/>
  <c r="J81" i="50"/>
  <c r="J81" i="53"/>
  <c r="J334" i="68"/>
  <c r="H352" i="72"/>
  <c r="H162" i="58"/>
  <c r="H162" i="61"/>
  <c r="H406" i="72"/>
  <c r="V376" i="64"/>
  <c r="M96" i="56"/>
  <c r="T325" i="71"/>
  <c r="L345" i="67"/>
  <c r="J171" i="56"/>
  <c r="L269" i="65"/>
  <c r="J124" i="50"/>
  <c r="G3" i="49"/>
  <c r="G299" i="64"/>
  <c r="B81" i="53"/>
  <c r="L62" i="53"/>
  <c r="N150" i="6"/>
  <c r="N126" i="6"/>
  <c r="L162" i="56"/>
  <c r="J62" i="52"/>
  <c r="I32" i="24"/>
  <c r="I32" i="27" s="1"/>
  <c r="I32" i="21"/>
  <c r="I27" i="20"/>
  <c r="Q54" i="56"/>
  <c r="L49" i="46"/>
  <c r="L43" i="45"/>
  <c r="L43" i="46" s="1"/>
  <c r="E159" i="56"/>
  <c r="L376" i="64"/>
  <c r="F119" i="6"/>
  <c r="F135" i="6"/>
  <c r="F159" i="6"/>
  <c r="Q141" i="56"/>
  <c r="P341" i="70"/>
  <c r="P137" i="56"/>
  <c r="S97" i="71"/>
  <c r="J327" i="71"/>
  <c r="J155" i="56"/>
  <c r="I341" i="67"/>
  <c r="I75" i="56"/>
  <c r="V341" i="70"/>
  <c r="G115" i="6"/>
  <c r="N352" i="72"/>
  <c r="N162" i="58"/>
  <c r="N162" i="61"/>
  <c r="N406" i="72"/>
  <c r="P98" i="56"/>
  <c r="D126" i="6"/>
  <c r="D150" i="6"/>
  <c r="U172" i="68"/>
  <c r="M316" i="72"/>
  <c r="H162" i="56"/>
  <c r="T150" i="6"/>
  <c r="T126" i="6"/>
  <c r="I171" i="56"/>
  <c r="L193" i="65"/>
  <c r="L24" i="49"/>
  <c r="L250" i="65"/>
  <c r="L24" i="52"/>
  <c r="V159" i="6"/>
  <c r="V119" i="6"/>
  <c r="V135" i="6"/>
  <c r="S327" i="72"/>
  <c r="S173" i="56"/>
  <c r="D190" i="68"/>
  <c r="D81" i="47"/>
  <c r="D290" i="65"/>
  <c r="D24" i="54"/>
  <c r="N334" i="72"/>
  <c r="N162" i="57"/>
  <c r="D173" i="64"/>
  <c r="D3" i="47"/>
  <c r="J378" i="64"/>
  <c r="J17" i="56"/>
  <c r="F190" i="68"/>
  <c r="F81" i="47"/>
  <c r="D334" i="72"/>
  <c r="D162" i="57"/>
  <c r="U155" i="56"/>
  <c r="O334" i="72"/>
  <c r="O162" i="57"/>
  <c r="V378" i="64"/>
  <c r="V17" i="56"/>
  <c r="M155" i="66"/>
  <c r="M43" i="47"/>
  <c r="K329" i="71"/>
  <c r="K157" i="56"/>
  <c r="S425" i="68"/>
  <c r="S98" i="56"/>
  <c r="J343" i="67"/>
  <c r="J77" i="56"/>
  <c r="O290" i="70"/>
  <c r="O124" i="54"/>
  <c r="O341" i="66"/>
  <c r="O56" i="56"/>
  <c r="I343" i="70"/>
  <c r="C341" i="70"/>
  <c r="C137" i="56"/>
  <c r="R161" i="45"/>
  <c r="O327" i="72"/>
  <c r="O173" i="56"/>
  <c r="C341" i="67"/>
  <c r="C75" i="56"/>
  <c r="E151" i="71"/>
  <c r="E143" i="47"/>
  <c r="E155" i="66"/>
  <c r="E43" i="47"/>
  <c r="U316" i="72"/>
  <c r="G161" i="53"/>
  <c r="R115" i="6"/>
  <c r="K352" i="72"/>
  <c r="K162" i="58"/>
  <c r="K406" i="72"/>
  <c r="K162" i="61"/>
  <c r="C142" i="65"/>
  <c r="C117" i="65"/>
  <c r="C136" i="65" s="1"/>
  <c r="U25" i="24"/>
  <c r="U25" i="27" s="1"/>
  <c r="U17" i="20"/>
  <c r="E153" i="56"/>
  <c r="U162" i="56"/>
  <c r="B205" i="72"/>
  <c r="K163" i="56"/>
  <c r="G32" i="24"/>
  <c r="G32" i="27" s="1"/>
  <c r="G32" i="21"/>
  <c r="G27" i="20"/>
  <c r="O345" i="70"/>
  <c r="R194" i="64"/>
  <c r="R3" i="48"/>
  <c r="R257" i="64"/>
  <c r="R3" i="51"/>
  <c r="O187" i="72"/>
  <c r="O161" i="49"/>
  <c r="O241" i="72"/>
  <c r="O161" i="52"/>
  <c r="H331" i="72"/>
  <c r="U112" i="6"/>
  <c r="G339" i="67"/>
  <c r="J341" i="70"/>
  <c r="C119" i="6"/>
  <c r="C159" i="6"/>
  <c r="C135" i="6"/>
  <c r="C104" i="6"/>
  <c r="R174" i="65"/>
  <c r="R24" i="48"/>
  <c r="R231" i="65"/>
  <c r="R24" i="51"/>
  <c r="D174" i="70"/>
  <c r="D124" i="48"/>
  <c r="D124" i="51"/>
  <c r="D231" i="70"/>
  <c r="J172" i="68"/>
  <c r="J142" i="68"/>
  <c r="J166" i="68" s="1"/>
  <c r="J269" i="66"/>
  <c r="F316" i="72"/>
  <c r="T17" i="13"/>
  <c r="T17" i="16" s="1"/>
  <c r="T17" i="10"/>
  <c r="E174" i="70"/>
  <c r="E124" i="48"/>
  <c r="E124" i="51"/>
  <c r="E231" i="70"/>
  <c r="V352" i="72"/>
  <c r="V162" i="58"/>
  <c r="V406" i="72"/>
  <c r="V162" i="61"/>
  <c r="C135" i="56"/>
  <c r="M174" i="67"/>
  <c r="M62" i="48"/>
  <c r="M62" i="51"/>
  <c r="M231" i="67"/>
  <c r="P172" i="68"/>
  <c r="P142" i="68"/>
  <c r="P166" i="68" s="1"/>
  <c r="G142" i="66"/>
  <c r="G117" i="66"/>
  <c r="G136" i="66" s="1"/>
  <c r="O3" i="52"/>
  <c r="G423" i="68"/>
  <c r="J158" i="64"/>
  <c r="J131" i="64"/>
  <c r="J152" i="64" s="1"/>
  <c r="O103" i="56"/>
  <c r="J60" i="56"/>
  <c r="C345" i="67"/>
  <c r="J54" i="56"/>
  <c r="I159" i="56"/>
  <c r="J161" i="49"/>
  <c r="G269" i="70"/>
  <c r="I81" i="53"/>
  <c r="B3" i="50"/>
  <c r="D316" i="72"/>
  <c r="P212" i="70"/>
  <c r="P334" i="68"/>
  <c r="C43" i="49"/>
  <c r="L193" i="67"/>
  <c r="B126" i="6"/>
  <c r="B150" i="6"/>
  <c r="M194" i="64"/>
  <c r="M3" i="48"/>
  <c r="M3" i="51"/>
  <c r="M257" i="64"/>
  <c r="I32" i="23"/>
  <c r="I32" i="26" s="1"/>
  <c r="I27" i="19"/>
  <c r="I27" i="23" s="1"/>
  <c r="I27" i="26" s="1"/>
  <c r="M135" i="56"/>
  <c r="E174" i="65"/>
  <c r="E24" i="48"/>
  <c r="E24" i="51"/>
  <c r="E231" i="65"/>
  <c r="V25" i="21"/>
  <c r="P32" i="23"/>
  <c r="P32" i="26" s="1"/>
  <c r="P27" i="19"/>
  <c r="P27" i="23" s="1"/>
  <c r="P27" i="26" s="1"/>
  <c r="G119" i="6"/>
  <c r="G135" i="6"/>
  <c r="G159" i="6"/>
  <c r="G104" i="6"/>
  <c r="C158" i="64"/>
  <c r="C131" i="64"/>
  <c r="C152" i="64" s="1"/>
  <c r="F174" i="67"/>
  <c r="F62" i="48"/>
  <c r="F231" i="67"/>
  <c r="F62" i="51"/>
  <c r="C153" i="56"/>
  <c r="O3" i="46"/>
  <c r="I62" i="52"/>
  <c r="I162" i="56"/>
  <c r="C81" i="49"/>
  <c r="P43" i="53"/>
  <c r="T112" i="6"/>
  <c r="I96" i="56"/>
  <c r="L339" i="70"/>
  <c r="G430" i="68"/>
  <c r="L341" i="66"/>
  <c r="K169" i="72"/>
  <c r="K161" i="48"/>
  <c r="K161" i="51"/>
  <c r="K223" i="72"/>
  <c r="P32" i="24"/>
  <c r="P32" i="27" s="1"/>
  <c r="P32" i="21"/>
  <c r="P27" i="20"/>
  <c r="J352" i="72"/>
  <c r="J162" i="58"/>
  <c r="J406" i="72"/>
  <c r="J162" i="61"/>
  <c r="F339" i="66"/>
  <c r="J15" i="56"/>
  <c r="T325" i="72"/>
  <c r="I43" i="53"/>
  <c r="I150" i="6"/>
  <c r="I126" i="6"/>
  <c r="B161" i="49"/>
  <c r="N162" i="56"/>
  <c r="L299" i="64"/>
  <c r="O24" i="52"/>
  <c r="G32" i="23"/>
  <c r="G32" i="26" s="1"/>
  <c r="G27" i="19"/>
  <c r="G27" i="23" s="1"/>
  <c r="G27" i="26" s="1"/>
  <c r="K159" i="56"/>
  <c r="I205" i="71"/>
  <c r="I143" i="50"/>
  <c r="I259" i="71"/>
  <c r="I143" i="53"/>
  <c r="H135" i="6"/>
  <c r="H119" i="6"/>
  <c r="H159" i="6"/>
  <c r="M423" i="68"/>
  <c r="E141" i="56"/>
  <c r="R135" i="6"/>
  <c r="R159" i="6"/>
  <c r="R119" i="6"/>
  <c r="O177" i="56"/>
  <c r="K115" i="6"/>
  <c r="M153" i="56"/>
  <c r="J79" i="56"/>
  <c r="H430" i="68"/>
  <c r="J325" i="72"/>
  <c r="L24" i="53"/>
  <c r="J212" i="70"/>
  <c r="G215" i="64"/>
  <c r="C163" i="56"/>
  <c r="G3" i="50"/>
  <c r="O43" i="52"/>
  <c r="B81" i="50"/>
  <c r="L62" i="50"/>
  <c r="L143" i="45"/>
  <c r="L143" i="46" s="1"/>
  <c r="J250" i="67"/>
  <c r="I103" i="56"/>
  <c r="M214" i="68"/>
  <c r="M81" i="48"/>
  <c r="M286" i="68"/>
  <c r="M81" i="51"/>
  <c r="N115" i="6"/>
  <c r="F112" i="6"/>
  <c r="Q339" i="66"/>
  <c r="N32" i="23"/>
  <c r="N32" i="26" s="1"/>
  <c r="N27" i="19"/>
  <c r="N27" i="23" s="1"/>
  <c r="N27" i="26" s="1"/>
  <c r="L142" i="66"/>
  <c r="L117" i="66"/>
  <c r="L136" i="66" s="1"/>
  <c r="E331" i="71"/>
  <c r="E169" i="72"/>
  <c r="E161" i="48"/>
  <c r="E223" i="72"/>
  <c r="E161" i="51"/>
  <c r="Q345" i="70"/>
  <c r="V161" i="6"/>
  <c r="V121" i="6"/>
  <c r="V137" i="6"/>
  <c r="O290" i="65"/>
  <c r="O24" i="54"/>
  <c r="K155" i="70"/>
  <c r="K124" i="47"/>
  <c r="I142" i="65"/>
  <c r="I117" i="65"/>
  <c r="I136" i="65" s="1"/>
  <c r="O187" i="71"/>
  <c r="O143" i="49"/>
  <c r="O143" i="52"/>
  <c r="O241" i="71"/>
  <c r="F214" i="68"/>
  <c r="F81" i="48"/>
  <c r="F286" i="68"/>
  <c r="F81" i="51"/>
  <c r="D155" i="67"/>
  <c r="D62" i="47"/>
  <c r="L425" i="68"/>
  <c r="L98" i="56"/>
  <c r="C175" i="56"/>
  <c r="I327" i="71"/>
  <c r="I155" i="56"/>
  <c r="L327" i="71"/>
  <c r="L155" i="56"/>
  <c r="U341" i="65"/>
  <c r="U37" i="56"/>
  <c r="S40" i="46"/>
  <c r="S152" i="65"/>
  <c r="S97" i="72"/>
  <c r="U341" i="67"/>
  <c r="U75" i="56"/>
  <c r="H100" i="56"/>
  <c r="V341" i="65"/>
  <c r="V37" i="56"/>
  <c r="N155" i="66"/>
  <c r="N43" i="47"/>
  <c r="S341" i="70"/>
  <c r="S137" i="56"/>
  <c r="H190" i="68"/>
  <c r="H81" i="47"/>
  <c r="O341" i="67"/>
  <c r="O75" i="56"/>
  <c r="N173" i="64"/>
  <c r="N3" i="47"/>
  <c r="K155" i="66"/>
  <c r="K43" i="47"/>
  <c r="L334" i="72"/>
  <c r="L162" i="57"/>
  <c r="K173" i="64"/>
  <c r="K3" i="47"/>
  <c r="U152" i="67"/>
  <c r="U78" i="46"/>
  <c r="H151" i="72"/>
  <c r="H161" i="47"/>
  <c r="N290" i="65"/>
  <c r="N24" i="54"/>
  <c r="Q126" i="6"/>
  <c r="Q150" i="6"/>
  <c r="O124" i="52"/>
  <c r="J3" i="16"/>
  <c r="L103" i="56"/>
  <c r="J212" i="67"/>
  <c r="J62" i="50"/>
  <c r="J62" i="53"/>
  <c r="J269" i="67"/>
  <c r="C193" i="65"/>
  <c r="C24" i="49"/>
  <c r="C24" i="52"/>
  <c r="C250" i="65"/>
  <c r="M112" i="6"/>
  <c r="E325" i="71"/>
  <c r="M126" i="6"/>
  <c r="M150" i="6"/>
  <c r="K162" i="56"/>
  <c r="O119" i="6"/>
  <c r="O135" i="6"/>
  <c r="O159" i="6"/>
  <c r="O104" i="6"/>
  <c r="F15" i="56"/>
  <c r="R32" i="24"/>
  <c r="R32" i="27" s="1"/>
  <c r="R32" i="21"/>
  <c r="R27" i="20"/>
  <c r="G130" i="46"/>
  <c r="G124" i="45"/>
  <c r="G124" i="46" s="1"/>
  <c r="E214" i="68"/>
  <c r="E81" i="48"/>
  <c r="E286" i="68"/>
  <c r="E81" i="51"/>
  <c r="J238" i="68"/>
  <c r="J81" i="49"/>
  <c r="J81" i="52"/>
  <c r="J310" i="68"/>
  <c r="J43" i="50"/>
  <c r="O310" i="68"/>
  <c r="U49" i="46"/>
  <c r="D345" i="70"/>
  <c r="C141" i="56"/>
  <c r="O25" i="21"/>
  <c r="C339" i="70"/>
  <c r="P238" i="68"/>
  <c r="P81" i="49"/>
  <c r="P81" i="52"/>
  <c r="P310" i="68"/>
  <c r="G193" i="66"/>
  <c r="G43" i="49"/>
  <c r="G43" i="52"/>
  <c r="G250" i="66"/>
  <c r="P119" i="6"/>
  <c r="P159" i="6"/>
  <c r="P135" i="6"/>
  <c r="P104" i="6"/>
  <c r="O3" i="49"/>
  <c r="J215" i="64"/>
  <c r="J3" i="49"/>
  <c r="J3" i="52"/>
  <c r="J278" i="64"/>
  <c r="N174" i="66"/>
  <c r="N43" i="48"/>
  <c r="N231" i="66"/>
  <c r="N43" i="51"/>
  <c r="E352" i="72"/>
  <c r="E162" i="58"/>
  <c r="E162" i="61"/>
  <c r="E406" i="72"/>
  <c r="O430" i="68"/>
  <c r="Q32" i="24"/>
  <c r="Q32" i="27" s="1"/>
  <c r="Q32" i="21"/>
  <c r="Q27" i="20"/>
  <c r="J345" i="66"/>
  <c r="J339" i="66"/>
  <c r="G68" i="46"/>
  <c r="G62" i="45"/>
  <c r="G62" i="46" s="1"/>
  <c r="I331" i="71"/>
  <c r="J187" i="72"/>
  <c r="G124" i="50"/>
  <c r="O162" i="56"/>
  <c r="I334" i="68"/>
  <c r="B236" i="64"/>
  <c r="P81" i="50"/>
  <c r="C193" i="66"/>
  <c r="L9" i="46"/>
  <c r="L3" i="45"/>
  <c r="R174" i="67"/>
  <c r="R62" i="48"/>
  <c r="R231" i="67"/>
  <c r="R62" i="51"/>
  <c r="J32" i="23"/>
  <c r="J32" i="26" s="1"/>
  <c r="J27" i="19"/>
  <c r="J27" i="23" s="1"/>
  <c r="J27" i="26" s="1"/>
  <c r="M119" i="6"/>
  <c r="M135" i="6"/>
  <c r="M159" i="6"/>
  <c r="M339" i="70"/>
  <c r="C215" i="64"/>
  <c r="C3" i="49"/>
  <c r="C278" i="64"/>
  <c r="C3" i="52"/>
  <c r="Q73" i="56"/>
  <c r="N194" i="64"/>
  <c r="N3" i="48"/>
  <c r="N3" i="51"/>
  <c r="N257" i="64"/>
  <c r="C325" i="71"/>
  <c r="I250" i="67"/>
  <c r="G126" i="6"/>
  <c r="G150" i="6"/>
  <c r="I163" i="56"/>
  <c r="C238" i="68"/>
  <c r="P269" i="66"/>
  <c r="G3" i="16"/>
  <c r="L115" i="71"/>
  <c r="L133" i="71" s="1"/>
  <c r="F103" i="56"/>
  <c r="E194" i="64"/>
  <c r="E3" i="48"/>
  <c r="E3" i="51"/>
  <c r="E257" i="64"/>
  <c r="I423" i="68"/>
  <c r="K135" i="56"/>
  <c r="Q352" i="72"/>
  <c r="Q162" i="58"/>
  <c r="Q406" i="72"/>
  <c r="Q162" i="61"/>
  <c r="D169" i="72"/>
  <c r="D161" i="48"/>
  <c r="D161" i="51"/>
  <c r="D223" i="72"/>
  <c r="P41" i="56"/>
  <c r="J376" i="64"/>
  <c r="F153" i="56"/>
  <c r="K119" i="6"/>
  <c r="K135" i="6"/>
  <c r="K159" i="6"/>
  <c r="I269" i="66"/>
  <c r="S316" i="72"/>
  <c r="C317" i="72"/>
  <c r="B187" i="72"/>
  <c r="D13" i="21"/>
  <c r="L3" i="50"/>
  <c r="P24" i="52"/>
  <c r="O24" i="49"/>
  <c r="H174" i="67"/>
  <c r="H62" i="48"/>
  <c r="H231" i="67"/>
  <c r="H62" i="51"/>
  <c r="K331" i="71"/>
  <c r="O25" i="24"/>
  <c r="O25" i="27" s="1"/>
  <c r="O17" i="20"/>
  <c r="J32" i="24"/>
  <c r="J32" i="27" s="1"/>
  <c r="J32" i="21"/>
  <c r="J27" i="20"/>
  <c r="E345" i="70"/>
  <c r="O331" i="72"/>
  <c r="M325" i="71"/>
  <c r="R174" i="70"/>
  <c r="R124" i="48"/>
  <c r="R124" i="51"/>
  <c r="R231" i="70"/>
  <c r="J345" i="67"/>
  <c r="N119" i="6"/>
  <c r="N135" i="6"/>
  <c r="N159" i="6"/>
  <c r="N41" i="56"/>
  <c r="M174" i="65"/>
  <c r="M24" i="48"/>
  <c r="M24" i="51"/>
  <c r="M231" i="65"/>
  <c r="C68" i="46"/>
  <c r="C62" i="45"/>
  <c r="C62" i="46" s="1"/>
  <c r="P250" i="66"/>
  <c r="L24" i="50"/>
  <c r="C162" i="56"/>
  <c r="G236" i="64"/>
  <c r="O250" i="66"/>
  <c r="B262" i="68"/>
  <c r="L212" i="67"/>
  <c r="J62" i="49"/>
  <c r="V114" i="6"/>
  <c r="I430" i="68"/>
  <c r="K103" i="56"/>
  <c r="L193" i="66"/>
  <c r="L43" i="49"/>
  <c r="L250" i="66"/>
  <c r="L43" i="52"/>
  <c r="D171" i="56"/>
  <c r="F135" i="56"/>
  <c r="C212" i="66"/>
  <c r="C43" i="50"/>
  <c r="C269" i="66"/>
  <c r="C43" i="53"/>
  <c r="L378" i="64"/>
  <c r="L17" i="56"/>
  <c r="N155" i="65"/>
  <c r="N24" i="47"/>
  <c r="N190" i="68"/>
  <c r="N81" i="47"/>
  <c r="K151" i="71"/>
  <c r="K143" i="47"/>
  <c r="U327" i="71"/>
  <c r="J162" i="56"/>
  <c r="E126" i="6"/>
  <c r="E150" i="6"/>
  <c r="H316" i="72"/>
  <c r="O114" i="6"/>
  <c r="C159" i="56"/>
  <c r="L119" i="6"/>
  <c r="L159" i="6"/>
  <c r="L135" i="6"/>
  <c r="L104" i="6"/>
  <c r="D32" i="23"/>
  <c r="D32" i="26" s="1"/>
  <c r="D27" i="19"/>
  <c r="D27" i="23" s="1"/>
  <c r="D27" i="26" s="1"/>
  <c r="M352" i="72"/>
  <c r="M162" i="58"/>
  <c r="M406" i="72"/>
  <c r="M162" i="61"/>
  <c r="F155" i="67"/>
  <c r="F62" i="47"/>
  <c r="S341" i="67"/>
  <c r="S75" i="56"/>
  <c r="C341" i="66"/>
  <c r="C56" i="56"/>
  <c r="L341" i="67"/>
  <c r="L75" i="56"/>
  <c r="H290" i="65"/>
  <c r="H24" i="54"/>
  <c r="E151" i="72"/>
  <c r="E161" i="47"/>
  <c r="D151" i="72"/>
  <c r="D161" i="47"/>
  <c r="M173" i="64"/>
  <c r="M3" i="47"/>
  <c r="S334" i="72"/>
  <c r="S162" i="57"/>
  <c r="Q155" i="67"/>
  <c r="Q62" i="47"/>
  <c r="Q155" i="66"/>
  <c r="Q43" i="47"/>
  <c r="N329" i="72"/>
  <c r="D155" i="65"/>
  <c r="D24" i="47"/>
  <c r="J327" i="72"/>
  <c r="J173" i="56"/>
  <c r="M290" i="65"/>
  <c r="M24" i="54"/>
  <c r="M190" i="68"/>
  <c r="M81" i="47"/>
  <c r="G155" i="56"/>
  <c r="E155" i="70"/>
  <c r="E124" i="47"/>
  <c r="P341" i="67"/>
  <c r="P75" i="56"/>
  <c r="S148" i="72"/>
  <c r="S176" i="46"/>
  <c r="R151" i="71"/>
  <c r="R143" i="47"/>
  <c r="K155" i="65"/>
  <c r="K24" i="47"/>
  <c r="O250" i="70"/>
  <c r="L430" i="68"/>
  <c r="L32" i="23"/>
  <c r="L32" i="26" s="1"/>
  <c r="L27" i="19"/>
  <c r="L27" i="23" s="1"/>
  <c r="L27" i="26" s="1"/>
  <c r="J115" i="6"/>
  <c r="G327" i="71"/>
  <c r="B9" i="46"/>
  <c r="B3" i="45"/>
  <c r="U376" i="64"/>
  <c r="L137" i="56"/>
  <c r="M17" i="13"/>
  <c r="M17" i="16" s="1"/>
  <c r="M17" i="10"/>
  <c r="M3" i="9"/>
  <c r="I73" i="56"/>
  <c r="M32" i="24"/>
  <c r="M32" i="27" s="1"/>
  <c r="M32" i="21"/>
  <c r="M27" i="20"/>
  <c r="R79" i="56"/>
  <c r="G75" i="56"/>
  <c r="K174" i="70"/>
  <c r="K124" i="48"/>
  <c r="K231" i="70"/>
  <c r="K124" i="51"/>
  <c r="G142" i="70"/>
  <c r="G117" i="70"/>
  <c r="G136" i="70" s="1"/>
  <c r="M115" i="6"/>
  <c r="J316" i="72"/>
  <c r="J212" i="66"/>
  <c r="C212" i="70"/>
  <c r="O81" i="52"/>
  <c r="U13" i="21"/>
  <c r="C24" i="50"/>
  <c r="S126" i="6"/>
  <c r="S150" i="6"/>
  <c r="U142" i="66"/>
  <c r="C345" i="70"/>
  <c r="N32" i="24"/>
  <c r="N32" i="27" s="1"/>
  <c r="N32" i="21"/>
  <c r="N27" i="20"/>
  <c r="Q345" i="67"/>
  <c r="T339" i="65"/>
  <c r="C115" i="6"/>
  <c r="K174" i="65"/>
  <c r="K24" i="48"/>
  <c r="K231" i="65"/>
  <c r="K24" i="51"/>
  <c r="N214" i="68"/>
  <c r="N81" i="48"/>
  <c r="N81" i="51"/>
  <c r="N286" i="68"/>
  <c r="O215" i="64"/>
  <c r="B3" i="13"/>
  <c r="B3" i="10"/>
  <c r="K169" i="71"/>
  <c r="K143" i="48"/>
  <c r="K223" i="71"/>
  <c r="K143" i="51"/>
  <c r="L115" i="6"/>
  <c r="G142" i="67"/>
  <c r="G117" i="67"/>
  <c r="G136" i="67" s="1"/>
  <c r="G212" i="70"/>
  <c r="O163" i="56"/>
  <c r="I81" i="50"/>
  <c r="P262" i="68"/>
  <c r="L158" i="64"/>
  <c r="L131" i="64"/>
  <c r="L152" i="64" s="1"/>
  <c r="Q174" i="66"/>
  <c r="Q43" i="48"/>
  <c r="Q231" i="66"/>
  <c r="Q43" i="51"/>
  <c r="H32" i="24"/>
  <c r="H32" i="27" s="1"/>
  <c r="H32" i="21"/>
  <c r="H27" i="20"/>
  <c r="Q339" i="67"/>
  <c r="O334" i="68"/>
  <c r="I62" i="49"/>
  <c r="P3" i="46"/>
  <c r="O3" i="16"/>
  <c r="P124" i="49"/>
  <c r="P43" i="50"/>
  <c r="F430" i="68"/>
  <c r="F174" i="66"/>
  <c r="F43" i="48"/>
  <c r="F231" i="66"/>
  <c r="F43" i="51"/>
  <c r="K339" i="70"/>
  <c r="T352" i="72"/>
  <c r="T162" i="58"/>
  <c r="T162" i="61"/>
  <c r="T406" i="72"/>
  <c r="D32" i="24"/>
  <c r="D32" i="27" s="1"/>
  <c r="D32" i="21"/>
  <c r="D27" i="20"/>
  <c r="P345" i="65"/>
  <c r="D174" i="67"/>
  <c r="D62" i="48"/>
  <c r="D231" i="67"/>
  <c r="D62" i="51"/>
  <c r="F325" i="71"/>
  <c r="Q115" i="6"/>
  <c r="C25" i="24"/>
  <c r="C25" i="27" s="1"/>
  <c r="C25" i="21"/>
  <c r="C17" i="20"/>
  <c r="I43" i="50"/>
  <c r="L236" i="64"/>
  <c r="H126" i="6"/>
  <c r="H150" i="6"/>
  <c r="P250" i="65"/>
  <c r="O193" i="65"/>
  <c r="D103" i="56"/>
  <c r="O54" i="56"/>
  <c r="K194" i="64"/>
  <c r="K3" i="48"/>
  <c r="K257" i="64"/>
  <c r="K3" i="51"/>
  <c r="J22" i="56"/>
  <c r="I141" i="56"/>
  <c r="N345" i="65"/>
  <c r="C142" i="67"/>
  <c r="C117" i="67"/>
  <c r="C136" i="67" s="1"/>
  <c r="O299" i="64"/>
  <c r="L212" i="65"/>
  <c r="I161" i="53"/>
  <c r="O43" i="49"/>
  <c r="G269" i="66"/>
  <c r="J193" i="67"/>
  <c r="D214" i="68"/>
  <c r="D81" i="48"/>
  <c r="D81" i="51"/>
  <c r="D286" i="68"/>
  <c r="S25" i="24"/>
  <c r="S25" i="27" s="1"/>
  <c r="S25" i="21"/>
  <c r="S17" i="20"/>
  <c r="J135" i="6"/>
  <c r="J119" i="6"/>
  <c r="J159" i="6"/>
  <c r="J104" i="6"/>
  <c r="E169" i="71"/>
  <c r="E143" i="48"/>
  <c r="E143" i="51"/>
  <c r="E223" i="71"/>
  <c r="U17" i="56"/>
  <c r="S135" i="56"/>
  <c r="D325" i="72"/>
  <c r="F41" i="56"/>
  <c r="F339" i="70"/>
  <c r="N171" i="56"/>
  <c r="S161" i="6"/>
  <c r="S121" i="6"/>
  <c r="S137" i="6"/>
  <c r="M155" i="70"/>
  <c r="M124" i="47"/>
  <c r="T130" i="46"/>
  <c r="T30" i="24"/>
  <c r="T30" i="27" s="1"/>
  <c r="T30" i="21"/>
  <c r="I352" i="72"/>
  <c r="I162" i="58"/>
  <c r="I406" i="72"/>
  <c r="I162" i="61"/>
  <c r="K214" i="68"/>
  <c r="K81" i="48"/>
  <c r="K81" i="51"/>
  <c r="K286" i="68"/>
  <c r="V25" i="24"/>
  <c r="V25" i="27" s="1"/>
  <c r="V17" i="20"/>
  <c r="J269" i="70"/>
  <c r="U327" i="72"/>
  <c r="J98" i="56"/>
  <c r="U425" i="68"/>
  <c r="U98" i="56"/>
  <c r="L327" i="72"/>
  <c r="L173" i="56"/>
  <c r="V341" i="67"/>
  <c r="V75" i="56"/>
  <c r="I334" i="72"/>
  <c r="I162" i="57"/>
  <c r="H155" i="66"/>
  <c r="H43" i="47"/>
  <c r="E290" i="65"/>
  <c r="E24" i="54"/>
  <c r="I79" i="6"/>
  <c r="J341" i="67"/>
  <c r="J75" i="56"/>
  <c r="C334" i="72"/>
  <c r="C162" i="57"/>
  <c r="S187" i="68"/>
  <c r="S102" i="46"/>
  <c r="T30" i="25"/>
  <c r="T30" i="28" s="1"/>
  <c r="R151" i="72"/>
  <c r="R161" i="47"/>
  <c r="F155" i="65"/>
  <c r="F24" i="47"/>
  <c r="R100" i="56"/>
  <c r="E139" i="56"/>
  <c r="Q139" i="56"/>
  <c r="D151" i="71"/>
  <c r="D143" i="47"/>
  <c r="J290" i="65"/>
  <c r="J24" i="54"/>
  <c r="P290" i="65"/>
  <c r="P24" i="54"/>
  <c r="Q190" i="68"/>
  <c r="Q81" i="47"/>
  <c r="K151" i="72"/>
  <c r="K161" i="47"/>
  <c r="O360" i="68"/>
  <c r="O81" i="54"/>
  <c r="L139" i="56"/>
  <c r="F173" i="64"/>
  <c r="F3" i="47"/>
  <c r="C341" i="65"/>
  <c r="C37" i="56"/>
  <c r="L329" i="71"/>
  <c r="L157" i="56"/>
  <c r="P341" i="66"/>
  <c r="P56" i="56"/>
  <c r="J124" i="49"/>
  <c r="O124" i="49"/>
  <c r="G114" i="6"/>
  <c r="O155" i="56"/>
  <c r="R81" i="44"/>
  <c r="B158" i="64"/>
  <c r="B131" i="64"/>
  <c r="B152" i="64" s="1"/>
  <c r="P205" i="71"/>
  <c r="P143" i="50"/>
  <c r="P259" i="71"/>
  <c r="P143" i="53"/>
  <c r="F169" i="72"/>
  <c r="F161" i="48"/>
  <c r="F161" i="51"/>
  <c r="F223" i="72"/>
  <c r="C262" i="68"/>
  <c r="C81" i="50"/>
  <c r="C334" i="68"/>
  <c r="C81" i="53"/>
  <c r="U352" i="72"/>
  <c r="U162" i="58"/>
  <c r="U162" i="61"/>
  <c r="U406" i="72"/>
  <c r="F115" i="6"/>
  <c r="I62" i="53"/>
  <c r="B269" i="66"/>
  <c r="V162" i="56"/>
  <c r="N174" i="70"/>
  <c r="N124" i="48"/>
  <c r="N231" i="70"/>
  <c r="N124" i="51"/>
  <c r="R161" i="44"/>
  <c r="U341" i="70"/>
  <c r="H194" i="64"/>
  <c r="H3" i="48"/>
  <c r="H257" i="64"/>
  <c r="H3" i="51"/>
  <c r="G341" i="67"/>
  <c r="G193" i="70"/>
  <c r="G124" i="49"/>
  <c r="G124" i="52"/>
  <c r="G250" i="70"/>
  <c r="F169" i="71"/>
  <c r="F143" i="48"/>
  <c r="F143" i="51"/>
  <c r="F223" i="71"/>
  <c r="G241" i="72"/>
  <c r="O81" i="49"/>
  <c r="P62" i="49"/>
  <c r="Q162" i="56"/>
  <c r="S166" i="46"/>
  <c r="Q169" i="72"/>
  <c r="Q161" i="48"/>
  <c r="Q223" i="72"/>
  <c r="Q161" i="51"/>
  <c r="C155" i="56"/>
  <c r="H174" i="66"/>
  <c r="H43" i="48"/>
  <c r="H43" i="51"/>
  <c r="H231" i="66"/>
  <c r="P96" i="56"/>
  <c r="P241" i="72"/>
  <c r="G112" i="6"/>
  <c r="G79" i="6"/>
  <c r="Q345" i="66"/>
  <c r="U158" i="64"/>
  <c r="E32" i="24"/>
  <c r="E32" i="27" s="1"/>
  <c r="E32" i="21"/>
  <c r="E27" i="20"/>
  <c r="G193" i="67"/>
  <c r="G62" i="49"/>
  <c r="G62" i="52"/>
  <c r="G250" i="67"/>
  <c r="I250" i="66"/>
  <c r="I262" i="68"/>
  <c r="H17" i="13"/>
  <c r="H17" i="16" s="1"/>
  <c r="H17" i="10"/>
  <c r="H3" i="9"/>
  <c r="T316" i="72"/>
  <c r="L215" i="64"/>
  <c r="L3" i="49"/>
  <c r="L278" i="64"/>
  <c r="L3" i="52"/>
  <c r="J73" i="56"/>
  <c r="K32" i="23"/>
  <c r="K32" i="26" s="1"/>
  <c r="K27" i="19"/>
  <c r="K27" i="23" s="1"/>
  <c r="K27" i="26" s="1"/>
  <c r="H22" i="56"/>
  <c r="C316" i="72"/>
  <c r="B81" i="49"/>
  <c r="M162" i="56"/>
  <c r="I193" i="67"/>
  <c r="I124" i="52"/>
  <c r="N317" i="72"/>
  <c r="P212" i="66"/>
  <c r="T162" i="56"/>
  <c r="E171" i="56"/>
  <c r="Q32" i="23"/>
  <c r="Q32" i="26" s="1"/>
  <c r="Q27" i="19"/>
  <c r="Q27" i="23" s="1"/>
  <c r="Q27" i="26" s="1"/>
  <c r="L30" i="46"/>
  <c r="L24" i="45"/>
  <c r="L24" i="46" s="1"/>
  <c r="I25" i="24"/>
  <c r="I25" i="27" s="1"/>
  <c r="I17" i="20"/>
  <c r="C35" i="56"/>
  <c r="U9" i="46"/>
  <c r="I212" i="66"/>
  <c r="J269" i="65"/>
  <c r="P24" i="49"/>
  <c r="D430" i="68"/>
  <c r="L73" i="56"/>
  <c r="O339" i="66"/>
  <c r="J383" i="64"/>
  <c r="I345" i="70"/>
  <c r="C73" i="56"/>
  <c r="H115" i="6"/>
  <c r="S162" i="56"/>
  <c r="P141" i="56"/>
  <c r="O115" i="6"/>
  <c r="I25" i="21"/>
  <c r="C193" i="67"/>
  <c r="C62" i="49"/>
  <c r="C250" i="67"/>
  <c r="C62" i="52"/>
  <c r="O3" i="53"/>
  <c r="E316" i="72"/>
  <c r="I259" i="72"/>
  <c r="P24" i="53"/>
  <c r="O193" i="66"/>
  <c r="G43" i="53"/>
  <c r="F79" i="56"/>
  <c r="P112" i="6"/>
  <c r="P79" i="6"/>
  <c r="Q430" i="68"/>
  <c r="D96" i="56"/>
  <c r="K32" i="24"/>
  <c r="K32" i="27" s="1"/>
  <c r="K32" i="21"/>
  <c r="K27" i="20"/>
  <c r="U378" i="64"/>
  <c r="S339" i="70"/>
  <c r="F345" i="65"/>
  <c r="N325" i="72"/>
  <c r="L3" i="16"/>
  <c r="R88" i="70"/>
  <c r="P87" i="71"/>
  <c r="V89" i="69"/>
  <c r="S107" i="68"/>
  <c r="R104" i="6"/>
  <c r="T89" i="66"/>
  <c r="U88" i="67"/>
  <c r="M104" i="6"/>
  <c r="R83" i="72"/>
  <c r="Q84" i="65"/>
  <c r="T89" i="65"/>
  <c r="T83" i="71"/>
  <c r="U84" i="71"/>
  <c r="P88" i="72"/>
  <c r="N103" i="68"/>
  <c r="P84" i="72"/>
  <c r="S88" i="70"/>
  <c r="S85" i="65"/>
  <c r="Q104" i="6"/>
  <c r="V99" i="68"/>
  <c r="N104" i="6"/>
  <c r="R108" i="68"/>
  <c r="T84" i="67"/>
  <c r="P104" i="68"/>
  <c r="O88" i="71"/>
  <c r="O88" i="65"/>
  <c r="V89" i="67"/>
  <c r="D104" i="6"/>
  <c r="N87" i="72"/>
  <c r="R3" i="46" l="1"/>
  <c r="C3" i="16"/>
  <c r="P25" i="21"/>
  <c r="N100" i="56"/>
  <c r="Q77" i="56"/>
  <c r="L343" i="70"/>
  <c r="P343" i="66"/>
  <c r="E3" i="16"/>
  <c r="O343" i="66"/>
  <c r="F58" i="56"/>
  <c r="L427" i="68"/>
  <c r="P343" i="67"/>
  <c r="D157" i="56"/>
  <c r="E343" i="66"/>
  <c r="O58" i="56"/>
  <c r="J157" i="56"/>
  <c r="P77" i="56"/>
  <c r="G77" i="56"/>
  <c r="D77" i="56"/>
  <c r="N3" i="16"/>
  <c r="G100" i="56"/>
  <c r="L19" i="56"/>
  <c r="J161" i="55"/>
  <c r="T17" i="20"/>
  <c r="Q157" i="56"/>
  <c r="R427" i="68"/>
  <c r="N175" i="56"/>
  <c r="G17" i="19"/>
  <c r="G17" i="23" s="1"/>
  <c r="G17" i="26" s="1"/>
  <c r="C343" i="70"/>
  <c r="Q343" i="70"/>
  <c r="L343" i="67"/>
  <c r="M157" i="56"/>
  <c r="C297" i="72"/>
  <c r="D427" i="68"/>
  <c r="F100" i="56"/>
  <c r="D139" i="56"/>
  <c r="E175" i="56"/>
  <c r="F427" i="68"/>
  <c r="R62" i="46"/>
  <c r="R68" i="46"/>
  <c r="C329" i="72"/>
  <c r="Q329" i="72"/>
  <c r="L77" i="56"/>
  <c r="R87" i="46"/>
  <c r="I329" i="71"/>
  <c r="J329" i="72"/>
  <c r="J58" i="56"/>
  <c r="G25" i="21"/>
  <c r="J329" i="71"/>
  <c r="F343" i="66"/>
  <c r="P58" i="56"/>
  <c r="E329" i="72"/>
  <c r="N343" i="67"/>
  <c r="Q329" i="71"/>
  <c r="D343" i="70"/>
  <c r="M329" i="71"/>
  <c r="G343" i="67"/>
  <c r="I139" i="56"/>
  <c r="Q175" i="56"/>
  <c r="N17" i="20"/>
  <c r="N17" i="24" s="1"/>
  <c r="N17" i="27" s="1"/>
  <c r="H17" i="20"/>
  <c r="H17" i="24" s="1"/>
  <c r="H17" i="27" s="1"/>
  <c r="D100" i="56"/>
  <c r="N427" i="68"/>
  <c r="G329" i="71"/>
  <c r="G427" i="68"/>
  <c r="Q343" i="67"/>
  <c r="I157" i="56"/>
  <c r="P17" i="19"/>
  <c r="P17" i="21" s="1"/>
  <c r="C139" i="56"/>
  <c r="D343" i="67"/>
  <c r="I329" i="72"/>
  <c r="J175" i="56"/>
  <c r="R25" i="24"/>
  <c r="R25" i="27" s="1"/>
  <c r="N77" i="56"/>
  <c r="C17" i="19"/>
  <c r="C17" i="23" s="1"/>
  <c r="C17" i="26" s="1"/>
  <c r="Q17" i="20"/>
  <c r="Q17" i="24" s="1"/>
  <c r="Q17" i="27" s="1"/>
  <c r="L58" i="56"/>
  <c r="J297" i="72"/>
  <c r="M175" i="56"/>
  <c r="E343" i="70"/>
  <c r="L380" i="64"/>
  <c r="D329" i="71"/>
  <c r="G157" i="56"/>
  <c r="H427" i="68"/>
  <c r="L100" i="56"/>
  <c r="M343" i="66"/>
  <c r="E58" i="56"/>
  <c r="I175" i="56"/>
  <c r="R166" i="46"/>
  <c r="I111" i="6"/>
  <c r="I78" i="6"/>
  <c r="I90" i="6" s="1"/>
  <c r="R134" i="6"/>
  <c r="R158" i="6"/>
  <c r="R118" i="6"/>
  <c r="N134" i="6"/>
  <c r="N158" i="6"/>
  <c r="N118" i="6"/>
  <c r="Q158" i="6"/>
  <c r="Q118" i="6"/>
  <c r="Q134" i="6"/>
  <c r="D158" i="6"/>
  <c r="D134" i="6"/>
  <c r="D118" i="6"/>
  <c r="M134" i="6"/>
  <c r="M118" i="6"/>
  <c r="M158" i="6"/>
  <c r="U370" i="71"/>
  <c r="U144" i="59"/>
  <c r="U424" i="71"/>
  <c r="U144" i="62"/>
  <c r="O55" i="56"/>
  <c r="S3" i="45"/>
  <c r="O280" i="71"/>
  <c r="O144" i="54"/>
  <c r="O12" i="21"/>
  <c r="R370" i="71"/>
  <c r="R144" i="59"/>
  <c r="R424" i="71"/>
  <c r="R144" i="62"/>
  <c r="K370" i="71"/>
  <c r="K144" i="59"/>
  <c r="K424" i="71"/>
  <c r="K144" i="62"/>
  <c r="C326" i="71"/>
  <c r="C154" i="56"/>
  <c r="S370" i="71"/>
  <c r="S144" i="59"/>
  <c r="S424" i="71"/>
  <c r="S144" i="62"/>
  <c r="U340" i="70"/>
  <c r="U136" i="56"/>
  <c r="T341" i="70"/>
  <c r="T137" i="56"/>
  <c r="M370" i="71"/>
  <c r="M144" i="59"/>
  <c r="M424" i="71"/>
  <c r="M144" i="62"/>
  <c r="T56" i="56"/>
  <c r="L370" i="71"/>
  <c r="L144" i="59"/>
  <c r="L424" i="71"/>
  <c r="L144" i="62"/>
  <c r="I172" i="56"/>
  <c r="D75" i="56"/>
  <c r="T137" i="6"/>
  <c r="T121" i="6"/>
  <c r="T161" i="6"/>
  <c r="U186" i="68"/>
  <c r="U101" i="46"/>
  <c r="V326" i="72"/>
  <c r="V172" i="56"/>
  <c r="J340" i="70"/>
  <c r="H68" i="46"/>
  <c r="H62" i="45"/>
  <c r="H62" i="46" s="1"/>
  <c r="K142" i="70"/>
  <c r="K117" i="70"/>
  <c r="K136" i="70" s="1"/>
  <c r="N142" i="67"/>
  <c r="N117" i="67"/>
  <c r="N136" i="67" s="1"/>
  <c r="M39" i="56"/>
  <c r="M24" i="55"/>
  <c r="N172" i="68"/>
  <c r="N142" i="68"/>
  <c r="N166" i="68" s="1"/>
  <c r="C81" i="55"/>
  <c r="D27" i="24"/>
  <c r="D27" i="27" s="1"/>
  <c r="D27" i="21"/>
  <c r="F175" i="56"/>
  <c r="R205" i="71"/>
  <c r="R143" i="50"/>
  <c r="R259" i="71"/>
  <c r="R143" i="53"/>
  <c r="F193" i="67"/>
  <c r="F62" i="49"/>
  <c r="F62" i="52"/>
  <c r="F250" i="67"/>
  <c r="Q212" i="66"/>
  <c r="Q43" i="50"/>
  <c r="Q43" i="53"/>
  <c r="Q269" i="66"/>
  <c r="T12" i="24"/>
  <c r="T12" i="27" s="1"/>
  <c r="T4" i="20"/>
  <c r="D193" i="67"/>
  <c r="D62" i="49"/>
  <c r="D250" i="67"/>
  <c r="D62" i="52"/>
  <c r="R130" i="46"/>
  <c r="R124" i="45"/>
  <c r="R124" i="46" s="1"/>
  <c r="H12" i="24"/>
  <c r="H12" i="27" s="1"/>
  <c r="H4" i="20"/>
  <c r="E9" i="46"/>
  <c r="E3" i="45"/>
  <c r="K236" i="64"/>
  <c r="K3" i="50"/>
  <c r="K3" i="53"/>
  <c r="K238" i="68"/>
  <c r="K81" i="49"/>
  <c r="K310" i="68"/>
  <c r="K81" i="52"/>
  <c r="N142" i="66"/>
  <c r="N117" i="66"/>
  <c r="N136" i="66" s="1"/>
  <c r="J39" i="56"/>
  <c r="J24" i="55"/>
  <c r="J24" i="56" s="1"/>
  <c r="F187" i="72"/>
  <c r="F161" i="49"/>
  <c r="F161" i="52"/>
  <c r="F241" i="72"/>
  <c r="L12" i="24"/>
  <c r="L12" i="27" s="1"/>
  <c r="L4" i="20"/>
  <c r="H385" i="65"/>
  <c r="H24" i="59"/>
  <c r="H442" i="65"/>
  <c r="H24" i="62"/>
  <c r="G27" i="21"/>
  <c r="G27" i="24"/>
  <c r="G27" i="27" s="1"/>
  <c r="D12" i="24"/>
  <c r="D12" i="27" s="1"/>
  <c r="D4" i="20"/>
  <c r="R193" i="66"/>
  <c r="R43" i="49"/>
  <c r="R250" i="66"/>
  <c r="R43" i="52"/>
  <c r="Q142" i="65"/>
  <c r="Q117" i="65"/>
  <c r="Q136" i="65" s="1"/>
  <c r="N298" i="71"/>
  <c r="H187" i="72"/>
  <c r="H161" i="49"/>
  <c r="H161" i="52"/>
  <c r="H241" i="72"/>
  <c r="N343" i="65"/>
  <c r="N309" i="65"/>
  <c r="N328" i="65" s="1"/>
  <c r="N138" i="72"/>
  <c r="N115" i="72"/>
  <c r="N133" i="72" s="1"/>
  <c r="Q148" i="46"/>
  <c r="Q143" i="45"/>
  <c r="Q143" i="46" s="1"/>
  <c r="M9" i="46"/>
  <c r="M3" i="45"/>
  <c r="M3" i="46" s="1"/>
  <c r="D236" i="64"/>
  <c r="D3" i="50"/>
  <c r="D3" i="53"/>
  <c r="D299" i="64"/>
  <c r="P139" i="56"/>
  <c r="N388" i="72"/>
  <c r="N162" i="60"/>
  <c r="N162" i="63"/>
  <c r="N442" i="72"/>
  <c r="T17" i="24"/>
  <c r="T17" i="27" s="1"/>
  <c r="J12" i="24"/>
  <c r="J12" i="27" s="1"/>
  <c r="J4" i="20"/>
  <c r="E343" i="65"/>
  <c r="E309" i="65"/>
  <c r="E328" i="65" s="1"/>
  <c r="C3" i="46"/>
  <c r="B114" i="6"/>
  <c r="F298" i="71"/>
  <c r="Q138" i="72"/>
  <c r="Q115" i="72"/>
  <c r="Q133" i="72" s="1"/>
  <c r="O309" i="67"/>
  <c r="H139" i="56"/>
  <c r="S174" i="66"/>
  <c r="S43" i="48"/>
  <c r="S43" i="51"/>
  <c r="S231" i="66"/>
  <c r="P427" i="68"/>
  <c r="F157" i="56"/>
  <c r="R144" i="55"/>
  <c r="J19" i="56"/>
  <c r="K49" i="46"/>
  <c r="K43" i="45"/>
  <c r="K43" i="46" s="1"/>
  <c r="M205" i="71"/>
  <c r="M143" i="50"/>
  <c r="M259" i="71"/>
  <c r="M143" i="53"/>
  <c r="B79" i="6"/>
  <c r="P144" i="6"/>
  <c r="P168" i="6"/>
  <c r="D25" i="24"/>
  <c r="D25" i="27" s="1"/>
  <c r="D17" i="20"/>
  <c r="I309" i="70"/>
  <c r="M193" i="70"/>
  <c r="M124" i="49"/>
  <c r="M250" i="70"/>
  <c r="M124" i="52"/>
  <c r="D142" i="66"/>
  <c r="D117" i="66"/>
  <c r="D136" i="66" s="1"/>
  <c r="S194" i="64"/>
  <c r="S3" i="48"/>
  <c r="S257" i="64"/>
  <c r="S3" i="51"/>
  <c r="E172" i="68"/>
  <c r="E142" i="68"/>
  <c r="E166" i="68" s="1"/>
  <c r="D138" i="71"/>
  <c r="D115" i="71"/>
  <c r="D133" i="71" s="1"/>
  <c r="J343" i="70"/>
  <c r="K343" i="66"/>
  <c r="K309" i="66"/>
  <c r="K328" i="66" s="1"/>
  <c r="R30" i="46"/>
  <c r="R24" i="45"/>
  <c r="R81" i="46"/>
  <c r="E138" i="72"/>
  <c r="E115" i="72"/>
  <c r="E133" i="72" s="1"/>
  <c r="G309" i="67"/>
  <c r="Q388" i="72"/>
  <c r="Q162" i="60"/>
  <c r="Q442" i="72"/>
  <c r="Q162" i="63"/>
  <c r="R3" i="10"/>
  <c r="R3" i="13"/>
  <c r="C309" i="70"/>
  <c r="S12" i="24"/>
  <c r="S12" i="27" s="1"/>
  <c r="S4" i="20"/>
  <c r="M139" i="56"/>
  <c r="E388" i="72"/>
  <c r="E162" i="60"/>
  <c r="E162" i="63"/>
  <c r="E442" i="72"/>
  <c r="J43" i="55"/>
  <c r="K262" i="68"/>
  <c r="K81" i="50"/>
  <c r="K81" i="53"/>
  <c r="K334" i="68"/>
  <c r="D166" i="46"/>
  <c r="D161" i="45"/>
  <c r="D161" i="46" s="1"/>
  <c r="O157" i="56"/>
  <c r="K142" i="65"/>
  <c r="K117" i="65"/>
  <c r="K136" i="65" s="1"/>
  <c r="R212" i="70"/>
  <c r="R124" i="50"/>
  <c r="R269" i="70"/>
  <c r="R124" i="53"/>
  <c r="K142" i="67"/>
  <c r="K117" i="67"/>
  <c r="K136" i="67" s="1"/>
  <c r="V12" i="24"/>
  <c r="V12" i="27" s="1"/>
  <c r="V4" i="20"/>
  <c r="F19" i="56"/>
  <c r="H172" i="68"/>
  <c r="H142" i="68"/>
  <c r="H166" i="68" s="1"/>
  <c r="Q215" i="64"/>
  <c r="Q3" i="49"/>
  <c r="Q278" i="64"/>
  <c r="Q3" i="52"/>
  <c r="D30" i="46"/>
  <c r="D24" i="45"/>
  <c r="D24" i="46" s="1"/>
  <c r="V166" i="6"/>
  <c r="V142" i="6"/>
  <c r="M87" i="46"/>
  <c r="M81" i="45"/>
  <c r="M81" i="46" s="1"/>
  <c r="E142" i="70"/>
  <c r="E117" i="70"/>
  <c r="E136" i="70" s="1"/>
  <c r="F205" i="72"/>
  <c r="F161" i="50"/>
  <c r="F161" i="53"/>
  <c r="F259" i="72"/>
  <c r="T327" i="72"/>
  <c r="T173" i="56"/>
  <c r="P340" i="66"/>
  <c r="P55" i="56"/>
  <c r="S149" i="71"/>
  <c r="S159" i="46"/>
  <c r="U340" i="66"/>
  <c r="U55" i="56"/>
  <c r="F327" i="71"/>
  <c r="F155" i="56"/>
  <c r="C370" i="71"/>
  <c r="C144" i="59"/>
  <c r="C424" i="71"/>
  <c r="C144" i="62"/>
  <c r="K327" i="72"/>
  <c r="K173" i="56"/>
  <c r="D341" i="70"/>
  <c r="I280" i="71"/>
  <c r="I144" i="54"/>
  <c r="I12" i="21"/>
  <c r="J340" i="67"/>
  <c r="J74" i="56"/>
  <c r="D341" i="66"/>
  <c r="D56" i="56"/>
  <c r="I340" i="67"/>
  <c r="I74" i="56"/>
  <c r="N370" i="71"/>
  <c r="N144" i="59"/>
  <c r="N144" i="62"/>
  <c r="N424" i="71"/>
  <c r="F425" i="68"/>
  <c r="F98" i="56"/>
  <c r="N378" i="64"/>
  <c r="V280" i="71"/>
  <c r="V144" i="54"/>
  <c r="O347" i="70"/>
  <c r="O124" i="57"/>
  <c r="S24" i="45"/>
  <c r="S151" i="72"/>
  <c r="S161" i="47"/>
  <c r="C340" i="70"/>
  <c r="C136" i="56"/>
  <c r="V154" i="56"/>
  <c r="H341" i="67"/>
  <c r="U97" i="56"/>
  <c r="I424" i="68"/>
  <c r="F173" i="56"/>
  <c r="M56" i="56"/>
  <c r="M25" i="21"/>
  <c r="K75" i="56"/>
  <c r="K25" i="21"/>
  <c r="T370" i="71"/>
  <c r="T144" i="59"/>
  <c r="T424" i="71"/>
  <c r="T144" i="62"/>
  <c r="J347" i="65"/>
  <c r="J24" i="57"/>
  <c r="D280" i="71"/>
  <c r="D144" i="54"/>
  <c r="M121" i="6"/>
  <c r="M161" i="6"/>
  <c r="M137" i="6"/>
  <c r="P97" i="56"/>
  <c r="S151" i="71"/>
  <c r="S143" i="47"/>
  <c r="E173" i="56"/>
  <c r="H425" i="68"/>
  <c r="C340" i="67"/>
  <c r="C74" i="56"/>
  <c r="K425" i="68"/>
  <c r="K98" i="56"/>
  <c r="S153" i="65"/>
  <c r="S41" i="46"/>
  <c r="H3" i="13"/>
  <c r="H3" i="10"/>
  <c r="L25" i="23"/>
  <c r="L25" i="26" s="1"/>
  <c r="L17" i="19"/>
  <c r="L17" i="23" s="1"/>
  <c r="L17" i="26" s="1"/>
  <c r="H142" i="67"/>
  <c r="H117" i="67"/>
  <c r="H136" i="67" s="1"/>
  <c r="F236" i="64"/>
  <c r="F3" i="50"/>
  <c r="F299" i="64"/>
  <c r="F3" i="53"/>
  <c r="K193" i="70"/>
  <c r="K124" i="49"/>
  <c r="K250" i="70"/>
  <c r="K124" i="52"/>
  <c r="N193" i="67"/>
  <c r="N62" i="49"/>
  <c r="N250" i="67"/>
  <c r="N62" i="52"/>
  <c r="H58" i="56"/>
  <c r="M343" i="65"/>
  <c r="M309" i="65"/>
  <c r="M328" i="65" s="1"/>
  <c r="N238" i="68"/>
  <c r="N81" i="49"/>
  <c r="N310" i="68"/>
  <c r="N81" i="52"/>
  <c r="R148" i="46"/>
  <c r="R143" i="45"/>
  <c r="R143" i="46" s="1"/>
  <c r="M212" i="70"/>
  <c r="M124" i="50"/>
  <c r="M269" i="70"/>
  <c r="M124" i="53"/>
  <c r="C384" i="68"/>
  <c r="M169" i="6"/>
  <c r="M145" i="6"/>
  <c r="B3" i="46"/>
  <c r="F329" i="72"/>
  <c r="N30" i="46"/>
  <c r="N24" i="45"/>
  <c r="N24" i="46" s="1"/>
  <c r="E212" i="70"/>
  <c r="E124" i="50"/>
  <c r="E124" i="53"/>
  <c r="E269" i="70"/>
  <c r="M366" i="65"/>
  <c r="M24" i="58"/>
  <c r="M423" i="65"/>
  <c r="M24" i="61"/>
  <c r="M12" i="24"/>
  <c r="M12" i="27" s="1"/>
  <c r="M4" i="20"/>
  <c r="S388" i="72"/>
  <c r="S162" i="60"/>
  <c r="S442" i="72"/>
  <c r="S162" i="63"/>
  <c r="T144" i="55"/>
  <c r="M49" i="46"/>
  <c r="M43" i="45"/>
  <c r="R142" i="70"/>
  <c r="R117" i="70"/>
  <c r="R136" i="70" s="1"/>
  <c r="P158" i="6"/>
  <c r="P134" i="6"/>
  <c r="P118" i="6"/>
  <c r="N366" i="65"/>
  <c r="N24" i="58"/>
  <c r="N423" i="65"/>
  <c r="N24" i="61"/>
  <c r="H144" i="55"/>
  <c r="D87" i="46"/>
  <c r="D81" i="45"/>
  <c r="D81" i="46" s="1"/>
  <c r="E158" i="64"/>
  <c r="E131" i="64"/>
  <c r="E152" i="64" s="1"/>
  <c r="L388" i="72"/>
  <c r="L162" i="60"/>
  <c r="L442" i="72"/>
  <c r="L162" i="63"/>
  <c r="H262" i="68"/>
  <c r="H81" i="50"/>
  <c r="H81" i="53"/>
  <c r="H334" i="68"/>
  <c r="N193" i="66"/>
  <c r="N43" i="49"/>
  <c r="N250" i="66"/>
  <c r="N43" i="52"/>
  <c r="N212" i="66"/>
  <c r="N43" i="50"/>
  <c r="N43" i="53"/>
  <c r="N269" i="66"/>
  <c r="Q58" i="56"/>
  <c r="J343" i="65"/>
  <c r="J309" i="65"/>
  <c r="J328" i="65" s="1"/>
  <c r="L144" i="55"/>
  <c r="D58" i="56"/>
  <c r="K169" i="6"/>
  <c r="K145" i="6"/>
  <c r="I161" i="55"/>
  <c r="D144" i="55"/>
  <c r="E212" i="66"/>
  <c r="E43" i="50"/>
  <c r="E43" i="53"/>
  <c r="E269" i="66"/>
  <c r="Q193" i="65"/>
  <c r="Q24" i="49"/>
  <c r="Q24" i="52"/>
  <c r="Q250" i="65"/>
  <c r="N385" i="65"/>
  <c r="N24" i="59"/>
  <c r="N442" i="65"/>
  <c r="N24" i="62"/>
  <c r="N187" i="72"/>
  <c r="N161" i="49"/>
  <c r="N161" i="52"/>
  <c r="N241" i="72"/>
  <c r="Q138" i="71"/>
  <c r="Q115" i="71"/>
  <c r="Q133" i="71" s="1"/>
  <c r="D388" i="72"/>
  <c r="D162" i="60"/>
  <c r="D162" i="63"/>
  <c r="D442" i="72"/>
  <c r="M158" i="64"/>
  <c r="M131" i="64"/>
  <c r="M152" i="64" s="1"/>
  <c r="P343" i="70"/>
  <c r="J144" i="55"/>
  <c r="E385" i="65"/>
  <c r="E24" i="59"/>
  <c r="E442" i="65"/>
  <c r="E24" i="62"/>
  <c r="I166" i="6"/>
  <c r="I142" i="6"/>
  <c r="Q187" i="72"/>
  <c r="Q161" i="49"/>
  <c r="Q161" i="52"/>
  <c r="Q241" i="72"/>
  <c r="E262" i="68"/>
  <c r="E81" i="50"/>
  <c r="E334" i="68"/>
  <c r="E81" i="53"/>
  <c r="F87" i="46"/>
  <c r="F81" i="45"/>
  <c r="F81" i="46" s="1"/>
  <c r="M58" i="56"/>
  <c r="O385" i="67"/>
  <c r="O62" i="59"/>
  <c r="O442" i="67"/>
  <c r="O62" i="62"/>
  <c r="H343" i="70"/>
  <c r="Q87" i="46"/>
  <c r="Q81" i="45"/>
  <c r="Q81" i="46" s="1"/>
  <c r="J388" i="72"/>
  <c r="J162" i="60"/>
  <c r="J442" i="72"/>
  <c r="J162" i="63"/>
  <c r="K139" i="56"/>
  <c r="F329" i="71"/>
  <c r="R157" i="56"/>
  <c r="R298" i="71"/>
  <c r="J380" i="64"/>
  <c r="C43" i="55"/>
  <c r="K142" i="66"/>
  <c r="K117" i="66"/>
  <c r="K136" i="66" s="1"/>
  <c r="B169" i="6"/>
  <c r="B145" i="6"/>
  <c r="D3" i="13"/>
  <c r="D3" i="10"/>
  <c r="B142" i="6"/>
  <c r="B166" i="6"/>
  <c r="S142" i="6"/>
  <c r="S166" i="6"/>
  <c r="R9" i="46"/>
  <c r="D193" i="66"/>
  <c r="D43" i="49"/>
  <c r="D43" i="52"/>
  <c r="D250" i="66"/>
  <c r="J100" i="56"/>
  <c r="E238" i="68"/>
  <c r="E81" i="49"/>
  <c r="E81" i="52"/>
  <c r="E310" i="68"/>
  <c r="K341" i="67"/>
  <c r="D187" i="71"/>
  <c r="D143" i="49"/>
  <c r="D241" i="71"/>
  <c r="D143" i="52"/>
  <c r="D175" i="56"/>
  <c r="K385" i="66"/>
  <c r="K43" i="59"/>
  <c r="K43" i="62"/>
  <c r="K442" i="66"/>
  <c r="N205" i="71"/>
  <c r="N143" i="50"/>
  <c r="N259" i="71"/>
  <c r="N143" i="53"/>
  <c r="R142" i="65"/>
  <c r="R117" i="65"/>
  <c r="R136" i="65" s="1"/>
  <c r="E212" i="67"/>
  <c r="E62" i="50"/>
  <c r="E269" i="67"/>
  <c r="E62" i="53"/>
  <c r="R172" i="68"/>
  <c r="R142" i="68"/>
  <c r="R166" i="68" s="1"/>
  <c r="E187" i="72"/>
  <c r="E161" i="49"/>
  <c r="E161" i="52"/>
  <c r="E241" i="72"/>
  <c r="S144" i="55"/>
  <c r="V388" i="72"/>
  <c r="V162" i="60"/>
  <c r="V442" i="72"/>
  <c r="V162" i="63"/>
  <c r="M30" i="46"/>
  <c r="M24" i="45"/>
  <c r="M24" i="46" s="1"/>
  <c r="M343" i="70"/>
  <c r="K100" i="56"/>
  <c r="J309" i="66"/>
  <c r="D138" i="72"/>
  <c r="D115" i="72"/>
  <c r="D133" i="72" s="1"/>
  <c r="E148" i="46"/>
  <c r="E143" i="45"/>
  <c r="E143" i="46" s="1"/>
  <c r="O329" i="71"/>
  <c r="K193" i="65"/>
  <c r="K24" i="49"/>
  <c r="K24" i="52"/>
  <c r="K250" i="65"/>
  <c r="C77" i="56"/>
  <c r="E30" i="46"/>
  <c r="E24" i="45"/>
  <c r="E24" i="46" s="1"/>
  <c r="K193" i="67"/>
  <c r="K62" i="49"/>
  <c r="K250" i="67"/>
  <c r="K62" i="52"/>
  <c r="V144" i="55"/>
  <c r="E212" i="65"/>
  <c r="E24" i="50"/>
  <c r="E269" i="65"/>
  <c r="E24" i="53"/>
  <c r="F380" i="64"/>
  <c r="H238" i="68"/>
  <c r="H81" i="49"/>
  <c r="H81" i="52"/>
  <c r="H310" i="68"/>
  <c r="H148" i="46"/>
  <c r="H143" i="45"/>
  <c r="H143" i="46" s="1"/>
  <c r="D142" i="65"/>
  <c r="D117" i="65"/>
  <c r="D136" i="65" s="1"/>
  <c r="S214" i="68"/>
  <c r="S81" i="48"/>
  <c r="S286" i="68"/>
  <c r="S81" i="51"/>
  <c r="M172" i="68"/>
  <c r="M142" i="68"/>
  <c r="M166" i="68" s="1"/>
  <c r="E193" i="70"/>
  <c r="E124" i="49"/>
  <c r="E250" i="70"/>
  <c r="E124" i="52"/>
  <c r="L280" i="71"/>
  <c r="L144" i="54"/>
  <c r="M173" i="56"/>
  <c r="O432" i="68"/>
  <c r="O81" i="57"/>
  <c r="P347" i="65"/>
  <c r="P24" i="57"/>
  <c r="R341" i="67"/>
  <c r="R75" i="56"/>
  <c r="F347" i="65"/>
  <c r="F24" i="57"/>
  <c r="O326" i="72"/>
  <c r="O172" i="56"/>
  <c r="T378" i="64"/>
  <c r="T17" i="56"/>
  <c r="S173" i="64"/>
  <c r="S3" i="47"/>
  <c r="U169" i="64"/>
  <c r="U20" i="46"/>
  <c r="S153" i="66"/>
  <c r="S60" i="46"/>
  <c r="S171" i="64"/>
  <c r="S22" i="46"/>
  <c r="N280" i="71"/>
  <c r="N144" i="54"/>
  <c r="N12" i="21"/>
  <c r="F121" i="6"/>
  <c r="F161" i="6"/>
  <c r="F137" i="6"/>
  <c r="L377" i="64"/>
  <c r="L16" i="56"/>
  <c r="S188" i="68"/>
  <c r="E425" i="68"/>
  <c r="E98" i="56"/>
  <c r="Q370" i="71"/>
  <c r="Q144" i="59"/>
  <c r="Q424" i="71"/>
  <c r="Q144" i="62"/>
  <c r="E121" i="6"/>
  <c r="E161" i="6"/>
  <c r="E137" i="6"/>
  <c r="V340" i="70"/>
  <c r="V136" i="56"/>
  <c r="V340" i="65"/>
  <c r="V36" i="56"/>
  <c r="F370" i="71"/>
  <c r="F144" i="59"/>
  <c r="F424" i="71"/>
  <c r="F144" i="62"/>
  <c r="U340" i="67"/>
  <c r="Q155" i="56"/>
  <c r="S190" i="68"/>
  <c r="S81" i="47"/>
  <c r="K27" i="24"/>
  <c r="K27" i="27" s="1"/>
  <c r="K27" i="21"/>
  <c r="O145" i="6"/>
  <c r="O169" i="6"/>
  <c r="U25" i="23"/>
  <c r="U25" i="26" s="1"/>
  <c r="U17" i="19"/>
  <c r="U17" i="23" s="1"/>
  <c r="U17" i="26" s="1"/>
  <c r="G78" i="6"/>
  <c r="G87" i="6" s="1"/>
  <c r="G111" i="6"/>
  <c r="H193" i="67"/>
  <c r="H62" i="49"/>
  <c r="H250" i="67"/>
  <c r="H62" i="52"/>
  <c r="Q262" i="68"/>
  <c r="Q81" i="50"/>
  <c r="Q334" i="68"/>
  <c r="Q81" i="53"/>
  <c r="M148" i="46"/>
  <c r="M143" i="45"/>
  <c r="M143" i="46" s="1"/>
  <c r="F148" i="46"/>
  <c r="F143" i="45"/>
  <c r="F143" i="46" s="1"/>
  <c r="I3" i="55"/>
  <c r="F212" i="65"/>
  <c r="F24" i="50"/>
  <c r="F269" i="65"/>
  <c r="F24" i="53"/>
  <c r="H343" i="66"/>
  <c r="C114" i="6"/>
  <c r="M385" i="65"/>
  <c r="M24" i="59"/>
  <c r="M24" i="62"/>
  <c r="M442" i="65"/>
  <c r="R138" i="71"/>
  <c r="R115" i="71"/>
  <c r="R133" i="71" s="1"/>
  <c r="C81" i="62"/>
  <c r="H27" i="24"/>
  <c r="H27" i="27" s="1"/>
  <c r="H27" i="21"/>
  <c r="C145" i="6"/>
  <c r="C169" i="6"/>
  <c r="M27" i="24"/>
  <c r="M27" i="27" s="1"/>
  <c r="M27" i="21"/>
  <c r="K212" i="65"/>
  <c r="K24" i="50"/>
  <c r="K24" i="53"/>
  <c r="K269" i="65"/>
  <c r="N142" i="65"/>
  <c r="N117" i="65"/>
  <c r="N136" i="65" s="1"/>
  <c r="C24" i="55"/>
  <c r="M144" i="55"/>
  <c r="T298" i="71"/>
  <c r="M142" i="66"/>
  <c r="M117" i="66"/>
  <c r="M136" i="66" s="1"/>
  <c r="L158" i="6"/>
  <c r="L134" i="6"/>
  <c r="L118" i="6"/>
  <c r="R193" i="70"/>
  <c r="R124" i="49"/>
  <c r="R250" i="70"/>
  <c r="R124" i="52"/>
  <c r="O17" i="24"/>
  <c r="O17" i="27" s="1"/>
  <c r="R27" i="24"/>
  <c r="R27" i="27" s="1"/>
  <c r="R27" i="21"/>
  <c r="F327" i="72"/>
  <c r="U12" i="24"/>
  <c r="U12" i="27" s="1"/>
  <c r="U4" i="20"/>
  <c r="H298" i="71"/>
  <c r="D172" i="68"/>
  <c r="D142" i="68"/>
  <c r="D166" i="68" s="1"/>
  <c r="H30" i="46"/>
  <c r="H24" i="45"/>
  <c r="H24" i="46" s="1"/>
  <c r="E215" i="64"/>
  <c r="E3" i="49"/>
  <c r="E3" i="52"/>
  <c r="E278" i="64"/>
  <c r="Q343" i="66"/>
  <c r="J385" i="65"/>
  <c r="J24" i="59"/>
  <c r="J24" i="62"/>
  <c r="J442" i="65"/>
  <c r="L298" i="71"/>
  <c r="L317" i="71"/>
  <c r="D343" i="66"/>
  <c r="F142" i="6"/>
  <c r="F166" i="6"/>
  <c r="G134" i="6"/>
  <c r="G118" i="6"/>
  <c r="G158" i="6"/>
  <c r="D298" i="71"/>
  <c r="D317" i="71"/>
  <c r="M327" i="72"/>
  <c r="O366" i="70"/>
  <c r="O124" i="58"/>
  <c r="O124" i="61"/>
  <c r="O423" i="70"/>
  <c r="H49" i="46"/>
  <c r="H43" i="45"/>
  <c r="H43" i="46" s="1"/>
  <c r="M212" i="66"/>
  <c r="M43" i="50"/>
  <c r="M269" i="66"/>
  <c r="M43" i="53"/>
  <c r="C58" i="56"/>
  <c r="Q187" i="71"/>
  <c r="Q143" i="49"/>
  <c r="Q241" i="71"/>
  <c r="Q143" i="52"/>
  <c r="M215" i="64"/>
  <c r="M3" i="49"/>
  <c r="M278" i="64"/>
  <c r="M3" i="52"/>
  <c r="N139" i="56"/>
  <c r="J298" i="71"/>
  <c r="T142" i="67"/>
  <c r="S212" i="70"/>
  <c r="S124" i="50"/>
  <c r="S124" i="53"/>
  <c r="S269" i="70"/>
  <c r="F172" i="68"/>
  <c r="F142" i="68"/>
  <c r="F166" i="68" s="1"/>
  <c r="M388" i="72"/>
  <c r="M162" i="60"/>
  <c r="M442" i="72"/>
  <c r="M162" i="63"/>
  <c r="Q172" i="68"/>
  <c r="Q142" i="68"/>
  <c r="Q166" i="68" s="1"/>
  <c r="K343" i="70"/>
  <c r="K12" i="24"/>
  <c r="K12" i="27" s="1"/>
  <c r="K4" i="20"/>
  <c r="R329" i="71"/>
  <c r="E25" i="24"/>
  <c r="E25" i="27" s="1"/>
  <c r="E17" i="20"/>
  <c r="C309" i="66"/>
  <c r="K193" i="66"/>
  <c r="K43" i="49"/>
  <c r="K43" i="52"/>
  <c r="K250" i="66"/>
  <c r="Q142" i="6"/>
  <c r="Q166" i="6"/>
  <c r="C27" i="21"/>
  <c r="C27" i="24"/>
  <c r="C27" i="27" s="1"/>
  <c r="F139" i="56"/>
  <c r="J427" i="68"/>
  <c r="M212" i="65"/>
  <c r="M24" i="50"/>
  <c r="M269" i="65"/>
  <c r="M24" i="53"/>
  <c r="D329" i="72"/>
  <c r="R193" i="65"/>
  <c r="R24" i="49"/>
  <c r="R250" i="65"/>
  <c r="R24" i="52"/>
  <c r="R238" i="68"/>
  <c r="R81" i="49"/>
  <c r="R310" i="68"/>
  <c r="R81" i="52"/>
  <c r="N212" i="70"/>
  <c r="N124" i="50"/>
  <c r="N124" i="53"/>
  <c r="N269" i="70"/>
  <c r="L17" i="24"/>
  <c r="L17" i="27" s="1"/>
  <c r="L175" i="56"/>
  <c r="F366" i="65"/>
  <c r="F24" i="58"/>
  <c r="F423" i="65"/>
  <c r="F24" i="61"/>
  <c r="S298" i="71"/>
  <c r="Q100" i="56"/>
  <c r="M142" i="65"/>
  <c r="M117" i="65"/>
  <c r="M136" i="65" s="1"/>
  <c r="H19" i="56"/>
  <c r="K427" i="68"/>
  <c r="D187" i="72"/>
  <c r="D161" i="49"/>
  <c r="D241" i="72"/>
  <c r="D161" i="52"/>
  <c r="E138" i="71"/>
  <c r="E115" i="71"/>
  <c r="E133" i="71" s="1"/>
  <c r="T341" i="66"/>
  <c r="H205" i="71"/>
  <c r="H143" i="50"/>
  <c r="H259" i="71"/>
  <c r="H143" i="53"/>
  <c r="C343" i="67"/>
  <c r="E142" i="65"/>
  <c r="E117" i="65"/>
  <c r="E136" i="65" s="1"/>
  <c r="V298" i="71"/>
  <c r="H138" i="71"/>
  <c r="H115" i="71"/>
  <c r="H133" i="71" s="1"/>
  <c r="D193" i="65"/>
  <c r="D24" i="49"/>
  <c r="D250" i="65"/>
  <c r="D24" i="52"/>
  <c r="M238" i="68"/>
  <c r="M81" i="49"/>
  <c r="M81" i="52"/>
  <c r="M310" i="68"/>
  <c r="D347" i="65"/>
  <c r="D24" i="57"/>
  <c r="J370" i="71"/>
  <c r="J144" i="59"/>
  <c r="J424" i="71"/>
  <c r="J144" i="62"/>
  <c r="M347" i="65"/>
  <c r="M24" i="57"/>
  <c r="S340" i="70"/>
  <c r="S136" i="56"/>
  <c r="K121" i="6"/>
  <c r="K161" i="6"/>
  <c r="K137" i="6"/>
  <c r="D370" i="71"/>
  <c r="D144" i="59"/>
  <c r="D424" i="71"/>
  <c r="D144" i="62"/>
  <c r="M327" i="71"/>
  <c r="M155" i="56"/>
  <c r="H327" i="72"/>
  <c r="H173" i="56"/>
  <c r="E370" i="71"/>
  <c r="E144" i="59"/>
  <c r="E424" i="71"/>
  <c r="E144" i="62"/>
  <c r="S340" i="67"/>
  <c r="S74" i="56"/>
  <c r="S98" i="67"/>
  <c r="S62" i="44"/>
  <c r="V424" i="68"/>
  <c r="V97" i="56"/>
  <c r="L340" i="70"/>
  <c r="R341" i="66"/>
  <c r="R56" i="56"/>
  <c r="I340" i="70"/>
  <c r="I136" i="56"/>
  <c r="E341" i="67"/>
  <c r="U326" i="71"/>
  <c r="U154" i="56"/>
  <c r="T341" i="65"/>
  <c r="T37" i="56"/>
  <c r="I370" i="71"/>
  <c r="I144" i="59"/>
  <c r="I144" i="62"/>
  <c r="I424" i="71"/>
  <c r="G424" i="68"/>
  <c r="G97" i="56"/>
  <c r="S326" i="72"/>
  <c r="S172" i="56"/>
  <c r="T330" i="72"/>
  <c r="T176" i="56"/>
  <c r="H169" i="6"/>
  <c r="H145" i="6"/>
  <c r="G142" i="6"/>
  <c r="G166" i="6"/>
  <c r="J366" i="65"/>
  <c r="J24" i="58"/>
  <c r="J423" i="65"/>
  <c r="J24" i="61"/>
  <c r="M138" i="71"/>
  <c r="M115" i="71"/>
  <c r="M133" i="71" s="1"/>
  <c r="F138" i="71"/>
  <c r="F115" i="71"/>
  <c r="F133" i="71" s="1"/>
  <c r="I343" i="64"/>
  <c r="J3" i="55"/>
  <c r="H212" i="66"/>
  <c r="H43" i="50"/>
  <c r="H269" i="66"/>
  <c r="H43" i="53"/>
  <c r="R187" i="71"/>
  <c r="R143" i="49"/>
  <c r="R143" i="52"/>
  <c r="R241" i="71"/>
  <c r="V17" i="24"/>
  <c r="V17" i="27" s="1"/>
  <c r="S29" i="14"/>
  <c r="S29" i="17" s="1"/>
  <c r="S27" i="11"/>
  <c r="J134" i="6"/>
  <c r="J158" i="6"/>
  <c r="J118" i="6"/>
  <c r="S17" i="24"/>
  <c r="S17" i="27" s="1"/>
  <c r="S17" i="21"/>
  <c r="C17" i="24"/>
  <c r="C17" i="27" s="1"/>
  <c r="N193" i="65"/>
  <c r="N24" i="49"/>
  <c r="N24" i="52"/>
  <c r="N250" i="65"/>
  <c r="C309" i="65"/>
  <c r="M298" i="71"/>
  <c r="H366" i="65"/>
  <c r="H24" i="58"/>
  <c r="H24" i="61"/>
  <c r="H423" i="65"/>
  <c r="G154" i="56"/>
  <c r="M68" i="46"/>
  <c r="M62" i="45"/>
  <c r="M62" i="46" s="1"/>
  <c r="M193" i="66"/>
  <c r="M43" i="49"/>
  <c r="M43" i="52"/>
  <c r="M250" i="66"/>
  <c r="E12" i="24"/>
  <c r="E12" i="27" s="1"/>
  <c r="E4" i="20"/>
  <c r="Q27" i="21"/>
  <c r="Q27" i="24"/>
  <c r="Q27" i="27" s="1"/>
  <c r="P43" i="55"/>
  <c r="U144" i="55"/>
  <c r="M341" i="66"/>
  <c r="D238" i="68"/>
  <c r="D81" i="49"/>
  <c r="D81" i="52"/>
  <c r="D310" i="68"/>
  <c r="H142" i="65"/>
  <c r="H117" i="65"/>
  <c r="H136" i="65" s="1"/>
  <c r="O100" i="56"/>
  <c r="O81" i="55"/>
  <c r="O81" i="56" s="1"/>
  <c r="I100" i="56"/>
  <c r="O12" i="24"/>
  <c r="O12" i="27" s="1"/>
  <c r="O4" i="20"/>
  <c r="O366" i="65"/>
  <c r="O24" i="58"/>
  <c r="O423" i="65"/>
  <c r="O24" i="61"/>
  <c r="P39" i="56"/>
  <c r="P24" i="55"/>
  <c r="P24" i="56" s="1"/>
  <c r="P27" i="24"/>
  <c r="P27" i="27" s="1"/>
  <c r="P27" i="21"/>
  <c r="C134" i="6"/>
  <c r="C118" i="6"/>
  <c r="C158" i="6"/>
  <c r="E205" i="71"/>
  <c r="E143" i="50"/>
  <c r="E143" i="53"/>
  <c r="E259" i="71"/>
  <c r="R161" i="46"/>
  <c r="D39" i="56"/>
  <c r="D24" i="55"/>
  <c r="H142" i="66"/>
  <c r="H117" i="66"/>
  <c r="H136" i="66" s="1"/>
  <c r="C343" i="66"/>
  <c r="I12" i="24"/>
  <c r="I12" i="27" s="1"/>
  <c r="I4" i="20"/>
  <c r="Q49" i="46"/>
  <c r="Q43" i="45"/>
  <c r="Q43" i="46" s="1"/>
  <c r="N343" i="70"/>
  <c r="D366" i="65"/>
  <c r="D24" i="58"/>
  <c r="D423" i="65"/>
  <c r="D24" i="61"/>
  <c r="O175" i="56"/>
  <c r="E142" i="6"/>
  <c r="E166" i="6"/>
  <c r="C12" i="24"/>
  <c r="C12" i="27" s="1"/>
  <c r="C4" i="20"/>
  <c r="R212" i="67"/>
  <c r="R62" i="50"/>
  <c r="R269" i="67"/>
  <c r="R62" i="53"/>
  <c r="F238" i="68"/>
  <c r="F81" i="49"/>
  <c r="F81" i="52"/>
  <c r="F310" i="68"/>
  <c r="R262" i="68"/>
  <c r="R81" i="50"/>
  <c r="R334" i="68"/>
  <c r="R81" i="53"/>
  <c r="Q238" i="68"/>
  <c r="Q81" i="49"/>
  <c r="Q81" i="52"/>
  <c r="Q310" i="68"/>
  <c r="K144" i="55"/>
  <c r="K3" i="16"/>
  <c r="I297" i="72"/>
  <c r="E104" i="6"/>
  <c r="F343" i="70"/>
  <c r="Q212" i="70"/>
  <c r="Q124" i="50"/>
  <c r="Q269" i="70"/>
  <c r="Q124" i="53"/>
  <c r="H175" i="56"/>
  <c r="K9" i="46"/>
  <c r="K3" i="45"/>
  <c r="L25" i="21"/>
  <c r="L329" i="72"/>
  <c r="J136" i="56"/>
  <c r="Q427" i="68"/>
  <c r="M193" i="65"/>
  <c r="M24" i="49"/>
  <c r="M250" i="65"/>
  <c r="M24" i="52"/>
  <c r="H380" i="64"/>
  <c r="E157" i="56"/>
  <c r="E187" i="71"/>
  <c r="E143" i="49"/>
  <c r="E143" i="52"/>
  <c r="E241" i="71"/>
  <c r="E193" i="65"/>
  <c r="E24" i="49"/>
  <c r="E24" i="52"/>
  <c r="E250" i="65"/>
  <c r="U424" i="68"/>
  <c r="H187" i="71"/>
  <c r="H143" i="49"/>
  <c r="H143" i="52"/>
  <c r="H241" i="71"/>
  <c r="N19" i="56"/>
  <c r="F27" i="21"/>
  <c r="F27" i="24"/>
  <c r="F27" i="27" s="1"/>
  <c r="N75" i="56"/>
  <c r="J280" i="71"/>
  <c r="J144" i="54"/>
  <c r="E347" i="65"/>
  <c r="E24" i="57"/>
  <c r="E341" i="66"/>
  <c r="E56" i="56"/>
  <c r="E25" i="21"/>
  <c r="J326" i="71"/>
  <c r="J154" i="56"/>
  <c r="E280" i="71"/>
  <c r="E144" i="54"/>
  <c r="E12" i="21"/>
  <c r="Q425" i="68"/>
  <c r="Q98" i="56"/>
  <c r="K341" i="70"/>
  <c r="K137" i="56"/>
  <c r="M425" i="68"/>
  <c r="M98" i="56"/>
  <c r="I377" i="64"/>
  <c r="I16" i="56"/>
  <c r="F378" i="64"/>
  <c r="F17" i="56"/>
  <c r="F25" i="21"/>
  <c r="N341" i="70"/>
  <c r="N137" i="56"/>
  <c r="R425" i="68"/>
  <c r="R98" i="56"/>
  <c r="P340" i="70"/>
  <c r="P136" i="56"/>
  <c r="S280" i="71"/>
  <c r="S144" i="54"/>
  <c r="L326" i="72"/>
  <c r="L172" i="56"/>
  <c r="L340" i="67"/>
  <c r="L74" i="56"/>
  <c r="S149" i="72"/>
  <c r="S177" i="46"/>
  <c r="C424" i="68"/>
  <c r="C97" i="56"/>
  <c r="M341" i="70"/>
  <c r="M137" i="56"/>
  <c r="S143" i="45"/>
  <c r="K280" i="71"/>
  <c r="K144" i="54"/>
  <c r="Q341" i="67"/>
  <c r="Q75" i="56"/>
  <c r="R121" i="6"/>
  <c r="R137" i="6"/>
  <c r="R161" i="6"/>
  <c r="P78" i="6"/>
  <c r="P111" i="6"/>
  <c r="I25" i="23"/>
  <c r="I25" i="26" s="1"/>
  <c r="I17" i="19"/>
  <c r="I17" i="23" s="1"/>
  <c r="I17" i="26" s="1"/>
  <c r="K205" i="72"/>
  <c r="K161" i="50"/>
  <c r="K259" i="72"/>
  <c r="K161" i="53"/>
  <c r="M187" i="71"/>
  <c r="M143" i="49"/>
  <c r="M241" i="71"/>
  <c r="M143" i="52"/>
  <c r="H130" i="46"/>
  <c r="H124" i="45"/>
  <c r="H124" i="46" s="1"/>
  <c r="F187" i="71"/>
  <c r="F143" i="49"/>
  <c r="F143" i="52"/>
  <c r="F241" i="71"/>
  <c r="J114" i="6"/>
  <c r="I427" i="64"/>
  <c r="I3" i="59"/>
  <c r="I490" i="64"/>
  <c r="I3" i="62"/>
  <c r="T142" i="65"/>
  <c r="T142" i="66"/>
  <c r="F49" i="46"/>
  <c r="F43" i="45"/>
  <c r="F43" i="46" s="1"/>
  <c r="C388" i="72"/>
  <c r="C162" i="60"/>
  <c r="C162" i="63"/>
  <c r="C442" i="72"/>
  <c r="J343" i="64"/>
  <c r="I114" i="6"/>
  <c r="M3" i="13"/>
  <c r="M3" i="10"/>
  <c r="D137" i="56"/>
  <c r="E205" i="72"/>
  <c r="E161" i="50"/>
  <c r="E259" i="72"/>
  <c r="E161" i="53"/>
  <c r="G326" i="71"/>
  <c r="M142" i="67"/>
  <c r="M117" i="67"/>
  <c r="M136" i="67" s="1"/>
  <c r="M166" i="46"/>
  <c r="M161" i="45"/>
  <c r="M161" i="46" s="1"/>
  <c r="E144" i="55"/>
  <c r="N212" i="65"/>
  <c r="N24" i="50"/>
  <c r="N269" i="65"/>
  <c r="N24" i="53"/>
  <c r="K104" i="6"/>
  <c r="P309" i="66"/>
  <c r="U298" i="71"/>
  <c r="H193" i="65"/>
  <c r="H24" i="49"/>
  <c r="H24" i="52"/>
  <c r="H250" i="65"/>
  <c r="O427" i="68"/>
  <c r="O384" i="68"/>
  <c r="O408" i="68" s="1"/>
  <c r="K212" i="66"/>
  <c r="K43" i="50"/>
  <c r="K269" i="66"/>
  <c r="K43" i="53"/>
  <c r="I427" i="68"/>
  <c r="G12" i="24"/>
  <c r="G12" i="27" s="1"/>
  <c r="G4" i="20"/>
  <c r="O144" i="55"/>
  <c r="O145" i="56"/>
  <c r="S161" i="44"/>
  <c r="N9" i="46"/>
  <c r="N3" i="45"/>
  <c r="P343" i="65"/>
  <c r="P309" i="65"/>
  <c r="P328" i="65" s="1"/>
  <c r="N169" i="6"/>
  <c r="N145" i="6"/>
  <c r="U142" i="6"/>
  <c r="U166" i="6"/>
  <c r="K166" i="46"/>
  <c r="K161" i="45"/>
  <c r="K161" i="46" s="1"/>
  <c r="R138" i="72"/>
  <c r="R115" i="72"/>
  <c r="R133" i="72" s="1"/>
  <c r="O39" i="56"/>
  <c r="O24" i="55"/>
  <c r="D343" i="65"/>
  <c r="D309" i="65"/>
  <c r="D328" i="65" s="1"/>
  <c r="E75" i="56"/>
  <c r="H193" i="66"/>
  <c r="H43" i="49"/>
  <c r="H250" i="66"/>
  <c r="H43" i="52"/>
  <c r="F77" i="56"/>
  <c r="F262" i="68"/>
  <c r="F81" i="50"/>
  <c r="F334" i="68"/>
  <c r="F81" i="53"/>
  <c r="I144" i="55"/>
  <c r="Q142" i="66"/>
  <c r="Q117" i="66"/>
  <c r="Q136" i="66" s="1"/>
  <c r="O329" i="72"/>
  <c r="S143" i="44"/>
  <c r="R77" i="56"/>
  <c r="F388" i="72"/>
  <c r="F162" i="60"/>
  <c r="F442" i="72"/>
  <c r="F162" i="63"/>
  <c r="C144" i="55"/>
  <c r="O340" i="66"/>
  <c r="N157" i="56"/>
  <c r="F30" i="46"/>
  <c r="F24" i="45"/>
  <c r="F24" i="46" s="1"/>
  <c r="K212" i="67"/>
  <c r="K62" i="50"/>
  <c r="K62" i="53"/>
  <c r="K269" i="67"/>
  <c r="D130" i="46"/>
  <c r="D124" i="45"/>
  <c r="D124" i="46" s="1"/>
  <c r="K298" i="71"/>
  <c r="I145" i="6"/>
  <c r="I169" i="6"/>
  <c r="Q3" i="13"/>
  <c r="Q3" i="10"/>
  <c r="D166" i="6"/>
  <c r="D142" i="6"/>
  <c r="U74" i="56"/>
  <c r="K388" i="72"/>
  <c r="K162" i="60"/>
  <c r="K442" i="72"/>
  <c r="K162" i="63"/>
  <c r="H329" i="72"/>
  <c r="K366" i="66"/>
  <c r="K43" i="58"/>
  <c r="K423" i="66"/>
  <c r="K43" i="61"/>
  <c r="E49" i="46"/>
  <c r="E43" i="45"/>
  <c r="E43" i="46" s="1"/>
  <c r="R236" i="64"/>
  <c r="R3" i="50"/>
  <c r="R299" i="64"/>
  <c r="R3" i="53"/>
  <c r="D341" i="67"/>
  <c r="F9" i="46"/>
  <c r="F3" i="45"/>
  <c r="D212" i="66"/>
  <c r="D43" i="50"/>
  <c r="D269" i="66"/>
  <c r="D43" i="53"/>
  <c r="K148" i="46"/>
  <c r="K143" i="45"/>
  <c r="K143" i="46" s="1"/>
  <c r="H212" i="65"/>
  <c r="H24" i="50"/>
  <c r="H24" i="53"/>
  <c r="H269" i="65"/>
  <c r="K158" i="64"/>
  <c r="K131" i="64"/>
  <c r="K152" i="64" s="1"/>
  <c r="T122" i="56"/>
  <c r="T148" i="46"/>
  <c r="R212" i="65"/>
  <c r="R24" i="50"/>
  <c r="R24" i="53"/>
  <c r="R269" i="65"/>
  <c r="M205" i="72"/>
  <c r="M161" i="50"/>
  <c r="M259" i="72"/>
  <c r="M161" i="53"/>
  <c r="T68" i="46"/>
  <c r="B134" i="6"/>
  <c r="B158" i="6"/>
  <c r="B118" i="6"/>
  <c r="J79" i="6"/>
  <c r="L124" i="55"/>
  <c r="E329" i="71"/>
  <c r="H157" i="56"/>
  <c r="P424" i="68"/>
  <c r="N380" i="64"/>
  <c r="Q236" i="64"/>
  <c r="Q3" i="50"/>
  <c r="Q3" i="53"/>
  <c r="Q299" i="64"/>
  <c r="K175" i="56"/>
  <c r="N341" i="67"/>
  <c r="H121" i="6"/>
  <c r="H137" i="6"/>
  <c r="H161" i="6"/>
  <c r="P340" i="67"/>
  <c r="P74" i="56"/>
  <c r="M280" i="71"/>
  <c r="M144" i="54"/>
  <c r="M12" i="21"/>
  <c r="C326" i="72"/>
  <c r="C172" i="56"/>
  <c r="H341" i="66"/>
  <c r="H56" i="56"/>
  <c r="S424" i="68"/>
  <c r="S97" i="56"/>
  <c r="E341" i="70"/>
  <c r="E137" i="56"/>
  <c r="D327" i="72"/>
  <c r="D173" i="56"/>
  <c r="S377" i="64"/>
  <c r="S16" i="56"/>
  <c r="M341" i="67"/>
  <c r="M75" i="56"/>
  <c r="N425" i="68"/>
  <c r="N98" i="56"/>
  <c r="S153" i="67"/>
  <c r="S155" i="65"/>
  <c r="S24" i="47"/>
  <c r="L340" i="66"/>
  <c r="L55" i="56"/>
  <c r="D425" i="68"/>
  <c r="D98" i="56"/>
  <c r="U377" i="64"/>
  <c r="V377" i="64"/>
  <c r="V16" i="56"/>
  <c r="N327" i="72"/>
  <c r="N173" i="56"/>
  <c r="I326" i="71"/>
  <c r="I154" i="56"/>
  <c r="J424" i="68"/>
  <c r="J326" i="72"/>
  <c r="J172" i="56"/>
  <c r="G340" i="67"/>
  <c r="G74" i="56"/>
  <c r="O370" i="71"/>
  <c r="O144" i="59"/>
  <c r="O424" i="71"/>
  <c r="O144" i="62"/>
  <c r="Q280" i="71"/>
  <c r="Q144" i="54"/>
  <c r="Q12" i="21"/>
  <c r="N347" i="65"/>
  <c r="N24" i="57"/>
  <c r="S326" i="71"/>
  <c r="S154" i="56"/>
  <c r="C340" i="66"/>
  <c r="C55" i="56"/>
  <c r="S155" i="66"/>
  <c r="S43" i="47"/>
  <c r="T330" i="71"/>
  <c r="T158" i="56"/>
  <c r="P142" i="6"/>
  <c r="P166" i="6"/>
  <c r="I17" i="24"/>
  <c r="I17" i="27" s="1"/>
  <c r="P62" i="55"/>
  <c r="N148" i="46"/>
  <c r="N143" i="45"/>
  <c r="N143" i="46" s="1"/>
  <c r="O456" i="68"/>
  <c r="O81" i="58"/>
  <c r="O81" i="61"/>
  <c r="O528" i="68"/>
  <c r="P366" i="65"/>
  <c r="P24" i="58"/>
  <c r="P24" i="61"/>
  <c r="P423" i="65"/>
  <c r="H142" i="70"/>
  <c r="H117" i="70"/>
  <c r="H136" i="70" s="1"/>
  <c r="F142" i="66"/>
  <c r="F117" i="66"/>
  <c r="F136" i="66" s="1"/>
  <c r="S103" i="46"/>
  <c r="N130" i="46"/>
  <c r="N124" i="45"/>
  <c r="N124" i="46" s="1"/>
  <c r="J3" i="59"/>
  <c r="J3" i="62"/>
  <c r="Q12" i="24"/>
  <c r="Q12" i="27" s="1"/>
  <c r="Q4" i="20"/>
  <c r="T142" i="70"/>
  <c r="L169" i="6"/>
  <c r="L145" i="6"/>
  <c r="M25" i="24"/>
  <c r="M25" i="27" s="1"/>
  <c r="M17" i="20"/>
  <c r="J169" i="6"/>
  <c r="J145" i="6"/>
  <c r="P81" i="55"/>
  <c r="Q68" i="46"/>
  <c r="Q62" i="45"/>
  <c r="Q62" i="46" s="1"/>
  <c r="M193" i="67"/>
  <c r="M62" i="49"/>
  <c r="M250" i="67"/>
  <c r="M62" i="52"/>
  <c r="M138" i="72"/>
  <c r="M115" i="72"/>
  <c r="M133" i="72" s="1"/>
  <c r="C39" i="56"/>
  <c r="E298" i="71"/>
  <c r="C161" i="55"/>
  <c r="O25" i="23"/>
  <c r="O25" i="26" s="1"/>
  <c r="O17" i="19"/>
  <c r="O17" i="23" s="1"/>
  <c r="O17" i="26" s="1"/>
  <c r="I97" i="56"/>
  <c r="H205" i="72"/>
  <c r="H161" i="50"/>
  <c r="H161" i="53"/>
  <c r="H259" i="72"/>
  <c r="F39" i="56"/>
  <c r="F24" i="55"/>
  <c r="F24" i="56" s="1"/>
  <c r="O480" i="68"/>
  <c r="O81" i="59"/>
  <c r="O552" i="68"/>
  <c r="O81" i="62"/>
  <c r="G144" i="55"/>
  <c r="O298" i="71"/>
  <c r="N158" i="64"/>
  <c r="N131" i="64"/>
  <c r="N152" i="64" s="1"/>
  <c r="D212" i="67"/>
  <c r="D62" i="50"/>
  <c r="D269" i="67"/>
  <c r="D62" i="53"/>
  <c r="O139" i="56"/>
  <c r="O124" i="55"/>
  <c r="O124" i="56" s="1"/>
  <c r="P385" i="65"/>
  <c r="P24" i="59"/>
  <c r="P24" i="62"/>
  <c r="P442" i="65"/>
  <c r="F25" i="24"/>
  <c r="F25" i="27" s="1"/>
  <c r="F17" i="20"/>
  <c r="U17" i="24"/>
  <c r="U17" i="27" s="1"/>
  <c r="R145" i="6"/>
  <c r="R169" i="6"/>
  <c r="K138" i="72"/>
  <c r="K115" i="72"/>
  <c r="K133" i="72" s="1"/>
  <c r="R187" i="72"/>
  <c r="R161" i="49"/>
  <c r="R241" i="72"/>
  <c r="R161" i="52"/>
  <c r="O343" i="65"/>
  <c r="O309" i="65"/>
  <c r="O328" i="65" s="1"/>
  <c r="D385" i="65"/>
  <c r="D24" i="59"/>
  <c r="D24" i="62"/>
  <c r="D442" i="65"/>
  <c r="K77" i="56"/>
  <c r="E68" i="46"/>
  <c r="E62" i="45"/>
  <c r="E62" i="46" s="1"/>
  <c r="F343" i="67"/>
  <c r="O388" i="72"/>
  <c r="O162" i="60"/>
  <c r="O162" i="63"/>
  <c r="O442" i="72"/>
  <c r="I298" i="71"/>
  <c r="I317" i="71"/>
  <c r="Q193" i="66"/>
  <c r="Q43" i="49"/>
  <c r="Q43" i="52"/>
  <c r="Q250" i="66"/>
  <c r="U114" i="6"/>
  <c r="O27" i="21"/>
  <c r="O27" i="24"/>
  <c r="O27" i="27" s="1"/>
  <c r="P17" i="24"/>
  <c r="P17" i="27" s="1"/>
  <c r="P3" i="20"/>
  <c r="L62" i="55"/>
  <c r="R343" i="67"/>
  <c r="Q130" i="46"/>
  <c r="Q124" i="45"/>
  <c r="Q124" i="46" s="1"/>
  <c r="D9" i="46"/>
  <c r="D3" i="45"/>
  <c r="C298" i="71"/>
  <c r="N329" i="71"/>
  <c r="F142" i="65"/>
  <c r="F117" i="65"/>
  <c r="F136" i="65" s="1"/>
  <c r="D142" i="70"/>
  <c r="D117" i="70"/>
  <c r="D136" i="70" s="1"/>
  <c r="S24" i="44"/>
  <c r="C157" i="56"/>
  <c r="E77" i="56"/>
  <c r="E100" i="56"/>
  <c r="T388" i="72"/>
  <c r="T162" i="60"/>
  <c r="T442" i="72"/>
  <c r="T162" i="63"/>
  <c r="E142" i="66"/>
  <c r="E117" i="66"/>
  <c r="E136" i="66" s="1"/>
  <c r="F158" i="64"/>
  <c r="F131" i="64"/>
  <c r="F152" i="64" s="1"/>
  <c r="M212" i="67"/>
  <c r="M62" i="50"/>
  <c r="M62" i="53"/>
  <c r="M269" i="67"/>
  <c r="K138" i="71"/>
  <c r="K115" i="71"/>
  <c r="K133" i="71" s="1"/>
  <c r="K215" i="64"/>
  <c r="K3" i="49"/>
  <c r="K3" i="52"/>
  <c r="K278" i="64"/>
  <c r="T345" i="69"/>
  <c r="T138" i="71"/>
  <c r="M100" i="56"/>
  <c r="L27" i="24"/>
  <c r="L27" i="27" s="1"/>
  <c r="L27" i="21"/>
  <c r="J166" i="6"/>
  <c r="J142" i="6"/>
  <c r="L309" i="70"/>
  <c r="F130" i="46"/>
  <c r="F124" i="45"/>
  <c r="F124" i="46" s="1"/>
  <c r="D212" i="70"/>
  <c r="D124" i="50"/>
  <c r="D269" i="70"/>
  <c r="D124" i="53"/>
  <c r="S29" i="10"/>
  <c r="S29" i="13"/>
  <c r="S29" i="16" s="1"/>
  <c r="S27" i="9"/>
  <c r="H329" i="71"/>
  <c r="H9" i="46"/>
  <c r="H3" i="45"/>
  <c r="Q205" i="72"/>
  <c r="Q161" i="50"/>
  <c r="Q161" i="53"/>
  <c r="Q259" i="72"/>
  <c r="I326" i="72"/>
  <c r="K329" i="72"/>
  <c r="R17" i="24"/>
  <c r="R17" i="27" s="1"/>
  <c r="U280" i="71"/>
  <c r="U144" i="54"/>
  <c r="U12" i="21"/>
  <c r="C280" i="71"/>
  <c r="C144" i="54"/>
  <c r="U330" i="71"/>
  <c r="U158" i="56"/>
  <c r="D327" i="71"/>
  <c r="D155" i="56"/>
  <c r="N121" i="6"/>
  <c r="N161" i="6"/>
  <c r="N137" i="6"/>
  <c r="Q341" i="66"/>
  <c r="Q56" i="56"/>
  <c r="O347" i="65"/>
  <c r="O24" i="57"/>
  <c r="O326" i="71"/>
  <c r="O154" i="56"/>
  <c r="G370" i="71"/>
  <c r="G144" i="59"/>
  <c r="G424" i="71"/>
  <c r="G144" i="62"/>
  <c r="R341" i="70"/>
  <c r="R137" i="56"/>
  <c r="R280" i="71"/>
  <c r="R144" i="54"/>
  <c r="J340" i="66"/>
  <c r="J55" i="56"/>
  <c r="F341" i="67"/>
  <c r="F75" i="56"/>
  <c r="V370" i="71"/>
  <c r="V144" i="59"/>
  <c r="V424" i="71"/>
  <c r="V144" i="62"/>
  <c r="H378" i="64"/>
  <c r="H17" i="56"/>
  <c r="L326" i="71"/>
  <c r="L154" i="56"/>
  <c r="H341" i="70"/>
  <c r="H137" i="56"/>
  <c r="Q341" i="70"/>
  <c r="Q137" i="56"/>
  <c r="K327" i="71"/>
  <c r="G168" i="6"/>
  <c r="G144" i="6"/>
  <c r="P309" i="67"/>
  <c r="N138" i="71"/>
  <c r="N115" i="71"/>
  <c r="N133" i="71" s="1"/>
  <c r="D205" i="71"/>
  <c r="D143" i="50"/>
  <c r="D143" i="53"/>
  <c r="D259" i="71"/>
  <c r="H193" i="70"/>
  <c r="H124" i="49"/>
  <c r="H250" i="70"/>
  <c r="H124" i="52"/>
  <c r="R205" i="72"/>
  <c r="R161" i="50"/>
  <c r="R161" i="53"/>
  <c r="R259" i="72"/>
  <c r="F193" i="66"/>
  <c r="F43" i="49"/>
  <c r="F250" i="66"/>
  <c r="F43" i="52"/>
  <c r="N142" i="70"/>
  <c r="N117" i="70"/>
  <c r="N136" i="70" s="1"/>
  <c r="E366" i="65"/>
  <c r="E24" i="58"/>
  <c r="E423" i="65"/>
  <c r="E24" i="61"/>
  <c r="I388" i="72"/>
  <c r="I162" i="60"/>
  <c r="I162" i="63"/>
  <c r="I442" i="72"/>
  <c r="Q144" i="55"/>
  <c r="T166" i="46"/>
  <c r="N27" i="24"/>
  <c r="N27" i="27" s="1"/>
  <c r="N27" i="21"/>
  <c r="P384" i="68"/>
  <c r="F68" i="46"/>
  <c r="F62" i="45"/>
  <c r="F62" i="46" s="1"/>
  <c r="M262" i="68"/>
  <c r="M81" i="50"/>
  <c r="M81" i="53"/>
  <c r="M334" i="68"/>
  <c r="Q212" i="67"/>
  <c r="Q62" i="50"/>
  <c r="Q62" i="53"/>
  <c r="Q269" i="67"/>
  <c r="D68" i="46"/>
  <c r="D62" i="45"/>
  <c r="D62" i="46" s="1"/>
  <c r="D205" i="72"/>
  <c r="D161" i="50"/>
  <c r="D161" i="53"/>
  <c r="D259" i="72"/>
  <c r="Q142" i="67"/>
  <c r="Q117" i="67"/>
  <c r="Q136" i="67" s="1"/>
  <c r="E327" i="72"/>
  <c r="H98" i="56"/>
  <c r="M187" i="72"/>
  <c r="M161" i="49"/>
  <c r="M241" i="72"/>
  <c r="M161" i="52"/>
  <c r="C343" i="65"/>
  <c r="F212" i="67"/>
  <c r="F62" i="50"/>
  <c r="F269" i="67"/>
  <c r="F62" i="53"/>
  <c r="N262" i="68"/>
  <c r="N81" i="50"/>
  <c r="N334" i="68"/>
  <c r="N81" i="53"/>
  <c r="V168" i="6"/>
  <c r="V144" i="6"/>
  <c r="O134" i="6"/>
  <c r="O118" i="6"/>
  <c r="O158" i="6"/>
  <c r="M166" i="6"/>
  <c r="M142" i="6"/>
  <c r="U30" i="13"/>
  <c r="U30" i="16" s="1"/>
  <c r="U30" i="10"/>
  <c r="F343" i="65"/>
  <c r="F309" i="65"/>
  <c r="F328" i="65" s="1"/>
  <c r="K87" i="46"/>
  <c r="K81" i="45"/>
  <c r="K81" i="46" s="1"/>
  <c r="G298" i="71"/>
  <c r="S79" i="46"/>
  <c r="L136" i="56"/>
  <c r="S169" i="72"/>
  <c r="S161" i="48"/>
  <c r="S223" i="72"/>
  <c r="S161" i="51"/>
  <c r="F166" i="46"/>
  <c r="F161" i="45"/>
  <c r="F161" i="46" s="1"/>
  <c r="N215" i="64"/>
  <c r="N3" i="49"/>
  <c r="N3" i="52"/>
  <c r="N278" i="64"/>
  <c r="K212" i="70"/>
  <c r="K124" i="50"/>
  <c r="K269" i="70"/>
  <c r="K124" i="53"/>
  <c r="H39" i="56"/>
  <c r="H24" i="55"/>
  <c r="H24" i="56" s="1"/>
  <c r="O343" i="70"/>
  <c r="O309" i="70"/>
  <c r="O328" i="70" s="1"/>
  <c r="T142" i="6"/>
  <c r="T166" i="6"/>
  <c r="V25" i="23"/>
  <c r="V25" i="26" s="1"/>
  <c r="V17" i="19"/>
  <c r="V17" i="23" s="1"/>
  <c r="V17" i="26" s="1"/>
  <c r="U25" i="21"/>
  <c r="T30" i="46"/>
  <c r="J343" i="66"/>
  <c r="K187" i="72"/>
  <c r="K161" i="49"/>
  <c r="K161" i="52"/>
  <c r="K241" i="72"/>
  <c r="R49" i="46"/>
  <c r="R43" i="45"/>
  <c r="R43" i="46" s="1"/>
  <c r="O385" i="65"/>
  <c r="O24" i="59"/>
  <c r="O442" i="65"/>
  <c r="O24" i="62"/>
  <c r="N12" i="24"/>
  <c r="N12" i="27" s="1"/>
  <c r="N4" i="20"/>
  <c r="K343" i="67"/>
  <c r="H166" i="46"/>
  <c r="H161" i="45"/>
  <c r="H161" i="46" s="1"/>
  <c r="S114" i="6"/>
  <c r="E142" i="67"/>
  <c r="E117" i="67"/>
  <c r="E136" i="67" s="1"/>
  <c r="M329" i="72"/>
  <c r="D262" i="68"/>
  <c r="D81" i="50"/>
  <c r="D81" i="53"/>
  <c r="D334" i="68"/>
  <c r="S169" i="71"/>
  <c r="S143" i="48"/>
  <c r="S143" i="51"/>
  <c r="S223" i="71"/>
  <c r="J17" i="24"/>
  <c r="J17" i="27" s="1"/>
  <c r="J3" i="46"/>
  <c r="D169" i="6"/>
  <c r="D145" i="6"/>
  <c r="L309" i="67"/>
  <c r="Q142" i="70"/>
  <c r="Q117" i="70"/>
  <c r="Q136" i="70" s="1"/>
  <c r="D158" i="64"/>
  <c r="D131" i="64"/>
  <c r="D152" i="64" s="1"/>
  <c r="F12" i="24"/>
  <c r="F12" i="27" s="1"/>
  <c r="F4" i="20"/>
  <c r="F205" i="71"/>
  <c r="F143" i="50"/>
  <c r="F259" i="71"/>
  <c r="F143" i="53"/>
  <c r="K155" i="56"/>
  <c r="N212" i="67"/>
  <c r="N62" i="50"/>
  <c r="N62" i="53"/>
  <c r="N269" i="67"/>
  <c r="H75" i="56"/>
  <c r="R158" i="64"/>
  <c r="R131" i="64"/>
  <c r="R152" i="64" s="1"/>
  <c r="C100" i="56"/>
  <c r="F193" i="65"/>
  <c r="F24" i="49"/>
  <c r="F250" i="65"/>
  <c r="F24" i="52"/>
  <c r="S43" i="44"/>
  <c r="D193" i="70"/>
  <c r="D124" i="49"/>
  <c r="D250" i="70"/>
  <c r="D124" i="52"/>
  <c r="F212" i="66"/>
  <c r="F43" i="50"/>
  <c r="F43" i="53"/>
  <c r="F269" i="66"/>
  <c r="C329" i="71"/>
  <c r="E236" i="64"/>
  <c r="E3" i="50"/>
  <c r="E299" i="64"/>
  <c r="E3" i="53"/>
  <c r="C79" i="6"/>
  <c r="R142" i="67"/>
  <c r="R117" i="67"/>
  <c r="R136" i="67" s="1"/>
  <c r="P145" i="6"/>
  <c r="P169" i="6"/>
  <c r="O111" i="6"/>
  <c r="O78" i="6"/>
  <c r="E145" i="6"/>
  <c r="E169" i="6"/>
  <c r="E343" i="67"/>
  <c r="M130" i="46"/>
  <c r="M124" i="45"/>
  <c r="M124" i="46" s="1"/>
  <c r="S3" i="44"/>
  <c r="E427" i="68"/>
  <c r="E193" i="66"/>
  <c r="E43" i="49"/>
  <c r="E250" i="66"/>
  <c r="E43" i="52"/>
  <c r="T87" i="46"/>
  <c r="F215" i="64"/>
  <c r="F3" i="49"/>
  <c r="F3" i="52"/>
  <c r="F278" i="64"/>
  <c r="K187" i="71"/>
  <c r="K143" i="49"/>
  <c r="K143" i="52"/>
  <c r="K241" i="71"/>
  <c r="G81" i="55"/>
  <c r="U388" i="72"/>
  <c r="U162" i="60"/>
  <c r="U442" i="72"/>
  <c r="U162" i="63"/>
  <c r="M427" i="68"/>
  <c r="L111" i="6"/>
  <c r="L78" i="6"/>
  <c r="H166" i="6"/>
  <c r="H142" i="6"/>
  <c r="L124" i="62"/>
  <c r="U16" i="56"/>
  <c r="F142" i="70"/>
  <c r="F117" i="70"/>
  <c r="F136" i="70" s="1"/>
  <c r="J97" i="56"/>
  <c r="H158" i="64"/>
  <c r="H131" i="64"/>
  <c r="H152" i="64" s="1"/>
  <c r="Q205" i="71"/>
  <c r="Q143" i="50"/>
  <c r="Q143" i="53"/>
  <c r="Q259" i="71"/>
  <c r="V326" i="71"/>
  <c r="R212" i="66"/>
  <c r="R43" i="50"/>
  <c r="R269" i="66"/>
  <c r="R43" i="53"/>
  <c r="H236" i="64"/>
  <c r="H3" i="50"/>
  <c r="H299" i="64"/>
  <c r="H3" i="53"/>
  <c r="Q9" i="46"/>
  <c r="Q3" i="45"/>
  <c r="D121" i="6"/>
  <c r="D161" i="6"/>
  <c r="D137" i="6"/>
  <c r="T425" i="68"/>
  <c r="T98" i="56"/>
  <c r="R327" i="71"/>
  <c r="R155" i="56"/>
  <c r="N327" i="71"/>
  <c r="N155" i="56"/>
  <c r="T327" i="71"/>
  <c r="T155" i="56"/>
  <c r="V340" i="67"/>
  <c r="V74" i="56"/>
  <c r="H347" i="65"/>
  <c r="H24" i="57"/>
  <c r="G280" i="71"/>
  <c r="G144" i="54"/>
  <c r="G12" i="21"/>
  <c r="U326" i="72"/>
  <c r="U172" i="56"/>
  <c r="F341" i="70"/>
  <c r="F137" i="56"/>
  <c r="Q161" i="6"/>
  <c r="Q137" i="6"/>
  <c r="Q121" i="6"/>
  <c r="H280" i="71"/>
  <c r="H144" i="54"/>
  <c r="O340" i="67"/>
  <c r="O74" i="56"/>
  <c r="H327" i="71"/>
  <c r="H155" i="56"/>
  <c r="K347" i="66"/>
  <c r="K43" i="57"/>
  <c r="C340" i="65"/>
  <c r="C36" i="56"/>
  <c r="H370" i="71"/>
  <c r="H144" i="59"/>
  <c r="H424" i="71"/>
  <c r="H144" i="62"/>
  <c r="T280" i="71"/>
  <c r="T144" i="54"/>
  <c r="L424" i="68"/>
  <c r="L97" i="56"/>
  <c r="F280" i="71"/>
  <c r="F144" i="54"/>
  <c r="F12" i="21"/>
  <c r="E327" i="71"/>
  <c r="E155" i="56"/>
  <c r="U340" i="65"/>
  <c r="U36" i="56"/>
  <c r="J377" i="64"/>
  <c r="J16" i="56"/>
  <c r="Q327" i="72"/>
  <c r="Q173" i="56"/>
  <c r="F341" i="66"/>
  <c r="F56" i="56"/>
  <c r="E27" i="21"/>
  <c r="E27" i="24"/>
  <c r="E27" i="27" s="1"/>
  <c r="F169" i="6"/>
  <c r="F145" i="6"/>
  <c r="K25" i="24"/>
  <c r="K25" i="27" s="1"/>
  <c r="K17" i="20"/>
  <c r="N187" i="71"/>
  <c r="N143" i="49"/>
  <c r="N143" i="52"/>
  <c r="N241" i="71"/>
  <c r="K130" i="46"/>
  <c r="K124" i="45"/>
  <c r="K124" i="46" s="1"/>
  <c r="N68" i="46"/>
  <c r="N62" i="45"/>
  <c r="N62" i="46" s="1"/>
  <c r="T138" i="72"/>
  <c r="N193" i="70"/>
  <c r="N124" i="49"/>
  <c r="N250" i="70"/>
  <c r="N124" i="52"/>
  <c r="N87" i="46"/>
  <c r="N81" i="45"/>
  <c r="N81" i="46" s="1"/>
  <c r="Q298" i="71"/>
  <c r="Q169" i="6"/>
  <c r="Q145" i="6"/>
  <c r="B3" i="16"/>
  <c r="J25" i="23"/>
  <c r="J25" i="26" s="1"/>
  <c r="J17" i="19"/>
  <c r="J17" i="23" s="1"/>
  <c r="J17" i="26" s="1"/>
  <c r="P81" i="59"/>
  <c r="P81" i="62"/>
  <c r="F142" i="67"/>
  <c r="F117" i="67"/>
  <c r="F136" i="67" s="1"/>
  <c r="D212" i="65"/>
  <c r="D24" i="50"/>
  <c r="D24" i="53"/>
  <c r="D269" i="65"/>
  <c r="M236" i="64"/>
  <c r="M3" i="50"/>
  <c r="M3" i="53"/>
  <c r="M299" i="64"/>
  <c r="D142" i="67"/>
  <c r="D117" i="67"/>
  <c r="D136" i="67" s="1"/>
  <c r="Q193" i="67"/>
  <c r="Q62" i="49"/>
  <c r="Q250" i="67"/>
  <c r="Q62" i="52"/>
  <c r="J369" i="72"/>
  <c r="O144" i="6"/>
  <c r="O168" i="6"/>
  <c r="K205" i="71"/>
  <c r="K143" i="50"/>
  <c r="K259" i="71"/>
  <c r="K143" i="53"/>
  <c r="J27" i="24"/>
  <c r="J27" i="27" s="1"/>
  <c r="J27" i="21"/>
  <c r="L3" i="46"/>
  <c r="F385" i="65"/>
  <c r="F24" i="59"/>
  <c r="F442" i="65"/>
  <c r="F24" i="62"/>
  <c r="N236" i="64"/>
  <c r="N3" i="50"/>
  <c r="N299" i="64"/>
  <c r="N3" i="53"/>
  <c r="K172" i="68"/>
  <c r="K142" i="68"/>
  <c r="K166" i="68" s="1"/>
  <c r="N49" i="46"/>
  <c r="N43" i="45"/>
  <c r="N43" i="46" s="1"/>
  <c r="N17" i="56"/>
  <c r="F138" i="72"/>
  <c r="F115" i="72"/>
  <c r="F133" i="72" s="1"/>
  <c r="H343" i="65"/>
  <c r="H309" i="65"/>
  <c r="H328" i="65" s="1"/>
  <c r="O385" i="70"/>
  <c r="O124" i="59"/>
  <c r="O442" i="70"/>
  <c r="O124" i="62"/>
  <c r="H104" i="6"/>
  <c r="R142" i="66"/>
  <c r="R117" i="66"/>
  <c r="R136" i="66" s="1"/>
  <c r="Q30" i="46"/>
  <c r="Q24" i="45"/>
  <c r="Q24" i="46" s="1"/>
  <c r="N145" i="56"/>
  <c r="N144" i="55"/>
  <c r="H138" i="72"/>
  <c r="H115" i="72"/>
  <c r="H133" i="72" s="1"/>
  <c r="N39" i="56"/>
  <c r="N24" i="55"/>
  <c r="N24" i="56" s="1"/>
  <c r="E193" i="67"/>
  <c r="E62" i="49"/>
  <c r="E62" i="52"/>
  <c r="E250" i="67"/>
  <c r="N166" i="46"/>
  <c r="N161" i="45"/>
  <c r="N161" i="46" s="1"/>
  <c r="G169" i="6"/>
  <c r="G145" i="6"/>
  <c r="E39" i="56"/>
  <c r="E24" i="55"/>
  <c r="F104" i="6"/>
  <c r="I27" i="21"/>
  <c r="I27" i="24"/>
  <c r="I27" i="27" s="1"/>
  <c r="J25" i="21"/>
  <c r="T49" i="46"/>
  <c r="R166" i="6"/>
  <c r="R142" i="6"/>
  <c r="L442" i="67"/>
  <c r="Q193" i="70"/>
  <c r="Q124" i="49"/>
  <c r="Q250" i="70"/>
  <c r="Q124" i="52"/>
  <c r="D215" i="64"/>
  <c r="D3" i="49"/>
  <c r="D278" i="64"/>
  <c r="D3" i="52"/>
  <c r="F144" i="55"/>
  <c r="Q166" i="46"/>
  <c r="Q161" i="45"/>
  <c r="Q161" i="46" s="1"/>
  <c r="O62" i="55"/>
  <c r="R215" i="64"/>
  <c r="R3" i="49"/>
  <c r="R3" i="52"/>
  <c r="R278" i="64"/>
  <c r="C427" i="68"/>
  <c r="S174" i="65"/>
  <c r="S24" i="48"/>
  <c r="S231" i="65"/>
  <c r="S24" i="51"/>
  <c r="P100" i="56"/>
  <c r="R12" i="24"/>
  <c r="R12" i="27" s="1"/>
  <c r="R12" i="21"/>
  <c r="R4" i="20"/>
  <c r="C142" i="6"/>
  <c r="C166" i="6"/>
  <c r="R193" i="67"/>
  <c r="R62" i="49"/>
  <c r="R62" i="52"/>
  <c r="R250" i="67"/>
  <c r="N142" i="6"/>
  <c r="N166" i="6"/>
  <c r="I134" i="6"/>
  <c r="I158" i="6"/>
  <c r="I118" i="6"/>
  <c r="K142" i="6"/>
  <c r="K166" i="6"/>
  <c r="O142" i="6"/>
  <c r="O166" i="6"/>
  <c r="G17" i="24"/>
  <c r="G17" i="27" s="1"/>
  <c r="I124" i="55"/>
  <c r="M142" i="70"/>
  <c r="M117" i="70"/>
  <c r="M136" i="70" s="1"/>
  <c r="D49" i="46"/>
  <c r="D43" i="45"/>
  <c r="D43" i="46" s="1"/>
  <c r="E87" i="46"/>
  <c r="E81" i="45"/>
  <c r="E81" i="46" s="1"/>
  <c r="H212" i="70"/>
  <c r="H124" i="50"/>
  <c r="H124" i="53"/>
  <c r="H269" i="70"/>
  <c r="D148" i="46"/>
  <c r="D143" i="45"/>
  <c r="D143" i="46" s="1"/>
  <c r="T172" i="68"/>
  <c r="J139" i="56"/>
  <c r="K58" i="56"/>
  <c r="K43" i="55"/>
  <c r="F212" i="70"/>
  <c r="F124" i="50"/>
  <c r="F269" i="70"/>
  <c r="F124" i="53"/>
  <c r="Q327" i="71"/>
  <c r="E166" i="46"/>
  <c r="E161" i="45"/>
  <c r="E161" i="46" s="1"/>
  <c r="G384" i="68"/>
  <c r="G62" i="55"/>
  <c r="L168" i="6"/>
  <c r="L144" i="6"/>
  <c r="L166" i="6"/>
  <c r="L142" i="6"/>
  <c r="C124" i="55"/>
  <c r="F193" i="70"/>
  <c r="F124" i="49"/>
  <c r="F250" i="70"/>
  <c r="F124" i="52"/>
  <c r="Q212" i="65"/>
  <c r="Q24" i="50"/>
  <c r="Q24" i="53"/>
  <c r="Q269" i="65"/>
  <c r="H212" i="67"/>
  <c r="H62" i="50"/>
  <c r="H269" i="67"/>
  <c r="H62" i="53"/>
  <c r="K30" i="46"/>
  <c r="K24" i="45"/>
  <c r="K24" i="46" s="1"/>
  <c r="K68" i="46"/>
  <c r="K62" i="45"/>
  <c r="K62" i="46" s="1"/>
  <c r="H215" i="64"/>
  <c r="H3" i="49"/>
  <c r="H278" i="64"/>
  <c r="H3" i="52"/>
  <c r="H87" i="46"/>
  <c r="H81" i="45"/>
  <c r="H81" i="46" s="1"/>
  <c r="N205" i="72"/>
  <c r="N161" i="50"/>
  <c r="N161" i="53"/>
  <c r="N259" i="72"/>
  <c r="Q158" i="64"/>
  <c r="Q131" i="64"/>
  <c r="Q152" i="64" s="1"/>
  <c r="H388" i="72"/>
  <c r="H162" i="60"/>
  <c r="H442" i="72"/>
  <c r="H162" i="63"/>
  <c r="E130" i="46"/>
  <c r="E124" i="45"/>
  <c r="E124" i="46" s="1"/>
  <c r="S108" i="68"/>
  <c r="T88" i="70"/>
  <c r="U89" i="65"/>
  <c r="Q104" i="68"/>
  <c r="P88" i="65"/>
  <c r="P88" i="71"/>
  <c r="O103" i="68"/>
  <c r="V88" i="67"/>
  <c r="O87" i="72"/>
  <c r="S85" i="70"/>
  <c r="V84" i="71"/>
  <c r="U83" i="71"/>
  <c r="R84" i="65"/>
  <c r="T85" i="65"/>
  <c r="U89" i="66"/>
  <c r="T107" i="68"/>
  <c r="Q87" i="71"/>
  <c r="S88" i="66"/>
  <c r="Q88" i="72"/>
  <c r="U84" i="67"/>
  <c r="S83" i="72"/>
  <c r="L385" i="67" l="1"/>
  <c r="C81" i="59"/>
  <c r="L62" i="62"/>
  <c r="P480" i="68"/>
  <c r="L442" i="70"/>
  <c r="P62" i="59"/>
  <c r="G17" i="21"/>
  <c r="G62" i="62"/>
  <c r="O317" i="71"/>
  <c r="C552" i="68"/>
  <c r="C17" i="21"/>
  <c r="P552" i="68"/>
  <c r="P385" i="67"/>
  <c r="C161" i="62"/>
  <c r="G62" i="59"/>
  <c r="P3" i="19"/>
  <c r="P3" i="23" s="1"/>
  <c r="S19" i="46"/>
  <c r="K317" i="71"/>
  <c r="S39" i="46"/>
  <c r="U17" i="21"/>
  <c r="C480" i="68"/>
  <c r="J490" i="64"/>
  <c r="F145" i="56"/>
  <c r="J161" i="59"/>
  <c r="D145" i="56"/>
  <c r="Q145" i="56"/>
  <c r="J423" i="72"/>
  <c r="L385" i="70"/>
  <c r="P17" i="23"/>
  <c r="P17" i="26" s="1"/>
  <c r="C369" i="72"/>
  <c r="L17" i="21"/>
  <c r="E145" i="56"/>
  <c r="E317" i="71"/>
  <c r="P62" i="62"/>
  <c r="L124" i="59"/>
  <c r="I17" i="21"/>
  <c r="I145" i="56"/>
  <c r="V317" i="71"/>
  <c r="G442" i="67"/>
  <c r="C161" i="59"/>
  <c r="L62" i="59"/>
  <c r="P442" i="67"/>
  <c r="J161" i="62"/>
  <c r="Q317" i="71"/>
  <c r="J427" i="64"/>
  <c r="S157" i="46"/>
  <c r="S345" i="69"/>
  <c r="S122" i="56"/>
  <c r="V145" i="56"/>
  <c r="C423" i="72"/>
  <c r="S383" i="64"/>
  <c r="S22" i="56"/>
  <c r="S345" i="65"/>
  <c r="S41" i="56"/>
  <c r="G385" i="67"/>
  <c r="H340" i="67"/>
  <c r="H74" i="56"/>
  <c r="S414" i="68"/>
  <c r="S87" i="56"/>
  <c r="V320" i="71"/>
  <c r="V148" i="56"/>
  <c r="Q326" i="72"/>
  <c r="Q172" i="56"/>
  <c r="E326" i="71"/>
  <c r="E154" i="56"/>
  <c r="I320" i="71"/>
  <c r="I143" i="54"/>
  <c r="T340" i="66"/>
  <c r="N334" i="71"/>
  <c r="N144" i="57"/>
  <c r="K297" i="71"/>
  <c r="K143" i="55"/>
  <c r="T424" i="68"/>
  <c r="T97" i="56"/>
  <c r="Q340" i="70"/>
  <c r="Q136" i="56"/>
  <c r="Q334" i="71"/>
  <c r="Q144" i="57"/>
  <c r="K43" i="56"/>
  <c r="N144" i="56"/>
  <c r="G297" i="71"/>
  <c r="G316" i="71"/>
  <c r="C12" i="23"/>
  <c r="C12" i="26" s="1"/>
  <c r="C4" i="19"/>
  <c r="C4" i="21" s="1"/>
  <c r="U144" i="6"/>
  <c r="U168" i="6"/>
  <c r="E316" i="71"/>
  <c r="Q352" i="71"/>
  <c r="Q144" i="58"/>
  <c r="Q144" i="61"/>
  <c r="Q406" i="71"/>
  <c r="N114" i="6"/>
  <c r="N79" i="6"/>
  <c r="C24" i="59"/>
  <c r="K352" i="71"/>
  <c r="K144" i="58"/>
  <c r="K406" i="71"/>
  <c r="K144" i="61"/>
  <c r="O143" i="59"/>
  <c r="O143" i="62"/>
  <c r="O423" i="71"/>
  <c r="J309" i="70"/>
  <c r="I62" i="55"/>
  <c r="E134" i="6"/>
  <c r="E158" i="6"/>
  <c r="E118" i="6"/>
  <c r="C43" i="62"/>
  <c r="C12" i="21"/>
  <c r="I480" i="68"/>
  <c r="I81" i="59"/>
  <c r="I552" i="68"/>
  <c r="I81" i="62"/>
  <c r="D404" i="65"/>
  <c r="D24" i="60"/>
  <c r="D24" i="63"/>
  <c r="D461" i="65"/>
  <c r="J442" i="66"/>
  <c r="D316" i="71"/>
  <c r="O17" i="21"/>
  <c r="T317" i="71"/>
  <c r="O504" i="68"/>
  <c r="O81" i="60"/>
  <c r="O81" i="63"/>
  <c r="O576" i="68"/>
  <c r="I124" i="62"/>
  <c r="T144" i="56"/>
  <c r="V352" i="71"/>
  <c r="V144" i="58"/>
  <c r="V144" i="61"/>
  <c r="V406" i="71"/>
  <c r="C143" i="62"/>
  <c r="R145" i="56"/>
  <c r="F317" i="71"/>
  <c r="K299" i="64"/>
  <c r="S215" i="64"/>
  <c r="S3" i="49"/>
  <c r="S278" i="64"/>
  <c r="S3" i="52"/>
  <c r="Q326" i="71"/>
  <c r="Q154" i="56"/>
  <c r="S148" i="56"/>
  <c r="Q340" i="66"/>
  <c r="Q55" i="56"/>
  <c r="Q74" i="56"/>
  <c r="D326" i="71"/>
  <c r="D154" i="56"/>
  <c r="R326" i="71"/>
  <c r="R154" i="56"/>
  <c r="R62" i="55"/>
  <c r="J360" i="68"/>
  <c r="J81" i="54"/>
  <c r="R55" i="56"/>
  <c r="I290" i="67"/>
  <c r="I62" i="54"/>
  <c r="Q424" i="68"/>
  <c r="Q97" i="56"/>
  <c r="F334" i="71"/>
  <c r="F144" i="57"/>
  <c r="T136" i="56"/>
  <c r="T334" i="71"/>
  <c r="T144" i="57"/>
  <c r="F326" i="72"/>
  <c r="F172" i="56"/>
  <c r="K326" i="72"/>
  <c r="K172" i="56"/>
  <c r="R4" i="24"/>
  <c r="R4" i="27" s="1"/>
  <c r="R3" i="20"/>
  <c r="Q316" i="71"/>
  <c r="T12" i="23"/>
  <c r="T12" i="26" s="1"/>
  <c r="T4" i="19"/>
  <c r="T4" i="21" s="1"/>
  <c r="G352" i="71"/>
  <c r="G144" i="58"/>
  <c r="G144" i="61"/>
  <c r="G406" i="71"/>
  <c r="N4" i="24"/>
  <c r="N4" i="27" s="1"/>
  <c r="N3" i="20"/>
  <c r="P124" i="55"/>
  <c r="O43" i="55"/>
  <c r="D3" i="46"/>
  <c r="P442" i="66"/>
  <c r="S212" i="66"/>
  <c r="S43" i="50"/>
  <c r="S269" i="66"/>
  <c r="S43" i="53"/>
  <c r="H114" i="6"/>
  <c r="H79" i="6"/>
  <c r="L369" i="71"/>
  <c r="L143" i="59"/>
  <c r="L423" i="71"/>
  <c r="L143" i="62"/>
  <c r="F3" i="46"/>
  <c r="G4" i="24"/>
  <c r="G4" i="27" s="1"/>
  <c r="G3" i="20"/>
  <c r="C385" i="65"/>
  <c r="M3" i="16"/>
  <c r="S352" i="71"/>
  <c r="S144" i="58"/>
  <c r="S406" i="71"/>
  <c r="S144" i="61"/>
  <c r="J385" i="70"/>
  <c r="J124" i="59"/>
  <c r="J442" i="70"/>
  <c r="J124" i="62"/>
  <c r="I309" i="67"/>
  <c r="E352" i="71"/>
  <c r="E144" i="58"/>
  <c r="E406" i="71"/>
  <c r="E144" i="61"/>
  <c r="C442" i="66"/>
  <c r="K145" i="56"/>
  <c r="R25" i="23"/>
  <c r="R25" i="26" s="1"/>
  <c r="R17" i="19"/>
  <c r="R25" i="21"/>
  <c r="J143" i="62"/>
  <c r="J43" i="59"/>
  <c r="S236" i="64"/>
  <c r="S3" i="50"/>
  <c r="S299" i="64"/>
  <c r="S3" i="53"/>
  <c r="L352" i="71"/>
  <c r="L144" i="58"/>
  <c r="L144" i="61"/>
  <c r="L406" i="71"/>
  <c r="F114" i="6"/>
  <c r="F79" i="6"/>
  <c r="I442" i="70"/>
  <c r="R316" i="71"/>
  <c r="H145" i="56"/>
  <c r="M43" i="46"/>
  <c r="T145" i="56"/>
  <c r="M4" i="24"/>
  <c r="M4" i="27" s="1"/>
  <c r="M3" i="20"/>
  <c r="H3" i="16"/>
  <c r="S205" i="71"/>
  <c r="S143" i="50"/>
  <c r="S143" i="53"/>
  <c r="S259" i="71"/>
  <c r="J404" i="65"/>
  <c r="J24" i="60"/>
  <c r="J461" i="65"/>
  <c r="J24" i="63"/>
  <c r="O404" i="70"/>
  <c r="O124" i="60"/>
  <c r="O124" i="63"/>
  <c r="O461" i="70"/>
  <c r="N25" i="23"/>
  <c r="N25" i="26" s="1"/>
  <c r="N17" i="19"/>
  <c r="N25" i="21"/>
  <c r="I352" i="71"/>
  <c r="I144" i="58"/>
  <c r="I406" i="71"/>
  <c r="I144" i="61"/>
  <c r="C423" i="71"/>
  <c r="R144" i="56"/>
  <c r="F316" i="71"/>
  <c r="G369" i="71"/>
  <c r="G143" i="59"/>
  <c r="G143" i="62"/>
  <c r="G423" i="71"/>
  <c r="U31" i="13"/>
  <c r="U31" i="16" s="1"/>
  <c r="U31" i="10"/>
  <c r="C62" i="55"/>
  <c r="L360" i="68"/>
  <c r="L81" i="54"/>
  <c r="O279" i="72"/>
  <c r="O161" i="54"/>
  <c r="U148" i="56"/>
  <c r="D326" i="72"/>
  <c r="D172" i="56"/>
  <c r="C290" i="67"/>
  <c r="C62" i="54"/>
  <c r="J290" i="70"/>
  <c r="J124" i="54"/>
  <c r="H326" i="71"/>
  <c r="S155" i="67"/>
  <c r="S62" i="47"/>
  <c r="F340" i="67"/>
  <c r="F74" i="56"/>
  <c r="N326" i="71"/>
  <c r="N154" i="56"/>
  <c r="D340" i="66"/>
  <c r="D55" i="56"/>
  <c r="Q297" i="71"/>
  <c r="Q143" i="55"/>
  <c r="F377" i="64"/>
  <c r="E24" i="56"/>
  <c r="H134" i="6"/>
  <c r="H158" i="6"/>
  <c r="H118" i="6"/>
  <c r="F352" i="71"/>
  <c r="F144" i="58"/>
  <c r="F144" i="61"/>
  <c r="F406" i="71"/>
  <c r="H25" i="23"/>
  <c r="H25" i="26" s="1"/>
  <c r="H17" i="19"/>
  <c r="H25" i="21"/>
  <c r="P309" i="70"/>
  <c r="O404" i="65"/>
  <c r="O24" i="60"/>
  <c r="O24" i="63"/>
  <c r="O461" i="65"/>
  <c r="O309" i="66"/>
  <c r="U352" i="71"/>
  <c r="U144" i="58"/>
  <c r="U406" i="71"/>
  <c r="U144" i="61"/>
  <c r="C317" i="71"/>
  <c r="G145" i="56"/>
  <c r="P43" i="62"/>
  <c r="L81" i="55"/>
  <c r="M352" i="71"/>
  <c r="M144" i="58"/>
  <c r="M406" i="71"/>
  <c r="M144" i="61"/>
  <c r="J111" i="6"/>
  <c r="J78" i="6"/>
  <c r="I144" i="56"/>
  <c r="I143" i="55"/>
  <c r="S143" i="46"/>
  <c r="T114" i="6"/>
  <c r="I385" i="67"/>
  <c r="I62" i="59"/>
  <c r="I62" i="62"/>
  <c r="I442" i="67"/>
  <c r="C43" i="59"/>
  <c r="K144" i="56"/>
  <c r="I4" i="24"/>
  <c r="I4" i="27" s="1"/>
  <c r="I3" i="20"/>
  <c r="E3" i="20"/>
  <c r="E4" i="24"/>
  <c r="E4" i="27" s="1"/>
  <c r="R340" i="66"/>
  <c r="J423" i="71"/>
  <c r="J385" i="66"/>
  <c r="M145" i="56"/>
  <c r="N352" i="71"/>
  <c r="N144" i="58"/>
  <c r="N406" i="71"/>
  <c r="N144" i="61"/>
  <c r="T25" i="23"/>
  <c r="T25" i="26" s="1"/>
  <c r="T17" i="19"/>
  <c r="T25" i="21"/>
  <c r="P404" i="65"/>
  <c r="P24" i="60"/>
  <c r="P461" i="65"/>
  <c r="P24" i="63"/>
  <c r="S145" i="56"/>
  <c r="I124" i="59"/>
  <c r="R317" i="71"/>
  <c r="H144" i="56"/>
  <c r="C143" i="59"/>
  <c r="N316" i="71"/>
  <c r="C309" i="67"/>
  <c r="M340" i="67"/>
  <c r="M74" i="56"/>
  <c r="O334" i="71"/>
  <c r="O144" i="57"/>
  <c r="F340" i="66"/>
  <c r="F55" i="56"/>
  <c r="M340" i="70"/>
  <c r="M136" i="56"/>
  <c r="H334" i="71"/>
  <c r="H144" i="57"/>
  <c r="I360" i="68"/>
  <c r="I81" i="54"/>
  <c r="K326" i="71"/>
  <c r="K154" i="56"/>
  <c r="H377" i="64"/>
  <c r="H16" i="56"/>
  <c r="O290" i="66"/>
  <c r="O43" i="54"/>
  <c r="T340" i="65"/>
  <c r="T36" i="56"/>
  <c r="N424" i="68"/>
  <c r="N97" i="56"/>
  <c r="P290" i="70"/>
  <c r="P124" i="54"/>
  <c r="J320" i="71"/>
  <c r="J148" i="56"/>
  <c r="U334" i="67"/>
  <c r="U68" i="56"/>
  <c r="J290" i="67"/>
  <c r="J62" i="54"/>
  <c r="G334" i="71"/>
  <c r="G144" i="57"/>
  <c r="C334" i="71"/>
  <c r="C144" i="57"/>
  <c r="F144" i="56"/>
  <c r="S139" i="46"/>
  <c r="S124" i="45"/>
  <c r="S124" i="46" s="1"/>
  <c r="K404" i="66"/>
  <c r="K43" i="60"/>
  <c r="K461" i="66"/>
  <c r="K43" i="63"/>
  <c r="H12" i="23"/>
  <c r="H12" i="26" s="1"/>
  <c r="H4" i="19"/>
  <c r="H4" i="21" s="1"/>
  <c r="O87" i="6"/>
  <c r="O110" i="6"/>
  <c r="O86" i="6"/>
  <c r="O90" i="6"/>
  <c r="O88" i="6"/>
  <c r="O91" i="6"/>
  <c r="C78" i="6"/>
  <c r="C87" i="6" s="1"/>
  <c r="C111" i="6"/>
  <c r="R12" i="23"/>
  <c r="R12" i="26" s="1"/>
  <c r="R4" i="19"/>
  <c r="R4" i="21" s="1"/>
  <c r="P385" i="70"/>
  <c r="P124" i="59"/>
  <c r="P442" i="70"/>
  <c r="P124" i="62"/>
  <c r="O385" i="66"/>
  <c r="O43" i="59"/>
  <c r="O43" i="62"/>
  <c r="O442" i="66"/>
  <c r="C352" i="71"/>
  <c r="C144" i="58"/>
  <c r="C406" i="71"/>
  <c r="C144" i="61"/>
  <c r="H3" i="46"/>
  <c r="C297" i="71"/>
  <c r="C316" i="71"/>
  <c r="G143" i="55"/>
  <c r="G144" i="56"/>
  <c r="P43" i="59"/>
  <c r="L384" i="68"/>
  <c r="Q3" i="16"/>
  <c r="I144" i="6"/>
  <c r="I168" i="6"/>
  <c r="S147" i="71"/>
  <c r="S115" i="71"/>
  <c r="S133" i="71" s="1"/>
  <c r="E404" i="65"/>
  <c r="E24" i="60"/>
  <c r="E24" i="63"/>
  <c r="E461" i="65"/>
  <c r="C385" i="66"/>
  <c r="I161" i="62"/>
  <c r="M317" i="71"/>
  <c r="S9" i="56"/>
  <c r="J143" i="59"/>
  <c r="E17" i="24"/>
  <c r="E17" i="27" s="1"/>
  <c r="L316" i="71"/>
  <c r="L297" i="71"/>
  <c r="U4" i="24"/>
  <c r="U4" i="27" s="1"/>
  <c r="M144" i="56"/>
  <c r="G141" i="6"/>
  <c r="G165" i="6"/>
  <c r="D114" i="6"/>
  <c r="D79" i="6"/>
  <c r="O166" i="56"/>
  <c r="O161" i="55"/>
  <c r="S144" i="56"/>
  <c r="I385" i="70"/>
  <c r="D12" i="23"/>
  <c r="D12" i="26" s="1"/>
  <c r="D4" i="19"/>
  <c r="M25" i="23"/>
  <c r="M25" i="26" s="1"/>
  <c r="M17" i="19"/>
  <c r="M17" i="23" s="1"/>
  <c r="M17" i="26" s="1"/>
  <c r="C369" i="71"/>
  <c r="G552" i="68"/>
  <c r="R24" i="46"/>
  <c r="B168" i="6"/>
  <c r="B144" i="6"/>
  <c r="N317" i="71"/>
  <c r="D4" i="24"/>
  <c r="D4" i="27" s="1"/>
  <c r="D3" i="20"/>
  <c r="H4" i="24"/>
  <c r="H4" i="27" s="1"/>
  <c r="H3" i="20"/>
  <c r="L3" i="55"/>
  <c r="Q340" i="67"/>
  <c r="C385" i="67"/>
  <c r="C62" i="59"/>
  <c r="C442" i="67"/>
  <c r="C62" i="62"/>
  <c r="E340" i="70"/>
  <c r="E136" i="56"/>
  <c r="F326" i="71"/>
  <c r="F154" i="56"/>
  <c r="D340" i="70"/>
  <c r="D136" i="56"/>
  <c r="M326" i="72"/>
  <c r="M172" i="56"/>
  <c r="U414" i="68"/>
  <c r="M297" i="71"/>
  <c r="K334" i="71"/>
  <c r="K144" i="57"/>
  <c r="E340" i="66"/>
  <c r="E55" i="56"/>
  <c r="K340" i="67"/>
  <c r="K74" i="56"/>
  <c r="E424" i="68"/>
  <c r="E97" i="56"/>
  <c r="C320" i="71"/>
  <c r="C148" i="56"/>
  <c r="R340" i="67"/>
  <c r="R74" i="56"/>
  <c r="S151" i="70"/>
  <c r="S117" i="70"/>
  <c r="S136" i="70" s="1"/>
  <c r="T352" i="71"/>
  <c r="T144" i="58"/>
  <c r="T406" i="71"/>
  <c r="T144" i="61"/>
  <c r="H404" i="65"/>
  <c r="H24" i="60"/>
  <c r="H461" i="65"/>
  <c r="H24" i="63"/>
  <c r="L110" i="6"/>
  <c r="L86" i="6"/>
  <c r="L90" i="6"/>
  <c r="L88" i="6"/>
  <c r="L91" i="6"/>
  <c r="O165" i="6"/>
  <c r="O141" i="6"/>
  <c r="F4" i="24"/>
  <c r="F4" i="27" s="1"/>
  <c r="F3" i="20"/>
  <c r="J81" i="55"/>
  <c r="S27" i="13"/>
  <c r="S27" i="16" s="1"/>
  <c r="S27" i="10"/>
  <c r="S3" i="9"/>
  <c r="I316" i="71"/>
  <c r="I297" i="71"/>
  <c r="F17" i="24"/>
  <c r="F17" i="27" s="1"/>
  <c r="P385" i="66"/>
  <c r="M17" i="24"/>
  <c r="M17" i="27" s="1"/>
  <c r="L480" i="68"/>
  <c r="L81" i="59"/>
  <c r="L81" i="62"/>
  <c r="L552" i="68"/>
  <c r="S212" i="65"/>
  <c r="S24" i="50"/>
  <c r="S269" i="65"/>
  <c r="S24" i="53"/>
  <c r="C145" i="56"/>
  <c r="O143" i="55"/>
  <c r="O144" i="56"/>
  <c r="S187" i="71"/>
  <c r="S143" i="49"/>
  <c r="S241" i="71"/>
  <c r="S143" i="52"/>
  <c r="L161" i="55"/>
  <c r="J12" i="23"/>
  <c r="J12" i="26" s="1"/>
  <c r="J4" i="19"/>
  <c r="J4" i="21" s="1"/>
  <c r="O3" i="20"/>
  <c r="O4" i="24"/>
  <c r="O4" i="27" s="1"/>
  <c r="U145" i="56"/>
  <c r="I423" i="72"/>
  <c r="M316" i="71"/>
  <c r="V17" i="21"/>
  <c r="S370" i="64"/>
  <c r="J369" i="71"/>
  <c r="S317" i="71"/>
  <c r="K4" i="24"/>
  <c r="K4" i="27" s="1"/>
  <c r="K3" i="20"/>
  <c r="J317" i="71"/>
  <c r="H316" i="71"/>
  <c r="S262" i="68"/>
  <c r="S81" i="50"/>
  <c r="S334" i="68"/>
  <c r="S81" i="53"/>
  <c r="F404" i="65"/>
  <c r="F24" i="60"/>
  <c r="F461" i="65"/>
  <c r="F24" i="63"/>
  <c r="O297" i="72"/>
  <c r="V144" i="56"/>
  <c r="C124" i="62"/>
  <c r="L145" i="56"/>
  <c r="S24" i="46"/>
  <c r="G81" i="62"/>
  <c r="D12" i="21"/>
  <c r="E3" i="46"/>
  <c r="H12" i="21"/>
  <c r="L343" i="64"/>
  <c r="O12" i="23"/>
  <c r="O12" i="26" s="1"/>
  <c r="O4" i="19"/>
  <c r="O4" i="21" s="1"/>
  <c r="R334" i="71"/>
  <c r="R144" i="57"/>
  <c r="K340" i="70"/>
  <c r="K136" i="56"/>
  <c r="E334" i="71"/>
  <c r="E144" i="57"/>
  <c r="E326" i="72"/>
  <c r="E172" i="56"/>
  <c r="I334" i="71"/>
  <c r="I144" i="57"/>
  <c r="N340" i="67"/>
  <c r="N74" i="56"/>
  <c r="L279" i="72"/>
  <c r="L161" i="54"/>
  <c r="H326" i="72"/>
  <c r="H172" i="56"/>
  <c r="U334" i="71"/>
  <c r="U144" i="57"/>
  <c r="H424" i="68"/>
  <c r="H97" i="56"/>
  <c r="M340" i="66"/>
  <c r="M55" i="56"/>
  <c r="T326" i="71"/>
  <c r="T154" i="56"/>
  <c r="L322" i="64"/>
  <c r="L3" i="54"/>
  <c r="D143" i="55"/>
  <c r="H143" i="55"/>
  <c r="O279" i="71"/>
  <c r="O143" i="54"/>
  <c r="F158" i="6"/>
  <c r="F134" i="6"/>
  <c r="F118" i="6"/>
  <c r="K17" i="24"/>
  <c r="K17" i="27" s="1"/>
  <c r="S193" i="70"/>
  <c r="S124" i="49"/>
  <c r="S124" i="52"/>
  <c r="S250" i="70"/>
  <c r="L87" i="6"/>
  <c r="S168" i="6"/>
  <c r="S144" i="6"/>
  <c r="J384" i="68"/>
  <c r="P3" i="24"/>
  <c r="O297" i="71"/>
  <c r="O316" i="71"/>
  <c r="N136" i="56"/>
  <c r="Q12" i="23"/>
  <c r="Q12" i="26" s="1"/>
  <c r="Q4" i="19"/>
  <c r="Q4" i="21" s="1"/>
  <c r="C143" i="55"/>
  <c r="C144" i="56"/>
  <c r="K134" i="6"/>
  <c r="K118" i="6"/>
  <c r="K158" i="6"/>
  <c r="P141" i="6"/>
  <c r="P165" i="6"/>
  <c r="K12" i="23"/>
  <c r="K12" i="26" s="1"/>
  <c r="K4" i="19"/>
  <c r="K4" i="21" s="1"/>
  <c r="M114" i="6"/>
  <c r="M79" i="6"/>
  <c r="L297" i="72"/>
  <c r="J68" i="56"/>
  <c r="J62" i="55"/>
  <c r="E25" i="23"/>
  <c r="E25" i="26" s="1"/>
  <c r="E17" i="19"/>
  <c r="E17" i="23" s="1"/>
  <c r="E17" i="26" s="1"/>
  <c r="K3" i="46"/>
  <c r="U144" i="56"/>
  <c r="I161" i="59"/>
  <c r="E114" i="6"/>
  <c r="E79" i="6"/>
  <c r="S174" i="67"/>
  <c r="S62" i="48"/>
  <c r="S62" i="51"/>
  <c r="S231" i="67"/>
  <c r="M404" i="65"/>
  <c r="M24" i="60"/>
  <c r="M24" i="63"/>
  <c r="M461" i="65"/>
  <c r="S316" i="71"/>
  <c r="K12" i="21"/>
  <c r="J316" i="71"/>
  <c r="J297" i="71"/>
  <c r="H317" i="71"/>
  <c r="C144" i="6"/>
  <c r="C168" i="6"/>
  <c r="G86" i="6"/>
  <c r="G110" i="6"/>
  <c r="G91" i="6"/>
  <c r="G90" i="6"/>
  <c r="G88" i="6"/>
  <c r="H154" i="56"/>
  <c r="L43" i="55"/>
  <c r="O369" i="72"/>
  <c r="O161" i="59"/>
  <c r="O423" i="72"/>
  <c r="O161" i="62"/>
  <c r="C442" i="70"/>
  <c r="J145" i="56"/>
  <c r="D144" i="56"/>
  <c r="L144" i="56"/>
  <c r="L143" i="55"/>
  <c r="S151" i="65"/>
  <c r="S117" i="65"/>
  <c r="S136" i="65" s="1"/>
  <c r="V12" i="23"/>
  <c r="V12" i="26" s="1"/>
  <c r="V4" i="19"/>
  <c r="V4" i="24"/>
  <c r="V4" i="27" s="1"/>
  <c r="G81" i="59"/>
  <c r="L427" i="64"/>
  <c r="L3" i="59"/>
  <c r="L490" i="64"/>
  <c r="L3" i="62"/>
  <c r="I87" i="6"/>
  <c r="I86" i="6"/>
  <c r="I110" i="6"/>
  <c r="I88" i="6"/>
  <c r="I91" i="6"/>
  <c r="D340" i="67"/>
  <c r="D74" i="56"/>
  <c r="T377" i="64"/>
  <c r="T16" i="56"/>
  <c r="S334" i="71"/>
  <c r="S144" i="57"/>
  <c r="V334" i="71"/>
  <c r="V144" i="57"/>
  <c r="M326" i="71"/>
  <c r="M154" i="56"/>
  <c r="G279" i="71"/>
  <c r="G148" i="56"/>
  <c r="K424" i="68"/>
  <c r="K97" i="56"/>
  <c r="R340" i="70"/>
  <c r="R136" i="56"/>
  <c r="N326" i="72"/>
  <c r="N172" i="56"/>
  <c r="F424" i="68"/>
  <c r="F97" i="56"/>
  <c r="D334" i="71"/>
  <c r="D144" i="57"/>
  <c r="H340" i="70"/>
  <c r="H136" i="56"/>
  <c r="F340" i="70"/>
  <c r="F136" i="56"/>
  <c r="L334" i="71"/>
  <c r="L144" i="57"/>
  <c r="T326" i="72"/>
  <c r="T172" i="56"/>
  <c r="H352" i="71"/>
  <c r="H144" i="58"/>
  <c r="H406" i="71"/>
  <c r="H144" i="61"/>
  <c r="G12" i="23"/>
  <c r="G12" i="26" s="1"/>
  <c r="G4" i="19"/>
  <c r="Q3" i="46"/>
  <c r="L141" i="6"/>
  <c r="L165" i="6"/>
  <c r="J480" i="68"/>
  <c r="J81" i="59"/>
  <c r="J552" i="68"/>
  <c r="J81" i="62"/>
  <c r="R352" i="71"/>
  <c r="R144" i="58"/>
  <c r="R406" i="71"/>
  <c r="R144" i="61"/>
  <c r="T340" i="70"/>
  <c r="Q25" i="23"/>
  <c r="Q25" i="26" s="1"/>
  <c r="Q17" i="19"/>
  <c r="Q25" i="21"/>
  <c r="Q4" i="24"/>
  <c r="Q4" i="27" s="1"/>
  <c r="Q3" i="20"/>
  <c r="N340" i="70"/>
  <c r="N404" i="65"/>
  <c r="N24" i="60"/>
  <c r="N461" i="65"/>
  <c r="N24" i="63"/>
  <c r="O369" i="71"/>
  <c r="R114" i="6"/>
  <c r="R79" i="6"/>
  <c r="K316" i="71"/>
  <c r="O24" i="56"/>
  <c r="U317" i="71"/>
  <c r="C442" i="65"/>
  <c r="P87" i="6"/>
  <c r="P86" i="6"/>
  <c r="P110" i="6"/>
  <c r="P90" i="6"/>
  <c r="P91" i="6"/>
  <c r="P88" i="6"/>
  <c r="S12" i="23"/>
  <c r="S12" i="26" s="1"/>
  <c r="S4" i="19"/>
  <c r="S4" i="21" s="1"/>
  <c r="L369" i="72"/>
  <c r="L161" i="59"/>
  <c r="L161" i="62"/>
  <c r="L423" i="72"/>
  <c r="J309" i="67"/>
  <c r="F25" i="23"/>
  <c r="F25" i="26" s="1"/>
  <c r="F17" i="19"/>
  <c r="F17" i="23" s="1"/>
  <c r="F17" i="26" s="1"/>
  <c r="E12" i="23"/>
  <c r="E12" i="26" s="1"/>
  <c r="E4" i="19"/>
  <c r="D24" i="56"/>
  <c r="I369" i="72"/>
  <c r="S27" i="14"/>
  <c r="S27" i="17" s="1"/>
  <c r="S3" i="11"/>
  <c r="I81" i="55"/>
  <c r="T55" i="56"/>
  <c r="V316" i="71"/>
  <c r="L309" i="66"/>
  <c r="L12" i="23"/>
  <c r="L12" i="26" s="1"/>
  <c r="L4" i="19"/>
  <c r="L4" i="21" s="1"/>
  <c r="C124" i="59"/>
  <c r="D3" i="16"/>
  <c r="J144" i="56"/>
  <c r="J143" i="55"/>
  <c r="D352" i="71"/>
  <c r="D144" i="58"/>
  <c r="D406" i="71"/>
  <c r="D144" i="61"/>
  <c r="S193" i="65"/>
  <c r="S24" i="49"/>
  <c r="S24" i="52"/>
  <c r="S250" i="65"/>
  <c r="D25" i="23"/>
  <c r="D25" i="26" s="1"/>
  <c r="D17" i="19"/>
  <c r="D17" i="23" s="1"/>
  <c r="D17" i="26" s="1"/>
  <c r="I12" i="23"/>
  <c r="I12" i="26" s="1"/>
  <c r="I4" i="19"/>
  <c r="I4" i="21" s="1"/>
  <c r="V12" i="21"/>
  <c r="S4" i="24"/>
  <c r="S4" i="27" s="1"/>
  <c r="G480" i="68"/>
  <c r="D17" i="24"/>
  <c r="D17" i="27" s="1"/>
  <c r="B111" i="6"/>
  <c r="B78" i="6"/>
  <c r="J4" i="24"/>
  <c r="J4" i="27" s="1"/>
  <c r="J3" i="20"/>
  <c r="L4" i="24"/>
  <c r="L4" i="27" s="1"/>
  <c r="L3" i="20"/>
  <c r="T4" i="24"/>
  <c r="T4" i="27" s="1"/>
  <c r="M24" i="56"/>
  <c r="S3" i="46"/>
  <c r="I141" i="6"/>
  <c r="I165" i="6"/>
  <c r="E340" i="67"/>
  <c r="E74" i="56"/>
  <c r="L320" i="71"/>
  <c r="L148" i="56"/>
  <c r="J334" i="71"/>
  <c r="J144" i="57"/>
  <c r="D424" i="68"/>
  <c r="D97" i="56"/>
  <c r="L290" i="66"/>
  <c r="L43" i="54"/>
  <c r="M334" i="71"/>
  <c r="M144" i="57"/>
  <c r="N377" i="64"/>
  <c r="N16" i="56"/>
  <c r="R424" i="68"/>
  <c r="R97" i="56"/>
  <c r="M424" i="68"/>
  <c r="M97" i="56"/>
  <c r="H340" i="66"/>
  <c r="H55" i="56"/>
  <c r="S138" i="6"/>
  <c r="S162" i="6"/>
  <c r="S122" i="6"/>
  <c r="S104" i="6"/>
  <c r="F12" i="23"/>
  <c r="F12" i="26" s="1"/>
  <c r="F4" i="19"/>
  <c r="S320" i="71"/>
  <c r="J17" i="21"/>
  <c r="G317" i="71"/>
  <c r="Q144" i="56"/>
  <c r="U12" i="23"/>
  <c r="U12" i="26" s="1"/>
  <c r="U4" i="19"/>
  <c r="F16" i="56"/>
  <c r="M12" i="23"/>
  <c r="M12" i="26" s="1"/>
  <c r="M4" i="19"/>
  <c r="N3" i="46"/>
  <c r="U316" i="71"/>
  <c r="C24" i="62"/>
  <c r="J168" i="6"/>
  <c r="J144" i="6"/>
  <c r="Q114" i="6"/>
  <c r="Q79" i="6"/>
  <c r="K114" i="6"/>
  <c r="K79" i="6"/>
  <c r="I369" i="71"/>
  <c r="I143" i="59"/>
  <c r="I423" i="71"/>
  <c r="I143" i="62"/>
  <c r="J124" i="55"/>
  <c r="J385" i="67"/>
  <c r="J62" i="59"/>
  <c r="J442" i="67"/>
  <c r="J62" i="62"/>
  <c r="E144" i="56"/>
  <c r="J352" i="71"/>
  <c r="J144" i="58"/>
  <c r="J144" i="61"/>
  <c r="J406" i="71"/>
  <c r="C3" i="20"/>
  <c r="C4" i="24"/>
  <c r="C4" i="27" s="1"/>
  <c r="I384" i="68"/>
  <c r="J43" i="62"/>
  <c r="T316" i="71"/>
  <c r="N12" i="23"/>
  <c r="N12" i="26" s="1"/>
  <c r="N4" i="19"/>
  <c r="N4" i="21" s="1"/>
  <c r="S32" i="10"/>
  <c r="S32" i="13"/>
  <c r="S32" i="16" s="1"/>
  <c r="U28" i="13"/>
  <c r="U28" i="16" s="1"/>
  <c r="U28" i="10"/>
  <c r="L385" i="66"/>
  <c r="L43" i="59"/>
  <c r="L43" i="62"/>
  <c r="L442" i="66"/>
  <c r="C385" i="70"/>
  <c r="K25" i="23"/>
  <c r="K25" i="26" s="1"/>
  <c r="K17" i="19"/>
  <c r="K17" i="23" s="1"/>
  <c r="K17" i="26" s="1"/>
  <c r="S205" i="72"/>
  <c r="S161" i="50"/>
  <c r="S161" i="53"/>
  <c r="S259" i="72"/>
  <c r="S12" i="21"/>
  <c r="R3" i="16"/>
  <c r="D25" i="21"/>
  <c r="J12" i="21"/>
  <c r="L12" i="21"/>
  <c r="T12" i="21"/>
  <c r="O352" i="71"/>
  <c r="O144" i="58"/>
  <c r="O406" i="71"/>
  <c r="O144" i="61"/>
  <c r="S168" i="64"/>
  <c r="S131" i="64"/>
  <c r="S152" i="64" s="1"/>
  <c r="U107" i="68"/>
  <c r="V89" i="66"/>
  <c r="U88" i="70"/>
  <c r="Q87" i="72"/>
  <c r="V89" i="65"/>
  <c r="R104" i="68"/>
  <c r="Q88" i="65"/>
  <c r="P103" i="68"/>
  <c r="T108" i="68"/>
  <c r="R88" i="72"/>
  <c r="T88" i="66"/>
  <c r="Q84" i="72"/>
  <c r="T83" i="72"/>
  <c r="V84" i="67"/>
  <c r="R87" i="71"/>
  <c r="T85" i="70"/>
  <c r="Q88" i="71"/>
  <c r="U85" i="65"/>
  <c r="S84" i="65"/>
  <c r="V83" i="71"/>
  <c r="P87" i="72"/>
  <c r="J62" i="56" l="1"/>
  <c r="P3" i="21"/>
  <c r="O315" i="72"/>
  <c r="J81" i="56"/>
  <c r="J87" i="56"/>
  <c r="O320" i="72"/>
  <c r="I148" i="56"/>
  <c r="J328" i="67"/>
  <c r="J334" i="67"/>
  <c r="U330" i="72"/>
  <c r="L408" i="68"/>
  <c r="L414" i="68"/>
  <c r="I81" i="56"/>
  <c r="I87" i="56"/>
  <c r="I328" i="67"/>
  <c r="I334" i="67"/>
  <c r="J279" i="71"/>
  <c r="J315" i="71" s="1"/>
  <c r="O148" i="56"/>
  <c r="G143" i="54"/>
  <c r="G143" i="56" s="1"/>
  <c r="J143" i="54"/>
  <c r="J143" i="56" s="1"/>
  <c r="O161" i="56"/>
  <c r="L81" i="56"/>
  <c r="L143" i="54"/>
  <c r="L143" i="56" s="1"/>
  <c r="J124" i="56"/>
  <c r="L315" i="72"/>
  <c r="J130" i="56"/>
  <c r="L320" i="72"/>
  <c r="I408" i="68"/>
  <c r="M17" i="21"/>
  <c r="I414" i="68"/>
  <c r="C328" i="67"/>
  <c r="C334" i="67"/>
  <c r="U176" i="56"/>
  <c r="J408" i="68"/>
  <c r="I279" i="71"/>
  <c r="I315" i="71" s="1"/>
  <c r="J414" i="68"/>
  <c r="S105" i="55"/>
  <c r="O320" i="71"/>
  <c r="S309" i="69"/>
  <c r="S105" i="59"/>
  <c r="S442" i="69"/>
  <c r="S105" i="62"/>
  <c r="S385" i="69"/>
  <c r="L87" i="56"/>
  <c r="T152" i="69"/>
  <c r="T121" i="46"/>
  <c r="S141" i="56"/>
  <c r="S105" i="54"/>
  <c r="S290" i="69"/>
  <c r="T153" i="69"/>
  <c r="T122" i="46"/>
  <c r="T98" i="69"/>
  <c r="T105" i="44"/>
  <c r="L370" i="64"/>
  <c r="L328" i="66"/>
  <c r="D279" i="71"/>
  <c r="D143" i="54"/>
  <c r="D143" i="56" s="1"/>
  <c r="K279" i="71"/>
  <c r="K315" i="71" s="1"/>
  <c r="K143" i="54"/>
  <c r="K143" i="56" s="1"/>
  <c r="C347" i="66"/>
  <c r="C43" i="57"/>
  <c r="I347" i="67"/>
  <c r="I62" i="57"/>
  <c r="F290" i="67"/>
  <c r="F62" i="54"/>
  <c r="N279" i="71"/>
  <c r="N143" i="54"/>
  <c r="S290" i="66"/>
  <c r="S43" i="54"/>
  <c r="L347" i="66"/>
  <c r="L43" i="57"/>
  <c r="L347" i="70"/>
  <c r="L124" i="57"/>
  <c r="J333" i="72"/>
  <c r="J161" i="57"/>
  <c r="J432" i="68"/>
  <c r="J81" i="57"/>
  <c r="K290" i="70"/>
  <c r="K124" i="54"/>
  <c r="S334" i="67"/>
  <c r="M388" i="71"/>
  <c r="M144" i="60"/>
  <c r="M442" i="71"/>
  <c r="M144" i="63"/>
  <c r="M385" i="70"/>
  <c r="M124" i="59"/>
  <c r="M124" i="62"/>
  <c r="M442" i="70"/>
  <c r="R81" i="55"/>
  <c r="J388" i="71"/>
  <c r="J144" i="60"/>
  <c r="J144" i="63"/>
  <c r="J442" i="71"/>
  <c r="B86" i="6"/>
  <c r="B110" i="6"/>
  <c r="B88" i="6"/>
  <c r="B91" i="6"/>
  <c r="B90" i="6"/>
  <c r="L3" i="19"/>
  <c r="L3" i="21" s="1"/>
  <c r="L4" i="23"/>
  <c r="L4" i="26" s="1"/>
  <c r="P164" i="6"/>
  <c r="P140" i="6"/>
  <c r="R168" i="6"/>
  <c r="R144" i="6"/>
  <c r="Q3" i="24"/>
  <c r="Q17" i="23"/>
  <c r="Q17" i="26" s="1"/>
  <c r="Q17" i="21"/>
  <c r="O290" i="67"/>
  <c r="O328" i="67" s="1"/>
  <c r="O334" i="67"/>
  <c r="F309" i="66"/>
  <c r="D388" i="71"/>
  <c r="D144" i="60"/>
  <c r="D442" i="71"/>
  <c r="D144" i="63"/>
  <c r="H81" i="55"/>
  <c r="V4" i="23"/>
  <c r="V4" i="26" s="1"/>
  <c r="E168" i="6"/>
  <c r="E144" i="6"/>
  <c r="U388" i="71"/>
  <c r="U144" i="60"/>
  <c r="U442" i="71"/>
  <c r="U144" i="63"/>
  <c r="V334" i="65"/>
  <c r="Q124" i="55"/>
  <c r="F17" i="21"/>
  <c r="F3" i="24"/>
  <c r="J366" i="66"/>
  <c r="J43" i="58"/>
  <c r="J43" i="61"/>
  <c r="J423" i="66"/>
  <c r="S100" i="46"/>
  <c r="S81" i="45"/>
  <c r="S81" i="46" s="1"/>
  <c r="Q480" i="68"/>
  <c r="Q81" i="59"/>
  <c r="Q81" i="62"/>
  <c r="Q552" i="68"/>
  <c r="Q309" i="66"/>
  <c r="E161" i="55"/>
  <c r="R385" i="70"/>
  <c r="R124" i="59"/>
  <c r="R124" i="62"/>
  <c r="R442" i="70"/>
  <c r="I279" i="72"/>
  <c r="I315" i="72" s="1"/>
  <c r="I320" i="72"/>
  <c r="R385" i="66"/>
  <c r="R43" i="59"/>
  <c r="R43" i="62"/>
  <c r="R442" i="66"/>
  <c r="O334" i="66"/>
  <c r="L290" i="67"/>
  <c r="L328" i="67" s="1"/>
  <c r="L334" i="67"/>
  <c r="Q385" i="67"/>
  <c r="Q62" i="59"/>
  <c r="Q62" i="62"/>
  <c r="Q442" i="67"/>
  <c r="C366" i="70"/>
  <c r="C124" i="58"/>
  <c r="C423" i="70"/>
  <c r="C124" i="61"/>
  <c r="C366" i="67"/>
  <c r="C62" i="58"/>
  <c r="C423" i="67"/>
  <c r="C62" i="61"/>
  <c r="L124" i="54"/>
  <c r="L124" i="56" s="1"/>
  <c r="L130" i="56"/>
  <c r="V130" i="56"/>
  <c r="U320" i="71"/>
  <c r="H168" i="6"/>
  <c r="H144" i="6"/>
  <c r="P130" i="56"/>
  <c r="H427" i="64"/>
  <c r="H3" i="59"/>
  <c r="H490" i="64"/>
  <c r="H3" i="62"/>
  <c r="F369" i="72"/>
  <c r="F161" i="59"/>
  <c r="F423" i="72"/>
  <c r="F161" i="62"/>
  <c r="P81" i="54"/>
  <c r="P81" i="56" s="1"/>
  <c r="P87" i="56"/>
  <c r="P366" i="66"/>
  <c r="P43" i="58"/>
  <c r="P423" i="66"/>
  <c r="P43" i="61"/>
  <c r="E81" i="55"/>
  <c r="M161" i="55"/>
  <c r="G320" i="71"/>
  <c r="I62" i="56"/>
  <c r="K384" i="68"/>
  <c r="C81" i="54"/>
  <c r="C81" i="56" s="1"/>
  <c r="C87" i="56"/>
  <c r="H62" i="55"/>
  <c r="F343" i="64"/>
  <c r="K385" i="67"/>
  <c r="K62" i="59"/>
  <c r="K62" i="62"/>
  <c r="K442" i="67"/>
  <c r="K290" i="67"/>
  <c r="K62" i="54"/>
  <c r="J143" i="57"/>
  <c r="Q360" i="68"/>
  <c r="Q81" i="54"/>
  <c r="I333" i="71"/>
  <c r="I143" i="57"/>
  <c r="R279" i="71"/>
  <c r="R143" i="54"/>
  <c r="C333" i="71"/>
  <c r="C143" i="57"/>
  <c r="L333" i="71"/>
  <c r="L143" i="57"/>
  <c r="C3" i="24"/>
  <c r="K161" i="55"/>
  <c r="R384" i="68"/>
  <c r="L3" i="24"/>
  <c r="B87" i="6"/>
  <c r="H124" i="55"/>
  <c r="O366" i="67"/>
  <c r="O62" i="58"/>
  <c r="O62" i="61"/>
  <c r="O423" i="67"/>
  <c r="F385" i="66"/>
  <c r="F43" i="59"/>
  <c r="F442" i="66"/>
  <c r="F43" i="62"/>
  <c r="H384" i="68"/>
  <c r="V4" i="21"/>
  <c r="Q3" i="19"/>
  <c r="Q4" i="23"/>
  <c r="Q4" i="26" s="1"/>
  <c r="P3" i="27"/>
  <c r="M62" i="55"/>
  <c r="Q309" i="70"/>
  <c r="K3" i="24"/>
  <c r="O143" i="56"/>
  <c r="I124" i="54"/>
  <c r="I124" i="56" s="1"/>
  <c r="I130" i="56"/>
  <c r="V87" i="56"/>
  <c r="K388" i="71"/>
  <c r="K144" i="60"/>
  <c r="K144" i="63"/>
  <c r="K442" i="71"/>
  <c r="S185" i="68"/>
  <c r="S142" i="68"/>
  <c r="S166" i="68" s="1"/>
  <c r="Q385" i="66"/>
  <c r="Q43" i="59"/>
  <c r="Q442" i="66"/>
  <c r="Q43" i="62"/>
  <c r="E297" i="72"/>
  <c r="L3" i="56"/>
  <c r="D168" i="6"/>
  <c r="D144" i="6"/>
  <c r="O164" i="6"/>
  <c r="O140" i="6"/>
  <c r="H4" i="23"/>
  <c r="H4" i="26" s="1"/>
  <c r="H3" i="19"/>
  <c r="S77" i="46"/>
  <c r="S62" i="45"/>
  <c r="S62" i="46" s="1"/>
  <c r="I351" i="72"/>
  <c r="I161" i="58"/>
  <c r="I405" i="72"/>
  <c r="I161" i="61"/>
  <c r="S161" i="45"/>
  <c r="S161" i="46" s="1"/>
  <c r="S175" i="46"/>
  <c r="H388" i="71"/>
  <c r="H144" i="60"/>
  <c r="H442" i="71"/>
  <c r="H144" i="63"/>
  <c r="L366" i="67"/>
  <c r="L62" i="58"/>
  <c r="L423" i="67"/>
  <c r="L62" i="61"/>
  <c r="S29" i="24"/>
  <c r="S29" i="27" s="1"/>
  <c r="S29" i="21"/>
  <c r="L290" i="70"/>
  <c r="L328" i="70" s="1"/>
  <c r="L334" i="70"/>
  <c r="V334" i="70"/>
  <c r="F78" i="6"/>
  <c r="F111" i="6"/>
  <c r="J3" i="54"/>
  <c r="J9" i="56"/>
  <c r="T388" i="71"/>
  <c r="T144" i="60"/>
  <c r="T442" i="71"/>
  <c r="T144" i="63"/>
  <c r="P360" i="68"/>
  <c r="P408" i="68" s="1"/>
  <c r="P414" i="68"/>
  <c r="I366" i="67"/>
  <c r="I62" i="58"/>
  <c r="I62" i="61"/>
  <c r="I423" i="67"/>
  <c r="E384" i="68"/>
  <c r="M297" i="72"/>
  <c r="V166" i="56"/>
  <c r="I68" i="56"/>
  <c r="C3" i="19"/>
  <c r="C4" i="23"/>
  <c r="C4" i="26" s="1"/>
  <c r="K480" i="68"/>
  <c r="K81" i="59"/>
  <c r="K81" i="62"/>
  <c r="K552" i="68"/>
  <c r="N388" i="71"/>
  <c r="N144" i="60"/>
  <c r="N144" i="63"/>
  <c r="N442" i="71"/>
  <c r="C360" i="68"/>
  <c r="C408" i="68" s="1"/>
  <c r="C414" i="68"/>
  <c r="H309" i="67"/>
  <c r="K124" i="55"/>
  <c r="F427" i="64"/>
  <c r="F3" i="59"/>
  <c r="F490" i="64"/>
  <c r="F3" i="62"/>
  <c r="I351" i="71"/>
  <c r="I143" i="58"/>
  <c r="I405" i="71"/>
  <c r="I143" i="61"/>
  <c r="F322" i="64"/>
  <c r="F3" i="54"/>
  <c r="T320" i="71"/>
  <c r="D279" i="72"/>
  <c r="D161" i="54"/>
  <c r="U31" i="23"/>
  <c r="U31" i="26" s="1"/>
  <c r="H290" i="67"/>
  <c r="H62" i="54"/>
  <c r="O333" i="72"/>
  <c r="O161" i="57"/>
  <c r="Q290" i="67"/>
  <c r="Q62" i="54"/>
  <c r="P432" i="68"/>
  <c r="P81" i="57"/>
  <c r="H279" i="72"/>
  <c r="H161" i="54"/>
  <c r="N290" i="67"/>
  <c r="N62" i="54"/>
  <c r="P347" i="70"/>
  <c r="P124" i="57"/>
  <c r="G333" i="71"/>
  <c r="G143" i="57"/>
  <c r="J385" i="64"/>
  <c r="J3" i="57"/>
  <c r="K78" i="6"/>
  <c r="K111" i="6"/>
  <c r="F4" i="23"/>
  <c r="F4" i="26" s="1"/>
  <c r="F3" i="19"/>
  <c r="F3" i="21" s="1"/>
  <c r="K297" i="72"/>
  <c r="U9" i="56"/>
  <c r="N124" i="55"/>
  <c r="R480" i="68"/>
  <c r="R81" i="59"/>
  <c r="R552" i="68"/>
  <c r="R81" i="62"/>
  <c r="H309" i="70"/>
  <c r="H480" i="68"/>
  <c r="H81" i="59"/>
  <c r="H81" i="62"/>
  <c r="H552" i="68"/>
  <c r="M309" i="67"/>
  <c r="G81" i="54"/>
  <c r="G81" i="56" s="1"/>
  <c r="G87" i="56"/>
  <c r="Q385" i="70"/>
  <c r="Q124" i="59"/>
  <c r="Q442" i="70"/>
  <c r="Q124" i="62"/>
  <c r="I290" i="70"/>
  <c r="I328" i="70" s="1"/>
  <c r="I334" i="70"/>
  <c r="S130" i="56"/>
  <c r="V414" i="68"/>
  <c r="S238" i="68"/>
  <c r="S81" i="49"/>
  <c r="S81" i="52"/>
  <c r="S310" i="68"/>
  <c r="S43" i="45"/>
  <c r="S58" i="46"/>
  <c r="E369" i="72"/>
  <c r="E161" i="59"/>
  <c r="E161" i="62"/>
  <c r="E423" i="72"/>
  <c r="U130" i="56"/>
  <c r="L9" i="56"/>
  <c r="H3" i="24"/>
  <c r="C141" i="6"/>
  <c r="C165" i="6"/>
  <c r="F143" i="55"/>
  <c r="G388" i="71"/>
  <c r="G144" i="60"/>
  <c r="G442" i="71"/>
  <c r="G144" i="63"/>
  <c r="N3" i="55"/>
  <c r="S151" i="67"/>
  <c r="S117" i="67"/>
  <c r="S136" i="67" s="1"/>
  <c r="S147" i="72"/>
  <c r="S115" i="72"/>
  <c r="S133" i="72" s="1"/>
  <c r="P62" i="54"/>
  <c r="P62" i="56" s="1"/>
  <c r="P68" i="56"/>
  <c r="T17" i="23"/>
  <c r="T17" i="26" s="1"/>
  <c r="T17" i="21"/>
  <c r="D124" i="55"/>
  <c r="S212" i="67"/>
  <c r="S62" i="50"/>
  <c r="S269" i="67"/>
  <c r="S62" i="53"/>
  <c r="S21" i="56"/>
  <c r="L366" i="70"/>
  <c r="L124" i="58"/>
  <c r="L124" i="61"/>
  <c r="L423" i="70"/>
  <c r="F297" i="71"/>
  <c r="N3" i="24"/>
  <c r="R3" i="24"/>
  <c r="J322" i="64"/>
  <c r="J364" i="64" s="1"/>
  <c r="J370" i="64"/>
  <c r="V68" i="56"/>
  <c r="P456" i="68"/>
  <c r="P81" i="58"/>
  <c r="P81" i="61"/>
  <c r="P528" i="68"/>
  <c r="J456" i="68"/>
  <c r="J81" i="58"/>
  <c r="J81" i="61"/>
  <c r="J528" i="68"/>
  <c r="D81" i="55"/>
  <c r="E480" i="68"/>
  <c r="E81" i="59"/>
  <c r="E552" i="68"/>
  <c r="E81" i="62"/>
  <c r="M369" i="72"/>
  <c r="M161" i="59"/>
  <c r="M161" i="62"/>
  <c r="M423" i="72"/>
  <c r="J328" i="70"/>
  <c r="N143" i="55"/>
  <c r="C456" i="68"/>
  <c r="C81" i="58"/>
  <c r="C528" i="68"/>
  <c r="C81" i="61"/>
  <c r="H385" i="67"/>
  <c r="H62" i="59"/>
  <c r="H442" i="67"/>
  <c r="H62" i="62"/>
  <c r="K309" i="70"/>
  <c r="E360" i="68"/>
  <c r="E81" i="54"/>
  <c r="S290" i="65"/>
  <c r="S24" i="54"/>
  <c r="H279" i="71"/>
  <c r="H143" i="54"/>
  <c r="H143" i="56" s="1"/>
  <c r="S322" i="64"/>
  <c r="S3" i="54"/>
  <c r="O347" i="66"/>
  <c r="O43" i="57"/>
  <c r="D290" i="67"/>
  <c r="D62" i="54"/>
  <c r="G432" i="68"/>
  <c r="G81" i="57"/>
  <c r="M290" i="66"/>
  <c r="M43" i="54"/>
  <c r="H290" i="70"/>
  <c r="H124" i="54"/>
  <c r="D290" i="66"/>
  <c r="D43" i="54"/>
  <c r="P347" i="66"/>
  <c r="P43" i="57"/>
  <c r="K360" i="68"/>
  <c r="K81" i="54"/>
  <c r="T334" i="70"/>
  <c r="T130" i="56"/>
  <c r="J347" i="70"/>
  <c r="J124" i="57"/>
  <c r="O333" i="71"/>
  <c r="O143" i="57"/>
  <c r="O347" i="67"/>
  <c r="O62" i="57"/>
  <c r="I432" i="68"/>
  <c r="I81" i="57"/>
  <c r="M4" i="23"/>
  <c r="M4" i="26" s="1"/>
  <c r="M3" i="19"/>
  <c r="M3" i="21" s="1"/>
  <c r="K369" i="72"/>
  <c r="K161" i="59"/>
  <c r="K423" i="72"/>
  <c r="K161" i="62"/>
  <c r="U370" i="64"/>
  <c r="N81" i="55"/>
  <c r="L366" i="66"/>
  <c r="L43" i="58"/>
  <c r="L423" i="66"/>
  <c r="L43" i="61"/>
  <c r="N309" i="70"/>
  <c r="F62" i="55"/>
  <c r="B165" i="6"/>
  <c r="B141" i="6"/>
  <c r="I3" i="19"/>
  <c r="I3" i="21" s="1"/>
  <c r="I4" i="23"/>
  <c r="I4" i="26" s="1"/>
  <c r="S4" i="23"/>
  <c r="S4" i="26" s="1"/>
  <c r="E43" i="55"/>
  <c r="H385" i="70"/>
  <c r="H124" i="59"/>
  <c r="H124" i="62"/>
  <c r="H442" i="70"/>
  <c r="H43" i="55"/>
  <c r="D43" i="55"/>
  <c r="E124" i="55"/>
  <c r="F369" i="71"/>
  <c r="F143" i="59"/>
  <c r="F423" i="71"/>
  <c r="F143" i="62"/>
  <c r="K17" i="21"/>
  <c r="C161" i="54"/>
  <c r="C161" i="56" s="1"/>
  <c r="C166" i="56"/>
  <c r="D369" i="71"/>
  <c r="D143" i="59"/>
  <c r="D423" i="71"/>
  <c r="D143" i="62"/>
  <c r="M385" i="67"/>
  <c r="M62" i="59"/>
  <c r="M442" i="67"/>
  <c r="M62" i="62"/>
  <c r="G360" i="68"/>
  <c r="G408" i="68" s="1"/>
  <c r="G414" i="68"/>
  <c r="N161" i="55"/>
  <c r="O3" i="19"/>
  <c r="O3" i="21" s="1"/>
  <c r="O4" i="23"/>
  <c r="O4" i="26" s="1"/>
  <c r="I366" i="70"/>
  <c r="I124" i="58"/>
  <c r="I423" i="70"/>
  <c r="I124" i="61"/>
  <c r="C351" i="71"/>
  <c r="C143" i="58"/>
  <c r="C405" i="71"/>
  <c r="S334" i="70"/>
  <c r="S151" i="66"/>
  <c r="S117" i="66"/>
  <c r="S136" i="66" s="1"/>
  <c r="U334" i="70"/>
  <c r="E17" i="21"/>
  <c r="N343" i="64"/>
  <c r="S193" i="67"/>
  <c r="S62" i="49"/>
  <c r="S250" i="67"/>
  <c r="S62" i="52"/>
  <c r="S187" i="72"/>
  <c r="S161" i="49"/>
  <c r="S161" i="52"/>
  <c r="S241" i="72"/>
  <c r="N320" i="71"/>
  <c r="H161" i="55"/>
  <c r="P290" i="67"/>
  <c r="P328" i="67" s="1"/>
  <c r="P334" i="67"/>
  <c r="J87" i="6"/>
  <c r="J86" i="6"/>
  <c r="J110" i="6"/>
  <c r="J91" i="6"/>
  <c r="J88" i="6"/>
  <c r="J90" i="6"/>
  <c r="D309" i="70"/>
  <c r="S382" i="64"/>
  <c r="F144" i="6"/>
  <c r="F168" i="6"/>
  <c r="O43" i="56"/>
  <c r="J406" i="64"/>
  <c r="J3" i="58"/>
  <c r="J469" i="64"/>
  <c r="J3" i="61"/>
  <c r="M43" i="55"/>
  <c r="V334" i="67"/>
  <c r="E62" i="55"/>
  <c r="U30" i="56"/>
  <c r="D384" i="68"/>
  <c r="F81" i="55"/>
  <c r="L279" i="71"/>
  <c r="L315" i="71" s="1"/>
  <c r="J334" i="70"/>
  <c r="K369" i="71"/>
  <c r="K143" i="59"/>
  <c r="K423" i="71"/>
  <c r="K143" i="62"/>
  <c r="D62" i="55"/>
  <c r="K385" i="70"/>
  <c r="K124" i="59"/>
  <c r="K442" i="70"/>
  <c r="K124" i="62"/>
  <c r="S345" i="70"/>
  <c r="Q290" i="70"/>
  <c r="Q124" i="54"/>
  <c r="C333" i="72"/>
  <c r="C161" i="57"/>
  <c r="M290" i="67"/>
  <c r="M62" i="54"/>
  <c r="R290" i="67"/>
  <c r="J347" i="66"/>
  <c r="J43" i="57"/>
  <c r="E279" i="72"/>
  <c r="E161" i="54"/>
  <c r="F360" i="68"/>
  <c r="F81" i="54"/>
  <c r="M279" i="72"/>
  <c r="M161" i="54"/>
  <c r="F290" i="70"/>
  <c r="F124" i="54"/>
  <c r="L385" i="64"/>
  <c r="L3" i="57"/>
  <c r="S32" i="23"/>
  <c r="S32" i="26" s="1"/>
  <c r="E290" i="66"/>
  <c r="E43" i="54"/>
  <c r="H360" i="68"/>
  <c r="H81" i="54"/>
  <c r="F290" i="66"/>
  <c r="F43" i="54"/>
  <c r="G347" i="67"/>
  <c r="G62" i="57"/>
  <c r="M360" i="68"/>
  <c r="M81" i="54"/>
  <c r="Q279" i="72"/>
  <c r="Q161" i="54"/>
  <c r="C347" i="67"/>
  <c r="C62" i="57"/>
  <c r="L333" i="72"/>
  <c r="L161" i="57"/>
  <c r="K144" i="6"/>
  <c r="K168" i="6"/>
  <c r="N62" i="55"/>
  <c r="M81" i="55"/>
  <c r="N384" i="68"/>
  <c r="N385" i="70"/>
  <c r="N124" i="59"/>
  <c r="N442" i="70"/>
  <c r="N124" i="62"/>
  <c r="F309" i="67"/>
  <c r="L351" i="71"/>
  <c r="L143" i="61"/>
  <c r="L405" i="71"/>
  <c r="C43" i="54"/>
  <c r="C43" i="56" s="1"/>
  <c r="C49" i="56"/>
  <c r="D17" i="21"/>
  <c r="L388" i="71"/>
  <c r="L144" i="60"/>
  <c r="L442" i="71"/>
  <c r="L144" i="63"/>
  <c r="E309" i="66"/>
  <c r="H309" i="66"/>
  <c r="V388" i="71"/>
  <c r="V144" i="60"/>
  <c r="V442" i="71"/>
  <c r="V144" i="63"/>
  <c r="D309" i="66"/>
  <c r="E309" i="70"/>
  <c r="O315" i="71"/>
  <c r="O351" i="71"/>
  <c r="O143" i="61"/>
  <c r="O405" i="71"/>
  <c r="C279" i="72"/>
  <c r="C315" i="72" s="1"/>
  <c r="C320" i="72"/>
  <c r="G456" i="68"/>
  <c r="G81" i="58"/>
  <c r="G81" i="61"/>
  <c r="G528" i="68"/>
  <c r="E388" i="71"/>
  <c r="E144" i="60"/>
  <c r="E144" i="63"/>
  <c r="E442" i="71"/>
  <c r="N297" i="72"/>
  <c r="O3" i="24"/>
  <c r="L164" i="6"/>
  <c r="L140" i="6"/>
  <c r="S193" i="66"/>
  <c r="S43" i="49"/>
  <c r="S250" i="66"/>
  <c r="S43" i="52"/>
  <c r="D3" i="24"/>
  <c r="D3" i="19"/>
  <c r="D4" i="23"/>
  <c r="D4" i="26" s="1"/>
  <c r="R4" i="23"/>
  <c r="R4" i="26" s="1"/>
  <c r="R3" i="19"/>
  <c r="C110" i="6"/>
  <c r="C86" i="6"/>
  <c r="C88" i="6"/>
  <c r="C91" i="6"/>
  <c r="C90" i="6"/>
  <c r="C388" i="71"/>
  <c r="C144" i="60"/>
  <c r="C442" i="71"/>
  <c r="C144" i="63"/>
  <c r="N427" i="64"/>
  <c r="N3" i="59"/>
  <c r="N490" i="64"/>
  <c r="N3" i="62"/>
  <c r="O366" i="66"/>
  <c r="O43" i="58"/>
  <c r="O43" i="61"/>
  <c r="O423" i="66"/>
  <c r="N369" i="71"/>
  <c r="N143" i="59"/>
  <c r="N423" i="71"/>
  <c r="N143" i="62"/>
  <c r="H297" i="72"/>
  <c r="I3" i="54"/>
  <c r="I9" i="56"/>
  <c r="P366" i="67"/>
  <c r="P62" i="58"/>
  <c r="P423" i="67"/>
  <c r="P62" i="61"/>
  <c r="E3" i="24"/>
  <c r="J165" i="6"/>
  <c r="J141" i="6"/>
  <c r="P328" i="70"/>
  <c r="H17" i="23"/>
  <c r="H17" i="26" s="1"/>
  <c r="H17" i="21"/>
  <c r="Q369" i="71"/>
  <c r="Q143" i="59"/>
  <c r="Q143" i="62"/>
  <c r="Q423" i="71"/>
  <c r="D385" i="70"/>
  <c r="D124" i="59"/>
  <c r="D442" i="70"/>
  <c r="D124" i="62"/>
  <c r="O351" i="72"/>
  <c r="O161" i="58"/>
  <c r="O161" i="61"/>
  <c r="O405" i="72"/>
  <c r="C62" i="56"/>
  <c r="R143" i="55"/>
  <c r="R17" i="23"/>
  <c r="R17" i="26" s="1"/>
  <c r="R17" i="21"/>
  <c r="O49" i="56"/>
  <c r="M309" i="66"/>
  <c r="F388" i="71"/>
  <c r="F144" i="60"/>
  <c r="F144" i="63"/>
  <c r="F442" i="71"/>
  <c r="E309" i="67"/>
  <c r="U334" i="65"/>
  <c r="D480" i="68"/>
  <c r="D81" i="59"/>
  <c r="D81" i="62"/>
  <c r="D552" i="68"/>
  <c r="F384" i="68"/>
  <c r="D297" i="71"/>
  <c r="Q388" i="71"/>
  <c r="Q144" i="60"/>
  <c r="Q144" i="63"/>
  <c r="Q442" i="71"/>
  <c r="S40" i="56"/>
  <c r="D309" i="67"/>
  <c r="F124" i="55"/>
  <c r="T334" i="65"/>
  <c r="T30" i="56"/>
  <c r="T49" i="56"/>
  <c r="R290" i="66"/>
  <c r="R43" i="54"/>
  <c r="C347" i="70"/>
  <c r="C124" i="57"/>
  <c r="C432" i="68"/>
  <c r="C81" i="57"/>
  <c r="N290" i="70"/>
  <c r="N124" i="54"/>
  <c r="Q290" i="66"/>
  <c r="Q43" i="54"/>
  <c r="R360" i="68"/>
  <c r="R81" i="54"/>
  <c r="M279" i="71"/>
  <c r="M315" i="71" s="1"/>
  <c r="M143" i="54"/>
  <c r="S290" i="70"/>
  <c r="S124" i="54"/>
  <c r="T320" i="72"/>
  <c r="U62" i="55"/>
  <c r="M290" i="70"/>
  <c r="M124" i="54"/>
  <c r="E290" i="67"/>
  <c r="E62" i="54"/>
  <c r="C347" i="65"/>
  <c r="C24" i="57"/>
  <c r="T370" i="64"/>
  <c r="T9" i="56"/>
  <c r="Q78" i="6"/>
  <c r="Q111" i="6"/>
  <c r="U4" i="23"/>
  <c r="U4" i="26" s="1"/>
  <c r="S134" i="6"/>
  <c r="S158" i="6"/>
  <c r="S118" i="6"/>
  <c r="N309" i="67"/>
  <c r="M384" i="68"/>
  <c r="N480" i="68"/>
  <c r="N81" i="59"/>
  <c r="N81" i="62"/>
  <c r="N552" i="68"/>
  <c r="F385" i="67"/>
  <c r="F62" i="59"/>
  <c r="F442" i="67"/>
  <c r="F62" i="62"/>
  <c r="C290" i="66"/>
  <c r="C328" i="66" s="1"/>
  <c r="C334" i="66"/>
  <c r="S3" i="14"/>
  <c r="E3" i="19"/>
  <c r="E3" i="21" s="1"/>
  <c r="E4" i="23"/>
  <c r="E4" i="26" s="1"/>
  <c r="E385" i="66"/>
  <c r="E43" i="59"/>
  <c r="E442" i="66"/>
  <c r="E43" i="62"/>
  <c r="H385" i="66"/>
  <c r="H43" i="59"/>
  <c r="H43" i="62"/>
  <c r="H442" i="66"/>
  <c r="C24" i="54"/>
  <c r="C30" i="56"/>
  <c r="D385" i="66"/>
  <c r="D43" i="59"/>
  <c r="D43" i="62"/>
  <c r="D442" i="66"/>
  <c r="E385" i="70"/>
  <c r="E124" i="59"/>
  <c r="E124" i="62"/>
  <c r="E442" i="70"/>
  <c r="L43" i="56"/>
  <c r="M78" i="6"/>
  <c r="M111" i="6"/>
  <c r="K4" i="23"/>
  <c r="K4" i="26" s="1"/>
  <c r="K3" i="19"/>
  <c r="C351" i="72"/>
  <c r="C161" i="58"/>
  <c r="C161" i="61"/>
  <c r="C405" i="72"/>
  <c r="H369" i="71"/>
  <c r="H143" i="59"/>
  <c r="H423" i="71"/>
  <c r="H143" i="62"/>
  <c r="I388" i="71"/>
  <c r="I144" i="60"/>
  <c r="I144" i="63"/>
  <c r="I442" i="71"/>
  <c r="D161" i="55"/>
  <c r="R388" i="71"/>
  <c r="R144" i="60"/>
  <c r="R442" i="71"/>
  <c r="R144" i="63"/>
  <c r="J161" i="54"/>
  <c r="J161" i="56" s="1"/>
  <c r="J166" i="56"/>
  <c r="N369" i="72"/>
  <c r="N161" i="59"/>
  <c r="N161" i="62"/>
  <c r="N423" i="72"/>
  <c r="S3" i="13"/>
  <c r="S3" i="10"/>
  <c r="U166" i="56"/>
  <c r="M369" i="71"/>
  <c r="M143" i="59"/>
  <c r="M423" i="71"/>
  <c r="M143" i="62"/>
  <c r="D4" i="21"/>
  <c r="M143" i="55"/>
  <c r="C143" i="61"/>
  <c r="J366" i="67"/>
  <c r="J62" i="58"/>
  <c r="J423" i="67"/>
  <c r="J62" i="61"/>
  <c r="S166" i="56"/>
  <c r="J351" i="71"/>
  <c r="J143" i="58"/>
  <c r="J405" i="71"/>
  <c r="J143" i="61"/>
  <c r="P366" i="70"/>
  <c r="P124" i="58"/>
  <c r="P124" i="61"/>
  <c r="P423" i="70"/>
  <c r="H369" i="72"/>
  <c r="H161" i="59"/>
  <c r="H423" i="72"/>
  <c r="H161" i="62"/>
  <c r="I322" i="64"/>
  <c r="I364" i="64" s="1"/>
  <c r="I370" i="64"/>
  <c r="N297" i="71"/>
  <c r="E4" i="21"/>
  <c r="T144" i="6"/>
  <c r="T168" i="6"/>
  <c r="P334" i="70"/>
  <c r="C68" i="56"/>
  <c r="M4" i="21"/>
  <c r="M385" i="66"/>
  <c r="M43" i="59"/>
  <c r="M442" i="66"/>
  <c r="M43" i="62"/>
  <c r="S115" i="6"/>
  <c r="S79" i="6"/>
  <c r="G62" i="54"/>
  <c r="G68" i="56"/>
  <c r="E385" i="67"/>
  <c r="E62" i="59"/>
  <c r="E62" i="62"/>
  <c r="E442" i="67"/>
  <c r="R309" i="67"/>
  <c r="F480" i="68"/>
  <c r="F81" i="59"/>
  <c r="F552" i="68"/>
  <c r="F81" i="62"/>
  <c r="N78" i="6"/>
  <c r="N111" i="6"/>
  <c r="G315" i="71"/>
  <c r="Q161" i="55"/>
  <c r="S344" i="65"/>
  <c r="D385" i="67"/>
  <c r="D62" i="59"/>
  <c r="D442" i="67"/>
  <c r="D62" i="62"/>
  <c r="F309" i="70"/>
  <c r="N360" i="68"/>
  <c r="N81" i="54"/>
  <c r="F279" i="72"/>
  <c r="F161" i="54"/>
  <c r="E279" i="71"/>
  <c r="E143" i="54"/>
  <c r="P347" i="67"/>
  <c r="P62" i="57"/>
  <c r="R290" i="70"/>
  <c r="R124" i="54"/>
  <c r="J347" i="67"/>
  <c r="J62" i="57"/>
  <c r="N322" i="64"/>
  <c r="N3" i="54"/>
  <c r="D360" i="68"/>
  <c r="D81" i="54"/>
  <c r="U383" i="64"/>
  <c r="U22" i="56"/>
  <c r="H290" i="66"/>
  <c r="H43" i="54"/>
  <c r="H322" i="64"/>
  <c r="H3" i="54"/>
  <c r="I385" i="64"/>
  <c r="I3" i="57"/>
  <c r="N385" i="67"/>
  <c r="N62" i="59"/>
  <c r="N62" i="62"/>
  <c r="N442" i="67"/>
  <c r="M480" i="68"/>
  <c r="M81" i="59"/>
  <c r="M81" i="62"/>
  <c r="M552" i="68"/>
  <c r="M124" i="55"/>
  <c r="E369" i="71"/>
  <c r="E143" i="59"/>
  <c r="E423" i="71"/>
  <c r="E143" i="62"/>
  <c r="C366" i="66"/>
  <c r="C43" i="58"/>
  <c r="C423" i="66"/>
  <c r="C43" i="61"/>
  <c r="J3" i="24"/>
  <c r="R78" i="6"/>
  <c r="R111" i="6"/>
  <c r="C290" i="65"/>
  <c r="C328" i="65" s="1"/>
  <c r="C334" i="65"/>
  <c r="G351" i="71"/>
  <c r="G143" i="58"/>
  <c r="G405" i="71"/>
  <c r="G143" i="61"/>
  <c r="L49" i="56"/>
  <c r="E78" i="6"/>
  <c r="E111" i="6"/>
  <c r="U49" i="56"/>
  <c r="L406" i="64"/>
  <c r="L3" i="58"/>
  <c r="L3" i="61"/>
  <c r="L469" i="64"/>
  <c r="L351" i="72"/>
  <c r="L161" i="58"/>
  <c r="L405" i="72"/>
  <c r="L161" i="61"/>
  <c r="D297" i="72"/>
  <c r="J279" i="72"/>
  <c r="J315" i="72" s="1"/>
  <c r="J320" i="72"/>
  <c r="H297" i="71"/>
  <c r="J4" i="23"/>
  <c r="J4" i="26" s="1"/>
  <c r="J3" i="19"/>
  <c r="J3" i="21" s="1"/>
  <c r="L161" i="56"/>
  <c r="J43" i="54"/>
  <c r="J43" i="56" s="1"/>
  <c r="J49" i="56"/>
  <c r="U320" i="72"/>
  <c r="Q81" i="55"/>
  <c r="R124" i="55"/>
  <c r="P3" i="26"/>
  <c r="U30" i="24"/>
  <c r="U30" i="27" s="1"/>
  <c r="S320" i="72"/>
  <c r="R369" i="71"/>
  <c r="R143" i="59"/>
  <c r="R423" i="71"/>
  <c r="R143" i="62"/>
  <c r="V9" i="56"/>
  <c r="I406" i="64"/>
  <c r="I3" i="58"/>
  <c r="I469" i="64"/>
  <c r="I3" i="61"/>
  <c r="R43" i="55"/>
  <c r="C279" i="71"/>
  <c r="C315" i="71" s="1"/>
  <c r="Q62" i="55"/>
  <c r="C124" i="54"/>
  <c r="C124" i="56" s="1"/>
  <c r="C130" i="56"/>
  <c r="J366" i="70"/>
  <c r="J124" i="58"/>
  <c r="J124" i="61"/>
  <c r="J423" i="70"/>
  <c r="V320" i="72"/>
  <c r="M3" i="24"/>
  <c r="R297" i="71"/>
  <c r="L143" i="58"/>
  <c r="G3" i="24"/>
  <c r="H78" i="6"/>
  <c r="H111" i="6"/>
  <c r="C143" i="54"/>
  <c r="C143" i="56" s="1"/>
  <c r="H3" i="55"/>
  <c r="F161" i="55"/>
  <c r="G290" i="67"/>
  <c r="G328" i="67" s="1"/>
  <c r="G334" i="67"/>
  <c r="P43" i="54"/>
  <c r="P49" i="56"/>
  <c r="R385" i="67"/>
  <c r="R62" i="59"/>
  <c r="R442" i="67"/>
  <c r="R62" i="62"/>
  <c r="Q297" i="72"/>
  <c r="S59" i="56"/>
  <c r="F385" i="70"/>
  <c r="F124" i="59"/>
  <c r="F442" i="70"/>
  <c r="F124" i="62"/>
  <c r="K62" i="55"/>
  <c r="L432" i="68"/>
  <c r="L81" i="57"/>
  <c r="F279" i="71"/>
  <c r="F143" i="54"/>
  <c r="I333" i="72"/>
  <c r="I161" i="57"/>
  <c r="I347" i="70"/>
  <c r="I124" i="57"/>
  <c r="L347" i="67"/>
  <c r="L62" i="57"/>
  <c r="K279" i="72"/>
  <c r="K161" i="54"/>
  <c r="N279" i="72"/>
  <c r="N161" i="54"/>
  <c r="D290" i="70"/>
  <c r="D124" i="54"/>
  <c r="E290" i="70"/>
  <c r="E124" i="54"/>
  <c r="Q279" i="71"/>
  <c r="Q315" i="71" s="1"/>
  <c r="Q143" i="54"/>
  <c r="Q143" i="56" s="1"/>
  <c r="T414" i="68"/>
  <c r="T87" i="56"/>
  <c r="O143" i="58"/>
  <c r="N4" i="23"/>
  <c r="N4" i="26" s="1"/>
  <c r="N3" i="19"/>
  <c r="N3" i="21" s="1"/>
  <c r="Q144" i="6"/>
  <c r="Q168" i="6"/>
  <c r="S68" i="56"/>
  <c r="M309" i="70"/>
  <c r="J333" i="71"/>
  <c r="L334" i="66"/>
  <c r="G4" i="23"/>
  <c r="G4" i="26" s="1"/>
  <c r="G3" i="19"/>
  <c r="O62" i="54"/>
  <c r="O62" i="56" s="1"/>
  <c r="O68" i="56"/>
  <c r="F43" i="55"/>
  <c r="C366" i="65"/>
  <c r="C24" i="58"/>
  <c r="C423" i="65"/>
  <c r="C24" i="61"/>
  <c r="S388" i="71"/>
  <c r="S144" i="60"/>
  <c r="S144" i="63"/>
  <c r="S442" i="71"/>
  <c r="I140" i="6"/>
  <c r="I164" i="6"/>
  <c r="G140" i="6"/>
  <c r="G164" i="6"/>
  <c r="M168" i="6"/>
  <c r="M144" i="6"/>
  <c r="U334" i="66"/>
  <c r="V30" i="56"/>
  <c r="D369" i="72"/>
  <c r="D161" i="59"/>
  <c r="D423" i="72"/>
  <c r="D161" i="62"/>
  <c r="J351" i="72"/>
  <c r="J161" i="58"/>
  <c r="J405" i="72"/>
  <c r="J161" i="61"/>
  <c r="L364" i="64"/>
  <c r="L166" i="56"/>
  <c r="E143" i="55"/>
  <c r="F4" i="21"/>
  <c r="J290" i="66"/>
  <c r="J328" i="66" s="1"/>
  <c r="J334" i="66"/>
  <c r="Q384" i="68"/>
  <c r="Q43" i="55"/>
  <c r="R309" i="70"/>
  <c r="D78" i="6"/>
  <c r="D111" i="6"/>
  <c r="U4" i="21"/>
  <c r="U87" i="56"/>
  <c r="I161" i="54"/>
  <c r="I161" i="56" s="1"/>
  <c r="I166" i="56"/>
  <c r="V370" i="64"/>
  <c r="I456" i="68"/>
  <c r="I81" i="58"/>
  <c r="I528" i="68"/>
  <c r="I81" i="61"/>
  <c r="R309" i="66"/>
  <c r="O388" i="71"/>
  <c r="O144" i="60"/>
  <c r="O144" i="63"/>
  <c r="O442" i="71"/>
  <c r="I3" i="24"/>
  <c r="I143" i="56"/>
  <c r="O328" i="66"/>
  <c r="L62" i="54"/>
  <c r="L62" i="56" s="1"/>
  <c r="L68" i="56"/>
  <c r="Q309" i="67"/>
  <c r="C290" i="70"/>
  <c r="C328" i="70" s="1"/>
  <c r="C334" i="70"/>
  <c r="S29" i="23"/>
  <c r="S29" i="26" s="1"/>
  <c r="L456" i="68"/>
  <c r="L81" i="58"/>
  <c r="L528" i="68"/>
  <c r="L81" i="61"/>
  <c r="N17" i="23"/>
  <c r="N17" i="26" s="1"/>
  <c r="N17" i="21"/>
  <c r="G4" i="21"/>
  <c r="P124" i="56"/>
  <c r="T4" i="23"/>
  <c r="T4" i="26" s="1"/>
  <c r="H343" i="64"/>
  <c r="F297" i="72"/>
  <c r="G366" i="67"/>
  <c r="G62" i="58"/>
  <c r="G423" i="67"/>
  <c r="G62" i="61"/>
  <c r="P290" i="66"/>
  <c r="P328" i="66" s="1"/>
  <c r="P334" i="66"/>
  <c r="N168" i="6"/>
  <c r="N144" i="6"/>
  <c r="E297" i="71"/>
  <c r="K81" i="55"/>
  <c r="Q369" i="72"/>
  <c r="Q161" i="59"/>
  <c r="Q423" i="72"/>
  <c r="Q161" i="62"/>
  <c r="S344" i="66"/>
  <c r="F3" i="55"/>
  <c r="K309" i="67"/>
  <c r="R88" i="65"/>
  <c r="V107" i="68"/>
  <c r="S87" i="71"/>
  <c r="R84" i="72"/>
  <c r="S88" i="72"/>
  <c r="Q103" i="68"/>
  <c r="V85" i="65"/>
  <c r="T84" i="65"/>
  <c r="U85" i="70"/>
  <c r="U88" i="66"/>
  <c r="U83" i="72"/>
  <c r="B112" i="68"/>
  <c r="U108" i="68"/>
  <c r="S104" i="68"/>
  <c r="R88" i="71"/>
  <c r="R87" i="72"/>
  <c r="V88" i="70"/>
  <c r="Q408" i="68" l="1"/>
  <c r="Q81" i="56"/>
  <c r="N315" i="71"/>
  <c r="N328" i="67"/>
  <c r="F328" i="70"/>
  <c r="Q87" i="56"/>
  <c r="D334" i="67"/>
  <c r="H364" i="64"/>
  <c r="R328" i="70"/>
  <c r="R334" i="70"/>
  <c r="F334" i="70"/>
  <c r="R315" i="71"/>
  <c r="N148" i="56"/>
  <c r="H370" i="64"/>
  <c r="Q328" i="67"/>
  <c r="D166" i="56"/>
  <c r="F62" i="56"/>
  <c r="S27" i="19"/>
  <c r="S27" i="23" s="1"/>
  <c r="S27" i="26" s="1"/>
  <c r="N143" i="56"/>
  <c r="D148" i="56"/>
  <c r="R49" i="56"/>
  <c r="K328" i="67"/>
  <c r="R143" i="56"/>
  <c r="K334" i="67"/>
  <c r="R148" i="56"/>
  <c r="Q328" i="70"/>
  <c r="Q161" i="56"/>
  <c r="D328" i="66"/>
  <c r="Q166" i="56"/>
  <c r="D334" i="66"/>
  <c r="D328" i="67"/>
  <c r="H161" i="56"/>
  <c r="H166" i="56"/>
  <c r="H315" i="71"/>
  <c r="F124" i="56"/>
  <c r="F166" i="56"/>
  <c r="M328" i="66"/>
  <c r="M334" i="66"/>
  <c r="M408" i="68"/>
  <c r="F9" i="56"/>
  <c r="R328" i="66"/>
  <c r="D62" i="56"/>
  <c r="R334" i="66"/>
  <c r="F49" i="56"/>
  <c r="F408" i="68"/>
  <c r="Q62" i="56"/>
  <c r="Q68" i="56"/>
  <c r="Q49" i="56"/>
  <c r="N62" i="56"/>
  <c r="N68" i="56"/>
  <c r="D161" i="56"/>
  <c r="Q334" i="67"/>
  <c r="D68" i="56"/>
  <c r="Q414" i="68"/>
  <c r="N334" i="67"/>
  <c r="K68" i="56"/>
  <c r="R124" i="56"/>
  <c r="R130" i="56"/>
  <c r="D315" i="72"/>
  <c r="M130" i="56"/>
  <c r="K320" i="71"/>
  <c r="D320" i="72"/>
  <c r="R320" i="71"/>
  <c r="S79" i="56"/>
  <c r="K148" i="56"/>
  <c r="Q320" i="72"/>
  <c r="F68" i="56"/>
  <c r="M328" i="70"/>
  <c r="M334" i="70"/>
  <c r="D320" i="71"/>
  <c r="Q315" i="72"/>
  <c r="H9" i="56"/>
  <c r="D315" i="71"/>
  <c r="H148" i="56"/>
  <c r="F43" i="56"/>
  <c r="M81" i="56"/>
  <c r="M49" i="56"/>
  <c r="F315" i="72"/>
  <c r="H320" i="71"/>
  <c r="F320" i="72"/>
  <c r="U20" i="56"/>
  <c r="M320" i="71"/>
  <c r="K334" i="70"/>
  <c r="R328" i="67"/>
  <c r="S328" i="69"/>
  <c r="R334" i="67"/>
  <c r="S343" i="69"/>
  <c r="S105" i="56"/>
  <c r="U344" i="67"/>
  <c r="U78" i="56"/>
  <c r="S347" i="69"/>
  <c r="S105" i="57"/>
  <c r="S120" i="56"/>
  <c r="T105" i="47"/>
  <c r="T155" i="69"/>
  <c r="F130" i="56"/>
  <c r="S105" i="58"/>
  <c r="S366" i="69"/>
  <c r="S423" i="69"/>
  <c r="S105" i="61"/>
  <c r="T105" i="48"/>
  <c r="T105" i="51"/>
  <c r="T231" i="69"/>
  <c r="T174" i="69"/>
  <c r="U428" i="68"/>
  <c r="K328" i="70"/>
  <c r="F161" i="56"/>
  <c r="M124" i="56"/>
  <c r="F414" i="68"/>
  <c r="U121" i="56"/>
  <c r="K161" i="56"/>
  <c r="Q320" i="71"/>
  <c r="E320" i="72"/>
  <c r="E328" i="67"/>
  <c r="D49" i="56"/>
  <c r="N81" i="56"/>
  <c r="H328" i="70"/>
  <c r="E414" i="68"/>
  <c r="H62" i="56"/>
  <c r="N320" i="72"/>
  <c r="E334" i="66"/>
  <c r="M414" i="68"/>
  <c r="D414" i="68"/>
  <c r="N166" i="56"/>
  <c r="Q333" i="72"/>
  <c r="Q161" i="57"/>
  <c r="S347" i="66"/>
  <c r="S43" i="57"/>
  <c r="J404" i="67"/>
  <c r="J62" i="60"/>
  <c r="J461" i="67"/>
  <c r="J62" i="63"/>
  <c r="Q141" i="6"/>
  <c r="Q165" i="6"/>
  <c r="N328" i="70"/>
  <c r="U429" i="68"/>
  <c r="U102" i="56"/>
  <c r="N333" i="72"/>
  <c r="N161" i="57"/>
  <c r="T152" i="65"/>
  <c r="T40" i="46"/>
  <c r="T110" i="64"/>
  <c r="T152" i="66"/>
  <c r="T59" i="46"/>
  <c r="D347" i="67"/>
  <c r="D62" i="57"/>
  <c r="E347" i="66"/>
  <c r="E43" i="57"/>
  <c r="T170" i="64"/>
  <c r="T21" i="46"/>
  <c r="E432" i="68"/>
  <c r="E81" i="57"/>
  <c r="D347" i="70"/>
  <c r="D124" i="57"/>
  <c r="M333" i="71"/>
  <c r="M143" i="57"/>
  <c r="R432" i="68"/>
  <c r="R81" i="57"/>
  <c r="K87" i="56"/>
  <c r="D86" i="6"/>
  <c r="D110" i="6"/>
  <c r="D91" i="6"/>
  <c r="D88" i="6"/>
  <c r="D90" i="6"/>
  <c r="Q351" i="71"/>
  <c r="Q143" i="58"/>
  <c r="Q405" i="71"/>
  <c r="Q143" i="61"/>
  <c r="F351" i="71"/>
  <c r="F143" i="58"/>
  <c r="F405" i="71"/>
  <c r="F143" i="61"/>
  <c r="G3" i="27"/>
  <c r="E87" i="6"/>
  <c r="E110" i="6"/>
  <c r="E86" i="6"/>
  <c r="E91" i="6"/>
  <c r="E88" i="6"/>
  <c r="E90" i="6"/>
  <c r="R141" i="6"/>
  <c r="R165" i="6"/>
  <c r="P404" i="67"/>
  <c r="P62" i="60"/>
  <c r="P461" i="67"/>
  <c r="P62" i="63"/>
  <c r="R366" i="66"/>
  <c r="R43" i="58"/>
  <c r="R43" i="61"/>
  <c r="R423" i="66"/>
  <c r="C140" i="6"/>
  <c r="C164" i="6"/>
  <c r="N315" i="72"/>
  <c r="S19" i="56"/>
  <c r="S3" i="55"/>
  <c r="L387" i="72"/>
  <c r="L161" i="60"/>
  <c r="L161" i="63"/>
  <c r="L441" i="72"/>
  <c r="S385" i="66"/>
  <c r="S43" i="59"/>
  <c r="S43" i="62"/>
  <c r="S442" i="66"/>
  <c r="F366" i="70"/>
  <c r="F124" i="58"/>
  <c r="F423" i="70"/>
  <c r="F124" i="61"/>
  <c r="S343" i="70"/>
  <c r="S309" i="70"/>
  <c r="S328" i="70" s="1"/>
  <c r="D408" i="68"/>
  <c r="N161" i="56"/>
  <c r="U27" i="18"/>
  <c r="M366" i="66"/>
  <c r="M43" i="58"/>
  <c r="M423" i="66"/>
  <c r="M43" i="61"/>
  <c r="D81" i="56"/>
  <c r="R3" i="27"/>
  <c r="K320" i="72"/>
  <c r="S345" i="67"/>
  <c r="S385" i="65"/>
  <c r="S24" i="59"/>
  <c r="S442" i="65"/>
  <c r="S24" i="62"/>
  <c r="U344" i="70"/>
  <c r="E408" i="68"/>
  <c r="E315" i="72"/>
  <c r="Q3" i="23"/>
  <c r="H414" i="68"/>
  <c r="H130" i="56"/>
  <c r="C387" i="71"/>
  <c r="C143" i="63"/>
  <c r="C441" i="71"/>
  <c r="K366" i="67"/>
  <c r="K62" i="58"/>
  <c r="K62" i="61"/>
  <c r="K423" i="67"/>
  <c r="M166" i="56"/>
  <c r="R87" i="56"/>
  <c r="L404" i="66"/>
  <c r="L43" i="60"/>
  <c r="L461" i="66"/>
  <c r="L43" i="63"/>
  <c r="C404" i="66"/>
  <c r="C43" i="60"/>
  <c r="C43" i="63"/>
  <c r="C461" i="66"/>
  <c r="D351" i="71"/>
  <c r="D143" i="58"/>
  <c r="D143" i="61"/>
  <c r="D405" i="71"/>
  <c r="E347" i="67"/>
  <c r="E62" i="57"/>
  <c r="U31" i="25"/>
  <c r="U31" i="28" s="1"/>
  <c r="K432" i="68"/>
  <c r="K81" i="57"/>
  <c r="D366" i="70"/>
  <c r="D124" i="58"/>
  <c r="D423" i="70"/>
  <c r="D124" i="61"/>
  <c r="H406" i="64"/>
  <c r="H3" i="58"/>
  <c r="H3" i="61"/>
  <c r="H469" i="64"/>
  <c r="N456" i="68"/>
  <c r="N81" i="58"/>
  <c r="N81" i="61"/>
  <c r="N528" i="68"/>
  <c r="J404" i="66"/>
  <c r="J43" i="60"/>
  <c r="J461" i="66"/>
  <c r="J43" i="63"/>
  <c r="D366" i="66"/>
  <c r="D43" i="58"/>
  <c r="D423" i="66"/>
  <c r="D43" i="61"/>
  <c r="J387" i="71"/>
  <c r="J143" i="60"/>
  <c r="J143" i="63"/>
  <c r="J441" i="71"/>
  <c r="T152" i="70"/>
  <c r="T140" i="46"/>
  <c r="N432" i="68"/>
  <c r="N81" i="57"/>
  <c r="S290" i="67"/>
  <c r="S62" i="54"/>
  <c r="F347" i="66"/>
  <c r="F43" i="57"/>
  <c r="S347" i="70"/>
  <c r="S124" i="57"/>
  <c r="S347" i="65"/>
  <c r="S24" i="57"/>
  <c r="F385" i="64"/>
  <c r="F3" i="57"/>
  <c r="T148" i="71"/>
  <c r="T158" i="46"/>
  <c r="I404" i="70"/>
  <c r="I124" i="60"/>
  <c r="I124" i="63"/>
  <c r="I461" i="70"/>
  <c r="K62" i="56"/>
  <c r="P43" i="56"/>
  <c r="J3" i="23"/>
  <c r="J3" i="27"/>
  <c r="E315" i="71"/>
  <c r="G62" i="56"/>
  <c r="S3" i="16"/>
  <c r="Q87" i="6"/>
  <c r="Q110" i="6"/>
  <c r="Q86" i="6"/>
  <c r="Q91" i="6"/>
  <c r="Q88" i="6"/>
  <c r="Q90" i="6"/>
  <c r="U309" i="67"/>
  <c r="R456" i="68"/>
  <c r="R81" i="58"/>
  <c r="R528" i="68"/>
  <c r="R81" i="61"/>
  <c r="N366" i="70"/>
  <c r="N124" i="58"/>
  <c r="N423" i="70"/>
  <c r="N124" i="61"/>
  <c r="C404" i="70"/>
  <c r="C124" i="60"/>
  <c r="C461" i="70"/>
  <c r="C124" i="63"/>
  <c r="E334" i="67"/>
  <c r="E328" i="70"/>
  <c r="S427" i="64"/>
  <c r="S3" i="59"/>
  <c r="S3" i="62"/>
  <c r="S490" i="64"/>
  <c r="F366" i="66"/>
  <c r="F43" i="58"/>
  <c r="F423" i="66"/>
  <c r="F43" i="61"/>
  <c r="L448" i="64"/>
  <c r="L3" i="60"/>
  <c r="L3" i="63"/>
  <c r="L511" i="64"/>
  <c r="M366" i="67"/>
  <c r="M62" i="58"/>
  <c r="M62" i="61"/>
  <c r="M423" i="67"/>
  <c r="N334" i="70"/>
  <c r="N87" i="56"/>
  <c r="N3" i="56"/>
  <c r="F320" i="71"/>
  <c r="H351" i="72"/>
  <c r="H161" i="58"/>
  <c r="H161" i="61"/>
  <c r="H405" i="72"/>
  <c r="U344" i="69"/>
  <c r="H3" i="23"/>
  <c r="K3" i="27"/>
  <c r="M62" i="56"/>
  <c r="K166" i="56"/>
  <c r="L387" i="71"/>
  <c r="L143" i="60"/>
  <c r="L143" i="63"/>
  <c r="L441" i="71"/>
  <c r="S32" i="24"/>
  <c r="S32" i="27" s="1"/>
  <c r="S32" i="21"/>
  <c r="H68" i="56"/>
  <c r="K408" i="68"/>
  <c r="E161" i="56"/>
  <c r="H81" i="56"/>
  <c r="F334" i="66"/>
  <c r="L404" i="70"/>
  <c r="L124" i="60"/>
  <c r="L461" i="70"/>
  <c r="L124" i="63"/>
  <c r="F366" i="67"/>
  <c r="F62" i="58"/>
  <c r="F423" i="67"/>
  <c r="F62" i="61"/>
  <c r="F432" i="68"/>
  <c r="F81" i="57"/>
  <c r="T187" i="68"/>
  <c r="T102" i="46"/>
  <c r="F328" i="66"/>
  <c r="R347" i="66"/>
  <c r="R43" i="57"/>
  <c r="H333" i="72"/>
  <c r="H161" i="57"/>
  <c r="R347" i="67"/>
  <c r="R62" i="57"/>
  <c r="S385" i="64"/>
  <c r="T98" i="66"/>
  <c r="F347" i="67"/>
  <c r="F62" i="57"/>
  <c r="E333" i="71"/>
  <c r="E143" i="57"/>
  <c r="Q347" i="67"/>
  <c r="Q62" i="57"/>
  <c r="M333" i="72"/>
  <c r="M161" i="57"/>
  <c r="K333" i="71"/>
  <c r="K143" i="57"/>
  <c r="F3" i="56"/>
  <c r="Q43" i="56"/>
  <c r="E143" i="56"/>
  <c r="N3" i="23"/>
  <c r="E366" i="70"/>
  <c r="E124" i="58"/>
  <c r="E124" i="61"/>
  <c r="E423" i="70"/>
  <c r="H3" i="56"/>
  <c r="I448" i="64"/>
  <c r="I3" i="60"/>
  <c r="I511" i="64"/>
  <c r="I3" i="63"/>
  <c r="D456" i="68"/>
  <c r="D81" i="58"/>
  <c r="D81" i="61"/>
  <c r="D528" i="68"/>
  <c r="E351" i="71"/>
  <c r="E143" i="58"/>
  <c r="E405" i="71"/>
  <c r="E143" i="61"/>
  <c r="S111" i="6"/>
  <c r="S78" i="6"/>
  <c r="S87" i="6" s="1"/>
  <c r="C404" i="65"/>
  <c r="C24" i="60"/>
  <c r="C24" i="63"/>
  <c r="C461" i="65"/>
  <c r="U385" i="67"/>
  <c r="U62" i="59"/>
  <c r="U62" i="62"/>
  <c r="U442" i="67"/>
  <c r="E334" i="70"/>
  <c r="E328" i="66"/>
  <c r="C404" i="67"/>
  <c r="C62" i="60"/>
  <c r="C461" i="67"/>
  <c r="C62" i="63"/>
  <c r="D328" i="70"/>
  <c r="N364" i="64"/>
  <c r="S3" i="19"/>
  <c r="K456" i="68"/>
  <c r="K81" i="58"/>
  <c r="K528" i="68"/>
  <c r="K81" i="61"/>
  <c r="G504" i="68"/>
  <c r="G81" i="60"/>
  <c r="G576" i="68"/>
  <c r="G81" i="63"/>
  <c r="Q148" i="56"/>
  <c r="N9" i="56"/>
  <c r="F143" i="56"/>
  <c r="H334" i="70"/>
  <c r="N124" i="56"/>
  <c r="T148" i="56"/>
  <c r="F141" i="6"/>
  <c r="F165" i="6"/>
  <c r="M68" i="56"/>
  <c r="R408" i="68"/>
  <c r="S60" i="56"/>
  <c r="F364" i="64"/>
  <c r="K414" i="68"/>
  <c r="E166" i="56"/>
  <c r="H87" i="56"/>
  <c r="K366" i="70"/>
  <c r="K124" i="58"/>
  <c r="K124" i="61"/>
  <c r="K423" i="70"/>
  <c r="S177" i="56"/>
  <c r="F347" i="70"/>
  <c r="F124" i="57"/>
  <c r="T148" i="72"/>
  <c r="T176" i="46"/>
  <c r="N333" i="71"/>
  <c r="N143" i="57"/>
  <c r="C504" i="68"/>
  <c r="C81" i="60"/>
  <c r="C576" i="68"/>
  <c r="C81" i="63"/>
  <c r="R3" i="23"/>
  <c r="M351" i="72"/>
  <c r="M161" i="58"/>
  <c r="M161" i="61"/>
  <c r="M405" i="72"/>
  <c r="S385" i="70"/>
  <c r="S124" i="59"/>
  <c r="S124" i="62"/>
  <c r="S442" i="70"/>
  <c r="D366" i="67"/>
  <c r="D62" i="58"/>
  <c r="D62" i="61"/>
  <c r="D423" i="67"/>
  <c r="D87" i="56"/>
  <c r="R3" i="21"/>
  <c r="C3" i="23"/>
  <c r="N347" i="67"/>
  <c r="N62" i="57"/>
  <c r="M347" i="67"/>
  <c r="M62" i="57"/>
  <c r="Q333" i="71"/>
  <c r="Q143" i="57"/>
  <c r="H347" i="66"/>
  <c r="H43" i="57"/>
  <c r="D432" i="68"/>
  <c r="D81" i="57"/>
  <c r="Q347" i="66"/>
  <c r="Q43" i="57"/>
  <c r="F333" i="71"/>
  <c r="F143" i="57"/>
  <c r="T98" i="65"/>
  <c r="T24" i="44"/>
  <c r="R333" i="71"/>
  <c r="R143" i="57"/>
  <c r="K333" i="72"/>
  <c r="K161" i="57"/>
  <c r="I3" i="27"/>
  <c r="N351" i="72"/>
  <c r="N161" i="58"/>
  <c r="N405" i="72"/>
  <c r="N161" i="61"/>
  <c r="H165" i="6"/>
  <c r="H141" i="6"/>
  <c r="M141" i="6"/>
  <c r="M165" i="6"/>
  <c r="M366" i="70"/>
  <c r="M124" i="58"/>
  <c r="M124" i="61"/>
  <c r="M423" i="70"/>
  <c r="S366" i="70"/>
  <c r="S124" i="61"/>
  <c r="S423" i="70"/>
  <c r="M351" i="71"/>
  <c r="M143" i="58"/>
  <c r="M143" i="61"/>
  <c r="M405" i="71"/>
  <c r="I3" i="56"/>
  <c r="D3" i="23"/>
  <c r="M456" i="68"/>
  <c r="M81" i="58"/>
  <c r="M528" i="68"/>
  <c r="M81" i="61"/>
  <c r="F456" i="68"/>
  <c r="F81" i="58"/>
  <c r="F528" i="68"/>
  <c r="F81" i="61"/>
  <c r="S159" i="56"/>
  <c r="Q366" i="70"/>
  <c r="Q124" i="58"/>
  <c r="Q423" i="70"/>
  <c r="Q124" i="61"/>
  <c r="E62" i="56"/>
  <c r="D334" i="70"/>
  <c r="N370" i="64"/>
  <c r="E43" i="56"/>
  <c r="I504" i="68"/>
  <c r="I81" i="60"/>
  <c r="I576" i="68"/>
  <c r="I81" i="63"/>
  <c r="O404" i="67"/>
  <c r="O62" i="60"/>
  <c r="O62" i="63"/>
  <c r="O461" i="67"/>
  <c r="H366" i="70"/>
  <c r="H124" i="58"/>
  <c r="H124" i="61"/>
  <c r="H423" i="70"/>
  <c r="S406" i="64"/>
  <c r="S3" i="58"/>
  <c r="S3" i="61"/>
  <c r="S469" i="64"/>
  <c r="S366" i="65"/>
  <c r="S24" i="58"/>
  <c r="S24" i="61"/>
  <c r="S423" i="65"/>
  <c r="N3" i="27"/>
  <c r="N130" i="56"/>
  <c r="K165" i="6"/>
  <c r="K141" i="6"/>
  <c r="G387" i="71"/>
  <c r="G143" i="60"/>
  <c r="G441" i="71"/>
  <c r="G143" i="63"/>
  <c r="P404" i="70"/>
  <c r="P124" i="60"/>
  <c r="P461" i="70"/>
  <c r="P124" i="63"/>
  <c r="O387" i="72"/>
  <c r="O161" i="60"/>
  <c r="O441" i="72"/>
  <c r="O161" i="63"/>
  <c r="K124" i="56"/>
  <c r="F87" i="6"/>
  <c r="F86" i="6"/>
  <c r="F110" i="6"/>
  <c r="F91" i="6"/>
  <c r="F88" i="6"/>
  <c r="F90" i="6"/>
  <c r="R414" i="68"/>
  <c r="C3" i="21"/>
  <c r="S345" i="66"/>
  <c r="U28" i="24"/>
  <c r="U28" i="27" s="1"/>
  <c r="U28" i="21"/>
  <c r="F370" i="64"/>
  <c r="Q328" i="66"/>
  <c r="Q124" i="56"/>
  <c r="Q3" i="21"/>
  <c r="B140" i="6"/>
  <c r="B164" i="6"/>
  <c r="J387" i="72"/>
  <c r="J161" i="60"/>
  <c r="J441" i="72"/>
  <c r="J161" i="63"/>
  <c r="S331" i="72"/>
  <c r="E347" i="70"/>
  <c r="E124" i="57"/>
  <c r="O404" i="66"/>
  <c r="O43" i="60"/>
  <c r="O43" i="63"/>
  <c r="O461" i="66"/>
  <c r="H3" i="27"/>
  <c r="I387" i="71"/>
  <c r="I143" i="60"/>
  <c r="I441" i="71"/>
  <c r="I143" i="63"/>
  <c r="Q432" i="68"/>
  <c r="Q81" i="57"/>
  <c r="M347" i="70"/>
  <c r="M124" i="57"/>
  <c r="T97" i="71"/>
  <c r="T143" i="44"/>
  <c r="H432" i="68"/>
  <c r="H81" i="57"/>
  <c r="R347" i="70"/>
  <c r="R124" i="57"/>
  <c r="K347" i="67"/>
  <c r="K62" i="57"/>
  <c r="Q347" i="70"/>
  <c r="Q124" i="57"/>
  <c r="H347" i="67"/>
  <c r="H62" i="57"/>
  <c r="K347" i="70"/>
  <c r="K124" i="57"/>
  <c r="I387" i="72"/>
  <c r="I161" i="60"/>
  <c r="I441" i="72"/>
  <c r="I161" i="63"/>
  <c r="H87" i="6"/>
  <c r="H86" i="6"/>
  <c r="H110" i="6"/>
  <c r="H88" i="6"/>
  <c r="H91" i="6"/>
  <c r="H90" i="6"/>
  <c r="M3" i="27"/>
  <c r="R366" i="70"/>
  <c r="R124" i="58"/>
  <c r="R124" i="61"/>
  <c r="R423" i="70"/>
  <c r="S169" i="6"/>
  <c r="S145" i="6"/>
  <c r="M87" i="6"/>
  <c r="M86" i="6"/>
  <c r="M110" i="6"/>
  <c r="M88" i="6"/>
  <c r="M91" i="6"/>
  <c r="M90" i="6"/>
  <c r="E3" i="23"/>
  <c r="H315" i="72"/>
  <c r="D3" i="21"/>
  <c r="H328" i="66"/>
  <c r="E148" i="56"/>
  <c r="H456" i="68"/>
  <c r="H81" i="58"/>
  <c r="H81" i="61"/>
  <c r="H528" i="68"/>
  <c r="E351" i="72"/>
  <c r="E161" i="58"/>
  <c r="E405" i="72"/>
  <c r="E161" i="61"/>
  <c r="S331" i="71"/>
  <c r="R68" i="56"/>
  <c r="R62" i="54"/>
  <c r="R62" i="56" s="1"/>
  <c r="E68" i="56"/>
  <c r="J140" i="6"/>
  <c r="J164" i="6"/>
  <c r="M148" i="56"/>
  <c r="E124" i="56"/>
  <c r="E49" i="56"/>
  <c r="J404" i="70"/>
  <c r="J124" i="60"/>
  <c r="J124" i="63"/>
  <c r="J461" i="70"/>
  <c r="D124" i="56"/>
  <c r="M328" i="67"/>
  <c r="T334" i="66"/>
  <c r="K87" i="6"/>
  <c r="K110" i="6"/>
  <c r="K86" i="6"/>
  <c r="K88" i="6"/>
  <c r="K91" i="6"/>
  <c r="K90" i="6"/>
  <c r="P504" i="68"/>
  <c r="P81" i="60"/>
  <c r="P81" i="63"/>
  <c r="P576" i="68"/>
  <c r="K130" i="56"/>
  <c r="S27" i="20"/>
  <c r="Q334" i="70"/>
  <c r="C3" i="27"/>
  <c r="E81" i="56"/>
  <c r="Q334" i="66"/>
  <c r="Q130" i="56"/>
  <c r="Q3" i="27"/>
  <c r="I404" i="67"/>
  <c r="I62" i="60"/>
  <c r="I62" i="63"/>
  <c r="I461" i="67"/>
  <c r="K351" i="71"/>
  <c r="K143" i="58"/>
  <c r="K405" i="71"/>
  <c r="K143" i="61"/>
  <c r="H333" i="71"/>
  <c r="H143" i="57"/>
  <c r="K3" i="23"/>
  <c r="S380" i="64"/>
  <c r="S343" i="64"/>
  <c r="S364" i="64" s="1"/>
  <c r="C387" i="72"/>
  <c r="C161" i="60"/>
  <c r="C441" i="72"/>
  <c r="C161" i="63"/>
  <c r="F3" i="23"/>
  <c r="H347" i="70"/>
  <c r="H124" i="57"/>
  <c r="H385" i="64"/>
  <c r="H3" i="57"/>
  <c r="E333" i="72"/>
  <c r="E161" i="57"/>
  <c r="N385" i="64"/>
  <c r="N3" i="57"/>
  <c r="S360" i="68"/>
  <c r="S81" i="54"/>
  <c r="D347" i="66"/>
  <c r="D43" i="57"/>
  <c r="M432" i="68"/>
  <c r="M81" i="57"/>
  <c r="S279" i="71"/>
  <c r="S143" i="54"/>
  <c r="N347" i="70"/>
  <c r="N124" i="57"/>
  <c r="T98" i="70"/>
  <c r="T124" i="44"/>
  <c r="D87" i="6"/>
  <c r="L504" i="68"/>
  <c r="L81" i="60"/>
  <c r="L81" i="63"/>
  <c r="L576" i="68"/>
  <c r="R43" i="56"/>
  <c r="E141" i="6"/>
  <c r="E165" i="6"/>
  <c r="F351" i="72"/>
  <c r="F161" i="58"/>
  <c r="F161" i="61"/>
  <c r="F405" i="72"/>
  <c r="N141" i="6"/>
  <c r="N165" i="6"/>
  <c r="C24" i="56"/>
  <c r="S3" i="17"/>
  <c r="E366" i="67"/>
  <c r="E62" i="58"/>
  <c r="E423" i="67"/>
  <c r="E62" i="61"/>
  <c r="U31" i="24"/>
  <c r="U31" i="27" s="1"/>
  <c r="U31" i="21"/>
  <c r="E3" i="27"/>
  <c r="H320" i="72"/>
  <c r="C143" i="60"/>
  <c r="T166" i="56"/>
  <c r="H334" i="66"/>
  <c r="F328" i="67"/>
  <c r="N408" i="68"/>
  <c r="Q351" i="72"/>
  <c r="Q161" i="58"/>
  <c r="Q161" i="61"/>
  <c r="Q405" i="72"/>
  <c r="S58" i="56"/>
  <c r="S43" i="55"/>
  <c r="S43" i="56" s="1"/>
  <c r="E366" i="66"/>
  <c r="E43" i="58"/>
  <c r="E43" i="61"/>
  <c r="E423" i="66"/>
  <c r="F81" i="56"/>
  <c r="E130" i="56"/>
  <c r="H43" i="56"/>
  <c r="I3" i="23"/>
  <c r="M3" i="23"/>
  <c r="P404" i="66"/>
  <c r="P43" i="60"/>
  <c r="P43" i="63"/>
  <c r="P461" i="66"/>
  <c r="S29" i="25"/>
  <c r="S29" i="28" s="1"/>
  <c r="S27" i="22"/>
  <c r="D130" i="56"/>
  <c r="S43" i="46"/>
  <c r="M334" i="67"/>
  <c r="J448" i="64"/>
  <c r="J3" i="60"/>
  <c r="J511" i="64"/>
  <c r="J3" i="63"/>
  <c r="S39" i="56"/>
  <c r="S24" i="55"/>
  <c r="S24" i="56" s="1"/>
  <c r="Q366" i="67"/>
  <c r="Q62" i="58"/>
  <c r="Q62" i="61"/>
  <c r="Q423" i="67"/>
  <c r="S103" i="56"/>
  <c r="F406" i="64"/>
  <c r="F3" i="58"/>
  <c r="F469" i="64"/>
  <c r="F3" i="61"/>
  <c r="H328" i="67"/>
  <c r="M315" i="72"/>
  <c r="J3" i="56"/>
  <c r="F148" i="56"/>
  <c r="L3" i="27"/>
  <c r="R351" i="71"/>
  <c r="R143" i="58"/>
  <c r="R405" i="71"/>
  <c r="R143" i="61"/>
  <c r="Q456" i="68"/>
  <c r="Q81" i="58"/>
  <c r="Q81" i="61"/>
  <c r="Q528" i="68"/>
  <c r="U381" i="64"/>
  <c r="U28" i="23"/>
  <c r="U28" i="26" s="1"/>
  <c r="E87" i="56"/>
  <c r="F3" i="27"/>
  <c r="L3" i="23"/>
  <c r="J504" i="68"/>
  <c r="J81" i="60"/>
  <c r="J576" i="68"/>
  <c r="J81" i="63"/>
  <c r="S366" i="66"/>
  <c r="S43" i="58"/>
  <c r="S423" i="66"/>
  <c r="S43" i="61"/>
  <c r="D333" i="71"/>
  <c r="D143" i="57"/>
  <c r="D333" i="72"/>
  <c r="D161" i="57"/>
  <c r="K351" i="72"/>
  <c r="K161" i="58"/>
  <c r="K161" i="61"/>
  <c r="K405" i="72"/>
  <c r="R87" i="6"/>
  <c r="R86" i="6"/>
  <c r="R110" i="6"/>
  <c r="R88" i="6"/>
  <c r="R91" i="6"/>
  <c r="R90" i="6"/>
  <c r="M43" i="56"/>
  <c r="K3" i="21"/>
  <c r="M347" i="66"/>
  <c r="M43" i="57"/>
  <c r="T118" i="68"/>
  <c r="T81" i="44"/>
  <c r="S279" i="72"/>
  <c r="S161" i="54"/>
  <c r="F333" i="72"/>
  <c r="F161" i="57"/>
  <c r="K81" i="56"/>
  <c r="D165" i="6"/>
  <c r="D141" i="6"/>
  <c r="G3" i="23"/>
  <c r="L404" i="67"/>
  <c r="L62" i="60"/>
  <c r="L461" i="67"/>
  <c r="L62" i="63"/>
  <c r="G3" i="21"/>
  <c r="H366" i="66"/>
  <c r="H43" i="58"/>
  <c r="H43" i="61"/>
  <c r="H423" i="66"/>
  <c r="N406" i="64"/>
  <c r="N3" i="58"/>
  <c r="N3" i="61"/>
  <c r="N469" i="64"/>
  <c r="N87" i="6"/>
  <c r="N86" i="6"/>
  <c r="N110" i="6"/>
  <c r="N88" i="6"/>
  <c r="N91" i="6"/>
  <c r="N90" i="6"/>
  <c r="M143" i="56"/>
  <c r="E320" i="71"/>
  <c r="S3" i="57"/>
  <c r="U101" i="56"/>
  <c r="Q366" i="66"/>
  <c r="Q43" i="58"/>
  <c r="Q43" i="61"/>
  <c r="Q423" i="66"/>
  <c r="D3" i="27"/>
  <c r="S124" i="58"/>
  <c r="O3" i="27"/>
  <c r="F334" i="67"/>
  <c r="N414" i="68"/>
  <c r="M87" i="56"/>
  <c r="G404" i="67"/>
  <c r="G62" i="60"/>
  <c r="G62" i="63"/>
  <c r="G461" i="67"/>
  <c r="S343" i="66"/>
  <c r="S309" i="66"/>
  <c r="S328" i="66" s="1"/>
  <c r="R366" i="67"/>
  <c r="R62" i="58"/>
  <c r="R423" i="67"/>
  <c r="R62" i="61"/>
  <c r="S139" i="56"/>
  <c r="S124" i="55"/>
  <c r="S124" i="56" s="1"/>
  <c r="F87" i="56"/>
  <c r="O3" i="23"/>
  <c r="D43" i="56"/>
  <c r="H49" i="56"/>
  <c r="O387" i="71"/>
  <c r="O143" i="60"/>
  <c r="O441" i="71"/>
  <c r="O143" i="63"/>
  <c r="H351" i="71"/>
  <c r="H143" i="58"/>
  <c r="H143" i="61"/>
  <c r="H405" i="71"/>
  <c r="E456" i="68"/>
  <c r="E81" i="58"/>
  <c r="E81" i="61"/>
  <c r="E528" i="68"/>
  <c r="F315" i="71"/>
  <c r="H3" i="21"/>
  <c r="K315" i="72"/>
  <c r="N366" i="67"/>
  <c r="N62" i="58"/>
  <c r="N62" i="61"/>
  <c r="N423" i="67"/>
  <c r="S343" i="65"/>
  <c r="S309" i="65"/>
  <c r="S328" i="65" s="1"/>
  <c r="H366" i="67"/>
  <c r="H62" i="58"/>
  <c r="H62" i="61"/>
  <c r="H423" i="67"/>
  <c r="U140" i="56"/>
  <c r="D351" i="72"/>
  <c r="D161" i="58"/>
  <c r="D405" i="72"/>
  <c r="D161" i="61"/>
  <c r="S430" i="68"/>
  <c r="H334" i="67"/>
  <c r="M320" i="72"/>
  <c r="H408" i="68"/>
  <c r="H124" i="56"/>
  <c r="M161" i="56"/>
  <c r="R81" i="56"/>
  <c r="N351" i="71"/>
  <c r="N143" i="58"/>
  <c r="N143" i="61"/>
  <c r="N405" i="71"/>
  <c r="S88" i="65"/>
  <c r="S87" i="72"/>
  <c r="D94" i="65"/>
  <c r="C112" i="68"/>
  <c r="C94" i="65"/>
  <c r="S84" i="72"/>
  <c r="B94" i="65"/>
  <c r="T104" i="68"/>
  <c r="S88" i="71"/>
  <c r="V83" i="72"/>
  <c r="B93" i="65"/>
  <c r="V108" i="68"/>
  <c r="B93" i="67"/>
  <c r="T88" i="71"/>
  <c r="B93" i="71"/>
  <c r="V85" i="70"/>
  <c r="C94" i="67"/>
  <c r="T88" i="72"/>
  <c r="B94" i="67"/>
  <c r="R103" i="68"/>
  <c r="V88" i="66"/>
  <c r="U84" i="65"/>
  <c r="S461" i="69" l="1"/>
  <c r="S105" i="63"/>
  <c r="S105" i="60"/>
  <c r="S404" i="69"/>
  <c r="U30" i="25"/>
  <c r="U30" i="28" s="1"/>
  <c r="U30" i="23"/>
  <c r="U30" i="26" s="1"/>
  <c r="U30" i="21"/>
  <c r="T120" i="46"/>
  <c r="T105" i="45"/>
  <c r="T105" i="46" s="1"/>
  <c r="T151" i="69"/>
  <c r="T117" i="69"/>
  <c r="T136" i="69" s="1"/>
  <c r="T193" i="69"/>
  <c r="T105" i="52"/>
  <c r="T250" i="69"/>
  <c r="T105" i="49"/>
  <c r="T269" i="69"/>
  <c r="T105" i="53"/>
  <c r="T212" i="69"/>
  <c r="T105" i="50"/>
  <c r="T149" i="71"/>
  <c r="T159" i="46"/>
  <c r="T149" i="72"/>
  <c r="T177" i="46"/>
  <c r="T153" i="65"/>
  <c r="T41" i="46"/>
  <c r="F387" i="72"/>
  <c r="F161" i="60"/>
  <c r="F441" i="72"/>
  <c r="F161" i="63"/>
  <c r="N404" i="70"/>
  <c r="N124" i="60"/>
  <c r="N461" i="70"/>
  <c r="N124" i="63"/>
  <c r="S351" i="71"/>
  <c r="S143" i="58"/>
  <c r="S405" i="71"/>
  <c r="S143" i="61"/>
  <c r="S385" i="67"/>
  <c r="S62" i="59"/>
  <c r="S62" i="62"/>
  <c r="S442" i="67"/>
  <c r="H164" i="6"/>
  <c r="H140" i="6"/>
  <c r="D3" i="26"/>
  <c r="Q387" i="71"/>
  <c r="Q143" i="60"/>
  <c r="Q441" i="71"/>
  <c r="Q143" i="63"/>
  <c r="T174" i="66"/>
  <c r="T43" i="48"/>
  <c r="T231" i="66"/>
  <c r="T43" i="51"/>
  <c r="S366" i="67"/>
  <c r="S62" i="58"/>
  <c r="S423" i="67"/>
  <c r="S62" i="61"/>
  <c r="S3" i="56"/>
  <c r="T3" i="44"/>
  <c r="D404" i="66"/>
  <c r="D43" i="60"/>
  <c r="D461" i="66"/>
  <c r="D43" i="63"/>
  <c r="E3" i="26"/>
  <c r="S100" i="56"/>
  <c r="S81" i="55"/>
  <c r="S81" i="56" s="1"/>
  <c r="M387" i="71"/>
  <c r="M143" i="60"/>
  <c r="M143" i="63"/>
  <c r="M441" i="71"/>
  <c r="T151" i="72"/>
  <c r="T161" i="47"/>
  <c r="S333" i="71"/>
  <c r="S143" i="57"/>
  <c r="U152" i="69"/>
  <c r="T29" i="14"/>
  <c r="T29" i="17" s="1"/>
  <c r="T27" i="11"/>
  <c r="R140" i="6"/>
  <c r="R164" i="6"/>
  <c r="D387" i="71"/>
  <c r="D143" i="60"/>
  <c r="D143" i="63"/>
  <c r="D441" i="71"/>
  <c r="E387" i="72"/>
  <c r="E161" i="60"/>
  <c r="E441" i="72"/>
  <c r="E161" i="63"/>
  <c r="K140" i="6"/>
  <c r="K164" i="6"/>
  <c r="H404" i="67"/>
  <c r="H62" i="60"/>
  <c r="H461" i="67"/>
  <c r="H62" i="63"/>
  <c r="S427" i="68"/>
  <c r="S384" i="68"/>
  <c r="S408" i="68" s="1"/>
  <c r="T169" i="71"/>
  <c r="T143" i="48"/>
  <c r="T223" i="71"/>
  <c r="T143" i="51"/>
  <c r="K387" i="72"/>
  <c r="K161" i="60"/>
  <c r="K441" i="72"/>
  <c r="K161" i="63"/>
  <c r="T174" i="65"/>
  <c r="T24" i="48"/>
  <c r="T231" i="65"/>
  <c r="T24" i="51"/>
  <c r="Q404" i="66"/>
  <c r="Q43" i="60"/>
  <c r="Q43" i="63"/>
  <c r="Q461" i="66"/>
  <c r="D504" i="68"/>
  <c r="D81" i="60"/>
  <c r="D576" i="68"/>
  <c r="D81" i="63"/>
  <c r="N387" i="71"/>
  <c r="N143" i="60"/>
  <c r="N441" i="71"/>
  <c r="N143" i="63"/>
  <c r="E387" i="71"/>
  <c r="E143" i="60"/>
  <c r="E143" i="63"/>
  <c r="E441" i="71"/>
  <c r="S329" i="71"/>
  <c r="S297" i="71"/>
  <c r="S315" i="71" s="1"/>
  <c r="R404" i="66"/>
  <c r="R43" i="60"/>
  <c r="R43" i="63"/>
  <c r="R461" i="66"/>
  <c r="S404" i="65"/>
  <c r="S24" i="60"/>
  <c r="S24" i="63"/>
  <c r="S461" i="65"/>
  <c r="E404" i="67"/>
  <c r="E62" i="60"/>
  <c r="E62" i="63"/>
  <c r="E461" i="67"/>
  <c r="D140" i="6"/>
  <c r="D164" i="6"/>
  <c r="T29" i="13"/>
  <c r="T29" i="16" s="1"/>
  <c r="T29" i="10"/>
  <c r="D404" i="67"/>
  <c r="D62" i="60"/>
  <c r="D461" i="67"/>
  <c r="D62" i="63"/>
  <c r="T194" i="64"/>
  <c r="T3" i="48"/>
  <c r="T3" i="51"/>
  <c r="T257" i="64"/>
  <c r="S175" i="56"/>
  <c r="S161" i="55"/>
  <c r="S161" i="56" s="1"/>
  <c r="S333" i="72"/>
  <c r="S161" i="57"/>
  <c r="S351" i="72"/>
  <c r="S161" i="58"/>
  <c r="S405" i="72"/>
  <c r="S161" i="61"/>
  <c r="M504" i="68"/>
  <c r="M81" i="60"/>
  <c r="M576" i="68"/>
  <c r="M81" i="63"/>
  <c r="F3" i="26"/>
  <c r="K404" i="67"/>
  <c r="K62" i="60"/>
  <c r="K461" i="67"/>
  <c r="K62" i="63"/>
  <c r="S480" i="68"/>
  <c r="S81" i="59"/>
  <c r="S81" i="62"/>
  <c r="S552" i="68"/>
  <c r="R387" i="71"/>
  <c r="R143" i="60"/>
  <c r="R143" i="63"/>
  <c r="R441" i="71"/>
  <c r="N3" i="26"/>
  <c r="K387" i="71"/>
  <c r="K143" i="60"/>
  <c r="K441" i="71"/>
  <c r="K143" i="63"/>
  <c r="S369" i="71"/>
  <c r="S143" i="59"/>
  <c r="S423" i="71"/>
  <c r="S143" i="62"/>
  <c r="R404" i="67"/>
  <c r="R62" i="60"/>
  <c r="R461" i="67"/>
  <c r="R62" i="63"/>
  <c r="N504" i="68"/>
  <c r="N81" i="60"/>
  <c r="N576" i="68"/>
  <c r="N81" i="63"/>
  <c r="K504" i="68"/>
  <c r="K81" i="60"/>
  <c r="K81" i="63"/>
  <c r="K576" i="68"/>
  <c r="R504" i="68"/>
  <c r="R81" i="60"/>
  <c r="R576" i="68"/>
  <c r="R81" i="63"/>
  <c r="S404" i="66"/>
  <c r="S43" i="60"/>
  <c r="S43" i="63"/>
  <c r="S461" i="66"/>
  <c r="S329" i="72"/>
  <c r="S297" i="72"/>
  <c r="S315" i="72" s="1"/>
  <c r="S347" i="67"/>
  <c r="S62" i="57"/>
  <c r="T3" i="45"/>
  <c r="T188" i="68"/>
  <c r="T103" i="46"/>
  <c r="T190" i="68"/>
  <c r="T81" i="47"/>
  <c r="M3" i="26"/>
  <c r="T174" i="70"/>
  <c r="T124" i="48"/>
  <c r="T231" i="70"/>
  <c r="T124" i="51"/>
  <c r="S456" i="68"/>
  <c r="S81" i="58"/>
  <c r="S81" i="61"/>
  <c r="S528" i="68"/>
  <c r="H404" i="70"/>
  <c r="H124" i="60"/>
  <c r="H124" i="63"/>
  <c r="H461" i="70"/>
  <c r="H387" i="71"/>
  <c r="H143" i="60"/>
  <c r="H143" i="63"/>
  <c r="H441" i="71"/>
  <c r="V28" i="24"/>
  <c r="V28" i="27" s="1"/>
  <c r="V28" i="21"/>
  <c r="U28" i="25"/>
  <c r="U28" i="28" s="1"/>
  <c r="C3" i="26"/>
  <c r="M387" i="72"/>
  <c r="M161" i="60"/>
  <c r="M441" i="72"/>
  <c r="M161" i="63"/>
  <c r="S448" i="64"/>
  <c r="S3" i="60"/>
  <c r="S511" i="64"/>
  <c r="S3" i="63"/>
  <c r="S369" i="72"/>
  <c r="S161" i="59"/>
  <c r="S423" i="72"/>
  <c r="S161" i="62"/>
  <c r="G3" i="26"/>
  <c r="M404" i="66"/>
  <c r="M43" i="60"/>
  <c r="M461" i="66"/>
  <c r="M43" i="63"/>
  <c r="S3" i="23"/>
  <c r="T153" i="66"/>
  <c r="T60" i="46"/>
  <c r="T161" i="45"/>
  <c r="T43" i="45"/>
  <c r="L3" i="26"/>
  <c r="H448" i="64"/>
  <c r="H3" i="60"/>
  <c r="H511" i="64"/>
  <c r="H3" i="63"/>
  <c r="S27" i="21"/>
  <c r="S27" i="24"/>
  <c r="S27" i="27" s="1"/>
  <c r="S3" i="20"/>
  <c r="Q404" i="70"/>
  <c r="Q124" i="60"/>
  <c r="Q124" i="63"/>
  <c r="Q461" i="70"/>
  <c r="V20" i="56"/>
  <c r="M404" i="70"/>
  <c r="M124" i="60"/>
  <c r="M124" i="63"/>
  <c r="M461" i="70"/>
  <c r="Q504" i="68"/>
  <c r="Q81" i="60"/>
  <c r="Q81" i="63"/>
  <c r="Q576" i="68"/>
  <c r="E404" i="70"/>
  <c r="E124" i="60"/>
  <c r="E461" i="70"/>
  <c r="E124" i="63"/>
  <c r="F387" i="71"/>
  <c r="F143" i="60"/>
  <c r="F441" i="71"/>
  <c r="F143" i="63"/>
  <c r="H404" i="66"/>
  <c r="H43" i="60"/>
  <c r="H461" i="66"/>
  <c r="H43" i="63"/>
  <c r="F404" i="67"/>
  <c r="F62" i="60"/>
  <c r="F461" i="67"/>
  <c r="F62" i="63"/>
  <c r="J3" i="26"/>
  <c r="S404" i="70"/>
  <c r="S124" i="60"/>
  <c r="S124" i="63"/>
  <c r="S461" i="70"/>
  <c r="F404" i="66"/>
  <c r="F43" i="60"/>
  <c r="F43" i="63"/>
  <c r="F461" i="66"/>
  <c r="E140" i="6"/>
  <c r="E164" i="6"/>
  <c r="N404" i="67"/>
  <c r="N62" i="60"/>
  <c r="N461" i="67"/>
  <c r="N62" i="63"/>
  <c r="S157" i="56"/>
  <c r="S143" i="55"/>
  <c r="S143" i="56" s="1"/>
  <c r="E504" i="68"/>
  <c r="E81" i="60"/>
  <c r="E576" i="68"/>
  <c r="E81" i="63"/>
  <c r="T153" i="70"/>
  <c r="T141" i="46"/>
  <c r="T153" i="67"/>
  <c r="T79" i="46"/>
  <c r="S432" i="68"/>
  <c r="S81" i="57"/>
  <c r="T155" i="70"/>
  <c r="T124" i="47"/>
  <c r="O3" i="26"/>
  <c r="T214" i="68"/>
  <c r="T81" i="48"/>
  <c r="T81" i="51"/>
  <c r="T286" i="68"/>
  <c r="I3" i="26"/>
  <c r="S77" i="56"/>
  <c r="S62" i="55"/>
  <c r="S62" i="56" s="1"/>
  <c r="K3" i="26"/>
  <c r="R404" i="70"/>
  <c r="R124" i="60"/>
  <c r="R124" i="63"/>
  <c r="R461" i="70"/>
  <c r="H504" i="68"/>
  <c r="H81" i="60"/>
  <c r="H576" i="68"/>
  <c r="H81" i="63"/>
  <c r="V381" i="64"/>
  <c r="F140" i="6"/>
  <c r="F164" i="6"/>
  <c r="M404" i="67"/>
  <c r="M62" i="60"/>
  <c r="M461" i="67"/>
  <c r="M62" i="63"/>
  <c r="T43" i="44"/>
  <c r="H3" i="26"/>
  <c r="D404" i="70"/>
  <c r="D124" i="60"/>
  <c r="D461" i="70"/>
  <c r="D124" i="63"/>
  <c r="Q387" i="72"/>
  <c r="Q161" i="60"/>
  <c r="Q441" i="72"/>
  <c r="Q161" i="63"/>
  <c r="N140" i="6"/>
  <c r="N164" i="6"/>
  <c r="S141" i="6"/>
  <c r="S165" i="6"/>
  <c r="T98" i="67"/>
  <c r="T171" i="64"/>
  <c r="T22" i="46"/>
  <c r="T97" i="72"/>
  <c r="V28" i="23"/>
  <c r="V28" i="26" s="1"/>
  <c r="D387" i="72"/>
  <c r="D161" i="60"/>
  <c r="D441" i="72"/>
  <c r="D161" i="63"/>
  <c r="S3" i="22"/>
  <c r="S27" i="25"/>
  <c r="S27" i="28" s="1"/>
  <c r="U121" i="46"/>
  <c r="N448" i="64"/>
  <c r="N3" i="60"/>
  <c r="N511" i="64"/>
  <c r="N3" i="63"/>
  <c r="S343" i="67"/>
  <c r="S309" i="67"/>
  <c r="S328" i="67" s="1"/>
  <c r="M140" i="6"/>
  <c r="M164" i="6"/>
  <c r="K404" i="70"/>
  <c r="K124" i="60"/>
  <c r="K124" i="63"/>
  <c r="K461" i="70"/>
  <c r="R3" i="26"/>
  <c r="F404" i="70"/>
  <c r="F124" i="60"/>
  <c r="F461" i="70"/>
  <c r="F124" i="63"/>
  <c r="S86" i="6"/>
  <c r="S110" i="6"/>
  <c r="S88" i="6"/>
  <c r="S90" i="6"/>
  <c r="S91" i="6"/>
  <c r="Q404" i="67"/>
  <c r="Q62" i="60"/>
  <c r="Q461" i="67"/>
  <c r="Q62" i="63"/>
  <c r="H387" i="72"/>
  <c r="H161" i="60"/>
  <c r="H161" i="63"/>
  <c r="H441" i="72"/>
  <c r="F504" i="68"/>
  <c r="F81" i="60"/>
  <c r="F576" i="68"/>
  <c r="F81" i="63"/>
  <c r="Q140" i="6"/>
  <c r="Q164" i="6"/>
  <c r="F448" i="64"/>
  <c r="F3" i="60"/>
  <c r="F511" i="64"/>
  <c r="F3" i="63"/>
  <c r="Q3" i="26"/>
  <c r="E404" i="66"/>
  <c r="E43" i="60"/>
  <c r="E461" i="66"/>
  <c r="E43" i="63"/>
  <c r="N387" i="72"/>
  <c r="N161" i="60"/>
  <c r="N441" i="72"/>
  <c r="N161" i="63"/>
  <c r="T87" i="72"/>
  <c r="E94" i="65"/>
  <c r="V84" i="65"/>
  <c r="C93" i="67"/>
  <c r="B93" i="72"/>
  <c r="S103" i="68"/>
  <c r="U88" i="72"/>
  <c r="C93" i="71"/>
  <c r="E93" i="71"/>
  <c r="D94" i="67"/>
  <c r="T84" i="72"/>
  <c r="D93" i="67"/>
  <c r="U88" i="71"/>
  <c r="D112" i="68"/>
  <c r="D93" i="71"/>
  <c r="T87" i="71"/>
  <c r="T88" i="65"/>
  <c r="C93" i="65"/>
  <c r="T3" i="46" l="1"/>
  <c r="U347" i="67"/>
  <c r="U62" i="57"/>
  <c r="U62" i="54"/>
  <c r="U62" i="56" s="1"/>
  <c r="U77" i="56"/>
  <c r="U290" i="67"/>
  <c r="U328" i="67" s="1"/>
  <c r="U343" i="67"/>
  <c r="U62" i="58"/>
  <c r="U423" i="67"/>
  <c r="U62" i="61"/>
  <c r="U366" i="67"/>
  <c r="T43" i="46"/>
  <c r="T58" i="46"/>
  <c r="T173" i="64"/>
  <c r="T3" i="47"/>
  <c r="V152" i="67"/>
  <c r="V78" i="46"/>
  <c r="T62" i="45"/>
  <c r="T193" i="66"/>
  <c r="T43" i="49"/>
  <c r="T250" i="66"/>
  <c r="T43" i="52"/>
  <c r="S404" i="67"/>
  <c r="S62" i="60"/>
  <c r="S62" i="63"/>
  <c r="S461" i="67"/>
  <c r="T185" i="68"/>
  <c r="T142" i="68"/>
  <c r="T166" i="68" s="1"/>
  <c r="V169" i="64"/>
  <c r="V20" i="46"/>
  <c r="T175" i="46"/>
  <c r="T161" i="44"/>
  <c r="T161" i="46" s="1"/>
  <c r="T174" i="67"/>
  <c r="T62" i="48"/>
  <c r="T231" i="67"/>
  <c r="T62" i="51"/>
  <c r="T19" i="46"/>
  <c r="T238" i="68"/>
  <c r="T81" i="49"/>
  <c r="T310" i="68"/>
  <c r="T81" i="52"/>
  <c r="V186" i="68"/>
  <c r="V101" i="46"/>
  <c r="T139" i="46"/>
  <c r="T124" i="45"/>
  <c r="T124" i="46" s="1"/>
  <c r="S504" i="68"/>
  <c r="S81" i="60"/>
  <c r="S81" i="63"/>
  <c r="S576" i="68"/>
  <c r="S3" i="21"/>
  <c r="S3" i="24"/>
  <c r="T147" i="72"/>
  <c r="T115" i="72"/>
  <c r="T133" i="72" s="1"/>
  <c r="S387" i="72"/>
  <c r="S161" i="60"/>
  <c r="S161" i="63"/>
  <c r="S441" i="72"/>
  <c r="T155" i="65"/>
  <c r="T24" i="47"/>
  <c r="T155" i="66"/>
  <c r="T43" i="47"/>
  <c r="S3" i="25"/>
  <c r="T169" i="72"/>
  <c r="T161" i="48"/>
  <c r="T223" i="72"/>
  <c r="T161" i="51"/>
  <c r="T151" i="70"/>
  <c r="T117" i="70"/>
  <c r="T136" i="70" s="1"/>
  <c r="T187" i="72"/>
  <c r="T161" i="49"/>
  <c r="T161" i="52"/>
  <c r="T241" i="72"/>
  <c r="T262" i="68"/>
  <c r="T81" i="50"/>
  <c r="T334" i="68"/>
  <c r="T81" i="53"/>
  <c r="T155" i="67"/>
  <c r="T62" i="47"/>
  <c r="T151" i="71"/>
  <c r="T143" i="47"/>
  <c r="T32" i="10"/>
  <c r="T32" i="13"/>
  <c r="T32" i="16" s="1"/>
  <c r="T193" i="70"/>
  <c r="T124" i="49"/>
  <c r="T250" i="70"/>
  <c r="T124" i="52"/>
  <c r="S3" i="26"/>
  <c r="T168" i="64"/>
  <c r="T131" i="64"/>
  <c r="T152" i="64" s="1"/>
  <c r="T205" i="72"/>
  <c r="T161" i="50"/>
  <c r="T161" i="53"/>
  <c r="T259" i="72"/>
  <c r="T215" i="64"/>
  <c r="T3" i="49"/>
  <c r="T3" i="52"/>
  <c r="T278" i="64"/>
  <c r="T27" i="9"/>
  <c r="S387" i="71"/>
  <c r="S143" i="60"/>
  <c r="S143" i="63"/>
  <c r="S441" i="71"/>
  <c r="V28" i="25"/>
  <c r="V28" i="28" s="1"/>
  <c r="T212" i="70"/>
  <c r="T124" i="50"/>
  <c r="T124" i="53"/>
  <c r="T269" i="70"/>
  <c r="T122" i="6"/>
  <c r="T138" i="6"/>
  <c r="T162" i="6"/>
  <c r="T104" i="6"/>
  <c r="S164" i="6"/>
  <c r="S140" i="6"/>
  <c r="T62" i="44"/>
  <c r="T151" i="66"/>
  <c r="T117" i="66"/>
  <c r="T136" i="66" s="1"/>
  <c r="T27" i="14"/>
  <c r="T27" i="17" s="1"/>
  <c r="T3" i="11"/>
  <c r="T100" i="46"/>
  <c r="T81" i="45"/>
  <c r="T81" i="46" s="1"/>
  <c r="H93" i="67"/>
  <c r="V88" i="71"/>
  <c r="D93" i="65"/>
  <c r="C93" i="72"/>
  <c r="F94" i="65"/>
  <c r="U84" i="72"/>
  <c r="U88" i="65"/>
  <c r="U103" i="68"/>
  <c r="U104" i="68"/>
  <c r="B92" i="71"/>
  <c r="T103" i="68"/>
  <c r="E112" i="68"/>
  <c r="U87" i="71"/>
  <c r="E93" i="67"/>
  <c r="U87" i="72"/>
  <c r="V88" i="72"/>
  <c r="F93" i="67"/>
  <c r="T77" i="46" l="1"/>
  <c r="T59" i="56"/>
  <c r="V330" i="71"/>
  <c r="U153" i="69"/>
  <c r="U122" i="46"/>
  <c r="T102" i="56"/>
  <c r="T429" i="68"/>
  <c r="T382" i="64"/>
  <c r="T344" i="66"/>
  <c r="T344" i="70"/>
  <c r="T140" i="56"/>
  <c r="U98" i="69"/>
  <c r="U105" i="44"/>
  <c r="T344" i="69"/>
  <c r="T121" i="56"/>
  <c r="U404" i="67"/>
  <c r="U62" i="60"/>
  <c r="U461" i="67"/>
  <c r="U62" i="63"/>
  <c r="T79" i="56"/>
  <c r="T345" i="67"/>
  <c r="T290" i="65"/>
  <c r="T24" i="54"/>
  <c r="T158" i="6"/>
  <c r="T134" i="6"/>
  <c r="T118" i="6"/>
  <c r="T205" i="71"/>
  <c r="T143" i="50"/>
  <c r="T259" i="71"/>
  <c r="T143" i="53"/>
  <c r="V30" i="13"/>
  <c r="V30" i="16" s="1"/>
  <c r="V30" i="10"/>
  <c r="T212" i="65"/>
  <c r="T24" i="50"/>
  <c r="T269" i="65"/>
  <c r="T24" i="53"/>
  <c r="T290" i="66"/>
  <c r="T43" i="54"/>
  <c r="T27" i="13"/>
  <c r="T27" i="16" s="1"/>
  <c r="T27" i="10"/>
  <c r="T3" i="9"/>
  <c r="T40" i="56"/>
  <c r="V158" i="56"/>
  <c r="T344" i="65"/>
  <c r="T29" i="24"/>
  <c r="T29" i="27" s="1"/>
  <c r="T29" i="21"/>
  <c r="T236" i="64"/>
  <c r="T3" i="50"/>
  <c r="T299" i="64"/>
  <c r="T3" i="53"/>
  <c r="U148" i="71"/>
  <c r="U158" i="46"/>
  <c r="T39" i="46"/>
  <c r="T24" i="45"/>
  <c r="T24" i="46" s="1"/>
  <c r="T21" i="56"/>
  <c r="U152" i="70"/>
  <c r="U140" i="46"/>
  <c r="T32" i="23"/>
  <c r="T32" i="26" s="1"/>
  <c r="T151" i="65"/>
  <c r="T117" i="65"/>
  <c r="T136" i="65" s="1"/>
  <c r="T157" i="46"/>
  <c r="T143" i="45"/>
  <c r="T143" i="46" s="1"/>
  <c r="S3" i="27"/>
  <c r="V31" i="13"/>
  <c r="V31" i="16" s="1"/>
  <c r="V31" i="10"/>
  <c r="V28" i="10"/>
  <c r="V28" i="13"/>
  <c r="V28" i="16" s="1"/>
  <c r="T62" i="46"/>
  <c r="T3" i="14"/>
  <c r="T193" i="65"/>
  <c r="T24" i="49"/>
  <c r="T24" i="52"/>
  <c r="T250" i="65"/>
  <c r="T147" i="71"/>
  <c r="T115" i="71"/>
  <c r="T133" i="71" s="1"/>
  <c r="S3" i="28"/>
  <c r="T212" i="66"/>
  <c r="T43" i="50"/>
  <c r="T269" i="66"/>
  <c r="T43" i="53"/>
  <c r="T151" i="67"/>
  <c r="T117" i="67"/>
  <c r="T136" i="67" s="1"/>
  <c r="T322" i="64"/>
  <c r="T3" i="54"/>
  <c r="T29" i="23"/>
  <c r="T29" i="26" s="1"/>
  <c r="T187" i="71"/>
  <c r="T143" i="49"/>
  <c r="T241" i="71"/>
  <c r="T143" i="52"/>
  <c r="T212" i="67"/>
  <c r="T62" i="50"/>
  <c r="T269" i="67"/>
  <c r="T62" i="53"/>
  <c r="T193" i="67"/>
  <c r="T62" i="49"/>
  <c r="T62" i="52"/>
  <c r="T250" i="67"/>
  <c r="E94" i="67"/>
  <c r="V88" i="65"/>
  <c r="V104" i="68"/>
  <c r="F112" i="68"/>
  <c r="V87" i="72"/>
  <c r="H94" i="67"/>
  <c r="B92" i="72"/>
  <c r="V87" i="71"/>
  <c r="G112" i="68"/>
  <c r="G94" i="67"/>
  <c r="G93" i="67"/>
  <c r="C92" i="71"/>
  <c r="V103" i="68"/>
  <c r="V84" i="72"/>
  <c r="E93" i="65"/>
  <c r="V176" i="56" l="1"/>
  <c r="T331" i="72"/>
  <c r="T345" i="66"/>
  <c r="T27" i="19"/>
  <c r="T27" i="23" s="1"/>
  <c r="T27" i="26" s="1"/>
  <c r="T22" i="56"/>
  <c r="T177" i="56"/>
  <c r="T62" i="55"/>
  <c r="T105" i="59"/>
  <c r="T385" i="69"/>
  <c r="T442" i="69"/>
  <c r="T105" i="62"/>
  <c r="T41" i="56"/>
  <c r="T309" i="69"/>
  <c r="T105" i="54"/>
  <c r="T290" i="69"/>
  <c r="T62" i="59"/>
  <c r="T62" i="62"/>
  <c r="T442" i="67"/>
  <c r="T385" i="67"/>
  <c r="U105" i="47"/>
  <c r="U155" i="69"/>
  <c r="T309" i="67"/>
  <c r="T290" i="67"/>
  <c r="T62" i="54"/>
  <c r="U231" i="69"/>
  <c r="U174" i="69"/>
  <c r="U105" i="48"/>
  <c r="U105" i="51"/>
  <c r="T103" i="56"/>
  <c r="T105" i="55"/>
  <c r="V330" i="72"/>
  <c r="T141" i="56"/>
  <c r="T279" i="72"/>
  <c r="T161" i="54"/>
  <c r="T347" i="65"/>
  <c r="T24" i="57"/>
  <c r="U187" i="68"/>
  <c r="U102" i="46"/>
  <c r="T29" i="25"/>
  <c r="T29" i="28" s="1"/>
  <c r="T27" i="22"/>
  <c r="T159" i="56"/>
  <c r="T385" i="65"/>
  <c r="T24" i="59"/>
  <c r="T442" i="65"/>
  <c r="T24" i="62"/>
  <c r="T3" i="13"/>
  <c r="T3" i="10"/>
  <c r="U153" i="66"/>
  <c r="U60" i="46"/>
  <c r="U98" i="66"/>
  <c r="U43" i="44"/>
  <c r="U152" i="66"/>
  <c r="U59" i="46"/>
  <c r="T32" i="21"/>
  <c r="T32" i="24"/>
  <c r="T32" i="27" s="1"/>
  <c r="T331" i="71"/>
  <c r="T27" i="20"/>
  <c r="T345" i="65"/>
  <c r="T58" i="56"/>
  <c r="T43" i="55"/>
  <c r="T43" i="56" s="1"/>
  <c r="U148" i="72"/>
  <c r="U176" i="46"/>
  <c r="U170" i="64"/>
  <c r="U21" i="46"/>
  <c r="T343" i="66"/>
  <c r="T309" i="66"/>
  <c r="T328" i="66" s="1"/>
  <c r="T366" i="65"/>
  <c r="T24" i="58"/>
  <c r="T423" i="65"/>
  <c r="T24" i="61"/>
  <c r="U152" i="65"/>
  <c r="U40" i="46"/>
  <c r="T406" i="64"/>
  <c r="T3" i="58"/>
  <c r="T3" i="61"/>
  <c r="T469" i="64"/>
  <c r="T383" i="64"/>
  <c r="T19" i="56"/>
  <c r="T3" i="55"/>
  <c r="T385" i="66"/>
  <c r="T43" i="59"/>
  <c r="T442" i="66"/>
  <c r="T43" i="62"/>
  <c r="T360" i="68"/>
  <c r="T81" i="54"/>
  <c r="T279" i="71"/>
  <c r="T143" i="54"/>
  <c r="V31" i="23"/>
  <c r="V31" i="26" s="1"/>
  <c r="U110" i="64"/>
  <c r="T115" i="6"/>
  <c r="T79" i="6"/>
  <c r="T380" i="64"/>
  <c r="T343" i="64"/>
  <c r="T364" i="64" s="1"/>
  <c r="T385" i="64"/>
  <c r="T3" i="57"/>
  <c r="U97" i="72"/>
  <c r="T427" i="64"/>
  <c r="T3" i="59"/>
  <c r="T3" i="62"/>
  <c r="T490" i="64"/>
  <c r="T60" i="56"/>
  <c r="T39" i="56"/>
  <c r="T24" i="55"/>
  <c r="T24" i="56" s="1"/>
  <c r="T366" i="66"/>
  <c r="T43" i="58"/>
  <c r="T43" i="61"/>
  <c r="T423" i="66"/>
  <c r="V30" i="23"/>
  <c r="V30" i="26" s="1"/>
  <c r="T290" i="70"/>
  <c r="T124" i="54"/>
  <c r="U98" i="65"/>
  <c r="U24" i="44"/>
  <c r="T3" i="17"/>
  <c r="T430" i="68"/>
  <c r="T345" i="70"/>
  <c r="T343" i="65"/>
  <c r="T309" i="65"/>
  <c r="T328" i="65" s="1"/>
  <c r="F93" i="65"/>
  <c r="B93" i="69"/>
  <c r="C93" i="69"/>
  <c r="B93" i="66"/>
  <c r="C92" i="72"/>
  <c r="I93" i="67"/>
  <c r="F93" i="71"/>
  <c r="G94" i="65"/>
  <c r="G93" i="71"/>
  <c r="F94" i="67"/>
  <c r="H94" i="65"/>
  <c r="B94" i="69"/>
  <c r="B94" i="66"/>
  <c r="G93" i="65"/>
  <c r="H93" i="71"/>
  <c r="D92" i="71"/>
  <c r="T3" i="19" l="1"/>
  <c r="T120" i="56"/>
  <c r="T105" i="56"/>
  <c r="C94" i="66"/>
  <c r="T328" i="69"/>
  <c r="T347" i="69"/>
  <c r="T105" i="57"/>
  <c r="T328" i="67"/>
  <c r="T343" i="69"/>
  <c r="U120" i="46"/>
  <c r="U105" i="45"/>
  <c r="U105" i="46" s="1"/>
  <c r="T62" i="56"/>
  <c r="U117" i="69"/>
  <c r="U136" i="69" s="1"/>
  <c r="U151" i="69"/>
  <c r="T77" i="56"/>
  <c r="U193" i="69"/>
  <c r="U105" i="49"/>
  <c r="U250" i="69"/>
  <c r="U105" i="52"/>
  <c r="U212" i="69"/>
  <c r="U105" i="50"/>
  <c r="U269" i="69"/>
  <c r="U105" i="53"/>
  <c r="T366" i="67"/>
  <c r="T62" i="58"/>
  <c r="T62" i="61"/>
  <c r="T423" i="67"/>
  <c r="T366" i="69"/>
  <c r="T105" i="58"/>
  <c r="T105" i="61"/>
  <c r="T423" i="69"/>
  <c r="T347" i="67"/>
  <c r="T62" i="57"/>
  <c r="T343" i="67"/>
  <c r="J94" i="65"/>
  <c r="T347" i="70"/>
  <c r="T124" i="57"/>
  <c r="U174" i="65"/>
  <c r="U24" i="48"/>
  <c r="U24" i="51"/>
  <c r="U231" i="65"/>
  <c r="T111" i="6"/>
  <c r="T78" i="6"/>
  <c r="T3" i="56"/>
  <c r="T27" i="24"/>
  <c r="T27" i="27" s="1"/>
  <c r="T27" i="21"/>
  <c r="T3" i="20"/>
  <c r="T427" i="68"/>
  <c r="T384" i="68"/>
  <c r="T408" i="68" s="1"/>
  <c r="V101" i="56"/>
  <c r="T404" i="65"/>
  <c r="T24" i="60"/>
  <c r="T24" i="63"/>
  <c r="T461" i="65"/>
  <c r="U153" i="67"/>
  <c r="U79" i="46"/>
  <c r="U173" i="64"/>
  <c r="U3" i="47"/>
  <c r="T448" i="64"/>
  <c r="T3" i="60"/>
  <c r="T3" i="63"/>
  <c r="T511" i="64"/>
  <c r="T480" i="68"/>
  <c r="T81" i="59"/>
  <c r="T552" i="68"/>
  <c r="T81" i="62"/>
  <c r="T3" i="22"/>
  <c r="T27" i="25"/>
  <c r="T27" i="28" s="1"/>
  <c r="V428" i="68"/>
  <c r="U98" i="67"/>
  <c r="T333" i="71"/>
  <c r="T143" i="57"/>
  <c r="U153" i="70"/>
  <c r="U141" i="46"/>
  <c r="F93" i="72"/>
  <c r="T175" i="56"/>
  <c r="T161" i="55"/>
  <c r="T161" i="56" s="1"/>
  <c r="T145" i="6"/>
  <c r="T169" i="6"/>
  <c r="U188" i="68"/>
  <c r="U103" i="46"/>
  <c r="T432" i="68"/>
  <c r="T81" i="57"/>
  <c r="U149" i="71"/>
  <c r="U159" i="46"/>
  <c r="T333" i="72"/>
  <c r="T161" i="57"/>
  <c r="U97" i="71"/>
  <c r="U143" i="44"/>
  <c r="D93" i="72"/>
  <c r="U29" i="14"/>
  <c r="U29" i="17" s="1"/>
  <c r="U27" i="11"/>
  <c r="T329" i="72"/>
  <c r="T297" i="72"/>
  <c r="T315" i="72" s="1"/>
  <c r="U3" i="44"/>
  <c r="T456" i="68"/>
  <c r="T81" i="58"/>
  <c r="T81" i="61"/>
  <c r="T528" i="68"/>
  <c r="U29" i="13"/>
  <c r="U29" i="16" s="1"/>
  <c r="U29" i="10"/>
  <c r="T139" i="56"/>
  <c r="T124" i="55"/>
  <c r="T124" i="56" s="1"/>
  <c r="T157" i="56"/>
  <c r="T143" i="55"/>
  <c r="T143" i="56" s="1"/>
  <c r="T3" i="16"/>
  <c r="T351" i="72"/>
  <c r="T161" i="58"/>
  <c r="T405" i="72"/>
  <c r="T161" i="61"/>
  <c r="U161" i="44"/>
  <c r="T369" i="72"/>
  <c r="T161" i="59"/>
  <c r="T423" i="72"/>
  <c r="T161" i="62"/>
  <c r="T343" i="70"/>
  <c r="T309" i="70"/>
  <c r="T328" i="70" s="1"/>
  <c r="T3" i="23"/>
  <c r="V30" i="24"/>
  <c r="V30" i="27" s="1"/>
  <c r="V30" i="21"/>
  <c r="T329" i="71"/>
  <c r="T297" i="71"/>
  <c r="T315" i="71" s="1"/>
  <c r="U153" i="65"/>
  <c r="U41" i="46"/>
  <c r="U151" i="72"/>
  <c r="U161" i="47"/>
  <c r="V30" i="25"/>
  <c r="V30" i="28" s="1"/>
  <c r="V31" i="25"/>
  <c r="V31" i="28" s="1"/>
  <c r="U124" i="44"/>
  <c r="U149" i="72"/>
  <c r="U177" i="46"/>
  <c r="U194" i="64"/>
  <c r="U3" i="48"/>
  <c r="U257" i="64"/>
  <c r="U3" i="51"/>
  <c r="T351" i="71"/>
  <c r="T143" i="58"/>
  <c r="T143" i="61"/>
  <c r="T405" i="71"/>
  <c r="T385" i="70"/>
  <c r="T124" i="59"/>
  <c r="T124" i="62"/>
  <c r="T442" i="70"/>
  <c r="V78" i="56"/>
  <c r="T369" i="71"/>
  <c r="T143" i="59"/>
  <c r="T423" i="71"/>
  <c r="T143" i="62"/>
  <c r="U118" i="68"/>
  <c r="U81" i="44"/>
  <c r="T347" i="66"/>
  <c r="T43" i="57"/>
  <c r="T366" i="70"/>
  <c r="T124" i="58"/>
  <c r="T423" i="70"/>
  <c r="T124" i="61"/>
  <c r="U169" i="72"/>
  <c r="U161" i="48"/>
  <c r="U223" i="72"/>
  <c r="U161" i="51"/>
  <c r="V344" i="67"/>
  <c r="U155" i="66"/>
  <c r="U43" i="47"/>
  <c r="U171" i="64"/>
  <c r="U22" i="46"/>
  <c r="U190" i="68"/>
  <c r="U81" i="47"/>
  <c r="T100" i="56"/>
  <c r="T81" i="55"/>
  <c r="T81" i="56" s="1"/>
  <c r="U174" i="66"/>
  <c r="U43" i="48"/>
  <c r="U43" i="51"/>
  <c r="U231" i="66"/>
  <c r="V31" i="24"/>
  <c r="V31" i="27" s="1"/>
  <c r="V31" i="21"/>
  <c r="D92" i="72"/>
  <c r="D93" i="66"/>
  <c r="B94" i="70"/>
  <c r="I94" i="65"/>
  <c r="H112" i="68"/>
  <c r="E92" i="71"/>
  <c r="I93" i="71"/>
  <c r="J93" i="67"/>
  <c r="I94" i="67"/>
  <c r="C93" i="66"/>
  <c r="I112" i="68"/>
  <c r="E93" i="66"/>
  <c r="B93" i="70"/>
  <c r="T404" i="67" l="1"/>
  <c r="T62" i="60"/>
  <c r="T461" i="67"/>
  <c r="T62" i="63"/>
  <c r="G93" i="69"/>
  <c r="D94" i="69"/>
  <c r="T461" i="69"/>
  <c r="T404" i="69"/>
  <c r="T105" i="60"/>
  <c r="T105" i="63"/>
  <c r="V345" i="69"/>
  <c r="U27" i="14"/>
  <c r="U27" i="17" s="1"/>
  <c r="U3" i="11"/>
  <c r="U151" i="65"/>
  <c r="U117" i="65"/>
  <c r="U136" i="65" s="1"/>
  <c r="T504" i="68"/>
  <c r="T81" i="60"/>
  <c r="T81" i="63"/>
  <c r="T576" i="68"/>
  <c r="V122" i="56"/>
  <c r="U62" i="44"/>
  <c r="T3" i="21"/>
  <c r="T3" i="24"/>
  <c r="T86" i="6"/>
  <c r="T110" i="6"/>
  <c r="T88" i="6"/>
  <c r="T90" i="6"/>
  <c r="T91" i="6"/>
  <c r="T404" i="70"/>
  <c r="T124" i="60"/>
  <c r="T124" i="63"/>
  <c r="T461" i="70"/>
  <c r="U32" i="13"/>
  <c r="U32" i="16" s="1"/>
  <c r="U32" i="10"/>
  <c r="T3" i="26"/>
  <c r="U27" i="9"/>
  <c r="U174" i="67"/>
  <c r="U62" i="48"/>
  <c r="U62" i="51"/>
  <c r="U231" i="67"/>
  <c r="T141" i="6"/>
  <c r="T165" i="6"/>
  <c r="U205" i="72"/>
  <c r="U161" i="50"/>
  <c r="U161" i="53"/>
  <c r="U259" i="72"/>
  <c r="U193" i="65"/>
  <c r="U24" i="49"/>
  <c r="U250" i="65"/>
  <c r="U24" i="52"/>
  <c r="U155" i="70"/>
  <c r="U124" i="47"/>
  <c r="U262" i="68"/>
  <c r="U81" i="50"/>
  <c r="U334" i="68"/>
  <c r="U81" i="53"/>
  <c r="U236" i="64"/>
  <c r="U3" i="50"/>
  <c r="U299" i="64"/>
  <c r="U3" i="53"/>
  <c r="U151" i="71"/>
  <c r="U143" i="47"/>
  <c r="U58" i="46"/>
  <c r="U43" i="45"/>
  <c r="T404" i="66"/>
  <c r="T43" i="60"/>
  <c r="T461" i="66"/>
  <c r="T43" i="63"/>
  <c r="U169" i="71"/>
  <c r="U143" i="48"/>
  <c r="U223" i="71"/>
  <c r="U143" i="51"/>
  <c r="U155" i="65"/>
  <c r="U24" i="47"/>
  <c r="U151" i="66"/>
  <c r="U117" i="66"/>
  <c r="U136" i="66" s="1"/>
  <c r="U98" i="70"/>
  <c r="T3" i="25"/>
  <c r="U117" i="70"/>
  <c r="U193" i="66"/>
  <c r="U43" i="49"/>
  <c r="U250" i="66"/>
  <c r="U43" i="52"/>
  <c r="U212" i="66"/>
  <c r="U43" i="50"/>
  <c r="U43" i="53"/>
  <c r="U269" i="66"/>
  <c r="U214" i="68"/>
  <c r="U81" i="48"/>
  <c r="U81" i="51"/>
  <c r="U286" i="68"/>
  <c r="U174" i="70"/>
  <c r="U124" i="48"/>
  <c r="U124" i="51"/>
  <c r="U231" i="70"/>
  <c r="G93" i="72"/>
  <c r="U62" i="45"/>
  <c r="U155" i="67"/>
  <c r="U62" i="47"/>
  <c r="E93" i="72"/>
  <c r="V27" i="18"/>
  <c r="U39" i="46"/>
  <c r="U24" i="45"/>
  <c r="U24" i="46" s="1"/>
  <c r="T387" i="72"/>
  <c r="T161" i="60"/>
  <c r="T161" i="63"/>
  <c r="T441" i="72"/>
  <c r="T387" i="71"/>
  <c r="T143" i="60"/>
  <c r="T441" i="71"/>
  <c r="T143" i="63"/>
  <c r="T87" i="6"/>
  <c r="E113" i="68"/>
  <c r="J112" i="68"/>
  <c r="K93" i="67"/>
  <c r="B114" i="68"/>
  <c r="J94" i="67"/>
  <c r="J93" i="71"/>
  <c r="C93" i="70"/>
  <c r="C113" i="68"/>
  <c r="D93" i="69"/>
  <c r="F93" i="69"/>
  <c r="F92" i="72"/>
  <c r="F92" i="71"/>
  <c r="C94" i="69"/>
  <c r="E93" i="69"/>
  <c r="E92" i="72"/>
  <c r="D113" i="68"/>
  <c r="H93" i="65"/>
  <c r="D93" i="70"/>
  <c r="D114" i="68"/>
  <c r="C94" i="70"/>
  <c r="U382" i="64" l="1"/>
  <c r="U62" i="46"/>
  <c r="U40" i="56"/>
  <c r="U344" i="65"/>
  <c r="U136" i="70"/>
  <c r="U345" i="66"/>
  <c r="K93" i="71"/>
  <c r="U345" i="69"/>
  <c r="U122" i="56"/>
  <c r="V102" i="56"/>
  <c r="B113" i="68"/>
  <c r="U139" i="46"/>
  <c r="U124" i="45"/>
  <c r="U124" i="46" s="1"/>
  <c r="U205" i="71"/>
  <c r="U143" i="50"/>
  <c r="U143" i="53"/>
  <c r="U259" i="71"/>
  <c r="U344" i="66"/>
  <c r="U185" i="68"/>
  <c r="U142" i="68"/>
  <c r="U166" i="68" s="1"/>
  <c r="U157" i="46"/>
  <c r="U143" i="45"/>
  <c r="U143" i="46" s="1"/>
  <c r="U322" i="64"/>
  <c r="U3" i="54"/>
  <c r="U238" i="68"/>
  <c r="U81" i="49"/>
  <c r="U310" i="68"/>
  <c r="U81" i="52"/>
  <c r="T3" i="27"/>
  <c r="U147" i="71"/>
  <c r="U115" i="71"/>
  <c r="U133" i="71" s="1"/>
  <c r="U151" i="67"/>
  <c r="U117" i="67"/>
  <c r="U136" i="67" s="1"/>
  <c r="U193" i="70"/>
  <c r="U124" i="49"/>
  <c r="U250" i="70"/>
  <c r="U124" i="52"/>
  <c r="U161" i="45"/>
  <c r="U161" i="46" s="1"/>
  <c r="U175" i="46"/>
  <c r="U29" i="23"/>
  <c r="U29" i="26" s="1"/>
  <c r="U3" i="14"/>
  <c r="U187" i="71"/>
  <c r="U143" i="49"/>
  <c r="U143" i="52"/>
  <c r="U241" i="71"/>
  <c r="U122" i="6"/>
  <c r="U138" i="6"/>
  <c r="U162" i="6"/>
  <c r="U104" i="6"/>
  <c r="U151" i="70"/>
  <c r="U147" i="72"/>
  <c r="U115" i="72"/>
  <c r="U133" i="72" s="1"/>
  <c r="U43" i="46"/>
  <c r="U21" i="56"/>
  <c r="U212" i="70"/>
  <c r="U124" i="50"/>
  <c r="U124" i="53"/>
  <c r="U269" i="70"/>
  <c r="U193" i="67"/>
  <c r="U62" i="49"/>
  <c r="U62" i="52"/>
  <c r="U250" i="67"/>
  <c r="U27" i="20"/>
  <c r="U32" i="23"/>
  <c r="U32" i="26" s="1"/>
  <c r="U29" i="24"/>
  <c r="U29" i="27" s="1"/>
  <c r="U29" i="21"/>
  <c r="T3" i="28"/>
  <c r="U187" i="72"/>
  <c r="U161" i="49"/>
  <c r="U161" i="52"/>
  <c r="U241" i="72"/>
  <c r="V429" i="68"/>
  <c r="U77" i="46"/>
  <c r="U212" i="67"/>
  <c r="U62" i="50"/>
  <c r="U62" i="53"/>
  <c r="U269" i="67"/>
  <c r="U27" i="13"/>
  <c r="U27" i="16" s="1"/>
  <c r="U27" i="10"/>
  <c r="U3" i="9"/>
  <c r="U168" i="64"/>
  <c r="U131" i="64"/>
  <c r="U152" i="64" s="1"/>
  <c r="U290" i="66"/>
  <c r="U43" i="54"/>
  <c r="U212" i="65"/>
  <c r="U24" i="50"/>
  <c r="U24" i="53"/>
  <c r="U269" i="65"/>
  <c r="U3" i="45"/>
  <c r="U3" i="46" s="1"/>
  <c r="U19" i="46"/>
  <c r="U60" i="56"/>
  <c r="U59" i="56"/>
  <c r="U100" i="46"/>
  <c r="U81" i="45"/>
  <c r="U81" i="46" s="1"/>
  <c r="T164" i="6"/>
  <c r="T140" i="6"/>
  <c r="U215" i="64"/>
  <c r="U3" i="49"/>
  <c r="U3" i="52"/>
  <c r="U278" i="64"/>
  <c r="I93" i="65"/>
  <c r="L93" i="67"/>
  <c r="F114" i="68"/>
  <c r="G92" i="71"/>
  <c r="F94" i="66"/>
  <c r="K94" i="67"/>
  <c r="G92" i="72"/>
  <c r="K112" i="68"/>
  <c r="F93" i="70"/>
  <c r="E93" i="70"/>
  <c r="D94" i="66"/>
  <c r="F93" i="66"/>
  <c r="K94" i="65"/>
  <c r="U105" i="55" l="1"/>
  <c r="U309" i="69"/>
  <c r="E94" i="66"/>
  <c r="U442" i="69"/>
  <c r="U385" i="69"/>
  <c r="U105" i="59"/>
  <c r="U105" i="62"/>
  <c r="V153" i="69"/>
  <c r="V122" i="46"/>
  <c r="U290" i="69"/>
  <c r="U105" i="54"/>
  <c r="U103" i="56"/>
  <c r="U41" i="56"/>
  <c r="U345" i="65"/>
  <c r="U290" i="65"/>
  <c r="U24" i="54"/>
  <c r="H93" i="72"/>
  <c r="U279" i="72"/>
  <c r="U161" i="54"/>
  <c r="U279" i="71"/>
  <c r="U143" i="54"/>
  <c r="U331" i="71"/>
  <c r="U343" i="66"/>
  <c r="U309" i="66"/>
  <c r="U328" i="66" s="1"/>
  <c r="U158" i="6"/>
  <c r="U134" i="6"/>
  <c r="U118" i="6"/>
  <c r="U427" i="64"/>
  <c r="U3" i="59"/>
  <c r="U490" i="64"/>
  <c r="U3" i="62"/>
  <c r="U159" i="56"/>
  <c r="U24" i="55"/>
  <c r="U366" i="66"/>
  <c r="U43" i="58"/>
  <c r="U423" i="66"/>
  <c r="U43" i="61"/>
  <c r="U29" i="25"/>
  <c r="U29" i="28" s="1"/>
  <c r="U27" i="22"/>
  <c r="U385" i="66"/>
  <c r="U43" i="59"/>
  <c r="U43" i="62"/>
  <c r="U442" i="66"/>
  <c r="U3" i="17"/>
  <c r="U115" i="6"/>
  <c r="U79" i="6"/>
  <c r="U290" i="70"/>
  <c r="U124" i="54"/>
  <c r="U309" i="65"/>
  <c r="U385" i="64"/>
  <c r="U3" i="57"/>
  <c r="U81" i="55"/>
  <c r="U385" i="65"/>
  <c r="U24" i="59"/>
  <c r="U442" i="65"/>
  <c r="U24" i="62"/>
  <c r="U406" i="64"/>
  <c r="U3" i="58"/>
  <c r="U469" i="64"/>
  <c r="U3" i="61"/>
  <c r="U347" i="66"/>
  <c r="U43" i="57"/>
  <c r="U3" i="10"/>
  <c r="U3" i="13"/>
  <c r="U430" i="68"/>
  <c r="U27" i="19"/>
  <c r="U27" i="21" s="1"/>
  <c r="U32" i="24"/>
  <c r="U32" i="27" s="1"/>
  <c r="U32" i="21"/>
  <c r="U141" i="56"/>
  <c r="U177" i="56"/>
  <c r="U347" i="65"/>
  <c r="U24" i="57"/>
  <c r="I93" i="72"/>
  <c r="U360" i="68"/>
  <c r="U345" i="70"/>
  <c r="U19" i="56"/>
  <c r="U3" i="55"/>
  <c r="U331" i="72"/>
  <c r="U27" i="24"/>
  <c r="U27" i="27" s="1"/>
  <c r="U3" i="20"/>
  <c r="U58" i="56"/>
  <c r="U43" i="55"/>
  <c r="U43" i="56" s="1"/>
  <c r="U380" i="64"/>
  <c r="U343" i="64"/>
  <c r="U364" i="64" s="1"/>
  <c r="E94" i="70"/>
  <c r="E94" i="69"/>
  <c r="H93" i="69"/>
  <c r="J93" i="72"/>
  <c r="G93" i="66"/>
  <c r="L112" i="68"/>
  <c r="H92" i="72"/>
  <c r="L94" i="65"/>
  <c r="H93" i="70"/>
  <c r="L94" i="67"/>
  <c r="H92" i="71"/>
  <c r="G94" i="66"/>
  <c r="D94" i="70"/>
  <c r="F113" i="68"/>
  <c r="J93" i="65"/>
  <c r="M93" i="67"/>
  <c r="U39" i="56" l="1"/>
  <c r="U347" i="69"/>
  <c r="U105" i="57"/>
  <c r="U366" i="69"/>
  <c r="U105" i="58"/>
  <c r="U423" i="69"/>
  <c r="U105" i="61"/>
  <c r="V105" i="44"/>
  <c r="V98" i="69"/>
  <c r="H94" i="66"/>
  <c r="U120" i="56"/>
  <c r="V152" i="69"/>
  <c r="V121" i="46"/>
  <c r="U343" i="69"/>
  <c r="U105" i="56"/>
  <c r="U24" i="56"/>
  <c r="U328" i="69"/>
  <c r="U328" i="65"/>
  <c r="U343" i="65"/>
  <c r="U347" i="70"/>
  <c r="U124" i="57"/>
  <c r="U3" i="16"/>
  <c r="U343" i="70"/>
  <c r="U309" i="70"/>
  <c r="U328" i="70" s="1"/>
  <c r="U100" i="56"/>
  <c r="U81" i="54"/>
  <c r="U404" i="65"/>
  <c r="U24" i="60"/>
  <c r="U461" i="65"/>
  <c r="U24" i="63"/>
  <c r="U404" i="66"/>
  <c r="U43" i="60"/>
  <c r="U43" i="63"/>
  <c r="U461" i="66"/>
  <c r="U385" i="70"/>
  <c r="U124" i="59"/>
  <c r="U124" i="62"/>
  <c r="U442" i="70"/>
  <c r="U27" i="25"/>
  <c r="U27" i="28" s="1"/>
  <c r="U3" i="22"/>
  <c r="U448" i="64"/>
  <c r="U3" i="60"/>
  <c r="U511" i="64"/>
  <c r="U3" i="63"/>
  <c r="U175" i="56"/>
  <c r="U161" i="55"/>
  <c r="U161" i="56" s="1"/>
  <c r="U366" i="70"/>
  <c r="U124" i="58"/>
  <c r="U423" i="70"/>
  <c r="U124" i="61"/>
  <c r="U351" i="72"/>
  <c r="U161" i="58"/>
  <c r="U405" i="72"/>
  <c r="U161" i="61"/>
  <c r="U456" i="68"/>
  <c r="U81" i="58"/>
  <c r="U528" i="68"/>
  <c r="U81" i="61"/>
  <c r="U27" i="23"/>
  <c r="U27" i="26" s="1"/>
  <c r="U3" i="19"/>
  <c r="U3" i="21" s="1"/>
  <c r="U329" i="72"/>
  <c r="U297" i="72"/>
  <c r="U315" i="72" s="1"/>
  <c r="U78" i="6"/>
  <c r="U87" i="6" s="1"/>
  <c r="U111" i="6"/>
  <c r="U157" i="56"/>
  <c r="U143" i="55"/>
  <c r="U143" i="56" s="1"/>
  <c r="U369" i="72"/>
  <c r="U161" i="59"/>
  <c r="U161" i="62"/>
  <c r="U423" i="72"/>
  <c r="U351" i="71"/>
  <c r="U143" i="58"/>
  <c r="U405" i="71"/>
  <c r="U143" i="61"/>
  <c r="U329" i="71"/>
  <c r="U297" i="71"/>
  <c r="U315" i="71" s="1"/>
  <c r="U333" i="72"/>
  <c r="U161" i="57"/>
  <c r="U333" i="71"/>
  <c r="U143" i="57"/>
  <c r="E114" i="68"/>
  <c r="U3" i="56"/>
  <c r="U145" i="6"/>
  <c r="U169" i="6"/>
  <c r="U369" i="71"/>
  <c r="U143" i="59"/>
  <c r="U423" i="71"/>
  <c r="U143" i="62"/>
  <c r="V152" i="70"/>
  <c r="V140" i="46"/>
  <c r="U432" i="68"/>
  <c r="U81" i="57"/>
  <c r="V98" i="70"/>
  <c r="V153" i="70"/>
  <c r="V141" i="46"/>
  <c r="C114" i="68"/>
  <c r="U427" i="68"/>
  <c r="U384" i="68"/>
  <c r="U408" i="68" s="1"/>
  <c r="U366" i="65"/>
  <c r="U24" i="58"/>
  <c r="U423" i="65"/>
  <c r="U24" i="61"/>
  <c r="U3" i="24"/>
  <c r="U480" i="68"/>
  <c r="U81" i="59"/>
  <c r="U81" i="62"/>
  <c r="U552" i="68"/>
  <c r="U139" i="56"/>
  <c r="U124" i="55"/>
  <c r="U124" i="56" s="1"/>
  <c r="I93" i="69"/>
  <c r="K93" i="65"/>
  <c r="F94" i="70"/>
  <c r="H93" i="66"/>
  <c r="I92" i="71"/>
  <c r="M112" i="68"/>
  <c r="G94" i="70"/>
  <c r="I92" i="72"/>
  <c r="F94" i="69"/>
  <c r="G114" i="68"/>
  <c r="L93" i="71"/>
  <c r="I94" i="70"/>
  <c r="M94" i="67"/>
  <c r="N94" i="65"/>
  <c r="G113" i="68"/>
  <c r="N93" i="67"/>
  <c r="M94" i="65"/>
  <c r="H114" i="68"/>
  <c r="G93" i="70"/>
  <c r="U105" i="63" l="1"/>
  <c r="U404" i="69"/>
  <c r="U105" i="60"/>
  <c r="U461" i="69"/>
  <c r="I94" i="66"/>
  <c r="V155" i="69"/>
  <c r="V105" i="47"/>
  <c r="V105" i="51"/>
  <c r="V174" i="69"/>
  <c r="V105" i="48"/>
  <c r="V231" i="69"/>
  <c r="U3" i="25"/>
  <c r="V110" i="64"/>
  <c r="V3" i="44"/>
  <c r="V149" i="72"/>
  <c r="V177" i="46"/>
  <c r="V21" i="46"/>
  <c r="V170" i="64"/>
  <c r="V124" i="44"/>
  <c r="V153" i="66"/>
  <c r="V60" i="46"/>
  <c r="V124" i="45"/>
  <c r="U387" i="72"/>
  <c r="U161" i="60"/>
  <c r="U441" i="72"/>
  <c r="U161" i="63"/>
  <c r="U141" i="6"/>
  <c r="U165" i="6"/>
  <c r="V171" i="64"/>
  <c r="V22" i="46"/>
  <c r="V148" i="71"/>
  <c r="V158" i="46"/>
  <c r="V188" i="68"/>
  <c r="V103" i="46"/>
  <c r="V98" i="65"/>
  <c r="V24" i="44"/>
  <c r="V98" i="67"/>
  <c r="V62" i="44"/>
  <c r="V98" i="66"/>
  <c r="V118" i="68"/>
  <c r="V148" i="72"/>
  <c r="V176" i="46"/>
  <c r="U3" i="27"/>
  <c r="V174" i="70"/>
  <c r="V124" i="48"/>
  <c r="V231" i="70"/>
  <c r="V124" i="51"/>
  <c r="U81" i="56"/>
  <c r="U86" i="6"/>
  <c r="U110" i="6"/>
  <c r="U88" i="6"/>
  <c r="U90" i="6"/>
  <c r="U91" i="6"/>
  <c r="U3" i="23"/>
  <c r="V187" i="68"/>
  <c r="V102" i="46"/>
  <c r="V149" i="71"/>
  <c r="V159" i="46"/>
  <c r="U387" i="71"/>
  <c r="U143" i="60"/>
  <c r="U441" i="71"/>
  <c r="U143" i="63"/>
  <c r="U404" i="70"/>
  <c r="U124" i="60"/>
  <c r="U461" i="70"/>
  <c r="U124" i="63"/>
  <c r="V153" i="65"/>
  <c r="V41" i="46"/>
  <c r="V152" i="65"/>
  <c r="V40" i="46"/>
  <c r="V97" i="72"/>
  <c r="V161" i="44"/>
  <c r="V152" i="66"/>
  <c r="V59" i="46"/>
  <c r="V155" i="70"/>
  <c r="V124" i="47"/>
  <c r="V153" i="67"/>
  <c r="V79" i="46"/>
  <c r="V97" i="71"/>
  <c r="V143" i="44"/>
  <c r="U504" i="68"/>
  <c r="U81" i="60"/>
  <c r="U81" i="63"/>
  <c r="U576" i="68"/>
  <c r="G94" i="69"/>
  <c r="J92" i="71"/>
  <c r="N112" i="68"/>
  <c r="J93" i="69"/>
  <c r="O93" i="67"/>
  <c r="K93" i="69"/>
  <c r="I93" i="66"/>
  <c r="L93" i="65"/>
  <c r="I93" i="70"/>
  <c r="L93" i="72"/>
  <c r="H94" i="70"/>
  <c r="N94" i="67"/>
  <c r="M93" i="71"/>
  <c r="H113" i="68"/>
  <c r="V124" i="46" l="1"/>
  <c r="V105" i="50"/>
  <c r="V105" i="53"/>
  <c r="V269" i="69"/>
  <c r="V212" i="69"/>
  <c r="V151" i="69"/>
  <c r="V117" i="69"/>
  <c r="V136" i="69" s="1"/>
  <c r="V193" i="69"/>
  <c r="V105" i="49"/>
  <c r="V105" i="52"/>
  <c r="V250" i="69"/>
  <c r="I113" i="68"/>
  <c r="V120" i="46"/>
  <c r="V105" i="45"/>
  <c r="V105" i="46" s="1"/>
  <c r="V139" i="46"/>
  <c r="V155" i="65"/>
  <c r="V24" i="47"/>
  <c r="V43" i="44"/>
  <c r="V174" i="65"/>
  <c r="V24" i="48"/>
  <c r="V231" i="65"/>
  <c r="V24" i="51"/>
  <c r="V155" i="66"/>
  <c r="V43" i="47"/>
  <c r="K93" i="72"/>
  <c r="V174" i="66"/>
  <c r="V43" i="48"/>
  <c r="V43" i="51"/>
  <c r="V231" i="66"/>
  <c r="V43" i="45"/>
  <c r="V81" i="45"/>
  <c r="V169" i="72"/>
  <c r="V161" i="48"/>
  <c r="V223" i="72"/>
  <c r="V161" i="51"/>
  <c r="V151" i="70"/>
  <c r="V117" i="70"/>
  <c r="V136" i="70" s="1"/>
  <c r="V32" i="13"/>
  <c r="V32" i="16" s="1"/>
  <c r="V32" i="10"/>
  <c r="V151" i="72"/>
  <c r="V161" i="47"/>
  <c r="J92" i="72"/>
  <c r="U140" i="6"/>
  <c r="U164" i="6"/>
  <c r="V193" i="70"/>
  <c r="V124" i="49"/>
  <c r="V124" i="52"/>
  <c r="V250" i="70"/>
  <c r="V194" i="64"/>
  <c r="V3" i="48"/>
  <c r="V3" i="51"/>
  <c r="V257" i="64"/>
  <c r="V29" i="14"/>
  <c r="V29" i="17" s="1"/>
  <c r="V27" i="11"/>
  <c r="V155" i="67"/>
  <c r="V62" i="47"/>
  <c r="V81" i="44"/>
  <c r="V174" i="67"/>
  <c r="V62" i="48"/>
  <c r="V231" i="67"/>
  <c r="V62" i="51"/>
  <c r="V29" i="13"/>
  <c r="V29" i="16" s="1"/>
  <c r="V29" i="10"/>
  <c r="V27" i="9"/>
  <c r="V190" i="68"/>
  <c r="V81" i="47"/>
  <c r="V173" i="64"/>
  <c r="V3" i="47"/>
  <c r="V169" i="71"/>
  <c r="V143" i="48"/>
  <c r="V223" i="71"/>
  <c r="V143" i="51"/>
  <c r="V212" i="70"/>
  <c r="V124" i="50"/>
  <c r="V269" i="70"/>
  <c r="V124" i="53"/>
  <c r="U3" i="28"/>
  <c r="V151" i="71"/>
  <c r="V143" i="47"/>
  <c r="U3" i="26"/>
  <c r="V214" i="68"/>
  <c r="V81" i="48"/>
  <c r="V81" i="51"/>
  <c r="V286" i="68"/>
  <c r="J94" i="70"/>
  <c r="O94" i="67"/>
  <c r="I114" i="68"/>
  <c r="O112" i="68"/>
  <c r="O94" i="65"/>
  <c r="K92" i="72"/>
  <c r="J93" i="70"/>
  <c r="J94" i="66"/>
  <c r="K92" i="71"/>
  <c r="H94" i="69"/>
  <c r="P93" i="67"/>
  <c r="J93" i="66"/>
  <c r="N93" i="71"/>
  <c r="M93" i="65"/>
  <c r="L93" i="69"/>
  <c r="V32" i="23" l="1"/>
  <c r="V32" i="26" s="1"/>
  <c r="V100" i="46"/>
  <c r="J113" i="68"/>
  <c r="V43" i="46"/>
  <c r="V193" i="67"/>
  <c r="V62" i="49"/>
  <c r="V62" i="52"/>
  <c r="V250" i="67"/>
  <c r="V262" i="68"/>
  <c r="V81" i="50"/>
  <c r="V334" i="68"/>
  <c r="V81" i="53"/>
  <c r="V151" i="65"/>
  <c r="V117" i="65"/>
  <c r="V136" i="65" s="1"/>
  <c r="V19" i="46"/>
  <c r="V3" i="45"/>
  <c r="V81" i="46"/>
  <c r="V147" i="71"/>
  <c r="V115" i="71"/>
  <c r="V133" i="71" s="1"/>
  <c r="V212" i="67"/>
  <c r="V62" i="50"/>
  <c r="V269" i="67"/>
  <c r="V62" i="53"/>
  <c r="V193" i="65"/>
  <c r="V24" i="49"/>
  <c r="V24" i="52"/>
  <c r="V250" i="65"/>
  <c r="V168" i="64"/>
  <c r="V131" i="64"/>
  <c r="V152" i="64" s="1"/>
  <c r="V185" i="68"/>
  <c r="V142" i="68"/>
  <c r="V166" i="68" s="1"/>
  <c r="V187" i="71"/>
  <c r="V143" i="49"/>
  <c r="V143" i="52"/>
  <c r="V241" i="71"/>
  <c r="V58" i="46"/>
  <c r="V205" i="71"/>
  <c r="V143" i="50"/>
  <c r="V259" i="71"/>
  <c r="V143" i="53"/>
  <c r="V215" i="64"/>
  <c r="V3" i="49"/>
  <c r="V3" i="52"/>
  <c r="V278" i="64"/>
  <c r="V238" i="68"/>
  <c r="V81" i="49"/>
  <c r="V310" i="68"/>
  <c r="V81" i="52"/>
  <c r="V175" i="46"/>
  <c r="V161" i="45"/>
  <c r="V161" i="46" s="1"/>
  <c r="V27" i="10"/>
  <c r="V27" i="13"/>
  <c r="V27" i="16" s="1"/>
  <c r="V3" i="9"/>
  <c r="V147" i="72"/>
  <c r="V115" i="72"/>
  <c r="V133" i="72" s="1"/>
  <c r="V162" i="6"/>
  <c r="V122" i="6"/>
  <c r="V138" i="6"/>
  <c r="V104" i="6"/>
  <c r="V236" i="64"/>
  <c r="V3" i="50"/>
  <c r="V299" i="64"/>
  <c r="V3" i="53"/>
  <c r="V205" i="72"/>
  <c r="V161" i="50"/>
  <c r="V259" i="72"/>
  <c r="V161" i="53"/>
  <c r="V151" i="66"/>
  <c r="V117" i="66"/>
  <c r="V136" i="66" s="1"/>
  <c r="V187" i="72"/>
  <c r="V161" i="49"/>
  <c r="V161" i="52"/>
  <c r="V241" i="72"/>
  <c r="V77" i="46"/>
  <c r="V62" i="45"/>
  <c r="V62" i="46" s="1"/>
  <c r="V193" i="66"/>
  <c r="V43" i="49"/>
  <c r="V250" i="66"/>
  <c r="V43" i="52"/>
  <c r="V212" i="66"/>
  <c r="V43" i="50"/>
  <c r="V269" i="66"/>
  <c r="V43" i="53"/>
  <c r="V151" i="67"/>
  <c r="V117" i="67"/>
  <c r="V136" i="67" s="1"/>
  <c r="V27" i="14"/>
  <c r="V27" i="17" s="1"/>
  <c r="V3" i="11"/>
  <c r="V39" i="46"/>
  <c r="V24" i="45"/>
  <c r="V24" i="46" s="1"/>
  <c r="V157" i="46"/>
  <c r="V143" i="45"/>
  <c r="V143" i="46" s="1"/>
  <c r="V212" i="65"/>
  <c r="V24" i="50"/>
  <c r="V24" i="53"/>
  <c r="V269" i="65"/>
  <c r="M93" i="69"/>
  <c r="K93" i="66"/>
  <c r="J114" i="68"/>
  <c r="N93" i="65"/>
  <c r="O93" i="71"/>
  <c r="P94" i="65"/>
  <c r="K93" i="70"/>
  <c r="P112" i="68"/>
  <c r="P94" i="67"/>
  <c r="I94" i="69"/>
  <c r="K94" i="70"/>
  <c r="Q93" i="67"/>
  <c r="N93" i="72"/>
  <c r="K94" i="66"/>
  <c r="L92" i="71"/>
  <c r="L92" i="72"/>
  <c r="V331" i="72" l="1"/>
  <c r="V29" i="21"/>
  <c r="V382" i="64"/>
  <c r="V40" i="56"/>
  <c r="V344" i="70"/>
  <c r="V140" i="56"/>
  <c r="K113" i="68"/>
  <c r="V345" i="70"/>
  <c r="V141" i="56"/>
  <c r="M93" i="70"/>
  <c r="V430" i="68"/>
  <c r="V79" i="56"/>
  <c r="V121" i="56"/>
  <c r="V344" i="69"/>
  <c r="V345" i="67"/>
  <c r="V345" i="66"/>
  <c r="V177" i="56"/>
  <c r="L94" i="66"/>
  <c r="V344" i="65"/>
  <c r="V345" i="65"/>
  <c r="V60" i="56"/>
  <c r="V343" i="64"/>
  <c r="M93" i="72"/>
  <c r="V21" i="56"/>
  <c r="V383" i="64"/>
  <c r="V3" i="54"/>
  <c r="V124" i="55"/>
  <c r="V297" i="72"/>
  <c r="V27" i="19"/>
  <c r="V290" i="65"/>
  <c r="V24" i="54"/>
  <c r="V360" i="68"/>
  <c r="V81" i="54"/>
  <c r="V159" i="56"/>
  <c r="V309" i="70"/>
  <c r="V59" i="56"/>
  <c r="V161" i="54"/>
  <c r="V331" i="71"/>
  <c r="V385" i="70"/>
  <c r="V124" i="59"/>
  <c r="V124" i="62"/>
  <c r="V442" i="70"/>
  <c r="V3" i="13"/>
  <c r="V3" i="10"/>
  <c r="V344" i="66"/>
  <c r="V41" i="56"/>
  <c r="V290" i="67"/>
  <c r="V62" i="54"/>
  <c r="V115" i="6"/>
  <c r="V79" i="6"/>
  <c r="V279" i="71"/>
  <c r="V143" i="54"/>
  <c r="V3" i="14"/>
  <c r="V134" i="6"/>
  <c r="V158" i="6"/>
  <c r="V118" i="6"/>
  <c r="V32" i="24"/>
  <c r="V32" i="27" s="1"/>
  <c r="V32" i="21"/>
  <c r="V290" i="66"/>
  <c r="V43" i="54"/>
  <c r="V103" i="56"/>
  <c r="V29" i="24"/>
  <c r="V29" i="27" s="1"/>
  <c r="V27" i="20"/>
  <c r="V22" i="56"/>
  <c r="V3" i="46"/>
  <c r="N93" i="69"/>
  <c r="M92" i="72"/>
  <c r="Q94" i="67"/>
  <c r="R93" i="67"/>
  <c r="M92" i="71"/>
  <c r="J94" i="69"/>
  <c r="L93" i="66"/>
  <c r="L94" i="70"/>
  <c r="O93" i="72"/>
  <c r="K114" i="68"/>
  <c r="Q94" i="65"/>
  <c r="O93" i="65"/>
  <c r="Q112" i="68"/>
  <c r="L93" i="70"/>
  <c r="P93" i="71"/>
  <c r="V29" i="23" l="1"/>
  <c r="V29" i="26" s="1"/>
  <c r="V290" i="69"/>
  <c r="V105" i="54"/>
  <c r="L113" i="68"/>
  <c r="V105" i="55"/>
  <c r="V309" i="69"/>
  <c r="V105" i="62"/>
  <c r="V105" i="59"/>
  <c r="V385" i="69"/>
  <c r="V442" i="69"/>
  <c r="V29" i="25"/>
  <c r="V29" i="28" s="1"/>
  <c r="V351" i="71"/>
  <c r="V143" i="58"/>
  <c r="V405" i="71"/>
  <c r="V143" i="61"/>
  <c r="V145" i="6"/>
  <c r="V169" i="6"/>
  <c r="V3" i="16"/>
  <c r="V58" i="56"/>
  <c r="V43" i="55"/>
  <c r="V43" i="56" s="1"/>
  <c r="V456" i="68"/>
  <c r="V81" i="58"/>
  <c r="V81" i="61"/>
  <c r="V528" i="68"/>
  <c r="V406" i="64"/>
  <c r="V3" i="58"/>
  <c r="V469" i="64"/>
  <c r="V3" i="61"/>
  <c r="V333" i="72"/>
  <c r="V161" i="57"/>
  <c r="V3" i="17"/>
  <c r="V333" i="71"/>
  <c r="V143" i="57"/>
  <c r="V366" i="66"/>
  <c r="V43" i="58"/>
  <c r="V423" i="66"/>
  <c r="V43" i="61"/>
  <c r="V385" i="66"/>
  <c r="V43" i="59"/>
  <c r="V442" i="66"/>
  <c r="V43" i="62"/>
  <c r="V39" i="56"/>
  <c r="V24" i="55"/>
  <c r="V24" i="56" s="1"/>
  <c r="V329" i="71"/>
  <c r="V297" i="71"/>
  <c r="V315" i="71" s="1"/>
  <c r="V369" i="72"/>
  <c r="V161" i="59"/>
  <c r="V161" i="62"/>
  <c r="V423" i="72"/>
  <c r="V343" i="65"/>
  <c r="V309" i="65"/>
  <c r="V328" i="65" s="1"/>
  <c r="V77" i="56"/>
  <c r="V62" i="55"/>
  <c r="V62" i="56" s="1"/>
  <c r="V366" i="65"/>
  <c r="V24" i="58"/>
  <c r="V24" i="61"/>
  <c r="V423" i="65"/>
  <c r="V369" i="71"/>
  <c r="V143" i="59"/>
  <c r="V423" i="71"/>
  <c r="V143" i="62"/>
  <c r="V19" i="56"/>
  <c r="V3" i="55"/>
  <c r="V432" i="68"/>
  <c r="V81" i="57"/>
  <c r="V347" i="66"/>
  <c r="V43" i="57"/>
  <c r="V27" i="24"/>
  <c r="V27" i="27" s="1"/>
  <c r="V27" i="21"/>
  <c r="V3" i="20"/>
  <c r="V329" i="72"/>
  <c r="V279" i="72"/>
  <c r="V315" i="72" s="1"/>
  <c r="V385" i="65"/>
  <c r="V24" i="59"/>
  <c r="V24" i="62"/>
  <c r="V442" i="65"/>
  <c r="V343" i="67"/>
  <c r="V309" i="67"/>
  <c r="V328" i="67" s="1"/>
  <c r="V27" i="23"/>
  <c r="V27" i="26" s="1"/>
  <c r="V3" i="19"/>
  <c r="V100" i="56"/>
  <c r="V81" i="55"/>
  <c r="V81" i="56" s="1"/>
  <c r="V343" i="66"/>
  <c r="V309" i="66"/>
  <c r="V328" i="66" s="1"/>
  <c r="V157" i="56"/>
  <c r="V143" i="55"/>
  <c r="V143" i="56" s="1"/>
  <c r="V385" i="64"/>
  <c r="V3" i="57"/>
  <c r="V351" i="72"/>
  <c r="V161" i="58"/>
  <c r="V161" i="61"/>
  <c r="V405" i="72"/>
  <c r="V385" i="67"/>
  <c r="V62" i="59"/>
  <c r="V442" i="67"/>
  <c r="V62" i="62"/>
  <c r="V427" i="64"/>
  <c r="V3" i="59"/>
  <c r="V490" i="64"/>
  <c r="V3" i="62"/>
  <c r="V427" i="68"/>
  <c r="V384" i="68"/>
  <c r="V408" i="68" s="1"/>
  <c r="V480" i="68"/>
  <c r="V81" i="59"/>
  <c r="V552" i="68"/>
  <c r="V81" i="62"/>
  <c r="V347" i="65"/>
  <c r="V24" i="57"/>
  <c r="V347" i="67"/>
  <c r="V62" i="57"/>
  <c r="V111" i="6"/>
  <c r="V78" i="6"/>
  <c r="V87" i="6" s="1"/>
  <c r="V366" i="67"/>
  <c r="V62" i="58"/>
  <c r="V423" i="67"/>
  <c r="V62" i="61"/>
  <c r="V175" i="56"/>
  <c r="V161" i="55"/>
  <c r="V161" i="56" s="1"/>
  <c r="V380" i="64"/>
  <c r="V322" i="64"/>
  <c r="V364" i="64" s="1"/>
  <c r="K94" i="69"/>
  <c r="R112" i="68"/>
  <c r="R93" i="71"/>
  <c r="Q93" i="71"/>
  <c r="M94" i="66"/>
  <c r="P93" i="65"/>
  <c r="R94" i="65"/>
  <c r="N92" i="72"/>
  <c r="N92" i="71"/>
  <c r="M93" i="66"/>
  <c r="L114" i="68"/>
  <c r="O93" i="69"/>
  <c r="S93" i="67"/>
  <c r="P93" i="72"/>
  <c r="R94" i="67"/>
  <c r="V120" i="56" l="1"/>
  <c r="V343" i="69"/>
  <c r="V27" i="22"/>
  <c r="V27" i="25" s="1"/>
  <c r="V27" i="28" s="1"/>
  <c r="V347" i="69"/>
  <c r="V105" i="57"/>
  <c r="V124" i="61"/>
  <c r="V366" i="70"/>
  <c r="V124" i="58"/>
  <c r="V423" i="70"/>
  <c r="V347" i="70"/>
  <c r="V124" i="57"/>
  <c r="V105" i="56"/>
  <c r="V328" i="69"/>
  <c r="V105" i="61"/>
  <c r="V423" i="69"/>
  <c r="V366" i="69"/>
  <c r="V105" i="58"/>
  <c r="V124" i="54"/>
  <c r="V139" i="56"/>
  <c r="V290" i="70"/>
  <c r="V328" i="70" s="1"/>
  <c r="V343" i="70"/>
  <c r="M113" i="68"/>
  <c r="V3" i="23"/>
  <c r="V3" i="56"/>
  <c r="V387" i="72"/>
  <c r="V161" i="60"/>
  <c r="V161" i="63"/>
  <c r="V441" i="72"/>
  <c r="V448" i="64"/>
  <c r="V3" i="60"/>
  <c r="V511" i="64"/>
  <c r="V3" i="63"/>
  <c r="V504" i="68"/>
  <c r="V81" i="60"/>
  <c r="V81" i="63"/>
  <c r="V576" i="68"/>
  <c r="V91" i="6"/>
  <c r="V110" i="6"/>
  <c r="V86" i="6"/>
  <c r="V88" i="6"/>
  <c r="V90" i="6"/>
  <c r="V404" i="65"/>
  <c r="V24" i="60"/>
  <c r="V24" i="63"/>
  <c r="V461" i="65"/>
  <c r="V3" i="24"/>
  <c r="V3" i="21"/>
  <c r="V165" i="6"/>
  <c r="V141" i="6"/>
  <c r="V404" i="66"/>
  <c r="V43" i="60"/>
  <c r="V43" i="63"/>
  <c r="V461" i="66"/>
  <c r="V387" i="71"/>
  <c r="V143" i="60"/>
  <c r="V441" i="71"/>
  <c r="V143" i="63"/>
  <c r="V404" i="67"/>
  <c r="V62" i="60"/>
  <c r="V461" i="67"/>
  <c r="V62" i="63"/>
  <c r="T93" i="67"/>
  <c r="P93" i="69"/>
  <c r="S93" i="71"/>
  <c r="Q93" i="65"/>
  <c r="S94" i="67"/>
  <c r="N94" i="70"/>
  <c r="N93" i="70"/>
  <c r="N93" i="66"/>
  <c r="S94" i="65"/>
  <c r="O92" i="71"/>
  <c r="S112" i="68"/>
  <c r="M114" i="68"/>
  <c r="Q93" i="72"/>
  <c r="M94" i="70"/>
  <c r="L94" i="69"/>
  <c r="N94" i="66"/>
  <c r="V3" i="22" l="1"/>
  <c r="V124" i="63"/>
  <c r="V404" i="70"/>
  <c r="V124" i="60"/>
  <c r="V461" i="70"/>
  <c r="V404" i="69"/>
  <c r="V105" i="63"/>
  <c r="V105" i="60"/>
  <c r="V461" i="69"/>
  <c r="N113" i="68"/>
  <c r="V124" i="56"/>
  <c r="V3" i="25"/>
  <c r="V3" i="26"/>
  <c r="O92" i="72"/>
  <c r="V3" i="27"/>
  <c r="V140" i="6"/>
  <c r="V164" i="6"/>
  <c r="T94" i="67"/>
  <c r="R93" i="72"/>
  <c r="R93" i="65"/>
  <c r="Q93" i="69"/>
  <c r="O93" i="70"/>
  <c r="T93" i="71"/>
  <c r="M94" i="69"/>
  <c r="O94" i="66"/>
  <c r="T94" i="65"/>
  <c r="P92" i="72"/>
  <c r="N114" i="68"/>
  <c r="P92" i="71"/>
  <c r="T112" i="68"/>
  <c r="U94" i="67"/>
  <c r="O93" i="66"/>
  <c r="O94" i="70"/>
  <c r="O113" i="68" l="1"/>
  <c r="V3" i="28"/>
  <c r="P93" i="70"/>
  <c r="S93" i="65"/>
  <c r="V94" i="67"/>
  <c r="U93" i="71"/>
  <c r="P94" i="70"/>
  <c r="U112" i="68"/>
  <c r="P93" i="66"/>
  <c r="O114" i="68"/>
  <c r="P94" i="66"/>
  <c r="S93" i="72"/>
  <c r="R93" i="69"/>
  <c r="Q92" i="72"/>
  <c r="U94" i="65"/>
  <c r="Q92" i="71"/>
  <c r="N94" i="69"/>
  <c r="U93" i="67"/>
  <c r="P113" i="68" l="1"/>
  <c r="P114" i="68"/>
  <c r="S93" i="69"/>
  <c r="R92" i="71"/>
  <c r="Q93" i="70"/>
  <c r="T93" i="65"/>
  <c r="Q94" i="70"/>
  <c r="R92" i="72"/>
  <c r="T93" i="72"/>
  <c r="O94" i="69"/>
  <c r="Q94" i="66"/>
  <c r="V94" i="65"/>
  <c r="Q93" i="66"/>
  <c r="V93" i="67"/>
  <c r="V112" i="68"/>
  <c r="Q113" i="68" l="1"/>
  <c r="V93" i="71"/>
  <c r="Q114" i="68"/>
  <c r="S92" i="71"/>
  <c r="R94" i="66"/>
  <c r="S92" i="72"/>
  <c r="U93" i="72"/>
  <c r="R93" i="70"/>
  <c r="R94" i="70"/>
  <c r="T93" i="69"/>
  <c r="P94" i="69"/>
  <c r="R93" i="66"/>
  <c r="U93" i="65"/>
  <c r="R113" i="68" l="1"/>
  <c r="U93" i="69"/>
  <c r="S93" i="70"/>
  <c r="Q94" i="69"/>
  <c r="T92" i="72"/>
  <c r="S93" i="66"/>
  <c r="V93" i="65"/>
  <c r="S94" i="66"/>
  <c r="T92" i="71"/>
  <c r="R114" i="68"/>
  <c r="S94" i="70"/>
  <c r="S113" i="68" l="1"/>
  <c r="V93" i="72"/>
  <c r="T93" i="66"/>
  <c r="T94" i="66"/>
  <c r="V93" i="69"/>
  <c r="T94" i="70"/>
  <c r="U92" i="72"/>
  <c r="U92" i="71"/>
  <c r="S114" i="68"/>
  <c r="R94" i="69"/>
  <c r="T93" i="70"/>
  <c r="T113" i="68" l="1"/>
  <c r="V92" i="71"/>
  <c r="U94" i="70"/>
  <c r="T114" i="68"/>
  <c r="V92" i="72"/>
  <c r="U94" i="66"/>
  <c r="U93" i="70"/>
  <c r="U93" i="66"/>
  <c r="U113" i="68" l="1"/>
  <c r="S94" i="69"/>
  <c r="V94" i="66"/>
  <c r="U114" i="68"/>
  <c r="V93" i="66"/>
  <c r="V94" i="70"/>
  <c r="T94" i="69"/>
  <c r="V93" i="70"/>
  <c r="V113" i="68" l="1"/>
  <c r="U94" i="69"/>
  <c r="V114" i="68"/>
  <c r="V94" i="69" l="1"/>
</calcChain>
</file>

<file path=xl/sharedStrings.xml><?xml version="1.0" encoding="utf-8"?>
<sst xmlns="http://schemas.openxmlformats.org/spreadsheetml/2006/main" count="18216" uniqueCount="4948">
  <si>
    <t>Conventional electric heating households</t>
  </si>
  <si>
    <t>Advanced electric heating households</t>
  </si>
  <si>
    <t>Geothermal households</t>
  </si>
  <si>
    <t>Biomass households</t>
  </si>
  <si>
    <t>Gas households</t>
  </si>
  <si>
    <t>Diesel oil households</t>
  </si>
  <si>
    <t>LPG  households</t>
  </si>
  <si>
    <t>Solid households</t>
  </si>
  <si>
    <t>Detailed information by household type</t>
  </si>
  <si>
    <t>Final energy consumption per surface area</t>
  </si>
  <si>
    <t>CO2 emissions per household</t>
  </si>
  <si>
    <t>Thermal energy service per household</t>
  </si>
  <si>
    <t>Final energy consumption per household</t>
  </si>
  <si>
    <t>CO2 emissions</t>
  </si>
  <si>
    <t>System efficiency indicator</t>
  </si>
  <si>
    <t>Thermal energy service</t>
  </si>
  <si>
    <t>Final energy consumption</t>
  </si>
  <si>
    <t>Thermal uses in new and renovated households - detailed structure</t>
  </si>
  <si>
    <t>Thermal uses - detailed structure</t>
  </si>
  <si>
    <t>Equipment installations in 2015 - vintage structure</t>
  </si>
  <si>
    <t>New equipment installations in new and renovated households</t>
  </si>
  <si>
    <t>New equipment installations</t>
  </si>
  <si>
    <t>Retired equipment</t>
  </si>
  <si>
    <t>Number of households</t>
  </si>
  <si>
    <t>Number of households - detailed structure</t>
  </si>
  <si>
    <t>Other appliances (vacuum cleaners, irons etc.)</t>
  </si>
  <si>
    <t>Lighting</t>
  </si>
  <si>
    <t>ICT equipment</t>
  </si>
  <si>
    <t>TV and multimedia</t>
  </si>
  <si>
    <t>Dishwashers</t>
  </si>
  <si>
    <t>Clothes dryers</t>
  </si>
  <si>
    <t>Washing machines</t>
  </si>
  <si>
    <t>Refrigerators and freezers</t>
  </si>
  <si>
    <t>Residential / specific electric uses</t>
  </si>
  <si>
    <t>Specific electric uses</t>
  </si>
  <si>
    <t>Thermal energy service per surface area</t>
  </si>
  <si>
    <t>System efficiency indicator of total stock</t>
  </si>
  <si>
    <t>Number of new and renovated households</t>
  </si>
  <si>
    <t>Thermal uses in new and renovated households</t>
  </si>
  <si>
    <t>Thermal uses</t>
  </si>
  <si>
    <t>Residential sector summary</t>
  </si>
  <si>
    <t>Click on the link to jump to the sheet</t>
  </si>
  <si>
    <t>Specific electric appliances consumption per household (in kWh)</t>
  </si>
  <si>
    <t>W per representative household</t>
  </si>
  <si>
    <t xml:space="preserve">Lighting </t>
  </si>
  <si>
    <t>Dishwasher</t>
  </si>
  <si>
    <t>Clothes dryer</t>
  </si>
  <si>
    <t>Washing machine</t>
  </si>
  <si>
    <t>Ratio of energy service to energy consumption (system efficiency indicator)</t>
  </si>
  <si>
    <t>Gases</t>
  </si>
  <si>
    <t>LPG</t>
  </si>
  <si>
    <t>Solids</t>
  </si>
  <si>
    <t>Solar</t>
  </si>
  <si>
    <t>Electricity</t>
  </si>
  <si>
    <t>Cooking</t>
  </si>
  <si>
    <t>Water heating</t>
  </si>
  <si>
    <t>Cooling</t>
  </si>
  <si>
    <t>Space heating</t>
  </si>
  <si>
    <t>Specific electricity uses (appliances and lighting)</t>
  </si>
  <si>
    <t>Emissions per capita (kg CO2 / capita)</t>
  </si>
  <si>
    <t>Thermal energy service per capita (kWh useful / capita)</t>
  </si>
  <si>
    <t>Energy consumption per capita (kWh / capita)</t>
  </si>
  <si>
    <t>Emissions per surface area (kg CO2 / sqm)</t>
  </si>
  <si>
    <t>Thermal energy service per surface area (kWh useful / sqm)</t>
  </si>
  <si>
    <t>Energy consumption per surface area (kWh / sqm)</t>
  </si>
  <si>
    <t>Emissions per household (kg CO2 / household)</t>
  </si>
  <si>
    <t>Thermal energy service per household (kWh useful / household)</t>
  </si>
  <si>
    <t>Energy consumption per household (kWh / household)</t>
  </si>
  <si>
    <t>Additional household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</si>
  <si>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</si>
  <si>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</si>
  <si>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</si>
  <si>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</si>
  <si>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</si>
  <si>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</si>
  <si>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Liquids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</si>
  <si>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</si>
  <si>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</si>
  <si>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</si>
  <si>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</si>
  <si>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</si>
  <si>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</si>
  <si>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households useful surface area (in sqm/household)</t>
  </si>
  <si>
    <t>New and renovated households useful surface area (in sqm/capita)</t>
  </si>
  <si>
    <t>Households useful surface area (in sqm/household)</t>
  </si>
  <si>
    <t>Households useful surface area (in sqm/capita)</t>
  </si>
  <si>
    <t>Households size (inhabitants/household)</t>
  </si>
  <si>
    <t>Indicators</t>
  </si>
  <si>
    <t>Relative heating degree-days</t>
  </si>
  <si>
    <t>Actual heating degree-days</t>
  </si>
  <si>
    <t>Population (inhabitants)</t>
  </si>
  <si>
    <t>Air conditioning</t>
  </si>
  <si>
    <t>Space cooling</t>
  </si>
  <si>
    <t>Circulation</t>
  </si>
  <si>
    <t>Conventional electric heating</t>
  </si>
  <si>
    <t>Advanced electric heating</t>
  </si>
  <si>
    <t>Stock of households</t>
  </si>
  <si>
    <t>Electricity in circulation</t>
  </si>
  <si>
    <t>Final energy consumption (ktoe)</t>
  </si>
  <si>
    <t>Thermal energy service (ktoe useful)</t>
  </si>
  <si>
    <t>Ratio of energy service to energy consumption</t>
  </si>
  <si>
    <t>CO2 emissions (kt CO2)</t>
  </si>
  <si>
    <t>Final energy consumption (kWh / household)</t>
  </si>
  <si>
    <t>Thermal energy service (kWh useful / household)</t>
  </si>
  <si>
    <t>CO2 emissions (kg CO2 / household)</t>
  </si>
  <si>
    <t>Final energy consumption (kWh / sqm)</t>
  </si>
  <si>
    <t>Thermal energy service (kWh useful / sqm)</t>
  </si>
  <si>
    <t>CO2 emissions (kg CO2 / sqm)</t>
  </si>
  <si>
    <t>Lighting and other electricity uses</t>
  </si>
  <si>
    <t>Brown appliances</t>
  </si>
  <si>
    <t>White appliances</t>
  </si>
  <si>
    <t>Penetration factor (appliances per household)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</si>
  <si>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</si>
  <si>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</si>
  <si>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</si>
  <si>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</si>
  <si>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</si>
  <si>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Total number of appliances</t>
  </si>
  <si>
    <t>Total MW installed (in average operating mode)</t>
  </si>
  <si>
    <t>Lumens per useful surface area (lumen per sqm)</t>
  </si>
  <si>
    <t>Electric</t>
  </si>
  <si>
    <t>Water heating: Electric + solar</t>
  </si>
  <si>
    <t>Water heating: Electric</t>
  </si>
  <si>
    <t>Water heating: LPG + solar</t>
  </si>
  <si>
    <t>Water heating: LPG</t>
  </si>
  <si>
    <t>Household type: Conventional electric heating</t>
  </si>
  <si>
    <t>Household type: Advanced electric heating</t>
  </si>
  <si>
    <t>Water heating: DHE shd + solar</t>
  </si>
  <si>
    <t>Water heating: DHE shd</t>
  </si>
  <si>
    <t>Water heating: GEO shd + solar</t>
  </si>
  <si>
    <t>Water heating: GEO shd</t>
  </si>
  <si>
    <t>Water heating: BMS shd + solar</t>
  </si>
  <si>
    <t>Water heating: BMS shd</t>
  </si>
  <si>
    <t>Water heating: NGS shd + solar</t>
  </si>
  <si>
    <t>Water heating: NGS shd</t>
  </si>
  <si>
    <t>Household type: Gas</t>
  </si>
  <si>
    <t>GDO</t>
  </si>
  <si>
    <t>Water heating: GDO shd + solar</t>
  </si>
  <si>
    <t>Water heating: GDO shd</t>
  </si>
  <si>
    <t>Household type: Diesel oil</t>
  </si>
  <si>
    <t>Water heating: LPG shd + solar</t>
  </si>
  <si>
    <t>Water heating: LPG shd</t>
  </si>
  <si>
    <t>Household type: LPG</t>
  </si>
  <si>
    <t>Water heating: Solids</t>
  </si>
  <si>
    <t>Household type: Solids</t>
  </si>
  <si>
    <t>&lt;=2000</t>
  </si>
  <si>
    <t>Year of installation:</t>
  </si>
  <si>
    <t>[ktoe]</t>
  </si>
  <si>
    <t>[ratio of energy service to energy consumption]</t>
  </si>
  <si>
    <t>[kt CO2]</t>
  </si>
  <si>
    <t>[kWh / household]</t>
  </si>
  <si>
    <t>[kWh useful / household]</t>
  </si>
  <si>
    <t>[kg CO2 / household]</t>
  </si>
  <si>
    <t>[kWh / sqm]</t>
  </si>
  <si>
    <t>[kWh useful / sqm]</t>
  </si>
  <si>
    <t>[kg CO2 / sqm]</t>
  </si>
  <si>
    <t>CO2 emissions per surface area in new and renovated households (kg CO2 / sqm)</t>
  </si>
  <si>
    <t>Thermal energy service per surface area in new and renovated households (kWh useful / sqm)</t>
  </si>
  <si>
    <t>Final energy consumption per surface area in new and renovated households (kWh / sqm)</t>
  </si>
  <si>
    <t>CO2 emissions per household in new and renovated households (kg CO2 / household)</t>
  </si>
  <si>
    <t>Thermal energy service per household in new and renovated households (kWh useful / household)</t>
  </si>
  <si>
    <t>Final energy consumption per household in new and renovated households (kWh / household)</t>
  </si>
  <si>
    <t>CO2 emissions in new and renovated households (kt CO2)</t>
  </si>
  <si>
    <t>System efficiency indicator of new and renovated households (ratio of energy service to energy consumption)</t>
  </si>
  <si>
    <t>Thermal energy service in new and renovated households (ktoe useful)</t>
  </si>
  <si>
    <t>Final energy consumption in new and renovated households (ktoe)</t>
  </si>
  <si>
    <t>Thermal uses of new and renovated households</t>
  </si>
  <si>
    <t>CO2 emissions per surface area (kg CO2 / sqm)</t>
  </si>
  <si>
    <t>Final energy consumption per surface area (kWh / sqm)</t>
  </si>
  <si>
    <t>CO2 emissions per household (kg CO2 / household)</t>
  </si>
  <si>
    <t>Final energy consumption per household (kWh / household)</t>
  </si>
  <si>
    <t>System efficiency indicator (ratio of energy service to energy consumption)</t>
  </si>
  <si>
    <t>Thermal uses of total stock</t>
  </si>
  <si>
    <t>Year:</t>
  </si>
  <si>
    <t>New equipment installations via replacement</t>
  </si>
  <si>
    <t>Gases (incl biogas)</t>
  </si>
  <si>
    <t>Residential sector</t>
  </si>
  <si>
    <t>Legal Notice</t>
  </si>
  <si>
    <t>Neither the European Commission nor any person acting on behalf of the Commission is responsible for the use which might be made of this information.</t>
  </si>
  <si>
    <t>CO2 emissions per surface area</t>
  </si>
  <si>
    <t>The information made available is property of the Joint Research Centre of the European Commission.</t>
  </si>
  <si>
    <t>Prepared by JRC C.6</t>
  </si>
  <si>
    <t>Use conditions</t>
  </si>
  <si>
    <t>This work is licensed under</t>
  </si>
  <si>
    <t>CC BY 4.0</t>
  </si>
  <si>
    <t>Mean heating degree-days over period 2000 - 2020</t>
  </si>
  <si>
    <t>Total households useful surface area (in thousand sqm)</t>
  </si>
  <si>
    <t>New and renovated households useful surface area (in thousand sqm)</t>
  </si>
  <si>
    <t>Consumption expenditure per household relative to the EU average</t>
  </si>
  <si>
    <t>Natural gas</t>
  </si>
  <si>
    <t>Code</t>
  </si>
  <si>
    <t>Ambient heat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</si>
  <si>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</si>
  <si>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household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</si>
  <si>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surface area</t>
    </r>
  </si>
  <si>
    <t>Equipment installations in 2021 - vintage structure</t>
  </si>
  <si>
    <t>Diesel oil and other liquids (without biofuels)</t>
  </si>
  <si>
    <t>Geothermal</t>
  </si>
  <si>
    <t>Distributed heat</t>
  </si>
  <si>
    <t>Biomass and waste</t>
  </si>
  <si>
    <t>Diesel oil</t>
  </si>
  <si>
    <t>Natural gas (NGS)</t>
  </si>
  <si>
    <t>Biomass</t>
  </si>
  <si>
    <t>Household type: Biomass</t>
  </si>
  <si>
    <t>Biomass (BMS)</t>
  </si>
  <si>
    <t>Geothermal (GEO)</t>
  </si>
  <si>
    <t>Household type: Geothermal</t>
  </si>
  <si>
    <t>Distributed heat households</t>
  </si>
  <si>
    <t>Household type: Distributed heat</t>
  </si>
  <si>
    <t>Distributed heat (DHE)</t>
  </si>
  <si>
    <t>Diesel oil (GDO)</t>
  </si>
  <si>
    <t>Diesel oil and liquid biofuels</t>
  </si>
  <si>
    <t>Natural gas and biogas</t>
  </si>
  <si>
    <t>JRC-IDEES-2023 - Integrated Database of the European Energy System</t>
  </si>
  <si>
    <t>v2023-1.00</t>
  </si>
  <si>
    <t>Space heating (without ambient heat)</t>
  </si>
  <si>
    <t>BE</t>
  </si>
  <si>
    <t>Belgium</t>
  </si>
  <si>
    <t>Household consumption expenditure (M€2023)</t>
  </si>
  <si>
    <t>Household consumption expenditure per capita (€2023)</t>
  </si>
  <si>
    <t>Household consumption expenditure per household (€2023)</t>
  </si>
  <si>
    <t>BE - Residential sector summary</t>
  </si>
  <si>
    <t>Macro.Meuro2015.BE.ConsumptionExpenditure</t>
  </si>
  <si>
    <t>Macro.number.BE.Population</t>
  </si>
  <si>
    <t>NUM.number.BE.Res.HH</t>
  </si>
  <si>
    <t>SurfaceArea.ksqm.BE.Res.HH</t>
  </si>
  <si>
    <t>NUM.number.BE.Res.HHnew</t>
  </si>
  <si>
    <t>SurfaceArea.ksqm.BE.Res.HHnew</t>
  </si>
  <si>
    <t>HDD.Celsius.BE.Actual</t>
  </si>
  <si>
    <t>HDD.Celsius.BE.Mean</t>
  </si>
  <si>
    <t>HDD.ratio.BE.Relative</t>
  </si>
  <si>
    <t>FEC.ktoe.BE.ES.Res</t>
  </si>
  <si>
    <t>FEC.ktoe.BE.ES.Res.Solids</t>
  </si>
  <si>
    <t>FEC.ktoe.BE.ES.Res.LPG</t>
  </si>
  <si>
    <t>FEC.ktoe.BE.ES.Res.Oil</t>
  </si>
  <si>
    <t>FEC.ktoe.BE.ES.Res.NG</t>
  </si>
  <si>
    <t>FEC.ktoe.BE.ES.Res.Biomass_Waste</t>
  </si>
  <si>
    <t>FEC.ktoe.BE.ES.Res.Biogas</t>
  </si>
  <si>
    <t>FEC.ktoe.BE.ES.Res.LiqBio</t>
  </si>
  <si>
    <t>FEC.ktoe.BE.ES.Res.Solar</t>
  </si>
  <si>
    <t>FEC.ktoe.BE.ES.Res.Geo</t>
  </si>
  <si>
    <t>FEC.ktoe.BE.ES.Res.Ambient</t>
  </si>
  <si>
    <t>FEC.ktoe.BE.ES.Res.Steam_Distr</t>
  </si>
  <si>
    <t>FEC.ktoe.BE.ES.Res.Elec</t>
  </si>
  <si>
    <t>FEC.ktoe.BE.Res.HH</t>
  </si>
  <si>
    <t>FEC.ktoe.BE.Res.HH.Thermal</t>
  </si>
  <si>
    <t>FEC.ktoe.BE.Res.HH.Thermal.SH</t>
  </si>
  <si>
    <t>FEC.ktoe.BE.Res.HH.Thermal.SC</t>
  </si>
  <si>
    <t>FEC.ktoe.BE.Res.HH.Thermal.WH</t>
  </si>
  <si>
    <t>FEC.ktoe.BE.Res.HH.Thermal.CO</t>
  </si>
  <si>
    <t>FEC.ktoe.BE.Res.HH.Appl</t>
  </si>
  <si>
    <t>EMI.ktCO2.BE.ES.Res</t>
  </si>
  <si>
    <t>EMI.ktCO2.BE.ES.Res.Solids</t>
  </si>
  <si>
    <t>EMI.ktCO2.BE.ES.Res.LPG</t>
  </si>
  <si>
    <t>EMI.ktCO2.BE.ES.Res.Oil</t>
  </si>
  <si>
    <t>EMI.ktCO2.BE.ES.Res.NG</t>
  </si>
  <si>
    <t>EMI.ktCO2.BE.ES.Res.Biomass_Waste</t>
  </si>
  <si>
    <t>EMI.ktCO2.BE.ES.Res.Biogas</t>
  </si>
  <si>
    <t>EMI.ktCO2.BE.ES.Res.LiqBio</t>
  </si>
  <si>
    <t>EMI.ktCO2.BE.ES.Res.Solar</t>
  </si>
  <si>
    <t>EMI.ktCO2.BE.ES.Res.Geo</t>
  </si>
  <si>
    <t>EMI.ktCO2.BE.ES.Res.Ambient</t>
  </si>
  <si>
    <t>EMI.ktCO2.BE.ES.Res.Steam_Distr</t>
  </si>
  <si>
    <t>EMI.ktCO2.BE.ES.Res.Elec</t>
  </si>
  <si>
    <t>EMI.ktCO2.BE.Res.HH</t>
  </si>
  <si>
    <t>EMI.ktCO2.BE.Res.HH.Thermal</t>
  </si>
  <si>
    <t>EMI.ktCO2.BE.Res.HH.Thermal.SH</t>
  </si>
  <si>
    <t>EMI.ktCO2.BE.Res.HH.Thermal.SC</t>
  </si>
  <si>
    <t>EMI.ktCO2.BE.Res.HH.Thermal.WH</t>
  </si>
  <si>
    <t>EMI.ktCO2.BE.Res.HH.Thermal.CO</t>
  </si>
  <si>
    <t>EMI.ktCO2.BE.Res.HH.Appl</t>
  </si>
  <si>
    <t>FEC_per_household.kWh.BE.Res.HH</t>
  </si>
  <si>
    <t>FEC_per_household.kWh.BE.Res.HH.Thermal</t>
  </si>
  <si>
    <t>FEC_per_household.kWh.BE.Res.HH.Thermal.SH</t>
  </si>
  <si>
    <t>FEC_per_household.kWh.BE.Res.HH.Thermal.SC</t>
  </si>
  <si>
    <t>FEC_per_household.kWh.BE.Res.HH.Thermal.WH</t>
  </si>
  <si>
    <t>FEC_per_household.kWh.BE.Res.HH.Thermal.CO</t>
  </si>
  <si>
    <t>FEC_per_household.kWh.BE.Res.HH.Appl</t>
  </si>
  <si>
    <t>TES_per_household.kWh.BE.Res.HH.Thermal</t>
  </si>
  <si>
    <t>TES_per_household.kWh.BE.Res.HH.Thermal.SH</t>
  </si>
  <si>
    <t>TES_per_household.kWh.BE.Res.HH.Thermal.SC</t>
  </si>
  <si>
    <t>TES_per_household.kWh.BE.Res.HH.Thermal.WH</t>
  </si>
  <si>
    <t>TES_per_household.kWh.BE.Res.HH.Thermal.CO</t>
  </si>
  <si>
    <t>EMI_per_household.kgCO2.BE.Res.HH</t>
  </si>
  <si>
    <t>EMI_per_household.kgCO2.BE.Res.HH.Thermal</t>
  </si>
  <si>
    <t>EMI_per_household.kgCO2.BE.Res.HH.Thermal.SH</t>
  </si>
  <si>
    <t>EMI_per_household.kgCO2.BE.Res.HH.Thermal.SC</t>
  </si>
  <si>
    <t>EMI_per_household.kgCO2.BE.Res.HH.Thermal.WH</t>
  </si>
  <si>
    <t>EMI_per_household.kgCO2.BE.Res.HH.Thermal.CO</t>
  </si>
  <si>
    <t>EMI_per_household.kgCO2.BE.Res.HH.Appl</t>
  </si>
  <si>
    <t>Eff.ratio.BE.Res.HH.Thermal</t>
  </si>
  <si>
    <t>Eff.ratio.BE.Res.HH.Thermal.SH</t>
  </si>
  <si>
    <t>Eff.ratio.BE.Res.HH.Thermal.SC</t>
  </si>
  <si>
    <t>Eff.ratio.BE.Res.HH.Thermal.WH</t>
  </si>
  <si>
    <t>Eff.ratio.BE.Res.HH.Thermal.CO</t>
  </si>
  <si>
    <t>FEC_per_sqm.kWh.BE.Res.HH</t>
  </si>
  <si>
    <t>FEC_per_sqm.kWh.BE.Res.HH.Thermal</t>
  </si>
  <si>
    <t>FEC_per_sqm.kWh.BE.Res.HH.Thermal.SH</t>
  </si>
  <si>
    <t>FEC_per_sqm.kWh.BE.Res.HH.Thermal.SC</t>
  </si>
  <si>
    <t>FEC_per_sqm.kWh.BE.Res.HH.Thermal.WH</t>
  </si>
  <si>
    <t>FEC_per_sqm.kWh.BE.Res.HH.Thermal.CO</t>
  </si>
  <si>
    <t>FEC_per_sqm.kWh.BE.Res.HH.Appl</t>
  </si>
  <si>
    <t>TES_per_sqm.kWh.BE.Res.HH.Thermal</t>
  </si>
  <si>
    <t>TES_per_sqm.kWh.BE.Res.HH.Thermal.SH</t>
  </si>
  <si>
    <t>TES_per_sqm.kWh.BE.Res.HH.Thermal.SC</t>
  </si>
  <si>
    <t>TES_per_sqm.kWh.BE.Res.HH.Thermal.WH</t>
  </si>
  <si>
    <t>TES_per_sqm.kWh.BE.Res.HH.Thermal.CO</t>
  </si>
  <si>
    <t>EMI_per_sqm.kgCO2.BE.Res.HH</t>
  </si>
  <si>
    <t>EMI_per_sqm.kgCO2.BE.Res.HH.Thermal</t>
  </si>
  <si>
    <t>EMI_per_sqm.kgCO2.BE.Res.HH.Thermal.SH</t>
  </si>
  <si>
    <t>EMI_per_sqm.kgCO2.BE.Res.HH.Thermal.SC</t>
  </si>
  <si>
    <t>EMI_per_sqm.kgCO2.BE.Res.HH.Thermal.WH</t>
  </si>
  <si>
    <t>EMI_per_sqm.kgCO2.BE.Res.HH.Thermal.CO</t>
  </si>
  <si>
    <t>EMI_per_sqm.kgCO2.BE.Res.HH.Appl</t>
  </si>
  <si>
    <t>FEC_per_capita.kWh.BE.Res.HH</t>
  </si>
  <si>
    <t>FEC_per_capita.kWh.BE.Res.HH.Thermal</t>
  </si>
  <si>
    <t>FEC_per_capita.kWh.BE.Res.HH.Thermal.SH</t>
  </si>
  <si>
    <t>FEC_per_capita.kWh.BE.Res.HH.Thermal.SC</t>
  </si>
  <si>
    <t>FEC_per_capita.kWh.BE.Res.HH.Thermal.WH</t>
  </si>
  <si>
    <t>FEC_per_capita.kWh.BE.Res.HH.Thermal.CO</t>
  </si>
  <si>
    <t>FEC_per_capita.kWh.BE.Res.HH.Appl</t>
  </si>
  <si>
    <t>TES_per_capita.kWh.BE.Res.HH.Thermal</t>
  </si>
  <si>
    <t>TES_per_capita.kWh.BE.Res.HH.Thermal.SH</t>
  </si>
  <si>
    <t>TES_per_capita.kWh.BE.Res.HH.Thermal.SC</t>
  </si>
  <si>
    <t>TES_per_capita.kWh.BE.Res.HH.Thermal.WH</t>
  </si>
  <si>
    <t>TES_per_capita.kWh.BE.Res.HH.Thermal.CO</t>
  </si>
  <si>
    <t>EMI_per_capita.kgCO2.BE.Res.HH</t>
  </si>
  <si>
    <t>EMI_per_capita.kgCO2.BE.Res.HH.Thermal</t>
  </si>
  <si>
    <t>EMI_per_capita.kgCO2.BE.Res.HH.Thermal.SH</t>
  </si>
  <si>
    <t>EMI_per_capita.kgCO2.BE.Res.HH.Thermal.SC</t>
  </si>
  <si>
    <t>EMI_per_capita.kgCO2.BE.Res.HH.Thermal.WH</t>
  </si>
  <si>
    <t>EMI_per_capita.kgCO2.BE.Res.HH.Thermal.CO</t>
  </si>
  <si>
    <t>EMI_per_capita.kgCO2.BE.Res.HH.Appl</t>
  </si>
  <si>
    <t>BE - Number of households</t>
  </si>
  <si>
    <t>NUM.number.BE.Res.HH.Thermal</t>
  </si>
  <si>
    <t>NUM.number.BE.Res.HH.Thermal.SH</t>
  </si>
  <si>
    <t>NUM.number.BE.Res.HH.Thermal.SH.Solids</t>
  </si>
  <si>
    <t>NUM.number.BE.Res.HH.Thermal.SH.LPG</t>
  </si>
  <si>
    <t>NUM.number.BE.Res.HH.Thermal.SH.Oil</t>
  </si>
  <si>
    <t>NUM.number.BE.Res.HH.Thermal.SH.Gas</t>
  </si>
  <si>
    <t>NUM.number.BE.Res.HH.Thermal.SH.Biomass</t>
  </si>
  <si>
    <t>NUM.number.BE.Res.HH.Thermal.SH.Geo</t>
  </si>
  <si>
    <t>NUM.number.BE.Res.HH.Thermal.SH.DistrHeat</t>
  </si>
  <si>
    <t>NUM.number.BE.Res.HH.Thermal.SH.AdvElc</t>
  </si>
  <si>
    <t>NUM.number.BE.Res.HH.Thermal.SH.ConvElc</t>
  </si>
  <si>
    <t>NUM.number.BE.Res.HH.Thermal.SC</t>
  </si>
  <si>
    <t>NUM.number.BE.Res.HH.Thermal.SC.AC</t>
  </si>
  <si>
    <t>NUM.number.BE.Res.HH.Thermal.WH</t>
  </si>
  <si>
    <t>NUM.number.BE.Res.HH.Thermal.WH.Solids</t>
  </si>
  <si>
    <t>NUM.number.BE.Res.HH.Thermal.WH.LPG</t>
  </si>
  <si>
    <t>NUM.number.BE.Res.HH.Thermal.WH.Oil</t>
  </si>
  <si>
    <t>NUM.number.BE.Res.HH.Thermal.WH.Gas</t>
  </si>
  <si>
    <t>NUM.number.BE.Res.HH.Thermal.WH.Biomass</t>
  </si>
  <si>
    <t>NUM.number.BE.Res.HH.Thermal.WH.Geo</t>
  </si>
  <si>
    <t>NUM.number.BE.Res.HH.Thermal.WH.DistrHeat</t>
  </si>
  <si>
    <t>NUM.number.BE.Res.HH.Thermal.WH.Elc</t>
  </si>
  <si>
    <t>NUM.number.BE.Res.HH.Thermal.WH.Solar</t>
  </si>
  <si>
    <t>NUM.number.BE.Res.HH.Thermal.CO</t>
  </si>
  <si>
    <t>NUM.number.BE.Res.HH.Thermal.CO.Solids</t>
  </si>
  <si>
    <t>NUM.number.BE.Res.HH.Thermal.CO.LPG</t>
  </si>
  <si>
    <t>NUM.number.BE.Res.HH.Thermal.CO.Gas</t>
  </si>
  <si>
    <t>NUM.number.BE.Res.HH.Thermal.CO.Biomass</t>
  </si>
  <si>
    <t>NUM.number.BE.Res.HH.Thermal.CO.Elc</t>
  </si>
  <si>
    <t>BE - Final energy consumption</t>
  </si>
  <si>
    <t>FEC.ktoe.BE.Res.HH.Thermal.SH.Solids.Solids</t>
  </si>
  <si>
    <t>FEC.ktoe.BE.Res.HH.Thermal.SH.LPG.LPG</t>
  </si>
  <si>
    <t>FEC.ktoe.BE.Res.HH.Thermal.SH.Oil.Oil_LiqBio</t>
  </si>
  <si>
    <t>FEC.ktoe.BE.Res.HH.Thermal.SH.Gas.NG_Biogas</t>
  </si>
  <si>
    <t>FEC.ktoe.BE.Res.HH.Thermal.SH.Biomass.Biomass_Waste</t>
  </si>
  <si>
    <t>FEC.ktoe.BE.Res.HH.Thermal.SH.Geo.Geo</t>
  </si>
  <si>
    <t>FEC.ktoe.BE.Res.HH.Thermal.SH.DistrHeat.Steam_Distr</t>
  </si>
  <si>
    <t>FEC.ktoe.BE.Res.HH.Thermal.SH.AdvElc.Elec</t>
  </si>
  <si>
    <t>FEC.ktoe.BE.Res.HH.Thermal.SH.ConvElc.Elec</t>
  </si>
  <si>
    <t>FEC.ktoe.BE.Res.HH.Thermal.SH.TotalCirculation.Elec</t>
  </si>
  <si>
    <t>FEC.ktoe.BE.Res.HH.Thermal.SC.AC.Elec</t>
  </si>
  <si>
    <t>FEC.ktoe.BE.Res.HH.Thermal.WH.Solids.Solids</t>
  </si>
  <si>
    <t>FEC.ktoe.BE.Res.HH.Thermal.WH.LPG.LPG</t>
  </si>
  <si>
    <t>FEC.ktoe.BE.Res.HH.Thermal.WH.Oil.Oil_LiqBio</t>
  </si>
  <si>
    <t>FEC.ktoe.BE.Res.HH.Thermal.WH.Gas.NG_Biogas</t>
  </si>
  <si>
    <t>FEC.ktoe.BE.Res.HH.Thermal.WH.Biomass.Biomass_Waste</t>
  </si>
  <si>
    <t>FEC.ktoe.BE.Res.HH.Thermal.WH.Geo.Geo</t>
  </si>
  <si>
    <t>FEC.ktoe.BE.Res.HH.Thermal.WH.DistrHeat.Steam_Distr</t>
  </si>
  <si>
    <t>FEC.ktoe.BE.Res.HH.Thermal.WH.Elc.Elec</t>
  </si>
  <si>
    <t>FEC.ktoe.BE.Res.HH.Thermal.WH.TotalSolar.Solar</t>
  </si>
  <si>
    <t>FEC.ktoe.BE.Res.HH.Thermal.CO.Solids.Solids</t>
  </si>
  <si>
    <t>FEC.ktoe.BE.Res.HH.Thermal.CO.LPG.LPG</t>
  </si>
  <si>
    <t>FEC.ktoe.BE.Res.HH.Thermal.CO.Gas.NG_Biogas</t>
  </si>
  <si>
    <t>FEC.ktoe.BE.Res.HH.Thermal.CO.Biomass.Biomass_Waste</t>
  </si>
  <si>
    <t>FEC.ktoe.BE.Res.HH.Thermal.CO.Elc.Elec</t>
  </si>
  <si>
    <t>BE - Thermal energy service</t>
  </si>
  <si>
    <t>TES.ktoe.BE.Res.HH.Thermal</t>
  </si>
  <si>
    <t>TES.ktoe.BE.Res.HH.Thermal.SH</t>
  </si>
  <si>
    <t>TES.ktoe.BE.Res.HH.Thermal.SH.Solids.Solids</t>
  </si>
  <si>
    <t>TES.ktoe.BE.Res.HH.Thermal.SH.LPG.LPG</t>
  </si>
  <si>
    <t>TES.ktoe.BE.Res.HH.Thermal.SH.Oil.Oil_LiqBio</t>
  </si>
  <si>
    <t>TES.ktoe.BE.Res.HH.Thermal.SH.Gas.NG_Biogas</t>
  </si>
  <si>
    <t>TES.ktoe.BE.Res.HH.Thermal.SH.Biomass.Biomass_Waste</t>
  </si>
  <si>
    <t>TES.ktoe.BE.Res.HH.Thermal.SH.Geo.Geo</t>
  </si>
  <si>
    <t>TES.ktoe.BE.Res.HH.Thermal.SH.DistrHeat.Steam_Distr</t>
  </si>
  <si>
    <t>TES.ktoe.BE.Res.HH.Thermal.SH.AdvElc.Elec</t>
  </si>
  <si>
    <t>TES.ktoe.BE.Res.HH.Thermal.SH.ConvElc.Elec</t>
  </si>
  <si>
    <t>TES.ktoe.BE.Res.HH.Thermal.SH.TotalCirculation.Elec</t>
  </si>
  <si>
    <t>TES.ktoe.BE.Res.HH.Thermal.SC</t>
  </si>
  <si>
    <t>TES.ktoe.BE.Res.HH.Thermal.SC.AC.Elec</t>
  </si>
  <si>
    <t>TES.ktoe.BE.Res.HH.Thermal.WH</t>
  </si>
  <si>
    <t>TES.ktoe.BE.Res.HH.Thermal.WH.Solids.Solids</t>
  </si>
  <si>
    <t>TES.ktoe.BE.Res.HH.Thermal.WH.LPG.LPG</t>
  </si>
  <si>
    <t>TES.ktoe.BE.Res.HH.Thermal.WH.Oil.Oil_LiqBio</t>
  </si>
  <si>
    <t>TES.ktoe.BE.Res.HH.Thermal.WH.Gas.NG_Biogas</t>
  </si>
  <si>
    <t>TES.ktoe.BE.Res.HH.Thermal.WH.Biomass.Biomass_Waste</t>
  </si>
  <si>
    <t>TES.ktoe.BE.Res.HH.Thermal.WH.Geo.Geo</t>
  </si>
  <si>
    <t>TES.ktoe.BE.Res.HH.Thermal.WH.DistrHeat.Steam_Distr</t>
  </si>
  <si>
    <t>TES.ktoe.BE.Res.HH.Thermal.WH.Elc.Elec</t>
  </si>
  <si>
    <t>TES.ktoe.BE.Res.HH.Thermal.WH.TotalSolar.Solar</t>
  </si>
  <si>
    <t>TES.ktoe.BE.Res.HH.Thermal.CO</t>
  </si>
  <si>
    <t>TES.ktoe.BE.Res.HH.Thermal.CO.Solids.Solids</t>
  </si>
  <si>
    <t>TES.ktoe.BE.Res.HH.Thermal.CO.LPG.LPG</t>
  </si>
  <si>
    <t>TES.ktoe.BE.Res.HH.Thermal.CO.Gas.NG_Biogas</t>
  </si>
  <si>
    <t>TES.ktoe.BE.Res.HH.Thermal.CO.Biomass.Biomass_Waste</t>
  </si>
  <si>
    <t>TES.ktoe.BE.Res.HH.Thermal.CO.Elc.Elec</t>
  </si>
  <si>
    <t>BE - System efficiency indicator of total stock</t>
  </si>
  <si>
    <t>Eff.ratio.BE.Res.HH.Thermal.SH.Solids.Solids</t>
  </si>
  <si>
    <t>Eff.ratio.BE.Res.HH.Thermal.SH.LPG.LPG</t>
  </si>
  <si>
    <t>Eff.ratio.BE.Res.HH.Thermal.SH.Oil.Oil_LiqBio</t>
  </si>
  <si>
    <t>Eff.ratio.BE.Res.HH.Thermal.SH.Gas.NG_Biogas</t>
  </si>
  <si>
    <t>Eff.ratio.BE.Res.HH.Thermal.SH.Biomass.Biomass_Waste</t>
  </si>
  <si>
    <t>Eff.ratio.BE.Res.HH.Thermal.SH.Geo.Geo</t>
  </si>
  <si>
    <t>Eff.ratio.BE.Res.HH.Thermal.SH.DistrHeat.Steam_Distr</t>
  </si>
  <si>
    <t>Eff.ratio.BE.Res.HH.Thermal.SH.AdvElc.Elec</t>
  </si>
  <si>
    <t>Eff.ratio.BE.Res.HH.Thermal.SH.ConvElc.Elec</t>
  </si>
  <si>
    <t>Eff.ratio.BE.Res.HH.Thermal.SH.TotalCirculation.Elec</t>
  </si>
  <si>
    <t>Eff.ratio.BE.Res.HH.Thermal.SC.AC.Elec</t>
  </si>
  <si>
    <t>Eff.ratio.BE.Res.HH.Thermal.WH.Solids.Solids</t>
  </si>
  <si>
    <t>Eff.ratio.BE.Res.HH.Thermal.WH.LPG.LPG</t>
  </si>
  <si>
    <t>Eff.ratio.BE.Res.HH.Thermal.WH.Oil.Oil_LiqBio</t>
  </si>
  <si>
    <t>Eff.ratio.BE.Res.HH.Thermal.WH.Gas.NG_Biogas</t>
  </si>
  <si>
    <t>Eff.ratio.BE.Res.HH.Thermal.WH.Biomass.Biomass_Waste</t>
  </si>
  <si>
    <t>Eff.ratio.BE.Res.HH.Thermal.WH.Geo.Geo</t>
  </si>
  <si>
    <t>Eff.ratio.BE.Res.HH.Thermal.WH.DistrHeat.Steam_Distr</t>
  </si>
  <si>
    <t>Eff.ratio.BE.Res.HH.Thermal.WH.Elc.Elec</t>
  </si>
  <si>
    <t>Eff.ratio.BE.Res.HH.Thermal.WH.TotalSolar.Solar</t>
  </si>
  <si>
    <t>Eff.ratio.BE.Res.HH.Thermal.CO.Solids.Solids</t>
  </si>
  <si>
    <t>Eff.ratio.BE.Res.HH.Thermal.CO.LPG.LPG</t>
  </si>
  <si>
    <t>Eff.ratio.BE.Res.HH.Thermal.CO.Gas.NG_Biogas</t>
  </si>
  <si>
    <t>Eff.ratio.BE.Res.HH.Thermal.CO.Biomass.Biomass_Waste</t>
  </si>
  <si>
    <t>Eff.ratio.BE.Res.HH.Thermal.CO.Elc.Elec</t>
  </si>
  <si>
    <t>BE - CO2 emissions</t>
  </si>
  <si>
    <t>EMI.ktCO2.BE.Res.HH.Thermal.SH.Solids.Solids</t>
  </si>
  <si>
    <t>EMI.ktCO2.BE.Res.HH.Thermal.SH.LPG.LPG</t>
  </si>
  <si>
    <t>EMI.ktCO2.BE.Res.HH.Thermal.SH.Oil.Oil_LiqBio</t>
  </si>
  <si>
    <t>EMI.ktCO2.BE.Res.HH.Thermal.SH.Gas.NG_Biogas</t>
  </si>
  <si>
    <t>EMI.ktCO2.BE.Res.HH.Thermal.SH.Biomass.Biomass_Waste</t>
  </si>
  <si>
    <t>EMI.ktCO2.BE.Res.HH.Thermal.SH.Geo.Geo</t>
  </si>
  <si>
    <t>EMI.ktCO2.BE.Res.HH.Thermal.SH.DistrHeat.Steam_Distr</t>
  </si>
  <si>
    <t>EMI.ktCO2.BE.Res.HH.Thermal.SH.AdvElc.Elec</t>
  </si>
  <si>
    <t>EMI.ktCO2.BE.Res.HH.Thermal.SH.ConvElc.Elec</t>
  </si>
  <si>
    <t>EMI.ktCO2.BE.Res.HH.Thermal.SH.TotalCirculation.Elec</t>
  </si>
  <si>
    <t>EMI.ktCO2.BE.Res.HH.Thermal.SC.AC.Elec</t>
  </si>
  <si>
    <t>EMI.ktCO2.BE.Res.HH.Thermal.WH.Solids.Solids</t>
  </si>
  <si>
    <t>EMI.ktCO2.BE.Res.HH.Thermal.WH.LPG.LPG</t>
  </si>
  <si>
    <t>EMI.ktCO2.BE.Res.HH.Thermal.WH.Oil.Oil_LiqBio</t>
  </si>
  <si>
    <t>EMI.ktCO2.BE.Res.HH.Thermal.WH.Gas.NG_Biogas</t>
  </si>
  <si>
    <t>EMI.ktCO2.BE.Res.HH.Thermal.WH.Biomass.Biomass_Waste</t>
  </si>
  <si>
    <t>EMI.ktCO2.BE.Res.HH.Thermal.WH.Geo.Geo</t>
  </si>
  <si>
    <t>EMI.ktCO2.BE.Res.HH.Thermal.WH.DistrHeat.Steam_Distr</t>
  </si>
  <si>
    <t>EMI.ktCO2.BE.Res.HH.Thermal.WH.Elc.Elec</t>
  </si>
  <si>
    <t>EMI.ktCO2.BE.Res.HH.Thermal.WH.TotalSolar.Solar</t>
  </si>
  <si>
    <t>EMI.ktCO2.BE.Res.HH.Thermal.CO.Solids.Solids</t>
  </si>
  <si>
    <t>EMI.ktCO2.BE.Res.HH.Thermal.CO.LPG.LPG</t>
  </si>
  <si>
    <t>EMI.ktCO2.BE.Res.HH.Thermal.CO.Gas.NG_Biogas</t>
  </si>
  <si>
    <t>EMI.ktCO2.BE.Res.HH.Thermal.CO.Biomass.Biomass_Waste</t>
  </si>
  <si>
    <t>EMI.ktCO2.BE.Res.HH.Thermal.CO.Elc.Elec</t>
  </si>
  <si>
    <t>BE - Final energy consumption per household</t>
  </si>
  <si>
    <t>FEC_per_household.kWh.BE.Res.HH.Thermal.SH.Solids.Solids</t>
  </si>
  <si>
    <t>FEC_per_household.kWh.BE.Res.HH.Thermal.SH.LPG.LPG</t>
  </si>
  <si>
    <t>FEC_per_household.kWh.BE.Res.HH.Thermal.SH.Oil.Oil_LiqBio</t>
  </si>
  <si>
    <t>FEC_per_household.kWh.BE.Res.HH.Thermal.SH.Gas.NG_Biogas</t>
  </si>
  <si>
    <t>FEC_per_household.kWh.BE.Res.HH.Thermal.SH.Biomass.Biomass_Waste</t>
  </si>
  <si>
    <t>FEC_per_household.kWh.BE.Res.HH.Thermal.SH.Geo.Geo</t>
  </si>
  <si>
    <t>FEC_per_household.kWh.BE.Res.HH.Thermal.SH.DistrHeat.Steam_Distr</t>
  </si>
  <si>
    <t>FEC_per_household.kWh.BE.Res.HH.Thermal.SH.AdvElc.Elec</t>
  </si>
  <si>
    <t>FEC_per_household.kWh.BE.Res.HH.Thermal.SH.ConvElc.Elec</t>
  </si>
  <si>
    <t>FEC_per_household.kWh.BE.Res.HH.Thermal.SH.TotalCirculation.Elec</t>
  </si>
  <si>
    <t>FEC_per_household.kWh.BE.Res.HH.Thermal.SC.AC.Elec</t>
  </si>
  <si>
    <t>FEC_per_household.kWh.BE.Res.HH.Thermal.WH.Solids.Solids</t>
  </si>
  <si>
    <t>FEC_per_household.kWh.BE.Res.HH.Thermal.WH.LPG.LPG</t>
  </si>
  <si>
    <t>FEC_per_household.kWh.BE.Res.HH.Thermal.WH.Oil.Oil_LiqBio</t>
  </si>
  <si>
    <t>FEC_per_household.kWh.BE.Res.HH.Thermal.WH.Gas.NG_Biogas</t>
  </si>
  <si>
    <t>FEC_per_household.kWh.BE.Res.HH.Thermal.WH.Biomass.Biomass_Waste</t>
  </si>
  <si>
    <t>FEC_per_household.kWh.BE.Res.HH.Thermal.WH.Geo.Geo</t>
  </si>
  <si>
    <t>FEC_per_household.kWh.BE.Res.HH.Thermal.WH.DistrHeat.Steam_Distr</t>
  </si>
  <si>
    <t>FEC_per_household.kWh.BE.Res.HH.Thermal.WH.Elc.Elec</t>
  </si>
  <si>
    <t>FEC_per_household.kWh.BE.Res.HH.Thermal.WH.TotalSolar.Solar</t>
  </si>
  <si>
    <t>FEC_per_household.kWh.BE.Res.HH.Thermal.CO.Solids.Solids</t>
  </si>
  <si>
    <t>FEC_per_household.kWh.BE.Res.HH.Thermal.CO.LPG.LPG</t>
  </si>
  <si>
    <t>FEC_per_household.kWh.BE.Res.HH.Thermal.CO.Gas.NG_Biogas</t>
  </si>
  <si>
    <t>FEC_per_household.kWh.BE.Res.HH.Thermal.CO.Biomass.Biomass_Waste</t>
  </si>
  <si>
    <t>FEC_per_household.kWh.BE.Res.HH.Thermal.CO.Elc.Elec</t>
  </si>
  <si>
    <t>BE - Thermal energy service per household</t>
  </si>
  <si>
    <t>TES_per_household.kWh.BE.Res.HH.Thermal.SH.Solids.Solids</t>
  </si>
  <si>
    <t>TES_per_household.kWh.BE.Res.HH.Thermal.SH.LPG.LPG</t>
  </si>
  <si>
    <t>TES_per_household.kWh.BE.Res.HH.Thermal.SH.Oil.Oil_LiqBio</t>
  </si>
  <si>
    <t>TES_per_household.kWh.BE.Res.HH.Thermal.SH.Gas.NG_Biogas</t>
  </si>
  <si>
    <t>TES_per_household.kWh.BE.Res.HH.Thermal.SH.Biomass.Biomass_Waste</t>
  </si>
  <si>
    <t>TES_per_household.kWh.BE.Res.HH.Thermal.SH.Geo.Geo</t>
  </si>
  <si>
    <t>TES_per_household.kWh.BE.Res.HH.Thermal.SH.DistrHeat.Steam_Distr</t>
  </si>
  <si>
    <t>TES_per_household.kWh.BE.Res.HH.Thermal.SH.AdvElc.Elec</t>
  </si>
  <si>
    <t>TES_per_household.kWh.BE.Res.HH.Thermal.SH.ConvElc.Elec</t>
  </si>
  <si>
    <t>TES_per_household.kWh.BE.Res.HH.Thermal.SH.TotalCirculation.Elec</t>
  </si>
  <si>
    <t>TES_per_household.kWh.BE.Res.HH.Thermal.SC.AC.Elec</t>
  </si>
  <si>
    <t>TES_per_household.kWh.BE.Res.HH.Thermal.WH.Solids.Solids</t>
  </si>
  <si>
    <t>TES_per_household.kWh.BE.Res.HH.Thermal.WH.LPG.LPG</t>
  </si>
  <si>
    <t>TES_per_household.kWh.BE.Res.HH.Thermal.WH.Oil.Oil_LiqBio</t>
  </si>
  <si>
    <t>TES_per_household.kWh.BE.Res.HH.Thermal.WH.Gas.NG_Biogas</t>
  </si>
  <si>
    <t>TES_per_household.kWh.BE.Res.HH.Thermal.WH.Biomass.Biomass_Waste</t>
  </si>
  <si>
    <t>TES_per_household.kWh.BE.Res.HH.Thermal.WH.Geo.Geo</t>
  </si>
  <si>
    <t>TES_per_household.kWh.BE.Res.HH.Thermal.WH.DistrHeat.Steam_Distr</t>
  </si>
  <si>
    <t>TES_per_household.kWh.BE.Res.HH.Thermal.WH.Elc.Elec</t>
  </si>
  <si>
    <t>TES_per_household.kWh.BE.Res.HH.Thermal.WH.TotalSolar.Solar</t>
  </si>
  <si>
    <t>TES_per_household.kWh.BE.Res.HH.Thermal.CO.Solids.Solids</t>
  </si>
  <si>
    <t>TES_per_household.kWh.BE.Res.HH.Thermal.CO.LPG.LPG</t>
  </si>
  <si>
    <t>TES_per_household.kWh.BE.Res.HH.Thermal.CO.Gas.NG_Biogas</t>
  </si>
  <si>
    <t>TES_per_household.kWh.BE.Res.HH.Thermal.CO.Biomass.Biomass_Waste</t>
  </si>
  <si>
    <t>TES_per_household.kWh.BE.Res.HH.Thermal.CO.Elc.Elec</t>
  </si>
  <si>
    <t>BE - CO2 emissions per household</t>
  </si>
  <si>
    <t>EMI_per_household.kgCO2.BE.Res.HH.Thermal.SH.Solids.Solids</t>
  </si>
  <si>
    <t>EMI_per_household.kgCO2.BE.Res.HH.Thermal.SH.LPG.LPG</t>
  </si>
  <si>
    <t>EMI_per_household.kgCO2.BE.Res.HH.Thermal.SH.Oil.Oil_LiqBio</t>
  </si>
  <si>
    <t>EMI_per_household.kgCO2.BE.Res.HH.Thermal.SH.Gas.NG_Biogas</t>
  </si>
  <si>
    <t>EMI_per_household.kgCO2.BE.Res.HH.Thermal.SH.Biomass.Biomass_Waste</t>
  </si>
  <si>
    <t>EMI_per_household.kgCO2.BE.Res.HH.Thermal.SH.Geo.Geo</t>
  </si>
  <si>
    <t>EMI_per_household.kgCO2.BE.Res.HH.Thermal.SH.DistrHeat.Steam_Distr</t>
  </si>
  <si>
    <t>EMI_per_household.kgCO2.BE.Res.HH.Thermal.SH.AdvElc.Elec</t>
  </si>
  <si>
    <t>EMI_per_household.kgCO2.BE.Res.HH.Thermal.SH.ConvElc.Elec</t>
  </si>
  <si>
    <t>EMI_per_household.kgCO2.BE.Res.HH.Thermal.SH.TotalCirculation.Elec</t>
  </si>
  <si>
    <t>EMI_per_household.kgCO2.BE.Res.HH.Thermal.SC.AC.Elec</t>
  </si>
  <si>
    <t>EMI_per_household.kgCO2.BE.Res.HH.Thermal.WH.Solids.Solids</t>
  </si>
  <si>
    <t>EMI_per_household.kgCO2.BE.Res.HH.Thermal.WH.LPG.LPG</t>
  </si>
  <si>
    <t>EMI_per_household.kgCO2.BE.Res.HH.Thermal.WH.Oil.Oil_LiqBio</t>
  </si>
  <si>
    <t>EMI_per_household.kgCO2.BE.Res.HH.Thermal.WH.Gas.NG_Biogas</t>
  </si>
  <si>
    <t>EMI_per_household.kgCO2.BE.Res.HH.Thermal.WH.Biomass.Biomass_Waste</t>
  </si>
  <si>
    <t>EMI_per_household.kgCO2.BE.Res.HH.Thermal.WH.Geo.Geo</t>
  </si>
  <si>
    <t>EMI_per_household.kgCO2.BE.Res.HH.Thermal.WH.DistrHeat.Steam_Distr</t>
  </si>
  <si>
    <t>EMI_per_household.kgCO2.BE.Res.HH.Thermal.WH.Elc.Elec</t>
  </si>
  <si>
    <t>EMI_per_household.kgCO2.BE.Res.HH.Thermal.WH.TotalSolar.Solar</t>
  </si>
  <si>
    <t>EMI_per_household.kgCO2.BE.Res.HH.Thermal.CO.Solids.Solids</t>
  </si>
  <si>
    <t>EMI_per_household.kgCO2.BE.Res.HH.Thermal.CO.LPG.LPG</t>
  </si>
  <si>
    <t>EMI_per_household.kgCO2.BE.Res.HH.Thermal.CO.Gas.NG_Biogas</t>
  </si>
  <si>
    <t>EMI_per_household.kgCO2.BE.Res.HH.Thermal.CO.Biomass.Biomass_Waste</t>
  </si>
  <si>
    <t>EMI_per_household.kgCO2.BE.Res.HH.Thermal.CO.Elc.Elec</t>
  </si>
  <si>
    <t>BE - Final energy consumption per surface area</t>
  </si>
  <si>
    <t>FEC_per_sqm.kWh.BE.Res.HH.Thermal.SH.Solids.Solids</t>
  </si>
  <si>
    <t>FEC_per_sqm.kWh.BE.Res.HH.Thermal.SH.LPG.LPG</t>
  </si>
  <si>
    <t>FEC_per_sqm.kWh.BE.Res.HH.Thermal.SH.Oil.Oil_LiqBio</t>
  </si>
  <si>
    <t>FEC_per_sqm.kWh.BE.Res.HH.Thermal.SH.Gas.NG_Biogas</t>
  </si>
  <si>
    <t>FEC_per_sqm.kWh.BE.Res.HH.Thermal.SH.Biomass.Biomass_Waste</t>
  </si>
  <si>
    <t>FEC_per_sqm.kWh.BE.Res.HH.Thermal.SH.Geo.Geo</t>
  </si>
  <si>
    <t>FEC_per_sqm.kWh.BE.Res.HH.Thermal.SH.DistrHeat.Steam_Distr</t>
  </si>
  <si>
    <t>FEC_per_sqm.kWh.BE.Res.HH.Thermal.SH.AdvElc.Elec</t>
  </si>
  <si>
    <t>FEC_per_sqm.kWh.BE.Res.HH.Thermal.SH.ConvElc.Elec</t>
  </si>
  <si>
    <t>FEC_per_sqm.kWh.BE.Res.HH.Thermal.SH.TotalCirculation.Elec</t>
  </si>
  <si>
    <t>FEC_per_sqm.kWh.BE.Res.HH.Thermal.SC.AC.Elec</t>
  </si>
  <si>
    <t>FEC_per_sqm.kWh.BE.Res.HH.Thermal.WH.Solids.Solids</t>
  </si>
  <si>
    <t>FEC_per_sqm.kWh.BE.Res.HH.Thermal.WH.LPG.LPG</t>
  </si>
  <si>
    <t>FEC_per_sqm.kWh.BE.Res.HH.Thermal.WH.Oil.Oil_LiqBio</t>
  </si>
  <si>
    <t>FEC_per_sqm.kWh.BE.Res.HH.Thermal.WH.Gas.NG_Biogas</t>
  </si>
  <si>
    <t>FEC_per_sqm.kWh.BE.Res.HH.Thermal.WH.Biomass.Biomass_Waste</t>
  </si>
  <si>
    <t>FEC_per_sqm.kWh.BE.Res.HH.Thermal.WH.Geo.Geo</t>
  </si>
  <si>
    <t>FEC_per_sqm.kWh.BE.Res.HH.Thermal.WH.DistrHeat.Steam_Distr</t>
  </si>
  <si>
    <t>FEC_per_sqm.kWh.BE.Res.HH.Thermal.WH.Elc.Elec</t>
  </si>
  <si>
    <t>FEC_per_sqm.kWh.BE.Res.HH.Thermal.WH.TotalSolar.Solar</t>
  </si>
  <si>
    <t>FEC_per_sqm.kWh.BE.Res.HH.Thermal.CO.Solids.Solids</t>
  </si>
  <si>
    <t>FEC_per_sqm.kWh.BE.Res.HH.Thermal.CO.LPG.LPG</t>
  </si>
  <si>
    <t>FEC_per_sqm.kWh.BE.Res.HH.Thermal.CO.Gas.NG_Biogas</t>
  </si>
  <si>
    <t>FEC_per_sqm.kWh.BE.Res.HH.Thermal.CO.Biomass.Biomass_Waste</t>
  </si>
  <si>
    <t>FEC_per_sqm.kWh.BE.Res.HH.Thermal.CO.Elc.Elec</t>
  </si>
  <si>
    <t>BE - Thermal energy service per surface area</t>
  </si>
  <si>
    <t>TES_per_sqm.kWh.BE.Res.HH.Thermal.SH.Solids.Solids</t>
  </si>
  <si>
    <t>TES_per_sqm.kWh.BE.Res.HH.Thermal.SH.LPG.LPG</t>
  </si>
  <si>
    <t>TES_per_sqm.kWh.BE.Res.HH.Thermal.SH.Oil.Oil_LiqBio</t>
  </si>
  <si>
    <t>TES_per_sqm.kWh.BE.Res.HH.Thermal.SH.Gas.NG_Biogas</t>
  </si>
  <si>
    <t>TES_per_sqm.kWh.BE.Res.HH.Thermal.SH.Biomass.Biomass_Waste</t>
  </si>
  <si>
    <t>TES_per_sqm.kWh.BE.Res.HH.Thermal.SH.Geo.Geo</t>
  </si>
  <si>
    <t>TES_per_sqm.kWh.BE.Res.HH.Thermal.SH.DistrHeat.Steam_Distr</t>
  </si>
  <si>
    <t>TES_per_sqm.kWh.BE.Res.HH.Thermal.SH.AdvElc.Elec</t>
  </si>
  <si>
    <t>TES_per_sqm.kWh.BE.Res.HH.Thermal.SH.ConvElc.Elec</t>
  </si>
  <si>
    <t>TES_per_sqm.kWh.BE.Res.HH.Thermal.SH.TotalCirculation.Elec</t>
  </si>
  <si>
    <t>TES_per_sqm.kWh.BE.Res.HH.Thermal.SC.AC.Elec</t>
  </si>
  <si>
    <t>TES_per_sqm.kWh.BE.Res.HH.Thermal.WH.Solids.Solids</t>
  </si>
  <si>
    <t>TES_per_sqm.kWh.BE.Res.HH.Thermal.WH.LPG.LPG</t>
  </si>
  <si>
    <t>TES_per_sqm.kWh.BE.Res.HH.Thermal.WH.Oil.Oil_LiqBio</t>
  </si>
  <si>
    <t>TES_per_sqm.kWh.BE.Res.HH.Thermal.WH.Gas.NG_Biogas</t>
  </si>
  <si>
    <t>TES_per_sqm.kWh.BE.Res.HH.Thermal.WH.Biomass.Biomass_Waste</t>
  </si>
  <si>
    <t>TES_per_sqm.kWh.BE.Res.HH.Thermal.WH.Geo.Geo</t>
  </si>
  <si>
    <t>TES_per_sqm.kWh.BE.Res.HH.Thermal.WH.DistrHeat.Steam_Distr</t>
  </si>
  <si>
    <t>TES_per_sqm.kWh.BE.Res.HH.Thermal.WH.Elc.Elec</t>
  </si>
  <si>
    <t>TES_per_sqm.kWh.BE.Res.HH.Thermal.WH.TotalSolar.Solar</t>
  </si>
  <si>
    <t>TES_per_sqm.kWh.BE.Res.HH.Thermal.CO.Solids.Solids</t>
  </si>
  <si>
    <t>TES_per_sqm.kWh.BE.Res.HH.Thermal.CO.LPG.LPG</t>
  </si>
  <si>
    <t>TES_per_sqm.kWh.BE.Res.HH.Thermal.CO.Gas.NG_Biogas</t>
  </si>
  <si>
    <t>TES_per_sqm.kWh.BE.Res.HH.Thermal.CO.Biomass.Biomass_Waste</t>
  </si>
  <si>
    <t>TES_per_sqm.kWh.BE.Res.HH.Thermal.CO.Elc.Elec</t>
  </si>
  <si>
    <t>BE - CO2 emissions per surface area</t>
  </si>
  <si>
    <t>EMI_per_sqm.kgCO2.BE.Res.HH.Thermal.SH.Solids.Solids</t>
  </si>
  <si>
    <t>EMI_per_sqm.kgCO2.BE.Res.HH.Thermal.SH.LPG.LPG</t>
  </si>
  <si>
    <t>EMI_per_sqm.kgCO2.BE.Res.HH.Thermal.SH.Oil.Oil_LiqBio</t>
  </si>
  <si>
    <t>EMI_per_sqm.kgCO2.BE.Res.HH.Thermal.SH.Gas.NG_Biogas</t>
  </si>
  <si>
    <t>EMI_per_sqm.kgCO2.BE.Res.HH.Thermal.SH.Biomass.Biomass_Waste</t>
  </si>
  <si>
    <t>EMI_per_sqm.kgCO2.BE.Res.HH.Thermal.SH.Geo.Geo</t>
  </si>
  <si>
    <t>EMI_per_sqm.kgCO2.BE.Res.HH.Thermal.SH.DistrHeat.Steam_Distr</t>
  </si>
  <si>
    <t>EMI_per_sqm.kgCO2.BE.Res.HH.Thermal.SH.AdvElc.Elec</t>
  </si>
  <si>
    <t>EMI_per_sqm.kgCO2.BE.Res.HH.Thermal.SH.ConvElc.Elec</t>
  </si>
  <si>
    <t>EMI_per_sqm.kgCO2.BE.Res.HH.Thermal.SH.TotalCirculation.Elec</t>
  </si>
  <si>
    <t>EMI_per_sqm.kgCO2.BE.Res.HH.Thermal.SC.AC.Elec</t>
  </si>
  <si>
    <t>EMI_per_sqm.kgCO2.BE.Res.HH.Thermal.WH.Solids.Solids</t>
  </si>
  <si>
    <t>EMI_per_sqm.kgCO2.BE.Res.HH.Thermal.WH.LPG.LPG</t>
  </si>
  <si>
    <t>EMI_per_sqm.kgCO2.BE.Res.HH.Thermal.WH.Oil.Oil_LiqBio</t>
  </si>
  <si>
    <t>EMI_per_sqm.kgCO2.BE.Res.HH.Thermal.WH.Gas.NG_Biogas</t>
  </si>
  <si>
    <t>EMI_per_sqm.kgCO2.BE.Res.HH.Thermal.WH.Biomass.Biomass_Waste</t>
  </si>
  <si>
    <t>EMI_per_sqm.kgCO2.BE.Res.HH.Thermal.WH.Geo.Geo</t>
  </si>
  <si>
    <t>EMI_per_sqm.kgCO2.BE.Res.HH.Thermal.WH.DistrHeat.Steam_Distr</t>
  </si>
  <si>
    <t>EMI_per_sqm.kgCO2.BE.Res.HH.Thermal.WH.Elc.Elec</t>
  </si>
  <si>
    <t>EMI_per_sqm.kgCO2.BE.Res.HH.Thermal.WH.TotalSolar.Solar</t>
  </si>
  <si>
    <t>EMI_per_sqm.kgCO2.BE.Res.HH.Thermal.CO.Solids.Solids</t>
  </si>
  <si>
    <t>EMI_per_sqm.kgCO2.BE.Res.HH.Thermal.CO.LPG.LPG</t>
  </si>
  <si>
    <t>EMI_per_sqm.kgCO2.BE.Res.HH.Thermal.CO.Gas.NG_Biogas</t>
  </si>
  <si>
    <t>EMI_per_sqm.kgCO2.BE.Res.HH.Thermal.CO.Biomass.Biomass_Waste</t>
  </si>
  <si>
    <t>EMI_per_sqm.kgCO2.BE.Res.HH.Thermal.CO.Elc.Elec</t>
  </si>
  <si>
    <t>BE - Number of new and renovated households</t>
  </si>
  <si>
    <t>NUM.number.BE.Res.HHnew.Thermal</t>
  </si>
  <si>
    <t>NUM.number.BE.Res.HHnew.Thermal.SH</t>
  </si>
  <si>
    <t>NUM.number.BE.Res.HHnew.Thermal.SH.Solids</t>
  </si>
  <si>
    <t>NUM.number.BE.Res.HHnew.Thermal.SH.LPG</t>
  </si>
  <si>
    <t>NUM.number.BE.Res.HHnew.Thermal.SH.Oil</t>
  </si>
  <si>
    <t>NUM.number.BE.Res.HHnew.Thermal.SH.Gas</t>
  </si>
  <si>
    <t>NUM.number.BE.Res.HHnew.Thermal.SH.Biomass</t>
  </si>
  <si>
    <t>NUM.number.BE.Res.HHnew.Thermal.SH.Geo</t>
  </si>
  <si>
    <t>NUM.number.BE.Res.HHnew.Thermal.SH.DistrHeat</t>
  </si>
  <si>
    <t>NUM.number.BE.Res.HHnew.Thermal.SH.AdvElc</t>
  </si>
  <si>
    <t>NUM.number.BE.Res.HHnew.Thermal.SH.ConvElc</t>
  </si>
  <si>
    <t>NUM.number.BE.Res.HHnew.Thermal.SC</t>
  </si>
  <si>
    <t>NUM.number.BE.Res.HHnew.Thermal.SC.AC</t>
  </si>
  <si>
    <t>NUM.number.BE.Res.HHnew.Thermal.WH</t>
  </si>
  <si>
    <t>NUM.number.BE.Res.HHnew.Thermal.WH.Solids</t>
  </si>
  <si>
    <t>NUM.number.BE.Res.HHnew.Thermal.WH.LPG</t>
  </si>
  <si>
    <t>NUM.number.BE.Res.HHnew.Thermal.WH.Oil</t>
  </si>
  <si>
    <t>NUM.number.BE.Res.HHnew.Thermal.WH.Gas</t>
  </si>
  <si>
    <t>NUM.number.BE.Res.HHnew.Thermal.WH.Biomass</t>
  </si>
  <si>
    <t>NUM.number.BE.Res.HHnew.Thermal.WH.Geo</t>
  </si>
  <si>
    <t>NUM.number.BE.Res.HHnew.Thermal.WH.DistrHeat</t>
  </si>
  <si>
    <t>NUM.number.BE.Res.HHnew.Thermal.WH.Elc</t>
  </si>
  <si>
    <t>NUM.number.BE.Res.HHnew.Thermal.WH.Solar</t>
  </si>
  <si>
    <t>NUM.number.BE.Res.HHnew.Thermal.CO</t>
  </si>
  <si>
    <t>NUM.number.BE.Res.HHnew.Thermal.CO.Solids</t>
  </si>
  <si>
    <t>NUM.number.BE.Res.HHnew.Thermal.CO.LPG</t>
  </si>
  <si>
    <t>NUM.number.BE.Res.HHnew.Thermal.CO.Gas</t>
  </si>
  <si>
    <t>NUM.number.BE.Res.HHnew.Thermal.CO.Biomass</t>
  </si>
  <si>
    <t>NUM.number.BE.Res.HHnew.Thermal.CO.Elc</t>
  </si>
  <si>
    <t>BE - Final energy consumption in new and renovated households</t>
  </si>
  <si>
    <t>FEC.ktoe.BE.Res.HHnew.Thermal</t>
  </si>
  <si>
    <t>FEC.ktoe.BE.Res.HHnew.Thermal.SH</t>
  </si>
  <si>
    <t>FEC.ktoe.BE.Res.HHnew.Thermal.SH.Solids.Solids</t>
  </si>
  <si>
    <t>FEC.ktoe.BE.Res.HHnew.Thermal.SH.LPG.LPG</t>
  </si>
  <si>
    <t>FEC.ktoe.BE.Res.HHnew.Thermal.SH.Oil.Oil_LiqBio</t>
  </si>
  <si>
    <t>FEC.ktoe.BE.Res.HHnew.Thermal.SH.Gas.NG_Biogas</t>
  </si>
  <si>
    <t>FEC.ktoe.BE.Res.HHnew.Thermal.SH.Biomass.Biomass_Waste</t>
  </si>
  <si>
    <t>FEC.ktoe.BE.Res.HHnew.Thermal.SH.Geo.Geo</t>
  </si>
  <si>
    <t>FEC.ktoe.BE.Res.HHnew.Thermal.SH.DistrHeat.Steam_Distr</t>
  </si>
  <si>
    <t>FEC.ktoe.BE.Res.HHnew.Thermal.SH.AdvElc.Elec</t>
  </si>
  <si>
    <t>FEC.ktoe.BE.Res.HHnew.Thermal.SH.ConvElc.Elec</t>
  </si>
  <si>
    <t>FEC.ktoe.BE.Res.HHnew.Thermal.SH.TotalCirculation.Elec</t>
  </si>
  <si>
    <t>FEC.ktoe.BE.Res.HHnew.Thermal.SC</t>
  </si>
  <si>
    <t>FEC.ktoe.BE.Res.HHnew.Thermal.SC.AC.Elec</t>
  </si>
  <si>
    <t>FEC.ktoe.BE.Res.HHnew.Thermal.WH</t>
  </si>
  <si>
    <t>FEC.ktoe.BE.Res.HHnew.Thermal.WH.Solids.Solids</t>
  </si>
  <si>
    <t>FEC.ktoe.BE.Res.HHnew.Thermal.WH.LPG.LPG</t>
  </si>
  <si>
    <t>FEC.ktoe.BE.Res.HHnew.Thermal.WH.Oil.Oil_LiqBio</t>
  </si>
  <si>
    <t>FEC.ktoe.BE.Res.HHnew.Thermal.WH.Gas.NG_Biogas</t>
  </si>
  <si>
    <t>FEC.ktoe.BE.Res.HHnew.Thermal.WH.Biomass.Biomass_Waste</t>
  </si>
  <si>
    <t>FEC.ktoe.BE.Res.HHnew.Thermal.WH.Geo.Geo</t>
  </si>
  <si>
    <t>FEC.ktoe.BE.Res.HHnew.Thermal.WH.DistrHeat.Steam_Distr</t>
  </si>
  <si>
    <t>FEC.ktoe.BE.Res.HHnew.Thermal.WH.Elc.Elec</t>
  </si>
  <si>
    <t>FEC.ktoe.BE.Res.HHnew.Thermal.WH.TotalSolar.Solar</t>
  </si>
  <si>
    <t>FEC.ktoe.BE.Res.HHnew.Thermal.CO</t>
  </si>
  <si>
    <t>FEC.ktoe.BE.Res.HHnew.Thermal.CO.Solids.Solids</t>
  </si>
  <si>
    <t>FEC.ktoe.BE.Res.HHnew.Thermal.CO.LPG.LPG</t>
  </si>
  <si>
    <t>FEC.ktoe.BE.Res.HHnew.Thermal.CO.Gas.NG_Biogas</t>
  </si>
  <si>
    <t>FEC.ktoe.BE.Res.HHnew.Thermal.CO.Biomass.Biomass_Waste</t>
  </si>
  <si>
    <t>FEC.ktoe.BE.Res.HHnew.Thermal.CO.Elc.Elec</t>
  </si>
  <si>
    <t>BE - Thermal energy service in new and renovated households</t>
  </si>
  <si>
    <t>TES.ktoe.BE.Res.HHnew.Thermal</t>
  </si>
  <si>
    <t>TES.ktoe.BE.Res.HHnew.Thermal.SH</t>
  </si>
  <si>
    <t>TES.ktoe.BE.Res.HHnew.Thermal.SH.Solids.Solids</t>
  </si>
  <si>
    <t>TES.ktoe.BE.Res.HHnew.Thermal.SH.LPG.LPG</t>
  </si>
  <si>
    <t>TES.ktoe.BE.Res.HHnew.Thermal.SH.Oil.Oil_LiqBio</t>
  </si>
  <si>
    <t>TES.ktoe.BE.Res.HHnew.Thermal.SH.Gas.NG_Biogas</t>
  </si>
  <si>
    <t>TES.ktoe.BE.Res.HHnew.Thermal.SH.Biomass.Biomass_Waste</t>
  </si>
  <si>
    <t>TES.ktoe.BE.Res.HHnew.Thermal.SH.Geo.Geo</t>
  </si>
  <si>
    <t>TES.ktoe.BE.Res.HHnew.Thermal.SH.DistrHeat.Steam_Distr</t>
  </si>
  <si>
    <t>TES.ktoe.BE.Res.HHnew.Thermal.SH.AdvElc.Elec</t>
  </si>
  <si>
    <t>TES.ktoe.BE.Res.HHnew.Thermal.SH.ConvElc.Elec</t>
  </si>
  <si>
    <t>TES.ktoe.BE.Res.HHnew.Thermal.SH.TotalCirculation.Elec</t>
  </si>
  <si>
    <t>TES.ktoe.BE.Res.HHnew.Thermal.SC</t>
  </si>
  <si>
    <t>TES.ktoe.BE.Res.HHnew.Thermal.SC.AC.Elec</t>
  </si>
  <si>
    <t>TES.ktoe.BE.Res.HHnew.Thermal.WH</t>
  </si>
  <si>
    <t>TES.ktoe.BE.Res.HHnew.Thermal.WH.Solids.Solids</t>
  </si>
  <si>
    <t>TES.ktoe.BE.Res.HHnew.Thermal.WH.LPG.LPG</t>
  </si>
  <si>
    <t>TES.ktoe.BE.Res.HHnew.Thermal.WH.Oil.Oil_LiqBio</t>
  </si>
  <si>
    <t>TES.ktoe.BE.Res.HHnew.Thermal.WH.Gas.NG_Biogas</t>
  </si>
  <si>
    <t>TES.ktoe.BE.Res.HHnew.Thermal.WH.Biomass.Biomass_Waste</t>
  </si>
  <si>
    <t>TES.ktoe.BE.Res.HHnew.Thermal.WH.Geo.Geo</t>
  </si>
  <si>
    <t>TES.ktoe.BE.Res.HHnew.Thermal.WH.DistrHeat.Steam_Distr</t>
  </si>
  <si>
    <t>TES.ktoe.BE.Res.HHnew.Thermal.WH.Elc.Elec</t>
  </si>
  <si>
    <t>TES.ktoe.BE.Res.HHnew.Thermal.WH.TotalSolar.Solar</t>
  </si>
  <si>
    <t>TES.ktoe.BE.Res.HHnew.Thermal.CO</t>
  </si>
  <si>
    <t>TES.ktoe.BE.Res.HHnew.Thermal.CO.Solids.Solids</t>
  </si>
  <si>
    <t>TES.ktoe.BE.Res.HHnew.Thermal.CO.LPG.LPG</t>
  </si>
  <si>
    <t>TES.ktoe.BE.Res.HHnew.Thermal.CO.Gas.NG_Biogas</t>
  </si>
  <si>
    <t>TES.ktoe.BE.Res.HHnew.Thermal.CO.Biomass.Biomass_Waste</t>
  </si>
  <si>
    <t>TES.ktoe.BE.Res.HHnew.Thermal.CO.Elc.Elec</t>
  </si>
  <si>
    <t>BE - System efficiency indicator of new and renovated households</t>
  </si>
  <si>
    <t>Eff.ratio.BE.Res.HHnew.Thermal</t>
  </si>
  <si>
    <t>Eff.ratio.BE.Res.HHnew.Thermal.SH</t>
  </si>
  <si>
    <t>Eff.ratio.BE.Res.HHnew.Thermal.SH.Solids.Solids</t>
  </si>
  <si>
    <t>Eff.ratio.BE.Res.HHnew.Thermal.SH.LPG.LPG</t>
  </si>
  <si>
    <t>Eff.ratio.BE.Res.HHnew.Thermal.SH.Oil.Oil_LiqBio</t>
  </si>
  <si>
    <t>Eff.ratio.BE.Res.HHnew.Thermal.SH.Gas.NG_Biogas</t>
  </si>
  <si>
    <t>Eff.ratio.BE.Res.HHnew.Thermal.SH.Biomass.Biomass_Waste</t>
  </si>
  <si>
    <t>Eff.ratio.BE.Res.HHnew.Thermal.SH.Geo.Geo</t>
  </si>
  <si>
    <t>Eff.ratio.BE.Res.HHnew.Thermal.SH.DistrHeat.Steam_Distr</t>
  </si>
  <si>
    <t>Eff.ratio.BE.Res.HHnew.Thermal.SH.AdvElc.Elec</t>
  </si>
  <si>
    <t>Eff.ratio.BE.Res.HHnew.Thermal.SH.ConvElc.Elec</t>
  </si>
  <si>
    <t>Eff.ratio.BE.Res.HHnew.Thermal.SH.TotalCirculation.Elec</t>
  </si>
  <si>
    <t>Eff.ratio.BE.Res.HHnew.Thermal.SC</t>
  </si>
  <si>
    <t>Eff.ratio.BE.Res.HHnew.Thermal.SC.AC.Elec</t>
  </si>
  <si>
    <t>Eff.ratio.BE.Res.HHnew.Thermal.WH</t>
  </si>
  <si>
    <t>Eff.ratio.BE.Res.HHnew.Thermal.WH.Solids.Solids</t>
  </si>
  <si>
    <t>Eff.ratio.BE.Res.HHnew.Thermal.WH.LPG.LPG</t>
  </si>
  <si>
    <t>Eff.ratio.BE.Res.HHnew.Thermal.WH.Oil.Oil_LiqBio</t>
  </si>
  <si>
    <t>Eff.ratio.BE.Res.HHnew.Thermal.WH.Gas.NG_Biogas</t>
  </si>
  <si>
    <t>Eff.ratio.BE.Res.HHnew.Thermal.WH.Biomass.Biomass_Waste</t>
  </si>
  <si>
    <t>Eff.ratio.BE.Res.HHnew.Thermal.WH.Geo.Geo</t>
  </si>
  <si>
    <t>Eff.ratio.BE.Res.HHnew.Thermal.WH.DistrHeat.Steam_Distr</t>
  </si>
  <si>
    <t>Eff.ratio.BE.Res.HHnew.Thermal.WH.Elc.Elec</t>
  </si>
  <si>
    <t>Eff.ratio.BE.Res.HHnew.Thermal.WH.TotalSolar.Solar</t>
  </si>
  <si>
    <t>Eff.ratio.BE.Res.HHnew.Thermal.CO</t>
  </si>
  <si>
    <t>Eff.ratio.BE.Res.HHnew.Thermal.CO.Solids.Solids</t>
  </si>
  <si>
    <t>Eff.ratio.BE.Res.HHnew.Thermal.CO.LPG.LPG</t>
  </si>
  <si>
    <t>Eff.ratio.BE.Res.HHnew.Thermal.CO.Gas.NG_Biogas</t>
  </si>
  <si>
    <t>Eff.ratio.BE.Res.HHnew.Thermal.CO.Biomass.Biomass_Waste</t>
  </si>
  <si>
    <t>Eff.ratio.BE.Res.HHnew.Thermal.CO.Elc.Elec</t>
  </si>
  <si>
    <t>BE - CO2 emissions in new and renovated households</t>
  </si>
  <si>
    <t>EMI.ktCO2.BE.Res.HHnew.Thermal</t>
  </si>
  <si>
    <t>EMI.ktCO2.BE.Res.HHnew.Thermal.SH</t>
  </si>
  <si>
    <t>EMI.ktCO2.BE.Res.HHnew.Thermal.SH.Solids.Solids</t>
  </si>
  <si>
    <t>EMI.ktCO2.BE.Res.HHnew.Thermal.SH.LPG.LPG</t>
  </si>
  <si>
    <t>EMI.ktCO2.BE.Res.HHnew.Thermal.SH.Oil.Oil_LiqBio</t>
  </si>
  <si>
    <t>EMI.ktCO2.BE.Res.HHnew.Thermal.SH.Gas.NG_Biogas</t>
  </si>
  <si>
    <t>EMI.ktCO2.BE.Res.HHnew.Thermal.SH.Biomass.Biomass_Waste</t>
  </si>
  <si>
    <t>EMI.ktCO2.BE.Res.HHnew.Thermal.SH.Geo.Geo</t>
  </si>
  <si>
    <t>EMI.ktCO2.BE.Res.HHnew.Thermal.SH.DistrHeat.Steam_Distr</t>
  </si>
  <si>
    <t>EMI.ktCO2.BE.Res.HHnew.Thermal.SH.AdvElc.Elec</t>
  </si>
  <si>
    <t>EMI.ktCO2.BE.Res.HHnew.Thermal.SH.ConvElc.Elec</t>
  </si>
  <si>
    <t>EMI.ktCO2.BE.Res.HHnew.Thermal.SH.TotalCirculation.Elec</t>
  </si>
  <si>
    <t>EMI.ktCO2.BE.Res.HHnew.Thermal.SC</t>
  </si>
  <si>
    <t>EMI.ktCO2.BE.Res.HHnew.Thermal.SC.AC.Elec</t>
  </si>
  <si>
    <t>EMI.ktCO2.BE.Res.HHnew.Thermal.WH</t>
  </si>
  <si>
    <t>EMI.ktCO2.BE.Res.HHnew.Thermal.WH.Solids.Solids</t>
  </si>
  <si>
    <t>EMI.ktCO2.BE.Res.HHnew.Thermal.WH.LPG.LPG</t>
  </si>
  <si>
    <t>EMI.ktCO2.BE.Res.HHnew.Thermal.WH.Oil.Oil_LiqBio</t>
  </si>
  <si>
    <t>EMI.ktCO2.BE.Res.HHnew.Thermal.WH.Gas.NG_Biogas</t>
  </si>
  <si>
    <t>EMI.ktCO2.BE.Res.HHnew.Thermal.WH.Biomass.Biomass_Waste</t>
  </si>
  <si>
    <t>EMI.ktCO2.BE.Res.HHnew.Thermal.WH.Geo.Geo</t>
  </si>
  <si>
    <t>EMI.ktCO2.BE.Res.HHnew.Thermal.WH.DistrHeat.Steam_Distr</t>
  </si>
  <si>
    <t>EMI.ktCO2.BE.Res.HHnew.Thermal.WH.Elc.Elec</t>
  </si>
  <si>
    <t>EMI.ktCO2.BE.Res.HHnew.Thermal.WH.TotalSolar.Solar</t>
  </si>
  <si>
    <t>EMI.ktCO2.BE.Res.HHnew.Thermal.CO</t>
  </si>
  <si>
    <t>EMI.ktCO2.BE.Res.HHnew.Thermal.CO.Solids.Solids</t>
  </si>
  <si>
    <t>EMI.ktCO2.BE.Res.HHnew.Thermal.CO.LPG.LPG</t>
  </si>
  <si>
    <t>EMI.ktCO2.BE.Res.HHnew.Thermal.CO.Gas.NG_Biogas</t>
  </si>
  <si>
    <t>EMI.ktCO2.BE.Res.HHnew.Thermal.CO.Biomass.Biomass_Waste</t>
  </si>
  <si>
    <t>EMI.ktCO2.BE.Res.HHnew.Thermal.CO.Elc.Elec</t>
  </si>
  <si>
    <t>BE - Final energy consumption of new and renovated households (per household)</t>
  </si>
  <si>
    <t>FEC_per_household.kWh.BE.Res.HHnew.Thermal</t>
  </si>
  <si>
    <t>FEC_per_household.kWh.BE.Res.HHnew.Thermal.SH</t>
  </si>
  <si>
    <t>FEC_per_household.kWh.BE.Res.HHnew.Thermal.SH.Solids.Solids</t>
  </si>
  <si>
    <t>FEC_per_household.kWh.BE.Res.HHnew.Thermal.SH.LPG.LPG</t>
  </si>
  <si>
    <t>FEC_per_household.kWh.BE.Res.HHnew.Thermal.SH.Oil.Oil_LiqBio</t>
  </si>
  <si>
    <t>FEC_per_household.kWh.BE.Res.HHnew.Thermal.SH.Gas.NG_Biogas</t>
  </si>
  <si>
    <t>FEC_per_household.kWh.BE.Res.HHnew.Thermal.SH.Biomass.Biomass_Waste</t>
  </si>
  <si>
    <t>FEC_per_household.kWh.BE.Res.HHnew.Thermal.SH.Geo.Geo</t>
  </si>
  <si>
    <t>FEC_per_household.kWh.BE.Res.HHnew.Thermal.SH.DistrHeat.Steam_Distr</t>
  </si>
  <si>
    <t>FEC_per_household.kWh.BE.Res.HHnew.Thermal.SH.AdvElc.Elec</t>
  </si>
  <si>
    <t>FEC_per_household.kWh.BE.Res.HHnew.Thermal.SH.ConvElc.Elec</t>
  </si>
  <si>
    <t>FEC_per_household.kWh.BE.Res.HHnew.Thermal.SH.TotalCirculation.Elec</t>
  </si>
  <si>
    <t>FEC_per_household.kWh.BE.Res.HHnew.Thermal.SC</t>
  </si>
  <si>
    <t>FEC_per_household.kWh.BE.Res.HHnew.Thermal.SC.AC.Elec</t>
  </si>
  <si>
    <t>FEC_per_household.kWh.BE.Res.HHnew.Thermal.WH</t>
  </si>
  <si>
    <t>FEC_per_household.kWh.BE.Res.HHnew.Thermal.WH.Solids.Solids</t>
  </si>
  <si>
    <t>FEC_per_household.kWh.BE.Res.HHnew.Thermal.WH.LPG.LPG</t>
  </si>
  <si>
    <t>FEC_per_household.kWh.BE.Res.HHnew.Thermal.WH.Oil.Oil_LiqBio</t>
  </si>
  <si>
    <t>FEC_per_household.kWh.BE.Res.HHnew.Thermal.WH.Gas.NG_Biogas</t>
  </si>
  <si>
    <t>FEC_per_household.kWh.BE.Res.HHnew.Thermal.WH.Biomass.Biomass_Waste</t>
  </si>
  <si>
    <t>FEC_per_household.kWh.BE.Res.HHnew.Thermal.WH.Geo.Geo</t>
  </si>
  <si>
    <t>FEC_per_household.kWh.BE.Res.HHnew.Thermal.WH.DistrHeat.Steam_Distr</t>
  </si>
  <si>
    <t>FEC_per_household.kWh.BE.Res.HHnew.Thermal.WH.Elc.Elec</t>
  </si>
  <si>
    <t>FEC_per_household.kWh.BE.Res.HHnew.Thermal.WH.TotalSolar.Solar</t>
  </si>
  <si>
    <t>FEC_per_household.kWh.BE.Res.HHnew.Thermal.CO</t>
  </si>
  <si>
    <t>FEC_per_household.kWh.BE.Res.HHnew.Thermal.CO.Solids.Solids</t>
  </si>
  <si>
    <t>FEC_per_household.kWh.BE.Res.HHnew.Thermal.CO.LPG.LPG</t>
  </si>
  <si>
    <t>FEC_per_household.kWh.BE.Res.HHnew.Thermal.CO.Gas.NG_Biogas</t>
  </si>
  <si>
    <t>FEC_per_household.kWh.BE.Res.HHnew.Thermal.CO.Biomass.Biomass_Waste</t>
  </si>
  <si>
    <t>FEC_per_household.kWh.BE.Res.HHnew.Thermal.CO.Elc.Elec</t>
  </si>
  <si>
    <t>BE - Thermal energy service of new and renovated households (per household)</t>
  </si>
  <si>
    <t>TES_per_household.kWh.BE.Res.HHnew.Thermal</t>
  </si>
  <si>
    <t>TES_per_household.kWh.BE.Res.HHnew.Thermal.SH</t>
  </si>
  <si>
    <t>TES_per_household.kWh.BE.Res.HHnew.Thermal.SH.Solids.Solids</t>
  </si>
  <si>
    <t>TES_per_household.kWh.BE.Res.HHnew.Thermal.SH.LPG.LPG</t>
  </si>
  <si>
    <t>TES_per_household.kWh.BE.Res.HHnew.Thermal.SH.Oil.Oil_LiqBio</t>
  </si>
  <si>
    <t>TES_per_household.kWh.BE.Res.HHnew.Thermal.SH.Gas.NG_Biogas</t>
  </si>
  <si>
    <t>TES_per_household.kWh.BE.Res.HHnew.Thermal.SH.Biomass.Biomass_Waste</t>
  </si>
  <si>
    <t>TES_per_household.kWh.BE.Res.HHnew.Thermal.SH.Geo.Geo</t>
  </si>
  <si>
    <t>TES_per_household.kWh.BE.Res.HHnew.Thermal.SH.DistrHeat.Steam_Distr</t>
  </si>
  <si>
    <t>TES_per_household.kWh.BE.Res.HHnew.Thermal.SH.AdvElc.Elec</t>
  </si>
  <si>
    <t>TES_per_household.kWh.BE.Res.HHnew.Thermal.SH.ConvElc.Elec</t>
  </si>
  <si>
    <t>TES_per_household.kWh.BE.Res.HHnew.Thermal.SH.TotalCirculation.Elec</t>
  </si>
  <si>
    <t>TES_per_household.kWh.BE.Res.HHnew.Thermal.SC</t>
  </si>
  <si>
    <t>TES_per_household.kWh.BE.Res.HHnew.Thermal.SC.AC.Elec</t>
  </si>
  <si>
    <t>TES_per_household.kWh.BE.Res.HHnew.Thermal.WH</t>
  </si>
  <si>
    <t>TES_per_household.kWh.BE.Res.HHnew.Thermal.WH.Solids.Solids</t>
  </si>
  <si>
    <t>TES_per_household.kWh.BE.Res.HHnew.Thermal.WH.LPG.LPG</t>
  </si>
  <si>
    <t>TES_per_household.kWh.BE.Res.HHnew.Thermal.WH.Oil.Oil_LiqBio</t>
  </si>
  <si>
    <t>TES_per_household.kWh.BE.Res.HHnew.Thermal.WH.Gas.NG_Biogas</t>
  </si>
  <si>
    <t>TES_per_household.kWh.BE.Res.HHnew.Thermal.WH.Biomass.Biomass_Waste</t>
  </si>
  <si>
    <t>TES_per_household.kWh.BE.Res.HHnew.Thermal.WH.Geo.Geo</t>
  </si>
  <si>
    <t>TES_per_household.kWh.BE.Res.HHnew.Thermal.WH.DistrHeat.Steam_Distr</t>
  </si>
  <si>
    <t>TES_per_household.kWh.BE.Res.HHnew.Thermal.WH.Elc.Elec</t>
  </si>
  <si>
    <t>TES_per_household.kWh.BE.Res.HHnew.Thermal.WH.TotalSolar.Solar</t>
  </si>
  <si>
    <t>TES_per_household.kWh.BE.Res.HHnew.Thermal.CO</t>
  </si>
  <si>
    <t>TES_per_household.kWh.BE.Res.HHnew.Thermal.CO.Solids.Solids</t>
  </si>
  <si>
    <t>TES_per_household.kWh.BE.Res.HHnew.Thermal.CO.LPG.LPG</t>
  </si>
  <si>
    <t>TES_per_household.kWh.BE.Res.HHnew.Thermal.CO.Gas.NG_Biogas</t>
  </si>
  <si>
    <t>TES_per_household.kWh.BE.Res.HHnew.Thermal.CO.Biomass.Biomass_Waste</t>
  </si>
  <si>
    <t>TES_per_household.kWh.BE.Res.HHnew.Thermal.CO.Elc.Elec</t>
  </si>
  <si>
    <t>BE - CO2 emissions in new and renovated households (per household)</t>
  </si>
  <si>
    <t>EMI_per_household.kgCO2.BE.Res.HHnew.Thermal</t>
  </si>
  <si>
    <t>EMI_per_household.kgCO2.BE.Res.HHnew.Thermal.SH</t>
  </si>
  <si>
    <t>EMI_per_household.kgCO2.BE.Res.HHnew.Thermal.SH.Solids.Solids</t>
  </si>
  <si>
    <t>EMI_per_household.kgCO2.BE.Res.HHnew.Thermal.SH.LPG.LPG</t>
  </si>
  <si>
    <t>EMI_per_household.kgCO2.BE.Res.HHnew.Thermal.SH.Oil.Oil_LiqBio</t>
  </si>
  <si>
    <t>EMI_per_household.kgCO2.BE.Res.HHnew.Thermal.SH.Gas.NG_Biogas</t>
  </si>
  <si>
    <t>EMI_per_household.kgCO2.BE.Res.HHnew.Thermal.SH.Biomass.Biomass_Waste</t>
  </si>
  <si>
    <t>EMI_per_household.kgCO2.BE.Res.HHnew.Thermal.SH.Geo.Geo</t>
  </si>
  <si>
    <t>EMI_per_household.kgCO2.BE.Res.HHnew.Thermal.SH.DistrHeat.Steam_Distr</t>
  </si>
  <si>
    <t>EMI_per_household.kgCO2.BE.Res.HHnew.Thermal.SH.AdvElc.Elec</t>
  </si>
  <si>
    <t>EMI_per_household.kgCO2.BE.Res.HHnew.Thermal.SH.ConvElc.Elec</t>
  </si>
  <si>
    <t>EMI_per_household.kgCO2.BE.Res.HHnew.Thermal.SH.TotalCirculation.Elec</t>
  </si>
  <si>
    <t>EMI_per_household.kgCO2.BE.Res.HHnew.Thermal.SC</t>
  </si>
  <si>
    <t>EMI_per_household.kgCO2.BE.Res.HHnew.Thermal.SC.AC.Elec</t>
  </si>
  <si>
    <t>EMI_per_household.kgCO2.BE.Res.HHnew.Thermal.WH</t>
  </si>
  <si>
    <t>EMI_per_household.kgCO2.BE.Res.HHnew.Thermal.WH.Solids.Solids</t>
  </si>
  <si>
    <t>EMI_per_household.kgCO2.BE.Res.HHnew.Thermal.WH.LPG.LPG</t>
  </si>
  <si>
    <t>EMI_per_household.kgCO2.BE.Res.HHnew.Thermal.WH.Oil.Oil_LiqBio</t>
  </si>
  <si>
    <t>EMI_per_household.kgCO2.BE.Res.HHnew.Thermal.WH.Gas.NG_Biogas</t>
  </si>
  <si>
    <t>EMI_per_household.kgCO2.BE.Res.HHnew.Thermal.WH.Biomass.Biomass_Waste</t>
  </si>
  <si>
    <t>EMI_per_household.kgCO2.BE.Res.HHnew.Thermal.WH.Geo.Geo</t>
  </si>
  <si>
    <t>EMI_per_household.kgCO2.BE.Res.HHnew.Thermal.WH.DistrHeat.Steam_Distr</t>
  </si>
  <si>
    <t>EMI_per_household.kgCO2.BE.Res.HHnew.Thermal.WH.Elc.Elec</t>
  </si>
  <si>
    <t>EMI_per_household.kgCO2.BE.Res.HHnew.Thermal.WH.TotalSolar.Solar</t>
  </si>
  <si>
    <t>EMI_per_household.kgCO2.BE.Res.HHnew.Thermal.CO</t>
  </si>
  <si>
    <t>EMI_per_household.kgCO2.BE.Res.HHnew.Thermal.CO.Solids.Solids</t>
  </si>
  <si>
    <t>EMI_per_household.kgCO2.BE.Res.HHnew.Thermal.CO.LPG.LPG</t>
  </si>
  <si>
    <t>EMI_per_household.kgCO2.BE.Res.HHnew.Thermal.CO.Gas.NG_Biogas</t>
  </si>
  <si>
    <t>EMI_per_household.kgCO2.BE.Res.HHnew.Thermal.CO.Biomass.Biomass_Waste</t>
  </si>
  <si>
    <t>EMI_per_household.kgCO2.BE.Res.HHnew.Thermal.CO.Elc.Elec</t>
  </si>
  <si>
    <t>BE - Final energy consumption in new and renovated households per surface area</t>
  </si>
  <si>
    <t>FEC_per_sqm.kWh.BE.Res.HHnew.Thermal</t>
  </si>
  <si>
    <t>FEC_per_sqm.kWh.BE.Res.HHnew.Thermal.SH</t>
  </si>
  <si>
    <t>FEC_per_sqm.kWh.BE.Res.HHnew.Thermal.SH.Solids.Solids</t>
  </si>
  <si>
    <t>FEC_per_sqm.kWh.BE.Res.HHnew.Thermal.SH.LPG.LPG</t>
  </si>
  <si>
    <t>FEC_per_sqm.kWh.BE.Res.HHnew.Thermal.SH.Oil.Oil_LiqBio</t>
  </si>
  <si>
    <t>FEC_per_sqm.kWh.BE.Res.HHnew.Thermal.SH.Gas.NG_Biogas</t>
  </si>
  <si>
    <t>FEC_per_sqm.kWh.BE.Res.HHnew.Thermal.SH.Biomass.Biomass_Waste</t>
  </si>
  <si>
    <t>FEC_per_sqm.kWh.BE.Res.HHnew.Thermal.SH.Geo.Geo</t>
  </si>
  <si>
    <t>FEC_per_sqm.kWh.BE.Res.HHnew.Thermal.SH.DistrHeat.Steam_Distr</t>
  </si>
  <si>
    <t>FEC_per_sqm.kWh.BE.Res.HHnew.Thermal.SH.AdvElc.Elec</t>
  </si>
  <si>
    <t>FEC_per_sqm.kWh.BE.Res.HHnew.Thermal.SH.ConvElc.Elec</t>
  </si>
  <si>
    <t>FEC_per_sqm.kWh.BE.Res.HHnew.Thermal.SH.TotalCirculation.Elec</t>
  </si>
  <si>
    <t>FEC_per_sqm.kWh.BE.Res.HHnew.Thermal.SC</t>
  </si>
  <si>
    <t>FEC_per_sqm.kWh.BE.Res.HHnew.Thermal.SC.AC.Elec</t>
  </si>
  <si>
    <t>FEC_per_sqm.kWh.BE.Res.HHnew.Thermal.WH</t>
  </si>
  <si>
    <t>FEC_per_sqm.kWh.BE.Res.HHnew.Thermal.WH.Solids.Solids</t>
  </si>
  <si>
    <t>FEC_per_sqm.kWh.BE.Res.HHnew.Thermal.WH.LPG.LPG</t>
  </si>
  <si>
    <t>FEC_per_sqm.kWh.BE.Res.HHnew.Thermal.WH.Oil.Oil_LiqBio</t>
  </si>
  <si>
    <t>FEC_per_sqm.kWh.BE.Res.HHnew.Thermal.WH.Gas.NG_Biogas</t>
  </si>
  <si>
    <t>FEC_per_sqm.kWh.BE.Res.HHnew.Thermal.WH.Biomass.Biomass_Waste</t>
  </si>
  <si>
    <t>FEC_per_sqm.kWh.BE.Res.HHnew.Thermal.WH.Geo.Geo</t>
  </si>
  <si>
    <t>FEC_per_sqm.kWh.BE.Res.HHnew.Thermal.WH.DistrHeat.Steam_Distr</t>
  </si>
  <si>
    <t>FEC_per_sqm.kWh.BE.Res.HHnew.Thermal.WH.Elc.Elec</t>
  </si>
  <si>
    <t>FEC_per_sqm.kWh.BE.Res.HHnew.Thermal.WH.TotalSolar.Solar</t>
  </si>
  <si>
    <t>FEC_per_sqm.kWh.BE.Res.HHnew.Thermal.CO</t>
  </si>
  <si>
    <t>FEC_per_sqm.kWh.BE.Res.HHnew.Thermal.CO.Solids.Solids</t>
  </si>
  <si>
    <t>FEC_per_sqm.kWh.BE.Res.HHnew.Thermal.CO.LPG.LPG</t>
  </si>
  <si>
    <t>FEC_per_sqm.kWh.BE.Res.HHnew.Thermal.CO.Gas.NG_Biogas</t>
  </si>
  <si>
    <t>FEC_per_sqm.kWh.BE.Res.HHnew.Thermal.CO.Biomass.Biomass_Waste</t>
  </si>
  <si>
    <t>FEC_per_sqm.kWh.BE.Res.HHnew.Thermal.CO.Elc.Elec</t>
  </si>
  <si>
    <t>BE - Thermal energy service in new and renovated households per surface area</t>
  </si>
  <si>
    <t>TES_per_sqm.kWh.BE.Res.HHnew.Thermal</t>
  </si>
  <si>
    <t>TES_per_sqm.kWh.BE.Res.HHnew.Thermal.SH</t>
  </si>
  <si>
    <t>TES_per_sqm.kWh.BE.Res.HHnew.Thermal.SH.Solids.Solids</t>
  </si>
  <si>
    <t>TES_per_sqm.kWh.BE.Res.HHnew.Thermal.SH.LPG.LPG</t>
  </si>
  <si>
    <t>TES_per_sqm.kWh.BE.Res.HHnew.Thermal.SH.Oil.Oil_LiqBio</t>
  </si>
  <si>
    <t>TES_per_sqm.kWh.BE.Res.HHnew.Thermal.SH.Gas.NG_Biogas</t>
  </si>
  <si>
    <t>TES_per_sqm.kWh.BE.Res.HHnew.Thermal.SH.Biomass.Biomass_Waste</t>
  </si>
  <si>
    <t>TES_per_sqm.kWh.BE.Res.HHnew.Thermal.SH.Geo.Geo</t>
  </si>
  <si>
    <t>TES_per_sqm.kWh.BE.Res.HHnew.Thermal.SH.DistrHeat.Steam_Distr</t>
  </si>
  <si>
    <t>TES_per_sqm.kWh.BE.Res.HHnew.Thermal.SH.AdvElc.Elec</t>
  </si>
  <si>
    <t>TES_per_sqm.kWh.BE.Res.HHnew.Thermal.SH.ConvElc.Elec</t>
  </si>
  <si>
    <t>TES_per_sqm.kWh.BE.Res.HHnew.Thermal.SH.TotalCirculation.Elec</t>
  </si>
  <si>
    <t>TES_per_sqm.kWh.BE.Res.HHnew.Thermal.SC</t>
  </si>
  <si>
    <t>TES_per_sqm.kWh.BE.Res.HHnew.Thermal.SC.AC.Elec</t>
  </si>
  <si>
    <t>TES_per_sqm.kWh.BE.Res.HHnew.Thermal.WH</t>
  </si>
  <si>
    <t>TES_per_sqm.kWh.BE.Res.HHnew.Thermal.WH.Solids.Solids</t>
  </si>
  <si>
    <t>TES_per_sqm.kWh.BE.Res.HHnew.Thermal.WH.LPG.LPG</t>
  </si>
  <si>
    <t>TES_per_sqm.kWh.BE.Res.HHnew.Thermal.WH.Oil.Oil_LiqBio</t>
  </si>
  <si>
    <t>TES_per_sqm.kWh.BE.Res.HHnew.Thermal.WH.Gas.NG_Biogas</t>
  </si>
  <si>
    <t>TES_per_sqm.kWh.BE.Res.HHnew.Thermal.WH.Biomass.Biomass_Waste</t>
  </si>
  <si>
    <t>TES_per_sqm.kWh.BE.Res.HHnew.Thermal.WH.Geo.Geo</t>
  </si>
  <si>
    <t>TES_per_sqm.kWh.BE.Res.HHnew.Thermal.WH.DistrHeat.Steam_Distr</t>
  </si>
  <si>
    <t>TES_per_sqm.kWh.BE.Res.HHnew.Thermal.WH.Elc.Elec</t>
  </si>
  <si>
    <t>TES_per_sqm.kWh.BE.Res.HHnew.Thermal.WH.TotalSolar.Solar</t>
  </si>
  <si>
    <t>TES_per_sqm.kWh.BE.Res.HHnew.Thermal.CO</t>
  </si>
  <si>
    <t>TES_per_sqm.kWh.BE.Res.HHnew.Thermal.CO.Solids.Solids</t>
  </si>
  <si>
    <t>TES_per_sqm.kWh.BE.Res.HHnew.Thermal.CO.LPG.LPG</t>
  </si>
  <si>
    <t>TES_per_sqm.kWh.BE.Res.HHnew.Thermal.CO.Gas.NG_Biogas</t>
  </si>
  <si>
    <t>TES_per_sqm.kWh.BE.Res.HHnew.Thermal.CO.Biomass.Biomass_Waste</t>
  </si>
  <si>
    <t>TES_per_sqm.kWh.BE.Res.HHnew.Thermal.CO.Elc.Elec</t>
  </si>
  <si>
    <t>BE - CO2 emissions in new and renovated households per surface area</t>
  </si>
  <si>
    <t>EMI_per_sqm.kgCO2.BE.Res.HHnew.Thermal</t>
  </si>
  <si>
    <t>EMI_per_sqm.kgCO2.BE.Res.HHnew.Thermal.SH</t>
  </si>
  <si>
    <t>EMI_per_sqm.kgCO2.BE.Res.HHnew.Thermal.SH.Solids.Solids</t>
  </si>
  <si>
    <t>EMI_per_sqm.kgCO2.BE.Res.HHnew.Thermal.SH.LPG.LPG</t>
  </si>
  <si>
    <t>EMI_per_sqm.kgCO2.BE.Res.HHnew.Thermal.SH.Oil.Oil_LiqBio</t>
  </si>
  <si>
    <t>EMI_per_sqm.kgCO2.BE.Res.HHnew.Thermal.SH.Gas.NG_Biogas</t>
  </si>
  <si>
    <t>EMI_per_sqm.kgCO2.BE.Res.HHnew.Thermal.SH.Biomass.Biomass_Waste</t>
  </si>
  <si>
    <t>EMI_per_sqm.kgCO2.BE.Res.HHnew.Thermal.SH.Geo.Geo</t>
  </si>
  <si>
    <t>EMI_per_sqm.kgCO2.BE.Res.HHnew.Thermal.SH.DistrHeat.Steam_Distr</t>
  </si>
  <si>
    <t>EMI_per_sqm.kgCO2.BE.Res.HHnew.Thermal.SH.AdvElc.Elec</t>
  </si>
  <si>
    <t>EMI_per_sqm.kgCO2.BE.Res.HHnew.Thermal.SH.ConvElc.Elec</t>
  </si>
  <si>
    <t>EMI_per_sqm.kgCO2.BE.Res.HHnew.Thermal.SH.TotalCirculation.Elec</t>
  </si>
  <si>
    <t>EMI_per_sqm.kgCO2.BE.Res.HHnew.Thermal.SC</t>
  </si>
  <si>
    <t>EMI_per_sqm.kgCO2.BE.Res.HHnew.Thermal.SC.AC.Elec</t>
  </si>
  <si>
    <t>EMI_per_sqm.kgCO2.BE.Res.HHnew.Thermal.WH</t>
  </si>
  <si>
    <t>EMI_per_sqm.kgCO2.BE.Res.HHnew.Thermal.WH.Solids.Solids</t>
  </si>
  <si>
    <t>EMI_per_sqm.kgCO2.BE.Res.HHnew.Thermal.WH.LPG.LPG</t>
  </si>
  <si>
    <t>EMI_per_sqm.kgCO2.BE.Res.HHnew.Thermal.WH.Oil.Oil_LiqBio</t>
  </si>
  <si>
    <t>EMI_per_sqm.kgCO2.BE.Res.HHnew.Thermal.WH.Gas.NG_Biogas</t>
  </si>
  <si>
    <t>EMI_per_sqm.kgCO2.BE.Res.HHnew.Thermal.WH.Biomass.Biomass_Waste</t>
  </si>
  <si>
    <t>EMI_per_sqm.kgCO2.BE.Res.HHnew.Thermal.WH.Geo.Geo</t>
  </si>
  <si>
    <t>EMI_per_sqm.kgCO2.BE.Res.HHnew.Thermal.WH.DistrHeat.Steam_Distr</t>
  </si>
  <si>
    <t>EMI_per_sqm.kgCO2.BE.Res.HHnew.Thermal.WH.Elc.Elec</t>
  </si>
  <si>
    <t>EMI_per_sqm.kgCO2.BE.Res.HHnew.Thermal.WH.TotalSolar.Solar</t>
  </si>
  <si>
    <t>EMI_per_sqm.kgCO2.BE.Res.HHnew.Thermal.CO</t>
  </si>
  <si>
    <t>EMI_per_sqm.kgCO2.BE.Res.HHnew.Thermal.CO.Solids.Solids</t>
  </si>
  <si>
    <t>EMI_per_sqm.kgCO2.BE.Res.HHnew.Thermal.CO.LPG.LPG</t>
  </si>
  <si>
    <t>EMI_per_sqm.kgCO2.BE.Res.HHnew.Thermal.CO.Gas.NG_Biogas</t>
  </si>
  <si>
    <t>EMI_per_sqm.kgCO2.BE.Res.HHnew.Thermal.CO.Biomass.Biomass_Waste</t>
  </si>
  <si>
    <t>EMI_per_sqm.kgCO2.BE.Res.HHnew.Thermal.CO.Elc.Elec</t>
  </si>
  <si>
    <t>FEC.ktoe.BE.Res.HH.Appl.RF</t>
  </si>
  <si>
    <t>FEC.ktoe.BE.Res.HH.Appl.WM</t>
  </si>
  <si>
    <t>FEC.ktoe.BE.Res.HH.Appl.DR</t>
  </si>
  <si>
    <t>FEC.ktoe.BE.Res.HH.Appl.DW</t>
  </si>
  <si>
    <t>FEC.ktoe.BE.Res.HH.Appl.TV</t>
  </si>
  <si>
    <t>FEC.ktoe.BE.Res.HH.Appl.IT</t>
  </si>
  <si>
    <t>FEC.ktoe.BE.Res.HH.Appl.LI</t>
  </si>
  <si>
    <t>FEC.ktoe.BE.Res.HH.Appl.OA</t>
  </si>
  <si>
    <t>Size.MW.BE.Res.HH.Appl</t>
  </si>
  <si>
    <t>Size.MW.BE.Res.HH.Appl.RF</t>
  </si>
  <si>
    <t>Size.MW.BE.Res.HH.Appl.WM</t>
  </si>
  <si>
    <t>Size.MW.BE.Res.HH.Appl.DR</t>
  </si>
  <si>
    <t>Size.MW.BE.Res.HH.Appl.DW</t>
  </si>
  <si>
    <t>Size.MW.BE.Res.HH.Appl.TV</t>
  </si>
  <si>
    <t>Size.MW.BE.Res.HH.Appl.IT</t>
  </si>
  <si>
    <t>Size.MW.BE.Res.HH.Appl.LI</t>
  </si>
  <si>
    <t>Size.MW.BE.Res.HH.Appl.OA</t>
  </si>
  <si>
    <t>NUM.number.BE.Res.HH.Appl.RF</t>
  </si>
  <si>
    <t>NUM.number.BE.Res.HH.Appl.WM</t>
  </si>
  <si>
    <t>NUM.number.BE.Res.HH.Appl.DR</t>
  </si>
  <si>
    <t>NUM.number.BE.Res.HH.Appl.DW</t>
  </si>
  <si>
    <t>NUM.number.BE.Res.HH.Appl.TV</t>
  </si>
  <si>
    <t>NUM.number.BE.Res.HH.Appl.IT</t>
  </si>
  <si>
    <t>NUM.number.BE.Res.HH.Appl.LI</t>
  </si>
  <si>
    <t>NUM.number.BE.Res.HH.Appl.OA</t>
  </si>
  <si>
    <t>NUM.number.BE.Res.HH.Applnew.RF</t>
  </si>
  <si>
    <t>NUM.number.BE.Res.HH.Applnew.WM</t>
  </si>
  <si>
    <t>NUM.number.BE.Res.HH.Applnew.DR</t>
  </si>
  <si>
    <t>NUM.number.BE.Res.HH.Applnew.DW</t>
  </si>
  <si>
    <t>NUM.number.BE.Res.HH.Applnew.TV</t>
  </si>
  <si>
    <t>NUM.number.BE.Res.HH.Applnew.IT</t>
  </si>
  <si>
    <t>NUM.number.BE.Res.HH.Applnew.LI</t>
  </si>
  <si>
    <t>NUM.number.BE.Res.HH.Applnew.OA</t>
  </si>
  <si>
    <t>NUM.number.BE.Res.HH.Applrepl.RF</t>
  </si>
  <si>
    <t>NUM.number.BE.Res.HH.Applrepl.WM</t>
  </si>
  <si>
    <t>NUM.number.BE.Res.HH.Applrepl.DR</t>
  </si>
  <si>
    <t>NUM.number.BE.Res.HH.Applrepl.DW</t>
  </si>
  <si>
    <t>NUM.number.BE.Res.HH.Applrepl.TV</t>
  </si>
  <si>
    <t>NUM.number.BE.Res.HH.Applrepl.IT</t>
  </si>
  <si>
    <t>NUM.number.BE.Res.HH.Applrepl.LI</t>
  </si>
  <si>
    <t>NUM.number.BE.Res.HH.Applrepl.OA</t>
  </si>
  <si>
    <t>Op.hours.BE.Res.HH.Appl.RF</t>
  </si>
  <si>
    <t>Op.hours.BE.Res.HH.Appl.WM</t>
  </si>
  <si>
    <t>Op.hours.BE.Res.HH.Appl.DR</t>
  </si>
  <si>
    <t>Op.hours.BE.Res.HH.Appl.DW</t>
  </si>
  <si>
    <t>Op.hours.BE.Res.HH.Appl.TV</t>
  </si>
  <si>
    <t>Op.hours.BE.Res.HH.Appl.IT</t>
  </si>
  <si>
    <t>Op.hours.BE.Res.HH.Appl.LI</t>
  </si>
  <si>
    <t>Op.hours.BE.Res.HH.Appl.OA</t>
  </si>
  <si>
    <t>Size_per_appl.W.BE.Res.HH.Appl.RF</t>
  </si>
  <si>
    <t>Size_per_appl.W.BE.Res.HH.Appl.WM</t>
  </si>
  <si>
    <t>Size_per_appl.W.BE.Res.HH.Appl.DR</t>
  </si>
  <si>
    <t>Size_per_appl.W.BE.Res.HH.Appl.DW</t>
  </si>
  <si>
    <t>Size_per_appl.W.BE.Res.HH.Appl.TV</t>
  </si>
  <si>
    <t>Size_per_appl.W.BE.Res.HH.Appl.IT</t>
  </si>
  <si>
    <t>Size_per_appl.W.BE.Res.HH.Appl.LI</t>
  </si>
  <si>
    <t>Size_per_appl.W.BE.Res.HH.Appl.OA</t>
  </si>
  <si>
    <t>Size_per_appl.W.BE.Res.HH.Applnew.RF</t>
  </si>
  <si>
    <t>Size_per_appl.W.BE.Res.HH.Applnew.WM</t>
  </si>
  <si>
    <t>Size_per_appl.W.BE.Res.HH.Applnew.DR</t>
  </si>
  <si>
    <t>Size_per_appl.W.BE.Res.HH.Applnew.DW</t>
  </si>
  <si>
    <t>Size_per_appl.W.BE.Res.HH.Applnew.TV</t>
  </si>
  <si>
    <t>Size_per_appl.W.BE.Res.HH.Applnew.IT</t>
  </si>
  <si>
    <t>Size_per_appl.W.BE.Res.HH.Applnew.LI</t>
  </si>
  <si>
    <t>Size_per_appl.W.BE.Res.HH.Applnew.OA</t>
  </si>
  <si>
    <t>NUM.number_per_household.BE.Res.HH.Appl.RF</t>
  </si>
  <si>
    <t>NUM.number_per_household.BE.Res.HH.Appl.WM</t>
  </si>
  <si>
    <t>NUM.number_per_household.BE.Res.HH.Appl.DR</t>
  </si>
  <si>
    <t>NUM.number_per_household.BE.Res.HH.Appl.DW</t>
  </si>
  <si>
    <t>NUM.number_per_household.BE.Res.HH.Appl.TV</t>
  </si>
  <si>
    <t>NUM.number_per_household.BE.Res.HH.Appl.IT</t>
  </si>
  <si>
    <t>NUM.number_per_household.BE.Res.HH.Appl.LI</t>
  </si>
  <si>
    <t>NUM.number_per_household.BE.Res.HH.Appl.OA</t>
  </si>
  <si>
    <t>Size_per_household.W.BE.Res.HH.Appl.RF</t>
  </si>
  <si>
    <t>Size_per_household.W.BE.Res.HH.Appl.WM</t>
  </si>
  <si>
    <t>Size_per_household.W.BE.Res.HH.Appl.DR</t>
  </si>
  <si>
    <t>Size_per_household.W.BE.Res.HH.Appl.DW</t>
  </si>
  <si>
    <t>Size_per_household.W.BE.Res.HH.Appl.TV</t>
  </si>
  <si>
    <t>Size_per_household.W.BE.Res.HH.Appl.IT</t>
  </si>
  <si>
    <t>Size_per_household.W.BE.Res.HH.Appl.LI</t>
  </si>
  <si>
    <t>Size_per_household.W.BE.Res.HH.Appl.OA</t>
  </si>
  <si>
    <t>FEC_per_household.kWh.BE.Res.HH.Appl.RF</t>
  </si>
  <si>
    <t>FEC_per_household.kWh.BE.Res.HH.Appl.WM</t>
  </si>
  <si>
    <t>FEC_per_household.kWh.BE.Res.HH.Appl.DR</t>
  </si>
  <si>
    <t>FEC_per_household.kWh.BE.Res.HH.Appl.DW</t>
  </si>
  <si>
    <t>FEC_per_household.kWh.BE.Res.HH.Appl.TV</t>
  </si>
  <si>
    <t>FEC_per_household.kWh.BE.Res.HH.Appl.IT</t>
  </si>
  <si>
    <t>FEC_per_household.kWh.BE.Res.HH.Appl.LI</t>
  </si>
  <si>
    <t>FEC_per_household.kWh.BE.Res.HH.Appl.OA</t>
  </si>
  <si>
    <t>Lumens_per_household.lumen.BE.Res.HH.Appl.LI</t>
  </si>
  <si>
    <t>BE - Number of households (detailed structure)</t>
  </si>
  <si>
    <t>NUM.number.BE.Res.HH.Thermal.SH.Solids.SH</t>
  </si>
  <si>
    <t>NUM.number.BE.Res.HH.Thermal.SH.Solids.SC.AC</t>
  </si>
  <si>
    <t>NUM.number.BE.Res.HH.Thermal.SH.Solids.WH.Solids.NoSolar</t>
  </si>
  <si>
    <t>NUM.number.BE.Res.HH.Thermal.SH.Solids.WH.LPG.NoSolar</t>
  </si>
  <si>
    <t>NUM.number.BE.Res.HH.Thermal.SH.Solids.WH.LPG.Solar</t>
  </si>
  <si>
    <t>NUM.number.BE.Res.HH.Thermal.SH.Solids.WH.Elc.NoSolar</t>
  </si>
  <si>
    <t>NUM.number.BE.Res.HH.Thermal.SH.Solids.WH.Elc.Solar</t>
  </si>
  <si>
    <t>NUM.number.BE.Res.HH.Thermal.SH.Solids.CO.Solids</t>
  </si>
  <si>
    <t>NUM.number.BE.Res.HH.Thermal.SH.Solids.CO.LPG</t>
  </si>
  <si>
    <t>NUM.number.BE.Res.HH.Thermal.SH.Solids.CO.Elc</t>
  </si>
  <si>
    <t>NUM.number.BE.Res.HH.Thermal.SH.LPG.SH</t>
  </si>
  <si>
    <t>NUM.number.BE.Res.HH.Thermal.SH.LPG.SC.AC</t>
  </si>
  <si>
    <t>NUM.number.BE.Res.HH.Thermal.SH.LPG.WH.LPG.NoSolar</t>
  </si>
  <si>
    <t>NUM.number.BE.Res.HH.Thermal.SH.LPG.WH.LPG.Solar</t>
  </si>
  <si>
    <t>NUM.number.BE.Res.HH.Thermal.SH.LPG.WH.Elc.NoSolar</t>
  </si>
  <si>
    <t>NUM.number.BE.Res.HH.Thermal.SH.LPG.WH.Elc.Solar</t>
  </si>
  <si>
    <t>NUM.number.BE.Res.HH.Thermal.SH.LPG.CO.LPG</t>
  </si>
  <si>
    <t>NUM.number.BE.Res.HH.Thermal.SH.LPG.CO.Elc</t>
  </si>
  <si>
    <t>NUM.number.BE.Res.HH.Thermal.SH.Oil.SH</t>
  </si>
  <si>
    <t>NUM.number.BE.Res.HH.Thermal.SH.Oil.SC.AC</t>
  </si>
  <si>
    <t>NUM.number.BE.Res.HH.Thermal.SH.Oil.WH.Oil.NoSolar</t>
  </si>
  <si>
    <t>NUM.number.BE.Res.HH.Thermal.SH.Oil.WH.Oil.Solar</t>
  </si>
  <si>
    <t>NUM.number.BE.Res.HH.Thermal.SH.Oil.WH.Elc.NoSolar</t>
  </si>
  <si>
    <t>NUM.number.BE.Res.HH.Thermal.SH.Oil.WH.Elc.Solar</t>
  </si>
  <si>
    <t>NUM.number.BE.Res.HH.Thermal.SH.Oil.CO.LPG</t>
  </si>
  <si>
    <t>NUM.number.BE.Res.HH.Thermal.SH.Oil.CO.Elc</t>
  </si>
  <si>
    <t>NUM.number.BE.Res.HH.Thermal.SH.Gas.SH</t>
  </si>
  <si>
    <t>NUM.number.BE.Res.HH.Thermal.SH.Gas.SC.AC</t>
  </si>
  <si>
    <t>NUM.number.BE.Res.HH.Thermal.SH.Gas.WH.Gas.NoSolar</t>
  </si>
  <si>
    <t>NUM.number.BE.Res.HH.Thermal.SH.Gas.WH.Gas.Solar</t>
  </si>
  <si>
    <t>NUM.number.BE.Res.HH.Thermal.SH.Gas.WH.Elc.NoSolar</t>
  </si>
  <si>
    <t>NUM.number.BE.Res.HH.Thermal.SH.Gas.WH.Elc.Solar</t>
  </si>
  <si>
    <t>NUM.number.BE.Res.HH.Thermal.SH.Gas.CO.Gas</t>
  </si>
  <si>
    <t>NUM.number.BE.Res.HH.Thermal.SH.Gas.CO.Elc</t>
  </si>
  <si>
    <t>NUM.number.BE.Res.HH.Thermal.SH.Biomass.SH</t>
  </si>
  <si>
    <t>NUM.number.BE.Res.HH.Thermal.SH.Biomass.SC.AC</t>
  </si>
  <si>
    <t>NUM.number.BE.Res.HH.Thermal.SH.Biomass.WH.Biomass.NoSolar</t>
  </si>
  <si>
    <t>NUM.number.BE.Res.HH.Thermal.SH.Biomass.WH.Biomass.Solar</t>
  </si>
  <si>
    <t>NUM.number.BE.Res.HH.Thermal.SH.Biomass.WH.LPG.NoSolar</t>
  </si>
  <si>
    <t>NUM.number.BE.Res.HH.Thermal.SH.Biomass.WH.LPG.Solar</t>
  </si>
  <si>
    <t>NUM.number.BE.Res.HH.Thermal.SH.Biomass.WH.Elc.NoSolar</t>
  </si>
  <si>
    <t>NUM.number.BE.Res.HH.Thermal.SH.Biomass.WH.Elc.Solar</t>
  </si>
  <si>
    <t>NUM.number.BE.Res.HH.Thermal.SH.Biomass.CO.Biomass</t>
  </si>
  <si>
    <t>NUM.number.BE.Res.HH.Thermal.SH.Biomass.CO.LPG</t>
  </si>
  <si>
    <t>NUM.number.BE.Res.HH.Thermal.SH.Biomass.CO.Elc</t>
  </si>
  <si>
    <t>NUM.number.BE.Res.HH.Thermal.SH.Geo.SH</t>
  </si>
  <si>
    <t>NUM.number.BE.Res.HH.Thermal.SH.Geo.SC.AC</t>
  </si>
  <si>
    <t>NUM.number.BE.Res.HH.Thermal.SH.Geo.WH.Geo.NoSolar</t>
  </si>
  <si>
    <t>NUM.number.BE.Res.HH.Thermal.SH.Geo.WH.Geo.Solar</t>
  </si>
  <si>
    <t>NUM.number.BE.Res.HH.Thermal.SH.Geo.WH.Elc.NoSolar</t>
  </si>
  <si>
    <t>NUM.number.BE.Res.HH.Thermal.SH.Geo.WH.Elc.Solar</t>
  </si>
  <si>
    <t>NUM.number.BE.Res.HH.Thermal.SH.Geo.CO.LPG</t>
  </si>
  <si>
    <t>NUM.number.BE.Res.HH.Thermal.SH.Geo.CO.Elc</t>
  </si>
  <si>
    <t>NUM.number.BE.Res.HH.Thermal.SH.DistrHeat.SH</t>
  </si>
  <si>
    <t>NUM.number.BE.Res.HH.Thermal.SH.DistrHeat.SC.AC</t>
  </si>
  <si>
    <t>NUM.number.BE.Res.HH.Thermal.SH.DistrHeat.WH.DistrHeat.NoSolar</t>
  </si>
  <si>
    <t>NUM.number.BE.Res.HH.Thermal.SH.DistrHeat.WH.DistrHeat.Solar</t>
  </si>
  <si>
    <t>NUM.number.BE.Res.HH.Thermal.SH.DistrHeat.WH.Elc.NoSolar</t>
  </si>
  <si>
    <t>NUM.number.BE.Res.HH.Thermal.SH.DistrHeat.WH.Elc.Solar</t>
  </si>
  <si>
    <t>NUM.number.BE.Res.HH.Thermal.SH.DistrHeat.CO.LPG</t>
  </si>
  <si>
    <t>NUM.number.BE.Res.HH.Thermal.SH.DistrHeat.CO.Elc</t>
  </si>
  <si>
    <t>NUM.number.BE.Res.HH.Thermal.SH.AdvElc.SH</t>
  </si>
  <si>
    <t>NUM.number.BE.Res.HH.Thermal.SH.AdvElc.SC.AC</t>
  </si>
  <si>
    <t>NUM.number.BE.Res.HH.Thermal.SH.AdvElc.WH.LPG.NoSolar</t>
  </si>
  <si>
    <t>NUM.number.BE.Res.HH.Thermal.SH.AdvElc.WH.LPG.Solar</t>
  </si>
  <si>
    <t>NUM.number.BE.Res.HH.Thermal.SH.AdvElc.WH.Elc.NoSolar</t>
  </si>
  <si>
    <t>NUM.number.BE.Res.HH.Thermal.SH.AdvElc.WH.Elc.Solar</t>
  </si>
  <si>
    <t>NUM.number.BE.Res.HH.Thermal.SH.AdvElc.CO.LPG</t>
  </si>
  <si>
    <t>NUM.number.BE.Res.HH.Thermal.SH.AdvElc.CO.Elc</t>
  </si>
  <si>
    <t>NUM.number.BE.Res.HH.Thermal.SH.ConvElc.SH</t>
  </si>
  <si>
    <t>NUM.number.BE.Res.HH.Thermal.SH.ConvElc.SC.AC</t>
  </si>
  <si>
    <t>NUM.number.BE.Res.HH.Thermal.SH.ConvElc.WH.LPG.NoSolar</t>
  </si>
  <si>
    <t>NUM.number.BE.Res.HH.Thermal.SH.ConvElc.WH.LPG.Solar</t>
  </si>
  <si>
    <t>NUM.number.BE.Res.HH.Thermal.SH.ConvElc.WH.Elc.NoSolar</t>
  </si>
  <si>
    <t>NUM.number.BE.Res.HH.Thermal.SH.ConvElc.WH.Elc.Solar</t>
  </si>
  <si>
    <t>NUM.number.BE.Res.HH.Thermal.SH.ConvElc.CO.LPG</t>
  </si>
  <si>
    <t>NUM.number.BE.Res.HH.Thermal.SH.ConvElc.CO.Elc</t>
  </si>
  <si>
    <t>BE - Retired equipment (detailed structure)</t>
  </si>
  <si>
    <t>NUM.number.BE.Res.HH.ThermalOut.SH.Solids</t>
  </si>
  <si>
    <t>NUM.number.BE.Res.HH.ThermalOut.SH.Solids.SH</t>
  </si>
  <si>
    <t>NUM.number.BE.Res.HH.ThermalOut.SH.Solids.SC.AC</t>
  </si>
  <si>
    <t>NUM.number.BE.Res.HH.ThermalOut.SH.Solids.WH.Solids.NoSolar</t>
  </si>
  <si>
    <t>NUM.number.BE.Res.HH.ThermalOut.SH.Solids.WH.LPG.NoSolar</t>
  </si>
  <si>
    <t>NUM.number.BE.Res.HH.ThermalOut.SH.Solids.WH.LPG.Solar</t>
  </si>
  <si>
    <t>NUM.number.BE.Res.HH.ThermalOut.SH.Solids.WH.Elc.NoSolar</t>
  </si>
  <si>
    <t>NUM.number.BE.Res.HH.ThermalOut.SH.Solids.WH.Elc.Solar</t>
  </si>
  <si>
    <t>NUM.number.BE.Res.HH.ThermalOut.SH.Solids.CO.Solids</t>
  </si>
  <si>
    <t>NUM.number.BE.Res.HH.ThermalOut.SH.Solids.CO.LPG</t>
  </si>
  <si>
    <t>NUM.number.BE.Res.HH.ThermalOut.SH.Solids.CO.Elc</t>
  </si>
  <si>
    <t>NUM.number.BE.Res.HH.ThermalOut.SH.LPG</t>
  </si>
  <si>
    <t>NUM.number.BE.Res.HH.ThermalOut.SH.LPG.SH</t>
  </si>
  <si>
    <t>NUM.number.BE.Res.HH.ThermalOut.SH.LPG.SC.AC</t>
  </si>
  <si>
    <t>NUM.number.BE.Res.HH.ThermalOut.SH.LPG.WH.LPG.NoSolar</t>
  </si>
  <si>
    <t>NUM.number.BE.Res.HH.ThermalOut.SH.LPG.WH.LPG.Solar</t>
  </si>
  <si>
    <t>NUM.number.BE.Res.HH.ThermalOut.SH.LPG.WH.Elc.NoSolar</t>
  </si>
  <si>
    <t>NUM.number.BE.Res.HH.ThermalOut.SH.LPG.WH.Elc.Solar</t>
  </si>
  <si>
    <t>NUM.number.BE.Res.HH.ThermalOut.SH.LPG.CO.LPG</t>
  </si>
  <si>
    <t>NUM.number.BE.Res.HH.ThermalOut.SH.LPG.CO.Elc</t>
  </si>
  <si>
    <t>NUM.number.BE.Res.HH.ThermalOut.SH.Oil</t>
  </si>
  <si>
    <t>NUM.number.BE.Res.HH.ThermalOut.SH.Oil.SH</t>
  </si>
  <si>
    <t>NUM.number.BE.Res.HH.ThermalOut.SH.Oil.SC.AC</t>
  </si>
  <si>
    <t>NUM.number.BE.Res.HH.ThermalOut.SH.Oil.WH.Oil.NoSolar</t>
  </si>
  <si>
    <t>NUM.number.BE.Res.HH.ThermalOut.SH.Oil.WH.Oil.Solar</t>
  </si>
  <si>
    <t>NUM.number.BE.Res.HH.ThermalOut.SH.Oil.WH.Elc.NoSolar</t>
  </si>
  <si>
    <t>NUM.number.BE.Res.HH.ThermalOut.SH.Oil.WH.Elc.Solar</t>
  </si>
  <si>
    <t>NUM.number.BE.Res.HH.ThermalOut.SH.Oil.CO.LPG</t>
  </si>
  <si>
    <t>NUM.number.BE.Res.HH.ThermalOut.SH.Oil.CO.Elc</t>
  </si>
  <si>
    <t>NUM.number.BE.Res.HH.ThermalOut.SH.Gas</t>
  </si>
  <si>
    <t>NUM.number.BE.Res.HH.ThermalOut.SH.Gas.SH</t>
  </si>
  <si>
    <t>NUM.number.BE.Res.HH.ThermalOut.SH.Gas.SC.AC</t>
  </si>
  <si>
    <t>NUM.number.BE.Res.HH.ThermalOut.SH.Gas.WH.Gas.NoSolar</t>
  </si>
  <si>
    <t>NUM.number.BE.Res.HH.ThermalOut.SH.Gas.WH.Gas.Solar</t>
  </si>
  <si>
    <t>NUM.number.BE.Res.HH.ThermalOut.SH.Gas.WH.Elc.NoSolar</t>
  </si>
  <si>
    <t>NUM.number.BE.Res.HH.ThermalOut.SH.Gas.WH.Elc.Solar</t>
  </si>
  <si>
    <t>NUM.number.BE.Res.HH.ThermalOut.SH.Gas.CO.Gas</t>
  </si>
  <si>
    <t>NUM.number.BE.Res.HH.ThermalOut.SH.Gas.CO.Elc</t>
  </si>
  <si>
    <t>NUM.number.BE.Res.HH.ThermalOut.SH.Biomass</t>
  </si>
  <si>
    <t>NUM.number.BE.Res.HH.ThermalOut.SH.Biomass.SH</t>
  </si>
  <si>
    <t>NUM.number.BE.Res.HH.ThermalOut.SH.Biomass.SC.AC</t>
  </si>
  <si>
    <t>NUM.number.BE.Res.HH.ThermalOut.SH.Biomass.WH.Biomass.NoSolar</t>
  </si>
  <si>
    <t>NUM.number.BE.Res.HH.ThermalOut.SH.Biomass.WH.Biomass.Solar</t>
  </si>
  <si>
    <t>NUM.number.BE.Res.HH.ThermalOut.SH.Biomass.WH.LPG.NoSolar</t>
  </si>
  <si>
    <t>NUM.number.BE.Res.HH.ThermalOut.SH.Biomass.WH.LPG.Solar</t>
  </si>
  <si>
    <t>NUM.number.BE.Res.HH.ThermalOut.SH.Biomass.WH.Elc.NoSolar</t>
  </si>
  <si>
    <t>NUM.number.BE.Res.HH.ThermalOut.SH.Biomass.WH.Elc.Solar</t>
  </si>
  <si>
    <t>NUM.number.BE.Res.HH.ThermalOut.SH.Biomass.CO.Biomass</t>
  </si>
  <si>
    <t>NUM.number.BE.Res.HH.ThermalOut.SH.Biomass.CO.LPG</t>
  </si>
  <si>
    <t>NUM.number.BE.Res.HH.ThermalOut.SH.Biomass.CO.Elc</t>
  </si>
  <si>
    <t>NUM.number.BE.Res.HH.ThermalOut.SH.Geo</t>
  </si>
  <si>
    <t>NUM.number.BE.Res.HH.ThermalOut.SH.Geo.SH</t>
  </si>
  <si>
    <t>NUM.number.BE.Res.HH.ThermalOut.SH.Geo.SC.AC</t>
  </si>
  <si>
    <t>NUM.number.BE.Res.HH.ThermalOut.SH.Geo.WH.Geo.NoSolar</t>
  </si>
  <si>
    <t>NUM.number.BE.Res.HH.ThermalOut.SH.Geo.WH.Geo.Solar</t>
  </si>
  <si>
    <t>NUM.number.BE.Res.HH.ThermalOut.SH.Geo.WH.Elc.NoSolar</t>
  </si>
  <si>
    <t>NUM.number.BE.Res.HH.ThermalOut.SH.Geo.WH.Elc.Solar</t>
  </si>
  <si>
    <t>NUM.number.BE.Res.HH.ThermalOut.SH.Geo.CO.LPG</t>
  </si>
  <si>
    <t>NUM.number.BE.Res.HH.ThermalOut.SH.Geo.CO.Elc</t>
  </si>
  <si>
    <t>NUM.number.BE.Res.HH.ThermalOut.SH.DistrHeat</t>
  </si>
  <si>
    <t>NUM.number.BE.Res.HH.ThermalOut.SH.DistrHeat.SH</t>
  </si>
  <si>
    <t>NUM.number.BE.Res.HH.ThermalOut.SH.DistrHeat.SC.AC</t>
  </si>
  <si>
    <t>NUM.number.BE.Res.HH.ThermalOut.SH.DistrHeat.WH.DistrHeat.NoSolar</t>
  </si>
  <si>
    <t>NUM.number.BE.Res.HH.ThermalOut.SH.DistrHeat.WH.DistrHeat.Solar</t>
  </si>
  <si>
    <t>NUM.number.BE.Res.HH.ThermalOut.SH.DistrHeat.WH.Elc.NoSolar</t>
  </si>
  <si>
    <t>NUM.number.BE.Res.HH.ThermalOut.SH.DistrHeat.WH.Elc.Solar</t>
  </si>
  <si>
    <t>NUM.number.BE.Res.HH.ThermalOut.SH.DistrHeat.CO.LPG</t>
  </si>
  <si>
    <t>NUM.number.BE.Res.HH.ThermalOut.SH.DistrHeat.CO.Elc</t>
  </si>
  <si>
    <t>NUM.number.BE.Res.HH.ThermalOut.SH.AdvElc</t>
  </si>
  <si>
    <t>NUM.number.BE.Res.HH.ThermalOut.SH.AdvElc.SH</t>
  </si>
  <si>
    <t>NUM.number.BE.Res.HH.ThermalOut.SH.AdvElc.SC.AC</t>
  </si>
  <si>
    <t>NUM.number.BE.Res.HH.ThermalOut.SH.AdvElc.WH.LPG.NoSolar</t>
  </si>
  <si>
    <t>NUM.number.BE.Res.HH.ThermalOut.SH.AdvElc.WH.LPG.Solar</t>
  </si>
  <si>
    <t>NUM.number.BE.Res.HH.ThermalOut.SH.AdvElc.WH.Elc.NoSolar</t>
  </si>
  <si>
    <t>NUM.number.BE.Res.HH.ThermalOut.SH.AdvElc.WH.Elc.Solar</t>
  </si>
  <si>
    <t>NUM.number.BE.Res.HH.ThermalOut.SH.AdvElc.CO.LPG</t>
  </si>
  <si>
    <t>NUM.number.BE.Res.HH.ThermalOut.SH.AdvElc.CO.Elc</t>
  </si>
  <si>
    <t>NUM.number.BE.Res.HH.ThermalOut.SH.ConvElc</t>
  </si>
  <si>
    <t>NUM.number.BE.Res.HH.ThermalOut.SH.ConvElc.SH</t>
  </si>
  <si>
    <t>NUM.number.BE.Res.HH.ThermalOut.SH.ConvElc.SC.AC</t>
  </si>
  <si>
    <t>NUM.number.BE.Res.HH.ThermalOut.SH.ConvElc.WH.LPG.NoSolar</t>
  </si>
  <si>
    <t>NUM.number.BE.Res.HH.ThermalOut.SH.ConvElc.WH.LPG.Solar</t>
  </si>
  <si>
    <t>NUM.number.BE.Res.HH.ThermalOut.SH.ConvElc.WH.Elc.NoSolar</t>
  </si>
  <si>
    <t>NUM.number.BE.Res.HH.ThermalOut.SH.ConvElc.WH.Elc.Solar</t>
  </si>
  <si>
    <t>NUM.number.BE.Res.HH.ThermalOut.SH.ConvElc.CO.LPG</t>
  </si>
  <si>
    <t>NUM.number.BE.Res.HH.ThermalOut.SH.ConvElc.CO.Elc</t>
  </si>
  <si>
    <t>BE - New equipment installations (detailed structure)</t>
  </si>
  <si>
    <t>NUM.number.BE.Res.HH.ThermalNew.SH.Solids</t>
  </si>
  <si>
    <t>NUM.number.BE.Res.HH.ThermalNew.SH.Solids.SH</t>
  </si>
  <si>
    <t>NUM.number.BE.Res.HH.ThermalNew.SH.Solids.SC.AC</t>
  </si>
  <si>
    <t>NUM.number.BE.Res.HH.ThermalNew.SH.Solids.WH.Solids.NoSolar</t>
  </si>
  <si>
    <t>NUM.number.BE.Res.HH.ThermalNew.SH.Solids.WH.LPG.NoSolar</t>
  </si>
  <si>
    <t>NUM.number.BE.Res.HH.ThermalNew.SH.Solids.WH.LPG.Solar</t>
  </si>
  <si>
    <t>NUM.number.BE.Res.HH.ThermalNew.SH.Solids.WH.Elc.NoSolar</t>
  </si>
  <si>
    <t>NUM.number.BE.Res.HH.ThermalNew.SH.Solids.WH.Elc.Solar</t>
  </si>
  <si>
    <t>NUM.number.BE.Res.HH.ThermalNew.SH.Solids.CO.Solids</t>
  </si>
  <si>
    <t>NUM.number.BE.Res.HH.ThermalNew.SH.Solids.CO.LPG</t>
  </si>
  <si>
    <t>NUM.number.BE.Res.HH.ThermalNew.SH.Solids.CO.Elc</t>
  </si>
  <si>
    <t>NUM.number.BE.Res.HH.ThermalNew.SH.LPG</t>
  </si>
  <si>
    <t>NUM.number.BE.Res.HH.ThermalNew.SH.LPG.SH</t>
  </si>
  <si>
    <t>NUM.number.BE.Res.HH.ThermalNew.SH.LPG.SC.AC</t>
  </si>
  <si>
    <t>NUM.number.BE.Res.HH.ThermalNew.SH.LPG.WH.LPG.NoSolar</t>
  </si>
  <si>
    <t>NUM.number.BE.Res.HH.ThermalNew.SH.LPG.WH.LPG.Solar</t>
  </si>
  <si>
    <t>NUM.number.BE.Res.HH.ThermalNew.SH.LPG.WH.Elc.NoSolar</t>
  </si>
  <si>
    <t>NUM.number.BE.Res.HH.ThermalNew.SH.LPG.WH.Elc.Solar</t>
  </si>
  <si>
    <t>NUM.number.BE.Res.HH.ThermalNew.SH.LPG.CO.LPG</t>
  </si>
  <si>
    <t>NUM.number.BE.Res.HH.ThermalNew.SH.LPG.CO.Elc</t>
  </si>
  <si>
    <t>NUM.number.BE.Res.HH.ThermalNew.SH.Oil</t>
  </si>
  <si>
    <t>NUM.number.BE.Res.HH.ThermalNew.SH.Oil.SH</t>
  </si>
  <si>
    <t>NUM.number.BE.Res.HH.ThermalNew.SH.Oil.SC.AC</t>
  </si>
  <si>
    <t>NUM.number.BE.Res.HH.ThermalNew.SH.Oil.WH.Oil.NoSolar</t>
  </si>
  <si>
    <t>NUM.number.BE.Res.HH.ThermalNew.SH.Oil.WH.Oil.Solar</t>
  </si>
  <si>
    <t>NUM.number.BE.Res.HH.ThermalNew.SH.Oil.WH.Elc.NoSolar</t>
  </si>
  <si>
    <t>NUM.number.BE.Res.HH.ThermalNew.SH.Oil.WH.Elc.Solar</t>
  </si>
  <si>
    <t>NUM.number.BE.Res.HH.ThermalNew.SH.Oil.CO.LPG</t>
  </si>
  <si>
    <t>NUM.number.BE.Res.HH.ThermalNew.SH.Oil.CO.Elc</t>
  </si>
  <si>
    <t>NUM.number.BE.Res.HH.ThermalNew.SH.Gas</t>
  </si>
  <si>
    <t>NUM.number.BE.Res.HH.ThermalNew.SH.Gas.SH</t>
  </si>
  <si>
    <t>NUM.number.BE.Res.HH.ThermalNew.SH.Gas.SC.AC</t>
  </si>
  <si>
    <t>NUM.number.BE.Res.HH.ThermalNew.SH.Gas.WH.Gas.NoSolar</t>
  </si>
  <si>
    <t>NUM.number.BE.Res.HH.ThermalNew.SH.Gas.WH.Gas.Solar</t>
  </si>
  <si>
    <t>NUM.number.BE.Res.HH.ThermalNew.SH.Gas.WH.Elc.NoSolar</t>
  </si>
  <si>
    <t>NUM.number.BE.Res.HH.ThermalNew.SH.Gas.WH.Elc.Solar</t>
  </si>
  <si>
    <t>NUM.number.BE.Res.HH.ThermalNew.SH.Gas.CO.Gas</t>
  </si>
  <si>
    <t>NUM.number.BE.Res.HH.ThermalNew.SH.Gas.CO.Elc</t>
  </si>
  <si>
    <t>NUM.number.BE.Res.HH.ThermalNew.SH.Biomass</t>
  </si>
  <si>
    <t>NUM.number.BE.Res.HH.ThermalNew.SH.Biomass.SH</t>
  </si>
  <si>
    <t>NUM.number.BE.Res.HH.ThermalNew.SH.Biomass.SC.AC</t>
  </si>
  <si>
    <t>NUM.number.BE.Res.HH.ThermalNew.SH.Biomass.WH.Biomass.NoSolar</t>
  </si>
  <si>
    <t>NUM.number.BE.Res.HH.ThermalNew.SH.Biomass.WH.Biomass.Solar</t>
  </si>
  <si>
    <t>NUM.number.BE.Res.HH.ThermalNew.SH.Biomass.WH.LPG.NoSolar</t>
  </si>
  <si>
    <t>NUM.number.BE.Res.HH.ThermalNew.SH.Biomass.WH.LPG.Solar</t>
  </si>
  <si>
    <t>NUM.number.BE.Res.HH.ThermalNew.SH.Biomass.WH.Elc.NoSolar</t>
  </si>
  <si>
    <t>NUM.number.BE.Res.HH.ThermalNew.SH.Biomass.WH.Elc.Solar</t>
  </si>
  <si>
    <t>NUM.number.BE.Res.HH.ThermalNew.SH.Biomass.CO.Biomass</t>
  </si>
  <si>
    <t>NUM.number.BE.Res.HH.ThermalNew.SH.Biomass.CO.LPG</t>
  </si>
  <si>
    <t>NUM.number.BE.Res.HH.ThermalNew.SH.Biomass.CO.Elc</t>
  </si>
  <si>
    <t>NUM.number.BE.Res.HH.ThermalNew.SH.Geo</t>
  </si>
  <si>
    <t>NUM.number.BE.Res.HH.ThermalNew.SH.Geo.SH</t>
  </si>
  <si>
    <t>NUM.number.BE.Res.HH.ThermalNew.SH.Geo.SC.AC</t>
  </si>
  <si>
    <t>NUM.number.BE.Res.HH.ThermalNew.SH.Geo.WH.Geo.NoSolar</t>
  </si>
  <si>
    <t>NUM.number.BE.Res.HH.ThermalNew.SH.Geo.WH.Geo.Solar</t>
  </si>
  <si>
    <t>NUM.number.BE.Res.HH.ThermalNew.SH.Geo.WH.Elc.NoSolar</t>
  </si>
  <si>
    <t>NUM.number.BE.Res.HH.ThermalNew.SH.Geo.WH.Elc.Solar</t>
  </si>
  <si>
    <t>NUM.number.BE.Res.HH.ThermalNew.SH.Geo.CO.LPG</t>
  </si>
  <si>
    <t>NUM.number.BE.Res.HH.ThermalNew.SH.Geo.CO.Elc</t>
  </si>
  <si>
    <t>NUM.number.BE.Res.HH.ThermalNew.SH.DistrHeat</t>
  </si>
  <si>
    <t>NUM.number.BE.Res.HH.ThermalNew.SH.DistrHeat.SH</t>
  </si>
  <si>
    <t>NUM.number.BE.Res.HH.ThermalNew.SH.DistrHeat.SC.AC</t>
  </si>
  <si>
    <t>NUM.number.BE.Res.HH.ThermalNew.SH.DistrHeat.WH.DistrHeat.NoSolar</t>
  </si>
  <si>
    <t>NUM.number.BE.Res.HH.ThermalNew.SH.DistrHeat.WH.DistrHeat.Solar</t>
  </si>
  <si>
    <t>NUM.number.BE.Res.HH.ThermalNew.SH.DistrHeat.WH.Elc.NoSolar</t>
  </si>
  <si>
    <t>NUM.number.BE.Res.HH.ThermalNew.SH.DistrHeat.WH.Elc.Solar</t>
  </si>
  <si>
    <t>NUM.number.BE.Res.HH.ThermalNew.SH.DistrHeat.CO.LPG</t>
  </si>
  <si>
    <t>NUM.number.BE.Res.HH.ThermalNew.SH.DistrHeat.CO.Elc</t>
  </si>
  <si>
    <t>NUM.number.BE.Res.HH.ThermalNew.SH.AdvElc</t>
  </si>
  <si>
    <t>NUM.number.BE.Res.HH.ThermalNew.SH.AdvElc.SH</t>
  </si>
  <si>
    <t>NUM.number.BE.Res.HH.ThermalNew.SH.AdvElc.SC.AC</t>
  </si>
  <si>
    <t>NUM.number.BE.Res.HH.ThermalNew.SH.AdvElc.WH.LPG.NoSolar</t>
  </si>
  <si>
    <t>NUM.number.BE.Res.HH.ThermalNew.SH.AdvElc.WH.LPG.Solar</t>
  </si>
  <si>
    <t>NUM.number.BE.Res.HH.ThermalNew.SH.AdvElc.WH.Elc.NoSolar</t>
  </si>
  <si>
    <t>NUM.number.BE.Res.HH.ThermalNew.SH.AdvElc.WH.Elc.Solar</t>
  </si>
  <si>
    <t>NUM.number.BE.Res.HH.ThermalNew.SH.AdvElc.CO.LPG</t>
  </si>
  <si>
    <t>NUM.number.BE.Res.HH.ThermalNew.SH.AdvElc.CO.Elc</t>
  </si>
  <si>
    <t>NUM.number.BE.Res.HH.ThermalNew.SH.ConvElc</t>
  </si>
  <si>
    <t>NUM.number.BE.Res.HH.ThermalNew.SH.ConvElc.SH</t>
  </si>
  <si>
    <t>NUM.number.BE.Res.HH.ThermalNew.SH.ConvElc.SC.AC</t>
  </si>
  <si>
    <t>NUM.number.BE.Res.HH.ThermalNew.SH.ConvElc.WH.LPG.NoSolar</t>
  </si>
  <si>
    <t>NUM.number.BE.Res.HH.ThermalNew.SH.ConvElc.WH.LPG.Solar</t>
  </si>
  <si>
    <t>NUM.number.BE.Res.HH.ThermalNew.SH.ConvElc.WH.Elc.NoSolar</t>
  </si>
  <si>
    <t>NUM.number.BE.Res.HH.ThermalNew.SH.ConvElc.WH.Elc.Solar</t>
  </si>
  <si>
    <t>NUM.number.BE.Res.HH.ThermalNew.SH.ConvElc.CO.LPG</t>
  </si>
  <si>
    <t>NUM.number.BE.Res.HH.ThermalNew.SH.ConvElc.CO.Elc</t>
  </si>
  <si>
    <t>BE - New equipment installations in new and renovated households (detailed structure)</t>
  </si>
  <si>
    <t>NUM.number.BE.Res.HHnew.ThermalNew.SH.Solids</t>
  </si>
  <si>
    <t>NUM.number.BE.Res.HHnew.ThermalNew.SH.Solids.SH</t>
  </si>
  <si>
    <t>NUM.number.BE.Res.HHnew.ThermalNew.SH.Solids.SC.AC</t>
  </si>
  <si>
    <t>NUM.number.BE.Res.HHnew.ThermalNew.SH.Solids.WH.Solids.NoSolar</t>
  </si>
  <si>
    <t>NUM.number.BE.Res.HHnew.ThermalNew.SH.Solids.WH.LPG.NoSolar</t>
  </si>
  <si>
    <t>NUM.number.BE.Res.HHnew.ThermalNew.SH.Solids.WH.LPG.Solar</t>
  </si>
  <si>
    <t>NUM.number.BE.Res.HHnew.ThermalNew.SH.Solids.WH.Elc.NoSolar</t>
  </si>
  <si>
    <t>NUM.number.BE.Res.HHnew.ThermalNew.SH.Solids.WH.Elc.Solar</t>
  </si>
  <si>
    <t>NUM.number.BE.Res.HHnew.ThermalNew.SH.Solids.CO.Solids</t>
  </si>
  <si>
    <t>NUM.number.BE.Res.HHnew.ThermalNew.SH.Solids.CO.LPG</t>
  </si>
  <si>
    <t>NUM.number.BE.Res.HHnew.ThermalNew.SH.Solids.CO.Elc</t>
  </si>
  <si>
    <t>NUM.number.BE.Res.HHnew.ThermalNew.SH.LPG</t>
  </si>
  <si>
    <t>NUM.number.BE.Res.HHnew.ThermalNew.SH.LPG.SH</t>
  </si>
  <si>
    <t>NUM.number.BE.Res.HHnew.ThermalNew.SH.LPG.SC.AC</t>
  </si>
  <si>
    <t>NUM.number.BE.Res.HHnew.ThermalNew.SH.LPG.WH.LPG.NoSolar</t>
  </si>
  <si>
    <t>NUM.number.BE.Res.HHnew.ThermalNew.SH.LPG.WH.LPG.Solar</t>
  </si>
  <si>
    <t>NUM.number.BE.Res.HHnew.ThermalNew.SH.LPG.WH.Elc.NoSolar</t>
  </si>
  <si>
    <t>NUM.number.BE.Res.HHnew.ThermalNew.SH.LPG.WH.Elc.Solar</t>
  </si>
  <si>
    <t>NUM.number.BE.Res.HHnew.ThermalNew.SH.LPG.CO.LPG</t>
  </si>
  <si>
    <t>NUM.number.BE.Res.HHnew.ThermalNew.SH.LPG.CO.Elc</t>
  </si>
  <si>
    <t>NUM.number.BE.Res.HHnew.ThermalNew.SH.Oil</t>
  </si>
  <si>
    <t>NUM.number.BE.Res.HHnew.ThermalNew.SH.Oil.SH</t>
  </si>
  <si>
    <t>NUM.number.BE.Res.HHnew.ThermalNew.SH.Oil.SC.AC</t>
  </si>
  <si>
    <t>NUM.number.BE.Res.HHnew.ThermalNew.SH.Oil.WH.Oil.NoSolar</t>
  </si>
  <si>
    <t>NUM.number.BE.Res.HHnew.ThermalNew.SH.Oil.WH.Oil.Solar</t>
  </si>
  <si>
    <t>NUM.number.BE.Res.HHnew.ThermalNew.SH.Oil.WH.Elc.NoSolar</t>
  </si>
  <si>
    <t>NUM.number.BE.Res.HHnew.ThermalNew.SH.Oil.WH.Elc.Solar</t>
  </si>
  <si>
    <t>NUM.number.BE.Res.HHnew.ThermalNew.SH.Oil.CO.LPG</t>
  </si>
  <si>
    <t>NUM.number.BE.Res.HHnew.ThermalNew.SH.Oil.CO.Elc</t>
  </si>
  <si>
    <t>NUM.number.BE.Res.HHnew.ThermalNew.SH.Gas</t>
  </si>
  <si>
    <t>NUM.number.BE.Res.HHnew.ThermalNew.SH.Gas.SH</t>
  </si>
  <si>
    <t>NUM.number.BE.Res.HHnew.ThermalNew.SH.Gas.SC.AC</t>
  </si>
  <si>
    <t>NUM.number.BE.Res.HHnew.ThermalNew.SH.Gas.WH.Gas.NoSolar</t>
  </si>
  <si>
    <t>NUM.number.BE.Res.HHnew.ThermalNew.SH.Gas.WH.Gas.Solar</t>
  </si>
  <si>
    <t>NUM.number.BE.Res.HHnew.ThermalNew.SH.Gas.WH.Elc.NoSolar</t>
  </si>
  <si>
    <t>NUM.number.BE.Res.HHnew.ThermalNew.SH.Gas.WH.Elc.Solar</t>
  </si>
  <si>
    <t>NUM.number.BE.Res.HHnew.ThermalNew.SH.Gas.CO.Gas</t>
  </si>
  <si>
    <t>NUM.number.BE.Res.HHnew.ThermalNew.SH.Gas.CO.Elc</t>
  </si>
  <si>
    <t>NUM.number.BE.Res.HHnew.ThermalNew.SH.Biomass</t>
  </si>
  <si>
    <t>NUM.number.BE.Res.HHnew.ThermalNew.SH.Biomass.SH</t>
  </si>
  <si>
    <t>NUM.number.BE.Res.HHnew.ThermalNew.SH.Biomass.SC.AC</t>
  </si>
  <si>
    <t>NUM.number.BE.Res.HHnew.ThermalNew.SH.Biomass.WH.Biomass.NoSolar</t>
  </si>
  <si>
    <t>NUM.number.BE.Res.HHnew.ThermalNew.SH.Biomass.WH.Biomass.Solar</t>
  </si>
  <si>
    <t>NUM.number.BE.Res.HHnew.ThermalNew.SH.Biomass.WH.LPG.NoSolar</t>
  </si>
  <si>
    <t>NUM.number.BE.Res.HHnew.ThermalNew.SH.Biomass.WH.LPG.Solar</t>
  </si>
  <si>
    <t>NUM.number.BE.Res.HHnew.ThermalNew.SH.Biomass.WH.Elc.NoSolar</t>
  </si>
  <si>
    <t>NUM.number.BE.Res.HHnew.ThermalNew.SH.Biomass.WH.Elc.Solar</t>
  </si>
  <si>
    <t>NUM.number.BE.Res.HHnew.ThermalNew.SH.Biomass.CO.Biomass</t>
  </si>
  <si>
    <t>NUM.number.BE.Res.HHnew.ThermalNew.SH.Biomass.CO.LPG</t>
  </si>
  <si>
    <t>NUM.number.BE.Res.HHnew.ThermalNew.SH.Biomass.CO.Elc</t>
  </si>
  <si>
    <t>NUM.number.BE.Res.HHnew.ThermalNew.SH.Geo</t>
  </si>
  <si>
    <t>NUM.number.BE.Res.HHnew.ThermalNew.SH.Geo.SH</t>
  </si>
  <si>
    <t>NUM.number.BE.Res.HHnew.ThermalNew.SH.Geo.SC.AC</t>
  </si>
  <si>
    <t>NUM.number.BE.Res.HHnew.ThermalNew.SH.Geo.WH.Geo.NoSolar</t>
  </si>
  <si>
    <t>NUM.number.BE.Res.HHnew.ThermalNew.SH.Geo.WH.Geo.Solar</t>
  </si>
  <si>
    <t>NUM.number.BE.Res.HHnew.ThermalNew.SH.Geo.WH.Elc.NoSolar</t>
  </si>
  <si>
    <t>NUM.number.BE.Res.HHnew.ThermalNew.SH.Geo.WH.Elc.Solar</t>
  </si>
  <si>
    <t>NUM.number.BE.Res.HHnew.ThermalNew.SH.Geo.CO.LPG</t>
  </si>
  <si>
    <t>NUM.number.BE.Res.HHnew.ThermalNew.SH.Geo.CO.Elc</t>
  </si>
  <si>
    <t>NUM.number.BE.Res.HHnew.ThermalNew.SH.DistrHeat</t>
  </si>
  <si>
    <t>NUM.number.BE.Res.HHnew.ThermalNew.SH.DistrHeat.SH</t>
  </si>
  <si>
    <t>NUM.number.BE.Res.HHnew.ThermalNew.SH.DistrHeat.SC.AC</t>
  </si>
  <si>
    <t>NUM.number.BE.Res.HHnew.ThermalNew.SH.DistrHeat.WH.DistrHeat.NoSolar</t>
  </si>
  <si>
    <t>NUM.number.BE.Res.HHnew.ThermalNew.SH.DistrHeat.WH.DistrHeat.Solar</t>
  </si>
  <si>
    <t>NUM.number.BE.Res.HHnew.ThermalNew.SH.DistrHeat.WH.Elc.NoSolar</t>
  </si>
  <si>
    <t>NUM.number.BE.Res.HHnew.ThermalNew.SH.DistrHeat.WH.Elc.Solar</t>
  </si>
  <si>
    <t>NUM.number.BE.Res.HHnew.ThermalNew.SH.DistrHeat.CO.LPG</t>
  </si>
  <si>
    <t>NUM.number.BE.Res.HHnew.ThermalNew.SH.DistrHeat.CO.Elc</t>
  </si>
  <si>
    <t>NUM.number.BE.Res.HHnew.ThermalNew.SH.AdvElc</t>
  </si>
  <si>
    <t>NUM.number.BE.Res.HHnew.ThermalNew.SH.AdvElc.SH</t>
  </si>
  <si>
    <t>NUM.number.BE.Res.HHnew.ThermalNew.SH.AdvElc.SC.AC</t>
  </si>
  <si>
    <t>NUM.number.BE.Res.HHnew.ThermalNew.SH.AdvElc.WH.LPG.NoSolar</t>
  </si>
  <si>
    <t>NUM.number.BE.Res.HHnew.ThermalNew.SH.AdvElc.WH.LPG.Solar</t>
  </si>
  <si>
    <t>NUM.number.BE.Res.HHnew.ThermalNew.SH.AdvElc.WH.Elc.NoSolar</t>
  </si>
  <si>
    <t>NUM.number.BE.Res.HHnew.ThermalNew.SH.AdvElc.WH.Elc.Solar</t>
  </si>
  <si>
    <t>NUM.number.BE.Res.HHnew.ThermalNew.SH.AdvElc.CO.LPG</t>
  </si>
  <si>
    <t>NUM.number.BE.Res.HHnew.ThermalNew.SH.AdvElc.CO.Elc</t>
  </si>
  <si>
    <t>NUM.number.BE.Res.HHnew.ThermalNew.SH.ConvElc</t>
  </si>
  <si>
    <t>NUM.number.BE.Res.HHnew.ThermalNew.SH.ConvElc.SH</t>
  </si>
  <si>
    <t>NUM.number.BE.Res.HHnew.ThermalNew.SH.ConvElc.SC.AC</t>
  </si>
  <si>
    <t>NUM.number.BE.Res.HHnew.ThermalNew.SH.ConvElc.WH.LPG.NoSolar</t>
  </si>
  <si>
    <t>NUM.number.BE.Res.HHnew.ThermalNew.SH.ConvElc.WH.LPG.Solar</t>
  </si>
  <si>
    <t>NUM.number.BE.Res.HHnew.ThermalNew.SH.ConvElc.WH.Elc.NoSolar</t>
  </si>
  <si>
    <t>NUM.number.BE.Res.HHnew.ThermalNew.SH.ConvElc.WH.Elc.Solar</t>
  </si>
  <si>
    <t>NUM.number.BE.Res.HHnew.ThermalNew.SH.ConvElc.CO.LPG</t>
  </si>
  <si>
    <t>NUM.number.BE.Res.HHnew.ThermalNew.SH.ConvElc.CO.Elc</t>
  </si>
  <si>
    <t>BE - New equipment installations via replacement (detailed structure)</t>
  </si>
  <si>
    <t>NUM.number.BE.Res.HH.ThermalRepl.SH.Solids</t>
  </si>
  <si>
    <t>NUM.number.BE.Res.HH.ThermalRepl.SH.Solids.SH</t>
  </si>
  <si>
    <t>NUM.number.BE.Res.HH.ThermalRepl.SH.Solids.SC.AC</t>
  </si>
  <si>
    <t>NUM.number.BE.Res.HH.ThermalRepl.SH.Solids.WH.Solids.NoSolar</t>
  </si>
  <si>
    <t>NUM.number.BE.Res.HH.ThermalRepl.SH.Solids.WH.LPG.NoSolar</t>
  </si>
  <si>
    <t>NUM.number.BE.Res.HH.ThermalRepl.SH.Solids.WH.LPG.Solar</t>
  </si>
  <si>
    <t>NUM.number.BE.Res.HH.ThermalRepl.SH.Solids.WH.Elc.NoSolar</t>
  </si>
  <si>
    <t>NUM.number.BE.Res.HH.ThermalRepl.SH.Solids.WH.Elc.Solar</t>
  </si>
  <si>
    <t>NUM.number.BE.Res.HH.ThermalRepl.SH.Solids.CO.Solids</t>
  </si>
  <si>
    <t>NUM.number.BE.Res.HH.ThermalRepl.SH.Solids.CO.LPG</t>
  </si>
  <si>
    <t>NUM.number.BE.Res.HH.ThermalRepl.SH.Solids.CO.Elc</t>
  </si>
  <si>
    <t>NUM.number.BE.Res.HH.ThermalRepl.SH.LPG</t>
  </si>
  <si>
    <t>NUM.number.BE.Res.HH.ThermalRepl.SH.LPG.SH</t>
  </si>
  <si>
    <t>NUM.number.BE.Res.HH.ThermalRepl.SH.LPG.SC.AC</t>
  </si>
  <si>
    <t>NUM.number.BE.Res.HH.ThermalRepl.SH.LPG.WH.LPG.NoSolar</t>
  </si>
  <si>
    <t>NUM.number.BE.Res.HH.ThermalRepl.SH.LPG.WH.LPG.Solar</t>
  </si>
  <si>
    <t>NUM.number.BE.Res.HH.ThermalRepl.SH.LPG.WH.Elc.NoSolar</t>
  </si>
  <si>
    <t>NUM.number.BE.Res.HH.ThermalRepl.SH.LPG.WH.Elc.Solar</t>
  </si>
  <si>
    <t>NUM.number.BE.Res.HH.ThermalRepl.SH.LPG.CO.LPG</t>
  </si>
  <si>
    <t>NUM.number.BE.Res.HH.ThermalRepl.SH.LPG.CO.Elc</t>
  </si>
  <si>
    <t>NUM.number.BE.Res.HH.ThermalRepl.SH.Oil</t>
  </si>
  <si>
    <t>NUM.number.BE.Res.HH.ThermalRepl.SH.Oil.SH</t>
  </si>
  <si>
    <t>NUM.number.BE.Res.HH.ThermalRepl.SH.Oil.SC.AC</t>
  </si>
  <si>
    <t>NUM.number.BE.Res.HH.ThermalRepl.SH.Oil.WH.Oil.NoSolar</t>
  </si>
  <si>
    <t>NUM.number.BE.Res.HH.ThermalRepl.SH.Oil.WH.Oil.Solar</t>
  </si>
  <si>
    <t>NUM.number.BE.Res.HH.ThermalRepl.SH.Oil.WH.Elc.NoSolar</t>
  </si>
  <si>
    <t>NUM.number.BE.Res.HH.ThermalRepl.SH.Oil.WH.Elc.Solar</t>
  </si>
  <si>
    <t>NUM.number.BE.Res.HH.ThermalRepl.SH.Oil.CO.LPG</t>
  </si>
  <si>
    <t>NUM.number.BE.Res.HH.ThermalRepl.SH.Oil.CO.Elc</t>
  </si>
  <si>
    <t>NUM.number.BE.Res.HH.ThermalRepl.SH.Gas</t>
  </si>
  <si>
    <t>NUM.number.BE.Res.HH.ThermalRepl.SH.Gas.SH</t>
  </si>
  <si>
    <t>NUM.number.BE.Res.HH.ThermalRepl.SH.Gas.SC.AC</t>
  </si>
  <si>
    <t>NUM.number.BE.Res.HH.ThermalRepl.SH.Gas.WH.Gas.NoSolar</t>
  </si>
  <si>
    <t>NUM.number.BE.Res.HH.ThermalRepl.SH.Gas.WH.Gas.Solar</t>
  </si>
  <si>
    <t>NUM.number.BE.Res.HH.ThermalRepl.SH.Gas.WH.Elc.NoSolar</t>
  </si>
  <si>
    <t>NUM.number.BE.Res.HH.ThermalRepl.SH.Gas.WH.Elc.Solar</t>
  </si>
  <si>
    <t>NUM.number.BE.Res.HH.ThermalRepl.SH.Gas.CO.Gas</t>
  </si>
  <si>
    <t>NUM.number.BE.Res.HH.ThermalRepl.SH.Gas.CO.Elc</t>
  </si>
  <si>
    <t>NUM.number.BE.Res.HH.ThermalRepl.SH.Biomass</t>
  </si>
  <si>
    <t>NUM.number.BE.Res.HH.ThermalRepl.SH.Biomass.SH</t>
  </si>
  <si>
    <t>NUM.number.BE.Res.HH.ThermalRepl.SH.Biomass.SC.AC</t>
  </si>
  <si>
    <t>NUM.number.BE.Res.HH.ThermalRepl.SH.Biomass.WH.Biomass.NoSolar</t>
  </si>
  <si>
    <t>NUM.number.BE.Res.HH.ThermalRepl.SH.Biomass.WH.Biomass.Solar</t>
  </si>
  <si>
    <t>NUM.number.BE.Res.HH.ThermalRepl.SH.Biomass.WH.LPG.NoSolar</t>
  </si>
  <si>
    <t>NUM.number.BE.Res.HH.ThermalRepl.SH.Biomass.WH.LPG.Solar</t>
  </si>
  <si>
    <t>NUM.number.BE.Res.HH.ThermalRepl.SH.Biomass.WH.Elc.NoSolar</t>
  </si>
  <si>
    <t>NUM.number.BE.Res.HH.ThermalRepl.SH.Biomass.WH.Elc.Solar</t>
  </si>
  <si>
    <t>NUM.number.BE.Res.HH.ThermalRepl.SH.Biomass.CO.Biomass</t>
  </si>
  <si>
    <t>NUM.number.BE.Res.HH.ThermalRepl.SH.Biomass.CO.LPG</t>
  </si>
  <si>
    <t>NUM.number.BE.Res.HH.ThermalRepl.SH.Biomass.CO.Elc</t>
  </si>
  <si>
    <t>NUM.number.BE.Res.HH.ThermalRepl.SH.Geo</t>
  </si>
  <si>
    <t>NUM.number.BE.Res.HH.ThermalRepl.SH.Geo.SH</t>
  </si>
  <si>
    <t>NUM.number.BE.Res.HH.ThermalRepl.SH.Geo.SC.AC</t>
  </si>
  <si>
    <t>NUM.number.BE.Res.HH.ThermalRepl.SH.Geo.WH.Geo.NoSolar</t>
  </si>
  <si>
    <t>NUM.number.BE.Res.HH.ThermalRepl.SH.Geo.WH.Geo.Solar</t>
  </si>
  <si>
    <t>NUM.number.BE.Res.HH.ThermalRepl.SH.Geo.WH.Elc.NoSolar</t>
  </si>
  <si>
    <t>NUM.number.BE.Res.HH.ThermalRepl.SH.Geo.WH.Elc.Solar</t>
  </si>
  <si>
    <t>NUM.number.BE.Res.HH.ThermalRepl.SH.Geo.CO.LPG</t>
  </si>
  <si>
    <t>NUM.number.BE.Res.HH.ThermalRepl.SH.Geo.CO.Elc</t>
  </si>
  <si>
    <t>NUM.number.BE.Res.HH.ThermalRepl.SH.DistrHeat</t>
  </si>
  <si>
    <t>NUM.number.BE.Res.HH.ThermalRepl.SH.DistrHeat.SH</t>
  </si>
  <si>
    <t>NUM.number.BE.Res.HH.ThermalRepl.SH.DistrHeat.SC.AC</t>
  </si>
  <si>
    <t>NUM.number.BE.Res.HH.ThermalRepl.SH.DistrHeat.WH.DistrHeat.NoSolar</t>
  </si>
  <si>
    <t>NUM.number.BE.Res.HH.ThermalRepl.SH.DistrHeat.WH.DistrHeat.Solar</t>
  </si>
  <si>
    <t>NUM.number.BE.Res.HH.ThermalRepl.SH.DistrHeat.WH.Elc.NoSolar</t>
  </si>
  <si>
    <t>NUM.number.BE.Res.HH.ThermalRepl.SH.DistrHeat.WH.Elc.Solar</t>
  </si>
  <si>
    <t>NUM.number.BE.Res.HH.ThermalRepl.SH.DistrHeat.CO.LPG</t>
  </si>
  <si>
    <t>NUM.number.BE.Res.HH.ThermalRepl.SH.DistrHeat.CO.Elc</t>
  </si>
  <si>
    <t>NUM.number.BE.Res.HH.ThermalRepl.SH.AdvElc</t>
  </si>
  <si>
    <t>NUM.number.BE.Res.HH.ThermalRepl.SH.AdvElc.SH</t>
  </si>
  <si>
    <t>NUM.number.BE.Res.HH.ThermalRepl.SH.AdvElc.SC.AC</t>
  </si>
  <si>
    <t>NUM.number.BE.Res.HH.ThermalRepl.SH.AdvElc.WH.LPG.NoSolar</t>
  </si>
  <si>
    <t>NUM.number.BE.Res.HH.ThermalRepl.SH.AdvElc.WH.LPG.Solar</t>
  </si>
  <si>
    <t>NUM.number.BE.Res.HH.ThermalRepl.SH.AdvElc.WH.Elc.NoSolar</t>
  </si>
  <si>
    <t>NUM.number.BE.Res.HH.ThermalRepl.SH.AdvElc.WH.Elc.Solar</t>
  </si>
  <si>
    <t>NUM.number.BE.Res.HH.ThermalRepl.SH.AdvElc.CO.LPG</t>
  </si>
  <si>
    <t>NUM.number.BE.Res.HH.ThermalRepl.SH.AdvElc.CO.Elc</t>
  </si>
  <si>
    <t>NUM.number.BE.Res.HH.ThermalRepl.SH.ConvElc</t>
  </si>
  <si>
    <t>NUM.number.BE.Res.HH.ThermalRepl.SH.ConvElc.SH</t>
  </si>
  <si>
    <t>NUM.number.BE.Res.HH.ThermalRepl.SH.ConvElc.SC.AC</t>
  </si>
  <si>
    <t>NUM.number.BE.Res.HH.ThermalRepl.SH.ConvElc.WH.LPG.NoSolar</t>
  </si>
  <si>
    <t>NUM.number.BE.Res.HH.ThermalRepl.SH.ConvElc.WH.LPG.Solar</t>
  </si>
  <si>
    <t>NUM.number.BE.Res.HH.ThermalRepl.SH.ConvElc.WH.Elc.NoSolar</t>
  </si>
  <si>
    <t>NUM.number.BE.Res.HH.ThermalRepl.SH.ConvElc.WH.Elc.Solar</t>
  </si>
  <si>
    <t>NUM.number.BE.Res.HH.ThermalRepl.SH.ConvElc.CO.LPG</t>
  </si>
  <si>
    <t>NUM.number.BE.Res.HH.ThermalRepl.SH.ConvElc.CO.Elc</t>
  </si>
  <si>
    <t>BE - Equipment installations in 2021 - vintage structure</t>
  </si>
  <si>
    <t>VIN.number.BE.Res.HH.Thermal.SH.Solids</t>
  </si>
  <si>
    <t>VIN.number.BE.Res.HH.Thermal.SH.Solids.SH</t>
  </si>
  <si>
    <t>VIN.number.BE.Res.HH.Thermal.SH.Solids.SC.AC</t>
  </si>
  <si>
    <t>VIN.number.BE.Res.HH.Thermal.SH.Solids.WH.Solids.NoSolar</t>
  </si>
  <si>
    <t>VIN.number.BE.Res.HH.Thermal.SH.Solids.WH.LPG.NoSolar</t>
  </si>
  <si>
    <t>VIN.number.BE.Res.HH.Thermal.SH.Solids.WH.LPG.Solar</t>
  </si>
  <si>
    <t>VIN.number.BE.Res.HH.Thermal.SH.Solids.WH.Elc.NoSolar</t>
  </si>
  <si>
    <t>VIN.number.BE.Res.HH.Thermal.SH.Solids.WH.Elc.Solar</t>
  </si>
  <si>
    <t>VIN.number.BE.Res.HH.Thermal.SH.Solids.CO.Solids</t>
  </si>
  <si>
    <t>VIN.number.BE.Res.HH.Thermal.SH.Solids.CO.LPG</t>
  </si>
  <si>
    <t>VIN.number.BE.Res.HH.Thermal.SH.Solids.CO.Elc</t>
  </si>
  <si>
    <t>VIN.number.BE.Res.HH.Thermal.SH.LPG</t>
  </si>
  <si>
    <t>VIN.number.BE.Res.HH.Thermal.SH.LPG.SH</t>
  </si>
  <si>
    <t>VIN.number.BE.Res.HH.Thermal.SH.LPG.SC.AC</t>
  </si>
  <si>
    <t>VIN.number.BE.Res.HH.Thermal.SH.LPG.WH.LPG.NoSolar</t>
  </si>
  <si>
    <t>VIN.number.BE.Res.HH.Thermal.SH.LPG.WH.LPG.Solar</t>
  </si>
  <si>
    <t>VIN.number.BE.Res.HH.Thermal.SH.LPG.WH.Elc.NoSolar</t>
  </si>
  <si>
    <t>VIN.number.BE.Res.HH.Thermal.SH.LPG.WH.Elc.Solar</t>
  </si>
  <si>
    <t>VIN.number.BE.Res.HH.Thermal.SH.LPG.CO.LPG</t>
  </si>
  <si>
    <t>VIN.number.BE.Res.HH.Thermal.SH.LPG.CO.Elc</t>
  </si>
  <si>
    <t>VIN.number.BE.Res.HH.Thermal.SH.Oil</t>
  </si>
  <si>
    <t>VIN.number.BE.Res.HH.Thermal.SH.Oil.SH</t>
  </si>
  <si>
    <t>VIN.number.BE.Res.HH.Thermal.SH.Oil.SC.AC</t>
  </si>
  <si>
    <t>VIN.number.BE.Res.HH.Thermal.SH.Oil.WH.Oil.NoSolar</t>
  </si>
  <si>
    <t>VIN.number.BE.Res.HH.Thermal.SH.Oil.WH.Oil.Solar</t>
  </si>
  <si>
    <t>VIN.number.BE.Res.HH.Thermal.SH.Oil.WH.Elc.NoSolar</t>
  </si>
  <si>
    <t>VIN.number.BE.Res.HH.Thermal.SH.Oil.WH.Elc.Solar</t>
  </si>
  <si>
    <t>VIN.number.BE.Res.HH.Thermal.SH.Oil.CO.LPG</t>
  </si>
  <si>
    <t>VIN.number.BE.Res.HH.Thermal.SH.Oil.CO.Elc</t>
  </si>
  <si>
    <t>VIN.number.BE.Res.HH.Thermal.SH.Gas</t>
  </si>
  <si>
    <t>VIN.number.BE.Res.HH.Thermal.SH.Gas.SH</t>
  </si>
  <si>
    <t>VIN.number.BE.Res.HH.Thermal.SH.Gas.SC.AC</t>
  </si>
  <si>
    <t>VIN.number.BE.Res.HH.Thermal.SH.Gas.WH.Gas.NoSolar</t>
  </si>
  <si>
    <t>VIN.number.BE.Res.HH.Thermal.SH.Gas.WH.Gas.Solar</t>
  </si>
  <si>
    <t>VIN.number.BE.Res.HH.Thermal.SH.Gas.WH.Elc.NoSolar</t>
  </si>
  <si>
    <t>VIN.number.BE.Res.HH.Thermal.SH.Gas.WH.Elc.Solar</t>
  </si>
  <si>
    <t>VIN.number.BE.Res.HH.Thermal.SH.Gas.CO.Gas</t>
  </si>
  <si>
    <t>VIN.number.BE.Res.HH.Thermal.SH.Gas.CO.Elc</t>
  </si>
  <si>
    <t>VIN.number.BE.Res.HH.Thermal.SH.Biomass</t>
  </si>
  <si>
    <t>VIN.number.BE.Res.HH.Thermal.SH.Biomass.SH</t>
  </si>
  <si>
    <t>VIN.number.BE.Res.HH.Thermal.SH.Biomass.SC.AC</t>
  </si>
  <si>
    <t>VIN.number.BE.Res.HH.Thermal.SH.Biomass.WH.Biomass.NoSolar</t>
  </si>
  <si>
    <t>VIN.number.BE.Res.HH.Thermal.SH.Biomass.WH.Biomass.Solar</t>
  </si>
  <si>
    <t>VIN.number.BE.Res.HH.Thermal.SH.Biomass.WH.LPG.NoSolar</t>
  </si>
  <si>
    <t>VIN.number.BE.Res.HH.Thermal.SH.Biomass.WH.LPG.Solar</t>
  </si>
  <si>
    <t>VIN.number.BE.Res.HH.Thermal.SH.Biomass.WH.Elc.NoSolar</t>
  </si>
  <si>
    <t>VIN.number.BE.Res.HH.Thermal.SH.Biomass.WH.Elc.Solar</t>
  </si>
  <si>
    <t>VIN.number.BE.Res.HH.Thermal.SH.Biomass.CO.Biomass</t>
  </si>
  <si>
    <t>VIN.number.BE.Res.HH.Thermal.SH.Biomass.CO.LPG</t>
  </si>
  <si>
    <t>VIN.number.BE.Res.HH.Thermal.SH.Biomass.CO.Elc</t>
  </si>
  <si>
    <t>VIN.number.BE.Res.HH.Thermal.SH.Geo</t>
  </si>
  <si>
    <t>VIN.number.BE.Res.HH.Thermal.SH.Geo.SH</t>
  </si>
  <si>
    <t>VIN.number.BE.Res.HH.Thermal.SH.Geo.SC.AC</t>
  </si>
  <si>
    <t>VIN.number.BE.Res.HH.Thermal.SH.Geo.WH.Geo.NoSolar</t>
  </si>
  <si>
    <t>VIN.number.BE.Res.HH.Thermal.SH.Geo.WH.Geo.Solar</t>
  </si>
  <si>
    <t>VIN.number.BE.Res.HH.Thermal.SH.Geo.WH.Elc.NoSolar</t>
  </si>
  <si>
    <t>VIN.number.BE.Res.HH.Thermal.SH.Geo.WH.Elc.Solar</t>
  </si>
  <si>
    <t>VIN.number.BE.Res.HH.Thermal.SH.Geo.CO.LPG</t>
  </si>
  <si>
    <t>VIN.number.BE.Res.HH.Thermal.SH.Geo.CO.Elc</t>
  </si>
  <si>
    <t>VIN.number.BE.Res.HH.Thermal.SH.DistrHeat</t>
  </si>
  <si>
    <t>VIN.number.BE.Res.HH.Thermal.SH.DistrHeat.SH</t>
  </si>
  <si>
    <t>VIN.number.BE.Res.HH.Thermal.SH.DistrHeat.SC.AC</t>
  </si>
  <si>
    <t>VIN.number.BE.Res.HH.Thermal.SH.DistrHeat.WH.DistrHeat.NoSolar</t>
  </si>
  <si>
    <t>VIN.number.BE.Res.HH.Thermal.SH.DistrHeat.WH.DistrHeat.Solar</t>
  </si>
  <si>
    <t>VIN.number.BE.Res.HH.Thermal.SH.DistrHeat.WH.Elc.NoSolar</t>
  </si>
  <si>
    <t>VIN.number.BE.Res.HH.Thermal.SH.DistrHeat.WH.Elc.Solar</t>
  </si>
  <si>
    <t>VIN.number.BE.Res.HH.Thermal.SH.DistrHeat.CO.LPG</t>
  </si>
  <si>
    <t>VIN.number.BE.Res.HH.Thermal.SH.DistrHeat.CO.Elc</t>
  </si>
  <si>
    <t>VIN.number.BE.Res.HH.Thermal.SH.AdvElc</t>
  </si>
  <si>
    <t>VIN.number.BE.Res.HH.Thermal.SH.AdvElc.SH</t>
  </si>
  <si>
    <t>VIN.number.BE.Res.HH.Thermal.SH.AdvElc.SC.AC</t>
  </si>
  <si>
    <t>VIN.number.BE.Res.HH.Thermal.SH.AdvElc.WH.LPG.NoSolar</t>
  </si>
  <si>
    <t>VIN.number.BE.Res.HH.Thermal.SH.AdvElc.WH.LPG.Solar</t>
  </si>
  <si>
    <t>VIN.number.BE.Res.HH.Thermal.SH.AdvElc.WH.Elc.NoSolar</t>
  </si>
  <si>
    <t>VIN.number.BE.Res.HH.Thermal.SH.AdvElc.WH.Elc.Solar</t>
  </si>
  <si>
    <t>VIN.number.BE.Res.HH.Thermal.SH.AdvElc.CO.LPG</t>
  </si>
  <si>
    <t>VIN.number.BE.Res.HH.Thermal.SH.AdvElc.CO.Elc</t>
  </si>
  <si>
    <t>VIN.number.BE.Res.HH.Thermal.SH.ConvElc</t>
  </si>
  <si>
    <t>VIN.number.BE.Res.HH.Thermal.SH.ConvElc.SH</t>
  </si>
  <si>
    <t>VIN.number.BE.Res.HH.Thermal.SH.ConvElc.SC.AC</t>
  </si>
  <si>
    <t>VIN.number.BE.Res.HH.Thermal.SH.ConvElc.WH.LPG.NoSolar</t>
  </si>
  <si>
    <t>VIN.number.BE.Res.HH.Thermal.SH.ConvElc.WH.LPG.Solar</t>
  </si>
  <si>
    <t>VIN.number.BE.Res.HH.Thermal.SH.ConvElc.WH.Elc.NoSolar</t>
  </si>
  <si>
    <t>VIN.number.BE.Res.HH.Thermal.SH.ConvElc.WH.Elc.Solar</t>
  </si>
  <si>
    <t>VIN.number.BE.Res.HH.Thermal.SH.ConvElc.CO.LPG</t>
  </si>
  <si>
    <t>VIN.number.BE.Res.HH.Thermal.SH.ConvElc.CO.Elc</t>
  </si>
  <si>
    <t>BE - Final energy consumption (detailed structure)</t>
  </si>
  <si>
    <t>FEC.ktoe.BE.Res.HH.Thermal.SH.Solids</t>
  </si>
  <si>
    <t>FEC.ktoe.BE.Res.HH.Thermal.SH.Solids.SH</t>
  </si>
  <si>
    <t>FEC.ktoe.BE.Res.HH.Thermal.SH.Solids.SH.Solids</t>
  </si>
  <si>
    <t>FEC.ktoe.BE.Res.HH.Thermal.SH.Solids.SH.Elec</t>
  </si>
  <si>
    <t>FEC.ktoe.BE.Res.HH.Thermal.SH.Solids.SC</t>
  </si>
  <si>
    <t>FEC.ktoe.BE.Res.HH.Thermal.SH.Solids.SC.AC.Elec</t>
  </si>
  <si>
    <t>FEC.ktoe.BE.Res.HH.Thermal.SH.Solids.WH</t>
  </si>
  <si>
    <t>FEC.ktoe.BE.Res.HH.Thermal.SH.Solids.WH.Solids.NoSolar.Solids</t>
  </si>
  <si>
    <t>FEC.ktoe.BE.Res.HH.Thermal.SH.Solids.WH.LPG.NoSolar.LPG</t>
  </si>
  <si>
    <t>FEC.ktoe.BE.Res.HH.Thermal.SH.Solids.WH.LPG.Solar</t>
  </si>
  <si>
    <t>FEC.ktoe.BE.Res.HH.Thermal.SH.Solids.WH.LPG.Solar.LPG</t>
  </si>
  <si>
    <t>FEC.ktoe.BE.Res.HH.Thermal.SH.Solids.WH.LPG.Solar.Solar</t>
  </si>
  <si>
    <t>FEC.ktoe.BE.Res.HH.Thermal.SH.Solids.WH.Elc.NoSolar.Elec</t>
  </si>
  <si>
    <t>FEC.ktoe.BE.Res.HH.Thermal.SH.Solids.WH.Elc.Solar</t>
  </si>
  <si>
    <t>FEC.ktoe.BE.Res.HH.Thermal.SH.Solids.WH.Elc.Solar.Elec</t>
  </si>
  <si>
    <t>FEC.ktoe.BE.Res.HH.Thermal.SH.Solids.WH.Elc.Solar.Solar</t>
  </si>
  <si>
    <t>FEC.ktoe.BE.Res.HH.Thermal.SH.Solids.CO</t>
  </si>
  <si>
    <t>FEC.ktoe.BE.Res.HH.Thermal.SH.Solids.CO.Solids.Solids</t>
  </si>
  <si>
    <t>FEC.ktoe.BE.Res.HH.Thermal.SH.Solids.CO.LPG.LPG</t>
  </si>
  <si>
    <t>FEC.ktoe.BE.Res.HH.Thermal.SH.Solids.CO.Elc.Elec</t>
  </si>
  <si>
    <t>FEC.ktoe.BE.Res.HH.Thermal.SH.LPG</t>
  </si>
  <si>
    <t>FEC.ktoe.BE.Res.HH.Thermal.SH.LPG.SH</t>
  </si>
  <si>
    <t>FEC.ktoe.BE.Res.HH.Thermal.SH.LPG.SH.LPG</t>
  </si>
  <si>
    <t>FEC.ktoe.BE.Res.HH.Thermal.SH.LPG.SH.Elec</t>
  </si>
  <si>
    <t>FEC.ktoe.BE.Res.HH.Thermal.SH.LPG.SC</t>
  </si>
  <si>
    <t>FEC.ktoe.BE.Res.HH.Thermal.SH.LPG.SC.AC.Elec</t>
  </si>
  <si>
    <t>FEC.ktoe.BE.Res.HH.Thermal.SH.LPG.WH</t>
  </si>
  <si>
    <t>FEC.ktoe.BE.Res.HH.Thermal.SH.LPG.WH.LPG.NoSolar.LPG</t>
  </si>
  <si>
    <t>FEC.ktoe.BE.Res.HH.Thermal.SH.LPG.WH.LPG.Solar</t>
  </si>
  <si>
    <t>FEC.ktoe.BE.Res.HH.Thermal.SH.LPG.WH.LPG.Solar.LPG</t>
  </si>
  <si>
    <t>FEC.ktoe.BE.Res.HH.Thermal.SH.LPG.WH.LPG.Solar.Solar</t>
  </si>
  <si>
    <t>FEC.ktoe.BE.Res.HH.Thermal.SH.LPG.WH.Elc.NoSolar.Elec</t>
  </si>
  <si>
    <t>FEC.ktoe.BE.Res.HH.Thermal.SH.LPG.WH.Elc.Solar</t>
  </si>
  <si>
    <t>FEC.ktoe.BE.Res.HH.Thermal.SH.LPG.WH.Elc.Solar.Elec</t>
  </si>
  <si>
    <t>FEC.ktoe.BE.Res.HH.Thermal.SH.LPG.WH.Elc.Solar.Solar</t>
  </si>
  <si>
    <t>FEC.ktoe.BE.Res.HH.Thermal.SH.LPG.CO</t>
  </si>
  <si>
    <t>FEC.ktoe.BE.Res.HH.Thermal.SH.LPG.CO.LPG.LPG</t>
  </si>
  <si>
    <t>FEC.ktoe.BE.Res.HH.Thermal.SH.LPG.CO.Elc.Elec</t>
  </si>
  <si>
    <t>FEC.ktoe.BE.Res.HH.Thermal.SH.Oil</t>
  </si>
  <si>
    <t>FEC.ktoe.BE.Res.HH.Thermal.SH.Oil.SH</t>
  </si>
  <si>
    <t>FEC.ktoe.BE.Res.HH.Thermal.SH.Oil.SH.Oil</t>
  </si>
  <si>
    <t>FEC.ktoe.BE.Res.HH.Thermal.SH.Oil.SH.Elec</t>
  </si>
  <si>
    <t>FEC.ktoe.BE.Res.HH.Thermal.SH.Oil.SC</t>
  </si>
  <si>
    <t>FEC.ktoe.BE.Res.HH.Thermal.SH.Oil.SC.AC.Elec</t>
  </si>
  <si>
    <t>FEC.ktoe.BE.Res.HH.Thermal.SH.Oil.WH</t>
  </si>
  <si>
    <t>FEC.ktoe.BE.Res.HH.Thermal.SH.Oil.WH.Oil.NoSolar.Oil</t>
  </si>
  <si>
    <t>FEC.ktoe.BE.Res.HH.Thermal.SH.Oil.WH.Oil.Solar</t>
  </si>
  <si>
    <t>FEC.ktoe.BE.Res.HH.Thermal.SH.Oil.WH.Oil.Solar.Oil</t>
  </si>
  <si>
    <t>FEC.ktoe.BE.Res.HH.Thermal.SH.Oil.WH.Oil.Solar.Solar</t>
  </si>
  <si>
    <t>FEC.ktoe.BE.Res.HH.Thermal.SH.Oil.WH.Elc.NoSolar.Elec</t>
  </si>
  <si>
    <t>FEC.ktoe.BE.Res.HH.Thermal.SH.Oil.WH.Elc.Solar</t>
  </si>
  <si>
    <t>FEC.ktoe.BE.Res.HH.Thermal.SH.Oil.WH.Elc.Solar.Elec</t>
  </si>
  <si>
    <t>FEC.ktoe.BE.Res.HH.Thermal.SH.Oil.WH.Elc.Solar.Solar</t>
  </si>
  <si>
    <t>FEC.ktoe.BE.Res.HH.Thermal.SH.Oil.CO</t>
  </si>
  <si>
    <t>FEC.ktoe.BE.Res.HH.Thermal.SH.Oil.CO.LPG.LPG</t>
  </si>
  <si>
    <t>FEC.ktoe.BE.Res.HH.Thermal.SH.Oil.CO.Elc.Elec</t>
  </si>
  <si>
    <t>FEC.ktoe.BE.Res.HH.Thermal.SH.Gas</t>
  </si>
  <si>
    <t>FEC.ktoe.BE.Res.HH.Thermal.SH.Gas.SH</t>
  </si>
  <si>
    <t>FEC.ktoe.BE.Res.HH.Thermal.SH.Gas.SH.Gas</t>
  </si>
  <si>
    <t>FEC.ktoe.BE.Res.HH.Thermal.SH.Gas.SH.Elec</t>
  </si>
  <si>
    <t>FEC.ktoe.BE.Res.HH.Thermal.SH.Gas.SC</t>
  </si>
  <si>
    <t>FEC.ktoe.BE.Res.HH.Thermal.SH.Gas.SC.AC.Elec</t>
  </si>
  <si>
    <t>FEC.ktoe.BE.Res.HH.Thermal.SH.Gas.WH</t>
  </si>
  <si>
    <t>FEC.ktoe.BE.Res.HH.Thermal.SH.Gas.WH.Gas.NoSolar.Gas</t>
  </si>
  <si>
    <t>FEC.ktoe.BE.Res.HH.Thermal.SH.Gas.WH.Gas.Solar</t>
  </si>
  <si>
    <t>FEC.ktoe.BE.Res.HH.Thermal.SH.Gas.WH.Gas.Solar.Gas</t>
  </si>
  <si>
    <t>FEC.ktoe.BE.Res.HH.Thermal.SH.Gas.WH.Gas.Solar.Solar</t>
  </si>
  <si>
    <t>FEC.ktoe.BE.Res.HH.Thermal.SH.Gas.WH.Elc.NoSolar.Elec</t>
  </si>
  <si>
    <t>FEC.ktoe.BE.Res.HH.Thermal.SH.Gas.WH.Elc.Solar</t>
  </si>
  <si>
    <t>FEC.ktoe.BE.Res.HH.Thermal.SH.Gas.WH.Elc.Solar.Elec</t>
  </si>
  <si>
    <t>FEC.ktoe.BE.Res.HH.Thermal.SH.Gas.WH.Elc.Solar.Solar</t>
  </si>
  <si>
    <t>FEC.ktoe.BE.Res.HH.Thermal.SH.Gas.CO</t>
  </si>
  <si>
    <t>FEC.ktoe.BE.Res.HH.Thermal.SH.Gas.CO.Gas.Gas</t>
  </si>
  <si>
    <t>FEC.ktoe.BE.Res.HH.Thermal.SH.Gas.CO.Elc.Elec</t>
  </si>
  <si>
    <t>FEC.ktoe.BE.Res.HH.Thermal.SH.Biomass</t>
  </si>
  <si>
    <t>FEC.ktoe.BE.Res.HH.Thermal.SH.Biomass.SH</t>
  </si>
  <si>
    <t>FEC.ktoe.BE.Res.HH.Thermal.SH.Biomass.SH.Biomass</t>
  </si>
  <si>
    <t>FEC.ktoe.BE.Res.HH.Thermal.SH.Biomass.SH.Elec</t>
  </si>
  <si>
    <t>FEC.ktoe.BE.Res.HH.Thermal.SH.Biomass.SC</t>
  </si>
  <si>
    <t>FEC.ktoe.BE.Res.HH.Thermal.SH.Biomass.SC.AC.Elec</t>
  </si>
  <si>
    <t>FEC.ktoe.BE.Res.HH.Thermal.SH.Biomass.WH</t>
  </si>
  <si>
    <t>FEC.ktoe.BE.Res.HH.Thermal.SH.Biomass.WH.Biomass.NoSolar.Biomass</t>
  </si>
  <si>
    <t>FEC.ktoe.BE.Res.HH.Thermal.SH.Biomass.WH.Biomass.Solar</t>
  </si>
  <si>
    <t>FEC.ktoe.BE.Res.HH.Thermal.SH.Biomass.WH.Biomass.Solar.Biomass</t>
  </si>
  <si>
    <t>FEC.ktoe.BE.Res.HH.Thermal.SH.Biomass.WH.Biomass.Solar.Solar</t>
  </si>
  <si>
    <t>FEC.ktoe.BE.Res.HH.Thermal.SH.Biomass.WH.LPG.NoSolar.LPG</t>
  </si>
  <si>
    <t>FEC.ktoe.BE.Res.HH.Thermal.SH.Biomass.WH.LPG.Solar</t>
  </si>
  <si>
    <t>FEC.ktoe.BE.Res.HH.Thermal.SH.Biomass.WH.LPG.Solar.LPG</t>
  </si>
  <si>
    <t>FEC.ktoe.BE.Res.HH.Thermal.SH.Biomass.WH.LPG.Solar.Solar</t>
  </si>
  <si>
    <t>FEC.ktoe.BE.Res.HH.Thermal.SH.Biomass.WH.Elc.NoSolar.Elec</t>
  </si>
  <si>
    <t>FEC.ktoe.BE.Res.HH.Thermal.SH.Biomass.WH.Elc.Solar</t>
  </si>
  <si>
    <t>FEC.ktoe.BE.Res.HH.Thermal.SH.Biomass.WH.Elc.Solar.Elec</t>
  </si>
  <si>
    <t>FEC.ktoe.BE.Res.HH.Thermal.SH.Biomass.WH.Elc.Solar.Solar</t>
  </si>
  <si>
    <t>FEC.ktoe.BE.Res.HH.Thermal.SH.Biomass.CO</t>
  </si>
  <si>
    <t>FEC.ktoe.BE.Res.HH.Thermal.SH.Biomass.CO.Biomass.Biomass</t>
  </si>
  <si>
    <t>FEC.ktoe.BE.Res.HH.Thermal.SH.Biomass.CO.LPG.LPG</t>
  </si>
  <si>
    <t>FEC.ktoe.BE.Res.HH.Thermal.SH.Biomass.CO.Elc.Elec</t>
  </si>
  <si>
    <t>FEC.ktoe.BE.Res.HH.Thermal.SH.Geo</t>
  </si>
  <si>
    <t>FEC.ktoe.BE.Res.HH.Thermal.SH.Geo.SH</t>
  </si>
  <si>
    <t>FEC.ktoe.BE.Res.HH.Thermal.SH.Geo.SH.Geo</t>
  </si>
  <si>
    <t>FEC.ktoe.BE.Res.HH.Thermal.SH.Geo.SH.Elec</t>
  </si>
  <si>
    <t>FEC.ktoe.BE.Res.HH.Thermal.SH.Geo.SC</t>
  </si>
  <si>
    <t>FEC.ktoe.BE.Res.HH.Thermal.SH.Geo.SC.AC.Elec</t>
  </si>
  <si>
    <t>FEC.ktoe.BE.Res.HH.Thermal.SH.Geo.WH</t>
  </si>
  <si>
    <t>FEC.ktoe.BE.Res.HH.Thermal.SH.Geo.WH.Geo.NoSolar.Geo</t>
  </si>
  <si>
    <t>FEC.ktoe.BE.Res.HH.Thermal.SH.Geo.WH.Geo.Solar</t>
  </si>
  <si>
    <t>FEC.ktoe.BE.Res.HH.Thermal.SH.Geo.WH.Geo.Solar.Geo</t>
  </si>
  <si>
    <t>FEC.ktoe.BE.Res.HH.Thermal.SH.Geo.WH.Geo.Solar.Solar</t>
  </si>
  <si>
    <t>FEC.ktoe.BE.Res.HH.Thermal.SH.Geo.WH.Elc.NoSolar.Elec</t>
  </si>
  <si>
    <t>FEC.ktoe.BE.Res.HH.Thermal.SH.Geo.WH.Elc.Solar</t>
  </si>
  <si>
    <t>FEC.ktoe.BE.Res.HH.Thermal.SH.Geo.WH.Elc.Solar.Elec</t>
  </si>
  <si>
    <t>FEC.ktoe.BE.Res.HH.Thermal.SH.Geo.WH.Elc.Solar.Solar</t>
  </si>
  <si>
    <t>FEC.ktoe.BE.Res.HH.Thermal.SH.Geo.CO</t>
  </si>
  <si>
    <t>FEC.ktoe.BE.Res.HH.Thermal.SH.Geo.CO.LPG.LPG</t>
  </si>
  <si>
    <t>FEC.ktoe.BE.Res.HH.Thermal.SH.Geo.CO.Elc.Elec</t>
  </si>
  <si>
    <t>FEC.ktoe.BE.Res.HH.Thermal.SH.DistrHeat</t>
  </si>
  <si>
    <t>FEC.ktoe.BE.Res.HH.Thermal.SH.DistrHeat.SH</t>
  </si>
  <si>
    <t>FEC.ktoe.BE.Res.HH.Thermal.SH.DistrHeat.SH.Steam_Distr</t>
  </si>
  <si>
    <t>FEC.ktoe.BE.Res.HH.Thermal.SH.DistrHeat.SH.Elec</t>
  </si>
  <si>
    <t>FEC.ktoe.BE.Res.HH.Thermal.SH.DistrHeat.SC</t>
  </si>
  <si>
    <t>FEC.ktoe.BE.Res.HH.Thermal.SH.DistrHeat.SC.AC.Elec</t>
  </si>
  <si>
    <t>FEC.ktoe.BE.Res.HH.Thermal.SH.DistrHeat.WH</t>
  </si>
  <si>
    <t>FEC.ktoe.BE.Res.HH.Thermal.SH.DistrHeat.WH.DistrHeat.NoSolar.Steam_Distr</t>
  </si>
  <si>
    <t>FEC.ktoe.BE.Res.HH.Thermal.SH.DistrHeat.WH.DistrHeat.Solar</t>
  </si>
  <si>
    <t>FEC.ktoe.BE.Res.HH.Thermal.SH.DistrHeat.WH.DistrHeat.Solar.Steam_Distr</t>
  </si>
  <si>
    <t>FEC.ktoe.BE.Res.HH.Thermal.SH.DistrHeat.WH.DistrHeat.Solar.Solar</t>
  </si>
  <si>
    <t>FEC.ktoe.BE.Res.HH.Thermal.SH.DistrHeat.WH.Elc.NoSolar.Elec</t>
  </si>
  <si>
    <t>FEC.ktoe.BE.Res.HH.Thermal.SH.DistrHeat.WH.Elc.Solar</t>
  </si>
  <si>
    <t>FEC.ktoe.BE.Res.HH.Thermal.SH.DistrHeat.WH.Elc.Solar.Elec</t>
  </si>
  <si>
    <t>FEC.ktoe.BE.Res.HH.Thermal.SH.DistrHeat.WH.Elc.Solar.Solar</t>
  </si>
  <si>
    <t>FEC.ktoe.BE.Res.HH.Thermal.SH.DistrHeat.CO</t>
  </si>
  <si>
    <t>FEC.ktoe.BE.Res.HH.Thermal.SH.DistrHeat.CO.LPG.LPG</t>
  </si>
  <si>
    <t>FEC.ktoe.BE.Res.HH.Thermal.SH.DistrHeat.CO.Elc.Elec</t>
  </si>
  <si>
    <t>FEC.ktoe.BE.Res.HH.Thermal.SH.AdvElc</t>
  </si>
  <si>
    <t>FEC.ktoe.BE.Res.HH.Thermal.SH.AdvElc.SH</t>
  </si>
  <si>
    <t>FEC.ktoe.BE.Res.HH.Thermal.SH.AdvElc.SH.Elec</t>
  </si>
  <si>
    <t>FEC.ktoe.BE.Res.HH.Thermal.SH.AdvElc.SC</t>
  </si>
  <si>
    <t>FEC.ktoe.BE.Res.HH.Thermal.SH.AdvElc.SC.AC.Elec</t>
  </si>
  <si>
    <t>FEC.ktoe.BE.Res.HH.Thermal.SH.AdvElc.WH</t>
  </si>
  <si>
    <t>FEC.ktoe.BE.Res.HH.Thermal.SH.AdvElc.WH.LPG.NoSolar.LPG</t>
  </si>
  <si>
    <t>FEC.ktoe.BE.Res.HH.Thermal.SH.AdvElc.WH.LPG.Solar</t>
  </si>
  <si>
    <t>FEC.ktoe.BE.Res.HH.Thermal.SH.AdvElc.WH.LPG.Solar.LPG</t>
  </si>
  <si>
    <t>FEC.ktoe.BE.Res.HH.Thermal.SH.AdvElc.WH.LPG.Solar.Solar</t>
  </si>
  <si>
    <t>FEC.ktoe.BE.Res.HH.Thermal.SH.AdvElc.WH.Elc.NoSolar.Elec</t>
  </si>
  <si>
    <t>FEC.ktoe.BE.Res.HH.Thermal.SH.AdvElc.WH.Elc.Solar</t>
  </si>
  <si>
    <t>FEC.ktoe.BE.Res.HH.Thermal.SH.AdvElc.WH.Elc.Solar.Elec</t>
  </si>
  <si>
    <t>FEC.ktoe.BE.Res.HH.Thermal.SH.AdvElc.WH.Elc.Solar.Solar</t>
  </si>
  <si>
    <t>FEC.ktoe.BE.Res.HH.Thermal.SH.AdvElc.CO</t>
  </si>
  <si>
    <t>FEC.ktoe.BE.Res.HH.Thermal.SH.AdvElc.CO.LPG.LPG</t>
  </si>
  <si>
    <t>FEC.ktoe.BE.Res.HH.Thermal.SH.AdvElc.CO.Elc.Elec</t>
  </si>
  <si>
    <t>FEC.ktoe.BE.Res.HH.Thermal.SH.ConvElc</t>
  </si>
  <si>
    <t>FEC.ktoe.BE.Res.HH.Thermal.SH.ConvElc.SH</t>
  </si>
  <si>
    <t>FEC.ktoe.BE.Res.HH.Thermal.SH.ConvElc.SH.Elec</t>
  </si>
  <si>
    <t>FEC.ktoe.BE.Res.HH.Thermal.SH.ConvElc.SC</t>
  </si>
  <si>
    <t>FEC.ktoe.BE.Res.HH.Thermal.SH.ConvElc.SC.AC.Elec</t>
  </si>
  <si>
    <t>FEC.ktoe.BE.Res.HH.Thermal.SH.ConvElc.WH</t>
  </si>
  <si>
    <t>FEC.ktoe.BE.Res.HH.Thermal.SH.ConvElc.WH.LPG.NoSolar.LPG</t>
  </si>
  <si>
    <t>FEC.ktoe.BE.Res.HH.Thermal.SH.ConvElc.WH.LPG.Solar</t>
  </si>
  <si>
    <t>FEC.ktoe.BE.Res.HH.Thermal.SH.ConvElc.WH.LPG.Solar.LPG</t>
  </si>
  <si>
    <t>FEC.ktoe.BE.Res.HH.Thermal.SH.ConvElc.WH.LPG.Solar.Solar</t>
  </si>
  <si>
    <t>FEC.ktoe.BE.Res.HH.Thermal.SH.ConvElc.WH.Elc.NoSolar.Elec</t>
  </si>
  <si>
    <t>FEC.ktoe.BE.Res.HH.Thermal.SH.ConvElc.WH.Elc.Solar</t>
  </si>
  <si>
    <t>FEC.ktoe.BE.Res.HH.Thermal.SH.ConvElc.WH.Elc.Solar.Elec</t>
  </si>
  <si>
    <t>FEC.ktoe.BE.Res.HH.Thermal.SH.ConvElc.WH.Elc.Solar.Solar</t>
  </si>
  <si>
    <t>FEC.ktoe.BE.Res.HH.Thermal.SH.ConvElc.CO</t>
  </si>
  <si>
    <t>FEC.ktoe.BE.Res.HH.Thermal.SH.ConvElc.CO.LPG.LPG</t>
  </si>
  <si>
    <t>FEC.ktoe.BE.Res.HH.Thermal.SH.ConvElc.CO.Elc.Elec</t>
  </si>
  <si>
    <t>BE - Thermal energy service (detailed structure)</t>
  </si>
  <si>
    <t>TES.ktoe.BE.Res.HH.Thermal.SH.Solids</t>
  </si>
  <si>
    <t>TES.ktoe.BE.Res.HH.Thermal.SH.Solids.SH</t>
  </si>
  <si>
    <t>TES.ktoe.BE.Res.HH.Thermal.SH.Solids.SH.Solids</t>
  </si>
  <si>
    <t>TES.ktoe.BE.Res.HH.Thermal.SH.Solids.SH.Elec</t>
  </si>
  <si>
    <t>TES.ktoe.BE.Res.HH.Thermal.SH.Solids.SC</t>
  </si>
  <si>
    <t>TES.ktoe.BE.Res.HH.Thermal.SH.Solids.SC.AC.Elec</t>
  </si>
  <si>
    <t>TES.ktoe.BE.Res.HH.Thermal.SH.Solids.WH</t>
  </si>
  <si>
    <t>TES.ktoe.BE.Res.HH.Thermal.SH.Solids.WH.Solids.NoSolar.Solids</t>
  </si>
  <si>
    <t>TES.ktoe.BE.Res.HH.Thermal.SH.Solids.WH.LPG.NoSolar.LPG</t>
  </si>
  <si>
    <t>TES.ktoe.BE.Res.HH.Thermal.SH.Solids.WH.LPG.Solar</t>
  </si>
  <si>
    <t>TES.ktoe.BE.Res.HH.Thermal.SH.Solids.WH.LPG.Solar.LPG</t>
  </si>
  <si>
    <t>TES.ktoe.BE.Res.HH.Thermal.SH.Solids.WH.LPG.Solar.Solar</t>
  </si>
  <si>
    <t>TES.ktoe.BE.Res.HH.Thermal.SH.Solids.WH.Elc.NoSolar.Elec</t>
  </si>
  <si>
    <t>TES.ktoe.BE.Res.HH.Thermal.SH.Solids.WH.Elc.Solar</t>
  </si>
  <si>
    <t>TES.ktoe.BE.Res.HH.Thermal.SH.Solids.WH.Elc.Solar.Elec</t>
  </si>
  <si>
    <t>TES.ktoe.BE.Res.HH.Thermal.SH.Solids.WH.Elc.Solar.Solar</t>
  </si>
  <si>
    <t>TES.ktoe.BE.Res.HH.Thermal.SH.Solids.CO</t>
  </si>
  <si>
    <t>TES.ktoe.BE.Res.HH.Thermal.SH.Solids.CO.Solids.Solids</t>
  </si>
  <si>
    <t>TES.ktoe.BE.Res.HH.Thermal.SH.Solids.CO.LPG.LPG</t>
  </si>
  <si>
    <t>TES.ktoe.BE.Res.HH.Thermal.SH.Solids.CO.Elc.Elec</t>
  </si>
  <si>
    <t>TES.ktoe.BE.Res.HH.Thermal.SH.LPG</t>
  </si>
  <si>
    <t>TES.ktoe.BE.Res.HH.Thermal.SH.LPG.SH</t>
  </si>
  <si>
    <t>TES.ktoe.BE.Res.HH.Thermal.SH.LPG.SH.LPG</t>
  </si>
  <si>
    <t>TES.ktoe.BE.Res.HH.Thermal.SH.LPG.SH.Elec</t>
  </si>
  <si>
    <t>TES.ktoe.BE.Res.HH.Thermal.SH.LPG.SC</t>
  </si>
  <si>
    <t>TES.ktoe.BE.Res.HH.Thermal.SH.LPG.SC.AC.Elec</t>
  </si>
  <si>
    <t>TES.ktoe.BE.Res.HH.Thermal.SH.LPG.WH</t>
  </si>
  <si>
    <t>TES.ktoe.BE.Res.HH.Thermal.SH.LPG.WH.LPG.NoSolar.LPG</t>
  </si>
  <si>
    <t>TES.ktoe.BE.Res.HH.Thermal.SH.LPG.WH.LPG.Solar</t>
  </si>
  <si>
    <t>TES.ktoe.BE.Res.HH.Thermal.SH.LPG.WH.LPG.Solar.LPG</t>
  </si>
  <si>
    <t>TES.ktoe.BE.Res.HH.Thermal.SH.LPG.WH.LPG.Solar.Solar</t>
  </si>
  <si>
    <t>TES.ktoe.BE.Res.HH.Thermal.SH.LPG.WH.Elc.NoSolar.Elec</t>
  </si>
  <si>
    <t>TES.ktoe.BE.Res.HH.Thermal.SH.LPG.WH.Elc.Solar</t>
  </si>
  <si>
    <t>TES.ktoe.BE.Res.HH.Thermal.SH.LPG.WH.Elc.Solar.Elec</t>
  </si>
  <si>
    <t>TES.ktoe.BE.Res.HH.Thermal.SH.LPG.WH.Elc.Solar.Solar</t>
  </si>
  <si>
    <t>TES.ktoe.BE.Res.HH.Thermal.SH.LPG.CO</t>
  </si>
  <si>
    <t>TES.ktoe.BE.Res.HH.Thermal.SH.LPG.CO.LPG.LPG</t>
  </si>
  <si>
    <t>TES.ktoe.BE.Res.HH.Thermal.SH.LPG.CO.Elc.Elec</t>
  </si>
  <si>
    <t>TES.ktoe.BE.Res.HH.Thermal.SH.Oil</t>
  </si>
  <si>
    <t>TES.ktoe.BE.Res.HH.Thermal.SH.Oil.SH</t>
  </si>
  <si>
    <t>TES.ktoe.BE.Res.HH.Thermal.SH.Oil.SH.Oil</t>
  </si>
  <si>
    <t>TES.ktoe.BE.Res.HH.Thermal.SH.Oil.SH.Elec</t>
  </si>
  <si>
    <t>TES.ktoe.BE.Res.HH.Thermal.SH.Oil.SC</t>
  </si>
  <si>
    <t>TES.ktoe.BE.Res.HH.Thermal.SH.Oil.SC.AC.Elec</t>
  </si>
  <si>
    <t>TES.ktoe.BE.Res.HH.Thermal.SH.Oil.WH</t>
  </si>
  <si>
    <t>TES.ktoe.BE.Res.HH.Thermal.SH.Oil.WH.Oil.NoSolar.Oil</t>
  </si>
  <si>
    <t>TES.ktoe.BE.Res.HH.Thermal.SH.Oil.WH.Oil.Solar</t>
  </si>
  <si>
    <t>TES.ktoe.BE.Res.HH.Thermal.SH.Oil.WH.Oil.Solar.Oil</t>
  </si>
  <si>
    <t>TES.ktoe.BE.Res.HH.Thermal.SH.Oil.WH.Oil.Solar.Solar</t>
  </si>
  <si>
    <t>TES.ktoe.BE.Res.HH.Thermal.SH.Oil.WH.Elc.NoSolar.Elec</t>
  </si>
  <si>
    <t>TES.ktoe.BE.Res.HH.Thermal.SH.Oil.WH.Elc.Solar</t>
  </si>
  <si>
    <t>TES.ktoe.BE.Res.HH.Thermal.SH.Oil.WH.Elc.Solar.Elec</t>
  </si>
  <si>
    <t>TES.ktoe.BE.Res.HH.Thermal.SH.Oil.WH.Elc.Solar.Solar</t>
  </si>
  <si>
    <t>TES.ktoe.BE.Res.HH.Thermal.SH.Oil.CO</t>
  </si>
  <si>
    <t>TES.ktoe.BE.Res.HH.Thermal.SH.Oil.CO.LPG.LPG</t>
  </si>
  <si>
    <t>TES.ktoe.BE.Res.HH.Thermal.SH.Oil.CO.Elc.Elec</t>
  </si>
  <si>
    <t>TES.ktoe.BE.Res.HH.Thermal.SH.Gas</t>
  </si>
  <si>
    <t>TES.ktoe.BE.Res.HH.Thermal.SH.Gas.SH</t>
  </si>
  <si>
    <t>TES.ktoe.BE.Res.HH.Thermal.SH.Gas.SH.Gas</t>
  </si>
  <si>
    <t>TES.ktoe.BE.Res.HH.Thermal.SH.Gas.SH.Elec</t>
  </si>
  <si>
    <t>TES.ktoe.BE.Res.HH.Thermal.SH.Gas.SC</t>
  </si>
  <si>
    <t>TES.ktoe.BE.Res.HH.Thermal.SH.Gas.SC.AC.Elec</t>
  </si>
  <si>
    <t>TES.ktoe.BE.Res.HH.Thermal.SH.Gas.WH</t>
  </si>
  <si>
    <t>TES.ktoe.BE.Res.HH.Thermal.SH.Gas.WH.Gas.NoSolar.Gas</t>
  </si>
  <si>
    <t>TES.ktoe.BE.Res.HH.Thermal.SH.Gas.WH.Gas.Solar</t>
  </si>
  <si>
    <t>TES.ktoe.BE.Res.HH.Thermal.SH.Gas.WH.Gas.Solar.Gas</t>
  </si>
  <si>
    <t>TES.ktoe.BE.Res.HH.Thermal.SH.Gas.WH.Gas.Solar.Solar</t>
  </si>
  <si>
    <t>TES.ktoe.BE.Res.HH.Thermal.SH.Gas.WH.Elc.NoSolar.Elec</t>
  </si>
  <si>
    <t>TES.ktoe.BE.Res.HH.Thermal.SH.Gas.WH.Elc.Solar</t>
  </si>
  <si>
    <t>TES.ktoe.BE.Res.HH.Thermal.SH.Gas.WH.Elc.Solar.Elec</t>
  </si>
  <si>
    <t>TES.ktoe.BE.Res.HH.Thermal.SH.Gas.WH.Elc.Solar.Solar</t>
  </si>
  <si>
    <t>TES.ktoe.BE.Res.HH.Thermal.SH.Gas.CO</t>
  </si>
  <si>
    <t>TES.ktoe.BE.Res.HH.Thermal.SH.Gas.CO.Gas.Gas</t>
  </si>
  <si>
    <t>TES.ktoe.BE.Res.HH.Thermal.SH.Gas.CO.Elc.Elec</t>
  </si>
  <si>
    <t>TES.ktoe.BE.Res.HH.Thermal.SH.Biomass</t>
  </si>
  <si>
    <t>TES.ktoe.BE.Res.HH.Thermal.SH.Biomass.SH</t>
  </si>
  <si>
    <t>TES.ktoe.BE.Res.HH.Thermal.SH.Biomass.SH.Biomass</t>
  </si>
  <si>
    <t>TES.ktoe.BE.Res.HH.Thermal.SH.Biomass.SH.Elec</t>
  </si>
  <si>
    <t>TES.ktoe.BE.Res.HH.Thermal.SH.Biomass.SC</t>
  </si>
  <si>
    <t>TES.ktoe.BE.Res.HH.Thermal.SH.Biomass.SC.AC.Elec</t>
  </si>
  <si>
    <t>TES.ktoe.BE.Res.HH.Thermal.SH.Biomass.WH</t>
  </si>
  <si>
    <t>TES.ktoe.BE.Res.HH.Thermal.SH.Biomass.WH.Biomass.NoSolar.Biomass</t>
  </si>
  <si>
    <t>TES.ktoe.BE.Res.HH.Thermal.SH.Biomass.WH.Biomass.Solar</t>
  </si>
  <si>
    <t>TES.ktoe.BE.Res.HH.Thermal.SH.Biomass.WH.Biomass.Solar.Biomass</t>
  </si>
  <si>
    <t>TES.ktoe.BE.Res.HH.Thermal.SH.Biomass.WH.Biomass.Solar.Solar</t>
  </si>
  <si>
    <t>TES.ktoe.BE.Res.HH.Thermal.SH.Biomass.WH.LPG.NoSolar.LPG</t>
  </si>
  <si>
    <t>TES.ktoe.BE.Res.HH.Thermal.SH.Biomass.WH.LPG.Solar</t>
  </si>
  <si>
    <t>TES.ktoe.BE.Res.HH.Thermal.SH.Biomass.WH.LPG.Solar.LPG</t>
  </si>
  <si>
    <t>TES.ktoe.BE.Res.HH.Thermal.SH.Biomass.WH.LPG.Solar.Solar</t>
  </si>
  <si>
    <t>TES.ktoe.BE.Res.HH.Thermal.SH.Biomass.WH.Elc.NoSolar.Elec</t>
  </si>
  <si>
    <t>TES.ktoe.BE.Res.HH.Thermal.SH.Biomass.WH.Elc.Solar</t>
  </si>
  <si>
    <t>TES.ktoe.BE.Res.HH.Thermal.SH.Biomass.WH.Elc.Solar.Elec</t>
  </si>
  <si>
    <t>TES.ktoe.BE.Res.HH.Thermal.SH.Biomass.WH.Elc.Solar.Solar</t>
  </si>
  <si>
    <t>TES.ktoe.BE.Res.HH.Thermal.SH.Biomass.CO</t>
  </si>
  <si>
    <t>TES.ktoe.BE.Res.HH.Thermal.SH.Biomass.CO.Biomass.Biomass</t>
  </si>
  <si>
    <t>TES.ktoe.BE.Res.HH.Thermal.SH.Biomass.CO.LPG.LPG</t>
  </si>
  <si>
    <t>TES.ktoe.BE.Res.HH.Thermal.SH.Biomass.CO.Elc.Elec</t>
  </si>
  <si>
    <t>TES.ktoe.BE.Res.HH.Thermal.SH.Geo</t>
  </si>
  <si>
    <t>TES.ktoe.BE.Res.HH.Thermal.SH.Geo.SH</t>
  </si>
  <si>
    <t>TES.ktoe.BE.Res.HH.Thermal.SH.Geo.SH.Geo</t>
  </si>
  <si>
    <t>TES.ktoe.BE.Res.HH.Thermal.SH.Geo.SH.Elec</t>
  </si>
  <si>
    <t>TES.ktoe.BE.Res.HH.Thermal.SH.Geo.SC</t>
  </si>
  <si>
    <t>TES.ktoe.BE.Res.HH.Thermal.SH.Geo.SC.AC.Elec</t>
  </si>
  <si>
    <t>TES.ktoe.BE.Res.HH.Thermal.SH.Geo.WH</t>
  </si>
  <si>
    <t>TES.ktoe.BE.Res.HH.Thermal.SH.Geo.WH.Geo.NoSolar.Geo</t>
  </si>
  <si>
    <t>TES.ktoe.BE.Res.HH.Thermal.SH.Geo.WH.Geo.Solar</t>
  </si>
  <si>
    <t>TES.ktoe.BE.Res.HH.Thermal.SH.Geo.WH.Geo.Solar.Geo</t>
  </si>
  <si>
    <t>TES.ktoe.BE.Res.HH.Thermal.SH.Geo.WH.Geo.Solar.Solar</t>
  </si>
  <si>
    <t>TES.ktoe.BE.Res.HH.Thermal.SH.Geo.WH.Elc.NoSolar.Elec</t>
  </si>
  <si>
    <t>TES.ktoe.BE.Res.HH.Thermal.SH.Geo.WH.Elc.Solar</t>
  </si>
  <si>
    <t>TES.ktoe.BE.Res.HH.Thermal.SH.Geo.WH.Elc.Solar.Elec</t>
  </si>
  <si>
    <t>TES.ktoe.BE.Res.HH.Thermal.SH.Geo.WH.Elc.Solar.Solar</t>
  </si>
  <si>
    <t>TES.ktoe.BE.Res.HH.Thermal.SH.Geo.CO</t>
  </si>
  <si>
    <t>TES.ktoe.BE.Res.HH.Thermal.SH.Geo.CO.LPG.LPG</t>
  </si>
  <si>
    <t>TES.ktoe.BE.Res.HH.Thermal.SH.Geo.CO.Elc.Elec</t>
  </si>
  <si>
    <t>TES.ktoe.BE.Res.HH.Thermal.SH.DistrHeat</t>
  </si>
  <si>
    <t>TES.ktoe.BE.Res.HH.Thermal.SH.DistrHeat.SH</t>
  </si>
  <si>
    <t>TES.ktoe.BE.Res.HH.Thermal.SH.DistrHeat.SH.Steam_Distr</t>
  </si>
  <si>
    <t>TES.ktoe.BE.Res.HH.Thermal.SH.DistrHeat.SH.Elec</t>
  </si>
  <si>
    <t>TES.ktoe.BE.Res.HH.Thermal.SH.DistrHeat.SC</t>
  </si>
  <si>
    <t>TES.ktoe.BE.Res.HH.Thermal.SH.DistrHeat.SC.AC.Elec</t>
  </si>
  <si>
    <t>TES.ktoe.BE.Res.HH.Thermal.SH.DistrHeat.WH</t>
  </si>
  <si>
    <t>TES.ktoe.BE.Res.HH.Thermal.SH.DistrHeat.WH.DistrHeat.NoSolar.Steam_Distr</t>
  </si>
  <si>
    <t>TES.ktoe.BE.Res.HH.Thermal.SH.DistrHeat.WH.DistrHeat.Solar</t>
  </si>
  <si>
    <t>TES.ktoe.BE.Res.HH.Thermal.SH.DistrHeat.WH.DistrHeat.Solar.Steam_Distr</t>
  </si>
  <si>
    <t>TES.ktoe.BE.Res.HH.Thermal.SH.DistrHeat.WH.DistrHeat.Solar.Solar</t>
  </si>
  <si>
    <t>TES.ktoe.BE.Res.HH.Thermal.SH.DistrHeat.WH.Elc.NoSolar.Elec</t>
  </si>
  <si>
    <t>TES.ktoe.BE.Res.HH.Thermal.SH.DistrHeat.WH.Elc.Solar</t>
  </si>
  <si>
    <t>TES.ktoe.BE.Res.HH.Thermal.SH.DistrHeat.WH.Elc.Solar.Elec</t>
  </si>
  <si>
    <t>TES.ktoe.BE.Res.HH.Thermal.SH.DistrHeat.WH.Elc.Solar.Solar</t>
  </si>
  <si>
    <t>TES.ktoe.BE.Res.HH.Thermal.SH.DistrHeat.CO</t>
  </si>
  <si>
    <t>TES.ktoe.BE.Res.HH.Thermal.SH.DistrHeat.CO.LPG.LPG</t>
  </si>
  <si>
    <t>TES.ktoe.BE.Res.HH.Thermal.SH.DistrHeat.CO.Elc.Elec</t>
  </si>
  <si>
    <t>TES.ktoe.BE.Res.HH.Thermal.SH.AdvElc</t>
  </si>
  <si>
    <t>TES.ktoe.BE.Res.HH.Thermal.SH.AdvElc.SH</t>
  </si>
  <si>
    <t>TES.ktoe.BE.Res.HH.Thermal.SH.AdvElc.SH.Elec</t>
  </si>
  <si>
    <t>TES.ktoe.BE.Res.HH.Thermal.SH.AdvElc.SC</t>
  </si>
  <si>
    <t>TES.ktoe.BE.Res.HH.Thermal.SH.AdvElc.SC.AC.Elec</t>
  </si>
  <si>
    <t>TES.ktoe.BE.Res.HH.Thermal.SH.AdvElc.WH</t>
  </si>
  <si>
    <t>TES.ktoe.BE.Res.HH.Thermal.SH.AdvElc.WH.LPG.NoSolar.LPG</t>
  </si>
  <si>
    <t>TES.ktoe.BE.Res.HH.Thermal.SH.AdvElc.WH.LPG.Solar</t>
  </si>
  <si>
    <t>TES.ktoe.BE.Res.HH.Thermal.SH.AdvElc.WH.LPG.Solar.LPG</t>
  </si>
  <si>
    <t>TES.ktoe.BE.Res.HH.Thermal.SH.AdvElc.WH.LPG.Solar.Solar</t>
  </si>
  <si>
    <t>TES.ktoe.BE.Res.HH.Thermal.SH.AdvElc.WH.Elc.NoSolar.Elec</t>
  </si>
  <si>
    <t>TES.ktoe.BE.Res.HH.Thermal.SH.AdvElc.WH.Elc.Solar</t>
  </si>
  <si>
    <t>TES.ktoe.BE.Res.HH.Thermal.SH.AdvElc.WH.Elc.Solar.Elec</t>
  </si>
  <si>
    <t>TES.ktoe.BE.Res.HH.Thermal.SH.AdvElc.WH.Elc.Solar.Solar</t>
  </si>
  <si>
    <t>TES.ktoe.BE.Res.HH.Thermal.SH.AdvElc.CO</t>
  </si>
  <si>
    <t>TES.ktoe.BE.Res.HH.Thermal.SH.AdvElc.CO.LPG.LPG</t>
  </si>
  <si>
    <t>TES.ktoe.BE.Res.HH.Thermal.SH.AdvElc.CO.Elc.Elec</t>
  </si>
  <si>
    <t>TES.ktoe.BE.Res.HH.Thermal.SH.ConvElc</t>
  </si>
  <si>
    <t>TES.ktoe.BE.Res.HH.Thermal.SH.ConvElc.SH</t>
  </si>
  <si>
    <t>TES.ktoe.BE.Res.HH.Thermal.SH.ConvElc.SH.Elec</t>
  </si>
  <si>
    <t>TES.ktoe.BE.Res.HH.Thermal.SH.ConvElc.SC</t>
  </si>
  <si>
    <t>TES.ktoe.BE.Res.HH.Thermal.SH.ConvElc.SC.AC.Elec</t>
  </si>
  <si>
    <t>TES.ktoe.BE.Res.HH.Thermal.SH.ConvElc.WH</t>
  </si>
  <si>
    <t>TES.ktoe.BE.Res.HH.Thermal.SH.ConvElc.WH.LPG.NoSolar.LPG</t>
  </si>
  <si>
    <t>TES.ktoe.BE.Res.HH.Thermal.SH.ConvElc.WH.LPG.Solar</t>
  </si>
  <si>
    <t>TES.ktoe.BE.Res.HH.Thermal.SH.ConvElc.WH.LPG.Solar.LPG</t>
  </si>
  <si>
    <t>TES.ktoe.BE.Res.HH.Thermal.SH.ConvElc.WH.LPG.Solar.Solar</t>
  </si>
  <si>
    <t>TES.ktoe.BE.Res.HH.Thermal.SH.ConvElc.WH.Elc.NoSolar.Elec</t>
  </si>
  <si>
    <t>TES.ktoe.BE.Res.HH.Thermal.SH.ConvElc.WH.Elc.Solar</t>
  </si>
  <si>
    <t>TES.ktoe.BE.Res.HH.Thermal.SH.ConvElc.WH.Elc.Solar.Elec</t>
  </si>
  <si>
    <t>TES.ktoe.BE.Res.HH.Thermal.SH.ConvElc.WH.Elc.Solar.Solar</t>
  </si>
  <si>
    <t>TES.ktoe.BE.Res.HH.Thermal.SH.ConvElc.CO</t>
  </si>
  <si>
    <t>TES.ktoe.BE.Res.HH.Thermal.SH.ConvElc.CO.LPG.LPG</t>
  </si>
  <si>
    <t>TES.ktoe.BE.Res.HH.Thermal.SH.ConvElc.CO.Elc.Elec</t>
  </si>
  <si>
    <t>BE - System efficiency indicator (detailed structure)</t>
  </si>
  <si>
    <t>Eff.ratio.BE.Res.HH.Thermal.SH.Solids</t>
  </si>
  <si>
    <t>Eff.ratio.BE.Res.HH.Thermal.SH.Solids.SH</t>
  </si>
  <si>
    <t>Eff.ratio.BE.Res.HH.Thermal.SH.Solids.SH.Solids</t>
  </si>
  <si>
    <t>Eff.ratio.BE.Res.HH.Thermal.SH.Solids.SH.Elec</t>
  </si>
  <si>
    <t>Eff.ratio.BE.Res.HH.Thermal.SH.Solids.SC</t>
  </si>
  <si>
    <t>Eff.ratio.BE.Res.HH.Thermal.SH.Solids.SC.AC.Elec</t>
  </si>
  <si>
    <t>Eff.ratio.BE.Res.HH.Thermal.SH.Solids.WH</t>
  </si>
  <si>
    <t>Eff.ratio.BE.Res.HH.Thermal.SH.Solids.WH.Solids.NoSolar.Solids</t>
  </si>
  <si>
    <t>Eff.ratio.BE.Res.HH.Thermal.SH.Solids.WH.LPG.NoSolar.LPG</t>
  </si>
  <si>
    <t>Eff.ratio.BE.Res.HH.Thermal.SH.Solids.WH.LPG.Solar</t>
  </si>
  <si>
    <t>Eff.ratio.BE.Res.HH.Thermal.SH.Solids.WH.LPG.Solar.LPG</t>
  </si>
  <si>
    <t>Eff.ratio.BE.Res.HH.Thermal.SH.Solids.WH.LPG.Solar.Solar</t>
  </si>
  <si>
    <t>Eff.ratio.BE.Res.HH.Thermal.SH.Solids.WH.Elc.NoSolar.Elec</t>
  </si>
  <si>
    <t>Eff.ratio.BE.Res.HH.Thermal.SH.Solids.WH.Elc.Solar</t>
  </si>
  <si>
    <t>Eff.ratio.BE.Res.HH.Thermal.SH.Solids.WH.Elc.Solar.Elec</t>
  </si>
  <si>
    <t>Eff.ratio.BE.Res.HH.Thermal.SH.Solids.WH.Elc.Solar.Solar</t>
  </si>
  <si>
    <t>Eff.ratio.BE.Res.HH.Thermal.SH.Solids.CO</t>
  </si>
  <si>
    <t>Eff.ratio.BE.Res.HH.Thermal.SH.Solids.CO.Solids.Solids</t>
  </si>
  <si>
    <t>Eff.ratio.BE.Res.HH.Thermal.SH.Solids.CO.LPG.LPG</t>
  </si>
  <si>
    <t>Eff.ratio.BE.Res.HH.Thermal.SH.Solids.CO.Elc.Elec</t>
  </si>
  <si>
    <t>Eff.ratio.BE.Res.HH.Thermal.SH.LPG</t>
  </si>
  <si>
    <t>Eff.ratio.BE.Res.HH.Thermal.SH.LPG.SH</t>
  </si>
  <si>
    <t>Eff.ratio.BE.Res.HH.Thermal.SH.LPG.SH.LPG</t>
  </si>
  <si>
    <t>Eff.ratio.BE.Res.HH.Thermal.SH.LPG.SH.Elec</t>
  </si>
  <si>
    <t>Eff.ratio.BE.Res.HH.Thermal.SH.LPG.SC</t>
  </si>
  <si>
    <t>Eff.ratio.BE.Res.HH.Thermal.SH.LPG.SC.AC.Elec</t>
  </si>
  <si>
    <t>Eff.ratio.BE.Res.HH.Thermal.SH.LPG.WH</t>
  </si>
  <si>
    <t>Eff.ratio.BE.Res.HH.Thermal.SH.LPG.WH.LPG.NoSolar.LPG</t>
  </si>
  <si>
    <t>Eff.ratio.BE.Res.HH.Thermal.SH.LPG.WH.LPG.Solar</t>
  </si>
  <si>
    <t>Eff.ratio.BE.Res.HH.Thermal.SH.LPG.WH.LPG.Solar.LPG</t>
  </si>
  <si>
    <t>Eff.ratio.BE.Res.HH.Thermal.SH.LPG.WH.LPG.Solar.Solar</t>
  </si>
  <si>
    <t>Eff.ratio.BE.Res.HH.Thermal.SH.LPG.WH.Elc.NoSolar.Elec</t>
  </si>
  <si>
    <t>Eff.ratio.BE.Res.HH.Thermal.SH.LPG.WH.Elc.Solar</t>
  </si>
  <si>
    <t>Eff.ratio.BE.Res.HH.Thermal.SH.LPG.WH.Elc.Solar.Elec</t>
  </si>
  <si>
    <t>Eff.ratio.BE.Res.HH.Thermal.SH.LPG.WH.Elc.Solar.Solar</t>
  </si>
  <si>
    <t>Eff.ratio.BE.Res.HH.Thermal.SH.LPG.CO</t>
  </si>
  <si>
    <t>Eff.ratio.BE.Res.HH.Thermal.SH.LPG.CO.LPG.LPG</t>
  </si>
  <si>
    <t>Eff.ratio.BE.Res.HH.Thermal.SH.LPG.CO.Elc.Elec</t>
  </si>
  <si>
    <t>Eff.ratio.BE.Res.HH.Thermal.SH.Oil</t>
  </si>
  <si>
    <t>Eff.ratio.BE.Res.HH.Thermal.SH.Oil.SH</t>
  </si>
  <si>
    <t>Eff.ratio.BE.Res.HH.Thermal.SH.Oil.SH.Oil</t>
  </si>
  <si>
    <t>Eff.ratio.BE.Res.HH.Thermal.SH.Oil.SH.Elec</t>
  </si>
  <si>
    <t>Eff.ratio.BE.Res.HH.Thermal.SH.Oil.SC</t>
  </si>
  <si>
    <t>Eff.ratio.BE.Res.HH.Thermal.SH.Oil.SC.AC.Elec</t>
  </si>
  <si>
    <t>Eff.ratio.BE.Res.HH.Thermal.SH.Oil.WH</t>
  </si>
  <si>
    <t>Eff.ratio.BE.Res.HH.Thermal.SH.Oil.WH.Oil.NoSolar.Oil</t>
  </si>
  <si>
    <t>Eff.ratio.BE.Res.HH.Thermal.SH.Oil.WH.Oil.Solar</t>
  </si>
  <si>
    <t>Eff.ratio.BE.Res.HH.Thermal.SH.Oil.WH.Oil.Solar.Oil</t>
  </si>
  <si>
    <t>Eff.ratio.BE.Res.HH.Thermal.SH.Oil.WH.Oil.Solar.Solar</t>
  </si>
  <si>
    <t>Eff.ratio.BE.Res.HH.Thermal.SH.Oil.WH.Elc.NoSolar.Elec</t>
  </si>
  <si>
    <t>Eff.ratio.BE.Res.HH.Thermal.SH.Oil.WH.Elc.Solar</t>
  </si>
  <si>
    <t>Eff.ratio.BE.Res.HH.Thermal.SH.Oil.WH.Elc.Solar.Elec</t>
  </si>
  <si>
    <t>Eff.ratio.BE.Res.HH.Thermal.SH.Oil.WH.Elc.Solar.Solar</t>
  </si>
  <si>
    <t>Eff.ratio.BE.Res.HH.Thermal.SH.Oil.CO</t>
  </si>
  <si>
    <t>Eff.ratio.BE.Res.HH.Thermal.SH.Oil.CO.LPG.LPG</t>
  </si>
  <si>
    <t>Eff.ratio.BE.Res.HH.Thermal.SH.Oil.CO.Elc.Elec</t>
  </si>
  <si>
    <t>Eff.ratio.BE.Res.HH.Thermal.SH.Gas</t>
  </si>
  <si>
    <t>Eff.ratio.BE.Res.HH.Thermal.SH.Gas.SH</t>
  </si>
  <si>
    <t>Eff.ratio.BE.Res.HH.Thermal.SH.Gas.SH.Gas</t>
  </si>
  <si>
    <t>Eff.ratio.BE.Res.HH.Thermal.SH.Gas.SH.Elec</t>
  </si>
  <si>
    <t>Eff.ratio.BE.Res.HH.Thermal.SH.Gas.SC</t>
  </si>
  <si>
    <t>Eff.ratio.BE.Res.HH.Thermal.SH.Gas.SC.AC.Elec</t>
  </si>
  <si>
    <t>Eff.ratio.BE.Res.HH.Thermal.SH.Gas.WH</t>
  </si>
  <si>
    <t>Eff.ratio.BE.Res.HH.Thermal.SH.Gas.WH.Gas.NoSolar.Gas</t>
  </si>
  <si>
    <t>Eff.ratio.BE.Res.HH.Thermal.SH.Gas.WH.Gas.Solar</t>
  </si>
  <si>
    <t>Eff.ratio.BE.Res.HH.Thermal.SH.Gas.WH.Gas.Solar.Gas</t>
  </si>
  <si>
    <t>Eff.ratio.BE.Res.HH.Thermal.SH.Gas.WH.Gas.Solar.Solar</t>
  </si>
  <si>
    <t>Eff.ratio.BE.Res.HH.Thermal.SH.Gas.WH.Elc.NoSolar.Elec</t>
  </si>
  <si>
    <t>Eff.ratio.BE.Res.HH.Thermal.SH.Gas.WH.Elc.Solar</t>
  </si>
  <si>
    <t>Eff.ratio.BE.Res.HH.Thermal.SH.Gas.WH.Elc.Solar.Elec</t>
  </si>
  <si>
    <t>Eff.ratio.BE.Res.HH.Thermal.SH.Gas.WH.Elc.Solar.Solar</t>
  </si>
  <si>
    <t>Eff.ratio.BE.Res.HH.Thermal.SH.Gas.CO</t>
  </si>
  <si>
    <t>Eff.ratio.BE.Res.HH.Thermal.SH.Gas.CO.Gas.Gas</t>
  </si>
  <si>
    <t>Eff.ratio.BE.Res.HH.Thermal.SH.Gas.CO.Elc.Elec</t>
  </si>
  <si>
    <t>Eff.ratio.BE.Res.HH.Thermal.SH.Biomass</t>
  </si>
  <si>
    <t>Eff.ratio.BE.Res.HH.Thermal.SH.Biomass.SH</t>
  </si>
  <si>
    <t>Eff.ratio.BE.Res.HH.Thermal.SH.Biomass.SH.Biomass</t>
  </si>
  <si>
    <t>Eff.ratio.BE.Res.HH.Thermal.SH.Biomass.SH.Elec</t>
  </si>
  <si>
    <t>Eff.ratio.BE.Res.HH.Thermal.SH.Biomass.SC</t>
  </si>
  <si>
    <t>Eff.ratio.BE.Res.HH.Thermal.SH.Biomass.SC.AC.Elec</t>
  </si>
  <si>
    <t>Eff.ratio.BE.Res.HH.Thermal.SH.Biomass.WH</t>
  </si>
  <si>
    <t>Eff.ratio.BE.Res.HH.Thermal.SH.Biomass.WH.Biomass.NoSolar.Biomass</t>
  </si>
  <si>
    <t>Eff.ratio.BE.Res.HH.Thermal.SH.Biomass.WH.Biomass.Solar</t>
  </si>
  <si>
    <t>Eff.ratio.BE.Res.HH.Thermal.SH.Biomass.WH.Biomass.Solar.Biomass</t>
  </si>
  <si>
    <t>Eff.ratio.BE.Res.HH.Thermal.SH.Biomass.WH.Biomass.Solar.Solar</t>
  </si>
  <si>
    <t>Eff.ratio.BE.Res.HH.Thermal.SH.Biomass.WH.LPG.NoSolar.LPG</t>
  </si>
  <si>
    <t>Eff.ratio.BE.Res.HH.Thermal.SH.Biomass.WH.LPG.Solar</t>
  </si>
  <si>
    <t>Eff.ratio.BE.Res.HH.Thermal.SH.Biomass.WH.LPG.Solar.LPG</t>
  </si>
  <si>
    <t>Eff.ratio.BE.Res.HH.Thermal.SH.Biomass.WH.LPG.Solar.Solar</t>
  </si>
  <si>
    <t>Eff.ratio.BE.Res.HH.Thermal.SH.Biomass.WH.Elc.NoSolar.Elec</t>
  </si>
  <si>
    <t>Eff.ratio.BE.Res.HH.Thermal.SH.Biomass.WH.Elc.Solar</t>
  </si>
  <si>
    <t>Eff.ratio.BE.Res.HH.Thermal.SH.Biomass.WH.Elc.Solar.Elec</t>
  </si>
  <si>
    <t>Eff.ratio.BE.Res.HH.Thermal.SH.Biomass.WH.Elc.Solar.Solar</t>
  </si>
  <si>
    <t>Eff.ratio.BE.Res.HH.Thermal.SH.Biomass.CO</t>
  </si>
  <si>
    <t>Eff.ratio.BE.Res.HH.Thermal.SH.Biomass.CO.Biomass.Biomass</t>
  </si>
  <si>
    <t>Eff.ratio.BE.Res.HH.Thermal.SH.Biomass.CO.LPG.LPG</t>
  </si>
  <si>
    <t>Eff.ratio.BE.Res.HH.Thermal.SH.Biomass.CO.Elc.Elec</t>
  </si>
  <si>
    <t>Eff.ratio.BE.Res.HH.Thermal.SH.Geo</t>
  </si>
  <si>
    <t>Eff.ratio.BE.Res.HH.Thermal.SH.Geo.SH</t>
  </si>
  <si>
    <t>Eff.ratio.BE.Res.HH.Thermal.SH.Geo.SH.Geo</t>
  </si>
  <si>
    <t>Eff.ratio.BE.Res.HH.Thermal.SH.Geo.SH.Elec</t>
  </si>
  <si>
    <t>Eff.ratio.BE.Res.HH.Thermal.SH.Geo.SC</t>
  </si>
  <si>
    <t>Eff.ratio.BE.Res.HH.Thermal.SH.Geo.SC.AC.Elec</t>
  </si>
  <si>
    <t>Eff.ratio.BE.Res.HH.Thermal.SH.Geo.WH</t>
  </si>
  <si>
    <t>Eff.ratio.BE.Res.HH.Thermal.SH.Geo.WH.Geo.NoSolar.Geo</t>
  </si>
  <si>
    <t>Eff.ratio.BE.Res.HH.Thermal.SH.Geo.WH.Geo.Solar</t>
  </si>
  <si>
    <t>Eff.ratio.BE.Res.HH.Thermal.SH.Geo.WH.Geo.Solar.Geo</t>
  </si>
  <si>
    <t>Eff.ratio.BE.Res.HH.Thermal.SH.Geo.WH.Geo.Solar.Solar</t>
  </si>
  <si>
    <t>Eff.ratio.BE.Res.HH.Thermal.SH.Geo.WH.Elc.NoSolar.Elec</t>
  </si>
  <si>
    <t>Eff.ratio.BE.Res.HH.Thermal.SH.Geo.WH.Elc.Solar</t>
  </si>
  <si>
    <t>Eff.ratio.BE.Res.HH.Thermal.SH.Geo.WH.Elc.Solar.Elec</t>
  </si>
  <si>
    <t>Eff.ratio.BE.Res.HH.Thermal.SH.Geo.WH.Elc.Solar.Solar</t>
  </si>
  <si>
    <t>Eff.ratio.BE.Res.HH.Thermal.SH.Geo.CO</t>
  </si>
  <si>
    <t>Eff.ratio.BE.Res.HH.Thermal.SH.Geo.CO.LPG.LPG</t>
  </si>
  <si>
    <t>Eff.ratio.BE.Res.HH.Thermal.SH.Geo.CO.Elc.Elec</t>
  </si>
  <si>
    <t>Eff.ratio.BE.Res.HH.Thermal.SH.DistrHeat</t>
  </si>
  <si>
    <t>Eff.ratio.BE.Res.HH.Thermal.SH.DistrHeat.SH</t>
  </si>
  <si>
    <t>Eff.ratio.BE.Res.HH.Thermal.SH.DistrHeat.SH.Steam_Distr</t>
  </si>
  <si>
    <t>Eff.ratio.BE.Res.HH.Thermal.SH.DistrHeat.SH.Elec</t>
  </si>
  <si>
    <t>Eff.ratio.BE.Res.HH.Thermal.SH.DistrHeat.SC</t>
  </si>
  <si>
    <t>Eff.ratio.BE.Res.HH.Thermal.SH.DistrHeat.SC.AC.Elec</t>
  </si>
  <si>
    <t>Eff.ratio.BE.Res.HH.Thermal.SH.DistrHeat.WH</t>
  </si>
  <si>
    <t>Eff.ratio.BE.Res.HH.Thermal.SH.DistrHeat.WH.DistrHeat.NoSolar.Steam_Distr</t>
  </si>
  <si>
    <t>Eff.ratio.BE.Res.HH.Thermal.SH.DistrHeat.WH.DistrHeat.Solar</t>
  </si>
  <si>
    <t>Eff.ratio.BE.Res.HH.Thermal.SH.DistrHeat.WH.DistrHeat.Solar.Steam_Distr</t>
  </si>
  <si>
    <t>Eff.ratio.BE.Res.HH.Thermal.SH.DistrHeat.WH.DistrHeat.Solar.Solar</t>
  </si>
  <si>
    <t>Eff.ratio.BE.Res.HH.Thermal.SH.DistrHeat.WH.Elc.NoSolar.Elec</t>
  </si>
  <si>
    <t>Eff.ratio.BE.Res.HH.Thermal.SH.DistrHeat.WH.Elc.Solar</t>
  </si>
  <si>
    <t>Eff.ratio.BE.Res.HH.Thermal.SH.DistrHeat.WH.Elc.Solar.Elec</t>
  </si>
  <si>
    <t>Eff.ratio.BE.Res.HH.Thermal.SH.DistrHeat.WH.Elc.Solar.Solar</t>
  </si>
  <si>
    <t>Eff.ratio.BE.Res.HH.Thermal.SH.DistrHeat.CO</t>
  </si>
  <si>
    <t>Eff.ratio.BE.Res.HH.Thermal.SH.DistrHeat.CO.LPG.LPG</t>
  </si>
  <si>
    <t>Eff.ratio.BE.Res.HH.Thermal.SH.DistrHeat.CO.Elc.Elec</t>
  </si>
  <si>
    <t>Eff.ratio.BE.Res.HH.Thermal.SH.AdvElc</t>
  </si>
  <si>
    <t>Eff.ratio.BE.Res.HH.Thermal.SH.AdvElc.SH</t>
  </si>
  <si>
    <t>Eff.ratio.BE.Res.HH.Thermal.SH.AdvElc.SH.Elec</t>
  </si>
  <si>
    <t>Eff.ratio.BE.Res.HH.Thermal.SH.AdvElc.SC</t>
  </si>
  <si>
    <t>Eff.ratio.BE.Res.HH.Thermal.SH.AdvElc.SC.AC.Elec</t>
  </si>
  <si>
    <t>Eff.ratio.BE.Res.HH.Thermal.SH.AdvElc.WH</t>
  </si>
  <si>
    <t>Eff.ratio.BE.Res.HH.Thermal.SH.AdvElc.WH.LPG.NoSolar.LPG</t>
  </si>
  <si>
    <t>Eff.ratio.BE.Res.HH.Thermal.SH.AdvElc.WH.LPG.Solar</t>
  </si>
  <si>
    <t>Eff.ratio.BE.Res.HH.Thermal.SH.AdvElc.WH.LPG.Solar.LPG</t>
  </si>
  <si>
    <t>Eff.ratio.BE.Res.HH.Thermal.SH.AdvElc.WH.LPG.Solar.Solar</t>
  </si>
  <si>
    <t>Eff.ratio.BE.Res.HH.Thermal.SH.AdvElc.WH.Elc.NoSolar.Elec</t>
  </si>
  <si>
    <t>Eff.ratio.BE.Res.HH.Thermal.SH.AdvElc.WH.Elc.Solar</t>
  </si>
  <si>
    <t>Eff.ratio.BE.Res.HH.Thermal.SH.AdvElc.WH.Elc.Solar.Elec</t>
  </si>
  <si>
    <t>Eff.ratio.BE.Res.HH.Thermal.SH.AdvElc.WH.Elc.Solar.Solar</t>
  </si>
  <si>
    <t>Eff.ratio.BE.Res.HH.Thermal.SH.AdvElc.CO</t>
  </si>
  <si>
    <t>Eff.ratio.BE.Res.HH.Thermal.SH.AdvElc.CO.LPG.LPG</t>
  </si>
  <si>
    <t>Eff.ratio.BE.Res.HH.Thermal.SH.AdvElc.CO.Elc.Elec</t>
  </si>
  <si>
    <t>Eff.ratio.BE.Res.HH.Thermal.SH.ConvElc</t>
  </si>
  <si>
    <t>Eff.ratio.BE.Res.HH.Thermal.SH.ConvElc.SH</t>
  </si>
  <si>
    <t>Eff.ratio.BE.Res.HH.Thermal.SH.ConvElc.SH.Elec</t>
  </si>
  <si>
    <t>Eff.ratio.BE.Res.HH.Thermal.SH.ConvElc.SC</t>
  </si>
  <si>
    <t>Eff.ratio.BE.Res.HH.Thermal.SH.ConvElc.SC.AC.Elec</t>
  </si>
  <si>
    <t>Eff.ratio.BE.Res.HH.Thermal.SH.ConvElc.WH</t>
  </si>
  <si>
    <t>Eff.ratio.BE.Res.HH.Thermal.SH.ConvElc.WH.LPG.NoSolar.LPG</t>
  </si>
  <si>
    <t>Eff.ratio.BE.Res.HH.Thermal.SH.ConvElc.WH.LPG.Solar</t>
  </si>
  <si>
    <t>Eff.ratio.BE.Res.HH.Thermal.SH.ConvElc.WH.LPG.Solar.LPG</t>
  </si>
  <si>
    <t>Eff.ratio.BE.Res.HH.Thermal.SH.ConvElc.WH.LPG.Solar.Solar</t>
  </si>
  <si>
    <t>Eff.ratio.BE.Res.HH.Thermal.SH.ConvElc.WH.Elc.NoSolar.Elec</t>
  </si>
  <si>
    <t>Eff.ratio.BE.Res.HH.Thermal.SH.ConvElc.WH.Elc.Solar</t>
  </si>
  <si>
    <t>Eff.ratio.BE.Res.HH.Thermal.SH.ConvElc.WH.Elc.Solar.Elec</t>
  </si>
  <si>
    <t>Eff.ratio.BE.Res.HH.Thermal.SH.ConvElc.WH.Elc.Solar.Solar</t>
  </si>
  <si>
    <t>Eff.ratio.BE.Res.HH.Thermal.SH.ConvElc.CO</t>
  </si>
  <si>
    <t>Eff.ratio.BE.Res.HH.Thermal.SH.ConvElc.CO.LPG.LPG</t>
  </si>
  <si>
    <t>Eff.ratio.BE.Res.HH.Thermal.SH.ConvElc.CO.Elc.Elec</t>
  </si>
  <si>
    <t>BE - CO2 emissions (detailed structure)</t>
  </si>
  <si>
    <t>EMI.ktCO2.BE.Res.HH.Thermal.SH.Solids</t>
  </si>
  <si>
    <t>EMI.ktCO2.BE.Res.HH.Thermal.SH.Solids.SH</t>
  </si>
  <si>
    <t>EMI.ktCO2.BE.Res.HH.Thermal.SH.Solids.SH.Solids</t>
  </si>
  <si>
    <t>EMI.ktCO2.BE.Res.HH.Thermal.SH.Solids.SH.Elec</t>
  </si>
  <si>
    <t>EMI.ktCO2.BE.Res.HH.Thermal.SH.Solids.SC</t>
  </si>
  <si>
    <t>EMI.ktCO2.BE.Res.HH.Thermal.SH.Solids.SC.AC.Elec</t>
  </si>
  <si>
    <t>EMI.ktCO2.BE.Res.HH.Thermal.SH.Solids.WH</t>
  </si>
  <si>
    <t>EMI.ktCO2.BE.Res.HH.Thermal.SH.Solids.WH.Solids.NoSolar.Solids</t>
  </si>
  <si>
    <t>EMI.ktCO2.BE.Res.HH.Thermal.SH.Solids.WH.LPG.NoSolar.LPG</t>
  </si>
  <si>
    <t>EMI.ktCO2.BE.Res.HH.Thermal.SH.Solids.WH.LPG.Solar</t>
  </si>
  <si>
    <t>EMI.ktCO2.BE.Res.HH.Thermal.SH.Solids.WH.LPG.Solar.LPG</t>
  </si>
  <si>
    <t>EMI.ktCO2.BE.Res.HH.Thermal.SH.Solids.WH.LPG.Solar.Solar</t>
  </si>
  <si>
    <t>EMI.ktCO2.BE.Res.HH.Thermal.SH.Solids.WH.Elc.NoSolar.Elec</t>
  </si>
  <si>
    <t>EMI.ktCO2.BE.Res.HH.Thermal.SH.Solids.WH.Elc.Solar</t>
  </si>
  <si>
    <t>EMI.ktCO2.BE.Res.HH.Thermal.SH.Solids.WH.Elc.Solar.Elec</t>
  </si>
  <si>
    <t>EMI.ktCO2.BE.Res.HH.Thermal.SH.Solids.WH.Elc.Solar.Solar</t>
  </si>
  <si>
    <t>EMI.ktCO2.BE.Res.HH.Thermal.SH.Solids.CO</t>
  </si>
  <si>
    <t>EMI.ktCO2.BE.Res.HH.Thermal.SH.Solids.CO.Solids.Solids</t>
  </si>
  <si>
    <t>EMI.ktCO2.BE.Res.HH.Thermal.SH.Solids.CO.LPG.LPG</t>
  </si>
  <si>
    <t>EMI.ktCO2.BE.Res.HH.Thermal.SH.Solids.CO.Elc.Elec</t>
  </si>
  <si>
    <t>EMI.ktCO2.BE.Res.HH.Thermal.SH.LPG</t>
  </si>
  <si>
    <t>EMI.ktCO2.BE.Res.HH.Thermal.SH.LPG.SH</t>
  </si>
  <si>
    <t>EMI.ktCO2.BE.Res.HH.Thermal.SH.LPG.SH.LPG</t>
  </si>
  <si>
    <t>EMI.ktCO2.BE.Res.HH.Thermal.SH.LPG.SH.Elec</t>
  </si>
  <si>
    <t>EMI.ktCO2.BE.Res.HH.Thermal.SH.LPG.SC</t>
  </si>
  <si>
    <t>EMI.ktCO2.BE.Res.HH.Thermal.SH.LPG.SC.AC.Elec</t>
  </si>
  <si>
    <t>EMI.ktCO2.BE.Res.HH.Thermal.SH.LPG.WH</t>
  </si>
  <si>
    <t>EMI.ktCO2.BE.Res.HH.Thermal.SH.LPG.WH.LPG.NoSolar.LPG</t>
  </si>
  <si>
    <t>EMI.ktCO2.BE.Res.HH.Thermal.SH.LPG.WH.LPG.Solar</t>
  </si>
  <si>
    <t>EMI.ktCO2.BE.Res.HH.Thermal.SH.LPG.WH.LPG.Solar.LPG</t>
  </si>
  <si>
    <t>EMI.ktCO2.BE.Res.HH.Thermal.SH.LPG.WH.LPG.Solar.Solar</t>
  </si>
  <si>
    <t>EMI.ktCO2.BE.Res.HH.Thermal.SH.LPG.WH.Elc.NoSolar.Elec</t>
  </si>
  <si>
    <t>EMI.ktCO2.BE.Res.HH.Thermal.SH.LPG.WH.Elc.Solar</t>
  </si>
  <si>
    <t>EMI.ktCO2.BE.Res.HH.Thermal.SH.LPG.WH.Elc.Solar.Elec</t>
  </si>
  <si>
    <t>EMI.ktCO2.BE.Res.HH.Thermal.SH.LPG.WH.Elc.Solar.Solar</t>
  </si>
  <si>
    <t>EMI.ktCO2.BE.Res.HH.Thermal.SH.LPG.CO</t>
  </si>
  <si>
    <t>EMI.ktCO2.BE.Res.HH.Thermal.SH.LPG.CO.LPG.LPG</t>
  </si>
  <si>
    <t>EMI.ktCO2.BE.Res.HH.Thermal.SH.LPG.CO.Elc.Elec</t>
  </si>
  <si>
    <t>EMI.ktCO2.BE.Res.HH.Thermal.SH.Oil</t>
  </si>
  <si>
    <t>EMI.ktCO2.BE.Res.HH.Thermal.SH.Oil.SH</t>
  </si>
  <si>
    <t>EMI.ktCO2.BE.Res.HH.Thermal.SH.Oil.SH.Oil</t>
  </si>
  <si>
    <t>EMI.ktCO2.BE.Res.HH.Thermal.SH.Oil.SH.Elec</t>
  </si>
  <si>
    <t>EMI.ktCO2.BE.Res.HH.Thermal.SH.Oil.SC</t>
  </si>
  <si>
    <t>EMI.ktCO2.BE.Res.HH.Thermal.SH.Oil.SC.AC.Elec</t>
  </si>
  <si>
    <t>EMI.ktCO2.BE.Res.HH.Thermal.SH.Oil.WH</t>
  </si>
  <si>
    <t>EMI.ktCO2.BE.Res.HH.Thermal.SH.Oil.WH.Oil.NoSolar.Oil</t>
  </si>
  <si>
    <t>EMI.ktCO2.BE.Res.HH.Thermal.SH.Oil.WH.Oil.Solar</t>
  </si>
  <si>
    <t>EMI.ktCO2.BE.Res.HH.Thermal.SH.Oil.WH.Oil.Solar.Oil</t>
  </si>
  <si>
    <t>EMI.ktCO2.BE.Res.HH.Thermal.SH.Oil.WH.Oil.Solar.Solar</t>
  </si>
  <si>
    <t>EMI.ktCO2.BE.Res.HH.Thermal.SH.Oil.WH.Elc.NoSolar.Elec</t>
  </si>
  <si>
    <t>EMI.ktCO2.BE.Res.HH.Thermal.SH.Oil.WH.Elc.Solar</t>
  </si>
  <si>
    <t>EMI.ktCO2.BE.Res.HH.Thermal.SH.Oil.WH.Elc.Solar.Elec</t>
  </si>
  <si>
    <t>EMI.ktCO2.BE.Res.HH.Thermal.SH.Oil.WH.Elc.Solar.Solar</t>
  </si>
  <si>
    <t>EMI.ktCO2.BE.Res.HH.Thermal.SH.Oil.CO</t>
  </si>
  <si>
    <t>EMI.ktCO2.BE.Res.HH.Thermal.SH.Oil.CO.LPG.LPG</t>
  </si>
  <si>
    <t>EMI.ktCO2.BE.Res.HH.Thermal.SH.Oil.CO.Elc.Elec</t>
  </si>
  <si>
    <t>EMI.ktCO2.BE.Res.HH.Thermal.SH.Gas</t>
  </si>
  <si>
    <t>EMI.ktCO2.BE.Res.HH.Thermal.SH.Gas.SH</t>
  </si>
  <si>
    <t>EMI.ktCO2.BE.Res.HH.Thermal.SH.Gas.SH.Gas</t>
  </si>
  <si>
    <t>EMI.ktCO2.BE.Res.HH.Thermal.SH.Gas.SH.Elec</t>
  </si>
  <si>
    <t>EMI.ktCO2.BE.Res.HH.Thermal.SH.Gas.SC</t>
  </si>
  <si>
    <t>EMI.ktCO2.BE.Res.HH.Thermal.SH.Gas.SC.AC.Elec</t>
  </si>
  <si>
    <t>EMI.ktCO2.BE.Res.HH.Thermal.SH.Gas.WH</t>
  </si>
  <si>
    <t>EMI.ktCO2.BE.Res.HH.Thermal.SH.Gas.WH.Gas.NoSolar.Gas</t>
  </si>
  <si>
    <t>EMI.ktCO2.BE.Res.HH.Thermal.SH.Gas.WH.Gas.Solar</t>
  </si>
  <si>
    <t>EMI.ktCO2.BE.Res.HH.Thermal.SH.Gas.WH.Gas.Solar.Gas</t>
  </si>
  <si>
    <t>EMI.ktCO2.BE.Res.HH.Thermal.SH.Gas.WH.Gas.Solar.Solar</t>
  </si>
  <si>
    <t>EMI.ktCO2.BE.Res.HH.Thermal.SH.Gas.WH.Elc.NoSolar.Elec</t>
  </si>
  <si>
    <t>EMI.ktCO2.BE.Res.HH.Thermal.SH.Gas.WH.Elc.Solar</t>
  </si>
  <si>
    <t>EMI.ktCO2.BE.Res.HH.Thermal.SH.Gas.WH.Elc.Solar.Elec</t>
  </si>
  <si>
    <t>EMI.ktCO2.BE.Res.HH.Thermal.SH.Gas.WH.Elc.Solar.Solar</t>
  </si>
  <si>
    <t>EMI.ktCO2.BE.Res.HH.Thermal.SH.Gas.CO</t>
  </si>
  <si>
    <t>EMI.ktCO2.BE.Res.HH.Thermal.SH.Gas.CO.Gas.Gas</t>
  </si>
  <si>
    <t>EMI.ktCO2.BE.Res.HH.Thermal.SH.Gas.CO.Elc.Elec</t>
  </si>
  <si>
    <t>EMI.ktCO2.BE.Res.HH.Thermal.SH.Biomass</t>
  </si>
  <si>
    <t>EMI.ktCO2.BE.Res.HH.Thermal.SH.Biomass.SH</t>
  </si>
  <si>
    <t>EMI.ktCO2.BE.Res.HH.Thermal.SH.Biomass.SH.Biomass</t>
  </si>
  <si>
    <t>EMI.ktCO2.BE.Res.HH.Thermal.SH.Biomass.SH.Elec</t>
  </si>
  <si>
    <t>EMI.ktCO2.BE.Res.HH.Thermal.SH.Biomass.SC</t>
  </si>
  <si>
    <t>EMI.ktCO2.BE.Res.HH.Thermal.SH.Biomass.SC.AC.Elec</t>
  </si>
  <si>
    <t>EMI.ktCO2.BE.Res.HH.Thermal.SH.Biomass.WH</t>
  </si>
  <si>
    <t>EMI.ktCO2.BE.Res.HH.Thermal.SH.Biomass.WH.Biomass.NoSolar.Biomass</t>
  </si>
  <si>
    <t>EMI.ktCO2.BE.Res.HH.Thermal.SH.Biomass.WH.Biomass.Solar</t>
  </si>
  <si>
    <t>EMI.ktCO2.BE.Res.HH.Thermal.SH.Biomass.WH.Biomass.Solar.Biomass</t>
  </si>
  <si>
    <t>EMI.ktCO2.BE.Res.HH.Thermal.SH.Biomass.WH.Biomass.Solar.Solar</t>
  </si>
  <si>
    <t>EMI.ktCO2.BE.Res.HH.Thermal.SH.Biomass.WH.LPG.NoSolar.LPG</t>
  </si>
  <si>
    <t>EMI.ktCO2.BE.Res.HH.Thermal.SH.Biomass.WH.LPG.Solar</t>
  </si>
  <si>
    <t>EMI.ktCO2.BE.Res.HH.Thermal.SH.Biomass.WH.LPG.Solar.LPG</t>
  </si>
  <si>
    <t>EMI.ktCO2.BE.Res.HH.Thermal.SH.Biomass.WH.LPG.Solar.Solar</t>
  </si>
  <si>
    <t>EMI.ktCO2.BE.Res.HH.Thermal.SH.Biomass.WH.Elc.NoSolar.Elec</t>
  </si>
  <si>
    <t>EMI.ktCO2.BE.Res.HH.Thermal.SH.Biomass.WH.Elc.Solar</t>
  </si>
  <si>
    <t>EMI.ktCO2.BE.Res.HH.Thermal.SH.Biomass.WH.Elc.Solar.Elec</t>
  </si>
  <si>
    <t>EMI.ktCO2.BE.Res.HH.Thermal.SH.Biomass.WH.Elc.Solar.Solar</t>
  </si>
  <si>
    <t>EMI.ktCO2.BE.Res.HH.Thermal.SH.Biomass.CO</t>
  </si>
  <si>
    <t>EMI.ktCO2.BE.Res.HH.Thermal.SH.Biomass.CO.Biomass.Biomass</t>
  </si>
  <si>
    <t>EMI.ktCO2.BE.Res.HH.Thermal.SH.Biomass.CO.LPG.LPG</t>
  </si>
  <si>
    <t>EMI.ktCO2.BE.Res.HH.Thermal.SH.Biomass.CO.Elc.Elec</t>
  </si>
  <si>
    <t>EMI.ktCO2.BE.Res.HH.Thermal.SH.Geo</t>
  </si>
  <si>
    <t>EMI.ktCO2.BE.Res.HH.Thermal.SH.Geo.SH</t>
  </si>
  <si>
    <t>EMI.ktCO2.BE.Res.HH.Thermal.SH.Geo.SH.Geo</t>
  </si>
  <si>
    <t>EMI.ktCO2.BE.Res.HH.Thermal.SH.Geo.SH.Elec</t>
  </si>
  <si>
    <t>EMI.ktCO2.BE.Res.HH.Thermal.SH.Geo.SC</t>
  </si>
  <si>
    <t>EMI.ktCO2.BE.Res.HH.Thermal.SH.Geo.SC.AC.Elec</t>
  </si>
  <si>
    <t>EMI.ktCO2.BE.Res.HH.Thermal.SH.Geo.WH</t>
  </si>
  <si>
    <t>EMI.ktCO2.BE.Res.HH.Thermal.SH.Geo.WH.Geo.NoSolar.Geo</t>
  </si>
  <si>
    <t>EMI.ktCO2.BE.Res.HH.Thermal.SH.Geo.WH.Geo.Solar</t>
  </si>
  <si>
    <t>EMI.ktCO2.BE.Res.HH.Thermal.SH.Geo.WH.Geo.Solar.Geo</t>
  </si>
  <si>
    <t>EMI.ktCO2.BE.Res.HH.Thermal.SH.Geo.WH.Geo.Solar.Solar</t>
  </si>
  <si>
    <t>EMI.ktCO2.BE.Res.HH.Thermal.SH.Geo.WH.Elc.NoSolar.Elec</t>
  </si>
  <si>
    <t>EMI.ktCO2.BE.Res.HH.Thermal.SH.Geo.WH.Elc.Solar</t>
  </si>
  <si>
    <t>EMI.ktCO2.BE.Res.HH.Thermal.SH.Geo.WH.Elc.Solar.Elec</t>
  </si>
  <si>
    <t>EMI.ktCO2.BE.Res.HH.Thermal.SH.Geo.WH.Elc.Solar.Solar</t>
  </si>
  <si>
    <t>EMI.ktCO2.BE.Res.HH.Thermal.SH.Geo.CO</t>
  </si>
  <si>
    <t>EMI.ktCO2.BE.Res.HH.Thermal.SH.Geo.CO.LPG.LPG</t>
  </si>
  <si>
    <t>EMI.ktCO2.BE.Res.HH.Thermal.SH.Geo.CO.Elc.Elec</t>
  </si>
  <si>
    <t>EMI.ktCO2.BE.Res.HH.Thermal.SH.DistrHeat</t>
  </si>
  <si>
    <t>EMI.ktCO2.BE.Res.HH.Thermal.SH.DistrHeat.SH</t>
  </si>
  <si>
    <t>EMI.ktCO2.BE.Res.HH.Thermal.SH.DistrHeat.SH.Steam_Distr</t>
  </si>
  <si>
    <t>EMI.ktCO2.BE.Res.HH.Thermal.SH.DistrHeat.SH.Elec</t>
  </si>
  <si>
    <t>EMI.ktCO2.BE.Res.HH.Thermal.SH.DistrHeat.SC</t>
  </si>
  <si>
    <t>EMI.ktCO2.BE.Res.HH.Thermal.SH.DistrHeat.SC.AC.Elec</t>
  </si>
  <si>
    <t>EMI.ktCO2.BE.Res.HH.Thermal.SH.DistrHeat.WH</t>
  </si>
  <si>
    <t>EMI.ktCO2.BE.Res.HH.Thermal.SH.DistrHeat.WH.DistrHeat.NoSolar.Steam_Distr</t>
  </si>
  <si>
    <t>EMI.ktCO2.BE.Res.HH.Thermal.SH.DistrHeat.WH.DistrHeat.Solar</t>
  </si>
  <si>
    <t>EMI.ktCO2.BE.Res.HH.Thermal.SH.DistrHeat.WH.DistrHeat.Solar.Steam_Distr</t>
  </si>
  <si>
    <t>EMI.ktCO2.BE.Res.HH.Thermal.SH.DistrHeat.WH.DistrHeat.Solar.Solar</t>
  </si>
  <si>
    <t>EMI.ktCO2.BE.Res.HH.Thermal.SH.DistrHeat.WH.Elc.NoSolar.Elec</t>
  </si>
  <si>
    <t>EMI.ktCO2.BE.Res.HH.Thermal.SH.DistrHeat.WH.Elc.Solar</t>
  </si>
  <si>
    <t>EMI.ktCO2.BE.Res.HH.Thermal.SH.DistrHeat.WH.Elc.Solar.Elec</t>
  </si>
  <si>
    <t>EMI.ktCO2.BE.Res.HH.Thermal.SH.DistrHeat.WH.Elc.Solar.Solar</t>
  </si>
  <si>
    <t>EMI.ktCO2.BE.Res.HH.Thermal.SH.DistrHeat.CO</t>
  </si>
  <si>
    <t>EMI.ktCO2.BE.Res.HH.Thermal.SH.DistrHeat.CO.LPG.LPG</t>
  </si>
  <si>
    <t>EMI.ktCO2.BE.Res.HH.Thermal.SH.DistrHeat.CO.Elc.Elec</t>
  </si>
  <si>
    <t>EMI.ktCO2.BE.Res.HH.Thermal.SH.AdvElc</t>
  </si>
  <si>
    <t>EMI.ktCO2.BE.Res.HH.Thermal.SH.AdvElc.SH</t>
  </si>
  <si>
    <t>EMI.ktCO2.BE.Res.HH.Thermal.SH.AdvElc.SH.Elec</t>
  </si>
  <si>
    <t>EMI.ktCO2.BE.Res.HH.Thermal.SH.AdvElc.SC</t>
  </si>
  <si>
    <t>EMI.ktCO2.BE.Res.HH.Thermal.SH.AdvElc.SC.AC.Elec</t>
  </si>
  <si>
    <t>EMI.ktCO2.BE.Res.HH.Thermal.SH.AdvElc.WH</t>
  </si>
  <si>
    <t>EMI.ktCO2.BE.Res.HH.Thermal.SH.AdvElc.WH.LPG.NoSolar.LPG</t>
  </si>
  <si>
    <t>EMI.ktCO2.BE.Res.HH.Thermal.SH.AdvElc.WH.LPG.Solar</t>
  </si>
  <si>
    <t>EMI.ktCO2.BE.Res.HH.Thermal.SH.AdvElc.WH.LPG.Solar.LPG</t>
  </si>
  <si>
    <t>EMI.ktCO2.BE.Res.HH.Thermal.SH.AdvElc.WH.LPG.Solar.Solar</t>
  </si>
  <si>
    <t>EMI.ktCO2.BE.Res.HH.Thermal.SH.AdvElc.WH.Elc.NoSolar.Elec</t>
  </si>
  <si>
    <t>EMI.ktCO2.BE.Res.HH.Thermal.SH.AdvElc.WH.Elc.Solar</t>
  </si>
  <si>
    <t>EMI.ktCO2.BE.Res.HH.Thermal.SH.AdvElc.WH.Elc.Solar.Elec</t>
  </si>
  <si>
    <t>EMI.ktCO2.BE.Res.HH.Thermal.SH.AdvElc.WH.Elc.Solar.Solar</t>
  </si>
  <si>
    <t>EMI.ktCO2.BE.Res.HH.Thermal.SH.AdvElc.CO</t>
  </si>
  <si>
    <t>EMI.ktCO2.BE.Res.HH.Thermal.SH.AdvElc.CO.LPG.LPG</t>
  </si>
  <si>
    <t>EMI.ktCO2.BE.Res.HH.Thermal.SH.AdvElc.CO.Elc.Elec</t>
  </si>
  <si>
    <t>EMI.ktCO2.BE.Res.HH.Thermal.SH.ConvElc</t>
  </si>
  <si>
    <t>EMI.ktCO2.BE.Res.HH.Thermal.SH.ConvElc.SH</t>
  </si>
  <si>
    <t>EMI.ktCO2.BE.Res.HH.Thermal.SH.ConvElc.SH.Elec</t>
  </si>
  <si>
    <t>EMI.ktCO2.BE.Res.HH.Thermal.SH.ConvElc.SC</t>
  </si>
  <si>
    <t>EMI.ktCO2.BE.Res.HH.Thermal.SH.ConvElc.SC.AC.Elec</t>
  </si>
  <si>
    <t>EMI.ktCO2.BE.Res.HH.Thermal.SH.ConvElc.WH</t>
  </si>
  <si>
    <t>EMI.ktCO2.BE.Res.HH.Thermal.SH.ConvElc.WH.LPG.NoSolar.LPG</t>
  </si>
  <si>
    <t>EMI.ktCO2.BE.Res.HH.Thermal.SH.ConvElc.WH.LPG.Solar</t>
  </si>
  <si>
    <t>EMI.ktCO2.BE.Res.HH.Thermal.SH.ConvElc.WH.LPG.Solar.LPG</t>
  </si>
  <si>
    <t>EMI.ktCO2.BE.Res.HH.Thermal.SH.ConvElc.WH.LPG.Solar.Solar</t>
  </si>
  <si>
    <t>EMI.ktCO2.BE.Res.HH.Thermal.SH.ConvElc.WH.Elc.NoSolar.Elec</t>
  </si>
  <si>
    <t>EMI.ktCO2.BE.Res.HH.Thermal.SH.ConvElc.WH.Elc.Solar</t>
  </si>
  <si>
    <t>EMI.ktCO2.BE.Res.HH.Thermal.SH.ConvElc.WH.Elc.Solar.Elec</t>
  </si>
  <si>
    <t>EMI.ktCO2.BE.Res.HH.Thermal.SH.ConvElc.WH.Elc.Solar.Solar</t>
  </si>
  <si>
    <t>EMI.ktCO2.BE.Res.HH.Thermal.SH.ConvElc.CO</t>
  </si>
  <si>
    <t>EMI.ktCO2.BE.Res.HH.Thermal.SH.ConvElc.CO.LPG.LPG</t>
  </si>
  <si>
    <t>EMI.ktCO2.BE.Res.HH.Thermal.SH.ConvElc.CO.Elc.Elec</t>
  </si>
  <si>
    <t>BE - Final energy consumption per household (detailed structure)</t>
  </si>
  <si>
    <t>FEC_per_household.kWh.BE.Res.HH.Thermal.SH.Solids</t>
  </si>
  <si>
    <t>FEC_per_household.kWh.BE.Res.HH.Thermal.SH.Solids.SH</t>
  </si>
  <si>
    <t>FEC_per_household.kWh.BE.Res.HH.Thermal.SH.Solids.SH.Solids</t>
  </si>
  <si>
    <t>FEC_per_household.kWh.BE.Res.HH.Thermal.SH.Solids.SH.Elec</t>
  </si>
  <si>
    <t>FEC_per_household.kWh.BE.Res.HH.Thermal.SH.Solids.SC</t>
  </si>
  <si>
    <t>FEC_per_household.kWh.BE.Res.HH.Thermal.SH.Solids.SC.AC.Elec</t>
  </si>
  <si>
    <t>FEC_per_household.kWh.BE.Res.HH.Thermal.SH.Solids.WH</t>
  </si>
  <si>
    <t>FEC_per_household.kWh.BE.Res.HH.Thermal.SH.Solids.WH.Solids.NoSolar.Solids</t>
  </si>
  <si>
    <t>FEC_per_household.kWh.BE.Res.HH.Thermal.SH.Solids.WH.LPG.NoSolar.LPG</t>
  </si>
  <si>
    <t>FEC_per_household.kWh.BE.Res.HH.Thermal.SH.Solids.WH.LPG.Solar</t>
  </si>
  <si>
    <t>FEC_per_household.kWh.BE.Res.HH.Thermal.SH.Solids.WH.LPG.Solar.LPG</t>
  </si>
  <si>
    <t>FEC_per_household.kWh.BE.Res.HH.Thermal.SH.Solids.WH.LPG.Solar.Solar</t>
  </si>
  <si>
    <t>FEC_per_household.kWh.BE.Res.HH.Thermal.SH.Solids.WH.Elc.NoSolar.Elec</t>
  </si>
  <si>
    <t>FEC_per_household.kWh.BE.Res.HH.Thermal.SH.Solids.WH.Elc.Solar</t>
  </si>
  <si>
    <t>FEC_per_household.kWh.BE.Res.HH.Thermal.SH.Solids.WH.Elc.Solar.Elec</t>
  </si>
  <si>
    <t>FEC_per_household.kWh.BE.Res.HH.Thermal.SH.Solids.WH.Elc.Solar.Solar</t>
  </si>
  <si>
    <t>FEC_per_household.kWh.BE.Res.HH.Thermal.SH.Solids.CO</t>
  </si>
  <si>
    <t>FEC_per_household.kWh.BE.Res.HH.Thermal.SH.Solids.CO.Solids.Solids</t>
  </si>
  <si>
    <t>FEC_per_household.kWh.BE.Res.HH.Thermal.SH.Solids.CO.LPG.LPG</t>
  </si>
  <si>
    <t>FEC_per_household.kWh.BE.Res.HH.Thermal.SH.Solids.CO.Elc.Elec</t>
  </si>
  <si>
    <t>FEC_per_household.kWh.BE.Res.HH.Thermal.SH.LPG</t>
  </si>
  <si>
    <t>FEC_per_household.kWh.BE.Res.HH.Thermal.SH.LPG.SH</t>
  </si>
  <si>
    <t>FEC_per_household.kWh.BE.Res.HH.Thermal.SH.LPG.SH.LPG</t>
  </si>
  <si>
    <t>FEC_per_household.kWh.BE.Res.HH.Thermal.SH.LPG.SH.Elec</t>
  </si>
  <si>
    <t>FEC_per_household.kWh.BE.Res.HH.Thermal.SH.LPG.SC</t>
  </si>
  <si>
    <t>FEC_per_household.kWh.BE.Res.HH.Thermal.SH.LPG.SC.AC.Elec</t>
  </si>
  <si>
    <t>FEC_per_household.kWh.BE.Res.HH.Thermal.SH.LPG.WH</t>
  </si>
  <si>
    <t>FEC_per_household.kWh.BE.Res.HH.Thermal.SH.LPG.WH.LPG.NoSolar.LPG</t>
  </si>
  <si>
    <t>FEC_per_household.kWh.BE.Res.HH.Thermal.SH.LPG.WH.LPG.Solar</t>
  </si>
  <si>
    <t>FEC_per_household.kWh.BE.Res.HH.Thermal.SH.LPG.WH.LPG.Solar.LPG</t>
  </si>
  <si>
    <t>FEC_per_household.kWh.BE.Res.HH.Thermal.SH.LPG.WH.LPG.Solar.Solar</t>
  </si>
  <si>
    <t>FEC_per_household.kWh.BE.Res.HH.Thermal.SH.LPG.WH.Elc.NoSolar.Elec</t>
  </si>
  <si>
    <t>FEC_per_household.kWh.BE.Res.HH.Thermal.SH.LPG.WH.Elc.Solar</t>
  </si>
  <si>
    <t>FEC_per_household.kWh.BE.Res.HH.Thermal.SH.LPG.WH.Elc.Solar.Elec</t>
  </si>
  <si>
    <t>FEC_per_household.kWh.BE.Res.HH.Thermal.SH.LPG.WH.Elc.Solar.Solar</t>
  </si>
  <si>
    <t>FEC_per_household.kWh.BE.Res.HH.Thermal.SH.LPG.CO</t>
  </si>
  <si>
    <t>FEC_per_household.kWh.BE.Res.HH.Thermal.SH.LPG.CO.LPG.LPG</t>
  </si>
  <si>
    <t>FEC_per_household.kWh.BE.Res.HH.Thermal.SH.LPG.CO.Elc.Elec</t>
  </si>
  <si>
    <t>FEC_per_household.kWh.BE.Res.HH.Thermal.SH.Oil</t>
  </si>
  <si>
    <t>FEC_per_household.kWh.BE.Res.HH.Thermal.SH.Oil.SH</t>
  </si>
  <si>
    <t>FEC_per_household.kWh.BE.Res.HH.Thermal.SH.Oil.SH.Oil</t>
  </si>
  <si>
    <t>FEC_per_household.kWh.BE.Res.HH.Thermal.SH.Oil.SH.Elec</t>
  </si>
  <si>
    <t>FEC_per_household.kWh.BE.Res.HH.Thermal.SH.Oil.SC</t>
  </si>
  <si>
    <t>FEC_per_household.kWh.BE.Res.HH.Thermal.SH.Oil.SC.AC.Elec</t>
  </si>
  <si>
    <t>FEC_per_household.kWh.BE.Res.HH.Thermal.SH.Oil.WH</t>
  </si>
  <si>
    <t>FEC_per_household.kWh.BE.Res.HH.Thermal.SH.Oil.WH.Oil.NoSolar.Oil</t>
  </si>
  <si>
    <t>FEC_per_household.kWh.BE.Res.HH.Thermal.SH.Oil.WH.Oil.Solar</t>
  </si>
  <si>
    <t>FEC_per_household.kWh.BE.Res.HH.Thermal.SH.Oil.WH.Oil.Solar.Oil</t>
  </si>
  <si>
    <t>FEC_per_household.kWh.BE.Res.HH.Thermal.SH.Oil.WH.Oil.Solar.Solar</t>
  </si>
  <si>
    <t>FEC_per_household.kWh.BE.Res.HH.Thermal.SH.Oil.WH.Elc.NoSolar.Elec</t>
  </si>
  <si>
    <t>FEC_per_household.kWh.BE.Res.HH.Thermal.SH.Oil.WH.Elc.Solar</t>
  </si>
  <si>
    <t>FEC_per_household.kWh.BE.Res.HH.Thermal.SH.Oil.WH.Elc.Solar.Elec</t>
  </si>
  <si>
    <t>FEC_per_household.kWh.BE.Res.HH.Thermal.SH.Oil.WH.Elc.Solar.Solar</t>
  </si>
  <si>
    <t>FEC_per_household.kWh.BE.Res.HH.Thermal.SH.Oil.CO</t>
  </si>
  <si>
    <t>FEC_per_household.kWh.BE.Res.HH.Thermal.SH.Oil.CO.LPG.LPG</t>
  </si>
  <si>
    <t>FEC_per_household.kWh.BE.Res.HH.Thermal.SH.Oil.CO.Elc.Elec</t>
  </si>
  <si>
    <t>FEC_per_household.kWh.BE.Res.HH.Thermal.SH.Gas</t>
  </si>
  <si>
    <t>FEC_per_household.kWh.BE.Res.HH.Thermal.SH.Gas.SH</t>
  </si>
  <si>
    <t>FEC_per_household.kWh.BE.Res.HH.Thermal.SH.Gas.SH.Gas</t>
  </si>
  <si>
    <t>FEC_per_household.kWh.BE.Res.HH.Thermal.SH.Gas.SH.Elec</t>
  </si>
  <si>
    <t>FEC_per_household.kWh.BE.Res.HH.Thermal.SH.Gas.SC</t>
  </si>
  <si>
    <t>FEC_per_household.kWh.BE.Res.HH.Thermal.SH.Gas.SC.AC.Elec</t>
  </si>
  <si>
    <t>FEC_per_household.kWh.BE.Res.HH.Thermal.SH.Gas.WH</t>
  </si>
  <si>
    <t>FEC_per_household.kWh.BE.Res.HH.Thermal.SH.Gas.WH.Gas.NoSolar.Gas</t>
  </si>
  <si>
    <t>FEC_per_household.kWh.BE.Res.HH.Thermal.SH.Gas.WH.Gas.Solar</t>
  </si>
  <si>
    <t>FEC_per_household.kWh.BE.Res.HH.Thermal.SH.Gas.WH.Gas.Solar.Gas</t>
  </si>
  <si>
    <t>FEC_per_household.kWh.BE.Res.HH.Thermal.SH.Gas.WH.Gas.Solar.Solar</t>
  </si>
  <si>
    <t>FEC_per_household.kWh.BE.Res.HH.Thermal.SH.Gas.WH.Elc.NoSolar.Elec</t>
  </si>
  <si>
    <t>FEC_per_household.kWh.BE.Res.HH.Thermal.SH.Gas.WH.Elc.Solar</t>
  </si>
  <si>
    <t>FEC_per_household.kWh.BE.Res.HH.Thermal.SH.Gas.WH.Elc.Solar.Elec</t>
  </si>
  <si>
    <t>FEC_per_household.kWh.BE.Res.HH.Thermal.SH.Gas.WH.Elc.Solar.Solar</t>
  </si>
  <si>
    <t>FEC_per_household.kWh.BE.Res.HH.Thermal.SH.Gas.CO</t>
  </si>
  <si>
    <t>FEC_per_household.kWh.BE.Res.HH.Thermal.SH.Gas.CO.Gas.Gas</t>
  </si>
  <si>
    <t>FEC_per_household.kWh.BE.Res.HH.Thermal.SH.Gas.CO.Elc.Elec</t>
  </si>
  <si>
    <t>FEC_per_household.kWh.BE.Res.HH.Thermal.SH.Biomass</t>
  </si>
  <si>
    <t>FEC_per_household.kWh.BE.Res.HH.Thermal.SH.Biomass.SH</t>
  </si>
  <si>
    <t>FEC_per_household.kWh.BE.Res.HH.Thermal.SH.Biomass.SH.Biomass</t>
  </si>
  <si>
    <t>FEC_per_household.kWh.BE.Res.HH.Thermal.SH.Biomass.SH.Elec</t>
  </si>
  <si>
    <t>FEC_per_household.kWh.BE.Res.HH.Thermal.SH.Biomass.SC</t>
  </si>
  <si>
    <t>FEC_per_household.kWh.BE.Res.HH.Thermal.SH.Biomass.SC.AC.Elec</t>
  </si>
  <si>
    <t>FEC_per_household.kWh.BE.Res.HH.Thermal.SH.Biomass.WH</t>
  </si>
  <si>
    <t>FEC_per_household.kWh.BE.Res.HH.Thermal.SH.Biomass.WH.Biomass.NoSolar.Biomass</t>
  </si>
  <si>
    <t>FEC_per_household.kWh.BE.Res.HH.Thermal.SH.Biomass.WH.Biomass.Solar</t>
  </si>
  <si>
    <t>FEC_per_household.kWh.BE.Res.HH.Thermal.SH.Biomass.WH.Biomass.Solar.Biomass</t>
  </si>
  <si>
    <t>FEC_per_household.kWh.BE.Res.HH.Thermal.SH.Biomass.WH.Biomass.Solar.Solar</t>
  </si>
  <si>
    <t>FEC_per_household.kWh.BE.Res.HH.Thermal.SH.Biomass.WH.LPG.NoSolar.LPG</t>
  </si>
  <si>
    <t>FEC_per_household.kWh.BE.Res.HH.Thermal.SH.Biomass.WH.LPG.Solar</t>
  </si>
  <si>
    <t>FEC_per_household.kWh.BE.Res.HH.Thermal.SH.Biomass.WH.LPG.Solar.LPG</t>
  </si>
  <si>
    <t>FEC_per_household.kWh.BE.Res.HH.Thermal.SH.Biomass.WH.LPG.Solar.Solar</t>
  </si>
  <si>
    <t>FEC_per_household.kWh.BE.Res.HH.Thermal.SH.Biomass.WH.Elc.NoSolar.Elec</t>
  </si>
  <si>
    <t>FEC_per_household.kWh.BE.Res.HH.Thermal.SH.Biomass.WH.Elc.Solar</t>
  </si>
  <si>
    <t>FEC_per_household.kWh.BE.Res.HH.Thermal.SH.Biomass.WH.Elc.Solar.Elec</t>
  </si>
  <si>
    <t>FEC_per_household.kWh.BE.Res.HH.Thermal.SH.Biomass.WH.Elc.Solar.Solar</t>
  </si>
  <si>
    <t>FEC_per_household.kWh.BE.Res.HH.Thermal.SH.Biomass.CO</t>
  </si>
  <si>
    <t>FEC_per_household.kWh.BE.Res.HH.Thermal.SH.Biomass.CO.Biomass.Biomass</t>
  </si>
  <si>
    <t>FEC_per_household.kWh.BE.Res.HH.Thermal.SH.Biomass.CO.LPG.LPG</t>
  </si>
  <si>
    <t>FEC_per_household.kWh.BE.Res.HH.Thermal.SH.Biomass.CO.Elc.Elec</t>
  </si>
  <si>
    <t>FEC_per_household.kWh.BE.Res.HH.Thermal.SH.Geo</t>
  </si>
  <si>
    <t>FEC_per_household.kWh.BE.Res.HH.Thermal.SH.Geo.SH</t>
  </si>
  <si>
    <t>FEC_per_household.kWh.BE.Res.HH.Thermal.SH.Geo.SH.Geo</t>
  </si>
  <si>
    <t>FEC_per_household.kWh.BE.Res.HH.Thermal.SH.Geo.SH.Elec</t>
  </si>
  <si>
    <t>FEC_per_household.kWh.BE.Res.HH.Thermal.SH.Geo.SC</t>
  </si>
  <si>
    <t>FEC_per_household.kWh.BE.Res.HH.Thermal.SH.Geo.SC.AC.Elec</t>
  </si>
  <si>
    <t>FEC_per_household.kWh.BE.Res.HH.Thermal.SH.Geo.WH</t>
  </si>
  <si>
    <t>FEC_per_household.kWh.BE.Res.HH.Thermal.SH.Geo.WH.Geo.NoSolar.Geo</t>
  </si>
  <si>
    <t>FEC_per_household.kWh.BE.Res.HH.Thermal.SH.Geo.WH.Geo.Solar</t>
  </si>
  <si>
    <t>FEC_per_household.kWh.BE.Res.HH.Thermal.SH.Geo.WH.Geo.Solar.Geo</t>
  </si>
  <si>
    <t>FEC_per_household.kWh.BE.Res.HH.Thermal.SH.Geo.WH.Geo.Solar.Solar</t>
  </si>
  <si>
    <t>FEC_per_household.kWh.BE.Res.HH.Thermal.SH.Geo.WH.Elc.NoSolar.Elec</t>
  </si>
  <si>
    <t>FEC_per_household.kWh.BE.Res.HH.Thermal.SH.Geo.WH.Elc.Solar</t>
  </si>
  <si>
    <t>FEC_per_household.kWh.BE.Res.HH.Thermal.SH.Geo.WH.Elc.Solar.Elec</t>
  </si>
  <si>
    <t>FEC_per_household.kWh.BE.Res.HH.Thermal.SH.Geo.WH.Elc.Solar.Solar</t>
  </si>
  <si>
    <t>FEC_per_household.kWh.BE.Res.HH.Thermal.SH.Geo.CO</t>
  </si>
  <si>
    <t>FEC_per_household.kWh.BE.Res.HH.Thermal.SH.Geo.CO.LPG.LPG</t>
  </si>
  <si>
    <t>FEC_per_household.kWh.BE.Res.HH.Thermal.SH.Geo.CO.Elc.Elec</t>
  </si>
  <si>
    <t>FEC_per_household.kWh.BE.Res.HH.Thermal.SH.DistrHeat</t>
  </si>
  <si>
    <t>FEC_per_household.kWh.BE.Res.HH.Thermal.SH.DistrHeat.SH</t>
  </si>
  <si>
    <t>FEC_per_household.kWh.BE.Res.HH.Thermal.SH.DistrHeat.SH.Steam_Distr</t>
  </si>
  <si>
    <t>FEC_per_household.kWh.BE.Res.HH.Thermal.SH.DistrHeat.SH.Elec</t>
  </si>
  <si>
    <t>FEC_per_household.kWh.BE.Res.HH.Thermal.SH.DistrHeat.SC</t>
  </si>
  <si>
    <t>FEC_per_household.kWh.BE.Res.HH.Thermal.SH.DistrHeat.SC.AC.Elec</t>
  </si>
  <si>
    <t>FEC_per_household.kWh.BE.Res.HH.Thermal.SH.DistrHeat.WH</t>
  </si>
  <si>
    <t>FEC_per_household.kWh.BE.Res.HH.Thermal.SH.DistrHeat.WH.DistrHeat.NoSolar.Steam_Distr</t>
  </si>
  <si>
    <t>FEC_per_household.kWh.BE.Res.HH.Thermal.SH.DistrHeat.WH.DistrHeat.Solar</t>
  </si>
  <si>
    <t>FEC_per_household.kWh.BE.Res.HH.Thermal.SH.DistrHeat.WH.DistrHeat.Solar.Steam_Distr</t>
  </si>
  <si>
    <t>FEC_per_household.kWh.BE.Res.HH.Thermal.SH.DistrHeat.WH.DistrHeat.Solar.Solar</t>
  </si>
  <si>
    <t>FEC_per_household.kWh.BE.Res.HH.Thermal.SH.DistrHeat.WH.Elc.NoSolar.Elec</t>
  </si>
  <si>
    <t>FEC_per_household.kWh.BE.Res.HH.Thermal.SH.DistrHeat.WH.Elc.Solar</t>
  </si>
  <si>
    <t>FEC_per_household.kWh.BE.Res.HH.Thermal.SH.DistrHeat.WH.Elc.Solar.Elec</t>
  </si>
  <si>
    <t>FEC_per_household.kWh.BE.Res.HH.Thermal.SH.DistrHeat.WH.Elc.Solar.Solar</t>
  </si>
  <si>
    <t>FEC_per_household.kWh.BE.Res.HH.Thermal.SH.DistrHeat.CO</t>
  </si>
  <si>
    <t>FEC_per_household.kWh.BE.Res.HH.Thermal.SH.DistrHeat.CO.LPG.LPG</t>
  </si>
  <si>
    <t>FEC_per_household.kWh.BE.Res.HH.Thermal.SH.DistrHeat.CO.Elc.Elec</t>
  </si>
  <si>
    <t>FEC_per_household.kWh.BE.Res.HH.Thermal.SH.AdvElc</t>
  </si>
  <si>
    <t>FEC_per_household.kWh.BE.Res.HH.Thermal.SH.AdvElc.SH</t>
  </si>
  <si>
    <t>FEC_per_household.kWh.BE.Res.HH.Thermal.SH.AdvElc.SH.Elec</t>
  </si>
  <si>
    <t>FEC_per_household.kWh.BE.Res.HH.Thermal.SH.AdvElc.SC</t>
  </si>
  <si>
    <t>FEC_per_household.kWh.BE.Res.HH.Thermal.SH.AdvElc.SC.AC.Elec</t>
  </si>
  <si>
    <t>FEC_per_household.kWh.BE.Res.HH.Thermal.SH.AdvElc.WH</t>
  </si>
  <si>
    <t>FEC_per_household.kWh.BE.Res.HH.Thermal.SH.AdvElc.WH.LPG.NoSolar.LPG</t>
  </si>
  <si>
    <t>FEC_per_household.kWh.BE.Res.HH.Thermal.SH.AdvElc.WH.LPG.Solar</t>
  </si>
  <si>
    <t>FEC_per_household.kWh.BE.Res.HH.Thermal.SH.AdvElc.WH.LPG.Solar.LPG</t>
  </si>
  <si>
    <t>FEC_per_household.kWh.BE.Res.HH.Thermal.SH.AdvElc.WH.LPG.Solar.Solar</t>
  </si>
  <si>
    <t>FEC_per_household.kWh.BE.Res.HH.Thermal.SH.AdvElc.WH.Elc.NoSolar.Elec</t>
  </si>
  <si>
    <t>FEC_per_household.kWh.BE.Res.HH.Thermal.SH.AdvElc.WH.Elc.Solar</t>
  </si>
  <si>
    <t>FEC_per_household.kWh.BE.Res.HH.Thermal.SH.AdvElc.WH.Elc.Solar.Elec</t>
  </si>
  <si>
    <t>FEC_per_household.kWh.BE.Res.HH.Thermal.SH.AdvElc.WH.Elc.Solar.Solar</t>
  </si>
  <si>
    <t>FEC_per_household.kWh.BE.Res.HH.Thermal.SH.AdvElc.CO</t>
  </si>
  <si>
    <t>FEC_per_household.kWh.BE.Res.HH.Thermal.SH.AdvElc.CO.LPG.LPG</t>
  </si>
  <si>
    <t>FEC_per_household.kWh.BE.Res.HH.Thermal.SH.AdvElc.CO.Elc.Elec</t>
  </si>
  <si>
    <t>FEC_per_household.kWh.BE.Res.HH.Thermal.SH.ConvElc</t>
  </si>
  <si>
    <t>FEC_per_household.kWh.BE.Res.HH.Thermal.SH.ConvElc.SH</t>
  </si>
  <si>
    <t>FEC_per_household.kWh.BE.Res.HH.Thermal.SH.ConvElc.SH.Elec</t>
  </si>
  <si>
    <t>FEC_per_household.kWh.BE.Res.HH.Thermal.SH.ConvElc.SC</t>
  </si>
  <si>
    <t>FEC_per_household.kWh.BE.Res.HH.Thermal.SH.ConvElc.SC.AC.Elec</t>
  </si>
  <si>
    <t>FEC_per_household.kWh.BE.Res.HH.Thermal.SH.ConvElc.WH</t>
  </si>
  <si>
    <t>FEC_per_household.kWh.BE.Res.HH.Thermal.SH.ConvElc.WH.LPG.NoSolar.LPG</t>
  </si>
  <si>
    <t>FEC_per_household.kWh.BE.Res.HH.Thermal.SH.ConvElc.WH.LPG.Solar</t>
  </si>
  <si>
    <t>FEC_per_household.kWh.BE.Res.HH.Thermal.SH.ConvElc.WH.LPG.Solar.LPG</t>
  </si>
  <si>
    <t>FEC_per_household.kWh.BE.Res.HH.Thermal.SH.ConvElc.WH.LPG.Solar.Solar</t>
  </si>
  <si>
    <t>FEC_per_household.kWh.BE.Res.HH.Thermal.SH.ConvElc.WH.Elc.NoSolar.Elec</t>
  </si>
  <si>
    <t>FEC_per_household.kWh.BE.Res.HH.Thermal.SH.ConvElc.WH.Elc.Solar</t>
  </si>
  <si>
    <t>FEC_per_household.kWh.BE.Res.HH.Thermal.SH.ConvElc.WH.Elc.Solar.Elec</t>
  </si>
  <si>
    <t>FEC_per_household.kWh.BE.Res.HH.Thermal.SH.ConvElc.WH.Elc.Solar.Solar</t>
  </si>
  <si>
    <t>FEC_per_household.kWh.BE.Res.HH.Thermal.SH.ConvElc.CO</t>
  </si>
  <si>
    <t>FEC_per_household.kWh.BE.Res.HH.Thermal.SH.ConvElc.CO.LPG.LPG</t>
  </si>
  <si>
    <t>FEC_per_household.kWh.BE.Res.HH.Thermal.SH.ConvElc.CO.Elc.Elec</t>
  </si>
  <si>
    <t>BE - Thermal energy service per household (detailed structure)</t>
  </si>
  <si>
    <t>TES_per_household.kWh.BE.Res.HH.Thermal.SH.Solids</t>
  </si>
  <si>
    <t>TES_per_household.kWh.BE.Res.HH.Thermal.SH.Solids.SH</t>
  </si>
  <si>
    <t>TES_per_household.kWh.BE.Res.HH.Thermal.SH.Solids.SH.Solids</t>
  </si>
  <si>
    <t>TES_per_household.kWh.BE.Res.HH.Thermal.SH.Solids.SH.Elec</t>
  </si>
  <si>
    <t>TES_per_household.kWh.BE.Res.HH.Thermal.SH.Solids.SC</t>
  </si>
  <si>
    <t>TES_per_household.kWh.BE.Res.HH.Thermal.SH.Solids.SC.AC.Elec</t>
  </si>
  <si>
    <t>TES_per_household.kWh.BE.Res.HH.Thermal.SH.Solids.WH</t>
  </si>
  <si>
    <t>TES_per_household.kWh.BE.Res.HH.Thermal.SH.Solids.WH.Solids.NoSolar.Solids</t>
  </si>
  <si>
    <t>TES_per_household.kWh.BE.Res.HH.Thermal.SH.Solids.WH.LPG.NoSolar.LPG</t>
  </si>
  <si>
    <t>TES_per_household.kWh.BE.Res.HH.Thermal.SH.Solids.WH.LPG.Solar</t>
  </si>
  <si>
    <t>TES_per_household.kWh.BE.Res.HH.Thermal.SH.Solids.WH.LPG.Solar.LPG</t>
  </si>
  <si>
    <t>TES_per_household.kWh.BE.Res.HH.Thermal.SH.Solids.WH.LPG.Solar.Solar</t>
  </si>
  <si>
    <t>TES_per_household.kWh.BE.Res.HH.Thermal.SH.Solids.WH.Elc.NoSolar.Elec</t>
  </si>
  <si>
    <t>TES_per_household.kWh.BE.Res.HH.Thermal.SH.Solids.WH.Elc.Solar</t>
  </si>
  <si>
    <t>TES_per_household.kWh.BE.Res.HH.Thermal.SH.Solids.WH.Elc.Solar.Elec</t>
  </si>
  <si>
    <t>TES_per_household.kWh.BE.Res.HH.Thermal.SH.Solids.WH.Elc.Solar.Solar</t>
  </si>
  <si>
    <t>TES_per_household.kWh.BE.Res.HH.Thermal.SH.Solids.CO</t>
  </si>
  <si>
    <t>TES_per_household.kWh.BE.Res.HH.Thermal.SH.Solids.CO.Solids.Solids</t>
  </si>
  <si>
    <t>TES_per_household.kWh.BE.Res.HH.Thermal.SH.Solids.CO.LPG.LPG</t>
  </si>
  <si>
    <t>TES_per_household.kWh.BE.Res.HH.Thermal.SH.Solids.CO.Elc.Elec</t>
  </si>
  <si>
    <t>TES_per_household.kWh.BE.Res.HH.Thermal.SH.LPG</t>
  </si>
  <si>
    <t>TES_per_household.kWh.BE.Res.HH.Thermal.SH.LPG.SH</t>
  </si>
  <si>
    <t>TES_per_household.kWh.BE.Res.HH.Thermal.SH.LPG.SH.LPG</t>
  </si>
  <si>
    <t>TES_per_household.kWh.BE.Res.HH.Thermal.SH.LPG.SH.Elec</t>
  </si>
  <si>
    <t>TES_per_household.kWh.BE.Res.HH.Thermal.SH.LPG.SC</t>
  </si>
  <si>
    <t>TES_per_household.kWh.BE.Res.HH.Thermal.SH.LPG.SC.AC.Elec</t>
  </si>
  <si>
    <t>TES_per_household.kWh.BE.Res.HH.Thermal.SH.LPG.WH</t>
  </si>
  <si>
    <t>TES_per_household.kWh.BE.Res.HH.Thermal.SH.LPG.WH.LPG.NoSolar.LPG</t>
  </si>
  <si>
    <t>TES_per_household.kWh.BE.Res.HH.Thermal.SH.LPG.WH.LPG.Solar</t>
  </si>
  <si>
    <t>TES_per_household.kWh.BE.Res.HH.Thermal.SH.LPG.WH.LPG.Solar.LPG</t>
  </si>
  <si>
    <t>TES_per_household.kWh.BE.Res.HH.Thermal.SH.LPG.WH.LPG.Solar.Solar</t>
  </si>
  <si>
    <t>TES_per_household.kWh.BE.Res.HH.Thermal.SH.LPG.WH.Elc.NoSolar.Elec</t>
  </si>
  <si>
    <t>TES_per_household.kWh.BE.Res.HH.Thermal.SH.LPG.WH.Elc.Solar</t>
  </si>
  <si>
    <t>TES_per_household.kWh.BE.Res.HH.Thermal.SH.LPG.WH.Elc.Solar.Elec</t>
  </si>
  <si>
    <t>TES_per_household.kWh.BE.Res.HH.Thermal.SH.LPG.WH.Elc.Solar.Solar</t>
  </si>
  <si>
    <t>TES_per_household.kWh.BE.Res.HH.Thermal.SH.LPG.CO</t>
  </si>
  <si>
    <t>TES_per_household.kWh.BE.Res.HH.Thermal.SH.LPG.CO.LPG.LPG</t>
  </si>
  <si>
    <t>TES_per_household.kWh.BE.Res.HH.Thermal.SH.LPG.CO.Elc.Elec</t>
  </si>
  <si>
    <t>TES_per_household.kWh.BE.Res.HH.Thermal.SH.Oil</t>
  </si>
  <si>
    <t>TES_per_household.kWh.BE.Res.HH.Thermal.SH.Oil.SH</t>
  </si>
  <si>
    <t>TES_per_household.kWh.BE.Res.HH.Thermal.SH.Oil.SH.Oil</t>
  </si>
  <si>
    <t>TES_per_household.kWh.BE.Res.HH.Thermal.SH.Oil.SH.Elec</t>
  </si>
  <si>
    <t>TES_per_household.kWh.BE.Res.HH.Thermal.SH.Oil.SC</t>
  </si>
  <si>
    <t>TES_per_household.kWh.BE.Res.HH.Thermal.SH.Oil.SC.AC.Elec</t>
  </si>
  <si>
    <t>TES_per_household.kWh.BE.Res.HH.Thermal.SH.Oil.WH</t>
  </si>
  <si>
    <t>TES_per_household.kWh.BE.Res.HH.Thermal.SH.Oil.WH.Oil.NoSolar.Oil</t>
  </si>
  <si>
    <t>TES_per_household.kWh.BE.Res.HH.Thermal.SH.Oil.WH.Oil.Solar</t>
  </si>
  <si>
    <t>TES_per_household.kWh.BE.Res.HH.Thermal.SH.Oil.WH.Oil.Solar.Oil</t>
  </si>
  <si>
    <t>TES_per_household.kWh.BE.Res.HH.Thermal.SH.Oil.WH.Oil.Solar.Solar</t>
  </si>
  <si>
    <t>TES_per_household.kWh.BE.Res.HH.Thermal.SH.Oil.WH.Elc.NoSolar.Elec</t>
  </si>
  <si>
    <t>TES_per_household.kWh.BE.Res.HH.Thermal.SH.Oil.WH.Elc.Solar</t>
  </si>
  <si>
    <t>TES_per_household.kWh.BE.Res.HH.Thermal.SH.Oil.WH.Elc.Solar.Elec</t>
  </si>
  <si>
    <t>TES_per_household.kWh.BE.Res.HH.Thermal.SH.Oil.WH.Elc.Solar.Solar</t>
  </si>
  <si>
    <t>TES_per_household.kWh.BE.Res.HH.Thermal.SH.Oil.CO</t>
  </si>
  <si>
    <t>TES_per_household.kWh.BE.Res.HH.Thermal.SH.Oil.CO.LPG.LPG</t>
  </si>
  <si>
    <t>TES_per_household.kWh.BE.Res.HH.Thermal.SH.Oil.CO.Elc.Elec</t>
  </si>
  <si>
    <t>TES_per_household.kWh.BE.Res.HH.Thermal.SH.Gas</t>
  </si>
  <si>
    <t>TES_per_household.kWh.BE.Res.HH.Thermal.SH.Gas.SH</t>
  </si>
  <si>
    <t>TES_per_household.kWh.BE.Res.HH.Thermal.SH.Gas.SH.Gas</t>
  </si>
  <si>
    <t>TES_per_household.kWh.BE.Res.HH.Thermal.SH.Gas.SH.Elec</t>
  </si>
  <si>
    <t>TES_per_household.kWh.BE.Res.HH.Thermal.SH.Gas.SC</t>
  </si>
  <si>
    <t>TES_per_household.kWh.BE.Res.HH.Thermal.SH.Gas.SC.AC.Elec</t>
  </si>
  <si>
    <t>TES_per_household.kWh.BE.Res.HH.Thermal.SH.Gas.WH</t>
  </si>
  <si>
    <t>TES_per_household.kWh.BE.Res.HH.Thermal.SH.Gas.WH.Gas.NoSolar.Gas</t>
  </si>
  <si>
    <t>TES_per_household.kWh.BE.Res.HH.Thermal.SH.Gas.WH.Gas.Solar</t>
  </si>
  <si>
    <t>TES_per_household.kWh.BE.Res.HH.Thermal.SH.Gas.WH.Gas.Solar.Gas</t>
  </si>
  <si>
    <t>TES_per_household.kWh.BE.Res.HH.Thermal.SH.Gas.WH.Gas.Solar.Solar</t>
  </si>
  <si>
    <t>TES_per_household.kWh.BE.Res.HH.Thermal.SH.Gas.WH.Elc.NoSolar.Elec</t>
  </si>
  <si>
    <t>TES_per_household.kWh.BE.Res.HH.Thermal.SH.Gas.WH.Elc.Solar</t>
  </si>
  <si>
    <t>TES_per_household.kWh.BE.Res.HH.Thermal.SH.Gas.WH.Elc.Solar.Elec</t>
  </si>
  <si>
    <t>TES_per_household.kWh.BE.Res.HH.Thermal.SH.Gas.WH.Elc.Solar.Solar</t>
  </si>
  <si>
    <t>TES_per_household.kWh.BE.Res.HH.Thermal.SH.Gas.CO</t>
  </si>
  <si>
    <t>TES_per_household.kWh.BE.Res.HH.Thermal.SH.Gas.CO.Gas.Gas</t>
  </si>
  <si>
    <t>TES_per_household.kWh.BE.Res.HH.Thermal.SH.Gas.CO.Elc.Elec</t>
  </si>
  <si>
    <t>TES_per_household.kWh.BE.Res.HH.Thermal.SH.Biomass</t>
  </si>
  <si>
    <t>TES_per_household.kWh.BE.Res.HH.Thermal.SH.Biomass.SH</t>
  </si>
  <si>
    <t>TES_per_household.kWh.BE.Res.HH.Thermal.SH.Biomass.SH.Biomass</t>
  </si>
  <si>
    <t>TES_per_household.kWh.BE.Res.HH.Thermal.SH.Biomass.SH.Elec</t>
  </si>
  <si>
    <t>TES_per_household.kWh.BE.Res.HH.Thermal.SH.Biomass.SC</t>
  </si>
  <si>
    <t>TES_per_household.kWh.BE.Res.HH.Thermal.SH.Biomass.SC.AC.Elec</t>
  </si>
  <si>
    <t>TES_per_household.kWh.BE.Res.HH.Thermal.SH.Biomass.WH</t>
  </si>
  <si>
    <t>TES_per_household.kWh.BE.Res.HH.Thermal.SH.Biomass.WH.Biomass.NoSolar.Biomass</t>
  </si>
  <si>
    <t>TES_per_household.kWh.BE.Res.HH.Thermal.SH.Biomass.WH.Biomass.Solar</t>
  </si>
  <si>
    <t>TES_per_household.kWh.BE.Res.HH.Thermal.SH.Biomass.WH.Biomass.Solar.Biomass</t>
  </si>
  <si>
    <t>TES_per_household.kWh.BE.Res.HH.Thermal.SH.Biomass.WH.Biomass.Solar.Solar</t>
  </si>
  <si>
    <t>TES_per_household.kWh.BE.Res.HH.Thermal.SH.Biomass.WH.LPG.NoSolar.LPG</t>
  </si>
  <si>
    <t>TES_per_household.kWh.BE.Res.HH.Thermal.SH.Biomass.WH.LPG.Solar</t>
  </si>
  <si>
    <t>TES_per_household.kWh.BE.Res.HH.Thermal.SH.Biomass.WH.LPG.Solar.LPG</t>
  </si>
  <si>
    <t>TES_per_household.kWh.BE.Res.HH.Thermal.SH.Biomass.WH.LPG.Solar.Solar</t>
  </si>
  <si>
    <t>TES_per_household.kWh.BE.Res.HH.Thermal.SH.Biomass.WH.Elc.NoSolar.Elec</t>
  </si>
  <si>
    <t>TES_per_household.kWh.BE.Res.HH.Thermal.SH.Biomass.WH.Elc.Solar</t>
  </si>
  <si>
    <t>TES_per_household.kWh.BE.Res.HH.Thermal.SH.Biomass.WH.Elc.Solar.Elec</t>
  </si>
  <si>
    <t>TES_per_household.kWh.BE.Res.HH.Thermal.SH.Biomass.WH.Elc.Solar.Solar</t>
  </si>
  <si>
    <t>TES_per_household.kWh.BE.Res.HH.Thermal.SH.Biomass.CO</t>
  </si>
  <si>
    <t>TES_per_household.kWh.BE.Res.HH.Thermal.SH.Biomass.CO.Biomass.Biomass</t>
  </si>
  <si>
    <t>TES_per_household.kWh.BE.Res.HH.Thermal.SH.Biomass.CO.LPG.LPG</t>
  </si>
  <si>
    <t>TES_per_household.kWh.BE.Res.HH.Thermal.SH.Biomass.CO.Elc.Elec</t>
  </si>
  <si>
    <t>TES_per_household.kWh.BE.Res.HH.Thermal.SH.Geo</t>
  </si>
  <si>
    <t>TES_per_household.kWh.BE.Res.HH.Thermal.SH.Geo.SH</t>
  </si>
  <si>
    <t>TES_per_household.kWh.BE.Res.HH.Thermal.SH.Geo.SH.Geo</t>
  </si>
  <si>
    <t>TES_per_household.kWh.BE.Res.HH.Thermal.SH.Geo.SH.Elec</t>
  </si>
  <si>
    <t>TES_per_household.kWh.BE.Res.HH.Thermal.SH.Geo.SC</t>
  </si>
  <si>
    <t>TES_per_household.kWh.BE.Res.HH.Thermal.SH.Geo.SC.AC.Elec</t>
  </si>
  <si>
    <t>TES_per_household.kWh.BE.Res.HH.Thermal.SH.Geo.WH</t>
  </si>
  <si>
    <t>TES_per_household.kWh.BE.Res.HH.Thermal.SH.Geo.WH.Geo.NoSolar.Geo</t>
  </si>
  <si>
    <t>TES_per_household.kWh.BE.Res.HH.Thermal.SH.Geo.WH.Geo.Solar</t>
  </si>
  <si>
    <t>TES_per_household.kWh.BE.Res.HH.Thermal.SH.Geo.WH.Geo.Solar.Geo</t>
  </si>
  <si>
    <t>TES_per_household.kWh.BE.Res.HH.Thermal.SH.Geo.WH.Geo.Solar.Solar</t>
  </si>
  <si>
    <t>TES_per_household.kWh.BE.Res.HH.Thermal.SH.Geo.WH.Elc.NoSolar.Elec</t>
  </si>
  <si>
    <t>TES_per_household.kWh.BE.Res.HH.Thermal.SH.Geo.WH.Elc.Solar</t>
  </si>
  <si>
    <t>TES_per_household.kWh.BE.Res.HH.Thermal.SH.Geo.WH.Elc.Solar.Elec</t>
  </si>
  <si>
    <t>TES_per_household.kWh.BE.Res.HH.Thermal.SH.Geo.WH.Elc.Solar.Solar</t>
  </si>
  <si>
    <t>TES_per_household.kWh.BE.Res.HH.Thermal.SH.Geo.CO</t>
  </si>
  <si>
    <t>TES_per_household.kWh.BE.Res.HH.Thermal.SH.Geo.CO.LPG.LPG</t>
  </si>
  <si>
    <t>TES_per_household.kWh.BE.Res.HH.Thermal.SH.Geo.CO.Elc.Elec</t>
  </si>
  <si>
    <t>TES_per_household.kWh.BE.Res.HH.Thermal.SH.DistrHeat</t>
  </si>
  <si>
    <t>TES_per_household.kWh.BE.Res.HH.Thermal.SH.DistrHeat.SH</t>
  </si>
  <si>
    <t>TES_per_household.kWh.BE.Res.HH.Thermal.SH.DistrHeat.SH.Steam_Distr</t>
  </si>
  <si>
    <t>TES_per_household.kWh.BE.Res.HH.Thermal.SH.DistrHeat.SH.Elec</t>
  </si>
  <si>
    <t>TES_per_household.kWh.BE.Res.HH.Thermal.SH.DistrHeat.SC</t>
  </si>
  <si>
    <t>TES_per_household.kWh.BE.Res.HH.Thermal.SH.DistrHeat.SC.AC.Elec</t>
  </si>
  <si>
    <t>TES_per_household.kWh.BE.Res.HH.Thermal.SH.DistrHeat.WH</t>
  </si>
  <si>
    <t>TES_per_household.kWh.BE.Res.HH.Thermal.SH.DistrHeat.WH.DistrHeat.NoSolar.Steam_Distr</t>
  </si>
  <si>
    <t>TES_per_household.kWh.BE.Res.HH.Thermal.SH.DistrHeat.WH.DistrHeat.Solar</t>
  </si>
  <si>
    <t>TES_per_household.kWh.BE.Res.HH.Thermal.SH.DistrHeat.WH.DistrHeat.Solar.Steam_Distr</t>
  </si>
  <si>
    <t>TES_per_household.kWh.BE.Res.HH.Thermal.SH.DistrHeat.WH.DistrHeat.Solar.Solar</t>
  </si>
  <si>
    <t>TES_per_household.kWh.BE.Res.HH.Thermal.SH.DistrHeat.WH.Elc.NoSolar.Elec</t>
  </si>
  <si>
    <t>TES_per_household.kWh.BE.Res.HH.Thermal.SH.DistrHeat.WH.Elc.Solar</t>
  </si>
  <si>
    <t>TES_per_household.kWh.BE.Res.HH.Thermal.SH.DistrHeat.WH.Elc.Solar.Elec</t>
  </si>
  <si>
    <t>TES_per_household.kWh.BE.Res.HH.Thermal.SH.DistrHeat.WH.Elc.Solar.Solar</t>
  </si>
  <si>
    <t>TES_per_household.kWh.BE.Res.HH.Thermal.SH.DistrHeat.CO</t>
  </si>
  <si>
    <t>TES_per_household.kWh.BE.Res.HH.Thermal.SH.DistrHeat.CO.LPG.LPG</t>
  </si>
  <si>
    <t>TES_per_household.kWh.BE.Res.HH.Thermal.SH.DistrHeat.CO.Elc.Elec</t>
  </si>
  <si>
    <t>TES_per_household.kWh.BE.Res.HH.Thermal.SH.AdvElc</t>
  </si>
  <si>
    <t>TES_per_household.kWh.BE.Res.HH.Thermal.SH.AdvElc.SH</t>
  </si>
  <si>
    <t>TES_per_household.kWh.BE.Res.HH.Thermal.SH.AdvElc.SH.Elec</t>
  </si>
  <si>
    <t>TES_per_household.kWh.BE.Res.HH.Thermal.SH.AdvElc.SC</t>
  </si>
  <si>
    <t>TES_per_household.kWh.BE.Res.HH.Thermal.SH.AdvElc.SC.AC.Elec</t>
  </si>
  <si>
    <t>TES_per_household.kWh.BE.Res.HH.Thermal.SH.AdvElc.WH</t>
  </si>
  <si>
    <t>TES_per_household.kWh.BE.Res.HH.Thermal.SH.AdvElc.WH.LPG.NoSolar.LPG</t>
  </si>
  <si>
    <t>TES_per_household.kWh.BE.Res.HH.Thermal.SH.AdvElc.WH.LPG.Solar</t>
  </si>
  <si>
    <t>TES_per_household.kWh.BE.Res.HH.Thermal.SH.AdvElc.WH.LPG.Solar.LPG</t>
  </si>
  <si>
    <t>TES_per_household.kWh.BE.Res.HH.Thermal.SH.AdvElc.WH.LPG.Solar.Solar</t>
  </si>
  <si>
    <t>TES_per_household.kWh.BE.Res.HH.Thermal.SH.AdvElc.WH.Elc.NoSolar.Elec</t>
  </si>
  <si>
    <t>TES_per_household.kWh.BE.Res.HH.Thermal.SH.AdvElc.WH.Elc.Solar</t>
  </si>
  <si>
    <t>TES_per_household.kWh.BE.Res.HH.Thermal.SH.AdvElc.WH.Elc.Solar.Elec</t>
  </si>
  <si>
    <t>TES_per_household.kWh.BE.Res.HH.Thermal.SH.AdvElc.WH.Elc.Solar.Solar</t>
  </si>
  <si>
    <t>TES_per_household.kWh.BE.Res.HH.Thermal.SH.AdvElc.CO</t>
  </si>
  <si>
    <t>TES_per_household.kWh.BE.Res.HH.Thermal.SH.AdvElc.CO.LPG.LPG</t>
  </si>
  <si>
    <t>TES_per_household.kWh.BE.Res.HH.Thermal.SH.AdvElc.CO.Elc.Elec</t>
  </si>
  <si>
    <t>TES_per_household.kWh.BE.Res.HH.Thermal.SH.ConvElc</t>
  </si>
  <si>
    <t>TES_per_household.kWh.BE.Res.HH.Thermal.SH.ConvElc.SH</t>
  </si>
  <si>
    <t>TES_per_household.kWh.BE.Res.HH.Thermal.SH.ConvElc.SH.Elec</t>
  </si>
  <si>
    <t>TES_per_household.kWh.BE.Res.HH.Thermal.SH.ConvElc.SC</t>
  </si>
  <si>
    <t>TES_per_household.kWh.BE.Res.HH.Thermal.SH.ConvElc.SC.AC.Elec</t>
  </si>
  <si>
    <t>TES_per_household.kWh.BE.Res.HH.Thermal.SH.ConvElc.WH</t>
  </si>
  <si>
    <t>TES_per_household.kWh.BE.Res.HH.Thermal.SH.ConvElc.WH.LPG.NoSolar.LPG</t>
  </si>
  <si>
    <t>TES_per_household.kWh.BE.Res.HH.Thermal.SH.ConvElc.WH.LPG.Solar</t>
  </si>
  <si>
    <t>TES_per_household.kWh.BE.Res.HH.Thermal.SH.ConvElc.WH.LPG.Solar.LPG</t>
  </si>
  <si>
    <t>TES_per_household.kWh.BE.Res.HH.Thermal.SH.ConvElc.WH.LPG.Solar.Solar</t>
  </si>
  <si>
    <t>TES_per_household.kWh.BE.Res.HH.Thermal.SH.ConvElc.WH.Elc.NoSolar.Elec</t>
  </si>
  <si>
    <t>TES_per_household.kWh.BE.Res.HH.Thermal.SH.ConvElc.WH.Elc.Solar</t>
  </si>
  <si>
    <t>TES_per_household.kWh.BE.Res.HH.Thermal.SH.ConvElc.WH.Elc.Solar.Elec</t>
  </si>
  <si>
    <t>TES_per_household.kWh.BE.Res.HH.Thermal.SH.ConvElc.WH.Elc.Solar.Solar</t>
  </si>
  <si>
    <t>TES_per_household.kWh.BE.Res.HH.Thermal.SH.ConvElc.CO</t>
  </si>
  <si>
    <t>TES_per_household.kWh.BE.Res.HH.Thermal.SH.ConvElc.CO.LPG.LPG</t>
  </si>
  <si>
    <t>TES_per_household.kWh.BE.Res.HH.Thermal.SH.ConvElc.CO.Elc.Elec</t>
  </si>
  <si>
    <t>BE - CO2 emissions per household (detailed structure)</t>
  </si>
  <si>
    <t>EMI_per_household.kgCO2.BE.Res.HH.Thermal.SH.Solids</t>
  </si>
  <si>
    <t>EMI_per_household.kgCO2.BE.Res.HH.Thermal.SH.Solids.SH</t>
  </si>
  <si>
    <t>EMI_per_household.kgCO2.BE.Res.HH.Thermal.SH.Solids.SH.Solids</t>
  </si>
  <si>
    <t>EMI_per_household.kgCO2.BE.Res.HH.Thermal.SH.Solids.SH.Elec</t>
  </si>
  <si>
    <t>EMI_per_household.kgCO2.BE.Res.HH.Thermal.SH.Solids.SC</t>
  </si>
  <si>
    <t>EMI_per_household.kgCO2.BE.Res.HH.Thermal.SH.Solids.SC.AC.Elec</t>
  </si>
  <si>
    <t>EMI_per_household.kgCO2.BE.Res.HH.Thermal.SH.Solids.WH</t>
  </si>
  <si>
    <t>EMI_per_household.kgCO2.BE.Res.HH.Thermal.SH.Solids.WH.Solids.NoSolar.Solids</t>
  </si>
  <si>
    <t>EMI_per_household.kgCO2.BE.Res.HH.Thermal.SH.Solids.WH.LPG.NoSolar.LPG</t>
  </si>
  <si>
    <t>EMI_per_household.kgCO2.BE.Res.HH.Thermal.SH.Solids.WH.LPG.Solar</t>
  </si>
  <si>
    <t>EMI_per_household.kgCO2.BE.Res.HH.Thermal.SH.Solids.WH.LPG.Solar.LPG</t>
  </si>
  <si>
    <t>EMI_per_household.kgCO2.BE.Res.HH.Thermal.SH.Solids.WH.LPG.Solar.Solar</t>
  </si>
  <si>
    <t>EMI_per_household.kgCO2.BE.Res.HH.Thermal.SH.Solids.WH.Elc.NoSolar.Elec</t>
  </si>
  <si>
    <t>EMI_per_household.kgCO2.BE.Res.HH.Thermal.SH.Solids.WH.Elc.Solar</t>
  </si>
  <si>
    <t>EMI_per_household.kgCO2.BE.Res.HH.Thermal.SH.Solids.WH.Elc.Solar.Elec</t>
  </si>
  <si>
    <t>EMI_per_household.kgCO2.BE.Res.HH.Thermal.SH.Solids.WH.Elc.Solar.Solar</t>
  </si>
  <si>
    <t>EMI_per_household.kgCO2.BE.Res.HH.Thermal.SH.Solids.CO</t>
  </si>
  <si>
    <t>EMI_per_household.kgCO2.BE.Res.HH.Thermal.SH.Solids.CO.Solids.Solids</t>
  </si>
  <si>
    <t>EMI_per_household.kgCO2.BE.Res.HH.Thermal.SH.Solids.CO.LPG.LPG</t>
  </si>
  <si>
    <t>EMI_per_household.kgCO2.BE.Res.HH.Thermal.SH.Solids.CO.Elc.Elec</t>
  </si>
  <si>
    <t>EMI_per_household.kgCO2.BE.Res.HH.Thermal.SH.LPG</t>
  </si>
  <si>
    <t>EMI_per_household.kgCO2.BE.Res.HH.Thermal.SH.LPG.SH</t>
  </si>
  <si>
    <t>EMI_per_household.kgCO2.BE.Res.HH.Thermal.SH.LPG.SH.LPG</t>
  </si>
  <si>
    <t>EMI_per_household.kgCO2.BE.Res.HH.Thermal.SH.LPG.SH.Elec</t>
  </si>
  <si>
    <t>EMI_per_household.kgCO2.BE.Res.HH.Thermal.SH.LPG.SC</t>
  </si>
  <si>
    <t>EMI_per_household.kgCO2.BE.Res.HH.Thermal.SH.LPG.SC.AC.Elec</t>
  </si>
  <si>
    <t>EMI_per_household.kgCO2.BE.Res.HH.Thermal.SH.LPG.WH</t>
  </si>
  <si>
    <t>EMI_per_household.kgCO2.BE.Res.HH.Thermal.SH.LPG.WH.LPG.NoSolar.LPG</t>
  </si>
  <si>
    <t>EMI_per_household.kgCO2.BE.Res.HH.Thermal.SH.LPG.WH.LPG.Solar</t>
  </si>
  <si>
    <t>EMI_per_household.kgCO2.BE.Res.HH.Thermal.SH.LPG.WH.LPG.Solar.LPG</t>
  </si>
  <si>
    <t>EMI_per_household.kgCO2.BE.Res.HH.Thermal.SH.LPG.WH.LPG.Solar.Solar</t>
  </si>
  <si>
    <t>EMI_per_household.kgCO2.BE.Res.HH.Thermal.SH.LPG.WH.Elc.NoSolar.Elec</t>
  </si>
  <si>
    <t>EMI_per_household.kgCO2.BE.Res.HH.Thermal.SH.LPG.WH.Elc.Solar</t>
  </si>
  <si>
    <t>EMI_per_household.kgCO2.BE.Res.HH.Thermal.SH.LPG.WH.Elc.Solar.Elec</t>
  </si>
  <si>
    <t>EMI_per_household.kgCO2.BE.Res.HH.Thermal.SH.LPG.WH.Elc.Solar.Solar</t>
  </si>
  <si>
    <t>EMI_per_household.kgCO2.BE.Res.HH.Thermal.SH.LPG.CO</t>
  </si>
  <si>
    <t>EMI_per_household.kgCO2.BE.Res.HH.Thermal.SH.LPG.CO.LPG.LPG</t>
  </si>
  <si>
    <t>EMI_per_household.kgCO2.BE.Res.HH.Thermal.SH.LPG.CO.Elc.Elec</t>
  </si>
  <si>
    <t>EMI_per_household.kgCO2.BE.Res.HH.Thermal.SH.Oil</t>
  </si>
  <si>
    <t>EMI_per_household.kgCO2.BE.Res.HH.Thermal.SH.Oil.SH</t>
  </si>
  <si>
    <t>EMI_per_household.kgCO2.BE.Res.HH.Thermal.SH.Oil.SH.Oil</t>
  </si>
  <si>
    <t>EMI_per_household.kgCO2.BE.Res.HH.Thermal.SH.Oil.SH.Elec</t>
  </si>
  <si>
    <t>EMI_per_household.kgCO2.BE.Res.HH.Thermal.SH.Oil.SC</t>
  </si>
  <si>
    <t>EMI_per_household.kgCO2.BE.Res.HH.Thermal.SH.Oil.SC.AC.Elec</t>
  </si>
  <si>
    <t>EMI_per_household.kgCO2.BE.Res.HH.Thermal.SH.Oil.WH</t>
  </si>
  <si>
    <t>EMI_per_household.kgCO2.BE.Res.HH.Thermal.SH.Oil.WH.Oil.NoSolar.Oil</t>
  </si>
  <si>
    <t>EMI_per_household.kgCO2.BE.Res.HH.Thermal.SH.Oil.WH.Oil.Solar</t>
  </si>
  <si>
    <t>EMI_per_household.kgCO2.BE.Res.HH.Thermal.SH.Oil.WH.Oil.Solar.Oil</t>
  </si>
  <si>
    <t>EMI_per_household.kgCO2.BE.Res.HH.Thermal.SH.Oil.WH.Oil.Solar.Solar</t>
  </si>
  <si>
    <t>EMI_per_household.kgCO2.BE.Res.HH.Thermal.SH.Oil.WH.Elc.NoSolar.Elec</t>
  </si>
  <si>
    <t>EMI_per_household.kgCO2.BE.Res.HH.Thermal.SH.Oil.WH.Elc.Solar</t>
  </si>
  <si>
    <t>EMI_per_household.kgCO2.BE.Res.HH.Thermal.SH.Oil.WH.Elc.Solar.Elec</t>
  </si>
  <si>
    <t>EMI_per_household.kgCO2.BE.Res.HH.Thermal.SH.Oil.WH.Elc.Solar.Solar</t>
  </si>
  <si>
    <t>EMI_per_household.kgCO2.BE.Res.HH.Thermal.SH.Oil.CO</t>
  </si>
  <si>
    <t>EMI_per_household.kgCO2.BE.Res.HH.Thermal.SH.Oil.CO.LPG.LPG</t>
  </si>
  <si>
    <t>EMI_per_household.kgCO2.BE.Res.HH.Thermal.SH.Oil.CO.Elc.Elec</t>
  </si>
  <si>
    <t>EMI_per_household.kgCO2.BE.Res.HH.Thermal.SH.Gas</t>
  </si>
  <si>
    <t>EMI_per_household.kgCO2.BE.Res.HH.Thermal.SH.Gas.SH</t>
  </si>
  <si>
    <t>EMI_per_household.kgCO2.BE.Res.HH.Thermal.SH.Gas.SH.Gas</t>
  </si>
  <si>
    <t>EMI_per_household.kgCO2.BE.Res.HH.Thermal.SH.Gas.SH.Elec</t>
  </si>
  <si>
    <t>EMI_per_household.kgCO2.BE.Res.HH.Thermal.SH.Gas.SC</t>
  </si>
  <si>
    <t>EMI_per_household.kgCO2.BE.Res.HH.Thermal.SH.Gas.SC.AC.Elec</t>
  </si>
  <si>
    <t>EMI_per_household.kgCO2.BE.Res.HH.Thermal.SH.Gas.WH</t>
  </si>
  <si>
    <t>EMI_per_household.kgCO2.BE.Res.HH.Thermal.SH.Gas.WH.Gas.NoSolar.Gas</t>
  </si>
  <si>
    <t>EMI_per_household.kgCO2.BE.Res.HH.Thermal.SH.Gas.WH.Gas.Solar</t>
  </si>
  <si>
    <t>EMI_per_household.kgCO2.BE.Res.HH.Thermal.SH.Gas.WH.Gas.Solar.Gas</t>
  </si>
  <si>
    <t>EMI_per_household.kgCO2.BE.Res.HH.Thermal.SH.Gas.WH.Gas.Solar.Solar</t>
  </si>
  <si>
    <t>EMI_per_household.kgCO2.BE.Res.HH.Thermal.SH.Gas.WH.Elc.NoSolar.Elec</t>
  </si>
  <si>
    <t>EMI_per_household.kgCO2.BE.Res.HH.Thermal.SH.Gas.WH.Elc.Solar</t>
  </si>
  <si>
    <t>EMI_per_household.kgCO2.BE.Res.HH.Thermal.SH.Gas.WH.Elc.Solar.Elec</t>
  </si>
  <si>
    <t>EMI_per_household.kgCO2.BE.Res.HH.Thermal.SH.Gas.WH.Elc.Solar.Solar</t>
  </si>
  <si>
    <t>EMI_per_household.kgCO2.BE.Res.HH.Thermal.SH.Gas.CO</t>
  </si>
  <si>
    <t>EMI_per_household.kgCO2.BE.Res.HH.Thermal.SH.Gas.CO.Gas.Gas</t>
  </si>
  <si>
    <t>EMI_per_household.kgCO2.BE.Res.HH.Thermal.SH.Gas.CO.Elc.Elec</t>
  </si>
  <si>
    <t>EMI_per_household.kgCO2.BE.Res.HH.Thermal.SH.Biomass</t>
  </si>
  <si>
    <t>EMI_per_household.kgCO2.BE.Res.HH.Thermal.SH.Biomass.SH</t>
  </si>
  <si>
    <t>EMI_per_household.kgCO2.BE.Res.HH.Thermal.SH.Biomass.SH.Biomass</t>
  </si>
  <si>
    <t>EMI_per_household.kgCO2.BE.Res.HH.Thermal.SH.Biomass.SH.Elec</t>
  </si>
  <si>
    <t>EMI_per_household.kgCO2.BE.Res.HH.Thermal.SH.Biomass.SC</t>
  </si>
  <si>
    <t>EMI_per_household.kgCO2.BE.Res.HH.Thermal.SH.Biomass.SC.AC.Elec</t>
  </si>
  <si>
    <t>EMI_per_household.kgCO2.BE.Res.HH.Thermal.SH.Biomass.WH</t>
  </si>
  <si>
    <t>EMI_per_household.kgCO2.BE.Res.HH.Thermal.SH.Biomass.WH.Biomass.NoSolar.Biomass</t>
  </si>
  <si>
    <t>EMI_per_household.kgCO2.BE.Res.HH.Thermal.SH.Biomass.WH.Biomass.Solar</t>
  </si>
  <si>
    <t>EMI_per_household.kgCO2.BE.Res.HH.Thermal.SH.Biomass.WH.Biomass.Solar.Biomass</t>
  </si>
  <si>
    <t>EMI_per_household.kgCO2.BE.Res.HH.Thermal.SH.Biomass.WH.Biomass.Solar.Solar</t>
  </si>
  <si>
    <t>EMI_per_household.kgCO2.BE.Res.HH.Thermal.SH.Biomass.WH.LPG.NoSolar.LPG</t>
  </si>
  <si>
    <t>EMI_per_household.kgCO2.BE.Res.HH.Thermal.SH.Biomass.WH.LPG.Solar</t>
  </si>
  <si>
    <t>EMI_per_household.kgCO2.BE.Res.HH.Thermal.SH.Biomass.WH.LPG.Solar.LPG</t>
  </si>
  <si>
    <t>EMI_per_household.kgCO2.BE.Res.HH.Thermal.SH.Biomass.WH.LPG.Solar.Solar</t>
  </si>
  <si>
    <t>EMI_per_household.kgCO2.BE.Res.HH.Thermal.SH.Biomass.WH.Elc.NoSolar.Elec</t>
  </si>
  <si>
    <t>EMI_per_household.kgCO2.BE.Res.HH.Thermal.SH.Biomass.WH.Elc.Solar</t>
  </si>
  <si>
    <t>EMI_per_household.kgCO2.BE.Res.HH.Thermal.SH.Biomass.WH.Elc.Solar.Elec</t>
  </si>
  <si>
    <t>EMI_per_household.kgCO2.BE.Res.HH.Thermal.SH.Biomass.WH.Elc.Solar.Solar</t>
  </si>
  <si>
    <t>EMI_per_household.kgCO2.BE.Res.HH.Thermal.SH.Biomass.CO</t>
  </si>
  <si>
    <t>EMI_per_household.kgCO2.BE.Res.HH.Thermal.SH.Biomass.CO.Biomass.Biomass</t>
  </si>
  <si>
    <t>EMI_per_household.kgCO2.BE.Res.HH.Thermal.SH.Biomass.CO.LPG.LPG</t>
  </si>
  <si>
    <t>EMI_per_household.kgCO2.BE.Res.HH.Thermal.SH.Biomass.CO.Elc.Elec</t>
  </si>
  <si>
    <t>EMI_per_household.kgCO2.BE.Res.HH.Thermal.SH.Geo</t>
  </si>
  <si>
    <t>EMI_per_household.kgCO2.BE.Res.HH.Thermal.SH.Geo.SH</t>
  </si>
  <si>
    <t>EMI_per_household.kgCO2.BE.Res.HH.Thermal.SH.Geo.SH.Geo</t>
  </si>
  <si>
    <t>EMI_per_household.kgCO2.BE.Res.HH.Thermal.SH.Geo.SH.Elec</t>
  </si>
  <si>
    <t>EMI_per_household.kgCO2.BE.Res.HH.Thermal.SH.Geo.SC</t>
  </si>
  <si>
    <t>EMI_per_household.kgCO2.BE.Res.HH.Thermal.SH.Geo.SC.AC.Elec</t>
  </si>
  <si>
    <t>EMI_per_household.kgCO2.BE.Res.HH.Thermal.SH.Geo.WH</t>
  </si>
  <si>
    <t>EMI_per_household.kgCO2.BE.Res.HH.Thermal.SH.Geo.WH.Geo.NoSolar.Geo</t>
  </si>
  <si>
    <t>EMI_per_household.kgCO2.BE.Res.HH.Thermal.SH.Geo.WH.Geo.Solar</t>
  </si>
  <si>
    <t>EMI_per_household.kgCO2.BE.Res.HH.Thermal.SH.Geo.WH.Geo.Solar.Geo</t>
  </si>
  <si>
    <t>EMI_per_household.kgCO2.BE.Res.HH.Thermal.SH.Geo.WH.Geo.Solar.Solar</t>
  </si>
  <si>
    <t>EMI_per_household.kgCO2.BE.Res.HH.Thermal.SH.Geo.WH.Elc.NoSolar.Elec</t>
  </si>
  <si>
    <t>EMI_per_household.kgCO2.BE.Res.HH.Thermal.SH.Geo.WH.Elc.Solar</t>
  </si>
  <si>
    <t>EMI_per_household.kgCO2.BE.Res.HH.Thermal.SH.Geo.WH.Elc.Solar.Elec</t>
  </si>
  <si>
    <t>EMI_per_household.kgCO2.BE.Res.HH.Thermal.SH.Geo.WH.Elc.Solar.Solar</t>
  </si>
  <si>
    <t>EMI_per_household.kgCO2.BE.Res.HH.Thermal.SH.Geo.CO</t>
  </si>
  <si>
    <t>EMI_per_household.kgCO2.BE.Res.HH.Thermal.SH.Geo.CO.LPG.LPG</t>
  </si>
  <si>
    <t>EMI_per_household.kgCO2.BE.Res.HH.Thermal.SH.Geo.CO.Elc.Elec</t>
  </si>
  <si>
    <t>EMI_per_household.kgCO2.BE.Res.HH.Thermal.SH.DistrHeat</t>
  </si>
  <si>
    <t>EMI_per_household.kgCO2.BE.Res.HH.Thermal.SH.DistrHeat.SH</t>
  </si>
  <si>
    <t>EMI_per_household.kgCO2.BE.Res.HH.Thermal.SH.DistrHeat.SH.Steam_Distr</t>
  </si>
  <si>
    <t>EMI_per_household.kgCO2.BE.Res.HH.Thermal.SH.DistrHeat.SH.Elec</t>
  </si>
  <si>
    <t>EMI_per_household.kgCO2.BE.Res.HH.Thermal.SH.DistrHeat.SC</t>
  </si>
  <si>
    <t>EMI_per_household.kgCO2.BE.Res.HH.Thermal.SH.DistrHeat.SC.AC.Elec</t>
  </si>
  <si>
    <t>EMI_per_household.kgCO2.BE.Res.HH.Thermal.SH.DistrHeat.WH</t>
  </si>
  <si>
    <t>EMI_per_household.kgCO2.BE.Res.HH.Thermal.SH.DistrHeat.WH.DistrHeat.NoSolar.Steam_Distr</t>
  </si>
  <si>
    <t>EMI_per_household.kgCO2.BE.Res.HH.Thermal.SH.DistrHeat.WH.DistrHeat.Solar</t>
  </si>
  <si>
    <t>EMI_per_household.kgCO2.BE.Res.HH.Thermal.SH.DistrHeat.WH.DistrHeat.Solar.Steam_Distr</t>
  </si>
  <si>
    <t>EMI_per_household.kgCO2.BE.Res.HH.Thermal.SH.DistrHeat.WH.DistrHeat.Solar.Solar</t>
  </si>
  <si>
    <t>EMI_per_household.kgCO2.BE.Res.HH.Thermal.SH.DistrHeat.WH.Elc.NoSolar.Elec</t>
  </si>
  <si>
    <t>EMI_per_household.kgCO2.BE.Res.HH.Thermal.SH.DistrHeat.WH.Elc.Solar</t>
  </si>
  <si>
    <t>EMI_per_household.kgCO2.BE.Res.HH.Thermal.SH.DistrHeat.WH.Elc.Solar.Elec</t>
  </si>
  <si>
    <t>EMI_per_household.kgCO2.BE.Res.HH.Thermal.SH.DistrHeat.WH.Elc.Solar.Solar</t>
  </si>
  <si>
    <t>EMI_per_household.kgCO2.BE.Res.HH.Thermal.SH.DistrHeat.CO</t>
  </si>
  <si>
    <t>EMI_per_household.kgCO2.BE.Res.HH.Thermal.SH.DistrHeat.CO.LPG.LPG</t>
  </si>
  <si>
    <t>EMI_per_household.kgCO2.BE.Res.HH.Thermal.SH.DistrHeat.CO.Elc.Elec</t>
  </si>
  <si>
    <t>EMI_per_household.kgCO2.BE.Res.HH.Thermal.SH.AdvElc</t>
  </si>
  <si>
    <t>EMI_per_household.kgCO2.BE.Res.HH.Thermal.SH.AdvElc.SH</t>
  </si>
  <si>
    <t>EMI_per_household.kgCO2.BE.Res.HH.Thermal.SH.AdvElc.SH.Elec</t>
  </si>
  <si>
    <t>EMI_per_household.kgCO2.BE.Res.HH.Thermal.SH.AdvElc.SC</t>
  </si>
  <si>
    <t>EMI_per_household.kgCO2.BE.Res.HH.Thermal.SH.AdvElc.SC.AC.Elec</t>
  </si>
  <si>
    <t>EMI_per_household.kgCO2.BE.Res.HH.Thermal.SH.AdvElc.WH</t>
  </si>
  <si>
    <t>EMI_per_household.kgCO2.BE.Res.HH.Thermal.SH.AdvElc.WH.LPG.NoSolar.LPG</t>
  </si>
  <si>
    <t>EMI_per_household.kgCO2.BE.Res.HH.Thermal.SH.AdvElc.WH.LPG.Solar</t>
  </si>
  <si>
    <t>EMI_per_household.kgCO2.BE.Res.HH.Thermal.SH.AdvElc.WH.LPG.Solar.LPG</t>
  </si>
  <si>
    <t>EMI_per_household.kgCO2.BE.Res.HH.Thermal.SH.AdvElc.WH.LPG.Solar.Solar</t>
  </si>
  <si>
    <t>EMI_per_household.kgCO2.BE.Res.HH.Thermal.SH.AdvElc.WH.Elc.NoSolar.Elec</t>
  </si>
  <si>
    <t>EMI_per_household.kgCO2.BE.Res.HH.Thermal.SH.AdvElc.WH.Elc.Solar</t>
  </si>
  <si>
    <t>EMI_per_household.kgCO2.BE.Res.HH.Thermal.SH.AdvElc.WH.Elc.Solar.Elec</t>
  </si>
  <si>
    <t>EMI_per_household.kgCO2.BE.Res.HH.Thermal.SH.AdvElc.WH.Elc.Solar.Solar</t>
  </si>
  <si>
    <t>EMI_per_household.kgCO2.BE.Res.HH.Thermal.SH.AdvElc.CO</t>
  </si>
  <si>
    <t>EMI_per_household.kgCO2.BE.Res.HH.Thermal.SH.AdvElc.CO.LPG.LPG</t>
  </si>
  <si>
    <t>EMI_per_household.kgCO2.BE.Res.HH.Thermal.SH.AdvElc.CO.Elc.Elec</t>
  </si>
  <si>
    <t>EMI_per_household.kgCO2.BE.Res.HH.Thermal.SH.ConvElc</t>
  </si>
  <si>
    <t>EMI_per_household.kgCO2.BE.Res.HH.Thermal.SH.ConvElc.SH</t>
  </si>
  <si>
    <t>EMI_per_household.kgCO2.BE.Res.HH.Thermal.SH.ConvElc.SH.Elec</t>
  </si>
  <si>
    <t>EMI_per_household.kgCO2.BE.Res.HH.Thermal.SH.ConvElc.SC</t>
  </si>
  <si>
    <t>EMI_per_household.kgCO2.BE.Res.HH.Thermal.SH.ConvElc.SC.AC.Elec</t>
  </si>
  <si>
    <t>EMI_per_household.kgCO2.BE.Res.HH.Thermal.SH.ConvElc.WH</t>
  </si>
  <si>
    <t>EMI_per_household.kgCO2.BE.Res.HH.Thermal.SH.ConvElc.WH.LPG.NoSolar.LPG</t>
  </si>
  <si>
    <t>EMI_per_household.kgCO2.BE.Res.HH.Thermal.SH.ConvElc.WH.LPG.Solar</t>
  </si>
  <si>
    <t>EMI_per_household.kgCO2.BE.Res.HH.Thermal.SH.ConvElc.WH.LPG.Solar.LPG</t>
  </si>
  <si>
    <t>EMI_per_household.kgCO2.BE.Res.HH.Thermal.SH.ConvElc.WH.LPG.Solar.Solar</t>
  </si>
  <si>
    <t>EMI_per_household.kgCO2.BE.Res.HH.Thermal.SH.ConvElc.WH.Elc.NoSolar.Elec</t>
  </si>
  <si>
    <t>EMI_per_household.kgCO2.BE.Res.HH.Thermal.SH.ConvElc.WH.Elc.Solar</t>
  </si>
  <si>
    <t>EMI_per_household.kgCO2.BE.Res.HH.Thermal.SH.ConvElc.WH.Elc.Solar.Elec</t>
  </si>
  <si>
    <t>EMI_per_household.kgCO2.BE.Res.HH.Thermal.SH.ConvElc.WH.Elc.Solar.Solar</t>
  </si>
  <si>
    <t>EMI_per_household.kgCO2.BE.Res.HH.Thermal.SH.ConvElc.CO</t>
  </si>
  <si>
    <t>EMI_per_household.kgCO2.BE.Res.HH.Thermal.SH.ConvElc.CO.LPG.LPG</t>
  </si>
  <si>
    <t>EMI_per_household.kgCO2.BE.Res.HH.Thermal.SH.ConvElc.CO.Elc.Elec</t>
  </si>
  <si>
    <t>BE - Final energy consumption per surface area (detailed structure)</t>
  </si>
  <si>
    <t>FEC_per_sqm.kWh.BE.Res.HH.Thermal.SH.Solids</t>
  </si>
  <si>
    <t>FEC_per_sqm.kWh.BE.Res.HH.Thermal.SH.Solids.SH</t>
  </si>
  <si>
    <t>FEC_per_sqm.kWh.BE.Res.HH.Thermal.SH.Solids.SH.Solids</t>
  </si>
  <si>
    <t>FEC_per_sqm.kWh.BE.Res.HH.Thermal.SH.Solids.SH.Elec</t>
  </si>
  <si>
    <t>FEC_per_sqm.kWh.BE.Res.HH.Thermal.SH.Solids.SC</t>
  </si>
  <si>
    <t>FEC_per_sqm.kWh.BE.Res.HH.Thermal.SH.Solids.SC.AC.Elec</t>
  </si>
  <si>
    <t>FEC_per_sqm.kWh.BE.Res.HH.Thermal.SH.Solids.WH</t>
  </si>
  <si>
    <t>FEC_per_sqm.kWh.BE.Res.HH.Thermal.SH.Solids.WH.Solids.NoSolar.Solids</t>
  </si>
  <si>
    <t>FEC_per_sqm.kWh.BE.Res.HH.Thermal.SH.Solids.WH.LPG.NoSolar.LPG</t>
  </si>
  <si>
    <t>FEC_per_sqm.kWh.BE.Res.HH.Thermal.SH.Solids.WH.LPG.Solar</t>
  </si>
  <si>
    <t>FEC_per_sqm.kWh.BE.Res.HH.Thermal.SH.Solids.WH.LPG.Solar.LPG</t>
  </si>
  <si>
    <t>FEC_per_sqm.kWh.BE.Res.HH.Thermal.SH.Solids.WH.LPG.Solar.Solar</t>
  </si>
  <si>
    <t>FEC_per_sqm.kWh.BE.Res.HH.Thermal.SH.Solids.WH.Elc.NoSolar.Elec</t>
  </si>
  <si>
    <t>FEC_per_sqm.kWh.BE.Res.HH.Thermal.SH.Solids.WH.Elc.Solar</t>
  </si>
  <si>
    <t>FEC_per_sqm.kWh.BE.Res.HH.Thermal.SH.Solids.WH.Elc.Solar.Elec</t>
  </si>
  <si>
    <t>FEC_per_sqm.kWh.BE.Res.HH.Thermal.SH.Solids.WH.Elc.Solar.Solar</t>
  </si>
  <si>
    <t>FEC_per_sqm.kWh.BE.Res.HH.Thermal.SH.Solids.CO</t>
  </si>
  <si>
    <t>FEC_per_sqm.kWh.BE.Res.HH.Thermal.SH.Solids.CO.Solids.Solids</t>
  </si>
  <si>
    <t>FEC_per_sqm.kWh.BE.Res.HH.Thermal.SH.Solids.CO.LPG.LPG</t>
  </si>
  <si>
    <t>FEC_per_sqm.kWh.BE.Res.HH.Thermal.SH.Solids.CO.Elc.Elec</t>
  </si>
  <si>
    <t>FEC_per_sqm.kWh.BE.Res.HH.Thermal.SH.LPG</t>
  </si>
  <si>
    <t>FEC_per_sqm.kWh.BE.Res.HH.Thermal.SH.LPG.SH</t>
  </si>
  <si>
    <t>FEC_per_sqm.kWh.BE.Res.HH.Thermal.SH.LPG.SH.LPG</t>
  </si>
  <si>
    <t>FEC_per_sqm.kWh.BE.Res.HH.Thermal.SH.LPG.SH.Elec</t>
  </si>
  <si>
    <t>FEC_per_sqm.kWh.BE.Res.HH.Thermal.SH.LPG.SC</t>
  </si>
  <si>
    <t>FEC_per_sqm.kWh.BE.Res.HH.Thermal.SH.LPG.SC.AC.Elec</t>
  </si>
  <si>
    <t>FEC_per_sqm.kWh.BE.Res.HH.Thermal.SH.LPG.WH</t>
  </si>
  <si>
    <t>FEC_per_sqm.kWh.BE.Res.HH.Thermal.SH.LPG.WH.LPG.NoSolar.LPG</t>
  </si>
  <si>
    <t>FEC_per_sqm.kWh.BE.Res.HH.Thermal.SH.LPG.WH.LPG.Solar</t>
  </si>
  <si>
    <t>FEC_per_sqm.kWh.BE.Res.HH.Thermal.SH.LPG.WH.LPG.Solar.LPG</t>
  </si>
  <si>
    <t>FEC_per_sqm.kWh.BE.Res.HH.Thermal.SH.LPG.WH.LPG.Solar.Solar</t>
  </si>
  <si>
    <t>FEC_per_sqm.kWh.BE.Res.HH.Thermal.SH.LPG.WH.Elc.NoSolar.Elec</t>
  </si>
  <si>
    <t>FEC_per_sqm.kWh.BE.Res.HH.Thermal.SH.LPG.WH.Elc.Solar</t>
  </si>
  <si>
    <t>FEC_per_sqm.kWh.BE.Res.HH.Thermal.SH.LPG.WH.Elc.Solar.Elec</t>
  </si>
  <si>
    <t>FEC_per_sqm.kWh.BE.Res.HH.Thermal.SH.LPG.WH.Elc.Solar.Solar</t>
  </si>
  <si>
    <t>FEC_per_sqm.kWh.BE.Res.HH.Thermal.SH.LPG.CO</t>
  </si>
  <si>
    <t>FEC_per_sqm.kWh.BE.Res.HH.Thermal.SH.LPG.CO.LPG.LPG</t>
  </si>
  <si>
    <t>FEC_per_sqm.kWh.BE.Res.HH.Thermal.SH.LPG.CO.Elc.Elec</t>
  </si>
  <si>
    <t>FEC_per_sqm.kWh.BE.Res.HH.Thermal.SH.Oil</t>
  </si>
  <si>
    <t>FEC_per_sqm.kWh.BE.Res.HH.Thermal.SH.Oil.SH</t>
  </si>
  <si>
    <t>FEC_per_sqm.kWh.BE.Res.HH.Thermal.SH.Oil.SH.Oil</t>
  </si>
  <si>
    <t>FEC_per_sqm.kWh.BE.Res.HH.Thermal.SH.Oil.SH.Elec</t>
  </si>
  <si>
    <t>FEC_per_sqm.kWh.BE.Res.HH.Thermal.SH.Oil.SC</t>
  </si>
  <si>
    <t>FEC_per_sqm.kWh.BE.Res.HH.Thermal.SH.Oil.SC.AC.Elec</t>
  </si>
  <si>
    <t>FEC_per_sqm.kWh.BE.Res.HH.Thermal.SH.Oil.WH</t>
  </si>
  <si>
    <t>FEC_per_sqm.kWh.BE.Res.HH.Thermal.SH.Oil.WH.Oil.NoSolar.Oil</t>
  </si>
  <si>
    <t>FEC_per_sqm.kWh.BE.Res.HH.Thermal.SH.Oil.WH.Oil.Solar</t>
  </si>
  <si>
    <t>FEC_per_sqm.kWh.BE.Res.HH.Thermal.SH.Oil.WH.Oil.Solar.Oil</t>
  </si>
  <si>
    <t>FEC_per_sqm.kWh.BE.Res.HH.Thermal.SH.Oil.WH.Oil.Solar.Solar</t>
  </si>
  <si>
    <t>FEC_per_sqm.kWh.BE.Res.HH.Thermal.SH.Oil.WH.Elc.NoSolar.Elec</t>
  </si>
  <si>
    <t>FEC_per_sqm.kWh.BE.Res.HH.Thermal.SH.Oil.WH.Elc.Solar</t>
  </si>
  <si>
    <t>FEC_per_sqm.kWh.BE.Res.HH.Thermal.SH.Oil.WH.Elc.Solar.Elec</t>
  </si>
  <si>
    <t>FEC_per_sqm.kWh.BE.Res.HH.Thermal.SH.Oil.WH.Elc.Solar.Solar</t>
  </si>
  <si>
    <t>FEC_per_sqm.kWh.BE.Res.HH.Thermal.SH.Oil.CO</t>
  </si>
  <si>
    <t>FEC_per_sqm.kWh.BE.Res.HH.Thermal.SH.Oil.CO.LPG.LPG</t>
  </si>
  <si>
    <t>FEC_per_sqm.kWh.BE.Res.HH.Thermal.SH.Oil.CO.Elc.Elec</t>
  </si>
  <si>
    <t>FEC_per_sqm.kWh.BE.Res.HH.Thermal.SH.Gas</t>
  </si>
  <si>
    <t>FEC_per_sqm.kWh.BE.Res.HH.Thermal.SH.Gas.SH</t>
  </si>
  <si>
    <t>FEC_per_sqm.kWh.BE.Res.HH.Thermal.SH.Gas.SH.Gas</t>
  </si>
  <si>
    <t>FEC_per_sqm.kWh.BE.Res.HH.Thermal.SH.Gas.SH.Elec</t>
  </si>
  <si>
    <t>FEC_per_sqm.kWh.BE.Res.HH.Thermal.SH.Gas.SC</t>
  </si>
  <si>
    <t>FEC_per_sqm.kWh.BE.Res.HH.Thermal.SH.Gas.SC.AC.Elec</t>
  </si>
  <si>
    <t>FEC_per_sqm.kWh.BE.Res.HH.Thermal.SH.Gas.WH</t>
  </si>
  <si>
    <t>FEC_per_sqm.kWh.BE.Res.HH.Thermal.SH.Gas.WH.Gas.NoSolar.Gas</t>
  </si>
  <si>
    <t>FEC_per_sqm.kWh.BE.Res.HH.Thermal.SH.Gas.WH.Gas.Solar</t>
  </si>
  <si>
    <t>FEC_per_sqm.kWh.BE.Res.HH.Thermal.SH.Gas.WH.Gas.Solar.Gas</t>
  </si>
  <si>
    <t>FEC_per_sqm.kWh.BE.Res.HH.Thermal.SH.Gas.WH.Gas.Solar.Solar</t>
  </si>
  <si>
    <t>FEC_per_sqm.kWh.BE.Res.HH.Thermal.SH.Gas.WH.Elc.NoSolar.Elec</t>
  </si>
  <si>
    <t>FEC_per_sqm.kWh.BE.Res.HH.Thermal.SH.Gas.WH.Elc.Solar</t>
  </si>
  <si>
    <t>FEC_per_sqm.kWh.BE.Res.HH.Thermal.SH.Gas.WH.Elc.Solar.Elec</t>
  </si>
  <si>
    <t>FEC_per_sqm.kWh.BE.Res.HH.Thermal.SH.Gas.WH.Elc.Solar.Solar</t>
  </si>
  <si>
    <t>FEC_per_sqm.kWh.BE.Res.HH.Thermal.SH.Gas.CO</t>
  </si>
  <si>
    <t>FEC_per_sqm.kWh.BE.Res.HH.Thermal.SH.Gas.CO.Gas.Gas</t>
  </si>
  <si>
    <t>FEC_per_sqm.kWh.BE.Res.HH.Thermal.SH.Gas.CO.Elc.Elec</t>
  </si>
  <si>
    <t>FEC_per_sqm.kWh.BE.Res.HH.Thermal.SH.Biomass</t>
  </si>
  <si>
    <t>FEC_per_sqm.kWh.BE.Res.HH.Thermal.SH.Biomass.SH</t>
  </si>
  <si>
    <t>FEC_per_sqm.kWh.BE.Res.HH.Thermal.SH.Biomass.SH.Biomass</t>
  </si>
  <si>
    <t>FEC_per_sqm.kWh.BE.Res.HH.Thermal.SH.Biomass.SH.Elec</t>
  </si>
  <si>
    <t>FEC_per_sqm.kWh.BE.Res.HH.Thermal.SH.Biomass.SC</t>
  </si>
  <si>
    <t>FEC_per_sqm.kWh.BE.Res.HH.Thermal.SH.Biomass.SC.AC.Elec</t>
  </si>
  <si>
    <t>FEC_per_sqm.kWh.BE.Res.HH.Thermal.SH.Biomass.WH</t>
  </si>
  <si>
    <t>FEC_per_sqm.kWh.BE.Res.HH.Thermal.SH.Biomass.WH.Biomass.NoSolar.Biomass</t>
  </si>
  <si>
    <t>FEC_per_sqm.kWh.BE.Res.HH.Thermal.SH.Biomass.WH.Biomass.Solar</t>
  </si>
  <si>
    <t>FEC_per_sqm.kWh.BE.Res.HH.Thermal.SH.Biomass.WH.Biomass.Solar.Biomass</t>
  </si>
  <si>
    <t>FEC_per_sqm.kWh.BE.Res.HH.Thermal.SH.Biomass.WH.Biomass.Solar.Solar</t>
  </si>
  <si>
    <t>FEC_per_sqm.kWh.BE.Res.HH.Thermal.SH.Biomass.WH.LPG.NoSolar.LPG</t>
  </si>
  <si>
    <t>FEC_per_sqm.kWh.BE.Res.HH.Thermal.SH.Biomass.WH.LPG.Solar</t>
  </si>
  <si>
    <t>FEC_per_sqm.kWh.BE.Res.HH.Thermal.SH.Biomass.WH.LPG.Solar.LPG</t>
  </si>
  <si>
    <t>FEC_per_sqm.kWh.BE.Res.HH.Thermal.SH.Biomass.WH.LPG.Solar.Solar</t>
  </si>
  <si>
    <t>FEC_per_sqm.kWh.BE.Res.HH.Thermal.SH.Biomass.WH.Elc.NoSolar.Elec</t>
  </si>
  <si>
    <t>FEC_per_sqm.kWh.BE.Res.HH.Thermal.SH.Biomass.WH.Elc.Solar</t>
  </si>
  <si>
    <t>FEC_per_sqm.kWh.BE.Res.HH.Thermal.SH.Biomass.WH.Elc.Solar.Elec</t>
  </si>
  <si>
    <t>FEC_per_sqm.kWh.BE.Res.HH.Thermal.SH.Biomass.WH.Elc.Solar.Solar</t>
  </si>
  <si>
    <t>FEC_per_sqm.kWh.BE.Res.HH.Thermal.SH.Biomass.CO</t>
  </si>
  <si>
    <t>FEC_per_sqm.kWh.BE.Res.HH.Thermal.SH.Biomass.CO.Biomass.Biomass</t>
  </si>
  <si>
    <t>FEC_per_sqm.kWh.BE.Res.HH.Thermal.SH.Biomass.CO.LPG.LPG</t>
  </si>
  <si>
    <t>FEC_per_sqm.kWh.BE.Res.HH.Thermal.SH.Biomass.CO.Elc.Elec</t>
  </si>
  <si>
    <t>FEC_per_sqm.kWh.BE.Res.HH.Thermal.SH.Geo</t>
  </si>
  <si>
    <t>FEC_per_sqm.kWh.BE.Res.HH.Thermal.SH.Geo.SH</t>
  </si>
  <si>
    <t>FEC_per_sqm.kWh.BE.Res.HH.Thermal.SH.Geo.SH.Geo</t>
  </si>
  <si>
    <t>FEC_per_sqm.kWh.BE.Res.HH.Thermal.SH.Geo.SH.Elec</t>
  </si>
  <si>
    <t>FEC_per_sqm.kWh.BE.Res.HH.Thermal.SH.Geo.SC</t>
  </si>
  <si>
    <t>FEC_per_sqm.kWh.BE.Res.HH.Thermal.SH.Geo.SC.AC.Elec</t>
  </si>
  <si>
    <t>FEC_per_sqm.kWh.BE.Res.HH.Thermal.SH.Geo.WH</t>
  </si>
  <si>
    <t>FEC_per_sqm.kWh.BE.Res.HH.Thermal.SH.Geo.WH.Geo.NoSolar.Geo</t>
  </si>
  <si>
    <t>FEC_per_sqm.kWh.BE.Res.HH.Thermal.SH.Geo.WH.Geo.Solar</t>
  </si>
  <si>
    <t>FEC_per_sqm.kWh.BE.Res.HH.Thermal.SH.Geo.WH.Geo.Solar.Geo</t>
  </si>
  <si>
    <t>FEC_per_sqm.kWh.BE.Res.HH.Thermal.SH.Geo.WH.Geo.Solar.Solar</t>
  </si>
  <si>
    <t>FEC_per_sqm.kWh.BE.Res.HH.Thermal.SH.Geo.WH.Elc.NoSolar.Elec</t>
  </si>
  <si>
    <t>FEC_per_sqm.kWh.BE.Res.HH.Thermal.SH.Geo.WH.Elc.Solar</t>
  </si>
  <si>
    <t>FEC_per_sqm.kWh.BE.Res.HH.Thermal.SH.Geo.WH.Elc.Solar.Elec</t>
  </si>
  <si>
    <t>FEC_per_sqm.kWh.BE.Res.HH.Thermal.SH.Geo.WH.Elc.Solar.Solar</t>
  </si>
  <si>
    <t>FEC_per_sqm.kWh.BE.Res.HH.Thermal.SH.Geo.CO</t>
  </si>
  <si>
    <t>FEC_per_sqm.kWh.BE.Res.HH.Thermal.SH.Geo.CO.LPG.LPG</t>
  </si>
  <si>
    <t>FEC_per_sqm.kWh.BE.Res.HH.Thermal.SH.Geo.CO.Elc.Elec</t>
  </si>
  <si>
    <t>FEC_per_sqm.kWh.BE.Res.HH.Thermal.SH.DistrHeat</t>
  </si>
  <si>
    <t>FEC_per_sqm.kWh.BE.Res.HH.Thermal.SH.DistrHeat.SH</t>
  </si>
  <si>
    <t>FEC_per_sqm.kWh.BE.Res.HH.Thermal.SH.DistrHeat.SH.Steam_Distr</t>
  </si>
  <si>
    <t>FEC_per_sqm.kWh.BE.Res.HH.Thermal.SH.DistrHeat.SH.Elec</t>
  </si>
  <si>
    <t>FEC_per_sqm.kWh.BE.Res.HH.Thermal.SH.DistrHeat.SC</t>
  </si>
  <si>
    <t>FEC_per_sqm.kWh.BE.Res.HH.Thermal.SH.DistrHeat.SC.AC.Elec</t>
  </si>
  <si>
    <t>FEC_per_sqm.kWh.BE.Res.HH.Thermal.SH.DistrHeat.WH</t>
  </si>
  <si>
    <t>FEC_per_sqm.kWh.BE.Res.HH.Thermal.SH.DistrHeat.WH.DistrHeat.NoSolar.Steam_Distr</t>
  </si>
  <si>
    <t>FEC_per_sqm.kWh.BE.Res.HH.Thermal.SH.DistrHeat.WH.DistrHeat.Solar</t>
  </si>
  <si>
    <t>FEC_per_sqm.kWh.BE.Res.HH.Thermal.SH.DistrHeat.WH.DistrHeat.Solar.Steam_Distr</t>
  </si>
  <si>
    <t>FEC_per_sqm.kWh.BE.Res.HH.Thermal.SH.DistrHeat.WH.DistrHeat.Solar.Solar</t>
  </si>
  <si>
    <t>FEC_per_sqm.kWh.BE.Res.HH.Thermal.SH.DistrHeat.WH.Elc.NoSolar.Elec</t>
  </si>
  <si>
    <t>FEC_per_sqm.kWh.BE.Res.HH.Thermal.SH.DistrHeat.WH.Elc.Solar</t>
  </si>
  <si>
    <t>FEC_per_sqm.kWh.BE.Res.HH.Thermal.SH.DistrHeat.WH.Elc.Solar.Elec</t>
  </si>
  <si>
    <t>FEC_per_sqm.kWh.BE.Res.HH.Thermal.SH.DistrHeat.WH.Elc.Solar.Solar</t>
  </si>
  <si>
    <t>FEC_per_sqm.kWh.BE.Res.HH.Thermal.SH.DistrHeat.CO</t>
  </si>
  <si>
    <t>FEC_per_sqm.kWh.BE.Res.HH.Thermal.SH.DistrHeat.CO.LPG.LPG</t>
  </si>
  <si>
    <t>FEC_per_sqm.kWh.BE.Res.HH.Thermal.SH.DistrHeat.CO.Elc.Elec</t>
  </si>
  <si>
    <t>FEC_per_sqm.kWh.BE.Res.HH.Thermal.SH.AdvElc</t>
  </si>
  <si>
    <t>FEC_per_sqm.kWh.BE.Res.HH.Thermal.SH.AdvElc.SH</t>
  </si>
  <si>
    <t>FEC_per_sqm.kWh.BE.Res.HH.Thermal.SH.AdvElc.SH.Elec</t>
  </si>
  <si>
    <t>FEC_per_sqm.kWh.BE.Res.HH.Thermal.SH.AdvElc.SC</t>
  </si>
  <si>
    <t>FEC_per_sqm.kWh.BE.Res.HH.Thermal.SH.AdvElc.SC.AC.Elec</t>
  </si>
  <si>
    <t>FEC_per_sqm.kWh.BE.Res.HH.Thermal.SH.AdvElc.WH</t>
  </si>
  <si>
    <t>FEC_per_sqm.kWh.BE.Res.HH.Thermal.SH.AdvElc.WH.LPG.NoSolar.LPG</t>
  </si>
  <si>
    <t>FEC_per_sqm.kWh.BE.Res.HH.Thermal.SH.AdvElc.WH.LPG.Solar</t>
  </si>
  <si>
    <t>FEC_per_sqm.kWh.BE.Res.HH.Thermal.SH.AdvElc.WH.LPG.Solar.LPG</t>
  </si>
  <si>
    <t>FEC_per_sqm.kWh.BE.Res.HH.Thermal.SH.AdvElc.WH.LPG.Solar.Solar</t>
  </si>
  <si>
    <t>FEC_per_sqm.kWh.BE.Res.HH.Thermal.SH.AdvElc.WH.Elc.NoSolar.Elec</t>
  </si>
  <si>
    <t>FEC_per_sqm.kWh.BE.Res.HH.Thermal.SH.AdvElc.WH.Elc.Solar</t>
  </si>
  <si>
    <t>FEC_per_sqm.kWh.BE.Res.HH.Thermal.SH.AdvElc.WH.Elc.Solar.Elec</t>
  </si>
  <si>
    <t>FEC_per_sqm.kWh.BE.Res.HH.Thermal.SH.AdvElc.WH.Elc.Solar.Solar</t>
  </si>
  <si>
    <t>FEC_per_sqm.kWh.BE.Res.HH.Thermal.SH.AdvElc.CO</t>
  </si>
  <si>
    <t>FEC_per_sqm.kWh.BE.Res.HH.Thermal.SH.AdvElc.CO.LPG.LPG</t>
  </si>
  <si>
    <t>FEC_per_sqm.kWh.BE.Res.HH.Thermal.SH.AdvElc.CO.Elc.Elec</t>
  </si>
  <si>
    <t>FEC_per_sqm.kWh.BE.Res.HH.Thermal.SH.ConvElc</t>
  </si>
  <si>
    <t>FEC_per_sqm.kWh.BE.Res.HH.Thermal.SH.ConvElc.SH</t>
  </si>
  <si>
    <t>FEC_per_sqm.kWh.BE.Res.HH.Thermal.SH.ConvElc.SH.Elec</t>
  </si>
  <si>
    <t>FEC_per_sqm.kWh.BE.Res.HH.Thermal.SH.ConvElc.SC</t>
  </si>
  <si>
    <t>FEC_per_sqm.kWh.BE.Res.HH.Thermal.SH.ConvElc.SC.AC.Elec</t>
  </si>
  <si>
    <t>FEC_per_sqm.kWh.BE.Res.HH.Thermal.SH.ConvElc.WH</t>
  </si>
  <si>
    <t>FEC_per_sqm.kWh.BE.Res.HH.Thermal.SH.ConvElc.WH.LPG.NoSolar.LPG</t>
  </si>
  <si>
    <t>FEC_per_sqm.kWh.BE.Res.HH.Thermal.SH.ConvElc.WH.LPG.Solar</t>
  </si>
  <si>
    <t>FEC_per_sqm.kWh.BE.Res.HH.Thermal.SH.ConvElc.WH.LPG.Solar.LPG</t>
  </si>
  <si>
    <t>FEC_per_sqm.kWh.BE.Res.HH.Thermal.SH.ConvElc.WH.LPG.Solar.Solar</t>
  </si>
  <si>
    <t>FEC_per_sqm.kWh.BE.Res.HH.Thermal.SH.ConvElc.WH.Elc.NoSolar.Elec</t>
  </si>
  <si>
    <t>FEC_per_sqm.kWh.BE.Res.HH.Thermal.SH.ConvElc.WH.Elc.Solar</t>
  </si>
  <si>
    <t>FEC_per_sqm.kWh.BE.Res.HH.Thermal.SH.ConvElc.WH.Elc.Solar.Elec</t>
  </si>
  <si>
    <t>FEC_per_sqm.kWh.BE.Res.HH.Thermal.SH.ConvElc.WH.Elc.Solar.Solar</t>
  </si>
  <si>
    <t>FEC_per_sqm.kWh.BE.Res.HH.Thermal.SH.ConvElc.CO</t>
  </si>
  <si>
    <t>FEC_per_sqm.kWh.BE.Res.HH.Thermal.SH.ConvElc.CO.LPG.LPG</t>
  </si>
  <si>
    <t>FEC_per_sqm.kWh.BE.Res.HH.Thermal.SH.ConvElc.CO.Elc.Elec</t>
  </si>
  <si>
    <t>BE - Thermal energy service per surface area (detailed structure)</t>
  </si>
  <si>
    <t>TES_per_sqm.kWh.BE.Res.HH.Thermal.SH.Solids</t>
  </si>
  <si>
    <t>TES_per_sqm.kWh.BE.Res.HH.Thermal.SH.Solids.SH</t>
  </si>
  <si>
    <t>TES_per_sqm.kWh.BE.Res.HH.Thermal.SH.Solids.SH.Solids</t>
  </si>
  <si>
    <t>TES_per_sqm.kWh.BE.Res.HH.Thermal.SH.Solids.SH.Elec</t>
  </si>
  <si>
    <t>TES_per_sqm.kWh.BE.Res.HH.Thermal.SH.Solids.SC</t>
  </si>
  <si>
    <t>TES_per_sqm.kWh.BE.Res.HH.Thermal.SH.Solids.SC.AC.Elec</t>
  </si>
  <si>
    <t>TES_per_sqm.kWh.BE.Res.HH.Thermal.SH.Solids.WH</t>
  </si>
  <si>
    <t>TES_per_sqm.kWh.BE.Res.HH.Thermal.SH.Solids.WH.Solids.NoSolar.Solids</t>
  </si>
  <si>
    <t>TES_per_sqm.kWh.BE.Res.HH.Thermal.SH.Solids.WH.LPG.NoSolar.LPG</t>
  </si>
  <si>
    <t>TES_per_sqm.kWh.BE.Res.HH.Thermal.SH.Solids.WH.LPG.Solar</t>
  </si>
  <si>
    <t>TES_per_sqm.kWh.BE.Res.HH.Thermal.SH.Solids.WH.LPG.Solar.LPG</t>
  </si>
  <si>
    <t>TES_per_sqm.kWh.BE.Res.HH.Thermal.SH.Solids.WH.LPG.Solar.Solar</t>
  </si>
  <si>
    <t>TES_per_sqm.kWh.BE.Res.HH.Thermal.SH.Solids.WH.Elc.NoSolar.Elec</t>
  </si>
  <si>
    <t>TES_per_sqm.kWh.BE.Res.HH.Thermal.SH.Solids.WH.Elc.Solar</t>
  </si>
  <si>
    <t>TES_per_sqm.kWh.BE.Res.HH.Thermal.SH.Solids.WH.Elc.Solar.Elec</t>
  </si>
  <si>
    <t>TES_per_sqm.kWh.BE.Res.HH.Thermal.SH.Solids.WH.Elc.Solar.Solar</t>
  </si>
  <si>
    <t>TES_per_sqm.kWh.BE.Res.HH.Thermal.SH.Solids.CO</t>
  </si>
  <si>
    <t>TES_per_sqm.kWh.BE.Res.HH.Thermal.SH.Solids.CO.Solids.Solids</t>
  </si>
  <si>
    <t>TES_per_sqm.kWh.BE.Res.HH.Thermal.SH.Solids.CO.LPG.LPG</t>
  </si>
  <si>
    <t>TES_per_sqm.kWh.BE.Res.HH.Thermal.SH.Solids.CO.Elc.Elec</t>
  </si>
  <si>
    <t>TES_per_sqm.kWh.BE.Res.HH.Thermal.SH.LPG</t>
  </si>
  <si>
    <t>TES_per_sqm.kWh.BE.Res.HH.Thermal.SH.LPG.SH</t>
  </si>
  <si>
    <t>TES_per_sqm.kWh.BE.Res.HH.Thermal.SH.LPG.SH.LPG</t>
  </si>
  <si>
    <t>TES_per_sqm.kWh.BE.Res.HH.Thermal.SH.LPG.SH.Elec</t>
  </si>
  <si>
    <t>TES_per_sqm.kWh.BE.Res.HH.Thermal.SH.LPG.SC</t>
  </si>
  <si>
    <t>TES_per_sqm.kWh.BE.Res.HH.Thermal.SH.LPG.SC.AC.Elec</t>
  </si>
  <si>
    <t>TES_per_sqm.kWh.BE.Res.HH.Thermal.SH.LPG.WH</t>
  </si>
  <si>
    <t>TES_per_sqm.kWh.BE.Res.HH.Thermal.SH.LPG.WH.LPG.NoSolar.LPG</t>
  </si>
  <si>
    <t>TES_per_sqm.kWh.BE.Res.HH.Thermal.SH.LPG.WH.LPG.Solar</t>
  </si>
  <si>
    <t>TES_per_sqm.kWh.BE.Res.HH.Thermal.SH.LPG.WH.LPG.Solar.LPG</t>
  </si>
  <si>
    <t>TES_per_sqm.kWh.BE.Res.HH.Thermal.SH.LPG.WH.LPG.Solar.Solar</t>
  </si>
  <si>
    <t>TES_per_sqm.kWh.BE.Res.HH.Thermal.SH.LPG.WH.Elc.NoSolar.Elec</t>
  </si>
  <si>
    <t>TES_per_sqm.kWh.BE.Res.HH.Thermal.SH.LPG.WH.Elc.Solar</t>
  </si>
  <si>
    <t>TES_per_sqm.kWh.BE.Res.HH.Thermal.SH.LPG.WH.Elc.Solar.Elec</t>
  </si>
  <si>
    <t>TES_per_sqm.kWh.BE.Res.HH.Thermal.SH.LPG.WH.Elc.Solar.Solar</t>
  </si>
  <si>
    <t>TES_per_sqm.kWh.BE.Res.HH.Thermal.SH.LPG.CO</t>
  </si>
  <si>
    <t>TES_per_sqm.kWh.BE.Res.HH.Thermal.SH.LPG.CO.LPG.LPG</t>
  </si>
  <si>
    <t>TES_per_sqm.kWh.BE.Res.HH.Thermal.SH.LPG.CO.Elc.Elec</t>
  </si>
  <si>
    <t>TES_per_sqm.kWh.BE.Res.HH.Thermal.SH.Oil</t>
  </si>
  <si>
    <t>TES_per_sqm.kWh.BE.Res.HH.Thermal.SH.Oil.SH</t>
  </si>
  <si>
    <t>TES_per_sqm.kWh.BE.Res.HH.Thermal.SH.Oil.SH.Oil</t>
  </si>
  <si>
    <t>TES_per_sqm.kWh.BE.Res.HH.Thermal.SH.Oil.SH.Elec</t>
  </si>
  <si>
    <t>TES_per_sqm.kWh.BE.Res.HH.Thermal.SH.Oil.SC</t>
  </si>
  <si>
    <t>TES_per_sqm.kWh.BE.Res.HH.Thermal.SH.Oil.SC.AC.Elec</t>
  </si>
  <si>
    <t>TES_per_sqm.kWh.BE.Res.HH.Thermal.SH.Oil.WH</t>
  </si>
  <si>
    <t>TES_per_sqm.kWh.BE.Res.HH.Thermal.SH.Oil.WH.Oil.NoSolar.Oil</t>
  </si>
  <si>
    <t>TES_per_sqm.kWh.BE.Res.HH.Thermal.SH.Oil.WH.Oil.Solar</t>
  </si>
  <si>
    <t>TES_per_sqm.kWh.BE.Res.HH.Thermal.SH.Oil.WH.Oil.Solar.Oil</t>
  </si>
  <si>
    <t>TES_per_sqm.kWh.BE.Res.HH.Thermal.SH.Oil.WH.Oil.Solar.Solar</t>
  </si>
  <si>
    <t>TES_per_sqm.kWh.BE.Res.HH.Thermal.SH.Oil.WH.Elc.NoSolar.Elec</t>
  </si>
  <si>
    <t>TES_per_sqm.kWh.BE.Res.HH.Thermal.SH.Oil.WH.Elc.Solar</t>
  </si>
  <si>
    <t>TES_per_sqm.kWh.BE.Res.HH.Thermal.SH.Oil.WH.Elc.Solar.Elec</t>
  </si>
  <si>
    <t>TES_per_sqm.kWh.BE.Res.HH.Thermal.SH.Oil.WH.Elc.Solar.Solar</t>
  </si>
  <si>
    <t>TES_per_sqm.kWh.BE.Res.HH.Thermal.SH.Oil.CO</t>
  </si>
  <si>
    <t>TES_per_sqm.kWh.BE.Res.HH.Thermal.SH.Oil.CO.LPG.LPG</t>
  </si>
  <si>
    <t>TES_per_sqm.kWh.BE.Res.HH.Thermal.SH.Oil.CO.Elc.Elec</t>
  </si>
  <si>
    <t>TES_per_sqm.kWh.BE.Res.HH.Thermal.SH.Gas</t>
  </si>
  <si>
    <t>TES_per_sqm.kWh.BE.Res.HH.Thermal.SH.Gas.SH</t>
  </si>
  <si>
    <t>TES_per_sqm.kWh.BE.Res.HH.Thermal.SH.Gas.SH.Gas</t>
  </si>
  <si>
    <t>TES_per_sqm.kWh.BE.Res.HH.Thermal.SH.Gas.SH.Elec</t>
  </si>
  <si>
    <t>TES_per_sqm.kWh.BE.Res.HH.Thermal.SH.Gas.SC</t>
  </si>
  <si>
    <t>TES_per_sqm.kWh.BE.Res.HH.Thermal.SH.Gas.SC.AC.Elec</t>
  </si>
  <si>
    <t>TES_per_sqm.kWh.BE.Res.HH.Thermal.SH.Gas.WH</t>
  </si>
  <si>
    <t>TES_per_sqm.kWh.BE.Res.HH.Thermal.SH.Gas.WH.Gas.NoSolar.Gas</t>
  </si>
  <si>
    <t>TES_per_sqm.kWh.BE.Res.HH.Thermal.SH.Gas.WH.Gas.Solar</t>
  </si>
  <si>
    <t>TES_per_sqm.kWh.BE.Res.HH.Thermal.SH.Gas.WH.Gas.Solar.Gas</t>
  </si>
  <si>
    <t>TES_per_sqm.kWh.BE.Res.HH.Thermal.SH.Gas.WH.Gas.Solar.Solar</t>
  </si>
  <si>
    <t>TES_per_sqm.kWh.BE.Res.HH.Thermal.SH.Gas.WH.Elc.NoSolar.Elec</t>
  </si>
  <si>
    <t>TES_per_sqm.kWh.BE.Res.HH.Thermal.SH.Gas.WH.Elc.Solar</t>
  </si>
  <si>
    <t>TES_per_sqm.kWh.BE.Res.HH.Thermal.SH.Gas.WH.Elc.Solar.Elec</t>
  </si>
  <si>
    <t>TES_per_sqm.kWh.BE.Res.HH.Thermal.SH.Gas.WH.Elc.Solar.Solar</t>
  </si>
  <si>
    <t>TES_per_sqm.kWh.BE.Res.HH.Thermal.SH.Gas.CO</t>
  </si>
  <si>
    <t>TES_per_sqm.kWh.BE.Res.HH.Thermal.SH.Gas.CO.Gas.Gas</t>
  </si>
  <si>
    <t>TES_per_sqm.kWh.BE.Res.HH.Thermal.SH.Gas.CO.Elc.Elec</t>
  </si>
  <si>
    <t>TES_per_sqm.kWh.BE.Res.HH.Thermal.SH.Biomass</t>
  </si>
  <si>
    <t>TES_per_sqm.kWh.BE.Res.HH.Thermal.SH.Biomass.SH</t>
  </si>
  <si>
    <t>TES_per_sqm.kWh.BE.Res.HH.Thermal.SH.Biomass.SH.Biomass</t>
  </si>
  <si>
    <t>TES_per_sqm.kWh.BE.Res.HH.Thermal.SH.Biomass.SH.Elec</t>
  </si>
  <si>
    <t>TES_per_sqm.kWh.BE.Res.HH.Thermal.SH.Biomass.SC</t>
  </si>
  <si>
    <t>TES_per_sqm.kWh.BE.Res.HH.Thermal.SH.Biomass.SC.AC.Elec</t>
  </si>
  <si>
    <t>TES_per_sqm.kWh.BE.Res.HH.Thermal.SH.Biomass.WH</t>
  </si>
  <si>
    <t>TES_per_sqm.kWh.BE.Res.HH.Thermal.SH.Biomass.WH.Biomass.NoSolar.Biomass</t>
  </si>
  <si>
    <t>TES_per_sqm.kWh.BE.Res.HH.Thermal.SH.Biomass.WH.Biomass.Solar</t>
  </si>
  <si>
    <t>TES_per_sqm.kWh.BE.Res.HH.Thermal.SH.Biomass.WH.Biomass.Solar.Biomass</t>
  </si>
  <si>
    <t>TES_per_sqm.kWh.BE.Res.HH.Thermal.SH.Biomass.WH.Biomass.Solar.Solar</t>
  </si>
  <si>
    <t>TES_per_sqm.kWh.BE.Res.HH.Thermal.SH.Biomass.WH.LPG.NoSolar.LPG</t>
  </si>
  <si>
    <t>TES_per_sqm.kWh.BE.Res.HH.Thermal.SH.Biomass.WH.LPG.Solar</t>
  </si>
  <si>
    <t>TES_per_sqm.kWh.BE.Res.HH.Thermal.SH.Biomass.WH.LPG.Solar.LPG</t>
  </si>
  <si>
    <t>TES_per_sqm.kWh.BE.Res.HH.Thermal.SH.Biomass.WH.LPG.Solar.Solar</t>
  </si>
  <si>
    <t>TES_per_sqm.kWh.BE.Res.HH.Thermal.SH.Biomass.WH.Elc.NoSolar.Elec</t>
  </si>
  <si>
    <t>TES_per_sqm.kWh.BE.Res.HH.Thermal.SH.Biomass.WH.Elc.Solar</t>
  </si>
  <si>
    <t>TES_per_sqm.kWh.BE.Res.HH.Thermal.SH.Biomass.WH.Elc.Solar.Elec</t>
  </si>
  <si>
    <t>TES_per_sqm.kWh.BE.Res.HH.Thermal.SH.Biomass.WH.Elc.Solar.Solar</t>
  </si>
  <si>
    <t>TES_per_sqm.kWh.BE.Res.HH.Thermal.SH.Biomass.CO</t>
  </si>
  <si>
    <t>TES_per_sqm.kWh.BE.Res.HH.Thermal.SH.Biomass.CO.Biomass.Biomass</t>
  </si>
  <si>
    <t>TES_per_sqm.kWh.BE.Res.HH.Thermal.SH.Biomass.CO.LPG.LPG</t>
  </si>
  <si>
    <t>TES_per_sqm.kWh.BE.Res.HH.Thermal.SH.Biomass.CO.Elc.Elec</t>
  </si>
  <si>
    <t>TES_per_sqm.kWh.BE.Res.HH.Thermal.SH.Geo</t>
  </si>
  <si>
    <t>TES_per_sqm.kWh.BE.Res.HH.Thermal.SH.Geo.SH</t>
  </si>
  <si>
    <t>TES_per_sqm.kWh.BE.Res.HH.Thermal.SH.Geo.SH.Geo</t>
  </si>
  <si>
    <t>TES_per_sqm.kWh.BE.Res.HH.Thermal.SH.Geo.SH.Elec</t>
  </si>
  <si>
    <t>TES_per_sqm.kWh.BE.Res.HH.Thermal.SH.Geo.SC</t>
  </si>
  <si>
    <t>TES_per_sqm.kWh.BE.Res.HH.Thermal.SH.Geo.SC.AC.Elec</t>
  </si>
  <si>
    <t>TES_per_sqm.kWh.BE.Res.HH.Thermal.SH.Geo.WH</t>
  </si>
  <si>
    <t>TES_per_sqm.kWh.BE.Res.HH.Thermal.SH.Geo.WH.Geo.NoSolar.Geo</t>
  </si>
  <si>
    <t>TES_per_sqm.kWh.BE.Res.HH.Thermal.SH.Geo.WH.Geo.Solar</t>
  </si>
  <si>
    <t>TES_per_sqm.kWh.BE.Res.HH.Thermal.SH.Geo.WH.Geo.Solar.Geo</t>
  </si>
  <si>
    <t>TES_per_sqm.kWh.BE.Res.HH.Thermal.SH.Geo.WH.Geo.Solar.Solar</t>
  </si>
  <si>
    <t>TES_per_sqm.kWh.BE.Res.HH.Thermal.SH.Geo.WH.Elc.NoSolar.Elec</t>
  </si>
  <si>
    <t>TES_per_sqm.kWh.BE.Res.HH.Thermal.SH.Geo.WH.Elc.Solar</t>
  </si>
  <si>
    <t>TES_per_sqm.kWh.BE.Res.HH.Thermal.SH.Geo.WH.Elc.Solar.Elec</t>
  </si>
  <si>
    <t>TES_per_sqm.kWh.BE.Res.HH.Thermal.SH.Geo.WH.Elc.Solar.Solar</t>
  </si>
  <si>
    <t>TES_per_sqm.kWh.BE.Res.HH.Thermal.SH.Geo.CO</t>
  </si>
  <si>
    <t>TES_per_sqm.kWh.BE.Res.HH.Thermal.SH.Geo.CO.LPG.LPG</t>
  </si>
  <si>
    <t>TES_per_sqm.kWh.BE.Res.HH.Thermal.SH.Geo.CO.Elc.Elec</t>
  </si>
  <si>
    <t>TES_per_sqm.kWh.BE.Res.HH.Thermal.SH.DistrHeat</t>
  </si>
  <si>
    <t>TES_per_sqm.kWh.BE.Res.HH.Thermal.SH.DistrHeat.SH</t>
  </si>
  <si>
    <t>TES_per_sqm.kWh.BE.Res.HH.Thermal.SH.DistrHeat.SH.Steam_Distr</t>
  </si>
  <si>
    <t>TES_per_sqm.kWh.BE.Res.HH.Thermal.SH.DistrHeat.SH.Elec</t>
  </si>
  <si>
    <t>TES_per_sqm.kWh.BE.Res.HH.Thermal.SH.DistrHeat.SC</t>
  </si>
  <si>
    <t>TES_per_sqm.kWh.BE.Res.HH.Thermal.SH.DistrHeat.SC.AC.Elec</t>
  </si>
  <si>
    <t>TES_per_sqm.kWh.BE.Res.HH.Thermal.SH.DistrHeat.WH</t>
  </si>
  <si>
    <t>TES_per_sqm.kWh.BE.Res.HH.Thermal.SH.DistrHeat.WH.DistrHeat.NoSolar.Steam_Distr</t>
  </si>
  <si>
    <t>TES_per_sqm.kWh.BE.Res.HH.Thermal.SH.DistrHeat.WH.DistrHeat.Solar</t>
  </si>
  <si>
    <t>TES_per_sqm.kWh.BE.Res.HH.Thermal.SH.DistrHeat.WH.DistrHeat.Solar.Steam_Distr</t>
  </si>
  <si>
    <t>TES_per_sqm.kWh.BE.Res.HH.Thermal.SH.DistrHeat.WH.DistrHeat.Solar.Solar</t>
  </si>
  <si>
    <t>TES_per_sqm.kWh.BE.Res.HH.Thermal.SH.DistrHeat.WH.Elc.NoSolar.Elec</t>
  </si>
  <si>
    <t>TES_per_sqm.kWh.BE.Res.HH.Thermal.SH.DistrHeat.WH.Elc.Solar</t>
  </si>
  <si>
    <t>TES_per_sqm.kWh.BE.Res.HH.Thermal.SH.DistrHeat.WH.Elc.Solar.Elec</t>
  </si>
  <si>
    <t>TES_per_sqm.kWh.BE.Res.HH.Thermal.SH.DistrHeat.WH.Elc.Solar.Solar</t>
  </si>
  <si>
    <t>TES_per_sqm.kWh.BE.Res.HH.Thermal.SH.DistrHeat.CO</t>
  </si>
  <si>
    <t>TES_per_sqm.kWh.BE.Res.HH.Thermal.SH.DistrHeat.CO.LPG.LPG</t>
  </si>
  <si>
    <t>TES_per_sqm.kWh.BE.Res.HH.Thermal.SH.DistrHeat.CO.Elc.Elec</t>
  </si>
  <si>
    <t>TES_per_sqm.kWh.BE.Res.HH.Thermal.SH.AdvElc</t>
  </si>
  <si>
    <t>TES_per_sqm.kWh.BE.Res.HH.Thermal.SH.AdvElc.SH</t>
  </si>
  <si>
    <t>TES_per_sqm.kWh.BE.Res.HH.Thermal.SH.AdvElc.SH.Elec</t>
  </si>
  <si>
    <t>TES_per_sqm.kWh.BE.Res.HH.Thermal.SH.AdvElc.SC</t>
  </si>
  <si>
    <t>TES_per_sqm.kWh.BE.Res.HH.Thermal.SH.AdvElc.SC.AC.Elec</t>
  </si>
  <si>
    <t>TES_per_sqm.kWh.BE.Res.HH.Thermal.SH.AdvElc.WH</t>
  </si>
  <si>
    <t>TES_per_sqm.kWh.BE.Res.HH.Thermal.SH.AdvElc.WH.LPG.NoSolar.LPG</t>
  </si>
  <si>
    <t>TES_per_sqm.kWh.BE.Res.HH.Thermal.SH.AdvElc.WH.LPG.Solar</t>
  </si>
  <si>
    <t>TES_per_sqm.kWh.BE.Res.HH.Thermal.SH.AdvElc.WH.LPG.Solar.LPG</t>
  </si>
  <si>
    <t>TES_per_sqm.kWh.BE.Res.HH.Thermal.SH.AdvElc.WH.LPG.Solar.Solar</t>
  </si>
  <si>
    <t>TES_per_sqm.kWh.BE.Res.HH.Thermal.SH.AdvElc.WH.Elc.NoSolar.Elec</t>
  </si>
  <si>
    <t>TES_per_sqm.kWh.BE.Res.HH.Thermal.SH.AdvElc.WH.Elc.Solar</t>
  </si>
  <si>
    <t>TES_per_sqm.kWh.BE.Res.HH.Thermal.SH.AdvElc.WH.Elc.Solar.Elec</t>
  </si>
  <si>
    <t>TES_per_sqm.kWh.BE.Res.HH.Thermal.SH.AdvElc.WH.Elc.Solar.Solar</t>
  </si>
  <si>
    <t>TES_per_sqm.kWh.BE.Res.HH.Thermal.SH.AdvElc.CO</t>
  </si>
  <si>
    <t>TES_per_sqm.kWh.BE.Res.HH.Thermal.SH.AdvElc.CO.LPG.LPG</t>
  </si>
  <si>
    <t>TES_per_sqm.kWh.BE.Res.HH.Thermal.SH.AdvElc.CO.Elc.Elec</t>
  </si>
  <si>
    <t>TES_per_sqm.kWh.BE.Res.HH.Thermal.SH.ConvElc</t>
  </si>
  <si>
    <t>TES_per_sqm.kWh.BE.Res.HH.Thermal.SH.ConvElc.SH</t>
  </si>
  <si>
    <t>TES_per_sqm.kWh.BE.Res.HH.Thermal.SH.ConvElc.SH.Elec</t>
  </si>
  <si>
    <t>TES_per_sqm.kWh.BE.Res.HH.Thermal.SH.ConvElc.SC</t>
  </si>
  <si>
    <t>TES_per_sqm.kWh.BE.Res.HH.Thermal.SH.ConvElc.SC.AC.Elec</t>
  </si>
  <si>
    <t>TES_per_sqm.kWh.BE.Res.HH.Thermal.SH.ConvElc.WH</t>
  </si>
  <si>
    <t>TES_per_sqm.kWh.BE.Res.HH.Thermal.SH.ConvElc.WH.LPG.NoSolar.LPG</t>
  </si>
  <si>
    <t>TES_per_sqm.kWh.BE.Res.HH.Thermal.SH.ConvElc.WH.LPG.Solar</t>
  </si>
  <si>
    <t>TES_per_sqm.kWh.BE.Res.HH.Thermal.SH.ConvElc.WH.LPG.Solar.LPG</t>
  </si>
  <si>
    <t>TES_per_sqm.kWh.BE.Res.HH.Thermal.SH.ConvElc.WH.LPG.Solar.Solar</t>
  </si>
  <si>
    <t>TES_per_sqm.kWh.BE.Res.HH.Thermal.SH.ConvElc.WH.Elc.NoSolar.Elec</t>
  </si>
  <si>
    <t>TES_per_sqm.kWh.BE.Res.HH.Thermal.SH.ConvElc.WH.Elc.Solar</t>
  </si>
  <si>
    <t>TES_per_sqm.kWh.BE.Res.HH.Thermal.SH.ConvElc.WH.Elc.Solar.Elec</t>
  </si>
  <si>
    <t>TES_per_sqm.kWh.BE.Res.HH.Thermal.SH.ConvElc.WH.Elc.Solar.Solar</t>
  </si>
  <si>
    <t>TES_per_sqm.kWh.BE.Res.HH.Thermal.SH.ConvElc.CO</t>
  </si>
  <si>
    <t>TES_per_sqm.kWh.BE.Res.HH.Thermal.SH.ConvElc.CO.LPG.LPG</t>
  </si>
  <si>
    <t>TES_per_sqm.kWh.BE.Res.HH.Thermal.SH.ConvElc.CO.Elc.Elec</t>
  </si>
  <si>
    <t>BE - CO2 emissions per surface area (detailed structure)</t>
  </si>
  <si>
    <t>EMI_per_sqm.kgCO2.BE.Res.HH.Thermal.SH.Solids</t>
  </si>
  <si>
    <t>EMI_per_sqm.kgCO2.BE.Res.HH.Thermal.SH.Solids.SH</t>
  </si>
  <si>
    <t>EMI_per_sqm.kgCO2.BE.Res.HH.Thermal.SH.Solids.SH.Solids</t>
  </si>
  <si>
    <t>EMI_per_sqm.kgCO2.BE.Res.HH.Thermal.SH.Solids.SH.Elec</t>
  </si>
  <si>
    <t>EMI_per_sqm.kgCO2.BE.Res.HH.Thermal.SH.Solids.SC</t>
  </si>
  <si>
    <t>EMI_per_sqm.kgCO2.BE.Res.HH.Thermal.SH.Solids.SC.AC.Elec</t>
  </si>
  <si>
    <t>EMI_per_sqm.kgCO2.BE.Res.HH.Thermal.SH.Solids.WH</t>
  </si>
  <si>
    <t>EMI_per_sqm.kgCO2.BE.Res.HH.Thermal.SH.Solids.WH.Solids.NoSolar.Solids</t>
  </si>
  <si>
    <t>EMI_per_sqm.kgCO2.BE.Res.HH.Thermal.SH.Solids.WH.LPG.NoSolar.LPG</t>
  </si>
  <si>
    <t>EMI_per_sqm.kgCO2.BE.Res.HH.Thermal.SH.Solids.WH.LPG.Solar</t>
  </si>
  <si>
    <t>EMI_per_sqm.kgCO2.BE.Res.HH.Thermal.SH.Solids.WH.LPG.Solar.LPG</t>
  </si>
  <si>
    <t>EMI_per_sqm.kgCO2.BE.Res.HH.Thermal.SH.Solids.WH.LPG.Solar.Solar</t>
  </si>
  <si>
    <t>EMI_per_sqm.kgCO2.BE.Res.HH.Thermal.SH.Solids.WH.Elc.NoSolar.Elec</t>
  </si>
  <si>
    <t>EMI_per_sqm.kgCO2.BE.Res.HH.Thermal.SH.Solids.WH.Elc.Solar</t>
  </si>
  <si>
    <t>EMI_per_sqm.kgCO2.BE.Res.HH.Thermal.SH.Solids.WH.Elc.Solar.Elec</t>
  </si>
  <si>
    <t>EMI_per_sqm.kgCO2.BE.Res.HH.Thermal.SH.Solids.WH.Elc.Solar.Solar</t>
  </si>
  <si>
    <t>EMI_per_sqm.kgCO2.BE.Res.HH.Thermal.SH.Solids.CO</t>
  </si>
  <si>
    <t>EMI_per_sqm.kgCO2.BE.Res.HH.Thermal.SH.Solids.CO.Solids.Solids</t>
  </si>
  <si>
    <t>EMI_per_sqm.kgCO2.BE.Res.HH.Thermal.SH.Solids.CO.LPG.LPG</t>
  </si>
  <si>
    <t>EMI_per_sqm.kgCO2.BE.Res.HH.Thermal.SH.Solids.CO.Elc.Elec</t>
  </si>
  <si>
    <t>EMI_per_sqm.kgCO2.BE.Res.HH.Thermal.SH.LPG</t>
  </si>
  <si>
    <t>EMI_per_sqm.kgCO2.BE.Res.HH.Thermal.SH.LPG.SH</t>
  </si>
  <si>
    <t>EMI_per_sqm.kgCO2.BE.Res.HH.Thermal.SH.LPG.SH.LPG</t>
  </si>
  <si>
    <t>EMI_per_sqm.kgCO2.BE.Res.HH.Thermal.SH.LPG.SH.Elec</t>
  </si>
  <si>
    <t>EMI_per_sqm.kgCO2.BE.Res.HH.Thermal.SH.LPG.SC</t>
  </si>
  <si>
    <t>EMI_per_sqm.kgCO2.BE.Res.HH.Thermal.SH.LPG.SC.AC.Elec</t>
  </si>
  <si>
    <t>EMI_per_sqm.kgCO2.BE.Res.HH.Thermal.SH.LPG.WH</t>
  </si>
  <si>
    <t>EMI_per_sqm.kgCO2.BE.Res.HH.Thermal.SH.LPG.WH.LPG.NoSolar.LPG</t>
  </si>
  <si>
    <t>EMI_per_sqm.kgCO2.BE.Res.HH.Thermal.SH.LPG.WH.LPG.Solar</t>
  </si>
  <si>
    <t>EMI_per_sqm.kgCO2.BE.Res.HH.Thermal.SH.LPG.WH.LPG.Solar.LPG</t>
  </si>
  <si>
    <t>EMI_per_sqm.kgCO2.BE.Res.HH.Thermal.SH.LPG.WH.LPG.Solar.Solar</t>
  </si>
  <si>
    <t>EMI_per_sqm.kgCO2.BE.Res.HH.Thermal.SH.LPG.WH.Elc.NoSolar.Elec</t>
  </si>
  <si>
    <t>EMI_per_sqm.kgCO2.BE.Res.HH.Thermal.SH.LPG.WH.Elc.Solar</t>
  </si>
  <si>
    <t>EMI_per_sqm.kgCO2.BE.Res.HH.Thermal.SH.LPG.WH.Elc.Solar.Elec</t>
  </si>
  <si>
    <t>EMI_per_sqm.kgCO2.BE.Res.HH.Thermal.SH.LPG.WH.Elc.Solar.Solar</t>
  </si>
  <si>
    <t>EMI_per_sqm.kgCO2.BE.Res.HH.Thermal.SH.LPG.CO</t>
  </si>
  <si>
    <t>EMI_per_sqm.kgCO2.BE.Res.HH.Thermal.SH.LPG.CO.LPG.LPG</t>
  </si>
  <si>
    <t>EMI_per_sqm.kgCO2.BE.Res.HH.Thermal.SH.LPG.CO.Elc.Elec</t>
  </si>
  <si>
    <t>EMI_per_sqm.kgCO2.BE.Res.HH.Thermal.SH.Oil</t>
  </si>
  <si>
    <t>EMI_per_sqm.kgCO2.BE.Res.HH.Thermal.SH.Oil.SH</t>
  </si>
  <si>
    <t>EMI_per_sqm.kgCO2.BE.Res.HH.Thermal.SH.Oil.SH.Oil</t>
  </si>
  <si>
    <t>EMI_per_sqm.kgCO2.BE.Res.HH.Thermal.SH.Oil.SH.Elec</t>
  </si>
  <si>
    <t>EMI_per_sqm.kgCO2.BE.Res.HH.Thermal.SH.Oil.SC</t>
  </si>
  <si>
    <t>EMI_per_sqm.kgCO2.BE.Res.HH.Thermal.SH.Oil.SC.AC.Elec</t>
  </si>
  <si>
    <t>EMI_per_sqm.kgCO2.BE.Res.HH.Thermal.SH.Oil.WH</t>
  </si>
  <si>
    <t>EMI_per_sqm.kgCO2.BE.Res.HH.Thermal.SH.Oil.WH.Oil.NoSolar.Oil</t>
  </si>
  <si>
    <t>EMI_per_sqm.kgCO2.BE.Res.HH.Thermal.SH.Oil.WH.Oil.Solar</t>
  </si>
  <si>
    <t>EMI_per_sqm.kgCO2.BE.Res.HH.Thermal.SH.Oil.WH.Oil.Solar.Oil</t>
  </si>
  <si>
    <t>EMI_per_sqm.kgCO2.BE.Res.HH.Thermal.SH.Oil.WH.Oil.Solar.Solar</t>
  </si>
  <si>
    <t>EMI_per_sqm.kgCO2.BE.Res.HH.Thermal.SH.Oil.WH.Elc.NoSolar.Elec</t>
  </si>
  <si>
    <t>EMI_per_sqm.kgCO2.BE.Res.HH.Thermal.SH.Oil.WH.Elc.Solar</t>
  </si>
  <si>
    <t>EMI_per_sqm.kgCO2.BE.Res.HH.Thermal.SH.Oil.WH.Elc.Solar.Elec</t>
  </si>
  <si>
    <t>EMI_per_sqm.kgCO2.BE.Res.HH.Thermal.SH.Oil.WH.Elc.Solar.Solar</t>
  </si>
  <si>
    <t>EMI_per_sqm.kgCO2.BE.Res.HH.Thermal.SH.Oil.CO</t>
  </si>
  <si>
    <t>EMI_per_sqm.kgCO2.BE.Res.HH.Thermal.SH.Oil.CO.LPG.LPG</t>
  </si>
  <si>
    <t>EMI_per_sqm.kgCO2.BE.Res.HH.Thermal.SH.Oil.CO.Elc.Elec</t>
  </si>
  <si>
    <t>EMI_per_sqm.kgCO2.BE.Res.HH.Thermal.SH.Gas</t>
  </si>
  <si>
    <t>EMI_per_sqm.kgCO2.BE.Res.HH.Thermal.SH.Gas.SH</t>
  </si>
  <si>
    <t>EMI_per_sqm.kgCO2.BE.Res.HH.Thermal.SH.Gas.SH.Gas</t>
  </si>
  <si>
    <t>EMI_per_sqm.kgCO2.BE.Res.HH.Thermal.SH.Gas.SH.Elec</t>
  </si>
  <si>
    <t>EMI_per_sqm.kgCO2.BE.Res.HH.Thermal.SH.Gas.SC</t>
  </si>
  <si>
    <t>EMI_per_sqm.kgCO2.BE.Res.HH.Thermal.SH.Gas.SC.AC.Elec</t>
  </si>
  <si>
    <t>EMI_per_sqm.kgCO2.BE.Res.HH.Thermal.SH.Gas.WH</t>
  </si>
  <si>
    <t>EMI_per_sqm.kgCO2.BE.Res.HH.Thermal.SH.Gas.WH.Gas.NoSolar.Gas</t>
  </si>
  <si>
    <t>EMI_per_sqm.kgCO2.BE.Res.HH.Thermal.SH.Gas.WH.Gas.Solar</t>
  </si>
  <si>
    <t>EMI_per_sqm.kgCO2.BE.Res.HH.Thermal.SH.Gas.WH.Gas.Solar.Gas</t>
  </si>
  <si>
    <t>EMI_per_sqm.kgCO2.BE.Res.HH.Thermal.SH.Gas.WH.Gas.Solar.Solar</t>
  </si>
  <si>
    <t>EMI_per_sqm.kgCO2.BE.Res.HH.Thermal.SH.Gas.WH.Elc.NoSolar.Elec</t>
  </si>
  <si>
    <t>EMI_per_sqm.kgCO2.BE.Res.HH.Thermal.SH.Gas.WH.Elc.Solar</t>
  </si>
  <si>
    <t>EMI_per_sqm.kgCO2.BE.Res.HH.Thermal.SH.Gas.WH.Elc.Solar.Elec</t>
  </si>
  <si>
    <t>EMI_per_sqm.kgCO2.BE.Res.HH.Thermal.SH.Gas.WH.Elc.Solar.Solar</t>
  </si>
  <si>
    <t>EMI_per_sqm.kgCO2.BE.Res.HH.Thermal.SH.Gas.CO</t>
  </si>
  <si>
    <t>EMI_per_sqm.kgCO2.BE.Res.HH.Thermal.SH.Gas.CO.Gas.Gas</t>
  </si>
  <si>
    <t>EMI_per_sqm.kgCO2.BE.Res.HH.Thermal.SH.Gas.CO.Elc.Elec</t>
  </si>
  <si>
    <t>EMI_per_sqm.kgCO2.BE.Res.HH.Thermal.SH.Biomass</t>
  </si>
  <si>
    <t>EMI_per_sqm.kgCO2.BE.Res.HH.Thermal.SH.Biomass.SH</t>
  </si>
  <si>
    <t>EMI_per_sqm.kgCO2.BE.Res.HH.Thermal.SH.Biomass.SH.Biomass</t>
  </si>
  <si>
    <t>EMI_per_sqm.kgCO2.BE.Res.HH.Thermal.SH.Biomass.SH.Elec</t>
  </si>
  <si>
    <t>EMI_per_sqm.kgCO2.BE.Res.HH.Thermal.SH.Biomass.SC</t>
  </si>
  <si>
    <t>EMI_per_sqm.kgCO2.BE.Res.HH.Thermal.SH.Biomass.SC.AC.Elec</t>
  </si>
  <si>
    <t>EMI_per_sqm.kgCO2.BE.Res.HH.Thermal.SH.Biomass.WH</t>
  </si>
  <si>
    <t>EMI_per_sqm.kgCO2.BE.Res.HH.Thermal.SH.Biomass.WH.Biomass.NoSolar.Biomass</t>
  </si>
  <si>
    <t>EMI_per_sqm.kgCO2.BE.Res.HH.Thermal.SH.Biomass.WH.Biomass.Solar</t>
  </si>
  <si>
    <t>EMI_per_sqm.kgCO2.BE.Res.HH.Thermal.SH.Biomass.WH.Biomass.Solar.Biomass</t>
  </si>
  <si>
    <t>EMI_per_sqm.kgCO2.BE.Res.HH.Thermal.SH.Biomass.WH.Biomass.Solar.Solar</t>
  </si>
  <si>
    <t>EMI_per_sqm.kgCO2.BE.Res.HH.Thermal.SH.Biomass.WH.LPG.NoSolar.LPG</t>
  </si>
  <si>
    <t>EMI_per_sqm.kgCO2.BE.Res.HH.Thermal.SH.Biomass.WH.LPG.Solar</t>
  </si>
  <si>
    <t>EMI_per_sqm.kgCO2.BE.Res.HH.Thermal.SH.Biomass.WH.LPG.Solar.LPG</t>
  </si>
  <si>
    <t>EMI_per_sqm.kgCO2.BE.Res.HH.Thermal.SH.Biomass.WH.LPG.Solar.Solar</t>
  </si>
  <si>
    <t>EMI_per_sqm.kgCO2.BE.Res.HH.Thermal.SH.Biomass.WH.Elc.NoSolar.Elec</t>
  </si>
  <si>
    <t>EMI_per_sqm.kgCO2.BE.Res.HH.Thermal.SH.Biomass.WH.Elc.Solar</t>
  </si>
  <si>
    <t>EMI_per_sqm.kgCO2.BE.Res.HH.Thermal.SH.Biomass.WH.Elc.Solar.Elec</t>
  </si>
  <si>
    <t>EMI_per_sqm.kgCO2.BE.Res.HH.Thermal.SH.Biomass.WH.Elc.Solar.Solar</t>
  </si>
  <si>
    <t>EMI_per_sqm.kgCO2.BE.Res.HH.Thermal.SH.Biomass.CO</t>
  </si>
  <si>
    <t>EMI_per_sqm.kgCO2.BE.Res.HH.Thermal.SH.Biomass.CO.Biomass.Biomass</t>
  </si>
  <si>
    <t>EMI_per_sqm.kgCO2.BE.Res.HH.Thermal.SH.Biomass.CO.LPG.LPG</t>
  </si>
  <si>
    <t>EMI_per_sqm.kgCO2.BE.Res.HH.Thermal.SH.Biomass.CO.Elc.Elec</t>
  </si>
  <si>
    <t>EMI_per_sqm.kgCO2.BE.Res.HH.Thermal.SH.Geo</t>
  </si>
  <si>
    <t>EMI_per_sqm.kgCO2.BE.Res.HH.Thermal.SH.Geo.SH</t>
  </si>
  <si>
    <t>EMI_per_sqm.kgCO2.BE.Res.HH.Thermal.SH.Geo.SH.Geo</t>
  </si>
  <si>
    <t>EMI_per_sqm.kgCO2.BE.Res.HH.Thermal.SH.Geo.SH.Elec</t>
  </si>
  <si>
    <t>EMI_per_sqm.kgCO2.BE.Res.HH.Thermal.SH.Geo.SC</t>
  </si>
  <si>
    <t>EMI_per_sqm.kgCO2.BE.Res.HH.Thermal.SH.Geo.SC.AC.Elec</t>
  </si>
  <si>
    <t>EMI_per_sqm.kgCO2.BE.Res.HH.Thermal.SH.Geo.WH</t>
  </si>
  <si>
    <t>EMI_per_sqm.kgCO2.BE.Res.HH.Thermal.SH.Geo.WH.Geo.NoSolar.Geo</t>
  </si>
  <si>
    <t>EMI_per_sqm.kgCO2.BE.Res.HH.Thermal.SH.Geo.WH.Geo.Solar</t>
  </si>
  <si>
    <t>EMI_per_sqm.kgCO2.BE.Res.HH.Thermal.SH.Geo.WH.Geo.Solar.Geo</t>
  </si>
  <si>
    <t>EMI_per_sqm.kgCO2.BE.Res.HH.Thermal.SH.Geo.WH.Geo.Solar.Solar</t>
  </si>
  <si>
    <t>EMI_per_sqm.kgCO2.BE.Res.HH.Thermal.SH.Geo.WH.Elc.NoSolar.Elec</t>
  </si>
  <si>
    <t>EMI_per_sqm.kgCO2.BE.Res.HH.Thermal.SH.Geo.WH.Elc.Solar</t>
  </si>
  <si>
    <t>EMI_per_sqm.kgCO2.BE.Res.HH.Thermal.SH.Geo.WH.Elc.Solar.Elec</t>
  </si>
  <si>
    <t>EMI_per_sqm.kgCO2.BE.Res.HH.Thermal.SH.Geo.WH.Elc.Solar.Solar</t>
  </si>
  <si>
    <t>EMI_per_sqm.kgCO2.BE.Res.HH.Thermal.SH.Geo.CO</t>
  </si>
  <si>
    <t>EMI_per_sqm.kgCO2.BE.Res.HH.Thermal.SH.Geo.CO.LPG.LPG</t>
  </si>
  <si>
    <t>EMI_per_sqm.kgCO2.BE.Res.HH.Thermal.SH.Geo.CO.Elc.Elec</t>
  </si>
  <si>
    <t>EMI_per_sqm.kgCO2.BE.Res.HH.Thermal.SH.DistrHeat</t>
  </si>
  <si>
    <t>EMI_per_sqm.kgCO2.BE.Res.HH.Thermal.SH.DistrHeat.SH</t>
  </si>
  <si>
    <t>EMI_per_sqm.kgCO2.BE.Res.HH.Thermal.SH.DistrHeat.SH.Steam_Distr</t>
  </si>
  <si>
    <t>EMI_per_sqm.kgCO2.BE.Res.HH.Thermal.SH.DistrHeat.SH.Elec</t>
  </si>
  <si>
    <t>EMI_per_sqm.kgCO2.BE.Res.HH.Thermal.SH.DistrHeat.SC</t>
  </si>
  <si>
    <t>EMI_per_sqm.kgCO2.BE.Res.HH.Thermal.SH.DistrHeat.SC.AC.Elec</t>
  </si>
  <si>
    <t>EMI_per_sqm.kgCO2.BE.Res.HH.Thermal.SH.DistrHeat.WH</t>
  </si>
  <si>
    <t>EMI_per_sqm.kgCO2.BE.Res.HH.Thermal.SH.DistrHeat.WH.DistrHeat.NoSolar.Steam_Distr</t>
  </si>
  <si>
    <t>EMI_per_sqm.kgCO2.BE.Res.HH.Thermal.SH.DistrHeat.WH.DistrHeat.Solar</t>
  </si>
  <si>
    <t>EMI_per_sqm.kgCO2.BE.Res.HH.Thermal.SH.DistrHeat.WH.DistrHeat.Solar.Steam_Distr</t>
  </si>
  <si>
    <t>EMI_per_sqm.kgCO2.BE.Res.HH.Thermal.SH.DistrHeat.WH.DistrHeat.Solar.Solar</t>
  </si>
  <si>
    <t>EMI_per_sqm.kgCO2.BE.Res.HH.Thermal.SH.DistrHeat.WH.Elc.NoSolar.Elec</t>
  </si>
  <si>
    <t>EMI_per_sqm.kgCO2.BE.Res.HH.Thermal.SH.DistrHeat.WH.Elc.Solar</t>
  </si>
  <si>
    <t>EMI_per_sqm.kgCO2.BE.Res.HH.Thermal.SH.DistrHeat.WH.Elc.Solar.Elec</t>
  </si>
  <si>
    <t>EMI_per_sqm.kgCO2.BE.Res.HH.Thermal.SH.DistrHeat.WH.Elc.Solar.Solar</t>
  </si>
  <si>
    <t>EMI_per_sqm.kgCO2.BE.Res.HH.Thermal.SH.DistrHeat.CO</t>
  </si>
  <si>
    <t>EMI_per_sqm.kgCO2.BE.Res.HH.Thermal.SH.DistrHeat.CO.LPG.LPG</t>
  </si>
  <si>
    <t>EMI_per_sqm.kgCO2.BE.Res.HH.Thermal.SH.DistrHeat.CO.Elc.Elec</t>
  </si>
  <si>
    <t>EMI_per_sqm.kgCO2.BE.Res.HH.Thermal.SH.AdvElc</t>
  </si>
  <si>
    <t>EMI_per_sqm.kgCO2.BE.Res.HH.Thermal.SH.AdvElc.SH</t>
  </si>
  <si>
    <t>EMI_per_sqm.kgCO2.BE.Res.HH.Thermal.SH.AdvElc.SH.Elec</t>
  </si>
  <si>
    <t>EMI_per_sqm.kgCO2.BE.Res.HH.Thermal.SH.AdvElc.SC</t>
  </si>
  <si>
    <t>EMI_per_sqm.kgCO2.BE.Res.HH.Thermal.SH.AdvElc.SC.AC.Elec</t>
  </si>
  <si>
    <t>EMI_per_sqm.kgCO2.BE.Res.HH.Thermal.SH.AdvElc.WH</t>
  </si>
  <si>
    <t>EMI_per_sqm.kgCO2.BE.Res.HH.Thermal.SH.AdvElc.WH.LPG.NoSolar.LPG</t>
  </si>
  <si>
    <t>EMI_per_sqm.kgCO2.BE.Res.HH.Thermal.SH.AdvElc.WH.LPG.Solar</t>
  </si>
  <si>
    <t>EMI_per_sqm.kgCO2.BE.Res.HH.Thermal.SH.AdvElc.WH.LPG.Solar.LPG</t>
  </si>
  <si>
    <t>EMI_per_sqm.kgCO2.BE.Res.HH.Thermal.SH.AdvElc.WH.LPG.Solar.Solar</t>
  </si>
  <si>
    <t>EMI_per_sqm.kgCO2.BE.Res.HH.Thermal.SH.AdvElc.WH.Elc.NoSolar.Elec</t>
  </si>
  <si>
    <t>EMI_per_sqm.kgCO2.BE.Res.HH.Thermal.SH.AdvElc.WH.Elc.Solar</t>
  </si>
  <si>
    <t>EMI_per_sqm.kgCO2.BE.Res.HH.Thermal.SH.AdvElc.WH.Elc.Solar.Elec</t>
  </si>
  <si>
    <t>EMI_per_sqm.kgCO2.BE.Res.HH.Thermal.SH.AdvElc.WH.Elc.Solar.Solar</t>
  </si>
  <si>
    <t>EMI_per_sqm.kgCO2.BE.Res.HH.Thermal.SH.AdvElc.CO</t>
  </si>
  <si>
    <t>EMI_per_sqm.kgCO2.BE.Res.HH.Thermal.SH.AdvElc.CO.LPG.LPG</t>
  </si>
  <si>
    <t>EMI_per_sqm.kgCO2.BE.Res.HH.Thermal.SH.AdvElc.CO.Elc.Elec</t>
  </si>
  <si>
    <t>EMI_per_sqm.kgCO2.BE.Res.HH.Thermal.SH.ConvElc</t>
  </si>
  <si>
    <t>EMI_per_sqm.kgCO2.BE.Res.HH.Thermal.SH.ConvElc.SH</t>
  </si>
  <si>
    <t>EMI_per_sqm.kgCO2.BE.Res.HH.Thermal.SH.ConvElc.SH.Elec</t>
  </si>
  <si>
    <t>EMI_per_sqm.kgCO2.BE.Res.HH.Thermal.SH.ConvElc.SC</t>
  </si>
  <si>
    <t>EMI_per_sqm.kgCO2.BE.Res.HH.Thermal.SH.ConvElc.SC.AC.Elec</t>
  </si>
  <si>
    <t>EMI_per_sqm.kgCO2.BE.Res.HH.Thermal.SH.ConvElc.WH</t>
  </si>
  <si>
    <t>EMI_per_sqm.kgCO2.BE.Res.HH.Thermal.SH.ConvElc.WH.LPG.NoSolar.LPG</t>
  </si>
  <si>
    <t>EMI_per_sqm.kgCO2.BE.Res.HH.Thermal.SH.ConvElc.WH.LPG.Solar</t>
  </si>
  <si>
    <t>EMI_per_sqm.kgCO2.BE.Res.HH.Thermal.SH.ConvElc.WH.LPG.Solar.LPG</t>
  </si>
  <si>
    <t>EMI_per_sqm.kgCO2.BE.Res.HH.Thermal.SH.ConvElc.WH.LPG.Solar.Solar</t>
  </si>
  <si>
    <t>EMI_per_sqm.kgCO2.BE.Res.HH.Thermal.SH.ConvElc.WH.Elc.NoSolar.Elec</t>
  </si>
  <si>
    <t>EMI_per_sqm.kgCO2.BE.Res.HH.Thermal.SH.ConvElc.WH.Elc.Solar</t>
  </si>
  <si>
    <t>EMI_per_sqm.kgCO2.BE.Res.HH.Thermal.SH.ConvElc.WH.Elc.Solar.Elec</t>
  </si>
  <si>
    <t>EMI_per_sqm.kgCO2.BE.Res.HH.Thermal.SH.ConvElc.WH.Elc.Solar.Solar</t>
  </si>
  <si>
    <t>EMI_per_sqm.kgCO2.BE.Res.HH.Thermal.SH.ConvElc.CO</t>
  </si>
  <si>
    <t>EMI_per_sqm.kgCO2.BE.Res.HH.Thermal.SH.ConvElc.CO.LPG.LPG</t>
  </si>
  <si>
    <t>EMI_per_sqm.kgCO2.BE.Res.HH.Thermal.SH.ConvElc.CO.Elc.Elec</t>
  </si>
  <si>
    <t>BE - Final energy consumption in new and renovated households (detailed structure)</t>
  </si>
  <si>
    <t>FEC.ktoe.BE.Res.HHnew.Thermal.SH.Solids</t>
  </si>
  <si>
    <t>FEC.ktoe.BE.Res.HHnew.Thermal.SH.Solids.SH</t>
  </si>
  <si>
    <t>FEC.ktoe.BE.Res.HHnew.Thermal.SH.Solids.SH.Solids</t>
  </si>
  <si>
    <t>FEC.ktoe.BE.Res.HHnew.Thermal.SH.Solids.SH.Elec</t>
  </si>
  <si>
    <t>FEC.ktoe.BE.Res.HHnew.Thermal.SH.Solids.SC</t>
  </si>
  <si>
    <t>FEC.ktoe.BE.Res.HHnew.Thermal.SH.Solids.SC.AC.Elec</t>
  </si>
  <si>
    <t>FEC.ktoe.BE.Res.HHnew.Thermal.SH.Solids.WH</t>
  </si>
  <si>
    <t>FEC.ktoe.BE.Res.HHnew.Thermal.SH.Solids.WH.Solids.NoSolar.Solids</t>
  </si>
  <si>
    <t>FEC.ktoe.BE.Res.HHnew.Thermal.SH.Solids.WH.LPG.NoSolar.LPG</t>
  </si>
  <si>
    <t>FEC.ktoe.BE.Res.HHnew.Thermal.SH.Solids.WH.LPG.Solar</t>
  </si>
  <si>
    <t>FEC.ktoe.BE.Res.HHnew.Thermal.SH.Solids.WH.LPG.Solar.LPG</t>
  </si>
  <si>
    <t>FEC.ktoe.BE.Res.HHnew.Thermal.SH.Solids.WH.LPG.Solar.Solar</t>
  </si>
  <si>
    <t>FEC.ktoe.BE.Res.HHnew.Thermal.SH.Solids.WH.Elc.NoSolar.Elec</t>
  </si>
  <si>
    <t>FEC.ktoe.BE.Res.HHnew.Thermal.SH.Solids.WH.Elc.Solar</t>
  </si>
  <si>
    <t>FEC.ktoe.BE.Res.HHnew.Thermal.SH.Solids.WH.Elc.Solar.Elec</t>
  </si>
  <si>
    <t>FEC.ktoe.BE.Res.HHnew.Thermal.SH.Solids.WH.Elc.Solar.Solar</t>
  </si>
  <si>
    <t>FEC.ktoe.BE.Res.HHnew.Thermal.SH.Solids.CO</t>
  </si>
  <si>
    <t>FEC.ktoe.BE.Res.HHnew.Thermal.SH.Solids.CO.Solids.Solids</t>
  </si>
  <si>
    <t>FEC.ktoe.BE.Res.HHnew.Thermal.SH.Solids.CO.LPG.LPG</t>
  </si>
  <si>
    <t>FEC.ktoe.BE.Res.HHnew.Thermal.SH.Solids.CO.Elc.Elec</t>
  </si>
  <si>
    <t>FEC.ktoe.BE.Res.HHnew.Thermal.SH.LPG</t>
  </si>
  <si>
    <t>FEC.ktoe.BE.Res.HHnew.Thermal.SH.LPG.SH</t>
  </si>
  <si>
    <t>FEC.ktoe.BE.Res.HHnew.Thermal.SH.LPG.SH.LPG</t>
  </si>
  <si>
    <t>FEC.ktoe.BE.Res.HHnew.Thermal.SH.LPG.SH.Elec</t>
  </si>
  <si>
    <t>FEC.ktoe.BE.Res.HHnew.Thermal.SH.LPG.SC</t>
  </si>
  <si>
    <t>FEC.ktoe.BE.Res.HHnew.Thermal.SH.LPG.SC.AC.Elec</t>
  </si>
  <si>
    <t>FEC.ktoe.BE.Res.HHnew.Thermal.SH.LPG.WH</t>
  </si>
  <si>
    <t>FEC.ktoe.BE.Res.HHnew.Thermal.SH.LPG.WH.LPG.NoSolar.LPG</t>
  </si>
  <si>
    <t>FEC.ktoe.BE.Res.HHnew.Thermal.SH.LPG.WH.LPG.Solar</t>
  </si>
  <si>
    <t>FEC.ktoe.BE.Res.HHnew.Thermal.SH.LPG.WH.LPG.Solar.LPG</t>
  </si>
  <si>
    <t>FEC.ktoe.BE.Res.HHnew.Thermal.SH.LPG.WH.LPG.Solar.Solar</t>
  </si>
  <si>
    <t>FEC.ktoe.BE.Res.HHnew.Thermal.SH.LPG.WH.Elc.NoSolar.Elec</t>
  </si>
  <si>
    <t>FEC.ktoe.BE.Res.HHnew.Thermal.SH.LPG.WH.Elc.Solar</t>
  </si>
  <si>
    <t>FEC.ktoe.BE.Res.HHnew.Thermal.SH.LPG.WH.Elc.Solar.Elec</t>
  </si>
  <si>
    <t>FEC.ktoe.BE.Res.HHnew.Thermal.SH.LPG.WH.Elc.Solar.Solar</t>
  </si>
  <si>
    <t>FEC.ktoe.BE.Res.HHnew.Thermal.SH.LPG.CO</t>
  </si>
  <si>
    <t>FEC.ktoe.BE.Res.HHnew.Thermal.SH.LPG.CO.LPG.LPG</t>
  </si>
  <si>
    <t>FEC.ktoe.BE.Res.HHnew.Thermal.SH.LPG.CO.Elc.Elec</t>
  </si>
  <si>
    <t>FEC.ktoe.BE.Res.HHnew.Thermal.SH.Oil</t>
  </si>
  <si>
    <t>FEC.ktoe.BE.Res.HHnew.Thermal.SH.Oil.SH</t>
  </si>
  <si>
    <t>FEC.ktoe.BE.Res.HHnew.Thermal.SH.Oil.SH.Oil</t>
  </si>
  <si>
    <t>FEC.ktoe.BE.Res.HHnew.Thermal.SH.Oil.SH.Elec</t>
  </si>
  <si>
    <t>FEC.ktoe.BE.Res.HHnew.Thermal.SH.Oil.SC</t>
  </si>
  <si>
    <t>FEC.ktoe.BE.Res.HHnew.Thermal.SH.Oil.SC.AC.Elec</t>
  </si>
  <si>
    <t>FEC.ktoe.BE.Res.HHnew.Thermal.SH.Oil.WH</t>
  </si>
  <si>
    <t>FEC.ktoe.BE.Res.HHnew.Thermal.SH.Oil.WH.Oil.NoSolar.Oil</t>
  </si>
  <si>
    <t>FEC.ktoe.BE.Res.HHnew.Thermal.SH.Oil.WH.Oil.Solar</t>
  </si>
  <si>
    <t>FEC.ktoe.BE.Res.HHnew.Thermal.SH.Oil.WH.Oil.Solar.Oil</t>
  </si>
  <si>
    <t>FEC.ktoe.BE.Res.HHnew.Thermal.SH.Oil.WH.Oil.Solar.Solar</t>
  </si>
  <si>
    <t>FEC.ktoe.BE.Res.HHnew.Thermal.SH.Oil.WH.Elc.NoSolar.Elec</t>
  </si>
  <si>
    <t>FEC.ktoe.BE.Res.HHnew.Thermal.SH.Oil.WH.Elc.Solar</t>
  </si>
  <si>
    <t>FEC.ktoe.BE.Res.HHnew.Thermal.SH.Oil.WH.Elc.Solar.Elec</t>
  </si>
  <si>
    <t>FEC.ktoe.BE.Res.HHnew.Thermal.SH.Oil.WH.Elc.Solar.Solar</t>
  </si>
  <si>
    <t>FEC.ktoe.BE.Res.HHnew.Thermal.SH.Oil.CO</t>
  </si>
  <si>
    <t>FEC.ktoe.BE.Res.HHnew.Thermal.SH.Oil.CO.LPG.LPG</t>
  </si>
  <si>
    <t>FEC.ktoe.BE.Res.HHnew.Thermal.SH.Oil.CO.Elc.Elec</t>
  </si>
  <si>
    <t>FEC.ktoe.BE.Res.HHnew.Thermal.SH.Gas</t>
  </si>
  <si>
    <t>FEC.ktoe.BE.Res.HHnew.Thermal.SH.Gas.SH</t>
  </si>
  <si>
    <t>FEC.ktoe.BE.Res.HHnew.Thermal.SH.Gas.SH.Gas</t>
  </si>
  <si>
    <t>FEC.ktoe.BE.Res.HHnew.Thermal.SH.Gas.SH.Elec</t>
  </si>
  <si>
    <t>FEC.ktoe.BE.Res.HHnew.Thermal.SH.Gas.SC</t>
  </si>
  <si>
    <t>FEC.ktoe.BE.Res.HHnew.Thermal.SH.Gas.SC.AC.Elec</t>
  </si>
  <si>
    <t>FEC.ktoe.BE.Res.HHnew.Thermal.SH.Gas.WH</t>
  </si>
  <si>
    <t>FEC.ktoe.BE.Res.HHnew.Thermal.SH.Gas.WH.Gas.NoSolar.Gas</t>
  </si>
  <si>
    <t>FEC.ktoe.BE.Res.HHnew.Thermal.SH.Gas.WH.Gas.Solar</t>
  </si>
  <si>
    <t>FEC.ktoe.BE.Res.HHnew.Thermal.SH.Gas.WH.Gas.Solar.Gas</t>
  </si>
  <si>
    <t>FEC.ktoe.BE.Res.HHnew.Thermal.SH.Gas.WH.Gas.Solar.Solar</t>
  </si>
  <si>
    <t>FEC.ktoe.BE.Res.HHnew.Thermal.SH.Gas.WH.Elc.NoSolar.Elec</t>
  </si>
  <si>
    <t>FEC.ktoe.BE.Res.HHnew.Thermal.SH.Gas.WH.Elc.Solar</t>
  </si>
  <si>
    <t>FEC.ktoe.BE.Res.HHnew.Thermal.SH.Gas.WH.Elc.Solar.Elec</t>
  </si>
  <si>
    <t>FEC.ktoe.BE.Res.HHnew.Thermal.SH.Gas.WH.Elc.Solar.Solar</t>
  </si>
  <si>
    <t>FEC.ktoe.BE.Res.HHnew.Thermal.SH.Gas.CO</t>
  </si>
  <si>
    <t>FEC.ktoe.BE.Res.HHnew.Thermal.SH.Gas.CO.Gas.Gas</t>
  </si>
  <si>
    <t>FEC.ktoe.BE.Res.HHnew.Thermal.SH.Gas.CO.Elc.Elec</t>
  </si>
  <si>
    <t>FEC.ktoe.BE.Res.HHnew.Thermal.SH.Biomass</t>
  </si>
  <si>
    <t>FEC.ktoe.BE.Res.HHnew.Thermal.SH.Biomass.SH</t>
  </si>
  <si>
    <t>FEC.ktoe.BE.Res.HHnew.Thermal.SH.Biomass.SH.Biomass</t>
  </si>
  <si>
    <t>FEC.ktoe.BE.Res.HHnew.Thermal.SH.Biomass.SH.Elec</t>
  </si>
  <si>
    <t>FEC.ktoe.BE.Res.HHnew.Thermal.SH.Biomass.SC</t>
  </si>
  <si>
    <t>FEC.ktoe.BE.Res.HHnew.Thermal.SH.Biomass.SC.AC.Elec</t>
  </si>
  <si>
    <t>FEC.ktoe.BE.Res.HHnew.Thermal.SH.Biomass.WH</t>
  </si>
  <si>
    <t>FEC.ktoe.BE.Res.HHnew.Thermal.SH.Biomass.WH.Biomass.NoSolar.Biomass</t>
  </si>
  <si>
    <t>FEC.ktoe.BE.Res.HHnew.Thermal.SH.Biomass.WH.Biomass.Solar</t>
  </si>
  <si>
    <t>FEC.ktoe.BE.Res.HHnew.Thermal.SH.Biomass.WH.Biomass.Solar.Biomass</t>
  </si>
  <si>
    <t>FEC.ktoe.BE.Res.HHnew.Thermal.SH.Biomass.WH.Biomass.Solar.Solar</t>
  </si>
  <si>
    <t>FEC.ktoe.BE.Res.HHnew.Thermal.SH.Biomass.WH.LPG.NoSolar.LPG</t>
  </si>
  <si>
    <t>FEC.ktoe.BE.Res.HHnew.Thermal.SH.Biomass.WH.LPG.Solar</t>
  </si>
  <si>
    <t>FEC.ktoe.BE.Res.HHnew.Thermal.SH.Biomass.WH.LPG.Solar.LPG</t>
  </si>
  <si>
    <t>FEC.ktoe.BE.Res.HHnew.Thermal.SH.Biomass.WH.LPG.Solar.Solar</t>
  </si>
  <si>
    <t>FEC.ktoe.BE.Res.HHnew.Thermal.SH.Biomass.WH.Elc.NoSolar.Elec</t>
  </si>
  <si>
    <t>FEC.ktoe.BE.Res.HHnew.Thermal.SH.Biomass.WH.Elc.Solar</t>
  </si>
  <si>
    <t>FEC.ktoe.BE.Res.HHnew.Thermal.SH.Biomass.WH.Elc.Solar.Elec</t>
  </si>
  <si>
    <t>FEC.ktoe.BE.Res.HHnew.Thermal.SH.Biomass.WH.Elc.Solar.Solar</t>
  </si>
  <si>
    <t>FEC.ktoe.BE.Res.HHnew.Thermal.SH.Biomass.CO</t>
  </si>
  <si>
    <t>FEC.ktoe.BE.Res.HHnew.Thermal.SH.Biomass.CO.Biomass.Biomass</t>
  </si>
  <si>
    <t>FEC.ktoe.BE.Res.HHnew.Thermal.SH.Biomass.CO.LPG.LPG</t>
  </si>
  <si>
    <t>FEC.ktoe.BE.Res.HHnew.Thermal.SH.Biomass.CO.Elc.Elec</t>
  </si>
  <si>
    <t>FEC.ktoe.BE.Res.HHnew.Thermal.SH.Geo</t>
  </si>
  <si>
    <t>FEC.ktoe.BE.Res.HHnew.Thermal.SH.Geo.SH</t>
  </si>
  <si>
    <t>FEC.ktoe.BE.Res.HHnew.Thermal.SH.Geo.SH.Geo</t>
  </si>
  <si>
    <t>FEC.ktoe.BE.Res.HHnew.Thermal.SH.Geo.SH.Elec</t>
  </si>
  <si>
    <t>FEC.ktoe.BE.Res.HHnew.Thermal.SH.Geo.SC</t>
  </si>
  <si>
    <t>FEC.ktoe.BE.Res.HHnew.Thermal.SH.Geo.SC.AC.Elec</t>
  </si>
  <si>
    <t>FEC.ktoe.BE.Res.HHnew.Thermal.SH.Geo.WH</t>
  </si>
  <si>
    <t>FEC.ktoe.BE.Res.HHnew.Thermal.SH.Geo.WH.Geo.NoSolar.Geo</t>
  </si>
  <si>
    <t>FEC.ktoe.BE.Res.HHnew.Thermal.SH.Geo.WH.Geo.Solar</t>
  </si>
  <si>
    <t>FEC.ktoe.BE.Res.HHnew.Thermal.SH.Geo.WH.Geo.Solar.Geo</t>
  </si>
  <si>
    <t>FEC.ktoe.BE.Res.HHnew.Thermal.SH.Geo.WH.Geo.Solar.Solar</t>
  </si>
  <si>
    <t>FEC.ktoe.BE.Res.HHnew.Thermal.SH.Geo.WH.Elc.NoSolar.Elec</t>
  </si>
  <si>
    <t>FEC.ktoe.BE.Res.HHnew.Thermal.SH.Geo.WH.Elc.Solar</t>
  </si>
  <si>
    <t>FEC.ktoe.BE.Res.HHnew.Thermal.SH.Geo.WH.Elc.Solar.Elec</t>
  </si>
  <si>
    <t>FEC.ktoe.BE.Res.HHnew.Thermal.SH.Geo.WH.Elc.Solar.Solar</t>
  </si>
  <si>
    <t>FEC.ktoe.BE.Res.HHnew.Thermal.SH.Geo.CO</t>
  </si>
  <si>
    <t>FEC.ktoe.BE.Res.HHnew.Thermal.SH.Geo.CO.LPG.LPG</t>
  </si>
  <si>
    <t>FEC.ktoe.BE.Res.HHnew.Thermal.SH.Geo.CO.Elc.Elec</t>
  </si>
  <si>
    <t>FEC.ktoe.BE.Res.HHnew.Thermal.SH.DistrHeat</t>
  </si>
  <si>
    <t>FEC.ktoe.BE.Res.HHnew.Thermal.SH.DistrHeat.SH</t>
  </si>
  <si>
    <t>FEC.ktoe.BE.Res.HHnew.Thermal.SH.DistrHeat.SH.Steam_Distr</t>
  </si>
  <si>
    <t>FEC.ktoe.BE.Res.HHnew.Thermal.SH.DistrHeat.SH.Elec</t>
  </si>
  <si>
    <t>FEC.ktoe.BE.Res.HHnew.Thermal.SH.DistrHeat.SC</t>
  </si>
  <si>
    <t>FEC.ktoe.BE.Res.HHnew.Thermal.SH.DistrHeat.SC.AC.Elec</t>
  </si>
  <si>
    <t>FEC.ktoe.BE.Res.HHnew.Thermal.SH.DistrHeat.WH</t>
  </si>
  <si>
    <t>FEC.ktoe.BE.Res.HHnew.Thermal.SH.DistrHeat.WH.DistrHeat.NoSolar.Steam_Distr</t>
  </si>
  <si>
    <t>FEC.ktoe.BE.Res.HHnew.Thermal.SH.DistrHeat.WH.DistrHeat.Solar</t>
  </si>
  <si>
    <t>FEC.ktoe.BE.Res.HHnew.Thermal.SH.DistrHeat.WH.DistrHeat.Solar.Steam_Distr</t>
  </si>
  <si>
    <t>FEC.ktoe.BE.Res.HHnew.Thermal.SH.DistrHeat.WH.DistrHeat.Solar.Solar</t>
  </si>
  <si>
    <t>FEC.ktoe.BE.Res.HHnew.Thermal.SH.DistrHeat.WH.Elc.NoSolar.Elec</t>
  </si>
  <si>
    <t>FEC.ktoe.BE.Res.HHnew.Thermal.SH.DistrHeat.WH.Elc.Solar</t>
  </si>
  <si>
    <t>FEC.ktoe.BE.Res.HHnew.Thermal.SH.DistrHeat.WH.Elc.Solar.Elec</t>
  </si>
  <si>
    <t>FEC.ktoe.BE.Res.HHnew.Thermal.SH.DistrHeat.WH.Elc.Solar.Solar</t>
  </si>
  <si>
    <t>FEC.ktoe.BE.Res.HHnew.Thermal.SH.DistrHeat.CO</t>
  </si>
  <si>
    <t>FEC.ktoe.BE.Res.HHnew.Thermal.SH.DistrHeat.CO.LPG.LPG</t>
  </si>
  <si>
    <t>FEC.ktoe.BE.Res.HHnew.Thermal.SH.DistrHeat.CO.Elc.Elec</t>
  </si>
  <si>
    <t>FEC.ktoe.BE.Res.HHnew.Thermal.SH.AdvElc</t>
  </si>
  <si>
    <t>FEC.ktoe.BE.Res.HHnew.Thermal.SH.AdvElc.SH</t>
  </si>
  <si>
    <t>FEC.ktoe.BE.Res.HHnew.Thermal.SH.AdvElc.SH.Elec</t>
  </si>
  <si>
    <t>FEC.ktoe.BE.Res.HHnew.Thermal.SH.AdvElc.SC</t>
  </si>
  <si>
    <t>FEC.ktoe.BE.Res.HHnew.Thermal.SH.AdvElc.SC.AC.Elec</t>
  </si>
  <si>
    <t>FEC.ktoe.BE.Res.HHnew.Thermal.SH.AdvElc.WH</t>
  </si>
  <si>
    <t>FEC.ktoe.BE.Res.HHnew.Thermal.SH.AdvElc.WH.LPG.NoSolar.LPG</t>
  </si>
  <si>
    <t>FEC.ktoe.BE.Res.HHnew.Thermal.SH.AdvElc.WH.LPG.Solar</t>
  </si>
  <si>
    <t>FEC.ktoe.BE.Res.HHnew.Thermal.SH.AdvElc.WH.LPG.Solar.LPG</t>
  </si>
  <si>
    <t>FEC.ktoe.BE.Res.HHnew.Thermal.SH.AdvElc.WH.LPG.Solar.Solar</t>
  </si>
  <si>
    <t>FEC.ktoe.BE.Res.HHnew.Thermal.SH.AdvElc.WH.Elc.NoSolar.Elec</t>
  </si>
  <si>
    <t>FEC.ktoe.BE.Res.HHnew.Thermal.SH.AdvElc.WH.Elc.Solar</t>
  </si>
  <si>
    <t>FEC.ktoe.BE.Res.HHnew.Thermal.SH.AdvElc.WH.Elc.Solar.Elec</t>
  </si>
  <si>
    <t>FEC.ktoe.BE.Res.HHnew.Thermal.SH.AdvElc.WH.Elc.Solar.Solar</t>
  </si>
  <si>
    <t>FEC.ktoe.BE.Res.HHnew.Thermal.SH.AdvElc.CO</t>
  </si>
  <si>
    <t>FEC.ktoe.BE.Res.HHnew.Thermal.SH.AdvElc.CO.LPG.LPG</t>
  </si>
  <si>
    <t>FEC.ktoe.BE.Res.HHnew.Thermal.SH.AdvElc.CO.Elc.Elec</t>
  </si>
  <si>
    <t>FEC.ktoe.BE.Res.HHnew.Thermal.SH.ConvElc</t>
  </si>
  <si>
    <t>FEC.ktoe.BE.Res.HHnew.Thermal.SH.ConvElc.SH</t>
  </si>
  <si>
    <t>FEC.ktoe.BE.Res.HHnew.Thermal.SH.ConvElc.SH.Elec</t>
  </si>
  <si>
    <t>FEC.ktoe.BE.Res.HHnew.Thermal.SH.ConvElc.SC</t>
  </si>
  <si>
    <t>FEC.ktoe.BE.Res.HHnew.Thermal.SH.ConvElc.SC.AC.Elec</t>
  </si>
  <si>
    <t>FEC.ktoe.BE.Res.HHnew.Thermal.SH.ConvElc.WH</t>
  </si>
  <si>
    <t>FEC.ktoe.BE.Res.HHnew.Thermal.SH.ConvElc.WH.LPG.NoSolar.LPG</t>
  </si>
  <si>
    <t>FEC.ktoe.BE.Res.HHnew.Thermal.SH.ConvElc.WH.LPG.Solar</t>
  </si>
  <si>
    <t>FEC.ktoe.BE.Res.HHnew.Thermal.SH.ConvElc.WH.LPG.Solar.LPG</t>
  </si>
  <si>
    <t>FEC.ktoe.BE.Res.HHnew.Thermal.SH.ConvElc.WH.LPG.Solar.Solar</t>
  </si>
  <si>
    <t>FEC.ktoe.BE.Res.HHnew.Thermal.SH.ConvElc.WH.Elc.NoSolar.Elec</t>
  </si>
  <si>
    <t>FEC.ktoe.BE.Res.HHnew.Thermal.SH.ConvElc.WH.Elc.Solar</t>
  </si>
  <si>
    <t>FEC.ktoe.BE.Res.HHnew.Thermal.SH.ConvElc.WH.Elc.Solar.Elec</t>
  </si>
  <si>
    <t>FEC.ktoe.BE.Res.HHnew.Thermal.SH.ConvElc.WH.Elc.Solar.Solar</t>
  </si>
  <si>
    <t>FEC.ktoe.BE.Res.HHnew.Thermal.SH.ConvElc.CO</t>
  </si>
  <si>
    <t>FEC.ktoe.BE.Res.HHnew.Thermal.SH.ConvElc.CO.LPG.LPG</t>
  </si>
  <si>
    <t>FEC.ktoe.BE.Res.HHnew.Thermal.SH.ConvElc.CO.Elc.Elec</t>
  </si>
  <si>
    <t>BE - Thermal energy service in new and renovated households (detailed structure)</t>
  </si>
  <si>
    <t>TES.ktoe.BE.Res.HHnew.Thermal.SH.Solids</t>
  </si>
  <si>
    <t>TES.ktoe.BE.Res.HHnew.Thermal.SH.Solids.SH</t>
  </si>
  <si>
    <t>TES.ktoe.BE.Res.HHnew.Thermal.SH.Solids.SH.Solids</t>
  </si>
  <si>
    <t>TES.ktoe.BE.Res.HHnew.Thermal.SH.Solids.SH.Elec</t>
  </si>
  <si>
    <t>TES.ktoe.BE.Res.HHnew.Thermal.SH.Solids.SC</t>
  </si>
  <si>
    <t>TES.ktoe.BE.Res.HHnew.Thermal.SH.Solids.SC.AC.Elec</t>
  </si>
  <si>
    <t>TES.ktoe.BE.Res.HHnew.Thermal.SH.Solids.WH</t>
  </si>
  <si>
    <t>TES.ktoe.BE.Res.HHnew.Thermal.SH.Solids.WH.Solids.NoSolar.Solids</t>
  </si>
  <si>
    <t>TES.ktoe.BE.Res.HHnew.Thermal.SH.Solids.WH.LPG.NoSolar.LPG</t>
  </si>
  <si>
    <t>TES.ktoe.BE.Res.HHnew.Thermal.SH.Solids.WH.LPG.Solar</t>
  </si>
  <si>
    <t>TES.ktoe.BE.Res.HHnew.Thermal.SH.Solids.WH.LPG.Solar.LPG</t>
  </si>
  <si>
    <t>TES.ktoe.BE.Res.HHnew.Thermal.SH.Solids.WH.LPG.Solar.Solar</t>
  </si>
  <si>
    <t>TES.ktoe.BE.Res.HHnew.Thermal.SH.Solids.WH.Elc.NoSolar.Elec</t>
  </si>
  <si>
    <t>TES.ktoe.BE.Res.HHnew.Thermal.SH.Solids.WH.Elc.Solar</t>
  </si>
  <si>
    <t>TES.ktoe.BE.Res.HHnew.Thermal.SH.Solids.WH.Elc.Solar.Elec</t>
  </si>
  <si>
    <t>TES.ktoe.BE.Res.HHnew.Thermal.SH.Solids.WH.Elc.Solar.Solar</t>
  </si>
  <si>
    <t>TES.ktoe.BE.Res.HHnew.Thermal.SH.Solids.CO</t>
  </si>
  <si>
    <t>TES.ktoe.BE.Res.HHnew.Thermal.SH.Solids.CO.Solids.Solids</t>
  </si>
  <si>
    <t>TES.ktoe.BE.Res.HHnew.Thermal.SH.Solids.CO.LPG.LPG</t>
  </si>
  <si>
    <t>TES.ktoe.BE.Res.HHnew.Thermal.SH.Solids.CO.Elc.Elec</t>
  </si>
  <si>
    <t>TES.ktoe.BE.Res.HHnew.Thermal.SH.LPG</t>
  </si>
  <si>
    <t>TES.ktoe.BE.Res.HHnew.Thermal.SH.LPG.SH</t>
  </si>
  <si>
    <t>TES.ktoe.BE.Res.HHnew.Thermal.SH.LPG.SH.LPG</t>
  </si>
  <si>
    <t>TES.ktoe.BE.Res.HHnew.Thermal.SH.LPG.SH.Elec</t>
  </si>
  <si>
    <t>TES.ktoe.BE.Res.HHnew.Thermal.SH.LPG.SC</t>
  </si>
  <si>
    <t>TES.ktoe.BE.Res.HHnew.Thermal.SH.LPG.SC.AC.Elec</t>
  </si>
  <si>
    <t>TES.ktoe.BE.Res.HHnew.Thermal.SH.LPG.WH</t>
  </si>
  <si>
    <t>TES.ktoe.BE.Res.HHnew.Thermal.SH.LPG.WH.LPG.NoSolar.LPG</t>
  </si>
  <si>
    <t>TES.ktoe.BE.Res.HHnew.Thermal.SH.LPG.WH.LPG.Solar</t>
  </si>
  <si>
    <t>TES.ktoe.BE.Res.HHnew.Thermal.SH.LPG.WH.LPG.Solar.LPG</t>
  </si>
  <si>
    <t>TES.ktoe.BE.Res.HHnew.Thermal.SH.LPG.WH.LPG.Solar.Solar</t>
  </si>
  <si>
    <t>TES.ktoe.BE.Res.HHnew.Thermal.SH.LPG.WH.Elc.NoSolar.Elec</t>
  </si>
  <si>
    <t>TES.ktoe.BE.Res.HHnew.Thermal.SH.LPG.WH.Elc.Solar</t>
  </si>
  <si>
    <t>TES.ktoe.BE.Res.HHnew.Thermal.SH.LPG.WH.Elc.Solar.Elec</t>
  </si>
  <si>
    <t>TES.ktoe.BE.Res.HHnew.Thermal.SH.LPG.WH.Elc.Solar.Solar</t>
  </si>
  <si>
    <t>TES.ktoe.BE.Res.HHnew.Thermal.SH.LPG.CO</t>
  </si>
  <si>
    <t>TES.ktoe.BE.Res.HHnew.Thermal.SH.LPG.CO.LPG.LPG</t>
  </si>
  <si>
    <t>TES.ktoe.BE.Res.HHnew.Thermal.SH.LPG.CO.Elc.Elec</t>
  </si>
  <si>
    <t>TES.ktoe.BE.Res.HHnew.Thermal.SH.Oil</t>
  </si>
  <si>
    <t>TES.ktoe.BE.Res.HHnew.Thermal.SH.Oil.SH</t>
  </si>
  <si>
    <t>TES.ktoe.BE.Res.HHnew.Thermal.SH.Oil.SH.Oil</t>
  </si>
  <si>
    <t>TES.ktoe.BE.Res.HHnew.Thermal.SH.Oil.SH.Elec</t>
  </si>
  <si>
    <t>TES.ktoe.BE.Res.HHnew.Thermal.SH.Oil.SC</t>
  </si>
  <si>
    <t>TES.ktoe.BE.Res.HHnew.Thermal.SH.Oil.SC.AC.Elec</t>
  </si>
  <si>
    <t>TES.ktoe.BE.Res.HHnew.Thermal.SH.Oil.WH</t>
  </si>
  <si>
    <t>TES.ktoe.BE.Res.HHnew.Thermal.SH.Oil.WH.Oil.NoSolar.Oil</t>
  </si>
  <si>
    <t>TES.ktoe.BE.Res.HHnew.Thermal.SH.Oil.WH.Oil.Solar</t>
  </si>
  <si>
    <t>TES.ktoe.BE.Res.HHnew.Thermal.SH.Oil.WH.Oil.Solar.Oil</t>
  </si>
  <si>
    <t>TES.ktoe.BE.Res.HHnew.Thermal.SH.Oil.WH.Oil.Solar.Solar</t>
  </si>
  <si>
    <t>TES.ktoe.BE.Res.HHnew.Thermal.SH.Oil.WH.Elc.NoSolar.Elec</t>
  </si>
  <si>
    <t>TES.ktoe.BE.Res.HHnew.Thermal.SH.Oil.WH.Elc.Solar</t>
  </si>
  <si>
    <t>TES.ktoe.BE.Res.HHnew.Thermal.SH.Oil.WH.Elc.Solar.Elec</t>
  </si>
  <si>
    <t>TES.ktoe.BE.Res.HHnew.Thermal.SH.Oil.WH.Elc.Solar.Solar</t>
  </si>
  <si>
    <t>TES.ktoe.BE.Res.HHnew.Thermal.SH.Oil.CO</t>
  </si>
  <si>
    <t>TES.ktoe.BE.Res.HHnew.Thermal.SH.Oil.CO.LPG.LPG</t>
  </si>
  <si>
    <t>TES.ktoe.BE.Res.HHnew.Thermal.SH.Oil.CO.Elc.Elec</t>
  </si>
  <si>
    <t>TES.ktoe.BE.Res.HHnew.Thermal.SH.Gas</t>
  </si>
  <si>
    <t>TES.ktoe.BE.Res.HHnew.Thermal.SH.Gas.SH</t>
  </si>
  <si>
    <t>TES.ktoe.BE.Res.HHnew.Thermal.SH.Gas.SH.Gas</t>
  </si>
  <si>
    <t>TES.ktoe.BE.Res.HHnew.Thermal.SH.Gas.SH.Elec</t>
  </si>
  <si>
    <t>TES.ktoe.BE.Res.HHnew.Thermal.SH.Gas.SC</t>
  </si>
  <si>
    <t>TES.ktoe.BE.Res.HHnew.Thermal.SH.Gas.SC.AC.Elec</t>
  </si>
  <si>
    <t>TES.ktoe.BE.Res.HHnew.Thermal.SH.Gas.WH</t>
  </si>
  <si>
    <t>TES.ktoe.BE.Res.HHnew.Thermal.SH.Gas.WH.Gas.NoSolar.Gas</t>
  </si>
  <si>
    <t>TES.ktoe.BE.Res.HHnew.Thermal.SH.Gas.WH.Gas.Solar</t>
  </si>
  <si>
    <t>TES.ktoe.BE.Res.HHnew.Thermal.SH.Gas.WH.Gas.Solar.Gas</t>
  </si>
  <si>
    <t>TES.ktoe.BE.Res.HHnew.Thermal.SH.Gas.WH.Gas.Solar.Solar</t>
  </si>
  <si>
    <t>TES.ktoe.BE.Res.HHnew.Thermal.SH.Gas.WH.Elc.NoSolar.Elec</t>
  </si>
  <si>
    <t>TES.ktoe.BE.Res.HHnew.Thermal.SH.Gas.WH.Elc.Solar</t>
  </si>
  <si>
    <t>TES.ktoe.BE.Res.HHnew.Thermal.SH.Gas.WH.Elc.Solar.Elec</t>
  </si>
  <si>
    <t>TES.ktoe.BE.Res.HHnew.Thermal.SH.Gas.WH.Elc.Solar.Solar</t>
  </si>
  <si>
    <t>TES.ktoe.BE.Res.HHnew.Thermal.SH.Gas.CO</t>
  </si>
  <si>
    <t>TES.ktoe.BE.Res.HHnew.Thermal.SH.Gas.CO.Gas.Gas</t>
  </si>
  <si>
    <t>TES.ktoe.BE.Res.HHnew.Thermal.SH.Gas.CO.Elc.Elec</t>
  </si>
  <si>
    <t>TES.ktoe.BE.Res.HHnew.Thermal.SH.Biomass</t>
  </si>
  <si>
    <t>TES.ktoe.BE.Res.HHnew.Thermal.SH.Biomass.SH</t>
  </si>
  <si>
    <t>TES.ktoe.BE.Res.HHnew.Thermal.SH.Biomass.SH.Biomass</t>
  </si>
  <si>
    <t>TES.ktoe.BE.Res.HHnew.Thermal.SH.Biomass.SH.Elec</t>
  </si>
  <si>
    <t>TES.ktoe.BE.Res.HHnew.Thermal.SH.Biomass.SC</t>
  </si>
  <si>
    <t>TES.ktoe.BE.Res.HHnew.Thermal.SH.Biomass.SC.AC.Elec</t>
  </si>
  <si>
    <t>TES.ktoe.BE.Res.HHnew.Thermal.SH.Biomass.WH</t>
  </si>
  <si>
    <t>TES.ktoe.BE.Res.HHnew.Thermal.SH.Biomass.WH.Biomass.NoSolar.Biomass</t>
  </si>
  <si>
    <t>TES.ktoe.BE.Res.HHnew.Thermal.SH.Biomass.WH.Biomass.Solar</t>
  </si>
  <si>
    <t>TES.ktoe.BE.Res.HHnew.Thermal.SH.Biomass.WH.Biomass.Solar.Biomass</t>
  </si>
  <si>
    <t>TES.ktoe.BE.Res.HHnew.Thermal.SH.Biomass.WH.Biomass.Solar.Solar</t>
  </si>
  <si>
    <t>TES.ktoe.BE.Res.HHnew.Thermal.SH.Biomass.WH.LPG.NoSolar.LPG</t>
  </si>
  <si>
    <t>TES.ktoe.BE.Res.HHnew.Thermal.SH.Biomass.WH.LPG.Solar</t>
  </si>
  <si>
    <t>TES.ktoe.BE.Res.HHnew.Thermal.SH.Biomass.WH.LPG.Solar.LPG</t>
  </si>
  <si>
    <t>TES.ktoe.BE.Res.HHnew.Thermal.SH.Biomass.WH.LPG.Solar.Solar</t>
  </si>
  <si>
    <t>TES.ktoe.BE.Res.HHnew.Thermal.SH.Biomass.WH.Elc.NoSolar.Elec</t>
  </si>
  <si>
    <t>TES.ktoe.BE.Res.HHnew.Thermal.SH.Biomass.WH.Elc.Solar</t>
  </si>
  <si>
    <t>TES.ktoe.BE.Res.HHnew.Thermal.SH.Biomass.WH.Elc.Solar.Elec</t>
  </si>
  <si>
    <t>TES.ktoe.BE.Res.HHnew.Thermal.SH.Biomass.WH.Elc.Solar.Solar</t>
  </si>
  <si>
    <t>TES.ktoe.BE.Res.HHnew.Thermal.SH.Biomass.CO</t>
  </si>
  <si>
    <t>TES.ktoe.BE.Res.HHnew.Thermal.SH.Biomass.CO.Biomass.Biomass</t>
  </si>
  <si>
    <t>TES.ktoe.BE.Res.HHnew.Thermal.SH.Biomass.CO.LPG.LPG</t>
  </si>
  <si>
    <t>TES.ktoe.BE.Res.HHnew.Thermal.SH.Biomass.CO.Elc.Elec</t>
  </si>
  <si>
    <t>TES.ktoe.BE.Res.HHnew.Thermal.SH.Geo</t>
  </si>
  <si>
    <t>TES.ktoe.BE.Res.HHnew.Thermal.SH.Geo.SH</t>
  </si>
  <si>
    <t>TES.ktoe.BE.Res.HHnew.Thermal.SH.Geo.SH.Geo</t>
  </si>
  <si>
    <t>TES.ktoe.BE.Res.HHnew.Thermal.SH.Geo.SH.Elec</t>
  </si>
  <si>
    <t>TES.ktoe.BE.Res.HHnew.Thermal.SH.Geo.SC</t>
  </si>
  <si>
    <t>TES.ktoe.BE.Res.HHnew.Thermal.SH.Geo.SC.AC.Elec</t>
  </si>
  <si>
    <t>TES.ktoe.BE.Res.HHnew.Thermal.SH.Geo.WH</t>
  </si>
  <si>
    <t>TES.ktoe.BE.Res.HHnew.Thermal.SH.Geo.WH.Geo.NoSolar.Geo</t>
  </si>
  <si>
    <t>TES.ktoe.BE.Res.HHnew.Thermal.SH.Geo.WH.Geo.Solar</t>
  </si>
  <si>
    <t>TES.ktoe.BE.Res.HHnew.Thermal.SH.Geo.WH.Geo.Solar.Geo</t>
  </si>
  <si>
    <t>TES.ktoe.BE.Res.HHnew.Thermal.SH.Geo.WH.Geo.Solar.Solar</t>
  </si>
  <si>
    <t>TES.ktoe.BE.Res.HHnew.Thermal.SH.Geo.WH.Elc.NoSolar.Elec</t>
  </si>
  <si>
    <t>TES.ktoe.BE.Res.HHnew.Thermal.SH.Geo.WH.Elc.Solar</t>
  </si>
  <si>
    <t>TES.ktoe.BE.Res.HHnew.Thermal.SH.Geo.WH.Elc.Solar.Elec</t>
  </si>
  <si>
    <t>TES.ktoe.BE.Res.HHnew.Thermal.SH.Geo.WH.Elc.Solar.Solar</t>
  </si>
  <si>
    <t>TES.ktoe.BE.Res.HHnew.Thermal.SH.Geo.CO</t>
  </si>
  <si>
    <t>TES.ktoe.BE.Res.HHnew.Thermal.SH.Geo.CO.LPG.LPG</t>
  </si>
  <si>
    <t>TES.ktoe.BE.Res.HHnew.Thermal.SH.Geo.CO.Elc.Elec</t>
  </si>
  <si>
    <t>TES.ktoe.BE.Res.HHnew.Thermal.SH.DistrHeat</t>
  </si>
  <si>
    <t>TES.ktoe.BE.Res.HHnew.Thermal.SH.DistrHeat.SH</t>
  </si>
  <si>
    <t>TES.ktoe.BE.Res.HHnew.Thermal.SH.DistrHeat.SH.Steam_Distr</t>
  </si>
  <si>
    <t>TES.ktoe.BE.Res.HHnew.Thermal.SH.DistrHeat.SH.Elec</t>
  </si>
  <si>
    <t>TES.ktoe.BE.Res.HHnew.Thermal.SH.DistrHeat.SC</t>
  </si>
  <si>
    <t>TES.ktoe.BE.Res.HHnew.Thermal.SH.DistrHeat.SC.AC.Elec</t>
  </si>
  <si>
    <t>TES.ktoe.BE.Res.HHnew.Thermal.SH.DistrHeat.WH</t>
  </si>
  <si>
    <t>TES.ktoe.BE.Res.HHnew.Thermal.SH.DistrHeat.WH.DistrHeat.NoSolar.Steam_Distr</t>
  </si>
  <si>
    <t>TES.ktoe.BE.Res.HHnew.Thermal.SH.DistrHeat.WH.DistrHeat.Solar</t>
  </si>
  <si>
    <t>TES.ktoe.BE.Res.HHnew.Thermal.SH.DistrHeat.WH.DistrHeat.Solar.Steam_Distr</t>
  </si>
  <si>
    <t>TES.ktoe.BE.Res.HHnew.Thermal.SH.DistrHeat.WH.DistrHeat.Solar.Solar</t>
  </si>
  <si>
    <t>TES.ktoe.BE.Res.HHnew.Thermal.SH.DistrHeat.WH.Elc.NoSolar.Elec</t>
  </si>
  <si>
    <t>TES.ktoe.BE.Res.HHnew.Thermal.SH.DistrHeat.WH.Elc.Solar</t>
  </si>
  <si>
    <t>TES.ktoe.BE.Res.HHnew.Thermal.SH.DistrHeat.WH.Elc.Solar.Elec</t>
  </si>
  <si>
    <t>TES.ktoe.BE.Res.HHnew.Thermal.SH.DistrHeat.WH.Elc.Solar.Solar</t>
  </si>
  <si>
    <t>TES.ktoe.BE.Res.HHnew.Thermal.SH.DistrHeat.CO</t>
  </si>
  <si>
    <t>TES.ktoe.BE.Res.HHnew.Thermal.SH.DistrHeat.CO.LPG.LPG</t>
  </si>
  <si>
    <t>TES.ktoe.BE.Res.HHnew.Thermal.SH.DistrHeat.CO.Elc.Elec</t>
  </si>
  <si>
    <t>TES.ktoe.BE.Res.HHnew.Thermal.SH.AdvElc</t>
  </si>
  <si>
    <t>TES.ktoe.BE.Res.HHnew.Thermal.SH.AdvElc.SH</t>
  </si>
  <si>
    <t>TES.ktoe.BE.Res.HHnew.Thermal.SH.AdvElc.SH.Elec</t>
  </si>
  <si>
    <t>TES.ktoe.BE.Res.HHnew.Thermal.SH.AdvElc.SC</t>
  </si>
  <si>
    <t>TES.ktoe.BE.Res.HHnew.Thermal.SH.AdvElc.SC.AC.Elec</t>
  </si>
  <si>
    <t>TES.ktoe.BE.Res.HHnew.Thermal.SH.AdvElc.WH</t>
  </si>
  <si>
    <t>TES.ktoe.BE.Res.HHnew.Thermal.SH.AdvElc.WH.LPG.NoSolar.LPG</t>
  </si>
  <si>
    <t>TES.ktoe.BE.Res.HHnew.Thermal.SH.AdvElc.WH.LPG.Solar</t>
  </si>
  <si>
    <t>TES.ktoe.BE.Res.HHnew.Thermal.SH.AdvElc.WH.LPG.Solar.LPG</t>
  </si>
  <si>
    <t>TES.ktoe.BE.Res.HHnew.Thermal.SH.AdvElc.WH.LPG.Solar.Solar</t>
  </si>
  <si>
    <t>TES.ktoe.BE.Res.HHnew.Thermal.SH.AdvElc.WH.Elc.NoSolar.Elec</t>
  </si>
  <si>
    <t>TES.ktoe.BE.Res.HHnew.Thermal.SH.AdvElc.WH.Elc.Solar</t>
  </si>
  <si>
    <t>TES.ktoe.BE.Res.HHnew.Thermal.SH.AdvElc.WH.Elc.Solar.Elec</t>
  </si>
  <si>
    <t>TES.ktoe.BE.Res.HHnew.Thermal.SH.AdvElc.WH.Elc.Solar.Solar</t>
  </si>
  <si>
    <t>TES.ktoe.BE.Res.HHnew.Thermal.SH.AdvElc.CO</t>
  </si>
  <si>
    <t>TES.ktoe.BE.Res.HHnew.Thermal.SH.AdvElc.CO.LPG.LPG</t>
  </si>
  <si>
    <t>TES.ktoe.BE.Res.HHnew.Thermal.SH.AdvElc.CO.Elc.Elec</t>
  </si>
  <si>
    <t>TES.ktoe.BE.Res.HHnew.Thermal.SH.ConvElc</t>
  </si>
  <si>
    <t>TES.ktoe.BE.Res.HHnew.Thermal.SH.ConvElc.SH</t>
  </si>
  <si>
    <t>TES.ktoe.BE.Res.HHnew.Thermal.SH.ConvElc.SH.Elec</t>
  </si>
  <si>
    <t>TES.ktoe.BE.Res.HHnew.Thermal.SH.ConvElc.SC</t>
  </si>
  <si>
    <t>TES.ktoe.BE.Res.HHnew.Thermal.SH.ConvElc.SC.AC.Elec</t>
  </si>
  <si>
    <t>TES.ktoe.BE.Res.HHnew.Thermal.SH.ConvElc.WH</t>
  </si>
  <si>
    <t>TES.ktoe.BE.Res.HHnew.Thermal.SH.ConvElc.WH.LPG.NoSolar.LPG</t>
  </si>
  <si>
    <t>TES.ktoe.BE.Res.HHnew.Thermal.SH.ConvElc.WH.LPG.Solar</t>
  </si>
  <si>
    <t>TES.ktoe.BE.Res.HHnew.Thermal.SH.ConvElc.WH.LPG.Solar.LPG</t>
  </si>
  <si>
    <t>TES.ktoe.BE.Res.HHnew.Thermal.SH.ConvElc.WH.LPG.Solar.Solar</t>
  </si>
  <si>
    <t>TES.ktoe.BE.Res.HHnew.Thermal.SH.ConvElc.WH.Elc.NoSolar.Elec</t>
  </si>
  <si>
    <t>TES.ktoe.BE.Res.HHnew.Thermal.SH.ConvElc.WH.Elc.Solar</t>
  </si>
  <si>
    <t>TES.ktoe.BE.Res.HHnew.Thermal.SH.ConvElc.WH.Elc.Solar.Elec</t>
  </si>
  <si>
    <t>TES.ktoe.BE.Res.HHnew.Thermal.SH.ConvElc.WH.Elc.Solar.Solar</t>
  </si>
  <si>
    <t>TES.ktoe.BE.Res.HHnew.Thermal.SH.ConvElc.CO</t>
  </si>
  <si>
    <t>TES.ktoe.BE.Res.HHnew.Thermal.SH.ConvElc.CO.LPG.LPG</t>
  </si>
  <si>
    <t>TES.ktoe.BE.Res.HHnew.Thermal.SH.ConvElc.CO.Elc.Elec</t>
  </si>
  <si>
    <t>BE - System efficiency indicator of new and renovated households (detailed structure)</t>
  </si>
  <si>
    <t>Eff.ratio.BE.Res.HHnew.Thermal.SH.Solids</t>
  </si>
  <si>
    <t>Eff.ratio.BE.Res.HHnew.Thermal.SH.Solids.SH</t>
  </si>
  <si>
    <t>Eff.ratio.BE.Res.HHnew.Thermal.SH.Solids.SH.Solids</t>
  </si>
  <si>
    <t>Eff.ratio.BE.Res.HHnew.Thermal.SH.Solids.SH.Elec</t>
  </si>
  <si>
    <t>Eff.ratio.BE.Res.HHnew.Thermal.SH.Solids.SC</t>
  </si>
  <si>
    <t>Eff.ratio.BE.Res.HHnew.Thermal.SH.Solids.SC.AC.Elec</t>
  </si>
  <si>
    <t>Eff.ratio.BE.Res.HHnew.Thermal.SH.Solids.WH</t>
  </si>
  <si>
    <t>Eff.ratio.BE.Res.HHnew.Thermal.SH.Solids.WH.Solids.NoSolar.Solids</t>
  </si>
  <si>
    <t>Eff.ratio.BE.Res.HHnew.Thermal.SH.Solids.WH.LPG.NoSolar.LPG</t>
  </si>
  <si>
    <t>Eff.ratio.BE.Res.HHnew.Thermal.SH.Solids.WH.LPG.Solar</t>
  </si>
  <si>
    <t>Eff.ratio.BE.Res.HHnew.Thermal.SH.Solids.WH.LPG.Solar.LPG</t>
  </si>
  <si>
    <t>Eff.ratio.BE.Res.HHnew.Thermal.SH.Solids.WH.LPG.Solar.Solar</t>
  </si>
  <si>
    <t>Eff.ratio.BE.Res.HHnew.Thermal.SH.Solids.WH.Elc.NoSolar.Elec</t>
  </si>
  <si>
    <t>Eff.ratio.BE.Res.HHnew.Thermal.SH.Solids.WH.Elc.Solar</t>
  </si>
  <si>
    <t>Eff.ratio.BE.Res.HHnew.Thermal.SH.Solids.WH.Elc.Solar.Elec</t>
  </si>
  <si>
    <t>Eff.ratio.BE.Res.HHnew.Thermal.SH.Solids.WH.Elc.Solar.Solar</t>
  </si>
  <si>
    <t>Eff.ratio.BE.Res.HHnew.Thermal.SH.Solids.CO</t>
  </si>
  <si>
    <t>Eff.ratio.BE.Res.HHnew.Thermal.SH.Solids.CO.Solids.Solids</t>
  </si>
  <si>
    <t>Eff.ratio.BE.Res.HHnew.Thermal.SH.Solids.CO.LPG.LPG</t>
  </si>
  <si>
    <t>Eff.ratio.BE.Res.HHnew.Thermal.SH.Solids.CO.Elc.Elec</t>
  </si>
  <si>
    <t>Eff.ratio.BE.Res.HHnew.Thermal.SH.LPG</t>
  </si>
  <si>
    <t>Eff.ratio.BE.Res.HHnew.Thermal.SH.LPG.SH</t>
  </si>
  <si>
    <t>Eff.ratio.BE.Res.HHnew.Thermal.SH.LPG.SH.LPG</t>
  </si>
  <si>
    <t>Eff.ratio.BE.Res.HHnew.Thermal.SH.LPG.SH.Elec</t>
  </si>
  <si>
    <t>Eff.ratio.BE.Res.HHnew.Thermal.SH.LPG.SC</t>
  </si>
  <si>
    <t>Eff.ratio.BE.Res.HHnew.Thermal.SH.LPG.SC.AC.Elec</t>
  </si>
  <si>
    <t>Eff.ratio.BE.Res.HHnew.Thermal.SH.LPG.WH</t>
  </si>
  <si>
    <t>Eff.ratio.BE.Res.HHnew.Thermal.SH.LPG.WH.LPG.NoSolar.LPG</t>
  </si>
  <si>
    <t>Eff.ratio.BE.Res.HHnew.Thermal.SH.LPG.WH.LPG.Solar</t>
  </si>
  <si>
    <t>Eff.ratio.BE.Res.HHnew.Thermal.SH.LPG.WH.LPG.Solar.LPG</t>
  </si>
  <si>
    <t>Eff.ratio.BE.Res.HHnew.Thermal.SH.LPG.WH.LPG.Solar.Solar</t>
  </si>
  <si>
    <t>Eff.ratio.BE.Res.HHnew.Thermal.SH.LPG.WH.Elc.NoSolar.Elec</t>
  </si>
  <si>
    <t>Eff.ratio.BE.Res.HHnew.Thermal.SH.LPG.WH.Elc.Solar</t>
  </si>
  <si>
    <t>Eff.ratio.BE.Res.HHnew.Thermal.SH.LPG.WH.Elc.Solar.Elec</t>
  </si>
  <si>
    <t>Eff.ratio.BE.Res.HHnew.Thermal.SH.LPG.WH.Elc.Solar.Solar</t>
  </si>
  <si>
    <t>Eff.ratio.BE.Res.HHnew.Thermal.SH.LPG.CO</t>
  </si>
  <si>
    <t>Eff.ratio.BE.Res.HHnew.Thermal.SH.LPG.CO.LPG.LPG</t>
  </si>
  <si>
    <t>Eff.ratio.BE.Res.HHnew.Thermal.SH.LPG.CO.Elc.Elec</t>
  </si>
  <si>
    <t>Eff.ratio.BE.Res.HHnew.Thermal.SH.Oil</t>
  </si>
  <si>
    <t>Eff.ratio.BE.Res.HHnew.Thermal.SH.Oil.SH</t>
  </si>
  <si>
    <t>Eff.ratio.BE.Res.HHnew.Thermal.SH.Oil.SH.Oil</t>
  </si>
  <si>
    <t>Eff.ratio.BE.Res.HHnew.Thermal.SH.Oil.SH.Elec</t>
  </si>
  <si>
    <t>Eff.ratio.BE.Res.HHnew.Thermal.SH.Oil.SC</t>
  </si>
  <si>
    <t>Eff.ratio.BE.Res.HHnew.Thermal.SH.Oil.SC.AC.Elec</t>
  </si>
  <si>
    <t>Eff.ratio.BE.Res.HHnew.Thermal.SH.Oil.WH</t>
  </si>
  <si>
    <t>Eff.ratio.BE.Res.HHnew.Thermal.SH.Oil.WH.Oil.NoSolar.Oil</t>
  </si>
  <si>
    <t>Eff.ratio.BE.Res.HHnew.Thermal.SH.Oil.WH.Oil.Solar</t>
  </si>
  <si>
    <t>Eff.ratio.BE.Res.HHnew.Thermal.SH.Oil.WH.Oil.Solar.Oil</t>
  </si>
  <si>
    <t>Eff.ratio.BE.Res.HHnew.Thermal.SH.Oil.WH.Oil.Solar.Solar</t>
  </si>
  <si>
    <t>Eff.ratio.BE.Res.HHnew.Thermal.SH.Oil.WH.Elc.NoSolar.Elec</t>
  </si>
  <si>
    <t>Eff.ratio.BE.Res.HHnew.Thermal.SH.Oil.WH.Elc.Solar</t>
  </si>
  <si>
    <t>Eff.ratio.BE.Res.HHnew.Thermal.SH.Oil.WH.Elc.Solar.Elec</t>
  </si>
  <si>
    <t>Eff.ratio.BE.Res.HHnew.Thermal.SH.Oil.WH.Elc.Solar.Solar</t>
  </si>
  <si>
    <t>Eff.ratio.BE.Res.HHnew.Thermal.SH.Oil.CO</t>
  </si>
  <si>
    <t>Eff.ratio.BE.Res.HHnew.Thermal.SH.Oil.CO.LPG.LPG</t>
  </si>
  <si>
    <t>Eff.ratio.BE.Res.HHnew.Thermal.SH.Oil.CO.Elc.Elec</t>
  </si>
  <si>
    <t>Eff.ratio.BE.Res.HHnew.Thermal.SH.Gas</t>
  </si>
  <si>
    <t>Eff.ratio.BE.Res.HHnew.Thermal.SH.Gas.SH</t>
  </si>
  <si>
    <t>Eff.ratio.BE.Res.HHnew.Thermal.SH.Gas.SH.Gas</t>
  </si>
  <si>
    <t>Eff.ratio.BE.Res.HHnew.Thermal.SH.Gas.SH.Elec</t>
  </si>
  <si>
    <t>Eff.ratio.BE.Res.HHnew.Thermal.SH.Gas.SC</t>
  </si>
  <si>
    <t>Eff.ratio.BE.Res.HHnew.Thermal.SH.Gas.SC.AC.Elec</t>
  </si>
  <si>
    <t>Eff.ratio.BE.Res.HHnew.Thermal.SH.Gas.WH</t>
  </si>
  <si>
    <t>Eff.ratio.BE.Res.HHnew.Thermal.SH.Gas.WH.Gas.NoSolar.Gas</t>
  </si>
  <si>
    <t>Eff.ratio.BE.Res.HHnew.Thermal.SH.Gas.WH.Gas.Solar</t>
  </si>
  <si>
    <t>Eff.ratio.BE.Res.HHnew.Thermal.SH.Gas.WH.Gas.Solar.Gas</t>
  </si>
  <si>
    <t>Eff.ratio.BE.Res.HHnew.Thermal.SH.Gas.WH.Gas.Solar.Solar</t>
  </si>
  <si>
    <t>Eff.ratio.BE.Res.HHnew.Thermal.SH.Gas.WH.Elc.NoSolar.Elec</t>
  </si>
  <si>
    <t>Eff.ratio.BE.Res.HHnew.Thermal.SH.Gas.WH.Elc.Solar</t>
  </si>
  <si>
    <t>Eff.ratio.BE.Res.HHnew.Thermal.SH.Gas.WH.Elc.Solar.Elec</t>
  </si>
  <si>
    <t>Eff.ratio.BE.Res.HHnew.Thermal.SH.Gas.WH.Elc.Solar.Solar</t>
  </si>
  <si>
    <t>Eff.ratio.BE.Res.HHnew.Thermal.SH.Gas.CO</t>
  </si>
  <si>
    <t>Eff.ratio.BE.Res.HHnew.Thermal.SH.Gas.CO.Gas.Gas</t>
  </si>
  <si>
    <t>Eff.ratio.BE.Res.HHnew.Thermal.SH.Gas.CO.Elc.Elec</t>
  </si>
  <si>
    <t>Eff.ratio.BE.Res.HHnew.Thermal.SH.Biomass</t>
  </si>
  <si>
    <t>Eff.ratio.BE.Res.HHnew.Thermal.SH.Biomass.SH</t>
  </si>
  <si>
    <t>Eff.ratio.BE.Res.HHnew.Thermal.SH.Biomass.SH.Biomass</t>
  </si>
  <si>
    <t>Eff.ratio.BE.Res.HHnew.Thermal.SH.Biomass.SH.Elec</t>
  </si>
  <si>
    <t>Eff.ratio.BE.Res.HHnew.Thermal.SH.Biomass.SC</t>
  </si>
  <si>
    <t>Eff.ratio.BE.Res.HHnew.Thermal.SH.Biomass.SC.AC.Elec</t>
  </si>
  <si>
    <t>Eff.ratio.BE.Res.HHnew.Thermal.SH.Biomass.WH</t>
  </si>
  <si>
    <t>Eff.ratio.BE.Res.HHnew.Thermal.SH.Biomass.WH.Biomass.NoSolar.Biomass</t>
  </si>
  <si>
    <t>Eff.ratio.BE.Res.HHnew.Thermal.SH.Biomass.WH.Biomass.Solar</t>
  </si>
  <si>
    <t>Eff.ratio.BE.Res.HHnew.Thermal.SH.Biomass.WH.Biomass.Solar.Biomass</t>
  </si>
  <si>
    <t>Eff.ratio.BE.Res.HHnew.Thermal.SH.Biomass.WH.Biomass.Solar.Solar</t>
  </si>
  <si>
    <t>Eff.ratio.BE.Res.HHnew.Thermal.SH.Biomass.WH.LPG.NoSolar.LPG</t>
  </si>
  <si>
    <t>Eff.ratio.BE.Res.HHnew.Thermal.SH.Biomass.WH.LPG.Solar</t>
  </si>
  <si>
    <t>Eff.ratio.BE.Res.HHnew.Thermal.SH.Biomass.WH.LPG.Solar.LPG</t>
  </si>
  <si>
    <t>Eff.ratio.BE.Res.HHnew.Thermal.SH.Biomass.WH.LPG.Solar.Solar</t>
  </si>
  <si>
    <t>Eff.ratio.BE.Res.HHnew.Thermal.SH.Biomass.WH.Elc.NoSolar.Elec</t>
  </si>
  <si>
    <t>Eff.ratio.BE.Res.HHnew.Thermal.SH.Biomass.WH.Elc.Solar</t>
  </si>
  <si>
    <t>Eff.ratio.BE.Res.HHnew.Thermal.SH.Biomass.WH.Elc.Solar.Elec</t>
  </si>
  <si>
    <t>Eff.ratio.BE.Res.HHnew.Thermal.SH.Biomass.WH.Elc.Solar.Solar</t>
  </si>
  <si>
    <t>Eff.ratio.BE.Res.HHnew.Thermal.SH.Biomass.CO</t>
  </si>
  <si>
    <t>Eff.ratio.BE.Res.HHnew.Thermal.SH.Biomass.CO.Biomass.Biomass</t>
  </si>
  <si>
    <t>Eff.ratio.BE.Res.HHnew.Thermal.SH.Biomass.CO.LPG.LPG</t>
  </si>
  <si>
    <t>Eff.ratio.BE.Res.HHnew.Thermal.SH.Biomass.CO.Elc.Elec</t>
  </si>
  <si>
    <t>Eff.ratio.BE.Res.HHnew.Thermal.SH.Geo</t>
  </si>
  <si>
    <t>Eff.ratio.BE.Res.HHnew.Thermal.SH.Geo.SH</t>
  </si>
  <si>
    <t>Eff.ratio.BE.Res.HHnew.Thermal.SH.Geo.SH.Geo</t>
  </si>
  <si>
    <t>Eff.ratio.BE.Res.HHnew.Thermal.SH.Geo.SH.Elec</t>
  </si>
  <si>
    <t>Eff.ratio.BE.Res.HHnew.Thermal.SH.Geo.SC</t>
  </si>
  <si>
    <t>Eff.ratio.BE.Res.HHnew.Thermal.SH.Geo.SC.AC.Elec</t>
  </si>
  <si>
    <t>Eff.ratio.BE.Res.HHnew.Thermal.SH.Geo.WH</t>
  </si>
  <si>
    <t>Eff.ratio.BE.Res.HHnew.Thermal.SH.Geo.WH.Geo.NoSolar.Geo</t>
  </si>
  <si>
    <t>Eff.ratio.BE.Res.HHnew.Thermal.SH.Geo.WH.Geo.Solar</t>
  </si>
  <si>
    <t>Eff.ratio.BE.Res.HHnew.Thermal.SH.Geo.WH.Geo.Solar.Geo</t>
  </si>
  <si>
    <t>Eff.ratio.BE.Res.HHnew.Thermal.SH.Geo.WH.Geo.Solar.Solar</t>
  </si>
  <si>
    <t>Eff.ratio.BE.Res.HHnew.Thermal.SH.Geo.WH.Elc.NoSolar.Elec</t>
  </si>
  <si>
    <t>Eff.ratio.BE.Res.HHnew.Thermal.SH.Geo.WH.Elc.Solar</t>
  </si>
  <si>
    <t>Eff.ratio.BE.Res.HHnew.Thermal.SH.Geo.WH.Elc.Solar.Elec</t>
  </si>
  <si>
    <t>Eff.ratio.BE.Res.HHnew.Thermal.SH.Geo.WH.Elc.Solar.Solar</t>
  </si>
  <si>
    <t>Eff.ratio.BE.Res.HHnew.Thermal.SH.Geo.CO</t>
  </si>
  <si>
    <t>Eff.ratio.BE.Res.HHnew.Thermal.SH.Geo.CO.LPG.LPG</t>
  </si>
  <si>
    <t>Eff.ratio.BE.Res.HHnew.Thermal.SH.Geo.CO.Elc.Elec</t>
  </si>
  <si>
    <t>Eff.ratio.BE.Res.HHnew.Thermal.SH.DistrHeat</t>
  </si>
  <si>
    <t>Eff.ratio.BE.Res.HHnew.Thermal.SH.DistrHeat.SH</t>
  </si>
  <si>
    <t>Eff.ratio.BE.Res.HHnew.Thermal.SH.DistrHeat.SH.Steam_Distr</t>
  </si>
  <si>
    <t>Eff.ratio.BE.Res.HHnew.Thermal.SH.DistrHeat.SH.Elec</t>
  </si>
  <si>
    <t>Eff.ratio.BE.Res.HHnew.Thermal.SH.DistrHeat.SC</t>
  </si>
  <si>
    <t>Eff.ratio.BE.Res.HHnew.Thermal.SH.DistrHeat.SC.AC.Elec</t>
  </si>
  <si>
    <t>Eff.ratio.BE.Res.HHnew.Thermal.SH.DistrHeat.WH</t>
  </si>
  <si>
    <t>Eff.ratio.BE.Res.HHnew.Thermal.SH.DistrHeat.WH.DistrHeat.NoSolar.Steam_Distr</t>
  </si>
  <si>
    <t>Eff.ratio.BE.Res.HHnew.Thermal.SH.DistrHeat.WH.DistrHeat.Solar</t>
  </si>
  <si>
    <t>Eff.ratio.BE.Res.HHnew.Thermal.SH.DistrHeat.WH.DistrHeat.Solar.Steam_Distr</t>
  </si>
  <si>
    <t>Eff.ratio.BE.Res.HHnew.Thermal.SH.DistrHeat.WH.DistrHeat.Solar.Solar</t>
  </si>
  <si>
    <t>Eff.ratio.BE.Res.HHnew.Thermal.SH.DistrHeat.WH.Elc.NoSolar.Elec</t>
  </si>
  <si>
    <t>Eff.ratio.BE.Res.HHnew.Thermal.SH.DistrHeat.WH.Elc.Solar</t>
  </si>
  <si>
    <t>Eff.ratio.BE.Res.HHnew.Thermal.SH.DistrHeat.WH.Elc.Solar.Elec</t>
  </si>
  <si>
    <t>Eff.ratio.BE.Res.HHnew.Thermal.SH.DistrHeat.WH.Elc.Solar.Solar</t>
  </si>
  <si>
    <t>Eff.ratio.BE.Res.HHnew.Thermal.SH.DistrHeat.CO</t>
  </si>
  <si>
    <t>Eff.ratio.BE.Res.HHnew.Thermal.SH.DistrHeat.CO.LPG.LPG</t>
  </si>
  <si>
    <t>Eff.ratio.BE.Res.HHnew.Thermal.SH.DistrHeat.CO.Elc.Elec</t>
  </si>
  <si>
    <t>Eff.ratio.BE.Res.HHnew.Thermal.SH.AdvElc</t>
  </si>
  <si>
    <t>Eff.ratio.BE.Res.HHnew.Thermal.SH.AdvElc.SH</t>
  </si>
  <si>
    <t>Eff.ratio.BE.Res.HHnew.Thermal.SH.AdvElc.SH.Elec</t>
  </si>
  <si>
    <t>Eff.ratio.BE.Res.HHnew.Thermal.SH.AdvElc.SC</t>
  </si>
  <si>
    <t>Eff.ratio.BE.Res.HHnew.Thermal.SH.AdvElc.SC.AC.Elec</t>
  </si>
  <si>
    <t>Eff.ratio.BE.Res.HHnew.Thermal.SH.AdvElc.WH</t>
  </si>
  <si>
    <t>Eff.ratio.BE.Res.HHnew.Thermal.SH.AdvElc.WH.LPG.NoSolar.LPG</t>
  </si>
  <si>
    <t>Eff.ratio.BE.Res.HHnew.Thermal.SH.AdvElc.WH.LPG.Solar</t>
  </si>
  <si>
    <t>Eff.ratio.BE.Res.HHnew.Thermal.SH.AdvElc.WH.LPG.Solar.LPG</t>
  </si>
  <si>
    <t>Eff.ratio.BE.Res.HHnew.Thermal.SH.AdvElc.WH.LPG.Solar.Solar</t>
  </si>
  <si>
    <t>Eff.ratio.BE.Res.HHnew.Thermal.SH.AdvElc.WH.Elc.NoSolar.Elec</t>
  </si>
  <si>
    <t>Eff.ratio.BE.Res.HHnew.Thermal.SH.AdvElc.WH.Elc.Solar</t>
  </si>
  <si>
    <t>Eff.ratio.BE.Res.HHnew.Thermal.SH.AdvElc.WH.Elc.Solar.Elec</t>
  </si>
  <si>
    <t>Eff.ratio.BE.Res.HHnew.Thermal.SH.AdvElc.WH.Elc.Solar.Solar</t>
  </si>
  <si>
    <t>Eff.ratio.BE.Res.HHnew.Thermal.SH.AdvElc.CO</t>
  </si>
  <si>
    <t>Eff.ratio.BE.Res.HHnew.Thermal.SH.AdvElc.CO.LPG.LPG</t>
  </si>
  <si>
    <t>Eff.ratio.BE.Res.HHnew.Thermal.SH.AdvElc.CO.Elc.Elec</t>
  </si>
  <si>
    <t>Eff.ratio.BE.Res.HHnew.Thermal.SH.ConvElc</t>
  </si>
  <si>
    <t>Eff.ratio.BE.Res.HHnew.Thermal.SH.ConvElc.SH</t>
  </si>
  <si>
    <t>Eff.ratio.BE.Res.HHnew.Thermal.SH.ConvElc.SH.Elec</t>
  </si>
  <si>
    <t>Eff.ratio.BE.Res.HHnew.Thermal.SH.ConvElc.SC</t>
  </si>
  <si>
    <t>Eff.ratio.BE.Res.HHnew.Thermal.SH.ConvElc.SC.AC.Elec</t>
  </si>
  <si>
    <t>Eff.ratio.BE.Res.HHnew.Thermal.SH.ConvElc.WH</t>
  </si>
  <si>
    <t>Eff.ratio.BE.Res.HHnew.Thermal.SH.ConvElc.WH.LPG.NoSolar.LPG</t>
  </si>
  <si>
    <t>Eff.ratio.BE.Res.HHnew.Thermal.SH.ConvElc.WH.LPG.Solar</t>
  </si>
  <si>
    <t>Eff.ratio.BE.Res.HHnew.Thermal.SH.ConvElc.WH.LPG.Solar.LPG</t>
  </si>
  <si>
    <t>Eff.ratio.BE.Res.HHnew.Thermal.SH.ConvElc.WH.LPG.Solar.Solar</t>
  </si>
  <si>
    <t>Eff.ratio.BE.Res.HHnew.Thermal.SH.ConvElc.WH.Elc.NoSolar.Elec</t>
  </si>
  <si>
    <t>Eff.ratio.BE.Res.HHnew.Thermal.SH.ConvElc.WH.Elc.Solar</t>
  </si>
  <si>
    <t>Eff.ratio.BE.Res.HHnew.Thermal.SH.ConvElc.WH.Elc.Solar.Elec</t>
  </si>
  <si>
    <t>Eff.ratio.BE.Res.HHnew.Thermal.SH.ConvElc.WH.Elc.Solar.Solar</t>
  </si>
  <si>
    <t>Eff.ratio.BE.Res.HHnew.Thermal.SH.ConvElc.CO</t>
  </si>
  <si>
    <t>Eff.ratio.BE.Res.HHnew.Thermal.SH.ConvElc.CO.LPG.LPG</t>
  </si>
  <si>
    <t>Eff.ratio.BE.Res.HHnew.Thermal.SH.ConvElc.CO.Elc.Elec</t>
  </si>
  <si>
    <t>BE - CO2 emissions in new and renovated households (detailed structure)</t>
  </si>
  <si>
    <t>EMI.ktCO2.BE.Res.HHnew.Thermal.SH.Solids</t>
  </si>
  <si>
    <t>EMI.ktCO2.BE.Res.HHnew.Thermal.SH.Solids.SH</t>
  </si>
  <si>
    <t>EMI.ktCO2.BE.Res.HHnew.Thermal.SH.Solids.SH.Solids</t>
  </si>
  <si>
    <t>EMI.ktCO2.BE.Res.HHnew.Thermal.SH.Solids.SH.Elec</t>
  </si>
  <si>
    <t>EMI.ktCO2.BE.Res.HHnew.Thermal.SH.Solids.SC</t>
  </si>
  <si>
    <t>EMI.ktCO2.BE.Res.HHnew.Thermal.SH.Solids.SC.AC.Elec</t>
  </si>
  <si>
    <t>EMI.ktCO2.BE.Res.HHnew.Thermal.SH.Solids.WH</t>
  </si>
  <si>
    <t>EMI.ktCO2.BE.Res.HHnew.Thermal.SH.Solids.WH.Solids.NoSolar.Solids</t>
  </si>
  <si>
    <t>EMI.ktCO2.BE.Res.HHnew.Thermal.SH.Solids.WH.LPG.NoSolar.LPG</t>
  </si>
  <si>
    <t>EMI.ktCO2.BE.Res.HHnew.Thermal.SH.Solids.WH.LPG.Solar</t>
  </si>
  <si>
    <t>EMI.ktCO2.BE.Res.HHnew.Thermal.SH.Solids.WH.LPG.Solar.LPG</t>
  </si>
  <si>
    <t>EMI.ktCO2.BE.Res.HHnew.Thermal.SH.Solids.WH.LPG.Solar.Solar</t>
  </si>
  <si>
    <t>EMI.ktCO2.BE.Res.HHnew.Thermal.SH.Solids.WH.Elc.NoSolar.Elec</t>
  </si>
  <si>
    <t>EMI.ktCO2.BE.Res.HHnew.Thermal.SH.Solids.WH.Elc.Solar</t>
  </si>
  <si>
    <t>EMI.ktCO2.BE.Res.HHnew.Thermal.SH.Solids.WH.Elc.Solar.Elec</t>
  </si>
  <si>
    <t>EMI.ktCO2.BE.Res.HHnew.Thermal.SH.Solids.WH.Elc.Solar.Solar</t>
  </si>
  <si>
    <t>EMI.ktCO2.BE.Res.HHnew.Thermal.SH.Solids.CO</t>
  </si>
  <si>
    <t>EMI.ktCO2.BE.Res.HHnew.Thermal.SH.Solids.CO.Solids.Solids</t>
  </si>
  <si>
    <t>EMI.ktCO2.BE.Res.HHnew.Thermal.SH.Solids.CO.LPG.LPG</t>
  </si>
  <si>
    <t>EMI.ktCO2.BE.Res.HHnew.Thermal.SH.Solids.CO.Elc.Elec</t>
  </si>
  <si>
    <t>EMI.ktCO2.BE.Res.HHnew.Thermal.SH.LPG</t>
  </si>
  <si>
    <t>EMI.ktCO2.BE.Res.HHnew.Thermal.SH.LPG.SH</t>
  </si>
  <si>
    <t>EMI.ktCO2.BE.Res.HHnew.Thermal.SH.LPG.SH.LPG</t>
  </si>
  <si>
    <t>EMI.ktCO2.BE.Res.HHnew.Thermal.SH.LPG.SH.Elec</t>
  </si>
  <si>
    <t>EMI.ktCO2.BE.Res.HHnew.Thermal.SH.LPG.SC</t>
  </si>
  <si>
    <t>EMI.ktCO2.BE.Res.HHnew.Thermal.SH.LPG.SC.AC.Elec</t>
  </si>
  <si>
    <t>EMI.ktCO2.BE.Res.HHnew.Thermal.SH.LPG.WH</t>
  </si>
  <si>
    <t>EMI.ktCO2.BE.Res.HHnew.Thermal.SH.LPG.WH.LPG.NoSolar.LPG</t>
  </si>
  <si>
    <t>EMI.ktCO2.BE.Res.HHnew.Thermal.SH.LPG.WH.LPG.Solar</t>
  </si>
  <si>
    <t>EMI.ktCO2.BE.Res.HHnew.Thermal.SH.LPG.WH.LPG.Solar.LPG</t>
  </si>
  <si>
    <t>EMI.ktCO2.BE.Res.HHnew.Thermal.SH.LPG.WH.LPG.Solar.Solar</t>
  </si>
  <si>
    <t>EMI.ktCO2.BE.Res.HHnew.Thermal.SH.LPG.WH.Elc.NoSolar.Elec</t>
  </si>
  <si>
    <t>EMI.ktCO2.BE.Res.HHnew.Thermal.SH.LPG.WH.Elc.Solar</t>
  </si>
  <si>
    <t>EMI.ktCO2.BE.Res.HHnew.Thermal.SH.LPG.WH.Elc.Solar.Elec</t>
  </si>
  <si>
    <t>EMI.ktCO2.BE.Res.HHnew.Thermal.SH.LPG.WH.Elc.Solar.Solar</t>
  </si>
  <si>
    <t>EMI.ktCO2.BE.Res.HHnew.Thermal.SH.LPG.CO</t>
  </si>
  <si>
    <t>EMI.ktCO2.BE.Res.HHnew.Thermal.SH.LPG.CO.LPG.LPG</t>
  </si>
  <si>
    <t>EMI.ktCO2.BE.Res.HHnew.Thermal.SH.LPG.CO.Elc.Elec</t>
  </si>
  <si>
    <t>EMI.ktCO2.BE.Res.HHnew.Thermal.SH.Oil</t>
  </si>
  <si>
    <t>EMI.ktCO2.BE.Res.HHnew.Thermal.SH.Oil.SH</t>
  </si>
  <si>
    <t>EMI.ktCO2.BE.Res.HHnew.Thermal.SH.Oil.SH.Oil</t>
  </si>
  <si>
    <t>EMI.ktCO2.BE.Res.HHnew.Thermal.SH.Oil.SH.Elec</t>
  </si>
  <si>
    <t>EMI.ktCO2.BE.Res.HHnew.Thermal.SH.Oil.SC</t>
  </si>
  <si>
    <t>EMI.ktCO2.BE.Res.HHnew.Thermal.SH.Oil.SC.AC.Elec</t>
  </si>
  <si>
    <t>EMI.ktCO2.BE.Res.HHnew.Thermal.SH.Oil.WH</t>
  </si>
  <si>
    <t>EMI.ktCO2.BE.Res.HHnew.Thermal.SH.Oil.WH.Oil.NoSolar.Oil</t>
  </si>
  <si>
    <t>EMI.ktCO2.BE.Res.HHnew.Thermal.SH.Oil.WH.Oil.Solar</t>
  </si>
  <si>
    <t>EMI.ktCO2.BE.Res.HHnew.Thermal.SH.Oil.WH.Oil.Solar.Oil</t>
  </si>
  <si>
    <t>EMI.ktCO2.BE.Res.HHnew.Thermal.SH.Oil.WH.Oil.Solar.Solar</t>
  </si>
  <si>
    <t>EMI.ktCO2.BE.Res.HHnew.Thermal.SH.Oil.WH.Elc.NoSolar.Elec</t>
  </si>
  <si>
    <t>EMI.ktCO2.BE.Res.HHnew.Thermal.SH.Oil.WH.Elc.Solar</t>
  </si>
  <si>
    <t>EMI.ktCO2.BE.Res.HHnew.Thermal.SH.Oil.WH.Elc.Solar.Elec</t>
  </si>
  <si>
    <t>EMI.ktCO2.BE.Res.HHnew.Thermal.SH.Oil.WH.Elc.Solar.Solar</t>
  </si>
  <si>
    <t>EMI.ktCO2.BE.Res.HHnew.Thermal.SH.Oil.CO</t>
  </si>
  <si>
    <t>EMI.ktCO2.BE.Res.HHnew.Thermal.SH.Oil.CO.LPG.LPG</t>
  </si>
  <si>
    <t>EMI.ktCO2.BE.Res.HHnew.Thermal.SH.Oil.CO.Elc.Elec</t>
  </si>
  <si>
    <t>EMI.ktCO2.BE.Res.HHnew.Thermal.SH.Gas</t>
  </si>
  <si>
    <t>EMI.ktCO2.BE.Res.HHnew.Thermal.SH.Gas.SH</t>
  </si>
  <si>
    <t>EMI.ktCO2.BE.Res.HHnew.Thermal.SH.Gas.SH.Gas</t>
  </si>
  <si>
    <t>EMI.ktCO2.BE.Res.HHnew.Thermal.SH.Gas.SH.Elec</t>
  </si>
  <si>
    <t>EMI.ktCO2.BE.Res.HHnew.Thermal.SH.Gas.SC</t>
  </si>
  <si>
    <t>EMI.ktCO2.BE.Res.HHnew.Thermal.SH.Gas.SC.AC.Elec</t>
  </si>
  <si>
    <t>EMI.ktCO2.BE.Res.HHnew.Thermal.SH.Gas.WH</t>
  </si>
  <si>
    <t>EMI.ktCO2.BE.Res.HHnew.Thermal.SH.Gas.WH.Gas.NoSolar.Gas</t>
  </si>
  <si>
    <t>EMI.ktCO2.BE.Res.HHnew.Thermal.SH.Gas.WH.Gas.Solar</t>
  </si>
  <si>
    <t>EMI.ktCO2.BE.Res.HHnew.Thermal.SH.Gas.WH.Gas.Solar.Gas</t>
  </si>
  <si>
    <t>EMI.ktCO2.BE.Res.HHnew.Thermal.SH.Gas.WH.Gas.Solar.Solar</t>
  </si>
  <si>
    <t>EMI.ktCO2.BE.Res.HHnew.Thermal.SH.Gas.WH.Elc.NoSolar.Elec</t>
  </si>
  <si>
    <t>EMI.ktCO2.BE.Res.HHnew.Thermal.SH.Gas.WH.Elc.Solar</t>
  </si>
  <si>
    <t>EMI.ktCO2.BE.Res.HHnew.Thermal.SH.Gas.WH.Elc.Solar.Elec</t>
  </si>
  <si>
    <t>EMI.ktCO2.BE.Res.HHnew.Thermal.SH.Gas.WH.Elc.Solar.Solar</t>
  </si>
  <si>
    <t>EMI.ktCO2.BE.Res.HHnew.Thermal.SH.Gas.CO</t>
  </si>
  <si>
    <t>EMI.ktCO2.BE.Res.HHnew.Thermal.SH.Gas.CO.Gas.Gas</t>
  </si>
  <si>
    <t>EMI.ktCO2.BE.Res.HHnew.Thermal.SH.Gas.CO.Elc.Elec</t>
  </si>
  <si>
    <t>EMI.ktCO2.BE.Res.HHnew.Thermal.SH.Biomass</t>
  </si>
  <si>
    <t>EMI.ktCO2.BE.Res.HHnew.Thermal.SH.Biomass.SH</t>
  </si>
  <si>
    <t>EMI.ktCO2.BE.Res.HHnew.Thermal.SH.Biomass.SH.Biomass</t>
  </si>
  <si>
    <t>EMI.ktCO2.BE.Res.HHnew.Thermal.SH.Biomass.SH.Elec</t>
  </si>
  <si>
    <t>EMI.ktCO2.BE.Res.HHnew.Thermal.SH.Biomass.SC</t>
  </si>
  <si>
    <t>EMI.ktCO2.BE.Res.HHnew.Thermal.SH.Biomass.SC.AC.Elec</t>
  </si>
  <si>
    <t>EMI.ktCO2.BE.Res.HHnew.Thermal.SH.Biomass.WH</t>
  </si>
  <si>
    <t>EMI.ktCO2.BE.Res.HHnew.Thermal.SH.Biomass.WH.Biomass.NoSolar.Biomass</t>
  </si>
  <si>
    <t>EMI.ktCO2.BE.Res.HHnew.Thermal.SH.Biomass.WH.Biomass.Solar</t>
  </si>
  <si>
    <t>EMI.ktCO2.BE.Res.HHnew.Thermal.SH.Biomass.WH.Biomass.Solar.Biomass</t>
  </si>
  <si>
    <t>EMI.ktCO2.BE.Res.HHnew.Thermal.SH.Biomass.WH.Biomass.Solar.Solar</t>
  </si>
  <si>
    <t>EMI.ktCO2.BE.Res.HHnew.Thermal.SH.Biomass.WH.LPG.NoSolar.LPG</t>
  </si>
  <si>
    <t>EMI.ktCO2.BE.Res.HHnew.Thermal.SH.Biomass.WH.LPG.Solar</t>
  </si>
  <si>
    <t>EMI.ktCO2.BE.Res.HHnew.Thermal.SH.Biomass.WH.LPG.Solar.LPG</t>
  </si>
  <si>
    <t>EMI.ktCO2.BE.Res.HHnew.Thermal.SH.Biomass.WH.LPG.Solar.Solar</t>
  </si>
  <si>
    <t>EMI.ktCO2.BE.Res.HHnew.Thermal.SH.Biomass.WH.Elc.NoSolar.Elec</t>
  </si>
  <si>
    <t>EMI.ktCO2.BE.Res.HHnew.Thermal.SH.Biomass.WH.Elc.Solar</t>
  </si>
  <si>
    <t>EMI.ktCO2.BE.Res.HHnew.Thermal.SH.Biomass.WH.Elc.Solar.Elec</t>
  </si>
  <si>
    <t>EMI.ktCO2.BE.Res.HHnew.Thermal.SH.Biomass.WH.Elc.Solar.Solar</t>
  </si>
  <si>
    <t>EMI.ktCO2.BE.Res.HHnew.Thermal.SH.Biomass.CO</t>
  </si>
  <si>
    <t>EMI.ktCO2.BE.Res.HHnew.Thermal.SH.Biomass.CO.Biomass.Biomass</t>
  </si>
  <si>
    <t>EMI.ktCO2.BE.Res.HHnew.Thermal.SH.Biomass.CO.LPG.LPG</t>
  </si>
  <si>
    <t>EMI.ktCO2.BE.Res.HHnew.Thermal.SH.Biomass.CO.Elc.Elec</t>
  </si>
  <si>
    <t>EMI.ktCO2.BE.Res.HHnew.Thermal.SH.Geo</t>
  </si>
  <si>
    <t>EMI.ktCO2.BE.Res.HHnew.Thermal.SH.Geo.SH</t>
  </si>
  <si>
    <t>EMI.ktCO2.BE.Res.HHnew.Thermal.SH.Geo.SH.Geo</t>
  </si>
  <si>
    <t>EMI.ktCO2.BE.Res.HHnew.Thermal.SH.Geo.SH.Elec</t>
  </si>
  <si>
    <t>EMI.ktCO2.BE.Res.HHnew.Thermal.SH.Geo.SC</t>
  </si>
  <si>
    <t>EMI.ktCO2.BE.Res.HHnew.Thermal.SH.Geo.SC.AC.Elec</t>
  </si>
  <si>
    <t>EMI.ktCO2.BE.Res.HHnew.Thermal.SH.Geo.WH</t>
  </si>
  <si>
    <t>EMI.ktCO2.BE.Res.HHnew.Thermal.SH.Geo.WH.Geo.NoSolar.Geo</t>
  </si>
  <si>
    <t>EMI.ktCO2.BE.Res.HHnew.Thermal.SH.Geo.WH.Geo.Solar</t>
  </si>
  <si>
    <t>EMI.ktCO2.BE.Res.HHnew.Thermal.SH.Geo.WH.Geo.Solar.Geo</t>
  </si>
  <si>
    <t>EMI.ktCO2.BE.Res.HHnew.Thermal.SH.Geo.WH.Geo.Solar.Solar</t>
  </si>
  <si>
    <t>EMI.ktCO2.BE.Res.HHnew.Thermal.SH.Geo.WH.Elc.NoSolar.Elec</t>
  </si>
  <si>
    <t>EMI.ktCO2.BE.Res.HHnew.Thermal.SH.Geo.WH.Elc.Solar</t>
  </si>
  <si>
    <t>EMI.ktCO2.BE.Res.HHnew.Thermal.SH.Geo.WH.Elc.Solar.Elec</t>
  </si>
  <si>
    <t>EMI.ktCO2.BE.Res.HHnew.Thermal.SH.Geo.WH.Elc.Solar.Solar</t>
  </si>
  <si>
    <t>EMI.ktCO2.BE.Res.HHnew.Thermal.SH.Geo.CO</t>
  </si>
  <si>
    <t>EMI.ktCO2.BE.Res.HHnew.Thermal.SH.Geo.CO.LPG.LPG</t>
  </si>
  <si>
    <t>EMI.ktCO2.BE.Res.HHnew.Thermal.SH.Geo.CO.Elc.Elec</t>
  </si>
  <si>
    <t>EMI.ktCO2.BE.Res.HHnew.Thermal.SH.DistrHeat</t>
  </si>
  <si>
    <t>EMI.ktCO2.BE.Res.HHnew.Thermal.SH.DistrHeat.SH</t>
  </si>
  <si>
    <t>EMI.ktCO2.BE.Res.HHnew.Thermal.SH.DistrHeat.SH.Steam_Distr</t>
  </si>
  <si>
    <t>EMI.ktCO2.BE.Res.HHnew.Thermal.SH.DistrHeat.SH.Elec</t>
  </si>
  <si>
    <t>EMI.ktCO2.BE.Res.HHnew.Thermal.SH.DistrHeat.SC</t>
  </si>
  <si>
    <t>EMI.ktCO2.BE.Res.HHnew.Thermal.SH.DistrHeat.SC.AC.Elec</t>
  </si>
  <si>
    <t>EMI.ktCO2.BE.Res.HHnew.Thermal.SH.DistrHeat.WH</t>
  </si>
  <si>
    <t>EMI.ktCO2.BE.Res.HHnew.Thermal.SH.DistrHeat.WH.DistrHeat.NoSolar.Steam_Distr</t>
  </si>
  <si>
    <t>EMI.ktCO2.BE.Res.HHnew.Thermal.SH.DistrHeat.WH.DistrHeat.Solar</t>
  </si>
  <si>
    <t>EMI.ktCO2.BE.Res.HHnew.Thermal.SH.DistrHeat.WH.DistrHeat.Solar.Steam_Distr</t>
  </si>
  <si>
    <t>EMI.ktCO2.BE.Res.HHnew.Thermal.SH.DistrHeat.WH.DistrHeat.Solar.Solar</t>
  </si>
  <si>
    <t>EMI.ktCO2.BE.Res.HHnew.Thermal.SH.DistrHeat.WH.Elc.NoSolar.Elec</t>
  </si>
  <si>
    <t>EMI.ktCO2.BE.Res.HHnew.Thermal.SH.DistrHeat.WH.Elc.Solar</t>
  </si>
  <si>
    <t>EMI.ktCO2.BE.Res.HHnew.Thermal.SH.DistrHeat.WH.Elc.Solar.Elec</t>
  </si>
  <si>
    <t>EMI.ktCO2.BE.Res.HHnew.Thermal.SH.DistrHeat.WH.Elc.Solar.Solar</t>
  </si>
  <si>
    <t>EMI.ktCO2.BE.Res.HHnew.Thermal.SH.DistrHeat.CO</t>
  </si>
  <si>
    <t>EMI.ktCO2.BE.Res.HHnew.Thermal.SH.DistrHeat.CO.LPG.LPG</t>
  </si>
  <si>
    <t>EMI.ktCO2.BE.Res.HHnew.Thermal.SH.DistrHeat.CO.Elc.Elec</t>
  </si>
  <si>
    <t>EMI.ktCO2.BE.Res.HHnew.Thermal.SH.AdvElc</t>
  </si>
  <si>
    <t>EMI.ktCO2.BE.Res.HHnew.Thermal.SH.AdvElc.SH</t>
  </si>
  <si>
    <t>EMI.ktCO2.BE.Res.HHnew.Thermal.SH.AdvElc.SH.Elec</t>
  </si>
  <si>
    <t>EMI.ktCO2.BE.Res.HHnew.Thermal.SH.AdvElc.SC</t>
  </si>
  <si>
    <t>EMI.ktCO2.BE.Res.HHnew.Thermal.SH.AdvElc.SC.AC.Elec</t>
  </si>
  <si>
    <t>EMI.ktCO2.BE.Res.HHnew.Thermal.SH.AdvElc.WH</t>
  </si>
  <si>
    <t>EMI.ktCO2.BE.Res.HHnew.Thermal.SH.AdvElc.WH.LPG.NoSolar.LPG</t>
  </si>
  <si>
    <t>EMI.ktCO2.BE.Res.HHnew.Thermal.SH.AdvElc.WH.LPG.Solar</t>
  </si>
  <si>
    <t>EMI.ktCO2.BE.Res.HHnew.Thermal.SH.AdvElc.WH.LPG.Solar.LPG</t>
  </si>
  <si>
    <t>EMI.ktCO2.BE.Res.HHnew.Thermal.SH.AdvElc.WH.LPG.Solar.Solar</t>
  </si>
  <si>
    <t>EMI.ktCO2.BE.Res.HHnew.Thermal.SH.AdvElc.WH.Elc.NoSolar.Elec</t>
  </si>
  <si>
    <t>EMI.ktCO2.BE.Res.HHnew.Thermal.SH.AdvElc.WH.Elc.Solar</t>
  </si>
  <si>
    <t>EMI.ktCO2.BE.Res.HHnew.Thermal.SH.AdvElc.WH.Elc.Solar.Elec</t>
  </si>
  <si>
    <t>EMI.ktCO2.BE.Res.HHnew.Thermal.SH.AdvElc.WH.Elc.Solar.Solar</t>
  </si>
  <si>
    <t>EMI.ktCO2.BE.Res.HHnew.Thermal.SH.AdvElc.CO</t>
  </si>
  <si>
    <t>EMI.ktCO2.BE.Res.HHnew.Thermal.SH.AdvElc.CO.LPG.LPG</t>
  </si>
  <si>
    <t>EMI.ktCO2.BE.Res.HHnew.Thermal.SH.AdvElc.CO.Elc.Elec</t>
  </si>
  <si>
    <t>EMI.ktCO2.BE.Res.HHnew.Thermal.SH.ConvElc</t>
  </si>
  <si>
    <t>EMI.ktCO2.BE.Res.HHnew.Thermal.SH.ConvElc.SH</t>
  </si>
  <si>
    <t>EMI.ktCO2.BE.Res.HHnew.Thermal.SH.ConvElc.SH.Elec</t>
  </si>
  <si>
    <t>EMI.ktCO2.BE.Res.HHnew.Thermal.SH.ConvElc.SC</t>
  </si>
  <si>
    <t>EMI.ktCO2.BE.Res.HHnew.Thermal.SH.ConvElc.SC.AC.Elec</t>
  </si>
  <si>
    <t>EMI.ktCO2.BE.Res.HHnew.Thermal.SH.ConvElc.WH</t>
  </si>
  <si>
    <t>EMI.ktCO2.BE.Res.HHnew.Thermal.SH.ConvElc.WH.LPG.NoSolar.LPG</t>
  </si>
  <si>
    <t>EMI.ktCO2.BE.Res.HHnew.Thermal.SH.ConvElc.WH.LPG.Solar</t>
  </si>
  <si>
    <t>EMI.ktCO2.BE.Res.HHnew.Thermal.SH.ConvElc.WH.LPG.Solar.LPG</t>
  </si>
  <si>
    <t>EMI.ktCO2.BE.Res.HHnew.Thermal.SH.ConvElc.WH.LPG.Solar.Solar</t>
  </si>
  <si>
    <t>EMI.ktCO2.BE.Res.HHnew.Thermal.SH.ConvElc.WH.Elc.NoSolar.Elec</t>
  </si>
  <si>
    <t>EMI.ktCO2.BE.Res.HHnew.Thermal.SH.ConvElc.WH.Elc.Solar</t>
  </si>
  <si>
    <t>EMI.ktCO2.BE.Res.HHnew.Thermal.SH.ConvElc.WH.Elc.Solar.Elec</t>
  </si>
  <si>
    <t>EMI.ktCO2.BE.Res.HHnew.Thermal.SH.ConvElc.WH.Elc.Solar.Solar</t>
  </si>
  <si>
    <t>EMI.ktCO2.BE.Res.HHnew.Thermal.SH.ConvElc.CO</t>
  </si>
  <si>
    <t>EMI.ktCO2.BE.Res.HHnew.Thermal.SH.ConvElc.CO.LPG.LPG</t>
  </si>
  <si>
    <t>EMI.ktCO2.BE.Res.HHnew.Thermal.SH.ConvElc.CO.Elc.Elec</t>
  </si>
  <si>
    <t>BE - Final energy consumption of new and renovated households (detailed structure)</t>
  </si>
  <si>
    <t>FEC_per_household.kWh.BE.Res.HHnew.Thermal.SH.Solids</t>
  </si>
  <si>
    <t>FEC_per_household.kWh.BE.Res.HHnew.Thermal.SH.Solids.SH</t>
  </si>
  <si>
    <t>FEC_per_household.kWh.BE.Res.HHnew.Thermal.SH.Solids.SH.Solids</t>
  </si>
  <si>
    <t>FEC_per_household.kWh.BE.Res.HHnew.Thermal.SH.Solids.SH.Elec</t>
  </si>
  <si>
    <t>FEC_per_household.kWh.BE.Res.HHnew.Thermal.SH.Solids.SC</t>
  </si>
  <si>
    <t>FEC_per_household.kWh.BE.Res.HHnew.Thermal.SH.Solids.SC.AC.Elec</t>
  </si>
  <si>
    <t>FEC_per_household.kWh.BE.Res.HHnew.Thermal.SH.Solids.WH</t>
  </si>
  <si>
    <t>FEC_per_household.kWh.BE.Res.HHnew.Thermal.SH.Solids.WH.Solids.NoSolar.Solids</t>
  </si>
  <si>
    <t>FEC_per_household.kWh.BE.Res.HHnew.Thermal.SH.Solids.WH.LPG.NoSolar.LPG</t>
  </si>
  <si>
    <t>FEC_per_household.kWh.BE.Res.HHnew.Thermal.SH.Solids.WH.LPG.Solar</t>
  </si>
  <si>
    <t>FEC_per_household.kWh.BE.Res.HHnew.Thermal.SH.Solids.WH.LPG.Solar.LPG</t>
  </si>
  <si>
    <t>FEC_per_household.kWh.BE.Res.HHnew.Thermal.SH.Solids.WH.LPG.Solar.Solar</t>
  </si>
  <si>
    <t>FEC_per_household.kWh.BE.Res.HHnew.Thermal.SH.Solids.WH.Elc.NoSolar.Elec</t>
  </si>
  <si>
    <t>FEC_per_household.kWh.BE.Res.HHnew.Thermal.SH.Solids.WH.Elc.Solar</t>
  </si>
  <si>
    <t>FEC_per_household.kWh.BE.Res.HHnew.Thermal.SH.Solids.WH.Elc.Solar.Elec</t>
  </si>
  <si>
    <t>FEC_per_household.kWh.BE.Res.HHnew.Thermal.SH.Solids.WH.Elc.Solar.Solar</t>
  </si>
  <si>
    <t>FEC_per_household.kWh.BE.Res.HHnew.Thermal.SH.Solids.CO</t>
  </si>
  <si>
    <t>FEC_per_household.kWh.BE.Res.HHnew.Thermal.SH.Solids.CO.Solids.Solids</t>
  </si>
  <si>
    <t>FEC_per_household.kWh.BE.Res.HHnew.Thermal.SH.Solids.CO.LPG.LPG</t>
  </si>
  <si>
    <t>FEC_per_household.kWh.BE.Res.HHnew.Thermal.SH.Solids.CO.Elc.Elec</t>
  </si>
  <si>
    <t>FEC_per_household.kWh.BE.Res.HHnew.Thermal.SH.LPG</t>
  </si>
  <si>
    <t>FEC_per_household.kWh.BE.Res.HHnew.Thermal.SH.LPG.SH</t>
  </si>
  <si>
    <t>FEC_per_household.kWh.BE.Res.HHnew.Thermal.SH.LPG.SH.LPG</t>
  </si>
  <si>
    <t>FEC_per_household.kWh.BE.Res.HHnew.Thermal.SH.LPG.SH.Elec</t>
  </si>
  <si>
    <t>FEC_per_household.kWh.BE.Res.HHnew.Thermal.SH.LPG.SC</t>
  </si>
  <si>
    <t>FEC_per_household.kWh.BE.Res.HHnew.Thermal.SH.LPG.SC.AC.Elec</t>
  </si>
  <si>
    <t>FEC_per_household.kWh.BE.Res.HHnew.Thermal.SH.LPG.WH</t>
  </si>
  <si>
    <t>FEC_per_household.kWh.BE.Res.HHnew.Thermal.SH.LPG.WH.LPG.NoSolar.LPG</t>
  </si>
  <si>
    <t>FEC_per_household.kWh.BE.Res.HHnew.Thermal.SH.LPG.WH.LPG.Solar</t>
  </si>
  <si>
    <t>FEC_per_household.kWh.BE.Res.HHnew.Thermal.SH.LPG.WH.LPG.Solar.LPG</t>
  </si>
  <si>
    <t>FEC_per_household.kWh.BE.Res.HHnew.Thermal.SH.LPG.WH.LPG.Solar.Solar</t>
  </si>
  <si>
    <t>FEC_per_household.kWh.BE.Res.HHnew.Thermal.SH.LPG.WH.Elc.NoSolar.Elec</t>
  </si>
  <si>
    <t>FEC_per_household.kWh.BE.Res.HHnew.Thermal.SH.LPG.WH.Elc.Solar</t>
  </si>
  <si>
    <t>FEC_per_household.kWh.BE.Res.HHnew.Thermal.SH.LPG.WH.Elc.Solar.Elec</t>
  </si>
  <si>
    <t>FEC_per_household.kWh.BE.Res.HHnew.Thermal.SH.LPG.WH.Elc.Solar.Solar</t>
  </si>
  <si>
    <t>FEC_per_household.kWh.BE.Res.HHnew.Thermal.SH.LPG.CO</t>
  </si>
  <si>
    <t>FEC_per_household.kWh.BE.Res.HHnew.Thermal.SH.LPG.CO.LPG.LPG</t>
  </si>
  <si>
    <t>FEC_per_household.kWh.BE.Res.HHnew.Thermal.SH.LPG.CO.Elc.Elec</t>
  </si>
  <si>
    <t>FEC_per_household.kWh.BE.Res.HHnew.Thermal.SH.Oil</t>
  </si>
  <si>
    <t>FEC_per_household.kWh.BE.Res.HHnew.Thermal.SH.Oil.SH</t>
  </si>
  <si>
    <t>FEC_per_household.kWh.BE.Res.HHnew.Thermal.SH.Oil.SH.Oil</t>
  </si>
  <si>
    <t>FEC_per_household.kWh.BE.Res.HHnew.Thermal.SH.Oil.SH.Elec</t>
  </si>
  <si>
    <t>FEC_per_household.kWh.BE.Res.HHnew.Thermal.SH.Oil.SC</t>
  </si>
  <si>
    <t>FEC_per_household.kWh.BE.Res.HHnew.Thermal.SH.Oil.SC.AC.Elec</t>
  </si>
  <si>
    <t>FEC_per_household.kWh.BE.Res.HHnew.Thermal.SH.Oil.WH</t>
  </si>
  <si>
    <t>FEC_per_household.kWh.BE.Res.HHnew.Thermal.SH.Oil.WH.Oil.NoSolar.Oil</t>
  </si>
  <si>
    <t>FEC_per_household.kWh.BE.Res.HHnew.Thermal.SH.Oil.WH.Oil.Solar</t>
  </si>
  <si>
    <t>FEC_per_household.kWh.BE.Res.HHnew.Thermal.SH.Oil.WH.Oil.Solar.Oil</t>
  </si>
  <si>
    <t>FEC_per_household.kWh.BE.Res.HHnew.Thermal.SH.Oil.WH.Oil.Solar.Solar</t>
  </si>
  <si>
    <t>FEC_per_household.kWh.BE.Res.HHnew.Thermal.SH.Oil.WH.Elc.NoSolar.Elec</t>
  </si>
  <si>
    <t>FEC_per_household.kWh.BE.Res.HHnew.Thermal.SH.Oil.WH.Elc.Solar</t>
  </si>
  <si>
    <t>FEC_per_household.kWh.BE.Res.HHnew.Thermal.SH.Oil.WH.Elc.Solar.Elec</t>
  </si>
  <si>
    <t>FEC_per_household.kWh.BE.Res.HHnew.Thermal.SH.Oil.WH.Elc.Solar.Solar</t>
  </si>
  <si>
    <t>FEC_per_household.kWh.BE.Res.HHnew.Thermal.SH.Oil.CO</t>
  </si>
  <si>
    <t>FEC_per_household.kWh.BE.Res.HHnew.Thermal.SH.Oil.CO.LPG.LPG</t>
  </si>
  <si>
    <t>FEC_per_household.kWh.BE.Res.HHnew.Thermal.SH.Oil.CO.Elc.Elec</t>
  </si>
  <si>
    <t>FEC_per_household.kWh.BE.Res.HHnew.Thermal.SH.Gas</t>
  </si>
  <si>
    <t>FEC_per_household.kWh.BE.Res.HHnew.Thermal.SH.Gas.SH</t>
  </si>
  <si>
    <t>FEC_per_household.kWh.BE.Res.HHnew.Thermal.SH.Gas.SH.Gas</t>
  </si>
  <si>
    <t>FEC_per_household.kWh.BE.Res.HHnew.Thermal.SH.Gas.SH.Elec</t>
  </si>
  <si>
    <t>FEC_per_household.kWh.BE.Res.HHnew.Thermal.SH.Gas.SC</t>
  </si>
  <si>
    <t>FEC_per_household.kWh.BE.Res.HHnew.Thermal.SH.Gas.SC.AC.Elec</t>
  </si>
  <si>
    <t>FEC_per_household.kWh.BE.Res.HHnew.Thermal.SH.Gas.WH</t>
  </si>
  <si>
    <t>FEC_per_household.kWh.BE.Res.HHnew.Thermal.SH.Gas.WH.Gas.NoSolar.Gas</t>
  </si>
  <si>
    <t>FEC_per_household.kWh.BE.Res.HHnew.Thermal.SH.Gas.WH.Gas.Solar</t>
  </si>
  <si>
    <t>FEC_per_household.kWh.BE.Res.HHnew.Thermal.SH.Gas.WH.Gas.Solar.Gas</t>
  </si>
  <si>
    <t>FEC_per_household.kWh.BE.Res.HHnew.Thermal.SH.Gas.WH.Gas.Solar.Solar</t>
  </si>
  <si>
    <t>FEC_per_household.kWh.BE.Res.HHnew.Thermal.SH.Gas.WH.Elc.NoSolar.Elec</t>
  </si>
  <si>
    <t>FEC_per_household.kWh.BE.Res.HHnew.Thermal.SH.Gas.WH.Elc.Solar</t>
  </si>
  <si>
    <t>FEC_per_household.kWh.BE.Res.HHnew.Thermal.SH.Gas.WH.Elc.Solar.Elec</t>
  </si>
  <si>
    <t>FEC_per_household.kWh.BE.Res.HHnew.Thermal.SH.Gas.WH.Elc.Solar.Solar</t>
  </si>
  <si>
    <t>FEC_per_household.kWh.BE.Res.HHnew.Thermal.SH.Gas.CO</t>
  </si>
  <si>
    <t>FEC_per_household.kWh.BE.Res.HHnew.Thermal.SH.Gas.CO.Gas.Gas</t>
  </si>
  <si>
    <t>FEC_per_household.kWh.BE.Res.HHnew.Thermal.SH.Gas.CO.Elc.Elec</t>
  </si>
  <si>
    <t>FEC_per_household.kWh.BE.Res.HHnew.Thermal.SH.Biomass</t>
  </si>
  <si>
    <t>FEC_per_household.kWh.BE.Res.HHnew.Thermal.SH.Biomass.SH</t>
  </si>
  <si>
    <t>FEC_per_household.kWh.BE.Res.HHnew.Thermal.SH.Biomass.SH.Biomass</t>
  </si>
  <si>
    <t>FEC_per_household.kWh.BE.Res.HHnew.Thermal.SH.Biomass.SH.Elec</t>
  </si>
  <si>
    <t>FEC_per_household.kWh.BE.Res.HHnew.Thermal.SH.Biomass.SC</t>
  </si>
  <si>
    <t>FEC_per_household.kWh.BE.Res.HHnew.Thermal.SH.Biomass.SC.AC.Elec</t>
  </si>
  <si>
    <t>FEC_per_household.kWh.BE.Res.HHnew.Thermal.SH.Biomass.WH</t>
  </si>
  <si>
    <t>FEC_per_household.kWh.BE.Res.HHnew.Thermal.SH.Biomass.WH.Biomass.NoSolar.Biomass</t>
  </si>
  <si>
    <t>FEC_per_household.kWh.BE.Res.HHnew.Thermal.SH.Biomass.WH.Biomass.Solar</t>
  </si>
  <si>
    <t>FEC_per_household.kWh.BE.Res.HHnew.Thermal.SH.Biomass.WH.Biomass.Solar.Biomass</t>
  </si>
  <si>
    <t>FEC_per_household.kWh.BE.Res.HHnew.Thermal.SH.Biomass.WH.Biomass.Solar.Solar</t>
  </si>
  <si>
    <t>FEC_per_household.kWh.BE.Res.HHnew.Thermal.SH.Biomass.WH.LPG.NoSolar.LPG</t>
  </si>
  <si>
    <t>FEC_per_household.kWh.BE.Res.HHnew.Thermal.SH.Biomass.WH.LPG.Solar</t>
  </si>
  <si>
    <t>FEC_per_household.kWh.BE.Res.HHnew.Thermal.SH.Biomass.WH.LPG.Solar.LPG</t>
  </si>
  <si>
    <t>FEC_per_household.kWh.BE.Res.HHnew.Thermal.SH.Biomass.WH.LPG.Solar.Solar</t>
  </si>
  <si>
    <t>FEC_per_household.kWh.BE.Res.HHnew.Thermal.SH.Biomass.WH.Elc.NoSolar.Elec</t>
  </si>
  <si>
    <t>FEC_per_household.kWh.BE.Res.HHnew.Thermal.SH.Biomass.WH.Elc.Solar</t>
  </si>
  <si>
    <t>FEC_per_household.kWh.BE.Res.HHnew.Thermal.SH.Biomass.WH.Elc.Solar.Elec</t>
  </si>
  <si>
    <t>FEC_per_household.kWh.BE.Res.HHnew.Thermal.SH.Biomass.WH.Elc.Solar.Solar</t>
  </si>
  <si>
    <t>FEC_per_household.kWh.BE.Res.HHnew.Thermal.SH.Biomass.CO</t>
  </si>
  <si>
    <t>FEC_per_household.kWh.BE.Res.HHnew.Thermal.SH.Biomass.CO.Biomass.Biomass</t>
  </si>
  <si>
    <t>FEC_per_household.kWh.BE.Res.HHnew.Thermal.SH.Biomass.CO.LPG.LPG</t>
  </si>
  <si>
    <t>FEC_per_household.kWh.BE.Res.HHnew.Thermal.SH.Biomass.CO.Elc.Elec</t>
  </si>
  <si>
    <t>FEC_per_household.kWh.BE.Res.HHnew.Thermal.SH.Geo</t>
  </si>
  <si>
    <t>FEC_per_household.kWh.BE.Res.HHnew.Thermal.SH.Geo.SH</t>
  </si>
  <si>
    <t>FEC_per_household.kWh.BE.Res.HHnew.Thermal.SH.Geo.SH.Geo</t>
  </si>
  <si>
    <t>FEC_per_household.kWh.BE.Res.HHnew.Thermal.SH.Geo.SH.Elec</t>
  </si>
  <si>
    <t>FEC_per_household.kWh.BE.Res.HHnew.Thermal.SH.Geo.SC</t>
  </si>
  <si>
    <t>FEC_per_household.kWh.BE.Res.HHnew.Thermal.SH.Geo.SC.AC.Elec</t>
  </si>
  <si>
    <t>FEC_per_household.kWh.BE.Res.HHnew.Thermal.SH.Geo.WH</t>
  </si>
  <si>
    <t>FEC_per_household.kWh.BE.Res.HHnew.Thermal.SH.Geo.WH.Geo.NoSolar.Geo</t>
  </si>
  <si>
    <t>FEC_per_household.kWh.BE.Res.HHnew.Thermal.SH.Geo.WH.Geo.Solar</t>
  </si>
  <si>
    <t>FEC_per_household.kWh.BE.Res.HHnew.Thermal.SH.Geo.WH.Geo.Solar.Geo</t>
  </si>
  <si>
    <t>FEC_per_household.kWh.BE.Res.HHnew.Thermal.SH.Geo.WH.Geo.Solar.Solar</t>
  </si>
  <si>
    <t>FEC_per_household.kWh.BE.Res.HHnew.Thermal.SH.Geo.WH.Elc.NoSolar.Elec</t>
  </si>
  <si>
    <t>FEC_per_household.kWh.BE.Res.HHnew.Thermal.SH.Geo.WH.Elc.Solar</t>
  </si>
  <si>
    <t>FEC_per_household.kWh.BE.Res.HHnew.Thermal.SH.Geo.WH.Elc.Solar.Elec</t>
  </si>
  <si>
    <t>FEC_per_household.kWh.BE.Res.HHnew.Thermal.SH.Geo.WH.Elc.Solar.Solar</t>
  </si>
  <si>
    <t>FEC_per_household.kWh.BE.Res.HHnew.Thermal.SH.Geo.CO</t>
  </si>
  <si>
    <t>FEC_per_household.kWh.BE.Res.HHnew.Thermal.SH.Geo.CO.LPG.LPG</t>
  </si>
  <si>
    <t>FEC_per_household.kWh.BE.Res.HHnew.Thermal.SH.Geo.CO.Elc.Elec</t>
  </si>
  <si>
    <t>FEC_per_household.kWh.BE.Res.HHnew.Thermal.SH.DistrHeat</t>
  </si>
  <si>
    <t>FEC_per_household.kWh.BE.Res.HHnew.Thermal.SH.DistrHeat.SH</t>
  </si>
  <si>
    <t>FEC_per_household.kWh.BE.Res.HHnew.Thermal.SH.DistrHeat.SH.Steam_Distr</t>
  </si>
  <si>
    <t>FEC_per_household.kWh.BE.Res.HHnew.Thermal.SH.DistrHeat.SH.Elec</t>
  </si>
  <si>
    <t>FEC_per_household.kWh.BE.Res.HHnew.Thermal.SH.DistrHeat.SC</t>
  </si>
  <si>
    <t>FEC_per_household.kWh.BE.Res.HHnew.Thermal.SH.DistrHeat.SC.AC.Elec</t>
  </si>
  <si>
    <t>FEC_per_household.kWh.BE.Res.HHnew.Thermal.SH.DistrHeat.WH</t>
  </si>
  <si>
    <t>FEC_per_household.kWh.BE.Res.HHnew.Thermal.SH.DistrHeat.WH.DistrHeat.NoSolar.Steam_Distr</t>
  </si>
  <si>
    <t>FEC_per_household.kWh.BE.Res.HHnew.Thermal.SH.DistrHeat.WH.DistrHeat.Solar</t>
  </si>
  <si>
    <t>FEC_per_household.kWh.BE.Res.HHnew.Thermal.SH.DistrHeat.WH.DistrHeat.Solar.Steam_Distr</t>
  </si>
  <si>
    <t>FEC_per_household.kWh.BE.Res.HHnew.Thermal.SH.DistrHeat.WH.DistrHeat.Solar.Solar</t>
  </si>
  <si>
    <t>FEC_per_household.kWh.BE.Res.HHnew.Thermal.SH.DistrHeat.WH.Elc.NoSolar.Elec</t>
  </si>
  <si>
    <t>FEC_per_household.kWh.BE.Res.HHnew.Thermal.SH.DistrHeat.WH.Elc.Solar</t>
  </si>
  <si>
    <t>FEC_per_household.kWh.BE.Res.HHnew.Thermal.SH.DistrHeat.WH.Elc.Solar.Elec</t>
  </si>
  <si>
    <t>FEC_per_household.kWh.BE.Res.HHnew.Thermal.SH.DistrHeat.WH.Elc.Solar.Solar</t>
  </si>
  <si>
    <t>FEC_per_household.kWh.BE.Res.HHnew.Thermal.SH.DistrHeat.CO</t>
  </si>
  <si>
    <t>FEC_per_household.kWh.BE.Res.HHnew.Thermal.SH.DistrHeat.CO.LPG.LPG</t>
  </si>
  <si>
    <t>FEC_per_household.kWh.BE.Res.HHnew.Thermal.SH.DistrHeat.CO.Elc.Elec</t>
  </si>
  <si>
    <t>FEC_per_household.kWh.BE.Res.HHnew.Thermal.SH.AdvElc</t>
  </si>
  <si>
    <t>FEC_per_household.kWh.BE.Res.HHnew.Thermal.SH.AdvElc.SH</t>
  </si>
  <si>
    <t>FEC_per_household.kWh.BE.Res.HHnew.Thermal.SH.AdvElc.SH.Elec</t>
  </si>
  <si>
    <t>FEC_per_household.kWh.BE.Res.HHnew.Thermal.SH.AdvElc.SC</t>
  </si>
  <si>
    <t>FEC_per_household.kWh.BE.Res.HHnew.Thermal.SH.AdvElc.SC.AC.Elec</t>
  </si>
  <si>
    <t>FEC_per_household.kWh.BE.Res.HHnew.Thermal.SH.AdvElc.WH</t>
  </si>
  <si>
    <t>FEC_per_household.kWh.BE.Res.HHnew.Thermal.SH.AdvElc.WH.LPG.NoSolar.LPG</t>
  </si>
  <si>
    <t>FEC_per_household.kWh.BE.Res.HHnew.Thermal.SH.AdvElc.WH.LPG.Solar</t>
  </si>
  <si>
    <t>FEC_per_household.kWh.BE.Res.HHnew.Thermal.SH.AdvElc.WH.LPG.Solar.LPG</t>
  </si>
  <si>
    <t>FEC_per_household.kWh.BE.Res.HHnew.Thermal.SH.AdvElc.WH.LPG.Solar.Solar</t>
  </si>
  <si>
    <t>FEC_per_household.kWh.BE.Res.HHnew.Thermal.SH.AdvElc.WH.Elc.NoSolar.Elec</t>
  </si>
  <si>
    <t>FEC_per_household.kWh.BE.Res.HHnew.Thermal.SH.AdvElc.WH.Elc.Solar</t>
  </si>
  <si>
    <t>FEC_per_household.kWh.BE.Res.HHnew.Thermal.SH.AdvElc.WH.Elc.Solar.Elec</t>
  </si>
  <si>
    <t>FEC_per_household.kWh.BE.Res.HHnew.Thermal.SH.AdvElc.WH.Elc.Solar.Solar</t>
  </si>
  <si>
    <t>FEC_per_household.kWh.BE.Res.HHnew.Thermal.SH.AdvElc.CO</t>
  </si>
  <si>
    <t>FEC_per_household.kWh.BE.Res.HHnew.Thermal.SH.AdvElc.CO.LPG.LPG</t>
  </si>
  <si>
    <t>FEC_per_household.kWh.BE.Res.HHnew.Thermal.SH.AdvElc.CO.Elc.Elec</t>
  </si>
  <si>
    <t>FEC_per_household.kWh.BE.Res.HHnew.Thermal.SH.ConvElc</t>
  </si>
  <si>
    <t>FEC_per_household.kWh.BE.Res.HHnew.Thermal.SH.ConvElc.SH</t>
  </si>
  <si>
    <t>FEC_per_household.kWh.BE.Res.HHnew.Thermal.SH.ConvElc.SH.Elec</t>
  </si>
  <si>
    <t>FEC_per_household.kWh.BE.Res.HHnew.Thermal.SH.ConvElc.SC</t>
  </si>
  <si>
    <t>FEC_per_household.kWh.BE.Res.HHnew.Thermal.SH.ConvElc.SC.AC.Elec</t>
  </si>
  <si>
    <t>FEC_per_household.kWh.BE.Res.HHnew.Thermal.SH.ConvElc.WH</t>
  </si>
  <si>
    <t>FEC_per_household.kWh.BE.Res.HHnew.Thermal.SH.ConvElc.WH.LPG.NoSolar.LPG</t>
  </si>
  <si>
    <t>FEC_per_household.kWh.BE.Res.HHnew.Thermal.SH.ConvElc.WH.LPG.Solar</t>
  </si>
  <si>
    <t>FEC_per_household.kWh.BE.Res.HHnew.Thermal.SH.ConvElc.WH.LPG.Solar.LPG</t>
  </si>
  <si>
    <t>FEC_per_household.kWh.BE.Res.HHnew.Thermal.SH.ConvElc.WH.LPG.Solar.Solar</t>
  </si>
  <si>
    <t>FEC_per_household.kWh.BE.Res.HHnew.Thermal.SH.ConvElc.WH.Elc.NoSolar.Elec</t>
  </si>
  <si>
    <t>FEC_per_household.kWh.BE.Res.HHnew.Thermal.SH.ConvElc.WH.Elc.Solar</t>
  </si>
  <si>
    <t>FEC_per_household.kWh.BE.Res.HHnew.Thermal.SH.ConvElc.WH.Elc.Solar.Elec</t>
  </si>
  <si>
    <t>FEC_per_household.kWh.BE.Res.HHnew.Thermal.SH.ConvElc.WH.Elc.Solar.Solar</t>
  </si>
  <si>
    <t>FEC_per_household.kWh.BE.Res.HHnew.Thermal.SH.ConvElc.CO</t>
  </si>
  <si>
    <t>FEC_per_household.kWh.BE.Res.HHnew.Thermal.SH.ConvElc.CO.LPG.LPG</t>
  </si>
  <si>
    <t>FEC_per_household.kWh.BE.Res.HHnew.Thermal.SH.ConvElc.CO.Elc.Elec</t>
  </si>
  <si>
    <t>BE - Thermal energy service of new and renovated households (detailed structure)</t>
  </si>
  <si>
    <t>TES_per_household.kWh.BE.Res.HHnew.Thermal.SH.Solids</t>
  </si>
  <si>
    <t>TES_per_household.kWh.BE.Res.HHnew.Thermal.SH.Solids.SH</t>
  </si>
  <si>
    <t>TES_per_household.kWh.BE.Res.HHnew.Thermal.SH.Solids.SH.Solids</t>
  </si>
  <si>
    <t>TES_per_household.kWh.BE.Res.HHnew.Thermal.SH.Solids.SH.Elec</t>
  </si>
  <si>
    <t>TES_per_household.kWh.BE.Res.HHnew.Thermal.SH.Solids.SC</t>
  </si>
  <si>
    <t>TES_per_household.kWh.BE.Res.HHnew.Thermal.SH.Solids.SC.AC.Elec</t>
  </si>
  <si>
    <t>TES_per_household.kWh.BE.Res.HHnew.Thermal.SH.Solids.WH</t>
  </si>
  <si>
    <t>TES_per_household.kWh.BE.Res.HHnew.Thermal.SH.Solids.WH.Solids.NoSolar.Solids</t>
  </si>
  <si>
    <t>TES_per_household.kWh.BE.Res.HHnew.Thermal.SH.Solids.WH.LPG.NoSolar.LPG</t>
  </si>
  <si>
    <t>TES_per_household.kWh.BE.Res.HHnew.Thermal.SH.Solids.WH.LPG.Solar</t>
  </si>
  <si>
    <t>TES_per_household.kWh.BE.Res.HHnew.Thermal.SH.Solids.WH.LPG.Solar.LPG</t>
  </si>
  <si>
    <t>TES_per_household.kWh.BE.Res.HHnew.Thermal.SH.Solids.WH.LPG.Solar.Solar</t>
  </si>
  <si>
    <t>TES_per_household.kWh.BE.Res.HHnew.Thermal.SH.Solids.WH.Elc.NoSolar.Elec</t>
  </si>
  <si>
    <t>TES_per_household.kWh.BE.Res.HHnew.Thermal.SH.Solids.WH.Elc.Solar</t>
  </si>
  <si>
    <t>TES_per_household.kWh.BE.Res.HHnew.Thermal.SH.Solids.WH.Elc.Solar.Elec</t>
  </si>
  <si>
    <t>TES_per_household.kWh.BE.Res.HHnew.Thermal.SH.Solids.WH.Elc.Solar.Solar</t>
  </si>
  <si>
    <t>TES_per_household.kWh.BE.Res.HHnew.Thermal.SH.Solids.CO</t>
  </si>
  <si>
    <t>TES_per_household.kWh.BE.Res.HHnew.Thermal.SH.Solids.CO.Solids.Solids</t>
  </si>
  <si>
    <t>TES_per_household.kWh.BE.Res.HHnew.Thermal.SH.Solids.CO.LPG.LPG</t>
  </si>
  <si>
    <t>TES_per_household.kWh.BE.Res.HHnew.Thermal.SH.Solids.CO.Elc.Elec</t>
  </si>
  <si>
    <t>TES_per_household.kWh.BE.Res.HHnew.Thermal.SH.LPG</t>
  </si>
  <si>
    <t>TES_per_household.kWh.BE.Res.HHnew.Thermal.SH.LPG.SH</t>
  </si>
  <si>
    <t>TES_per_household.kWh.BE.Res.HHnew.Thermal.SH.LPG.SH.LPG</t>
  </si>
  <si>
    <t>TES_per_household.kWh.BE.Res.HHnew.Thermal.SH.LPG.SH.Elec</t>
  </si>
  <si>
    <t>TES_per_household.kWh.BE.Res.HHnew.Thermal.SH.LPG.SC</t>
  </si>
  <si>
    <t>TES_per_household.kWh.BE.Res.HHnew.Thermal.SH.LPG.SC.AC.Elec</t>
  </si>
  <si>
    <t>TES_per_household.kWh.BE.Res.HHnew.Thermal.SH.LPG.WH</t>
  </si>
  <si>
    <t>TES_per_household.kWh.BE.Res.HHnew.Thermal.SH.LPG.WH.LPG.NoSolar.LPG</t>
  </si>
  <si>
    <t>TES_per_household.kWh.BE.Res.HHnew.Thermal.SH.LPG.WH.LPG.Solar</t>
  </si>
  <si>
    <t>TES_per_household.kWh.BE.Res.HHnew.Thermal.SH.LPG.WH.LPG.Solar.LPG</t>
  </si>
  <si>
    <t>TES_per_household.kWh.BE.Res.HHnew.Thermal.SH.LPG.WH.LPG.Solar.Solar</t>
  </si>
  <si>
    <t>TES_per_household.kWh.BE.Res.HHnew.Thermal.SH.LPG.WH.Elc.NoSolar.Elec</t>
  </si>
  <si>
    <t>TES_per_household.kWh.BE.Res.HHnew.Thermal.SH.LPG.WH.Elc.Solar</t>
  </si>
  <si>
    <t>TES_per_household.kWh.BE.Res.HHnew.Thermal.SH.LPG.WH.Elc.Solar.Elec</t>
  </si>
  <si>
    <t>TES_per_household.kWh.BE.Res.HHnew.Thermal.SH.LPG.WH.Elc.Solar.Solar</t>
  </si>
  <si>
    <t>TES_per_household.kWh.BE.Res.HHnew.Thermal.SH.LPG.CO</t>
  </si>
  <si>
    <t>TES_per_household.kWh.BE.Res.HHnew.Thermal.SH.LPG.CO.LPG.LPG</t>
  </si>
  <si>
    <t>TES_per_household.kWh.BE.Res.HHnew.Thermal.SH.LPG.CO.Elc.Elec</t>
  </si>
  <si>
    <t>TES_per_household.kWh.BE.Res.HHnew.Thermal.SH.Oil</t>
  </si>
  <si>
    <t>TES_per_household.kWh.BE.Res.HHnew.Thermal.SH.Oil.SH</t>
  </si>
  <si>
    <t>TES_per_household.kWh.BE.Res.HHnew.Thermal.SH.Oil.SH.Oil</t>
  </si>
  <si>
    <t>TES_per_household.kWh.BE.Res.HHnew.Thermal.SH.Oil.SH.Elec</t>
  </si>
  <si>
    <t>TES_per_household.kWh.BE.Res.HHnew.Thermal.SH.Oil.SC</t>
  </si>
  <si>
    <t>TES_per_household.kWh.BE.Res.HHnew.Thermal.SH.Oil.SC.AC.Elec</t>
  </si>
  <si>
    <t>TES_per_household.kWh.BE.Res.HHnew.Thermal.SH.Oil.WH</t>
  </si>
  <si>
    <t>TES_per_household.kWh.BE.Res.HHnew.Thermal.SH.Oil.WH.Oil.NoSolar.Oil</t>
  </si>
  <si>
    <t>TES_per_household.kWh.BE.Res.HHnew.Thermal.SH.Oil.WH.Oil.Solar</t>
  </si>
  <si>
    <t>TES_per_household.kWh.BE.Res.HHnew.Thermal.SH.Oil.WH.Oil.Solar.Oil</t>
  </si>
  <si>
    <t>TES_per_household.kWh.BE.Res.HHnew.Thermal.SH.Oil.WH.Oil.Solar.Solar</t>
  </si>
  <si>
    <t>TES_per_household.kWh.BE.Res.HHnew.Thermal.SH.Oil.WH.Elc.NoSolar.Elec</t>
  </si>
  <si>
    <t>TES_per_household.kWh.BE.Res.HHnew.Thermal.SH.Oil.WH.Elc.Solar</t>
  </si>
  <si>
    <t>TES_per_household.kWh.BE.Res.HHnew.Thermal.SH.Oil.WH.Elc.Solar.Elec</t>
  </si>
  <si>
    <t>TES_per_household.kWh.BE.Res.HHnew.Thermal.SH.Oil.WH.Elc.Solar.Solar</t>
  </si>
  <si>
    <t>TES_per_household.kWh.BE.Res.HHnew.Thermal.SH.Oil.CO</t>
  </si>
  <si>
    <t>TES_per_household.kWh.BE.Res.HHnew.Thermal.SH.Oil.CO.LPG.LPG</t>
  </si>
  <si>
    <t>TES_per_household.kWh.BE.Res.HHnew.Thermal.SH.Oil.CO.Elc.Elec</t>
  </si>
  <si>
    <t>TES_per_household.kWh.BE.Res.HHnew.Thermal.SH.Gas</t>
  </si>
  <si>
    <t>TES_per_household.kWh.BE.Res.HHnew.Thermal.SH.Gas.SH</t>
  </si>
  <si>
    <t>TES_per_household.kWh.BE.Res.HHnew.Thermal.SH.Gas.SH.Gas</t>
  </si>
  <si>
    <t>TES_per_household.kWh.BE.Res.HHnew.Thermal.SH.Gas.SH.Elec</t>
  </si>
  <si>
    <t>TES_per_household.kWh.BE.Res.HHnew.Thermal.SH.Gas.SC</t>
  </si>
  <si>
    <t>TES_per_household.kWh.BE.Res.HHnew.Thermal.SH.Gas.SC.AC.Elec</t>
  </si>
  <si>
    <t>TES_per_household.kWh.BE.Res.HHnew.Thermal.SH.Gas.WH</t>
  </si>
  <si>
    <t>TES_per_household.kWh.BE.Res.HHnew.Thermal.SH.Gas.WH.Gas.NoSolar.Gas</t>
  </si>
  <si>
    <t>TES_per_household.kWh.BE.Res.HHnew.Thermal.SH.Gas.WH.Gas.Solar</t>
  </si>
  <si>
    <t>TES_per_household.kWh.BE.Res.HHnew.Thermal.SH.Gas.WH.Gas.Solar.Gas</t>
  </si>
  <si>
    <t>TES_per_household.kWh.BE.Res.HHnew.Thermal.SH.Gas.WH.Gas.Solar.Solar</t>
  </si>
  <si>
    <t>TES_per_household.kWh.BE.Res.HHnew.Thermal.SH.Gas.WH.Elc.NoSolar.Elec</t>
  </si>
  <si>
    <t>TES_per_household.kWh.BE.Res.HHnew.Thermal.SH.Gas.WH.Elc.Solar</t>
  </si>
  <si>
    <t>TES_per_household.kWh.BE.Res.HHnew.Thermal.SH.Gas.WH.Elc.Solar.Elec</t>
  </si>
  <si>
    <t>TES_per_household.kWh.BE.Res.HHnew.Thermal.SH.Gas.WH.Elc.Solar.Solar</t>
  </si>
  <si>
    <t>TES_per_household.kWh.BE.Res.HHnew.Thermal.SH.Gas.CO</t>
  </si>
  <si>
    <t>TES_per_household.kWh.BE.Res.HHnew.Thermal.SH.Gas.CO.Gas.Gas</t>
  </si>
  <si>
    <t>TES_per_household.kWh.BE.Res.HHnew.Thermal.SH.Gas.CO.Elc.Elec</t>
  </si>
  <si>
    <t>TES_per_household.kWh.BE.Res.HHnew.Thermal.SH.Biomass</t>
  </si>
  <si>
    <t>TES_per_household.kWh.BE.Res.HHnew.Thermal.SH.Biomass.SH</t>
  </si>
  <si>
    <t>TES_per_household.kWh.BE.Res.HHnew.Thermal.SH.Biomass.SH.Biomass</t>
  </si>
  <si>
    <t>TES_per_household.kWh.BE.Res.HHnew.Thermal.SH.Biomass.SH.Elec</t>
  </si>
  <si>
    <t>TES_per_household.kWh.BE.Res.HHnew.Thermal.SH.Biomass.SC</t>
  </si>
  <si>
    <t>TES_per_household.kWh.BE.Res.HHnew.Thermal.SH.Biomass.SC.AC.Elec</t>
  </si>
  <si>
    <t>TES_per_household.kWh.BE.Res.HHnew.Thermal.SH.Biomass.WH</t>
  </si>
  <si>
    <t>TES_per_household.kWh.BE.Res.HHnew.Thermal.SH.Biomass.WH.Biomass.NoSolar.Biomass</t>
  </si>
  <si>
    <t>TES_per_household.kWh.BE.Res.HHnew.Thermal.SH.Biomass.WH.Biomass.Solar</t>
  </si>
  <si>
    <t>TES_per_household.kWh.BE.Res.HHnew.Thermal.SH.Biomass.WH.Biomass.Solar.Biomass</t>
  </si>
  <si>
    <t>TES_per_household.kWh.BE.Res.HHnew.Thermal.SH.Biomass.WH.Biomass.Solar.Solar</t>
  </si>
  <si>
    <t>TES_per_household.kWh.BE.Res.HHnew.Thermal.SH.Biomass.WH.LPG.NoSolar.LPG</t>
  </si>
  <si>
    <t>TES_per_household.kWh.BE.Res.HHnew.Thermal.SH.Biomass.WH.LPG.Solar</t>
  </si>
  <si>
    <t>TES_per_household.kWh.BE.Res.HHnew.Thermal.SH.Biomass.WH.LPG.Solar.LPG</t>
  </si>
  <si>
    <t>TES_per_household.kWh.BE.Res.HHnew.Thermal.SH.Biomass.WH.LPG.Solar.Solar</t>
  </si>
  <si>
    <t>TES_per_household.kWh.BE.Res.HHnew.Thermal.SH.Biomass.WH.Elc.NoSolar.Elec</t>
  </si>
  <si>
    <t>TES_per_household.kWh.BE.Res.HHnew.Thermal.SH.Biomass.WH.Elc.Solar</t>
  </si>
  <si>
    <t>TES_per_household.kWh.BE.Res.HHnew.Thermal.SH.Biomass.WH.Elc.Solar.Elec</t>
  </si>
  <si>
    <t>TES_per_household.kWh.BE.Res.HHnew.Thermal.SH.Biomass.WH.Elc.Solar.Solar</t>
  </si>
  <si>
    <t>TES_per_household.kWh.BE.Res.HHnew.Thermal.SH.Biomass.CO</t>
  </si>
  <si>
    <t>TES_per_household.kWh.BE.Res.HHnew.Thermal.SH.Biomass.CO.Biomass.Biomass</t>
  </si>
  <si>
    <t>TES_per_household.kWh.BE.Res.HHnew.Thermal.SH.Biomass.CO.LPG.LPG</t>
  </si>
  <si>
    <t>TES_per_household.kWh.BE.Res.HHnew.Thermal.SH.Biomass.CO.Elc.Elec</t>
  </si>
  <si>
    <t>TES_per_household.kWh.BE.Res.HHnew.Thermal.SH.Geo</t>
  </si>
  <si>
    <t>TES_per_household.kWh.BE.Res.HHnew.Thermal.SH.Geo.SH</t>
  </si>
  <si>
    <t>TES_per_household.kWh.BE.Res.HHnew.Thermal.SH.Geo.SH.Geo</t>
  </si>
  <si>
    <t>TES_per_household.kWh.BE.Res.HHnew.Thermal.SH.Geo.SH.Elec</t>
  </si>
  <si>
    <t>TES_per_household.kWh.BE.Res.HHnew.Thermal.SH.Geo.SC</t>
  </si>
  <si>
    <t>TES_per_household.kWh.BE.Res.HHnew.Thermal.SH.Geo.SC.AC.Elec</t>
  </si>
  <si>
    <t>TES_per_household.kWh.BE.Res.HHnew.Thermal.SH.Geo.WH</t>
  </si>
  <si>
    <t>TES_per_household.kWh.BE.Res.HHnew.Thermal.SH.Geo.WH.Geo.NoSolar.Geo</t>
  </si>
  <si>
    <t>TES_per_household.kWh.BE.Res.HHnew.Thermal.SH.Geo.WH.Geo.Solar</t>
  </si>
  <si>
    <t>TES_per_household.kWh.BE.Res.HHnew.Thermal.SH.Geo.WH.Geo.Solar.Geo</t>
  </si>
  <si>
    <t>TES_per_household.kWh.BE.Res.HHnew.Thermal.SH.Geo.WH.Geo.Solar.Solar</t>
  </si>
  <si>
    <t>TES_per_household.kWh.BE.Res.HHnew.Thermal.SH.Geo.WH.Elc.NoSolar.Elec</t>
  </si>
  <si>
    <t>TES_per_household.kWh.BE.Res.HHnew.Thermal.SH.Geo.WH.Elc.Solar</t>
  </si>
  <si>
    <t>TES_per_household.kWh.BE.Res.HHnew.Thermal.SH.Geo.WH.Elc.Solar.Elec</t>
  </si>
  <si>
    <t>TES_per_household.kWh.BE.Res.HHnew.Thermal.SH.Geo.WH.Elc.Solar.Solar</t>
  </si>
  <si>
    <t>TES_per_household.kWh.BE.Res.HHnew.Thermal.SH.Geo.CO</t>
  </si>
  <si>
    <t>TES_per_household.kWh.BE.Res.HHnew.Thermal.SH.Geo.CO.LPG.LPG</t>
  </si>
  <si>
    <t>TES_per_household.kWh.BE.Res.HHnew.Thermal.SH.Geo.CO.Elc.Elec</t>
  </si>
  <si>
    <t>TES_per_household.kWh.BE.Res.HHnew.Thermal.SH.DistrHeat</t>
  </si>
  <si>
    <t>TES_per_household.kWh.BE.Res.HHnew.Thermal.SH.DistrHeat.SH</t>
  </si>
  <si>
    <t>TES_per_household.kWh.BE.Res.HHnew.Thermal.SH.DistrHeat.SH.Steam_Distr</t>
  </si>
  <si>
    <t>TES_per_household.kWh.BE.Res.HHnew.Thermal.SH.DistrHeat.SH.Elec</t>
  </si>
  <si>
    <t>TES_per_household.kWh.BE.Res.HHnew.Thermal.SH.DistrHeat.SC</t>
  </si>
  <si>
    <t>TES_per_household.kWh.BE.Res.HHnew.Thermal.SH.DistrHeat.SC.AC.Elec</t>
  </si>
  <si>
    <t>TES_per_household.kWh.BE.Res.HHnew.Thermal.SH.DistrHeat.WH</t>
  </si>
  <si>
    <t>TES_per_household.kWh.BE.Res.HHnew.Thermal.SH.DistrHeat.WH.DistrHeat.NoSolar.Steam_Distr</t>
  </si>
  <si>
    <t>TES_per_household.kWh.BE.Res.HHnew.Thermal.SH.DistrHeat.WH.DistrHeat.Solar</t>
  </si>
  <si>
    <t>TES_per_household.kWh.BE.Res.HHnew.Thermal.SH.DistrHeat.WH.DistrHeat.Solar.Steam_Distr</t>
  </si>
  <si>
    <t>TES_per_household.kWh.BE.Res.HHnew.Thermal.SH.DistrHeat.WH.DistrHeat.Solar.Solar</t>
  </si>
  <si>
    <t>TES_per_household.kWh.BE.Res.HHnew.Thermal.SH.DistrHeat.WH.Elc.NoSolar.Elec</t>
  </si>
  <si>
    <t>TES_per_household.kWh.BE.Res.HHnew.Thermal.SH.DistrHeat.WH.Elc.Solar</t>
  </si>
  <si>
    <t>TES_per_household.kWh.BE.Res.HHnew.Thermal.SH.DistrHeat.WH.Elc.Solar.Elec</t>
  </si>
  <si>
    <t>TES_per_household.kWh.BE.Res.HHnew.Thermal.SH.DistrHeat.WH.Elc.Solar.Solar</t>
  </si>
  <si>
    <t>TES_per_household.kWh.BE.Res.HHnew.Thermal.SH.DistrHeat.CO</t>
  </si>
  <si>
    <t>TES_per_household.kWh.BE.Res.HHnew.Thermal.SH.DistrHeat.CO.LPG.LPG</t>
  </si>
  <si>
    <t>TES_per_household.kWh.BE.Res.HHnew.Thermal.SH.DistrHeat.CO.Elc.Elec</t>
  </si>
  <si>
    <t>TES_per_household.kWh.BE.Res.HHnew.Thermal.SH.AdvElc</t>
  </si>
  <si>
    <t>TES_per_household.kWh.BE.Res.HHnew.Thermal.SH.AdvElc.SH</t>
  </si>
  <si>
    <t>TES_per_household.kWh.BE.Res.HHnew.Thermal.SH.AdvElc.SH.Elec</t>
  </si>
  <si>
    <t>TES_per_household.kWh.BE.Res.HHnew.Thermal.SH.AdvElc.SC</t>
  </si>
  <si>
    <t>TES_per_household.kWh.BE.Res.HHnew.Thermal.SH.AdvElc.SC.AC.Elec</t>
  </si>
  <si>
    <t>TES_per_household.kWh.BE.Res.HHnew.Thermal.SH.AdvElc.WH</t>
  </si>
  <si>
    <t>TES_per_household.kWh.BE.Res.HHnew.Thermal.SH.AdvElc.WH.LPG.NoSolar.LPG</t>
  </si>
  <si>
    <t>TES_per_household.kWh.BE.Res.HHnew.Thermal.SH.AdvElc.WH.LPG.Solar</t>
  </si>
  <si>
    <t>TES_per_household.kWh.BE.Res.HHnew.Thermal.SH.AdvElc.WH.LPG.Solar.LPG</t>
  </si>
  <si>
    <t>TES_per_household.kWh.BE.Res.HHnew.Thermal.SH.AdvElc.WH.LPG.Solar.Solar</t>
  </si>
  <si>
    <t>TES_per_household.kWh.BE.Res.HHnew.Thermal.SH.AdvElc.WH.Elc.NoSolar.Elec</t>
  </si>
  <si>
    <t>TES_per_household.kWh.BE.Res.HHnew.Thermal.SH.AdvElc.WH.Elc.Solar</t>
  </si>
  <si>
    <t>TES_per_household.kWh.BE.Res.HHnew.Thermal.SH.AdvElc.WH.Elc.Solar.Elec</t>
  </si>
  <si>
    <t>TES_per_household.kWh.BE.Res.HHnew.Thermal.SH.AdvElc.WH.Elc.Solar.Solar</t>
  </si>
  <si>
    <t>TES_per_household.kWh.BE.Res.HHnew.Thermal.SH.AdvElc.CO</t>
  </si>
  <si>
    <t>TES_per_household.kWh.BE.Res.HHnew.Thermal.SH.AdvElc.CO.LPG.LPG</t>
  </si>
  <si>
    <t>TES_per_household.kWh.BE.Res.HHnew.Thermal.SH.AdvElc.CO.Elc.Elec</t>
  </si>
  <si>
    <t>TES_per_household.kWh.BE.Res.HHnew.Thermal.SH.ConvElc</t>
  </si>
  <si>
    <t>TES_per_household.kWh.BE.Res.HHnew.Thermal.SH.ConvElc.SH</t>
  </si>
  <si>
    <t>TES_per_household.kWh.BE.Res.HHnew.Thermal.SH.ConvElc.SH.Elec</t>
  </si>
  <si>
    <t>TES_per_household.kWh.BE.Res.HHnew.Thermal.SH.ConvElc.SC</t>
  </si>
  <si>
    <t>TES_per_household.kWh.BE.Res.HHnew.Thermal.SH.ConvElc.SC.AC.Elec</t>
  </si>
  <si>
    <t>TES_per_household.kWh.BE.Res.HHnew.Thermal.SH.ConvElc.WH</t>
  </si>
  <si>
    <t>TES_per_household.kWh.BE.Res.HHnew.Thermal.SH.ConvElc.WH.LPG.NoSolar.LPG</t>
  </si>
  <si>
    <t>TES_per_household.kWh.BE.Res.HHnew.Thermal.SH.ConvElc.WH.LPG.Solar</t>
  </si>
  <si>
    <t>TES_per_household.kWh.BE.Res.HHnew.Thermal.SH.ConvElc.WH.LPG.Solar.LPG</t>
  </si>
  <si>
    <t>TES_per_household.kWh.BE.Res.HHnew.Thermal.SH.ConvElc.WH.LPG.Solar.Solar</t>
  </si>
  <si>
    <t>TES_per_household.kWh.BE.Res.HHnew.Thermal.SH.ConvElc.WH.Elc.NoSolar.Elec</t>
  </si>
  <si>
    <t>TES_per_household.kWh.BE.Res.HHnew.Thermal.SH.ConvElc.WH.Elc.Solar</t>
  </si>
  <si>
    <t>TES_per_household.kWh.BE.Res.HHnew.Thermal.SH.ConvElc.WH.Elc.Solar.Elec</t>
  </si>
  <si>
    <t>TES_per_household.kWh.BE.Res.HHnew.Thermal.SH.ConvElc.WH.Elc.Solar.Solar</t>
  </si>
  <si>
    <t>TES_per_household.kWh.BE.Res.HHnew.Thermal.SH.ConvElc.CO</t>
  </si>
  <si>
    <t>TES_per_household.kWh.BE.Res.HHnew.Thermal.SH.ConvElc.CO.LPG.LPG</t>
  </si>
  <si>
    <t>TES_per_household.kWh.BE.Res.HHnew.Thermal.SH.ConvElc.CO.Elc.Elec</t>
  </si>
  <si>
    <t>EMI_per_household.kgCO2.BE.Res.HHnew.Thermal.SH.Solids</t>
  </si>
  <si>
    <t>EMI_per_household.kgCO2.BE.Res.HHnew.Thermal.SH.Solids.SH</t>
  </si>
  <si>
    <t>EMI_per_household.kgCO2.BE.Res.HHnew.Thermal.SH.Solids.SH.Solids</t>
  </si>
  <si>
    <t>EMI_per_household.kgCO2.BE.Res.HHnew.Thermal.SH.Solids.SH.Elec</t>
  </si>
  <si>
    <t>EMI_per_household.kgCO2.BE.Res.HHnew.Thermal.SH.Solids.SC</t>
  </si>
  <si>
    <t>EMI_per_household.kgCO2.BE.Res.HHnew.Thermal.SH.Solids.SC.AC.Elec</t>
  </si>
  <si>
    <t>EMI_per_household.kgCO2.BE.Res.HHnew.Thermal.SH.Solids.WH</t>
  </si>
  <si>
    <t>EMI_per_household.kgCO2.BE.Res.HHnew.Thermal.SH.Solids.WH.Solids.NoSolar.Solids</t>
  </si>
  <si>
    <t>EMI_per_household.kgCO2.BE.Res.HHnew.Thermal.SH.Solids.WH.LPG.NoSolar.LPG</t>
  </si>
  <si>
    <t>EMI_per_household.kgCO2.BE.Res.HHnew.Thermal.SH.Solids.WH.LPG.Solar</t>
  </si>
  <si>
    <t>EMI_per_household.kgCO2.BE.Res.HHnew.Thermal.SH.Solids.WH.LPG.Solar.LPG</t>
  </si>
  <si>
    <t>EMI_per_household.kgCO2.BE.Res.HHnew.Thermal.SH.Solids.WH.LPG.Solar.Solar</t>
  </si>
  <si>
    <t>EMI_per_household.kgCO2.BE.Res.HHnew.Thermal.SH.Solids.WH.Elc.NoSolar.Elec</t>
  </si>
  <si>
    <t>EMI_per_household.kgCO2.BE.Res.HHnew.Thermal.SH.Solids.WH.Elc.Solar</t>
  </si>
  <si>
    <t>EMI_per_household.kgCO2.BE.Res.HHnew.Thermal.SH.Solids.WH.Elc.Solar.Elec</t>
  </si>
  <si>
    <t>EMI_per_household.kgCO2.BE.Res.HHnew.Thermal.SH.Solids.WH.Elc.Solar.Solar</t>
  </si>
  <si>
    <t>EMI_per_household.kgCO2.BE.Res.HHnew.Thermal.SH.Solids.CO</t>
  </si>
  <si>
    <t>EMI_per_household.kgCO2.BE.Res.HHnew.Thermal.SH.Solids.CO.Solids.Solids</t>
  </si>
  <si>
    <t>EMI_per_household.kgCO2.BE.Res.HHnew.Thermal.SH.Solids.CO.LPG.LPG</t>
  </si>
  <si>
    <t>EMI_per_household.kgCO2.BE.Res.HHnew.Thermal.SH.Solids.CO.Elc.Elec</t>
  </si>
  <si>
    <t>EMI_per_household.kgCO2.BE.Res.HHnew.Thermal.SH.LPG</t>
  </si>
  <si>
    <t>EMI_per_household.kgCO2.BE.Res.HHnew.Thermal.SH.LPG.SH</t>
  </si>
  <si>
    <t>EMI_per_household.kgCO2.BE.Res.HHnew.Thermal.SH.LPG.SH.LPG</t>
  </si>
  <si>
    <t>EMI_per_household.kgCO2.BE.Res.HHnew.Thermal.SH.LPG.SH.Elec</t>
  </si>
  <si>
    <t>EMI_per_household.kgCO2.BE.Res.HHnew.Thermal.SH.LPG.SC</t>
  </si>
  <si>
    <t>EMI_per_household.kgCO2.BE.Res.HHnew.Thermal.SH.LPG.SC.AC.Elec</t>
  </si>
  <si>
    <t>EMI_per_household.kgCO2.BE.Res.HHnew.Thermal.SH.LPG.WH</t>
  </si>
  <si>
    <t>EMI_per_household.kgCO2.BE.Res.HHnew.Thermal.SH.LPG.WH.LPG.NoSolar.LPG</t>
  </si>
  <si>
    <t>EMI_per_household.kgCO2.BE.Res.HHnew.Thermal.SH.LPG.WH.LPG.Solar</t>
  </si>
  <si>
    <t>EMI_per_household.kgCO2.BE.Res.HHnew.Thermal.SH.LPG.WH.LPG.Solar.LPG</t>
  </si>
  <si>
    <t>EMI_per_household.kgCO2.BE.Res.HHnew.Thermal.SH.LPG.WH.LPG.Solar.Solar</t>
  </si>
  <si>
    <t>EMI_per_household.kgCO2.BE.Res.HHnew.Thermal.SH.LPG.WH.Elc.NoSolar.Elec</t>
  </si>
  <si>
    <t>EMI_per_household.kgCO2.BE.Res.HHnew.Thermal.SH.LPG.WH.Elc.Solar</t>
  </si>
  <si>
    <t>EMI_per_household.kgCO2.BE.Res.HHnew.Thermal.SH.LPG.WH.Elc.Solar.Elec</t>
  </si>
  <si>
    <t>EMI_per_household.kgCO2.BE.Res.HHnew.Thermal.SH.LPG.WH.Elc.Solar.Solar</t>
  </si>
  <si>
    <t>EMI_per_household.kgCO2.BE.Res.HHnew.Thermal.SH.LPG.CO</t>
  </si>
  <si>
    <t>EMI_per_household.kgCO2.BE.Res.HHnew.Thermal.SH.LPG.CO.LPG.LPG</t>
  </si>
  <si>
    <t>EMI_per_household.kgCO2.BE.Res.HHnew.Thermal.SH.LPG.CO.Elc.Elec</t>
  </si>
  <si>
    <t>EMI_per_household.kgCO2.BE.Res.HHnew.Thermal.SH.Oil</t>
  </si>
  <si>
    <t>EMI_per_household.kgCO2.BE.Res.HHnew.Thermal.SH.Oil.SH</t>
  </si>
  <si>
    <t>EMI_per_household.kgCO2.BE.Res.HHnew.Thermal.SH.Oil.SH.Oil</t>
  </si>
  <si>
    <t>EMI_per_household.kgCO2.BE.Res.HHnew.Thermal.SH.Oil.SH.Elec</t>
  </si>
  <si>
    <t>EMI_per_household.kgCO2.BE.Res.HHnew.Thermal.SH.Oil.SC</t>
  </si>
  <si>
    <t>EMI_per_household.kgCO2.BE.Res.HHnew.Thermal.SH.Oil.SC.AC.Elec</t>
  </si>
  <si>
    <t>EMI_per_household.kgCO2.BE.Res.HHnew.Thermal.SH.Oil.WH</t>
  </si>
  <si>
    <t>EMI_per_household.kgCO2.BE.Res.HHnew.Thermal.SH.Oil.WH.Oil.NoSolar.Oil</t>
  </si>
  <si>
    <t>EMI_per_household.kgCO2.BE.Res.HHnew.Thermal.SH.Oil.WH.Oil.Solar</t>
  </si>
  <si>
    <t>EMI_per_household.kgCO2.BE.Res.HHnew.Thermal.SH.Oil.WH.Oil.Solar.Oil</t>
  </si>
  <si>
    <t>EMI_per_household.kgCO2.BE.Res.HHnew.Thermal.SH.Oil.WH.Oil.Solar.Solar</t>
  </si>
  <si>
    <t>EMI_per_household.kgCO2.BE.Res.HHnew.Thermal.SH.Oil.WH.Elc.NoSolar.Elec</t>
  </si>
  <si>
    <t>EMI_per_household.kgCO2.BE.Res.HHnew.Thermal.SH.Oil.WH.Elc.Solar</t>
  </si>
  <si>
    <t>EMI_per_household.kgCO2.BE.Res.HHnew.Thermal.SH.Oil.WH.Elc.Solar.Elec</t>
  </si>
  <si>
    <t>EMI_per_household.kgCO2.BE.Res.HHnew.Thermal.SH.Oil.WH.Elc.Solar.Solar</t>
  </si>
  <si>
    <t>EMI_per_household.kgCO2.BE.Res.HHnew.Thermal.SH.Oil.CO</t>
  </si>
  <si>
    <t>EMI_per_household.kgCO2.BE.Res.HHnew.Thermal.SH.Oil.CO.LPG.LPG</t>
  </si>
  <si>
    <t>EMI_per_household.kgCO2.BE.Res.HHnew.Thermal.SH.Oil.CO.Elc.Elec</t>
  </si>
  <si>
    <t>EMI_per_household.kgCO2.BE.Res.HHnew.Thermal.SH.Gas</t>
  </si>
  <si>
    <t>EMI_per_household.kgCO2.BE.Res.HHnew.Thermal.SH.Gas.SH</t>
  </si>
  <si>
    <t>EMI_per_household.kgCO2.BE.Res.HHnew.Thermal.SH.Gas.SH.Gas</t>
  </si>
  <si>
    <t>EMI_per_household.kgCO2.BE.Res.HHnew.Thermal.SH.Gas.SH.Elec</t>
  </si>
  <si>
    <t>EMI_per_household.kgCO2.BE.Res.HHnew.Thermal.SH.Gas.SC</t>
  </si>
  <si>
    <t>EMI_per_household.kgCO2.BE.Res.HHnew.Thermal.SH.Gas.SC.AC.Elec</t>
  </si>
  <si>
    <t>EMI_per_household.kgCO2.BE.Res.HHnew.Thermal.SH.Gas.WH</t>
  </si>
  <si>
    <t>EMI_per_household.kgCO2.BE.Res.HHnew.Thermal.SH.Gas.WH.Gas.NoSolar.Gas</t>
  </si>
  <si>
    <t>EMI_per_household.kgCO2.BE.Res.HHnew.Thermal.SH.Gas.WH.Gas.Solar</t>
  </si>
  <si>
    <t>EMI_per_household.kgCO2.BE.Res.HHnew.Thermal.SH.Gas.WH.Gas.Solar.Gas</t>
  </si>
  <si>
    <t>EMI_per_household.kgCO2.BE.Res.HHnew.Thermal.SH.Gas.WH.Gas.Solar.Solar</t>
  </si>
  <si>
    <t>EMI_per_household.kgCO2.BE.Res.HHnew.Thermal.SH.Gas.WH.Elc.NoSolar.Elec</t>
  </si>
  <si>
    <t>EMI_per_household.kgCO2.BE.Res.HHnew.Thermal.SH.Gas.WH.Elc.Solar</t>
  </si>
  <si>
    <t>EMI_per_household.kgCO2.BE.Res.HHnew.Thermal.SH.Gas.WH.Elc.Solar.Elec</t>
  </si>
  <si>
    <t>EMI_per_household.kgCO2.BE.Res.HHnew.Thermal.SH.Gas.WH.Elc.Solar.Solar</t>
  </si>
  <si>
    <t>EMI_per_household.kgCO2.BE.Res.HHnew.Thermal.SH.Gas.CO</t>
  </si>
  <si>
    <t>EMI_per_household.kgCO2.BE.Res.HHnew.Thermal.SH.Gas.CO.Gas.Gas</t>
  </si>
  <si>
    <t>EMI_per_household.kgCO2.BE.Res.HHnew.Thermal.SH.Gas.CO.Elc.Elec</t>
  </si>
  <si>
    <t>EMI_per_household.kgCO2.BE.Res.HHnew.Thermal.SH.Biomass</t>
  </si>
  <si>
    <t>EMI_per_household.kgCO2.BE.Res.HHnew.Thermal.SH.Biomass.SH</t>
  </si>
  <si>
    <t>EMI_per_household.kgCO2.BE.Res.HHnew.Thermal.SH.Biomass.SH.Biomass</t>
  </si>
  <si>
    <t>EMI_per_household.kgCO2.BE.Res.HHnew.Thermal.SH.Biomass.SH.Elec</t>
  </si>
  <si>
    <t>EMI_per_household.kgCO2.BE.Res.HHnew.Thermal.SH.Biomass.SC</t>
  </si>
  <si>
    <t>EMI_per_household.kgCO2.BE.Res.HHnew.Thermal.SH.Biomass.SC.AC.Elec</t>
  </si>
  <si>
    <t>EMI_per_household.kgCO2.BE.Res.HHnew.Thermal.SH.Biomass.WH</t>
  </si>
  <si>
    <t>EMI_per_household.kgCO2.BE.Res.HHnew.Thermal.SH.Biomass.WH.Biomass.NoSolar.Biomass</t>
  </si>
  <si>
    <t>EMI_per_household.kgCO2.BE.Res.HHnew.Thermal.SH.Biomass.WH.Biomass.Solar</t>
  </si>
  <si>
    <t>EMI_per_household.kgCO2.BE.Res.HHnew.Thermal.SH.Biomass.WH.Biomass.Solar.Biomass</t>
  </si>
  <si>
    <t>EMI_per_household.kgCO2.BE.Res.HHnew.Thermal.SH.Biomass.WH.Biomass.Solar.Solar</t>
  </si>
  <si>
    <t>EMI_per_household.kgCO2.BE.Res.HHnew.Thermal.SH.Biomass.WH.LPG.NoSolar.LPG</t>
  </si>
  <si>
    <t>EMI_per_household.kgCO2.BE.Res.HHnew.Thermal.SH.Biomass.WH.LPG.Solar</t>
  </si>
  <si>
    <t>EMI_per_household.kgCO2.BE.Res.HHnew.Thermal.SH.Biomass.WH.LPG.Solar.LPG</t>
  </si>
  <si>
    <t>EMI_per_household.kgCO2.BE.Res.HHnew.Thermal.SH.Biomass.WH.LPG.Solar.Solar</t>
  </si>
  <si>
    <t>EMI_per_household.kgCO2.BE.Res.HHnew.Thermal.SH.Biomass.WH.Elc.NoSolar.Elec</t>
  </si>
  <si>
    <t>EMI_per_household.kgCO2.BE.Res.HHnew.Thermal.SH.Biomass.WH.Elc.Solar</t>
  </si>
  <si>
    <t>EMI_per_household.kgCO2.BE.Res.HHnew.Thermal.SH.Biomass.WH.Elc.Solar.Elec</t>
  </si>
  <si>
    <t>EMI_per_household.kgCO2.BE.Res.HHnew.Thermal.SH.Biomass.WH.Elc.Solar.Solar</t>
  </si>
  <si>
    <t>EMI_per_household.kgCO2.BE.Res.HHnew.Thermal.SH.Biomass.CO</t>
  </si>
  <si>
    <t>EMI_per_household.kgCO2.BE.Res.HHnew.Thermal.SH.Biomass.CO.Biomass.Biomass</t>
  </si>
  <si>
    <t>EMI_per_household.kgCO2.BE.Res.HHnew.Thermal.SH.Biomass.CO.LPG.LPG</t>
  </si>
  <si>
    <t>EMI_per_household.kgCO2.BE.Res.HHnew.Thermal.SH.Biomass.CO.Elc.Elec</t>
  </si>
  <si>
    <t>EMI_per_household.kgCO2.BE.Res.HHnew.Thermal.SH.Geo</t>
  </si>
  <si>
    <t>EMI_per_household.kgCO2.BE.Res.HHnew.Thermal.SH.Geo.SH</t>
  </si>
  <si>
    <t>EMI_per_household.kgCO2.BE.Res.HHnew.Thermal.SH.Geo.SH.Geo</t>
  </si>
  <si>
    <t>EMI_per_household.kgCO2.BE.Res.HHnew.Thermal.SH.Geo.SH.Elec</t>
  </si>
  <si>
    <t>EMI_per_household.kgCO2.BE.Res.HHnew.Thermal.SH.Geo.SC</t>
  </si>
  <si>
    <t>EMI_per_household.kgCO2.BE.Res.HHnew.Thermal.SH.Geo.SC.AC.Elec</t>
  </si>
  <si>
    <t>EMI_per_household.kgCO2.BE.Res.HHnew.Thermal.SH.Geo.WH</t>
  </si>
  <si>
    <t>EMI_per_household.kgCO2.BE.Res.HHnew.Thermal.SH.Geo.WH.Geo.NoSolar.Geo</t>
  </si>
  <si>
    <t>EMI_per_household.kgCO2.BE.Res.HHnew.Thermal.SH.Geo.WH.Geo.Solar</t>
  </si>
  <si>
    <t>EMI_per_household.kgCO2.BE.Res.HHnew.Thermal.SH.Geo.WH.Geo.Solar.Geo</t>
  </si>
  <si>
    <t>EMI_per_household.kgCO2.BE.Res.HHnew.Thermal.SH.Geo.WH.Geo.Solar.Solar</t>
  </si>
  <si>
    <t>EMI_per_household.kgCO2.BE.Res.HHnew.Thermal.SH.Geo.WH.Elc.NoSolar.Elec</t>
  </si>
  <si>
    <t>EMI_per_household.kgCO2.BE.Res.HHnew.Thermal.SH.Geo.WH.Elc.Solar</t>
  </si>
  <si>
    <t>EMI_per_household.kgCO2.BE.Res.HHnew.Thermal.SH.Geo.WH.Elc.Solar.Elec</t>
  </si>
  <si>
    <t>EMI_per_household.kgCO2.BE.Res.HHnew.Thermal.SH.Geo.WH.Elc.Solar.Solar</t>
  </si>
  <si>
    <t>EMI_per_household.kgCO2.BE.Res.HHnew.Thermal.SH.Geo.CO</t>
  </si>
  <si>
    <t>EMI_per_household.kgCO2.BE.Res.HHnew.Thermal.SH.Geo.CO.LPG.LPG</t>
  </si>
  <si>
    <t>EMI_per_household.kgCO2.BE.Res.HHnew.Thermal.SH.Geo.CO.Elc.Elec</t>
  </si>
  <si>
    <t>EMI_per_household.kgCO2.BE.Res.HHnew.Thermal.SH.DistrHeat</t>
  </si>
  <si>
    <t>EMI_per_household.kgCO2.BE.Res.HHnew.Thermal.SH.DistrHeat.SH</t>
  </si>
  <si>
    <t>EMI_per_household.kgCO2.BE.Res.HHnew.Thermal.SH.DistrHeat.SH.Steam_Distr</t>
  </si>
  <si>
    <t>EMI_per_household.kgCO2.BE.Res.HHnew.Thermal.SH.DistrHeat.SH.Elec</t>
  </si>
  <si>
    <t>EMI_per_household.kgCO2.BE.Res.HHnew.Thermal.SH.DistrHeat.SC</t>
  </si>
  <si>
    <t>EMI_per_household.kgCO2.BE.Res.HHnew.Thermal.SH.DistrHeat.SC.AC.Elec</t>
  </si>
  <si>
    <t>EMI_per_household.kgCO2.BE.Res.HHnew.Thermal.SH.DistrHeat.WH</t>
  </si>
  <si>
    <t>EMI_per_household.kgCO2.BE.Res.HHnew.Thermal.SH.DistrHeat.WH.DistrHeat.NoSolar.Steam_Distr</t>
  </si>
  <si>
    <t>EMI_per_household.kgCO2.BE.Res.HHnew.Thermal.SH.DistrHeat.WH.DistrHeat.Solar</t>
  </si>
  <si>
    <t>EMI_per_household.kgCO2.BE.Res.HHnew.Thermal.SH.DistrHeat.WH.DistrHeat.Solar.Steam_Distr</t>
  </si>
  <si>
    <t>EMI_per_household.kgCO2.BE.Res.HHnew.Thermal.SH.DistrHeat.WH.DistrHeat.Solar.Solar</t>
  </si>
  <si>
    <t>EMI_per_household.kgCO2.BE.Res.HHnew.Thermal.SH.DistrHeat.WH.Elc.NoSolar.Elec</t>
  </si>
  <si>
    <t>EMI_per_household.kgCO2.BE.Res.HHnew.Thermal.SH.DistrHeat.WH.Elc.Solar</t>
  </si>
  <si>
    <t>EMI_per_household.kgCO2.BE.Res.HHnew.Thermal.SH.DistrHeat.WH.Elc.Solar.Elec</t>
  </si>
  <si>
    <t>EMI_per_household.kgCO2.BE.Res.HHnew.Thermal.SH.DistrHeat.WH.Elc.Solar.Solar</t>
  </si>
  <si>
    <t>EMI_per_household.kgCO2.BE.Res.HHnew.Thermal.SH.DistrHeat.CO</t>
  </si>
  <si>
    <t>EMI_per_household.kgCO2.BE.Res.HHnew.Thermal.SH.DistrHeat.CO.LPG.LPG</t>
  </si>
  <si>
    <t>EMI_per_household.kgCO2.BE.Res.HHnew.Thermal.SH.DistrHeat.CO.Elc.Elec</t>
  </si>
  <si>
    <t>EMI_per_household.kgCO2.BE.Res.HHnew.Thermal.SH.AdvElc</t>
  </si>
  <si>
    <t>EMI_per_household.kgCO2.BE.Res.HHnew.Thermal.SH.AdvElc.SH</t>
  </si>
  <si>
    <t>EMI_per_household.kgCO2.BE.Res.HHnew.Thermal.SH.AdvElc.SH.Elec</t>
  </si>
  <si>
    <t>EMI_per_household.kgCO2.BE.Res.HHnew.Thermal.SH.AdvElc.SC</t>
  </si>
  <si>
    <t>EMI_per_household.kgCO2.BE.Res.HHnew.Thermal.SH.AdvElc.SC.AC.Elec</t>
  </si>
  <si>
    <t>EMI_per_household.kgCO2.BE.Res.HHnew.Thermal.SH.AdvElc.WH</t>
  </si>
  <si>
    <t>EMI_per_household.kgCO2.BE.Res.HHnew.Thermal.SH.AdvElc.WH.LPG.NoSolar.LPG</t>
  </si>
  <si>
    <t>EMI_per_household.kgCO2.BE.Res.HHnew.Thermal.SH.AdvElc.WH.LPG.Solar</t>
  </si>
  <si>
    <t>EMI_per_household.kgCO2.BE.Res.HHnew.Thermal.SH.AdvElc.WH.LPG.Solar.LPG</t>
  </si>
  <si>
    <t>EMI_per_household.kgCO2.BE.Res.HHnew.Thermal.SH.AdvElc.WH.LPG.Solar.Solar</t>
  </si>
  <si>
    <t>EMI_per_household.kgCO2.BE.Res.HHnew.Thermal.SH.AdvElc.WH.Elc.NoSolar.Elec</t>
  </si>
  <si>
    <t>EMI_per_household.kgCO2.BE.Res.HHnew.Thermal.SH.AdvElc.WH.Elc.Solar</t>
  </si>
  <si>
    <t>EMI_per_household.kgCO2.BE.Res.HHnew.Thermal.SH.AdvElc.WH.Elc.Solar.Elec</t>
  </si>
  <si>
    <t>EMI_per_household.kgCO2.BE.Res.HHnew.Thermal.SH.AdvElc.WH.Elc.Solar.Solar</t>
  </si>
  <si>
    <t>EMI_per_household.kgCO2.BE.Res.HHnew.Thermal.SH.AdvElc.CO</t>
  </si>
  <si>
    <t>EMI_per_household.kgCO2.BE.Res.HHnew.Thermal.SH.AdvElc.CO.LPG.LPG</t>
  </si>
  <si>
    <t>EMI_per_household.kgCO2.BE.Res.HHnew.Thermal.SH.AdvElc.CO.Elc.Elec</t>
  </si>
  <si>
    <t>EMI_per_household.kgCO2.BE.Res.HHnew.Thermal.SH.ConvElc</t>
  </si>
  <si>
    <t>EMI_per_household.kgCO2.BE.Res.HHnew.Thermal.SH.ConvElc.SH</t>
  </si>
  <si>
    <t>EMI_per_household.kgCO2.BE.Res.HHnew.Thermal.SH.ConvElc.SH.Elec</t>
  </si>
  <si>
    <t>EMI_per_household.kgCO2.BE.Res.HHnew.Thermal.SH.ConvElc.SC</t>
  </si>
  <si>
    <t>EMI_per_household.kgCO2.BE.Res.HHnew.Thermal.SH.ConvElc.SC.AC.Elec</t>
  </si>
  <si>
    <t>EMI_per_household.kgCO2.BE.Res.HHnew.Thermal.SH.ConvElc.WH</t>
  </si>
  <si>
    <t>EMI_per_household.kgCO2.BE.Res.HHnew.Thermal.SH.ConvElc.WH.LPG.NoSolar.LPG</t>
  </si>
  <si>
    <t>EMI_per_household.kgCO2.BE.Res.HHnew.Thermal.SH.ConvElc.WH.LPG.Solar</t>
  </si>
  <si>
    <t>EMI_per_household.kgCO2.BE.Res.HHnew.Thermal.SH.ConvElc.WH.LPG.Solar.LPG</t>
  </si>
  <si>
    <t>EMI_per_household.kgCO2.BE.Res.HHnew.Thermal.SH.ConvElc.WH.LPG.Solar.Solar</t>
  </si>
  <si>
    <t>EMI_per_household.kgCO2.BE.Res.HHnew.Thermal.SH.ConvElc.WH.Elc.NoSolar.Elec</t>
  </si>
  <si>
    <t>EMI_per_household.kgCO2.BE.Res.HHnew.Thermal.SH.ConvElc.WH.Elc.Solar</t>
  </si>
  <si>
    <t>EMI_per_household.kgCO2.BE.Res.HHnew.Thermal.SH.ConvElc.WH.Elc.Solar.Elec</t>
  </si>
  <si>
    <t>EMI_per_household.kgCO2.BE.Res.HHnew.Thermal.SH.ConvElc.WH.Elc.Solar.Solar</t>
  </si>
  <si>
    <t>EMI_per_household.kgCO2.BE.Res.HHnew.Thermal.SH.ConvElc.CO</t>
  </si>
  <si>
    <t>EMI_per_household.kgCO2.BE.Res.HHnew.Thermal.SH.ConvElc.CO.LPG.LPG</t>
  </si>
  <si>
    <t>EMI_per_household.kgCO2.BE.Res.HHnew.Thermal.SH.ConvElc.CO.Elc.Elec</t>
  </si>
  <si>
    <t>BE - Final energy consumption of new and renovated households per surface area (detailed structure)</t>
  </si>
  <si>
    <t>FEC_per_sqm.kWh.BE.Res.HHnew.Thermal.SH.Solids</t>
  </si>
  <si>
    <t>FEC_per_sqm.kWh.BE.Res.HHnew.Thermal.SH.Solids.SH</t>
  </si>
  <si>
    <t>FEC_per_sqm.kWh.BE.Res.HHnew.Thermal.SH.Solids.SH.Solids</t>
  </si>
  <si>
    <t>FEC_per_sqm.kWh.BE.Res.HHnew.Thermal.SH.Solids.SH.Elec</t>
  </si>
  <si>
    <t>FEC_per_sqm.kWh.BE.Res.HHnew.Thermal.SH.Solids.SC</t>
  </si>
  <si>
    <t>FEC_per_sqm.kWh.BE.Res.HHnew.Thermal.SH.Solids.SC.AC.Elec</t>
  </si>
  <si>
    <t>FEC_per_sqm.kWh.BE.Res.HHnew.Thermal.SH.Solids.WH</t>
  </si>
  <si>
    <t>FEC_per_sqm.kWh.BE.Res.HHnew.Thermal.SH.Solids.WH.Solids.NoSolar.Solids</t>
  </si>
  <si>
    <t>FEC_per_sqm.kWh.BE.Res.HHnew.Thermal.SH.Solids.WH.LPG.NoSolar.LPG</t>
  </si>
  <si>
    <t>FEC_per_sqm.kWh.BE.Res.HHnew.Thermal.SH.Solids.WH.LPG.Solar</t>
  </si>
  <si>
    <t>FEC_per_sqm.kWh.BE.Res.HHnew.Thermal.SH.Solids.WH.LPG.Solar.LPG</t>
  </si>
  <si>
    <t>FEC_per_sqm.kWh.BE.Res.HHnew.Thermal.SH.Solids.WH.LPG.Solar.Solar</t>
  </si>
  <si>
    <t>FEC_per_sqm.kWh.BE.Res.HHnew.Thermal.SH.Solids.WH.Elc.NoSolar.Elec</t>
  </si>
  <si>
    <t>FEC_per_sqm.kWh.BE.Res.HHnew.Thermal.SH.Solids.WH.Elc.Solar</t>
  </si>
  <si>
    <t>FEC_per_sqm.kWh.BE.Res.HHnew.Thermal.SH.Solids.WH.Elc.Solar.Elec</t>
  </si>
  <si>
    <t>FEC_per_sqm.kWh.BE.Res.HHnew.Thermal.SH.Solids.WH.Elc.Solar.Solar</t>
  </si>
  <si>
    <t>FEC_per_sqm.kWh.BE.Res.HHnew.Thermal.SH.Solids.CO</t>
  </si>
  <si>
    <t>FEC_per_sqm.kWh.BE.Res.HHnew.Thermal.SH.Solids.CO.Solids.Solids</t>
  </si>
  <si>
    <t>FEC_per_sqm.kWh.BE.Res.HHnew.Thermal.SH.Solids.CO.LPG.LPG</t>
  </si>
  <si>
    <t>FEC_per_sqm.kWh.BE.Res.HHnew.Thermal.SH.Solids.CO.Elc.Elec</t>
  </si>
  <si>
    <t>FEC_per_sqm.kWh.BE.Res.HHnew.Thermal.SH.LPG</t>
  </si>
  <si>
    <t>FEC_per_sqm.kWh.BE.Res.HHnew.Thermal.SH.LPG.SH</t>
  </si>
  <si>
    <t>FEC_per_sqm.kWh.BE.Res.HHnew.Thermal.SH.LPG.SH.LPG</t>
  </si>
  <si>
    <t>FEC_per_sqm.kWh.BE.Res.HHnew.Thermal.SH.LPG.SH.Elec</t>
  </si>
  <si>
    <t>FEC_per_sqm.kWh.BE.Res.HHnew.Thermal.SH.LPG.SC</t>
  </si>
  <si>
    <t>FEC_per_sqm.kWh.BE.Res.HHnew.Thermal.SH.LPG.SC.AC.Elec</t>
  </si>
  <si>
    <t>FEC_per_sqm.kWh.BE.Res.HHnew.Thermal.SH.LPG.WH</t>
  </si>
  <si>
    <t>FEC_per_sqm.kWh.BE.Res.HHnew.Thermal.SH.LPG.WH.LPG.NoSolar.LPG</t>
  </si>
  <si>
    <t>FEC_per_sqm.kWh.BE.Res.HHnew.Thermal.SH.LPG.WH.LPG.Solar</t>
  </si>
  <si>
    <t>FEC_per_sqm.kWh.BE.Res.HHnew.Thermal.SH.LPG.WH.LPG.Solar.LPG</t>
  </si>
  <si>
    <t>FEC_per_sqm.kWh.BE.Res.HHnew.Thermal.SH.LPG.WH.LPG.Solar.Solar</t>
  </si>
  <si>
    <t>FEC_per_sqm.kWh.BE.Res.HHnew.Thermal.SH.LPG.WH.Elc.NoSolar.Elec</t>
  </si>
  <si>
    <t>FEC_per_sqm.kWh.BE.Res.HHnew.Thermal.SH.LPG.WH.Elc.Solar</t>
  </si>
  <si>
    <t>FEC_per_sqm.kWh.BE.Res.HHnew.Thermal.SH.LPG.WH.Elc.Solar.Elec</t>
  </si>
  <si>
    <t>FEC_per_sqm.kWh.BE.Res.HHnew.Thermal.SH.LPG.WH.Elc.Solar.Solar</t>
  </si>
  <si>
    <t>FEC_per_sqm.kWh.BE.Res.HHnew.Thermal.SH.LPG.CO</t>
  </si>
  <si>
    <t>FEC_per_sqm.kWh.BE.Res.HHnew.Thermal.SH.LPG.CO.LPG.LPG</t>
  </si>
  <si>
    <t>FEC_per_sqm.kWh.BE.Res.HHnew.Thermal.SH.LPG.CO.Elc.Elec</t>
  </si>
  <si>
    <t>FEC_per_sqm.kWh.BE.Res.HHnew.Thermal.SH.Oil</t>
  </si>
  <si>
    <t>FEC_per_sqm.kWh.BE.Res.HHnew.Thermal.SH.Oil.SH</t>
  </si>
  <si>
    <t>FEC_per_sqm.kWh.BE.Res.HHnew.Thermal.SH.Oil.SH.Oil</t>
  </si>
  <si>
    <t>FEC_per_sqm.kWh.BE.Res.HHnew.Thermal.SH.Oil.SH.Elec</t>
  </si>
  <si>
    <t>FEC_per_sqm.kWh.BE.Res.HHnew.Thermal.SH.Oil.SC</t>
  </si>
  <si>
    <t>FEC_per_sqm.kWh.BE.Res.HHnew.Thermal.SH.Oil.SC.AC.Elec</t>
  </si>
  <si>
    <t>FEC_per_sqm.kWh.BE.Res.HHnew.Thermal.SH.Oil.WH</t>
  </si>
  <si>
    <t>FEC_per_sqm.kWh.BE.Res.HHnew.Thermal.SH.Oil.WH.Oil.NoSolar.Oil</t>
  </si>
  <si>
    <t>FEC_per_sqm.kWh.BE.Res.HHnew.Thermal.SH.Oil.WH.Oil.Solar</t>
  </si>
  <si>
    <t>FEC_per_sqm.kWh.BE.Res.HHnew.Thermal.SH.Oil.WH.Oil.Solar.Oil</t>
  </si>
  <si>
    <t>FEC_per_sqm.kWh.BE.Res.HHnew.Thermal.SH.Oil.WH.Oil.Solar.Solar</t>
  </si>
  <si>
    <t>FEC_per_sqm.kWh.BE.Res.HHnew.Thermal.SH.Oil.WH.Elc.NoSolar.Elec</t>
  </si>
  <si>
    <t>FEC_per_sqm.kWh.BE.Res.HHnew.Thermal.SH.Oil.WH.Elc.Solar</t>
  </si>
  <si>
    <t>FEC_per_sqm.kWh.BE.Res.HHnew.Thermal.SH.Oil.WH.Elc.Solar.Elec</t>
  </si>
  <si>
    <t>FEC_per_sqm.kWh.BE.Res.HHnew.Thermal.SH.Oil.WH.Elc.Solar.Solar</t>
  </si>
  <si>
    <t>FEC_per_sqm.kWh.BE.Res.HHnew.Thermal.SH.Oil.CO</t>
  </si>
  <si>
    <t>FEC_per_sqm.kWh.BE.Res.HHnew.Thermal.SH.Oil.CO.LPG.LPG</t>
  </si>
  <si>
    <t>FEC_per_sqm.kWh.BE.Res.HHnew.Thermal.SH.Oil.CO.Elc.Elec</t>
  </si>
  <si>
    <t>FEC_per_sqm.kWh.BE.Res.HHnew.Thermal.SH.Gas</t>
  </si>
  <si>
    <t>FEC_per_sqm.kWh.BE.Res.HHnew.Thermal.SH.Gas.SH</t>
  </si>
  <si>
    <t>FEC_per_sqm.kWh.BE.Res.HHnew.Thermal.SH.Gas.SH.Gas</t>
  </si>
  <si>
    <t>FEC_per_sqm.kWh.BE.Res.HHnew.Thermal.SH.Gas.SH.Elec</t>
  </si>
  <si>
    <t>FEC_per_sqm.kWh.BE.Res.HHnew.Thermal.SH.Gas.SC</t>
  </si>
  <si>
    <t>FEC_per_sqm.kWh.BE.Res.HHnew.Thermal.SH.Gas.SC.AC.Elec</t>
  </si>
  <si>
    <t>FEC_per_sqm.kWh.BE.Res.HHnew.Thermal.SH.Gas.WH</t>
  </si>
  <si>
    <t>FEC_per_sqm.kWh.BE.Res.HHnew.Thermal.SH.Gas.WH.Gas.NoSolar.Gas</t>
  </si>
  <si>
    <t>FEC_per_sqm.kWh.BE.Res.HHnew.Thermal.SH.Gas.WH.Gas.Solar</t>
  </si>
  <si>
    <t>FEC_per_sqm.kWh.BE.Res.HHnew.Thermal.SH.Gas.WH.Gas.Solar.Gas</t>
  </si>
  <si>
    <t>FEC_per_sqm.kWh.BE.Res.HHnew.Thermal.SH.Gas.WH.Gas.Solar.Solar</t>
  </si>
  <si>
    <t>FEC_per_sqm.kWh.BE.Res.HHnew.Thermal.SH.Gas.WH.Elc.NoSolar.Elec</t>
  </si>
  <si>
    <t>FEC_per_sqm.kWh.BE.Res.HHnew.Thermal.SH.Gas.WH.Elc.Solar</t>
  </si>
  <si>
    <t>FEC_per_sqm.kWh.BE.Res.HHnew.Thermal.SH.Gas.WH.Elc.Solar.Elec</t>
  </si>
  <si>
    <t>FEC_per_sqm.kWh.BE.Res.HHnew.Thermal.SH.Gas.WH.Elc.Solar.Solar</t>
  </si>
  <si>
    <t>FEC_per_sqm.kWh.BE.Res.HHnew.Thermal.SH.Gas.CO</t>
  </si>
  <si>
    <t>FEC_per_sqm.kWh.BE.Res.HHnew.Thermal.SH.Gas.CO.Gas.Gas</t>
  </si>
  <si>
    <t>FEC_per_sqm.kWh.BE.Res.HHnew.Thermal.SH.Gas.CO.Elc.Elec</t>
  </si>
  <si>
    <t>FEC_per_sqm.kWh.BE.Res.HHnew.Thermal.SH.Biomass</t>
  </si>
  <si>
    <t>FEC_per_sqm.kWh.BE.Res.HHnew.Thermal.SH.Biomass.SH</t>
  </si>
  <si>
    <t>FEC_per_sqm.kWh.BE.Res.HHnew.Thermal.SH.Biomass.SH.Biomass</t>
  </si>
  <si>
    <t>FEC_per_sqm.kWh.BE.Res.HHnew.Thermal.SH.Biomass.SH.Elec</t>
  </si>
  <si>
    <t>FEC_per_sqm.kWh.BE.Res.HHnew.Thermal.SH.Biomass.SC</t>
  </si>
  <si>
    <t>FEC_per_sqm.kWh.BE.Res.HHnew.Thermal.SH.Biomass.SC.AC.Elec</t>
  </si>
  <si>
    <t>FEC_per_sqm.kWh.BE.Res.HHnew.Thermal.SH.Biomass.WH</t>
  </si>
  <si>
    <t>FEC_per_sqm.kWh.BE.Res.HHnew.Thermal.SH.Biomass.WH.Biomass.NoSolar.Biomass</t>
  </si>
  <si>
    <t>FEC_per_sqm.kWh.BE.Res.HHnew.Thermal.SH.Biomass.WH.Biomass.Solar</t>
  </si>
  <si>
    <t>FEC_per_sqm.kWh.BE.Res.HHnew.Thermal.SH.Biomass.WH.Biomass.Solar.Biomass</t>
  </si>
  <si>
    <t>FEC_per_sqm.kWh.BE.Res.HHnew.Thermal.SH.Biomass.WH.Biomass.Solar.Solar</t>
  </si>
  <si>
    <t>FEC_per_sqm.kWh.BE.Res.HHnew.Thermal.SH.Biomass.WH.LPG.NoSolar.LPG</t>
  </si>
  <si>
    <t>FEC_per_sqm.kWh.BE.Res.HHnew.Thermal.SH.Biomass.WH.LPG.Solar</t>
  </si>
  <si>
    <t>FEC_per_sqm.kWh.BE.Res.HHnew.Thermal.SH.Biomass.WH.LPG.Solar.LPG</t>
  </si>
  <si>
    <t>FEC_per_sqm.kWh.BE.Res.HHnew.Thermal.SH.Biomass.WH.LPG.Solar.Solar</t>
  </si>
  <si>
    <t>FEC_per_sqm.kWh.BE.Res.HHnew.Thermal.SH.Biomass.WH.Elc.NoSolar.Elec</t>
  </si>
  <si>
    <t>FEC_per_sqm.kWh.BE.Res.HHnew.Thermal.SH.Biomass.WH.Elc.Solar</t>
  </si>
  <si>
    <t>FEC_per_sqm.kWh.BE.Res.HHnew.Thermal.SH.Biomass.WH.Elc.Solar.Elec</t>
  </si>
  <si>
    <t>FEC_per_sqm.kWh.BE.Res.HHnew.Thermal.SH.Biomass.WH.Elc.Solar.Solar</t>
  </si>
  <si>
    <t>FEC_per_sqm.kWh.BE.Res.HHnew.Thermal.SH.Biomass.CO</t>
  </si>
  <si>
    <t>FEC_per_sqm.kWh.BE.Res.HHnew.Thermal.SH.Biomass.CO.Biomass.Biomass</t>
  </si>
  <si>
    <t>FEC_per_sqm.kWh.BE.Res.HHnew.Thermal.SH.Biomass.CO.LPG.LPG</t>
  </si>
  <si>
    <t>FEC_per_sqm.kWh.BE.Res.HHnew.Thermal.SH.Biomass.CO.Elc.Elec</t>
  </si>
  <si>
    <t>FEC_per_sqm.kWh.BE.Res.HHnew.Thermal.SH.Geo</t>
  </si>
  <si>
    <t>FEC_per_sqm.kWh.BE.Res.HHnew.Thermal.SH.Geo.SH</t>
  </si>
  <si>
    <t>FEC_per_sqm.kWh.BE.Res.HHnew.Thermal.SH.Geo.SH.Geo</t>
  </si>
  <si>
    <t>FEC_per_sqm.kWh.BE.Res.HHnew.Thermal.SH.Geo.SH.Elec</t>
  </si>
  <si>
    <t>FEC_per_sqm.kWh.BE.Res.HHnew.Thermal.SH.Geo.SC</t>
  </si>
  <si>
    <t>FEC_per_sqm.kWh.BE.Res.HHnew.Thermal.SH.Geo.SC.AC.Elec</t>
  </si>
  <si>
    <t>FEC_per_sqm.kWh.BE.Res.HHnew.Thermal.SH.Geo.WH</t>
  </si>
  <si>
    <t>FEC_per_sqm.kWh.BE.Res.HHnew.Thermal.SH.Geo.WH.Geo.NoSolar.Geo</t>
  </si>
  <si>
    <t>FEC_per_sqm.kWh.BE.Res.HHnew.Thermal.SH.Geo.WH.Geo.Solar</t>
  </si>
  <si>
    <t>FEC_per_sqm.kWh.BE.Res.HHnew.Thermal.SH.Geo.WH.Geo.Solar.Geo</t>
  </si>
  <si>
    <t>FEC_per_sqm.kWh.BE.Res.HHnew.Thermal.SH.Geo.WH.Geo.Solar.Solar</t>
  </si>
  <si>
    <t>FEC_per_sqm.kWh.BE.Res.HHnew.Thermal.SH.Geo.WH.Elc.NoSolar.Elec</t>
  </si>
  <si>
    <t>FEC_per_sqm.kWh.BE.Res.HHnew.Thermal.SH.Geo.WH.Elc.Solar</t>
  </si>
  <si>
    <t>FEC_per_sqm.kWh.BE.Res.HHnew.Thermal.SH.Geo.WH.Elc.Solar.Elec</t>
  </si>
  <si>
    <t>FEC_per_sqm.kWh.BE.Res.HHnew.Thermal.SH.Geo.WH.Elc.Solar.Solar</t>
  </si>
  <si>
    <t>FEC_per_sqm.kWh.BE.Res.HHnew.Thermal.SH.Geo.CO</t>
  </si>
  <si>
    <t>FEC_per_sqm.kWh.BE.Res.HHnew.Thermal.SH.Geo.CO.LPG.LPG</t>
  </si>
  <si>
    <t>FEC_per_sqm.kWh.BE.Res.HHnew.Thermal.SH.Geo.CO.Elc.Elec</t>
  </si>
  <si>
    <t>FEC_per_sqm.kWh.BE.Res.HHnew.Thermal.SH.DistrHeat</t>
  </si>
  <si>
    <t>FEC_per_sqm.kWh.BE.Res.HHnew.Thermal.SH.DistrHeat.SH</t>
  </si>
  <si>
    <t>FEC_per_sqm.kWh.BE.Res.HHnew.Thermal.SH.DistrHeat.SH.Steam_Distr</t>
  </si>
  <si>
    <t>FEC_per_sqm.kWh.BE.Res.HHnew.Thermal.SH.DistrHeat.SH.Elec</t>
  </si>
  <si>
    <t>FEC_per_sqm.kWh.BE.Res.HHnew.Thermal.SH.DistrHeat.SC</t>
  </si>
  <si>
    <t>FEC_per_sqm.kWh.BE.Res.HHnew.Thermal.SH.DistrHeat.SC.AC.Elec</t>
  </si>
  <si>
    <t>FEC_per_sqm.kWh.BE.Res.HHnew.Thermal.SH.DistrHeat.WH</t>
  </si>
  <si>
    <t>FEC_per_sqm.kWh.BE.Res.HHnew.Thermal.SH.DistrHeat.WH.DistrHeat.NoSolar.Steam_Distr</t>
  </si>
  <si>
    <t>FEC_per_sqm.kWh.BE.Res.HHnew.Thermal.SH.DistrHeat.WH.DistrHeat.Solar</t>
  </si>
  <si>
    <t>FEC_per_sqm.kWh.BE.Res.HHnew.Thermal.SH.DistrHeat.WH.DistrHeat.Solar.Steam_Distr</t>
  </si>
  <si>
    <t>FEC_per_sqm.kWh.BE.Res.HHnew.Thermal.SH.DistrHeat.WH.DistrHeat.Solar.Solar</t>
  </si>
  <si>
    <t>FEC_per_sqm.kWh.BE.Res.HHnew.Thermal.SH.DistrHeat.WH.Elc.NoSolar.Elec</t>
  </si>
  <si>
    <t>FEC_per_sqm.kWh.BE.Res.HHnew.Thermal.SH.DistrHeat.WH.Elc.Solar</t>
  </si>
  <si>
    <t>FEC_per_sqm.kWh.BE.Res.HHnew.Thermal.SH.DistrHeat.WH.Elc.Solar.Elec</t>
  </si>
  <si>
    <t>FEC_per_sqm.kWh.BE.Res.HHnew.Thermal.SH.DistrHeat.WH.Elc.Solar.Solar</t>
  </si>
  <si>
    <t>FEC_per_sqm.kWh.BE.Res.HHnew.Thermal.SH.DistrHeat.CO</t>
  </si>
  <si>
    <t>FEC_per_sqm.kWh.BE.Res.HHnew.Thermal.SH.DistrHeat.CO.LPG.LPG</t>
  </si>
  <si>
    <t>FEC_per_sqm.kWh.BE.Res.HHnew.Thermal.SH.DistrHeat.CO.Elc.Elec</t>
  </si>
  <si>
    <t>FEC_per_sqm.kWh.BE.Res.HHnew.Thermal.SH.AdvElc</t>
  </si>
  <si>
    <t>FEC_per_sqm.kWh.BE.Res.HHnew.Thermal.SH.AdvElc.SH</t>
  </si>
  <si>
    <t>FEC_per_sqm.kWh.BE.Res.HHnew.Thermal.SH.AdvElc.SH.Elec</t>
  </si>
  <si>
    <t>FEC_per_sqm.kWh.BE.Res.HHnew.Thermal.SH.AdvElc.SC</t>
  </si>
  <si>
    <t>FEC_per_sqm.kWh.BE.Res.HHnew.Thermal.SH.AdvElc.SC.AC.Elec</t>
  </si>
  <si>
    <t>FEC_per_sqm.kWh.BE.Res.HHnew.Thermal.SH.AdvElc.WH</t>
  </si>
  <si>
    <t>FEC_per_sqm.kWh.BE.Res.HHnew.Thermal.SH.AdvElc.WH.LPG.NoSolar.LPG</t>
  </si>
  <si>
    <t>FEC_per_sqm.kWh.BE.Res.HHnew.Thermal.SH.AdvElc.WH.LPG.Solar</t>
  </si>
  <si>
    <t>FEC_per_sqm.kWh.BE.Res.HHnew.Thermal.SH.AdvElc.WH.LPG.Solar.LPG</t>
  </si>
  <si>
    <t>FEC_per_sqm.kWh.BE.Res.HHnew.Thermal.SH.AdvElc.WH.LPG.Solar.Solar</t>
  </si>
  <si>
    <t>FEC_per_sqm.kWh.BE.Res.HHnew.Thermal.SH.AdvElc.WH.Elc.NoSolar.Elec</t>
  </si>
  <si>
    <t>FEC_per_sqm.kWh.BE.Res.HHnew.Thermal.SH.AdvElc.WH.Elc.Solar</t>
  </si>
  <si>
    <t>FEC_per_sqm.kWh.BE.Res.HHnew.Thermal.SH.AdvElc.WH.Elc.Solar.Elec</t>
  </si>
  <si>
    <t>FEC_per_sqm.kWh.BE.Res.HHnew.Thermal.SH.AdvElc.WH.Elc.Solar.Solar</t>
  </si>
  <si>
    <t>FEC_per_sqm.kWh.BE.Res.HHnew.Thermal.SH.AdvElc.CO</t>
  </si>
  <si>
    <t>FEC_per_sqm.kWh.BE.Res.HHnew.Thermal.SH.AdvElc.CO.LPG.LPG</t>
  </si>
  <si>
    <t>FEC_per_sqm.kWh.BE.Res.HHnew.Thermal.SH.AdvElc.CO.Elc.Elec</t>
  </si>
  <si>
    <t>FEC_per_sqm.kWh.BE.Res.HHnew.Thermal.SH.ConvElc</t>
  </si>
  <si>
    <t>FEC_per_sqm.kWh.BE.Res.HHnew.Thermal.SH.ConvElc.SH</t>
  </si>
  <si>
    <t>FEC_per_sqm.kWh.BE.Res.HHnew.Thermal.SH.ConvElc.SH.Elec</t>
  </si>
  <si>
    <t>FEC_per_sqm.kWh.BE.Res.HHnew.Thermal.SH.ConvElc.SC</t>
  </si>
  <si>
    <t>FEC_per_sqm.kWh.BE.Res.HHnew.Thermal.SH.ConvElc.SC.AC.Elec</t>
  </si>
  <si>
    <t>FEC_per_sqm.kWh.BE.Res.HHnew.Thermal.SH.ConvElc.WH</t>
  </si>
  <si>
    <t>FEC_per_sqm.kWh.BE.Res.HHnew.Thermal.SH.ConvElc.WH.LPG.NoSolar.LPG</t>
  </si>
  <si>
    <t>FEC_per_sqm.kWh.BE.Res.HHnew.Thermal.SH.ConvElc.WH.LPG.Solar</t>
  </si>
  <si>
    <t>FEC_per_sqm.kWh.BE.Res.HHnew.Thermal.SH.ConvElc.WH.LPG.Solar.LPG</t>
  </si>
  <si>
    <t>FEC_per_sqm.kWh.BE.Res.HHnew.Thermal.SH.ConvElc.WH.LPG.Solar.Solar</t>
  </si>
  <si>
    <t>FEC_per_sqm.kWh.BE.Res.HHnew.Thermal.SH.ConvElc.WH.Elc.NoSolar.Elec</t>
  </si>
  <si>
    <t>FEC_per_sqm.kWh.BE.Res.HHnew.Thermal.SH.ConvElc.WH.Elc.Solar</t>
  </si>
  <si>
    <t>FEC_per_sqm.kWh.BE.Res.HHnew.Thermal.SH.ConvElc.WH.Elc.Solar.Elec</t>
  </si>
  <si>
    <t>FEC_per_sqm.kWh.BE.Res.HHnew.Thermal.SH.ConvElc.WH.Elc.Solar.Solar</t>
  </si>
  <si>
    <t>FEC_per_sqm.kWh.BE.Res.HHnew.Thermal.SH.ConvElc.CO</t>
  </si>
  <si>
    <t>FEC_per_sqm.kWh.BE.Res.HHnew.Thermal.SH.ConvElc.CO.LPG.LPG</t>
  </si>
  <si>
    <t>FEC_per_sqm.kWh.BE.Res.HHnew.Thermal.SH.ConvElc.CO.Elc.Elec</t>
  </si>
  <si>
    <t>BE - Thermal energy service of new and renovated households per surface area (detailed structure)</t>
  </si>
  <si>
    <t>TES_per_sqm.kWh.BE.Res.HHnew.Thermal.SH.Solids</t>
  </si>
  <si>
    <t>TES_per_sqm.kWh.BE.Res.HHnew.Thermal.SH.Solids.SH</t>
  </si>
  <si>
    <t>TES_per_sqm.kWh.BE.Res.HHnew.Thermal.SH.Solids.SH.Solids</t>
  </si>
  <si>
    <t>TES_per_sqm.kWh.BE.Res.HHnew.Thermal.SH.Solids.SH.Elec</t>
  </si>
  <si>
    <t>TES_per_sqm.kWh.BE.Res.HHnew.Thermal.SH.Solids.SC</t>
  </si>
  <si>
    <t>TES_per_sqm.kWh.BE.Res.HHnew.Thermal.SH.Solids.SC.AC.Elec</t>
  </si>
  <si>
    <t>TES_per_sqm.kWh.BE.Res.HHnew.Thermal.SH.Solids.WH</t>
  </si>
  <si>
    <t>TES_per_sqm.kWh.BE.Res.HHnew.Thermal.SH.Solids.WH.Solids.NoSolar.Solids</t>
  </si>
  <si>
    <t>TES_per_sqm.kWh.BE.Res.HHnew.Thermal.SH.Solids.WH.LPG.NoSolar.LPG</t>
  </si>
  <si>
    <t>TES_per_sqm.kWh.BE.Res.HHnew.Thermal.SH.Solids.WH.LPG.Solar</t>
  </si>
  <si>
    <t>TES_per_sqm.kWh.BE.Res.HHnew.Thermal.SH.Solids.WH.LPG.Solar.LPG</t>
  </si>
  <si>
    <t>TES_per_sqm.kWh.BE.Res.HHnew.Thermal.SH.Solids.WH.LPG.Solar.Solar</t>
  </si>
  <si>
    <t>TES_per_sqm.kWh.BE.Res.HHnew.Thermal.SH.Solids.WH.Elc.NoSolar.Elec</t>
  </si>
  <si>
    <t>TES_per_sqm.kWh.BE.Res.HHnew.Thermal.SH.Solids.WH.Elc.Solar</t>
  </si>
  <si>
    <t>TES_per_sqm.kWh.BE.Res.HHnew.Thermal.SH.Solids.WH.Elc.Solar.Elec</t>
  </si>
  <si>
    <t>TES_per_sqm.kWh.BE.Res.HHnew.Thermal.SH.Solids.WH.Elc.Solar.Solar</t>
  </si>
  <si>
    <t>TES_per_sqm.kWh.BE.Res.HHnew.Thermal.SH.Solids.CO</t>
  </si>
  <si>
    <t>TES_per_sqm.kWh.BE.Res.HHnew.Thermal.SH.Solids.CO.Solids.Solids</t>
  </si>
  <si>
    <t>TES_per_sqm.kWh.BE.Res.HHnew.Thermal.SH.Solids.CO.LPG.LPG</t>
  </si>
  <si>
    <t>TES_per_sqm.kWh.BE.Res.HHnew.Thermal.SH.Solids.CO.Elc.Elec</t>
  </si>
  <si>
    <t>TES_per_sqm.kWh.BE.Res.HHnew.Thermal.SH.LPG</t>
  </si>
  <si>
    <t>TES_per_sqm.kWh.BE.Res.HHnew.Thermal.SH.LPG.SH</t>
  </si>
  <si>
    <t>TES_per_sqm.kWh.BE.Res.HHnew.Thermal.SH.LPG.SH.LPG</t>
  </si>
  <si>
    <t>TES_per_sqm.kWh.BE.Res.HHnew.Thermal.SH.LPG.SH.Elec</t>
  </si>
  <si>
    <t>TES_per_sqm.kWh.BE.Res.HHnew.Thermal.SH.LPG.SC</t>
  </si>
  <si>
    <t>TES_per_sqm.kWh.BE.Res.HHnew.Thermal.SH.LPG.SC.AC.Elec</t>
  </si>
  <si>
    <t>TES_per_sqm.kWh.BE.Res.HHnew.Thermal.SH.LPG.WH</t>
  </si>
  <si>
    <t>TES_per_sqm.kWh.BE.Res.HHnew.Thermal.SH.LPG.WH.LPG.NoSolar.LPG</t>
  </si>
  <si>
    <t>TES_per_sqm.kWh.BE.Res.HHnew.Thermal.SH.LPG.WH.LPG.Solar</t>
  </si>
  <si>
    <t>TES_per_sqm.kWh.BE.Res.HHnew.Thermal.SH.LPG.WH.LPG.Solar.LPG</t>
  </si>
  <si>
    <t>TES_per_sqm.kWh.BE.Res.HHnew.Thermal.SH.LPG.WH.LPG.Solar.Solar</t>
  </si>
  <si>
    <t>TES_per_sqm.kWh.BE.Res.HHnew.Thermal.SH.LPG.WH.Elc.NoSolar.Elec</t>
  </si>
  <si>
    <t>TES_per_sqm.kWh.BE.Res.HHnew.Thermal.SH.LPG.WH.Elc.Solar</t>
  </si>
  <si>
    <t>TES_per_sqm.kWh.BE.Res.HHnew.Thermal.SH.LPG.WH.Elc.Solar.Elec</t>
  </si>
  <si>
    <t>TES_per_sqm.kWh.BE.Res.HHnew.Thermal.SH.LPG.WH.Elc.Solar.Solar</t>
  </si>
  <si>
    <t>TES_per_sqm.kWh.BE.Res.HHnew.Thermal.SH.LPG.CO</t>
  </si>
  <si>
    <t>TES_per_sqm.kWh.BE.Res.HHnew.Thermal.SH.LPG.CO.LPG.LPG</t>
  </si>
  <si>
    <t>TES_per_sqm.kWh.BE.Res.HHnew.Thermal.SH.LPG.CO.Elc.Elec</t>
  </si>
  <si>
    <t>TES_per_sqm.kWh.BE.Res.HHnew.Thermal.SH.Oil</t>
  </si>
  <si>
    <t>TES_per_sqm.kWh.BE.Res.HHnew.Thermal.SH.Oil.SH</t>
  </si>
  <si>
    <t>TES_per_sqm.kWh.BE.Res.HHnew.Thermal.SH.Oil.SH.Oil</t>
  </si>
  <si>
    <t>TES_per_sqm.kWh.BE.Res.HHnew.Thermal.SH.Oil.SH.Elec</t>
  </si>
  <si>
    <t>TES_per_sqm.kWh.BE.Res.HHnew.Thermal.SH.Oil.SC</t>
  </si>
  <si>
    <t>TES_per_sqm.kWh.BE.Res.HHnew.Thermal.SH.Oil.SC.AC.Elec</t>
  </si>
  <si>
    <t>TES_per_sqm.kWh.BE.Res.HHnew.Thermal.SH.Oil.WH</t>
  </si>
  <si>
    <t>TES_per_sqm.kWh.BE.Res.HHnew.Thermal.SH.Oil.WH.Oil.NoSolar.Oil</t>
  </si>
  <si>
    <t>TES_per_sqm.kWh.BE.Res.HHnew.Thermal.SH.Oil.WH.Oil.Solar</t>
  </si>
  <si>
    <t>TES_per_sqm.kWh.BE.Res.HHnew.Thermal.SH.Oil.WH.Oil.Solar.Oil</t>
  </si>
  <si>
    <t>TES_per_sqm.kWh.BE.Res.HHnew.Thermal.SH.Oil.WH.Oil.Solar.Solar</t>
  </si>
  <si>
    <t>TES_per_sqm.kWh.BE.Res.HHnew.Thermal.SH.Oil.WH.Elc.NoSolar.Elec</t>
  </si>
  <si>
    <t>TES_per_sqm.kWh.BE.Res.HHnew.Thermal.SH.Oil.WH.Elc.Solar</t>
  </si>
  <si>
    <t>TES_per_sqm.kWh.BE.Res.HHnew.Thermal.SH.Oil.WH.Elc.Solar.Elec</t>
  </si>
  <si>
    <t>TES_per_sqm.kWh.BE.Res.HHnew.Thermal.SH.Oil.WH.Elc.Solar.Solar</t>
  </si>
  <si>
    <t>TES_per_sqm.kWh.BE.Res.HHnew.Thermal.SH.Oil.CO</t>
  </si>
  <si>
    <t>TES_per_sqm.kWh.BE.Res.HHnew.Thermal.SH.Oil.CO.LPG.LPG</t>
  </si>
  <si>
    <t>TES_per_sqm.kWh.BE.Res.HHnew.Thermal.SH.Oil.CO.Elc.Elec</t>
  </si>
  <si>
    <t>TES_per_sqm.kWh.BE.Res.HHnew.Thermal.SH.Gas</t>
  </si>
  <si>
    <t>TES_per_sqm.kWh.BE.Res.HHnew.Thermal.SH.Gas.SH</t>
  </si>
  <si>
    <t>TES_per_sqm.kWh.BE.Res.HHnew.Thermal.SH.Gas.SH.Gas</t>
  </si>
  <si>
    <t>TES_per_sqm.kWh.BE.Res.HHnew.Thermal.SH.Gas.SH.Elec</t>
  </si>
  <si>
    <t>TES_per_sqm.kWh.BE.Res.HHnew.Thermal.SH.Gas.SC</t>
  </si>
  <si>
    <t>TES_per_sqm.kWh.BE.Res.HHnew.Thermal.SH.Gas.SC.AC.Elec</t>
  </si>
  <si>
    <t>TES_per_sqm.kWh.BE.Res.HHnew.Thermal.SH.Gas.WH</t>
  </si>
  <si>
    <t>TES_per_sqm.kWh.BE.Res.HHnew.Thermal.SH.Gas.WH.Gas.NoSolar.Gas</t>
  </si>
  <si>
    <t>TES_per_sqm.kWh.BE.Res.HHnew.Thermal.SH.Gas.WH.Gas.Solar</t>
  </si>
  <si>
    <t>TES_per_sqm.kWh.BE.Res.HHnew.Thermal.SH.Gas.WH.Gas.Solar.Gas</t>
  </si>
  <si>
    <t>TES_per_sqm.kWh.BE.Res.HHnew.Thermal.SH.Gas.WH.Gas.Solar.Solar</t>
  </si>
  <si>
    <t>TES_per_sqm.kWh.BE.Res.HHnew.Thermal.SH.Gas.WH.Elc.NoSolar.Elec</t>
  </si>
  <si>
    <t>TES_per_sqm.kWh.BE.Res.HHnew.Thermal.SH.Gas.WH.Elc.Solar</t>
  </si>
  <si>
    <t>TES_per_sqm.kWh.BE.Res.HHnew.Thermal.SH.Gas.WH.Elc.Solar.Elec</t>
  </si>
  <si>
    <t>TES_per_sqm.kWh.BE.Res.HHnew.Thermal.SH.Gas.WH.Elc.Solar.Solar</t>
  </si>
  <si>
    <t>TES_per_sqm.kWh.BE.Res.HHnew.Thermal.SH.Gas.CO</t>
  </si>
  <si>
    <t>TES_per_sqm.kWh.BE.Res.HHnew.Thermal.SH.Gas.CO.Gas.Gas</t>
  </si>
  <si>
    <t>TES_per_sqm.kWh.BE.Res.HHnew.Thermal.SH.Gas.CO.Elc.Elec</t>
  </si>
  <si>
    <t>TES_per_sqm.kWh.BE.Res.HHnew.Thermal.SH.Biomass</t>
  </si>
  <si>
    <t>TES_per_sqm.kWh.BE.Res.HHnew.Thermal.SH.Biomass.SH</t>
  </si>
  <si>
    <t>TES_per_sqm.kWh.BE.Res.HHnew.Thermal.SH.Biomass.SH.Biomass</t>
  </si>
  <si>
    <t>TES_per_sqm.kWh.BE.Res.HHnew.Thermal.SH.Biomass.SH.Elec</t>
  </si>
  <si>
    <t>TES_per_sqm.kWh.BE.Res.HHnew.Thermal.SH.Biomass.SC</t>
  </si>
  <si>
    <t>TES_per_sqm.kWh.BE.Res.HHnew.Thermal.SH.Biomass.SC.AC.Elec</t>
  </si>
  <si>
    <t>TES_per_sqm.kWh.BE.Res.HHnew.Thermal.SH.Biomass.WH</t>
  </si>
  <si>
    <t>TES_per_sqm.kWh.BE.Res.HHnew.Thermal.SH.Biomass.WH.Biomass.NoSolar.Biomass</t>
  </si>
  <si>
    <t>TES_per_sqm.kWh.BE.Res.HHnew.Thermal.SH.Biomass.WH.Biomass.Solar</t>
  </si>
  <si>
    <t>TES_per_sqm.kWh.BE.Res.HHnew.Thermal.SH.Biomass.WH.Biomass.Solar.Biomass</t>
  </si>
  <si>
    <t>TES_per_sqm.kWh.BE.Res.HHnew.Thermal.SH.Biomass.WH.Biomass.Solar.Solar</t>
  </si>
  <si>
    <t>TES_per_sqm.kWh.BE.Res.HHnew.Thermal.SH.Biomass.WH.LPG.NoSolar.LPG</t>
  </si>
  <si>
    <t>TES_per_sqm.kWh.BE.Res.HHnew.Thermal.SH.Biomass.WH.LPG.Solar</t>
  </si>
  <si>
    <t>TES_per_sqm.kWh.BE.Res.HHnew.Thermal.SH.Biomass.WH.LPG.Solar.LPG</t>
  </si>
  <si>
    <t>TES_per_sqm.kWh.BE.Res.HHnew.Thermal.SH.Biomass.WH.LPG.Solar.Solar</t>
  </si>
  <si>
    <t>TES_per_sqm.kWh.BE.Res.HHnew.Thermal.SH.Biomass.WH.Elc.NoSolar.Elec</t>
  </si>
  <si>
    <t>TES_per_sqm.kWh.BE.Res.HHnew.Thermal.SH.Biomass.WH.Elc.Solar</t>
  </si>
  <si>
    <t>TES_per_sqm.kWh.BE.Res.HHnew.Thermal.SH.Biomass.WH.Elc.Solar.Elec</t>
  </si>
  <si>
    <t>TES_per_sqm.kWh.BE.Res.HHnew.Thermal.SH.Biomass.WH.Elc.Solar.Solar</t>
  </si>
  <si>
    <t>TES_per_sqm.kWh.BE.Res.HHnew.Thermal.SH.Biomass.CO</t>
  </si>
  <si>
    <t>TES_per_sqm.kWh.BE.Res.HHnew.Thermal.SH.Biomass.CO.Biomass.Biomass</t>
  </si>
  <si>
    <t>TES_per_sqm.kWh.BE.Res.HHnew.Thermal.SH.Biomass.CO.LPG.LPG</t>
  </si>
  <si>
    <t>TES_per_sqm.kWh.BE.Res.HHnew.Thermal.SH.Biomass.CO.Elc.Elec</t>
  </si>
  <si>
    <t>TES_per_sqm.kWh.BE.Res.HHnew.Thermal.SH.Geo</t>
  </si>
  <si>
    <t>TES_per_sqm.kWh.BE.Res.HHnew.Thermal.SH.Geo.SH</t>
  </si>
  <si>
    <t>TES_per_sqm.kWh.BE.Res.HHnew.Thermal.SH.Geo.SH.Geo</t>
  </si>
  <si>
    <t>TES_per_sqm.kWh.BE.Res.HHnew.Thermal.SH.Geo.SH.Elec</t>
  </si>
  <si>
    <t>TES_per_sqm.kWh.BE.Res.HHnew.Thermal.SH.Geo.SC</t>
  </si>
  <si>
    <t>TES_per_sqm.kWh.BE.Res.HHnew.Thermal.SH.Geo.SC.AC.Elec</t>
  </si>
  <si>
    <t>TES_per_sqm.kWh.BE.Res.HHnew.Thermal.SH.Geo.WH</t>
  </si>
  <si>
    <t>TES_per_sqm.kWh.BE.Res.HHnew.Thermal.SH.Geo.WH.Geo.NoSolar.Geo</t>
  </si>
  <si>
    <t>TES_per_sqm.kWh.BE.Res.HHnew.Thermal.SH.Geo.WH.Geo.Solar</t>
  </si>
  <si>
    <t>TES_per_sqm.kWh.BE.Res.HHnew.Thermal.SH.Geo.WH.Geo.Solar.Geo</t>
  </si>
  <si>
    <t>TES_per_sqm.kWh.BE.Res.HHnew.Thermal.SH.Geo.WH.Geo.Solar.Solar</t>
  </si>
  <si>
    <t>TES_per_sqm.kWh.BE.Res.HHnew.Thermal.SH.Geo.WH.Elc.NoSolar.Elec</t>
  </si>
  <si>
    <t>TES_per_sqm.kWh.BE.Res.HHnew.Thermal.SH.Geo.WH.Elc.Solar</t>
  </si>
  <si>
    <t>TES_per_sqm.kWh.BE.Res.HHnew.Thermal.SH.Geo.WH.Elc.Solar.Elec</t>
  </si>
  <si>
    <t>TES_per_sqm.kWh.BE.Res.HHnew.Thermal.SH.Geo.WH.Elc.Solar.Solar</t>
  </si>
  <si>
    <t>TES_per_sqm.kWh.BE.Res.HHnew.Thermal.SH.Geo.CO</t>
  </si>
  <si>
    <t>TES_per_sqm.kWh.BE.Res.HHnew.Thermal.SH.Geo.CO.LPG.LPG</t>
  </si>
  <si>
    <t>TES_per_sqm.kWh.BE.Res.HHnew.Thermal.SH.Geo.CO.Elc.Elec</t>
  </si>
  <si>
    <t>TES_per_sqm.kWh.BE.Res.HHnew.Thermal.SH.DistrHeat</t>
  </si>
  <si>
    <t>TES_per_sqm.kWh.BE.Res.HHnew.Thermal.SH.DistrHeat.SH</t>
  </si>
  <si>
    <t>TES_per_sqm.kWh.BE.Res.HHnew.Thermal.SH.DistrHeat.SH.Steam_Distr</t>
  </si>
  <si>
    <t>TES_per_sqm.kWh.BE.Res.HHnew.Thermal.SH.DistrHeat.SH.Elec</t>
  </si>
  <si>
    <t>TES_per_sqm.kWh.BE.Res.HHnew.Thermal.SH.DistrHeat.SC</t>
  </si>
  <si>
    <t>TES_per_sqm.kWh.BE.Res.HHnew.Thermal.SH.DistrHeat.SC.AC.Elec</t>
  </si>
  <si>
    <t>TES_per_sqm.kWh.BE.Res.HHnew.Thermal.SH.DistrHeat.WH</t>
  </si>
  <si>
    <t>TES_per_sqm.kWh.BE.Res.HHnew.Thermal.SH.DistrHeat.WH.DistrHeat.NoSolar.Steam_Distr</t>
  </si>
  <si>
    <t>TES_per_sqm.kWh.BE.Res.HHnew.Thermal.SH.DistrHeat.WH.DistrHeat.Solar</t>
  </si>
  <si>
    <t>TES_per_sqm.kWh.BE.Res.HHnew.Thermal.SH.DistrHeat.WH.DistrHeat.Solar.Steam_Distr</t>
  </si>
  <si>
    <t>TES_per_sqm.kWh.BE.Res.HHnew.Thermal.SH.DistrHeat.WH.DistrHeat.Solar.Solar</t>
  </si>
  <si>
    <t>TES_per_sqm.kWh.BE.Res.HHnew.Thermal.SH.DistrHeat.WH.Elc.NoSolar.Elec</t>
  </si>
  <si>
    <t>TES_per_sqm.kWh.BE.Res.HHnew.Thermal.SH.DistrHeat.WH.Elc.Solar</t>
  </si>
  <si>
    <t>TES_per_sqm.kWh.BE.Res.HHnew.Thermal.SH.DistrHeat.WH.Elc.Solar.Elec</t>
  </si>
  <si>
    <t>TES_per_sqm.kWh.BE.Res.HHnew.Thermal.SH.DistrHeat.WH.Elc.Solar.Solar</t>
  </si>
  <si>
    <t>TES_per_sqm.kWh.BE.Res.HHnew.Thermal.SH.DistrHeat.CO</t>
  </si>
  <si>
    <t>TES_per_sqm.kWh.BE.Res.HHnew.Thermal.SH.DistrHeat.CO.LPG.LPG</t>
  </si>
  <si>
    <t>TES_per_sqm.kWh.BE.Res.HHnew.Thermal.SH.DistrHeat.CO.Elc.Elec</t>
  </si>
  <si>
    <t>TES_per_sqm.kWh.BE.Res.HHnew.Thermal.SH.AdvElc</t>
  </si>
  <si>
    <t>TES_per_sqm.kWh.BE.Res.HHnew.Thermal.SH.AdvElc.SH</t>
  </si>
  <si>
    <t>TES_per_sqm.kWh.BE.Res.HHnew.Thermal.SH.AdvElc.SH.Elec</t>
  </si>
  <si>
    <t>TES_per_sqm.kWh.BE.Res.HHnew.Thermal.SH.AdvElc.SC</t>
  </si>
  <si>
    <t>TES_per_sqm.kWh.BE.Res.HHnew.Thermal.SH.AdvElc.SC.AC.Elec</t>
  </si>
  <si>
    <t>TES_per_sqm.kWh.BE.Res.HHnew.Thermal.SH.AdvElc.WH</t>
  </si>
  <si>
    <t>TES_per_sqm.kWh.BE.Res.HHnew.Thermal.SH.AdvElc.WH.LPG.NoSolar.LPG</t>
  </si>
  <si>
    <t>TES_per_sqm.kWh.BE.Res.HHnew.Thermal.SH.AdvElc.WH.LPG.Solar</t>
  </si>
  <si>
    <t>TES_per_sqm.kWh.BE.Res.HHnew.Thermal.SH.AdvElc.WH.LPG.Solar.LPG</t>
  </si>
  <si>
    <t>TES_per_sqm.kWh.BE.Res.HHnew.Thermal.SH.AdvElc.WH.LPG.Solar.Solar</t>
  </si>
  <si>
    <t>TES_per_sqm.kWh.BE.Res.HHnew.Thermal.SH.AdvElc.WH.Elc.NoSolar.Elec</t>
  </si>
  <si>
    <t>TES_per_sqm.kWh.BE.Res.HHnew.Thermal.SH.AdvElc.WH.Elc.Solar</t>
  </si>
  <si>
    <t>TES_per_sqm.kWh.BE.Res.HHnew.Thermal.SH.AdvElc.WH.Elc.Solar.Elec</t>
  </si>
  <si>
    <t>TES_per_sqm.kWh.BE.Res.HHnew.Thermal.SH.AdvElc.WH.Elc.Solar.Solar</t>
  </si>
  <si>
    <t>TES_per_sqm.kWh.BE.Res.HHnew.Thermal.SH.AdvElc.CO</t>
  </si>
  <si>
    <t>TES_per_sqm.kWh.BE.Res.HHnew.Thermal.SH.AdvElc.CO.LPG.LPG</t>
  </si>
  <si>
    <t>TES_per_sqm.kWh.BE.Res.HHnew.Thermal.SH.AdvElc.CO.Elc.Elec</t>
  </si>
  <si>
    <t>TES_per_sqm.kWh.BE.Res.HHnew.Thermal.SH.ConvElc</t>
  </si>
  <si>
    <t>TES_per_sqm.kWh.BE.Res.HHnew.Thermal.SH.ConvElc.SH</t>
  </si>
  <si>
    <t>TES_per_sqm.kWh.BE.Res.HHnew.Thermal.SH.ConvElc.SH.Elec</t>
  </si>
  <si>
    <t>TES_per_sqm.kWh.BE.Res.HHnew.Thermal.SH.ConvElc.SC</t>
  </si>
  <si>
    <t>TES_per_sqm.kWh.BE.Res.HHnew.Thermal.SH.ConvElc.SC.AC.Elec</t>
  </si>
  <si>
    <t>TES_per_sqm.kWh.BE.Res.HHnew.Thermal.SH.ConvElc.WH</t>
  </si>
  <si>
    <t>TES_per_sqm.kWh.BE.Res.HHnew.Thermal.SH.ConvElc.WH.LPG.NoSolar.LPG</t>
  </si>
  <si>
    <t>TES_per_sqm.kWh.BE.Res.HHnew.Thermal.SH.ConvElc.WH.LPG.Solar</t>
  </si>
  <si>
    <t>TES_per_sqm.kWh.BE.Res.HHnew.Thermal.SH.ConvElc.WH.LPG.Solar.LPG</t>
  </si>
  <si>
    <t>TES_per_sqm.kWh.BE.Res.HHnew.Thermal.SH.ConvElc.WH.LPG.Solar.Solar</t>
  </si>
  <si>
    <t>TES_per_sqm.kWh.BE.Res.HHnew.Thermal.SH.ConvElc.WH.Elc.NoSolar.Elec</t>
  </si>
  <si>
    <t>TES_per_sqm.kWh.BE.Res.HHnew.Thermal.SH.ConvElc.WH.Elc.Solar</t>
  </si>
  <si>
    <t>TES_per_sqm.kWh.BE.Res.HHnew.Thermal.SH.ConvElc.WH.Elc.Solar.Elec</t>
  </si>
  <si>
    <t>TES_per_sqm.kWh.BE.Res.HHnew.Thermal.SH.ConvElc.WH.Elc.Solar.Solar</t>
  </si>
  <si>
    <t>TES_per_sqm.kWh.BE.Res.HHnew.Thermal.SH.ConvElc.CO</t>
  </si>
  <si>
    <t>TES_per_sqm.kWh.BE.Res.HHnew.Thermal.SH.ConvElc.CO.LPG.LPG</t>
  </si>
  <si>
    <t>TES_per_sqm.kWh.BE.Res.HHnew.Thermal.SH.ConvElc.CO.Elc.Elec</t>
  </si>
  <si>
    <t>BE - CO2 emissions in new and renovated households per surface area (detailed structure)</t>
  </si>
  <si>
    <t>EMI_per_sqm.kgCO2.BE.Res.HHnew.Thermal.SH.Solids</t>
  </si>
  <si>
    <t>EMI_per_sqm.kgCO2.BE.Res.HHnew.Thermal.SH.Solids.SH</t>
  </si>
  <si>
    <t>EMI_per_sqm.kgCO2.BE.Res.HHnew.Thermal.SH.Solids.SH.Solids</t>
  </si>
  <si>
    <t>EMI_per_sqm.kgCO2.BE.Res.HHnew.Thermal.SH.Solids.SH.Elec</t>
  </si>
  <si>
    <t>EMI_per_sqm.kgCO2.BE.Res.HHnew.Thermal.SH.Solids.SC</t>
  </si>
  <si>
    <t>EMI_per_sqm.kgCO2.BE.Res.HHnew.Thermal.SH.Solids.SC.AC.Elec</t>
  </si>
  <si>
    <t>EMI_per_sqm.kgCO2.BE.Res.HHnew.Thermal.SH.Solids.WH</t>
  </si>
  <si>
    <t>EMI_per_sqm.kgCO2.BE.Res.HHnew.Thermal.SH.Solids.WH.Solids.NoSolar.Solids</t>
  </si>
  <si>
    <t>EMI_per_sqm.kgCO2.BE.Res.HHnew.Thermal.SH.Solids.WH.LPG.NoSolar.LPG</t>
  </si>
  <si>
    <t>EMI_per_sqm.kgCO2.BE.Res.HHnew.Thermal.SH.Solids.WH.LPG.Solar</t>
  </si>
  <si>
    <t>EMI_per_sqm.kgCO2.BE.Res.HHnew.Thermal.SH.Solids.WH.LPG.Solar.LPG</t>
  </si>
  <si>
    <t>EMI_per_sqm.kgCO2.BE.Res.HHnew.Thermal.SH.Solids.WH.LPG.Solar.Solar</t>
  </si>
  <si>
    <t>EMI_per_sqm.kgCO2.BE.Res.HHnew.Thermal.SH.Solids.WH.Elc.NoSolar.Elec</t>
  </si>
  <si>
    <t>EMI_per_sqm.kgCO2.BE.Res.HHnew.Thermal.SH.Solids.WH.Elc.Solar</t>
  </si>
  <si>
    <t>EMI_per_sqm.kgCO2.BE.Res.HHnew.Thermal.SH.Solids.WH.Elc.Solar.Elec</t>
  </si>
  <si>
    <t>EMI_per_sqm.kgCO2.BE.Res.HHnew.Thermal.SH.Solids.WH.Elc.Solar.Solar</t>
  </si>
  <si>
    <t>EMI_per_sqm.kgCO2.BE.Res.HHnew.Thermal.SH.Solids.CO</t>
  </si>
  <si>
    <t>EMI_per_sqm.kgCO2.BE.Res.HHnew.Thermal.SH.Solids.CO.Solids.Solids</t>
  </si>
  <si>
    <t>EMI_per_sqm.kgCO2.BE.Res.HHnew.Thermal.SH.Solids.CO.LPG.LPG</t>
  </si>
  <si>
    <t>EMI_per_sqm.kgCO2.BE.Res.HHnew.Thermal.SH.Solids.CO.Elc.Elec</t>
  </si>
  <si>
    <t>EMI_per_sqm.kgCO2.BE.Res.HHnew.Thermal.SH.LPG</t>
  </si>
  <si>
    <t>EMI_per_sqm.kgCO2.BE.Res.HHnew.Thermal.SH.LPG.SH</t>
  </si>
  <si>
    <t>EMI_per_sqm.kgCO2.BE.Res.HHnew.Thermal.SH.LPG.SH.LPG</t>
  </si>
  <si>
    <t>EMI_per_sqm.kgCO2.BE.Res.HHnew.Thermal.SH.LPG.SH.Elec</t>
  </si>
  <si>
    <t>EMI_per_sqm.kgCO2.BE.Res.HHnew.Thermal.SH.LPG.SC</t>
  </si>
  <si>
    <t>EMI_per_sqm.kgCO2.BE.Res.HHnew.Thermal.SH.LPG.SC.AC.Elec</t>
  </si>
  <si>
    <t>EMI_per_sqm.kgCO2.BE.Res.HHnew.Thermal.SH.LPG.WH</t>
  </si>
  <si>
    <t>EMI_per_sqm.kgCO2.BE.Res.HHnew.Thermal.SH.LPG.WH.LPG.NoSolar.LPG</t>
  </si>
  <si>
    <t>EMI_per_sqm.kgCO2.BE.Res.HHnew.Thermal.SH.LPG.WH.LPG.Solar</t>
  </si>
  <si>
    <t>EMI_per_sqm.kgCO2.BE.Res.HHnew.Thermal.SH.LPG.WH.LPG.Solar.LPG</t>
  </si>
  <si>
    <t>EMI_per_sqm.kgCO2.BE.Res.HHnew.Thermal.SH.LPG.WH.LPG.Solar.Solar</t>
  </si>
  <si>
    <t>EMI_per_sqm.kgCO2.BE.Res.HHnew.Thermal.SH.LPG.WH.Elc.NoSolar.Elec</t>
  </si>
  <si>
    <t>EMI_per_sqm.kgCO2.BE.Res.HHnew.Thermal.SH.LPG.WH.Elc.Solar</t>
  </si>
  <si>
    <t>EMI_per_sqm.kgCO2.BE.Res.HHnew.Thermal.SH.LPG.WH.Elc.Solar.Elec</t>
  </si>
  <si>
    <t>EMI_per_sqm.kgCO2.BE.Res.HHnew.Thermal.SH.LPG.WH.Elc.Solar.Solar</t>
  </si>
  <si>
    <t>EMI_per_sqm.kgCO2.BE.Res.HHnew.Thermal.SH.LPG.CO</t>
  </si>
  <si>
    <t>EMI_per_sqm.kgCO2.BE.Res.HHnew.Thermal.SH.LPG.CO.LPG.LPG</t>
  </si>
  <si>
    <t>EMI_per_sqm.kgCO2.BE.Res.HHnew.Thermal.SH.LPG.CO.Elc.Elec</t>
  </si>
  <si>
    <t>EMI_per_sqm.kgCO2.BE.Res.HHnew.Thermal.SH.Oil</t>
  </si>
  <si>
    <t>EMI_per_sqm.kgCO2.BE.Res.HHnew.Thermal.SH.Oil.SH</t>
  </si>
  <si>
    <t>EMI_per_sqm.kgCO2.BE.Res.HHnew.Thermal.SH.Oil.SH.Oil</t>
  </si>
  <si>
    <t>EMI_per_sqm.kgCO2.BE.Res.HHnew.Thermal.SH.Oil.SH.Elec</t>
  </si>
  <si>
    <t>EMI_per_sqm.kgCO2.BE.Res.HHnew.Thermal.SH.Oil.SC</t>
  </si>
  <si>
    <t>EMI_per_sqm.kgCO2.BE.Res.HHnew.Thermal.SH.Oil.SC.AC.Elec</t>
  </si>
  <si>
    <t>EMI_per_sqm.kgCO2.BE.Res.HHnew.Thermal.SH.Oil.WH</t>
  </si>
  <si>
    <t>EMI_per_sqm.kgCO2.BE.Res.HHnew.Thermal.SH.Oil.WH.Oil.NoSolar.Oil</t>
  </si>
  <si>
    <t>EMI_per_sqm.kgCO2.BE.Res.HHnew.Thermal.SH.Oil.WH.Oil.Solar</t>
  </si>
  <si>
    <t>EMI_per_sqm.kgCO2.BE.Res.HHnew.Thermal.SH.Oil.WH.Oil.Solar.Oil</t>
  </si>
  <si>
    <t>EMI_per_sqm.kgCO2.BE.Res.HHnew.Thermal.SH.Oil.WH.Oil.Solar.Solar</t>
  </si>
  <si>
    <t>EMI_per_sqm.kgCO2.BE.Res.HHnew.Thermal.SH.Oil.WH.Elc.NoSolar.Elec</t>
  </si>
  <si>
    <t>EMI_per_sqm.kgCO2.BE.Res.HHnew.Thermal.SH.Oil.WH.Elc.Solar</t>
  </si>
  <si>
    <t>EMI_per_sqm.kgCO2.BE.Res.HHnew.Thermal.SH.Oil.WH.Elc.Solar.Elec</t>
  </si>
  <si>
    <t>EMI_per_sqm.kgCO2.BE.Res.HHnew.Thermal.SH.Oil.WH.Elc.Solar.Solar</t>
  </si>
  <si>
    <t>EMI_per_sqm.kgCO2.BE.Res.HHnew.Thermal.SH.Oil.CO</t>
  </si>
  <si>
    <t>EMI_per_sqm.kgCO2.BE.Res.HHnew.Thermal.SH.Oil.CO.LPG.LPG</t>
  </si>
  <si>
    <t>EMI_per_sqm.kgCO2.BE.Res.HHnew.Thermal.SH.Oil.CO.Elc.Elec</t>
  </si>
  <si>
    <t>EMI_per_sqm.kgCO2.BE.Res.HHnew.Thermal.SH.Gas</t>
  </si>
  <si>
    <t>EMI_per_sqm.kgCO2.BE.Res.HHnew.Thermal.SH.Gas.SH</t>
  </si>
  <si>
    <t>EMI_per_sqm.kgCO2.BE.Res.HHnew.Thermal.SH.Gas.SH.Gas</t>
  </si>
  <si>
    <t>EMI_per_sqm.kgCO2.BE.Res.HHnew.Thermal.SH.Gas.SH.Elec</t>
  </si>
  <si>
    <t>EMI_per_sqm.kgCO2.BE.Res.HHnew.Thermal.SH.Gas.SC</t>
  </si>
  <si>
    <t>EMI_per_sqm.kgCO2.BE.Res.HHnew.Thermal.SH.Gas.SC.AC.Elec</t>
  </si>
  <si>
    <t>EMI_per_sqm.kgCO2.BE.Res.HHnew.Thermal.SH.Gas.WH</t>
  </si>
  <si>
    <t>EMI_per_sqm.kgCO2.BE.Res.HHnew.Thermal.SH.Gas.WH.Gas.NoSolar.Gas</t>
  </si>
  <si>
    <t>EMI_per_sqm.kgCO2.BE.Res.HHnew.Thermal.SH.Gas.WH.Gas.Solar</t>
  </si>
  <si>
    <t>EMI_per_sqm.kgCO2.BE.Res.HHnew.Thermal.SH.Gas.WH.Gas.Solar.Gas</t>
  </si>
  <si>
    <t>EMI_per_sqm.kgCO2.BE.Res.HHnew.Thermal.SH.Gas.WH.Gas.Solar.Solar</t>
  </si>
  <si>
    <t>EMI_per_sqm.kgCO2.BE.Res.HHnew.Thermal.SH.Gas.WH.Elc.NoSolar.Elec</t>
  </si>
  <si>
    <t>EMI_per_sqm.kgCO2.BE.Res.HHnew.Thermal.SH.Gas.WH.Elc.Solar</t>
  </si>
  <si>
    <t>EMI_per_sqm.kgCO2.BE.Res.HHnew.Thermal.SH.Gas.WH.Elc.Solar.Elec</t>
  </si>
  <si>
    <t>EMI_per_sqm.kgCO2.BE.Res.HHnew.Thermal.SH.Gas.WH.Elc.Solar.Solar</t>
  </si>
  <si>
    <t>EMI_per_sqm.kgCO2.BE.Res.HHnew.Thermal.SH.Gas.CO</t>
  </si>
  <si>
    <t>EMI_per_sqm.kgCO2.BE.Res.HHnew.Thermal.SH.Gas.CO.Gas.Gas</t>
  </si>
  <si>
    <t>EMI_per_sqm.kgCO2.BE.Res.HHnew.Thermal.SH.Gas.CO.Elc.Elec</t>
  </si>
  <si>
    <t>EMI_per_sqm.kgCO2.BE.Res.HHnew.Thermal.SH.Biomass</t>
  </si>
  <si>
    <t>EMI_per_sqm.kgCO2.BE.Res.HHnew.Thermal.SH.Biomass.SH</t>
  </si>
  <si>
    <t>EMI_per_sqm.kgCO2.BE.Res.HHnew.Thermal.SH.Biomass.SH.Biomass</t>
  </si>
  <si>
    <t>EMI_per_sqm.kgCO2.BE.Res.HHnew.Thermal.SH.Biomass.SH.Elec</t>
  </si>
  <si>
    <t>EMI_per_sqm.kgCO2.BE.Res.HHnew.Thermal.SH.Biomass.SC</t>
  </si>
  <si>
    <t>EMI_per_sqm.kgCO2.BE.Res.HHnew.Thermal.SH.Biomass.SC.AC.Elec</t>
  </si>
  <si>
    <t>EMI_per_sqm.kgCO2.BE.Res.HHnew.Thermal.SH.Biomass.WH</t>
  </si>
  <si>
    <t>EMI_per_sqm.kgCO2.BE.Res.HHnew.Thermal.SH.Biomass.WH.Biomass.NoSolar.Biomass</t>
  </si>
  <si>
    <t>EMI_per_sqm.kgCO2.BE.Res.HHnew.Thermal.SH.Biomass.WH.Biomass.Solar</t>
  </si>
  <si>
    <t>EMI_per_sqm.kgCO2.BE.Res.HHnew.Thermal.SH.Biomass.WH.Biomass.Solar.Biomass</t>
  </si>
  <si>
    <t>EMI_per_sqm.kgCO2.BE.Res.HHnew.Thermal.SH.Biomass.WH.Biomass.Solar.Solar</t>
  </si>
  <si>
    <t>EMI_per_sqm.kgCO2.BE.Res.HHnew.Thermal.SH.Biomass.WH.LPG.NoSolar.LPG</t>
  </si>
  <si>
    <t>EMI_per_sqm.kgCO2.BE.Res.HHnew.Thermal.SH.Biomass.WH.LPG.Solar</t>
  </si>
  <si>
    <t>EMI_per_sqm.kgCO2.BE.Res.HHnew.Thermal.SH.Biomass.WH.LPG.Solar.LPG</t>
  </si>
  <si>
    <t>EMI_per_sqm.kgCO2.BE.Res.HHnew.Thermal.SH.Biomass.WH.LPG.Solar.Solar</t>
  </si>
  <si>
    <t>EMI_per_sqm.kgCO2.BE.Res.HHnew.Thermal.SH.Biomass.WH.Elc.NoSolar.Elec</t>
  </si>
  <si>
    <t>EMI_per_sqm.kgCO2.BE.Res.HHnew.Thermal.SH.Biomass.WH.Elc.Solar</t>
  </si>
  <si>
    <t>EMI_per_sqm.kgCO2.BE.Res.HHnew.Thermal.SH.Biomass.WH.Elc.Solar.Elec</t>
  </si>
  <si>
    <t>EMI_per_sqm.kgCO2.BE.Res.HHnew.Thermal.SH.Biomass.WH.Elc.Solar.Solar</t>
  </si>
  <si>
    <t>EMI_per_sqm.kgCO2.BE.Res.HHnew.Thermal.SH.Biomass.CO</t>
  </si>
  <si>
    <t>EMI_per_sqm.kgCO2.BE.Res.HHnew.Thermal.SH.Biomass.CO.Biomass.Biomass</t>
  </si>
  <si>
    <t>EMI_per_sqm.kgCO2.BE.Res.HHnew.Thermal.SH.Biomass.CO.LPG.LPG</t>
  </si>
  <si>
    <t>EMI_per_sqm.kgCO2.BE.Res.HHnew.Thermal.SH.Biomass.CO.Elc.Elec</t>
  </si>
  <si>
    <t>EMI_per_sqm.kgCO2.BE.Res.HHnew.Thermal.SH.Geo</t>
  </si>
  <si>
    <t>EMI_per_sqm.kgCO2.BE.Res.HHnew.Thermal.SH.Geo.SH</t>
  </si>
  <si>
    <t>EMI_per_sqm.kgCO2.BE.Res.HHnew.Thermal.SH.Geo.SH.Geo</t>
  </si>
  <si>
    <t>EMI_per_sqm.kgCO2.BE.Res.HHnew.Thermal.SH.Geo.SH.Elec</t>
  </si>
  <si>
    <t>EMI_per_sqm.kgCO2.BE.Res.HHnew.Thermal.SH.Geo.SC</t>
  </si>
  <si>
    <t>EMI_per_sqm.kgCO2.BE.Res.HHnew.Thermal.SH.Geo.SC.AC.Elec</t>
  </si>
  <si>
    <t>EMI_per_sqm.kgCO2.BE.Res.HHnew.Thermal.SH.Geo.WH</t>
  </si>
  <si>
    <t>EMI_per_sqm.kgCO2.BE.Res.HHnew.Thermal.SH.Geo.WH.Geo.NoSolar.Geo</t>
  </si>
  <si>
    <t>EMI_per_sqm.kgCO2.BE.Res.HHnew.Thermal.SH.Geo.WH.Geo.Solar</t>
  </si>
  <si>
    <t>EMI_per_sqm.kgCO2.BE.Res.HHnew.Thermal.SH.Geo.WH.Geo.Solar.Geo</t>
  </si>
  <si>
    <t>EMI_per_sqm.kgCO2.BE.Res.HHnew.Thermal.SH.Geo.WH.Geo.Solar.Solar</t>
  </si>
  <si>
    <t>EMI_per_sqm.kgCO2.BE.Res.HHnew.Thermal.SH.Geo.WH.Elc.NoSolar.Elec</t>
  </si>
  <si>
    <t>EMI_per_sqm.kgCO2.BE.Res.HHnew.Thermal.SH.Geo.WH.Elc.Solar</t>
  </si>
  <si>
    <t>EMI_per_sqm.kgCO2.BE.Res.HHnew.Thermal.SH.Geo.WH.Elc.Solar.Elec</t>
  </si>
  <si>
    <t>EMI_per_sqm.kgCO2.BE.Res.HHnew.Thermal.SH.Geo.WH.Elc.Solar.Solar</t>
  </si>
  <si>
    <t>EMI_per_sqm.kgCO2.BE.Res.HHnew.Thermal.SH.Geo.CO</t>
  </si>
  <si>
    <t>EMI_per_sqm.kgCO2.BE.Res.HHnew.Thermal.SH.Geo.CO.LPG.LPG</t>
  </si>
  <si>
    <t>EMI_per_sqm.kgCO2.BE.Res.HHnew.Thermal.SH.Geo.CO.Elc.Elec</t>
  </si>
  <si>
    <t>EMI_per_sqm.kgCO2.BE.Res.HHnew.Thermal.SH.DistrHeat</t>
  </si>
  <si>
    <t>EMI_per_sqm.kgCO2.BE.Res.HHnew.Thermal.SH.DistrHeat.SH</t>
  </si>
  <si>
    <t>EMI_per_sqm.kgCO2.BE.Res.HHnew.Thermal.SH.DistrHeat.SH.Steam_Distr</t>
  </si>
  <si>
    <t>EMI_per_sqm.kgCO2.BE.Res.HHnew.Thermal.SH.DistrHeat.SH.Elec</t>
  </si>
  <si>
    <t>EMI_per_sqm.kgCO2.BE.Res.HHnew.Thermal.SH.DistrHeat.SC</t>
  </si>
  <si>
    <t>EMI_per_sqm.kgCO2.BE.Res.HHnew.Thermal.SH.DistrHeat.SC.AC.Elec</t>
  </si>
  <si>
    <t>EMI_per_sqm.kgCO2.BE.Res.HHnew.Thermal.SH.DistrHeat.WH</t>
  </si>
  <si>
    <t>EMI_per_sqm.kgCO2.BE.Res.HHnew.Thermal.SH.DistrHeat.WH.DistrHeat.NoSolar.Steam_Distr</t>
  </si>
  <si>
    <t>EMI_per_sqm.kgCO2.BE.Res.HHnew.Thermal.SH.DistrHeat.WH.DistrHeat.Solar</t>
  </si>
  <si>
    <t>EMI_per_sqm.kgCO2.BE.Res.HHnew.Thermal.SH.DistrHeat.WH.DistrHeat.Solar.Steam_Distr</t>
  </si>
  <si>
    <t>EMI_per_sqm.kgCO2.BE.Res.HHnew.Thermal.SH.DistrHeat.WH.DistrHeat.Solar.Solar</t>
  </si>
  <si>
    <t>EMI_per_sqm.kgCO2.BE.Res.HHnew.Thermal.SH.DistrHeat.WH.Elc.NoSolar.Elec</t>
  </si>
  <si>
    <t>EMI_per_sqm.kgCO2.BE.Res.HHnew.Thermal.SH.DistrHeat.WH.Elc.Solar</t>
  </si>
  <si>
    <t>EMI_per_sqm.kgCO2.BE.Res.HHnew.Thermal.SH.DistrHeat.WH.Elc.Solar.Elec</t>
  </si>
  <si>
    <t>EMI_per_sqm.kgCO2.BE.Res.HHnew.Thermal.SH.DistrHeat.WH.Elc.Solar.Solar</t>
  </si>
  <si>
    <t>EMI_per_sqm.kgCO2.BE.Res.HHnew.Thermal.SH.DistrHeat.CO</t>
  </si>
  <si>
    <t>EMI_per_sqm.kgCO2.BE.Res.HHnew.Thermal.SH.DistrHeat.CO.LPG.LPG</t>
  </si>
  <si>
    <t>EMI_per_sqm.kgCO2.BE.Res.HHnew.Thermal.SH.DistrHeat.CO.Elc.Elec</t>
  </si>
  <si>
    <t>EMI_per_sqm.kgCO2.BE.Res.HHnew.Thermal.SH.AdvElc</t>
  </si>
  <si>
    <t>EMI_per_sqm.kgCO2.BE.Res.HHnew.Thermal.SH.AdvElc.SH</t>
  </si>
  <si>
    <t>EMI_per_sqm.kgCO2.BE.Res.HHnew.Thermal.SH.AdvElc.SH.Elec</t>
  </si>
  <si>
    <t>EMI_per_sqm.kgCO2.BE.Res.HHnew.Thermal.SH.AdvElc.SC</t>
  </si>
  <si>
    <t>EMI_per_sqm.kgCO2.BE.Res.HHnew.Thermal.SH.AdvElc.SC.AC.Elec</t>
  </si>
  <si>
    <t>EMI_per_sqm.kgCO2.BE.Res.HHnew.Thermal.SH.AdvElc.WH</t>
  </si>
  <si>
    <t>EMI_per_sqm.kgCO2.BE.Res.HHnew.Thermal.SH.AdvElc.WH.LPG.NoSolar.LPG</t>
  </si>
  <si>
    <t>EMI_per_sqm.kgCO2.BE.Res.HHnew.Thermal.SH.AdvElc.WH.LPG.Solar</t>
  </si>
  <si>
    <t>EMI_per_sqm.kgCO2.BE.Res.HHnew.Thermal.SH.AdvElc.WH.LPG.Solar.LPG</t>
  </si>
  <si>
    <t>EMI_per_sqm.kgCO2.BE.Res.HHnew.Thermal.SH.AdvElc.WH.LPG.Solar.Solar</t>
  </si>
  <si>
    <t>EMI_per_sqm.kgCO2.BE.Res.HHnew.Thermal.SH.AdvElc.WH.Elc.NoSolar.Elec</t>
  </si>
  <si>
    <t>EMI_per_sqm.kgCO2.BE.Res.HHnew.Thermal.SH.AdvElc.WH.Elc.Solar</t>
  </si>
  <si>
    <t>EMI_per_sqm.kgCO2.BE.Res.HHnew.Thermal.SH.AdvElc.WH.Elc.Solar.Elec</t>
  </si>
  <si>
    <t>EMI_per_sqm.kgCO2.BE.Res.HHnew.Thermal.SH.AdvElc.WH.Elc.Solar.Solar</t>
  </si>
  <si>
    <t>EMI_per_sqm.kgCO2.BE.Res.HHnew.Thermal.SH.AdvElc.CO</t>
  </si>
  <si>
    <t>EMI_per_sqm.kgCO2.BE.Res.HHnew.Thermal.SH.AdvElc.CO.LPG.LPG</t>
  </si>
  <si>
    <t>EMI_per_sqm.kgCO2.BE.Res.HHnew.Thermal.SH.AdvElc.CO.Elc.Elec</t>
  </si>
  <si>
    <t>EMI_per_sqm.kgCO2.BE.Res.HHnew.Thermal.SH.ConvElc</t>
  </si>
  <si>
    <t>EMI_per_sqm.kgCO2.BE.Res.HHnew.Thermal.SH.ConvElc.SH</t>
  </si>
  <si>
    <t>EMI_per_sqm.kgCO2.BE.Res.HHnew.Thermal.SH.ConvElc.SH.Elec</t>
  </si>
  <si>
    <t>EMI_per_sqm.kgCO2.BE.Res.HHnew.Thermal.SH.ConvElc.SC</t>
  </si>
  <si>
    <t>EMI_per_sqm.kgCO2.BE.Res.HHnew.Thermal.SH.ConvElc.SC.AC.Elec</t>
  </si>
  <si>
    <t>EMI_per_sqm.kgCO2.BE.Res.HHnew.Thermal.SH.ConvElc.WH</t>
  </si>
  <si>
    <t>EMI_per_sqm.kgCO2.BE.Res.HHnew.Thermal.SH.ConvElc.WH.LPG.NoSolar.LPG</t>
  </si>
  <si>
    <t>EMI_per_sqm.kgCO2.BE.Res.HHnew.Thermal.SH.ConvElc.WH.LPG.Solar</t>
  </si>
  <si>
    <t>EMI_per_sqm.kgCO2.BE.Res.HHnew.Thermal.SH.ConvElc.WH.LPG.Solar.LPG</t>
  </si>
  <si>
    <t>EMI_per_sqm.kgCO2.BE.Res.HHnew.Thermal.SH.ConvElc.WH.LPG.Solar.Solar</t>
  </si>
  <si>
    <t>EMI_per_sqm.kgCO2.BE.Res.HHnew.Thermal.SH.ConvElc.WH.Elc.NoSolar.Elec</t>
  </si>
  <si>
    <t>EMI_per_sqm.kgCO2.BE.Res.HHnew.Thermal.SH.ConvElc.WH.Elc.Solar</t>
  </si>
  <si>
    <t>EMI_per_sqm.kgCO2.BE.Res.HHnew.Thermal.SH.ConvElc.WH.Elc.Solar.Elec</t>
  </si>
  <si>
    <t>EMI_per_sqm.kgCO2.BE.Res.HHnew.Thermal.SH.ConvElc.WH.Elc.Solar.Solar</t>
  </si>
  <si>
    <t>EMI_per_sqm.kgCO2.BE.Res.HHnew.Thermal.SH.ConvElc.CO</t>
  </si>
  <si>
    <t>EMI_per_sqm.kgCO2.BE.Res.HHnew.Thermal.SH.ConvElc.CO.LPG.LPG</t>
  </si>
  <si>
    <t>EMI_per_sqm.kgCO2.BE.Res.HHnew.Thermal.SH.ConvElc.CO.Elc.Elec</t>
  </si>
  <si>
    <t>BE - Household type: Solids</t>
  </si>
  <si>
    <t>BE - Household type: LPG</t>
  </si>
  <si>
    <t>BE - Household type: Diesel oil</t>
  </si>
  <si>
    <t>BE - Household type: Gas</t>
  </si>
  <si>
    <t>BE - Household type: Biomass</t>
  </si>
  <si>
    <t>BE - Household type: Geothermal</t>
  </si>
  <si>
    <t>BE - Household type: Distributed heat</t>
  </si>
  <si>
    <t>BE - Household type: Advanced electric heating</t>
  </si>
  <si>
    <t>BE - Household type: Conventional electric heating</t>
  </si>
  <si>
    <t>BE - Residential / specific electric uses</t>
  </si>
  <si>
    <t>BE - Refrigerators and freezers</t>
  </si>
  <si>
    <t>BE - Washing machines</t>
  </si>
  <si>
    <t>BE - Clothes dryers</t>
  </si>
  <si>
    <t>BE - Dishwashers</t>
  </si>
  <si>
    <t>BE - TV and multimedia</t>
  </si>
  <si>
    <t>BE - ICT equipment</t>
  </si>
  <si>
    <t>BE - Lighting</t>
  </si>
  <si>
    <t>BE - Other appliances (vacuum cleaners, irons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</si>
</sst>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0.000;\-0.000;&quot;-&quot;"/>
    <numFmt numFmtId="171" formatCode="0.0;\-0.0;&quot;-&quot;"/>
    <numFmt numFmtId="172" formatCode="#,##0;\-#,##0;&quot;&quot;"/>
    <numFmt numFmtId="173" formatCode="#,##0.00;\-#,##0.00;&quot;-&quot;"/>
    <numFmt numFmtId="174" formatCode="mmmm\ yyyy"/>
    <numFmt numFmtId="175" formatCode="#,##0.0000;\-#,##0.0000;&quot;-&quot;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b/>
      <sz val="8"/>
      <color rgb="FFC00000"/>
      <name val="Calibri"/>
      <family val="2"/>
      <scheme val="minor"/>
    </font>
    <font>
      <sz val="9"/>
      <color rgb="FFC00000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10"/>
      <color rgb="FF001E5F"/>
      <name val="Calibri"/>
      <family val="2"/>
      <scheme val="minor"/>
    </font>
    <font>
      <b/>
      <sz val="8"/>
      <color rgb="FF001E5F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9"/>
      <color rgb="FFBE0000"/>
      <name val="Calibri"/>
      <family val="2"/>
      <scheme val="minor"/>
    </font>
    <font>
      <sz val="8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001E5F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968C55"/>
        <bgColor indexed="64"/>
      </patternFill>
    </fill>
    <fill>
      <patternFill patternType="solid">
        <fgColor rgb="FFB9DCE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0" fontId="8" fillId="0" borderId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238">
    <xf numFmtId="0" fontId="0" fillId="0" borderId="0" xfId="0"/>
    <xf numFmtId="0" fontId="10" fillId="2" borderId="0" xfId="5" applyFont="1" applyFill="1" applyAlignment="1">
      <alignment vertical="center"/>
    </xf>
    <xf numFmtId="0" fontId="10" fillId="2" borderId="0" xfId="5" applyNumberFormat="1" applyFont="1" applyFill="1" applyAlignment="1">
      <alignment vertical="center"/>
    </xf>
    <xf numFmtId="167" fontId="10" fillId="2" borderId="1" xfId="5" applyNumberFormat="1" applyFont="1" applyFill="1" applyBorder="1" applyAlignment="1">
      <alignment vertical="center"/>
    </xf>
    <xf numFmtId="167" fontId="10" fillId="2" borderId="0" xfId="5" applyNumberFormat="1" applyFont="1" applyFill="1" applyBorder="1" applyAlignment="1">
      <alignment vertical="center"/>
    </xf>
    <xf numFmtId="166" fontId="10" fillId="2" borderId="0" xfId="5" applyNumberFormat="1" applyFont="1" applyFill="1" applyAlignment="1">
      <alignment vertical="center"/>
    </xf>
    <xf numFmtId="0" fontId="13" fillId="2" borderId="0" xfId="5" applyFont="1" applyFill="1" applyAlignment="1">
      <alignment horizontal="left" vertical="center"/>
    </xf>
    <xf numFmtId="0" fontId="13" fillId="2" borderId="0" xfId="5" applyFont="1" applyFill="1" applyBorder="1" applyAlignment="1">
      <alignment horizontal="left" vertical="center"/>
    </xf>
    <xf numFmtId="169" fontId="10" fillId="2" borderId="0" xfId="5" applyNumberFormat="1" applyFont="1" applyFill="1" applyAlignment="1">
      <alignment vertical="center"/>
    </xf>
    <xf numFmtId="0" fontId="10" fillId="2" borderId="0" xfId="5" applyNumberFormat="1" applyFont="1" applyFill="1" applyAlignment="1">
      <alignment vertical="center" shrinkToFit="1"/>
    </xf>
    <xf numFmtId="0" fontId="10" fillId="2" borderId="3" xfId="5" applyNumberFormat="1" applyFont="1" applyFill="1" applyBorder="1" applyAlignment="1">
      <alignment vertical="center" shrinkToFit="1"/>
    </xf>
    <xf numFmtId="0" fontId="10" fillId="2" borderId="0" xfId="5" applyNumberFormat="1" applyFont="1" applyFill="1" applyBorder="1" applyAlignment="1">
      <alignment vertical="center" shrinkToFit="1"/>
    </xf>
    <xf numFmtId="0" fontId="10" fillId="2" borderId="1" xfId="5" applyNumberFormat="1" applyFont="1" applyFill="1" applyBorder="1" applyAlignment="1">
      <alignment vertical="center" shrinkToFit="1"/>
    </xf>
    <xf numFmtId="169" fontId="10" fillId="2" borderId="3" xfId="5" applyNumberFormat="1" applyFont="1" applyFill="1" applyBorder="1" applyAlignment="1">
      <alignment vertical="center"/>
    </xf>
    <xf numFmtId="165" fontId="10" fillId="2" borderId="3" xfId="5" applyNumberFormat="1" applyFont="1" applyFill="1" applyBorder="1" applyAlignment="1">
      <alignment vertical="center"/>
    </xf>
    <xf numFmtId="165" fontId="10" fillId="2" borderId="1" xfId="5" applyNumberFormat="1" applyFont="1" applyFill="1" applyBorder="1" applyAlignment="1">
      <alignment vertical="center"/>
    </xf>
    <xf numFmtId="0" fontId="17" fillId="3" borderId="2" xfId="5" applyFont="1" applyFill="1" applyBorder="1" applyAlignment="1">
      <alignment horizontal="left" vertical="center" wrapText="1"/>
    </xf>
    <xf numFmtId="1" fontId="18" fillId="3" borderId="2" xfId="5" applyNumberFormat="1" applyFont="1" applyFill="1" applyBorder="1" applyAlignment="1">
      <alignment horizontal="center" vertical="center"/>
    </xf>
    <xf numFmtId="0" fontId="19" fillId="4" borderId="2" xfId="5" applyFont="1" applyFill="1" applyBorder="1" applyAlignment="1">
      <alignment horizontal="left" vertical="center"/>
    </xf>
    <xf numFmtId="166" fontId="20" fillId="4" borderId="2" xfId="5" applyNumberFormat="1" applyFont="1" applyFill="1" applyBorder="1" applyAlignment="1">
      <alignment vertical="center"/>
    </xf>
    <xf numFmtId="171" fontId="20" fillId="4" borderId="2" xfId="5" applyNumberFormat="1" applyFont="1" applyFill="1" applyBorder="1" applyAlignment="1">
      <alignment vertical="center"/>
    </xf>
    <xf numFmtId="165" fontId="20" fillId="4" borderId="2" xfId="2" applyNumberFormat="1" applyFont="1" applyFill="1" applyBorder="1" applyAlignment="1">
      <alignment vertical="center"/>
    </xf>
    <xf numFmtId="166" fontId="21" fillId="5" borderId="2" xfId="5" applyNumberFormat="1" applyFont="1" applyFill="1" applyBorder="1" applyAlignment="1">
      <alignment vertical="center"/>
    </xf>
    <xf numFmtId="0" fontId="22" fillId="5" borderId="2" xfId="5" applyFont="1" applyFill="1" applyBorder="1" applyAlignment="1">
      <alignment horizontal="left" vertical="center" indent="1"/>
    </xf>
    <xf numFmtId="165" fontId="21" fillId="5" borderId="2" xfId="5" applyNumberFormat="1" applyFont="1" applyFill="1" applyBorder="1" applyAlignment="1">
      <alignment vertical="center"/>
    </xf>
    <xf numFmtId="171" fontId="21" fillId="5" borderId="2" xfId="5" applyNumberFormat="1" applyFont="1" applyFill="1" applyBorder="1" applyAlignment="1">
      <alignment vertical="center"/>
    </xf>
    <xf numFmtId="172" fontId="21" fillId="5" borderId="2" xfId="5" applyNumberFormat="1" applyFont="1" applyFill="1" applyBorder="1" applyAlignment="1">
      <alignment vertical="center"/>
    </xf>
    <xf numFmtId="169" fontId="21" fillId="5" borderId="2" xfId="5" applyNumberFormat="1" applyFont="1" applyFill="1" applyBorder="1" applyAlignment="1">
      <alignment vertical="center"/>
    </xf>
    <xf numFmtId="0" fontId="23" fillId="2" borderId="0" xfId="5" applyFont="1" applyFill="1" applyAlignment="1">
      <alignment horizontal="left" vertical="center" indent="2"/>
    </xf>
    <xf numFmtId="166" fontId="23" fillId="2" borderId="0" xfId="5" applyNumberFormat="1" applyFont="1" applyFill="1" applyAlignment="1">
      <alignment vertical="center"/>
    </xf>
    <xf numFmtId="0" fontId="23" fillId="2" borderId="3" xfId="5" applyFont="1" applyFill="1" applyBorder="1" applyAlignment="1">
      <alignment horizontal="left" vertical="center" indent="2"/>
    </xf>
    <xf numFmtId="166" fontId="23" fillId="2" borderId="3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2"/>
    </xf>
    <xf numFmtId="166" fontId="23" fillId="2" borderId="1" xfId="5" applyNumberFormat="1" applyFont="1" applyFill="1" applyBorder="1" applyAlignment="1">
      <alignment vertical="center"/>
    </xf>
    <xf numFmtId="169" fontId="23" fillId="2" borderId="0" xfId="5" applyNumberFormat="1" applyFont="1" applyFill="1" applyAlignment="1">
      <alignment vertical="center"/>
    </xf>
    <xf numFmtId="169" fontId="23" fillId="2" borderId="3" xfId="5" applyNumberFormat="1" applyFont="1" applyFill="1" applyBorder="1" applyAlignment="1">
      <alignment vertical="center"/>
    </xf>
    <xf numFmtId="169" fontId="23" fillId="2" borderId="1" xfId="5" applyNumberFormat="1" applyFont="1" applyFill="1" applyBorder="1" applyAlignment="1">
      <alignment vertical="center"/>
    </xf>
    <xf numFmtId="172" fontId="23" fillId="2" borderId="0" xfId="5" applyNumberFormat="1" applyFont="1" applyFill="1" applyAlignment="1">
      <alignment vertical="center"/>
    </xf>
    <xf numFmtId="172" fontId="23" fillId="2" borderId="3" xfId="5" applyNumberFormat="1" applyFont="1" applyFill="1" applyBorder="1" applyAlignment="1">
      <alignment vertical="center"/>
    </xf>
    <xf numFmtId="172" fontId="23" fillId="2" borderId="1" xfId="5" applyNumberFormat="1" applyFont="1" applyFill="1" applyBorder="1" applyAlignment="1">
      <alignment vertical="center"/>
    </xf>
    <xf numFmtId="171" fontId="23" fillId="2" borderId="0" xfId="5" applyNumberFormat="1" applyFont="1" applyFill="1" applyAlignment="1">
      <alignment vertical="center"/>
    </xf>
    <xf numFmtId="171" fontId="23" fillId="2" borderId="3" xfId="5" applyNumberFormat="1" applyFont="1" applyFill="1" applyBorder="1" applyAlignment="1">
      <alignment vertical="center"/>
    </xf>
    <xf numFmtId="171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Alignment="1">
      <alignment vertical="center"/>
    </xf>
    <xf numFmtId="165" fontId="23" fillId="2" borderId="3" xfId="5" applyNumberFormat="1" applyFont="1" applyFill="1" applyBorder="1" applyAlignment="1">
      <alignment vertical="center"/>
    </xf>
    <xf numFmtId="165" fontId="23" fillId="2" borderId="1" xfId="5" applyNumberFormat="1" applyFont="1" applyFill="1" applyBorder="1" applyAlignment="1">
      <alignment vertical="center"/>
    </xf>
    <xf numFmtId="169" fontId="10" fillId="2" borderId="0" xfId="5" applyNumberFormat="1" applyFont="1" applyFill="1" applyBorder="1" applyAlignment="1">
      <alignment vertical="center"/>
    </xf>
    <xf numFmtId="171" fontId="10" fillId="2" borderId="0" xfId="5" applyNumberFormat="1" applyFont="1" applyFill="1" applyBorder="1" applyAlignment="1">
      <alignment vertical="center"/>
    </xf>
    <xf numFmtId="0" fontId="24" fillId="2" borderId="2" xfId="5" applyFont="1" applyFill="1" applyBorder="1" applyAlignment="1">
      <alignment horizontal="left" vertical="center"/>
    </xf>
    <xf numFmtId="169" fontId="23" fillId="2" borderId="2" xfId="5" applyNumberFormat="1" applyFont="1" applyFill="1" applyBorder="1" applyAlignment="1">
      <alignment vertical="center"/>
    </xf>
    <xf numFmtId="0" fontId="24" fillId="2" borderId="3" xfId="5" applyFont="1" applyFill="1" applyBorder="1" applyAlignment="1">
      <alignment horizontal="left" vertical="center"/>
    </xf>
    <xf numFmtId="0" fontId="24" fillId="2" borderId="0" xfId="5" applyFont="1" applyFill="1" applyBorder="1" applyAlignment="1">
      <alignment horizontal="left" vertical="center"/>
    </xf>
    <xf numFmtId="169" fontId="23" fillId="2" borderId="0" xfId="5" applyNumberFormat="1" applyFont="1" applyFill="1" applyBorder="1" applyAlignment="1">
      <alignment vertical="center"/>
    </xf>
    <xf numFmtId="0" fontId="24" fillId="2" borderId="1" xfId="5" applyFont="1" applyFill="1" applyBorder="1" applyAlignment="1">
      <alignment horizontal="left" vertical="center"/>
    </xf>
    <xf numFmtId="171" fontId="23" fillId="2" borderId="2" xfId="5" applyNumberFormat="1" applyFont="1" applyFill="1" applyBorder="1" applyAlignment="1">
      <alignment vertical="center"/>
    </xf>
    <xf numFmtId="0" fontId="18" fillId="3" borderId="2" xfId="5" applyNumberFormat="1" applyFont="1" applyFill="1" applyBorder="1" applyAlignment="1">
      <alignment horizontal="center"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0" fontId="21" fillId="5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Alignment="1">
      <alignment vertical="center" shrinkToFit="1"/>
    </xf>
    <xf numFmtId="0" fontId="23" fillId="2" borderId="3" xfId="5" applyNumberFormat="1" applyFont="1" applyFill="1" applyBorder="1" applyAlignment="1">
      <alignment vertical="center" shrinkToFit="1"/>
    </xf>
    <xf numFmtId="0" fontId="23" fillId="2" borderId="1" xfId="5" applyNumberFormat="1" applyFont="1" applyFill="1" applyBorder="1" applyAlignment="1">
      <alignment vertical="center" shrinkToFit="1"/>
    </xf>
    <xf numFmtId="0" fontId="20" fillId="4" borderId="2" xfId="2" applyNumberFormat="1" applyFont="1" applyFill="1" applyBorder="1" applyAlignment="1">
      <alignment vertical="center" shrinkToFit="1"/>
    </xf>
    <xf numFmtId="0" fontId="23" fillId="2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Border="1" applyAlignment="1">
      <alignment vertical="center" shrinkToFit="1"/>
    </xf>
    <xf numFmtId="0" fontId="25" fillId="4" borderId="2" xfId="5" applyFont="1" applyFill="1" applyBorder="1" applyAlignment="1">
      <alignment horizontal="left" vertical="center"/>
    </xf>
    <xf numFmtId="166" fontId="26" fillId="4" borderId="2" xfId="1" applyNumberFormat="1" applyFont="1" applyFill="1" applyBorder="1" applyAlignment="1">
      <alignment vertical="center"/>
    </xf>
    <xf numFmtId="165" fontId="26" fillId="4" borderId="2" xfId="1" applyNumberFormat="1" applyFont="1" applyFill="1" applyBorder="1" applyAlignment="1">
      <alignment vertical="center"/>
    </xf>
    <xf numFmtId="169" fontId="26" fillId="4" borderId="2" xfId="1" applyNumberFormat="1" applyFont="1" applyFill="1" applyBorder="1" applyAlignment="1">
      <alignment vertical="center"/>
    </xf>
    <xf numFmtId="0" fontId="20" fillId="5" borderId="2" xfId="5" applyFont="1" applyFill="1" applyBorder="1" applyAlignment="1">
      <alignment horizontal="left" vertical="center" indent="1"/>
    </xf>
    <xf numFmtId="166" fontId="27" fillId="5" borderId="2" xfId="1" applyNumberFormat="1" applyFont="1" applyFill="1" applyBorder="1" applyAlignment="1">
      <alignment vertical="center"/>
    </xf>
    <xf numFmtId="165" fontId="27" fillId="5" borderId="2" xfId="1" applyNumberFormat="1" applyFont="1" applyFill="1" applyBorder="1" applyAlignment="1">
      <alignment vertical="center"/>
    </xf>
    <xf numFmtId="169" fontId="27" fillId="5" borderId="2" xfId="1" applyNumberFormat="1" applyFont="1" applyFill="1" applyBorder="1" applyAlignment="1">
      <alignment vertical="center"/>
    </xf>
    <xf numFmtId="166" fontId="23" fillId="2" borderId="0" xfId="1" applyNumberFormat="1" applyFont="1" applyFill="1" applyAlignment="1">
      <alignment vertical="center"/>
    </xf>
    <xf numFmtId="0" fontId="23" fillId="2" borderId="0" xfId="5" applyFont="1" applyFill="1" applyBorder="1" applyAlignment="1">
      <alignment horizontal="left" vertical="center" indent="2"/>
    </xf>
    <xf numFmtId="166" fontId="23" fillId="2" borderId="0" xfId="1" applyNumberFormat="1" applyFont="1" applyFill="1" applyBorder="1" applyAlignment="1">
      <alignment vertical="center"/>
    </xf>
    <xf numFmtId="0" fontId="23" fillId="2" borderId="6" xfId="5" applyFont="1" applyFill="1" applyBorder="1" applyAlignment="1">
      <alignment horizontal="left" vertical="center" indent="2"/>
    </xf>
    <xf numFmtId="166" fontId="23" fillId="2" borderId="6" xfId="1" applyNumberFormat="1" applyFont="1" applyFill="1" applyBorder="1" applyAlignment="1">
      <alignment vertical="center"/>
    </xf>
    <xf numFmtId="166" fontId="23" fillId="2" borderId="1" xfId="1" applyNumberFormat="1" applyFont="1" applyFill="1" applyBorder="1" applyAlignment="1">
      <alignment vertical="center"/>
    </xf>
    <xf numFmtId="165" fontId="23" fillId="2" borderId="0" xfId="1" applyNumberFormat="1" applyFont="1" applyFill="1" applyAlignment="1">
      <alignment vertical="center"/>
    </xf>
    <xf numFmtId="165" fontId="23" fillId="2" borderId="0" xfId="1" applyNumberFormat="1" applyFont="1" applyFill="1" applyBorder="1" applyAlignment="1">
      <alignment vertical="center"/>
    </xf>
    <xf numFmtId="165" fontId="23" fillId="2" borderId="6" xfId="1" applyNumberFormat="1" applyFont="1" applyFill="1" applyBorder="1" applyAlignment="1">
      <alignment vertical="center"/>
    </xf>
    <xf numFmtId="165" fontId="23" fillId="2" borderId="1" xfId="1" applyNumberFormat="1" applyFont="1" applyFill="1" applyBorder="1" applyAlignment="1">
      <alignment vertical="center"/>
    </xf>
    <xf numFmtId="169" fontId="23" fillId="2" borderId="0" xfId="1" applyNumberFormat="1" applyFont="1" applyFill="1" applyAlignment="1">
      <alignment vertical="center"/>
    </xf>
    <xf numFmtId="169" fontId="23" fillId="2" borderId="0" xfId="1" applyNumberFormat="1" applyFont="1" applyFill="1" applyBorder="1" applyAlignment="1">
      <alignment vertical="center"/>
    </xf>
    <xf numFmtId="0" fontId="28" fillId="2" borderId="6" xfId="5" applyFont="1" applyFill="1" applyBorder="1" applyAlignment="1">
      <alignment horizontal="left" vertical="center" indent="2"/>
    </xf>
    <xf numFmtId="169" fontId="28" fillId="2" borderId="6" xfId="1" applyNumberFormat="1" applyFont="1" applyFill="1" applyBorder="1" applyAlignment="1">
      <alignment vertical="center"/>
    </xf>
    <xf numFmtId="169" fontId="23" fillId="2" borderId="1" xfId="1" applyNumberFormat="1" applyFont="1" applyFill="1" applyBorder="1" applyAlignment="1">
      <alignment vertical="center"/>
    </xf>
    <xf numFmtId="0" fontId="26" fillId="4" borderId="2" xfId="1" applyNumberFormat="1" applyFont="1" applyFill="1" applyBorder="1" applyAlignment="1">
      <alignment vertical="center" shrinkToFit="1"/>
    </xf>
    <xf numFmtId="0" fontId="27" fillId="5" borderId="2" xfId="1" applyNumberFormat="1" applyFont="1" applyFill="1" applyBorder="1" applyAlignment="1">
      <alignment vertical="center" shrinkToFit="1"/>
    </xf>
    <xf numFmtId="0" fontId="23" fillId="2" borderId="0" xfId="1" applyNumberFormat="1" applyFont="1" applyFill="1" applyAlignment="1">
      <alignment vertical="center" shrinkToFit="1"/>
    </xf>
    <xf numFmtId="0" fontId="23" fillId="2" borderId="0" xfId="1" applyNumberFormat="1" applyFont="1" applyFill="1" applyBorder="1" applyAlignment="1">
      <alignment vertical="center" shrinkToFit="1"/>
    </xf>
    <xf numFmtId="0" fontId="23" fillId="2" borderId="6" xfId="1" applyNumberFormat="1" applyFont="1" applyFill="1" applyBorder="1" applyAlignment="1">
      <alignment vertical="center" shrinkToFit="1"/>
    </xf>
    <xf numFmtId="0" fontId="23" fillId="2" borderId="1" xfId="1" applyNumberFormat="1" applyFont="1" applyFill="1" applyBorder="1" applyAlignment="1">
      <alignment vertical="center" shrinkToFit="1"/>
    </xf>
    <xf numFmtId="0" fontId="28" fillId="2" borderId="6" xfId="1" applyNumberFormat="1" applyFont="1" applyFill="1" applyBorder="1" applyAlignment="1">
      <alignment vertical="center" shrinkToFit="1"/>
    </xf>
    <xf numFmtId="165" fontId="10" fillId="2" borderId="0" xfId="5" applyNumberFormat="1" applyFont="1" applyFill="1" applyBorder="1" applyAlignment="1">
      <alignment vertical="center"/>
    </xf>
    <xf numFmtId="0" fontId="23" fillId="2" borderId="0" xfId="5" applyNumberFormat="1" applyFont="1" applyFill="1" applyAlignment="1">
      <alignment vertical="center"/>
    </xf>
    <xf numFmtId="0" fontId="20" fillId="2" borderId="7" xfId="5" applyFont="1" applyFill="1" applyBorder="1" applyAlignment="1">
      <alignment horizontal="left" vertical="center" indent="2"/>
    </xf>
    <xf numFmtId="0" fontId="23" fillId="2" borderId="0" xfId="5" applyFont="1" applyFill="1" applyBorder="1" applyAlignment="1">
      <alignment horizontal="left" vertical="center" indent="3"/>
    </xf>
    <xf numFmtId="166" fontId="23" fillId="2" borderId="0" xfId="5" applyNumberFormat="1" applyFont="1" applyFill="1" applyBorder="1" applyAlignment="1">
      <alignment vertical="center"/>
    </xf>
    <xf numFmtId="173" fontId="23" fillId="2" borderId="0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4"/>
    </xf>
    <xf numFmtId="166" fontId="23" fillId="2" borderId="8" xfId="5" applyNumberFormat="1" applyFont="1" applyFill="1" applyBorder="1" applyAlignment="1">
      <alignment vertical="center"/>
    </xf>
    <xf numFmtId="173" fontId="23" fillId="2" borderId="8" xfId="5" applyNumberFormat="1" applyFont="1" applyFill="1" applyBorder="1" applyAlignment="1">
      <alignment vertical="center"/>
    </xf>
    <xf numFmtId="0" fontId="23" fillId="2" borderId="4" xfId="5" applyFont="1" applyFill="1" applyBorder="1" applyAlignment="1">
      <alignment horizontal="left" vertical="center" indent="4"/>
    </xf>
    <xf numFmtId="166" fontId="23" fillId="2" borderId="4" xfId="5" applyNumberFormat="1" applyFont="1" applyFill="1" applyBorder="1" applyAlignment="1">
      <alignment vertical="center"/>
    </xf>
    <xf numFmtId="173" fontId="23" fillId="2" borderId="4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3"/>
    </xf>
    <xf numFmtId="0" fontId="23" fillId="2" borderId="4" xfId="5" applyFont="1" applyFill="1" applyBorder="1" applyAlignment="1">
      <alignment horizontal="left" vertical="center" indent="3"/>
    </xf>
    <xf numFmtId="0" fontId="23" fillId="2" borderId="0" xfId="5" applyFont="1" applyFill="1" applyBorder="1" applyAlignment="1">
      <alignment horizontal="left" vertical="center" indent="4"/>
    </xf>
    <xf numFmtId="0" fontId="23" fillId="2" borderId="1" xfId="5" applyFont="1" applyFill="1" applyBorder="1" applyAlignment="1">
      <alignment horizontal="left" vertical="center" indent="3"/>
    </xf>
    <xf numFmtId="173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Border="1" applyAlignment="1">
      <alignment vertical="center"/>
    </xf>
    <xf numFmtId="165" fontId="23" fillId="2" borderId="8" xfId="5" applyNumberFormat="1" applyFont="1" applyFill="1" applyBorder="1" applyAlignment="1">
      <alignment vertical="center"/>
    </xf>
    <xf numFmtId="165" fontId="23" fillId="2" borderId="4" xfId="5" applyNumberFormat="1" applyFont="1" applyFill="1" applyBorder="1" applyAlignment="1">
      <alignment vertical="center"/>
    </xf>
    <xf numFmtId="169" fontId="23" fillId="2" borderId="4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4"/>
    </xf>
    <xf numFmtId="0" fontId="22" fillId="6" borderId="5" xfId="5" applyFont="1" applyFill="1" applyBorder="1" applyAlignment="1">
      <alignment horizontal="left" vertical="center" indent="1"/>
    </xf>
    <xf numFmtId="166" fontId="21" fillId="6" borderId="5" xfId="5" applyNumberFormat="1" applyFont="1" applyFill="1" applyBorder="1" applyAlignment="1">
      <alignment vertical="center"/>
    </xf>
    <xf numFmtId="173" fontId="21" fillId="6" borderId="5" xfId="5" applyNumberFormat="1" applyFont="1" applyFill="1" applyBorder="1" applyAlignment="1">
      <alignment vertical="center"/>
    </xf>
    <xf numFmtId="165" fontId="21" fillId="6" borderId="5" xfId="5" applyNumberFormat="1" applyFont="1" applyFill="1" applyBorder="1" applyAlignment="1">
      <alignment vertical="center"/>
    </xf>
    <xf numFmtId="169" fontId="21" fillId="6" borderId="5" xfId="5" applyNumberFormat="1" applyFont="1" applyFill="1" applyBorder="1" applyAlignment="1">
      <alignment vertical="center"/>
    </xf>
    <xf numFmtId="0" fontId="20" fillId="4" borderId="2" xfId="5" applyFont="1" applyFill="1" applyBorder="1" applyAlignment="1">
      <alignment horizontal="left" vertical="center" indent="2"/>
    </xf>
    <xf numFmtId="166" fontId="27" fillId="4" borderId="2" xfId="1" applyNumberFormat="1" applyFont="1" applyFill="1" applyBorder="1" applyAlignment="1">
      <alignment vertical="center"/>
    </xf>
    <xf numFmtId="173" fontId="27" fillId="4" borderId="2" xfId="1" applyNumberFormat="1" applyFont="1" applyFill="1" applyBorder="1" applyAlignment="1">
      <alignment vertical="center"/>
    </xf>
    <xf numFmtId="165" fontId="27" fillId="4" borderId="2" xfId="1" applyNumberFormat="1" applyFont="1" applyFill="1" applyBorder="1" applyAlignment="1">
      <alignment vertical="center"/>
    </xf>
    <xf numFmtId="0" fontId="20" fillId="4" borderId="7" xfId="5" applyFont="1" applyFill="1" applyBorder="1" applyAlignment="1">
      <alignment horizontal="left" vertical="center" indent="2"/>
    </xf>
    <xf numFmtId="169" fontId="27" fillId="4" borderId="7" xfId="1" applyNumberFormat="1" applyFont="1" applyFill="1" applyBorder="1" applyAlignment="1">
      <alignment vertical="center"/>
    </xf>
    <xf numFmtId="0" fontId="20" fillId="4" borderId="5" xfId="5" applyFont="1" applyFill="1" applyBorder="1" applyAlignment="1">
      <alignment horizontal="left" vertical="center" indent="2"/>
    </xf>
    <xf numFmtId="169" fontId="27" fillId="4" borderId="5" xfId="1" applyNumberFormat="1" applyFont="1" applyFill="1" applyBorder="1" applyAlignment="1">
      <alignment vertical="center"/>
    </xf>
    <xf numFmtId="0" fontId="21" fillId="6" borderId="5" xfId="5" applyNumberFormat="1" applyFont="1" applyFill="1" applyBorder="1" applyAlignment="1">
      <alignment vertical="center" shrinkToFit="1"/>
    </xf>
    <xf numFmtId="0" fontId="27" fillId="4" borderId="2" xfId="1" applyNumberFormat="1" applyFont="1" applyFill="1" applyBorder="1" applyAlignment="1">
      <alignment vertical="center" shrinkToFit="1"/>
    </xf>
    <xf numFmtId="0" fontId="23" fillId="2" borderId="8" xfId="5" applyNumberFormat="1" applyFont="1" applyFill="1" applyBorder="1" applyAlignment="1">
      <alignment vertical="center" shrinkToFit="1"/>
    </xf>
    <xf numFmtId="0" fontId="23" fillId="2" borderId="4" xfId="5" applyNumberFormat="1" applyFont="1" applyFill="1" applyBorder="1" applyAlignment="1">
      <alignment vertical="center" shrinkToFit="1"/>
    </xf>
    <xf numFmtId="0" fontId="27" fillId="4" borderId="5" xfId="1" applyNumberFormat="1" applyFont="1" applyFill="1" applyBorder="1" applyAlignment="1">
      <alignment vertical="center" shrinkToFit="1"/>
    </xf>
    <xf numFmtId="0" fontId="27" fillId="4" borderId="7" xfId="1" applyNumberFormat="1" applyFont="1" applyFill="1" applyBorder="1" applyAlignment="1">
      <alignment vertical="center" shrinkToFit="1"/>
    </xf>
    <xf numFmtId="0" fontId="29" fillId="7" borderId="2" xfId="5" applyFont="1" applyFill="1" applyBorder="1" applyAlignment="1">
      <alignment horizontal="left" vertical="center"/>
    </xf>
    <xf numFmtId="169" fontId="23" fillId="7" borderId="2" xfId="5" applyNumberFormat="1" applyFont="1" applyFill="1" applyBorder="1" applyAlignment="1">
      <alignment vertical="center"/>
    </xf>
    <xf numFmtId="0" fontId="23" fillId="7" borderId="2" xfId="5" applyNumberFormat="1" applyFont="1" applyFill="1" applyBorder="1" applyAlignment="1">
      <alignment vertical="center"/>
    </xf>
    <xf numFmtId="172" fontId="23" fillId="2" borderId="0" xfId="5" applyNumberFormat="1" applyFont="1" applyFill="1" applyBorder="1" applyAlignment="1">
      <alignment vertical="center"/>
    </xf>
    <xf numFmtId="1" fontId="18" fillId="8" borderId="2" xfId="5" applyNumberFormat="1" applyFont="1" applyFill="1" applyBorder="1" applyAlignment="1">
      <alignment horizontal="right" vertical="center"/>
    </xf>
    <xf numFmtId="1" fontId="18" fillId="8" borderId="2" xfId="5" applyNumberFormat="1" applyFont="1" applyFill="1" applyBorder="1" applyAlignment="1">
      <alignment horizontal="center" vertical="center"/>
    </xf>
    <xf numFmtId="0" fontId="18" fillId="3" borderId="2" xfId="5" applyFont="1" applyFill="1" applyBorder="1" applyAlignment="1">
      <alignment horizontal="right" vertical="center" wrapText="1"/>
    </xf>
    <xf numFmtId="0" fontId="23" fillId="7" borderId="2" xfId="5" applyNumberFormat="1" applyFont="1" applyFill="1" applyBorder="1" applyAlignment="1">
      <alignment vertical="center" shrinkToFit="1"/>
    </xf>
    <xf numFmtId="0" fontId="18" fillId="8" borderId="2" xfId="5" applyNumberFormat="1" applyFont="1" applyFill="1" applyBorder="1" applyAlignment="1">
      <alignment horizontal="center" vertical="center" shrinkToFit="1"/>
    </xf>
    <xf numFmtId="0" fontId="22" fillId="6" borderId="5" xfId="5" applyFont="1" applyFill="1" applyBorder="1" applyAlignment="1">
      <alignment horizontal="left" vertical="center" indent="2"/>
    </xf>
    <xf numFmtId="0" fontId="20" fillId="4" borderId="5" xfId="5" applyFont="1" applyFill="1" applyBorder="1" applyAlignment="1">
      <alignment horizontal="left" vertical="center" indent="3"/>
    </xf>
    <xf numFmtId="0" fontId="20" fillId="4" borderId="7" xfId="5" applyFont="1" applyFill="1" applyBorder="1" applyAlignment="1">
      <alignment horizontal="left" vertical="center" indent="3"/>
    </xf>
    <xf numFmtId="0" fontId="10" fillId="2" borderId="0" xfId="5" applyFont="1" applyFill="1" applyAlignment="1">
      <alignment horizontal="left" vertical="center" indent="1"/>
    </xf>
    <xf numFmtId="172" fontId="23" fillId="2" borderId="4" xfId="5" applyNumberFormat="1" applyFont="1" applyFill="1" applyBorder="1" applyAlignment="1">
      <alignment vertical="center"/>
    </xf>
    <xf numFmtId="172" fontId="27" fillId="2" borderId="7" xfId="1" applyNumberFormat="1" applyFont="1" applyFill="1" applyBorder="1" applyAlignment="1">
      <alignment vertical="center"/>
    </xf>
    <xf numFmtId="172" fontId="27" fillId="4" borderId="7" xfId="1" applyNumberFormat="1" applyFont="1" applyFill="1" applyBorder="1" applyAlignment="1">
      <alignment vertical="center"/>
    </xf>
    <xf numFmtId="0" fontId="27" fillId="2" borderId="7" xfId="1" applyNumberFormat="1" applyFont="1" applyFill="1" applyBorder="1" applyAlignment="1">
      <alignment vertical="center" shrinkToFit="1"/>
    </xf>
    <xf numFmtId="0" fontId="22" fillId="5" borderId="5" xfId="5" applyFont="1" applyFill="1" applyBorder="1" applyAlignment="1">
      <alignment horizontal="left" vertical="center" indent="1"/>
    </xf>
    <xf numFmtId="166" fontId="21" fillId="5" borderId="5" xfId="5" applyNumberFormat="1" applyFont="1" applyFill="1" applyBorder="1" applyAlignment="1">
      <alignment vertical="center"/>
    </xf>
    <xf numFmtId="175" fontId="21" fillId="6" borderId="5" xfId="5" applyNumberFormat="1" applyFont="1" applyFill="1" applyBorder="1" applyAlignment="1">
      <alignment vertical="center"/>
    </xf>
    <xf numFmtId="175" fontId="27" fillId="4" borderId="2" xfId="1" applyNumberFormat="1" applyFont="1" applyFill="1" applyBorder="1" applyAlignment="1">
      <alignment vertical="center"/>
    </xf>
    <xf numFmtId="175" fontId="23" fillId="2" borderId="0" xfId="5" applyNumberFormat="1" applyFont="1" applyFill="1" applyBorder="1" applyAlignment="1">
      <alignment vertical="center"/>
    </xf>
    <xf numFmtId="175" fontId="23" fillId="2" borderId="8" xfId="5" applyNumberFormat="1" applyFont="1" applyFill="1" applyBorder="1" applyAlignment="1">
      <alignment vertical="center"/>
    </xf>
    <xf numFmtId="175" fontId="23" fillId="2" borderId="4" xfId="5" applyNumberFormat="1" applyFont="1" applyFill="1" applyBorder="1" applyAlignment="1">
      <alignment vertical="center"/>
    </xf>
    <xf numFmtId="175" fontId="23" fillId="2" borderId="1" xfId="5" applyNumberFormat="1" applyFont="1" applyFill="1" applyBorder="1" applyAlignment="1">
      <alignment vertical="center"/>
    </xf>
    <xf numFmtId="0" fontId="15" fillId="2" borderId="0" xfId="0" applyFont="1" applyFill="1"/>
    <xf numFmtId="0" fontId="2" fillId="2" borderId="0" xfId="0" applyFont="1" applyFill="1"/>
    <xf numFmtId="0" fontId="0" fillId="2" borderId="0" xfId="0" applyFill="1"/>
    <xf numFmtId="0" fontId="6" fillId="2" borderId="0" xfId="0" applyFont="1" applyFill="1"/>
    <xf numFmtId="0" fontId="5" fillId="2" borderId="1" xfId="0" applyFont="1" applyFill="1" applyBorder="1"/>
    <xf numFmtId="0" fontId="0" fillId="2" borderId="1" xfId="0" applyFill="1" applyBorder="1"/>
    <xf numFmtId="0" fontId="3" fillId="2" borderId="0" xfId="3" applyFill="1"/>
    <xf numFmtId="0" fontId="16" fillId="2" borderId="0" xfId="3" applyFont="1" applyFill="1"/>
    <xf numFmtId="0" fontId="4" fillId="2" borderId="0" xfId="3" applyFont="1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16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16" fillId="2" borderId="0" xfId="3" applyFont="1" applyFill="1" applyAlignment="1">
      <alignment horizontal="left" indent="2"/>
    </xf>
    <xf numFmtId="0" fontId="14" fillId="2" borderId="2" xfId="5" applyNumberFormat="1" applyFont="1" applyFill="1" applyBorder="1" applyAlignment="1">
      <alignment horizontal="left" vertical="center"/>
    </xf>
    <xf numFmtId="0" fontId="13" fillId="2" borderId="2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vertical="center" shrinkToFit="1"/>
    </xf>
    <xf numFmtId="0" fontId="9" fillId="2" borderId="3" xfId="5" applyFont="1" applyFill="1" applyBorder="1" applyAlignment="1">
      <alignment horizontal="left" vertical="center" indent="1"/>
    </xf>
    <xf numFmtId="0" fontId="9" fillId="2" borderId="0" xfId="5" applyFont="1" applyFill="1" applyBorder="1" applyAlignment="1">
      <alignment horizontal="left" vertical="center" indent="1"/>
    </xf>
    <xf numFmtId="0" fontId="9" fillId="2" borderId="1" xfId="5" applyFont="1" applyFill="1" applyBorder="1" applyAlignment="1">
      <alignment horizontal="left" vertical="center" indent="1"/>
    </xf>
    <xf numFmtId="0" fontId="18" fillId="2" borderId="5" xfId="5" applyFont="1" applyFill="1" applyBorder="1" applyAlignment="1">
      <alignment horizontal="left" vertical="center"/>
    </xf>
    <xf numFmtId="169" fontId="23" fillId="2" borderId="5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/>
    </xf>
    <xf numFmtId="0" fontId="18" fillId="2" borderId="3" xfId="5" applyFont="1" applyFill="1" applyBorder="1" applyAlignment="1">
      <alignment horizontal="left" vertical="center"/>
    </xf>
    <xf numFmtId="0" fontId="18" fillId="2" borderId="4" xfId="5" applyFont="1" applyFill="1" applyBorder="1" applyAlignment="1">
      <alignment horizontal="left" vertical="center"/>
    </xf>
    <xf numFmtId="0" fontId="18" fillId="2" borderId="0" xfId="5" applyFont="1" applyFill="1" applyBorder="1" applyAlignment="1">
      <alignment horizontal="left" vertical="center"/>
    </xf>
    <xf numFmtId="171" fontId="23" fillId="2" borderId="0" xfId="5" applyNumberFormat="1" applyFont="1" applyFill="1" applyBorder="1" applyAlignment="1">
      <alignment vertical="center"/>
    </xf>
    <xf numFmtId="0" fontId="28" fillId="2" borderId="1" xfId="5" applyFont="1" applyFill="1" applyBorder="1" applyAlignment="1">
      <alignment horizontal="left" vertical="center"/>
    </xf>
    <xf numFmtId="170" fontId="23" fillId="2" borderId="1" xfId="5" applyNumberFormat="1" applyFont="1" applyFill="1" applyBorder="1" applyAlignment="1">
      <alignment vertical="center"/>
    </xf>
    <xf numFmtId="0" fontId="17" fillId="6" borderId="2" xfId="5" applyNumberFormat="1" applyFont="1" applyFill="1" applyBorder="1" applyAlignment="1">
      <alignment horizontal="left" vertical="center"/>
    </xf>
    <xf numFmtId="0" fontId="30" fillId="6" borderId="2" xfId="5" applyNumberFormat="1" applyFont="1" applyFill="1" applyBorder="1" applyAlignment="1">
      <alignment vertical="center"/>
    </xf>
    <xf numFmtId="166" fontId="23" fillId="2" borderId="5" xfId="1" applyNumberFormat="1" applyFont="1" applyFill="1" applyBorder="1" applyAlignment="1">
      <alignment vertical="center"/>
    </xf>
    <xf numFmtId="166" fontId="23" fillId="2" borderId="4" xfId="1" applyNumberFormat="1" applyFont="1" applyFill="1" applyBorder="1" applyAlignment="1">
      <alignment vertical="center"/>
    </xf>
    <xf numFmtId="0" fontId="28" fillId="2" borderId="2" xfId="5" applyFont="1" applyFill="1" applyBorder="1" applyAlignment="1">
      <alignment horizontal="left" vertical="center" indent="2"/>
    </xf>
    <xf numFmtId="168" fontId="23" fillId="2" borderId="2" xfId="5" applyNumberFormat="1" applyFont="1" applyFill="1" applyBorder="1" applyAlignment="1">
      <alignment vertical="center"/>
    </xf>
    <xf numFmtId="168" fontId="23" fillId="2" borderId="3" xfId="5" applyNumberFormat="1" applyFont="1" applyFill="1" applyBorder="1" applyAlignment="1">
      <alignment vertical="center"/>
    </xf>
    <xf numFmtId="168" fontId="23" fillId="2" borderId="0" xfId="5" applyNumberFormat="1" applyFont="1" applyFill="1" applyBorder="1" applyAlignment="1">
      <alignment vertical="center"/>
    </xf>
    <xf numFmtId="168" fontId="23" fillId="2" borderId="1" xfId="5" applyNumberFormat="1" applyFont="1" applyFill="1" applyBorder="1" applyAlignment="1">
      <alignment vertical="center"/>
    </xf>
    <xf numFmtId="167" fontId="23" fillId="2" borderId="3" xfId="5" applyNumberFormat="1" applyFont="1" applyFill="1" applyBorder="1" applyAlignment="1">
      <alignment vertical="center"/>
    </xf>
    <xf numFmtId="167" fontId="23" fillId="2" borderId="0" xfId="5" applyNumberFormat="1" applyFont="1" applyFill="1" applyBorder="1" applyAlignment="1">
      <alignment vertical="center"/>
    </xf>
    <xf numFmtId="167" fontId="23" fillId="2" borderId="1" xfId="5" applyNumberFormat="1" applyFont="1" applyFill="1" applyBorder="1" applyAlignment="1">
      <alignment vertical="center"/>
    </xf>
    <xf numFmtId="0" fontId="22" fillId="5" borderId="3" xfId="5" applyFont="1" applyFill="1" applyBorder="1" applyAlignment="1">
      <alignment horizontal="left" vertical="center" indent="1"/>
    </xf>
    <xf numFmtId="166" fontId="21" fillId="5" borderId="3" xfId="5" applyNumberFormat="1" applyFont="1" applyFill="1" applyBorder="1" applyAlignment="1">
      <alignment vertical="center"/>
    </xf>
    <xf numFmtId="0" fontId="12" fillId="5" borderId="3" xfId="5" applyFont="1" applyFill="1" applyBorder="1" applyAlignment="1">
      <alignment horizontal="left" vertical="center" indent="1"/>
    </xf>
    <xf numFmtId="166" fontId="11" fillId="5" borderId="3" xfId="5" applyNumberFormat="1" applyFont="1" applyFill="1" applyBorder="1" applyAlignment="1">
      <alignment vertical="center"/>
    </xf>
    <xf numFmtId="167" fontId="26" fillId="5" borderId="2" xfId="1" applyNumberFormat="1" applyFont="1" applyFill="1" applyBorder="1" applyAlignment="1">
      <alignment vertical="center"/>
    </xf>
    <xf numFmtId="168" fontId="26" fillId="5" borderId="2" xfId="2" applyNumberFormat="1" applyFont="1" applyFill="1" applyBorder="1" applyAlignment="1">
      <alignment vertical="center"/>
    </xf>
    <xf numFmtId="0" fontId="28" fillId="2" borderId="5" xfId="5" applyFont="1" applyFill="1" applyBorder="1" applyAlignment="1">
      <alignment horizontal="left" vertical="center" indent="2"/>
    </xf>
    <xf numFmtId="0" fontId="28" fillId="2" borderId="1" xfId="5" applyFont="1" applyFill="1" applyBorder="1" applyAlignment="1">
      <alignment horizontal="left" vertical="center" indent="2"/>
    </xf>
    <xf numFmtId="0" fontId="23" fillId="2" borderId="5" xfId="5" applyNumberFormat="1" applyFont="1" applyFill="1" applyBorder="1" applyAlignment="1">
      <alignment vertical="center" shrinkToFit="1"/>
    </xf>
    <xf numFmtId="0" fontId="30" fillId="6" borderId="2" xfId="5" applyNumberFormat="1" applyFont="1" applyFill="1" applyBorder="1" applyAlignment="1">
      <alignment vertical="center" shrinkToFit="1"/>
    </xf>
    <xf numFmtId="0" fontId="11" fillId="5" borderId="3" xfId="5" applyNumberFormat="1" applyFont="1" applyFill="1" applyBorder="1" applyAlignment="1">
      <alignment vertical="center" shrinkToFit="1"/>
    </xf>
    <xf numFmtId="0" fontId="23" fillId="2" borderId="5" xfId="1" applyNumberFormat="1" applyFont="1" applyFill="1" applyBorder="1" applyAlignment="1">
      <alignment vertical="center" shrinkToFit="1"/>
    </xf>
    <xf numFmtId="0" fontId="23" fillId="2" borderId="4" xfId="1" applyNumberFormat="1" applyFont="1" applyFill="1" applyBorder="1" applyAlignment="1">
      <alignment vertical="center" shrinkToFit="1"/>
    </xf>
    <xf numFmtId="0" fontId="26" fillId="5" borderId="2" xfId="2" applyNumberFormat="1" applyFont="1" applyFill="1" applyBorder="1" applyAlignment="1">
      <alignment vertical="center" shrinkToFit="1"/>
    </xf>
    <xf numFmtId="0" fontId="21" fillId="5" borderId="3" xfId="5" applyNumberFormat="1" applyFont="1" applyFill="1" applyBorder="1" applyAlignment="1">
      <alignment vertical="center" shrinkToFit="1"/>
    </xf>
    <xf numFmtId="0" fontId="21" fillId="5" borderId="5" xfId="5" applyNumberFormat="1" applyFont="1" applyFill="1" applyBorder="1" applyAlignment="1">
      <alignment vertical="center" shrinkToFit="1"/>
    </xf>
    <xf numFmtId="0" fontId="26" fillId="5" borderId="2" xfId="1" applyNumberFormat="1" applyFont="1" applyFill="1" applyBorder="1" applyAlignment="1">
      <alignment vertical="center" shrinkToFit="1"/>
    </xf>
    <xf numFmtId="0" fontId="31" fillId="2" borderId="0" xfId="6" applyFont="1" applyFill="1"/>
    <xf numFmtId="0" fontId="23" fillId="2" borderId="0" xfId="6" applyFont="1" applyFill="1" applyAlignment="1">
      <alignment vertical="center"/>
    </xf>
    <xf numFmtId="0" fontId="23" fillId="2" borderId="0" xfId="6" applyFont="1" applyFill="1" applyAlignment="1">
      <alignment horizontal="center" vertical="center"/>
    </xf>
    <xf numFmtId="0" fontId="32" fillId="2" borderId="2" xfId="6" applyFont="1" applyFill="1" applyBorder="1" applyAlignment="1">
      <alignment vertical="center"/>
    </xf>
    <xf numFmtId="0" fontId="33" fillId="2" borderId="2" xfId="6" applyFont="1" applyFill="1" applyBorder="1" applyAlignment="1">
      <alignment vertical="center"/>
    </xf>
    <xf numFmtId="0" fontId="34" fillId="2" borderId="0" xfId="6" applyFont="1" applyFill="1" applyAlignment="1">
      <alignment vertical="center"/>
    </xf>
    <xf numFmtId="0" fontId="33" fillId="2" borderId="0" xfId="6" applyFont="1" applyFill="1" applyAlignment="1">
      <alignment vertical="center"/>
    </xf>
    <xf numFmtId="0" fontId="17" fillId="2" borderId="0" xfId="6" applyFont="1" applyFill="1" applyAlignment="1">
      <alignment vertical="center"/>
    </xf>
    <xf numFmtId="0" fontId="30" fillId="2" borderId="0" xfId="6" applyFont="1" applyFill="1" applyAlignment="1">
      <alignment vertical="center"/>
    </xf>
    <xf numFmtId="0" fontId="37" fillId="2" borderId="0" xfId="9" applyFont="1" applyFill="1" applyAlignment="1">
      <alignment vertical="center"/>
    </xf>
    <xf numFmtId="0" fontId="38" fillId="2" borderId="0" xfId="3" applyFont="1" applyFill="1" applyAlignment="1">
      <alignment horizontal="left" vertical="center" indent="1"/>
    </xf>
    <xf numFmtId="0" fontId="39" fillId="2" borderId="1" xfId="0" applyFont="1" applyFill="1" applyBorder="1"/>
    <xf numFmtId="0" fontId="24" fillId="2" borderId="0" xfId="0" applyFont="1" applyFill="1"/>
    <xf numFmtId="0" fontId="29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5" fillId="2" borderId="0" xfId="6" applyFont="1" applyFill="1" applyAlignment="1">
      <alignment horizontal="left" vertical="center"/>
    </xf>
    <xf numFmtId="174" fontId="36" fillId="2" borderId="0" xfId="6" quotePrefix="1" applyNumberFormat="1" applyFont="1" applyFill="1" applyAlignment="1">
      <alignment horizontal="left" vertical="center"/>
    </xf>
    <xf numFmtId="0" fontId="41" fillId="0" borderId="0" xfId="6" applyFont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0505"/>
      <color rgb="FF0564C3"/>
      <color rgb="FFF0F0F0"/>
      <color rgb="FFBE0000"/>
      <color rgb="FFDCD7C3"/>
      <color rgb="FF006EBE"/>
      <color rgb="FF001E5F"/>
      <color rgb="FFD7D7D7"/>
      <color rgb="FF0F23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28575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20"/>
    <col min="5" max="21" width="9.7109375" style="220" customWidth="1"/>
    <col min="22" max="22" width="9.7109375" style="221" customWidth="1"/>
    <col min="23" max="23" width="107.42578125" style="220" customWidth="1"/>
    <col min="24" max="24" width="44.7109375" style="220" customWidth="1"/>
    <col min="25" max="26" width="9.7109375" style="220" customWidth="1"/>
    <col min="27" max="16384" width="9.140625" style="220"/>
  </cols>
  <sheetData>
    <row r="2" spans="1:23" ht="21" x14ac:dyDescent="0.35">
      <c r="A2" s="219"/>
      <c r="B2" s="237"/>
      <c r="C2" s="237"/>
      <c r="D2" s="237"/>
      <c r="E2" s="237"/>
      <c r="F2" s="237"/>
      <c r="G2" s="237"/>
      <c r="H2" s="237"/>
      <c r="I2" s="237"/>
      <c r="J2" s="237"/>
      <c r="K2" s="237"/>
    </row>
    <row r="3" spans="1:23" ht="15" customHeight="1" x14ac:dyDescent="0.25">
      <c r="B3" s="237"/>
      <c r="C3" s="237"/>
      <c r="D3" s="237"/>
      <c r="E3" s="237"/>
      <c r="F3" s="237"/>
      <c r="G3" s="237"/>
      <c r="H3" s="237"/>
      <c r="I3" s="237"/>
      <c r="J3" s="237"/>
      <c r="K3" s="237"/>
    </row>
    <row r="6" spans="1:23" ht="31.5" x14ac:dyDescent="0.25">
      <c r="A6" s="222"/>
      <c r="B6" s="223" t="s">
        <v>213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V6" s="220"/>
    </row>
    <row r="7" spans="1:23" ht="15" customHeight="1" x14ac:dyDescent="0.25">
      <c r="V7" s="220"/>
    </row>
    <row r="8" spans="1:23" ht="15" customHeight="1" x14ac:dyDescent="0.25">
      <c r="V8" s="220"/>
    </row>
    <row r="9" spans="1:23" ht="15" customHeight="1" x14ac:dyDescent="0.25">
      <c r="V9" s="220"/>
    </row>
    <row r="10" spans="1:23" ht="28.5" x14ac:dyDescent="0.25">
      <c r="C10" s="224" t="s">
        <v>217</v>
      </c>
      <c r="V10" s="220"/>
    </row>
    <row r="11" spans="1:23" ht="15" customHeight="1" x14ac:dyDescent="0.25">
      <c r="V11" s="220"/>
    </row>
    <row r="15" spans="1:23" ht="30" customHeight="1" x14ac:dyDescent="0.25">
      <c r="C15" s="224" t="s">
        <v>176</v>
      </c>
    </row>
    <row r="16" spans="1:23" ht="15" customHeight="1" x14ac:dyDescent="0.25">
      <c r="W16" s="225"/>
    </row>
    <row r="17" spans="12:32" ht="15" customHeight="1" x14ac:dyDescent="0.25">
      <c r="W17" s="225"/>
    </row>
    <row r="28" spans="12:32" ht="21" x14ac:dyDescent="0.25">
      <c r="L28" s="235" t="s">
        <v>181</v>
      </c>
      <c r="M28" s="235"/>
      <c r="N28" s="235"/>
      <c r="O28" s="235"/>
    </row>
    <row r="29" spans="12:32" ht="15" customHeight="1" x14ac:dyDescent="0.25">
      <c r="V29" s="220"/>
    </row>
    <row r="30" spans="12:32" ht="18.75" x14ac:dyDescent="0.25">
      <c r="L30" s="236">
        <v>45967.471759259257</v>
      </c>
      <c r="M30" s="236"/>
      <c r="N30" s="236"/>
      <c r="O30" s="236"/>
      <c r="V30" s="220"/>
    </row>
    <row r="31" spans="12:32" ht="15" customHeight="1" x14ac:dyDescent="0.25">
      <c r="L31" s="226" t="s">
        <v>214</v>
      </c>
      <c r="V31" s="220"/>
      <c r="AA31" s="227"/>
      <c r="AB31" s="227"/>
      <c r="AC31" s="227"/>
      <c r="AD31" s="227"/>
      <c r="AE31" s="227"/>
      <c r="AF31" s="227"/>
    </row>
    <row r="32" spans="12:32" ht="15" customHeight="1" x14ac:dyDescent="0.25">
      <c r="V32" s="220"/>
    </row>
    <row r="33" spans="2:32" ht="15" customHeight="1" x14ac:dyDescent="0.25">
      <c r="B33" s="228" t="s">
        <v>177</v>
      </c>
      <c r="V33" s="220"/>
    </row>
    <row r="34" spans="2:32" ht="15" customHeight="1" x14ac:dyDescent="0.25">
      <c r="B34" s="228"/>
      <c r="V34" s="228"/>
    </row>
    <row r="35" spans="2:32" ht="15" customHeight="1" x14ac:dyDescent="0.25">
      <c r="B35" s="228" t="s">
        <v>180</v>
      </c>
      <c r="V35" s="228"/>
    </row>
    <row r="36" spans="2:32" ht="15" customHeight="1" x14ac:dyDescent="0.25">
      <c r="B36" s="228" t="s">
        <v>178</v>
      </c>
      <c r="E36" s="227"/>
      <c r="F36" s="227"/>
      <c r="G36" s="227"/>
      <c r="H36" s="227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W36" s="227"/>
      <c r="X36" s="227"/>
      <c r="Y36" s="227"/>
      <c r="Z36" s="227"/>
    </row>
    <row r="38" spans="2:32" ht="15" customHeight="1" x14ac:dyDescent="0.25">
      <c r="B38" s="228" t="s">
        <v>182</v>
      </c>
    </row>
    <row r="39" spans="2:32" ht="15" customHeight="1" x14ac:dyDescent="0.25">
      <c r="B39" s="228" t="s">
        <v>183</v>
      </c>
    </row>
    <row r="40" spans="2:32" ht="15" customHeight="1" x14ac:dyDescent="0.25">
      <c r="B40" s="229" t="s">
        <v>184</v>
      </c>
      <c r="AA40" s="227"/>
      <c r="AB40" s="227"/>
      <c r="AC40" s="227"/>
      <c r="AD40" s="227"/>
      <c r="AE40" s="227"/>
      <c r="AF40" s="227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84"/>
  <sheetViews>
    <sheetView showGridLines="0" zoomScaleNormal="100" workbookViewId="0"/>
  </sheetViews>
  <sheetFormatPr defaultRowHeight="15" x14ac:dyDescent="0.25"/>
  <cols>
    <col min="1" max="1" width="7.7109375" style="162" customWidth="1"/>
    <col min="2" max="2" width="15.85546875" style="162" customWidth="1"/>
    <col min="3" max="3" width="2.85546875" style="162" customWidth="1"/>
    <col min="4" max="4" width="54.7109375" style="162" customWidth="1"/>
    <col min="5" max="16384" width="9.140625" style="162"/>
  </cols>
  <sheetData>
    <row r="1" spans="1:4" ht="18.75" x14ac:dyDescent="0.3">
      <c r="A1" s="160" t="s">
        <v>216</v>
      </c>
      <c r="B1" s="160" t="s">
        <v>217</v>
      </c>
      <c r="C1" s="161"/>
    </row>
    <row r="2" spans="1:4" ht="18.75" x14ac:dyDescent="0.3">
      <c r="A2" s="163"/>
      <c r="B2" s="161"/>
      <c r="C2" s="161"/>
    </row>
    <row r="3" spans="1:4" ht="18.75" x14ac:dyDescent="0.3">
      <c r="A3" s="163"/>
      <c r="B3" s="230" t="s">
        <v>41</v>
      </c>
      <c r="C3" s="164"/>
      <c r="D3" s="165"/>
    </row>
    <row r="4" spans="1:4" ht="15" customHeight="1" x14ac:dyDescent="0.25">
      <c r="A4" s="166"/>
      <c r="B4" s="167" t="str">
        <f ca="1">HYPERLINK("#"&amp;CELL("address",RES_summary!$B$2),MID(CELL("filename",RES_summary!$B$2),FIND("]",CELL("filename",RES_summary!$B$2))+1,256))</f>
        <v>RES_summary</v>
      </c>
      <c r="C4" s="168"/>
      <c r="D4" s="231" t="s">
        <v>40</v>
      </c>
    </row>
    <row r="5" spans="1:4" x14ac:dyDescent="0.25">
      <c r="A5" s="166"/>
      <c r="B5" s="169"/>
      <c r="C5" s="170"/>
      <c r="D5" s="171"/>
    </row>
    <row r="6" spans="1:4" x14ac:dyDescent="0.25">
      <c r="A6" s="166"/>
      <c r="B6" s="232" t="s">
        <v>39</v>
      </c>
      <c r="C6" s="170"/>
      <c r="D6" s="171"/>
    </row>
    <row r="7" spans="1:4" x14ac:dyDescent="0.25">
      <c r="A7" s="166"/>
      <c r="B7" s="172" t="str">
        <f ca="1">HYPERLINK("#"&amp;CELL("address",RES_hh_num!$B$2),MID(CELL("filename",RES_hh_num!$B$2),FIND("]",CELL("filename",RES_hh_num!$B$2))+1,256))</f>
        <v>RES_hh_num</v>
      </c>
      <c r="C7" s="168"/>
      <c r="D7" s="233" t="s">
        <v>23</v>
      </c>
    </row>
    <row r="8" spans="1:4" x14ac:dyDescent="0.25">
      <c r="B8" s="172" t="str">
        <f ca="1">HYPERLINK("#"&amp;CELL("address",RES_hh_fec!$B$2),MID(CELL("filename",RES_hh_fec!$B$2),FIND("]",CELL("filename",RES_hh_fec!$B$2))+1,256))</f>
        <v>RES_hh_fec</v>
      </c>
      <c r="C8" s="168"/>
      <c r="D8" s="233" t="s">
        <v>16</v>
      </c>
    </row>
    <row r="9" spans="1:4" x14ac:dyDescent="0.25">
      <c r="B9" s="172" t="str">
        <f ca="1">HYPERLINK("#"&amp;CELL("address",RES_hh_tes!$B$2),MID(CELL("filename",RES_hh_tes!$B$2),FIND("]",CELL("filename",RES_hh_tes!$B$2))+1,256))</f>
        <v>RES_hh_tes</v>
      </c>
      <c r="C9" s="168"/>
      <c r="D9" s="233" t="s">
        <v>15</v>
      </c>
    </row>
    <row r="10" spans="1:4" x14ac:dyDescent="0.25">
      <c r="B10" s="172" t="str">
        <f ca="1">HYPERLINK("#"&amp;CELL("address",RES_hh_eff!$B$2),MID(CELL("filename",RES_hh_eff!$B$2),FIND("]",CELL("filename",RES_hh_eff!$B$2))+1,256))</f>
        <v>RES_hh_eff</v>
      </c>
      <c r="C10" s="168"/>
      <c r="D10" s="233" t="s">
        <v>36</v>
      </c>
    </row>
    <row r="11" spans="1:4" x14ac:dyDescent="0.25">
      <c r="B11" s="172" t="str">
        <f ca="1">HYPERLINK("#"&amp;CELL("address",RES_hh_emi!$B$2),MID(CELL("filename",RES_hh_emi!$B$2),FIND("]",CELL("filename",RES_hh_emi!$B$2))+1,256))</f>
        <v>RES_hh_emi</v>
      </c>
      <c r="C11" s="168"/>
      <c r="D11" s="233" t="s">
        <v>192</v>
      </c>
    </row>
    <row r="12" spans="1:4" x14ac:dyDescent="0.25">
      <c r="B12" s="172" t="str">
        <f ca="1">HYPERLINK("#"&amp;CELL("address",RES_hh_fech!$B$2),MID(CELL("filename",RES_hh_fech!$B$2),FIND("]",CELL("filename",RES_hh_fech!$B$2))+1,256))</f>
        <v>RES_hh_fech</v>
      </c>
      <c r="C12" s="168"/>
      <c r="D12" s="233" t="s">
        <v>12</v>
      </c>
    </row>
    <row r="13" spans="1:4" x14ac:dyDescent="0.25">
      <c r="B13" s="172" t="str">
        <f ca="1">HYPERLINK("#"&amp;CELL("address",RES_hh_tesh!$B$2),MID(CELL("filename",RES_hh_tesh!$B$2),FIND("]",CELL("filename",RES_hh_tesh!$B$2))+1,256))</f>
        <v>RES_hh_tesh</v>
      </c>
      <c r="C13" s="168"/>
      <c r="D13" s="233" t="s">
        <v>11</v>
      </c>
    </row>
    <row r="14" spans="1:4" x14ac:dyDescent="0.25">
      <c r="B14" s="172" t="str">
        <f ca="1">HYPERLINK("#"&amp;CELL("address",RES_hh_emih!$B$2),MID(CELL("filename",RES_hh_emih!$B$2),FIND("]",CELL("filename",RES_hh_emih!$B$2))+1,256))</f>
        <v>RES_hh_emih</v>
      </c>
      <c r="C14" s="168"/>
      <c r="D14" s="233" t="s">
        <v>193</v>
      </c>
    </row>
    <row r="15" spans="1:4" x14ac:dyDescent="0.25">
      <c r="B15" s="172" t="str">
        <f ca="1">HYPERLINK("#"&amp;CELL("address",RES_hh_fecs!$B$2),MID(CELL("filename",RES_hh_fecs!$B$2),FIND("]",CELL("filename",RES_hh_fecs!$B$2))+1,256))</f>
        <v>RES_hh_fecs</v>
      </c>
      <c r="C15" s="168"/>
      <c r="D15" s="233" t="s">
        <v>9</v>
      </c>
    </row>
    <row r="16" spans="1:4" x14ac:dyDescent="0.25">
      <c r="B16" s="172" t="str">
        <f ca="1">HYPERLINK("#"&amp;CELL("address",RES_hh_tess!$B$2),MID(CELL("filename",RES_hh_tess!$B$2),FIND("]",CELL("filename",RES_hh_tess!$B$2))+1,256))</f>
        <v>RES_hh_tess</v>
      </c>
      <c r="C16" s="168"/>
      <c r="D16" s="233" t="s">
        <v>35</v>
      </c>
    </row>
    <row r="17" spans="1:4" x14ac:dyDescent="0.25">
      <c r="B17" s="172" t="str">
        <f ca="1">HYPERLINK("#"&amp;CELL("address",RES_hh_emis!$B$2),MID(CELL("filename",RES_hh_emis!$B$2),FIND("]",CELL("filename",RES_hh_emis!$B$2))+1,256))</f>
        <v>RES_hh_emis</v>
      </c>
      <c r="C17" s="168"/>
      <c r="D17" s="233" t="s">
        <v>194</v>
      </c>
    </row>
    <row r="18" spans="1:4" x14ac:dyDescent="0.25">
      <c r="B18" s="170"/>
      <c r="C18" s="170"/>
      <c r="D18" s="173"/>
    </row>
    <row r="19" spans="1:4" x14ac:dyDescent="0.25">
      <c r="A19" s="166"/>
      <c r="B19" s="232" t="s">
        <v>38</v>
      </c>
      <c r="C19" s="170"/>
      <c r="D19" s="171"/>
    </row>
    <row r="20" spans="1:4" x14ac:dyDescent="0.25">
      <c r="A20" s="166"/>
      <c r="B20" s="172" t="str">
        <f ca="1">HYPERLINK("#"&amp;CELL("address",RES_hh_num_in!$B$2),MID(CELL("filename",RES_hh_num_in!$B$2),FIND("]",CELL("filename",RES_hh_num_in!$B$2))+1,256))</f>
        <v>RES_hh_num_in</v>
      </c>
      <c r="C20" s="168"/>
      <c r="D20" s="233" t="s">
        <v>37</v>
      </c>
    </row>
    <row r="21" spans="1:4" x14ac:dyDescent="0.25">
      <c r="B21" s="172" t="str">
        <f ca="1">HYPERLINK("#"&amp;CELL("address",RES_hh_fec_in!$B$2),MID(CELL("filename",RES_hh_fec_in!$B$2),FIND("]",CELL("filename",RES_hh_fec_in!$B$2))+1,256))</f>
        <v>RES_hh_fec_in</v>
      </c>
      <c r="C21" s="168"/>
      <c r="D21" s="233" t="s">
        <v>16</v>
      </c>
    </row>
    <row r="22" spans="1:4" x14ac:dyDescent="0.25">
      <c r="B22" s="172" t="str">
        <f ca="1">HYPERLINK("#"&amp;CELL("address",RES_hh_tes_in!$B$2),MID(CELL("filename",RES_hh_tes_in!$B$2),FIND("]",CELL("filename",RES_hh_tes_in!$B$2))+1,256))</f>
        <v>RES_hh_tes_in</v>
      </c>
      <c r="C22" s="168"/>
      <c r="D22" s="233" t="s">
        <v>15</v>
      </c>
    </row>
    <row r="23" spans="1:4" x14ac:dyDescent="0.25">
      <c r="B23" s="172" t="str">
        <f ca="1">HYPERLINK("#"&amp;CELL("address",RES_hh_eff_in!$B$2),MID(CELL("filename",RES_hh_eff_in!$B$2),FIND("]",CELL("filename",RES_hh_eff_in!$B$2))+1,256))</f>
        <v>RES_hh_eff_in</v>
      </c>
      <c r="C23" s="168"/>
      <c r="D23" s="233" t="s">
        <v>36</v>
      </c>
    </row>
    <row r="24" spans="1:4" x14ac:dyDescent="0.25">
      <c r="B24" s="172" t="str">
        <f ca="1">HYPERLINK("#"&amp;CELL("address",RES_hh_emi_in!$B$2),MID(CELL("filename",RES_hh_emi_in!$B$2),FIND("]",CELL("filename",RES_hh_emi_in!$B$2))+1,256))</f>
        <v>RES_hh_emi_in</v>
      </c>
      <c r="C24" s="168"/>
      <c r="D24" s="233" t="s">
        <v>192</v>
      </c>
    </row>
    <row r="25" spans="1:4" x14ac:dyDescent="0.25">
      <c r="B25" s="172" t="str">
        <f ca="1">HYPERLINK("#"&amp;CELL("address",RES_hh_fech_in!$B$2),MID(CELL("filename",RES_hh_fech_in!$B$2),FIND("]",CELL("filename",RES_hh_fech_in!$B$2))+1,256))</f>
        <v>RES_hh_fech_in</v>
      </c>
      <c r="C25" s="168"/>
      <c r="D25" s="233" t="s">
        <v>12</v>
      </c>
    </row>
    <row r="26" spans="1:4" x14ac:dyDescent="0.25">
      <c r="B26" s="172" t="str">
        <f ca="1">HYPERLINK("#"&amp;CELL("address",RES_hh_tesh_in!$B$2),MID(CELL("filename",RES_hh_tesh_in!$B$2),FIND("]",CELL("filename",RES_hh_tesh_in!$B$2))+1,256))</f>
        <v>RES_hh_tesh_in</v>
      </c>
      <c r="C26" s="168"/>
      <c r="D26" s="233" t="s">
        <v>11</v>
      </c>
    </row>
    <row r="27" spans="1:4" x14ac:dyDescent="0.25">
      <c r="B27" s="172" t="str">
        <f ca="1">HYPERLINK("#"&amp;CELL("address",RES_hh_emih_in!$B$2),MID(CELL("filename",RES_hh_emih_in!$B$2),FIND("]",CELL("filename",RES_hh_emih_in!$B$2))+1,256))</f>
        <v>RES_hh_emih_in</v>
      </c>
      <c r="C27" s="168"/>
      <c r="D27" s="233" t="s">
        <v>193</v>
      </c>
    </row>
    <row r="28" spans="1:4" x14ac:dyDescent="0.25">
      <c r="B28" s="172" t="str">
        <f ca="1">HYPERLINK("#"&amp;CELL("address",RES_hh_fecs_in!$B$2),MID(CELL("filename",RES_hh_fecs_in!$B$2),FIND("]",CELL("filename",RES_hh_fecs_in!$B$2))+1,256))</f>
        <v>RES_hh_fecs_in</v>
      </c>
      <c r="C28" s="168"/>
      <c r="D28" s="233" t="s">
        <v>9</v>
      </c>
    </row>
    <row r="29" spans="1:4" x14ac:dyDescent="0.25">
      <c r="B29" s="172" t="str">
        <f ca="1">HYPERLINK("#"&amp;CELL("address",RES_hh_tess_in!$B$2),MID(CELL("filename",RES_hh_tess_in!$B$2),FIND("]",CELL("filename",RES_hh_tess_in!$B$2))+1,256))</f>
        <v>RES_hh_tess_in</v>
      </c>
      <c r="C29" s="168"/>
      <c r="D29" s="233" t="s">
        <v>35</v>
      </c>
    </row>
    <row r="30" spans="1:4" x14ac:dyDescent="0.25">
      <c r="B30" s="172" t="str">
        <f ca="1">HYPERLINK("#"&amp;CELL("address",RES_hh_emis_in!$B$2),MID(CELL("filename",RES_hh_emis_in!$B$2),FIND("]",CELL("filename",RES_hh_emis_in!$B$2))+1,256))</f>
        <v>RES_hh_emis_in</v>
      </c>
      <c r="C30" s="168"/>
      <c r="D30" s="233" t="s">
        <v>194</v>
      </c>
    </row>
    <row r="31" spans="1:4" x14ac:dyDescent="0.25">
      <c r="B31" s="170"/>
      <c r="C31" s="170"/>
      <c r="D31" s="173"/>
    </row>
    <row r="32" spans="1:4" x14ac:dyDescent="0.25">
      <c r="B32" s="232" t="s">
        <v>34</v>
      </c>
      <c r="C32" s="170"/>
      <c r="D32" s="173"/>
    </row>
    <row r="33" spans="2:4" x14ac:dyDescent="0.25">
      <c r="B33" s="172" t="str">
        <f ca="1">HYPERLINK("#"&amp;CELL("address",'RES_se-appl'!$B$2),MID(CELL("filename",'RES_se-appl'!$B$2),FIND("]",CELL("filename",'RES_se-appl'!$B$2))+1,256))</f>
        <v>RES_se-appl</v>
      </c>
      <c r="C33" s="168"/>
      <c r="D33" s="233" t="s">
        <v>33</v>
      </c>
    </row>
    <row r="34" spans="2:4" x14ac:dyDescent="0.25">
      <c r="B34" s="172" t="str">
        <f ca="1">HYPERLINK("#"&amp;CELL("address",RES_RF!$B$2),MID(CELL("filename",RES_RF!$B$2),FIND("]",CELL("filename",RES_RF!$B$2))+1,256))</f>
        <v>RES_RF</v>
      </c>
      <c r="C34" s="168"/>
      <c r="D34" s="233" t="s">
        <v>32</v>
      </c>
    </row>
    <row r="35" spans="2:4" x14ac:dyDescent="0.25">
      <c r="B35" s="172" t="str">
        <f ca="1">HYPERLINK("#"&amp;CELL("address",RES_WM!$B$2),MID(CELL("filename",RES_WM!$B$2),FIND("]",CELL("filename",RES_WM!$B$2))+1,256))</f>
        <v>RES_WM</v>
      </c>
      <c r="C35" s="168"/>
      <c r="D35" s="233" t="s">
        <v>31</v>
      </c>
    </row>
    <row r="36" spans="2:4" x14ac:dyDescent="0.25">
      <c r="B36" s="172" t="str">
        <f ca="1">HYPERLINK("#"&amp;CELL("address",RES_DR!$B$2),MID(CELL("filename",RES_DR!$B$2),FIND("]",CELL("filename",RES_DR!$B$2))+1,256))</f>
        <v>RES_DR</v>
      </c>
      <c r="C36" s="168"/>
      <c r="D36" s="233" t="s">
        <v>30</v>
      </c>
    </row>
    <row r="37" spans="2:4" x14ac:dyDescent="0.25">
      <c r="B37" s="172" t="str">
        <f ca="1">HYPERLINK("#"&amp;CELL("address",RES_DW!$B$2),MID(CELL("filename",RES_DW!$B$2),FIND("]",CELL("filename",RES_DW!$B$2))+1,256))</f>
        <v>RES_DW</v>
      </c>
      <c r="C37" s="168"/>
      <c r="D37" s="233" t="s">
        <v>29</v>
      </c>
    </row>
    <row r="38" spans="2:4" x14ac:dyDescent="0.25">
      <c r="B38" s="172" t="str">
        <f ca="1">HYPERLINK("#"&amp;CELL("address",RES_TV!$B$2),MID(CELL("filename",RES_TV!$B$2),FIND("]",CELL("filename",RES_TV!$B$2))+1,256))</f>
        <v>RES_TV</v>
      </c>
      <c r="C38" s="168"/>
      <c r="D38" s="233" t="s">
        <v>28</v>
      </c>
    </row>
    <row r="39" spans="2:4" x14ac:dyDescent="0.25">
      <c r="B39" s="172" t="str">
        <f ca="1">HYPERLINK("#"&amp;CELL("address",RES_IT!$B$2),MID(CELL("filename",RES_IT!$B$2),FIND("]",CELL("filename",RES_IT!$B$2))+1,256))</f>
        <v>RES_IT</v>
      </c>
      <c r="C39" s="168"/>
      <c r="D39" s="233" t="s">
        <v>27</v>
      </c>
    </row>
    <row r="40" spans="2:4" x14ac:dyDescent="0.25">
      <c r="B40" s="172" t="str">
        <f ca="1">HYPERLINK("#"&amp;CELL("address",RES_LI!$B$2),MID(CELL("filename",RES_LI!$B$2),FIND("]",CELL("filename",RES_LI!$B$2))+1,256))</f>
        <v>RES_LI</v>
      </c>
      <c r="C40" s="168"/>
      <c r="D40" s="233" t="s">
        <v>26</v>
      </c>
    </row>
    <row r="41" spans="2:4" x14ac:dyDescent="0.25">
      <c r="B41" s="172" t="str">
        <f ca="1">HYPERLINK("#"&amp;CELL("address",RES_OA!$B$2),MID(CELL("filename",RES_OA!$B$2),FIND("]",CELL("filename",RES_OA!$B$2))+1,256))</f>
        <v>RES_OA</v>
      </c>
      <c r="C41" s="168"/>
      <c r="D41" s="233" t="s">
        <v>25</v>
      </c>
    </row>
    <row r="42" spans="2:4" x14ac:dyDescent="0.25">
      <c r="B42" s="170"/>
      <c r="C42" s="168"/>
      <c r="D42" s="173"/>
    </row>
    <row r="43" spans="2:4" x14ac:dyDescent="0.25">
      <c r="B43" s="232" t="s">
        <v>24</v>
      </c>
      <c r="C43" s="168"/>
      <c r="D43" s="173"/>
    </row>
    <row r="44" spans="2:4" x14ac:dyDescent="0.25">
      <c r="B44" s="172" t="str">
        <f ca="1">HYPERLINK("#"&amp;CELL("address",RES_hhdet_num!$B$2),MID(CELL("filename",RES_hhdet_num!$B$2),FIND("]",CELL("filename",RES_hhdet_num!$B$2))+1,256))</f>
        <v>RES_hhdet_num</v>
      </c>
      <c r="C44" s="168"/>
      <c r="D44" s="233" t="s">
        <v>23</v>
      </c>
    </row>
    <row r="45" spans="2:4" x14ac:dyDescent="0.25">
      <c r="B45" s="174" t="str">
        <f ca="1">HYPERLINK("#"&amp;CELL("address",RES_hhdet_out!$B$2),MID(CELL("filename",RES_hhdet_out!$B$2),FIND("]",CELL("filename",RES_hhdet_out!$B$2))+1,256))</f>
        <v>RES_hhdet_out</v>
      </c>
      <c r="C45" s="168"/>
      <c r="D45" s="234" t="s">
        <v>22</v>
      </c>
    </row>
    <row r="46" spans="2:4" x14ac:dyDescent="0.25">
      <c r="B46" s="174" t="str">
        <f ca="1">HYPERLINK("#"&amp;CELL("address",RES_hhdet_in!$B$2),MID(CELL("filename",RES_hhdet_in!$B$2),FIND("]",CELL("filename",RES_hhdet_in!$B$2))+1,256))</f>
        <v>RES_hhdet_in</v>
      </c>
      <c r="C46" s="168"/>
      <c r="D46" s="234" t="s">
        <v>21</v>
      </c>
    </row>
    <row r="47" spans="2:4" x14ac:dyDescent="0.25">
      <c r="B47" s="174" t="str">
        <f ca="1">HYPERLINK("#"&amp;CELL("address",RES_hhdet_in_new!$B$2),MID(CELL("filename",RES_hhdet_in_new!$B$2),FIND("]",CELL("filename",RES_hhdet_in_new!$B$2))+1,256))</f>
        <v>RES_hhdet_in_new</v>
      </c>
      <c r="C47" s="168"/>
      <c r="D47" s="234" t="s">
        <v>20</v>
      </c>
    </row>
    <row r="48" spans="2:4" x14ac:dyDescent="0.25">
      <c r="B48" s="174" t="str">
        <f ca="1">HYPERLINK("#"&amp;CELL("address",RES_hhdet_in_repl!$B$2),MID(CELL("filename",RES_hhdet_in_repl!$B$2),FIND("]",CELL("filename",RES_hhdet_in_repl!$B$2))+1,256))</f>
        <v>RES_hhdet_in_repl</v>
      </c>
      <c r="C48" s="168"/>
      <c r="D48" s="234" t="s">
        <v>174</v>
      </c>
    </row>
    <row r="49" spans="2:4" x14ac:dyDescent="0.25">
      <c r="B49" s="174" t="str">
        <f ca="1">HYPERLINK("#"&amp;CELL("address",RES_hhdet_numvin!$B$2),MID(CELL("filename",RES_hhdet_numvin!$B$2),FIND("]",CELL("filename",RES_hhdet_numvin!$B$2))+1,256))</f>
        <v>RES_hhdet_numvin</v>
      </c>
      <c r="C49" s="168"/>
      <c r="D49" s="234" t="s">
        <v>19</v>
      </c>
    </row>
    <row r="50" spans="2:4" x14ac:dyDescent="0.25">
      <c r="B50" s="170"/>
      <c r="C50" s="168"/>
      <c r="D50" s="173"/>
    </row>
    <row r="51" spans="2:4" x14ac:dyDescent="0.25">
      <c r="B51" s="232" t="s">
        <v>18</v>
      </c>
      <c r="C51" s="168"/>
      <c r="D51" s="173"/>
    </row>
    <row r="52" spans="2:4" x14ac:dyDescent="0.25">
      <c r="B52" s="172" t="str">
        <f ca="1">HYPERLINK("#"&amp;CELL("address",RES_hhdet_fec!$B$2),MID(CELL("filename",RES_hhdet_fec!$B$2),FIND("]",CELL("filename",RES_hhdet_fec!$B$2))+1,256))</f>
        <v>RES_hhdet_fec</v>
      </c>
      <c r="C52" s="168"/>
      <c r="D52" s="233" t="s">
        <v>16</v>
      </c>
    </row>
    <row r="53" spans="2:4" x14ac:dyDescent="0.25">
      <c r="B53" s="172" t="str">
        <f ca="1">HYPERLINK("#"&amp;CELL("address",RES_hhdet_tes!$B$2),MID(CELL("filename",RES_hhdet_tes!$B$2),FIND("]",CELL("filename",RES_hhdet_tes!$B$2))+1,256))</f>
        <v>RES_hhdet_tes</v>
      </c>
      <c r="C53" s="168"/>
      <c r="D53" s="233" t="s">
        <v>15</v>
      </c>
    </row>
    <row r="54" spans="2:4" x14ac:dyDescent="0.25">
      <c r="B54" s="172" t="str">
        <f ca="1">HYPERLINK("#"&amp;CELL("address",RES_hhdet_eff!$B$2),MID(CELL("filename",RES_hhdet_eff!$B$2),FIND("]",CELL("filename",RES_hhdet_eff!$B$2))+1,256))</f>
        <v>RES_hhdet_eff</v>
      </c>
      <c r="C54" s="168"/>
      <c r="D54" s="233" t="s">
        <v>14</v>
      </c>
    </row>
    <row r="55" spans="2:4" x14ac:dyDescent="0.25">
      <c r="B55" s="172" t="str">
        <f ca="1">HYPERLINK("#"&amp;CELL("address",RES_hhdet_emi!$B$2),MID(CELL("filename",RES_hhdet_emi!$B$2),FIND("]",CELL("filename",RES_hhdet_emi!$B$2))+1,256))</f>
        <v>RES_hhdet_emi</v>
      </c>
      <c r="C55" s="168"/>
      <c r="D55" s="233" t="s">
        <v>13</v>
      </c>
    </row>
    <row r="56" spans="2:4" x14ac:dyDescent="0.25">
      <c r="B56" s="172" t="str">
        <f ca="1">HYPERLINK("#"&amp;CELL("address",RES_hhdet_fech!$B$2),MID(CELL("filename",RES_hhdet_fech!$B$2),FIND("]",CELL("filename",RES_hhdet_fech!$B$2))+1,256))</f>
        <v>RES_hhdet_fech</v>
      </c>
      <c r="C56" s="168"/>
      <c r="D56" s="233" t="s">
        <v>12</v>
      </c>
    </row>
    <row r="57" spans="2:4" x14ac:dyDescent="0.25">
      <c r="B57" s="172" t="str">
        <f ca="1">HYPERLINK("#"&amp;CELL("address",RES_hhdet_tesh!$B$2),MID(CELL("filename",RES_hhdet_tesh!$B$2),FIND("]",CELL("filename",RES_hhdet_tesh!$B$2))+1,256))</f>
        <v>RES_hhdet_tesh</v>
      </c>
      <c r="C57" s="168"/>
      <c r="D57" s="233" t="s">
        <v>11</v>
      </c>
    </row>
    <row r="58" spans="2:4" x14ac:dyDescent="0.25">
      <c r="B58" s="172" t="str">
        <f ca="1">HYPERLINK("#"&amp;CELL("address",RES_hhdet_emih!$B$2),MID(CELL("filename",RES_hhdet_emih!$B$2),FIND("]",CELL("filename",RES_hhdet_emih!$B$2))+1,256))</f>
        <v>RES_hhdet_emih</v>
      </c>
      <c r="C58" s="168"/>
      <c r="D58" s="233" t="s">
        <v>10</v>
      </c>
    </row>
    <row r="59" spans="2:4" x14ac:dyDescent="0.25">
      <c r="B59" s="172" t="str">
        <f ca="1">HYPERLINK("#"&amp;CELL("address",RES_hhdet_fecs!$B$2),MID(CELL("filename",RES_hhdet_fecs!$B$2),FIND("]",CELL("filename",RES_hhdet_fecs!$B$2))+1,256))</f>
        <v>RES_hhdet_fecs</v>
      </c>
      <c r="C59" s="168"/>
      <c r="D59" s="233" t="s">
        <v>9</v>
      </c>
    </row>
    <row r="60" spans="2:4" x14ac:dyDescent="0.25">
      <c r="B60" s="172" t="str">
        <f ca="1">HYPERLINK("#"&amp;CELL("address",RES_hhdet_tess!$B$2),MID(CELL("filename",RES_hhdet_tess!$B$2),FIND("]",CELL("filename",RES_hhdet_tess!$B$2))+1,256))</f>
        <v>RES_hhdet_tess</v>
      </c>
      <c r="C60" s="168"/>
      <c r="D60" s="233" t="s">
        <v>35</v>
      </c>
    </row>
    <row r="61" spans="2:4" x14ac:dyDescent="0.25">
      <c r="B61" s="172" t="str">
        <f ca="1">HYPERLINK("#"&amp;CELL("address",RES_hhdet_emis!$B$2),MID(CELL("filename",RES_hhdet_emis!$B$2),FIND("]",CELL("filename",RES_hhdet_emis!$B$2))+1,256))</f>
        <v>RES_hhdet_emis</v>
      </c>
      <c r="C61" s="168"/>
      <c r="D61" s="233" t="s">
        <v>179</v>
      </c>
    </row>
    <row r="63" spans="2:4" x14ac:dyDescent="0.25">
      <c r="B63" s="232" t="s">
        <v>17</v>
      </c>
      <c r="C63" s="168"/>
      <c r="D63" s="173"/>
    </row>
    <row r="64" spans="2:4" x14ac:dyDescent="0.25">
      <c r="B64" s="172" t="str">
        <f ca="1">HYPERLINK("#"&amp;CELL("address",RES_hhdet_in_fec!$B$2),MID(CELL("filename",RES_hhdet_in_fec!$B$2),FIND("]",CELL("filename",RES_hhdet_in_fec!$B$2))+1,256))</f>
        <v>RES_hhdet_in_fec</v>
      </c>
      <c r="C64" s="168"/>
      <c r="D64" s="233" t="s">
        <v>16</v>
      </c>
    </row>
    <row r="65" spans="2:4" x14ac:dyDescent="0.25">
      <c r="B65" s="172" t="str">
        <f ca="1">HYPERLINK("#"&amp;CELL("address",RES_hhdet_in_tes!$B$2),MID(CELL("filename",RES_hhdet_in_tes!$B$2),FIND("]",CELL("filename",RES_hhdet_in_tes!$B$2))+1,256))</f>
        <v>RES_hhdet_in_tes</v>
      </c>
      <c r="C65" s="168"/>
      <c r="D65" s="233" t="s">
        <v>15</v>
      </c>
    </row>
    <row r="66" spans="2:4" x14ac:dyDescent="0.25">
      <c r="B66" s="172" t="str">
        <f ca="1">HYPERLINK("#"&amp;CELL("address",RES_hhdet_in_eff!$B$2),MID(CELL("filename",RES_hhdet_in_eff!$B$2),FIND("]",CELL("filename",RES_hhdet_in_eff!$B$2))+1,256))</f>
        <v>RES_hhdet_in_eff</v>
      </c>
      <c r="C66" s="168"/>
      <c r="D66" s="233" t="s">
        <v>14</v>
      </c>
    </row>
    <row r="67" spans="2:4" x14ac:dyDescent="0.25">
      <c r="B67" s="172" t="str">
        <f ca="1">HYPERLINK("#"&amp;CELL("address",RES_hhdet_in_emi!$B$2),MID(CELL("filename",RES_hhdet_in_emi!$B$2),FIND("]",CELL("filename",RES_hhdet_in_emi!$B$2))+1,256))</f>
        <v>RES_hhdet_in_emi</v>
      </c>
      <c r="C67" s="168"/>
      <c r="D67" s="233" t="s">
        <v>13</v>
      </c>
    </row>
    <row r="68" spans="2:4" x14ac:dyDescent="0.25">
      <c r="B68" s="172" t="str">
        <f ca="1">HYPERLINK("#"&amp;CELL("address",RES_hhdet_in_fech!$B$2),MID(CELL("filename",RES_hhdet_in_fech!$B$2),FIND("]",CELL("filename",RES_hhdet_in_fech!$B$2))+1,256))</f>
        <v>RES_hhdet_in_fech</v>
      </c>
      <c r="C68" s="168"/>
      <c r="D68" s="233" t="s">
        <v>12</v>
      </c>
    </row>
    <row r="69" spans="2:4" x14ac:dyDescent="0.25">
      <c r="B69" s="172" t="str">
        <f ca="1">HYPERLINK("#"&amp;CELL("address",RES_hhdet_in_tesh!$B$2),MID(CELL("filename",RES_hhdet_in_tesh!$B$2),FIND("]",CELL("filename",RES_hhdet_in_tesh!$B$2))+1,256))</f>
        <v>RES_hhdet_in_tesh</v>
      </c>
      <c r="C69" s="168"/>
      <c r="D69" s="233" t="s">
        <v>11</v>
      </c>
    </row>
    <row r="70" spans="2:4" x14ac:dyDescent="0.25">
      <c r="B70" s="172" t="str">
        <f ca="1">HYPERLINK("#"&amp;CELL("address",RES_hhdet_in_emih!$B$2),MID(CELL("filename",RES_hhdet_in_emih!$B$2),FIND("]",CELL("filename",RES_hhdet_in_emih!$B$2))+1,256))</f>
        <v>RES_hhdet_in_emih</v>
      </c>
      <c r="C70" s="168"/>
      <c r="D70" s="233" t="s">
        <v>10</v>
      </c>
    </row>
    <row r="71" spans="2:4" x14ac:dyDescent="0.25">
      <c r="B71" s="172" t="str">
        <f ca="1">HYPERLINK("#"&amp;CELL("address",RES_hhdet_in_fecs!$B$2),MID(CELL("filename",RES_hhdet_in_fecs!$B$2),FIND("]",CELL("filename",RES_hhdet_in_fecs!$B$2))+1,256))</f>
        <v>RES_hhdet_in_fecs</v>
      </c>
      <c r="C71" s="168"/>
      <c r="D71" s="233" t="s">
        <v>9</v>
      </c>
    </row>
    <row r="72" spans="2:4" x14ac:dyDescent="0.25">
      <c r="B72" s="172" t="str">
        <f ca="1">HYPERLINK("#"&amp;CELL("address",RES_hhdet_in_tess!$B$2),MID(CELL("filename",RES_hhdet_in_tess!$B$2),FIND("]",CELL("filename",RES_hhdet_in_tess!$B$2))+1,256))</f>
        <v>RES_hhdet_in_tess</v>
      </c>
      <c r="C72" s="168"/>
      <c r="D72" s="233" t="s">
        <v>35</v>
      </c>
    </row>
    <row r="73" spans="2:4" x14ac:dyDescent="0.25">
      <c r="B73" s="172" t="str">
        <f ca="1">HYPERLINK("#"&amp;CELL("address",RES_hhdet_in_emis!$B$2),MID(CELL("filename",RES_hhdet_in_emis!$B$2),FIND("]",CELL("filename",RES_hhdet_in_emis!$B$2))+1,256))</f>
        <v>RES_hhdet_in_emis</v>
      </c>
      <c r="C73" s="168"/>
      <c r="D73" s="233" t="s">
        <v>179</v>
      </c>
    </row>
    <row r="75" spans="2:4" x14ac:dyDescent="0.25">
      <c r="B75" s="232" t="s">
        <v>8</v>
      </c>
    </row>
    <row r="76" spans="2:4" x14ac:dyDescent="0.25">
      <c r="B76" s="172" t="str">
        <f ca="1">HYPERLINK("#"&amp;CELL("address",RES_hh_SLD!$B$2),MID(CELL("filename",RES_hh_SLD!$B$2),FIND("]",CELL("filename",RES_hh_SLD!$B$2))+1,256))</f>
        <v>RES_hh_SLD</v>
      </c>
      <c r="C76" s="168"/>
      <c r="D76" s="233" t="s">
        <v>7</v>
      </c>
    </row>
    <row r="77" spans="2:4" x14ac:dyDescent="0.25">
      <c r="B77" s="172" t="str">
        <f ca="1">HYPERLINK("#"&amp;CELL("address",RES_hh_LPG!$B$2),MID(CELL("filename",RES_hh_LPG!$B$2),FIND("]",CELL("filename",RES_hh_LPG!$B$2))+1,256))</f>
        <v>RES_hh_LPG</v>
      </c>
      <c r="C77" s="168"/>
      <c r="D77" s="233" t="s">
        <v>6</v>
      </c>
    </row>
    <row r="78" spans="2:4" x14ac:dyDescent="0.25">
      <c r="B78" s="172" t="str">
        <f ca="1">HYPERLINK("#"&amp;CELL("address",RES_hh_GDO!$B$2),MID(CELL("filename",RES_hh_GDO!$B$2),FIND("]",CELL("filename",RES_hh_GDO!$B$2))+1,256))</f>
        <v>RES_hh_GDO</v>
      </c>
      <c r="C78" s="168"/>
      <c r="D78" s="233" t="s">
        <v>5</v>
      </c>
    </row>
    <row r="79" spans="2:4" x14ac:dyDescent="0.25">
      <c r="B79" s="172" t="str">
        <f ca="1">HYPERLINK("#"&amp;CELL("address",RES_hh_NGS!$B$2),MID(CELL("filename",RES_hh_NGS!$B$2),FIND("]",CELL("filename",RES_hh_NGS!$B$2))+1,256))</f>
        <v>RES_hh_NGS</v>
      </c>
      <c r="C79" s="168"/>
      <c r="D79" s="233" t="s">
        <v>4</v>
      </c>
    </row>
    <row r="80" spans="2:4" x14ac:dyDescent="0.25">
      <c r="B80" s="172" t="str">
        <f ca="1">HYPERLINK("#"&amp;CELL("address",RES_hh_BMS!$B$2),MID(CELL("filename",RES_hh_BMS!$B$2),FIND("]",CELL("filename",RES_hh_BMS!$B$2))+1,256))</f>
        <v>RES_hh_BMS</v>
      </c>
      <c r="C80" s="168"/>
      <c r="D80" s="233" t="s">
        <v>3</v>
      </c>
    </row>
    <row r="81" spans="2:4" x14ac:dyDescent="0.25">
      <c r="B81" s="172" t="str">
        <f ca="1">HYPERLINK("#"&amp;CELL("address",RES_hh_GEO!$B$2),MID(CELL("filename",RES_hh_GEO!$B$2),FIND("]",CELL("filename",RES_hh_GEO!$B$2))+1,256))</f>
        <v>RES_hh_GEO</v>
      </c>
      <c r="C81" s="168"/>
      <c r="D81" s="233" t="s">
        <v>2</v>
      </c>
    </row>
    <row r="82" spans="2:4" x14ac:dyDescent="0.25">
      <c r="B82" s="172" t="str">
        <f ca="1">HYPERLINK("#"&amp;CELL("address",RES_hh_DHT!$B$2),MID(CELL("filename",RES_hh_DHT!$B$2),FIND("]",CELL("filename",RES_hh_DHT!$B$2))+1,256))</f>
        <v>RES_hh_DHT</v>
      </c>
      <c r="C82" s="168"/>
      <c r="D82" s="233" t="s">
        <v>207</v>
      </c>
    </row>
    <row r="83" spans="2:4" x14ac:dyDescent="0.25">
      <c r="B83" s="172" t="str">
        <f ca="1">HYPERLINK("#"&amp;CELL("address",RES_hh_AEL!$B$2),MID(CELL("filename",RES_hh_AEL!$B$2),FIND("]",CELL("filename",RES_hh_AEL!$B$2))+1,256))</f>
        <v>RES_hh_AEL</v>
      </c>
      <c r="C83" s="168"/>
      <c r="D83" s="233" t="s">
        <v>1</v>
      </c>
    </row>
    <row r="84" spans="2:4" x14ac:dyDescent="0.25">
      <c r="B84" s="172" t="str">
        <f ca="1">HYPERLINK("#"&amp;CELL("address",RES_hh_CEL!$B$2),MID(CELL("filename",RES_hh_CEL!$B$2),FIND("]",CELL("filename",RES_hh_CEL!$B$2))+1,256))</f>
        <v>RES_hh_CEL</v>
      </c>
      <c r="C84" s="168"/>
      <c r="D84" s="233" t="s">
        <v>0</v>
      </c>
    </row>
  </sheetData>
  <pageMargins left="0.39370078740157483" right="0.39370078740157483" top="0.39370078740157483" bottom="0.39370078740157483" header="0.31496062992125984" footer="0.31496062992125984"/>
  <pageSetup paperSize="9" scale="6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70"/>
  <sheetViews>
    <sheetView showGridLines="0" zoomScaleNormal="100" workbookViewId="0">
      <pane xSplit="1" ySplit="1" topLeftCell="H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221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" customHeight="1" x14ac:dyDescent="0.25">
      <c r="A3" s="181" t="s">
        <v>218</v>
      </c>
      <c r="B3" s="182">
        <v>228424.01824063627</v>
      </c>
      <c r="C3" s="182">
        <v>230578.77275292427</v>
      </c>
      <c r="D3" s="182">
        <v>231987.97268503826</v>
      </c>
      <c r="E3" s="182">
        <v>233653.65194101905</v>
      </c>
      <c r="F3" s="182">
        <v>236139.72955782228</v>
      </c>
      <c r="G3" s="182">
        <v>239548.78770225387</v>
      </c>
      <c r="H3" s="182">
        <v>243800.84432438671</v>
      </c>
      <c r="I3" s="182">
        <v>248903.79878017245</v>
      </c>
      <c r="J3" s="182">
        <v>252324.53231335882</v>
      </c>
      <c r="K3" s="182">
        <v>256222.54511521346</v>
      </c>
      <c r="L3" s="182">
        <v>265953.06934189406</v>
      </c>
      <c r="M3" s="182">
        <v>267570.14892862388</v>
      </c>
      <c r="N3" s="182">
        <v>271298.48904919246</v>
      </c>
      <c r="O3" s="182">
        <v>274891.74277355056</v>
      </c>
      <c r="P3" s="182">
        <v>277623.25668168394</v>
      </c>
      <c r="Q3" s="182">
        <v>282137.72909400001</v>
      </c>
      <c r="R3" s="182">
        <v>286673.64858159173</v>
      </c>
      <c r="S3" s="182">
        <v>292149.77320507617</v>
      </c>
      <c r="T3" s="182">
        <v>296862.66204945254</v>
      </c>
      <c r="U3" s="182">
        <v>301158.64047674555</v>
      </c>
      <c r="V3" s="182">
        <v>279489.58858700673</v>
      </c>
      <c r="W3" s="182">
        <v>295080.5758642414</v>
      </c>
      <c r="X3" s="182">
        <v>305809.78095082525</v>
      </c>
      <c r="Y3" s="182">
        <v>307645</v>
      </c>
      <c r="DA3" s="210" t="s">
        <v>222</v>
      </c>
    </row>
    <row r="4" spans="1:105" ht="12" customHeight="1" x14ac:dyDescent="0.25">
      <c r="A4" s="183" t="s">
        <v>90</v>
      </c>
      <c r="B4" s="36">
        <v>10239085</v>
      </c>
      <c r="C4" s="36">
        <v>10263414</v>
      </c>
      <c r="D4" s="36">
        <v>10309725</v>
      </c>
      <c r="E4" s="36">
        <v>10355844</v>
      </c>
      <c r="F4" s="36">
        <v>10396421</v>
      </c>
      <c r="G4" s="36">
        <v>10445852</v>
      </c>
      <c r="H4" s="36">
        <v>10511382</v>
      </c>
      <c r="I4" s="36">
        <v>10584534</v>
      </c>
      <c r="J4" s="36">
        <v>10666866</v>
      </c>
      <c r="K4" s="36">
        <v>10753080</v>
      </c>
      <c r="L4" s="36">
        <v>10839905</v>
      </c>
      <c r="M4" s="36">
        <v>11000638</v>
      </c>
      <c r="N4" s="36">
        <v>11075889</v>
      </c>
      <c r="O4" s="36">
        <v>11137974</v>
      </c>
      <c r="P4" s="36">
        <v>11180840</v>
      </c>
      <c r="Q4" s="36">
        <v>11237274</v>
      </c>
      <c r="R4" s="36">
        <v>11311117</v>
      </c>
      <c r="S4" s="36">
        <v>11351727</v>
      </c>
      <c r="T4" s="36">
        <v>11398589</v>
      </c>
      <c r="U4" s="36">
        <v>11455519</v>
      </c>
      <c r="V4" s="36">
        <v>11522440</v>
      </c>
      <c r="W4" s="36">
        <v>11554767</v>
      </c>
      <c r="X4" s="36">
        <v>11617623</v>
      </c>
      <c r="Y4" s="36">
        <v>11742796</v>
      </c>
      <c r="DA4" s="60" t="s">
        <v>223</v>
      </c>
    </row>
    <row r="5" spans="1:105" s="2" customFormat="1" ht="12" customHeight="1" x14ac:dyDescent="0.25">
      <c r="DA5" s="9"/>
    </row>
    <row r="6" spans="1:105" ht="12" customHeight="1" x14ac:dyDescent="0.25">
      <c r="A6" s="184" t="s">
        <v>23</v>
      </c>
      <c r="B6" s="35">
        <v>4373926</v>
      </c>
      <c r="C6" s="35">
        <v>4400571</v>
      </c>
      <c r="D6" s="35">
        <v>4436875</v>
      </c>
      <c r="E6" s="35">
        <v>4473367</v>
      </c>
      <c r="F6" s="35">
        <v>4508622</v>
      </c>
      <c r="G6" s="35">
        <v>4551569</v>
      </c>
      <c r="H6" s="35">
        <v>4574144</v>
      </c>
      <c r="I6" s="35">
        <v>4611997</v>
      </c>
      <c r="J6" s="35">
        <v>4655987</v>
      </c>
      <c r="K6" s="35">
        <v>4716263</v>
      </c>
      <c r="L6" s="35">
        <v>4758518</v>
      </c>
      <c r="M6" s="35">
        <v>4839700</v>
      </c>
      <c r="N6" s="35">
        <v>4859978</v>
      </c>
      <c r="O6" s="35">
        <v>4878657</v>
      </c>
      <c r="P6" s="35">
        <v>4897433</v>
      </c>
      <c r="Q6" s="35">
        <v>4932956</v>
      </c>
      <c r="R6" s="35">
        <v>4950161</v>
      </c>
      <c r="S6" s="35">
        <v>4965760</v>
      </c>
      <c r="T6" s="35">
        <v>4999381</v>
      </c>
      <c r="U6" s="35">
        <v>5042042</v>
      </c>
      <c r="V6" s="35">
        <v>5073730</v>
      </c>
      <c r="W6" s="35">
        <v>5126339</v>
      </c>
      <c r="X6" s="35">
        <v>5177194</v>
      </c>
      <c r="Y6" s="35">
        <v>5230644</v>
      </c>
      <c r="DA6" s="59" t="s">
        <v>224</v>
      </c>
    </row>
    <row r="7" spans="1:105" ht="12" customHeight="1" x14ac:dyDescent="0.25">
      <c r="A7" s="185" t="s">
        <v>186</v>
      </c>
      <c r="B7" s="114">
        <v>544890.53168469411</v>
      </c>
      <c r="C7" s="114">
        <v>548175.6325735359</v>
      </c>
      <c r="D7" s="114">
        <v>552648.84462520119</v>
      </c>
      <c r="E7" s="114">
        <v>557126.40797811921</v>
      </c>
      <c r="F7" s="114">
        <v>561427.66074978944</v>
      </c>
      <c r="G7" s="114">
        <v>566674.15056487988</v>
      </c>
      <c r="H7" s="114">
        <v>569394.28753955464</v>
      </c>
      <c r="I7" s="114">
        <v>574000.12047436635</v>
      </c>
      <c r="J7" s="114">
        <v>579359.60040696268</v>
      </c>
      <c r="K7" s="114">
        <v>586729.82671081636</v>
      </c>
      <c r="L7" s="114">
        <v>591848.05908814433</v>
      </c>
      <c r="M7" s="114">
        <v>601737.41453391395</v>
      </c>
      <c r="N7" s="114">
        <v>604095.26540000003</v>
      </c>
      <c r="O7" s="114">
        <v>606246.01713393454</v>
      </c>
      <c r="P7" s="114">
        <v>608402.20156189962</v>
      </c>
      <c r="Q7" s="114">
        <v>612615.21783448022</v>
      </c>
      <c r="R7" s="114">
        <v>614555.1149621756</v>
      </c>
      <c r="S7" s="114">
        <v>616283.20787902991</v>
      </c>
      <c r="T7" s="114">
        <v>620212.17155045248</v>
      </c>
      <c r="U7" s="114">
        <v>625235.72268553451</v>
      </c>
      <c r="V7" s="114">
        <v>628893.36199999985</v>
      </c>
      <c r="W7" s="114">
        <v>635111.96091485326</v>
      </c>
      <c r="X7" s="114">
        <v>641102.50580589625</v>
      </c>
      <c r="Y7" s="114">
        <v>647387.16888666747</v>
      </c>
      <c r="DA7" s="132" t="s">
        <v>225</v>
      </c>
    </row>
    <row r="8" spans="1:105" ht="12" customHeight="1" x14ac:dyDescent="0.25">
      <c r="A8" s="186" t="s">
        <v>37</v>
      </c>
      <c r="B8" s="138">
        <v>0</v>
      </c>
      <c r="C8" s="138">
        <v>126052</v>
      </c>
      <c r="D8" s="138">
        <v>136317</v>
      </c>
      <c r="E8" s="138">
        <v>137330</v>
      </c>
      <c r="F8" s="138">
        <v>136922</v>
      </c>
      <c r="G8" s="138">
        <v>145416</v>
      </c>
      <c r="H8" s="138">
        <v>126020</v>
      </c>
      <c r="I8" s="138">
        <v>141811</v>
      </c>
      <c r="J8" s="138">
        <v>148808</v>
      </c>
      <c r="K8" s="138">
        <v>166094</v>
      </c>
      <c r="L8" s="138">
        <v>149443</v>
      </c>
      <c r="M8" s="138">
        <v>189330</v>
      </c>
      <c r="N8" s="138">
        <v>130271</v>
      </c>
      <c r="O8" s="138">
        <v>129133</v>
      </c>
      <c r="P8" s="138">
        <v>129655</v>
      </c>
      <c r="Q8" s="138">
        <v>146828</v>
      </c>
      <c r="R8" s="138">
        <v>129318</v>
      </c>
      <c r="S8" s="138">
        <v>128103</v>
      </c>
      <c r="T8" s="138">
        <v>146479</v>
      </c>
      <c r="U8" s="138">
        <v>156283</v>
      </c>
      <c r="V8" s="138">
        <v>146280</v>
      </c>
      <c r="W8" s="138">
        <v>167921</v>
      </c>
      <c r="X8" s="138">
        <v>167363</v>
      </c>
      <c r="Y8" s="138">
        <v>171114</v>
      </c>
      <c r="DA8" s="63" t="s">
        <v>226</v>
      </c>
    </row>
    <row r="9" spans="1:105" ht="12" customHeight="1" x14ac:dyDescent="0.25">
      <c r="A9" s="183" t="s">
        <v>187</v>
      </c>
      <c r="B9" s="39">
        <v>0</v>
      </c>
      <c r="C9" s="39">
        <v>15668.925645634738</v>
      </c>
      <c r="D9" s="39">
        <v>16932.530463860941</v>
      </c>
      <c r="E9" s="39">
        <v>17039.65778113229</v>
      </c>
      <c r="F9" s="39">
        <v>16966.621523859427</v>
      </c>
      <c r="G9" s="39">
        <v>18011.769312548568</v>
      </c>
      <c r="H9" s="39">
        <v>15607.003613507435</v>
      </c>
      <c r="I9" s="39">
        <v>17556.607569059601</v>
      </c>
      <c r="J9" s="39">
        <v>18417.390777481705</v>
      </c>
      <c r="K9" s="39">
        <v>20552.71413785245</v>
      </c>
      <c r="L9" s="39">
        <v>18471.390686412135</v>
      </c>
      <c r="M9" s="39">
        <v>23362.107664402603</v>
      </c>
      <c r="N9" s="39">
        <v>16060.447629633292</v>
      </c>
      <c r="O9" s="39">
        <v>15910.778489462878</v>
      </c>
      <c r="P9" s="39">
        <v>15969.156403866646</v>
      </c>
      <c r="Q9" s="39">
        <v>18079.058045844413</v>
      </c>
      <c r="R9" s="39">
        <v>15906.597108162809</v>
      </c>
      <c r="S9" s="39">
        <v>15743.502500065089</v>
      </c>
      <c r="T9" s="39">
        <v>17988.473508779582</v>
      </c>
      <c r="U9" s="39">
        <v>19178.237792121548</v>
      </c>
      <c r="V9" s="39">
        <v>17933.165650944862</v>
      </c>
      <c r="W9" s="39">
        <v>20583.82068349453</v>
      </c>
      <c r="X9" s="39">
        <v>20504.760738663746</v>
      </c>
      <c r="Y9" s="39">
        <v>20942.889927807075</v>
      </c>
      <c r="DA9" s="60" t="s">
        <v>227</v>
      </c>
    </row>
    <row r="10" spans="1:105" s="2" customFormat="1" ht="12" customHeight="1" x14ac:dyDescent="0.25">
      <c r="DA10" s="9"/>
    </row>
    <row r="11" spans="1:105" ht="12" customHeight="1" x14ac:dyDescent="0.25">
      <c r="A11" s="184" t="s">
        <v>89</v>
      </c>
      <c r="B11" s="41">
        <v>2515.89</v>
      </c>
      <c r="C11" s="41">
        <v>2718.99</v>
      </c>
      <c r="D11" s="41">
        <v>2527.9299999999998</v>
      </c>
      <c r="E11" s="41">
        <v>2687.07</v>
      </c>
      <c r="F11" s="41">
        <v>2773.96</v>
      </c>
      <c r="G11" s="41">
        <v>2661.22</v>
      </c>
      <c r="H11" s="41">
        <v>2588.67</v>
      </c>
      <c r="I11" s="41">
        <v>2439.1799999999998</v>
      </c>
      <c r="J11" s="41">
        <v>2698.26</v>
      </c>
      <c r="K11" s="41">
        <v>2692.13</v>
      </c>
      <c r="L11" s="41">
        <v>3193.64</v>
      </c>
      <c r="M11" s="41">
        <v>2404.6799999999998</v>
      </c>
      <c r="N11" s="41">
        <v>2766.54</v>
      </c>
      <c r="O11" s="41">
        <v>3021.7</v>
      </c>
      <c r="P11" s="41">
        <v>2323.21</v>
      </c>
      <c r="Q11" s="41">
        <v>2632.62</v>
      </c>
      <c r="R11" s="41">
        <v>2695.22</v>
      </c>
      <c r="S11" s="41">
        <v>2584.0700000000002</v>
      </c>
      <c r="T11" s="41">
        <v>2511.15</v>
      </c>
      <c r="U11" s="41">
        <v>2532.35</v>
      </c>
      <c r="V11" s="41">
        <v>2339.09</v>
      </c>
      <c r="W11" s="41">
        <v>2770.92</v>
      </c>
      <c r="X11" s="41">
        <v>2389.91</v>
      </c>
      <c r="Y11" s="41">
        <v>2363.29</v>
      </c>
      <c r="DA11" s="59" t="s">
        <v>228</v>
      </c>
    </row>
    <row r="12" spans="1:105" ht="12" customHeight="1" x14ac:dyDescent="0.25">
      <c r="A12" s="186" t="s">
        <v>185</v>
      </c>
      <c r="B12" s="187">
        <f>AVERAGE($B11:$V11)</f>
        <v>2633.6938095238093</v>
      </c>
      <c r="C12" s="187">
        <f t="shared" ref="C12:W12" si="0">AVERAGE($B11:$V11)</f>
        <v>2633.6938095238093</v>
      </c>
      <c r="D12" s="187">
        <f t="shared" si="0"/>
        <v>2633.6938095238093</v>
      </c>
      <c r="E12" s="187">
        <f t="shared" si="0"/>
        <v>2633.6938095238093</v>
      </c>
      <c r="F12" s="187">
        <f t="shared" si="0"/>
        <v>2633.6938095238093</v>
      </c>
      <c r="G12" s="187">
        <f t="shared" si="0"/>
        <v>2633.6938095238093</v>
      </c>
      <c r="H12" s="187">
        <f t="shared" si="0"/>
        <v>2633.6938095238093</v>
      </c>
      <c r="I12" s="187">
        <f t="shared" si="0"/>
        <v>2633.6938095238093</v>
      </c>
      <c r="J12" s="187">
        <f t="shared" si="0"/>
        <v>2633.6938095238093</v>
      </c>
      <c r="K12" s="187">
        <f t="shared" si="0"/>
        <v>2633.6938095238093</v>
      </c>
      <c r="L12" s="187">
        <f t="shared" si="0"/>
        <v>2633.6938095238093</v>
      </c>
      <c r="M12" s="187">
        <f t="shared" si="0"/>
        <v>2633.6938095238093</v>
      </c>
      <c r="N12" s="187">
        <f t="shared" si="0"/>
        <v>2633.6938095238093</v>
      </c>
      <c r="O12" s="187">
        <f t="shared" si="0"/>
        <v>2633.6938095238093</v>
      </c>
      <c r="P12" s="187">
        <f t="shared" si="0"/>
        <v>2633.6938095238093</v>
      </c>
      <c r="Q12" s="187">
        <f t="shared" si="0"/>
        <v>2633.6938095238093</v>
      </c>
      <c r="R12" s="187">
        <f t="shared" si="0"/>
        <v>2633.6938095238093</v>
      </c>
      <c r="S12" s="187">
        <f t="shared" si="0"/>
        <v>2633.6938095238093</v>
      </c>
      <c r="T12" s="187">
        <f t="shared" si="0"/>
        <v>2633.6938095238093</v>
      </c>
      <c r="U12" s="187">
        <f t="shared" si="0"/>
        <v>2633.6938095238093</v>
      </c>
      <c r="V12" s="187">
        <f t="shared" si="0"/>
        <v>2633.6938095238093</v>
      </c>
      <c r="W12" s="187">
        <f t="shared" si="0"/>
        <v>2633.6938095238093</v>
      </c>
      <c r="X12" s="187">
        <f t="shared" ref="X12:Y12" si="1">AVERAGE($B11:$V11)</f>
        <v>2633.6938095238093</v>
      </c>
      <c r="Y12" s="187">
        <f t="shared" si="1"/>
        <v>2633.6938095238093</v>
      </c>
      <c r="DA12" s="63" t="s">
        <v>229</v>
      </c>
    </row>
    <row r="13" spans="1:105" ht="12" customHeight="1" x14ac:dyDescent="0.25">
      <c r="A13" s="188" t="s">
        <v>88</v>
      </c>
      <c r="B13" s="189">
        <f t="shared" ref="B13:Q13" si="2">B11/B12</f>
        <v>0.95527049913782147</v>
      </c>
      <c r="C13" s="189">
        <f t="shared" si="2"/>
        <v>1.0323865250272251</v>
      </c>
      <c r="D13" s="189">
        <f t="shared" si="2"/>
        <v>0.95984202524175266</v>
      </c>
      <c r="E13" s="189">
        <f t="shared" si="2"/>
        <v>1.0202666651237797</v>
      </c>
      <c r="F13" s="189">
        <f t="shared" si="2"/>
        <v>1.0532583514336284</v>
      </c>
      <c r="G13" s="189">
        <f t="shared" si="2"/>
        <v>1.0104515530152562</v>
      </c>
      <c r="H13" s="189">
        <f t="shared" si="2"/>
        <v>0.98290469098533906</v>
      </c>
      <c r="I13" s="189">
        <f t="shared" si="2"/>
        <v>0.9261441064939212</v>
      </c>
      <c r="J13" s="189">
        <f t="shared" si="2"/>
        <v>1.0245154505974501</v>
      </c>
      <c r="K13" s="189">
        <f t="shared" si="2"/>
        <v>1.0221879211109801</v>
      </c>
      <c r="L13" s="189">
        <f t="shared" si="2"/>
        <v>1.2126086899135147</v>
      </c>
      <c r="M13" s="189">
        <f t="shared" si="2"/>
        <v>0.9130446338539191</v>
      </c>
      <c r="N13" s="189">
        <f t="shared" si="2"/>
        <v>1.0504410155788801</v>
      </c>
      <c r="O13" s="189">
        <f t="shared" si="2"/>
        <v>1.1473239558346173</v>
      </c>
      <c r="P13" s="189">
        <f t="shared" si="2"/>
        <v>0.88211089368055773</v>
      </c>
      <c r="Q13" s="189">
        <f t="shared" si="2"/>
        <v>0.99959228004412426</v>
      </c>
      <c r="R13" s="189">
        <f t="shared" ref="R13:V13" si="3">R11/R12</f>
        <v>1.0233611782256933</v>
      </c>
      <c r="S13" s="189">
        <f t="shared" si="3"/>
        <v>0.98115809463333881</v>
      </c>
      <c r="T13" s="189">
        <f t="shared" si="3"/>
        <v>0.953470745505543</v>
      </c>
      <c r="U13" s="189">
        <f t="shared" si="3"/>
        <v>0.96152027651910943</v>
      </c>
      <c r="V13" s="189">
        <f t="shared" si="3"/>
        <v>0.88814044804355008</v>
      </c>
      <c r="W13" s="189">
        <f t="shared" ref="W13:Y13" si="4">W11/W12</f>
        <v>1.0521040790618719</v>
      </c>
      <c r="X13" s="189">
        <f t="shared" si="4"/>
        <v>0.90743654078456171</v>
      </c>
      <c r="Y13" s="189">
        <f t="shared" si="4"/>
        <v>0.89732906363450793</v>
      </c>
      <c r="DA13" s="60" t="s">
        <v>230</v>
      </c>
    </row>
    <row r="14" spans="1:105" s="2" customFormat="1" ht="12" customHeight="1" x14ac:dyDescent="0.25">
      <c r="DA14" s="9"/>
    </row>
    <row r="15" spans="1:105" s="2" customFormat="1" ht="12.95" customHeight="1" x14ac:dyDescent="0.25">
      <c r="A15" s="190" t="s">
        <v>87</v>
      </c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X15" s="191"/>
      <c r="Y15" s="191"/>
      <c r="DA15" s="211"/>
    </row>
    <row r="16" spans="1:105" s="2" customFormat="1" ht="12" customHeight="1" x14ac:dyDescent="0.25">
      <c r="DA16" s="9"/>
    </row>
    <row r="17" spans="1:105" ht="12" customHeight="1" x14ac:dyDescent="0.25">
      <c r="A17" s="178" t="s">
        <v>86</v>
      </c>
      <c r="B17" s="14">
        <f t="shared" ref="B17:Q17" si="5">B4/B6</f>
        <v>2.3409369522941175</v>
      </c>
      <c r="C17" s="14">
        <f t="shared" si="5"/>
        <v>2.3322914230903216</v>
      </c>
      <c r="D17" s="14">
        <f t="shared" si="5"/>
        <v>2.323645583885054</v>
      </c>
      <c r="E17" s="14">
        <f t="shared" si="5"/>
        <v>2.3149998647551162</v>
      </c>
      <c r="F17" s="14">
        <f t="shared" si="5"/>
        <v>2.305897677827061</v>
      </c>
      <c r="G17" s="14">
        <f t="shared" si="5"/>
        <v>2.2950002515616044</v>
      </c>
      <c r="H17" s="14">
        <f t="shared" si="5"/>
        <v>2.2979998006184328</v>
      </c>
      <c r="I17" s="14">
        <f t="shared" si="5"/>
        <v>2.2950001918908445</v>
      </c>
      <c r="J17" s="14">
        <f t="shared" si="5"/>
        <v>2.2909999533933405</v>
      </c>
      <c r="K17" s="14">
        <f t="shared" si="5"/>
        <v>2.2800000763316208</v>
      </c>
      <c r="L17" s="14">
        <f t="shared" si="5"/>
        <v>2.2780002093088645</v>
      </c>
      <c r="M17" s="14">
        <f t="shared" si="5"/>
        <v>2.2729999793375621</v>
      </c>
      <c r="N17" s="14">
        <f t="shared" si="5"/>
        <v>2.278999822632942</v>
      </c>
      <c r="O17" s="14">
        <f t="shared" si="5"/>
        <v>2.2830000141432367</v>
      </c>
      <c r="P17" s="14">
        <f t="shared" si="5"/>
        <v>2.2830000941309456</v>
      </c>
      <c r="Q17" s="14">
        <f t="shared" si="5"/>
        <v>2.2780000470306243</v>
      </c>
      <c r="R17" s="14">
        <f t="shared" ref="R17:V17" si="6">R4/R6</f>
        <v>2.2849998212179363</v>
      </c>
      <c r="S17" s="14">
        <f t="shared" si="6"/>
        <v>2.2859999275035441</v>
      </c>
      <c r="T17" s="14">
        <f t="shared" si="6"/>
        <v>2.2800000640079241</v>
      </c>
      <c r="U17" s="14">
        <f t="shared" si="6"/>
        <v>2.2719999159070867</v>
      </c>
      <c r="V17" s="14">
        <f t="shared" si="6"/>
        <v>2.2709998364122645</v>
      </c>
      <c r="W17" s="14">
        <f t="shared" ref="W17:Y17" si="7">W4/W6</f>
        <v>2.2539997842514903</v>
      </c>
      <c r="X17" s="14">
        <f t="shared" si="7"/>
        <v>2.2439999350999789</v>
      </c>
      <c r="Y17" s="14">
        <f t="shared" si="7"/>
        <v>2.2450000420598304</v>
      </c>
      <c r="DA17" s="10"/>
    </row>
    <row r="18" spans="1:105" ht="12" customHeight="1" x14ac:dyDescent="0.25">
      <c r="A18" s="179" t="s">
        <v>85</v>
      </c>
      <c r="B18" s="94">
        <f t="shared" ref="B18:Q18" si="8">B7*1000/B4</f>
        <v>53.216721189900674</v>
      </c>
      <c r="C18" s="94">
        <f t="shared" si="8"/>
        <v>53.410651911102477</v>
      </c>
      <c r="D18" s="94">
        <f t="shared" si="8"/>
        <v>53.604615508677604</v>
      </c>
      <c r="E18" s="94">
        <f t="shared" si="8"/>
        <v>53.798261926127822</v>
      </c>
      <c r="F18" s="94">
        <f t="shared" si="8"/>
        <v>54.002012880181503</v>
      </c>
      <c r="G18" s="94">
        <f t="shared" si="8"/>
        <v>54.248724811042692</v>
      </c>
      <c r="H18" s="94">
        <f t="shared" si="8"/>
        <v>54.169307855004661</v>
      </c>
      <c r="I18" s="94">
        <f t="shared" si="8"/>
        <v>54.230079517375664</v>
      </c>
      <c r="J18" s="94">
        <f t="shared" si="8"/>
        <v>54.313947546257978</v>
      </c>
      <c r="K18" s="94">
        <f t="shared" si="8"/>
        <v>54.563885576115531</v>
      </c>
      <c r="L18" s="94">
        <f t="shared" si="8"/>
        <v>54.599007933016416</v>
      </c>
      <c r="M18" s="94">
        <f t="shared" si="8"/>
        <v>54.700228707999841</v>
      </c>
      <c r="N18" s="94">
        <f t="shared" si="8"/>
        <v>54.54146979985083</v>
      </c>
      <c r="O18" s="94">
        <f t="shared" si="8"/>
        <v>54.43054698582835</v>
      </c>
      <c r="P18" s="94">
        <f t="shared" si="8"/>
        <v>54.414713166622512</v>
      </c>
      <c r="Q18" s="94">
        <f t="shared" si="8"/>
        <v>54.516354930428875</v>
      </c>
      <c r="R18" s="94">
        <f t="shared" ref="R18:V18" si="9">R7*1000/R4</f>
        <v>54.331956336600143</v>
      </c>
      <c r="S18" s="94">
        <f t="shared" si="9"/>
        <v>54.289819326964952</v>
      </c>
      <c r="T18" s="94">
        <f t="shared" si="9"/>
        <v>54.411311044766371</v>
      </c>
      <c r="U18" s="94">
        <f t="shared" si="9"/>
        <v>54.579432209534502</v>
      </c>
      <c r="V18" s="94">
        <f t="shared" si="9"/>
        <v>54.579877352366331</v>
      </c>
      <c r="W18" s="94">
        <f t="shared" ref="W18:Y18" si="10">W7*1000/W4</f>
        <v>54.965362859748986</v>
      </c>
      <c r="X18" s="94">
        <f t="shared" si="10"/>
        <v>55.183621107854535</v>
      </c>
      <c r="Y18" s="94">
        <f t="shared" si="10"/>
        <v>55.130581242037032</v>
      </c>
      <c r="DA18" s="11"/>
    </row>
    <row r="19" spans="1:105" ht="12" customHeight="1" x14ac:dyDescent="0.25">
      <c r="A19" s="180" t="s">
        <v>84</v>
      </c>
      <c r="B19" s="15">
        <f t="shared" ref="B19:Q19" si="11">B7*1000/B6</f>
        <v>124.57698911337187</v>
      </c>
      <c r="C19" s="15">
        <f t="shared" si="11"/>
        <v>124.569205353927</v>
      </c>
      <c r="D19" s="15">
        <f t="shared" si="11"/>
        <v>124.55812810259501</v>
      </c>
      <c r="E19" s="15">
        <f t="shared" si="11"/>
        <v>124.54296908304623</v>
      </c>
      <c r="F19" s="15">
        <f t="shared" si="11"/>
        <v>124.52311609839758</v>
      </c>
      <c r="G19" s="15">
        <f t="shared" si="11"/>
        <v>124.50083708823922</v>
      </c>
      <c r="H19" s="15">
        <f t="shared" si="11"/>
        <v>124.48105865043921</v>
      </c>
      <c r="I19" s="15">
        <f t="shared" si="11"/>
        <v>124.45804289863291</v>
      </c>
      <c r="J19" s="15">
        <f t="shared" si="11"/>
        <v>124.43325129708538</v>
      </c>
      <c r="K19" s="15">
        <f t="shared" si="11"/>
        <v>124.40566327849325</v>
      </c>
      <c r="L19" s="15">
        <f t="shared" si="11"/>
        <v>124.37655149946775</v>
      </c>
      <c r="M19" s="15">
        <f t="shared" si="11"/>
        <v>124.33361872304357</v>
      </c>
      <c r="N19" s="15">
        <f t="shared" si="11"/>
        <v>124.3</v>
      </c>
      <c r="O19" s="15">
        <f t="shared" si="11"/>
        <v>124.26493953847022</v>
      </c>
      <c r="P19" s="15">
        <f t="shared" si="11"/>
        <v>124.22879528150762</v>
      </c>
      <c r="Q19" s="15">
        <f t="shared" si="11"/>
        <v>124.18825909545517</v>
      </c>
      <c r="R19" s="15">
        <f t="shared" ref="R19:V19" si="12">R7*1000/R6</f>
        <v>124.14851051555205</v>
      </c>
      <c r="S19" s="15">
        <f t="shared" si="12"/>
        <v>124.1065230456224</v>
      </c>
      <c r="T19" s="15">
        <f t="shared" si="12"/>
        <v>124.0577926648224</v>
      </c>
      <c r="U19" s="15">
        <f t="shared" si="12"/>
        <v>124.00446539031894</v>
      </c>
      <c r="V19" s="15">
        <f t="shared" si="12"/>
        <v>123.95089253862541</v>
      </c>
      <c r="W19" s="15">
        <f t="shared" ref="W19:Y19" si="13">W7*1000/W6</f>
        <v>123.89191602717909</v>
      </c>
      <c r="X19" s="15">
        <f t="shared" si="13"/>
        <v>123.83204218460739</v>
      </c>
      <c r="Y19" s="15">
        <f t="shared" si="13"/>
        <v>123.76815720715604</v>
      </c>
      <c r="DA19" s="12"/>
    </row>
    <row r="20" spans="1:105" ht="12" customHeight="1" x14ac:dyDescent="0.25">
      <c r="A20" s="179" t="s">
        <v>83</v>
      </c>
      <c r="B20" s="4" t="str">
        <f t="shared" ref="B20:Q20" si="14">IF(SUM(B21)=0,"",B21/B17)</f>
        <v/>
      </c>
      <c r="C20" s="4">
        <f t="shared" si="14"/>
        <v>53.297478579314408</v>
      </c>
      <c r="D20" s="4">
        <f t="shared" si="14"/>
        <v>53.456676975515599</v>
      </c>
      <c r="E20" s="4">
        <f t="shared" si="14"/>
        <v>53.597493249798958</v>
      </c>
      <c r="F20" s="4">
        <f t="shared" si="14"/>
        <v>53.73807510334106</v>
      </c>
      <c r="G20" s="4">
        <f t="shared" si="14"/>
        <v>53.971121715580274</v>
      </c>
      <c r="H20" s="4">
        <f t="shared" si="14"/>
        <v>53.89271574455254</v>
      </c>
      <c r="I20" s="4">
        <f t="shared" si="14"/>
        <v>53.944597379308767</v>
      </c>
      <c r="J20" s="4">
        <f t="shared" si="14"/>
        <v>54.022756834440507</v>
      </c>
      <c r="K20" s="4">
        <f t="shared" si="14"/>
        <v>54.272568571328598</v>
      </c>
      <c r="L20" s="4">
        <f t="shared" si="14"/>
        <v>54.258809078356094</v>
      </c>
      <c r="M20" s="4">
        <f t="shared" si="14"/>
        <v>54.286663996666235</v>
      </c>
      <c r="N20" s="4">
        <f t="shared" si="14"/>
        <v>54.096056530150072</v>
      </c>
      <c r="O20" s="4">
        <f t="shared" si="14"/>
        <v>53.969485106998619</v>
      </c>
      <c r="P20" s="4">
        <f t="shared" si="14"/>
        <v>53.949419442774989</v>
      </c>
      <c r="Q20" s="4">
        <f t="shared" si="14"/>
        <v>54.052176632537467</v>
      </c>
      <c r="R20" s="4">
        <f t="shared" ref="R20:V20" si="15">IF(SUM(R21)=0,"",R21/R17)</f>
        <v>53.830960804949257</v>
      </c>
      <c r="S20" s="4">
        <f t="shared" si="15"/>
        <v>53.760815101911909</v>
      </c>
      <c r="T20" s="4">
        <f t="shared" si="15"/>
        <v>53.862199646417999</v>
      </c>
      <c r="U20" s="4">
        <f t="shared" si="15"/>
        <v>54.011799755667468</v>
      </c>
      <c r="V20" s="4">
        <f t="shared" si="15"/>
        <v>53.98273767364271</v>
      </c>
      <c r="W20" s="4">
        <f t="shared" ref="W20:Y20" si="16">IF(SUM(W21)=0,"",W21/W17)</f>
        <v>54.383494171766898</v>
      </c>
      <c r="X20" s="4">
        <f t="shared" si="16"/>
        <v>54.597456883147032</v>
      </c>
      <c r="Y20" s="4">
        <f t="shared" si="16"/>
        <v>54.517346959030711</v>
      </c>
      <c r="DA20" s="11"/>
    </row>
    <row r="21" spans="1:105" ht="12" customHeight="1" x14ac:dyDescent="0.25">
      <c r="A21" s="180" t="s">
        <v>82</v>
      </c>
      <c r="B21" s="3" t="str">
        <f t="shared" ref="B21:Q21" si="17">IF(SUM(B9)=0,"",B9*1000/B8)</f>
        <v/>
      </c>
      <c r="C21" s="3">
        <f t="shared" si="17"/>
        <v>124.30525216287514</v>
      </c>
      <c r="D21" s="3">
        <f t="shared" si="17"/>
        <v>124.21437138332666</v>
      </c>
      <c r="E21" s="3">
        <f t="shared" si="17"/>
        <v>124.07818962449784</v>
      </c>
      <c r="F21" s="3">
        <f t="shared" si="17"/>
        <v>123.91450259169035</v>
      </c>
      <c r="G21" s="3">
        <f t="shared" si="17"/>
        <v>123.86373791431869</v>
      </c>
      <c r="H21" s="3">
        <f t="shared" si="17"/>
        <v>123.84545003576761</v>
      </c>
      <c r="I21" s="3">
        <f t="shared" si="17"/>
        <v>123.80286133698796</v>
      </c>
      <c r="J21" s="3">
        <f t="shared" si="17"/>
        <v>123.76613338988297</v>
      </c>
      <c r="K21" s="3">
        <f t="shared" si="17"/>
        <v>123.74146048534233</v>
      </c>
      <c r="L21" s="3">
        <f t="shared" si="17"/>
        <v>123.6015784373449</v>
      </c>
      <c r="M21" s="3">
        <f t="shared" si="17"/>
        <v>123.39358614272753</v>
      </c>
      <c r="N21" s="3">
        <f t="shared" si="17"/>
        <v>123.28490323735362</v>
      </c>
      <c r="O21" s="3">
        <f t="shared" si="17"/>
        <v>123.21233526258105</v>
      </c>
      <c r="P21" s="3">
        <f t="shared" si="17"/>
        <v>123.16652966616518</v>
      </c>
      <c r="Q21" s="3">
        <f t="shared" si="17"/>
        <v>123.13086091102797</v>
      </c>
      <c r="R21" s="3">
        <f t="shared" ref="R21:V21" si="18">IF(SUM(R9)=0,"",R9*1000/R8)</f>
        <v>123.0037358152988</v>
      </c>
      <c r="S21" s="3">
        <f t="shared" si="18"/>
        <v>122.89721942550206</v>
      </c>
      <c r="T21" s="3">
        <f t="shared" si="18"/>
        <v>122.80581864144062</v>
      </c>
      <c r="U21" s="3">
        <f t="shared" si="18"/>
        <v>122.7148045028669</v>
      </c>
      <c r="V21" s="3">
        <f t="shared" si="18"/>
        <v>122.59478842592878</v>
      </c>
      <c r="W21" s="3">
        <f t="shared" ref="W21:Y21" si="19">IF(SUM(W9)=0,"",W9*1000/W8)</f>
        <v>122.58038413000477</v>
      </c>
      <c r="X21" s="3">
        <f t="shared" si="19"/>
        <v>122.51668970240584</v>
      </c>
      <c r="Y21" s="3">
        <f t="shared" si="19"/>
        <v>122.39144621601432</v>
      </c>
      <c r="DA21" s="12"/>
    </row>
    <row r="22" spans="1:105" ht="12" customHeight="1" x14ac:dyDescent="0.25">
      <c r="A22" s="178" t="s">
        <v>219</v>
      </c>
      <c r="B22" s="13">
        <f t="shared" ref="B22:Q22" si="20">B3*1000000/B4</f>
        <v>22309.026464829254</v>
      </c>
      <c r="C22" s="13">
        <f t="shared" si="20"/>
        <v>22466.089037519509</v>
      </c>
      <c r="D22" s="13">
        <f t="shared" si="20"/>
        <v>22501.858457431044</v>
      </c>
      <c r="E22" s="13">
        <f t="shared" si="20"/>
        <v>22562.49243818457</v>
      </c>
      <c r="F22" s="13">
        <f t="shared" si="20"/>
        <v>22713.559748861873</v>
      </c>
      <c r="G22" s="13">
        <f t="shared" si="20"/>
        <v>22932.431715694791</v>
      </c>
      <c r="H22" s="13">
        <f t="shared" si="20"/>
        <v>23193.985750340606</v>
      </c>
      <c r="I22" s="13">
        <f t="shared" si="20"/>
        <v>23515.801336192264</v>
      </c>
      <c r="J22" s="13">
        <f t="shared" si="20"/>
        <v>23654.982851885346</v>
      </c>
      <c r="K22" s="13">
        <f t="shared" si="20"/>
        <v>23827.828409647605</v>
      </c>
      <c r="L22" s="13">
        <f t="shared" si="20"/>
        <v>24534.631008472312</v>
      </c>
      <c r="M22" s="13">
        <f t="shared" si="20"/>
        <v>24323.148250912709</v>
      </c>
      <c r="N22" s="13">
        <f t="shared" si="20"/>
        <v>24494.51137052678</v>
      </c>
      <c r="O22" s="13">
        <f t="shared" si="20"/>
        <v>24680.587580250281</v>
      </c>
      <c r="P22" s="13">
        <f t="shared" si="20"/>
        <v>24830.268269797616</v>
      </c>
      <c r="Q22" s="13">
        <f t="shared" si="20"/>
        <v>25107.310642598906</v>
      </c>
      <c r="R22" s="13">
        <f t="shared" ref="R22:V22" si="21">R3*1000000/R4</f>
        <v>25344.41546149613</v>
      </c>
      <c r="S22" s="13">
        <f t="shared" si="21"/>
        <v>25736.152147164583</v>
      </c>
      <c r="T22" s="13">
        <f t="shared" si="21"/>
        <v>26043.807882664471</v>
      </c>
      <c r="U22" s="13">
        <f t="shared" si="21"/>
        <v>26289.392953452876</v>
      </c>
      <c r="V22" s="13">
        <f t="shared" si="21"/>
        <v>24256.111430131699</v>
      </c>
      <c r="W22" s="13">
        <f t="shared" ref="W22:Y22" si="22">W3*1000000/W4</f>
        <v>25537.561758211257</v>
      </c>
      <c r="X22" s="13">
        <f t="shared" si="22"/>
        <v>26322.921732855786</v>
      </c>
      <c r="Y22" s="13">
        <f t="shared" si="22"/>
        <v>26198.615730018642</v>
      </c>
      <c r="DA22" s="10"/>
    </row>
    <row r="23" spans="1:105" ht="12" customHeight="1" x14ac:dyDescent="0.25">
      <c r="A23" s="179" t="s">
        <v>220</v>
      </c>
      <c r="B23" s="46">
        <f t="shared" ref="B23:Q23" si="23">B3*1000000/B6</f>
        <v>52224.024421226204</v>
      </c>
      <c r="C23" s="46">
        <f t="shared" si="23"/>
        <v>52397.466772590255</v>
      </c>
      <c r="D23" s="46">
        <f t="shared" si="23"/>
        <v>52286.344033816204</v>
      </c>
      <c r="E23" s="46">
        <f t="shared" si="23"/>
        <v>52232.166942935612</v>
      </c>
      <c r="F23" s="46">
        <f t="shared" si="23"/>
        <v>52375.1446800868</v>
      </c>
      <c r="G23" s="46">
        <f t="shared" si="23"/>
        <v>52629.936556438864</v>
      </c>
      <c r="H23" s="46">
        <f t="shared" si="23"/>
        <v>53299.774629829473</v>
      </c>
      <c r="I23" s="46">
        <f t="shared" si="23"/>
        <v>53968.768579028227</v>
      </c>
      <c r="J23" s="46">
        <f t="shared" si="23"/>
        <v>54193.564611189599</v>
      </c>
      <c r="K23" s="46">
        <f t="shared" si="23"/>
        <v>54327.450592813308</v>
      </c>
      <c r="L23" s="46">
        <f t="shared" si="23"/>
        <v>55889.894572615689</v>
      </c>
      <c r="M23" s="46">
        <f t="shared" si="23"/>
        <v>55286.515471749051</v>
      </c>
      <c r="N23" s="46">
        <f t="shared" si="23"/>
        <v>55822.987068911112</v>
      </c>
      <c r="O23" s="46">
        <f t="shared" si="23"/>
        <v>56345.781794774775</v>
      </c>
      <c r="P23" s="46">
        <f t="shared" si="23"/>
        <v>56687.50479724459</v>
      </c>
      <c r="Q23" s="46">
        <f t="shared" si="23"/>
        <v>57194.454824652807</v>
      </c>
      <c r="R23" s="46">
        <f t="shared" ref="R23:V23" si="24">R3*1000000/R6</f>
        <v>57911.984798391757</v>
      </c>
      <c r="S23" s="46">
        <f t="shared" si="24"/>
        <v>58832.841942638421</v>
      </c>
      <c r="T23" s="46">
        <f t="shared" si="24"/>
        <v>59379.883639485073</v>
      </c>
      <c r="U23" s="46">
        <f t="shared" si="24"/>
        <v>59729.498579493295</v>
      </c>
      <c r="V23" s="46">
        <f t="shared" si="24"/>
        <v>55085.625089826761</v>
      </c>
      <c r="W23" s="46">
        <f t="shared" ref="W23:Y23" si="25">W3*1000000/W6</f>
        <v>57561.658693317273</v>
      </c>
      <c r="X23" s="46">
        <f t="shared" si="25"/>
        <v>59068.63466017021</v>
      </c>
      <c r="Y23" s="46">
        <f t="shared" si="25"/>
        <v>58815.893415801191</v>
      </c>
      <c r="DA23" s="11"/>
    </row>
    <row r="24" spans="1:105" ht="12" customHeight="1" x14ac:dyDescent="0.25">
      <c r="A24" s="180" t="s">
        <v>188</v>
      </c>
      <c r="B24" s="15">
        <v>1.2967100429386378</v>
      </c>
      <c r="C24" s="15">
        <v>1.2847529800053386</v>
      </c>
      <c r="D24" s="15">
        <v>1.2733393337847865</v>
      </c>
      <c r="E24" s="15">
        <v>1.2637007471841168</v>
      </c>
      <c r="F24" s="15">
        <v>1.2519334322275317</v>
      </c>
      <c r="G24" s="15">
        <v>1.2382436988211398</v>
      </c>
      <c r="H24" s="15">
        <v>1.2350939238843615</v>
      </c>
      <c r="I24" s="15">
        <v>1.2332454354756239</v>
      </c>
      <c r="J24" s="15">
        <v>1.2461423413019295</v>
      </c>
      <c r="K24" s="15">
        <v>1.2718493195975589</v>
      </c>
      <c r="L24" s="15">
        <v>1.3049577307003606</v>
      </c>
      <c r="M24" s="15">
        <v>1.2897224116382142</v>
      </c>
      <c r="N24" s="15">
        <v>1.3237249222241287</v>
      </c>
      <c r="O24" s="15">
        <v>1.350282637802833</v>
      </c>
      <c r="P24" s="15">
        <v>1.3528066037613637</v>
      </c>
      <c r="Q24" s="15">
        <v>1.3430422954584029</v>
      </c>
      <c r="R24" s="15">
        <v>1.3375641629054051</v>
      </c>
      <c r="S24" s="15">
        <v>1.334691786705664</v>
      </c>
      <c r="T24" s="15">
        <v>1.3281128979738679</v>
      </c>
      <c r="U24" s="15">
        <v>1.3226155109987121</v>
      </c>
      <c r="V24" s="15">
        <v>1.3166306186757157</v>
      </c>
      <c r="W24" s="15">
        <v>1.3144633696939729</v>
      </c>
      <c r="X24" s="15">
        <v>1.293927357231313</v>
      </c>
      <c r="Y24" s="15">
        <v>1.2949419408844147</v>
      </c>
      <c r="DA24" s="12"/>
    </row>
    <row r="25" spans="1:105" s="2" customFormat="1" ht="12" customHeight="1" x14ac:dyDescent="0.25">
      <c r="DA25" s="9"/>
    </row>
    <row r="26" spans="1:105" s="2" customFormat="1" ht="12" customHeight="1" x14ac:dyDescent="0.25">
      <c r="A26" s="190" t="s">
        <v>81</v>
      </c>
      <c r="B26" s="191"/>
      <c r="C26" s="191"/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X26" s="191"/>
      <c r="Y26" s="191"/>
      <c r="DA26" s="211"/>
    </row>
    <row r="27" spans="1:105" s="2" customFormat="1" ht="12.95" customHeight="1" x14ac:dyDescent="0.25">
      <c r="DA27" s="9"/>
    </row>
    <row r="28" spans="1:105" s="2" customFormat="1" ht="12" customHeight="1" x14ac:dyDescent="0.25">
      <c r="A28" s="23" t="s">
        <v>80</v>
      </c>
      <c r="B28" s="22">
        <f>SUM(B29:B30,B33:B34,B41:B42)</f>
        <v>9567.1930679699672</v>
      </c>
      <c r="C28" s="22">
        <f t="shared" ref="C28:W28" si="26">SUM(C29:C30,C33:C34,C41:C42)</f>
        <v>9970.6326656436831</v>
      </c>
      <c r="D28" s="22">
        <f t="shared" si="26"/>
        <v>9422.7716915256678</v>
      </c>
      <c r="E28" s="22">
        <f t="shared" si="26"/>
        <v>9950.7922458952053</v>
      </c>
      <c r="F28" s="22">
        <f t="shared" si="26"/>
        <v>9307.7385554934572</v>
      </c>
      <c r="G28" s="22">
        <f t="shared" si="26"/>
        <v>9228.0562298415534</v>
      </c>
      <c r="H28" s="22">
        <f t="shared" si="26"/>
        <v>8803.8806454986589</v>
      </c>
      <c r="I28" s="22">
        <f t="shared" si="26"/>
        <v>8144.6019071984965</v>
      </c>
      <c r="J28" s="22">
        <f t="shared" si="26"/>
        <v>9204.4164616631842</v>
      </c>
      <c r="K28" s="22">
        <f t="shared" si="26"/>
        <v>8786.7593950800656</v>
      </c>
      <c r="L28" s="22">
        <f t="shared" si="26"/>
        <v>9675.4747205503008</v>
      </c>
      <c r="M28" s="22">
        <f t="shared" si="26"/>
        <v>8051.117540842647</v>
      </c>
      <c r="N28" s="22">
        <f t="shared" si="26"/>
        <v>8502.4418744625982</v>
      </c>
      <c r="O28" s="22">
        <f t="shared" si="26"/>
        <v>9124.0623387790183</v>
      </c>
      <c r="P28" s="22">
        <f t="shared" si="26"/>
        <v>7487.3559759243326</v>
      </c>
      <c r="Q28" s="22">
        <f t="shared" si="26"/>
        <v>8276.6055030094576</v>
      </c>
      <c r="R28" s="22">
        <f t="shared" si="26"/>
        <v>8304.1869303525364</v>
      </c>
      <c r="S28" s="22">
        <f t="shared" si="26"/>
        <v>8175.1379191745482</v>
      </c>
      <c r="T28" s="22">
        <f t="shared" si="26"/>
        <v>8084.3349957007731</v>
      </c>
      <c r="U28" s="22">
        <f t="shared" si="26"/>
        <v>7539.990025795355</v>
      </c>
      <c r="V28" s="22">
        <f t="shared" si="26"/>
        <v>7619.8981083404979</v>
      </c>
      <c r="W28" s="22">
        <f t="shared" si="26"/>
        <v>8241.4439380911426</v>
      </c>
      <c r="X28" s="22">
        <f t="shared" ref="X28:Y28" si="27">SUM(X29:X30,X33:X34,X41:X42)</f>
        <v>7086.2745485812538</v>
      </c>
      <c r="Y28" s="22">
        <f t="shared" si="27"/>
        <v>6998.6415305245037</v>
      </c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57" t="s">
        <v>231</v>
      </c>
    </row>
    <row r="29" spans="1:105" ht="12.95" customHeight="1" x14ac:dyDescent="0.25">
      <c r="A29" s="30" t="s">
        <v>51</v>
      </c>
      <c r="B29" s="31">
        <v>197.7196044711952</v>
      </c>
      <c r="C29" s="31">
        <v>217.01392949269132</v>
      </c>
      <c r="D29" s="31">
        <v>187.10627687016336</v>
      </c>
      <c r="E29" s="31">
        <v>131.38667239896816</v>
      </c>
      <c r="F29" s="31">
        <v>146.90567497850384</v>
      </c>
      <c r="G29" s="31">
        <v>112.19836629406706</v>
      </c>
      <c r="H29" s="31">
        <v>110.62966466036112</v>
      </c>
      <c r="I29" s="31">
        <v>91.033877901977633</v>
      </c>
      <c r="J29" s="31">
        <v>129.60988822012038</v>
      </c>
      <c r="K29" s="31">
        <v>216.98753224419599</v>
      </c>
      <c r="L29" s="31">
        <v>120.40515907136714</v>
      </c>
      <c r="M29" s="31">
        <v>100.74978503869303</v>
      </c>
      <c r="N29" s="31">
        <v>96.128374892519346</v>
      </c>
      <c r="O29" s="31">
        <v>117.1720550300946</v>
      </c>
      <c r="P29" s="31">
        <v>76.258555460017178</v>
      </c>
      <c r="Q29" s="31">
        <v>75.706534823731715</v>
      </c>
      <c r="R29" s="31">
        <v>73.260791057609623</v>
      </c>
      <c r="S29" s="31">
        <v>70.273430782459144</v>
      </c>
      <c r="T29" s="31">
        <v>57.479191745485814</v>
      </c>
      <c r="U29" s="31">
        <v>41.663628546861567</v>
      </c>
      <c r="V29" s="31">
        <v>32.974462596732586</v>
      </c>
      <c r="W29" s="31">
        <v>45.583920894239029</v>
      </c>
      <c r="X29" s="31">
        <v>31.910834049871024</v>
      </c>
      <c r="Y29" s="31">
        <v>24.924505588993981</v>
      </c>
      <c r="DA29" s="59" t="s">
        <v>232</v>
      </c>
    </row>
    <row r="30" spans="1:105" ht="12" customHeight="1" x14ac:dyDescent="0.25">
      <c r="A30" s="73" t="s">
        <v>75</v>
      </c>
      <c r="B30" s="98">
        <f>SUM(B31:B32)</f>
        <v>3864.567239896819</v>
      </c>
      <c r="C30" s="98">
        <f t="shared" ref="C30:W30" si="28">SUM(C31:C32)</f>
        <v>3844.7621668099737</v>
      </c>
      <c r="D30" s="98">
        <f t="shared" si="28"/>
        <v>3380.7251934651767</v>
      </c>
      <c r="E30" s="98">
        <f t="shared" si="28"/>
        <v>3769.0599312123813</v>
      </c>
      <c r="F30" s="98">
        <f t="shared" si="28"/>
        <v>3726.602751504729</v>
      </c>
      <c r="G30" s="98">
        <f t="shared" si="28"/>
        <v>3755.7177987962159</v>
      </c>
      <c r="H30" s="98">
        <f t="shared" si="28"/>
        <v>3302.6320722269993</v>
      </c>
      <c r="I30" s="98">
        <f t="shared" si="28"/>
        <v>2743.3599312123815</v>
      </c>
      <c r="J30" s="98">
        <f t="shared" si="28"/>
        <v>3459.3722269991404</v>
      </c>
      <c r="K30" s="98">
        <f t="shared" si="28"/>
        <v>2913.250988822012</v>
      </c>
      <c r="L30" s="98">
        <f t="shared" si="28"/>
        <v>3168.6801375752357</v>
      </c>
      <c r="M30" s="98">
        <f t="shared" si="28"/>
        <v>2679.7983662940669</v>
      </c>
      <c r="N30" s="98">
        <f t="shared" si="28"/>
        <v>2668.7374032674115</v>
      </c>
      <c r="O30" s="98">
        <f t="shared" si="28"/>
        <v>2900.6328460877039</v>
      </c>
      <c r="P30" s="98">
        <f t="shared" si="28"/>
        <v>2375.360705073087</v>
      </c>
      <c r="Q30" s="98">
        <f t="shared" si="28"/>
        <v>2783.7895958727431</v>
      </c>
      <c r="R30" s="98">
        <f t="shared" si="28"/>
        <v>2558.6271711091999</v>
      </c>
      <c r="S30" s="98">
        <f t="shared" si="28"/>
        <v>2560.3730868443681</v>
      </c>
      <c r="T30" s="98">
        <f t="shared" si="28"/>
        <v>2501.3527944969906</v>
      </c>
      <c r="U30" s="98">
        <f t="shared" si="28"/>
        <v>2002.684522785898</v>
      </c>
      <c r="V30" s="98">
        <f t="shared" si="28"/>
        <v>2282.4738607050722</v>
      </c>
      <c r="W30" s="98">
        <f t="shared" si="28"/>
        <v>2171.8343078245916</v>
      </c>
      <c r="X30" s="98">
        <f t="shared" ref="X30:Y30" si="29">SUM(X31:X32)</f>
        <v>1894.2380051590706</v>
      </c>
      <c r="Y30" s="98">
        <f t="shared" si="29"/>
        <v>1840.9619088564057</v>
      </c>
      <c r="DA30" s="63"/>
    </row>
    <row r="31" spans="1:105" ht="12" customHeight="1" x14ac:dyDescent="0.25">
      <c r="A31" s="97" t="s">
        <v>74</v>
      </c>
      <c r="B31" s="98">
        <v>98.88220120378331</v>
      </c>
      <c r="C31" s="98">
        <v>98.88220120378331</v>
      </c>
      <c r="D31" s="98">
        <v>115.3625967325881</v>
      </c>
      <c r="E31" s="98">
        <v>75.809716251074803</v>
      </c>
      <c r="F31" s="98">
        <v>79.105760963026654</v>
      </c>
      <c r="G31" s="98">
        <v>116.4612209802235</v>
      </c>
      <c r="H31" s="98">
        <v>118.65864144454</v>
      </c>
      <c r="I31" s="98">
        <v>113.16517626827169</v>
      </c>
      <c r="J31" s="98">
        <v>118.65864144454</v>
      </c>
      <c r="K31" s="98">
        <v>123.05339638865006</v>
      </c>
      <c r="L31" s="98">
        <v>141.73112639724849</v>
      </c>
      <c r="M31" s="98">
        <v>116.4612209802235</v>
      </c>
      <c r="N31" s="98">
        <v>121.9546861564918</v>
      </c>
      <c r="O31" s="98">
        <v>132.94161650902839</v>
      </c>
      <c r="P31" s="98">
        <v>115.3625967325881</v>
      </c>
      <c r="Q31" s="98">
        <v>118.65864144454</v>
      </c>
      <c r="R31" s="98">
        <v>129.64557179707651</v>
      </c>
      <c r="S31" s="98">
        <v>133.93043852106621</v>
      </c>
      <c r="T31" s="98">
        <v>133.38108340498709</v>
      </c>
      <c r="U31" s="98">
        <v>127.4481513327601</v>
      </c>
      <c r="V31" s="98">
        <v>144.1549441100602</v>
      </c>
      <c r="W31" s="98">
        <v>156.58211521926049</v>
      </c>
      <c r="X31" s="98">
        <v>135.56895958727429</v>
      </c>
      <c r="Y31" s="98">
        <v>132.29269131556319</v>
      </c>
      <c r="DA31" s="63" t="s">
        <v>233</v>
      </c>
    </row>
    <row r="32" spans="1:105" ht="12" customHeight="1" x14ac:dyDescent="0.25">
      <c r="A32" s="97" t="s">
        <v>196</v>
      </c>
      <c r="B32" s="98">
        <v>3765.6850386930359</v>
      </c>
      <c r="C32" s="98">
        <v>3745.8799656061906</v>
      </c>
      <c r="D32" s="98">
        <v>3265.3625967325888</v>
      </c>
      <c r="E32" s="98">
        <v>3693.2502149613065</v>
      </c>
      <c r="F32" s="98">
        <v>3647.4969905417024</v>
      </c>
      <c r="G32" s="98">
        <v>3639.2565778159924</v>
      </c>
      <c r="H32" s="98">
        <v>3183.9734307824592</v>
      </c>
      <c r="I32" s="98">
        <v>2630.1947549441097</v>
      </c>
      <c r="J32" s="98">
        <v>3340.7135855546003</v>
      </c>
      <c r="K32" s="98">
        <v>2790.1975924333619</v>
      </c>
      <c r="L32" s="98">
        <v>3026.9490111779874</v>
      </c>
      <c r="M32" s="98">
        <v>2563.3371453138434</v>
      </c>
      <c r="N32" s="98">
        <v>2546.7827171109197</v>
      </c>
      <c r="O32" s="98">
        <v>2767.6912295786756</v>
      </c>
      <c r="P32" s="98">
        <v>2259.9981083404991</v>
      </c>
      <c r="Q32" s="98">
        <v>2665.130954428203</v>
      </c>
      <c r="R32" s="98">
        <v>2428.9815993121233</v>
      </c>
      <c r="S32" s="98">
        <v>2426.4426483233019</v>
      </c>
      <c r="T32" s="98">
        <v>2367.9717110920033</v>
      </c>
      <c r="U32" s="98">
        <v>1875.236371453138</v>
      </c>
      <c r="V32" s="98">
        <v>2138.3189165950121</v>
      </c>
      <c r="W32" s="98">
        <v>2015.2521926053312</v>
      </c>
      <c r="X32" s="98">
        <v>1758.6690455717962</v>
      </c>
      <c r="Y32" s="98">
        <v>1708.6692175408425</v>
      </c>
      <c r="DA32" s="63" t="s">
        <v>234</v>
      </c>
    </row>
    <row r="33" spans="1:105" ht="12" customHeight="1" x14ac:dyDescent="0.25">
      <c r="A33" s="73" t="s">
        <v>189</v>
      </c>
      <c r="B33" s="98">
        <v>3292.5863284608772</v>
      </c>
      <c r="C33" s="98">
        <v>3621.9697334479788</v>
      </c>
      <c r="D33" s="98">
        <v>3456.4400687876182</v>
      </c>
      <c r="E33" s="98">
        <v>3598.6991401547721</v>
      </c>
      <c r="F33" s="98">
        <v>3552.8957867583831</v>
      </c>
      <c r="G33" s="98">
        <v>3493.8042132416158</v>
      </c>
      <c r="H33" s="98">
        <v>3487.2926053310398</v>
      </c>
      <c r="I33" s="98">
        <v>3264.4976784178848</v>
      </c>
      <c r="J33" s="98">
        <v>3480.7346517626829</v>
      </c>
      <c r="K33" s="98">
        <v>3493.404901117799</v>
      </c>
      <c r="L33" s="98">
        <v>3985.656405846948</v>
      </c>
      <c r="M33" s="98">
        <v>3113.431556319862</v>
      </c>
      <c r="N33" s="98">
        <v>3469.6263972484949</v>
      </c>
      <c r="O33" s="98">
        <v>3738.5591573516758</v>
      </c>
      <c r="P33" s="98">
        <v>2917.8988822012029</v>
      </c>
      <c r="Q33" s="98">
        <v>3213.5312123817712</v>
      </c>
      <c r="R33" s="98">
        <v>3398.8529664660359</v>
      </c>
      <c r="S33" s="98">
        <v>3325.842132416165</v>
      </c>
      <c r="T33" s="98">
        <v>3325.9018598270618</v>
      </c>
      <c r="U33" s="98">
        <v>3307.9420994905622</v>
      </c>
      <c r="V33" s="98">
        <v>3123.0616923597772</v>
      </c>
      <c r="W33" s="98">
        <v>3658.7423178062986</v>
      </c>
      <c r="X33" s="98">
        <v>2907.8009452835558</v>
      </c>
      <c r="Y33" s="98">
        <v>2856.3041086351855</v>
      </c>
      <c r="DA33" s="63" t="s">
        <v>235</v>
      </c>
    </row>
    <row r="34" spans="1:105" ht="12" customHeight="1" x14ac:dyDescent="0.25">
      <c r="A34" s="73" t="s">
        <v>73</v>
      </c>
      <c r="B34" s="98">
        <f>SUM(B35:B40)</f>
        <v>153.80742738527158</v>
      </c>
      <c r="C34" s="98">
        <f>SUM(C35:C40)</f>
        <v>173.97006891109487</v>
      </c>
      <c r="D34" s="98">
        <f>SUM(D35:D40)</f>
        <v>154.12259436315594</v>
      </c>
      <c r="E34" s="98">
        <f t="shared" ref="E34:G34" si="30">SUM(E35:E40)</f>
        <v>198.47943420131239</v>
      </c>
      <c r="F34" s="98">
        <f t="shared" si="30"/>
        <v>206.38223563103372</v>
      </c>
      <c r="G34" s="98">
        <f t="shared" si="30"/>
        <v>217.23034850019641</v>
      </c>
      <c r="H34" s="98">
        <f t="shared" ref="H34" si="31">SUM(H35:H40)</f>
        <v>227.35037894663921</v>
      </c>
      <c r="I34" s="98">
        <f t="shared" ref="I34" si="32">SUM(I35:I40)</f>
        <v>379.97284442979566</v>
      </c>
      <c r="J34" s="98">
        <f t="shared" ref="J34" si="33">SUM(J35:J40)</f>
        <v>442.78929055398305</v>
      </c>
      <c r="K34" s="98">
        <f t="shared" ref="K34" si="34">SUM(K35:K40)</f>
        <v>472.09911992959366</v>
      </c>
      <c r="L34" s="98">
        <f t="shared" ref="L34" si="35">SUM(L35:L40)</f>
        <v>687.24256233877907</v>
      </c>
      <c r="M34" s="98">
        <f t="shared" ref="M34" si="36">SUM(M35:M40)</f>
        <v>512.97153912295789</v>
      </c>
      <c r="N34" s="98">
        <f t="shared" ref="N34" si="37">SUM(N35:N40)</f>
        <v>603.84582975064473</v>
      </c>
      <c r="O34" s="98">
        <f t="shared" ref="O34" si="38">SUM(O35:O40)</f>
        <v>700.97437661220977</v>
      </c>
      <c r="P34" s="98">
        <f t="shared" ref="P34" si="39">SUM(P35:P40)</f>
        <v>529.34419604471191</v>
      </c>
      <c r="Q34" s="98">
        <f t="shared" ref="Q34" si="40">SUM(Q35:Q40)</f>
        <v>626.84075666380045</v>
      </c>
      <c r="R34" s="98">
        <f t="shared" ref="R34" si="41">SUM(R35:R40)</f>
        <v>708.4207222699913</v>
      </c>
      <c r="S34" s="98">
        <f t="shared" ref="S34" si="42">SUM(S35:S40)</f>
        <v>683.48736027515065</v>
      </c>
      <c r="T34" s="98">
        <f t="shared" ref="T34" si="43">SUM(T35:T40)</f>
        <v>682.18120122194887</v>
      </c>
      <c r="U34" s="98">
        <f t="shared" ref="U34" si="44">SUM(U35:U40)</f>
        <v>690.60321435294543</v>
      </c>
      <c r="V34" s="98">
        <f t="shared" ref="V34" si="45">SUM(V35:V40)</f>
        <v>658.77751658261218</v>
      </c>
      <c r="W34" s="98">
        <f t="shared" ref="W34:Y34" si="46">SUM(W35:W40)</f>
        <v>834.71924711201586</v>
      </c>
      <c r="X34" s="98">
        <f t="shared" si="46"/>
        <v>843.80894293656411</v>
      </c>
      <c r="Y34" s="98">
        <f t="shared" si="46"/>
        <v>896.9989008231106</v>
      </c>
      <c r="DA34" s="63"/>
    </row>
    <row r="35" spans="1:105" ht="12" customHeight="1" x14ac:dyDescent="0.25">
      <c r="A35" s="97" t="s">
        <v>199</v>
      </c>
      <c r="B35" s="98">
        <v>151.906018916595</v>
      </c>
      <c r="C35" s="98">
        <v>170.3448839208942</v>
      </c>
      <c r="D35" s="98">
        <v>148.27549441100601</v>
      </c>
      <c r="E35" s="98">
        <v>189.85864144454001</v>
      </c>
      <c r="F35" s="98">
        <v>194.61994840928634</v>
      </c>
      <c r="G35" s="98">
        <v>203.6591573516767</v>
      </c>
      <c r="H35" s="98">
        <v>213.93310404127251</v>
      </c>
      <c r="I35" s="98">
        <v>365.24436801375754</v>
      </c>
      <c r="J35" s="98">
        <v>424.74806534823733</v>
      </c>
      <c r="K35" s="98">
        <v>448.93473774720553</v>
      </c>
      <c r="L35" s="98">
        <v>650.89208942390371</v>
      </c>
      <c r="M35" s="98">
        <v>477.8936371453139</v>
      </c>
      <c r="N35" s="98">
        <v>563.60464316423031</v>
      </c>
      <c r="O35" s="98">
        <v>652.81599312123819</v>
      </c>
      <c r="P35" s="98">
        <v>473.03310404127251</v>
      </c>
      <c r="Q35" s="98">
        <v>560.3563198624247</v>
      </c>
      <c r="R35" s="98">
        <v>630.81349957007728</v>
      </c>
      <c r="S35" s="98">
        <v>595.33413585554604</v>
      </c>
      <c r="T35" s="98">
        <v>578.82158211521926</v>
      </c>
      <c r="U35" s="98">
        <v>572.66165090283744</v>
      </c>
      <c r="V35" s="98">
        <v>525.90163370593291</v>
      </c>
      <c r="W35" s="98">
        <v>652.91272570937235</v>
      </c>
      <c r="X35" s="98">
        <v>603.50748065348228</v>
      </c>
      <c r="Y35" s="98">
        <v>622.61994840928628</v>
      </c>
      <c r="DA35" s="63" t="s">
        <v>236</v>
      </c>
    </row>
    <row r="36" spans="1:105" ht="12" customHeight="1" x14ac:dyDescent="0.25">
      <c r="A36" s="97" t="s">
        <v>72</v>
      </c>
      <c r="B36" s="98">
        <v>0</v>
      </c>
      <c r="C36" s="98">
        <v>0</v>
      </c>
      <c r="D36" s="98">
        <v>0</v>
      </c>
      <c r="E36" s="98">
        <v>0</v>
      </c>
      <c r="F36" s="98">
        <v>0</v>
      </c>
      <c r="G36" s="98">
        <v>0</v>
      </c>
      <c r="H36" s="98">
        <v>0</v>
      </c>
      <c r="I36" s="98">
        <v>0</v>
      </c>
      <c r="J36" s="98">
        <v>0</v>
      </c>
      <c r="K36" s="98">
        <v>0</v>
      </c>
      <c r="L36" s="98">
        <v>0</v>
      </c>
      <c r="M36" s="98">
        <v>0</v>
      </c>
      <c r="N36" s="98">
        <v>0</v>
      </c>
      <c r="O36" s="98">
        <v>0</v>
      </c>
      <c r="P36" s="98">
        <v>0</v>
      </c>
      <c r="Q36" s="98">
        <v>0</v>
      </c>
      <c r="R36" s="98">
        <v>0</v>
      </c>
      <c r="S36" s="98">
        <v>0</v>
      </c>
      <c r="T36" s="98">
        <v>9.6620989909880391E-3</v>
      </c>
      <c r="U36" s="98">
        <v>6.6241008147513769E-2</v>
      </c>
      <c r="V36" s="98">
        <v>0.26453291967156745</v>
      </c>
      <c r="W36" s="98">
        <v>1.7427208867365465</v>
      </c>
      <c r="X36" s="98">
        <v>2.9773006321791562</v>
      </c>
      <c r="Y36" s="98">
        <v>2.658316128356339</v>
      </c>
      <c r="DA36" s="63" t="s">
        <v>237</v>
      </c>
    </row>
    <row r="37" spans="1:105" ht="12" customHeight="1" x14ac:dyDescent="0.25">
      <c r="A37" s="97" t="s">
        <v>71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6.7153912295786752E-2</v>
      </c>
      <c r="K37" s="98">
        <v>0.1958727429062769</v>
      </c>
      <c r="L37" s="98">
        <v>7.6817712811693895</v>
      </c>
      <c r="M37" s="98">
        <v>3.392605331040413</v>
      </c>
      <c r="N37" s="98">
        <v>3.2631126397248487</v>
      </c>
      <c r="O37" s="98">
        <v>2.7346517626827165</v>
      </c>
      <c r="P37" s="98">
        <v>2.1671539122957864</v>
      </c>
      <c r="Q37" s="98">
        <v>2.2181427343078246</v>
      </c>
      <c r="R37" s="98">
        <v>2.2847807394668957</v>
      </c>
      <c r="S37" s="98">
        <v>2.4528804815133274</v>
      </c>
      <c r="T37" s="98">
        <v>2.4710232158211518</v>
      </c>
      <c r="U37" s="98">
        <v>2.5318142734307822</v>
      </c>
      <c r="V37" s="98">
        <v>1.9840928632846091</v>
      </c>
      <c r="W37" s="98">
        <v>1.3043852106620806</v>
      </c>
      <c r="X37" s="98">
        <v>1.2273430782459152</v>
      </c>
      <c r="Y37" s="98">
        <v>1.3662080825451421</v>
      </c>
      <c r="DA37" s="63" t="s">
        <v>238</v>
      </c>
    </row>
    <row r="38" spans="1:105" ht="12" customHeight="1" x14ac:dyDescent="0.25">
      <c r="A38" s="97" t="s">
        <v>52</v>
      </c>
      <c r="B38" s="98">
        <v>0.47773000859845233</v>
      </c>
      <c r="C38" s="98">
        <v>1.1703353396388649</v>
      </c>
      <c r="D38" s="98">
        <v>1.4092003439380909</v>
      </c>
      <c r="E38" s="98">
        <v>2.1974204643164228</v>
      </c>
      <c r="F38" s="98">
        <v>2.3406706792777299</v>
      </c>
      <c r="G38" s="98">
        <v>2.3884780739466889</v>
      </c>
      <c r="H38" s="98">
        <v>2.9139294926913162</v>
      </c>
      <c r="I38" s="98">
        <v>4.0603611349957003</v>
      </c>
      <c r="J38" s="98">
        <v>5.1112639724849522</v>
      </c>
      <c r="K38" s="98">
        <v>9.5538263112639719</v>
      </c>
      <c r="L38" s="98">
        <v>11.25683576956148</v>
      </c>
      <c r="M38" s="98">
        <v>12.959759243336199</v>
      </c>
      <c r="N38" s="98">
        <v>13.666723989681859</v>
      </c>
      <c r="O38" s="98">
        <v>17.454858125537399</v>
      </c>
      <c r="P38" s="98">
        <v>20.710318142734309</v>
      </c>
      <c r="Q38" s="98">
        <v>22.635425623387789</v>
      </c>
      <c r="R38" s="98">
        <v>21.59647463456578</v>
      </c>
      <c r="S38" s="98">
        <v>22.468271711092001</v>
      </c>
      <c r="T38" s="98">
        <v>24.469733447979369</v>
      </c>
      <c r="U38" s="98">
        <v>24.347979363714529</v>
      </c>
      <c r="V38" s="98">
        <v>25.222098022355979</v>
      </c>
      <c r="W38" s="98">
        <v>24.398108340498709</v>
      </c>
      <c r="X38" s="98">
        <v>26.132158211521919</v>
      </c>
      <c r="Y38" s="98">
        <v>24.806534823731731</v>
      </c>
      <c r="DA38" s="63" t="s">
        <v>239</v>
      </c>
    </row>
    <row r="39" spans="1:105" ht="12" customHeight="1" x14ac:dyDescent="0.25">
      <c r="A39" s="97" t="s">
        <v>197</v>
      </c>
      <c r="B39" s="98">
        <v>0</v>
      </c>
      <c r="C39" s="98">
        <v>0</v>
      </c>
      <c r="D39" s="98">
        <v>0</v>
      </c>
      <c r="E39" s="98">
        <v>0</v>
      </c>
      <c r="F39" s="98">
        <v>0</v>
      </c>
      <c r="G39" s="98">
        <v>0</v>
      </c>
      <c r="H39" s="98">
        <v>0</v>
      </c>
      <c r="I39" s="98">
        <v>0</v>
      </c>
      <c r="J39" s="98">
        <v>0</v>
      </c>
      <c r="K39" s="98">
        <v>0</v>
      </c>
      <c r="L39" s="98">
        <v>0</v>
      </c>
      <c r="M39" s="98">
        <v>0</v>
      </c>
      <c r="N39" s="98">
        <v>0</v>
      </c>
      <c r="O39" s="98">
        <v>0</v>
      </c>
      <c r="P39" s="98">
        <v>0</v>
      </c>
      <c r="Q39" s="98">
        <v>0</v>
      </c>
      <c r="R39" s="98">
        <v>0</v>
      </c>
      <c r="S39" s="98">
        <v>0</v>
      </c>
      <c r="T39" s="98">
        <v>0</v>
      </c>
      <c r="U39" s="98">
        <v>0</v>
      </c>
      <c r="V39" s="98">
        <v>0</v>
      </c>
      <c r="W39" s="98">
        <v>0</v>
      </c>
      <c r="X39" s="98">
        <v>0</v>
      </c>
      <c r="Y39" s="98">
        <v>0</v>
      </c>
      <c r="DA39" s="63" t="s">
        <v>240</v>
      </c>
    </row>
    <row r="40" spans="1:105" ht="12" customHeight="1" x14ac:dyDescent="0.25">
      <c r="A40" s="97" t="s">
        <v>191</v>
      </c>
      <c r="B40" s="98">
        <v>1.4236784600781185</v>
      </c>
      <c r="C40" s="98">
        <v>2.4548496505618154</v>
      </c>
      <c r="D40" s="98">
        <v>4.4378996082118434</v>
      </c>
      <c r="E40" s="98">
        <v>6.4233722924559569</v>
      </c>
      <c r="F40" s="98">
        <v>9.4216165424696428</v>
      </c>
      <c r="G40" s="98">
        <v>11.18271307457303</v>
      </c>
      <c r="H40" s="98">
        <v>10.503345412675369</v>
      </c>
      <c r="I40" s="98">
        <v>10.668115281042423</v>
      </c>
      <c r="J40" s="98">
        <v>12.86280732096499</v>
      </c>
      <c r="K40" s="98">
        <v>13.414683128217902</v>
      </c>
      <c r="L40" s="98">
        <v>17.411865864144456</v>
      </c>
      <c r="M40" s="98">
        <v>18.725537403267413</v>
      </c>
      <c r="N40" s="98">
        <v>23.311349957007753</v>
      </c>
      <c r="O40" s="98">
        <v>27.968873602751493</v>
      </c>
      <c r="P40" s="98">
        <v>33.433619948409287</v>
      </c>
      <c r="Q40" s="98">
        <v>41.630868443680157</v>
      </c>
      <c r="R40" s="98">
        <v>53.725967325881371</v>
      </c>
      <c r="S40" s="98">
        <v>63.232072226999257</v>
      </c>
      <c r="T40" s="98">
        <v>76.409200343938082</v>
      </c>
      <c r="U40" s="98">
        <v>90.995528804815194</v>
      </c>
      <c r="V40" s="98">
        <v>105.40515907136714</v>
      </c>
      <c r="W40" s="98">
        <v>154.36130696474635</v>
      </c>
      <c r="X40" s="98">
        <v>209.96466036113486</v>
      </c>
      <c r="Y40" s="98">
        <v>245.54789337919124</v>
      </c>
      <c r="DA40" s="63" t="s">
        <v>241</v>
      </c>
    </row>
    <row r="41" spans="1:105" ht="12" customHeight="1" x14ac:dyDescent="0.25">
      <c r="A41" s="73" t="s">
        <v>198</v>
      </c>
      <c r="B41" s="98">
        <v>17.411865864144449</v>
      </c>
      <c r="C41" s="98">
        <v>15.23834909716251</v>
      </c>
      <c r="D41" s="98">
        <v>15.57274290627687</v>
      </c>
      <c r="E41" s="98">
        <v>15.33387790197764</v>
      </c>
      <c r="F41" s="98">
        <v>14.960705073086844</v>
      </c>
      <c r="G41" s="98">
        <v>13.980825451418744</v>
      </c>
      <c r="H41" s="98">
        <v>13.705932932072226</v>
      </c>
      <c r="I41" s="98">
        <v>14.482201203783319</v>
      </c>
      <c r="J41" s="98">
        <v>14.042820292347377</v>
      </c>
      <c r="K41" s="98">
        <v>12.100257953568358</v>
      </c>
      <c r="L41" s="98">
        <v>11.830954428202922</v>
      </c>
      <c r="M41" s="98">
        <v>13.272055030094583</v>
      </c>
      <c r="N41" s="98">
        <v>13.802923473774721</v>
      </c>
      <c r="O41" s="98">
        <v>12.58804815133276</v>
      </c>
      <c r="P41" s="98">
        <v>13.274376612209801</v>
      </c>
      <c r="Q41" s="98">
        <v>12.635941530524505</v>
      </c>
      <c r="R41" s="98">
        <v>12.03301805674978</v>
      </c>
      <c r="S41" s="98">
        <v>12.1524505588994</v>
      </c>
      <c r="T41" s="98">
        <v>13.00034393809114</v>
      </c>
      <c r="U41" s="98">
        <v>13.184264832330181</v>
      </c>
      <c r="V41" s="98">
        <v>14.00352536543422</v>
      </c>
      <c r="W41" s="98">
        <v>15.465262252794499</v>
      </c>
      <c r="X41" s="98">
        <v>11.1469475494411</v>
      </c>
      <c r="Y41" s="98">
        <v>11.00842648323302</v>
      </c>
      <c r="DA41" s="63" t="s">
        <v>242</v>
      </c>
    </row>
    <row r="42" spans="1:105" ht="12" customHeight="1" x14ac:dyDescent="0.25">
      <c r="A42" s="32" t="s">
        <v>53</v>
      </c>
      <c r="B42" s="33">
        <v>2041.1006018916589</v>
      </c>
      <c r="C42" s="33">
        <v>2097.6784178847811</v>
      </c>
      <c r="D42" s="33">
        <v>2228.804815133276</v>
      </c>
      <c r="E42" s="33">
        <v>2237.8331900257949</v>
      </c>
      <c r="F42" s="33">
        <v>1659.9914015477209</v>
      </c>
      <c r="G42" s="33">
        <v>1635.1246775580389</v>
      </c>
      <c r="H42" s="33">
        <v>1662.2699914015479</v>
      </c>
      <c r="I42" s="33">
        <v>1651.2553740326739</v>
      </c>
      <c r="J42" s="33">
        <v>1677.86758383491</v>
      </c>
      <c r="K42" s="33">
        <v>1678.916595012897</v>
      </c>
      <c r="L42" s="33">
        <v>1701.6595012897681</v>
      </c>
      <c r="M42" s="33">
        <v>1630.894239036973</v>
      </c>
      <c r="N42" s="33">
        <v>1650.3009458297511</v>
      </c>
      <c r="O42" s="33">
        <v>1654.135855546001</v>
      </c>
      <c r="P42" s="33">
        <v>1575.2192605331043</v>
      </c>
      <c r="Q42" s="33">
        <v>1564.1014617368876</v>
      </c>
      <c r="R42" s="33">
        <v>1552.9922613929489</v>
      </c>
      <c r="S42" s="33">
        <v>1523.0094582975064</v>
      </c>
      <c r="T42" s="33">
        <v>1504.419604471195</v>
      </c>
      <c r="U42" s="33">
        <v>1483.9122957867578</v>
      </c>
      <c r="V42" s="33">
        <v>1508.6070507308684</v>
      </c>
      <c r="W42" s="33">
        <v>1515.0988822012034</v>
      </c>
      <c r="X42" s="33">
        <v>1397.3688736027511</v>
      </c>
      <c r="Y42" s="33">
        <v>1368.443680137575</v>
      </c>
      <c r="DA42" s="60" t="s">
        <v>243</v>
      </c>
    </row>
    <row r="43" spans="1:105" s="2" customFormat="1" ht="12" customHeight="1" x14ac:dyDescent="0.25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DA43" s="9"/>
    </row>
    <row r="44" spans="1:105" ht="12.95" customHeight="1" x14ac:dyDescent="0.25">
      <c r="A44" s="204" t="s">
        <v>79</v>
      </c>
      <c r="B44" s="205">
        <f t="shared" ref="B44:Q44" si="47">SUM(B45,B50)</f>
        <v>9565.7693895098873</v>
      </c>
      <c r="C44" s="205">
        <f t="shared" si="47"/>
        <v>9968.1778159931218</v>
      </c>
      <c r="D44" s="205">
        <f t="shared" si="47"/>
        <v>9418.3337919174555</v>
      </c>
      <c r="E44" s="205">
        <f t="shared" si="47"/>
        <v>9944.3688736027507</v>
      </c>
      <c r="F44" s="205">
        <f t="shared" si="47"/>
        <v>9298.3169389509876</v>
      </c>
      <c r="G44" s="205">
        <f t="shared" si="47"/>
        <v>9216.8735167669802</v>
      </c>
      <c r="H44" s="205">
        <f t="shared" si="47"/>
        <v>8793.3773000859837</v>
      </c>
      <c r="I44" s="205">
        <f t="shared" si="47"/>
        <v>8133.9337919174504</v>
      </c>
      <c r="J44" s="205">
        <f t="shared" si="47"/>
        <v>9191.5536543422186</v>
      </c>
      <c r="K44" s="205">
        <f t="shared" si="47"/>
        <v>8773.3447119518514</v>
      </c>
      <c r="L44" s="205">
        <f t="shared" si="47"/>
        <v>9658.0628546861572</v>
      </c>
      <c r="M44" s="205">
        <f t="shared" si="47"/>
        <v>8032.3920034393796</v>
      </c>
      <c r="N44" s="205">
        <f t="shared" si="47"/>
        <v>8479.1305245055883</v>
      </c>
      <c r="O44" s="205">
        <f t="shared" si="47"/>
        <v>9096.0934651762636</v>
      </c>
      <c r="P44" s="205">
        <f t="shared" si="47"/>
        <v>7453.9223559759248</v>
      </c>
      <c r="Q44" s="205">
        <f t="shared" si="47"/>
        <v>8234.9746345657768</v>
      </c>
      <c r="R44" s="205">
        <f t="shared" ref="R44:V44" si="48">SUM(R45,R50)</f>
        <v>8250.4609630266514</v>
      </c>
      <c r="S44" s="205">
        <f t="shared" si="48"/>
        <v>8111.9058469475503</v>
      </c>
      <c r="T44" s="205">
        <f t="shared" si="48"/>
        <v>8007.9257953568431</v>
      </c>
      <c r="U44" s="205">
        <f t="shared" si="48"/>
        <v>7448.9944969905418</v>
      </c>
      <c r="V44" s="205">
        <f t="shared" si="48"/>
        <v>7514.4929492691308</v>
      </c>
      <c r="W44" s="205">
        <f t="shared" ref="W44:Y44" si="49">SUM(W45,W50)</f>
        <v>8087.0826311264</v>
      </c>
      <c r="X44" s="205">
        <f t="shared" si="49"/>
        <v>6876.3098882201193</v>
      </c>
      <c r="Y44" s="205">
        <f t="shared" si="49"/>
        <v>6753.0936371453126</v>
      </c>
      <c r="DA44" s="212" t="s">
        <v>244</v>
      </c>
    </row>
    <row r="45" spans="1:105" ht="12" customHeight="1" x14ac:dyDescent="0.25">
      <c r="A45" s="208" t="s">
        <v>39</v>
      </c>
      <c r="B45" s="192">
        <f t="shared" ref="B45:Q45" si="50">SUM(B46:B49)</f>
        <v>8644.323712931171</v>
      </c>
      <c r="C45" s="192">
        <f t="shared" si="50"/>
        <v>9023.6283109840151</v>
      </c>
      <c r="D45" s="192">
        <f t="shared" si="50"/>
        <v>8439.5957064076665</v>
      </c>
      <c r="E45" s="192">
        <f t="shared" si="50"/>
        <v>8937.3910059907575</v>
      </c>
      <c r="F45" s="192">
        <f t="shared" si="50"/>
        <v>8281.8199672854462</v>
      </c>
      <c r="G45" s="192">
        <f t="shared" si="50"/>
        <v>8166.4122524878358</v>
      </c>
      <c r="H45" s="192">
        <f t="shared" si="50"/>
        <v>7729.3014953308684</v>
      </c>
      <c r="I45" s="192">
        <f t="shared" si="50"/>
        <v>7056.2349401371303</v>
      </c>
      <c r="J45" s="192">
        <f t="shared" si="50"/>
        <v>8107.5878340050958</v>
      </c>
      <c r="K45" s="192">
        <f t="shared" si="50"/>
        <v>7670.9850609293244</v>
      </c>
      <c r="L45" s="192">
        <f t="shared" si="50"/>
        <v>8559.1564168388686</v>
      </c>
      <c r="M45" s="192">
        <f t="shared" si="50"/>
        <v>6933.9637493670125</v>
      </c>
      <c r="N45" s="192">
        <f t="shared" si="50"/>
        <v>7393.3518361338756</v>
      </c>
      <c r="O45" s="192">
        <f t="shared" si="50"/>
        <v>8020.4369945947738</v>
      </c>
      <c r="P45" s="192">
        <f t="shared" si="50"/>
        <v>6387.0382707687813</v>
      </c>
      <c r="Q45" s="192">
        <f t="shared" si="50"/>
        <v>7174.565050630441</v>
      </c>
      <c r="R45" s="192">
        <f t="shared" ref="R45:V45" si="51">SUM(R46:R49)</f>
        <v>7205.8092003439342</v>
      </c>
      <c r="S45" s="192">
        <f t="shared" si="51"/>
        <v>7088.6642304385223</v>
      </c>
      <c r="T45" s="192">
        <f t="shared" si="51"/>
        <v>6990.5139294926985</v>
      </c>
      <c r="U45" s="192">
        <f t="shared" si="51"/>
        <v>6451.2300945829757</v>
      </c>
      <c r="V45" s="192">
        <f t="shared" si="51"/>
        <v>6463.5987102321578</v>
      </c>
      <c r="W45" s="192">
        <f t="shared" ref="W45:Y45" si="52">SUM(W46:W49)</f>
        <v>7031.2872742906302</v>
      </c>
      <c r="X45" s="192">
        <f t="shared" si="52"/>
        <v>5874.5441629338557</v>
      </c>
      <c r="Y45" s="192">
        <f t="shared" si="52"/>
        <v>5783.9805707071046</v>
      </c>
      <c r="DA45" s="213" t="s">
        <v>245</v>
      </c>
    </row>
    <row r="46" spans="1:105" ht="12" customHeight="1" x14ac:dyDescent="0.25">
      <c r="A46" s="97" t="s">
        <v>215</v>
      </c>
      <c r="B46" s="74">
        <v>7737.3804017883594</v>
      </c>
      <c r="C46" s="74">
        <v>8137.485787099371</v>
      </c>
      <c r="D46" s="74">
        <v>7559.9849784002572</v>
      </c>
      <c r="E46" s="74">
        <v>8044.2469661310106</v>
      </c>
      <c r="F46" s="74">
        <v>7303.117298718058</v>
      </c>
      <c r="G46" s="74">
        <v>7156.2281698720153</v>
      </c>
      <c r="H46" s="74">
        <v>6688.1133558853526</v>
      </c>
      <c r="I46" s="74">
        <v>6038.682546106892</v>
      </c>
      <c r="J46" s="74">
        <v>7086.4674436827781</v>
      </c>
      <c r="K46" s="74">
        <v>6614.5499242425776</v>
      </c>
      <c r="L46" s="74">
        <v>7524.6779964772404</v>
      </c>
      <c r="M46" s="74">
        <v>5933.8348972183976</v>
      </c>
      <c r="N46" s="74">
        <v>6346.5893214085418</v>
      </c>
      <c r="O46" s="74">
        <v>6984.5395396433869</v>
      </c>
      <c r="P46" s="74">
        <v>5320.6028497242269</v>
      </c>
      <c r="Q46" s="74">
        <v>6109.6551885514727</v>
      </c>
      <c r="R46" s="74">
        <v>6128.0072312133188</v>
      </c>
      <c r="S46" s="74">
        <v>6033.7377401680942</v>
      </c>
      <c r="T46" s="74">
        <v>5947.6137595417385</v>
      </c>
      <c r="U46" s="74">
        <v>5394.5536809217156</v>
      </c>
      <c r="V46" s="74">
        <v>5542.6140246451296</v>
      </c>
      <c r="W46" s="74">
        <v>6122.6808794548897</v>
      </c>
      <c r="X46" s="74">
        <v>5160.3515893371432</v>
      </c>
      <c r="Y46" s="74">
        <v>5105.2062171233683</v>
      </c>
      <c r="DA46" s="90" t="s">
        <v>246</v>
      </c>
    </row>
    <row r="47" spans="1:105" ht="12" customHeight="1" x14ac:dyDescent="0.25">
      <c r="A47" s="97" t="s">
        <v>56</v>
      </c>
      <c r="B47" s="74">
        <v>1.0635560980055607</v>
      </c>
      <c r="C47" s="74">
        <v>1.3183076626749173</v>
      </c>
      <c r="D47" s="74">
        <v>1.5672987332185779</v>
      </c>
      <c r="E47" s="74">
        <v>4.1775528467413805</v>
      </c>
      <c r="F47" s="74">
        <v>1.8973655739932931</v>
      </c>
      <c r="G47" s="74">
        <v>2.3537718800821898</v>
      </c>
      <c r="H47" s="74">
        <v>5.2566313365987405</v>
      </c>
      <c r="I47" s="74">
        <v>2.4804187394423725</v>
      </c>
      <c r="J47" s="74">
        <v>2.9794425608357291</v>
      </c>
      <c r="K47" s="74">
        <v>3.4638620814358494</v>
      </c>
      <c r="L47" s="74">
        <v>4.9626178617024364</v>
      </c>
      <c r="M47" s="74">
        <v>3.985191142723004</v>
      </c>
      <c r="N47" s="74">
        <v>4.1367154704610547</v>
      </c>
      <c r="O47" s="74">
        <v>4.4243190025909875</v>
      </c>
      <c r="P47" s="74">
        <v>3.6760899383575416</v>
      </c>
      <c r="Q47" s="74">
        <v>5.6168017537519592</v>
      </c>
      <c r="R47" s="74">
        <v>5.1590713671539099</v>
      </c>
      <c r="S47" s="74">
        <v>5.1590713671539152</v>
      </c>
      <c r="T47" s="74">
        <v>5.1590713671539143</v>
      </c>
      <c r="U47" s="74">
        <v>5.1590713671539179</v>
      </c>
      <c r="V47" s="74">
        <v>7.8847807394669012</v>
      </c>
      <c r="W47" s="74">
        <v>9.8366294067067859</v>
      </c>
      <c r="X47" s="74">
        <v>11.831470335339652</v>
      </c>
      <c r="Y47" s="74">
        <v>11.943250214961315</v>
      </c>
      <c r="DA47" s="90" t="s">
        <v>247</v>
      </c>
    </row>
    <row r="48" spans="1:105" ht="12" customHeight="1" x14ac:dyDescent="0.25">
      <c r="A48" s="97" t="s">
        <v>55</v>
      </c>
      <c r="B48" s="74">
        <v>784.30412214859132</v>
      </c>
      <c r="C48" s="74">
        <v>762.02439397380954</v>
      </c>
      <c r="D48" s="74">
        <v>756.96359815855737</v>
      </c>
      <c r="E48" s="74">
        <v>758.21267677142112</v>
      </c>
      <c r="F48" s="74">
        <v>841.35754967782759</v>
      </c>
      <c r="G48" s="74">
        <v>867.11780015294994</v>
      </c>
      <c r="H48" s="74">
        <v>896.83538581846835</v>
      </c>
      <c r="I48" s="74">
        <v>876.69939776270348</v>
      </c>
      <c r="J48" s="74">
        <v>900.60436517256176</v>
      </c>
      <c r="K48" s="74">
        <v>926.68350543497991</v>
      </c>
      <c r="L48" s="74">
        <v>902.39581316672172</v>
      </c>
      <c r="M48" s="74">
        <v>876.6049957349536</v>
      </c>
      <c r="N48" s="74">
        <v>916.3867041642003</v>
      </c>
      <c r="O48" s="74">
        <v>904.7653161868576</v>
      </c>
      <c r="P48" s="74">
        <v>934.09736951859077</v>
      </c>
      <c r="Q48" s="74">
        <v>924.75448769240188</v>
      </c>
      <c r="R48" s="74">
        <v>936.1959408256032</v>
      </c>
      <c r="S48" s="74">
        <v>915.90711010808855</v>
      </c>
      <c r="T48" s="74">
        <v>906.91216414013786</v>
      </c>
      <c r="U48" s="74">
        <v>924.30936666754496</v>
      </c>
      <c r="V48" s="74">
        <v>778.93694097511866</v>
      </c>
      <c r="W48" s="74">
        <v>767.1412255662085</v>
      </c>
      <c r="X48" s="74">
        <v>602.29314989028182</v>
      </c>
      <c r="Y48" s="74">
        <v>568.49846549678023</v>
      </c>
      <c r="DA48" s="90" t="s">
        <v>248</v>
      </c>
    </row>
    <row r="49" spans="1:105" ht="12" customHeight="1" x14ac:dyDescent="0.25">
      <c r="A49" s="107" t="s">
        <v>54</v>
      </c>
      <c r="B49" s="193">
        <v>121.57563289621444</v>
      </c>
      <c r="C49" s="193">
        <v>122.7998222481594</v>
      </c>
      <c r="D49" s="193">
        <v>121.07983111563385</v>
      </c>
      <c r="E49" s="193">
        <v>130.75381024158344</v>
      </c>
      <c r="F49" s="193">
        <v>135.44775331556605</v>
      </c>
      <c r="G49" s="193">
        <v>140.71251058278818</v>
      </c>
      <c r="H49" s="193">
        <v>139.09612229044887</v>
      </c>
      <c r="I49" s="193">
        <v>138.37257752809248</v>
      </c>
      <c r="J49" s="193">
        <v>117.5365825889194</v>
      </c>
      <c r="K49" s="193">
        <v>126.28776917033082</v>
      </c>
      <c r="L49" s="193">
        <v>127.11998933320355</v>
      </c>
      <c r="M49" s="193">
        <v>119.53866527093888</v>
      </c>
      <c r="N49" s="193">
        <v>126.23909509067208</v>
      </c>
      <c r="O49" s="193">
        <v>126.70781976193834</v>
      </c>
      <c r="P49" s="193">
        <v>128.66196158760738</v>
      </c>
      <c r="Q49" s="193">
        <v>134.53857263281441</v>
      </c>
      <c r="R49" s="193">
        <v>136.44695693785823</v>
      </c>
      <c r="S49" s="193">
        <v>133.86030879518469</v>
      </c>
      <c r="T49" s="193">
        <v>130.82893444366843</v>
      </c>
      <c r="U49" s="193">
        <v>127.20797562656159</v>
      </c>
      <c r="V49" s="193">
        <v>134.16296387244293</v>
      </c>
      <c r="W49" s="193">
        <v>131.62853986282508</v>
      </c>
      <c r="X49" s="193">
        <v>100.06795337109064</v>
      </c>
      <c r="Y49" s="193">
        <v>98.332637871994649</v>
      </c>
      <c r="DA49" s="214" t="s">
        <v>249</v>
      </c>
    </row>
    <row r="50" spans="1:105" ht="12" customHeight="1" x14ac:dyDescent="0.25">
      <c r="A50" s="209" t="s">
        <v>58</v>
      </c>
      <c r="B50" s="77">
        <v>921.4456765787171</v>
      </c>
      <c r="C50" s="77">
        <v>944.54950500910593</v>
      </c>
      <c r="D50" s="77">
        <v>978.73808550978822</v>
      </c>
      <c r="E50" s="77">
        <v>1006.9778676119927</v>
      </c>
      <c r="F50" s="77">
        <v>1016.4969716655407</v>
      </c>
      <c r="G50" s="77">
        <v>1050.4612642791437</v>
      </c>
      <c r="H50" s="77">
        <v>1064.0758047551158</v>
      </c>
      <c r="I50" s="77">
        <v>1077.6988517803204</v>
      </c>
      <c r="J50" s="77">
        <v>1083.9658203371228</v>
      </c>
      <c r="K50" s="77">
        <v>1102.359651022527</v>
      </c>
      <c r="L50" s="77">
        <v>1098.9064378472881</v>
      </c>
      <c r="M50" s="77">
        <v>1098.4282540723675</v>
      </c>
      <c r="N50" s="77">
        <v>1085.7786883717124</v>
      </c>
      <c r="O50" s="77">
        <v>1075.6564705814894</v>
      </c>
      <c r="P50" s="77">
        <v>1066.884085207143</v>
      </c>
      <c r="Q50" s="77">
        <v>1060.4095839353349</v>
      </c>
      <c r="R50" s="77">
        <v>1044.6517626827172</v>
      </c>
      <c r="S50" s="77">
        <v>1023.2416165090283</v>
      </c>
      <c r="T50" s="77">
        <v>1017.4118658641444</v>
      </c>
      <c r="U50" s="77">
        <v>997.76440240756654</v>
      </c>
      <c r="V50" s="77">
        <v>1050.894239036973</v>
      </c>
      <c r="W50" s="77">
        <v>1055.7953568357696</v>
      </c>
      <c r="X50" s="77">
        <v>1001.7657252862637</v>
      </c>
      <c r="Y50" s="77">
        <v>969.11306643820819</v>
      </c>
      <c r="DA50" s="92" t="s">
        <v>250</v>
      </c>
    </row>
    <row r="51" spans="1:105" s="2" customFormat="1" ht="12" customHeight="1" x14ac:dyDescent="0.25">
      <c r="DA51" s="9"/>
    </row>
    <row r="52" spans="1:105" ht="12.95" customHeight="1" x14ac:dyDescent="0.25">
      <c r="A52" s="23" t="s">
        <v>78</v>
      </c>
      <c r="B52" s="207">
        <f t="shared" ref="B52:Q52" si="53">IF(B44=0,0,B44/B$44)</f>
        <v>1</v>
      </c>
      <c r="C52" s="207">
        <f t="shared" si="53"/>
        <v>1</v>
      </c>
      <c r="D52" s="207">
        <f t="shared" si="53"/>
        <v>1</v>
      </c>
      <c r="E52" s="207">
        <f t="shared" si="53"/>
        <v>1</v>
      </c>
      <c r="F52" s="207">
        <f t="shared" si="53"/>
        <v>1</v>
      </c>
      <c r="G52" s="207">
        <f t="shared" si="53"/>
        <v>1</v>
      </c>
      <c r="H52" s="207">
        <f t="shared" si="53"/>
        <v>1</v>
      </c>
      <c r="I52" s="207">
        <f t="shared" si="53"/>
        <v>1</v>
      </c>
      <c r="J52" s="207">
        <f t="shared" si="53"/>
        <v>1</v>
      </c>
      <c r="K52" s="207">
        <f t="shared" si="53"/>
        <v>1</v>
      </c>
      <c r="L52" s="207">
        <f t="shared" si="53"/>
        <v>1</v>
      </c>
      <c r="M52" s="207">
        <f t="shared" si="53"/>
        <v>1</v>
      </c>
      <c r="N52" s="207">
        <f t="shared" si="53"/>
        <v>1</v>
      </c>
      <c r="O52" s="207">
        <f t="shared" si="53"/>
        <v>1</v>
      </c>
      <c r="P52" s="207">
        <f t="shared" si="53"/>
        <v>1</v>
      </c>
      <c r="Q52" s="207">
        <f t="shared" si="53"/>
        <v>1</v>
      </c>
      <c r="R52" s="207">
        <f t="shared" ref="R52:V52" si="54">IF(R44=0,0,R44/R$44)</f>
        <v>1</v>
      </c>
      <c r="S52" s="207">
        <f t="shared" si="54"/>
        <v>1</v>
      </c>
      <c r="T52" s="207">
        <f t="shared" si="54"/>
        <v>1</v>
      </c>
      <c r="U52" s="207">
        <f t="shared" si="54"/>
        <v>1</v>
      </c>
      <c r="V52" s="207">
        <f t="shared" si="54"/>
        <v>1</v>
      </c>
      <c r="W52" s="207">
        <f t="shared" ref="W52:Y52" si="55">IF(W44=0,0,W44/W$44)</f>
        <v>1</v>
      </c>
      <c r="X52" s="207">
        <f t="shared" si="55"/>
        <v>1</v>
      </c>
      <c r="Y52" s="207">
        <f t="shared" si="55"/>
        <v>1</v>
      </c>
      <c r="DA52" s="215"/>
    </row>
    <row r="53" spans="1:105" ht="12" customHeight="1" x14ac:dyDescent="0.25">
      <c r="A53" s="194" t="s">
        <v>39</v>
      </c>
      <c r="B53" s="195">
        <f t="shared" ref="B53:Q53" si="56">IF(B45=0,0,B45/B$44)</f>
        <v>0.90367260185163967</v>
      </c>
      <c r="C53" s="195">
        <f t="shared" si="56"/>
        <v>0.90524351366468858</v>
      </c>
      <c r="D53" s="195">
        <f t="shared" si="56"/>
        <v>0.89608160985441887</v>
      </c>
      <c r="E53" s="195">
        <f t="shared" si="56"/>
        <v>0.89873888625702447</v>
      </c>
      <c r="F53" s="195">
        <f t="shared" si="56"/>
        <v>0.89067946615076121</v>
      </c>
      <c r="G53" s="195">
        <f t="shared" si="56"/>
        <v>0.88602846047868766</v>
      </c>
      <c r="H53" s="195">
        <f t="shared" si="56"/>
        <v>0.8789912261873819</v>
      </c>
      <c r="I53" s="195">
        <f t="shared" si="56"/>
        <v>0.86750582444484481</v>
      </c>
      <c r="J53" s="195">
        <f t="shared" si="56"/>
        <v>0.88206935833692901</v>
      </c>
      <c r="K53" s="195">
        <f t="shared" si="56"/>
        <v>0.87435126656760764</v>
      </c>
      <c r="L53" s="195">
        <f t="shared" si="56"/>
        <v>0.88621875272699313</v>
      </c>
      <c r="M53" s="195">
        <f t="shared" si="56"/>
        <v>0.86325016836802382</v>
      </c>
      <c r="N53" s="195">
        <f t="shared" si="56"/>
        <v>0.87194693073379437</v>
      </c>
      <c r="O53" s="195">
        <f t="shared" si="56"/>
        <v>0.88174522670643585</v>
      </c>
      <c r="P53" s="195">
        <f t="shared" si="56"/>
        <v>0.85686943943656646</v>
      </c>
      <c r="Q53" s="195">
        <f t="shared" si="56"/>
        <v>0.87123098358016371</v>
      </c>
      <c r="R53" s="195">
        <f t="shared" ref="R53:V53" si="57">IF(R45=0,0,R45/R$44)</f>
        <v>0.87338261857559407</v>
      </c>
      <c r="S53" s="195">
        <f t="shared" si="57"/>
        <v>0.87385928340205454</v>
      </c>
      <c r="T53" s="195">
        <f t="shared" si="57"/>
        <v>0.87294938890991469</v>
      </c>
      <c r="U53" s="195">
        <f t="shared" si="57"/>
        <v>0.86605381399990677</v>
      </c>
      <c r="V53" s="195">
        <f t="shared" si="57"/>
        <v>0.86015101136808114</v>
      </c>
      <c r="W53" s="195">
        <f t="shared" ref="W53:Y53" si="58">IF(W45=0,0,W45/W$44)</f>
        <v>0.86944669604683955</v>
      </c>
      <c r="X53" s="195">
        <f t="shared" si="58"/>
        <v>0.85431637875971833</v>
      </c>
      <c r="Y53" s="195">
        <f t="shared" si="58"/>
        <v>0.85649346529009862</v>
      </c>
      <c r="DA53" s="62"/>
    </row>
    <row r="54" spans="1:105" ht="12" customHeight="1" x14ac:dyDescent="0.25">
      <c r="A54" s="97" t="s">
        <v>57</v>
      </c>
      <c r="B54" s="196">
        <f t="shared" ref="B54:Q54" si="59">IF(B46=0,0,B46/B$44)</f>
        <v>0.80886127259908702</v>
      </c>
      <c r="C54" s="196">
        <f t="shared" si="59"/>
        <v>0.81634637115355668</v>
      </c>
      <c r="D54" s="196">
        <f t="shared" si="59"/>
        <v>0.8026881554026063</v>
      </c>
      <c r="E54" s="196">
        <f t="shared" si="59"/>
        <v>0.80892483659615655</v>
      </c>
      <c r="F54" s="196">
        <f t="shared" si="59"/>
        <v>0.78542357145571517</v>
      </c>
      <c r="G54" s="196">
        <f t="shared" si="59"/>
        <v>0.7764268606760939</v>
      </c>
      <c r="H54" s="196">
        <f t="shared" si="59"/>
        <v>0.7605852822691862</v>
      </c>
      <c r="I54" s="196">
        <f t="shared" si="59"/>
        <v>0.74240615925684406</v>
      </c>
      <c r="J54" s="196">
        <f t="shared" si="59"/>
        <v>0.77097601887304779</v>
      </c>
      <c r="K54" s="196">
        <f t="shared" si="59"/>
        <v>0.75393708345138133</v>
      </c>
      <c r="L54" s="196">
        <f t="shared" si="59"/>
        <v>0.77910841021563826</v>
      </c>
      <c r="M54" s="196">
        <f t="shared" si="59"/>
        <v>0.73873821081909308</v>
      </c>
      <c r="N54" s="196">
        <f t="shared" si="59"/>
        <v>0.74849529713762797</v>
      </c>
      <c r="O54" s="196">
        <f t="shared" si="59"/>
        <v>0.76786145243374992</v>
      </c>
      <c r="P54" s="196">
        <f t="shared" si="59"/>
        <v>0.71379907056029601</v>
      </c>
      <c r="Q54" s="196">
        <f t="shared" si="59"/>
        <v>0.74191548361382775</v>
      </c>
      <c r="R54" s="196">
        <f t="shared" ref="R54:V54" si="60">IF(R46=0,0,R46/R$44)</f>
        <v>0.74274725481099446</v>
      </c>
      <c r="S54" s="196">
        <f t="shared" si="60"/>
        <v>0.7438125952162703</v>
      </c>
      <c r="T54" s="196">
        <f t="shared" si="60"/>
        <v>0.74271589317052422</v>
      </c>
      <c r="U54" s="196">
        <f t="shared" si="60"/>
        <v>0.72419890806754683</v>
      </c>
      <c r="V54" s="196">
        <f t="shared" si="60"/>
        <v>0.73758988957255078</v>
      </c>
      <c r="W54" s="196">
        <f t="shared" ref="W54:Y54" si="61">IF(W46=0,0,W46/W$44)</f>
        <v>0.75709389389559123</v>
      </c>
      <c r="X54" s="196">
        <f t="shared" si="61"/>
        <v>0.7504536114897028</v>
      </c>
      <c r="Y54" s="196">
        <f t="shared" si="61"/>
        <v>0.75598036861835305</v>
      </c>
      <c r="DA54" s="59"/>
    </row>
    <row r="55" spans="1:105" ht="12" customHeight="1" x14ac:dyDescent="0.25">
      <c r="A55" s="97" t="s">
        <v>56</v>
      </c>
      <c r="B55" s="197">
        <f t="shared" ref="B55:Q55" si="62">IF(B47=0,0,B47/B$44)</f>
        <v>1.1118353942045567E-4</v>
      </c>
      <c r="C55" s="197">
        <f t="shared" si="62"/>
        <v>1.3225161980555774E-4</v>
      </c>
      <c r="D55" s="197">
        <f t="shared" si="62"/>
        <v>1.6640934244267164E-4</v>
      </c>
      <c r="E55" s="197">
        <f t="shared" si="62"/>
        <v>4.2009230548865315E-4</v>
      </c>
      <c r="F55" s="197">
        <f t="shared" si="62"/>
        <v>2.0405473231883069E-4</v>
      </c>
      <c r="G55" s="197">
        <f t="shared" si="62"/>
        <v>2.5537638937979336E-4</v>
      </c>
      <c r="H55" s="197">
        <f t="shared" si="62"/>
        <v>5.9779435786831757E-4</v>
      </c>
      <c r="I55" s="197">
        <f t="shared" si="62"/>
        <v>3.0494700386018899E-4</v>
      </c>
      <c r="J55" s="197">
        <f t="shared" si="62"/>
        <v>3.2415004828135872E-4</v>
      </c>
      <c r="K55" s="197">
        <f t="shared" si="62"/>
        <v>3.9481659448728376E-4</v>
      </c>
      <c r="L55" s="197">
        <f t="shared" si="62"/>
        <v>5.1383159711934786E-4</v>
      </c>
      <c r="M55" s="197">
        <f t="shared" si="62"/>
        <v>4.9614002167929427E-4</v>
      </c>
      <c r="N55" s="197">
        <f t="shared" si="62"/>
        <v>4.8787024312286586E-4</v>
      </c>
      <c r="O55" s="197">
        <f t="shared" si="62"/>
        <v>4.8639770683196835E-4</v>
      </c>
      <c r="P55" s="197">
        <f t="shared" si="62"/>
        <v>4.9317523886070042E-4</v>
      </c>
      <c r="Q55" s="197">
        <f t="shared" si="62"/>
        <v>6.8206667330531834E-4</v>
      </c>
      <c r="R55" s="197">
        <f t="shared" ref="R55:V55" si="63">IF(R47=0,0,R47/R$44)</f>
        <v>6.2530704530008754E-4</v>
      </c>
      <c r="S55" s="197">
        <f t="shared" si="63"/>
        <v>6.359875797985544E-4</v>
      </c>
      <c r="T55" s="197">
        <f t="shared" si="63"/>
        <v>6.4424565099557342E-4</v>
      </c>
      <c r="U55" s="197">
        <f t="shared" si="63"/>
        <v>6.9258627714629498E-4</v>
      </c>
      <c r="V55" s="197">
        <f t="shared" si="63"/>
        <v>1.0492764838156891E-3</v>
      </c>
      <c r="W55" s="197">
        <f t="shared" ref="W55:Y55" si="64">IF(W47=0,0,W47/W$44)</f>
        <v>1.2163384319639012E-3</v>
      </c>
      <c r="X55" s="197">
        <f t="shared" si="64"/>
        <v>1.7206133126152839E-3</v>
      </c>
      <c r="Y55" s="197">
        <f t="shared" si="64"/>
        <v>1.7685598418579016E-3</v>
      </c>
      <c r="DA55" s="63"/>
    </row>
    <row r="56" spans="1:105" ht="12" customHeight="1" x14ac:dyDescent="0.25">
      <c r="A56" s="97" t="s">
        <v>55</v>
      </c>
      <c r="B56" s="197">
        <f t="shared" ref="B56:Q56" si="65">IF(B48=0,0,B48/B$44)</f>
        <v>8.1990699358556879E-2</v>
      </c>
      <c r="C56" s="197">
        <f t="shared" si="65"/>
        <v>7.6445706330720148E-2</v>
      </c>
      <c r="D56" s="197">
        <f t="shared" si="65"/>
        <v>8.037128592832013E-2</v>
      </c>
      <c r="E56" s="197">
        <f t="shared" si="65"/>
        <v>7.6245429590216698E-2</v>
      </c>
      <c r="F56" s="197">
        <f t="shared" si="65"/>
        <v>9.0484929176091022E-2</v>
      </c>
      <c r="G56" s="197">
        <f t="shared" si="65"/>
        <v>9.407938587586373E-2</v>
      </c>
      <c r="H56" s="197">
        <f t="shared" si="65"/>
        <v>0.10198986751196254</v>
      </c>
      <c r="I56" s="197">
        <f t="shared" si="65"/>
        <v>0.10778295228243245</v>
      </c>
      <c r="J56" s="197">
        <f t="shared" si="65"/>
        <v>9.7981733996309064E-2</v>
      </c>
      <c r="K56" s="197">
        <f t="shared" si="65"/>
        <v>0.10562488262572961</v>
      </c>
      <c r="L56" s="197">
        <f t="shared" si="65"/>
        <v>9.3434452306227558E-2</v>
      </c>
      <c r="M56" s="197">
        <f t="shared" si="65"/>
        <v>0.1091337418990011</v>
      </c>
      <c r="N56" s="197">
        <f t="shared" si="65"/>
        <v>0.10807555108578</v>
      </c>
      <c r="O56" s="197">
        <f t="shared" si="65"/>
        <v>9.9467460360943546E-2</v>
      </c>
      <c r="P56" s="197">
        <f t="shared" si="65"/>
        <v>0.12531621942234353</v>
      </c>
      <c r="Q56" s="197">
        <f t="shared" si="65"/>
        <v>0.11229597281463434</v>
      </c>
      <c r="R56" s="197">
        <f t="shared" ref="R56:V56" si="66">IF(R48=0,0,R48/R$44)</f>
        <v>0.11347195569084459</v>
      </c>
      <c r="S56" s="197">
        <f t="shared" si="66"/>
        <v>0.11290899172020562</v>
      </c>
      <c r="T56" s="197">
        <f t="shared" si="66"/>
        <v>0.11325181917469612</v>
      </c>
      <c r="U56" s="197">
        <f t="shared" si="66"/>
        <v>0.12408511874199583</v>
      </c>
      <c r="V56" s="197">
        <f t="shared" si="66"/>
        <v>0.1036579508735688</v>
      </c>
      <c r="W56" s="197">
        <f t="shared" ref="W56:Y56" si="67">IF(W48=0,0,W48/W$44)</f>
        <v>9.486007013376567E-2</v>
      </c>
      <c r="X56" s="197">
        <f t="shared" si="67"/>
        <v>8.7589587973933042E-2</v>
      </c>
      <c r="Y56" s="197">
        <f t="shared" si="67"/>
        <v>8.4183412231952637E-2</v>
      </c>
      <c r="DA56" s="63"/>
    </row>
    <row r="57" spans="1:105" ht="12" customHeight="1" x14ac:dyDescent="0.25">
      <c r="A57" s="97" t="s">
        <v>54</v>
      </c>
      <c r="B57" s="198">
        <f t="shared" ref="B57:Q57" si="68">IF(B49=0,0,B49/B$44)</f>
        <v>1.2709446354575301E-2</v>
      </c>
      <c r="C57" s="198">
        <f t="shared" si="68"/>
        <v>1.231918456060617E-2</v>
      </c>
      <c r="D57" s="198">
        <f t="shared" si="68"/>
        <v>1.2855759181049741E-2</v>
      </c>
      <c r="E57" s="198">
        <f t="shared" si="68"/>
        <v>1.3148527765162494E-2</v>
      </c>
      <c r="F57" s="198">
        <f t="shared" si="68"/>
        <v>1.4566910786636073E-2</v>
      </c>
      <c r="G57" s="198">
        <f t="shared" si="68"/>
        <v>1.5266837537350319E-2</v>
      </c>
      <c r="H57" s="198">
        <f t="shared" si="68"/>
        <v>1.5818282048364826E-2</v>
      </c>
      <c r="I57" s="198">
        <f t="shared" si="68"/>
        <v>1.7011765901708092E-2</v>
      </c>
      <c r="J57" s="198">
        <f t="shared" si="68"/>
        <v>1.2787455419290675E-2</v>
      </c>
      <c r="K57" s="198">
        <f t="shared" si="68"/>
        <v>1.4394483896009476E-2</v>
      </c>
      <c r="L57" s="198">
        <f t="shared" si="68"/>
        <v>1.3162058608007928E-2</v>
      </c>
      <c r="M57" s="198">
        <f t="shared" si="68"/>
        <v>1.4882075628250436E-2</v>
      </c>
      <c r="N57" s="198">
        <f t="shared" si="68"/>
        <v>1.4888212267263451E-2</v>
      </c>
      <c r="O57" s="198">
        <f t="shared" si="68"/>
        <v>1.392991620491039E-2</v>
      </c>
      <c r="P57" s="198">
        <f t="shared" si="68"/>
        <v>1.7260974215066394E-2</v>
      </c>
      <c r="Q57" s="198">
        <f t="shared" si="68"/>
        <v>1.6337460478396303E-2</v>
      </c>
      <c r="R57" s="198">
        <f t="shared" ref="R57:V57" si="69">IF(R49=0,0,R49/R$44)</f>
        <v>1.6538101028454918E-2</v>
      </c>
      <c r="S57" s="198">
        <f t="shared" si="69"/>
        <v>1.6501708885779946E-2</v>
      </c>
      <c r="T57" s="198">
        <f t="shared" si="69"/>
        <v>1.6337430913698738E-2</v>
      </c>
      <c r="U57" s="198">
        <f t="shared" si="69"/>
        <v>1.7077200913217846E-2</v>
      </c>
      <c r="V57" s="198">
        <f t="shared" si="69"/>
        <v>1.7853894438145928E-2</v>
      </c>
      <c r="W57" s="198">
        <f t="shared" ref="W57:Y57" si="70">IF(W49=0,0,W49/W$44)</f>
        <v>1.6276393585518658E-2</v>
      </c>
      <c r="X57" s="198">
        <f t="shared" si="70"/>
        <v>1.455256598346711E-2</v>
      </c>
      <c r="Y57" s="198">
        <f t="shared" si="70"/>
        <v>1.4561124597934955E-2</v>
      </c>
      <c r="DA57" s="60"/>
    </row>
    <row r="58" spans="1:105" ht="12" customHeight="1" x14ac:dyDescent="0.25">
      <c r="A58" s="194" t="s">
        <v>58</v>
      </c>
      <c r="B58" s="195">
        <f t="shared" ref="B58:Q58" si="71">IF(B50=0,0,B50/B$44)</f>
        <v>9.6327398148360374E-2</v>
      </c>
      <c r="C58" s="195">
        <f t="shared" si="71"/>
        <v>9.4756486335311349E-2</v>
      </c>
      <c r="D58" s="195">
        <f t="shared" si="71"/>
        <v>0.10391839014558109</v>
      </c>
      <c r="E58" s="195">
        <f t="shared" si="71"/>
        <v>0.10126111374297544</v>
      </c>
      <c r="F58" s="195">
        <f t="shared" si="71"/>
        <v>0.10932053384923868</v>
      </c>
      <c r="G58" s="195">
        <f t="shared" si="71"/>
        <v>0.11397153952131221</v>
      </c>
      <c r="H58" s="195">
        <f t="shared" si="71"/>
        <v>0.12100877381261815</v>
      </c>
      <c r="I58" s="195">
        <f t="shared" si="71"/>
        <v>0.13249417555515527</v>
      </c>
      <c r="J58" s="195">
        <f t="shared" si="71"/>
        <v>0.11793064166307098</v>
      </c>
      <c r="K58" s="195">
        <f t="shared" si="71"/>
        <v>0.12564873343239233</v>
      </c>
      <c r="L58" s="195">
        <f t="shared" si="71"/>
        <v>0.11378124727300686</v>
      </c>
      <c r="M58" s="195">
        <f t="shared" si="71"/>
        <v>0.13674983163197624</v>
      </c>
      <c r="N58" s="195">
        <f t="shared" si="71"/>
        <v>0.1280530692662056</v>
      </c>
      <c r="O58" s="195">
        <f t="shared" si="71"/>
        <v>0.11825477329356415</v>
      </c>
      <c r="P58" s="195">
        <f t="shared" si="71"/>
        <v>0.14313056056343351</v>
      </c>
      <c r="Q58" s="195">
        <f t="shared" si="71"/>
        <v>0.12876901641983618</v>
      </c>
      <c r="R58" s="195">
        <f t="shared" ref="R58:V58" si="72">IF(R50=0,0,R50/R$44)</f>
        <v>0.12661738142440596</v>
      </c>
      <c r="S58" s="195">
        <f t="shared" si="72"/>
        <v>0.12614071659794554</v>
      </c>
      <c r="T58" s="195">
        <f t="shared" si="72"/>
        <v>0.12705061109008531</v>
      </c>
      <c r="U58" s="195">
        <f t="shared" si="72"/>
        <v>0.13394618600009331</v>
      </c>
      <c r="V58" s="195">
        <f t="shared" si="72"/>
        <v>0.13984898863191883</v>
      </c>
      <c r="W58" s="195">
        <f t="shared" ref="W58:Y58" si="73">IF(W50=0,0,W50/W$44)</f>
        <v>0.13055330395316048</v>
      </c>
      <c r="X58" s="195">
        <f t="shared" si="73"/>
        <v>0.1456836212402817</v>
      </c>
      <c r="Y58" s="195">
        <f t="shared" si="73"/>
        <v>0.14350653470990141</v>
      </c>
      <c r="DA58" s="62"/>
    </row>
    <row r="59" spans="1:105" s="2" customFormat="1" ht="12" customHeight="1" x14ac:dyDescent="0.25">
      <c r="DA59" s="9"/>
    </row>
    <row r="60" spans="1:105" s="2" customFormat="1" ht="12.95" customHeight="1" x14ac:dyDescent="0.25">
      <c r="A60" s="190" t="s">
        <v>77</v>
      </c>
      <c r="B60" s="191"/>
      <c r="C60" s="191"/>
      <c r="D60" s="191"/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X60" s="191"/>
      <c r="Y60" s="191"/>
      <c r="DA60" s="211"/>
    </row>
    <row r="61" spans="1:105" s="2" customFormat="1" ht="12" customHeight="1" x14ac:dyDescent="0.25">
      <c r="DA61" s="9"/>
    </row>
    <row r="62" spans="1:105" ht="12.95" customHeight="1" x14ac:dyDescent="0.25">
      <c r="A62" s="23" t="s">
        <v>76</v>
      </c>
      <c r="B62" s="22">
        <v>20450.392588920004</v>
      </c>
      <c r="C62" s="22">
        <v>21234.345853319999</v>
      </c>
      <c r="D62" s="22">
        <v>19315.244441400002</v>
      </c>
      <c r="E62" s="22">
        <v>20637.913602119999</v>
      </c>
      <c r="F62" s="22">
        <v>20456.161133399997</v>
      </c>
      <c r="G62" s="22">
        <v>20256.488672879997</v>
      </c>
      <c r="H62" s="22">
        <v>18827.773691399998</v>
      </c>
      <c r="I62" s="22">
        <v>16492.9722846</v>
      </c>
      <c r="J62" s="22">
        <v>19377.550826400002</v>
      </c>
      <c r="K62" s="22">
        <v>18061.416167640004</v>
      </c>
      <c r="L62" s="22">
        <v>19613.278621199999</v>
      </c>
      <c r="M62" s="22">
        <v>15980.3394498</v>
      </c>
      <c r="N62" s="22">
        <v>16761.287203679996</v>
      </c>
      <c r="O62" s="22">
        <v>18190.649372519998</v>
      </c>
      <c r="P62" s="22">
        <v>14473.9552248</v>
      </c>
      <c r="Q62" s="22">
        <v>16431.005136480002</v>
      </c>
      <c r="R62" s="22">
        <v>16155.534369479999</v>
      </c>
      <c r="S62" s="22">
        <v>15973.794509040001</v>
      </c>
      <c r="T62" s="22">
        <v>15736.773793432134</v>
      </c>
      <c r="U62" s="22">
        <v>14091.074602984514</v>
      </c>
      <c r="V62" s="22">
        <v>14479.805295893842</v>
      </c>
      <c r="W62" s="22">
        <v>15441.064042523383</v>
      </c>
      <c r="X62" s="22">
        <v>12772.706866237098</v>
      </c>
      <c r="Y62" s="22">
        <v>12459.253072620959</v>
      </c>
      <c r="DA62" s="57" t="s">
        <v>251</v>
      </c>
    </row>
    <row r="63" spans="1:105" ht="12" customHeight="1" x14ac:dyDescent="0.25">
      <c r="A63" s="30" t="s">
        <v>51</v>
      </c>
      <c r="B63" s="31">
        <v>785.0442705600002</v>
      </c>
      <c r="C63" s="31">
        <v>861.42474000000004</v>
      </c>
      <c r="D63" s="31">
        <v>771.34947648000002</v>
      </c>
      <c r="E63" s="31">
        <v>540.76338095999995</v>
      </c>
      <c r="F63" s="31">
        <v>599.1191791199999</v>
      </c>
      <c r="G63" s="31">
        <v>463.33771967999996</v>
      </c>
      <c r="H63" s="31">
        <v>456.19436015999997</v>
      </c>
      <c r="I63" s="31">
        <v>375.58163543999996</v>
      </c>
      <c r="J63" s="31">
        <v>534.50673672000005</v>
      </c>
      <c r="K63" s="31">
        <v>880.83047975999989</v>
      </c>
      <c r="L63" s="31">
        <v>496.20159335999995</v>
      </c>
      <c r="M63" s="31">
        <v>416.86778232000006</v>
      </c>
      <c r="N63" s="31">
        <v>398.31143880000002</v>
      </c>
      <c r="O63" s="31">
        <v>481.74775176000009</v>
      </c>
      <c r="P63" s="31">
        <v>313.61621543999996</v>
      </c>
      <c r="Q63" s="31">
        <v>311.38195703999997</v>
      </c>
      <c r="R63" s="31">
        <v>301.25517575999999</v>
      </c>
      <c r="S63" s="31">
        <v>289.02432239999996</v>
      </c>
      <c r="T63" s="31">
        <v>236.40200496000003</v>
      </c>
      <c r="U63" s="31">
        <v>171.36031176</v>
      </c>
      <c r="V63" s="31">
        <v>135.61477776000001</v>
      </c>
      <c r="W63" s="31">
        <v>187.47456552</v>
      </c>
      <c r="X63" s="31">
        <v>131.23554576000001</v>
      </c>
      <c r="Y63" s="31">
        <v>102.50139504000001</v>
      </c>
      <c r="DA63" s="59" t="s">
        <v>252</v>
      </c>
    </row>
    <row r="64" spans="1:105" ht="12" customHeight="1" x14ac:dyDescent="0.25">
      <c r="A64" s="73" t="s">
        <v>75</v>
      </c>
      <c r="B64" s="98">
        <v>11931.738671520001</v>
      </c>
      <c r="C64" s="98">
        <v>11865.657437639999</v>
      </c>
      <c r="D64" s="98">
        <v>10425.426504840001</v>
      </c>
      <c r="E64" s="98">
        <v>11644.544393999999</v>
      </c>
      <c r="F64" s="98">
        <v>11512.018805399999</v>
      </c>
      <c r="G64" s="98">
        <v>11586.921784919998</v>
      </c>
      <c r="H64" s="98">
        <v>10180.64459376</v>
      </c>
      <c r="I64" s="98">
        <v>8449.7554774799992</v>
      </c>
      <c r="J64" s="98">
        <v>10667.512639439999</v>
      </c>
      <c r="K64" s="98">
        <v>8975.2944218400007</v>
      </c>
      <c r="L64" s="98">
        <v>9755.5879871999987</v>
      </c>
      <c r="M64" s="98">
        <v>8250.65981784</v>
      </c>
      <c r="N64" s="98">
        <v>8213.5353250799981</v>
      </c>
      <c r="O64" s="98">
        <v>8927.7933124799983</v>
      </c>
      <c r="P64" s="98">
        <v>7306.7932879200016</v>
      </c>
      <c r="Q64" s="98">
        <v>8571.6977781600017</v>
      </c>
      <c r="R64" s="98">
        <v>7871.0710201199981</v>
      </c>
      <c r="S64" s="98">
        <v>7873.0494804</v>
      </c>
      <c r="T64" s="98">
        <v>7688.5107948000013</v>
      </c>
      <c r="U64" s="98">
        <v>6150.0370892399987</v>
      </c>
      <c r="V64" s="98">
        <v>7008.7594550399981</v>
      </c>
      <c r="W64" s="98">
        <v>6659.9545464000012</v>
      </c>
      <c r="X64" s="98">
        <v>5811.6435807599983</v>
      </c>
      <c r="Y64" s="98">
        <v>5647.8794399999997</v>
      </c>
      <c r="DA64" s="63"/>
    </row>
    <row r="65" spans="1:105" ht="12" customHeight="1" x14ac:dyDescent="0.25">
      <c r="A65" s="97" t="s">
        <v>74</v>
      </c>
      <c r="B65" s="98">
        <v>261.23400000000004</v>
      </c>
      <c r="C65" s="98">
        <v>261.23400000000004</v>
      </c>
      <c r="D65" s="98">
        <v>304.77307571999995</v>
      </c>
      <c r="E65" s="98">
        <v>200.27947572000002</v>
      </c>
      <c r="F65" s="98">
        <v>208.98720000000003</v>
      </c>
      <c r="G65" s="98">
        <v>307.67549903999992</v>
      </c>
      <c r="H65" s="98">
        <v>313.4808000000001</v>
      </c>
      <c r="I65" s="98">
        <v>298.96777476</v>
      </c>
      <c r="J65" s="98">
        <v>313.4808000000001</v>
      </c>
      <c r="K65" s="98">
        <v>325.09117476000011</v>
      </c>
      <c r="L65" s="98">
        <v>374.43532428000003</v>
      </c>
      <c r="M65" s="98">
        <v>307.67549903999992</v>
      </c>
      <c r="N65" s="98">
        <v>322.18852427999997</v>
      </c>
      <c r="O65" s="98">
        <v>351.21457476000012</v>
      </c>
      <c r="P65" s="98">
        <v>304.77307571999995</v>
      </c>
      <c r="Q65" s="98">
        <v>313.4808000000001</v>
      </c>
      <c r="R65" s="98">
        <v>342.50685048000003</v>
      </c>
      <c r="S65" s="98">
        <v>353.82691476000008</v>
      </c>
      <c r="T65" s="98">
        <v>352.37558952000006</v>
      </c>
      <c r="U65" s="98">
        <v>336.70154952000007</v>
      </c>
      <c r="V65" s="98">
        <v>380.83873752000011</v>
      </c>
      <c r="W65" s="98">
        <v>413.66971799999993</v>
      </c>
      <c r="X65" s="98">
        <v>358.15567572000003</v>
      </c>
      <c r="Y65" s="98">
        <v>349.50019824000003</v>
      </c>
      <c r="DA65" s="63" t="s">
        <v>253</v>
      </c>
    </row>
    <row r="66" spans="1:105" ht="12" customHeight="1" x14ac:dyDescent="0.25">
      <c r="A66" s="97" t="s">
        <v>196</v>
      </c>
      <c r="B66" s="98">
        <v>11670.504671520001</v>
      </c>
      <c r="C66" s="98">
        <v>11604.423437639998</v>
      </c>
      <c r="D66" s="98">
        <v>10120.653429120001</v>
      </c>
      <c r="E66" s="98">
        <v>11444.264918279998</v>
      </c>
      <c r="F66" s="98">
        <v>11303.0316054</v>
      </c>
      <c r="G66" s="98">
        <v>11279.246285879997</v>
      </c>
      <c r="H66" s="98">
        <v>9867.1637937600008</v>
      </c>
      <c r="I66" s="98">
        <v>8150.7877027199993</v>
      </c>
      <c r="J66" s="98">
        <v>10354.03183944</v>
      </c>
      <c r="K66" s="98">
        <v>8650.2032470800004</v>
      </c>
      <c r="L66" s="98">
        <v>9381.152662919998</v>
      </c>
      <c r="M66" s="98">
        <v>7942.9843188000004</v>
      </c>
      <c r="N66" s="98">
        <v>7891.3468007999982</v>
      </c>
      <c r="O66" s="98">
        <v>8576.5787377199977</v>
      </c>
      <c r="P66" s="98">
        <v>7002.0202122000019</v>
      </c>
      <c r="Q66" s="98">
        <v>8258.2169781600023</v>
      </c>
      <c r="R66" s="98">
        <v>7528.564169639998</v>
      </c>
      <c r="S66" s="98">
        <v>7519.2225656399996</v>
      </c>
      <c r="T66" s="98">
        <v>7336.1352052800012</v>
      </c>
      <c r="U66" s="98">
        <v>5813.3355397199985</v>
      </c>
      <c r="V66" s="98">
        <v>6627.9207175199981</v>
      </c>
      <c r="W66" s="98">
        <v>6246.2848284000011</v>
      </c>
      <c r="X66" s="98">
        <v>5453.4879050399986</v>
      </c>
      <c r="Y66" s="98">
        <v>5298.3792417599998</v>
      </c>
      <c r="DA66" s="63" t="s">
        <v>254</v>
      </c>
    </row>
    <row r="67" spans="1:105" ht="12" customHeight="1" x14ac:dyDescent="0.25">
      <c r="A67" s="73" t="s">
        <v>189</v>
      </c>
      <c r="B67" s="98">
        <v>7733.609646840001</v>
      </c>
      <c r="C67" s="98">
        <v>8507.2636756800002</v>
      </c>
      <c r="D67" s="98">
        <v>8118.468460080001</v>
      </c>
      <c r="E67" s="98">
        <v>8452.6058271600014</v>
      </c>
      <c r="F67" s="98">
        <v>8345.02314888</v>
      </c>
      <c r="G67" s="98">
        <v>8206.2291682799987</v>
      </c>
      <c r="H67" s="98">
        <v>8190.93473748</v>
      </c>
      <c r="I67" s="98">
        <v>7667.6351716800009</v>
      </c>
      <c r="J67" s="98">
        <v>8175.5314502400015</v>
      </c>
      <c r="K67" s="98">
        <v>8205.2912660400016</v>
      </c>
      <c r="L67" s="98">
        <v>9361.4890406400027</v>
      </c>
      <c r="M67" s="98">
        <v>7312.8118496400002</v>
      </c>
      <c r="N67" s="98">
        <v>8149.4404397999997</v>
      </c>
      <c r="O67" s="98">
        <v>8781.1083082799996</v>
      </c>
      <c r="P67" s="98">
        <v>6853.5457214399985</v>
      </c>
      <c r="Q67" s="98">
        <v>7547.9254012800011</v>
      </c>
      <c r="R67" s="98">
        <v>7983.2081736000009</v>
      </c>
      <c r="S67" s="98">
        <v>7811.7207062400012</v>
      </c>
      <c r="T67" s="98">
        <v>7811.8609936721323</v>
      </c>
      <c r="U67" s="98">
        <v>7769.6772019845157</v>
      </c>
      <c r="V67" s="98">
        <v>7335.4310630938453</v>
      </c>
      <c r="W67" s="98">
        <v>8593.6349306033826</v>
      </c>
      <c r="X67" s="98">
        <v>6829.8277397171014</v>
      </c>
      <c r="Y67" s="98">
        <v>6708.8722375809593</v>
      </c>
      <c r="DA67" s="63" t="s">
        <v>255</v>
      </c>
    </row>
    <row r="68" spans="1:105" ht="12" customHeight="1" x14ac:dyDescent="0.25">
      <c r="A68" s="73" t="s">
        <v>73</v>
      </c>
      <c r="B68" s="98">
        <v>0</v>
      </c>
      <c r="C68" s="98">
        <v>0</v>
      </c>
      <c r="D68" s="98">
        <v>0</v>
      </c>
      <c r="E68" s="98">
        <v>0</v>
      </c>
      <c r="F68" s="98">
        <v>0</v>
      </c>
      <c r="G68" s="98">
        <v>0</v>
      </c>
      <c r="H68" s="98">
        <v>0</v>
      </c>
      <c r="I68" s="98">
        <v>0</v>
      </c>
      <c r="J68" s="98">
        <v>0</v>
      </c>
      <c r="K68" s="98">
        <v>0</v>
      </c>
      <c r="L68" s="98">
        <v>0</v>
      </c>
      <c r="M68" s="98">
        <v>0</v>
      </c>
      <c r="N68" s="98">
        <v>0</v>
      </c>
      <c r="O68" s="98">
        <v>0</v>
      </c>
      <c r="P68" s="98">
        <v>0</v>
      </c>
      <c r="Q68" s="98">
        <v>0</v>
      </c>
      <c r="R68" s="98">
        <v>0</v>
      </c>
      <c r="S68" s="98">
        <v>0</v>
      </c>
      <c r="T68" s="98">
        <v>0</v>
      </c>
      <c r="U68" s="98">
        <v>0</v>
      </c>
      <c r="V68" s="98">
        <v>0</v>
      </c>
      <c r="W68" s="98">
        <v>0</v>
      </c>
      <c r="X68" s="98">
        <v>0</v>
      </c>
      <c r="Y68" s="98">
        <v>0</v>
      </c>
      <c r="DA68" s="63"/>
    </row>
    <row r="69" spans="1:105" ht="12" customHeight="1" x14ac:dyDescent="0.25">
      <c r="A69" s="97" t="s">
        <v>199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X69" s="98">
        <v>0</v>
      </c>
      <c r="Y69" s="98">
        <v>0</v>
      </c>
      <c r="DA69" s="63" t="s">
        <v>256</v>
      </c>
    </row>
    <row r="70" spans="1:105" ht="12" customHeight="1" x14ac:dyDescent="0.25">
      <c r="A70" s="97" t="s">
        <v>72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X70" s="98">
        <v>0</v>
      </c>
      <c r="Y70" s="98">
        <v>0</v>
      </c>
      <c r="DA70" s="63" t="s">
        <v>257</v>
      </c>
    </row>
    <row r="71" spans="1:105" ht="12" customHeight="1" x14ac:dyDescent="0.25">
      <c r="A71" s="97" t="s">
        <v>71</v>
      </c>
      <c r="B71" s="98">
        <v>0</v>
      </c>
      <c r="C71" s="98">
        <v>0</v>
      </c>
      <c r="D71" s="98">
        <v>0</v>
      </c>
      <c r="E71" s="98">
        <v>0</v>
      </c>
      <c r="F71" s="98">
        <v>0</v>
      </c>
      <c r="G71" s="98">
        <v>0</v>
      </c>
      <c r="H71" s="98">
        <v>0</v>
      </c>
      <c r="I71" s="98">
        <v>0</v>
      </c>
      <c r="J71" s="98">
        <v>0</v>
      </c>
      <c r="K71" s="98">
        <v>0</v>
      </c>
      <c r="L71" s="98">
        <v>0</v>
      </c>
      <c r="M71" s="98">
        <v>0</v>
      </c>
      <c r="N71" s="98">
        <v>0</v>
      </c>
      <c r="O71" s="98">
        <v>0</v>
      </c>
      <c r="P71" s="98">
        <v>0</v>
      </c>
      <c r="Q71" s="98">
        <v>0</v>
      </c>
      <c r="R71" s="98">
        <v>0</v>
      </c>
      <c r="S71" s="98">
        <v>0</v>
      </c>
      <c r="T71" s="98">
        <v>0</v>
      </c>
      <c r="U71" s="98">
        <v>0</v>
      </c>
      <c r="V71" s="98">
        <v>0</v>
      </c>
      <c r="W71" s="98">
        <v>0</v>
      </c>
      <c r="X71" s="98">
        <v>0</v>
      </c>
      <c r="Y71" s="98">
        <v>0</v>
      </c>
      <c r="DA71" s="63" t="s">
        <v>258</v>
      </c>
    </row>
    <row r="72" spans="1:105" ht="12" customHeight="1" x14ac:dyDescent="0.25">
      <c r="A72" s="97" t="s">
        <v>52</v>
      </c>
      <c r="B72" s="98">
        <v>0</v>
      </c>
      <c r="C72" s="98">
        <v>0</v>
      </c>
      <c r="D72" s="98">
        <v>0</v>
      </c>
      <c r="E72" s="98">
        <v>0</v>
      </c>
      <c r="F72" s="98">
        <v>0</v>
      </c>
      <c r="G72" s="98">
        <v>0</v>
      </c>
      <c r="H72" s="98">
        <v>0</v>
      </c>
      <c r="I72" s="98">
        <v>0</v>
      </c>
      <c r="J72" s="98">
        <v>0</v>
      </c>
      <c r="K72" s="98">
        <v>0</v>
      </c>
      <c r="L72" s="98">
        <v>0</v>
      </c>
      <c r="M72" s="98">
        <v>0</v>
      </c>
      <c r="N72" s="98">
        <v>0</v>
      </c>
      <c r="O72" s="98">
        <v>0</v>
      </c>
      <c r="P72" s="98">
        <v>0</v>
      </c>
      <c r="Q72" s="98">
        <v>0</v>
      </c>
      <c r="R72" s="98">
        <v>0</v>
      </c>
      <c r="S72" s="98">
        <v>0</v>
      </c>
      <c r="T72" s="98">
        <v>0</v>
      </c>
      <c r="U72" s="98">
        <v>0</v>
      </c>
      <c r="V72" s="98">
        <v>0</v>
      </c>
      <c r="W72" s="98">
        <v>0</v>
      </c>
      <c r="X72" s="98">
        <v>0</v>
      </c>
      <c r="Y72" s="98">
        <v>0</v>
      </c>
      <c r="DA72" s="63" t="s">
        <v>259</v>
      </c>
    </row>
    <row r="73" spans="1:105" ht="12" customHeight="1" x14ac:dyDescent="0.25">
      <c r="A73" s="97" t="s">
        <v>197</v>
      </c>
      <c r="B73" s="98">
        <v>0</v>
      </c>
      <c r="C73" s="98">
        <v>0</v>
      </c>
      <c r="D73" s="98">
        <v>0</v>
      </c>
      <c r="E73" s="98">
        <v>0</v>
      </c>
      <c r="F73" s="98">
        <v>0</v>
      </c>
      <c r="G73" s="98">
        <v>0</v>
      </c>
      <c r="H73" s="98">
        <v>0</v>
      </c>
      <c r="I73" s="98">
        <v>0</v>
      </c>
      <c r="J73" s="98">
        <v>0</v>
      </c>
      <c r="K73" s="98">
        <v>0</v>
      </c>
      <c r="L73" s="98">
        <v>0</v>
      </c>
      <c r="M73" s="98">
        <v>0</v>
      </c>
      <c r="N73" s="98">
        <v>0</v>
      </c>
      <c r="O73" s="98">
        <v>0</v>
      </c>
      <c r="P73" s="98">
        <v>0</v>
      </c>
      <c r="Q73" s="98">
        <v>0</v>
      </c>
      <c r="R73" s="98">
        <v>0</v>
      </c>
      <c r="S73" s="98">
        <v>0</v>
      </c>
      <c r="T73" s="98">
        <v>0</v>
      </c>
      <c r="U73" s="98">
        <v>0</v>
      </c>
      <c r="V73" s="98">
        <v>0</v>
      </c>
      <c r="W73" s="98">
        <v>0</v>
      </c>
      <c r="X73" s="98">
        <v>0</v>
      </c>
      <c r="Y73" s="98">
        <v>0</v>
      </c>
      <c r="DA73" s="63" t="s">
        <v>260</v>
      </c>
    </row>
    <row r="74" spans="1:105" ht="12" customHeight="1" x14ac:dyDescent="0.25">
      <c r="A74" s="97" t="s">
        <v>191</v>
      </c>
      <c r="B74" s="98">
        <v>0</v>
      </c>
      <c r="C74" s="98">
        <v>0</v>
      </c>
      <c r="D74" s="98">
        <v>0</v>
      </c>
      <c r="E74" s="98">
        <v>0</v>
      </c>
      <c r="F74" s="98">
        <v>0</v>
      </c>
      <c r="G74" s="98">
        <v>0</v>
      </c>
      <c r="H74" s="98">
        <v>0</v>
      </c>
      <c r="I74" s="98">
        <v>0</v>
      </c>
      <c r="J74" s="98">
        <v>0</v>
      </c>
      <c r="K74" s="98">
        <v>0</v>
      </c>
      <c r="L74" s="98">
        <v>0</v>
      </c>
      <c r="M74" s="98">
        <v>0</v>
      </c>
      <c r="N74" s="98">
        <v>0</v>
      </c>
      <c r="O74" s="98">
        <v>0</v>
      </c>
      <c r="P74" s="98">
        <v>0</v>
      </c>
      <c r="Q74" s="98">
        <v>0</v>
      </c>
      <c r="R74" s="98">
        <v>0</v>
      </c>
      <c r="S74" s="98">
        <v>0</v>
      </c>
      <c r="T74" s="98">
        <v>0</v>
      </c>
      <c r="U74" s="98">
        <v>0</v>
      </c>
      <c r="V74" s="98">
        <v>0</v>
      </c>
      <c r="W74" s="98">
        <v>0</v>
      </c>
      <c r="X74" s="98">
        <v>0</v>
      </c>
      <c r="Y74" s="98">
        <v>0</v>
      </c>
      <c r="DA74" s="63" t="s">
        <v>261</v>
      </c>
    </row>
    <row r="75" spans="1:105" ht="12" customHeight="1" x14ac:dyDescent="0.25">
      <c r="A75" s="73" t="s">
        <v>198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262</v>
      </c>
    </row>
    <row r="76" spans="1:105" ht="12" customHeight="1" x14ac:dyDescent="0.25">
      <c r="A76" s="32" t="s">
        <v>53</v>
      </c>
      <c r="B76" s="33">
        <v>0</v>
      </c>
      <c r="C76" s="33">
        <v>0</v>
      </c>
      <c r="D76" s="33">
        <v>0</v>
      </c>
      <c r="E76" s="33">
        <v>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33">
        <v>0</v>
      </c>
      <c r="U76" s="33">
        <v>0</v>
      </c>
      <c r="V76" s="33">
        <v>0</v>
      </c>
      <c r="W76" s="33">
        <v>0</v>
      </c>
      <c r="X76" s="33">
        <v>0</v>
      </c>
      <c r="Y76" s="33">
        <v>0</v>
      </c>
      <c r="DA76" s="60" t="s">
        <v>263</v>
      </c>
    </row>
    <row r="77" spans="1:105" s="2" customFormat="1" ht="12" customHeight="1" x14ac:dyDescent="0.25">
      <c r="DA77" s="9"/>
    </row>
    <row r="78" spans="1:105" ht="12.95" customHeight="1" x14ac:dyDescent="0.25">
      <c r="A78" s="202" t="s">
        <v>70</v>
      </c>
      <c r="B78" s="203">
        <f t="shared" ref="B78:Q78" si="74">B79+B84</f>
        <v>20450.392588920004</v>
      </c>
      <c r="C78" s="203">
        <f t="shared" si="74"/>
        <v>21234.345853320003</v>
      </c>
      <c r="D78" s="203">
        <f t="shared" si="74"/>
        <v>19315.244441400002</v>
      </c>
      <c r="E78" s="203">
        <f t="shared" si="74"/>
        <v>20637.913602119996</v>
      </c>
      <c r="F78" s="203">
        <f t="shared" si="74"/>
        <v>20456.161133399994</v>
      </c>
      <c r="G78" s="203">
        <f t="shared" si="74"/>
        <v>20256.488672879997</v>
      </c>
      <c r="H78" s="203">
        <f t="shared" si="74"/>
        <v>18827.773691400002</v>
      </c>
      <c r="I78" s="203">
        <f t="shared" si="74"/>
        <v>16492.972284599993</v>
      </c>
      <c r="J78" s="203">
        <f t="shared" si="74"/>
        <v>19377.550826399998</v>
      </c>
      <c r="K78" s="203">
        <f t="shared" si="74"/>
        <v>18061.416167640011</v>
      </c>
      <c r="L78" s="203">
        <f t="shared" si="74"/>
        <v>19613.278621199999</v>
      </c>
      <c r="M78" s="203">
        <f t="shared" si="74"/>
        <v>15980.339449800002</v>
      </c>
      <c r="N78" s="203">
        <f t="shared" si="74"/>
        <v>16761.28720368</v>
      </c>
      <c r="O78" s="203">
        <f t="shared" si="74"/>
        <v>18190.649372519991</v>
      </c>
      <c r="P78" s="203">
        <f t="shared" si="74"/>
        <v>14473.955224800005</v>
      </c>
      <c r="Q78" s="203">
        <f t="shared" si="74"/>
        <v>16431.005136479995</v>
      </c>
      <c r="R78" s="203">
        <f t="shared" ref="R78:V78" si="75">R79+R84</f>
        <v>16155.53436947999</v>
      </c>
      <c r="S78" s="203">
        <f t="shared" si="75"/>
        <v>15973.794509039999</v>
      </c>
      <c r="T78" s="203">
        <f t="shared" si="75"/>
        <v>15736.773793432149</v>
      </c>
      <c r="U78" s="203">
        <f t="shared" si="75"/>
        <v>14091.07460298452</v>
      </c>
      <c r="V78" s="203">
        <f t="shared" si="75"/>
        <v>14479.805295893846</v>
      </c>
      <c r="W78" s="203">
        <f t="shared" ref="W78:Y78" si="76">W79+W84</f>
        <v>15441.064042523391</v>
      </c>
      <c r="X78" s="203">
        <f t="shared" si="76"/>
        <v>12772.706866237098</v>
      </c>
      <c r="Y78" s="203">
        <f t="shared" si="76"/>
        <v>12459.253072620959</v>
      </c>
      <c r="DA78" s="216" t="s">
        <v>264</v>
      </c>
    </row>
    <row r="79" spans="1:105" ht="12" customHeight="1" x14ac:dyDescent="0.25">
      <c r="A79" s="208" t="s">
        <v>39</v>
      </c>
      <c r="B79" s="192">
        <f t="shared" ref="B79:Q79" si="77">SUM(B80:B83)</f>
        <v>20450.392588920004</v>
      </c>
      <c r="C79" s="192">
        <f t="shared" si="77"/>
        <v>21234.345853320003</v>
      </c>
      <c r="D79" s="192">
        <f t="shared" si="77"/>
        <v>19315.244441400002</v>
      </c>
      <c r="E79" s="192">
        <f t="shared" si="77"/>
        <v>20637.913602119996</v>
      </c>
      <c r="F79" s="192">
        <f t="shared" si="77"/>
        <v>20456.161133399994</v>
      </c>
      <c r="G79" s="192">
        <f t="shared" si="77"/>
        <v>20256.488672879997</v>
      </c>
      <c r="H79" s="192">
        <f t="shared" si="77"/>
        <v>18827.773691400002</v>
      </c>
      <c r="I79" s="192">
        <f t="shared" si="77"/>
        <v>16492.972284599993</v>
      </c>
      <c r="J79" s="192">
        <f t="shared" si="77"/>
        <v>19377.550826399998</v>
      </c>
      <c r="K79" s="192">
        <f t="shared" si="77"/>
        <v>18061.416167640011</v>
      </c>
      <c r="L79" s="192">
        <f t="shared" si="77"/>
        <v>19613.278621199999</v>
      </c>
      <c r="M79" s="192">
        <f t="shared" si="77"/>
        <v>15980.339449800002</v>
      </c>
      <c r="N79" s="192">
        <f t="shared" si="77"/>
        <v>16761.28720368</v>
      </c>
      <c r="O79" s="192">
        <f t="shared" si="77"/>
        <v>18190.649372519991</v>
      </c>
      <c r="P79" s="192">
        <f t="shared" si="77"/>
        <v>14473.955224800005</v>
      </c>
      <c r="Q79" s="192">
        <f t="shared" si="77"/>
        <v>16431.005136479995</v>
      </c>
      <c r="R79" s="192">
        <f t="shared" ref="R79:V79" si="78">SUM(R80:R83)</f>
        <v>16155.53436947999</v>
      </c>
      <c r="S79" s="192">
        <f t="shared" si="78"/>
        <v>15973.794509039999</v>
      </c>
      <c r="T79" s="192">
        <f t="shared" si="78"/>
        <v>15736.773793432149</v>
      </c>
      <c r="U79" s="192">
        <f t="shared" si="78"/>
        <v>14091.07460298452</v>
      </c>
      <c r="V79" s="192">
        <f t="shared" si="78"/>
        <v>14479.805295893846</v>
      </c>
      <c r="W79" s="192">
        <f t="shared" ref="W79:Y79" si="79">SUM(W80:W83)</f>
        <v>15441.064042523391</v>
      </c>
      <c r="X79" s="192">
        <f t="shared" si="79"/>
        <v>12772.706866237098</v>
      </c>
      <c r="Y79" s="192">
        <f t="shared" si="79"/>
        <v>12459.253072620959</v>
      </c>
      <c r="DA79" s="213" t="s">
        <v>265</v>
      </c>
    </row>
    <row r="80" spans="1:105" ht="12" customHeight="1" x14ac:dyDescent="0.25">
      <c r="A80" s="97" t="s">
        <v>57</v>
      </c>
      <c r="B80" s="74">
        <v>19405.874864291007</v>
      </c>
      <c r="C80" s="74">
        <v>20182.727544995094</v>
      </c>
      <c r="D80" s="74">
        <v>18266.975692302058</v>
      </c>
      <c r="E80" s="74">
        <v>19553.136223598511</v>
      </c>
      <c r="F80" s="74">
        <v>19139.66140379944</v>
      </c>
      <c r="G80" s="74">
        <v>18869.621112160599</v>
      </c>
      <c r="H80" s="74">
        <v>17358.777467636304</v>
      </c>
      <c r="I80" s="74">
        <v>15058.163789008488</v>
      </c>
      <c r="J80" s="74">
        <v>17794.213485029672</v>
      </c>
      <c r="K80" s="74">
        <v>16403.730581507225</v>
      </c>
      <c r="L80" s="74">
        <v>17971.193927216777</v>
      </c>
      <c r="M80" s="74">
        <v>14378.017540283996</v>
      </c>
      <c r="N80" s="74">
        <v>15089.122975959697</v>
      </c>
      <c r="O80" s="74">
        <v>16550.787855621882</v>
      </c>
      <c r="P80" s="74">
        <v>12778.192886961653</v>
      </c>
      <c r="Q80" s="74">
        <v>14754.901626239875</v>
      </c>
      <c r="R80" s="74">
        <v>14454.637792413165</v>
      </c>
      <c r="S80" s="74">
        <v>14334.617120081442</v>
      </c>
      <c r="T80" s="74">
        <v>14125.487326554736</v>
      </c>
      <c r="U80" s="74">
        <v>12448.52461171303</v>
      </c>
      <c r="V80" s="74">
        <v>13087.430819064397</v>
      </c>
      <c r="W80" s="74">
        <v>14016.526818331004</v>
      </c>
      <c r="X80" s="74">
        <v>11654.852923154376</v>
      </c>
      <c r="Y80" s="74">
        <v>11406.901061288114</v>
      </c>
      <c r="DA80" s="90" t="s">
        <v>266</v>
      </c>
    </row>
    <row r="81" spans="1:105" ht="12" customHeight="1" x14ac:dyDescent="0.25">
      <c r="A81" s="97" t="s">
        <v>56</v>
      </c>
      <c r="B81" s="74">
        <v>0</v>
      </c>
      <c r="C81" s="74">
        <v>0</v>
      </c>
      <c r="D81" s="74">
        <v>0</v>
      </c>
      <c r="E81" s="74">
        <v>0</v>
      </c>
      <c r="F81" s="74">
        <v>0</v>
      </c>
      <c r="G81" s="74">
        <v>0</v>
      </c>
      <c r="H81" s="74">
        <v>0</v>
      </c>
      <c r="I81" s="74">
        <v>0</v>
      </c>
      <c r="J81" s="74">
        <v>0</v>
      </c>
      <c r="K81" s="74">
        <v>0</v>
      </c>
      <c r="L81" s="74">
        <v>0</v>
      </c>
      <c r="M81" s="74">
        <v>0</v>
      </c>
      <c r="N81" s="74">
        <v>0</v>
      </c>
      <c r="O81" s="74">
        <v>0</v>
      </c>
      <c r="P81" s="74">
        <v>0</v>
      </c>
      <c r="Q81" s="74">
        <v>0</v>
      </c>
      <c r="R81" s="74">
        <v>0</v>
      </c>
      <c r="S81" s="74">
        <v>0</v>
      </c>
      <c r="T81" s="74">
        <v>0</v>
      </c>
      <c r="U81" s="74">
        <v>0</v>
      </c>
      <c r="V81" s="74">
        <v>0</v>
      </c>
      <c r="W81" s="74">
        <v>0</v>
      </c>
      <c r="X81" s="74">
        <v>0</v>
      </c>
      <c r="Y81" s="74">
        <v>0</v>
      </c>
      <c r="DA81" s="90" t="s">
        <v>267</v>
      </c>
    </row>
    <row r="82" spans="1:105" ht="12" customHeight="1" x14ac:dyDescent="0.25">
      <c r="A82" s="97" t="s">
        <v>55</v>
      </c>
      <c r="B82" s="74">
        <v>957.77619725501279</v>
      </c>
      <c r="C82" s="74">
        <v>959.86683506067448</v>
      </c>
      <c r="D82" s="74">
        <v>955.99673347351961</v>
      </c>
      <c r="E82" s="74">
        <v>984.93475937113624</v>
      </c>
      <c r="F82" s="74">
        <v>1204.7561751042413</v>
      </c>
      <c r="G82" s="74">
        <v>1270.3122812325564</v>
      </c>
      <c r="H82" s="74">
        <v>1346.4936583911581</v>
      </c>
      <c r="I82" s="74">
        <v>1310.0747147168361</v>
      </c>
      <c r="J82" s="74">
        <v>1484.688754677001</v>
      </c>
      <c r="K82" s="74">
        <v>1546.0078472482105</v>
      </c>
      <c r="L82" s="74">
        <v>1527.0971158551779</v>
      </c>
      <c r="M82" s="74">
        <v>1495.6438480001375</v>
      </c>
      <c r="N82" s="74">
        <v>1556.4611186544385</v>
      </c>
      <c r="O82" s="74">
        <v>1525.161527082033</v>
      </c>
      <c r="P82" s="74">
        <v>1578.2550402740678</v>
      </c>
      <c r="Q82" s="74">
        <v>1557.3487639306888</v>
      </c>
      <c r="R82" s="74">
        <v>1576.0747504579467</v>
      </c>
      <c r="S82" s="74">
        <v>1522.896466148226</v>
      </c>
      <c r="T82" s="74">
        <v>1503.5419334860383</v>
      </c>
      <c r="U82" s="74">
        <v>1542.6014181006317</v>
      </c>
      <c r="V82" s="74">
        <v>1287.2805794936125</v>
      </c>
      <c r="W82" s="74">
        <v>1320.3766250169028</v>
      </c>
      <c r="X82" s="74">
        <v>1026.8842232334325</v>
      </c>
      <c r="Y82" s="74">
        <v>967.58126378729719</v>
      </c>
      <c r="DA82" s="90" t="s">
        <v>268</v>
      </c>
    </row>
    <row r="83" spans="1:105" ht="12" customHeight="1" x14ac:dyDescent="0.25">
      <c r="A83" s="107" t="s">
        <v>54</v>
      </c>
      <c r="B83" s="193">
        <v>86.741527373983445</v>
      </c>
      <c r="C83" s="193">
        <v>91.751473264232516</v>
      </c>
      <c r="D83" s="193">
        <v>92.27201562442491</v>
      </c>
      <c r="E83" s="193">
        <v>99.842619150349293</v>
      </c>
      <c r="F83" s="193">
        <v>111.7435544963113</v>
      </c>
      <c r="G83" s="193">
        <v>116.55527948683994</v>
      </c>
      <c r="H83" s="193">
        <v>122.50256537253979</v>
      </c>
      <c r="I83" s="193">
        <v>124.73378087466966</v>
      </c>
      <c r="J83" s="193">
        <v>98.648586693325868</v>
      </c>
      <c r="K83" s="193">
        <v>111.67773888457489</v>
      </c>
      <c r="L83" s="193">
        <v>114.98757812804777</v>
      </c>
      <c r="M83" s="193">
        <v>106.67806151586707</v>
      </c>
      <c r="N83" s="193">
        <v>115.70310906586401</v>
      </c>
      <c r="O83" s="193">
        <v>114.69998981607733</v>
      </c>
      <c r="P83" s="193">
        <v>117.50729756428537</v>
      </c>
      <c r="Q83" s="193">
        <v>118.75474630943182</v>
      </c>
      <c r="R83" s="193">
        <v>124.82182660887956</v>
      </c>
      <c r="S83" s="193">
        <v>116.28092281033071</v>
      </c>
      <c r="T83" s="193">
        <v>107.74453339137499</v>
      </c>
      <c r="U83" s="193">
        <v>99.94857317085652</v>
      </c>
      <c r="V83" s="193">
        <v>105.09389733583792</v>
      </c>
      <c r="W83" s="193">
        <v>104.1605991754832</v>
      </c>
      <c r="X83" s="193">
        <v>90.969719849290897</v>
      </c>
      <c r="Y83" s="193">
        <v>84.770747545547422</v>
      </c>
      <c r="DA83" s="214" t="s">
        <v>269</v>
      </c>
    </row>
    <row r="84" spans="1:105" ht="12" customHeight="1" x14ac:dyDescent="0.25">
      <c r="A84" s="209" t="s">
        <v>58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X84" s="77">
        <v>0</v>
      </c>
      <c r="Y84" s="77">
        <v>0</v>
      </c>
      <c r="DA84" s="92" t="s">
        <v>270</v>
      </c>
    </row>
    <row r="85" spans="1:105" s="2" customFormat="1" ht="12" customHeight="1" x14ac:dyDescent="0.25">
      <c r="DA85" s="9"/>
    </row>
    <row r="86" spans="1:105" ht="12.95" customHeight="1" x14ac:dyDescent="0.25">
      <c r="A86" s="23" t="s">
        <v>69</v>
      </c>
      <c r="B86" s="207">
        <f t="shared" ref="B86:Q86" si="80">IF(B78=0,0,B78/B$78)</f>
        <v>1</v>
      </c>
      <c r="C86" s="207">
        <f t="shared" si="80"/>
        <v>1</v>
      </c>
      <c r="D86" s="207">
        <f t="shared" si="80"/>
        <v>1</v>
      </c>
      <c r="E86" s="207">
        <f t="shared" si="80"/>
        <v>1</v>
      </c>
      <c r="F86" s="207">
        <f t="shared" si="80"/>
        <v>1</v>
      </c>
      <c r="G86" s="207">
        <f t="shared" si="80"/>
        <v>1</v>
      </c>
      <c r="H86" s="207">
        <f t="shared" si="80"/>
        <v>1</v>
      </c>
      <c r="I86" s="207">
        <f t="shared" si="80"/>
        <v>1</v>
      </c>
      <c r="J86" s="207">
        <f t="shared" si="80"/>
        <v>1</v>
      </c>
      <c r="K86" s="207">
        <f t="shared" si="80"/>
        <v>1</v>
      </c>
      <c r="L86" s="207">
        <f t="shared" si="80"/>
        <v>1</v>
      </c>
      <c r="M86" s="207">
        <f t="shared" si="80"/>
        <v>1</v>
      </c>
      <c r="N86" s="207">
        <f t="shared" si="80"/>
        <v>1</v>
      </c>
      <c r="O86" s="207">
        <f t="shared" si="80"/>
        <v>1</v>
      </c>
      <c r="P86" s="207">
        <f t="shared" si="80"/>
        <v>1</v>
      </c>
      <c r="Q86" s="207">
        <f t="shared" si="80"/>
        <v>1</v>
      </c>
      <c r="R86" s="207">
        <f t="shared" ref="R86:V86" si="81">IF(R78=0,0,R78/R$78)</f>
        <v>1</v>
      </c>
      <c r="S86" s="207">
        <f t="shared" si="81"/>
        <v>1</v>
      </c>
      <c r="T86" s="207">
        <f t="shared" si="81"/>
        <v>1</v>
      </c>
      <c r="U86" s="207">
        <f t="shared" si="81"/>
        <v>1</v>
      </c>
      <c r="V86" s="207">
        <f t="shared" si="81"/>
        <v>1</v>
      </c>
      <c r="W86" s="207">
        <f t="shared" ref="W86:Y86" si="82">IF(W78=0,0,W78/W$78)</f>
        <v>1</v>
      </c>
      <c r="X86" s="207">
        <f t="shared" si="82"/>
        <v>1</v>
      </c>
      <c r="Y86" s="207">
        <f t="shared" si="82"/>
        <v>1</v>
      </c>
      <c r="DA86" s="215"/>
    </row>
    <row r="87" spans="1:105" ht="12" customHeight="1" x14ac:dyDescent="0.25">
      <c r="A87" s="194" t="s">
        <v>39</v>
      </c>
      <c r="B87" s="195">
        <f t="shared" ref="B87:Q87" si="83">IF(B79=0,0,B79/B$78)</f>
        <v>1</v>
      </c>
      <c r="C87" s="195">
        <f t="shared" si="83"/>
        <v>1</v>
      </c>
      <c r="D87" s="195">
        <f t="shared" si="83"/>
        <v>1</v>
      </c>
      <c r="E87" s="195">
        <f t="shared" si="83"/>
        <v>1</v>
      </c>
      <c r="F87" s="195">
        <f t="shared" si="83"/>
        <v>1</v>
      </c>
      <c r="G87" s="195">
        <f t="shared" si="83"/>
        <v>1</v>
      </c>
      <c r="H87" s="195">
        <f t="shared" si="83"/>
        <v>1</v>
      </c>
      <c r="I87" s="195">
        <f t="shared" si="83"/>
        <v>1</v>
      </c>
      <c r="J87" s="195">
        <f t="shared" si="83"/>
        <v>1</v>
      </c>
      <c r="K87" s="195">
        <f t="shared" si="83"/>
        <v>1</v>
      </c>
      <c r="L87" s="195">
        <f t="shared" si="83"/>
        <v>1</v>
      </c>
      <c r="M87" s="195">
        <f t="shared" si="83"/>
        <v>1</v>
      </c>
      <c r="N87" s="195">
        <f t="shared" si="83"/>
        <v>1</v>
      </c>
      <c r="O87" s="195">
        <f t="shared" si="83"/>
        <v>1</v>
      </c>
      <c r="P87" s="195">
        <f t="shared" si="83"/>
        <v>1</v>
      </c>
      <c r="Q87" s="195">
        <f t="shared" si="83"/>
        <v>1</v>
      </c>
      <c r="R87" s="195">
        <f t="shared" ref="R87:V87" si="84">IF(R79=0,0,R79/R$78)</f>
        <v>1</v>
      </c>
      <c r="S87" s="195">
        <f t="shared" si="84"/>
        <v>1</v>
      </c>
      <c r="T87" s="195">
        <f t="shared" si="84"/>
        <v>1</v>
      </c>
      <c r="U87" s="195">
        <f t="shared" si="84"/>
        <v>1</v>
      </c>
      <c r="V87" s="195">
        <f t="shared" si="84"/>
        <v>1</v>
      </c>
      <c r="W87" s="195">
        <f t="shared" ref="W87:Y87" si="85">IF(W79=0,0,W79/W$78)</f>
        <v>1</v>
      </c>
      <c r="X87" s="195">
        <f t="shared" si="85"/>
        <v>1</v>
      </c>
      <c r="Y87" s="195">
        <f t="shared" si="85"/>
        <v>1</v>
      </c>
      <c r="DA87" s="62"/>
    </row>
    <row r="88" spans="1:105" ht="12" customHeight="1" x14ac:dyDescent="0.25">
      <c r="A88" s="97" t="s">
        <v>57</v>
      </c>
      <c r="B88" s="196">
        <f t="shared" ref="B88:Q88" si="86">IF(B80=0,0,B80/B$78)</f>
        <v>0.94892431917444386</v>
      </c>
      <c r="C88" s="196">
        <f t="shared" si="86"/>
        <v>0.95047559667770565</v>
      </c>
      <c r="D88" s="196">
        <f t="shared" si="86"/>
        <v>0.94572842439150806</v>
      </c>
      <c r="E88" s="196">
        <f t="shared" si="86"/>
        <v>0.94743764319228219</v>
      </c>
      <c r="F88" s="196">
        <f t="shared" si="86"/>
        <v>0.93564287448581807</v>
      </c>
      <c r="G88" s="196">
        <f t="shared" si="86"/>
        <v>0.93153465128553214</v>
      </c>
      <c r="H88" s="196">
        <f t="shared" si="86"/>
        <v>0.92197716799439255</v>
      </c>
      <c r="I88" s="196">
        <f t="shared" si="86"/>
        <v>0.91300485619979899</v>
      </c>
      <c r="J88" s="196">
        <f t="shared" si="86"/>
        <v>0.91829012058566317</v>
      </c>
      <c r="K88" s="196">
        <f t="shared" si="86"/>
        <v>0.90821951220509489</v>
      </c>
      <c r="L88" s="196">
        <f t="shared" si="86"/>
        <v>0.9162768894636365</v>
      </c>
      <c r="M88" s="196">
        <f t="shared" si="86"/>
        <v>0.89973167249985675</v>
      </c>
      <c r="N88" s="196">
        <f t="shared" si="86"/>
        <v>0.90023652674162324</v>
      </c>
      <c r="O88" s="196">
        <f t="shared" si="86"/>
        <v>0.90985140314037427</v>
      </c>
      <c r="P88" s="196">
        <f t="shared" si="86"/>
        <v>0.88284043224530673</v>
      </c>
      <c r="Q88" s="196">
        <f t="shared" si="86"/>
        <v>0.89799141949515626</v>
      </c>
      <c r="R88" s="196">
        <f t="shared" ref="R88:V88" si="87">IF(R80=0,0,R80/R$78)</f>
        <v>0.89471740530724564</v>
      </c>
      <c r="S88" s="196">
        <f t="shared" si="87"/>
        <v>0.89738334319807966</v>
      </c>
      <c r="T88" s="196">
        <f t="shared" si="87"/>
        <v>0.89761011449818928</v>
      </c>
      <c r="U88" s="196">
        <f t="shared" si="87"/>
        <v>0.8834333052978377</v>
      </c>
      <c r="V88" s="196">
        <f t="shared" si="87"/>
        <v>0.90384024865138923</v>
      </c>
      <c r="W88" s="196">
        <f t="shared" ref="W88:Y88" si="88">IF(W80=0,0,W80/W$78)</f>
        <v>0.90774358423296919</v>
      </c>
      <c r="X88" s="196">
        <f t="shared" si="88"/>
        <v>0.91248104612518621</v>
      </c>
      <c r="Y88" s="196">
        <f t="shared" si="88"/>
        <v>0.91553650887424587</v>
      </c>
      <c r="DA88" s="59"/>
    </row>
    <row r="89" spans="1:105" ht="12" customHeight="1" x14ac:dyDescent="0.25">
      <c r="A89" s="97" t="s">
        <v>56</v>
      </c>
      <c r="B89" s="197">
        <f t="shared" ref="B89:Q89" si="89">IF(B81=0,0,B81/B$78)</f>
        <v>0</v>
      </c>
      <c r="C89" s="197">
        <f t="shared" si="89"/>
        <v>0</v>
      </c>
      <c r="D89" s="197">
        <f t="shared" si="89"/>
        <v>0</v>
      </c>
      <c r="E89" s="197">
        <f t="shared" si="89"/>
        <v>0</v>
      </c>
      <c r="F89" s="197">
        <f t="shared" si="89"/>
        <v>0</v>
      </c>
      <c r="G89" s="197">
        <f t="shared" si="89"/>
        <v>0</v>
      </c>
      <c r="H89" s="197">
        <f t="shared" si="89"/>
        <v>0</v>
      </c>
      <c r="I89" s="197">
        <f t="shared" si="89"/>
        <v>0</v>
      </c>
      <c r="J89" s="197">
        <f t="shared" si="89"/>
        <v>0</v>
      </c>
      <c r="K89" s="197">
        <f t="shared" si="89"/>
        <v>0</v>
      </c>
      <c r="L89" s="197">
        <f t="shared" si="89"/>
        <v>0</v>
      </c>
      <c r="M89" s="197">
        <f t="shared" si="89"/>
        <v>0</v>
      </c>
      <c r="N89" s="197">
        <f t="shared" si="89"/>
        <v>0</v>
      </c>
      <c r="O89" s="197">
        <f t="shared" si="89"/>
        <v>0</v>
      </c>
      <c r="P89" s="197">
        <f t="shared" si="89"/>
        <v>0</v>
      </c>
      <c r="Q89" s="197">
        <f t="shared" si="89"/>
        <v>0</v>
      </c>
      <c r="R89" s="197">
        <f t="shared" ref="R89:V89" si="90">IF(R81=0,0,R81/R$78)</f>
        <v>0</v>
      </c>
      <c r="S89" s="197">
        <f t="shared" si="90"/>
        <v>0</v>
      </c>
      <c r="T89" s="197">
        <f t="shared" si="90"/>
        <v>0</v>
      </c>
      <c r="U89" s="197">
        <f t="shared" si="90"/>
        <v>0</v>
      </c>
      <c r="V89" s="197">
        <f t="shared" si="90"/>
        <v>0</v>
      </c>
      <c r="W89" s="197">
        <f t="shared" ref="W89:Y89" si="91">IF(W81=0,0,W81/W$78)</f>
        <v>0</v>
      </c>
      <c r="X89" s="197">
        <f t="shared" si="91"/>
        <v>0</v>
      </c>
      <c r="Y89" s="197">
        <f t="shared" si="91"/>
        <v>0</v>
      </c>
      <c r="DA89" s="63"/>
    </row>
    <row r="90" spans="1:105" ht="12" customHeight="1" x14ac:dyDescent="0.25">
      <c r="A90" s="97" t="s">
        <v>55</v>
      </c>
      <c r="B90" s="197">
        <f t="shared" ref="B90:Q90" si="92">IF(B82=0,0,B82/B$78)</f>
        <v>4.6834122772485783E-2</v>
      </c>
      <c r="C90" s="197">
        <f t="shared" si="92"/>
        <v>4.5203503874860301E-2</v>
      </c>
      <c r="D90" s="197">
        <f t="shared" si="92"/>
        <v>4.9494415479643152E-2</v>
      </c>
      <c r="E90" s="197">
        <f t="shared" si="92"/>
        <v>4.772453157619385E-2</v>
      </c>
      <c r="F90" s="197">
        <f t="shared" si="92"/>
        <v>5.8894538777227563E-2</v>
      </c>
      <c r="G90" s="197">
        <f t="shared" si="92"/>
        <v>6.2711376179095099E-2</v>
      </c>
      <c r="H90" s="197">
        <f t="shared" si="92"/>
        <v>7.1516350284484165E-2</v>
      </c>
      <c r="I90" s="197">
        <f t="shared" si="92"/>
        <v>7.943229953403208E-2</v>
      </c>
      <c r="J90" s="197">
        <f t="shared" si="92"/>
        <v>7.6619009697255408E-2</v>
      </c>
      <c r="K90" s="197">
        <f t="shared" si="92"/>
        <v>8.5597266177728476E-2</v>
      </c>
      <c r="L90" s="197">
        <f t="shared" si="92"/>
        <v>7.7860369260473267E-2</v>
      </c>
      <c r="M90" s="197">
        <f t="shared" si="92"/>
        <v>9.3592745804836827E-2</v>
      </c>
      <c r="N90" s="197">
        <f t="shared" si="92"/>
        <v>9.2860476629307562E-2</v>
      </c>
      <c r="O90" s="197">
        <f t="shared" si="92"/>
        <v>8.3843160068053632E-2</v>
      </c>
      <c r="P90" s="197">
        <f t="shared" si="92"/>
        <v>0.10904103375764557</v>
      </c>
      <c r="Q90" s="197">
        <f t="shared" si="92"/>
        <v>9.4781101399151454E-2</v>
      </c>
      <c r="R90" s="197">
        <f t="shared" ref="R90:V90" si="93">IF(R82=0,0,R82/R$78)</f>
        <v>9.755633669631919E-2</v>
      </c>
      <c r="S90" s="197">
        <f t="shared" si="93"/>
        <v>9.5337176479037458E-2</v>
      </c>
      <c r="T90" s="197">
        <f t="shared" si="93"/>
        <v>9.5543213191102219E-2</v>
      </c>
      <c r="U90" s="197">
        <f t="shared" si="93"/>
        <v>0.10947365346954487</v>
      </c>
      <c r="V90" s="197">
        <f t="shared" si="93"/>
        <v>8.8901787916903618E-2</v>
      </c>
      <c r="W90" s="197">
        <f t="shared" ref="W90:Y90" si="94">IF(W82=0,0,W82/W$78)</f>
        <v>8.5510727847556145E-2</v>
      </c>
      <c r="X90" s="197">
        <f t="shared" si="94"/>
        <v>8.0396758023771789E-2</v>
      </c>
      <c r="Y90" s="197">
        <f t="shared" si="94"/>
        <v>7.765965248057638E-2</v>
      </c>
      <c r="DA90" s="63"/>
    </row>
    <row r="91" spans="1:105" ht="12" customHeight="1" x14ac:dyDescent="0.25">
      <c r="A91" s="97" t="s">
        <v>54</v>
      </c>
      <c r="B91" s="198">
        <f t="shared" ref="B91:Q91" si="95">IF(B83=0,0,B83/B$78)</f>
        <v>4.2415580530703306E-3</v>
      </c>
      <c r="C91" s="198">
        <f t="shared" si="95"/>
        <v>4.3208994474339844E-3</v>
      </c>
      <c r="D91" s="198">
        <f t="shared" si="95"/>
        <v>4.7771601288488213E-3</v>
      </c>
      <c r="E91" s="198">
        <f t="shared" si="95"/>
        <v>4.83782523152404E-3</v>
      </c>
      <c r="F91" s="198">
        <f t="shared" si="95"/>
        <v>5.4625867369543224E-3</v>
      </c>
      <c r="G91" s="198">
        <f t="shared" si="95"/>
        <v>5.7539725353727119E-3</v>
      </c>
      <c r="H91" s="198">
        <f t="shared" si="95"/>
        <v>6.5064817211232745E-3</v>
      </c>
      <c r="I91" s="198">
        <f t="shared" si="95"/>
        <v>7.5628442661689011E-3</v>
      </c>
      <c r="J91" s="198">
        <f t="shared" si="95"/>
        <v>5.0908697170814234E-3</v>
      </c>
      <c r="K91" s="198">
        <f t="shared" si="95"/>
        <v>6.1832216171766128E-3</v>
      </c>
      <c r="L91" s="198">
        <f t="shared" si="95"/>
        <v>5.862741275890389E-3</v>
      </c>
      <c r="M91" s="198">
        <f t="shared" si="95"/>
        <v>6.6755816953063644E-3</v>
      </c>
      <c r="N91" s="198">
        <f t="shared" si="95"/>
        <v>6.9029966290692149E-3</v>
      </c>
      <c r="O91" s="198">
        <f t="shared" si="95"/>
        <v>6.3054367915722021E-3</v>
      </c>
      <c r="P91" s="198">
        <f t="shared" si="95"/>
        <v>8.1185339970477229E-3</v>
      </c>
      <c r="Q91" s="198">
        <f t="shared" si="95"/>
        <v>7.2274791056922884E-3</v>
      </c>
      <c r="R91" s="198">
        <f t="shared" ref="R91:V91" si="96">IF(R83=0,0,R83/R$78)</f>
        <v>7.726257996435267E-3</v>
      </c>
      <c r="S91" s="198">
        <f t="shared" si="96"/>
        <v>7.2794803228828451E-3</v>
      </c>
      <c r="T91" s="198">
        <f t="shared" si="96"/>
        <v>6.8466723107084952E-3</v>
      </c>
      <c r="U91" s="198">
        <f t="shared" si="96"/>
        <v>7.0930412326173616E-3</v>
      </c>
      <c r="V91" s="198">
        <f t="shared" si="96"/>
        <v>7.2579634317072091E-3</v>
      </c>
      <c r="W91" s="198">
        <f t="shared" ref="W91:Y91" si="97">IF(W83=0,0,W83/W$78)</f>
        <v>6.7456879194745696E-3</v>
      </c>
      <c r="X91" s="198">
        <f t="shared" si="97"/>
        <v>7.122195851042107E-3</v>
      </c>
      <c r="Y91" s="198">
        <f t="shared" si="97"/>
        <v>6.8038386451776955E-3</v>
      </c>
      <c r="DA91" s="60"/>
    </row>
    <row r="92" spans="1:105" ht="12" customHeight="1" x14ac:dyDescent="0.25">
      <c r="A92" s="194" t="s">
        <v>58</v>
      </c>
      <c r="B92" s="195">
        <f t="shared" ref="B92:Q92" si="98">IF(B84=0,0,B84/B$78)</f>
        <v>0</v>
      </c>
      <c r="C92" s="195">
        <f t="shared" si="98"/>
        <v>0</v>
      </c>
      <c r="D92" s="195">
        <f t="shared" si="98"/>
        <v>0</v>
      </c>
      <c r="E92" s="195">
        <f t="shared" si="98"/>
        <v>0</v>
      </c>
      <c r="F92" s="195">
        <f t="shared" si="98"/>
        <v>0</v>
      </c>
      <c r="G92" s="195">
        <f t="shared" si="98"/>
        <v>0</v>
      </c>
      <c r="H92" s="195">
        <f t="shared" si="98"/>
        <v>0</v>
      </c>
      <c r="I92" s="195">
        <f t="shared" si="98"/>
        <v>0</v>
      </c>
      <c r="J92" s="195">
        <f t="shared" si="98"/>
        <v>0</v>
      </c>
      <c r="K92" s="195">
        <f t="shared" si="98"/>
        <v>0</v>
      </c>
      <c r="L92" s="195">
        <f t="shared" si="98"/>
        <v>0</v>
      </c>
      <c r="M92" s="195">
        <f t="shared" si="98"/>
        <v>0</v>
      </c>
      <c r="N92" s="195">
        <f t="shared" si="98"/>
        <v>0</v>
      </c>
      <c r="O92" s="195">
        <f t="shared" si="98"/>
        <v>0</v>
      </c>
      <c r="P92" s="195">
        <f t="shared" si="98"/>
        <v>0</v>
      </c>
      <c r="Q92" s="195">
        <f t="shared" si="98"/>
        <v>0</v>
      </c>
      <c r="R92" s="195">
        <f t="shared" ref="R92:V92" si="99">IF(R84=0,0,R84/R$78)</f>
        <v>0</v>
      </c>
      <c r="S92" s="195">
        <f t="shared" si="99"/>
        <v>0</v>
      </c>
      <c r="T92" s="195">
        <f t="shared" si="99"/>
        <v>0</v>
      </c>
      <c r="U92" s="195">
        <f t="shared" si="99"/>
        <v>0</v>
      </c>
      <c r="V92" s="195">
        <f t="shared" si="99"/>
        <v>0</v>
      </c>
      <c r="W92" s="195">
        <f t="shared" ref="W92:Y92" si="100">IF(W84=0,0,W84/W$78)</f>
        <v>0</v>
      </c>
      <c r="X92" s="195">
        <f t="shared" si="100"/>
        <v>0</v>
      </c>
      <c r="Y92" s="195">
        <f t="shared" si="100"/>
        <v>0</v>
      </c>
      <c r="DA92" s="62"/>
    </row>
    <row r="93" spans="1:105" s="2" customFormat="1" ht="12" customHeight="1" x14ac:dyDescent="0.25">
      <c r="DA93" s="9"/>
    </row>
    <row r="94" spans="1:105" s="2" customFormat="1" ht="12.95" customHeight="1" x14ac:dyDescent="0.25">
      <c r="A94" s="190" t="s">
        <v>68</v>
      </c>
      <c r="B94" s="191"/>
      <c r="C94" s="191"/>
      <c r="D94" s="191"/>
      <c r="E94" s="191"/>
      <c r="F94" s="191"/>
      <c r="G94" s="191"/>
      <c r="H94" s="191"/>
      <c r="I94" s="191"/>
      <c r="J94" s="191"/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X94" s="191"/>
      <c r="Y94" s="191"/>
      <c r="DA94" s="211"/>
    </row>
    <row r="95" spans="1:105" s="2" customFormat="1" ht="12" customHeight="1" x14ac:dyDescent="0.25">
      <c r="DA95" s="9"/>
    </row>
    <row r="96" spans="1:105" ht="12.95" customHeight="1" x14ac:dyDescent="0.25">
      <c r="A96" s="202" t="s">
        <v>67</v>
      </c>
      <c r="B96" s="203">
        <f t="shared" ref="B96:W96" si="101">B44*11630*1000/B$6</f>
        <v>25434.791992365666</v>
      </c>
      <c r="C96" s="203">
        <f t="shared" si="101"/>
        <v>26344.287593587287</v>
      </c>
      <c r="D96" s="203">
        <f t="shared" si="101"/>
        <v>24687.470798704046</v>
      </c>
      <c r="E96" s="203">
        <f t="shared" si="101"/>
        <v>25853.682472285414</v>
      </c>
      <c r="F96" s="203">
        <f t="shared" si="101"/>
        <v>23985.028241444943</v>
      </c>
      <c r="G96" s="203">
        <f t="shared" si="101"/>
        <v>23550.612766718463</v>
      </c>
      <c r="H96" s="203">
        <f t="shared" si="101"/>
        <v>22357.621010619689</v>
      </c>
      <c r="I96" s="203">
        <f t="shared" si="101"/>
        <v>20511.212388039272</v>
      </c>
      <c r="J96" s="203">
        <f t="shared" si="101"/>
        <v>22959.206930775366</v>
      </c>
      <c r="K96" s="203">
        <f t="shared" si="101"/>
        <v>21634.501511048056</v>
      </c>
      <c r="L96" s="203">
        <f t="shared" si="101"/>
        <v>23604.675026972687</v>
      </c>
      <c r="M96" s="203">
        <f t="shared" si="101"/>
        <v>19302.171415583609</v>
      </c>
      <c r="N96" s="203">
        <f t="shared" si="101"/>
        <v>20290.686089525505</v>
      </c>
      <c r="O96" s="203">
        <f t="shared" si="101"/>
        <v>21683.747596930865</v>
      </c>
      <c r="P96" s="203">
        <f t="shared" si="101"/>
        <v>17700.929650288221</v>
      </c>
      <c r="Q96" s="203">
        <f t="shared" si="101"/>
        <v>19414.881259836897</v>
      </c>
      <c r="R96" s="203">
        <f t="shared" si="101"/>
        <v>19383.785901105024</v>
      </c>
      <c r="S96" s="203">
        <f t="shared" si="101"/>
        <v>18998.394002126566</v>
      </c>
      <c r="T96" s="203">
        <f t="shared" si="101"/>
        <v>18628.741638214829</v>
      </c>
      <c r="U96" s="203">
        <f t="shared" si="101"/>
        <v>17181.889004494609</v>
      </c>
      <c r="V96" s="203">
        <f t="shared" si="101"/>
        <v>17224.714953298655</v>
      </c>
      <c r="W96" s="203">
        <f t="shared" si="101"/>
        <v>18346.966714452563</v>
      </c>
      <c r="X96" s="203">
        <f t="shared" ref="X96:Y96" si="102">X44*11630*1000/X$6</f>
        <v>15446.877980620387</v>
      </c>
      <c r="Y96" s="203">
        <f t="shared" si="102"/>
        <v>15015.068698997673</v>
      </c>
      <c r="DA96" s="216" t="s">
        <v>271</v>
      </c>
    </row>
    <row r="97" spans="1:105" ht="12" customHeight="1" x14ac:dyDescent="0.25">
      <c r="A97" s="208" t="s">
        <v>39</v>
      </c>
      <c r="B97" s="192">
        <f t="shared" ref="B97:W97" si="103">B45*11630*1000/B$6</f>
        <v>22984.724657296334</v>
      </c>
      <c r="C97" s="192">
        <f t="shared" si="103"/>
        <v>23847.995466212022</v>
      </c>
      <c r="D97" s="192">
        <f t="shared" si="103"/>
        <v>22121.988576536674</v>
      </c>
      <c r="E97" s="192">
        <f t="shared" si="103"/>
        <v>23235.709790784553</v>
      </c>
      <c r="F97" s="192">
        <f t="shared" si="103"/>
        <v>21362.972149701116</v>
      </c>
      <c r="G97" s="192">
        <f t="shared" si="103"/>
        <v>20866.513173025287</v>
      </c>
      <c r="H97" s="192">
        <f t="shared" si="103"/>
        <v>19652.152706757373</v>
      </c>
      <c r="I97" s="192">
        <f t="shared" si="103"/>
        <v>17793.596213049321</v>
      </c>
      <c r="J97" s="192">
        <f t="shared" si="103"/>
        <v>20251.612925353798</v>
      </c>
      <c r="K97" s="192">
        <f t="shared" si="103"/>
        <v>18916.153797743689</v>
      </c>
      <c r="L97" s="192">
        <f t="shared" si="103"/>
        <v>20918.905660929737</v>
      </c>
      <c r="M97" s="192">
        <f t="shared" si="103"/>
        <v>16662.602724371005</v>
      </c>
      <c r="N97" s="192">
        <f t="shared" si="103"/>
        <v>17692.401458244662</v>
      </c>
      <c r="O97" s="192">
        <f t="shared" si="103"/>
        <v>19119.540940700939</v>
      </c>
      <c r="P97" s="192">
        <f t="shared" si="103"/>
        <v>15167.385666948567</v>
      </c>
      <c r="Q97" s="192">
        <f t="shared" si="103"/>
        <v>16914.846096099791</v>
      </c>
      <c r="R97" s="192">
        <f t="shared" si="103"/>
        <v>16929.46168821579</v>
      </c>
      <c r="S97" s="192">
        <f t="shared" si="103"/>
        <v>16601.922968488212</v>
      </c>
      <c r="T97" s="192">
        <f t="shared" si="103"/>
        <v>16261.948629240318</v>
      </c>
      <c r="U97" s="192">
        <f t="shared" si="103"/>
        <v>14880.440504065615</v>
      </c>
      <c r="V97" s="192">
        <f t="shared" si="103"/>
        <v>14815.85598760675</v>
      </c>
      <c r="W97" s="192">
        <f t="shared" si="103"/>
        <v>15951.709592362118</v>
      </c>
      <c r="X97" s="192">
        <f t="shared" ref="X97:Y97" si="104">X45*11630*1000/X$6</f>
        <v>13196.520859546839</v>
      </c>
      <c r="Y97" s="192">
        <f t="shared" si="104"/>
        <v>12860.308221573408</v>
      </c>
      <c r="DA97" s="213" t="s">
        <v>272</v>
      </c>
    </row>
    <row r="98" spans="1:105" ht="12" customHeight="1" x14ac:dyDescent="0.25">
      <c r="A98" s="97" t="s">
        <v>57</v>
      </c>
      <c r="B98" s="74">
        <f t="shared" ref="B98:W98" si="105">B46*11630*1000/B$6</f>
        <v>20573.218219237962</v>
      </c>
      <c r="C98" s="74">
        <f t="shared" si="105"/>
        <v>21506.063577650646</v>
      </c>
      <c r="D98" s="74">
        <f t="shared" si="105"/>
        <v>19816.340396967455</v>
      </c>
      <c r="E98" s="74">
        <f t="shared" si="105"/>
        <v>20913.685869302397</v>
      </c>
      <c r="F98" s="74">
        <f t="shared" si="105"/>
        <v>18838.406542861881</v>
      </c>
      <c r="G98" s="74">
        <f t="shared" si="105"/>
        <v>18285.328337461553</v>
      </c>
      <c r="H98" s="74">
        <f t="shared" si="105"/>
        <v>17004.877487229667</v>
      </c>
      <c r="I98" s="74">
        <f t="shared" si="105"/>
        <v>15227.650410705635</v>
      </c>
      <c r="J98" s="74">
        <f t="shared" si="105"/>
        <v>17700.997955971681</v>
      </c>
      <c r="K98" s="74">
        <f t="shared" si="105"/>
        <v>16311.052971164072</v>
      </c>
      <c r="L98" s="74">
        <f t="shared" si="105"/>
        <v>18390.600833921464</v>
      </c>
      <c r="M98" s="74">
        <f t="shared" si="105"/>
        <v>14259.251576471675</v>
      </c>
      <c r="N98" s="74">
        <f t="shared" si="105"/>
        <v>15187.483113705728</v>
      </c>
      <c r="O98" s="74">
        <f t="shared" si="105"/>
        <v>16650.113923986166</v>
      </c>
      <c r="P98" s="74">
        <f t="shared" si="105"/>
        <v>12634.90713242892</v>
      </c>
      <c r="Q98" s="74">
        <f t="shared" si="105"/>
        <v>14404.201019196933</v>
      </c>
      <c r="R98" s="74">
        <f t="shared" si="105"/>
        <v>14397.253765889816</v>
      </c>
      <c r="S98" s="74">
        <f t="shared" si="105"/>
        <v>14131.244747662984</v>
      </c>
      <c r="T98" s="74">
        <f t="shared" si="105"/>
        <v>13835.862484469661</v>
      </c>
      <c r="U98" s="74">
        <f t="shared" si="105"/>
        <v>12443.105255592784</v>
      </c>
      <c r="V98" s="74">
        <f t="shared" si="105"/>
        <v>12704.77560032222</v>
      </c>
      <c r="W98" s="74">
        <f t="shared" si="105"/>
        <v>13890.376471017691</v>
      </c>
      <c r="X98" s="74">
        <f t="shared" ref="X98:Y98" si="106">X46*11630*1000/X$6</f>
        <v>11592.165366797337</v>
      </c>
      <c r="Y98" s="74">
        <f t="shared" si="106"/>
        <v>11351.097169898158</v>
      </c>
      <c r="DA98" s="90" t="s">
        <v>273</v>
      </c>
    </row>
    <row r="99" spans="1:105" ht="12" customHeight="1" x14ac:dyDescent="0.25">
      <c r="A99" s="97" t="s">
        <v>56</v>
      </c>
      <c r="B99" s="74">
        <f t="shared" ref="B99:W99" si="107">B47*11630*1000/B$6</f>
        <v>2.8279301981342786</v>
      </c>
      <c r="C99" s="74">
        <f t="shared" si="107"/>
        <v>3.4840747068753779</v>
      </c>
      <c r="D99" s="74">
        <f t="shared" si="107"/>
        <v>4.1082257821849977</v>
      </c>
      <c r="E99" s="74">
        <f t="shared" si="107"/>
        <v>10.860933075153962</v>
      </c>
      <c r="F99" s="74">
        <f t="shared" si="107"/>
        <v>4.8942585174676427</v>
      </c>
      <c r="G99" s="74">
        <f t="shared" si="107"/>
        <v>6.0142704560462272</v>
      </c>
      <c r="H99" s="74">
        <f t="shared" si="107"/>
        <v>13.365259695506603</v>
      </c>
      <c r="I99" s="74">
        <f t="shared" si="107"/>
        <v>6.2548327632725682</v>
      </c>
      <c r="J99" s="74">
        <f t="shared" si="107"/>
        <v>7.4422280351125396</v>
      </c>
      <c r="K99" s="74">
        <f t="shared" si="107"/>
        <v>8.5416602100219876</v>
      </c>
      <c r="L99" s="74">
        <f t="shared" si="107"/>
        <v>12.128827868592561</v>
      </c>
      <c r="M99" s="74">
        <f t="shared" si="107"/>
        <v>9.5765797445851053</v>
      </c>
      <c r="N99" s="74">
        <f t="shared" si="107"/>
        <v>9.8992219556265617</v>
      </c>
      <c r="O99" s="74">
        <f t="shared" si="107"/>
        <v>10.546925106670377</v>
      </c>
      <c r="P99" s="74">
        <f t="shared" si="107"/>
        <v>8.72966020833735</v>
      </c>
      <c r="Q99" s="74">
        <f t="shared" si="107"/>
        <v>13.242243473514721</v>
      </c>
      <c r="R99" s="74">
        <f t="shared" si="107"/>
        <v>12.120817888549478</v>
      </c>
      <c r="S99" s="74">
        <f t="shared" si="107"/>
        <v>12.082742621471846</v>
      </c>
      <c r="T99" s="74">
        <f t="shared" si="107"/>
        <v>12.001485783940057</v>
      </c>
      <c r="U99" s="74">
        <f t="shared" si="107"/>
        <v>11.899940539963781</v>
      </c>
      <c r="V99" s="74">
        <f t="shared" si="107"/>
        <v>18.073488340924737</v>
      </c>
      <c r="W99" s="74">
        <f t="shared" si="107"/>
        <v>22.316120724751116</v>
      </c>
      <c r="X99" s="74">
        <f t="shared" ref="X99:Y99" si="108">X47*11630*1000/X$6</f>
        <v>26.57810389179933</v>
      </c>
      <c r="Y99" s="74">
        <f t="shared" si="108"/>
        <v>26.55504752378485</v>
      </c>
      <c r="DA99" s="90" t="s">
        <v>274</v>
      </c>
    </row>
    <row r="100" spans="1:105" ht="12" customHeight="1" x14ac:dyDescent="0.25">
      <c r="A100" s="97" t="s">
        <v>55</v>
      </c>
      <c r="B100" s="74">
        <f t="shared" ref="B100:W100" si="109">B48*11630*1000/B$6</f>
        <v>2085.416383493483</v>
      </c>
      <c r="C100" s="74">
        <f t="shared" si="109"/>
        <v>2013.9076728714081</v>
      </c>
      <c r="D100" s="74">
        <f t="shared" si="109"/>
        <v>1984.1637744096965</v>
      </c>
      <c r="E100" s="74">
        <f t="shared" si="109"/>
        <v>1971.2251265884572</v>
      </c>
      <c r="F100" s="74">
        <f t="shared" si="109"/>
        <v>2170.2835817136888</v>
      </c>
      <c r="G100" s="74">
        <f t="shared" si="109"/>
        <v>2215.6271860931492</v>
      </c>
      <c r="H100" s="74">
        <f t="shared" si="109"/>
        <v>2280.2508047557722</v>
      </c>
      <c r="I100" s="74">
        <f t="shared" si="109"/>
        <v>2210.7590260748743</v>
      </c>
      <c r="J100" s="74">
        <f t="shared" si="109"/>
        <v>2249.5829062574476</v>
      </c>
      <c r="K100" s="74">
        <f t="shared" si="109"/>
        <v>2285.1416827706207</v>
      </c>
      <c r="L100" s="74">
        <f t="shared" si="109"/>
        <v>2205.4898830116799</v>
      </c>
      <c r="M100" s="74">
        <f t="shared" si="109"/>
        <v>2106.5181933585782</v>
      </c>
      <c r="N100" s="74">
        <f t="shared" si="109"/>
        <v>2192.9270810340395</v>
      </c>
      <c r="O100" s="74">
        <f t="shared" si="109"/>
        <v>2156.8273045744259</v>
      </c>
      <c r="P100" s="74">
        <f t="shared" si="109"/>
        <v>2218.2135840349856</v>
      </c>
      <c r="Q100" s="74">
        <f t="shared" si="109"/>
        <v>2180.2129781539979</v>
      </c>
      <c r="R100" s="74">
        <f t="shared" si="109"/>
        <v>2199.5160948910075</v>
      </c>
      <c r="S100" s="74">
        <f t="shared" si="109"/>
        <v>2145.0895110833126</v>
      </c>
      <c r="T100" s="74">
        <f t="shared" si="109"/>
        <v>2109.7388794632384</v>
      </c>
      <c r="U100" s="74">
        <f t="shared" si="109"/>
        <v>2132.0167373345062</v>
      </c>
      <c r="V100" s="74">
        <f t="shared" si="109"/>
        <v>1785.478656440258</v>
      </c>
      <c r="W100" s="74">
        <f t="shared" si="109"/>
        <v>1740.3945492748346</v>
      </c>
      <c r="X100" s="74">
        <f t="shared" ref="X100:Y100" si="110">X48*11630*1000/X$6</f>
        <v>1352.9856778061587</v>
      </c>
      <c r="Y100" s="74">
        <f t="shared" si="110"/>
        <v>1264.0197179788097</v>
      </c>
      <c r="DA100" s="90" t="s">
        <v>275</v>
      </c>
    </row>
    <row r="101" spans="1:105" ht="12" customHeight="1" x14ac:dyDescent="0.25">
      <c r="A101" s="107" t="s">
        <v>54</v>
      </c>
      <c r="B101" s="193">
        <f t="shared" ref="B101:W101" si="111">B49*11630*1000/B$6</f>
        <v>323.26212436675286</v>
      </c>
      <c r="C101" s="193">
        <f t="shared" si="111"/>
        <v>324.54014098308926</v>
      </c>
      <c r="D101" s="193">
        <f t="shared" si="111"/>
        <v>317.37617937733688</v>
      </c>
      <c r="E101" s="193">
        <f t="shared" si="111"/>
        <v>339.93786181853966</v>
      </c>
      <c r="F101" s="193">
        <f t="shared" si="111"/>
        <v>349.3877666080752</v>
      </c>
      <c r="G101" s="193">
        <f t="shared" si="111"/>
        <v>359.54337901453903</v>
      </c>
      <c r="H101" s="193">
        <f t="shared" si="111"/>
        <v>353.65915507642967</v>
      </c>
      <c r="I101" s="193">
        <f t="shared" si="111"/>
        <v>348.93194350553904</v>
      </c>
      <c r="J101" s="193">
        <f t="shared" si="111"/>
        <v>293.58983508955947</v>
      </c>
      <c r="K101" s="193">
        <f t="shared" si="111"/>
        <v>311.41748359897394</v>
      </c>
      <c r="L101" s="193">
        <f t="shared" si="111"/>
        <v>310.6861161279956</v>
      </c>
      <c r="M101" s="193">
        <f t="shared" si="111"/>
        <v>287.25637479616898</v>
      </c>
      <c r="N101" s="193">
        <f t="shared" si="111"/>
        <v>302.09204154926556</v>
      </c>
      <c r="O101" s="193">
        <f t="shared" si="111"/>
        <v>302.05278703367401</v>
      </c>
      <c r="P101" s="193">
        <f t="shared" si="111"/>
        <v>305.53529027632919</v>
      </c>
      <c r="Q101" s="193">
        <f t="shared" si="111"/>
        <v>317.18985527534232</v>
      </c>
      <c r="R101" s="193">
        <f t="shared" si="111"/>
        <v>320.57100954641498</v>
      </c>
      <c r="S101" s="193">
        <f t="shared" si="111"/>
        <v>313.50596712044035</v>
      </c>
      <c r="T101" s="193">
        <f t="shared" si="111"/>
        <v>304.34577952347774</v>
      </c>
      <c r="U101" s="193">
        <f t="shared" si="111"/>
        <v>293.41857059836298</v>
      </c>
      <c r="V101" s="193">
        <f t="shared" si="111"/>
        <v>307.52824250334788</v>
      </c>
      <c r="W101" s="193">
        <f t="shared" si="111"/>
        <v>298.62245134483999</v>
      </c>
      <c r="X101" s="193">
        <f t="shared" ref="X101:Y101" si="112">X49*11630*1000/X$6</f>
        <v>224.79171105154342</v>
      </c>
      <c r="Y101" s="193">
        <f t="shared" si="112"/>
        <v>218.63628617265823</v>
      </c>
      <c r="DA101" s="214" t="s">
        <v>276</v>
      </c>
    </row>
    <row r="102" spans="1:105" ht="12" customHeight="1" x14ac:dyDescent="0.25">
      <c r="A102" s="209" t="s">
        <v>58</v>
      </c>
      <c r="B102" s="77">
        <f t="shared" ref="B102:W102" si="113">B50*11630*1000/B$6</f>
        <v>2450.067335069336</v>
      </c>
      <c r="C102" s="77">
        <f t="shared" si="113"/>
        <v>2496.2921273752659</v>
      </c>
      <c r="D102" s="77">
        <f t="shared" si="113"/>
        <v>2565.4822221673671</v>
      </c>
      <c r="E102" s="77">
        <f t="shared" si="113"/>
        <v>2617.9726815008639</v>
      </c>
      <c r="F102" s="77">
        <f t="shared" si="113"/>
        <v>2622.0560917438274</v>
      </c>
      <c r="G102" s="77">
        <f t="shared" si="113"/>
        <v>2684.0995936931731</v>
      </c>
      <c r="H102" s="77">
        <f t="shared" si="113"/>
        <v>2705.4683038623175</v>
      </c>
      <c r="I102" s="77">
        <f t="shared" si="113"/>
        <v>2717.6161749899507</v>
      </c>
      <c r="J102" s="77">
        <f t="shared" si="113"/>
        <v>2707.5940054215657</v>
      </c>
      <c r="K102" s="77">
        <f t="shared" si="113"/>
        <v>2718.3477133043662</v>
      </c>
      <c r="L102" s="77">
        <f t="shared" si="113"/>
        <v>2685.7693660429491</v>
      </c>
      <c r="M102" s="77">
        <f t="shared" si="113"/>
        <v>2639.5686912126025</v>
      </c>
      <c r="N102" s="77">
        <f t="shared" si="113"/>
        <v>2598.2846312808442</v>
      </c>
      <c r="O102" s="77">
        <f t="shared" si="113"/>
        <v>2564.206656229926</v>
      </c>
      <c r="P102" s="77">
        <f t="shared" si="113"/>
        <v>2533.543983339654</v>
      </c>
      <c r="Q102" s="77">
        <f t="shared" si="113"/>
        <v>2500.0351637371068</v>
      </c>
      <c r="R102" s="77">
        <f t="shared" si="113"/>
        <v>2454.3242128892375</v>
      </c>
      <c r="S102" s="77">
        <f t="shared" si="113"/>
        <v>2396.471033638355</v>
      </c>
      <c r="T102" s="77">
        <f t="shared" si="113"/>
        <v>2366.7930089745109</v>
      </c>
      <c r="U102" s="77">
        <f t="shared" si="113"/>
        <v>2301.4485004289927</v>
      </c>
      <c r="V102" s="77">
        <f t="shared" si="113"/>
        <v>2408.8589656919062</v>
      </c>
      <c r="W102" s="77">
        <f t="shared" si="113"/>
        <v>2395.2571220904433</v>
      </c>
      <c r="X102" s="77">
        <f t="shared" ref="X102:Y102" si="114">X50*11630*1000/X$6</f>
        <v>2250.3571210735481</v>
      </c>
      <c r="Y102" s="77">
        <f t="shared" si="114"/>
        <v>2154.7604774242636</v>
      </c>
      <c r="DA102" s="92" t="s">
        <v>277</v>
      </c>
    </row>
    <row r="103" spans="1:105" s="2" customFormat="1" ht="12" customHeight="1" x14ac:dyDescent="0.25">
      <c r="DA103" s="9"/>
    </row>
    <row r="104" spans="1:105" ht="12.95" customHeight="1" x14ac:dyDescent="0.25">
      <c r="A104" s="152" t="s">
        <v>66</v>
      </c>
      <c r="B104" s="153">
        <f t="shared" ref="B104:Q104" si="115">SUM(B105:B108)</f>
        <v>11702.212343909314</v>
      </c>
      <c r="C104" s="153">
        <f t="shared" si="115"/>
        <v>12251.69995697682</v>
      </c>
      <c r="D104" s="153">
        <f t="shared" si="115"/>
        <v>11580.317793806682</v>
      </c>
      <c r="E104" s="153">
        <f t="shared" si="115"/>
        <v>12206.259157681625</v>
      </c>
      <c r="F104" s="153">
        <f t="shared" si="115"/>
        <v>11135.450580139222</v>
      </c>
      <c r="G104" s="153">
        <f t="shared" si="115"/>
        <v>10982.845821677849</v>
      </c>
      <c r="H104" s="153">
        <f t="shared" si="115"/>
        <v>10527.838359405967</v>
      </c>
      <c r="I104" s="153">
        <f t="shared" si="115"/>
        <v>9697.0221833609139</v>
      </c>
      <c r="J104" s="153">
        <f t="shared" si="115"/>
        <v>11104.319573134781</v>
      </c>
      <c r="K104" s="153">
        <f t="shared" si="115"/>
        <v>10609.154737353447</v>
      </c>
      <c r="L104" s="153">
        <f t="shared" si="115"/>
        <v>11890.841386541917</v>
      </c>
      <c r="M104" s="153">
        <f t="shared" si="115"/>
        <v>9653.0178522449496</v>
      </c>
      <c r="N104" s="153">
        <f t="shared" si="115"/>
        <v>10490.171035677882</v>
      </c>
      <c r="O104" s="153">
        <f t="shared" si="115"/>
        <v>11580.05937508098</v>
      </c>
      <c r="P104" s="153">
        <f t="shared" si="115"/>
        <v>9314.4830935513855</v>
      </c>
      <c r="Q104" s="153">
        <f t="shared" si="115"/>
        <v>10504.798744616526</v>
      </c>
      <c r="R104" s="153">
        <f t="shared" ref="R104:V104" si="116">SUM(R105:R108)</f>
        <v>10749.76278184237</v>
      </c>
      <c r="S104" s="153">
        <f t="shared" si="116"/>
        <v>10782.525808853539</v>
      </c>
      <c r="T104" s="153">
        <f t="shared" si="116"/>
        <v>10836.313840553106</v>
      </c>
      <c r="U104" s="153">
        <f t="shared" si="116"/>
        <v>10258.243746379543</v>
      </c>
      <c r="V104" s="153">
        <f t="shared" si="116"/>
        <v>10445.995185787426</v>
      </c>
      <c r="W104" s="153">
        <f t="shared" ref="W104:Y104" si="117">SUM(W105:W108)</f>
        <v>11624.721981235853</v>
      </c>
      <c r="X104" s="153">
        <f t="shared" si="117"/>
        <v>10002.559334505577</v>
      </c>
      <c r="Y104" s="153">
        <f t="shared" si="117"/>
        <v>10016.575016012468</v>
      </c>
      <c r="DA104" s="217" t="s">
        <v>278</v>
      </c>
    </row>
    <row r="105" spans="1:105" ht="12" customHeight="1" x14ac:dyDescent="0.25">
      <c r="A105" s="97" t="s">
        <v>57</v>
      </c>
      <c r="B105" s="74">
        <v>10225.568582678339</v>
      </c>
      <c r="C105" s="74">
        <v>10811.004608309255</v>
      </c>
      <c r="D105" s="74">
        <v>10152.670686034076</v>
      </c>
      <c r="E105" s="74">
        <v>10747.722864595087</v>
      </c>
      <c r="F105" s="74">
        <v>9564.7757578907986</v>
      </c>
      <c r="G105" s="74">
        <v>9364.8061189590499</v>
      </c>
      <c r="H105" s="74">
        <v>8843.3924776685035</v>
      </c>
      <c r="I105" s="74">
        <v>8065.5260579976766</v>
      </c>
      <c r="J105" s="74">
        <v>9483.1254312916608</v>
      </c>
      <c r="K105" s="74">
        <v>8933.9410745408513</v>
      </c>
      <c r="L105" s="74">
        <v>10240.929680716938</v>
      </c>
      <c r="M105" s="74">
        <v>8076.2163320466261</v>
      </c>
      <c r="N105" s="74">
        <v>8826.6030625161384</v>
      </c>
      <c r="O105" s="74">
        <v>9913.2176134068486</v>
      </c>
      <c r="P105" s="74">
        <v>7598.6521766147043</v>
      </c>
      <c r="Q105" s="74">
        <v>8768.2004993673108</v>
      </c>
      <c r="R105" s="74">
        <v>8978.3041798146351</v>
      </c>
      <c r="S105" s="74">
        <v>9021.1732440106243</v>
      </c>
      <c r="T105" s="74">
        <v>9071.4210713253433</v>
      </c>
      <c r="U105" s="74">
        <v>8451.5146845822946</v>
      </c>
      <c r="V105" s="74">
        <v>8818.9842758083178</v>
      </c>
      <c r="W105" s="74">
        <v>9992.8661523325591</v>
      </c>
      <c r="X105" s="74">
        <v>8678.8640497306678</v>
      </c>
      <c r="Y105" s="74">
        <v>8747.286852418827</v>
      </c>
      <c r="DA105" s="90" t="s">
        <v>279</v>
      </c>
    </row>
    <row r="106" spans="1:105" ht="12" customHeight="1" x14ac:dyDescent="0.25">
      <c r="A106" s="97" t="s">
        <v>56</v>
      </c>
      <c r="B106" s="74">
        <v>5.4945361416815537</v>
      </c>
      <c r="C106" s="74">
        <v>7.1892398256120265</v>
      </c>
      <c r="D106" s="74">
        <v>8.9018879008582523</v>
      </c>
      <c r="E106" s="74">
        <v>24.839500595513901</v>
      </c>
      <c r="F106" s="74">
        <v>11.883740468916233</v>
      </c>
      <c r="G106" s="74">
        <v>15.894631345398647</v>
      </c>
      <c r="H106" s="74">
        <v>38.369131161144217</v>
      </c>
      <c r="I106" s="74">
        <v>18.800831020858126</v>
      </c>
      <c r="J106" s="74">
        <v>23.010857683802595</v>
      </c>
      <c r="K106" s="74">
        <v>27.32098130508485</v>
      </c>
      <c r="L106" s="74">
        <v>40.20271574307759</v>
      </c>
      <c r="M106" s="74">
        <v>32.768508909973598</v>
      </c>
      <c r="N106" s="74">
        <v>35.387611427162931</v>
      </c>
      <c r="O106" s="74">
        <v>39.865952999691743</v>
      </c>
      <c r="P106" s="74">
        <v>34.603940439835881</v>
      </c>
      <c r="Q106" s="74">
        <v>54.371902001240151</v>
      </c>
      <c r="R106" s="74">
        <v>51.379653740079064</v>
      </c>
      <c r="S106" s="74">
        <v>52.601129119077392</v>
      </c>
      <c r="T106" s="74">
        <v>53.41955638378883</v>
      </c>
      <c r="U106" s="74">
        <v>54.10179286027963</v>
      </c>
      <c r="V106" s="74">
        <v>83.352682906780217</v>
      </c>
      <c r="W106" s="74">
        <v>103.83399086827059</v>
      </c>
      <c r="X106" s="74">
        <v>124.39035138463343</v>
      </c>
      <c r="Y106" s="74">
        <v>124.95034332025402</v>
      </c>
      <c r="DA106" s="90" t="s">
        <v>280</v>
      </c>
    </row>
    <row r="107" spans="1:105" ht="12" customHeight="1" x14ac:dyDescent="0.25">
      <c r="A107" s="97" t="s">
        <v>55</v>
      </c>
      <c r="B107" s="74">
        <v>1242.1057955007389</v>
      </c>
      <c r="C107" s="74">
        <v>1203.7101142238025</v>
      </c>
      <c r="D107" s="74">
        <v>1193.7291899365055</v>
      </c>
      <c r="E107" s="74">
        <v>1192.0272453168907</v>
      </c>
      <c r="F107" s="74">
        <v>1310.9993185703729</v>
      </c>
      <c r="G107" s="74">
        <v>1346.4004037806899</v>
      </c>
      <c r="H107" s="74">
        <v>1394.9139257407644</v>
      </c>
      <c r="I107" s="74">
        <v>1364.906881080122</v>
      </c>
      <c r="J107" s="74">
        <v>1388.2391329735749</v>
      </c>
      <c r="K107" s="74">
        <v>1425.8241193478027</v>
      </c>
      <c r="L107" s="74">
        <v>1388.2507960869461</v>
      </c>
      <c r="M107" s="74">
        <v>1338.6153432285435</v>
      </c>
      <c r="N107" s="74">
        <v>1412.1861123846159</v>
      </c>
      <c r="O107" s="74">
        <v>1410.2023742645181</v>
      </c>
      <c r="P107" s="74">
        <v>1461.6063404599263</v>
      </c>
      <c r="Q107" s="74">
        <v>1452.7093578833701</v>
      </c>
      <c r="R107" s="74">
        <v>1487.6684514360406</v>
      </c>
      <c r="S107" s="74">
        <v>1478.5418038007565</v>
      </c>
      <c r="T107" s="74">
        <v>1484.5790835588202</v>
      </c>
      <c r="U107" s="74">
        <v>1530.2822083310996</v>
      </c>
      <c r="V107" s="74">
        <v>1307.8165989680897</v>
      </c>
      <c r="W107" s="74">
        <v>1296.6898014360352</v>
      </c>
      <c r="X107" s="74">
        <v>1026.1400017739666</v>
      </c>
      <c r="Y107" s="74">
        <v>973.24536049151243</v>
      </c>
      <c r="DA107" s="90" t="s">
        <v>281</v>
      </c>
    </row>
    <row r="108" spans="1:105" ht="12" customHeight="1" x14ac:dyDescent="0.25">
      <c r="A108" s="109" t="s">
        <v>54</v>
      </c>
      <c r="B108" s="77">
        <v>229.04342958855531</v>
      </c>
      <c r="C108" s="77">
        <v>229.79599461815073</v>
      </c>
      <c r="D108" s="77">
        <v>225.01602993524097</v>
      </c>
      <c r="E108" s="77">
        <v>241.66954717413279</v>
      </c>
      <c r="F108" s="77">
        <v>247.79176320913442</v>
      </c>
      <c r="G108" s="77">
        <v>255.74466759271201</v>
      </c>
      <c r="H108" s="77">
        <v>251.16282483555483</v>
      </c>
      <c r="I108" s="77">
        <v>247.78841326225708</v>
      </c>
      <c r="J108" s="77">
        <v>209.94415118574216</v>
      </c>
      <c r="K108" s="77">
        <v>222.06856215970831</v>
      </c>
      <c r="L108" s="77">
        <v>221.45819399495471</v>
      </c>
      <c r="M108" s="77">
        <v>205.41766805980572</v>
      </c>
      <c r="N108" s="77">
        <v>215.9942493499664</v>
      </c>
      <c r="O108" s="77">
        <v>216.77343440992277</v>
      </c>
      <c r="P108" s="77">
        <v>219.62063603691723</v>
      </c>
      <c r="Q108" s="77">
        <v>229.51698536460628</v>
      </c>
      <c r="R108" s="77">
        <v>232.41049685161462</v>
      </c>
      <c r="S108" s="77">
        <v>230.20963192308218</v>
      </c>
      <c r="T108" s="77">
        <v>226.89412928515372</v>
      </c>
      <c r="U108" s="77">
        <v>222.34506060586872</v>
      </c>
      <c r="V108" s="77">
        <v>235.84162810423905</v>
      </c>
      <c r="W108" s="77">
        <v>231.33203659898777</v>
      </c>
      <c r="X108" s="77">
        <v>173.16493161630902</v>
      </c>
      <c r="Y108" s="77">
        <v>171.09245978187494</v>
      </c>
      <c r="DA108" s="92" t="s">
        <v>282</v>
      </c>
    </row>
    <row r="109" spans="1:105" s="2" customFormat="1" ht="12" customHeight="1" x14ac:dyDescent="0.25">
      <c r="DA109" s="9"/>
    </row>
    <row r="110" spans="1:105" ht="12.95" customHeight="1" x14ac:dyDescent="0.25">
      <c r="A110" s="202" t="s">
        <v>65</v>
      </c>
      <c r="B110" s="203">
        <f t="shared" ref="B110:Q110" si="118">B78*1000000/B$6</f>
        <v>4675.5232230540714</v>
      </c>
      <c r="C110" s="203">
        <f t="shared" si="118"/>
        <v>4825.3614936152608</v>
      </c>
      <c r="D110" s="203">
        <f t="shared" si="118"/>
        <v>4353.3442888068748</v>
      </c>
      <c r="E110" s="203">
        <f t="shared" si="118"/>
        <v>4613.5078123748835</v>
      </c>
      <c r="F110" s="203">
        <f t="shared" si="118"/>
        <v>4537.1204623940521</v>
      </c>
      <c r="G110" s="203">
        <f t="shared" si="118"/>
        <v>4450.4408639921749</v>
      </c>
      <c r="H110" s="203">
        <f t="shared" si="118"/>
        <v>4116.13051346875</v>
      </c>
      <c r="I110" s="203">
        <f t="shared" si="118"/>
        <v>3576.1021276900206</v>
      </c>
      <c r="J110" s="203">
        <f t="shared" si="118"/>
        <v>4161.8567290673273</v>
      </c>
      <c r="K110" s="203">
        <f t="shared" si="118"/>
        <v>3829.6032616586504</v>
      </c>
      <c r="L110" s="203">
        <f t="shared" si="118"/>
        <v>4121.7199601220382</v>
      </c>
      <c r="M110" s="203">
        <f t="shared" si="118"/>
        <v>3301.927691757754</v>
      </c>
      <c r="N110" s="203">
        <f t="shared" si="118"/>
        <v>3448.8401395397264</v>
      </c>
      <c r="O110" s="203">
        <f t="shared" si="118"/>
        <v>3728.618218604011</v>
      </c>
      <c r="P110" s="203">
        <f t="shared" si="118"/>
        <v>2955.4166896821262</v>
      </c>
      <c r="Q110" s="203">
        <f t="shared" si="118"/>
        <v>3330.8639153643362</v>
      </c>
      <c r="R110" s="203">
        <f t="shared" ref="R110:V110" si="119">R78*1000000/R$6</f>
        <v>3263.6381664111509</v>
      </c>
      <c r="S110" s="203">
        <f t="shared" si="119"/>
        <v>3216.7874623501739</v>
      </c>
      <c r="T110" s="203">
        <f t="shared" si="119"/>
        <v>3147.7444494492715</v>
      </c>
      <c r="U110" s="203">
        <f t="shared" si="119"/>
        <v>2794.7158319951559</v>
      </c>
      <c r="V110" s="203">
        <f t="shared" si="119"/>
        <v>2853.8777774721648</v>
      </c>
      <c r="W110" s="203">
        <f t="shared" ref="W110:Y110" si="120">W78*1000000/W$6</f>
        <v>3012.1035777234765</v>
      </c>
      <c r="X110" s="203">
        <f t="shared" si="120"/>
        <v>2467.1099569065982</v>
      </c>
      <c r="Y110" s="203">
        <f t="shared" si="120"/>
        <v>2381.9730558265787</v>
      </c>
      <c r="DA110" s="216" t="s">
        <v>283</v>
      </c>
    </row>
    <row r="111" spans="1:105" ht="12" customHeight="1" x14ac:dyDescent="0.25">
      <c r="A111" s="208" t="s">
        <v>39</v>
      </c>
      <c r="B111" s="192">
        <f t="shared" ref="B111:Q111" si="121">B79*1000000/B$6</f>
        <v>4675.5232230540714</v>
      </c>
      <c r="C111" s="192">
        <f t="shared" si="121"/>
        <v>4825.3614936152608</v>
      </c>
      <c r="D111" s="192">
        <f t="shared" si="121"/>
        <v>4353.3442888068748</v>
      </c>
      <c r="E111" s="192">
        <f t="shared" si="121"/>
        <v>4613.5078123748835</v>
      </c>
      <c r="F111" s="192">
        <f t="shared" si="121"/>
        <v>4537.1204623940521</v>
      </c>
      <c r="G111" s="192">
        <f t="shared" si="121"/>
        <v>4450.4408639921749</v>
      </c>
      <c r="H111" s="192">
        <f t="shared" si="121"/>
        <v>4116.13051346875</v>
      </c>
      <c r="I111" s="192">
        <f t="shared" si="121"/>
        <v>3576.1021276900206</v>
      </c>
      <c r="J111" s="192">
        <f t="shared" si="121"/>
        <v>4161.8567290673273</v>
      </c>
      <c r="K111" s="192">
        <f t="shared" si="121"/>
        <v>3829.6032616586504</v>
      </c>
      <c r="L111" s="192">
        <f t="shared" si="121"/>
        <v>4121.7199601220382</v>
      </c>
      <c r="M111" s="192">
        <f t="shared" si="121"/>
        <v>3301.927691757754</v>
      </c>
      <c r="N111" s="192">
        <f t="shared" si="121"/>
        <v>3448.8401395397264</v>
      </c>
      <c r="O111" s="192">
        <f t="shared" si="121"/>
        <v>3728.618218604011</v>
      </c>
      <c r="P111" s="192">
        <f t="shared" si="121"/>
        <v>2955.4166896821262</v>
      </c>
      <c r="Q111" s="192">
        <f t="shared" si="121"/>
        <v>3330.8639153643362</v>
      </c>
      <c r="R111" s="192">
        <f t="shared" ref="R111:V111" si="122">R79*1000000/R$6</f>
        <v>3263.6381664111509</v>
      </c>
      <c r="S111" s="192">
        <f t="shared" si="122"/>
        <v>3216.7874623501739</v>
      </c>
      <c r="T111" s="192">
        <f t="shared" si="122"/>
        <v>3147.7444494492715</v>
      </c>
      <c r="U111" s="192">
        <f t="shared" si="122"/>
        <v>2794.7158319951559</v>
      </c>
      <c r="V111" s="192">
        <f t="shared" si="122"/>
        <v>2853.8777774721648</v>
      </c>
      <c r="W111" s="192">
        <f t="shared" ref="W111:Y111" si="123">W79*1000000/W$6</f>
        <v>3012.1035777234765</v>
      </c>
      <c r="X111" s="192">
        <f t="shared" si="123"/>
        <v>2467.1099569065982</v>
      </c>
      <c r="Y111" s="192">
        <f t="shared" si="123"/>
        <v>2381.9730558265787</v>
      </c>
      <c r="DA111" s="213" t="s">
        <v>284</v>
      </c>
    </row>
    <row r="112" spans="1:105" ht="12" customHeight="1" x14ac:dyDescent="0.25">
      <c r="A112" s="97" t="s">
        <v>57</v>
      </c>
      <c r="B112" s="74">
        <f t="shared" ref="B112:Q112" si="124">B80*1000000/B$6</f>
        <v>4436.717691220887</v>
      </c>
      <c r="C112" s="74">
        <f t="shared" si="124"/>
        <v>4586.3883448295901</v>
      </c>
      <c r="D112" s="74">
        <f t="shared" si="124"/>
        <v>4117.081435087096</v>
      </c>
      <c r="E112" s="74">
        <f t="shared" si="124"/>
        <v>4371.0109686056412</v>
      </c>
      <c r="F112" s="74">
        <f t="shared" si="124"/>
        <v>4245.1244313227953</v>
      </c>
      <c r="G112" s="74">
        <f t="shared" si="124"/>
        <v>4145.7398783058325</v>
      </c>
      <c r="H112" s="74">
        <f t="shared" si="124"/>
        <v>3794.9783539032228</v>
      </c>
      <c r="I112" s="74">
        <f t="shared" si="124"/>
        <v>3264.9986088474229</v>
      </c>
      <c r="J112" s="74">
        <f t="shared" si="124"/>
        <v>3821.7919175954894</v>
      </c>
      <c r="K112" s="74">
        <f t="shared" si="124"/>
        <v>3478.1204062426596</v>
      </c>
      <c r="L112" s="74">
        <f t="shared" si="124"/>
        <v>3776.6367443008048</v>
      </c>
      <c r="M112" s="74">
        <f t="shared" si="124"/>
        <v>2970.8489245787955</v>
      </c>
      <c r="N112" s="74">
        <f t="shared" si="124"/>
        <v>3104.7718685063383</v>
      </c>
      <c r="O112" s="74">
        <f t="shared" si="124"/>
        <v>3392.4885179716225</v>
      </c>
      <c r="P112" s="74">
        <f t="shared" si="124"/>
        <v>2609.1613477839619</v>
      </c>
      <c r="Q112" s="74">
        <f t="shared" si="124"/>
        <v>2991.0872155032143</v>
      </c>
      <c r="R112" s="74">
        <f t="shared" ref="R112:V112" si="125">R80*1000000/R$6</f>
        <v>2920.0338721130815</v>
      </c>
      <c r="S112" s="74">
        <f t="shared" si="125"/>
        <v>2886.691487321466</v>
      </c>
      <c r="T112" s="74">
        <f t="shared" si="125"/>
        <v>2825.4472556812002</v>
      </c>
      <c r="U112" s="74">
        <f t="shared" si="125"/>
        <v>2468.9450448276771</v>
      </c>
      <c r="V112" s="74">
        <f t="shared" si="125"/>
        <v>2579.4496000111158</v>
      </c>
      <c r="W112" s="74">
        <f t="shared" ref="W112:Y112" si="126">W80*1000000/W$6</f>
        <v>2734.2176977236586</v>
      </c>
      <c r="X112" s="74">
        <f t="shared" si="126"/>
        <v>2251.1910743839958</v>
      </c>
      <c r="Y112" s="74">
        <f t="shared" si="126"/>
        <v>2180.7832957639853</v>
      </c>
      <c r="DA112" s="90" t="s">
        <v>285</v>
      </c>
    </row>
    <row r="113" spans="1:105" ht="12" customHeight="1" x14ac:dyDescent="0.25">
      <c r="A113" s="97" t="s">
        <v>56</v>
      </c>
      <c r="B113" s="74">
        <f t="shared" ref="B113:Q113" si="127">B81*1000000/B$6</f>
        <v>0</v>
      </c>
      <c r="C113" s="74">
        <f t="shared" si="127"/>
        <v>0</v>
      </c>
      <c r="D113" s="74">
        <f t="shared" si="127"/>
        <v>0</v>
      </c>
      <c r="E113" s="74">
        <f t="shared" si="127"/>
        <v>0</v>
      </c>
      <c r="F113" s="74">
        <f t="shared" si="127"/>
        <v>0</v>
      </c>
      <c r="G113" s="74">
        <f t="shared" si="127"/>
        <v>0</v>
      </c>
      <c r="H113" s="74">
        <f t="shared" si="127"/>
        <v>0</v>
      </c>
      <c r="I113" s="74">
        <f t="shared" si="127"/>
        <v>0</v>
      </c>
      <c r="J113" s="74">
        <f t="shared" si="127"/>
        <v>0</v>
      </c>
      <c r="K113" s="74">
        <f t="shared" si="127"/>
        <v>0</v>
      </c>
      <c r="L113" s="74">
        <f t="shared" si="127"/>
        <v>0</v>
      </c>
      <c r="M113" s="74">
        <f t="shared" si="127"/>
        <v>0</v>
      </c>
      <c r="N113" s="74">
        <f t="shared" si="127"/>
        <v>0</v>
      </c>
      <c r="O113" s="74">
        <f t="shared" si="127"/>
        <v>0</v>
      </c>
      <c r="P113" s="74">
        <f t="shared" si="127"/>
        <v>0</v>
      </c>
      <c r="Q113" s="74">
        <f t="shared" si="127"/>
        <v>0</v>
      </c>
      <c r="R113" s="74">
        <f t="shared" ref="R113:V113" si="128">R81*1000000/R$6</f>
        <v>0</v>
      </c>
      <c r="S113" s="74">
        <f t="shared" si="128"/>
        <v>0</v>
      </c>
      <c r="T113" s="74">
        <f t="shared" si="128"/>
        <v>0</v>
      </c>
      <c r="U113" s="74">
        <f t="shared" si="128"/>
        <v>0</v>
      </c>
      <c r="V113" s="74">
        <f t="shared" si="128"/>
        <v>0</v>
      </c>
      <c r="W113" s="74">
        <f t="shared" ref="W113:Y113" si="129">W81*1000000/W$6</f>
        <v>0</v>
      </c>
      <c r="X113" s="74">
        <f t="shared" si="129"/>
        <v>0</v>
      </c>
      <c r="Y113" s="74">
        <f t="shared" si="129"/>
        <v>0</v>
      </c>
      <c r="DA113" s="90" t="s">
        <v>286</v>
      </c>
    </row>
    <row r="114" spans="1:105" ht="12" customHeight="1" x14ac:dyDescent="0.25">
      <c r="A114" s="97" t="s">
        <v>55</v>
      </c>
      <c r="B114" s="74">
        <f t="shared" ref="B114:Q114" si="130">B82*1000000/B$6</f>
        <v>218.9740286541228</v>
      </c>
      <c r="C114" s="74">
        <f t="shared" si="130"/>
        <v>218.12324697423912</v>
      </c>
      <c r="D114" s="74">
        <f t="shared" si="130"/>
        <v>215.46623095613907</v>
      </c>
      <c r="E114" s="74">
        <f t="shared" si="130"/>
        <v>220.17749926870212</v>
      </c>
      <c r="F114" s="74">
        <f t="shared" si="130"/>
        <v>267.21161700941917</v>
      </c>
      <c r="G114" s="74">
        <f t="shared" si="130"/>
        <v>279.09327118463028</v>
      </c>
      <c r="H114" s="74">
        <f t="shared" si="130"/>
        <v>294.37063161788484</v>
      </c>
      <c r="I114" s="74">
        <f t="shared" si="130"/>
        <v>284.05801537096318</v>
      </c>
      <c r="J114" s="74">
        <f t="shared" si="130"/>
        <v>318.87734108299725</v>
      </c>
      <c r="K114" s="74">
        <f t="shared" si="130"/>
        <v>327.8035697432926</v>
      </c>
      <c r="L114" s="74">
        <f t="shared" si="130"/>
        <v>320.91863808336501</v>
      </c>
      <c r="M114" s="74">
        <f t="shared" si="130"/>
        <v>309.03647912063508</v>
      </c>
      <c r="N114" s="74">
        <f t="shared" si="130"/>
        <v>320.26093917594659</v>
      </c>
      <c r="O114" s="74">
        <f t="shared" si="130"/>
        <v>312.6191341350771</v>
      </c>
      <c r="P114" s="74">
        <f t="shared" si="130"/>
        <v>322.26169102753789</v>
      </c>
      <c r="Q114" s="74">
        <f t="shared" si="130"/>
        <v>315.70295050892179</v>
      </c>
      <c r="R114" s="74">
        <f t="shared" ref="R114:V114" si="131">R82*1000000/R$6</f>
        <v>318.38858381736406</v>
      </c>
      <c r="S114" s="74">
        <f t="shared" si="131"/>
        <v>306.67943399363361</v>
      </c>
      <c r="T114" s="74">
        <f t="shared" si="131"/>
        <v>300.74561900484042</v>
      </c>
      <c r="U114" s="74">
        <f t="shared" si="131"/>
        <v>305.94775253768842</v>
      </c>
      <c r="V114" s="74">
        <f t="shared" si="131"/>
        <v>253.71483691359464</v>
      </c>
      <c r="W114" s="74">
        <f t="shared" ref="W114:Y114" si="132">W82*1000000/W$6</f>
        <v>257.56716928336243</v>
      </c>
      <c r="X114" s="74">
        <f t="shared" si="132"/>
        <v>198.34764222345783</v>
      </c>
      <c r="Y114" s="74">
        <f t="shared" si="132"/>
        <v>184.98319973358866</v>
      </c>
      <c r="DA114" s="90" t="s">
        <v>287</v>
      </c>
    </row>
    <row r="115" spans="1:105" ht="12" customHeight="1" x14ac:dyDescent="0.25">
      <c r="A115" s="107" t="s">
        <v>54</v>
      </c>
      <c r="B115" s="193">
        <f t="shared" ref="B115:Q115" si="133">B83*1000000/B$6</f>
        <v>19.831503179062345</v>
      </c>
      <c r="C115" s="193">
        <f t="shared" si="133"/>
        <v>20.849901811431408</v>
      </c>
      <c r="D115" s="193">
        <f t="shared" si="133"/>
        <v>20.796622763639927</v>
      </c>
      <c r="E115" s="193">
        <f t="shared" si="133"/>
        <v>22.319344500540485</v>
      </c>
      <c r="F115" s="193">
        <f t="shared" si="133"/>
        <v>24.784414061837808</v>
      </c>
      <c r="G115" s="193">
        <f t="shared" si="133"/>
        <v>25.607714501711374</v>
      </c>
      <c r="H115" s="193">
        <f t="shared" si="133"/>
        <v>26.781527947642179</v>
      </c>
      <c r="I115" s="193">
        <f t="shared" si="133"/>
        <v>27.045503471634881</v>
      </c>
      <c r="J115" s="193">
        <f t="shared" si="133"/>
        <v>21.187470388840403</v>
      </c>
      <c r="K115" s="193">
        <f t="shared" si="133"/>
        <v>23.67928567269783</v>
      </c>
      <c r="L115" s="193">
        <f t="shared" si="133"/>
        <v>24.164577737868761</v>
      </c>
      <c r="M115" s="193">
        <f t="shared" si="133"/>
        <v>22.042288058323258</v>
      </c>
      <c r="N115" s="193">
        <f t="shared" si="133"/>
        <v>23.807331857441334</v>
      </c>
      <c r="O115" s="193">
        <f t="shared" si="133"/>
        <v>23.510566497312137</v>
      </c>
      <c r="P115" s="193">
        <f t="shared" si="133"/>
        <v>23.993650870626585</v>
      </c>
      <c r="Q115" s="193">
        <f t="shared" si="133"/>
        <v>24.073749352200146</v>
      </c>
      <c r="R115" s="193">
        <f t="shared" ref="R115:V115" si="134">R83*1000000/R$6</f>
        <v>25.215710480705489</v>
      </c>
      <c r="S115" s="193">
        <f t="shared" si="134"/>
        <v>23.416541035074331</v>
      </c>
      <c r="T115" s="193">
        <f t="shared" si="134"/>
        <v>21.551574763230686</v>
      </c>
      <c r="U115" s="193">
        <f t="shared" si="134"/>
        <v>19.823034629790175</v>
      </c>
      <c r="V115" s="193">
        <f t="shared" si="134"/>
        <v>20.713340547454813</v>
      </c>
      <c r="W115" s="193">
        <f t="shared" ref="W115:Y115" si="135">W83*1000000/W$6</f>
        <v>20.318710716455389</v>
      </c>
      <c r="X115" s="193">
        <f t="shared" si="135"/>
        <v>17.571240299144844</v>
      </c>
      <c r="Y115" s="193">
        <f t="shared" si="135"/>
        <v>16.206560329004883</v>
      </c>
      <c r="DA115" s="214" t="s">
        <v>288</v>
      </c>
    </row>
    <row r="116" spans="1:105" ht="12" customHeight="1" x14ac:dyDescent="0.25">
      <c r="A116" s="209" t="s">
        <v>58</v>
      </c>
      <c r="B116" s="77">
        <f t="shared" ref="B116:Q116" si="136">B84*1000000/B$6</f>
        <v>0</v>
      </c>
      <c r="C116" s="77">
        <f t="shared" si="136"/>
        <v>0</v>
      </c>
      <c r="D116" s="77">
        <f t="shared" si="136"/>
        <v>0</v>
      </c>
      <c r="E116" s="77">
        <f t="shared" si="136"/>
        <v>0</v>
      </c>
      <c r="F116" s="77">
        <f t="shared" si="136"/>
        <v>0</v>
      </c>
      <c r="G116" s="77">
        <f t="shared" si="136"/>
        <v>0</v>
      </c>
      <c r="H116" s="77">
        <f t="shared" si="136"/>
        <v>0</v>
      </c>
      <c r="I116" s="77">
        <f t="shared" si="136"/>
        <v>0</v>
      </c>
      <c r="J116" s="77">
        <f t="shared" si="136"/>
        <v>0</v>
      </c>
      <c r="K116" s="77">
        <f t="shared" si="136"/>
        <v>0</v>
      </c>
      <c r="L116" s="77">
        <f t="shared" si="136"/>
        <v>0</v>
      </c>
      <c r="M116" s="77">
        <f t="shared" si="136"/>
        <v>0</v>
      </c>
      <c r="N116" s="77">
        <f t="shared" si="136"/>
        <v>0</v>
      </c>
      <c r="O116" s="77">
        <f t="shared" si="136"/>
        <v>0</v>
      </c>
      <c r="P116" s="77">
        <f t="shared" si="136"/>
        <v>0</v>
      </c>
      <c r="Q116" s="77">
        <f t="shared" si="136"/>
        <v>0</v>
      </c>
      <c r="R116" s="77">
        <f t="shared" ref="R116:V116" si="137">R84*1000000/R$6</f>
        <v>0</v>
      </c>
      <c r="S116" s="77">
        <f t="shared" si="137"/>
        <v>0</v>
      </c>
      <c r="T116" s="77">
        <f t="shared" si="137"/>
        <v>0</v>
      </c>
      <c r="U116" s="77">
        <f t="shared" si="137"/>
        <v>0</v>
      </c>
      <c r="V116" s="77">
        <f t="shared" si="137"/>
        <v>0</v>
      </c>
      <c r="W116" s="77">
        <f t="shared" ref="W116:Y116" si="138">W84*1000000/W$6</f>
        <v>0</v>
      </c>
      <c r="X116" s="77">
        <f t="shared" si="138"/>
        <v>0</v>
      </c>
      <c r="Y116" s="77">
        <f t="shared" si="138"/>
        <v>0</v>
      </c>
      <c r="DA116" s="92" t="s">
        <v>289</v>
      </c>
    </row>
    <row r="118" spans="1:105" ht="12.95" customHeight="1" x14ac:dyDescent="0.25">
      <c r="A118" s="23" t="s">
        <v>48</v>
      </c>
      <c r="B118" s="206">
        <f t="shared" ref="B118:Q118" si="139">IF(B104=0,"",B104/B97)</f>
        <v>0.50912997733886411</v>
      </c>
      <c r="C118" s="206">
        <f t="shared" si="139"/>
        <v>0.51374129009438552</v>
      </c>
      <c r="D118" s="206">
        <f t="shared" si="139"/>
        <v>0.52347544406966906</v>
      </c>
      <c r="E118" s="206">
        <f t="shared" si="139"/>
        <v>0.52532327471755191</v>
      </c>
      <c r="F118" s="206">
        <f t="shared" si="139"/>
        <v>0.52125006305805699</v>
      </c>
      <c r="G118" s="206">
        <f t="shared" si="139"/>
        <v>0.52633833600314572</v>
      </c>
      <c r="H118" s="206">
        <f t="shared" si="139"/>
        <v>0.53570916715836325</v>
      </c>
      <c r="I118" s="206">
        <f t="shared" si="139"/>
        <v>0.5449725882983335</v>
      </c>
      <c r="J118" s="206">
        <f t="shared" si="139"/>
        <v>0.54831778654197172</v>
      </c>
      <c r="K118" s="206">
        <f t="shared" si="139"/>
        <v>0.56085157959642418</v>
      </c>
      <c r="L118" s="206">
        <f t="shared" si="139"/>
        <v>0.56842559449706087</v>
      </c>
      <c r="M118" s="206">
        <f t="shared" si="139"/>
        <v>0.57932233108614428</v>
      </c>
      <c r="N118" s="206">
        <f t="shared" si="139"/>
        <v>0.59291956834890047</v>
      </c>
      <c r="O118" s="206">
        <f t="shared" si="139"/>
        <v>0.60566618262417571</v>
      </c>
      <c r="P118" s="206">
        <f t="shared" si="139"/>
        <v>0.61411262943281575</v>
      </c>
      <c r="Q118" s="206">
        <f t="shared" si="139"/>
        <v>0.62104016110668092</v>
      </c>
      <c r="R118" s="206">
        <f t="shared" ref="R118:V118" si="140">IF(R104=0,"",R104/R97)</f>
        <v>0.63497369141542359</v>
      </c>
      <c r="S118" s="206">
        <f t="shared" si="140"/>
        <v>0.64947451143579227</v>
      </c>
      <c r="T118" s="206">
        <f t="shared" si="140"/>
        <v>0.66636010773447685</v>
      </c>
      <c r="U118" s="206">
        <f t="shared" si="140"/>
        <v>0.68937769305799779</v>
      </c>
      <c r="V118" s="206">
        <f t="shared" si="140"/>
        <v>0.70505512435632134</v>
      </c>
      <c r="W118" s="206">
        <f t="shared" ref="W118:Y118" si="141">IF(W104=0,"",W104/W97)</f>
        <v>0.72874458464326086</v>
      </c>
      <c r="X118" s="206">
        <f t="shared" si="141"/>
        <v>0.75796942549970392</v>
      </c>
      <c r="Y118" s="206">
        <f t="shared" si="141"/>
        <v>0.77887519050355847</v>
      </c>
      <c r="DA118" s="218" t="s">
        <v>290</v>
      </c>
    </row>
    <row r="119" spans="1:105" ht="12" customHeight="1" x14ac:dyDescent="0.25">
      <c r="A119" s="97" t="s">
        <v>57</v>
      </c>
      <c r="B119" s="199">
        <f t="shared" ref="B119:Q119" si="142">IF(B105=0,"",B105/B98)</f>
        <v>0.49703301028112545</v>
      </c>
      <c r="C119" s="199">
        <f t="shared" si="142"/>
        <v>0.50269564996284011</v>
      </c>
      <c r="D119" s="199">
        <f t="shared" si="142"/>
        <v>0.5123383269893651</v>
      </c>
      <c r="E119" s="199">
        <f t="shared" si="142"/>
        <v>0.51390859228553532</v>
      </c>
      <c r="F119" s="199">
        <f t="shared" si="142"/>
        <v>0.50772743098672624</v>
      </c>
      <c r="G119" s="199">
        <f t="shared" si="142"/>
        <v>0.51214864431901752</v>
      </c>
      <c r="H119" s="199">
        <f t="shared" si="142"/>
        <v>0.52005034933710748</v>
      </c>
      <c r="I119" s="199">
        <f t="shared" si="142"/>
        <v>0.52966320085252916</v>
      </c>
      <c r="J119" s="199">
        <f t="shared" si="142"/>
        <v>0.53573959247266023</v>
      </c>
      <c r="K119" s="199">
        <f t="shared" si="142"/>
        <v>0.54772313536930795</v>
      </c>
      <c r="L119" s="199">
        <f t="shared" si="142"/>
        <v>0.55685672116962825</v>
      </c>
      <c r="M119" s="199">
        <f t="shared" si="142"/>
        <v>0.56638430767100711</v>
      </c>
      <c r="N119" s="199">
        <f t="shared" si="142"/>
        <v>0.58117615647260845</v>
      </c>
      <c r="O119" s="199">
        <f t="shared" si="142"/>
        <v>0.59538437146221923</v>
      </c>
      <c r="P119" s="199">
        <f t="shared" si="142"/>
        <v>0.6014015059209975</v>
      </c>
      <c r="Q119" s="199">
        <f t="shared" si="142"/>
        <v>0.60872522451482403</v>
      </c>
      <c r="R119" s="199">
        <f t="shared" ref="R119:V119" si="143">IF(R105=0,"",R105/R98)</f>
        <v>0.62361227535532948</v>
      </c>
      <c r="S119" s="199">
        <f t="shared" si="143"/>
        <v>0.63838489850673208</v>
      </c>
      <c r="T119" s="199">
        <f t="shared" si="143"/>
        <v>0.65564550684915668</v>
      </c>
      <c r="U119" s="199">
        <f t="shared" si="143"/>
        <v>0.67921266524556678</v>
      </c>
      <c r="V119" s="199">
        <f t="shared" si="143"/>
        <v>0.69414718946981235</v>
      </c>
      <c r="W119" s="199">
        <f t="shared" ref="W119:Y119" si="144">IF(W105=0,"",W105/W98)</f>
        <v>0.71940930997678154</v>
      </c>
      <c r="X119" s="199">
        <f t="shared" si="144"/>
        <v>0.74868359578348986</v>
      </c>
      <c r="Y119" s="199">
        <f t="shared" si="144"/>
        <v>0.77061157362088795</v>
      </c>
      <c r="DA119" s="59" t="s">
        <v>291</v>
      </c>
    </row>
    <row r="120" spans="1:105" ht="12" customHeight="1" x14ac:dyDescent="0.25">
      <c r="A120" s="97" t="s">
        <v>56</v>
      </c>
      <c r="B120" s="200">
        <f t="shared" ref="B120:Q120" si="145">IF(B106=0,"",B106/B99)</f>
        <v>1.9429532402555634</v>
      </c>
      <c r="C120" s="200">
        <f t="shared" si="145"/>
        <v>2.0634574257047293</v>
      </c>
      <c r="D120" s="200">
        <f t="shared" si="145"/>
        <v>2.1668448553778612</v>
      </c>
      <c r="E120" s="200">
        <f t="shared" si="145"/>
        <v>2.2870503320141102</v>
      </c>
      <c r="F120" s="200">
        <f t="shared" si="145"/>
        <v>2.4280982352082714</v>
      </c>
      <c r="G120" s="200">
        <f t="shared" si="145"/>
        <v>2.6428195176057572</v>
      </c>
      <c r="H120" s="200">
        <f t="shared" si="145"/>
        <v>2.870810746314485</v>
      </c>
      <c r="I120" s="200">
        <f t="shared" si="145"/>
        <v>3.0058087453998388</v>
      </c>
      <c r="J120" s="200">
        <f t="shared" si="145"/>
        <v>3.0919312839161921</v>
      </c>
      <c r="K120" s="200">
        <f t="shared" si="145"/>
        <v>3.1985563266762775</v>
      </c>
      <c r="L120" s="200">
        <f t="shared" si="145"/>
        <v>3.3146414623610903</v>
      </c>
      <c r="M120" s="200">
        <f t="shared" si="145"/>
        <v>3.4217340411645325</v>
      </c>
      <c r="N120" s="200">
        <f t="shared" si="145"/>
        <v>3.574787148504047</v>
      </c>
      <c r="O120" s="200">
        <f t="shared" si="145"/>
        <v>3.779864993492617</v>
      </c>
      <c r="P120" s="200">
        <f t="shared" si="145"/>
        <v>3.9639504418267091</v>
      </c>
      <c r="Q120" s="200">
        <f t="shared" si="145"/>
        <v>4.1059433856496605</v>
      </c>
      <c r="R120" s="200">
        <f t="shared" ref="R120:V120" si="146">IF(R106=0,"",R106/R99)</f>
        <v>4.2389593022940604</v>
      </c>
      <c r="S120" s="200">
        <f t="shared" si="146"/>
        <v>4.3534097155724929</v>
      </c>
      <c r="T120" s="200">
        <f t="shared" si="146"/>
        <v>4.4510785868923746</v>
      </c>
      <c r="U120" s="200">
        <f t="shared" si="146"/>
        <v>4.5463918646138293</v>
      </c>
      <c r="V120" s="200">
        <f t="shared" si="146"/>
        <v>4.611875767116878</v>
      </c>
      <c r="W120" s="200">
        <f t="shared" ref="W120:Y120" si="147">IF(W106=0,"",W106/W99)</f>
        <v>4.6528692037907327</v>
      </c>
      <c r="X120" s="200">
        <f t="shared" si="147"/>
        <v>4.6801815468489476</v>
      </c>
      <c r="Y120" s="200">
        <f t="shared" si="147"/>
        <v>4.7053330711736958</v>
      </c>
      <c r="DA120" s="63" t="s">
        <v>292</v>
      </c>
    </row>
    <row r="121" spans="1:105" ht="12" customHeight="1" x14ac:dyDescent="0.25">
      <c r="A121" s="97" t="s">
        <v>55</v>
      </c>
      <c r="B121" s="200">
        <f t="shared" ref="B121:Q121" si="148">IF(B107=0,"",B107/B100)</f>
        <v>0.59561524755069162</v>
      </c>
      <c r="C121" s="200">
        <f t="shared" si="148"/>
        <v>0.59769875771294201</v>
      </c>
      <c r="D121" s="200">
        <f t="shared" si="148"/>
        <v>0.60162835615303423</v>
      </c>
      <c r="E121" s="200">
        <f t="shared" si="148"/>
        <v>0.60471390570183026</v>
      </c>
      <c r="F121" s="200">
        <f t="shared" si="148"/>
        <v>0.60406821007934275</v>
      </c>
      <c r="G121" s="200">
        <f t="shared" si="148"/>
        <v>0.60768364471769243</v>
      </c>
      <c r="H121" s="200">
        <f t="shared" si="148"/>
        <v>0.61173706104235648</v>
      </c>
      <c r="I121" s="200">
        <f t="shared" si="148"/>
        <v>0.61739287954122557</v>
      </c>
      <c r="J121" s="200">
        <f t="shared" si="148"/>
        <v>0.61710956689439811</v>
      </c>
      <c r="K121" s="200">
        <f t="shared" si="148"/>
        <v>0.62395436138518201</v>
      </c>
      <c r="L121" s="200">
        <f t="shared" si="148"/>
        <v>0.62945235286739887</v>
      </c>
      <c r="M121" s="200">
        <f t="shared" si="148"/>
        <v>0.63546346167288004</v>
      </c>
      <c r="N121" s="200">
        <f t="shared" si="148"/>
        <v>0.64397312824406461</v>
      </c>
      <c r="O121" s="200">
        <f t="shared" si="148"/>
        <v>0.65383184424344631</v>
      </c>
      <c r="P121" s="200">
        <f t="shared" si="148"/>
        <v>0.65891145513644722</v>
      </c>
      <c r="Q121" s="200">
        <f t="shared" si="148"/>
        <v>0.66631534278517579</v>
      </c>
      <c r="R121" s="200">
        <f t="shared" ref="R121:V121" si="149">IF(R107=0,"",R107/R100)</f>
        <v>0.67636170287253983</v>
      </c>
      <c r="S121" s="200">
        <f t="shared" si="149"/>
        <v>0.68926811499538021</v>
      </c>
      <c r="T121" s="200">
        <f t="shared" si="149"/>
        <v>0.7036790656939157</v>
      </c>
      <c r="U121" s="200">
        <f t="shared" si="149"/>
        <v>0.71776275557962632</v>
      </c>
      <c r="V121" s="200">
        <f t="shared" si="149"/>
        <v>0.73247394711259561</v>
      </c>
      <c r="W121" s="200">
        <f t="shared" ref="W121:Y121" si="150">IF(W107=0,"",W107/W100)</f>
        <v>0.74505508074380222</v>
      </c>
      <c r="X121" s="200">
        <f t="shared" si="150"/>
        <v>0.75842635927812152</v>
      </c>
      <c r="Y121" s="200">
        <f t="shared" si="150"/>
        <v>0.76996058419701652</v>
      </c>
      <c r="DA121" s="63" t="s">
        <v>293</v>
      </c>
    </row>
    <row r="122" spans="1:105" ht="12" customHeight="1" x14ac:dyDescent="0.25">
      <c r="A122" s="109" t="s">
        <v>54</v>
      </c>
      <c r="B122" s="201">
        <f t="shared" ref="B122:Q122" si="151">IF(B108=0,"",B108/B101)</f>
        <v>0.70853778504745901</v>
      </c>
      <c r="C122" s="201">
        <f t="shared" si="151"/>
        <v>0.70806647806973333</v>
      </c>
      <c r="D122" s="201">
        <f t="shared" si="151"/>
        <v>0.70898840100949567</v>
      </c>
      <c r="E122" s="201">
        <f t="shared" si="151"/>
        <v>0.71092271358445225</v>
      </c>
      <c r="F122" s="201">
        <f t="shared" si="151"/>
        <v>0.70921705592255091</v>
      </c>
      <c r="G122" s="201">
        <f t="shared" si="151"/>
        <v>0.71130406654594613</v>
      </c>
      <c r="H122" s="201">
        <f t="shared" si="151"/>
        <v>0.71018329719550388</v>
      </c>
      <c r="I122" s="201">
        <f t="shared" si="151"/>
        <v>0.71013393263126001</v>
      </c>
      <c r="J122" s="201">
        <f t="shared" si="151"/>
        <v>0.71509339252736315</v>
      </c>
      <c r="K122" s="201">
        <f t="shared" si="151"/>
        <v>0.71308957863674671</v>
      </c>
      <c r="L122" s="201">
        <f t="shared" si="151"/>
        <v>0.71280363845972117</v>
      </c>
      <c r="M122" s="201">
        <f t="shared" si="151"/>
        <v>0.71510220863006335</v>
      </c>
      <c r="N122" s="201">
        <f t="shared" si="151"/>
        <v>0.71499483482666248</v>
      </c>
      <c r="O122" s="201">
        <f t="shared" si="151"/>
        <v>0.71766738701125121</v>
      </c>
      <c r="P122" s="201">
        <f t="shared" si="151"/>
        <v>0.71880611839728925</v>
      </c>
      <c r="Q122" s="201">
        <f t="shared" si="151"/>
        <v>0.72359497489404245</v>
      </c>
      <c r="R122" s="201">
        <f t="shared" ref="R122:V122" si="152">IF(R108=0,"",R108/R101)</f>
        <v>0.72498912855675512</v>
      </c>
      <c r="S122" s="201">
        <f t="shared" si="152"/>
        <v>0.73430701826049138</v>
      </c>
      <c r="T122" s="201">
        <f t="shared" si="152"/>
        <v>0.7455142950903012</v>
      </c>
      <c r="U122" s="201">
        <f t="shared" si="152"/>
        <v>0.75777432952673929</v>
      </c>
      <c r="V122" s="201">
        <f t="shared" si="152"/>
        <v>0.76689420842923584</v>
      </c>
      <c r="W122" s="201">
        <f t="shared" ref="W122:Y122" si="153">IF(W108=0,"",W108/W101)</f>
        <v>0.77466391276740498</v>
      </c>
      <c r="X122" s="201">
        <f t="shared" si="153"/>
        <v>0.77033503951844251</v>
      </c>
      <c r="Y122" s="201">
        <f t="shared" si="153"/>
        <v>0.78254375235207896</v>
      </c>
      <c r="DA122" s="60" t="s">
        <v>294</v>
      </c>
    </row>
    <row r="123" spans="1:105" s="2" customFormat="1" ht="12" customHeight="1" x14ac:dyDescent="0.25">
      <c r="DA123" s="9"/>
    </row>
    <row r="124" spans="1:105" s="2" customFormat="1" ht="6.6" customHeight="1" x14ac:dyDescent="0.25">
      <c r="A124" s="175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X124" s="176"/>
      <c r="Y124" s="176"/>
      <c r="DA124" s="177"/>
    </row>
    <row r="125" spans="1:105" s="2" customFormat="1" ht="12" customHeight="1" x14ac:dyDescent="0.25">
      <c r="DA125" s="9"/>
    </row>
    <row r="126" spans="1:105" ht="12.95" customHeight="1" x14ac:dyDescent="0.25">
      <c r="A126" s="202" t="s">
        <v>64</v>
      </c>
      <c r="B126" s="203">
        <f t="shared" ref="B126:Q126" si="154">IF(B96=0,0,B96/B$19)</f>
        <v>204.16926250496081</v>
      </c>
      <c r="C126" s="203">
        <f t="shared" si="154"/>
        <v>211.48314720911713</v>
      </c>
      <c r="D126" s="203">
        <f t="shared" si="154"/>
        <v>198.20039988373679</v>
      </c>
      <c r="E126" s="203">
        <f t="shared" si="154"/>
        <v>207.5884545120004</v>
      </c>
      <c r="F126" s="203">
        <f t="shared" si="154"/>
        <v>192.61506612549019</v>
      </c>
      <c r="G126" s="203">
        <f t="shared" si="154"/>
        <v>189.16027648896133</v>
      </c>
      <c r="H126" s="203">
        <f t="shared" si="154"/>
        <v>179.60661045953279</v>
      </c>
      <c r="I126" s="203">
        <f t="shared" si="154"/>
        <v>164.80423370263821</v>
      </c>
      <c r="J126" s="203">
        <f t="shared" si="154"/>
        <v>184.51022288214648</v>
      </c>
      <c r="K126" s="203">
        <f t="shared" si="154"/>
        <v>173.90286696689427</v>
      </c>
      <c r="L126" s="203">
        <f t="shared" si="154"/>
        <v>189.78396444022408</v>
      </c>
      <c r="M126" s="203">
        <f t="shared" si="154"/>
        <v>155.2449901629559</v>
      </c>
      <c r="N126" s="203">
        <f t="shared" si="154"/>
        <v>163.23963064783189</v>
      </c>
      <c r="O126" s="203">
        <f t="shared" si="154"/>
        <v>174.49610225914094</v>
      </c>
      <c r="P126" s="203">
        <f t="shared" si="154"/>
        <v>142.48652746070005</v>
      </c>
      <c r="Q126" s="203">
        <f t="shared" si="154"/>
        <v>156.33427347519208</v>
      </c>
      <c r="R126" s="203">
        <f t="shared" ref="R126:V126" si="155">IF(R96=0,0,R96/R$19)</f>
        <v>156.1338579142826</v>
      </c>
      <c r="S126" s="203">
        <f t="shared" si="155"/>
        <v>153.08134927881775</v>
      </c>
      <c r="T126" s="203">
        <f t="shared" si="155"/>
        <v>150.16180151250717</v>
      </c>
      <c r="U126" s="203">
        <f t="shared" si="155"/>
        <v>138.55863133970661</v>
      </c>
      <c r="V126" s="203">
        <f t="shared" si="155"/>
        <v>138.96402519192117</v>
      </c>
      <c r="W126" s="203">
        <f t="shared" ref="W126:Y126" si="156">IF(W96=0,0,W96/W$19)</f>
        <v>148.08848957043858</v>
      </c>
      <c r="X126" s="203">
        <f t="shared" si="156"/>
        <v>124.74055751735369</v>
      </c>
      <c r="Y126" s="203">
        <f t="shared" si="156"/>
        <v>121.31608838504651</v>
      </c>
      <c r="DA126" s="216" t="s">
        <v>295</v>
      </c>
    </row>
    <row r="127" spans="1:105" ht="12" customHeight="1" x14ac:dyDescent="0.25">
      <c r="A127" s="208" t="s">
        <v>39</v>
      </c>
      <c r="B127" s="192">
        <f t="shared" ref="B127:Q127" si="157">IF(B97=0,0,B97/B$19)</f>
        <v>184.50216866598839</v>
      </c>
      <c r="C127" s="192">
        <f t="shared" si="157"/>
        <v>191.44374726044779</v>
      </c>
      <c r="D127" s="192">
        <f t="shared" si="157"/>
        <v>177.60373340160842</v>
      </c>
      <c r="E127" s="192">
        <f t="shared" si="157"/>
        <v>186.56781640793227</v>
      </c>
      <c r="F127" s="192">
        <f t="shared" si="157"/>
        <v>171.55828426924521</v>
      </c>
      <c r="G127" s="192">
        <f t="shared" si="157"/>
        <v>167.60138856123731</v>
      </c>
      <c r="H127" s="192">
        <f t="shared" si="157"/>
        <v>157.87263475918417</v>
      </c>
      <c r="I127" s="192">
        <f t="shared" si="157"/>
        <v>142.96863263020805</v>
      </c>
      <c r="J127" s="192">
        <f t="shared" si="157"/>
        <v>162.75081390425868</v>
      </c>
      <c r="K127" s="192">
        <f t="shared" si="157"/>
        <v>152.0521919922422</v>
      </c>
      <c r="L127" s="192">
        <f t="shared" si="157"/>
        <v>168.19010825379939</v>
      </c>
      <c r="M127" s="192">
        <f t="shared" si="157"/>
        <v>134.01526389646386</v>
      </c>
      <c r="N127" s="192">
        <f t="shared" si="157"/>
        <v>142.33629491749528</v>
      </c>
      <c r="O127" s="192">
        <f t="shared" si="157"/>
        <v>153.86110524587565</v>
      </c>
      <c r="P127" s="192">
        <f t="shared" si="157"/>
        <v>122.092350912513</v>
      </c>
      <c r="Q127" s="192">
        <f t="shared" si="157"/>
        <v>136.2032628470819</v>
      </c>
      <c r="R127" s="192">
        <f t="shared" ref="R127:V127" si="158">IF(R97=0,0,R97/R$19)</f>
        <v>136.36459767348592</v>
      </c>
      <c r="S127" s="192">
        <f t="shared" si="158"/>
        <v>133.7715581830073</v>
      </c>
      <c r="T127" s="192">
        <f t="shared" si="158"/>
        <v>131.08365286795504</v>
      </c>
      <c r="U127" s="192">
        <f t="shared" si="158"/>
        <v>119.99923113435989</v>
      </c>
      <c r="V127" s="192">
        <f t="shared" si="158"/>
        <v>119.53004681261051</v>
      </c>
      <c r="W127" s="192">
        <f t="shared" ref="W127:Y127" si="159">IF(W97=0,0,W97/W$19)</f>
        <v>128.75504797958467</v>
      </c>
      <c r="X127" s="192">
        <f t="shared" si="159"/>
        <v>106.56790138269396</v>
      </c>
      <c r="Y127" s="192">
        <f t="shared" si="159"/>
        <v>103.90643693634836</v>
      </c>
      <c r="DA127" s="213" t="s">
        <v>296</v>
      </c>
    </row>
    <row r="128" spans="1:105" ht="12" customHeight="1" x14ac:dyDescent="0.25">
      <c r="A128" s="97" t="s">
        <v>57</v>
      </c>
      <c r="B128" s="74">
        <f t="shared" ref="B128:Q128" si="160">IF(B98=0,0,B98/B$19)</f>
        <v>165.14460949537968</v>
      </c>
      <c r="C128" s="74">
        <f t="shared" si="160"/>
        <v>172.64349978429621</v>
      </c>
      <c r="D128" s="74">
        <f t="shared" si="160"/>
        <v>159.09311338273562</v>
      </c>
      <c r="E128" s="74">
        <f t="shared" si="160"/>
        <v>167.92345664536862</v>
      </c>
      <c r="F128" s="74">
        <f t="shared" si="160"/>
        <v>151.28441315246127</v>
      </c>
      <c r="G128" s="74">
        <f t="shared" si="160"/>
        <v>146.86911963894616</v>
      </c>
      <c r="H128" s="74">
        <f t="shared" si="160"/>
        <v>136.60614451377555</v>
      </c>
      <c r="I128" s="74">
        <f t="shared" si="160"/>
        <v>122.35167817244297</v>
      </c>
      <c r="J128" s="74">
        <f t="shared" si="160"/>
        <v>142.25295707905605</v>
      </c>
      <c r="K128" s="74">
        <f t="shared" si="160"/>
        <v>131.11182032485382</v>
      </c>
      <c r="L128" s="74">
        <f t="shared" si="160"/>
        <v>147.86228281944418</v>
      </c>
      <c r="M128" s="74">
        <f t="shared" si="160"/>
        <v>114.68540627160974</v>
      </c>
      <c r="N128" s="74">
        <f t="shared" si="160"/>
        <v>122.18409584638559</v>
      </c>
      <c r="O128" s="74">
        <f t="shared" si="160"/>
        <v>133.98883052473209</v>
      </c>
      <c r="P128" s="74">
        <f t="shared" si="160"/>
        <v>101.70675086881181</v>
      </c>
      <c r="Q128" s="74">
        <f t="shared" si="160"/>
        <v>115.98681811076354</v>
      </c>
      <c r="R128" s="74">
        <f t="shared" ref="R128:V128" si="161">IF(R98=0,0,R98/R$19)</f>
        <v>115.96799434888328</v>
      </c>
      <c r="S128" s="74">
        <f t="shared" si="161"/>
        <v>113.86383568628575</v>
      </c>
      <c r="T128" s="74">
        <f t="shared" si="161"/>
        <v>111.52755653045674</v>
      </c>
      <c r="U128" s="74">
        <f t="shared" si="161"/>
        <v>100.34400951954929</v>
      </c>
      <c r="V128" s="74">
        <f t="shared" si="161"/>
        <v>102.49845999586631</v>
      </c>
      <c r="W128" s="74">
        <f t="shared" ref="W128:Y128" si="162">IF(W98=0,0,W98/W$19)</f>
        <v>112.11689120999998</v>
      </c>
      <c r="X128" s="74">
        <f t="shared" si="162"/>
        <v>93.612001888137073</v>
      </c>
      <c r="Y128" s="74">
        <f t="shared" si="162"/>
        <v>91.712581216664177</v>
      </c>
      <c r="DA128" s="90" t="s">
        <v>297</v>
      </c>
    </row>
    <row r="129" spans="1:105" ht="12" customHeight="1" x14ac:dyDescent="0.25">
      <c r="A129" s="97" t="s">
        <v>56</v>
      </c>
      <c r="B129" s="74">
        <f t="shared" ref="B129:Q129" si="163">IF(B99=0,0,B99/B$19)</f>
        <v>2.2700261246165674E-2</v>
      </c>
      <c r="C129" s="74">
        <f t="shared" si="163"/>
        <v>2.7968988779982964E-2</v>
      </c>
      <c r="D129" s="74">
        <f t="shared" si="163"/>
        <v>3.2982398216527216E-2</v>
      </c>
      <c r="E129" s="74">
        <f t="shared" si="163"/>
        <v>8.7206312448772652E-2</v>
      </c>
      <c r="F129" s="74">
        <f t="shared" si="163"/>
        <v>3.9304015758810783E-2</v>
      </c>
      <c r="G129" s="74">
        <f t="shared" si="163"/>
        <v>4.8307068423834365E-2</v>
      </c>
      <c r="H129" s="74">
        <f t="shared" si="163"/>
        <v>0.10736781836856146</v>
      </c>
      <c r="I129" s="74">
        <f t="shared" si="163"/>
        <v>5.0256557291093906E-2</v>
      </c>
      <c r="J129" s="74">
        <f t="shared" si="163"/>
        <v>5.9808997655652035E-2</v>
      </c>
      <c r="K129" s="74">
        <f t="shared" si="163"/>
        <v>6.8659737707444352E-2</v>
      </c>
      <c r="L129" s="74">
        <f t="shared" si="163"/>
        <v>9.7516997555961854E-2</v>
      </c>
      <c r="M129" s="74">
        <f t="shared" si="163"/>
        <v>7.7023252785050761E-2</v>
      </c>
      <c r="N129" s="74">
        <f t="shared" si="163"/>
        <v>7.9639758291444582E-2</v>
      </c>
      <c r="O129" s="74">
        <f t="shared" si="163"/>
        <v>8.487450398996281E-2</v>
      </c>
      <c r="P129" s="74">
        <f t="shared" si="163"/>
        <v>7.0270827214862525E-2</v>
      </c>
      <c r="Q129" s="74">
        <f t="shared" si="163"/>
        <v>0.10663039783282813</v>
      </c>
      <c r="R129" s="74">
        <f t="shared" ref="R129:V129" si="164">IF(R99=0,0,R99/R$19)</f>
        <v>9.7631601363683748E-2</v>
      </c>
      <c r="S129" s="74">
        <f t="shared" si="164"/>
        <v>9.7357836840132481E-2</v>
      </c>
      <c r="T129" s="74">
        <f t="shared" si="164"/>
        <v>9.6741087570093254E-2</v>
      </c>
      <c r="U129" s="74">
        <f t="shared" si="164"/>
        <v>9.5963806646053348E-2</v>
      </c>
      <c r="V129" s="74">
        <f t="shared" si="164"/>
        <v>0.14581168373025391</v>
      </c>
      <c r="W129" s="74">
        <f t="shared" ref="W129:Y129" si="165">IF(W99=0,0,W99/W$19)</f>
        <v>0.18012572119600978</v>
      </c>
      <c r="X129" s="74">
        <f t="shared" si="165"/>
        <v>0.21463026388741127</v>
      </c>
      <c r="Y129" s="74">
        <f t="shared" si="165"/>
        <v>0.21455476208907706</v>
      </c>
      <c r="DA129" s="90" t="s">
        <v>298</v>
      </c>
    </row>
    <row r="130" spans="1:105" ht="12" customHeight="1" x14ac:dyDescent="0.25">
      <c r="A130" s="97" t="s">
        <v>55</v>
      </c>
      <c r="B130" s="74">
        <f t="shared" ref="B130:Q130" si="166">IF(B100=0,0,B100/B$19)</f>
        <v>16.739980620302518</v>
      </c>
      <c r="C130" s="74">
        <f t="shared" si="166"/>
        <v>16.166978565444627</v>
      </c>
      <c r="D130" s="74">
        <f t="shared" si="166"/>
        <v>15.929621010163199</v>
      </c>
      <c r="E130" s="74">
        <f t="shared" si="166"/>
        <v>15.827670892236629</v>
      </c>
      <c r="F130" s="74">
        <f t="shared" si="166"/>
        <v>17.428760616613072</v>
      </c>
      <c r="G130" s="74">
        <f t="shared" si="166"/>
        <v>17.796082644190069</v>
      </c>
      <c r="H130" s="74">
        <f t="shared" si="166"/>
        <v>18.318054405040414</v>
      </c>
      <c r="I130" s="74">
        <f t="shared" si="166"/>
        <v>17.763086857114303</v>
      </c>
      <c r="J130" s="74">
        <f t="shared" si="166"/>
        <v>18.078631578038177</v>
      </c>
      <c r="K130" s="74">
        <f t="shared" si="166"/>
        <v>18.368469911656078</v>
      </c>
      <c r="L130" s="74">
        <f t="shared" si="166"/>
        <v>17.7323607739769</v>
      </c>
      <c r="M130" s="74">
        <f t="shared" si="166"/>
        <v>16.942466687556994</v>
      </c>
      <c r="N130" s="74">
        <f t="shared" si="166"/>
        <v>17.642213041303616</v>
      </c>
      <c r="O130" s="74">
        <f t="shared" si="166"/>
        <v>17.356684134600254</v>
      </c>
      <c r="P130" s="74">
        <f t="shared" si="166"/>
        <v>17.855872939992867</v>
      </c>
      <c r="Q130" s="74">
        <f t="shared" si="166"/>
        <v>17.555709324165779</v>
      </c>
      <c r="R130" s="74">
        <f t="shared" ref="R130:V130" si="167">IF(R100=0,0,R100/R$19)</f>
        <v>17.716814207090103</v>
      </c>
      <c r="S130" s="74">
        <f t="shared" si="167"/>
        <v>17.284260798239938</v>
      </c>
      <c r="T130" s="74">
        <f t="shared" si="167"/>
        <v>17.006097191841075</v>
      </c>
      <c r="U130" s="74">
        <f t="shared" si="167"/>
        <v>17.193064222515918</v>
      </c>
      <c r="V130" s="74">
        <f t="shared" si="167"/>
        <v>14.404726096537543</v>
      </c>
      <c r="W130" s="74">
        <f t="shared" ref="W130:Y130" si="168">IF(W100=0,0,W100/W$19)</f>
        <v>14.04768450665523</v>
      </c>
      <c r="X130" s="74">
        <f t="shared" si="168"/>
        <v>10.925974036583707</v>
      </c>
      <c r="Y130" s="74">
        <f t="shared" si="168"/>
        <v>10.21280227888637</v>
      </c>
      <c r="DA130" s="90" t="s">
        <v>299</v>
      </c>
    </row>
    <row r="131" spans="1:105" ht="12" customHeight="1" x14ac:dyDescent="0.25">
      <c r="A131" s="107" t="s">
        <v>54</v>
      </c>
      <c r="B131" s="193">
        <f t="shared" ref="B131:Q131" si="169">IF(B101=0,0,B101/B$19)</f>
        <v>2.5948782890600017</v>
      </c>
      <c r="C131" s="193">
        <f t="shared" si="169"/>
        <v>2.6052999219269584</v>
      </c>
      <c r="D131" s="193">
        <f t="shared" si="169"/>
        <v>2.5480166104930793</v>
      </c>
      <c r="E131" s="193">
        <f t="shared" si="169"/>
        <v>2.7294825578782085</v>
      </c>
      <c r="F131" s="193">
        <f t="shared" si="169"/>
        <v>2.8058064844120238</v>
      </c>
      <c r="G131" s="193">
        <f t="shared" si="169"/>
        <v>2.8878792096772394</v>
      </c>
      <c r="H131" s="193">
        <f t="shared" si="169"/>
        <v>2.8410680219996816</v>
      </c>
      <c r="I131" s="193">
        <f t="shared" si="169"/>
        <v>2.8036110433596719</v>
      </c>
      <c r="J131" s="193">
        <f t="shared" si="169"/>
        <v>2.3594162495088344</v>
      </c>
      <c r="K131" s="193">
        <f t="shared" si="169"/>
        <v>2.5032420180248383</v>
      </c>
      <c r="L131" s="193">
        <f t="shared" si="169"/>
        <v>2.4979476628223218</v>
      </c>
      <c r="M131" s="193">
        <f t="shared" si="169"/>
        <v>2.3103676845121042</v>
      </c>
      <c r="N131" s="193">
        <f t="shared" si="169"/>
        <v>2.4303462715146065</v>
      </c>
      <c r="O131" s="193">
        <f t="shared" si="169"/>
        <v>2.4307160825533081</v>
      </c>
      <c r="P131" s="193">
        <f t="shared" si="169"/>
        <v>2.4594562764934933</v>
      </c>
      <c r="Q131" s="193">
        <f t="shared" si="169"/>
        <v>2.5541050143197497</v>
      </c>
      <c r="R131" s="193">
        <f t="shared" ref="R131:V131" si="170">IF(R101=0,0,R101/R$19)</f>
        <v>2.5821575161488317</v>
      </c>
      <c r="S131" s="193">
        <f t="shared" si="170"/>
        <v>2.5261038616414502</v>
      </c>
      <c r="T131" s="193">
        <f t="shared" si="170"/>
        <v>2.4532580580871279</v>
      </c>
      <c r="U131" s="193">
        <f t="shared" si="170"/>
        <v>2.3661935856486522</v>
      </c>
      <c r="V131" s="193">
        <f t="shared" si="170"/>
        <v>2.4810490364764122</v>
      </c>
      <c r="W131" s="193">
        <f t="shared" ref="W131:Y131" si="171">IF(W101=0,0,W101/W$19)</f>
        <v>2.4103465417334329</v>
      </c>
      <c r="X131" s="193">
        <f t="shared" si="171"/>
        <v>1.8152951940857642</v>
      </c>
      <c r="Y131" s="193">
        <f t="shared" si="171"/>
        <v>1.766498678708752</v>
      </c>
      <c r="DA131" s="214" t="s">
        <v>300</v>
      </c>
    </row>
    <row r="132" spans="1:105" ht="12" customHeight="1" x14ac:dyDescent="0.25">
      <c r="A132" s="209" t="s">
        <v>58</v>
      </c>
      <c r="B132" s="77">
        <f t="shared" ref="B132:Q132" si="172">IF(B102=0,0,B102/B$19)</f>
        <v>19.667093838972466</v>
      </c>
      <c r="C132" s="77">
        <f t="shared" si="172"/>
        <v>20.039399948669345</v>
      </c>
      <c r="D132" s="77">
        <f t="shared" si="172"/>
        <v>20.596666482128345</v>
      </c>
      <c r="E132" s="77">
        <f t="shared" si="172"/>
        <v>21.020638104068155</v>
      </c>
      <c r="F132" s="77">
        <f t="shared" si="172"/>
        <v>21.056781856244996</v>
      </c>
      <c r="G132" s="77">
        <f t="shared" si="172"/>
        <v>21.558887927724001</v>
      </c>
      <c r="H132" s="77">
        <f t="shared" si="172"/>
        <v>21.733975700348623</v>
      </c>
      <c r="I132" s="77">
        <f t="shared" si="172"/>
        <v>21.835601072430183</v>
      </c>
      <c r="J132" s="77">
        <f t="shared" si="172"/>
        <v>21.75940897788778</v>
      </c>
      <c r="K132" s="77">
        <f t="shared" si="172"/>
        <v>21.850674974652083</v>
      </c>
      <c r="L132" s="77">
        <f t="shared" si="172"/>
        <v>21.593856186424677</v>
      </c>
      <c r="M132" s="77">
        <f t="shared" si="172"/>
        <v>21.229726266492023</v>
      </c>
      <c r="N132" s="77">
        <f t="shared" si="172"/>
        <v>20.903335730336639</v>
      </c>
      <c r="O132" s="77">
        <f t="shared" si="172"/>
        <v>20.634997013265298</v>
      </c>
      <c r="P132" s="77">
        <f t="shared" si="172"/>
        <v>20.394176548187062</v>
      </c>
      <c r="Q132" s="77">
        <f t="shared" si="172"/>
        <v>20.131010628110165</v>
      </c>
      <c r="R132" s="77">
        <f t="shared" ref="R132:V132" si="173">IF(R102=0,0,R102/R$19)</f>
        <v>19.769260240796726</v>
      </c>
      <c r="S132" s="77">
        <f t="shared" si="173"/>
        <v>19.309791095810461</v>
      </c>
      <c r="T132" s="77">
        <f t="shared" si="173"/>
        <v>19.078148644552133</v>
      </c>
      <c r="U132" s="77">
        <f t="shared" si="173"/>
        <v>18.559400205346698</v>
      </c>
      <c r="V132" s="77">
        <f t="shared" si="173"/>
        <v>19.433978379310666</v>
      </c>
      <c r="W132" s="77">
        <f t="shared" ref="W132:Y132" si="174">IF(W102=0,0,W102/W$19)</f>
        <v>19.333441590853901</v>
      </c>
      <c r="X132" s="77">
        <f t="shared" si="174"/>
        <v>18.172656134659732</v>
      </c>
      <c r="Y132" s="77">
        <f t="shared" si="174"/>
        <v>17.409651448698142</v>
      </c>
      <c r="DA132" s="92" t="s">
        <v>301</v>
      </c>
    </row>
    <row r="133" spans="1:105" s="2" customFormat="1" ht="12" customHeight="1" x14ac:dyDescent="0.25">
      <c r="DA133" s="9"/>
    </row>
    <row r="134" spans="1:105" ht="12.95" customHeight="1" x14ac:dyDescent="0.25">
      <c r="A134" s="152" t="s">
        <v>63</v>
      </c>
      <c r="B134" s="153">
        <f t="shared" ref="B134:Q134" si="175">IF(B104=0,0,B104/B$19)</f>
        <v>93.935584951885943</v>
      </c>
      <c r="C134" s="153">
        <f t="shared" si="175"/>
        <v>98.352557698085917</v>
      </c>
      <c r="D134" s="153">
        <f t="shared" si="175"/>
        <v>92.971193210838095</v>
      </c>
      <c r="E134" s="153">
        <f t="shared" si="175"/>
        <v>98.008416272317987</v>
      </c>
      <c r="F134" s="153">
        <f t="shared" si="175"/>
        <v>89.424766493476127</v>
      </c>
      <c r="G134" s="153">
        <f t="shared" si="175"/>
        <v>88.215035967138306</v>
      </c>
      <c r="H134" s="153">
        <f t="shared" si="175"/>
        <v>84.573817683939026</v>
      </c>
      <c r="I134" s="153">
        <f t="shared" si="175"/>
        <v>77.91398576995806</v>
      </c>
      <c r="J134" s="153">
        <f t="shared" si="175"/>
        <v>89.239166037887486</v>
      </c>
      <c r="K134" s="153">
        <f t="shared" si="175"/>
        <v>85.278712059947793</v>
      </c>
      <c r="L134" s="153">
        <f t="shared" si="175"/>
        <v>95.603562272690937</v>
      </c>
      <c r="M134" s="153">
        <f t="shared" si="175"/>
        <v>77.638035081624238</v>
      </c>
      <c r="N134" s="153">
        <f t="shared" si="175"/>
        <v>84.393974542863091</v>
      </c>
      <c r="O134" s="153">
        <f t="shared" si="175"/>
        <v>93.188468268606044</v>
      </c>
      <c r="P134" s="153">
        <f t="shared" si="175"/>
        <v>74.978454652517399</v>
      </c>
      <c r="Q134" s="153">
        <f t="shared" si="175"/>
        <v>84.587696301807355</v>
      </c>
      <c r="R134" s="153">
        <f t="shared" ref="R134:V134" si="176">IF(R104=0,0,R104/R$19)</f>
        <v>86.587931963112439</v>
      </c>
      <c r="S134" s="153">
        <f t="shared" si="176"/>
        <v>86.881217394913321</v>
      </c>
      <c r="T134" s="153">
        <f t="shared" si="176"/>
        <v>87.348917047319276</v>
      </c>
      <c r="U134" s="153">
        <f t="shared" si="176"/>
        <v>82.724793128138487</v>
      </c>
      <c r="V134" s="153">
        <f t="shared" si="176"/>
        <v>84.275272019782022</v>
      </c>
      <c r="W134" s="153">
        <f t="shared" ref="W134:Y134" si="177">IF(W104=0,0,W104/W$19)</f>
        <v>93.829543960605548</v>
      </c>
      <c r="X134" s="153">
        <f t="shared" si="177"/>
        <v>80.775210987749645</v>
      </c>
      <c r="Y134" s="153">
        <f t="shared" si="177"/>
        <v>80.930145863344322</v>
      </c>
      <c r="DA134" s="217" t="s">
        <v>302</v>
      </c>
    </row>
    <row r="135" spans="1:105" ht="12" customHeight="1" x14ac:dyDescent="0.25">
      <c r="A135" s="97" t="s">
        <v>57</v>
      </c>
      <c r="B135" s="74">
        <f t="shared" ref="B135:Q135" si="178">IF(B105=0,0,B105/B$19)</f>
        <v>82.0823223891895</v>
      </c>
      <c r="C135" s="74">
        <f t="shared" si="178"/>
        <v>86.787136335926235</v>
      </c>
      <c r="D135" s="74">
        <f t="shared" si="178"/>
        <v>81.509499546040132</v>
      </c>
      <c r="E135" s="74">
        <f t="shared" si="178"/>
        <v>86.297307216342503</v>
      </c>
      <c r="F135" s="74">
        <f t="shared" si="178"/>
        <v>76.811246438233667</v>
      </c>
      <c r="G135" s="74">
        <f t="shared" si="178"/>
        <v>75.218820515413881</v>
      </c>
      <c r="H135" s="74">
        <f t="shared" si="178"/>
        <v>71.042073175984356</v>
      </c>
      <c r="I135" s="74">
        <f t="shared" si="178"/>
        <v>64.805181490494661</v>
      </c>
      <c r="J135" s="74">
        <f t="shared" si="178"/>
        <v>76.210541253564315</v>
      </c>
      <c r="K135" s="74">
        <f t="shared" si="178"/>
        <v>71.812977312306288</v>
      </c>
      <c r="L135" s="74">
        <f t="shared" si="178"/>
        <v>82.338105995491944</v>
      </c>
      <c r="M135" s="74">
        <f t="shared" si="178"/>
        <v>64.956014431113857</v>
      </c>
      <c r="N135" s="74">
        <f t="shared" si="178"/>
        <v>71.01048320608318</v>
      </c>
      <c r="O135" s="74">
        <f t="shared" si="178"/>
        <v>79.774855644925438</v>
      </c>
      <c r="P135" s="74">
        <f t="shared" si="178"/>
        <v>61.166593134835146</v>
      </c>
      <c r="Q135" s="74">
        <f t="shared" si="178"/>
        <v>70.604101895234592</v>
      </c>
      <c r="R135" s="74">
        <f t="shared" ref="R135:V135" si="179">IF(R105=0,0,R105/R$19)</f>
        <v>72.319064824301094</v>
      </c>
      <c r="S135" s="74">
        <f t="shared" si="179"/>
        <v>72.68895318817674</v>
      </c>
      <c r="T135" s="74">
        <f t="shared" si="179"/>
        <v>73.122541329059274</v>
      </c>
      <c r="U135" s="74">
        <f t="shared" si="179"/>
        <v>68.154922147199599</v>
      </c>
      <c r="V135" s="74">
        <f t="shared" si="179"/>
        <v>71.149017931114599</v>
      </c>
      <c r="W135" s="74">
        <f t="shared" ref="W135:Y135" si="180">IF(W105=0,0,W105/W$19)</f>
        <v>80.657935342127971</v>
      </c>
      <c r="X135" s="74">
        <f t="shared" si="180"/>
        <v>70.085770182101314</v>
      </c>
      <c r="Y135" s="74">
        <f t="shared" si="180"/>
        <v>70.674776532207076</v>
      </c>
      <c r="DA135" s="90" t="s">
        <v>303</v>
      </c>
    </row>
    <row r="136" spans="1:105" ht="12" customHeight="1" x14ac:dyDescent="0.25">
      <c r="A136" s="97" t="s">
        <v>56</v>
      </c>
      <c r="B136" s="74">
        <f t="shared" ref="B136:Q136" si="181">IF(B106=0,0,B106/B$19)</f>
        <v>4.4105546142885386E-2</v>
      </c>
      <c r="C136" s="74">
        <f t="shared" si="181"/>
        <v>5.7712817587508097E-2</v>
      </c>
      <c r="D136" s="74">
        <f t="shared" si="181"/>
        <v>7.1467739893505938E-2</v>
      </c>
      <c r="E136" s="74">
        <f t="shared" si="181"/>
        <v>0.19944522583969174</v>
      </c>
      <c r="F136" s="74">
        <f t="shared" si="181"/>
        <v>9.5434011300566529E-2</v>
      </c>
      <c r="G136" s="74">
        <f t="shared" si="181"/>
        <v>0.12766686326882623</v>
      </c>
      <c r="H136" s="74">
        <f t="shared" si="181"/>
        <v>0.30823268678080801</v>
      </c>
      <c r="I136" s="74">
        <f t="shared" si="181"/>
        <v>0.15106159941925812</v>
      </c>
      <c r="J136" s="74">
        <f t="shared" si="181"/>
        <v>0.18492531091118072</v>
      </c>
      <c r="K136" s="74">
        <f t="shared" si="181"/>
        <v>0.21961203843207988</v>
      </c>
      <c r="L136" s="74">
        <f t="shared" si="181"/>
        <v>0.32323388338395626</v>
      </c>
      <c r="M136" s="74">
        <f t="shared" si="181"/>
        <v>0.26355308601582905</v>
      </c>
      <c r="N136" s="74">
        <f t="shared" si="181"/>
        <v>0.28469518445022474</v>
      </c>
      <c r="O136" s="74">
        <f t="shared" si="181"/>
        <v>0.32081416647170985</v>
      </c>
      <c r="P136" s="74">
        <f t="shared" si="181"/>
        <v>0.27855007658588266</v>
      </c>
      <c r="Q136" s="74">
        <f t="shared" si="181"/>
        <v>0.43781837669089252</v>
      </c>
      <c r="R136" s="74">
        <f t="shared" ref="R136:V136" si="182">IF(R106=0,0,R106/R$19)</f>
        <v>0.41385638479845271</v>
      </c>
      <c r="S136" s="74">
        <f t="shared" si="182"/>
        <v>0.42383855278695431</v>
      </c>
      <c r="T136" s="74">
        <f t="shared" si="182"/>
        <v>0.43060218335592215</v>
      </c>
      <c r="U136" s="74">
        <f t="shared" si="182"/>
        <v>0.43628906983299143</v>
      </c>
      <c r="V136" s="74">
        <f t="shared" si="182"/>
        <v>0.67246537075806834</v>
      </c>
      <c r="W136" s="74">
        <f t="shared" ref="W136:Y136" si="183">IF(W106=0,0,W106/W$19)</f>
        <v>0.83810142096350948</v>
      </c>
      <c r="X136" s="74">
        <f t="shared" si="183"/>
        <v>1.0045086004411825</v>
      </c>
      <c r="Y136" s="74">
        <f t="shared" si="183"/>
        <v>1.0095516176355386</v>
      </c>
      <c r="DA136" s="90" t="s">
        <v>304</v>
      </c>
    </row>
    <row r="137" spans="1:105" ht="12" customHeight="1" x14ac:dyDescent="0.25">
      <c r="A137" s="97" t="s">
        <v>55</v>
      </c>
      <c r="B137" s="74">
        <f t="shared" ref="B137:Q137" si="184">IF(B107=0,0,B107/B$19)</f>
        <v>9.9705877011552655</v>
      </c>
      <c r="C137" s="74">
        <f t="shared" si="184"/>
        <v>9.662983004538015</v>
      </c>
      <c r="D137" s="74">
        <f t="shared" si="184"/>
        <v>9.5837117024853207</v>
      </c>
      <c r="E137" s="74">
        <f t="shared" si="184"/>
        <v>9.5712126834075839</v>
      </c>
      <c r="F137" s="74">
        <f t="shared" si="184"/>
        <v>10.528160229578798</v>
      </c>
      <c r="G137" s="74">
        <f t="shared" si="184"/>
        <v>10.81438836291869</v>
      </c>
      <c r="H137" s="74">
        <f t="shared" si="184"/>
        <v>11.205832765753415</v>
      </c>
      <c r="I137" s="74">
        <f t="shared" si="184"/>
        <v>10.966803344254698</v>
      </c>
      <c r="J137" s="74">
        <f t="shared" si="184"/>
        <v>11.156496503166528</v>
      </c>
      <c r="K137" s="74">
        <f t="shared" si="184"/>
        <v>11.461086913350298</v>
      </c>
      <c r="L137" s="74">
        <f t="shared" si="184"/>
        <v>11.161676211073329</v>
      </c>
      <c r="M137" s="74">
        <f t="shared" si="184"/>
        <v>10.766318530552422</v>
      </c>
      <c r="N137" s="74">
        <f t="shared" si="184"/>
        <v>11.361111121356524</v>
      </c>
      <c r="O137" s="74">
        <f t="shared" si="184"/>
        <v>11.348352797676649</v>
      </c>
      <c r="P137" s="74">
        <f t="shared" si="184"/>
        <v>11.765439221622213</v>
      </c>
      <c r="Q137" s="74">
        <f t="shared" si="184"/>
        <v>11.697638476168429</v>
      </c>
      <c r="R137" s="74">
        <f t="shared" ref="R137:V137" si="185">IF(R107=0,0,R107/R$19)</f>
        <v>11.982974626583868</v>
      </c>
      <c r="S137" s="74">
        <f t="shared" si="185"/>
        <v>11.913489859491387</v>
      </c>
      <c r="T137" s="74">
        <f t="shared" si="185"/>
        <v>11.96683458305465</v>
      </c>
      <c r="U137" s="74">
        <f t="shared" si="185"/>
        <v>12.340541153210513</v>
      </c>
      <c r="V137" s="74">
        <f t="shared" si="185"/>
        <v>10.551086581006665</v>
      </c>
      <c r="W137" s="74">
        <f t="shared" ref="W137:Y137" si="186">IF(W107=0,0,W107/W$19)</f>
        <v>10.466298714369472</v>
      </c>
      <c r="X137" s="74">
        <f t="shared" si="186"/>
        <v>8.2865467101334627</v>
      </c>
      <c r="Y137" s="74">
        <f t="shared" si="186"/>
        <v>7.8634552089399721</v>
      </c>
      <c r="DA137" s="90" t="s">
        <v>305</v>
      </c>
    </row>
    <row r="138" spans="1:105" ht="12" customHeight="1" x14ac:dyDescent="0.25">
      <c r="A138" s="109" t="s">
        <v>54</v>
      </c>
      <c r="B138" s="77">
        <f t="shared" ref="B138:Q138" si="187">IF(B108=0,0,B108/B$19)</f>
        <v>1.8385693153983138</v>
      </c>
      <c r="C138" s="77">
        <f t="shared" si="187"/>
        <v>1.8447255400341724</v>
      </c>
      <c r="D138" s="77">
        <f t="shared" si="187"/>
        <v>1.8065142224191233</v>
      </c>
      <c r="E138" s="77">
        <f t="shared" si="187"/>
        <v>1.9404511467282077</v>
      </c>
      <c r="F138" s="77">
        <f t="shared" si="187"/>
        <v>1.989925814363098</v>
      </c>
      <c r="G138" s="77">
        <f t="shared" si="187"/>
        <v>2.0541602255369136</v>
      </c>
      <c r="H138" s="77">
        <f t="shared" si="187"/>
        <v>2.0176790554204422</v>
      </c>
      <c r="I138" s="77">
        <f t="shared" si="187"/>
        <v>1.9909393357894338</v>
      </c>
      <c r="J138" s="77">
        <f t="shared" si="187"/>
        <v>1.6872029702454598</v>
      </c>
      <c r="K138" s="77">
        <f t="shared" si="187"/>
        <v>1.7850357958591314</v>
      </c>
      <c r="L138" s="77">
        <f t="shared" si="187"/>
        <v>1.7805461827417075</v>
      </c>
      <c r="M138" s="77">
        <f t="shared" si="187"/>
        <v>1.6521490339421312</v>
      </c>
      <c r="N138" s="77">
        <f t="shared" si="187"/>
        <v>1.7376850309731811</v>
      </c>
      <c r="O138" s="77">
        <f t="shared" si="187"/>
        <v>1.7444456595322575</v>
      </c>
      <c r="P138" s="77">
        <f t="shared" si="187"/>
        <v>1.7678722194741383</v>
      </c>
      <c r="Q138" s="77">
        <f t="shared" si="187"/>
        <v>1.8481375537134472</v>
      </c>
      <c r="R138" s="77">
        <f t="shared" ref="R138:V138" si="188">IF(R108=0,0,R108/R$19)</f>
        <v>1.8720361274290167</v>
      </c>
      <c r="S138" s="77">
        <f t="shared" si="188"/>
        <v>1.8549357944582459</v>
      </c>
      <c r="T138" s="77">
        <f t="shared" si="188"/>
        <v>1.8289389518494263</v>
      </c>
      <c r="U138" s="77">
        <f t="shared" si="188"/>
        <v>1.7930407578953786</v>
      </c>
      <c r="V138" s="77">
        <f t="shared" si="188"/>
        <v>1.9027021369026964</v>
      </c>
      <c r="W138" s="77">
        <f t="shared" ref="W138:Y138" si="189">IF(W108=0,0,W108/W$19)</f>
        <v>1.8672084831446043</v>
      </c>
      <c r="X138" s="77">
        <f t="shared" si="189"/>
        <v>1.398385495073696</v>
      </c>
      <c r="Y138" s="77">
        <f t="shared" si="189"/>
        <v>1.3823625045617363</v>
      </c>
      <c r="DA138" s="92" t="s">
        <v>306</v>
      </c>
    </row>
    <row r="139" spans="1:105" s="2" customFormat="1" ht="12" customHeight="1" x14ac:dyDescent="0.25">
      <c r="DA139" s="9"/>
    </row>
    <row r="140" spans="1:105" ht="12.95" customHeight="1" x14ac:dyDescent="0.25">
      <c r="A140" s="202" t="s">
        <v>62</v>
      </c>
      <c r="B140" s="203">
        <f t="shared" ref="B140:Q140" si="190">IF(B110=0,0,B110/B$19)</f>
        <v>37.531194615717432</v>
      </c>
      <c r="C140" s="203">
        <f t="shared" si="190"/>
        <v>38.736391389070882</v>
      </c>
      <c r="D140" s="203">
        <f t="shared" si="190"/>
        <v>34.950302763229935</v>
      </c>
      <c r="E140" s="203">
        <f t="shared" si="190"/>
        <v>37.043502707074218</v>
      </c>
      <c r="F140" s="203">
        <f t="shared" si="190"/>
        <v>36.435969517570065</v>
      </c>
      <c r="G140" s="203">
        <f t="shared" si="190"/>
        <v>35.746272620142719</v>
      </c>
      <c r="H140" s="203">
        <f t="shared" si="190"/>
        <v>33.066319953362857</v>
      </c>
      <c r="I140" s="203">
        <f t="shared" si="190"/>
        <v>28.733395161955432</v>
      </c>
      <c r="J140" s="203">
        <f t="shared" si="190"/>
        <v>33.44649991609446</v>
      </c>
      <c r="K140" s="203">
        <f t="shared" si="190"/>
        <v>30.783190738557774</v>
      </c>
      <c r="L140" s="203">
        <f t="shared" si="190"/>
        <v>33.139043577194506</v>
      </c>
      <c r="M140" s="203">
        <f t="shared" si="190"/>
        <v>26.55699822517742</v>
      </c>
      <c r="N140" s="203">
        <f t="shared" si="190"/>
        <v>27.746099272242368</v>
      </c>
      <c r="O140" s="203">
        <f t="shared" si="190"/>
        <v>30.00539196697309</v>
      </c>
      <c r="P140" s="203">
        <f t="shared" si="190"/>
        <v>23.790109877384136</v>
      </c>
      <c r="Q140" s="203">
        <f t="shared" si="190"/>
        <v>26.821085500555451</v>
      </c>
      <c r="R140" s="203">
        <f t="shared" ref="R140:V140" si="191">IF(R110=0,0,R110/R$19)</f>
        <v>26.288178189639382</v>
      </c>
      <c r="S140" s="203">
        <f t="shared" si="191"/>
        <v>25.919567992148657</v>
      </c>
      <c r="T140" s="203">
        <f t="shared" si="191"/>
        <v>25.373210193686123</v>
      </c>
      <c r="U140" s="203">
        <f t="shared" si="191"/>
        <v>22.537219310598633</v>
      </c>
      <c r="V140" s="203">
        <f t="shared" si="191"/>
        <v>23.02426161701775</v>
      </c>
      <c r="W140" s="203">
        <f t="shared" ref="W140:Y140" si="192">IF(W110=0,0,W110/W$19)</f>
        <v>24.312349621444945</v>
      </c>
      <c r="X140" s="203">
        <f t="shared" si="192"/>
        <v>19.92303375913529</v>
      </c>
      <c r="Y140" s="203">
        <f t="shared" si="192"/>
        <v>19.245443331920736</v>
      </c>
      <c r="DA140" s="216" t="s">
        <v>307</v>
      </c>
    </row>
    <row r="141" spans="1:105" ht="12" customHeight="1" x14ac:dyDescent="0.25">
      <c r="A141" s="208" t="s">
        <v>39</v>
      </c>
      <c r="B141" s="192">
        <f t="shared" ref="B141:Q141" si="193">IF(B111=0,0,B111/B$19)</f>
        <v>37.531194615717432</v>
      </c>
      <c r="C141" s="192">
        <f t="shared" si="193"/>
        <v>38.736391389070882</v>
      </c>
      <c r="D141" s="192">
        <f t="shared" si="193"/>
        <v>34.950302763229935</v>
      </c>
      <c r="E141" s="192">
        <f t="shared" si="193"/>
        <v>37.043502707074218</v>
      </c>
      <c r="F141" s="192">
        <f t="shared" si="193"/>
        <v>36.435969517570065</v>
      </c>
      <c r="G141" s="192">
        <f t="shared" si="193"/>
        <v>35.746272620142719</v>
      </c>
      <c r="H141" s="192">
        <f t="shared" si="193"/>
        <v>33.066319953362857</v>
      </c>
      <c r="I141" s="192">
        <f t="shared" si="193"/>
        <v>28.733395161955432</v>
      </c>
      <c r="J141" s="192">
        <f t="shared" si="193"/>
        <v>33.44649991609446</v>
      </c>
      <c r="K141" s="192">
        <f t="shared" si="193"/>
        <v>30.783190738557774</v>
      </c>
      <c r="L141" s="192">
        <f t="shared" si="193"/>
        <v>33.139043577194506</v>
      </c>
      <c r="M141" s="192">
        <f t="shared" si="193"/>
        <v>26.55699822517742</v>
      </c>
      <c r="N141" s="192">
        <f t="shared" si="193"/>
        <v>27.746099272242368</v>
      </c>
      <c r="O141" s="192">
        <f t="shared" si="193"/>
        <v>30.00539196697309</v>
      </c>
      <c r="P141" s="192">
        <f t="shared" si="193"/>
        <v>23.790109877384136</v>
      </c>
      <c r="Q141" s="192">
        <f t="shared" si="193"/>
        <v>26.821085500555451</v>
      </c>
      <c r="R141" s="192">
        <f t="shared" ref="R141:V141" si="194">IF(R111=0,0,R111/R$19)</f>
        <v>26.288178189639382</v>
      </c>
      <c r="S141" s="192">
        <f t="shared" si="194"/>
        <v>25.919567992148657</v>
      </c>
      <c r="T141" s="192">
        <f t="shared" si="194"/>
        <v>25.373210193686123</v>
      </c>
      <c r="U141" s="192">
        <f t="shared" si="194"/>
        <v>22.537219310598633</v>
      </c>
      <c r="V141" s="192">
        <f t="shared" si="194"/>
        <v>23.02426161701775</v>
      </c>
      <c r="W141" s="192">
        <f t="shared" ref="W141:Y141" si="195">IF(W111=0,0,W111/W$19)</f>
        <v>24.312349621444945</v>
      </c>
      <c r="X141" s="192">
        <f t="shared" si="195"/>
        <v>19.92303375913529</v>
      </c>
      <c r="Y141" s="192">
        <f t="shared" si="195"/>
        <v>19.245443331920736</v>
      </c>
      <c r="DA141" s="213" t="s">
        <v>308</v>
      </c>
    </row>
    <row r="142" spans="1:105" ht="12" customHeight="1" x14ac:dyDescent="0.25">
      <c r="A142" s="97" t="s">
        <v>57</v>
      </c>
      <c r="B142" s="74">
        <f t="shared" ref="B142:Q142" si="196">IF(B112=0,0,B112/B$19)</f>
        <v>35.614263298523227</v>
      </c>
      <c r="C142" s="74">
        <f t="shared" si="196"/>
        <v>36.817994718668288</v>
      </c>
      <c r="D142" s="74">
        <f t="shared" si="196"/>
        <v>33.053494764275619</v>
      </c>
      <c r="E142" s="74">
        <f t="shared" si="196"/>
        <v>35.09640890037732</v>
      </c>
      <c r="F142" s="74">
        <f t="shared" si="196"/>
        <v>34.091055254096901</v>
      </c>
      <c r="G142" s="74">
        <f t="shared" si="196"/>
        <v>33.298891599962211</v>
      </c>
      <c r="H142" s="74">
        <f t="shared" si="196"/>
        <v>30.486392026597958</v>
      </c>
      <c r="I142" s="74">
        <f t="shared" si="196"/>
        <v>26.233729317973125</v>
      </c>
      <c r="J142" s="74">
        <f t="shared" si="196"/>
        <v>30.713590441118754</v>
      </c>
      <c r="K142" s="74">
        <f t="shared" si="196"/>
        <v>27.957894476689333</v>
      </c>
      <c r="L142" s="74">
        <f t="shared" si="196"/>
        <v>30.36453976871168</v>
      </c>
      <c r="M142" s="74">
        <f t="shared" si="196"/>
        <v>23.894172429714608</v>
      </c>
      <c r="N142" s="74">
        <f t="shared" si="196"/>
        <v>24.978052039471748</v>
      </c>
      <c r="O142" s="74">
        <f t="shared" si="196"/>
        <v>27.300447982927384</v>
      </c>
      <c r="P142" s="74">
        <f t="shared" si="196"/>
        <v>21.002870887313154</v>
      </c>
      <c r="Q142" s="74">
        <f t="shared" si="196"/>
        <v>24.085104641044744</v>
      </c>
      <c r="R142" s="74">
        <f t="shared" ref="R142:V142" si="197">IF(R112=0,0,R112/R$19)</f>
        <v>23.520490580088673</v>
      </c>
      <c r="S142" s="74">
        <f t="shared" si="197"/>
        <v>23.259788579044301</v>
      </c>
      <c r="T142" s="74">
        <f t="shared" si="197"/>
        <v>22.775250107141225</v>
      </c>
      <c r="U142" s="74">
        <f t="shared" si="197"/>
        <v>19.910130147784404</v>
      </c>
      <c r="V142" s="74">
        <f t="shared" si="197"/>
        <v>20.810254344939963</v>
      </c>
      <c r="W142" s="74">
        <f t="shared" ref="W142:Y142" si="198">IF(W112=0,0,W112/W$19)</f>
        <v>22.069379386495505</v>
      </c>
      <c r="X142" s="74">
        <f t="shared" si="198"/>
        <v>18.17939068652317</v>
      </c>
      <c r="Y142" s="74">
        <f t="shared" si="198"/>
        <v>17.619905999843848</v>
      </c>
      <c r="DA142" s="90" t="s">
        <v>309</v>
      </c>
    </row>
    <row r="143" spans="1:105" ht="12" customHeight="1" x14ac:dyDescent="0.25">
      <c r="A143" s="97" t="s">
        <v>56</v>
      </c>
      <c r="B143" s="74">
        <f t="shared" ref="B143:Q143" si="199">IF(B113=0,0,B113/B$19)</f>
        <v>0</v>
      </c>
      <c r="C143" s="74">
        <f t="shared" si="199"/>
        <v>0</v>
      </c>
      <c r="D143" s="74">
        <f t="shared" si="199"/>
        <v>0</v>
      </c>
      <c r="E143" s="74">
        <f t="shared" si="199"/>
        <v>0</v>
      </c>
      <c r="F143" s="74">
        <f t="shared" si="199"/>
        <v>0</v>
      </c>
      <c r="G143" s="74">
        <f t="shared" si="199"/>
        <v>0</v>
      </c>
      <c r="H143" s="74">
        <f t="shared" si="199"/>
        <v>0</v>
      </c>
      <c r="I143" s="74">
        <f t="shared" si="199"/>
        <v>0</v>
      </c>
      <c r="J143" s="74">
        <f t="shared" si="199"/>
        <v>0</v>
      </c>
      <c r="K143" s="74">
        <f t="shared" si="199"/>
        <v>0</v>
      </c>
      <c r="L143" s="74">
        <f t="shared" si="199"/>
        <v>0</v>
      </c>
      <c r="M143" s="74">
        <f t="shared" si="199"/>
        <v>0</v>
      </c>
      <c r="N143" s="74">
        <f t="shared" si="199"/>
        <v>0</v>
      </c>
      <c r="O143" s="74">
        <f t="shared" si="199"/>
        <v>0</v>
      </c>
      <c r="P143" s="74">
        <f t="shared" si="199"/>
        <v>0</v>
      </c>
      <c r="Q143" s="74">
        <f t="shared" si="199"/>
        <v>0</v>
      </c>
      <c r="R143" s="74">
        <f t="shared" ref="R143:V143" si="200">IF(R113=0,0,R113/R$19)</f>
        <v>0</v>
      </c>
      <c r="S143" s="74">
        <f t="shared" si="200"/>
        <v>0</v>
      </c>
      <c r="T143" s="74">
        <f t="shared" si="200"/>
        <v>0</v>
      </c>
      <c r="U143" s="74">
        <f t="shared" si="200"/>
        <v>0</v>
      </c>
      <c r="V143" s="74">
        <f t="shared" si="200"/>
        <v>0</v>
      </c>
      <c r="W143" s="74">
        <f t="shared" ref="W143:Y143" si="201">IF(W113=0,0,W113/W$19)</f>
        <v>0</v>
      </c>
      <c r="X143" s="74">
        <f t="shared" si="201"/>
        <v>0</v>
      </c>
      <c r="Y143" s="74">
        <f t="shared" si="201"/>
        <v>0</v>
      </c>
      <c r="DA143" s="90" t="s">
        <v>310</v>
      </c>
    </row>
    <row r="144" spans="1:105" ht="12" customHeight="1" x14ac:dyDescent="0.25">
      <c r="A144" s="97" t="s">
        <v>55</v>
      </c>
      <c r="B144" s="74">
        <f t="shared" ref="B144:Q144" si="202">IF(B114=0,0,B114/B$19)</f>
        <v>1.7577405764305676</v>
      </c>
      <c r="C144" s="74">
        <f t="shared" si="202"/>
        <v>1.7510206182539709</v>
      </c>
      <c r="D144" s="74">
        <f t="shared" si="202"/>
        <v>1.7298448061026226</v>
      </c>
      <c r="E144" s="74">
        <f t="shared" si="202"/>
        <v>1.7678838146365856</v>
      </c>
      <c r="F144" s="74">
        <f t="shared" si="202"/>
        <v>2.1458796196384116</v>
      </c>
      <c r="G144" s="74">
        <f t="shared" si="202"/>
        <v>2.2416979492822575</v>
      </c>
      <c r="H144" s="74">
        <f t="shared" si="202"/>
        <v>2.3647825204035264</v>
      </c>
      <c r="I144" s="74">
        <f t="shared" si="202"/>
        <v>2.2823596511341524</v>
      </c>
      <c r="J144" s="74">
        <f t="shared" si="202"/>
        <v>2.5626377014104942</v>
      </c>
      <c r="K144" s="74">
        <f t="shared" si="202"/>
        <v>2.6349569714481156</v>
      </c>
      <c r="L144" s="74">
        <f t="shared" si="202"/>
        <v>2.5802181698592785</v>
      </c>
      <c r="M144" s="74">
        <f t="shared" si="202"/>
        <v>2.4855423842285331</v>
      </c>
      <c r="N144" s="74">
        <f t="shared" si="202"/>
        <v>2.5765160030245102</v>
      </c>
      <c r="O144" s="74">
        <f t="shared" si="202"/>
        <v>2.5157468815916157</v>
      </c>
      <c r="P144" s="74">
        <f t="shared" si="202"/>
        <v>2.5940981742379412</v>
      </c>
      <c r="Q144" s="74">
        <f t="shared" si="202"/>
        <v>2.5421320244634571</v>
      </c>
      <c r="R144" s="74">
        <f t="shared" ref="R144:V144" si="203">IF(R114=0,0,R114/R$19)</f>
        <v>2.5645783626012943</v>
      </c>
      <c r="S144" s="74">
        <f t="shared" si="203"/>
        <v>2.4710984279278874</v>
      </c>
      <c r="T144" s="74">
        <f t="shared" si="203"/>
        <v>2.4242380308780014</v>
      </c>
      <c r="U144" s="74">
        <f t="shared" si="203"/>
        <v>2.4672317369756094</v>
      </c>
      <c r="V144" s="74">
        <f t="shared" si="203"/>
        <v>2.0468980232194163</v>
      </c>
      <c r="W144" s="74">
        <f t="shared" ref="W144:Y144" si="204">IF(W114=0,0,W114/W$19)</f>
        <v>2.0789667118140138</v>
      </c>
      <c r="X144" s="74">
        <f t="shared" si="204"/>
        <v>1.6017473242326363</v>
      </c>
      <c r="Y144" s="74">
        <f t="shared" si="204"/>
        <v>1.4945944409915903</v>
      </c>
      <c r="DA144" s="90" t="s">
        <v>311</v>
      </c>
    </row>
    <row r="145" spans="1:105" ht="12" customHeight="1" x14ac:dyDescent="0.25">
      <c r="A145" s="107" t="s">
        <v>54</v>
      </c>
      <c r="B145" s="193">
        <f t="shared" ref="B145:Q145" si="205">IF(B115=0,0,B115/B$19)</f>
        <v>0.15919074076364612</v>
      </c>
      <c r="C145" s="193">
        <f t="shared" si="205"/>
        <v>0.16737605214862294</v>
      </c>
      <c r="D145" s="193">
        <f t="shared" si="205"/>
        <v>0.16696319285169683</v>
      </c>
      <c r="E145" s="193">
        <f t="shared" si="205"/>
        <v>0.17920999206031268</v>
      </c>
      <c r="F145" s="193">
        <f t="shared" si="205"/>
        <v>0.19903464383475017</v>
      </c>
      <c r="G145" s="193">
        <f t="shared" si="205"/>
        <v>0.20568307089824672</v>
      </c>
      <c r="H145" s="193">
        <f t="shared" si="205"/>
        <v>0.21514540636136922</v>
      </c>
      <c r="I145" s="193">
        <f t="shared" si="205"/>
        <v>0.21730619284815988</v>
      </c>
      <c r="J145" s="193">
        <f t="shared" si="205"/>
        <v>0.17027177356521167</v>
      </c>
      <c r="K145" s="193">
        <f t="shared" si="205"/>
        <v>0.19033929042032133</v>
      </c>
      <c r="L145" s="193">
        <f t="shared" si="205"/>
        <v>0.1942856386235485</v>
      </c>
      <c r="M145" s="193">
        <f t="shared" si="205"/>
        <v>0.17728341123427799</v>
      </c>
      <c r="N145" s="193">
        <f t="shared" si="205"/>
        <v>0.19153122974610889</v>
      </c>
      <c r="O145" s="193">
        <f t="shared" si="205"/>
        <v>0.18919710245409715</v>
      </c>
      <c r="P145" s="193">
        <f t="shared" si="205"/>
        <v>0.19314081583304399</v>
      </c>
      <c r="Q145" s="193">
        <f t="shared" si="205"/>
        <v>0.19384883504725089</v>
      </c>
      <c r="R145" s="193">
        <f t="shared" ref="R145:V145" si="206">IF(R115=0,0,R115/R$19)</f>
        <v>0.20310924694941648</v>
      </c>
      <c r="S145" s="193">
        <f t="shared" si="206"/>
        <v>0.18868098517647017</v>
      </c>
      <c r="T145" s="193">
        <f t="shared" si="206"/>
        <v>0.17372205566689736</v>
      </c>
      <c r="U145" s="193">
        <f t="shared" si="206"/>
        <v>0.15985742583861634</v>
      </c>
      <c r="V145" s="193">
        <f t="shared" si="206"/>
        <v>0.16710924885837469</v>
      </c>
      <c r="W145" s="193">
        <f t="shared" ref="W145:Y145" si="207">IF(W115=0,0,W115/W$19)</f>
        <v>0.16400352313542332</v>
      </c>
      <c r="X145" s="193">
        <f t="shared" si="207"/>
        <v>0.14189574837948518</v>
      </c>
      <c r="Y145" s="193">
        <f t="shared" si="207"/>
        <v>0.13094289108529969</v>
      </c>
      <c r="DA145" s="214" t="s">
        <v>312</v>
      </c>
    </row>
    <row r="146" spans="1:105" ht="12" customHeight="1" x14ac:dyDescent="0.25">
      <c r="A146" s="209" t="s">
        <v>58</v>
      </c>
      <c r="B146" s="77">
        <f t="shared" ref="B146:Q146" si="208">IF(B116=0,0,B116/B$19)</f>
        <v>0</v>
      </c>
      <c r="C146" s="77">
        <f t="shared" si="208"/>
        <v>0</v>
      </c>
      <c r="D146" s="77">
        <f t="shared" si="208"/>
        <v>0</v>
      </c>
      <c r="E146" s="77">
        <f t="shared" si="208"/>
        <v>0</v>
      </c>
      <c r="F146" s="77">
        <f t="shared" si="208"/>
        <v>0</v>
      </c>
      <c r="G146" s="77">
        <f t="shared" si="208"/>
        <v>0</v>
      </c>
      <c r="H146" s="77">
        <f t="shared" si="208"/>
        <v>0</v>
      </c>
      <c r="I146" s="77">
        <f t="shared" si="208"/>
        <v>0</v>
      </c>
      <c r="J146" s="77">
        <f t="shared" si="208"/>
        <v>0</v>
      </c>
      <c r="K146" s="77">
        <f t="shared" si="208"/>
        <v>0</v>
      </c>
      <c r="L146" s="77">
        <f t="shared" si="208"/>
        <v>0</v>
      </c>
      <c r="M146" s="77">
        <f t="shared" si="208"/>
        <v>0</v>
      </c>
      <c r="N146" s="77">
        <f t="shared" si="208"/>
        <v>0</v>
      </c>
      <c r="O146" s="77">
        <f t="shared" si="208"/>
        <v>0</v>
      </c>
      <c r="P146" s="77">
        <f t="shared" si="208"/>
        <v>0</v>
      </c>
      <c r="Q146" s="77">
        <f t="shared" si="208"/>
        <v>0</v>
      </c>
      <c r="R146" s="77">
        <f t="shared" ref="R146:V146" si="209">IF(R116=0,0,R116/R$19)</f>
        <v>0</v>
      </c>
      <c r="S146" s="77">
        <f t="shared" si="209"/>
        <v>0</v>
      </c>
      <c r="T146" s="77">
        <f t="shared" si="209"/>
        <v>0</v>
      </c>
      <c r="U146" s="77">
        <f t="shared" si="209"/>
        <v>0</v>
      </c>
      <c r="V146" s="77">
        <f t="shared" si="209"/>
        <v>0</v>
      </c>
      <c r="W146" s="77">
        <f t="shared" ref="W146:Y146" si="210">IF(W116=0,0,W116/W$19)</f>
        <v>0</v>
      </c>
      <c r="X146" s="77">
        <f t="shared" si="210"/>
        <v>0</v>
      </c>
      <c r="Y146" s="77">
        <f t="shared" si="210"/>
        <v>0</v>
      </c>
      <c r="DA146" s="92" t="s">
        <v>313</v>
      </c>
    </row>
    <row r="148" spans="1:105" s="2" customFormat="1" ht="6.6" customHeight="1" x14ac:dyDescent="0.25">
      <c r="A148" s="175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X148" s="176"/>
      <c r="Y148" s="176"/>
      <c r="DA148" s="177"/>
    </row>
    <row r="149" spans="1:105" s="2" customFormat="1" ht="12" customHeight="1" x14ac:dyDescent="0.25">
      <c r="DA149" s="9"/>
    </row>
    <row r="150" spans="1:105" ht="12.95" customHeight="1" x14ac:dyDescent="0.25">
      <c r="A150" s="202" t="s">
        <v>61</v>
      </c>
      <c r="B150" s="203">
        <f t="shared" ref="B150:Q150" si="211">IF(B96=0,0,B96/B$17)</f>
        <v>10865.218718274142</v>
      </c>
      <c r="C150" s="203">
        <f t="shared" si="211"/>
        <v>11295.4527606506</v>
      </c>
      <c r="D150" s="203">
        <f t="shared" si="211"/>
        <v>10624.456229433861</v>
      </c>
      <c r="E150" s="203">
        <f t="shared" si="211"/>
        <v>11167.898048676669</v>
      </c>
      <c r="F150" s="203">
        <f t="shared" si="211"/>
        <v>10401.601281825735</v>
      </c>
      <c r="G150" s="203">
        <f t="shared" si="211"/>
        <v>10261.703784430412</v>
      </c>
      <c r="H150" s="203">
        <f t="shared" si="211"/>
        <v>9729.1657747763311</v>
      </c>
      <c r="I150" s="203">
        <f t="shared" si="211"/>
        <v>8937.3466984942334</v>
      </c>
      <c r="J150" s="203">
        <f t="shared" si="211"/>
        <v>10021.478567369273</v>
      </c>
      <c r="K150" s="203">
        <f t="shared" si="211"/>
        <v>9488.8161345400622</v>
      </c>
      <c r="L150" s="203">
        <f t="shared" si="211"/>
        <v>10362.0161800311</v>
      </c>
      <c r="M150" s="203">
        <f t="shared" si="211"/>
        <v>8491.9364676848745</v>
      </c>
      <c r="N150" s="203">
        <f t="shared" si="211"/>
        <v>8903.3293851175276</v>
      </c>
      <c r="O150" s="203">
        <f t="shared" si="211"/>
        <v>9497.9182928600785</v>
      </c>
      <c r="P150" s="203">
        <f t="shared" si="211"/>
        <v>7753.3635218820764</v>
      </c>
      <c r="Q150" s="203">
        <f t="shared" si="211"/>
        <v>8522.7747405643022</v>
      </c>
      <c r="R150" s="203">
        <f t="shared" ref="R150:V150" si="212">IF(R96=0,0,R96/R$17)</f>
        <v>8483.0579508637329</v>
      </c>
      <c r="S150" s="203">
        <f t="shared" si="212"/>
        <v>8310.7587946750318</v>
      </c>
      <c r="T150" s="203">
        <f t="shared" si="212"/>
        <v>8170.5004891394974</v>
      </c>
      <c r="U150" s="203">
        <f t="shared" si="212"/>
        <v>7562.4514262514003</v>
      </c>
      <c r="V150" s="203">
        <f t="shared" si="212"/>
        <v>7584.6394513662026</v>
      </c>
      <c r="W150" s="203">
        <f t="shared" ref="W150:Y150" si="213">IF(W96=0,0,W96/W$17)</f>
        <v>8139.7375645913098</v>
      </c>
      <c r="X150" s="203">
        <f t="shared" si="213"/>
        <v>6883.635662820182</v>
      </c>
      <c r="Y150" s="203">
        <f t="shared" si="213"/>
        <v>6688.226466677952</v>
      </c>
      <c r="DA150" s="216" t="s">
        <v>314</v>
      </c>
    </row>
    <row r="151" spans="1:105" ht="12" customHeight="1" x14ac:dyDescent="0.25">
      <c r="A151" s="208" t="s">
        <v>39</v>
      </c>
      <c r="B151" s="192">
        <f t="shared" ref="B151:Q151" si="214">IF(B97=0,0,B97/B$17)</f>
        <v>9818.6004688299327</v>
      </c>
      <c r="C151" s="192">
        <f t="shared" si="214"/>
        <v>10225.135345484856</v>
      </c>
      <c r="D151" s="192">
        <f t="shared" si="214"/>
        <v>9520.3798418989027</v>
      </c>
      <c r="E151" s="192">
        <f t="shared" si="214"/>
        <v>10037.024254099668</v>
      </c>
      <c r="F151" s="192">
        <f t="shared" si="214"/>
        <v>9264.4926768096211</v>
      </c>
      <c r="G151" s="192">
        <f t="shared" si="214"/>
        <v>9092.161606007201</v>
      </c>
      <c r="H151" s="192">
        <f t="shared" si="214"/>
        <v>8551.8513541509565</v>
      </c>
      <c r="I151" s="192">
        <f t="shared" si="214"/>
        <v>7753.2003160266513</v>
      </c>
      <c r="J151" s="192">
        <f t="shared" si="214"/>
        <v>8839.6391695067014</v>
      </c>
      <c r="K151" s="192">
        <f t="shared" si="214"/>
        <v>8296.5584054622541</v>
      </c>
      <c r="L151" s="192">
        <f t="shared" si="214"/>
        <v>9183.0130548040834</v>
      </c>
      <c r="M151" s="192">
        <f t="shared" si="214"/>
        <v>7330.6655854995279</v>
      </c>
      <c r="N151" s="192">
        <f t="shared" si="214"/>
        <v>7763.2307306652292</v>
      </c>
      <c r="O151" s="192">
        <f t="shared" si="214"/>
        <v>8374.7441183771134</v>
      </c>
      <c r="P151" s="192">
        <f t="shared" si="214"/>
        <v>6643.6202547430175</v>
      </c>
      <c r="Q151" s="192">
        <f t="shared" si="214"/>
        <v>7425.3054200540128</v>
      </c>
      <c r="R151" s="192">
        <f t="shared" ref="R151:V151" si="215">IF(R97=0,0,R97/R$17)</f>
        <v>7408.9553666538814</v>
      </c>
      <c r="S151" s="192">
        <f t="shared" si="215"/>
        <v>7262.433724842047</v>
      </c>
      <c r="T151" s="192">
        <f t="shared" si="215"/>
        <v>7132.4334090824832</v>
      </c>
      <c r="U151" s="192">
        <f t="shared" si="215"/>
        <v>6549.4899008940583</v>
      </c>
      <c r="V151" s="192">
        <f t="shared" si="215"/>
        <v>6523.9352949548884</v>
      </c>
      <c r="W151" s="192">
        <f t="shared" ref="W151:Y151" si="216">IF(W97=0,0,W97/W$17)</f>
        <v>7077.0679322222613</v>
      </c>
      <c r="X151" s="192">
        <f t="shared" si="216"/>
        <v>5880.8026921617911</v>
      </c>
      <c r="Y151" s="192">
        <f t="shared" si="216"/>
        <v>5728.4222630899512</v>
      </c>
      <c r="DA151" s="213" t="s">
        <v>315</v>
      </c>
    </row>
    <row r="152" spans="1:105" ht="12" customHeight="1" x14ac:dyDescent="0.25">
      <c r="A152" s="97" t="s">
        <v>57</v>
      </c>
      <c r="B152" s="74">
        <f t="shared" ref="B152:Q152" si="217">IF(B98=0,0,B98/B$17)</f>
        <v>8788.4546395306443</v>
      </c>
      <c r="C152" s="74">
        <f t="shared" si="217"/>
        <v>9221.001871693541</v>
      </c>
      <c r="D152" s="74">
        <f t="shared" si="217"/>
        <v>8528.1251729599953</v>
      </c>
      <c r="E152" s="74">
        <f t="shared" si="217"/>
        <v>9033.9901041483099</v>
      </c>
      <c r="F152" s="74">
        <f t="shared" si="217"/>
        <v>8169.6628276299143</v>
      </c>
      <c r="G152" s="74">
        <f t="shared" si="217"/>
        <v>7967.4624545332963</v>
      </c>
      <c r="H152" s="74">
        <f t="shared" si="217"/>
        <v>7399.8602970519623</v>
      </c>
      <c r="I152" s="74">
        <f t="shared" si="217"/>
        <v>6635.1412363759391</v>
      </c>
      <c r="J152" s="74">
        <f t="shared" si="217"/>
        <v>7726.3196490919381</v>
      </c>
      <c r="K152" s="74">
        <f t="shared" si="217"/>
        <v>7153.9703618815438</v>
      </c>
      <c r="L152" s="74">
        <f t="shared" si="217"/>
        <v>8073.1339526527499</v>
      </c>
      <c r="M152" s="74">
        <f t="shared" si="217"/>
        <v>6273.3179525269325</v>
      </c>
      <c r="N152" s="74">
        <f t="shared" si="217"/>
        <v>6664.1001736277185</v>
      </c>
      <c r="O152" s="74">
        <f t="shared" si="217"/>
        <v>7293.0853354526207</v>
      </c>
      <c r="P152" s="74">
        <f t="shared" si="217"/>
        <v>5534.3436756355304</v>
      </c>
      <c r="Q152" s="74">
        <f t="shared" si="217"/>
        <v>6323.1785433774794</v>
      </c>
      <c r="R152" s="74">
        <f t="shared" ref="R152:V152" si="218">IF(R98=0,0,R98/R$17)</f>
        <v>6300.7680054066186</v>
      </c>
      <c r="S152" s="74">
        <f t="shared" si="218"/>
        <v>6181.6470672836786</v>
      </c>
      <c r="T152" s="74">
        <f t="shared" si="218"/>
        <v>6068.360568441446</v>
      </c>
      <c r="U152" s="74">
        <f t="shared" si="218"/>
        <v>5476.7190652051258</v>
      </c>
      <c r="V152" s="74">
        <f t="shared" si="218"/>
        <v>5594.3533753808106</v>
      </c>
      <c r="W152" s="74">
        <f t="shared" ref="W152:Y152" si="219">IF(W98=0,0,W98/W$17)</f>
        <v>6162.5456080646509</v>
      </c>
      <c r="X152" s="74">
        <f t="shared" si="219"/>
        <v>5165.8492433427191</v>
      </c>
      <c r="Y152" s="74">
        <f t="shared" si="219"/>
        <v>5056.1679096822236</v>
      </c>
      <c r="DA152" s="90" t="s">
        <v>316</v>
      </c>
    </row>
    <row r="153" spans="1:105" ht="12" customHeight="1" x14ac:dyDescent="0.25">
      <c r="A153" s="97" t="s">
        <v>56</v>
      </c>
      <c r="B153" s="74">
        <f t="shared" ref="B153:Q153" si="220">IF(B99=0,0,B99/B$17)</f>
        <v>1.2080334736751059</v>
      </c>
      <c r="C153" s="74">
        <f t="shared" si="220"/>
        <v>1.4938419240332008</v>
      </c>
      <c r="D153" s="74">
        <f t="shared" si="220"/>
        <v>1.7680087749510354</v>
      </c>
      <c r="E153" s="74">
        <f t="shared" si="220"/>
        <v>4.6915480387308124</v>
      </c>
      <c r="F153" s="74">
        <f t="shared" si="220"/>
        <v>2.1224959652501565</v>
      </c>
      <c r="G153" s="74">
        <f t="shared" si="220"/>
        <v>2.6205968613528001</v>
      </c>
      <c r="H153" s="74">
        <f t="shared" si="220"/>
        <v>5.8160404069268301</v>
      </c>
      <c r="I153" s="74">
        <f t="shared" si="220"/>
        <v>2.7254170981655683</v>
      </c>
      <c r="J153" s="74">
        <f t="shared" si="220"/>
        <v>3.248462761463351</v>
      </c>
      <c r="K153" s="74">
        <f t="shared" si="220"/>
        <v>3.7463420719550986</v>
      </c>
      <c r="L153" s="74">
        <f t="shared" si="220"/>
        <v>5.3243313231619043</v>
      </c>
      <c r="M153" s="74">
        <f t="shared" si="220"/>
        <v>4.2131895431763624</v>
      </c>
      <c r="N153" s="74">
        <f t="shared" si="220"/>
        <v>4.3436694717202444</v>
      </c>
      <c r="O153" s="74">
        <f t="shared" si="220"/>
        <v>4.6197656773245459</v>
      </c>
      <c r="P153" s="74">
        <f t="shared" si="220"/>
        <v>3.8237669068780358</v>
      </c>
      <c r="Q153" s="74">
        <f t="shared" si="220"/>
        <v>5.8131006146272917</v>
      </c>
      <c r="R153" s="74">
        <f t="shared" ref="R153:V153" si="221">IF(R99=0,0,R99/R$17)</f>
        <v>5.3045159023640167</v>
      </c>
      <c r="S153" s="74">
        <f t="shared" si="221"/>
        <v>5.2855393721149246</v>
      </c>
      <c r="T153" s="74">
        <f t="shared" si="221"/>
        <v>5.2638094065853265</v>
      </c>
      <c r="U153" s="74">
        <f t="shared" si="221"/>
        <v>5.2376500794071461</v>
      </c>
      <c r="V153" s="74">
        <f t="shared" si="221"/>
        <v>7.958383814539288</v>
      </c>
      <c r="W153" s="74">
        <f t="shared" ref="W153:Y153" si="222">IF(W99=0,0,W99/W$17)</f>
        <v>9.9006756259126565</v>
      </c>
      <c r="X153" s="74">
        <f t="shared" si="222"/>
        <v>11.844075160641736</v>
      </c>
      <c r="Y153" s="74">
        <f t="shared" si="222"/>
        <v>11.82852874221779</v>
      </c>
      <c r="DA153" s="90" t="s">
        <v>317</v>
      </c>
    </row>
    <row r="154" spans="1:105" ht="12" customHeight="1" x14ac:dyDescent="0.25">
      <c r="A154" s="97" t="s">
        <v>55</v>
      </c>
      <c r="B154" s="74">
        <f t="shared" ref="B154:Q154" si="223">IF(B100=0,0,B100/B$17)</f>
        <v>890.84688139497973</v>
      </c>
      <c r="C154" s="74">
        <f t="shared" si="223"/>
        <v>863.48886461321797</v>
      </c>
      <c r="D154" s="74">
        <f t="shared" si="223"/>
        <v>853.90120944875082</v>
      </c>
      <c r="E154" s="74">
        <f t="shared" si="223"/>
        <v>851.50118434109538</v>
      </c>
      <c r="F154" s="74">
        <f t="shared" si="223"/>
        <v>941.18815530393931</v>
      </c>
      <c r="G154" s="74">
        <f t="shared" si="223"/>
        <v>965.41479007923999</v>
      </c>
      <c r="H154" s="74">
        <f t="shared" si="223"/>
        <v>992.27632837135843</v>
      </c>
      <c r="I154" s="74">
        <f t="shared" si="223"/>
        <v>963.29361273535926</v>
      </c>
      <c r="J154" s="74">
        <f t="shared" si="223"/>
        <v>981.92184723768867</v>
      </c>
      <c r="K154" s="74">
        <f t="shared" si="223"/>
        <v>1002.2550904679233</v>
      </c>
      <c r="L154" s="74">
        <f t="shared" si="223"/>
        <v>968.16930656947397</v>
      </c>
      <c r="M154" s="74">
        <f t="shared" si="223"/>
        <v>926.75680268703604</v>
      </c>
      <c r="N154" s="74">
        <f t="shared" si="223"/>
        <v>962.23222979479556</v>
      </c>
      <c r="O154" s="74">
        <f t="shared" si="223"/>
        <v>944.73381130654047</v>
      </c>
      <c r="P154" s="74">
        <f t="shared" si="223"/>
        <v>971.62220436936866</v>
      </c>
      <c r="Q154" s="74">
        <f t="shared" si="223"/>
        <v>957.07328057166114</v>
      </c>
      <c r="R154" s="74">
        <f t="shared" ref="R154:V154" si="224">IF(R100=0,0,R100/R$17)</f>
        <v>962.58917592327646</v>
      </c>
      <c r="S154" s="74">
        <f t="shared" si="224"/>
        <v>938.35939593658929</v>
      </c>
      <c r="T154" s="74">
        <f t="shared" si="224"/>
        <v>925.32404396279264</v>
      </c>
      <c r="U154" s="74">
        <f t="shared" si="224"/>
        <v>938.38768320698068</v>
      </c>
      <c r="V154" s="74">
        <f t="shared" si="224"/>
        <v>786.20818364344973</v>
      </c>
      <c r="W154" s="74">
        <f t="shared" ref="W154:Y154" si="225">IF(W100=0,0,W100/W$17)</f>
        <v>772.13607624757867</v>
      </c>
      <c r="X154" s="74">
        <f t="shared" si="225"/>
        <v>602.93481146909119</v>
      </c>
      <c r="Y154" s="74">
        <f t="shared" si="225"/>
        <v>563.03772574500601</v>
      </c>
      <c r="DA154" s="90" t="s">
        <v>318</v>
      </c>
    </row>
    <row r="155" spans="1:105" ht="12" customHeight="1" x14ac:dyDescent="0.25">
      <c r="A155" s="107" t="s">
        <v>54</v>
      </c>
      <c r="B155" s="193">
        <f t="shared" ref="B155:Q155" si="226">IF(B101=0,0,B101/B$17)</f>
        <v>138.09091443063261</v>
      </c>
      <c r="C155" s="193">
        <f t="shared" si="226"/>
        <v>139.15076725406323</v>
      </c>
      <c r="D155" s="193">
        <f t="shared" si="226"/>
        <v>136.58545071520547</v>
      </c>
      <c r="E155" s="193">
        <f t="shared" si="226"/>
        <v>146.84141757152921</v>
      </c>
      <c r="F155" s="193">
        <f t="shared" si="226"/>
        <v>151.51919791051492</v>
      </c>
      <c r="G155" s="193">
        <f t="shared" si="226"/>
        <v>156.66376453331202</v>
      </c>
      <c r="H155" s="193">
        <f t="shared" si="226"/>
        <v>153.89868832070991</v>
      </c>
      <c r="I155" s="193">
        <f t="shared" si="226"/>
        <v>152.04004981718757</v>
      </c>
      <c r="J155" s="193">
        <f t="shared" si="226"/>
        <v>128.14921041561155</v>
      </c>
      <c r="K155" s="193">
        <f t="shared" si="226"/>
        <v>136.58661104083183</v>
      </c>
      <c r="L155" s="193">
        <f t="shared" si="226"/>
        <v>136.38546425869578</v>
      </c>
      <c r="M155" s="193">
        <f t="shared" si="226"/>
        <v>126.37764074238413</v>
      </c>
      <c r="N155" s="193">
        <f t="shared" si="226"/>
        <v>132.55465777099397</v>
      </c>
      <c r="O155" s="193">
        <f t="shared" si="226"/>
        <v>132.30520594062645</v>
      </c>
      <c r="P155" s="193">
        <f t="shared" si="226"/>
        <v>133.8306078312429</v>
      </c>
      <c r="Q155" s="193">
        <f t="shared" si="226"/>
        <v>139.24049549024357</v>
      </c>
      <c r="R155" s="193">
        <f t="shared" ref="R155:V155" si="227">IF(R101=0,0,R101/R$17)</f>
        <v>140.29366942162221</v>
      </c>
      <c r="S155" s="193">
        <f t="shared" si="227"/>
        <v>137.14172224966279</v>
      </c>
      <c r="T155" s="193">
        <f t="shared" si="227"/>
        <v>133.48498727165824</v>
      </c>
      <c r="U155" s="193">
        <f t="shared" si="227"/>
        <v>129.14550240254599</v>
      </c>
      <c r="V155" s="193">
        <f t="shared" si="227"/>
        <v>135.41535211608925</v>
      </c>
      <c r="W155" s="193">
        <f t="shared" ref="W155:Y155" si="228">IF(W101=0,0,W101/W$17)</f>
        <v>132.48557228411923</v>
      </c>
      <c r="X155" s="193">
        <f t="shared" si="228"/>
        <v>100.17456218933806</v>
      </c>
      <c r="Y155" s="193">
        <f t="shared" si="228"/>
        <v>97.388098920503921</v>
      </c>
      <c r="DA155" s="214" t="s">
        <v>319</v>
      </c>
    </row>
    <row r="156" spans="1:105" ht="12" customHeight="1" x14ac:dyDescent="0.25">
      <c r="A156" s="209" t="s">
        <v>58</v>
      </c>
      <c r="B156" s="77">
        <f t="shared" ref="B156:Q156" si="229">IF(B102=0,0,B102/B$17)</f>
        <v>1046.6182494442112</v>
      </c>
      <c r="C156" s="77">
        <f t="shared" si="229"/>
        <v>1070.3174151657433</v>
      </c>
      <c r="D156" s="77">
        <f t="shared" si="229"/>
        <v>1104.0763875349573</v>
      </c>
      <c r="E156" s="77">
        <f t="shared" si="229"/>
        <v>1130.8737945770017</v>
      </c>
      <c r="F156" s="77">
        <f t="shared" si="229"/>
        <v>1137.1086050161146</v>
      </c>
      <c r="G156" s="77">
        <f t="shared" si="229"/>
        <v>1169.5421784232096</v>
      </c>
      <c r="H156" s="77">
        <f t="shared" si="229"/>
        <v>1177.3144206253751</v>
      </c>
      <c r="I156" s="77">
        <f t="shared" si="229"/>
        <v>1184.1463824675823</v>
      </c>
      <c r="J156" s="77">
        <f t="shared" si="229"/>
        <v>1181.8393978625718</v>
      </c>
      <c r="K156" s="77">
        <f t="shared" si="229"/>
        <v>1192.2577290778077</v>
      </c>
      <c r="L156" s="77">
        <f t="shared" si="229"/>
        <v>1179.0031252270167</v>
      </c>
      <c r="M156" s="77">
        <f t="shared" si="229"/>
        <v>1161.2708821853453</v>
      </c>
      <c r="N156" s="77">
        <f t="shared" si="229"/>
        <v>1140.0986544522987</v>
      </c>
      <c r="O156" s="77">
        <f t="shared" si="229"/>
        <v>1123.1741744829644</v>
      </c>
      <c r="P156" s="77">
        <f t="shared" si="229"/>
        <v>1109.7432671390586</v>
      </c>
      <c r="Q156" s="77">
        <f t="shared" si="229"/>
        <v>1097.4693205102894</v>
      </c>
      <c r="R156" s="77">
        <f t="shared" ref="R156:V156" si="230">IF(R102=0,0,R102/R$17)</f>
        <v>1074.1025842098529</v>
      </c>
      <c r="S156" s="77">
        <f t="shared" si="230"/>
        <v>1048.3250698329866</v>
      </c>
      <c r="T156" s="77">
        <f t="shared" si="230"/>
        <v>1038.067080057014</v>
      </c>
      <c r="U156" s="77">
        <f t="shared" si="230"/>
        <v>1012.9615253573409</v>
      </c>
      <c r="V156" s="77">
        <f t="shared" si="230"/>
        <v>1060.7041564113154</v>
      </c>
      <c r="W156" s="77">
        <f t="shared" ref="W156:Y156" si="231">IF(W102=0,0,W102/W$17)</f>
        <v>1062.6696323690473</v>
      </c>
      <c r="X156" s="77">
        <f t="shared" si="231"/>
        <v>1002.8329706583909</v>
      </c>
      <c r="Y156" s="77">
        <f t="shared" si="231"/>
        <v>959.80420358800075</v>
      </c>
      <c r="DA156" s="92" t="s">
        <v>320</v>
      </c>
    </row>
    <row r="157" spans="1:105" s="2" customFormat="1" ht="12" customHeight="1" x14ac:dyDescent="0.25">
      <c r="DA157" s="9"/>
    </row>
    <row r="158" spans="1:105" ht="12.95" customHeight="1" x14ac:dyDescent="0.25">
      <c r="A158" s="152" t="s">
        <v>60</v>
      </c>
      <c r="B158" s="153">
        <f t="shared" ref="B158:Q158" si="232">IF(B104=0,0,B104/B$17)</f>
        <v>4998.9438341947443</v>
      </c>
      <c r="C158" s="153">
        <f t="shared" si="232"/>
        <v>5253.0742237790901</v>
      </c>
      <c r="D158" s="153">
        <f t="shared" si="232"/>
        <v>4983.685065449954</v>
      </c>
      <c r="E158" s="153">
        <f t="shared" si="232"/>
        <v>5272.6824495831315</v>
      </c>
      <c r="F158" s="153">
        <f t="shared" si="232"/>
        <v>4829.117391987922</v>
      </c>
      <c r="G158" s="153">
        <f t="shared" si="232"/>
        <v>4785.5532103775186</v>
      </c>
      <c r="H158" s="153">
        <f t="shared" si="232"/>
        <v>4581.3051665943303</v>
      </c>
      <c r="I158" s="153">
        <f t="shared" si="232"/>
        <v>4225.2816438205018</v>
      </c>
      <c r="J158" s="153">
        <f t="shared" si="232"/>
        <v>4846.9313832536282</v>
      </c>
      <c r="K158" s="153">
        <f t="shared" si="232"/>
        <v>4653.137886917496</v>
      </c>
      <c r="L158" s="153">
        <f t="shared" si="232"/>
        <v>5219.8596549512822</v>
      </c>
      <c r="M158" s="153">
        <f t="shared" si="232"/>
        <v>4246.8182754045611</v>
      </c>
      <c r="N158" s="153">
        <f t="shared" si="232"/>
        <v>4602.9714138189465</v>
      </c>
      <c r="O158" s="153">
        <f t="shared" si="232"/>
        <v>5072.2993006317347</v>
      </c>
      <c r="P158" s="153">
        <f t="shared" si="232"/>
        <v>4079.9311035933479</v>
      </c>
      <c r="Q158" s="153">
        <f t="shared" si="232"/>
        <v>4611.4128743366546</v>
      </c>
      <c r="R158" s="153">
        <f t="shared" ref="R158:V158" si="233">IF(R104=0,0,R104/R$17)</f>
        <v>4704.4917386963289</v>
      </c>
      <c r="S158" s="153">
        <f t="shared" si="233"/>
        <v>4716.765595276609</v>
      </c>
      <c r="T158" s="153">
        <f t="shared" si="233"/>
        <v>4752.769094885185</v>
      </c>
      <c r="U158" s="153">
        <f t="shared" si="233"/>
        <v>4515.0722385850004</v>
      </c>
      <c r="V158" s="153">
        <f t="shared" si="233"/>
        <v>4599.7340106770125</v>
      </c>
      <c r="W158" s="153">
        <f t="shared" ref="W158:Y158" si="234">IF(W104=0,0,W104/W$17)</f>
        <v>5157.3749307594535</v>
      </c>
      <c r="X158" s="153">
        <f t="shared" si="234"/>
        <v>4457.4686380549847</v>
      </c>
      <c r="Y158" s="153">
        <f t="shared" si="234"/>
        <v>4461.7259814490108</v>
      </c>
      <c r="DA158" s="217" t="s">
        <v>321</v>
      </c>
    </row>
    <row r="159" spans="1:105" ht="12" customHeight="1" x14ac:dyDescent="0.25">
      <c r="A159" s="97" t="s">
        <v>57</v>
      </c>
      <c r="B159" s="74">
        <f t="shared" ref="B159:Q159" si="235">IF(B105=0,0,B105/B$17)</f>
        <v>4368.1520652050394</v>
      </c>
      <c r="C159" s="74">
        <f t="shared" si="235"/>
        <v>4635.3575291995494</v>
      </c>
      <c r="D159" s="74">
        <f t="shared" si="235"/>
        <v>4369.2853834702137</v>
      </c>
      <c r="E159" s="74">
        <f t="shared" si="235"/>
        <v>4642.6451371443154</v>
      </c>
      <c r="F159" s="74">
        <f t="shared" si="235"/>
        <v>4147.9619195002906</v>
      </c>
      <c r="G159" s="74">
        <f t="shared" si="235"/>
        <v>4080.5250947518998</v>
      </c>
      <c r="H159" s="74">
        <f t="shared" si="235"/>
        <v>3848.2999325276655</v>
      </c>
      <c r="I159" s="74">
        <f t="shared" si="235"/>
        <v>3514.3901453674875</v>
      </c>
      <c r="J159" s="74">
        <f t="shared" si="235"/>
        <v>4139.2953401180221</v>
      </c>
      <c r="K159" s="74">
        <f t="shared" si="235"/>
        <v>3918.3950769488615</v>
      </c>
      <c r="L159" s="74">
        <f t="shared" si="235"/>
        <v>4495.5789024374108</v>
      </c>
      <c r="M159" s="74">
        <f t="shared" si="235"/>
        <v>3553.1088453420662</v>
      </c>
      <c r="N159" s="74">
        <f t="shared" si="235"/>
        <v>3873.0161252573998</v>
      </c>
      <c r="O159" s="74">
        <f t="shared" si="235"/>
        <v>4342.189028468787</v>
      </c>
      <c r="P159" s="74">
        <f t="shared" si="235"/>
        <v>3328.3626208115566</v>
      </c>
      <c r="Q159" s="74">
        <f t="shared" si="235"/>
        <v>3849.0782784647745</v>
      </c>
      <c r="R159" s="74">
        <f t="shared" ref="R159:V159" si="236">IF(R105=0,0,R105/R$17)</f>
        <v>3929.2362723376823</v>
      </c>
      <c r="S159" s="74">
        <f t="shared" si="236"/>
        <v>3946.2701356523285</v>
      </c>
      <c r="T159" s="74">
        <f t="shared" si="236"/>
        <v>3978.6933406392291</v>
      </c>
      <c r="U159" s="74">
        <f t="shared" si="236"/>
        <v>3719.8569530791824</v>
      </c>
      <c r="V159" s="74">
        <f t="shared" si="236"/>
        <v>3883.3046724215478</v>
      </c>
      <c r="W159" s="74">
        <f t="shared" ref="W159:Y159" si="237">IF(W105=0,0,W105/W$17)</f>
        <v>4433.3926835982356</v>
      </c>
      <c r="X159" s="74">
        <f t="shared" si="237"/>
        <v>3867.5865867812472</v>
      </c>
      <c r="Y159" s="74">
        <f t="shared" si="237"/>
        <v>3896.3415093716544</v>
      </c>
      <c r="DA159" s="90" t="s">
        <v>322</v>
      </c>
    </row>
    <row r="160" spans="1:105" ht="12" customHeight="1" x14ac:dyDescent="0.25">
      <c r="A160" s="97" t="s">
        <v>56</v>
      </c>
      <c r="B160" s="74">
        <f t="shared" ref="B160:Q160" si="238">IF(B106=0,0,B106/B$17)</f>
        <v>2.3471525520142307</v>
      </c>
      <c r="C160" s="74">
        <f t="shared" si="238"/>
        <v>3.082479210975348</v>
      </c>
      <c r="D160" s="74">
        <f t="shared" si="238"/>
        <v>3.8310007182655661</v>
      </c>
      <c r="E160" s="74">
        <f t="shared" si="238"/>
        <v>10.729806499639453</v>
      </c>
      <c r="F160" s="74">
        <f t="shared" si="238"/>
        <v>5.153628707460582</v>
      </c>
      <c r="G160" s="74">
        <f t="shared" si="238"/>
        <v>6.9257645329595681</v>
      </c>
      <c r="H160" s="74">
        <f t="shared" si="238"/>
        <v>16.696751301204813</v>
      </c>
      <c r="I160" s="74">
        <f t="shared" si="238"/>
        <v>8.1920825485283171</v>
      </c>
      <c r="J160" s="74">
        <f t="shared" si="238"/>
        <v>10.044023636805319</v>
      </c>
      <c r="K160" s="74">
        <f t="shared" si="238"/>
        <v>11.982886136145495</v>
      </c>
      <c r="L160" s="74">
        <f t="shared" si="238"/>
        <v>17.64824936310033</v>
      </c>
      <c r="M160" s="74">
        <f t="shared" si="238"/>
        <v>14.416414081765005</v>
      </c>
      <c r="N160" s="74">
        <f t="shared" si="238"/>
        <v>15.527693804854891</v>
      </c>
      <c r="O160" s="74">
        <f t="shared" si="238"/>
        <v>17.462090561857757</v>
      </c>
      <c r="P160" s="74">
        <f t="shared" si="238"/>
        <v>15.157222519961538</v>
      </c>
      <c r="Q160" s="74">
        <f t="shared" si="238"/>
        <v>23.868262018744904</v>
      </c>
      <c r="R160" s="74">
        <f t="shared" ref="R160:V160" si="239">IF(R106=0,0,R106/R$17)</f>
        <v>22.485627028492722</v>
      </c>
      <c r="S160" s="74">
        <f t="shared" si="239"/>
        <v>23.010118454606051</v>
      </c>
      <c r="T160" s="74">
        <f t="shared" si="239"/>
        <v>23.429629335134603</v>
      </c>
      <c r="U160" s="74">
        <f t="shared" si="239"/>
        <v>23.812409710710622</v>
      </c>
      <c r="V160" s="74">
        <f t="shared" si="239"/>
        <v>36.70307745968892</v>
      </c>
      <c r="W160" s="74">
        <f t="shared" ref="W160:Y160" si="240">IF(W106=0,0,W106/W$17)</f>
        <v>46.066548716530534</v>
      </c>
      <c r="X160" s="74">
        <f t="shared" si="240"/>
        <v>55.43242200632745</v>
      </c>
      <c r="Y160" s="74">
        <f t="shared" si="240"/>
        <v>55.657167474085966</v>
      </c>
      <c r="DA160" s="90" t="s">
        <v>323</v>
      </c>
    </row>
    <row r="161" spans="1:105" ht="12" customHeight="1" x14ac:dyDescent="0.25">
      <c r="A161" s="97" t="s">
        <v>55</v>
      </c>
      <c r="B161" s="74">
        <f t="shared" ref="B161:Q161" si="241">IF(B107=0,0,B107/B$17)</f>
        <v>530.60198579183248</v>
      </c>
      <c r="C161" s="74">
        <f t="shared" si="241"/>
        <v>516.1062216782791</v>
      </c>
      <c r="D161" s="74">
        <f t="shared" si="241"/>
        <v>513.73118095773975</v>
      </c>
      <c r="E161" s="74">
        <f t="shared" si="241"/>
        <v>514.91460689263795</v>
      </c>
      <c r="F161" s="74">
        <f t="shared" si="241"/>
        <v>568.54184432232898</v>
      </c>
      <c r="G161" s="74">
        <f t="shared" si="241"/>
        <v>586.66677829971843</v>
      </c>
      <c r="H161" s="74">
        <f t="shared" si="241"/>
        <v>607.01220485979513</v>
      </c>
      <c r="I161" s="74">
        <f t="shared" si="241"/>
        <v>594.7306174103536</v>
      </c>
      <c r="J161" s="74">
        <f t="shared" si="241"/>
        <v>605.95336587299744</v>
      </c>
      <c r="K161" s="74">
        <f t="shared" si="241"/>
        <v>625.36143491796088</v>
      </c>
      <c r="L161" s="74">
        <f t="shared" si="241"/>
        <v>609.41644799415337</v>
      </c>
      <c r="M161" s="74">
        <f t="shared" si="241"/>
        <v>588.92008596439427</v>
      </c>
      <c r="N161" s="74">
        <f t="shared" si="241"/>
        <v>619.65169911821624</v>
      </c>
      <c r="O161" s="74">
        <f t="shared" si="241"/>
        <v>617.69705016569537</v>
      </c>
      <c r="P161" s="74">
        <f t="shared" si="241"/>
        <v>640.21300052390325</v>
      </c>
      <c r="Q161" s="74">
        <f t="shared" si="241"/>
        <v>637.71261101463915</v>
      </c>
      <c r="R161" s="74">
        <f t="shared" ref="R161:V161" si="242">IF(R107=0,0,R107/R$17)</f>
        <v>651.05845419414209</v>
      </c>
      <c r="S161" s="74">
        <f t="shared" si="242"/>
        <v>646.78121202541649</v>
      </c>
      <c r="T161" s="74">
        <f t="shared" si="242"/>
        <v>651.13115871985372</v>
      </c>
      <c r="U161" s="74">
        <f t="shared" si="242"/>
        <v>673.539729300624</v>
      </c>
      <c r="V161" s="74">
        <f t="shared" si="242"/>
        <v>575.877011525542</v>
      </c>
      <c r="W161" s="74">
        <f t="shared" ref="W161:Y161" si="243">IF(W107=0,0,W107/W$17)</f>
        <v>575.28390663384232</v>
      </c>
      <c r="X161" s="74">
        <f t="shared" si="243"/>
        <v>457.28165394454351</v>
      </c>
      <c r="Y161" s="74">
        <f t="shared" si="243"/>
        <v>433.5168562395844</v>
      </c>
      <c r="DA161" s="90" t="s">
        <v>324</v>
      </c>
    </row>
    <row r="162" spans="1:105" ht="12" customHeight="1" x14ac:dyDescent="0.25">
      <c r="A162" s="109" t="s">
        <v>54</v>
      </c>
      <c r="B162" s="77">
        <f t="shared" ref="B162:Q162" si="244">IF(B108=0,0,B108/B$17)</f>
        <v>97.842630645858634</v>
      </c>
      <c r="C162" s="77">
        <f t="shared" si="244"/>
        <v>98.527993690285726</v>
      </c>
      <c r="D162" s="77">
        <f t="shared" si="244"/>
        <v>96.837500303734814</v>
      </c>
      <c r="E162" s="77">
        <f t="shared" si="244"/>
        <v>104.39289904653921</v>
      </c>
      <c r="F162" s="77">
        <f t="shared" si="244"/>
        <v>107.4599994578417</v>
      </c>
      <c r="G162" s="77">
        <f t="shared" si="244"/>
        <v>111.43557279294141</v>
      </c>
      <c r="H162" s="77">
        <f t="shared" si="244"/>
        <v>109.29627790566494</v>
      </c>
      <c r="I162" s="77">
        <f t="shared" si="244"/>
        <v>107.9687984941321</v>
      </c>
      <c r="J162" s="77">
        <f t="shared" si="244"/>
        <v>91.638653625802561</v>
      </c>
      <c r="K162" s="77">
        <f t="shared" si="244"/>
        <v>97.398488914527974</v>
      </c>
      <c r="L162" s="77">
        <f t="shared" si="244"/>
        <v>97.216055156616591</v>
      </c>
      <c r="M162" s="77">
        <f t="shared" si="244"/>
        <v>90.372930016335573</v>
      </c>
      <c r="N162" s="77">
        <f t="shared" si="244"/>
        <v>94.775895638476598</v>
      </c>
      <c r="O162" s="77">
        <f t="shared" si="244"/>
        <v>94.951131435394856</v>
      </c>
      <c r="P162" s="77">
        <f t="shared" si="244"/>
        <v>96.198259737925568</v>
      </c>
      <c r="Q162" s="77">
        <f t="shared" si="244"/>
        <v>100.75372283849684</v>
      </c>
      <c r="R162" s="77">
        <f t="shared" ref="R162:V162" si="245">IF(R108=0,0,R108/R$17)</f>
        <v>101.71138513601136</v>
      </c>
      <c r="S162" s="77">
        <f t="shared" si="245"/>
        <v>100.70412914425837</v>
      </c>
      <c r="T162" s="77">
        <f t="shared" si="245"/>
        <v>99.514966190968124</v>
      </c>
      <c r="U162" s="77">
        <f t="shared" si="245"/>
        <v>97.863146494483189</v>
      </c>
      <c r="V162" s="77">
        <f t="shared" si="245"/>
        <v>103.84924927023451</v>
      </c>
      <c r="W162" s="77">
        <f t="shared" ref="W162:Y162" si="246">IF(W108=0,0,W108/W$17)</f>
        <v>102.63179181084467</v>
      </c>
      <c r="X162" s="77">
        <f t="shared" si="246"/>
        <v>77.167975322866425</v>
      </c>
      <c r="Y162" s="77">
        <f t="shared" si="246"/>
        <v>76.210448363686595</v>
      </c>
      <c r="DA162" s="92" t="s">
        <v>325</v>
      </c>
    </row>
    <row r="163" spans="1:105" s="2" customFormat="1" ht="12" customHeight="1" x14ac:dyDescent="0.25">
      <c r="DA163" s="9"/>
    </row>
    <row r="164" spans="1:105" ht="12.95" customHeight="1" x14ac:dyDescent="0.25">
      <c r="A164" s="202" t="s">
        <v>59</v>
      </c>
      <c r="B164" s="203">
        <f t="shared" ref="B164:Q164" si="247">IF(B110=0,0,B110/B$17)</f>
        <v>1997.2871197885361</v>
      </c>
      <c r="C164" s="203">
        <f t="shared" si="247"/>
        <v>2068.9359167738926</v>
      </c>
      <c r="D164" s="203">
        <f t="shared" si="247"/>
        <v>1873.4975415348135</v>
      </c>
      <c r="E164" s="203">
        <f t="shared" si="247"/>
        <v>1992.8760612964038</v>
      </c>
      <c r="F164" s="203">
        <f t="shared" si="247"/>
        <v>1967.6156951897194</v>
      </c>
      <c r="G164" s="203">
        <f t="shared" si="247"/>
        <v>1939.1897063906324</v>
      </c>
      <c r="H164" s="203">
        <f t="shared" si="247"/>
        <v>1791.1796651857958</v>
      </c>
      <c r="I164" s="203">
        <f t="shared" si="247"/>
        <v>1558.2143044370205</v>
      </c>
      <c r="J164" s="203">
        <f t="shared" si="247"/>
        <v>1816.6114420486767</v>
      </c>
      <c r="K164" s="203">
        <f t="shared" si="247"/>
        <v>1679.650497126406</v>
      </c>
      <c r="L164" s="203">
        <f t="shared" si="247"/>
        <v>1809.3589031638194</v>
      </c>
      <c r="M164" s="203">
        <f t="shared" si="247"/>
        <v>1452.6738767151508</v>
      </c>
      <c r="N164" s="203">
        <f t="shared" si="247"/>
        <v>1513.3130355206702</v>
      </c>
      <c r="O164" s="203">
        <f t="shared" si="247"/>
        <v>1633.2098972865251</v>
      </c>
      <c r="P164" s="203">
        <f t="shared" si="247"/>
        <v>1294.532005180291</v>
      </c>
      <c r="Q164" s="203">
        <f t="shared" si="247"/>
        <v>1462.1878167676605</v>
      </c>
      <c r="R164" s="203">
        <f t="shared" ref="R164:V164" si="248">IF(R110=0,0,R110/R$17)</f>
        <v>1428.2881495682511</v>
      </c>
      <c r="S164" s="203">
        <f t="shared" si="248"/>
        <v>1407.1686633267343</v>
      </c>
      <c r="T164" s="203">
        <f t="shared" si="248"/>
        <v>1380.5896320528925</v>
      </c>
      <c r="U164" s="203">
        <f t="shared" si="248"/>
        <v>1230.06863355423</v>
      </c>
      <c r="V164" s="203">
        <f t="shared" si="248"/>
        <v>1256.6613751856246</v>
      </c>
      <c r="W164" s="203">
        <f t="shared" ref="W164:Y164" si="249">IF(W110=0,0,W110/W$17)</f>
        <v>1336.3371189158024</v>
      </c>
      <c r="X164" s="203">
        <f t="shared" si="249"/>
        <v>1099.4251462831164</v>
      </c>
      <c r="Y164" s="203">
        <f t="shared" si="249"/>
        <v>1061.0124771494761</v>
      </c>
      <c r="DA164" s="216" t="s">
        <v>326</v>
      </c>
    </row>
    <row r="165" spans="1:105" ht="12" customHeight="1" x14ac:dyDescent="0.25">
      <c r="A165" s="208" t="s">
        <v>39</v>
      </c>
      <c r="B165" s="192">
        <f t="shared" ref="B165:Q165" si="250">IF(B111=0,0,B111/B$17)</f>
        <v>1997.2871197885361</v>
      </c>
      <c r="C165" s="192">
        <f t="shared" si="250"/>
        <v>2068.9359167738926</v>
      </c>
      <c r="D165" s="192">
        <f t="shared" si="250"/>
        <v>1873.4975415348135</v>
      </c>
      <c r="E165" s="192">
        <f t="shared" si="250"/>
        <v>1992.8760612964038</v>
      </c>
      <c r="F165" s="192">
        <f t="shared" si="250"/>
        <v>1967.6156951897194</v>
      </c>
      <c r="G165" s="192">
        <f t="shared" si="250"/>
        <v>1939.1897063906324</v>
      </c>
      <c r="H165" s="192">
        <f t="shared" si="250"/>
        <v>1791.1796651857958</v>
      </c>
      <c r="I165" s="192">
        <f t="shared" si="250"/>
        <v>1558.2143044370205</v>
      </c>
      <c r="J165" s="192">
        <f t="shared" si="250"/>
        <v>1816.6114420486767</v>
      </c>
      <c r="K165" s="192">
        <f t="shared" si="250"/>
        <v>1679.650497126406</v>
      </c>
      <c r="L165" s="192">
        <f t="shared" si="250"/>
        <v>1809.3589031638194</v>
      </c>
      <c r="M165" s="192">
        <f t="shared" si="250"/>
        <v>1452.6738767151508</v>
      </c>
      <c r="N165" s="192">
        <f t="shared" si="250"/>
        <v>1513.3130355206702</v>
      </c>
      <c r="O165" s="192">
        <f t="shared" si="250"/>
        <v>1633.2098972865251</v>
      </c>
      <c r="P165" s="192">
        <f t="shared" si="250"/>
        <v>1294.532005180291</v>
      </c>
      <c r="Q165" s="192">
        <f t="shared" si="250"/>
        <v>1462.1878167676605</v>
      </c>
      <c r="R165" s="192">
        <f t="shared" ref="R165:V165" si="251">IF(R111=0,0,R111/R$17)</f>
        <v>1428.2881495682511</v>
      </c>
      <c r="S165" s="192">
        <f t="shared" si="251"/>
        <v>1407.1686633267343</v>
      </c>
      <c r="T165" s="192">
        <f t="shared" si="251"/>
        <v>1380.5896320528925</v>
      </c>
      <c r="U165" s="192">
        <f t="shared" si="251"/>
        <v>1230.06863355423</v>
      </c>
      <c r="V165" s="192">
        <f t="shared" si="251"/>
        <v>1256.6613751856246</v>
      </c>
      <c r="W165" s="192">
        <f t="shared" ref="W165:Y165" si="252">IF(W111=0,0,W111/W$17)</f>
        <v>1336.3371189158024</v>
      </c>
      <c r="X165" s="192">
        <f t="shared" si="252"/>
        <v>1099.4251462831164</v>
      </c>
      <c r="Y165" s="192">
        <f t="shared" si="252"/>
        <v>1061.0124771494761</v>
      </c>
      <c r="DA165" s="213" t="s">
        <v>327</v>
      </c>
    </row>
    <row r="166" spans="1:105" ht="12" customHeight="1" x14ac:dyDescent="0.25">
      <c r="A166" s="97" t="s">
        <v>57</v>
      </c>
      <c r="B166" s="74">
        <f t="shared" ref="B166:Q166" si="253">IF(B112=0,0,B112/B$17)</f>
        <v>1895.2743203412228</v>
      </c>
      <c r="C166" s="74">
        <f t="shared" si="253"/>
        <v>1966.4730999836015</v>
      </c>
      <c r="D166" s="74">
        <f t="shared" si="253"/>
        <v>1771.8198780570831</v>
      </c>
      <c r="E166" s="74">
        <f t="shared" si="253"/>
        <v>1888.125798688983</v>
      </c>
      <c r="F166" s="74">
        <f t="shared" si="253"/>
        <v>1840.9856049307205</v>
      </c>
      <c r="G166" s="74">
        <f t="shared" si="253"/>
        <v>1806.4224069190909</v>
      </c>
      <c r="H166" s="74">
        <f t="shared" si="253"/>
        <v>1651.4267550771442</v>
      </c>
      <c r="I166" s="74">
        <f t="shared" si="253"/>
        <v>1422.6572269509918</v>
      </c>
      <c r="J166" s="74">
        <f t="shared" si="253"/>
        <v>1668.1763401761746</v>
      </c>
      <c r="K166" s="74">
        <f t="shared" si="253"/>
        <v>1525.4913551751895</v>
      </c>
      <c r="L166" s="74">
        <f t="shared" si="253"/>
        <v>1657.8737477142815</v>
      </c>
      <c r="M166" s="74">
        <f t="shared" si="253"/>
        <v>1307.0166966937734</v>
      </c>
      <c r="N166" s="74">
        <f t="shared" si="253"/>
        <v>1362.3396709699507</v>
      </c>
      <c r="O166" s="74">
        <f t="shared" si="253"/>
        <v>1485.9783166688915</v>
      </c>
      <c r="P166" s="74">
        <f t="shared" si="253"/>
        <v>1142.8651950087517</v>
      </c>
      <c r="Q166" s="74">
        <f t="shared" si="253"/>
        <v>1313.0321131477149</v>
      </c>
      <c r="R166" s="74">
        <f t="shared" ref="R166:V166" si="254">IF(R112=0,0,R112/R$17)</f>
        <v>1277.9142672127928</v>
      </c>
      <c r="S166" s="74">
        <f t="shared" si="254"/>
        <v>1262.7697195397179</v>
      </c>
      <c r="T166" s="74">
        <f t="shared" si="254"/>
        <v>1239.2312177020099</v>
      </c>
      <c r="U166" s="74">
        <f t="shared" si="254"/>
        <v>1086.6835986840083</v>
      </c>
      <c r="V166" s="74">
        <f t="shared" si="254"/>
        <v>1135.8211298183717</v>
      </c>
      <c r="W166" s="74">
        <f t="shared" ref="W166:Y166" si="255">IF(W112=0,0,W112/W$17)</f>
        <v>1213.05144606819</v>
      </c>
      <c r="X166" s="74">
        <f t="shared" si="255"/>
        <v>1003.2046076167541</v>
      </c>
      <c r="Y166" s="74">
        <f t="shared" si="255"/>
        <v>971.39565920144707</v>
      </c>
      <c r="DA166" s="90" t="s">
        <v>328</v>
      </c>
    </row>
    <row r="167" spans="1:105" ht="12" customHeight="1" x14ac:dyDescent="0.25">
      <c r="A167" s="97" t="s">
        <v>56</v>
      </c>
      <c r="B167" s="74">
        <f t="shared" ref="B167:Q167" si="256">IF(B113=0,0,B113/B$17)</f>
        <v>0</v>
      </c>
      <c r="C167" s="74">
        <f t="shared" si="256"/>
        <v>0</v>
      </c>
      <c r="D167" s="74">
        <f t="shared" si="256"/>
        <v>0</v>
      </c>
      <c r="E167" s="74">
        <f t="shared" si="256"/>
        <v>0</v>
      </c>
      <c r="F167" s="74">
        <f t="shared" si="256"/>
        <v>0</v>
      </c>
      <c r="G167" s="74">
        <f t="shared" si="256"/>
        <v>0</v>
      </c>
      <c r="H167" s="74">
        <f t="shared" si="256"/>
        <v>0</v>
      </c>
      <c r="I167" s="74">
        <f t="shared" si="256"/>
        <v>0</v>
      </c>
      <c r="J167" s="74">
        <f t="shared" si="256"/>
        <v>0</v>
      </c>
      <c r="K167" s="74">
        <f t="shared" si="256"/>
        <v>0</v>
      </c>
      <c r="L167" s="74">
        <f t="shared" si="256"/>
        <v>0</v>
      </c>
      <c r="M167" s="74">
        <f t="shared" si="256"/>
        <v>0</v>
      </c>
      <c r="N167" s="74">
        <f t="shared" si="256"/>
        <v>0</v>
      </c>
      <c r="O167" s="74">
        <f t="shared" si="256"/>
        <v>0</v>
      </c>
      <c r="P167" s="74">
        <f t="shared" si="256"/>
        <v>0</v>
      </c>
      <c r="Q167" s="74">
        <f t="shared" si="256"/>
        <v>0</v>
      </c>
      <c r="R167" s="74">
        <f t="shared" ref="R167:V167" si="257">IF(R113=0,0,R113/R$17)</f>
        <v>0</v>
      </c>
      <c r="S167" s="74">
        <f t="shared" si="257"/>
        <v>0</v>
      </c>
      <c r="T167" s="74">
        <f t="shared" si="257"/>
        <v>0</v>
      </c>
      <c r="U167" s="74">
        <f t="shared" si="257"/>
        <v>0</v>
      </c>
      <c r="V167" s="74">
        <f t="shared" si="257"/>
        <v>0</v>
      </c>
      <c r="W167" s="74">
        <f t="shared" ref="W167:Y167" si="258">IF(W113=0,0,W113/W$17)</f>
        <v>0</v>
      </c>
      <c r="X167" s="74">
        <f t="shared" si="258"/>
        <v>0</v>
      </c>
      <c r="Y167" s="74">
        <f t="shared" si="258"/>
        <v>0</v>
      </c>
      <c r="DA167" s="90" t="s">
        <v>329</v>
      </c>
    </row>
    <row r="168" spans="1:105" ht="12" customHeight="1" x14ac:dyDescent="0.25">
      <c r="A168" s="97" t="s">
        <v>55</v>
      </c>
      <c r="B168" s="74">
        <f t="shared" ref="B168:Q168" si="259">IF(B114=0,0,B114/B$17)</f>
        <v>93.541190180080818</v>
      </c>
      <c r="C168" s="74">
        <f t="shared" si="259"/>
        <v>93.523152730726295</v>
      </c>
      <c r="D168" s="74">
        <f t="shared" si="259"/>
        <v>92.727665720814045</v>
      </c>
      <c r="E168" s="74">
        <f t="shared" si="259"/>
        <v>95.109076514781052</v>
      </c>
      <c r="F168" s="74">
        <f t="shared" si="259"/>
        <v>115.88181885903251</v>
      </c>
      <c r="G168" s="74">
        <f t="shared" si="259"/>
        <v>121.60925516009192</v>
      </c>
      <c r="H168" s="74">
        <f t="shared" si="259"/>
        <v>128.09863235787248</v>
      </c>
      <c r="I168" s="74">
        <f t="shared" si="259"/>
        <v>123.77254536825487</v>
      </c>
      <c r="J168" s="74">
        <f t="shared" si="259"/>
        <v>139.18696969447271</v>
      </c>
      <c r="K168" s="74">
        <f t="shared" si="259"/>
        <v>143.77349068808292</v>
      </c>
      <c r="L168" s="74">
        <f t="shared" si="259"/>
        <v>140.87735232505986</v>
      </c>
      <c r="M168" s="74">
        <f t="shared" si="259"/>
        <v>135.95973688072797</v>
      </c>
      <c r="N168" s="74">
        <f t="shared" si="259"/>
        <v>140.52696976779367</v>
      </c>
      <c r="O168" s="74">
        <f t="shared" si="259"/>
        <v>136.93347884292356</v>
      </c>
      <c r="P168" s="74">
        <f t="shared" si="259"/>
        <v>141.15710807721675</v>
      </c>
      <c r="Q168" s="74">
        <f t="shared" si="259"/>
        <v>138.58777172565951</v>
      </c>
      <c r="R168" s="74">
        <f t="shared" ref="R168:V168" si="260">IF(R114=0,0,R114/R$17)</f>
        <v>139.33855961864302</v>
      </c>
      <c r="S168" s="74">
        <f t="shared" si="260"/>
        <v>134.15548719135214</v>
      </c>
      <c r="T168" s="74">
        <f t="shared" si="260"/>
        <v>131.90596954465488</v>
      </c>
      <c r="U168" s="74">
        <f t="shared" si="260"/>
        <v>134.66010733347233</v>
      </c>
      <c r="V168" s="74">
        <f t="shared" si="260"/>
        <v>111.71944306011683</v>
      </c>
      <c r="W168" s="74">
        <f t="shared" ref="W168:Y168" si="261">IF(W114=0,0,W114/W$17)</f>
        <v>114.27115968819646</v>
      </c>
      <c r="X168" s="74">
        <f t="shared" si="261"/>
        <v>88.390217450973623</v>
      </c>
      <c r="Y168" s="74">
        <f t="shared" si="261"/>
        <v>82.397860252983804</v>
      </c>
      <c r="DA168" s="90" t="s">
        <v>330</v>
      </c>
    </row>
    <row r="169" spans="1:105" ht="12" customHeight="1" x14ac:dyDescent="0.25">
      <c r="A169" s="107" t="s">
        <v>54</v>
      </c>
      <c r="B169" s="193">
        <f t="shared" ref="B169:Q169" si="262">IF(B115=0,0,B115/B$17)</f>
        <v>8.4716092672327115</v>
      </c>
      <c r="C169" s="193">
        <f t="shared" si="262"/>
        <v>8.9396640595646364</v>
      </c>
      <c r="D169" s="193">
        <f t="shared" si="262"/>
        <v>8.9499977569163978</v>
      </c>
      <c r="E169" s="193">
        <f t="shared" si="262"/>
        <v>9.641186092639991</v>
      </c>
      <c r="F169" s="193">
        <f t="shared" si="262"/>
        <v>10.748271399966518</v>
      </c>
      <c r="G169" s="193">
        <f t="shared" si="262"/>
        <v>11.158044311449171</v>
      </c>
      <c r="H169" s="193">
        <f t="shared" si="262"/>
        <v>11.654277750779087</v>
      </c>
      <c r="I169" s="193">
        <f t="shared" si="262"/>
        <v>11.784532117773884</v>
      </c>
      <c r="J169" s="193">
        <f t="shared" si="262"/>
        <v>9.2481321780292234</v>
      </c>
      <c r="K169" s="193">
        <f t="shared" si="262"/>
        <v>10.385651263133436</v>
      </c>
      <c r="L169" s="193">
        <f t="shared" si="262"/>
        <v>10.607803124478286</v>
      </c>
      <c r="M169" s="193">
        <f t="shared" si="262"/>
        <v>9.6974431406493942</v>
      </c>
      <c r="N169" s="193">
        <f t="shared" si="262"/>
        <v>10.446394782925688</v>
      </c>
      <c r="O169" s="193">
        <f t="shared" si="262"/>
        <v>10.298101774710313</v>
      </c>
      <c r="P169" s="193">
        <f t="shared" si="262"/>
        <v>10.509702094322552</v>
      </c>
      <c r="Q169" s="193">
        <f t="shared" si="262"/>
        <v>10.567931894286088</v>
      </c>
      <c r="R169" s="193">
        <f t="shared" ref="R169:V169" si="263">IF(R115=0,0,R115/R$17)</f>
        <v>11.035322736815433</v>
      </c>
      <c r="S169" s="193">
        <f t="shared" si="263"/>
        <v>10.243456595664318</v>
      </c>
      <c r="T169" s="193">
        <f t="shared" si="263"/>
        <v>9.4524448062277706</v>
      </c>
      <c r="U169" s="193">
        <f t="shared" si="263"/>
        <v>8.7249275367494494</v>
      </c>
      <c r="V169" s="193">
        <f t="shared" si="263"/>
        <v>9.1208023071361541</v>
      </c>
      <c r="W169" s="193">
        <f t="shared" ref="W169:Y169" si="264">IF(W115=0,0,W115/W$17)</f>
        <v>9.014513159415781</v>
      </c>
      <c r="X169" s="193">
        <f t="shared" si="264"/>
        <v>7.830321215388973</v>
      </c>
      <c r="Y169" s="193">
        <f t="shared" si="264"/>
        <v>7.2189576950453214</v>
      </c>
      <c r="DA169" s="214" t="s">
        <v>331</v>
      </c>
    </row>
    <row r="170" spans="1:105" ht="12" customHeight="1" x14ac:dyDescent="0.25">
      <c r="A170" s="209" t="s">
        <v>58</v>
      </c>
      <c r="B170" s="77">
        <f t="shared" ref="B170:Q170" si="265">IF(B116=0,0,B116/B$17)</f>
        <v>0</v>
      </c>
      <c r="C170" s="77">
        <f t="shared" si="265"/>
        <v>0</v>
      </c>
      <c r="D170" s="77">
        <f t="shared" si="265"/>
        <v>0</v>
      </c>
      <c r="E170" s="77">
        <f t="shared" si="265"/>
        <v>0</v>
      </c>
      <c r="F170" s="77">
        <f t="shared" si="265"/>
        <v>0</v>
      </c>
      <c r="G170" s="77">
        <f t="shared" si="265"/>
        <v>0</v>
      </c>
      <c r="H170" s="77">
        <f t="shared" si="265"/>
        <v>0</v>
      </c>
      <c r="I170" s="77">
        <f t="shared" si="265"/>
        <v>0</v>
      </c>
      <c r="J170" s="77">
        <f t="shared" si="265"/>
        <v>0</v>
      </c>
      <c r="K170" s="77">
        <f t="shared" si="265"/>
        <v>0</v>
      </c>
      <c r="L170" s="77">
        <f t="shared" si="265"/>
        <v>0</v>
      </c>
      <c r="M170" s="77">
        <f t="shared" si="265"/>
        <v>0</v>
      </c>
      <c r="N170" s="77">
        <f t="shared" si="265"/>
        <v>0</v>
      </c>
      <c r="O170" s="77">
        <f t="shared" si="265"/>
        <v>0</v>
      </c>
      <c r="P170" s="77">
        <f t="shared" si="265"/>
        <v>0</v>
      </c>
      <c r="Q170" s="77">
        <f t="shared" si="265"/>
        <v>0</v>
      </c>
      <c r="R170" s="77">
        <f t="shared" ref="R170:V170" si="266">IF(R116=0,0,R116/R$17)</f>
        <v>0</v>
      </c>
      <c r="S170" s="77">
        <f t="shared" si="266"/>
        <v>0</v>
      </c>
      <c r="T170" s="77">
        <f t="shared" si="266"/>
        <v>0</v>
      </c>
      <c r="U170" s="77">
        <f t="shared" si="266"/>
        <v>0</v>
      </c>
      <c r="V170" s="77">
        <f t="shared" si="266"/>
        <v>0</v>
      </c>
      <c r="W170" s="77">
        <f t="shared" ref="W170:Y170" si="267">IF(W116=0,0,W116/W$17)</f>
        <v>0</v>
      </c>
      <c r="X170" s="77">
        <f t="shared" si="267"/>
        <v>0</v>
      </c>
      <c r="Y170" s="77">
        <f t="shared" si="267"/>
        <v>0</v>
      </c>
      <c r="DA170" s="92" t="s">
        <v>332</v>
      </c>
    </row>
  </sheetData>
  <pageMargins left="0.39370078740157483" right="0.39370078740157483" top="0.39370078740157483" bottom="0.39370078740157483" header="0.31496062992125984" footer="0.31496062992125984"/>
  <pageSetup paperSize="9" scale="40" orientation="portrait" horizontalDpi="1200" verticalDpi="1200" r:id="rId1"/>
  <headerFooter alignWithMargins="0"/>
  <ignoredErrors>
    <ignoredError sqref="B28:Y28 B30:Y30 B34:Y34 B45:Y45 B79:Y79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333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>
        <f t="shared" ref="B3:Y3" si="0">B4</f>
        <v>4373926</v>
      </c>
      <c r="C3" s="67">
        <f t="shared" si="0"/>
        <v>4400571</v>
      </c>
      <c r="D3" s="67">
        <f t="shared" si="0"/>
        <v>4436875</v>
      </c>
      <c r="E3" s="67">
        <f t="shared" si="0"/>
        <v>4473367</v>
      </c>
      <c r="F3" s="67">
        <f t="shared" si="0"/>
        <v>4508622</v>
      </c>
      <c r="G3" s="67">
        <f t="shared" si="0"/>
        <v>4551569</v>
      </c>
      <c r="H3" s="67">
        <f t="shared" si="0"/>
        <v>4574144</v>
      </c>
      <c r="I3" s="67">
        <f t="shared" si="0"/>
        <v>4611997</v>
      </c>
      <c r="J3" s="67">
        <f t="shared" si="0"/>
        <v>4655987</v>
      </c>
      <c r="K3" s="67">
        <f t="shared" si="0"/>
        <v>4716263</v>
      </c>
      <c r="L3" s="67">
        <f t="shared" si="0"/>
        <v>4758518</v>
      </c>
      <c r="M3" s="67">
        <f t="shared" si="0"/>
        <v>4839700</v>
      </c>
      <c r="N3" s="67">
        <f t="shared" si="0"/>
        <v>4859978</v>
      </c>
      <c r="O3" s="67">
        <f t="shared" si="0"/>
        <v>4878657</v>
      </c>
      <c r="P3" s="67">
        <f t="shared" si="0"/>
        <v>4897433</v>
      </c>
      <c r="Q3" s="67">
        <f t="shared" si="0"/>
        <v>4932956</v>
      </c>
      <c r="R3" s="67">
        <f t="shared" si="0"/>
        <v>4950161</v>
      </c>
      <c r="S3" s="67">
        <f t="shared" si="0"/>
        <v>4965760</v>
      </c>
      <c r="T3" s="67">
        <f t="shared" si="0"/>
        <v>4999381</v>
      </c>
      <c r="U3" s="67">
        <f t="shared" si="0"/>
        <v>5042042</v>
      </c>
      <c r="V3" s="67">
        <f t="shared" si="0"/>
        <v>5073730</v>
      </c>
      <c r="W3" s="67">
        <f t="shared" si="0"/>
        <v>5126339</v>
      </c>
      <c r="X3" s="67">
        <f t="shared" si="0"/>
        <v>5177194</v>
      </c>
      <c r="Y3" s="67">
        <f t="shared" si="0"/>
        <v>5230644</v>
      </c>
      <c r="DA3" s="87" t="s">
        <v>334</v>
      </c>
    </row>
    <row r="4" spans="1:105" ht="12.95" customHeight="1" x14ac:dyDescent="0.25">
      <c r="A4" s="68" t="s">
        <v>57</v>
      </c>
      <c r="B4" s="71">
        <f t="shared" ref="B4:Q4" si="1">SUM(B5:B13)</f>
        <v>4373926</v>
      </c>
      <c r="C4" s="71">
        <f t="shared" si="1"/>
        <v>4400571</v>
      </c>
      <c r="D4" s="71">
        <f t="shared" si="1"/>
        <v>4436875</v>
      </c>
      <c r="E4" s="71">
        <f t="shared" si="1"/>
        <v>4473367</v>
      </c>
      <c r="F4" s="71">
        <f t="shared" si="1"/>
        <v>4508622</v>
      </c>
      <c r="G4" s="71">
        <f t="shared" si="1"/>
        <v>4551569</v>
      </c>
      <c r="H4" s="71">
        <f t="shared" si="1"/>
        <v>4574144</v>
      </c>
      <c r="I4" s="71">
        <f t="shared" si="1"/>
        <v>4611997</v>
      </c>
      <c r="J4" s="71">
        <f t="shared" si="1"/>
        <v>4655987</v>
      </c>
      <c r="K4" s="71">
        <f t="shared" si="1"/>
        <v>4716263</v>
      </c>
      <c r="L4" s="71">
        <f t="shared" si="1"/>
        <v>4758518</v>
      </c>
      <c r="M4" s="71">
        <f t="shared" si="1"/>
        <v>4839700</v>
      </c>
      <c r="N4" s="71">
        <f t="shared" si="1"/>
        <v>4859978</v>
      </c>
      <c r="O4" s="71">
        <f t="shared" si="1"/>
        <v>4878657</v>
      </c>
      <c r="P4" s="71">
        <f t="shared" si="1"/>
        <v>4897433</v>
      </c>
      <c r="Q4" s="71">
        <f t="shared" si="1"/>
        <v>4932956</v>
      </c>
      <c r="R4" s="71">
        <f t="shared" ref="R4:V4" si="2">SUM(R5:R13)</f>
        <v>4950161</v>
      </c>
      <c r="S4" s="71">
        <f t="shared" si="2"/>
        <v>4965760</v>
      </c>
      <c r="T4" s="71">
        <f t="shared" si="2"/>
        <v>4999381</v>
      </c>
      <c r="U4" s="71">
        <f t="shared" si="2"/>
        <v>5042042</v>
      </c>
      <c r="V4" s="71">
        <f t="shared" si="2"/>
        <v>5073730</v>
      </c>
      <c r="W4" s="71">
        <f t="shared" ref="W4:Y4" si="3">SUM(W5:W13)</f>
        <v>5126339</v>
      </c>
      <c r="X4" s="71">
        <f t="shared" si="3"/>
        <v>5177194</v>
      </c>
      <c r="Y4" s="71">
        <f t="shared" si="3"/>
        <v>5230644</v>
      </c>
      <c r="DA4" s="88" t="s">
        <v>335</v>
      </c>
    </row>
    <row r="5" spans="1:105" ht="12" customHeight="1" x14ac:dyDescent="0.25">
      <c r="A5" s="28" t="s">
        <v>51</v>
      </c>
      <c r="B5" s="82">
        <v>138769</v>
      </c>
      <c r="C5" s="82">
        <v>137838</v>
      </c>
      <c r="D5" s="82">
        <v>122113</v>
      </c>
      <c r="E5" s="82">
        <v>104308</v>
      </c>
      <c r="F5" s="82">
        <v>98367</v>
      </c>
      <c r="G5" s="82">
        <v>88586</v>
      </c>
      <c r="H5" s="82">
        <v>87650</v>
      </c>
      <c r="I5" s="82">
        <v>94474</v>
      </c>
      <c r="J5" s="82">
        <v>102345</v>
      </c>
      <c r="K5" s="82">
        <v>103933</v>
      </c>
      <c r="L5" s="82">
        <v>100317</v>
      </c>
      <c r="M5" s="82">
        <v>96124</v>
      </c>
      <c r="N5" s="82">
        <v>85401</v>
      </c>
      <c r="O5" s="82">
        <v>81910</v>
      </c>
      <c r="P5" s="82">
        <v>75122</v>
      </c>
      <c r="Q5" s="82">
        <v>68335</v>
      </c>
      <c r="R5" s="82">
        <v>62018</v>
      </c>
      <c r="S5" s="82">
        <v>55814</v>
      </c>
      <c r="T5" s="82">
        <v>47230</v>
      </c>
      <c r="U5" s="82">
        <v>38387</v>
      </c>
      <c r="V5" s="82">
        <v>30484</v>
      </c>
      <c r="W5" s="82">
        <v>29124</v>
      </c>
      <c r="X5" s="82">
        <v>27393</v>
      </c>
      <c r="Y5" s="82">
        <v>26328</v>
      </c>
      <c r="DA5" s="89" t="s">
        <v>336</v>
      </c>
    </row>
    <row r="6" spans="1:105" ht="12" customHeight="1" x14ac:dyDescent="0.25">
      <c r="A6" s="28" t="s">
        <v>74</v>
      </c>
      <c r="B6" s="82">
        <v>46271</v>
      </c>
      <c r="C6" s="82">
        <v>45370</v>
      </c>
      <c r="D6" s="82">
        <v>44807</v>
      </c>
      <c r="E6" s="82">
        <v>44347</v>
      </c>
      <c r="F6" s="82">
        <v>47161</v>
      </c>
      <c r="G6" s="82">
        <v>57093</v>
      </c>
      <c r="H6" s="82">
        <v>64536</v>
      </c>
      <c r="I6" s="82">
        <v>68546</v>
      </c>
      <c r="J6" s="82">
        <v>68883</v>
      </c>
      <c r="K6" s="82">
        <v>71050</v>
      </c>
      <c r="L6" s="82">
        <v>72688</v>
      </c>
      <c r="M6" s="82">
        <v>73709</v>
      </c>
      <c r="N6" s="82">
        <v>74101</v>
      </c>
      <c r="O6" s="82">
        <v>74645</v>
      </c>
      <c r="P6" s="82">
        <v>76734</v>
      </c>
      <c r="Q6" s="82">
        <v>77808</v>
      </c>
      <c r="R6" s="82">
        <v>81534</v>
      </c>
      <c r="S6" s="82">
        <v>85181</v>
      </c>
      <c r="T6" s="82">
        <v>89476</v>
      </c>
      <c r="U6" s="82">
        <v>93407</v>
      </c>
      <c r="V6" s="82">
        <v>100681</v>
      </c>
      <c r="W6" s="82">
        <v>104818</v>
      </c>
      <c r="X6" s="82">
        <v>106991</v>
      </c>
      <c r="Y6" s="82">
        <v>106336</v>
      </c>
      <c r="DA6" s="89" t="s">
        <v>337</v>
      </c>
    </row>
    <row r="7" spans="1:105" ht="12" customHeight="1" x14ac:dyDescent="0.25">
      <c r="A7" s="28" t="s">
        <v>200</v>
      </c>
      <c r="B7" s="82">
        <v>1873113</v>
      </c>
      <c r="C7" s="82">
        <v>1804393</v>
      </c>
      <c r="D7" s="82">
        <v>1792976</v>
      </c>
      <c r="E7" s="82">
        <v>1857679</v>
      </c>
      <c r="F7" s="82">
        <v>1949421</v>
      </c>
      <c r="G7" s="82">
        <v>1975315</v>
      </c>
      <c r="H7" s="82">
        <v>1925747</v>
      </c>
      <c r="I7" s="82">
        <v>1841702</v>
      </c>
      <c r="J7" s="82">
        <v>1812577</v>
      </c>
      <c r="K7" s="82">
        <v>1746338</v>
      </c>
      <c r="L7" s="82">
        <v>1712172</v>
      </c>
      <c r="M7" s="82">
        <v>1707991</v>
      </c>
      <c r="N7" s="82">
        <v>1692788</v>
      </c>
      <c r="O7" s="82">
        <v>1714965</v>
      </c>
      <c r="P7" s="82">
        <v>1747547</v>
      </c>
      <c r="Q7" s="82">
        <v>1743200</v>
      </c>
      <c r="R7" s="82">
        <v>1739550</v>
      </c>
      <c r="S7" s="82">
        <v>1725150</v>
      </c>
      <c r="T7" s="82">
        <v>1723957</v>
      </c>
      <c r="U7" s="82">
        <v>1651369</v>
      </c>
      <c r="V7" s="82">
        <v>1588309</v>
      </c>
      <c r="W7" s="82">
        <v>1496047</v>
      </c>
      <c r="X7" s="82">
        <v>1438430</v>
      </c>
      <c r="Y7" s="82">
        <v>1430759</v>
      </c>
      <c r="DA7" s="89" t="s">
        <v>338</v>
      </c>
    </row>
    <row r="8" spans="1:105" ht="12" customHeight="1" x14ac:dyDescent="0.25">
      <c r="A8" s="28" t="s">
        <v>189</v>
      </c>
      <c r="B8" s="82">
        <v>1785485</v>
      </c>
      <c r="C8" s="82">
        <v>1881562</v>
      </c>
      <c r="D8" s="82">
        <v>1936107</v>
      </c>
      <c r="E8" s="82">
        <v>1954008</v>
      </c>
      <c r="F8" s="82">
        <v>2057251</v>
      </c>
      <c r="G8" s="82">
        <v>2147582</v>
      </c>
      <c r="H8" s="82">
        <v>2178020</v>
      </c>
      <c r="I8" s="82">
        <v>2219942</v>
      </c>
      <c r="J8" s="82">
        <v>2231236</v>
      </c>
      <c r="K8" s="82">
        <v>2291664</v>
      </c>
      <c r="L8" s="82">
        <v>2311291</v>
      </c>
      <c r="M8" s="82">
        <v>2371548</v>
      </c>
      <c r="N8" s="82">
        <v>2392504</v>
      </c>
      <c r="O8" s="82">
        <v>2386399</v>
      </c>
      <c r="P8" s="82">
        <v>2378023</v>
      </c>
      <c r="Q8" s="82">
        <v>2420485</v>
      </c>
      <c r="R8" s="82">
        <v>2424940</v>
      </c>
      <c r="S8" s="82">
        <v>2436500</v>
      </c>
      <c r="T8" s="82">
        <v>2451684</v>
      </c>
      <c r="U8" s="82">
        <v>2539554</v>
      </c>
      <c r="V8" s="82">
        <v>2583814</v>
      </c>
      <c r="W8" s="82">
        <v>2634808</v>
      </c>
      <c r="X8" s="82">
        <v>2616488</v>
      </c>
      <c r="Y8" s="82">
        <v>2597678</v>
      </c>
      <c r="DA8" s="89" t="s">
        <v>339</v>
      </c>
    </row>
    <row r="9" spans="1:105" ht="12" customHeight="1" x14ac:dyDescent="0.25">
      <c r="A9" s="28" t="s">
        <v>202</v>
      </c>
      <c r="B9" s="82">
        <v>80208</v>
      </c>
      <c r="C9" s="82">
        <v>81709</v>
      </c>
      <c r="D9" s="82">
        <v>88904</v>
      </c>
      <c r="E9" s="82">
        <v>102109</v>
      </c>
      <c r="F9" s="82">
        <v>118233</v>
      </c>
      <c r="G9" s="82">
        <v>148169</v>
      </c>
      <c r="H9" s="82">
        <v>190361</v>
      </c>
      <c r="I9" s="82">
        <v>258948</v>
      </c>
      <c r="J9" s="82">
        <v>309889</v>
      </c>
      <c r="K9" s="82">
        <v>358750</v>
      </c>
      <c r="L9" s="82">
        <v>404234</v>
      </c>
      <c r="M9" s="82">
        <v>425651</v>
      </c>
      <c r="N9" s="82">
        <v>445366</v>
      </c>
      <c r="O9" s="82">
        <v>454489</v>
      </c>
      <c r="P9" s="82">
        <v>461946</v>
      </c>
      <c r="Q9" s="82">
        <v>474480</v>
      </c>
      <c r="R9" s="82">
        <v>490730</v>
      </c>
      <c r="S9" s="82">
        <v>503209</v>
      </c>
      <c r="T9" s="82">
        <v>510882</v>
      </c>
      <c r="U9" s="82">
        <v>516112</v>
      </c>
      <c r="V9" s="82">
        <v>525872</v>
      </c>
      <c r="W9" s="82">
        <v>552729</v>
      </c>
      <c r="X9" s="82">
        <v>587158</v>
      </c>
      <c r="Y9" s="82">
        <v>608044</v>
      </c>
      <c r="DA9" s="89" t="s">
        <v>340</v>
      </c>
    </row>
    <row r="10" spans="1:105" ht="12" customHeight="1" x14ac:dyDescent="0.25">
      <c r="A10" s="28" t="s">
        <v>197</v>
      </c>
      <c r="B10" s="82">
        <v>0</v>
      </c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X10" s="82">
        <v>0</v>
      </c>
      <c r="Y10" s="82">
        <v>0</v>
      </c>
      <c r="DA10" s="89" t="s">
        <v>341</v>
      </c>
    </row>
    <row r="11" spans="1:105" ht="12" customHeight="1" x14ac:dyDescent="0.25">
      <c r="A11" s="28" t="s">
        <v>198</v>
      </c>
      <c r="B11" s="82">
        <v>13927</v>
      </c>
      <c r="C11" s="82">
        <v>13625</v>
      </c>
      <c r="D11" s="82">
        <v>13399</v>
      </c>
      <c r="E11" s="82">
        <v>13392</v>
      </c>
      <c r="F11" s="82">
        <v>13370</v>
      </c>
      <c r="G11" s="82">
        <v>13336</v>
      </c>
      <c r="H11" s="82">
        <v>13446</v>
      </c>
      <c r="I11" s="82">
        <v>13340</v>
      </c>
      <c r="J11" s="82">
        <v>13120</v>
      </c>
      <c r="K11" s="82">
        <v>13039</v>
      </c>
      <c r="L11" s="82">
        <v>12972</v>
      </c>
      <c r="M11" s="82">
        <v>13142</v>
      </c>
      <c r="N11" s="82">
        <v>13334</v>
      </c>
      <c r="O11" s="82">
        <v>13302</v>
      </c>
      <c r="P11" s="82">
        <v>13240</v>
      </c>
      <c r="Q11" s="82">
        <v>13357</v>
      </c>
      <c r="R11" s="82">
        <v>13378</v>
      </c>
      <c r="S11" s="82">
        <v>13253</v>
      </c>
      <c r="T11" s="82">
        <v>13320</v>
      </c>
      <c r="U11" s="82">
        <v>13349</v>
      </c>
      <c r="V11" s="82">
        <v>13311</v>
      </c>
      <c r="W11" s="82">
        <v>13259</v>
      </c>
      <c r="X11" s="82">
        <v>13246</v>
      </c>
      <c r="Y11" s="82">
        <v>13344</v>
      </c>
      <c r="DA11" s="89" t="s">
        <v>342</v>
      </c>
    </row>
    <row r="12" spans="1:105" ht="12" customHeight="1" x14ac:dyDescent="0.25">
      <c r="A12" s="28" t="s">
        <v>95</v>
      </c>
      <c r="B12" s="82">
        <v>5760</v>
      </c>
      <c r="C12" s="82">
        <v>8295</v>
      </c>
      <c r="D12" s="82">
        <v>13418</v>
      </c>
      <c r="E12" s="82">
        <v>18780</v>
      </c>
      <c r="F12" s="82">
        <v>24855</v>
      </c>
      <c r="G12" s="82">
        <v>29151</v>
      </c>
      <c r="H12" s="82">
        <v>31307</v>
      </c>
      <c r="I12" s="82">
        <v>33020</v>
      </c>
      <c r="J12" s="82">
        <v>34393</v>
      </c>
      <c r="K12" s="82">
        <v>37529</v>
      </c>
      <c r="L12" s="82">
        <v>42172</v>
      </c>
      <c r="M12" s="82">
        <v>48890</v>
      </c>
      <c r="N12" s="82">
        <v>56507</v>
      </c>
      <c r="O12" s="82">
        <v>65116</v>
      </c>
      <c r="P12" s="82">
        <v>79719</v>
      </c>
      <c r="Q12" s="82">
        <v>92294</v>
      </c>
      <c r="R12" s="82">
        <v>108802</v>
      </c>
      <c r="S12" s="82">
        <v>127199</v>
      </c>
      <c r="T12" s="82">
        <v>150146</v>
      </c>
      <c r="U12" s="82">
        <v>180192</v>
      </c>
      <c r="V12" s="82">
        <v>222436</v>
      </c>
      <c r="W12" s="82">
        <v>286789</v>
      </c>
      <c r="X12" s="82">
        <v>378562</v>
      </c>
      <c r="Y12" s="82">
        <v>439651</v>
      </c>
      <c r="DA12" s="89" t="s">
        <v>343</v>
      </c>
    </row>
    <row r="13" spans="1:105" ht="12" customHeight="1" x14ac:dyDescent="0.25">
      <c r="A13" s="73" t="s">
        <v>94</v>
      </c>
      <c r="B13" s="83">
        <v>430393</v>
      </c>
      <c r="C13" s="83">
        <v>427779</v>
      </c>
      <c r="D13" s="83">
        <v>425151</v>
      </c>
      <c r="E13" s="83">
        <v>378744</v>
      </c>
      <c r="F13" s="83">
        <v>199964</v>
      </c>
      <c r="G13" s="83">
        <v>92337</v>
      </c>
      <c r="H13" s="83">
        <v>83077</v>
      </c>
      <c r="I13" s="83">
        <v>82025</v>
      </c>
      <c r="J13" s="83">
        <v>83544</v>
      </c>
      <c r="K13" s="83">
        <v>93960</v>
      </c>
      <c r="L13" s="83">
        <v>102672</v>
      </c>
      <c r="M13" s="83">
        <v>102645</v>
      </c>
      <c r="N13" s="83">
        <v>99977</v>
      </c>
      <c r="O13" s="83">
        <v>87831</v>
      </c>
      <c r="P13" s="83">
        <v>65102</v>
      </c>
      <c r="Q13" s="83">
        <v>42997</v>
      </c>
      <c r="R13" s="83">
        <v>29209</v>
      </c>
      <c r="S13" s="83">
        <v>19454</v>
      </c>
      <c r="T13" s="83">
        <v>12686</v>
      </c>
      <c r="U13" s="83">
        <v>9672</v>
      </c>
      <c r="V13" s="83">
        <v>8823</v>
      </c>
      <c r="W13" s="83">
        <v>8765</v>
      </c>
      <c r="X13" s="83">
        <v>8926</v>
      </c>
      <c r="Y13" s="83">
        <v>8504</v>
      </c>
      <c r="DA13" s="90" t="s">
        <v>344</v>
      </c>
    </row>
    <row r="14" spans="1:105" ht="12" hidden="1" customHeight="1" x14ac:dyDescent="0.25">
      <c r="A14" s="84" t="s">
        <v>93</v>
      </c>
      <c r="B14" s="85">
        <f t="shared" ref="B14:Q14" si="4">SUM(B5:B11)</f>
        <v>3937773</v>
      </c>
      <c r="C14" s="85">
        <f t="shared" si="4"/>
        <v>3964497</v>
      </c>
      <c r="D14" s="85">
        <f t="shared" si="4"/>
        <v>3998306</v>
      </c>
      <c r="E14" s="85">
        <f t="shared" si="4"/>
        <v>4075843</v>
      </c>
      <c r="F14" s="85">
        <f t="shared" si="4"/>
        <v>4283803</v>
      </c>
      <c r="G14" s="85">
        <f t="shared" si="4"/>
        <v>4430081</v>
      </c>
      <c r="H14" s="85">
        <f t="shared" si="4"/>
        <v>4459760</v>
      </c>
      <c r="I14" s="85">
        <f t="shared" si="4"/>
        <v>4496952</v>
      </c>
      <c r="J14" s="85">
        <f t="shared" si="4"/>
        <v>4538050</v>
      </c>
      <c r="K14" s="85">
        <f t="shared" si="4"/>
        <v>4584774</v>
      </c>
      <c r="L14" s="85">
        <f t="shared" si="4"/>
        <v>4613674</v>
      </c>
      <c r="M14" s="85">
        <f t="shared" si="4"/>
        <v>4688165</v>
      </c>
      <c r="N14" s="85">
        <f t="shared" si="4"/>
        <v>4703494</v>
      </c>
      <c r="O14" s="85">
        <f t="shared" si="4"/>
        <v>4725710</v>
      </c>
      <c r="P14" s="85">
        <f t="shared" si="4"/>
        <v>4752612</v>
      </c>
      <c r="Q14" s="85">
        <f t="shared" si="4"/>
        <v>4797665</v>
      </c>
      <c r="R14" s="85">
        <f t="shared" ref="R14:V14" si="5">SUM(R5:R11)</f>
        <v>4812150</v>
      </c>
      <c r="S14" s="85">
        <f t="shared" si="5"/>
        <v>4819107</v>
      </c>
      <c r="T14" s="85">
        <f t="shared" si="5"/>
        <v>4836549</v>
      </c>
      <c r="U14" s="85">
        <f t="shared" si="5"/>
        <v>4852178</v>
      </c>
      <c r="V14" s="85">
        <f t="shared" si="5"/>
        <v>4842471</v>
      </c>
      <c r="W14" s="85">
        <f t="shared" ref="W14:Y14" si="6">SUM(W5:W11)</f>
        <v>4830785</v>
      </c>
      <c r="X14" s="85">
        <f t="shared" si="6"/>
        <v>4789706</v>
      </c>
      <c r="Y14" s="85">
        <f t="shared" si="6"/>
        <v>4782489</v>
      </c>
      <c r="DA14" s="93"/>
    </row>
    <row r="15" spans="1:105" ht="12.95" customHeight="1" x14ac:dyDescent="0.25">
      <c r="A15" s="68" t="s">
        <v>92</v>
      </c>
      <c r="B15" s="71">
        <f t="shared" ref="B15:Y15" si="7">B16</f>
        <v>45029</v>
      </c>
      <c r="C15" s="71">
        <f t="shared" si="7"/>
        <v>49786</v>
      </c>
      <c r="D15" s="71">
        <f t="shared" si="7"/>
        <v>51317</v>
      </c>
      <c r="E15" s="71">
        <f t="shared" si="7"/>
        <v>52826</v>
      </c>
      <c r="F15" s="71">
        <f t="shared" si="7"/>
        <v>54251</v>
      </c>
      <c r="G15" s="71">
        <f t="shared" si="7"/>
        <v>62889</v>
      </c>
      <c r="H15" s="71">
        <f t="shared" si="7"/>
        <v>72370</v>
      </c>
      <c r="I15" s="71">
        <f t="shared" si="7"/>
        <v>79918</v>
      </c>
      <c r="J15" s="71">
        <f t="shared" si="7"/>
        <v>86604</v>
      </c>
      <c r="K15" s="71">
        <f t="shared" si="7"/>
        <v>88282</v>
      </c>
      <c r="L15" s="71">
        <f t="shared" si="7"/>
        <v>94596</v>
      </c>
      <c r="M15" s="71">
        <f t="shared" si="7"/>
        <v>96071</v>
      </c>
      <c r="N15" s="71">
        <f t="shared" si="7"/>
        <v>103516</v>
      </c>
      <c r="O15" s="71">
        <f t="shared" si="7"/>
        <v>115542</v>
      </c>
      <c r="P15" s="71">
        <f t="shared" si="7"/>
        <v>125978</v>
      </c>
      <c r="Q15" s="71">
        <f t="shared" si="7"/>
        <v>130610</v>
      </c>
      <c r="R15" s="71">
        <f t="shared" si="7"/>
        <v>138387</v>
      </c>
      <c r="S15" s="71">
        <f t="shared" si="7"/>
        <v>145748</v>
      </c>
      <c r="T15" s="71">
        <f t="shared" si="7"/>
        <v>149981</v>
      </c>
      <c r="U15" s="71">
        <f t="shared" si="7"/>
        <v>192228</v>
      </c>
      <c r="V15" s="71">
        <f t="shared" si="7"/>
        <v>253687</v>
      </c>
      <c r="W15" s="71">
        <f t="shared" si="7"/>
        <v>307580</v>
      </c>
      <c r="X15" s="71">
        <f t="shared" si="7"/>
        <v>362402</v>
      </c>
      <c r="Y15" s="71">
        <f t="shared" si="7"/>
        <v>418452</v>
      </c>
      <c r="DA15" s="88" t="s">
        <v>345</v>
      </c>
    </row>
    <row r="16" spans="1:105" ht="12" customHeight="1" x14ac:dyDescent="0.25">
      <c r="A16" s="28" t="s">
        <v>91</v>
      </c>
      <c r="B16" s="82">
        <v>45029</v>
      </c>
      <c r="C16" s="82">
        <v>49786</v>
      </c>
      <c r="D16" s="82">
        <v>51317</v>
      </c>
      <c r="E16" s="82">
        <v>52826</v>
      </c>
      <c r="F16" s="82">
        <v>54251</v>
      </c>
      <c r="G16" s="82">
        <v>62889</v>
      </c>
      <c r="H16" s="82">
        <v>72370</v>
      </c>
      <c r="I16" s="82">
        <v>79918</v>
      </c>
      <c r="J16" s="82">
        <v>86604</v>
      </c>
      <c r="K16" s="82">
        <v>88282</v>
      </c>
      <c r="L16" s="82">
        <v>94596</v>
      </c>
      <c r="M16" s="82">
        <v>96071</v>
      </c>
      <c r="N16" s="82">
        <v>103516</v>
      </c>
      <c r="O16" s="82">
        <v>115542</v>
      </c>
      <c r="P16" s="82">
        <v>125978</v>
      </c>
      <c r="Q16" s="82">
        <v>130610</v>
      </c>
      <c r="R16" s="82">
        <v>138387</v>
      </c>
      <c r="S16" s="82">
        <v>145748</v>
      </c>
      <c r="T16" s="82">
        <v>149981</v>
      </c>
      <c r="U16" s="82">
        <v>192228</v>
      </c>
      <c r="V16" s="82">
        <v>253687</v>
      </c>
      <c r="W16" s="82">
        <v>307580</v>
      </c>
      <c r="X16" s="82">
        <v>362402</v>
      </c>
      <c r="Y16" s="82">
        <v>418452</v>
      </c>
      <c r="DA16" s="89" t="s">
        <v>346</v>
      </c>
    </row>
    <row r="17" spans="1:105" ht="12.95" customHeight="1" x14ac:dyDescent="0.25">
      <c r="A17" s="68" t="s">
        <v>55</v>
      </c>
      <c r="B17" s="71">
        <f t="shared" ref="B17:Q17" si="8">SUM(B18:B25)</f>
        <v>4373926</v>
      </c>
      <c r="C17" s="71">
        <f t="shared" si="8"/>
        <v>4400571</v>
      </c>
      <c r="D17" s="71">
        <f t="shared" si="8"/>
        <v>4436875</v>
      </c>
      <c r="E17" s="71">
        <f t="shared" si="8"/>
        <v>4473367</v>
      </c>
      <c r="F17" s="71">
        <f t="shared" si="8"/>
        <v>4508622</v>
      </c>
      <c r="G17" s="71">
        <f t="shared" si="8"/>
        <v>4551569</v>
      </c>
      <c r="H17" s="71">
        <f t="shared" si="8"/>
        <v>4574144</v>
      </c>
      <c r="I17" s="71">
        <f t="shared" si="8"/>
        <v>4611997</v>
      </c>
      <c r="J17" s="71">
        <f t="shared" si="8"/>
        <v>4655987</v>
      </c>
      <c r="K17" s="71">
        <f t="shared" si="8"/>
        <v>4716263</v>
      </c>
      <c r="L17" s="71">
        <f t="shared" si="8"/>
        <v>4758518</v>
      </c>
      <c r="M17" s="71">
        <f t="shared" si="8"/>
        <v>4839700</v>
      </c>
      <c r="N17" s="71">
        <f t="shared" si="8"/>
        <v>4859978</v>
      </c>
      <c r="O17" s="71">
        <f t="shared" si="8"/>
        <v>4878657</v>
      </c>
      <c r="P17" s="71">
        <f t="shared" si="8"/>
        <v>4897433</v>
      </c>
      <c r="Q17" s="71">
        <f t="shared" si="8"/>
        <v>4932956</v>
      </c>
      <c r="R17" s="71">
        <f t="shared" ref="R17:V17" si="9">SUM(R18:R25)</f>
        <v>4950161</v>
      </c>
      <c r="S17" s="71">
        <f t="shared" si="9"/>
        <v>4965760</v>
      </c>
      <c r="T17" s="71">
        <f t="shared" si="9"/>
        <v>4999381</v>
      </c>
      <c r="U17" s="71">
        <f t="shared" si="9"/>
        <v>5042042</v>
      </c>
      <c r="V17" s="71">
        <f t="shared" si="9"/>
        <v>5073730</v>
      </c>
      <c r="W17" s="71">
        <f t="shared" ref="W17:Y17" si="10">SUM(W18:W25)</f>
        <v>5126339</v>
      </c>
      <c r="X17" s="71">
        <f t="shared" si="10"/>
        <v>5177194</v>
      </c>
      <c r="Y17" s="71">
        <f t="shared" si="10"/>
        <v>5230644</v>
      </c>
      <c r="DA17" s="88" t="s">
        <v>347</v>
      </c>
    </row>
    <row r="18" spans="1:105" ht="12" customHeight="1" x14ac:dyDescent="0.25">
      <c r="A18" s="28" t="s">
        <v>51</v>
      </c>
      <c r="B18" s="82">
        <v>747</v>
      </c>
      <c r="C18" s="82">
        <v>792</v>
      </c>
      <c r="D18" s="82">
        <v>765</v>
      </c>
      <c r="E18" s="82">
        <v>721</v>
      </c>
      <c r="F18" s="82">
        <v>758</v>
      </c>
      <c r="G18" s="82">
        <v>762</v>
      </c>
      <c r="H18" s="82">
        <v>850</v>
      </c>
      <c r="I18" s="82">
        <v>1062</v>
      </c>
      <c r="J18" s="82">
        <v>1150</v>
      </c>
      <c r="K18" s="82">
        <v>1191</v>
      </c>
      <c r="L18" s="82">
        <v>1239</v>
      </c>
      <c r="M18" s="82">
        <v>1309</v>
      </c>
      <c r="N18" s="82">
        <v>1348</v>
      </c>
      <c r="O18" s="82">
        <v>1349</v>
      </c>
      <c r="P18" s="82">
        <v>1329</v>
      </c>
      <c r="Q18" s="82">
        <v>1326</v>
      </c>
      <c r="R18" s="82">
        <v>1321</v>
      </c>
      <c r="S18" s="82">
        <v>1326</v>
      </c>
      <c r="T18" s="82">
        <v>1357</v>
      </c>
      <c r="U18" s="82">
        <v>1416</v>
      </c>
      <c r="V18" s="82">
        <v>1432</v>
      </c>
      <c r="W18" s="82">
        <v>1329</v>
      </c>
      <c r="X18" s="82">
        <v>910</v>
      </c>
      <c r="Y18" s="82">
        <v>657</v>
      </c>
      <c r="DA18" s="89" t="s">
        <v>348</v>
      </c>
    </row>
    <row r="19" spans="1:105" s="2" customFormat="1" ht="12" customHeight="1" x14ac:dyDescent="0.25">
      <c r="A19" s="28" t="s">
        <v>74</v>
      </c>
      <c r="B19" s="82">
        <v>55126</v>
      </c>
      <c r="C19" s="82">
        <v>55943</v>
      </c>
      <c r="D19" s="82">
        <v>57322</v>
      </c>
      <c r="E19" s="82">
        <v>58747</v>
      </c>
      <c r="F19" s="82">
        <v>60959</v>
      </c>
      <c r="G19" s="82">
        <v>64674</v>
      </c>
      <c r="H19" s="82">
        <v>68450</v>
      </c>
      <c r="I19" s="82">
        <v>71520</v>
      </c>
      <c r="J19" s="82">
        <v>72247</v>
      </c>
      <c r="K19" s="82">
        <v>75391</v>
      </c>
      <c r="L19" s="82">
        <v>78221</v>
      </c>
      <c r="M19" s="82">
        <v>81246</v>
      </c>
      <c r="N19" s="82">
        <v>82582</v>
      </c>
      <c r="O19" s="82">
        <v>83899</v>
      </c>
      <c r="P19" s="82">
        <v>86472</v>
      </c>
      <c r="Q19" s="82">
        <v>86764</v>
      </c>
      <c r="R19" s="82">
        <v>88180</v>
      </c>
      <c r="S19" s="82">
        <v>87092</v>
      </c>
      <c r="T19" s="82">
        <v>86599</v>
      </c>
      <c r="U19" s="82">
        <v>89327</v>
      </c>
      <c r="V19" s="82">
        <v>97391</v>
      </c>
      <c r="W19" s="82">
        <v>110251</v>
      </c>
      <c r="X19" s="82">
        <v>133183</v>
      </c>
      <c r="Y19" s="82">
        <v>148460</v>
      </c>
      <c r="DA19" s="89" t="s">
        <v>349</v>
      </c>
    </row>
    <row r="20" spans="1:105" ht="12" customHeight="1" x14ac:dyDescent="0.25">
      <c r="A20" s="28" t="s">
        <v>200</v>
      </c>
      <c r="B20" s="82">
        <v>458476</v>
      </c>
      <c r="C20" s="82">
        <v>455030</v>
      </c>
      <c r="D20" s="82">
        <v>477855</v>
      </c>
      <c r="E20" s="82">
        <v>522441</v>
      </c>
      <c r="F20" s="82">
        <v>576096</v>
      </c>
      <c r="G20" s="82">
        <v>612467</v>
      </c>
      <c r="H20" s="82">
        <v>628462</v>
      </c>
      <c r="I20" s="82">
        <v>633981</v>
      </c>
      <c r="J20" s="82">
        <v>658327</v>
      </c>
      <c r="K20" s="82">
        <v>668477</v>
      </c>
      <c r="L20" s="82">
        <v>685307</v>
      </c>
      <c r="M20" s="82">
        <v>706082</v>
      </c>
      <c r="N20" s="82">
        <v>704603</v>
      </c>
      <c r="O20" s="82">
        <v>712700</v>
      </c>
      <c r="P20" s="82">
        <v>720715</v>
      </c>
      <c r="Q20" s="82">
        <v>712152</v>
      </c>
      <c r="R20" s="82">
        <v>704785</v>
      </c>
      <c r="S20" s="82">
        <v>689397</v>
      </c>
      <c r="T20" s="82">
        <v>664239</v>
      </c>
      <c r="U20" s="82">
        <v>650365</v>
      </c>
      <c r="V20" s="82">
        <v>644714</v>
      </c>
      <c r="W20" s="82">
        <v>672397</v>
      </c>
      <c r="X20" s="82">
        <v>735499</v>
      </c>
      <c r="Y20" s="82">
        <v>797564</v>
      </c>
      <c r="DA20" s="89" t="s">
        <v>350</v>
      </c>
    </row>
    <row r="21" spans="1:105" ht="12" customHeight="1" x14ac:dyDescent="0.25">
      <c r="A21" s="28" t="s">
        <v>189</v>
      </c>
      <c r="B21" s="82">
        <v>1407638</v>
      </c>
      <c r="C21" s="82">
        <v>1454370</v>
      </c>
      <c r="D21" s="82">
        <v>1501841</v>
      </c>
      <c r="E21" s="82">
        <v>1554335</v>
      </c>
      <c r="F21" s="82">
        <v>1638017</v>
      </c>
      <c r="G21" s="82">
        <v>1705085</v>
      </c>
      <c r="H21" s="82">
        <v>1802502</v>
      </c>
      <c r="I21" s="82">
        <v>1910810</v>
      </c>
      <c r="J21" s="82">
        <v>2063921</v>
      </c>
      <c r="K21" s="82">
        <v>2194313</v>
      </c>
      <c r="L21" s="82">
        <v>2267390</v>
      </c>
      <c r="M21" s="82">
        <v>2322220</v>
      </c>
      <c r="N21" s="82">
        <v>2332469</v>
      </c>
      <c r="O21" s="82">
        <v>2315609</v>
      </c>
      <c r="P21" s="82">
        <v>2297316</v>
      </c>
      <c r="Q21" s="82">
        <v>2306888</v>
      </c>
      <c r="R21" s="82">
        <v>2338876</v>
      </c>
      <c r="S21" s="82">
        <v>2363792</v>
      </c>
      <c r="T21" s="82">
        <v>2395411</v>
      </c>
      <c r="U21" s="82">
        <v>2426539</v>
      </c>
      <c r="V21" s="82">
        <v>2410357</v>
      </c>
      <c r="W21" s="82">
        <v>2445127</v>
      </c>
      <c r="X21" s="82">
        <v>2410725</v>
      </c>
      <c r="Y21" s="82">
        <v>2376298</v>
      </c>
      <c r="DA21" s="89" t="s">
        <v>351</v>
      </c>
    </row>
    <row r="22" spans="1:105" ht="12" customHeight="1" x14ac:dyDescent="0.25">
      <c r="A22" s="28" t="s">
        <v>202</v>
      </c>
      <c r="B22" s="82">
        <v>1579</v>
      </c>
      <c r="C22" s="82">
        <v>1659</v>
      </c>
      <c r="D22" s="82">
        <v>1890</v>
      </c>
      <c r="E22" s="82">
        <v>2263</v>
      </c>
      <c r="F22" s="82">
        <v>2734</v>
      </c>
      <c r="G22" s="82">
        <v>3610</v>
      </c>
      <c r="H22" s="82">
        <v>4905</v>
      </c>
      <c r="I22" s="82">
        <v>7009</v>
      </c>
      <c r="J22" s="82">
        <v>8893</v>
      </c>
      <c r="K22" s="82">
        <v>10758</v>
      </c>
      <c r="L22" s="82">
        <v>12644</v>
      </c>
      <c r="M22" s="82">
        <v>13826</v>
      </c>
      <c r="N22" s="82">
        <v>14740</v>
      </c>
      <c r="O22" s="82">
        <v>15179</v>
      </c>
      <c r="P22" s="82">
        <v>15362</v>
      </c>
      <c r="Q22" s="82">
        <v>16119</v>
      </c>
      <c r="R22" s="82">
        <v>17823</v>
      </c>
      <c r="S22" s="82">
        <v>20332</v>
      </c>
      <c r="T22" s="82">
        <v>22047</v>
      </c>
      <c r="U22" s="82">
        <v>23289</v>
      </c>
      <c r="V22" s="82">
        <v>28402</v>
      </c>
      <c r="W22" s="82">
        <v>32086</v>
      </c>
      <c r="X22" s="82">
        <v>66119</v>
      </c>
      <c r="Y22" s="82">
        <v>82291</v>
      </c>
      <c r="DA22" s="89" t="s">
        <v>352</v>
      </c>
    </row>
    <row r="23" spans="1:105" ht="12" customHeight="1" x14ac:dyDescent="0.25">
      <c r="A23" s="28" t="s">
        <v>197</v>
      </c>
      <c r="B23" s="82">
        <v>0</v>
      </c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X23" s="82">
        <v>0</v>
      </c>
      <c r="Y23" s="82">
        <v>0</v>
      </c>
      <c r="DA23" s="89" t="s">
        <v>353</v>
      </c>
    </row>
    <row r="24" spans="1:105" ht="12" customHeight="1" x14ac:dyDescent="0.25">
      <c r="A24" s="28" t="s">
        <v>198</v>
      </c>
      <c r="B24" s="82">
        <v>0</v>
      </c>
      <c r="C24" s="82">
        <v>0</v>
      </c>
      <c r="D24" s="82">
        <v>0</v>
      </c>
      <c r="E24" s="82">
        <v>0</v>
      </c>
      <c r="F24" s="82">
        <v>0</v>
      </c>
      <c r="G24" s="82">
        <v>0</v>
      </c>
      <c r="H24" s="82">
        <v>0</v>
      </c>
      <c r="I24" s="82">
        <v>0</v>
      </c>
      <c r="J24" s="82">
        <v>0</v>
      </c>
      <c r="K24" s="82">
        <v>0</v>
      </c>
      <c r="L24" s="82">
        <v>0</v>
      </c>
      <c r="M24" s="82">
        <v>0</v>
      </c>
      <c r="N24" s="82">
        <v>0</v>
      </c>
      <c r="O24" s="82">
        <v>0</v>
      </c>
      <c r="P24" s="82">
        <v>0</v>
      </c>
      <c r="Q24" s="82">
        <v>0</v>
      </c>
      <c r="R24" s="82">
        <v>0</v>
      </c>
      <c r="S24" s="82">
        <v>0</v>
      </c>
      <c r="T24" s="82">
        <v>0</v>
      </c>
      <c r="U24" s="82">
        <v>0</v>
      </c>
      <c r="V24" s="82">
        <v>0</v>
      </c>
      <c r="W24" s="82">
        <v>0</v>
      </c>
      <c r="X24" s="82">
        <v>0</v>
      </c>
      <c r="Y24" s="82">
        <v>0</v>
      </c>
      <c r="DA24" s="89" t="s">
        <v>354</v>
      </c>
    </row>
    <row r="25" spans="1:105" ht="12" customHeight="1" x14ac:dyDescent="0.25">
      <c r="A25" s="73" t="s">
        <v>53</v>
      </c>
      <c r="B25" s="83">
        <v>2450360</v>
      </c>
      <c r="C25" s="83">
        <v>2432777</v>
      </c>
      <c r="D25" s="83">
        <v>2397202</v>
      </c>
      <c r="E25" s="83">
        <v>2334860</v>
      </c>
      <c r="F25" s="83">
        <v>2230058</v>
      </c>
      <c r="G25" s="83">
        <v>2164971</v>
      </c>
      <c r="H25" s="83">
        <v>2068975</v>
      </c>
      <c r="I25" s="83">
        <v>1987615</v>
      </c>
      <c r="J25" s="83">
        <v>1851449</v>
      </c>
      <c r="K25" s="83">
        <v>1766133</v>
      </c>
      <c r="L25" s="83">
        <v>1713717</v>
      </c>
      <c r="M25" s="83">
        <v>1715017</v>
      </c>
      <c r="N25" s="83">
        <v>1724236</v>
      </c>
      <c r="O25" s="83">
        <v>1749921</v>
      </c>
      <c r="P25" s="83">
        <v>1776239</v>
      </c>
      <c r="Q25" s="83">
        <v>1809707</v>
      </c>
      <c r="R25" s="83">
        <v>1799176</v>
      </c>
      <c r="S25" s="83">
        <v>1803821</v>
      </c>
      <c r="T25" s="83">
        <v>1829728</v>
      </c>
      <c r="U25" s="83">
        <v>1851106</v>
      </c>
      <c r="V25" s="83">
        <v>1891434</v>
      </c>
      <c r="W25" s="83">
        <v>1865149</v>
      </c>
      <c r="X25" s="83">
        <v>1830758</v>
      </c>
      <c r="Y25" s="83">
        <v>1825374</v>
      </c>
      <c r="DA25" s="90" t="s">
        <v>355</v>
      </c>
    </row>
    <row r="26" spans="1:105" ht="12" customHeight="1" x14ac:dyDescent="0.25">
      <c r="A26" s="84" t="s">
        <v>52</v>
      </c>
      <c r="B26" s="85">
        <v>7584</v>
      </c>
      <c r="C26" s="85">
        <v>19169</v>
      </c>
      <c r="D26" s="85">
        <v>23275</v>
      </c>
      <c r="E26" s="85">
        <v>36344</v>
      </c>
      <c r="F26" s="85">
        <v>35201</v>
      </c>
      <c r="G26" s="85">
        <v>34975</v>
      </c>
      <c r="H26" s="85">
        <v>41186</v>
      </c>
      <c r="I26" s="85">
        <v>58658</v>
      </c>
      <c r="J26" s="85">
        <v>72588</v>
      </c>
      <c r="K26" s="85">
        <v>132114</v>
      </c>
      <c r="L26" s="85">
        <v>159874</v>
      </c>
      <c r="M26" s="85">
        <v>183406</v>
      </c>
      <c r="N26" s="85">
        <v>186697</v>
      </c>
      <c r="O26" s="85">
        <v>214687</v>
      </c>
      <c r="P26" s="85">
        <v>239225</v>
      </c>
      <c r="Q26" s="85">
        <v>273937</v>
      </c>
      <c r="R26" s="85">
        <v>290687</v>
      </c>
      <c r="S26" s="85">
        <v>313512</v>
      </c>
      <c r="T26" s="85">
        <v>323149</v>
      </c>
      <c r="U26" s="85">
        <v>323310</v>
      </c>
      <c r="V26" s="85">
        <v>324609</v>
      </c>
      <c r="W26" s="85">
        <v>325196</v>
      </c>
      <c r="X26" s="85">
        <v>480001</v>
      </c>
      <c r="Y26" s="85">
        <v>503545</v>
      </c>
      <c r="DA26" s="93" t="s">
        <v>356</v>
      </c>
    </row>
    <row r="27" spans="1:105" ht="12.95" customHeight="1" x14ac:dyDescent="0.25">
      <c r="A27" s="68" t="s">
        <v>54</v>
      </c>
      <c r="B27" s="71">
        <f t="shared" ref="B27:Q27" si="11">SUM(B28:B32)</f>
        <v>4373926</v>
      </c>
      <c r="C27" s="71">
        <f t="shared" si="11"/>
        <v>4400571</v>
      </c>
      <c r="D27" s="71">
        <f t="shared" si="11"/>
        <v>4436875</v>
      </c>
      <c r="E27" s="71">
        <f t="shared" si="11"/>
        <v>4473367</v>
      </c>
      <c r="F27" s="71">
        <f t="shared" si="11"/>
        <v>4508622</v>
      </c>
      <c r="G27" s="71">
        <f t="shared" si="11"/>
        <v>4551569</v>
      </c>
      <c r="H27" s="71">
        <f t="shared" si="11"/>
        <v>4574144</v>
      </c>
      <c r="I27" s="71">
        <f t="shared" si="11"/>
        <v>4611997</v>
      </c>
      <c r="J27" s="71">
        <f t="shared" si="11"/>
        <v>4655987</v>
      </c>
      <c r="K27" s="71">
        <f t="shared" si="11"/>
        <v>4716263</v>
      </c>
      <c r="L27" s="71">
        <f t="shared" si="11"/>
        <v>4758518</v>
      </c>
      <c r="M27" s="71">
        <f t="shared" si="11"/>
        <v>4839700</v>
      </c>
      <c r="N27" s="71">
        <f t="shared" si="11"/>
        <v>4859978</v>
      </c>
      <c r="O27" s="71">
        <f t="shared" si="11"/>
        <v>4878657</v>
      </c>
      <c r="P27" s="71">
        <f t="shared" si="11"/>
        <v>4897433</v>
      </c>
      <c r="Q27" s="71">
        <f t="shared" si="11"/>
        <v>4932956</v>
      </c>
      <c r="R27" s="71">
        <f t="shared" ref="R27:V27" si="12">SUM(R28:R32)</f>
        <v>4950161</v>
      </c>
      <c r="S27" s="71">
        <f t="shared" si="12"/>
        <v>4965760</v>
      </c>
      <c r="T27" s="71">
        <f t="shared" si="12"/>
        <v>4999381</v>
      </c>
      <c r="U27" s="71">
        <f t="shared" si="12"/>
        <v>5042042</v>
      </c>
      <c r="V27" s="71">
        <f t="shared" si="12"/>
        <v>5073730</v>
      </c>
      <c r="W27" s="71">
        <f t="shared" ref="W27:Y27" si="13">SUM(W28:W32)</f>
        <v>5126339</v>
      </c>
      <c r="X27" s="71">
        <f t="shared" si="13"/>
        <v>5177194</v>
      </c>
      <c r="Y27" s="71">
        <f t="shared" si="13"/>
        <v>5230644</v>
      </c>
      <c r="DA27" s="88" t="s">
        <v>357</v>
      </c>
    </row>
    <row r="28" spans="1:105" ht="12" customHeight="1" x14ac:dyDescent="0.25">
      <c r="A28" s="28" t="s">
        <v>51</v>
      </c>
      <c r="B28" s="82">
        <v>0</v>
      </c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2">
        <v>0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X28" s="82">
        <v>0</v>
      </c>
      <c r="Y28" s="82">
        <v>0</v>
      </c>
      <c r="DA28" s="89" t="s">
        <v>358</v>
      </c>
    </row>
    <row r="29" spans="1:105" s="2" customFormat="1" ht="12" customHeight="1" x14ac:dyDescent="0.25">
      <c r="A29" s="28" t="s">
        <v>74</v>
      </c>
      <c r="B29" s="82">
        <v>96070</v>
      </c>
      <c r="C29" s="82">
        <v>96747</v>
      </c>
      <c r="D29" s="82">
        <v>102448</v>
      </c>
      <c r="E29" s="82">
        <v>107629</v>
      </c>
      <c r="F29" s="82">
        <v>112680</v>
      </c>
      <c r="G29" s="82">
        <v>118680</v>
      </c>
      <c r="H29" s="82">
        <v>129189</v>
      </c>
      <c r="I29" s="82">
        <v>140641</v>
      </c>
      <c r="J29" s="82">
        <v>151647</v>
      </c>
      <c r="K29" s="82">
        <v>162210</v>
      </c>
      <c r="L29" s="82">
        <v>169704</v>
      </c>
      <c r="M29" s="82">
        <v>176874</v>
      </c>
      <c r="N29" s="82">
        <v>180371</v>
      </c>
      <c r="O29" s="82">
        <v>182807</v>
      </c>
      <c r="P29" s="82">
        <v>186995</v>
      </c>
      <c r="Q29" s="82">
        <v>185823</v>
      </c>
      <c r="R29" s="82">
        <v>188095</v>
      </c>
      <c r="S29" s="82">
        <v>188017</v>
      </c>
      <c r="T29" s="82">
        <v>185990</v>
      </c>
      <c r="U29" s="82">
        <v>181203</v>
      </c>
      <c r="V29" s="82">
        <v>177031</v>
      </c>
      <c r="W29" s="82">
        <v>175668</v>
      </c>
      <c r="X29" s="82">
        <v>185431</v>
      </c>
      <c r="Y29" s="82">
        <v>196244</v>
      </c>
      <c r="DA29" s="89" t="s">
        <v>359</v>
      </c>
    </row>
    <row r="30" spans="1:105" ht="12" customHeight="1" x14ac:dyDescent="0.25">
      <c r="A30" s="28" t="s">
        <v>189</v>
      </c>
      <c r="B30" s="82">
        <v>1044842</v>
      </c>
      <c r="C30" s="82">
        <v>1079286</v>
      </c>
      <c r="D30" s="82">
        <v>1113117</v>
      </c>
      <c r="E30" s="82">
        <v>1150164</v>
      </c>
      <c r="F30" s="82">
        <v>1210075</v>
      </c>
      <c r="G30" s="82">
        <v>1259199</v>
      </c>
      <c r="H30" s="82">
        <v>1301666</v>
      </c>
      <c r="I30" s="82">
        <v>1319617</v>
      </c>
      <c r="J30" s="82">
        <v>1311654</v>
      </c>
      <c r="K30" s="82">
        <v>1332343</v>
      </c>
      <c r="L30" s="82">
        <v>1353747</v>
      </c>
      <c r="M30" s="82">
        <v>1366627</v>
      </c>
      <c r="N30" s="82">
        <v>1376115</v>
      </c>
      <c r="O30" s="82">
        <v>1366401</v>
      </c>
      <c r="P30" s="82">
        <v>1375171</v>
      </c>
      <c r="Q30" s="82">
        <v>1369492</v>
      </c>
      <c r="R30" s="82">
        <v>1363962</v>
      </c>
      <c r="S30" s="82">
        <v>1316983</v>
      </c>
      <c r="T30" s="82">
        <v>1274185</v>
      </c>
      <c r="U30" s="82">
        <v>1242702</v>
      </c>
      <c r="V30" s="82">
        <v>1232368</v>
      </c>
      <c r="W30" s="82">
        <v>1239499</v>
      </c>
      <c r="X30" s="82">
        <v>1321609</v>
      </c>
      <c r="Y30" s="82">
        <v>1334003</v>
      </c>
      <c r="DA30" s="89" t="s">
        <v>360</v>
      </c>
    </row>
    <row r="31" spans="1:105" ht="12" customHeight="1" x14ac:dyDescent="0.25">
      <c r="A31" s="28" t="s">
        <v>202</v>
      </c>
      <c r="B31" s="82">
        <v>0</v>
      </c>
      <c r="C31" s="82">
        <v>0</v>
      </c>
      <c r="D31" s="82">
        <v>0</v>
      </c>
      <c r="E31" s="82">
        <v>0</v>
      </c>
      <c r="F31" s="82">
        <v>0</v>
      </c>
      <c r="G31" s="82">
        <v>0</v>
      </c>
      <c r="H31" s="82">
        <v>0</v>
      </c>
      <c r="I31" s="82">
        <v>0</v>
      </c>
      <c r="J31" s="82">
        <v>0</v>
      </c>
      <c r="K31" s="82">
        <v>0</v>
      </c>
      <c r="L31" s="82">
        <v>0</v>
      </c>
      <c r="M31" s="82">
        <v>0</v>
      </c>
      <c r="N31" s="82">
        <v>0</v>
      </c>
      <c r="O31" s="82">
        <v>0</v>
      </c>
      <c r="P31" s="82">
        <v>0</v>
      </c>
      <c r="Q31" s="82">
        <v>0</v>
      </c>
      <c r="R31" s="82">
        <v>0</v>
      </c>
      <c r="S31" s="82">
        <v>0</v>
      </c>
      <c r="T31" s="82">
        <v>0</v>
      </c>
      <c r="U31" s="82">
        <v>0</v>
      </c>
      <c r="V31" s="82">
        <v>0</v>
      </c>
      <c r="W31" s="82">
        <v>0</v>
      </c>
      <c r="X31" s="82">
        <v>0</v>
      </c>
      <c r="Y31" s="82">
        <v>0</v>
      </c>
      <c r="DA31" s="89" t="s">
        <v>361</v>
      </c>
    </row>
    <row r="32" spans="1:105" ht="12" customHeight="1" x14ac:dyDescent="0.25">
      <c r="A32" s="32" t="s">
        <v>53</v>
      </c>
      <c r="B32" s="86">
        <v>3233014</v>
      </c>
      <c r="C32" s="86">
        <v>3224538</v>
      </c>
      <c r="D32" s="86">
        <v>3221310</v>
      </c>
      <c r="E32" s="86">
        <v>3215574</v>
      </c>
      <c r="F32" s="86">
        <v>3185867</v>
      </c>
      <c r="G32" s="86">
        <v>3173690</v>
      </c>
      <c r="H32" s="86">
        <v>3143289</v>
      </c>
      <c r="I32" s="86">
        <v>3151739</v>
      </c>
      <c r="J32" s="86">
        <v>3192686</v>
      </c>
      <c r="K32" s="86">
        <v>3221710</v>
      </c>
      <c r="L32" s="86">
        <v>3235067</v>
      </c>
      <c r="M32" s="86">
        <v>3296199</v>
      </c>
      <c r="N32" s="86">
        <v>3303492</v>
      </c>
      <c r="O32" s="86">
        <v>3329449</v>
      </c>
      <c r="P32" s="86">
        <v>3335267</v>
      </c>
      <c r="Q32" s="86">
        <v>3377641</v>
      </c>
      <c r="R32" s="86">
        <v>3398104</v>
      </c>
      <c r="S32" s="86">
        <v>3460760</v>
      </c>
      <c r="T32" s="86">
        <v>3539206</v>
      </c>
      <c r="U32" s="86">
        <v>3618137</v>
      </c>
      <c r="V32" s="86">
        <v>3664331</v>
      </c>
      <c r="W32" s="86">
        <v>3711172</v>
      </c>
      <c r="X32" s="86">
        <v>3670154</v>
      </c>
      <c r="Y32" s="86">
        <v>3700397</v>
      </c>
      <c r="DA32" s="92" t="s">
        <v>362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4:Y14 B17:Y17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363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>
        <f t="shared" ref="B3:Q3" si="0">SUM(B4,B15,B17,B27)</f>
        <v>8644.323712931171</v>
      </c>
      <c r="C3" s="65">
        <f t="shared" si="0"/>
        <v>9023.6283109840151</v>
      </c>
      <c r="D3" s="65">
        <f t="shared" si="0"/>
        <v>8439.5957064076665</v>
      </c>
      <c r="E3" s="65">
        <f t="shared" si="0"/>
        <v>8937.3910059907575</v>
      </c>
      <c r="F3" s="65">
        <f t="shared" si="0"/>
        <v>8281.8199672854462</v>
      </c>
      <c r="G3" s="65">
        <f t="shared" si="0"/>
        <v>8166.4122524878367</v>
      </c>
      <c r="H3" s="65">
        <f t="shared" si="0"/>
        <v>7729.3014953308684</v>
      </c>
      <c r="I3" s="65">
        <f t="shared" si="0"/>
        <v>7056.2349401371303</v>
      </c>
      <c r="J3" s="65">
        <f t="shared" si="0"/>
        <v>8107.5878340050958</v>
      </c>
      <c r="K3" s="65">
        <f t="shared" si="0"/>
        <v>7670.9850609293244</v>
      </c>
      <c r="L3" s="65">
        <f t="shared" si="0"/>
        <v>8559.1564168388686</v>
      </c>
      <c r="M3" s="65">
        <f t="shared" si="0"/>
        <v>6933.9637493670125</v>
      </c>
      <c r="N3" s="65">
        <f t="shared" si="0"/>
        <v>7393.3518361338756</v>
      </c>
      <c r="O3" s="65">
        <f t="shared" si="0"/>
        <v>8020.4369945947738</v>
      </c>
      <c r="P3" s="65">
        <f t="shared" si="0"/>
        <v>6387.0382707687813</v>
      </c>
      <c r="Q3" s="65">
        <f t="shared" si="0"/>
        <v>7174.565050630441</v>
      </c>
      <c r="R3" s="65">
        <f t="shared" ref="R3:V3" si="1">SUM(R4,R15,R17,R27)</f>
        <v>7205.8092003439342</v>
      </c>
      <c r="S3" s="65">
        <f t="shared" si="1"/>
        <v>7088.6642304385223</v>
      </c>
      <c r="T3" s="65">
        <f t="shared" si="1"/>
        <v>6990.5139294926976</v>
      </c>
      <c r="U3" s="65">
        <f t="shared" si="1"/>
        <v>6451.2300945829757</v>
      </c>
      <c r="V3" s="65">
        <f t="shared" si="1"/>
        <v>6463.5987102321578</v>
      </c>
      <c r="W3" s="65">
        <f t="shared" ref="W3:Y3" si="2">SUM(W4,W15,W17,W27)</f>
        <v>7031.2872742906302</v>
      </c>
      <c r="X3" s="65">
        <f t="shared" si="2"/>
        <v>5874.5441629338557</v>
      </c>
      <c r="Y3" s="65">
        <f t="shared" si="2"/>
        <v>5783.9805707071046</v>
      </c>
      <c r="DA3" s="87" t="s">
        <v>245</v>
      </c>
    </row>
    <row r="4" spans="1:105" ht="12.95" customHeight="1" x14ac:dyDescent="0.25">
      <c r="A4" s="68" t="s">
        <v>57</v>
      </c>
      <c r="B4" s="69">
        <f t="shared" ref="B4:Q4" si="3">SUM(B5:B14)</f>
        <v>7737.3804017883594</v>
      </c>
      <c r="C4" s="69">
        <f t="shared" si="3"/>
        <v>8137.485787099371</v>
      </c>
      <c r="D4" s="69">
        <f t="shared" si="3"/>
        <v>7559.9849784002572</v>
      </c>
      <c r="E4" s="69">
        <f t="shared" si="3"/>
        <v>8044.2469661310106</v>
      </c>
      <c r="F4" s="69">
        <f t="shared" si="3"/>
        <v>7303.1172987180589</v>
      </c>
      <c r="G4" s="69">
        <f t="shared" si="3"/>
        <v>7156.2281698720162</v>
      </c>
      <c r="H4" s="69">
        <f t="shared" si="3"/>
        <v>6688.1133558853526</v>
      </c>
      <c r="I4" s="69">
        <f t="shared" si="3"/>
        <v>6038.682546106892</v>
      </c>
      <c r="J4" s="69">
        <f t="shared" si="3"/>
        <v>7086.4674436827781</v>
      </c>
      <c r="K4" s="69">
        <f t="shared" si="3"/>
        <v>6614.5499242425776</v>
      </c>
      <c r="L4" s="69">
        <f t="shared" si="3"/>
        <v>7524.6779964772404</v>
      </c>
      <c r="M4" s="69">
        <f t="shared" si="3"/>
        <v>5933.8348972183976</v>
      </c>
      <c r="N4" s="69">
        <f t="shared" si="3"/>
        <v>6346.5893214085418</v>
      </c>
      <c r="O4" s="69">
        <f t="shared" si="3"/>
        <v>6984.5395396433869</v>
      </c>
      <c r="P4" s="69">
        <f t="shared" si="3"/>
        <v>5320.6028497242269</v>
      </c>
      <c r="Q4" s="69">
        <f t="shared" si="3"/>
        <v>6109.6551885514727</v>
      </c>
      <c r="R4" s="69">
        <f t="shared" ref="R4:V4" si="4">SUM(R5:R14)</f>
        <v>6128.0072312133188</v>
      </c>
      <c r="S4" s="69">
        <f t="shared" si="4"/>
        <v>6033.7377401680942</v>
      </c>
      <c r="T4" s="69">
        <f t="shared" si="4"/>
        <v>5947.6137595417376</v>
      </c>
      <c r="U4" s="69">
        <f t="shared" si="4"/>
        <v>5394.5536809217156</v>
      </c>
      <c r="V4" s="69">
        <f t="shared" si="4"/>
        <v>5542.6140246451296</v>
      </c>
      <c r="W4" s="69">
        <f t="shared" ref="W4:Y4" si="5">SUM(W5:W14)</f>
        <v>6122.6808794548897</v>
      </c>
      <c r="X4" s="69">
        <f t="shared" si="5"/>
        <v>5160.3515893371432</v>
      </c>
      <c r="Y4" s="69">
        <f t="shared" si="5"/>
        <v>5105.2062171233683</v>
      </c>
      <c r="DA4" s="88" t="s">
        <v>246</v>
      </c>
    </row>
    <row r="5" spans="1:105" ht="12" customHeight="1" x14ac:dyDescent="0.25">
      <c r="A5" s="28" t="s">
        <v>51</v>
      </c>
      <c r="B5" s="72">
        <v>197.58794677524335</v>
      </c>
      <c r="C5" s="72">
        <v>216.86864951347809</v>
      </c>
      <c r="D5" s="72">
        <v>186.96166909842415</v>
      </c>
      <c r="E5" s="72">
        <v>131.28173852452147</v>
      </c>
      <c r="F5" s="72">
        <v>146.74765799269198</v>
      </c>
      <c r="G5" s="72">
        <v>112.05936509302995</v>
      </c>
      <c r="H5" s="72">
        <v>110.46341530756823</v>
      </c>
      <c r="I5" s="72">
        <v>90.869630161273008</v>
      </c>
      <c r="J5" s="72">
        <v>129.37708895561437</v>
      </c>
      <c r="K5" s="72">
        <v>216.51300132729457</v>
      </c>
      <c r="L5" s="72">
        <v>120.15641536904239</v>
      </c>
      <c r="M5" s="72">
        <v>100.50020187991365</v>
      </c>
      <c r="N5" s="72">
        <v>95.875695377615415</v>
      </c>
      <c r="O5" s="72">
        <v>116.91823314351831</v>
      </c>
      <c r="P5" s="72">
        <v>76.004109929005196</v>
      </c>
      <c r="Q5" s="72">
        <v>75.452684718612176</v>
      </c>
      <c r="R5" s="72">
        <v>73.005968438022109</v>
      </c>
      <c r="S5" s="72">
        <v>70.016481627238221</v>
      </c>
      <c r="T5" s="72">
        <v>57.222576092227698</v>
      </c>
      <c r="U5" s="72">
        <v>41.40684617062464</v>
      </c>
      <c r="V5" s="72">
        <v>32.718397452504583</v>
      </c>
      <c r="W5" s="72">
        <v>45.304966551591335</v>
      </c>
      <c r="X5" s="72">
        <v>31.832938645576085</v>
      </c>
      <c r="Y5" s="72">
        <v>24.848528132020352</v>
      </c>
      <c r="DA5" s="89" t="s">
        <v>364</v>
      </c>
    </row>
    <row r="6" spans="1:105" ht="12" customHeight="1" x14ac:dyDescent="0.25">
      <c r="A6" s="28" t="s">
        <v>74</v>
      </c>
      <c r="B6" s="72">
        <v>85.598343076345046</v>
      </c>
      <c r="C6" s="72">
        <v>85.94367734379243</v>
      </c>
      <c r="D6" s="72">
        <v>102.02308448604749</v>
      </c>
      <c r="E6" s="72">
        <v>61.8550658258307</v>
      </c>
      <c r="F6" s="72">
        <v>63.916057633200474</v>
      </c>
      <c r="G6" s="72">
        <v>100.09028314108463</v>
      </c>
      <c r="H6" s="72">
        <v>100.15918891690461</v>
      </c>
      <c r="I6" s="72">
        <v>93.667377380747553</v>
      </c>
      <c r="J6" s="72">
        <v>100.38970246817543</v>
      </c>
      <c r="K6" s="72">
        <v>102.37487317514613</v>
      </c>
      <c r="L6" s="72">
        <v>120.75320956674702</v>
      </c>
      <c r="M6" s="72">
        <v>94.933144961622034</v>
      </c>
      <c r="N6" s="72">
        <v>100.07488946006893</v>
      </c>
      <c r="O6" s="72">
        <v>111.08437489088995</v>
      </c>
      <c r="P6" s="72">
        <v>91.203914619943362</v>
      </c>
      <c r="Q6" s="72">
        <v>96.464732998408437</v>
      </c>
      <c r="R6" s="72">
        <v>105.47436705837394</v>
      </c>
      <c r="S6" s="72">
        <v>111.07766313174739</v>
      </c>
      <c r="T6" s="72">
        <v>111.84673736505201</v>
      </c>
      <c r="U6" s="72">
        <v>105.8039361803764</v>
      </c>
      <c r="V6" s="72">
        <v>124.38447501671908</v>
      </c>
      <c r="W6" s="72">
        <v>137.03759434412902</v>
      </c>
      <c r="X6" s="72">
        <v>114.55577529378037</v>
      </c>
      <c r="Y6" s="72">
        <v>111.2795070220692</v>
      </c>
      <c r="DA6" s="89" t="s">
        <v>365</v>
      </c>
    </row>
    <row r="7" spans="1:105" ht="12" customHeight="1" x14ac:dyDescent="0.25">
      <c r="A7" s="28" t="s">
        <v>200</v>
      </c>
      <c r="B7" s="72">
        <v>3671.7619951716365</v>
      </c>
      <c r="C7" s="72">
        <v>3655.5798616652164</v>
      </c>
      <c r="D7" s="72">
        <v>3177.8699504320152</v>
      </c>
      <c r="E7" s="72">
        <v>3594.3327350008735</v>
      </c>
      <c r="F7" s="72">
        <v>3521.0266181344155</v>
      </c>
      <c r="G7" s="72">
        <v>3499.7084007204762</v>
      </c>
      <c r="H7" s="72">
        <v>3043.2518521641136</v>
      </c>
      <c r="I7" s="72">
        <v>2499.3056002647381</v>
      </c>
      <c r="J7" s="72">
        <v>3183.8770577758223</v>
      </c>
      <c r="K7" s="72">
        <v>2639.8639621400903</v>
      </c>
      <c r="L7" s="72">
        <v>2885.8261329283828</v>
      </c>
      <c r="M7" s="72">
        <v>2405.9938004852188</v>
      </c>
      <c r="N7" s="72">
        <v>2395.9794267949196</v>
      </c>
      <c r="O7" s="72">
        <v>2619.1205197345716</v>
      </c>
      <c r="P7" s="72">
        <v>2099.067685601588</v>
      </c>
      <c r="Q7" s="72">
        <v>2501.2146199185031</v>
      </c>
      <c r="R7" s="72">
        <v>2279.8648323301773</v>
      </c>
      <c r="S7" s="72">
        <v>2285.3286041845799</v>
      </c>
      <c r="T7" s="72">
        <v>2234.9139294926945</v>
      </c>
      <c r="U7" s="72">
        <v>1750.0740040126104</v>
      </c>
      <c r="V7" s="72">
        <v>2027.661297484987</v>
      </c>
      <c r="W7" s="72">
        <v>1907.1904400733788</v>
      </c>
      <c r="X7" s="72">
        <v>1652.9662426014736</v>
      </c>
      <c r="Y7" s="72">
        <v>1606.2557866181198</v>
      </c>
      <c r="DA7" s="89" t="s">
        <v>366</v>
      </c>
    </row>
    <row r="8" spans="1:105" ht="12" customHeight="1" x14ac:dyDescent="0.25">
      <c r="A8" s="28" t="s">
        <v>189</v>
      </c>
      <c r="B8" s="72">
        <v>2986.9755108909208</v>
      </c>
      <c r="C8" s="72">
        <v>3308.1417502065401</v>
      </c>
      <c r="D8" s="72">
        <v>3140.8497369766174</v>
      </c>
      <c r="E8" s="72">
        <v>3283.2336229419684</v>
      </c>
      <c r="F8" s="72">
        <v>3176.6118094511176</v>
      </c>
      <c r="G8" s="72">
        <v>3106.1423378358422</v>
      </c>
      <c r="H8" s="72">
        <v>3068.6353399969348</v>
      </c>
      <c r="I8" s="72">
        <v>2848.5379933173667</v>
      </c>
      <c r="J8" s="72">
        <v>3034.6233643906039</v>
      </c>
      <c r="K8" s="72">
        <v>3010.39602434074</v>
      </c>
      <c r="L8" s="72">
        <v>3506.4195211511346</v>
      </c>
      <c r="M8" s="72">
        <v>2667.6699878612653</v>
      </c>
      <c r="N8" s="72">
        <v>2985.7436561124646</v>
      </c>
      <c r="O8" s="72">
        <v>3264.8402247421841</v>
      </c>
      <c r="P8" s="72">
        <v>2438.4784596717514</v>
      </c>
      <c r="Q8" s="72">
        <v>2744.3258339973809</v>
      </c>
      <c r="R8" s="72">
        <v>2901.9311302614524</v>
      </c>
      <c r="S8" s="72">
        <v>2843.3389241933351</v>
      </c>
      <c r="T8" s="72">
        <v>2843.1517041705538</v>
      </c>
      <c r="U8" s="72">
        <v>2801.7865001690188</v>
      </c>
      <c r="V8" s="72">
        <v>2701.6826314613213</v>
      </c>
      <c r="W8" s="72">
        <v>3220.4780035704207</v>
      </c>
      <c r="X8" s="72">
        <v>2599.3771509423932</v>
      </c>
      <c r="Y8" s="72">
        <v>2571.3245009965372</v>
      </c>
      <c r="DA8" s="89" t="s">
        <v>367</v>
      </c>
    </row>
    <row r="9" spans="1:105" ht="12" customHeight="1" x14ac:dyDescent="0.25">
      <c r="A9" s="28" t="s">
        <v>202</v>
      </c>
      <c r="B9" s="72">
        <v>151.58490811987113</v>
      </c>
      <c r="C9" s="72">
        <v>170.00106175664209</v>
      </c>
      <c r="D9" s="72">
        <v>147.94877314757051</v>
      </c>
      <c r="E9" s="72">
        <v>189.44883425207388</v>
      </c>
      <c r="F9" s="72">
        <v>194.08265604418034</v>
      </c>
      <c r="G9" s="72">
        <v>203.04195690490451</v>
      </c>
      <c r="H9" s="72">
        <v>213.18432787430845</v>
      </c>
      <c r="I9" s="72">
        <v>363.80238349316721</v>
      </c>
      <c r="J9" s="72">
        <v>423.18493802761952</v>
      </c>
      <c r="K9" s="72">
        <v>447.04245390724515</v>
      </c>
      <c r="L9" s="72">
        <v>648.43701823989295</v>
      </c>
      <c r="M9" s="72">
        <v>475.59136779174548</v>
      </c>
      <c r="N9" s="72">
        <v>560.99633994080614</v>
      </c>
      <c r="O9" s="72">
        <v>650.10023504173887</v>
      </c>
      <c r="P9" s="72">
        <v>470.39502799137233</v>
      </c>
      <c r="Q9" s="72">
        <v>557.6766750099498</v>
      </c>
      <c r="R9" s="72">
        <v>627.80119212011675</v>
      </c>
      <c r="S9" s="72">
        <v>591.81103229037171</v>
      </c>
      <c r="T9" s="72">
        <v>574.78123837462545</v>
      </c>
      <c r="U9" s="72">
        <v>568.60564884785049</v>
      </c>
      <c r="V9" s="72">
        <v>522.28770577748412</v>
      </c>
      <c r="W9" s="72">
        <v>649.29544759069086</v>
      </c>
      <c r="X9" s="72">
        <v>594.28055817001177</v>
      </c>
      <c r="Y9" s="72">
        <v>613.3262160397187</v>
      </c>
      <c r="DA9" s="89" t="s">
        <v>368</v>
      </c>
    </row>
    <row r="10" spans="1:105" ht="12" customHeight="1" x14ac:dyDescent="0.25">
      <c r="A10" s="28" t="s">
        <v>197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369</v>
      </c>
    </row>
    <row r="11" spans="1:105" ht="12" customHeight="1" x14ac:dyDescent="0.25">
      <c r="A11" s="28" t="s">
        <v>198</v>
      </c>
      <c r="B11" s="72">
        <v>17.411865864144449</v>
      </c>
      <c r="C11" s="72">
        <v>15.23834909716251</v>
      </c>
      <c r="D11" s="72">
        <v>15.57274290627687</v>
      </c>
      <c r="E11" s="72">
        <v>15.333877901977642</v>
      </c>
      <c r="F11" s="72">
        <v>14.960705073086848</v>
      </c>
      <c r="G11" s="72">
        <v>13.980825451418747</v>
      </c>
      <c r="H11" s="72">
        <v>13.705932932072226</v>
      </c>
      <c r="I11" s="72">
        <v>14.482201203783319</v>
      </c>
      <c r="J11" s="72">
        <v>14.04282029234737</v>
      </c>
      <c r="K11" s="72">
        <v>12.100257953568361</v>
      </c>
      <c r="L11" s="72">
        <v>11.830954428202917</v>
      </c>
      <c r="M11" s="72">
        <v>13.272055030094588</v>
      </c>
      <c r="N11" s="72">
        <v>13.802923473774719</v>
      </c>
      <c r="O11" s="72">
        <v>12.588048151332757</v>
      </c>
      <c r="P11" s="72">
        <v>13.274376612209796</v>
      </c>
      <c r="Q11" s="72">
        <v>12.635941530524505</v>
      </c>
      <c r="R11" s="72">
        <v>12.033018056749786</v>
      </c>
      <c r="S11" s="72">
        <v>12.152450558899396</v>
      </c>
      <c r="T11" s="72">
        <v>13.000343938091135</v>
      </c>
      <c r="U11" s="72">
        <v>13.184264832330175</v>
      </c>
      <c r="V11" s="72">
        <v>14.003525365434216</v>
      </c>
      <c r="W11" s="72">
        <v>15.465262252794494</v>
      </c>
      <c r="X11" s="72">
        <v>11.1469475494411</v>
      </c>
      <c r="Y11" s="72">
        <v>11.008426483233016</v>
      </c>
      <c r="DA11" s="89" t="s">
        <v>370</v>
      </c>
    </row>
    <row r="12" spans="1:105" ht="12" customHeight="1" x14ac:dyDescent="0.25">
      <c r="A12" s="28" t="s">
        <v>95</v>
      </c>
      <c r="B12" s="72">
        <v>2.8771614598219282</v>
      </c>
      <c r="C12" s="72">
        <v>4.5144704678550625</v>
      </c>
      <c r="D12" s="72">
        <v>7.1679834664340341</v>
      </c>
      <c r="E12" s="72">
        <v>9.4139589681602125</v>
      </c>
      <c r="F12" s="72">
        <v>12.655659586726578</v>
      </c>
      <c r="G12" s="72">
        <v>14.159404041606368</v>
      </c>
      <c r="H12" s="72">
        <v>12.809979412096233</v>
      </c>
      <c r="I12" s="72">
        <v>12.55122326632131</v>
      </c>
      <c r="J12" s="72">
        <v>14.600819523425375</v>
      </c>
      <c r="K12" s="72">
        <v>14.333180925052677</v>
      </c>
      <c r="L12" s="72">
        <v>17.226913824130751</v>
      </c>
      <c r="M12" s="72">
        <v>16.889508962671282</v>
      </c>
      <c r="N12" s="72">
        <v>19.096023215194808</v>
      </c>
      <c r="O12" s="72">
        <v>20.791821961336687</v>
      </c>
      <c r="P12" s="72">
        <v>22.262783068788899</v>
      </c>
      <c r="Q12" s="72">
        <v>25.325041701362064</v>
      </c>
      <c r="R12" s="72">
        <v>29.87859238377948</v>
      </c>
      <c r="S12" s="72">
        <v>32.494277555600057</v>
      </c>
      <c r="T12" s="72">
        <v>36.804638617403086</v>
      </c>
      <c r="U12" s="72">
        <v>41.74122264896323</v>
      </c>
      <c r="V12" s="72">
        <v>46.593385094378299</v>
      </c>
      <c r="W12" s="72">
        <v>66.200915435104633</v>
      </c>
      <c r="X12" s="72">
        <v>87.576996551495924</v>
      </c>
      <c r="Y12" s="72">
        <v>100.52105912099272</v>
      </c>
      <c r="DA12" s="89" t="s">
        <v>371</v>
      </c>
    </row>
    <row r="13" spans="1:105" ht="12" customHeight="1" x14ac:dyDescent="0.25">
      <c r="A13" s="73" t="s">
        <v>94</v>
      </c>
      <c r="B13" s="74">
        <v>543.58388243329171</v>
      </c>
      <c r="C13" s="74">
        <v>598.46507455620679</v>
      </c>
      <c r="D13" s="74">
        <v>707.32815329763343</v>
      </c>
      <c r="E13" s="74">
        <v>680.03630774607961</v>
      </c>
      <c r="F13" s="74">
        <v>94.693744210790669</v>
      </c>
      <c r="G13" s="74">
        <v>29.724145477953918</v>
      </c>
      <c r="H13" s="74">
        <v>54.778164220676324</v>
      </c>
      <c r="I13" s="74">
        <v>52.293990686505943</v>
      </c>
      <c r="J13" s="74">
        <v>112.51053711203598</v>
      </c>
      <c r="K13" s="74">
        <v>103.47797584587755</v>
      </c>
      <c r="L13" s="74">
        <v>136.25423221319136</v>
      </c>
      <c r="M13" s="74">
        <v>97.236910441641172</v>
      </c>
      <c r="N13" s="74">
        <v>108.24329115541248</v>
      </c>
      <c r="O13" s="74">
        <v>114.69252115053865</v>
      </c>
      <c r="P13" s="74">
        <v>52.593007164239765</v>
      </c>
      <c r="Q13" s="74">
        <v>30.037540813569873</v>
      </c>
      <c r="R13" s="74">
        <v>30.711901261564332</v>
      </c>
      <c r="S13" s="74">
        <v>19.890057726700601</v>
      </c>
      <c r="T13" s="74">
        <v>7.5183980177502017</v>
      </c>
      <c r="U13" s="74">
        <v>8.2843355409769384</v>
      </c>
      <c r="V13" s="74">
        <v>8.998482057697629</v>
      </c>
      <c r="W13" s="74">
        <v>9.1255513818225023</v>
      </c>
      <c r="X13" s="74">
        <v>9.4144196898701615</v>
      </c>
      <c r="Y13" s="74">
        <v>7.5978228190812143</v>
      </c>
      <c r="DA13" s="90" t="s">
        <v>372</v>
      </c>
    </row>
    <row r="14" spans="1:105" ht="12" customHeight="1" x14ac:dyDescent="0.25">
      <c r="A14" s="75" t="s">
        <v>97</v>
      </c>
      <c r="B14" s="76">
        <v>79.998787997085287</v>
      </c>
      <c r="C14" s="76">
        <v>82.732892492477731</v>
      </c>
      <c r="D14" s="76">
        <v>74.26288458923861</v>
      </c>
      <c r="E14" s="76">
        <v>79.310824969526124</v>
      </c>
      <c r="F14" s="76">
        <v>78.422390591848867</v>
      </c>
      <c r="G14" s="76">
        <v>77.321451205698935</v>
      </c>
      <c r="H14" s="76">
        <v>71.125155060678097</v>
      </c>
      <c r="I14" s="76">
        <v>63.172146332989378</v>
      </c>
      <c r="J14" s="76">
        <v>73.861115137133737</v>
      </c>
      <c r="K14" s="76">
        <v>68.4481946275627</v>
      </c>
      <c r="L14" s="76">
        <v>77.773598756515611</v>
      </c>
      <c r="M14" s="76">
        <v>61.747919804225525</v>
      </c>
      <c r="N14" s="76">
        <v>66.777075878285586</v>
      </c>
      <c r="O14" s="76">
        <v>74.403560827276465</v>
      </c>
      <c r="P14" s="76">
        <v>57.323485065327667</v>
      </c>
      <c r="Q14" s="76">
        <v>66.522117863162265</v>
      </c>
      <c r="R14" s="76">
        <v>67.3062293030831</v>
      </c>
      <c r="S14" s="76">
        <v>67.628248899622108</v>
      </c>
      <c r="T14" s="76">
        <v>68.374193473340014</v>
      </c>
      <c r="U14" s="76">
        <v>63.6669225189641</v>
      </c>
      <c r="V14" s="76">
        <v>64.284124934603923</v>
      </c>
      <c r="W14" s="76">
        <v>72.582698254957677</v>
      </c>
      <c r="X14" s="76">
        <v>59.200559893100404</v>
      </c>
      <c r="Y14" s="76">
        <v>59.044369891596432</v>
      </c>
      <c r="DA14" s="91" t="s">
        <v>373</v>
      </c>
    </row>
    <row r="15" spans="1:105" ht="12.95" customHeight="1" x14ac:dyDescent="0.25">
      <c r="A15" s="68" t="s">
        <v>92</v>
      </c>
      <c r="B15" s="69">
        <f t="shared" ref="B15:Y15" si="6">B16</f>
        <v>1.0635560980055607</v>
      </c>
      <c r="C15" s="69">
        <f t="shared" si="6"/>
        <v>1.3183076626749173</v>
      </c>
      <c r="D15" s="69">
        <f t="shared" si="6"/>
        <v>1.5672987332185779</v>
      </c>
      <c r="E15" s="69">
        <f t="shared" si="6"/>
        <v>4.1775528467413805</v>
      </c>
      <c r="F15" s="69">
        <f t="shared" si="6"/>
        <v>1.8973655739932931</v>
      </c>
      <c r="G15" s="69">
        <f t="shared" si="6"/>
        <v>2.3537718800821898</v>
      </c>
      <c r="H15" s="69">
        <f t="shared" si="6"/>
        <v>5.2566313365987405</v>
      </c>
      <c r="I15" s="69">
        <f t="shared" si="6"/>
        <v>2.4804187394423725</v>
      </c>
      <c r="J15" s="69">
        <f t="shared" si="6"/>
        <v>2.9794425608357291</v>
      </c>
      <c r="K15" s="69">
        <f t="shared" si="6"/>
        <v>3.4638620814358494</v>
      </c>
      <c r="L15" s="69">
        <f t="shared" si="6"/>
        <v>4.9626178617024364</v>
      </c>
      <c r="M15" s="69">
        <f t="shared" si="6"/>
        <v>3.985191142723004</v>
      </c>
      <c r="N15" s="69">
        <f t="shared" si="6"/>
        <v>4.1367154704610547</v>
      </c>
      <c r="O15" s="69">
        <f t="shared" si="6"/>
        <v>4.4243190025909875</v>
      </c>
      <c r="P15" s="69">
        <f t="shared" si="6"/>
        <v>3.6760899383575416</v>
      </c>
      <c r="Q15" s="69">
        <f t="shared" si="6"/>
        <v>5.6168017537519592</v>
      </c>
      <c r="R15" s="69">
        <f t="shared" si="6"/>
        <v>5.1590713671539099</v>
      </c>
      <c r="S15" s="69">
        <f t="shared" si="6"/>
        <v>5.1590713671539152</v>
      </c>
      <c r="T15" s="69">
        <f t="shared" si="6"/>
        <v>5.1590713671539143</v>
      </c>
      <c r="U15" s="69">
        <f t="shared" si="6"/>
        <v>5.1590713671539179</v>
      </c>
      <c r="V15" s="69">
        <f t="shared" si="6"/>
        <v>7.8847807394669012</v>
      </c>
      <c r="W15" s="69">
        <f t="shared" si="6"/>
        <v>9.8366294067067859</v>
      </c>
      <c r="X15" s="69">
        <f t="shared" si="6"/>
        <v>11.831470335339652</v>
      </c>
      <c r="Y15" s="69">
        <f t="shared" si="6"/>
        <v>11.943250214961315</v>
      </c>
      <c r="DA15" s="88" t="s">
        <v>247</v>
      </c>
    </row>
    <row r="16" spans="1:105" ht="12" customHeight="1" x14ac:dyDescent="0.25">
      <c r="A16" s="28" t="s">
        <v>91</v>
      </c>
      <c r="B16" s="72">
        <v>1.0635560980055607</v>
      </c>
      <c r="C16" s="72">
        <v>1.3183076626749173</v>
      </c>
      <c r="D16" s="72">
        <v>1.5672987332185779</v>
      </c>
      <c r="E16" s="72">
        <v>4.1775528467413805</v>
      </c>
      <c r="F16" s="72">
        <v>1.8973655739932931</v>
      </c>
      <c r="G16" s="72">
        <v>2.3537718800821898</v>
      </c>
      <c r="H16" s="72">
        <v>5.2566313365987405</v>
      </c>
      <c r="I16" s="72">
        <v>2.4804187394423725</v>
      </c>
      <c r="J16" s="72">
        <v>2.9794425608357291</v>
      </c>
      <c r="K16" s="72">
        <v>3.4638620814358494</v>
      </c>
      <c r="L16" s="72">
        <v>4.9626178617024364</v>
      </c>
      <c r="M16" s="72">
        <v>3.985191142723004</v>
      </c>
      <c r="N16" s="72">
        <v>4.1367154704610547</v>
      </c>
      <c r="O16" s="72">
        <v>4.4243190025909875</v>
      </c>
      <c r="P16" s="72">
        <v>3.6760899383575416</v>
      </c>
      <c r="Q16" s="72">
        <v>5.6168017537519592</v>
      </c>
      <c r="R16" s="72">
        <v>5.1590713671539099</v>
      </c>
      <c r="S16" s="72">
        <v>5.1590713671539152</v>
      </c>
      <c r="T16" s="72">
        <v>5.1590713671539143</v>
      </c>
      <c r="U16" s="72">
        <v>5.1590713671539179</v>
      </c>
      <c r="V16" s="72">
        <v>7.8847807394669012</v>
      </c>
      <c r="W16" s="72">
        <v>9.8366294067067859</v>
      </c>
      <c r="X16" s="72">
        <v>11.831470335339652</v>
      </c>
      <c r="Y16" s="72">
        <v>11.943250214961315</v>
      </c>
      <c r="DA16" s="89" t="s">
        <v>374</v>
      </c>
    </row>
    <row r="17" spans="1:105" ht="12.95" customHeight="1" x14ac:dyDescent="0.25">
      <c r="A17" s="68" t="s">
        <v>55</v>
      </c>
      <c r="B17" s="69">
        <f t="shared" ref="B17:Q17" si="7">SUM(B18:B26)</f>
        <v>784.30412214859132</v>
      </c>
      <c r="C17" s="69">
        <f t="shared" si="7"/>
        <v>762.02439397380954</v>
      </c>
      <c r="D17" s="69">
        <f t="shared" si="7"/>
        <v>756.96359815855737</v>
      </c>
      <c r="E17" s="69">
        <f t="shared" si="7"/>
        <v>758.21267677142112</v>
      </c>
      <c r="F17" s="69">
        <f t="shared" si="7"/>
        <v>841.35754967782759</v>
      </c>
      <c r="G17" s="69">
        <f t="shared" si="7"/>
        <v>867.11780015294994</v>
      </c>
      <c r="H17" s="69">
        <f t="shared" si="7"/>
        <v>896.83538581846835</v>
      </c>
      <c r="I17" s="69">
        <f t="shared" si="7"/>
        <v>876.69939776270348</v>
      </c>
      <c r="J17" s="69">
        <f t="shared" si="7"/>
        <v>900.60436517256176</v>
      </c>
      <c r="K17" s="69">
        <f t="shared" si="7"/>
        <v>926.68350543497991</v>
      </c>
      <c r="L17" s="69">
        <f t="shared" si="7"/>
        <v>902.39581316672172</v>
      </c>
      <c r="M17" s="69">
        <f t="shared" si="7"/>
        <v>876.6049957349536</v>
      </c>
      <c r="N17" s="69">
        <f t="shared" si="7"/>
        <v>916.3867041642003</v>
      </c>
      <c r="O17" s="69">
        <f t="shared" si="7"/>
        <v>904.7653161868576</v>
      </c>
      <c r="P17" s="69">
        <f t="shared" si="7"/>
        <v>934.09736951859077</v>
      </c>
      <c r="Q17" s="69">
        <f t="shared" si="7"/>
        <v>924.75448769240188</v>
      </c>
      <c r="R17" s="69">
        <f t="shared" ref="R17:V17" si="8">SUM(R18:R26)</f>
        <v>936.1959408256032</v>
      </c>
      <c r="S17" s="69">
        <f t="shared" si="8"/>
        <v>915.90711010808855</v>
      </c>
      <c r="T17" s="69">
        <f t="shared" si="8"/>
        <v>906.91216414013786</v>
      </c>
      <c r="U17" s="69">
        <f t="shared" si="8"/>
        <v>924.30936666754496</v>
      </c>
      <c r="V17" s="69">
        <f t="shared" si="8"/>
        <v>778.93694097511866</v>
      </c>
      <c r="W17" s="69">
        <f t="shared" ref="W17:Y17" si="9">SUM(W18:W26)</f>
        <v>767.1412255662085</v>
      </c>
      <c r="X17" s="69">
        <f t="shared" si="9"/>
        <v>602.29314989028182</v>
      </c>
      <c r="Y17" s="69">
        <f t="shared" si="9"/>
        <v>568.49846549678023</v>
      </c>
      <c r="DA17" s="88" t="s">
        <v>248</v>
      </c>
    </row>
    <row r="18" spans="1:105" ht="12" customHeight="1" x14ac:dyDescent="0.25">
      <c r="A18" s="28" t="s">
        <v>51</v>
      </c>
      <c r="B18" s="72">
        <v>0.13165769595183857</v>
      </c>
      <c r="C18" s="72">
        <v>0.14527997921324576</v>
      </c>
      <c r="D18" s="72">
        <v>0.14460777173922171</v>
      </c>
      <c r="E18" s="72">
        <v>0.10493387444670282</v>
      </c>
      <c r="F18" s="72">
        <v>0.15801698581181839</v>
      </c>
      <c r="G18" s="72">
        <v>0.13900120103709948</v>
      </c>
      <c r="H18" s="72">
        <v>0.16624935279288186</v>
      </c>
      <c r="I18" s="72">
        <v>0.1642477407046464</v>
      </c>
      <c r="J18" s="72">
        <v>0.23279926450604546</v>
      </c>
      <c r="K18" s="72">
        <v>0.47453091690145455</v>
      </c>
      <c r="L18" s="72">
        <v>0.24874370232480703</v>
      </c>
      <c r="M18" s="72">
        <v>0.24958315877942275</v>
      </c>
      <c r="N18" s="72">
        <v>0.25267951490396129</v>
      </c>
      <c r="O18" s="72">
        <v>0.25382188657633586</v>
      </c>
      <c r="P18" s="72">
        <v>0.25444553101199874</v>
      </c>
      <c r="Q18" s="72">
        <v>0.25385010511955453</v>
      </c>
      <c r="R18" s="72">
        <v>0.25482261958747765</v>
      </c>
      <c r="S18" s="72">
        <v>0.25694915522092254</v>
      </c>
      <c r="T18" s="72">
        <v>0.25661565325812019</v>
      </c>
      <c r="U18" s="72">
        <v>0.25678237623692862</v>
      </c>
      <c r="V18" s="72">
        <v>0.25606514422799864</v>
      </c>
      <c r="W18" s="72">
        <v>0.27895434264766478</v>
      </c>
      <c r="X18" s="72">
        <v>7.7895404294936049E-2</v>
      </c>
      <c r="Y18" s="72">
        <v>7.5977456973641236E-2</v>
      </c>
      <c r="DA18" s="89" t="s">
        <v>375</v>
      </c>
    </row>
    <row r="19" spans="1:105" s="2" customFormat="1" ht="12" customHeight="1" x14ac:dyDescent="0.25">
      <c r="A19" s="28" t="s">
        <v>74</v>
      </c>
      <c r="B19" s="72">
        <v>10.124361995116681</v>
      </c>
      <c r="C19" s="72">
        <v>9.8603917326414443</v>
      </c>
      <c r="D19" s="72">
        <v>10.104183669224588</v>
      </c>
      <c r="E19" s="72">
        <v>10.176812133493046</v>
      </c>
      <c r="F19" s="72">
        <v>11.260837972137729</v>
      </c>
      <c r="G19" s="72">
        <v>12.307676510904811</v>
      </c>
      <c r="H19" s="72">
        <v>13.902867590139815</v>
      </c>
      <c r="I19" s="72">
        <v>14.577670434609622</v>
      </c>
      <c r="J19" s="72">
        <v>13.771973505439329</v>
      </c>
      <c r="K19" s="72">
        <v>15.525283267560276</v>
      </c>
      <c r="L19" s="72">
        <v>15.824682199513239</v>
      </c>
      <c r="M19" s="72">
        <v>16.162427157685894</v>
      </c>
      <c r="N19" s="72">
        <v>16.364009098690509</v>
      </c>
      <c r="O19" s="72">
        <v>16.32038034120524</v>
      </c>
      <c r="P19" s="72">
        <v>17.988900134598879</v>
      </c>
      <c r="Q19" s="72">
        <v>16.301586307823971</v>
      </c>
      <c r="R19" s="72">
        <v>17.798796216680998</v>
      </c>
      <c r="S19" s="72">
        <v>16.590235979745867</v>
      </c>
      <c r="T19" s="72">
        <v>15.381675742810739</v>
      </c>
      <c r="U19" s="72">
        <v>15.381675742810737</v>
      </c>
      <c r="V19" s="72">
        <v>14.121763638100697</v>
      </c>
      <c r="W19" s="72">
        <v>14.234737747205504</v>
      </c>
      <c r="X19" s="72">
        <v>15.929349383777586</v>
      </c>
      <c r="Y19" s="72">
        <v>16.155297601987197</v>
      </c>
      <c r="DA19" s="89" t="s">
        <v>376</v>
      </c>
    </row>
    <row r="20" spans="1:105" ht="12" customHeight="1" x14ac:dyDescent="0.25">
      <c r="A20" s="28" t="s">
        <v>200</v>
      </c>
      <c r="B20" s="72">
        <v>93.923043521399407</v>
      </c>
      <c r="C20" s="72">
        <v>90.300103940974509</v>
      </c>
      <c r="D20" s="72">
        <v>87.492646300573924</v>
      </c>
      <c r="E20" s="72">
        <v>98.917479960432061</v>
      </c>
      <c r="F20" s="72">
        <v>126.47037240728622</v>
      </c>
      <c r="G20" s="72">
        <v>139.54817709551571</v>
      </c>
      <c r="H20" s="72">
        <v>140.72157861834521</v>
      </c>
      <c r="I20" s="72">
        <v>130.88915467937071</v>
      </c>
      <c r="J20" s="72">
        <v>156.90368169107194</v>
      </c>
      <c r="K20" s="72">
        <v>150.52950303617953</v>
      </c>
      <c r="L20" s="72">
        <v>148.80464953077615</v>
      </c>
      <c r="M20" s="72">
        <v>160.73595015966643</v>
      </c>
      <c r="N20" s="72">
        <v>154.06640295572572</v>
      </c>
      <c r="O20" s="72">
        <v>151.30536160678599</v>
      </c>
      <c r="P20" s="72">
        <v>163.0975766512081</v>
      </c>
      <c r="Q20" s="72">
        <v>166.13447724400626</v>
      </c>
      <c r="R20" s="72">
        <v>151.40154772141011</v>
      </c>
      <c r="S20" s="72">
        <v>143.56692462023503</v>
      </c>
      <c r="T20" s="72">
        <v>135.52880481513327</v>
      </c>
      <c r="U20" s="72">
        <v>127.69418171395817</v>
      </c>
      <c r="V20" s="72">
        <v>112.64171197331017</v>
      </c>
      <c r="W20" s="72">
        <v>109.36613774261431</v>
      </c>
      <c r="X20" s="72">
        <v>106.93014604856936</v>
      </c>
      <c r="Y20" s="72">
        <v>103.77963900526754</v>
      </c>
      <c r="DA20" s="89" t="s">
        <v>377</v>
      </c>
    </row>
    <row r="21" spans="1:105" ht="12" customHeight="1" x14ac:dyDescent="0.25">
      <c r="A21" s="28" t="s">
        <v>189</v>
      </c>
      <c r="B21" s="72">
        <v>272.23431878032608</v>
      </c>
      <c r="C21" s="72">
        <v>278.22698230323556</v>
      </c>
      <c r="D21" s="72">
        <v>279.94452080715803</v>
      </c>
      <c r="E21" s="72">
        <v>277.20672232776337</v>
      </c>
      <c r="F21" s="72">
        <v>333.1282278860287</v>
      </c>
      <c r="G21" s="72">
        <v>342.60869833342616</v>
      </c>
      <c r="H21" s="72">
        <v>371.67189996866347</v>
      </c>
      <c r="I21" s="72">
        <v>368.3882935159188</v>
      </c>
      <c r="J21" s="72">
        <v>409.16970996094074</v>
      </c>
      <c r="K21" s="72">
        <v>441.25829697077268</v>
      </c>
      <c r="L21" s="72">
        <v>436.07713398838814</v>
      </c>
      <c r="M21" s="72">
        <v>406.37851529994606</v>
      </c>
      <c r="N21" s="72">
        <v>440.82614424965482</v>
      </c>
      <c r="O21" s="72">
        <v>431.11311719943546</v>
      </c>
      <c r="P21" s="72">
        <v>436.33128987549702</v>
      </c>
      <c r="Q21" s="72">
        <v>425.27306360404265</v>
      </c>
      <c r="R21" s="72">
        <v>450.9464506115649</v>
      </c>
      <c r="S21" s="72">
        <v>440.04053638349825</v>
      </c>
      <c r="T21" s="72">
        <v>443.80782451220671</v>
      </c>
      <c r="U21" s="72">
        <v>470.71195955271332</v>
      </c>
      <c r="V21" s="72">
        <v>383.25012280263223</v>
      </c>
      <c r="W21" s="72">
        <v>401.61467748808974</v>
      </c>
      <c r="X21" s="72">
        <v>278.35509325364984</v>
      </c>
      <c r="Y21" s="72">
        <v>256.98229178076252</v>
      </c>
      <c r="DA21" s="89" t="s">
        <v>378</v>
      </c>
    </row>
    <row r="22" spans="1:105" ht="12" customHeight="1" x14ac:dyDescent="0.25">
      <c r="A22" s="28" t="s">
        <v>202</v>
      </c>
      <c r="B22" s="72">
        <v>0.32111079672387377</v>
      </c>
      <c r="C22" s="72">
        <v>0.34382216425210349</v>
      </c>
      <c r="D22" s="72">
        <v>0.3267212634355357</v>
      </c>
      <c r="E22" s="72">
        <v>0.40980719246607927</v>
      </c>
      <c r="F22" s="72">
        <v>0.53729236510606648</v>
      </c>
      <c r="G22" s="72">
        <v>0.61720044677222397</v>
      </c>
      <c r="H22" s="72">
        <v>0.74877616696404525</v>
      </c>
      <c r="I22" s="72">
        <v>1.4419845205902773</v>
      </c>
      <c r="J22" s="72">
        <v>1.5631273206178125</v>
      </c>
      <c r="K22" s="72">
        <v>1.8922838399605515</v>
      </c>
      <c r="L22" s="72">
        <v>2.4550711840105905</v>
      </c>
      <c r="M22" s="72">
        <v>2.3022693535682213</v>
      </c>
      <c r="N22" s="72">
        <v>2.6083032234239085</v>
      </c>
      <c r="O22" s="72">
        <v>2.7157580794988117</v>
      </c>
      <c r="P22" s="72">
        <v>2.6380760498995768</v>
      </c>
      <c r="Q22" s="72">
        <v>2.6796448524745222</v>
      </c>
      <c r="R22" s="72">
        <v>3.0123074499599602</v>
      </c>
      <c r="S22" s="72">
        <v>3.5231035651741451</v>
      </c>
      <c r="T22" s="72">
        <v>4.0403437405946079</v>
      </c>
      <c r="U22" s="72">
        <v>4.0560020549869495</v>
      </c>
      <c r="V22" s="72">
        <v>3.6139279284484989</v>
      </c>
      <c r="W22" s="72">
        <v>3.6172781186816785</v>
      </c>
      <c r="X22" s="72">
        <v>9.2269224834710144</v>
      </c>
      <c r="Y22" s="72">
        <v>9.2937323695680369</v>
      </c>
      <c r="DA22" s="89" t="s">
        <v>379</v>
      </c>
    </row>
    <row r="23" spans="1:105" ht="12" customHeight="1" x14ac:dyDescent="0.25">
      <c r="A23" s="28" t="s">
        <v>197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380</v>
      </c>
    </row>
    <row r="24" spans="1:105" ht="12" customHeight="1" x14ac:dyDescent="0.25">
      <c r="A24" s="28" t="s">
        <v>198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  <c r="DA24" s="89" t="s">
        <v>381</v>
      </c>
    </row>
    <row r="25" spans="1:105" ht="12" customHeight="1" x14ac:dyDescent="0.25">
      <c r="A25" s="73" t="s">
        <v>53</v>
      </c>
      <c r="B25" s="74">
        <v>407.09189935047499</v>
      </c>
      <c r="C25" s="74">
        <v>381.97747851385378</v>
      </c>
      <c r="D25" s="74">
        <v>377.54171800248798</v>
      </c>
      <c r="E25" s="74">
        <v>369.19950081850334</v>
      </c>
      <c r="F25" s="74">
        <v>367.46213138217939</v>
      </c>
      <c r="G25" s="74">
        <v>369.50856849134726</v>
      </c>
      <c r="H25" s="74">
        <v>366.71008462887164</v>
      </c>
      <c r="I25" s="74">
        <v>357.17768573651364</v>
      </c>
      <c r="J25" s="74">
        <v>313.85180945750096</v>
      </c>
      <c r="K25" s="74">
        <v>307.44978109234142</v>
      </c>
      <c r="L25" s="74">
        <v>287.72869679214745</v>
      </c>
      <c r="M25" s="74">
        <v>277.81649136197126</v>
      </c>
      <c r="N25" s="74">
        <v>288.60244113211962</v>
      </c>
      <c r="O25" s="74">
        <v>285.60201894781846</v>
      </c>
      <c r="P25" s="74">
        <v>293.07676313364084</v>
      </c>
      <c r="Q25" s="74">
        <v>291.47643995554722</v>
      </c>
      <c r="R25" s="74">
        <v>291.18554157183388</v>
      </c>
      <c r="S25" s="74">
        <v>289.46108869312229</v>
      </c>
      <c r="T25" s="74">
        <v>283.42716622815504</v>
      </c>
      <c r="U25" s="74">
        <v>281.86078586312425</v>
      </c>
      <c r="V25" s="74">
        <v>239.83125146604308</v>
      </c>
      <c r="W25" s="74">
        <v>213.63133178647078</v>
      </c>
      <c r="X25" s="74">
        <v>165.64158510499726</v>
      </c>
      <c r="Y25" s="74">
        <v>157.40499245848955</v>
      </c>
      <c r="DA25" s="90" t="s">
        <v>382</v>
      </c>
    </row>
    <row r="26" spans="1:105" ht="12" customHeight="1" x14ac:dyDescent="0.25">
      <c r="A26" s="32" t="s">
        <v>52</v>
      </c>
      <c r="B26" s="77">
        <v>0.47773000859845233</v>
      </c>
      <c r="C26" s="77">
        <v>1.1703353396388649</v>
      </c>
      <c r="D26" s="77">
        <v>1.4092003439380909</v>
      </c>
      <c r="E26" s="77">
        <v>2.1974204643164228</v>
      </c>
      <c r="F26" s="77">
        <v>2.3406706792777299</v>
      </c>
      <c r="G26" s="77">
        <v>2.3884780739466889</v>
      </c>
      <c r="H26" s="77">
        <v>2.9139294926913162</v>
      </c>
      <c r="I26" s="77">
        <v>4.0603611349957003</v>
      </c>
      <c r="J26" s="77">
        <v>5.1112639724849522</v>
      </c>
      <c r="K26" s="77">
        <v>9.5538263112639719</v>
      </c>
      <c r="L26" s="77">
        <v>11.25683576956148</v>
      </c>
      <c r="M26" s="77">
        <v>12.959759243336199</v>
      </c>
      <c r="N26" s="77">
        <v>13.666723989681859</v>
      </c>
      <c r="O26" s="77">
        <v>17.454858125537399</v>
      </c>
      <c r="P26" s="77">
        <v>20.710318142734309</v>
      </c>
      <c r="Q26" s="77">
        <v>22.635425623387789</v>
      </c>
      <c r="R26" s="77">
        <v>21.59647463456578</v>
      </c>
      <c r="S26" s="77">
        <v>22.468271711092001</v>
      </c>
      <c r="T26" s="77">
        <v>24.469733447979369</v>
      </c>
      <c r="U26" s="77">
        <v>24.347979363714529</v>
      </c>
      <c r="V26" s="77">
        <v>25.222098022355979</v>
      </c>
      <c r="W26" s="77">
        <v>24.398108340498709</v>
      </c>
      <c r="X26" s="77">
        <v>26.132158211521919</v>
      </c>
      <c r="Y26" s="77">
        <v>24.806534823731731</v>
      </c>
      <c r="DA26" s="92" t="s">
        <v>383</v>
      </c>
    </row>
    <row r="27" spans="1:105" ht="12.95" customHeight="1" x14ac:dyDescent="0.25">
      <c r="A27" s="68" t="s">
        <v>54</v>
      </c>
      <c r="B27" s="69">
        <f t="shared" ref="B27:Q27" si="10">SUM(B28:B32)</f>
        <v>121.57563289621444</v>
      </c>
      <c r="C27" s="69">
        <f t="shared" si="10"/>
        <v>122.7998222481594</v>
      </c>
      <c r="D27" s="69">
        <f t="shared" si="10"/>
        <v>121.07983111563385</v>
      </c>
      <c r="E27" s="69">
        <f t="shared" si="10"/>
        <v>130.75381024158344</v>
      </c>
      <c r="F27" s="69">
        <f t="shared" si="10"/>
        <v>135.44775331556605</v>
      </c>
      <c r="G27" s="69">
        <f t="shared" si="10"/>
        <v>140.71251058278818</v>
      </c>
      <c r="H27" s="69">
        <f t="shared" si="10"/>
        <v>139.09612229044887</v>
      </c>
      <c r="I27" s="69">
        <f t="shared" si="10"/>
        <v>138.37257752809248</v>
      </c>
      <c r="J27" s="69">
        <f t="shared" si="10"/>
        <v>117.5365825889194</v>
      </c>
      <c r="K27" s="69">
        <f t="shared" si="10"/>
        <v>126.28776917033082</v>
      </c>
      <c r="L27" s="69">
        <f t="shared" si="10"/>
        <v>127.11998933320355</v>
      </c>
      <c r="M27" s="69">
        <f t="shared" si="10"/>
        <v>119.53866527093888</v>
      </c>
      <c r="N27" s="69">
        <f t="shared" si="10"/>
        <v>126.23909509067208</v>
      </c>
      <c r="O27" s="69">
        <f t="shared" si="10"/>
        <v>126.70781976193834</v>
      </c>
      <c r="P27" s="69">
        <f t="shared" si="10"/>
        <v>128.66196158760738</v>
      </c>
      <c r="Q27" s="69">
        <f t="shared" si="10"/>
        <v>134.53857263281441</v>
      </c>
      <c r="R27" s="69">
        <f t="shared" ref="R27:V27" si="11">SUM(R28:R32)</f>
        <v>136.44695693785823</v>
      </c>
      <c r="S27" s="69">
        <f t="shared" si="11"/>
        <v>133.86030879518469</v>
      </c>
      <c r="T27" s="69">
        <f t="shared" si="11"/>
        <v>130.82893444366843</v>
      </c>
      <c r="U27" s="69">
        <f t="shared" si="11"/>
        <v>127.20797562656159</v>
      </c>
      <c r="V27" s="69">
        <f t="shared" si="11"/>
        <v>134.16296387244293</v>
      </c>
      <c r="W27" s="69">
        <f t="shared" ref="W27:Y27" si="12">SUM(W28:W32)</f>
        <v>131.62853986282508</v>
      </c>
      <c r="X27" s="69">
        <f t="shared" si="12"/>
        <v>100.06795337109064</v>
      </c>
      <c r="Y27" s="69">
        <f t="shared" si="12"/>
        <v>98.332637871994649</v>
      </c>
      <c r="DA27" s="88" t="s">
        <v>249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384</v>
      </c>
    </row>
    <row r="29" spans="1:105" s="2" customFormat="1" ht="12" customHeight="1" x14ac:dyDescent="0.25">
      <c r="A29" s="28" t="s">
        <v>74</v>
      </c>
      <c r="B29" s="72">
        <v>3.1594961323215842</v>
      </c>
      <c r="C29" s="72">
        <v>3.078132127349444</v>
      </c>
      <c r="D29" s="72">
        <v>3.235328577316039</v>
      </c>
      <c r="E29" s="72">
        <v>3.777838291751062</v>
      </c>
      <c r="F29" s="72">
        <v>3.9288653576884496</v>
      </c>
      <c r="G29" s="72">
        <v>4.0632613282340486</v>
      </c>
      <c r="H29" s="72">
        <v>4.596584937495555</v>
      </c>
      <c r="I29" s="72">
        <v>4.9201284529144971</v>
      </c>
      <c r="J29" s="72">
        <v>4.4969654709252334</v>
      </c>
      <c r="K29" s="72">
        <v>5.153239945943703</v>
      </c>
      <c r="L29" s="72">
        <v>5.1532346309882211</v>
      </c>
      <c r="M29" s="72">
        <v>5.3656488609155435</v>
      </c>
      <c r="N29" s="72">
        <v>5.5157875977323414</v>
      </c>
      <c r="O29" s="72">
        <v>5.5368612769332826</v>
      </c>
      <c r="P29" s="72">
        <v>6.1697819780458758</v>
      </c>
      <c r="Q29" s="72">
        <v>5.89232213830768</v>
      </c>
      <c r="R29" s="72">
        <v>6.3724085220215914</v>
      </c>
      <c r="S29" s="72">
        <v>6.2625394095729439</v>
      </c>
      <c r="T29" s="72">
        <v>6.1526702971242946</v>
      </c>
      <c r="U29" s="72">
        <v>6.2625394095729439</v>
      </c>
      <c r="V29" s="72">
        <v>5.6487054552402789</v>
      </c>
      <c r="W29" s="72">
        <v>5.3097831279258623</v>
      </c>
      <c r="X29" s="72">
        <v>5.0838349097162512</v>
      </c>
      <c r="Y29" s="72">
        <v>4.8578866915066401</v>
      </c>
      <c r="DA29" s="89" t="s">
        <v>385</v>
      </c>
    </row>
    <row r="30" spans="1:105" ht="12" customHeight="1" x14ac:dyDescent="0.25">
      <c r="A30" s="28" t="s">
        <v>189</v>
      </c>
      <c r="B30" s="72">
        <v>33.376498789630368</v>
      </c>
      <c r="C30" s="72">
        <v>35.601000938202908</v>
      </c>
      <c r="D30" s="72">
        <v>35.645811003842532</v>
      </c>
      <c r="E30" s="72">
        <v>38.258794885040722</v>
      </c>
      <c r="F30" s="72">
        <v>43.155749421236251</v>
      </c>
      <c r="G30" s="72">
        <v>45.053177072347587</v>
      </c>
      <c r="H30" s="72">
        <v>46.985365365442043</v>
      </c>
      <c r="I30" s="72">
        <v>47.571391584597144</v>
      </c>
      <c r="J30" s="72">
        <v>36.941577411138809</v>
      </c>
      <c r="K30" s="72">
        <v>41.750579806287298</v>
      </c>
      <c r="L30" s="72">
        <v>43.159750707422972</v>
      </c>
      <c r="M30" s="72">
        <v>39.383053158650107</v>
      </c>
      <c r="N30" s="72">
        <v>43.056596886374621</v>
      </c>
      <c r="O30" s="72">
        <v>42.605815410054767</v>
      </c>
      <c r="P30" s="72">
        <v>43.089132653955069</v>
      </c>
      <c r="Q30" s="72">
        <v>43.932314780347475</v>
      </c>
      <c r="R30" s="72">
        <v>45.975385593019638</v>
      </c>
      <c r="S30" s="72">
        <v>42.462671839332572</v>
      </c>
      <c r="T30" s="72">
        <v>38.951993243295767</v>
      </c>
      <c r="U30" s="72">
        <v>35.509880776979948</v>
      </c>
      <c r="V30" s="72">
        <v>38.393471015497035</v>
      </c>
      <c r="W30" s="72">
        <v>38.392357634527954</v>
      </c>
      <c r="X30" s="72">
        <v>33.046001719690445</v>
      </c>
      <c r="Y30" s="72">
        <v>30.655631986242472</v>
      </c>
      <c r="DA30" s="89" t="s">
        <v>386</v>
      </c>
    </row>
    <row r="31" spans="1:105" ht="12" customHeight="1" x14ac:dyDescent="0.25">
      <c r="A31" s="28" t="s">
        <v>202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  <c r="DA31" s="89" t="s">
        <v>387</v>
      </c>
    </row>
    <row r="32" spans="1:105" ht="12" customHeight="1" x14ac:dyDescent="0.25">
      <c r="A32" s="32" t="s">
        <v>53</v>
      </c>
      <c r="B32" s="77">
        <v>85.03963797426249</v>
      </c>
      <c r="C32" s="77">
        <v>84.120689182607052</v>
      </c>
      <c r="D32" s="77">
        <v>82.198691534475273</v>
      </c>
      <c r="E32" s="77">
        <v>88.71717706479167</v>
      </c>
      <c r="F32" s="77">
        <v>88.363138536641344</v>
      </c>
      <c r="G32" s="77">
        <v>91.596072182206555</v>
      </c>
      <c r="H32" s="77">
        <v>87.514171987511261</v>
      </c>
      <c r="I32" s="77">
        <v>85.881057490580829</v>
      </c>
      <c r="J32" s="77">
        <v>76.09803970685536</v>
      </c>
      <c r="K32" s="77">
        <v>79.383949418099817</v>
      </c>
      <c r="L32" s="77">
        <v>78.807003994792353</v>
      </c>
      <c r="M32" s="77">
        <v>74.789963251373223</v>
      </c>
      <c r="N32" s="77">
        <v>77.666710606565118</v>
      </c>
      <c r="O32" s="77">
        <v>78.565143074950299</v>
      </c>
      <c r="P32" s="77">
        <v>79.403046955606428</v>
      </c>
      <c r="Q32" s="77">
        <v>84.713935714159248</v>
      </c>
      <c r="R32" s="77">
        <v>84.099162822817007</v>
      </c>
      <c r="S32" s="77">
        <v>85.135097546279169</v>
      </c>
      <c r="T32" s="77">
        <v>85.724270903248367</v>
      </c>
      <c r="U32" s="77">
        <v>85.435555440008699</v>
      </c>
      <c r="V32" s="77">
        <v>90.120787401705613</v>
      </c>
      <c r="W32" s="77">
        <v>87.926399100371256</v>
      </c>
      <c r="X32" s="77">
        <v>61.938116741683942</v>
      </c>
      <c r="Y32" s="77">
        <v>62.81911919424553</v>
      </c>
      <c r="DA32" s="92" t="s">
        <v>388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389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>
        <f t="shared" ref="B3:Q3" si="0">SUM(B4,B15,B17,B27)</f>
        <v>4401.0843360744539</v>
      </c>
      <c r="C3" s="65">
        <f t="shared" si="0"/>
        <v>4635.8104498171488</v>
      </c>
      <c r="D3" s="65">
        <f t="shared" si="0"/>
        <v>4417.9211101802257</v>
      </c>
      <c r="E3" s="65">
        <f t="shared" si="0"/>
        <v>4695.019510698261</v>
      </c>
      <c r="F3" s="65">
        <f t="shared" si="0"/>
        <v>4316.8991801830143</v>
      </c>
      <c r="G3" s="65">
        <f t="shared" si="0"/>
        <v>4298.2958360901494</v>
      </c>
      <c r="H3" s="65">
        <f t="shared" si="0"/>
        <v>4140.6576667795916</v>
      </c>
      <c r="I3" s="65">
        <f t="shared" si="0"/>
        <v>3845.4546189676685</v>
      </c>
      <c r="J3" s="65">
        <f t="shared" si="0"/>
        <v>4445.5346153362943</v>
      </c>
      <c r="K3" s="65">
        <f t="shared" si="0"/>
        <v>4302.2840884827847</v>
      </c>
      <c r="L3" s="65">
        <f t="shared" si="0"/>
        <v>4865.2435746349674</v>
      </c>
      <c r="M3" s="65">
        <f t="shared" si="0"/>
        <v>4017.0000429501197</v>
      </c>
      <c r="N3" s="65">
        <f t="shared" si="0"/>
        <v>4383.6629793320481</v>
      </c>
      <c r="O3" s="65">
        <f t="shared" si="0"/>
        <v>4857.7074574939334</v>
      </c>
      <c r="P3" s="65">
        <f t="shared" si="0"/>
        <v>3922.3608667498388</v>
      </c>
      <c r="Q3" s="65">
        <f t="shared" si="0"/>
        <v>4455.693034913892</v>
      </c>
      <c r="R3" s="65">
        <f t="shared" ref="R3:V3" si="1">SUM(R4,R15,R17,R27)</f>
        <v>4575.4992675776102</v>
      </c>
      <c r="S3" s="65">
        <f t="shared" si="1"/>
        <v>4603.9067377964366</v>
      </c>
      <c r="T3" s="65">
        <f t="shared" si="1"/>
        <v>4658.199615176115</v>
      </c>
      <c r="U3" s="65">
        <f t="shared" si="1"/>
        <v>4447.3341199899405</v>
      </c>
      <c r="V3" s="65">
        <f t="shared" si="1"/>
        <v>4557.1933924320929</v>
      </c>
      <c r="W3" s="65">
        <f t="shared" ref="W3:Y3" si="2">SUM(W4,W15,W17,W27)</f>
        <v>5124.0125242103722</v>
      </c>
      <c r="X3" s="65">
        <f t="shared" si="2"/>
        <v>4452.7248642516133</v>
      </c>
      <c r="Y3" s="65">
        <f t="shared" si="2"/>
        <v>4504.998968878378</v>
      </c>
      <c r="DA3" s="87" t="s">
        <v>390</v>
      </c>
    </row>
    <row r="4" spans="1:105" ht="12.95" customHeight="1" x14ac:dyDescent="0.25">
      <c r="A4" s="68" t="s">
        <v>57</v>
      </c>
      <c r="B4" s="69">
        <f t="shared" ref="B4:Q4" si="3">SUM(B5:B14)</f>
        <v>3845.7334727910525</v>
      </c>
      <c r="C4" s="69">
        <f t="shared" si="3"/>
        <v>4090.6787068092917</v>
      </c>
      <c r="D4" s="69">
        <f t="shared" si="3"/>
        <v>3873.2700558983188</v>
      </c>
      <c r="E4" s="69">
        <f t="shared" si="3"/>
        <v>4134.0076343615756</v>
      </c>
      <c r="F4" s="69">
        <f t="shared" si="3"/>
        <v>3707.9929842728397</v>
      </c>
      <c r="G4" s="69">
        <f t="shared" si="3"/>
        <v>3665.0525556375178</v>
      </c>
      <c r="H4" s="69">
        <f t="shared" si="3"/>
        <v>3478.1556871343523</v>
      </c>
      <c r="I4" s="69">
        <f t="shared" si="3"/>
        <v>3198.4679263032772</v>
      </c>
      <c r="J4" s="69">
        <f t="shared" si="3"/>
        <v>3796.5011803493871</v>
      </c>
      <c r="K4" s="69">
        <f t="shared" si="3"/>
        <v>3622.9420235629632</v>
      </c>
      <c r="L4" s="69">
        <f t="shared" si="3"/>
        <v>4190.1675169755636</v>
      </c>
      <c r="M4" s="69">
        <f t="shared" si="3"/>
        <v>3360.8309700951049</v>
      </c>
      <c r="N4" s="69">
        <f t="shared" si="3"/>
        <v>3688.4863885263157</v>
      </c>
      <c r="O4" s="69">
        <f t="shared" si="3"/>
        <v>4158.4856837635944</v>
      </c>
      <c r="P4" s="69">
        <f t="shared" si="3"/>
        <v>3199.8185662317005</v>
      </c>
      <c r="Q4" s="69">
        <f t="shared" si="3"/>
        <v>3719.1012263591551</v>
      </c>
      <c r="R4" s="69">
        <f t="shared" ref="R4:V4" si="4">SUM(R5:R14)</f>
        <v>3821.5005328508505</v>
      </c>
      <c r="S4" s="69">
        <f t="shared" si="4"/>
        <v>3851.8470548734481</v>
      </c>
      <c r="T4" s="69">
        <f t="shared" si="4"/>
        <v>3899.5262379177611</v>
      </c>
      <c r="U4" s="69">
        <f t="shared" si="4"/>
        <v>3664.049183429122</v>
      </c>
      <c r="V4" s="69">
        <f t="shared" si="4"/>
        <v>3847.3899475233825</v>
      </c>
      <c r="W4" s="69">
        <f t="shared" ref="W4:Y4" si="5">SUM(W5:W14)</f>
        <v>4404.7136266966763</v>
      </c>
      <c r="X4" s="69">
        <f t="shared" si="5"/>
        <v>3863.4705834119791</v>
      </c>
      <c r="Y4" s="69">
        <f t="shared" si="5"/>
        <v>3934.1309966365802</v>
      </c>
      <c r="DA4" s="88" t="s">
        <v>391</v>
      </c>
    </row>
    <row r="5" spans="1:105" ht="12" customHeight="1" x14ac:dyDescent="0.25">
      <c r="A5" s="28" t="s">
        <v>51</v>
      </c>
      <c r="B5" s="72">
        <v>120.96034142733488</v>
      </c>
      <c r="C5" s="72">
        <v>133.29000311000632</v>
      </c>
      <c r="D5" s="72">
        <v>114.94763711539154</v>
      </c>
      <c r="E5" s="72">
        <v>80.733605478120936</v>
      </c>
      <c r="F5" s="72">
        <v>90.245858854345059</v>
      </c>
      <c r="G5" s="72">
        <v>68.932751833343147</v>
      </c>
      <c r="H5" s="72">
        <v>68.381965358538125</v>
      </c>
      <c r="I5" s="72">
        <v>57.242398235984439</v>
      </c>
      <c r="J5" s="72">
        <v>82.935687054585884</v>
      </c>
      <c r="K5" s="72">
        <v>140.67125563876309</v>
      </c>
      <c r="L5" s="72">
        <v>78.981683114580136</v>
      </c>
      <c r="M5" s="72">
        <v>66.949006623000315</v>
      </c>
      <c r="N5" s="72">
        <v>64.701789196719488</v>
      </c>
      <c r="O5" s="72">
        <v>80.220211462123771</v>
      </c>
      <c r="P5" s="72">
        <v>52.200018741320378</v>
      </c>
      <c r="Q5" s="72">
        <v>51.869972027590507</v>
      </c>
      <c r="R5" s="72">
        <v>50.249881226952759</v>
      </c>
      <c r="S5" s="72">
        <v>48.280050022920733</v>
      </c>
      <c r="T5" s="72">
        <v>39.465513812155422</v>
      </c>
      <c r="U5" s="72">
        <v>28.560421946425027</v>
      </c>
      <c r="V5" s="72">
        <v>22.573294785034015</v>
      </c>
      <c r="W5" s="72">
        <v>31.285069024282464</v>
      </c>
      <c r="X5" s="72">
        <v>22.416115998978338</v>
      </c>
      <c r="Y5" s="72">
        <v>18.190327494361163</v>
      </c>
      <c r="DA5" s="89" t="s">
        <v>392</v>
      </c>
    </row>
    <row r="6" spans="1:105" ht="12" customHeight="1" x14ac:dyDescent="0.25">
      <c r="A6" s="28" t="s">
        <v>74</v>
      </c>
      <c r="B6" s="72">
        <v>40.663933746867009</v>
      </c>
      <c r="C6" s="72">
        <v>41.077980634353992</v>
      </c>
      <c r="D6" s="72">
        <v>49.135751136913115</v>
      </c>
      <c r="E6" s="72">
        <v>30.049326929137731</v>
      </c>
      <c r="F6" s="72">
        <v>31.561739956188809</v>
      </c>
      <c r="G6" s="72">
        <v>50.755013195115147</v>
      </c>
      <c r="H6" s="72">
        <v>51.739247347712514</v>
      </c>
      <c r="I6" s="72">
        <v>49.038410930558605</v>
      </c>
      <c r="J6" s="72">
        <v>53.085210736500265</v>
      </c>
      <c r="K6" s="72">
        <v>54.817815916951297</v>
      </c>
      <c r="L6" s="72">
        <v>65.494944284259915</v>
      </c>
      <c r="M6" s="72">
        <v>52.217196111413614</v>
      </c>
      <c r="N6" s="72">
        <v>55.962825944751344</v>
      </c>
      <c r="O6" s="72">
        <v>63.259514915693813</v>
      </c>
      <c r="P6" s="72">
        <v>52.529627273985184</v>
      </c>
      <c r="Q6" s="72">
        <v>56.294345342511228</v>
      </c>
      <c r="R6" s="72">
        <v>62.925932170878902</v>
      </c>
      <c r="S6" s="72">
        <v>67.922744221132831</v>
      </c>
      <c r="T6" s="72">
        <v>70.18417643239566</v>
      </c>
      <c r="U6" s="72">
        <v>68.10215730116829</v>
      </c>
      <c r="V6" s="72">
        <v>82.430076498825969</v>
      </c>
      <c r="W6" s="72">
        <v>93.048228168927139</v>
      </c>
      <c r="X6" s="72">
        <v>79.184901893130757</v>
      </c>
      <c r="Y6" s="72">
        <v>77.904331514126156</v>
      </c>
      <c r="DA6" s="89" t="s">
        <v>393</v>
      </c>
    </row>
    <row r="7" spans="1:105" ht="12" customHeight="1" x14ac:dyDescent="0.25">
      <c r="A7" s="28" t="s">
        <v>200</v>
      </c>
      <c r="B7" s="72">
        <v>1657.9654465915653</v>
      </c>
      <c r="C7" s="72">
        <v>1657.963584672827</v>
      </c>
      <c r="D7" s="72">
        <v>1453.5160225406146</v>
      </c>
      <c r="E7" s="72">
        <v>1666.1785423512188</v>
      </c>
      <c r="F7" s="72">
        <v>1656.8376582288211</v>
      </c>
      <c r="G7" s="72">
        <v>1666.7092974814084</v>
      </c>
      <c r="H7" s="72">
        <v>1462.8091163917768</v>
      </c>
      <c r="I7" s="72">
        <v>1211.8899273035961</v>
      </c>
      <c r="J7" s="72">
        <v>1564.0708825864579</v>
      </c>
      <c r="K7" s="72">
        <v>1313.5472036155677</v>
      </c>
      <c r="L7" s="72">
        <v>1460.3034809816359</v>
      </c>
      <c r="M7" s="72">
        <v>1244.3950430904863</v>
      </c>
      <c r="N7" s="72">
        <v>1272.7392800959537</v>
      </c>
      <c r="O7" s="72">
        <v>1435.146213214007</v>
      </c>
      <c r="P7" s="72">
        <v>1164.3065537163448</v>
      </c>
      <c r="Q7" s="72">
        <v>1405.7900885465201</v>
      </c>
      <c r="R7" s="72">
        <v>1304.2942497487786</v>
      </c>
      <c r="S7" s="72">
        <v>1336.2301388502601</v>
      </c>
      <c r="T7" s="72">
        <v>1340.3361049800781</v>
      </c>
      <c r="U7" s="72">
        <v>1071.4483355372722</v>
      </c>
      <c r="V7" s="72">
        <v>1266.3796595820581</v>
      </c>
      <c r="W7" s="72">
        <v>1208.2808291561594</v>
      </c>
      <c r="X7" s="72">
        <v>1062.2284433502398</v>
      </c>
      <c r="Y7" s="72">
        <v>1049.8233316140604</v>
      </c>
      <c r="DA7" s="89" t="s">
        <v>394</v>
      </c>
    </row>
    <row r="8" spans="1:105" ht="12" customHeight="1" x14ac:dyDescent="0.25">
      <c r="A8" s="28" t="s">
        <v>189</v>
      </c>
      <c r="B8" s="72">
        <v>1487.3193887729694</v>
      </c>
      <c r="C8" s="72">
        <v>1666.5432603626289</v>
      </c>
      <c r="D8" s="72">
        <v>1597.9796951750127</v>
      </c>
      <c r="E8" s="72">
        <v>1685.1155445167674</v>
      </c>
      <c r="F8" s="72">
        <v>1651.2787343321281</v>
      </c>
      <c r="G8" s="72">
        <v>1634.4675615890178</v>
      </c>
      <c r="H8" s="72">
        <v>1631.5051119562536</v>
      </c>
      <c r="I8" s="72">
        <v>1531.7925498131192</v>
      </c>
      <c r="J8" s="72">
        <v>1650.0939622868341</v>
      </c>
      <c r="K8" s="72">
        <v>1659.6161600205885</v>
      </c>
      <c r="L8" s="72">
        <v>1959.6291520670229</v>
      </c>
      <c r="M8" s="72">
        <v>1517.0646435045694</v>
      </c>
      <c r="N8" s="72">
        <v>1732.371628782402</v>
      </c>
      <c r="O8" s="72">
        <v>1934.232392319238</v>
      </c>
      <c r="P8" s="72">
        <v>1458.0874592440707</v>
      </c>
      <c r="Q8" s="72">
        <v>1669.8136347750058</v>
      </c>
      <c r="R8" s="72">
        <v>1800.6130734535973</v>
      </c>
      <c r="S8" s="72">
        <v>1810.8504766426208</v>
      </c>
      <c r="T8" s="72">
        <v>1857.8295903436922</v>
      </c>
      <c r="U8" s="72">
        <v>1887.062616310516</v>
      </c>
      <c r="V8" s="72">
        <v>1871.8694394775882</v>
      </c>
      <c r="W8" s="72">
        <v>2290.3843100435411</v>
      </c>
      <c r="X8" s="72">
        <v>1888.2921337544492</v>
      </c>
      <c r="Y8" s="72">
        <v>1907.7228230752037</v>
      </c>
      <c r="DA8" s="89" t="s">
        <v>395</v>
      </c>
    </row>
    <row r="9" spans="1:105" ht="12" customHeight="1" x14ac:dyDescent="0.25">
      <c r="A9" s="28" t="s">
        <v>202</v>
      </c>
      <c r="B9" s="72">
        <v>68.399777175706589</v>
      </c>
      <c r="C9" s="72">
        <v>78.272152687237195</v>
      </c>
      <c r="D9" s="72">
        <v>70.452422893315784</v>
      </c>
      <c r="E9" s="72">
        <v>94.086801646435561</v>
      </c>
      <c r="F9" s="72">
        <v>100.35195576816577</v>
      </c>
      <c r="G9" s="72">
        <v>110.04369934547302</v>
      </c>
      <c r="H9" s="72">
        <v>120.61954030035784</v>
      </c>
      <c r="I9" s="72">
        <v>214.52689072791591</v>
      </c>
      <c r="J9" s="72">
        <v>255.87095142249728</v>
      </c>
      <c r="K9" s="72">
        <v>276.00764031285166</v>
      </c>
      <c r="L9" s="72">
        <v>407.75044160298023</v>
      </c>
      <c r="M9" s="72">
        <v>303.00730564877392</v>
      </c>
      <c r="N9" s="72">
        <v>362.23639067529609</v>
      </c>
      <c r="O9" s="72">
        <v>424.28601935194172</v>
      </c>
      <c r="P9" s="72">
        <v>308.59217798514658</v>
      </c>
      <c r="Q9" s="72">
        <v>368.57709189317916</v>
      </c>
      <c r="R9" s="72">
        <v>419.17312674672166</v>
      </c>
      <c r="S9" s="72">
        <v>399.97570445840222</v>
      </c>
      <c r="T9" s="72">
        <v>393.66747508235079</v>
      </c>
      <c r="U9" s="72">
        <v>395.22589538143092</v>
      </c>
      <c r="V9" s="72">
        <v>369.33249997817211</v>
      </c>
      <c r="W9" s="72">
        <v>468.68865769928999</v>
      </c>
      <c r="X9" s="72">
        <v>438.01520763025439</v>
      </c>
      <c r="Y9" s="72">
        <v>460.26757862555866</v>
      </c>
      <c r="DA9" s="89" t="s">
        <v>396</v>
      </c>
    </row>
    <row r="10" spans="1:105" ht="12" customHeight="1" x14ac:dyDescent="0.25">
      <c r="A10" s="28" t="s">
        <v>197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397</v>
      </c>
    </row>
    <row r="11" spans="1:105" ht="12" customHeight="1" x14ac:dyDescent="0.25">
      <c r="A11" s="28" t="s">
        <v>198</v>
      </c>
      <c r="B11" s="72">
        <v>13.385004737291521</v>
      </c>
      <c r="C11" s="72">
        <v>11.735509574529935</v>
      </c>
      <c r="D11" s="72">
        <v>12.019214693464306</v>
      </c>
      <c r="E11" s="72">
        <v>11.868708709824672</v>
      </c>
      <c r="F11" s="72">
        <v>11.614634887277454</v>
      </c>
      <c r="G11" s="72">
        <v>10.888123076313969</v>
      </c>
      <c r="H11" s="72">
        <v>10.712562117274596</v>
      </c>
      <c r="I11" s="72">
        <v>11.357602773861441</v>
      </c>
      <c r="J11" s="72">
        <v>11.051059429001725</v>
      </c>
      <c r="K11" s="72">
        <v>9.5606262087385545</v>
      </c>
      <c r="L11" s="72">
        <v>9.388992657588199</v>
      </c>
      <c r="M11" s="72">
        <v>10.587337960552881</v>
      </c>
      <c r="N11" s="72">
        <v>11.0752131685517</v>
      </c>
      <c r="O11" s="72">
        <v>10.153477766196501</v>
      </c>
      <c r="P11" s="72">
        <v>10.719507342779888</v>
      </c>
      <c r="Q11" s="72">
        <v>10.22527984331367</v>
      </c>
      <c r="R11" s="72">
        <v>9.7631137177364806</v>
      </c>
      <c r="S11" s="72">
        <v>9.8923538373165201</v>
      </c>
      <c r="T11" s="72">
        <v>10.625854074621763</v>
      </c>
      <c r="U11" s="72">
        <v>10.822696470604416</v>
      </c>
      <c r="V11" s="72">
        <v>11.545229128376725</v>
      </c>
      <c r="W11" s="72">
        <v>12.806026820402774</v>
      </c>
      <c r="X11" s="72">
        <v>9.2731784976464269</v>
      </c>
      <c r="Y11" s="72">
        <v>9.2027144315010609</v>
      </c>
      <c r="DA11" s="89" t="s">
        <v>398</v>
      </c>
    </row>
    <row r="12" spans="1:105" ht="12" customHeight="1" x14ac:dyDescent="0.25">
      <c r="A12" s="28" t="s">
        <v>95</v>
      </c>
      <c r="B12" s="72">
        <v>4.3008399199000467</v>
      </c>
      <c r="C12" s="72">
        <v>6.9693201184168778</v>
      </c>
      <c r="D12" s="72">
        <v>11.605883074645877</v>
      </c>
      <c r="E12" s="72">
        <v>15.837331260616169</v>
      </c>
      <c r="F12" s="72">
        <v>22.077276129196221</v>
      </c>
      <c r="G12" s="72">
        <v>25.342117116179399</v>
      </c>
      <c r="H12" s="72">
        <v>23.313324824771602</v>
      </c>
      <c r="I12" s="72">
        <v>23.219338547363733</v>
      </c>
      <c r="J12" s="72">
        <v>27.463626844390365</v>
      </c>
      <c r="K12" s="72">
        <v>27.747864053270579</v>
      </c>
      <c r="L12" s="72">
        <v>34.638779688275207</v>
      </c>
      <c r="M12" s="72">
        <v>35.615046365938696</v>
      </c>
      <c r="N12" s="72">
        <v>42.407373172202561</v>
      </c>
      <c r="O12" s="72">
        <v>48.760695564088181</v>
      </c>
      <c r="P12" s="72">
        <v>55.696403017198186</v>
      </c>
      <c r="Q12" s="72">
        <v>66.955910145042225</v>
      </c>
      <c r="R12" s="72">
        <v>83.604559709660847</v>
      </c>
      <c r="S12" s="72">
        <v>95.726349782599314</v>
      </c>
      <c r="T12" s="72">
        <v>113.21383896134117</v>
      </c>
      <c r="U12" s="72">
        <v>132.73675145377842</v>
      </c>
      <c r="V12" s="72">
        <v>151.99854416574544</v>
      </c>
      <c r="W12" s="72">
        <v>220.56222239985098</v>
      </c>
      <c r="X12" s="72">
        <v>297.5416569126308</v>
      </c>
      <c r="Y12" s="72">
        <v>346.06895250018397</v>
      </c>
      <c r="DA12" s="89" t="s">
        <v>399</v>
      </c>
    </row>
    <row r="13" spans="1:105" ht="12" customHeight="1" x14ac:dyDescent="0.25">
      <c r="A13" s="73" t="s">
        <v>94</v>
      </c>
      <c r="B13" s="74">
        <v>372.73995242233178</v>
      </c>
      <c r="C13" s="74">
        <v>412.09400315681393</v>
      </c>
      <c r="D13" s="74">
        <v>489.35054467972213</v>
      </c>
      <c r="E13" s="74">
        <v>470.82694849992765</v>
      </c>
      <c r="F13" s="74">
        <v>65.602735524868464</v>
      </c>
      <c r="G13" s="74">
        <v>20.592540794967473</v>
      </c>
      <c r="H13" s="74">
        <v>37.94966377698902</v>
      </c>
      <c r="I13" s="74">
        <v>36.228661637887775</v>
      </c>
      <c r="J13" s="74">
        <v>78.068684851985296</v>
      </c>
      <c r="K13" s="74">
        <v>72.525263168669511</v>
      </c>
      <c r="L13" s="74">
        <v>96.206443822706063</v>
      </c>
      <c r="M13" s="74">
        <v>69.247470986143966</v>
      </c>
      <c r="N13" s="74">
        <v>80.214811612153213</v>
      </c>
      <c r="O13" s="74">
        <v>88.023598343029121</v>
      </c>
      <c r="P13" s="74">
        <v>40.36333384552772</v>
      </c>
      <c r="Q13" s="74">
        <v>23.052785922829486</v>
      </c>
      <c r="R13" s="74">
        <v>23.570366773441055</v>
      </c>
      <c r="S13" s="74">
        <v>15.340988158573481</v>
      </c>
      <c r="T13" s="74">
        <v>5.8294907577867274</v>
      </c>
      <c r="U13" s="74">
        <v>6.423386508962917</v>
      </c>
      <c r="V13" s="74">
        <v>6.9770789729776359</v>
      </c>
      <c r="W13" s="74">
        <v>7.0755851292651526</v>
      </c>
      <c r="X13" s="74">
        <v>7.3183854815488427</v>
      </c>
      <c r="Y13" s="74">
        <v>5.9065674899884621</v>
      </c>
      <c r="DA13" s="90" t="s">
        <v>400</v>
      </c>
    </row>
    <row r="14" spans="1:105" ht="12" customHeight="1" x14ac:dyDescent="0.25">
      <c r="A14" s="75" t="s">
        <v>97</v>
      </c>
      <c r="B14" s="76">
        <v>79.998787997085287</v>
      </c>
      <c r="C14" s="76">
        <v>82.732892492477731</v>
      </c>
      <c r="D14" s="76">
        <v>74.26288458923861</v>
      </c>
      <c r="E14" s="76">
        <v>79.310824969526124</v>
      </c>
      <c r="F14" s="76">
        <v>78.422390591848867</v>
      </c>
      <c r="G14" s="76">
        <v>77.321451205698935</v>
      </c>
      <c r="H14" s="76">
        <v>71.125155060678097</v>
      </c>
      <c r="I14" s="76">
        <v>63.172146332989378</v>
      </c>
      <c r="J14" s="76">
        <v>73.861115137133737</v>
      </c>
      <c r="K14" s="76">
        <v>68.4481946275627</v>
      </c>
      <c r="L14" s="76">
        <v>77.773598756515611</v>
      </c>
      <c r="M14" s="76">
        <v>61.747919804225525</v>
      </c>
      <c r="N14" s="76">
        <v>66.777075878285586</v>
      </c>
      <c r="O14" s="76">
        <v>74.403560827276465</v>
      </c>
      <c r="P14" s="76">
        <v>57.323485065327667</v>
      </c>
      <c r="Q14" s="76">
        <v>66.522117863162265</v>
      </c>
      <c r="R14" s="76">
        <v>67.3062293030831</v>
      </c>
      <c r="S14" s="76">
        <v>67.628248899622108</v>
      </c>
      <c r="T14" s="76">
        <v>68.374193473340014</v>
      </c>
      <c r="U14" s="76">
        <v>63.6669225189641</v>
      </c>
      <c r="V14" s="76">
        <v>64.284124934603923</v>
      </c>
      <c r="W14" s="76">
        <v>72.582698254957677</v>
      </c>
      <c r="X14" s="76">
        <v>59.200559893100404</v>
      </c>
      <c r="Y14" s="76">
        <v>59.044369891596432</v>
      </c>
      <c r="DA14" s="91" t="s">
        <v>401</v>
      </c>
    </row>
    <row r="15" spans="1:105" ht="12.95" customHeight="1" x14ac:dyDescent="0.25">
      <c r="A15" s="68" t="s">
        <v>92</v>
      </c>
      <c r="B15" s="69">
        <f t="shared" ref="B15:Y15" si="6">B16</f>
        <v>2.0664397668134677</v>
      </c>
      <c r="C15" s="69">
        <f t="shared" si="6"/>
        <v>2.7202717359100039</v>
      </c>
      <c r="D15" s="69">
        <f t="shared" si="6"/>
        <v>3.3960931969149142</v>
      </c>
      <c r="E15" s="69">
        <f t="shared" si="6"/>
        <v>9.5542736251463651</v>
      </c>
      <c r="F15" s="69">
        <f t="shared" si="6"/>
        <v>4.6069900017580432</v>
      </c>
      <c r="G15" s="69">
        <f t="shared" si="6"/>
        <v>6.2205942646728101</v>
      </c>
      <c r="H15" s="69">
        <f t="shared" si="6"/>
        <v>15.090793730521138</v>
      </c>
      <c r="I15" s="69">
        <f t="shared" si="6"/>
        <v>7.4556643392695285</v>
      </c>
      <c r="J15" s="69">
        <f t="shared" si="6"/>
        <v>9.212231662479363</v>
      </c>
      <c r="K15" s="69">
        <f t="shared" si="6"/>
        <v>11.079357975310696</v>
      </c>
      <c r="L15" s="69">
        <f t="shared" si="6"/>
        <v>16.449298926252627</v>
      </c>
      <c r="M15" s="69">
        <f t="shared" si="6"/>
        <v>13.636264193602683</v>
      </c>
      <c r="N15" s="69">
        <f t="shared" si="6"/>
        <v>14.787877300822052</v>
      </c>
      <c r="O15" s="69">
        <f t="shared" si="6"/>
        <v>16.723328517937841</v>
      </c>
      <c r="P15" s="69">
        <f t="shared" si="6"/>
        <v>14.571838335347097</v>
      </c>
      <c r="Q15" s="69">
        <f t="shared" si="6"/>
        <v>23.062270009323267</v>
      </c>
      <c r="R15" s="69">
        <f t="shared" si="6"/>
        <v>21.869093562996003</v>
      </c>
      <c r="S15" s="69">
        <f t="shared" si="6"/>
        <v>22.459551413099721</v>
      </c>
      <c r="T15" s="69">
        <f t="shared" si="6"/>
        <v>22.963432090588356</v>
      </c>
      <c r="U15" s="69">
        <f t="shared" si="6"/>
        <v>23.455160092590713</v>
      </c>
      <c r="V15" s="69">
        <f t="shared" si="6"/>
        <v>36.363629221377295</v>
      </c>
      <c r="W15" s="69">
        <f t="shared" si="6"/>
        <v>45.768550035568303</v>
      </c>
      <c r="X15" s="69">
        <f t="shared" si="6"/>
        <v>55.373429135547369</v>
      </c>
      <c r="Y15" s="69">
        <f t="shared" si="6"/>
        <v>56.196970213759819</v>
      </c>
      <c r="DA15" s="88" t="s">
        <v>402</v>
      </c>
    </row>
    <row r="16" spans="1:105" ht="12" customHeight="1" x14ac:dyDescent="0.25">
      <c r="A16" s="28" t="s">
        <v>91</v>
      </c>
      <c r="B16" s="72">
        <v>2.0664397668134677</v>
      </c>
      <c r="C16" s="72">
        <v>2.7202717359100039</v>
      </c>
      <c r="D16" s="72">
        <v>3.3960931969149142</v>
      </c>
      <c r="E16" s="72">
        <v>9.5542736251463651</v>
      </c>
      <c r="F16" s="72">
        <v>4.6069900017580432</v>
      </c>
      <c r="G16" s="72">
        <v>6.2205942646728101</v>
      </c>
      <c r="H16" s="72">
        <v>15.090793730521138</v>
      </c>
      <c r="I16" s="72">
        <v>7.4556643392695285</v>
      </c>
      <c r="J16" s="72">
        <v>9.212231662479363</v>
      </c>
      <c r="K16" s="72">
        <v>11.079357975310696</v>
      </c>
      <c r="L16" s="72">
        <v>16.449298926252627</v>
      </c>
      <c r="M16" s="72">
        <v>13.636264193602683</v>
      </c>
      <c r="N16" s="72">
        <v>14.787877300822052</v>
      </c>
      <c r="O16" s="72">
        <v>16.723328517937841</v>
      </c>
      <c r="P16" s="72">
        <v>14.571838335347097</v>
      </c>
      <c r="Q16" s="72">
        <v>23.062270009323267</v>
      </c>
      <c r="R16" s="72">
        <v>21.869093562996003</v>
      </c>
      <c r="S16" s="72">
        <v>22.459551413099721</v>
      </c>
      <c r="T16" s="72">
        <v>22.963432090588356</v>
      </c>
      <c r="U16" s="72">
        <v>23.455160092590713</v>
      </c>
      <c r="V16" s="72">
        <v>36.363629221377295</v>
      </c>
      <c r="W16" s="72">
        <v>45.768550035568303</v>
      </c>
      <c r="X16" s="72">
        <v>55.373429135547369</v>
      </c>
      <c r="Y16" s="72">
        <v>56.196970213759819</v>
      </c>
      <c r="DA16" s="89" t="s">
        <v>403</v>
      </c>
    </row>
    <row r="17" spans="1:105" ht="12.95" customHeight="1" x14ac:dyDescent="0.25">
      <c r="A17" s="68" t="s">
        <v>55</v>
      </c>
      <c r="B17" s="69">
        <f t="shared" ref="B17:Q17" si="7">SUM(B18:B26)</f>
        <v>467.14349386856088</v>
      </c>
      <c r="C17" s="69">
        <f t="shared" si="7"/>
        <v>455.46103362510337</v>
      </c>
      <c r="D17" s="69">
        <f t="shared" si="7"/>
        <v>455.41076522781884</v>
      </c>
      <c r="E17" s="69">
        <f t="shared" si="7"/>
        <v>458.50174912308557</v>
      </c>
      <c r="F17" s="69">
        <f t="shared" si="7"/>
        <v>508.23734907062692</v>
      </c>
      <c r="G17" s="69">
        <f t="shared" si="7"/>
        <v>526.93330519653216</v>
      </c>
      <c r="H17" s="69">
        <f t="shared" si="7"/>
        <v>548.62744315937778</v>
      </c>
      <c r="I17" s="69">
        <f t="shared" si="7"/>
        <v>541.26796567677377</v>
      </c>
      <c r="J17" s="69">
        <f t="shared" si="7"/>
        <v>555.77156973484398</v>
      </c>
      <c r="K17" s="69">
        <f t="shared" si="7"/>
        <v>578.20821483986458</v>
      </c>
      <c r="L17" s="69">
        <f t="shared" si="7"/>
        <v>568.01516781548264</v>
      </c>
      <c r="M17" s="69">
        <f t="shared" si="7"/>
        <v>557.05044510947391</v>
      </c>
      <c r="N17" s="69">
        <f t="shared" si="7"/>
        <v>590.12841256188824</v>
      </c>
      <c r="O17" s="69">
        <f t="shared" si="7"/>
        <v>591.56437528995809</v>
      </c>
      <c r="P17" s="69">
        <f t="shared" si="7"/>
        <v>615.48745698862251</v>
      </c>
      <c r="Q17" s="69">
        <f t="shared" si="7"/>
        <v>616.17810345889222</v>
      </c>
      <c r="R17" s="69">
        <f t="shared" ref="R17:V17" si="8">SUM(R18:R26)</f>
        <v>633.20708075916446</v>
      </c>
      <c r="S17" s="69">
        <f t="shared" si="8"/>
        <v>631.30556729506827</v>
      </c>
      <c r="T17" s="69">
        <f t="shared" si="8"/>
        <v>638.17510432857944</v>
      </c>
      <c r="U17" s="69">
        <f t="shared" si="8"/>
        <v>663.43483802735625</v>
      </c>
      <c r="V17" s="69">
        <f t="shared" si="8"/>
        <v>570.55101570785587</v>
      </c>
      <c r="W17" s="69">
        <f t="shared" ref="W17:Y17" si="9">SUM(W18:W26)</f>
        <v>571.56246775613113</v>
      </c>
      <c r="X17" s="69">
        <f t="shared" si="9"/>
        <v>456.79500088943837</v>
      </c>
      <c r="Y17" s="69">
        <f t="shared" si="9"/>
        <v>437.72141060900822</v>
      </c>
      <c r="DA17" s="88" t="s">
        <v>404</v>
      </c>
    </row>
    <row r="18" spans="1:105" ht="12" customHeight="1" x14ac:dyDescent="0.25">
      <c r="A18" s="28" t="s">
        <v>51</v>
      </c>
      <c r="B18" s="72">
        <v>7.6000057986982408E-2</v>
      </c>
      <c r="C18" s="72">
        <v>8.4460794156003743E-2</v>
      </c>
      <c r="D18" s="72">
        <v>8.430579603777158E-2</v>
      </c>
      <c r="E18" s="72">
        <v>6.1293408896203404E-2</v>
      </c>
      <c r="F18" s="72">
        <v>9.3110899077704798E-2</v>
      </c>
      <c r="G18" s="72">
        <v>8.2450590798100548E-2</v>
      </c>
      <c r="H18" s="72">
        <v>9.9854931113834741E-2</v>
      </c>
      <c r="I18" s="72">
        <v>0.10032864225342189</v>
      </c>
      <c r="J18" s="72">
        <v>0.14392912112915804</v>
      </c>
      <c r="K18" s="72">
        <v>0.29596232805653289</v>
      </c>
      <c r="L18" s="72">
        <v>0.15675490100837247</v>
      </c>
      <c r="M18" s="72">
        <v>0.15908239862108395</v>
      </c>
      <c r="N18" s="72">
        <v>0.16285011089265328</v>
      </c>
      <c r="O18" s="72">
        <v>0.16560120013879284</v>
      </c>
      <c r="P18" s="72">
        <v>0.16607021886342269</v>
      </c>
      <c r="Q18" s="72">
        <v>0.16579291798425708</v>
      </c>
      <c r="R18" s="72">
        <v>0.1667283374515014</v>
      </c>
      <c r="S18" s="72">
        <v>0.16995737857663126</v>
      </c>
      <c r="T18" s="72">
        <v>0.17155465970900957</v>
      </c>
      <c r="U18" s="72">
        <v>0.17433989073362824</v>
      </c>
      <c r="V18" s="72">
        <v>0.17599459134559328</v>
      </c>
      <c r="W18" s="72">
        <v>0.1924865252210024</v>
      </c>
      <c r="X18" s="72">
        <v>5.5836431006558343E-2</v>
      </c>
      <c r="Y18" s="72">
        <v>5.6221444080558132E-2</v>
      </c>
      <c r="DA18" s="89" t="s">
        <v>405</v>
      </c>
    </row>
    <row r="19" spans="1:105" s="2" customFormat="1" ht="12" customHeight="1" x14ac:dyDescent="0.25">
      <c r="A19" s="28" t="s">
        <v>74</v>
      </c>
      <c r="B19" s="72">
        <v>5.844004764928048</v>
      </c>
      <c r="C19" s="72">
        <v>5.7273489838869862</v>
      </c>
      <c r="D19" s="72">
        <v>5.9094209953918746</v>
      </c>
      <c r="E19" s="72">
        <v>5.9949939889500534</v>
      </c>
      <c r="F19" s="72">
        <v>6.7121566560848471</v>
      </c>
      <c r="G19" s="72">
        <v>7.3987016731785813</v>
      </c>
      <c r="H19" s="72">
        <v>8.4008366931601177</v>
      </c>
      <c r="I19" s="72">
        <v>8.8455301842511194</v>
      </c>
      <c r="J19" s="72">
        <v>8.3717705952787114</v>
      </c>
      <c r="K19" s="72">
        <v>9.47683475190472</v>
      </c>
      <c r="L19" s="72">
        <v>9.71449393857724</v>
      </c>
      <c r="M19" s="72">
        <v>10.00945716965783</v>
      </c>
      <c r="N19" s="72">
        <v>10.274864117080016</v>
      </c>
      <c r="O19" s="72">
        <v>10.409687759373728</v>
      </c>
      <c r="P19" s="72">
        <v>11.662320503463254</v>
      </c>
      <c r="Q19" s="72">
        <v>10.77206702866426</v>
      </c>
      <c r="R19" s="72">
        <v>12.030198524558996</v>
      </c>
      <c r="S19" s="72">
        <v>11.490756882029801</v>
      </c>
      <c r="T19" s="72">
        <v>10.951422001232812</v>
      </c>
      <c r="U19" s="72">
        <v>11.27853521422162</v>
      </c>
      <c r="V19" s="72">
        <v>10.636898158160783</v>
      </c>
      <c r="W19" s="72">
        <v>10.939285798403645</v>
      </c>
      <c r="X19" s="72">
        <v>12.425615487327885</v>
      </c>
      <c r="Y19" s="72">
        <v>12.708053249991893</v>
      </c>
      <c r="DA19" s="89" t="s">
        <v>406</v>
      </c>
    </row>
    <row r="20" spans="1:105" ht="12" customHeight="1" x14ac:dyDescent="0.25">
      <c r="A20" s="28" t="s">
        <v>200</v>
      </c>
      <c r="B20" s="72">
        <v>48.857695824072039</v>
      </c>
      <c r="C20" s="72">
        <v>47.099979722030319</v>
      </c>
      <c r="D20" s="72">
        <v>45.864812967509401</v>
      </c>
      <c r="E20" s="72">
        <v>52.191048764502234</v>
      </c>
      <c r="F20" s="72">
        <v>67.170744383978487</v>
      </c>
      <c r="G20" s="72">
        <v>74.517476996167773</v>
      </c>
      <c r="H20" s="72">
        <v>75.479890619037761</v>
      </c>
      <c r="I20" s="72">
        <v>70.50456836185414</v>
      </c>
      <c r="J20" s="72">
        <v>85.210891743289253</v>
      </c>
      <c r="K20" s="72">
        <v>82.331683469271368</v>
      </c>
      <c r="L20" s="72">
        <v>82.124826017445201</v>
      </c>
      <c r="M20" s="72">
        <v>89.792778368590902</v>
      </c>
      <c r="N20" s="72">
        <v>87.431277807438022</v>
      </c>
      <c r="O20" s="72">
        <v>87.655849876960943</v>
      </c>
      <c r="P20" s="72">
        <v>95.192502745655347</v>
      </c>
      <c r="Q20" s="72">
        <v>97.79049500013123</v>
      </c>
      <c r="R20" s="72">
        <v>90.255524381628831</v>
      </c>
      <c r="S20" s="72">
        <v>87.258124578873904</v>
      </c>
      <c r="T20" s="72">
        <v>84.508648569240009</v>
      </c>
      <c r="U20" s="72">
        <v>81.977152117744552</v>
      </c>
      <c r="V20" s="72">
        <v>74.484394244739562</v>
      </c>
      <c r="W20" s="72">
        <v>74.537426389491614</v>
      </c>
      <c r="X20" s="72">
        <v>74.915441188278649</v>
      </c>
      <c r="Y20" s="72">
        <v>74.413231986119229</v>
      </c>
      <c r="DA20" s="89" t="s">
        <v>407</v>
      </c>
    </row>
    <row r="21" spans="1:105" ht="12" customHeight="1" x14ac:dyDescent="0.25">
      <c r="A21" s="28" t="s">
        <v>189</v>
      </c>
      <c r="B21" s="72">
        <v>146.64523592443416</v>
      </c>
      <c r="C21" s="72">
        <v>151.37787035598896</v>
      </c>
      <c r="D21" s="72">
        <v>153.90367416444553</v>
      </c>
      <c r="E21" s="72">
        <v>154.08747880547429</v>
      </c>
      <c r="F21" s="72">
        <v>187.56466697431705</v>
      </c>
      <c r="G21" s="72">
        <v>195.24399888959033</v>
      </c>
      <c r="H21" s="72">
        <v>214.69053496633606</v>
      </c>
      <c r="I21" s="72">
        <v>215.82727268449807</v>
      </c>
      <c r="J21" s="72">
        <v>243.85056689337111</v>
      </c>
      <c r="K21" s="72">
        <v>267.17080676818949</v>
      </c>
      <c r="L21" s="72">
        <v>267.82210174923057</v>
      </c>
      <c r="M21" s="72">
        <v>253.35432196965616</v>
      </c>
      <c r="N21" s="72">
        <v>279.21316990921093</v>
      </c>
      <c r="O21" s="72">
        <v>276.99151194526593</v>
      </c>
      <c r="P21" s="72">
        <v>282.31813569380319</v>
      </c>
      <c r="Q21" s="72">
        <v>278.54418507679566</v>
      </c>
      <c r="R21" s="72">
        <v>300.55375651270299</v>
      </c>
      <c r="S21" s="72">
        <v>299.55329895098123</v>
      </c>
      <c r="T21" s="72">
        <v>308.59374748559372</v>
      </c>
      <c r="U21" s="72">
        <v>334.3156322539366</v>
      </c>
      <c r="V21" s="72">
        <v>277.54101800243501</v>
      </c>
      <c r="W21" s="72">
        <v>296.77265384161444</v>
      </c>
      <c r="X21" s="72">
        <v>209.10909115869541</v>
      </c>
      <c r="Y21" s="72">
        <v>196.29743870020988</v>
      </c>
      <c r="DA21" s="89" t="s">
        <v>408</v>
      </c>
    </row>
    <row r="22" spans="1:105" ht="12" customHeight="1" x14ac:dyDescent="0.25">
      <c r="A22" s="28" t="s">
        <v>202</v>
      </c>
      <c r="B22" s="72">
        <v>0.15115808647907025</v>
      </c>
      <c r="C22" s="72">
        <v>0.16617548290244361</v>
      </c>
      <c r="D22" s="72">
        <v>0.16468617942738151</v>
      </c>
      <c r="E22" s="72">
        <v>0.21660504413987036</v>
      </c>
      <c r="F22" s="72">
        <v>0.29679893855857292</v>
      </c>
      <c r="G22" s="72">
        <v>0.35841324014149356</v>
      </c>
      <c r="H22" s="72">
        <v>0.45458181756532662</v>
      </c>
      <c r="I22" s="72">
        <v>0.9118800178572013</v>
      </c>
      <c r="J22" s="72">
        <v>1.0176286670831416</v>
      </c>
      <c r="K22" s="72">
        <v>1.2582698663663159</v>
      </c>
      <c r="L22" s="72">
        <v>1.664226151392231</v>
      </c>
      <c r="M22" s="72">
        <v>1.5849666613508966</v>
      </c>
      <c r="N22" s="72">
        <v>1.8245731456652052</v>
      </c>
      <c r="O22" s="72">
        <v>1.9276833464057999</v>
      </c>
      <c r="P22" s="72">
        <v>1.8789265450706834</v>
      </c>
      <c r="Q22" s="72">
        <v>1.9221691619853656</v>
      </c>
      <c r="R22" s="72">
        <v>2.1891247189290368</v>
      </c>
      <c r="S22" s="72">
        <v>2.6106151475955848</v>
      </c>
      <c r="T22" s="72">
        <v>3.0463111922324391</v>
      </c>
      <c r="U22" s="72">
        <v>3.1105825316635372</v>
      </c>
      <c r="V22" s="72">
        <v>2.8508303183085211</v>
      </c>
      <c r="W22" s="72">
        <v>2.9147519133758384</v>
      </c>
      <c r="X22" s="72">
        <v>7.7410868860739388</v>
      </c>
      <c r="Y22" s="72">
        <v>7.8913363862430543</v>
      </c>
      <c r="DA22" s="89" t="s">
        <v>409</v>
      </c>
    </row>
    <row r="23" spans="1:105" ht="12" customHeight="1" x14ac:dyDescent="0.25">
      <c r="A23" s="28" t="s">
        <v>197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410</v>
      </c>
    </row>
    <row r="24" spans="1:105" ht="12" customHeight="1" x14ac:dyDescent="0.25">
      <c r="A24" s="28" t="s">
        <v>198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  <c r="DA24" s="89" t="s">
        <v>411</v>
      </c>
    </row>
    <row r="25" spans="1:105" ht="12" customHeight="1" x14ac:dyDescent="0.25">
      <c r="A25" s="73" t="s">
        <v>53</v>
      </c>
      <c r="B25" s="74">
        <v>265.09166920206218</v>
      </c>
      <c r="C25" s="74">
        <v>249.83486294649981</v>
      </c>
      <c r="D25" s="74">
        <v>248.0746647810688</v>
      </c>
      <c r="E25" s="74">
        <v>243.75290864680645</v>
      </c>
      <c r="F25" s="74">
        <v>244.05920053933249</v>
      </c>
      <c r="G25" s="74">
        <v>246.94378573270919</v>
      </c>
      <c r="H25" s="74">
        <v>246.58781463947338</v>
      </c>
      <c r="I25" s="74">
        <v>241.01802465106422</v>
      </c>
      <c r="J25" s="74">
        <v>212.06551874220767</v>
      </c>
      <c r="K25" s="74">
        <v>208.12083134481216</v>
      </c>
      <c r="L25" s="74">
        <v>195.27592928826758</v>
      </c>
      <c r="M25" s="74">
        <v>189.19007929826077</v>
      </c>
      <c r="N25" s="74">
        <v>197.55495348191954</v>
      </c>
      <c r="O25" s="74">
        <v>196.95918303627553</v>
      </c>
      <c r="P25" s="74">
        <v>203.55918313903229</v>
      </c>
      <c r="Q25" s="74">
        <v>204.34796864994377</v>
      </c>
      <c r="R25" s="74">
        <v>206.41527364932722</v>
      </c>
      <c r="S25" s="74">
        <v>207.75454264591923</v>
      </c>
      <c r="T25" s="74">
        <v>206.4336869725922</v>
      </c>
      <c r="U25" s="74">
        <v>208.23061665534161</v>
      </c>
      <c r="V25" s="74">
        <v>179.63978237051026</v>
      </c>
      <c r="W25" s="74">
        <v>161.80775494752598</v>
      </c>
      <c r="X25" s="74">
        <v>126.4157715265341</v>
      </c>
      <c r="Y25" s="74">
        <v>121.54859401863173</v>
      </c>
      <c r="DA25" s="90" t="s">
        <v>412</v>
      </c>
    </row>
    <row r="26" spans="1:105" ht="12" customHeight="1" x14ac:dyDescent="0.25">
      <c r="A26" s="32" t="s">
        <v>52</v>
      </c>
      <c r="B26" s="77">
        <v>0.47773000859845222</v>
      </c>
      <c r="C26" s="77">
        <v>1.1703353396388649</v>
      </c>
      <c r="D26" s="77">
        <v>1.4092003439380913</v>
      </c>
      <c r="E26" s="77">
        <v>2.1974204643164232</v>
      </c>
      <c r="F26" s="77">
        <v>2.3406706792777303</v>
      </c>
      <c r="G26" s="77">
        <v>2.3884780739466867</v>
      </c>
      <c r="H26" s="77">
        <v>2.9139294926913202</v>
      </c>
      <c r="I26" s="77">
        <v>4.0603611349957012</v>
      </c>
      <c r="J26" s="77">
        <v>5.1112639724849558</v>
      </c>
      <c r="K26" s="77">
        <v>9.5538263112639807</v>
      </c>
      <c r="L26" s="77">
        <v>11.256835769561418</v>
      </c>
      <c r="M26" s="77">
        <v>12.959759243336263</v>
      </c>
      <c r="N26" s="77">
        <v>13.666723989681827</v>
      </c>
      <c r="O26" s="77">
        <v>17.454858125537374</v>
      </c>
      <c r="P26" s="77">
        <v>20.710318142734359</v>
      </c>
      <c r="Q26" s="77">
        <v>22.635425623387739</v>
      </c>
      <c r="R26" s="77">
        <v>21.596474634565826</v>
      </c>
      <c r="S26" s="77">
        <v>22.468271711091958</v>
      </c>
      <c r="T26" s="77">
        <v>24.469733447979262</v>
      </c>
      <c r="U26" s="77">
        <v>24.347979363714717</v>
      </c>
      <c r="V26" s="77">
        <v>25.222098022356121</v>
      </c>
      <c r="W26" s="77">
        <v>24.398108340498595</v>
      </c>
      <c r="X26" s="77">
        <v>26.132158211521816</v>
      </c>
      <c r="Y26" s="77">
        <v>24.806534823731923</v>
      </c>
      <c r="DA26" s="92" t="s">
        <v>413</v>
      </c>
    </row>
    <row r="27" spans="1:105" ht="12.95" customHeight="1" x14ac:dyDescent="0.25">
      <c r="A27" s="68" t="s">
        <v>54</v>
      </c>
      <c r="B27" s="69">
        <f t="shared" ref="B27:Q27" si="10">SUM(B28:B32)</f>
        <v>86.140929648026756</v>
      </c>
      <c r="C27" s="69">
        <f t="shared" si="10"/>
        <v>86.950437646843511</v>
      </c>
      <c r="D27" s="69">
        <f t="shared" si="10"/>
        <v>85.84419585717302</v>
      </c>
      <c r="E27" s="69">
        <f t="shared" si="10"/>
        <v>92.955853588453039</v>
      </c>
      <c r="F27" s="69">
        <f t="shared" si="10"/>
        <v>96.061856837789691</v>
      </c>
      <c r="G27" s="69">
        <f t="shared" si="10"/>
        <v>100.08938099142671</v>
      </c>
      <c r="H27" s="69">
        <f t="shared" si="10"/>
        <v>98.783742755339986</v>
      </c>
      <c r="I27" s="69">
        <f t="shared" si="10"/>
        <v>98.263062648348239</v>
      </c>
      <c r="J27" s="69">
        <f t="shared" si="10"/>
        <v>84.049633589582953</v>
      </c>
      <c r="K27" s="69">
        <f t="shared" si="10"/>
        <v>90.054492104645931</v>
      </c>
      <c r="L27" s="69">
        <f t="shared" si="10"/>
        <v>90.611590917668423</v>
      </c>
      <c r="M27" s="69">
        <f t="shared" si="10"/>
        <v>85.482363551938249</v>
      </c>
      <c r="N27" s="69">
        <f t="shared" si="10"/>
        <v>90.260300943022443</v>
      </c>
      <c r="O27" s="69">
        <f t="shared" si="10"/>
        <v>90.934069922442859</v>
      </c>
      <c r="P27" s="69">
        <f t="shared" si="10"/>
        <v>92.483005194169181</v>
      </c>
      <c r="Q27" s="69">
        <f t="shared" si="10"/>
        <v>97.351435086521647</v>
      </c>
      <c r="R27" s="69">
        <f t="shared" ref="R27:V27" si="11">SUM(R28:R32)</f>
        <v>98.922560404598926</v>
      </c>
      <c r="S27" s="69">
        <f t="shared" si="11"/>
        <v>98.294564214820682</v>
      </c>
      <c r="T27" s="69">
        <f t="shared" si="11"/>
        <v>97.5348408391867</v>
      </c>
      <c r="U27" s="69">
        <f t="shared" si="11"/>
        <v>96.394938440871499</v>
      </c>
      <c r="V27" s="69">
        <f t="shared" si="11"/>
        <v>102.8887999794773</v>
      </c>
      <c r="W27" s="69">
        <f t="shared" ref="W27:Y27" si="12">SUM(W28:W32)</f>
        <v>101.96787972199644</v>
      </c>
      <c r="X27" s="69">
        <f t="shared" si="12"/>
        <v>77.085850814648779</v>
      </c>
      <c r="Y27" s="69">
        <f t="shared" si="12"/>
        <v>76.949591419028849</v>
      </c>
      <c r="DA27" s="88" t="s">
        <v>414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415</v>
      </c>
    </row>
    <row r="29" spans="1:105" s="2" customFormat="1" ht="12" customHeight="1" x14ac:dyDescent="0.25">
      <c r="A29" s="28" t="s">
        <v>74</v>
      </c>
      <c r="B29" s="72">
        <v>1.9094326113668219</v>
      </c>
      <c r="C29" s="72">
        <v>1.8633439508292695</v>
      </c>
      <c r="D29" s="72">
        <v>1.9624588271877541</v>
      </c>
      <c r="E29" s="72">
        <v>2.295714313146469</v>
      </c>
      <c r="F29" s="72">
        <v>2.3920325273962941</v>
      </c>
      <c r="G29" s="72">
        <v>2.4777969326588929</v>
      </c>
      <c r="H29" s="72">
        <v>2.8068827103083884</v>
      </c>
      <c r="I29" s="72">
        <v>3.0063586433105045</v>
      </c>
      <c r="J29" s="72">
        <v>2.7482104139583137</v>
      </c>
      <c r="K29" s="72">
        <v>3.149896583763272</v>
      </c>
      <c r="L29" s="72">
        <v>3.1505417687202359</v>
      </c>
      <c r="M29" s="72">
        <v>3.2810752393602653</v>
      </c>
      <c r="N29" s="72">
        <v>3.3735367560059779</v>
      </c>
      <c r="O29" s="72">
        <v>3.3869643812926293</v>
      </c>
      <c r="P29" s="72">
        <v>3.7745395299931346</v>
      </c>
      <c r="Q29" s="72">
        <v>3.605431788026856</v>
      </c>
      <c r="R29" s="72">
        <v>3.9009069767386468</v>
      </c>
      <c r="S29" s="72">
        <v>3.8365556924300357</v>
      </c>
      <c r="T29" s="72">
        <v>3.7733706619181109</v>
      </c>
      <c r="U29" s="72">
        <v>3.8459264027923314</v>
      </c>
      <c r="V29" s="72">
        <v>3.4743193165128146</v>
      </c>
      <c r="W29" s="72">
        <v>3.271054442598416</v>
      </c>
      <c r="X29" s="72">
        <v>3.1371400171679991</v>
      </c>
      <c r="Y29" s="72">
        <v>3.001767176360997</v>
      </c>
      <c r="DA29" s="89" t="s">
        <v>416</v>
      </c>
    </row>
    <row r="30" spans="1:105" ht="12" customHeight="1" x14ac:dyDescent="0.25">
      <c r="A30" s="28" t="s">
        <v>189</v>
      </c>
      <c r="B30" s="72">
        <v>20.139598166878166</v>
      </c>
      <c r="C30" s="72">
        <v>21.523234147990138</v>
      </c>
      <c r="D30" s="72">
        <v>21.591117992738845</v>
      </c>
      <c r="E30" s="72">
        <v>23.217581531809124</v>
      </c>
      <c r="F30" s="72">
        <v>26.240389534738259</v>
      </c>
      <c r="G30" s="72">
        <v>27.444839795410548</v>
      </c>
      <c r="H30" s="72">
        <v>28.674317314681854</v>
      </c>
      <c r="I30" s="72">
        <v>29.056901720741671</v>
      </c>
      <c r="J30" s="72">
        <v>22.571809941839486</v>
      </c>
      <c r="K30" s="72">
        <v>25.523098147335652</v>
      </c>
      <c r="L30" s="72">
        <v>26.398387760718261</v>
      </c>
      <c r="M30" s="72">
        <v>24.100835391223487</v>
      </c>
      <c r="N30" s="72">
        <v>26.361934030175568</v>
      </c>
      <c r="O30" s="72">
        <v>26.096325162178569</v>
      </c>
      <c r="P30" s="72">
        <v>26.398981627318779</v>
      </c>
      <c r="Q30" s="72">
        <v>26.9265325636893</v>
      </c>
      <c r="R30" s="72">
        <v>28.20605584936872</v>
      </c>
      <c r="S30" s="72">
        <v>26.096199965086932</v>
      </c>
      <c r="T30" s="72">
        <v>24.00214200572243</v>
      </c>
      <c r="U30" s="72">
        <v>21.957401302210581</v>
      </c>
      <c r="V30" s="72">
        <v>23.837987311108918</v>
      </c>
      <c r="W30" s="72">
        <v>23.928907184063366</v>
      </c>
      <c r="X30" s="72">
        <v>20.670907277739111</v>
      </c>
      <c r="Y30" s="72">
        <v>19.225557740263941</v>
      </c>
      <c r="DA30" s="89" t="s">
        <v>417</v>
      </c>
    </row>
    <row r="31" spans="1:105" ht="12" customHeight="1" x14ac:dyDescent="0.25">
      <c r="A31" s="28" t="s">
        <v>202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  <c r="DA31" s="89" t="s">
        <v>418</v>
      </c>
    </row>
    <row r="32" spans="1:105" ht="12" customHeight="1" x14ac:dyDescent="0.25">
      <c r="A32" s="32" t="s">
        <v>53</v>
      </c>
      <c r="B32" s="77">
        <v>64.091898869781772</v>
      </c>
      <c r="C32" s="77">
        <v>63.563859548024098</v>
      </c>
      <c r="D32" s="77">
        <v>62.290619037246415</v>
      </c>
      <c r="E32" s="77">
        <v>67.442557743497446</v>
      </c>
      <c r="F32" s="77">
        <v>67.429434775655139</v>
      </c>
      <c r="G32" s="77">
        <v>70.166744263357273</v>
      </c>
      <c r="H32" s="77">
        <v>67.302542730349742</v>
      </c>
      <c r="I32" s="77">
        <v>66.199802284296055</v>
      </c>
      <c r="J32" s="77">
        <v>58.729613233785159</v>
      </c>
      <c r="K32" s="77">
        <v>61.381497373547006</v>
      </c>
      <c r="L32" s="77">
        <v>61.062661388229934</v>
      </c>
      <c r="M32" s="77">
        <v>58.100452921354488</v>
      </c>
      <c r="N32" s="77">
        <v>60.524830156840899</v>
      </c>
      <c r="O32" s="77">
        <v>61.450780378971665</v>
      </c>
      <c r="P32" s="77">
        <v>62.30948403685727</v>
      </c>
      <c r="Q32" s="77">
        <v>66.819470734805492</v>
      </c>
      <c r="R32" s="77">
        <v>66.815597578491563</v>
      </c>
      <c r="S32" s="77">
        <v>68.361808557303718</v>
      </c>
      <c r="T32" s="77">
        <v>69.759328171546159</v>
      </c>
      <c r="U32" s="77">
        <v>70.591610735868585</v>
      </c>
      <c r="V32" s="77">
        <v>75.576493351855561</v>
      </c>
      <c r="W32" s="77">
        <v>74.76791809533465</v>
      </c>
      <c r="X32" s="77">
        <v>53.277803519741674</v>
      </c>
      <c r="Y32" s="77">
        <v>54.722266502403905</v>
      </c>
      <c r="DA32" s="92" t="s">
        <v>419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420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>
        <f>IF(RES_hh_tes!B3=0,"",RES_hh_tes!B3/RES_hh_fec!B3)</f>
        <v>0.50912997733886423</v>
      </c>
      <c r="C3" s="66">
        <f>IF(RES_hh_tes!C3=0,"",RES_hh_tes!C3/RES_hh_fec!C3)</f>
        <v>0.51374129009438552</v>
      </c>
      <c r="D3" s="66">
        <f>IF(RES_hh_tes!D3=0,"",RES_hh_tes!D3/RES_hh_fec!D3)</f>
        <v>0.52347544406966906</v>
      </c>
      <c r="E3" s="66">
        <f>IF(RES_hh_tes!E3=0,"",RES_hh_tes!E3/RES_hh_fec!E3)</f>
        <v>0.52532327471755202</v>
      </c>
      <c r="F3" s="66">
        <f>IF(RES_hh_tes!F3=0,"",RES_hh_tes!F3/RES_hh_fec!F3)</f>
        <v>0.52125006305805699</v>
      </c>
      <c r="G3" s="66">
        <f>IF(RES_hh_tes!G3=0,"",RES_hh_tes!G3/RES_hh_fec!G3)</f>
        <v>0.52633833600314572</v>
      </c>
      <c r="H3" s="66">
        <f>IF(RES_hh_tes!H3=0,"",RES_hh_tes!H3/RES_hh_fec!H3)</f>
        <v>0.53570916715836325</v>
      </c>
      <c r="I3" s="66">
        <f>IF(RES_hh_tes!I3=0,"",RES_hh_tes!I3/RES_hh_fec!I3)</f>
        <v>0.5449725882983335</v>
      </c>
      <c r="J3" s="66">
        <f>IF(RES_hh_tes!J3=0,"",RES_hh_tes!J3/RES_hh_fec!J3)</f>
        <v>0.54831778654197194</v>
      </c>
      <c r="K3" s="66">
        <f>IF(RES_hh_tes!K3=0,"",RES_hh_tes!K3/RES_hh_fec!K3)</f>
        <v>0.56085157959642429</v>
      </c>
      <c r="L3" s="66">
        <f>IF(RES_hh_tes!L3=0,"",RES_hh_tes!L3/RES_hh_fec!L3)</f>
        <v>0.56842559449706087</v>
      </c>
      <c r="M3" s="66">
        <f>IF(RES_hh_tes!M3=0,"",RES_hh_tes!M3/RES_hh_fec!M3)</f>
        <v>0.57932233108614439</v>
      </c>
      <c r="N3" s="66">
        <f>IF(RES_hh_tes!N3=0,"",RES_hh_tes!N3/RES_hh_fec!N3)</f>
        <v>0.59291956834890047</v>
      </c>
      <c r="O3" s="66">
        <f>IF(RES_hh_tes!O3=0,"",RES_hh_tes!O3/RES_hh_fec!O3)</f>
        <v>0.60566618262417571</v>
      </c>
      <c r="P3" s="66">
        <f>IF(RES_hh_tes!P3=0,"",RES_hh_tes!P3/RES_hh_fec!P3)</f>
        <v>0.61411262943281542</v>
      </c>
      <c r="Q3" s="66">
        <f>IF(RES_hh_tes!Q3=0,"",RES_hh_tes!Q3/RES_hh_fec!Q3)</f>
        <v>0.62104016110668103</v>
      </c>
      <c r="R3" s="66">
        <f>IF(RES_hh_tes!R3=0,"",RES_hh_tes!R3/RES_hh_fec!R3)</f>
        <v>0.6349736914154237</v>
      </c>
      <c r="S3" s="66">
        <f>IF(RES_hh_tes!S3=0,"",RES_hh_tes!S3/RES_hh_fec!S3)</f>
        <v>0.64947451143579238</v>
      </c>
      <c r="T3" s="66">
        <f>IF(RES_hh_tes!T3=0,"",RES_hh_tes!T3/RES_hh_fec!T3)</f>
        <v>0.66636010773447685</v>
      </c>
      <c r="U3" s="66">
        <f>IF(RES_hh_tes!U3=0,"",RES_hh_tes!U3/RES_hh_fec!U3)</f>
        <v>0.68937769305799779</v>
      </c>
      <c r="V3" s="66">
        <f>IF(RES_hh_tes!V3=0,"",RES_hh_tes!V3/RES_hh_fec!V3)</f>
        <v>0.70505512435632145</v>
      </c>
      <c r="W3" s="66">
        <f>IF(RES_hh_tes!W3=0,"",RES_hh_tes!W3/RES_hh_fec!W3)</f>
        <v>0.72874458464326097</v>
      </c>
      <c r="X3" s="66">
        <f>IF(RES_hh_tes!X3=0,"",RES_hh_tes!X3/RES_hh_fec!X3)</f>
        <v>0.75796942549970392</v>
      </c>
      <c r="Y3" s="66">
        <f>IF(RES_hh_tes!Y3=0,"",RES_hh_tes!Y3/RES_hh_fec!Y3)</f>
        <v>0.77887519050355869</v>
      </c>
      <c r="DA3" s="87" t="s">
        <v>290</v>
      </c>
    </row>
    <row r="4" spans="1:105" ht="12.95" customHeight="1" x14ac:dyDescent="0.25">
      <c r="A4" s="68" t="s">
        <v>57</v>
      </c>
      <c r="B4" s="70">
        <f>IF(RES_hh_tes!B4=0,"",RES_hh_tes!B4/RES_hh_fec!B4)</f>
        <v>0.49703301028112545</v>
      </c>
      <c r="C4" s="70">
        <f>IF(RES_hh_tes!C4=0,"",RES_hh_tes!C4/RES_hh_fec!C4)</f>
        <v>0.50269564996284011</v>
      </c>
      <c r="D4" s="70">
        <f>IF(RES_hh_tes!D4=0,"",RES_hh_tes!D4/RES_hh_fec!D4)</f>
        <v>0.51233832698936499</v>
      </c>
      <c r="E4" s="70">
        <f>IF(RES_hh_tes!E4=0,"",RES_hh_tes!E4/RES_hh_fec!E4)</f>
        <v>0.51390859228553532</v>
      </c>
      <c r="F4" s="70">
        <f>IF(RES_hh_tes!F4=0,"",RES_hh_tes!F4/RES_hh_fec!F4)</f>
        <v>0.50772743098672624</v>
      </c>
      <c r="G4" s="70">
        <f>IF(RES_hh_tes!G4=0,"",RES_hh_tes!G4/RES_hh_fec!G4)</f>
        <v>0.51214864431901763</v>
      </c>
      <c r="H4" s="70">
        <f>IF(RES_hh_tes!H4=0,"",RES_hh_tes!H4/RES_hh_fec!H4)</f>
        <v>0.52005034933710759</v>
      </c>
      <c r="I4" s="70">
        <f>IF(RES_hh_tes!I4=0,"",RES_hh_tes!I4/RES_hh_fec!I4)</f>
        <v>0.52966320085252916</v>
      </c>
      <c r="J4" s="70">
        <f>IF(RES_hh_tes!J4=0,"",RES_hh_tes!J4/RES_hh_fec!J4)</f>
        <v>0.53573959247266045</v>
      </c>
      <c r="K4" s="70">
        <f>IF(RES_hh_tes!K4=0,"",RES_hh_tes!K4/RES_hh_fec!K4)</f>
        <v>0.54772313536930795</v>
      </c>
      <c r="L4" s="70">
        <f>IF(RES_hh_tes!L4=0,"",RES_hh_tes!L4/RES_hh_fec!L4)</f>
        <v>0.55685672116962825</v>
      </c>
      <c r="M4" s="70">
        <f>IF(RES_hh_tes!M4=0,"",RES_hh_tes!M4/RES_hh_fec!M4)</f>
        <v>0.56638430767100734</v>
      </c>
      <c r="N4" s="70">
        <f>IF(RES_hh_tes!N4=0,"",RES_hh_tes!N4/RES_hh_fec!N4)</f>
        <v>0.58117615647260834</v>
      </c>
      <c r="O4" s="70">
        <f>IF(RES_hh_tes!O4=0,"",RES_hh_tes!O4/RES_hh_fec!O4)</f>
        <v>0.59538437146221901</v>
      </c>
      <c r="P4" s="70">
        <f>IF(RES_hh_tes!P4=0,"",RES_hh_tes!P4/RES_hh_fec!P4)</f>
        <v>0.60140150592099739</v>
      </c>
      <c r="Q4" s="70">
        <f>IF(RES_hh_tes!Q4=0,"",RES_hh_tes!Q4/RES_hh_fec!Q4)</f>
        <v>0.60872522451482414</v>
      </c>
      <c r="R4" s="70">
        <f>IF(RES_hh_tes!R4=0,"",RES_hh_tes!R4/RES_hh_fec!R4)</f>
        <v>0.62361227535532948</v>
      </c>
      <c r="S4" s="70">
        <f>IF(RES_hh_tes!S4=0,"",RES_hh_tes!S4/RES_hh_fec!S4)</f>
        <v>0.63838489850673208</v>
      </c>
      <c r="T4" s="70">
        <f>IF(RES_hh_tes!T4=0,"",RES_hh_tes!T4/RES_hh_fec!T4)</f>
        <v>0.65564550684915668</v>
      </c>
      <c r="U4" s="70">
        <f>IF(RES_hh_tes!U4=0,"",RES_hh_tes!U4/RES_hh_fec!U4)</f>
        <v>0.67921266524556689</v>
      </c>
      <c r="V4" s="70">
        <f>IF(RES_hh_tes!V4=0,"",RES_hh_tes!V4/RES_hh_fec!V4)</f>
        <v>0.69414718946981246</v>
      </c>
      <c r="W4" s="70">
        <f>IF(RES_hh_tes!W4=0,"",RES_hh_tes!W4/RES_hh_fec!W4)</f>
        <v>0.71940930997678154</v>
      </c>
      <c r="X4" s="70">
        <f>IF(RES_hh_tes!X4=0,"",RES_hh_tes!X4/RES_hh_fec!X4)</f>
        <v>0.74868359578348986</v>
      </c>
      <c r="Y4" s="70">
        <f>IF(RES_hh_tes!Y4=0,"",RES_hh_tes!Y4/RES_hh_fec!Y4)</f>
        <v>0.77061157362088806</v>
      </c>
      <c r="DA4" s="88" t="s">
        <v>291</v>
      </c>
    </row>
    <row r="5" spans="1:105" ht="12" customHeight="1" x14ac:dyDescent="0.25">
      <c r="A5" s="28" t="s">
        <v>51</v>
      </c>
      <c r="B5" s="78">
        <f>IF(RES_hh_tes!B5=0,"",RES_hh_tes!B5/RES_hh_fec!B5)</f>
        <v>0.61218481897039745</v>
      </c>
      <c r="C5" s="78">
        <f>IF(RES_hh_tes!C5=0,"",RES_hh_tes!C5/RES_hh_fec!C5)</f>
        <v>0.61461167120756444</v>
      </c>
      <c r="D5" s="78">
        <f>IF(RES_hh_tes!D5=0,"",RES_hh_tes!D5/RES_hh_fec!D5)</f>
        <v>0.61481927108213008</v>
      </c>
      <c r="E5" s="78">
        <f>IF(RES_hh_tes!E5=0,"",RES_hh_tes!E5/RES_hh_fec!E5)</f>
        <v>0.61496447552788236</v>
      </c>
      <c r="F5" s="78">
        <f>IF(RES_hh_tes!F5=0,"",RES_hh_tes!F5/RES_hh_fec!F5)</f>
        <v>0.61497307751813857</v>
      </c>
      <c r="G5" s="78">
        <f>IF(RES_hh_tes!G5=0,"",RES_hh_tes!G5/RES_hh_fec!G5)</f>
        <v>0.61514494371903894</v>
      </c>
      <c r="H5" s="78">
        <f>IF(RES_hh_tes!H5=0,"",RES_hh_tes!H5/RES_hh_fec!H5)</f>
        <v>0.61904627127578082</v>
      </c>
      <c r="I5" s="78">
        <f>IF(RES_hh_tes!I5=0,"",RES_hh_tes!I5/RES_hh_fec!I5)</f>
        <v>0.62993981745487626</v>
      </c>
      <c r="J5" s="78">
        <f>IF(RES_hh_tes!J5=0,"",RES_hh_tes!J5/RES_hh_fec!J5)</f>
        <v>0.64103843828978702</v>
      </c>
      <c r="K5" s="78">
        <f>IF(RES_hh_tes!K5=0,"",RES_hh_tes!K5/RES_hh_fec!K5)</f>
        <v>0.64971274138921398</v>
      </c>
      <c r="L5" s="78">
        <f>IF(RES_hh_tes!L5=0,"",RES_hh_tes!L5/RES_hh_fec!L5)</f>
        <v>0.65732389628968002</v>
      </c>
      <c r="M5" s="78">
        <f>IF(RES_hh_tes!M5=0,"",RES_hh_tes!M5/RES_hh_fec!M5)</f>
        <v>0.66615793173228444</v>
      </c>
      <c r="N5" s="78">
        <f>IF(RES_hh_tes!N5=0,"",RES_hh_tes!N5/RES_hh_fec!N5)</f>
        <v>0.6748507944780523</v>
      </c>
      <c r="O5" s="78">
        <f>IF(RES_hh_tes!O5=0,"",RES_hh_tes!O5/RES_hh_fec!O5)</f>
        <v>0.68612233785343524</v>
      </c>
      <c r="P5" s="78">
        <f>IF(RES_hh_tes!P5=0,"",RES_hh_tes!P5/RES_hh_fec!P5)</f>
        <v>0.68680521079820522</v>
      </c>
      <c r="Q5" s="78">
        <f>IF(RES_hh_tes!Q5=0,"",RES_hh_tes!Q5/RES_hh_fec!Q5)</f>
        <v>0.68745031699045112</v>
      </c>
      <c r="R5" s="78">
        <f>IF(RES_hh_tes!R5=0,"",RES_hh_tes!R5/RES_hh_fec!R5)</f>
        <v>0.68829826248537518</v>
      </c>
      <c r="S5" s="78">
        <f>IF(RES_hh_tes!S5=0,"",RES_hh_tes!S5/RES_hh_fec!S5)</f>
        <v>0.6895526439040397</v>
      </c>
      <c r="T5" s="78">
        <f>IF(RES_hh_tes!T5=0,"",RES_hh_tes!T5/RES_hh_fec!T5)</f>
        <v>0.68968432579035632</v>
      </c>
      <c r="U5" s="78">
        <f>IF(RES_hh_tes!U5=0,"",RES_hh_tes!U5/RES_hh_fec!U5)</f>
        <v>0.68975120270538059</v>
      </c>
      <c r="V5" s="78">
        <f>IF(RES_hh_tes!V5=0,"",RES_hh_tes!V5/RES_hh_fec!V5)</f>
        <v>0.68992666336431574</v>
      </c>
      <c r="W5" s="78">
        <f>IF(RES_hh_tes!W5=0,"",RES_hh_tes!W5/RES_hh_fec!W5)</f>
        <v>0.69054391616549105</v>
      </c>
      <c r="X5" s="78">
        <f>IF(RES_hh_tes!X5=0,"",RES_hh_tes!X5/RES_hh_fec!X5)</f>
        <v>0.70417991403673219</v>
      </c>
      <c r="Y5" s="78">
        <f>IF(RES_hh_tes!Y5=0,"",RES_hh_tes!Y5/RES_hh_fec!Y5)</f>
        <v>0.73204848986289506</v>
      </c>
      <c r="DA5" s="89" t="s">
        <v>421</v>
      </c>
    </row>
    <row r="6" spans="1:105" ht="12" customHeight="1" x14ac:dyDescent="0.25">
      <c r="A6" s="28" t="s">
        <v>74</v>
      </c>
      <c r="B6" s="78">
        <f>IF(RES_hh_tes!B6=0,"",RES_hh_tes!B6/RES_hh_fec!B6)</f>
        <v>0.47505515043204638</v>
      </c>
      <c r="C6" s="78">
        <f>IF(RES_hh_tes!C6=0,"",RES_hh_tes!C6/RES_hh_fec!C6)</f>
        <v>0.47796396318991097</v>
      </c>
      <c r="D6" s="78">
        <f>IF(RES_hh_tes!D6=0,"",RES_hh_tes!D6/RES_hh_fec!D6)</f>
        <v>0.4816140521965187</v>
      </c>
      <c r="E6" s="78">
        <f>IF(RES_hh_tes!E6=0,"",RES_hh_tes!E6/RES_hh_fec!E6)</f>
        <v>0.48580219789514995</v>
      </c>
      <c r="F6" s="78">
        <f>IF(RES_hh_tes!F6=0,"",RES_hh_tes!F6/RES_hh_fec!F6)</f>
        <v>0.49379985444838231</v>
      </c>
      <c r="G6" s="78">
        <f>IF(RES_hh_tes!G6=0,"",RES_hh_tes!G6/RES_hh_fec!G6)</f>
        <v>0.50709231308270175</v>
      </c>
      <c r="H6" s="78">
        <f>IF(RES_hh_tes!H6=0,"",RES_hh_tes!H6/RES_hh_fec!H6)</f>
        <v>0.51657015104861836</v>
      </c>
      <c r="I6" s="78">
        <f>IF(RES_hh_tes!I6=0,"",RES_hh_tes!I6/RES_hh_fec!I6)</f>
        <v>0.52353778126212369</v>
      </c>
      <c r="J6" s="78">
        <f>IF(RES_hh_tes!J6=0,"",RES_hh_tes!J6/RES_hh_fec!J6)</f>
        <v>0.52879139425011068</v>
      </c>
      <c r="K6" s="78">
        <f>IF(RES_hh_tes!K6=0,"",RES_hh_tes!K6/RES_hh_fec!K6)</f>
        <v>0.53546162468174452</v>
      </c>
      <c r="L6" s="78">
        <f>IF(RES_hh_tes!L6=0,"",RES_hh_tes!L6/RES_hh_fec!L6)</f>
        <v>0.5423867781175391</v>
      </c>
      <c r="M6" s="78">
        <f>IF(RES_hh_tes!M6=0,"",RES_hh_tes!M6/RES_hh_fec!M6)</f>
        <v>0.55004178079766664</v>
      </c>
      <c r="N6" s="78">
        <f>IF(RES_hh_tes!N6=0,"",RES_hh_tes!N6/RES_hh_fec!N6)</f>
        <v>0.55920947049440584</v>
      </c>
      <c r="O6" s="78">
        <f>IF(RES_hh_tes!O6=0,"",RES_hh_tes!O6/RES_hh_fec!O6)</f>
        <v>0.56947266416027464</v>
      </c>
      <c r="P6" s="78">
        <f>IF(RES_hh_tes!P6=0,"",RES_hh_tes!P6/RES_hh_fec!P6)</f>
        <v>0.57595803308313964</v>
      </c>
      <c r="Q6" s="78">
        <f>IF(RES_hh_tes!Q6=0,"",RES_hh_tes!Q6/RES_hh_fec!Q6)</f>
        <v>0.58357436539465701</v>
      </c>
      <c r="R6" s="78">
        <f>IF(RES_hh_tes!R6=0,"",RES_hh_tes!R6/RES_hh_fec!R6)</f>
        <v>0.59659928687747465</v>
      </c>
      <c r="S6" s="78">
        <f>IF(RES_hh_tes!S6=0,"",RES_hh_tes!S6/RES_hh_fec!S6)</f>
        <v>0.61148877556571191</v>
      </c>
      <c r="T6" s="78">
        <f>IF(RES_hh_tes!T6=0,"",RES_hh_tes!T6/RES_hh_fec!T6)</f>
        <v>0.62750311797942204</v>
      </c>
      <c r="U6" s="78">
        <f>IF(RES_hh_tes!U6=0,"",RES_hh_tes!U6/RES_hh_fec!U6)</f>
        <v>0.6436637403079839</v>
      </c>
      <c r="V6" s="78">
        <f>IF(RES_hh_tes!V6=0,"",RES_hh_tes!V6/RES_hh_fec!V6)</f>
        <v>0.66270389843866107</v>
      </c>
      <c r="W6" s="78">
        <f>IF(RES_hh_tes!W6=0,"",RES_hh_tes!W6/RES_hh_fec!W6)</f>
        <v>0.6789978225629405</v>
      </c>
      <c r="X6" s="78">
        <f>IF(RES_hh_tes!X6=0,"",RES_hh_tes!X6/RES_hh_fec!X6)</f>
        <v>0.69123448110808583</v>
      </c>
      <c r="Y6" s="78">
        <f>IF(RES_hh_tes!Y6=0,"",RES_hh_tes!Y6/RES_hh_fec!Y6)</f>
        <v>0.70007797121779125</v>
      </c>
      <c r="DA6" s="89" t="s">
        <v>422</v>
      </c>
    </row>
    <row r="7" spans="1:105" ht="12" customHeight="1" x14ac:dyDescent="0.25">
      <c r="A7" s="28" t="s">
        <v>200</v>
      </c>
      <c r="B7" s="78">
        <f>IF(RES_hh_tes!B7=0,"",RES_hh_tes!B7/RES_hh_fec!B7)</f>
        <v>0.45154491189020102</v>
      </c>
      <c r="C7" s="78">
        <f>IF(RES_hh_tes!C7=0,"",RES_hh_tes!C7/RES_hh_fec!C7)</f>
        <v>0.45354325371449533</v>
      </c>
      <c r="D7" s="78">
        <f>IF(RES_hh_tes!D7=0,"",RES_hh_tes!D7/RES_hh_fec!D7)</f>
        <v>0.45738688027274887</v>
      </c>
      <c r="E7" s="78">
        <f>IF(RES_hh_tes!E7=0,"",RES_hh_tes!E7/RES_hh_fec!E7)</f>
        <v>0.46355712316957037</v>
      </c>
      <c r="F7" s="78">
        <f>IF(RES_hh_tes!F7=0,"",RES_hh_tes!F7/RES_hh_fec!F7)</f>
        <v>0.47055527774075212</v>
      </c>
      <c r="G7" s="78">
        <f>IF(RES_hh_tes!G7=0,"",RES_hh_tes!G7/RES_hh_fec!G7)</f>
        <v>0.47624233411511857</v>
      </c>
      <c r="H7" s="78">
        <f>IF(RES_hh_tes!H7=0,"",RES_hh_tes!H7/RES_hh_fec!H7)</f>
        <v>0.48067303905575404</v>
      </c>
      <c r="I7" s="78">
        <f>IF(RES_hh_tes!I7=0,"",RES_hh_tes!I7/RES_hh_fec!I7)</f>
        <v>0.48489065409817311</v>
      </c>
      <c r="J7" s="78">
        <f>IF(RES_hh_tes!J7=0,"",RES_hh_tes!J7/RES_hh_fec!J7)</f>
        <v>0.49124726055819473</v>
      </c>
      <c r="K7" s="78">
        <f>IF(RES_hh_tes!K7=0,"",RES_hh_tes!K7/RES_hh_fec!K7)</f>
        <v>0.49758139906220722</v>
      </c>
      <c r="L7" s="78">
        <f>IF(RES_hh_tes!L7=0,"",RES_hh_tes!L7/RES_hh_fec!L7)</f>
        <v>0.50602614770135079</v>
      </c>
      <c r="M7" s="78">
        <f>IF(RES_hh_tes!M7=0,"",RES_hh_tes!M7/RES_hh_fec!M7)</f>
        <v>0.51720625499514095</v>
      </c>
      <c r="N7" s="78">
        <f>IF(RES_hh_tes!N7=0,"",RES_hh_tes!N7/RES_hh_fec!N7)</f>
        <v>0.53119791675276851</v>
      </c>
      <c r="O7" s="78">
        <f>IF(RES_hh_tes!O7=0,"",RES_hh_tes!O7/RES_hh_fec!O7)</f>
        <v>0.54794966569902193</v>
      </c>
      <c r="P7" s="78">
        <f>IF(RES_hh_tes!P7=0,"",RES_hh_tes!P7/RES_hh_fec!P7)</f>
        <v>0.55467794664403935</v>
      </c>
      <c r="Q7" s="78">
        <f>IF(RES_hh_tes!Q7=0,"",RES_hh_tes!Q7/RES_hh_fec!Q7)</f>
        <v>0.5620429679850204</v>
      </c>
      <c r="R7" s="78">
        <f>IF(RES_hh_tes!R7=0,"",RES_hh_tes!R7/RES_hh_fec!R7)</f>
        <v>0.57209279745576014</v>
      </c>
      <c r="S7" s="78">
        <f>IF(RES_hh_tes!S7=0,"",RES_hh_tes!S7/RES_hh_fec!S7)</f>
        <v>0.5846993453823397</v>
      </c>
      <c r="T7" s="78">
        <f>IF(RES_hh_tes!T7=0,"",RES_hh_tes!T7/RES_hh_fec!T7)</f>
        <v>0.59972605087495356</v>
      </c>
      <c r="U7" s="78">
        <f>IF(RES_hh_tes!U7=0,"",RES_hh_tes!U7/RES_hh_fec!U7)</f>
        <v>0.61223030173617254</v>
      </c>
      <c r="V7" s="78">
        <f>IF(RES_hh_tes!V7=0,"",RES_hh_tes!V7/RES_hh_fec!V7)</f>
        <v>0.62455187222482089</v>
      </c>
      <c r="W7" s="78">
        <f>IF(RES_hh_tes!W7=0,"",RES_hh_tes!W7/RES_hh_fec!W7)</f>
        <v>0.63353968422244766</v>
      </c>
      <c r="X7" s="78">
        <f>IF(RES_hh_tes!X7=0,"",RES_hh_tes!X7/RES_hh_fec!X7)</f>
        <v>0.64261956231996731</v>
      </c>
      <c r="Y7" s="78">
        <f>IF(RES_hh_tes!Y7=0,"",RES_hh_tes!Y7/RES_hh_fec!Y7)</f>
        <v>0.65358415537565395</v>
      </c>
      <c r="DA7" s="89" t="s">
        <v>423</v>
      </c>
    </row>
    <row r="8" spans="1:105" ht="12" customHeight="1" x14ac:dyDescent="0.25">
      <c r="A8" s="28" t="s">
        <v>189</v>
      </c>
      <c r="B8" s="78">
        <f>IF(RES_hh_tes!B8=0,"",RES_hh_tes!B8/RES_hh_fec!B8)</f>
        <v>0.49793491220466984</v>
      </c>
      <c r="C8" s="78">
        <f>IF(RES_hh_tes!C8=0,"",RES_hh_tes!C8/RES_hh_fec!C8)</f>
        <v>0.5037702088366014</v>
      </c>
      <c r="D8" s="78">
        <f>IF(RES_hh_tes!D8=0,"",RES_hh_tes!D8/RES_hh_fec!D8)</f>
        <v>0.50877304837678361</v>
      </c>
      <c r="E8" s="78">
        <f>IF(RES_hh_tes!E8=0,"",RES_hh_tes!E8/RES_hh_fec!E8)</f>
        <v>0.51324874743662185</v>
      </c>
      <c r="F8" s="78">
        <f>IF(RES_hh_tes!F8=0,"",RES_hh_tes!F8/RES_hh_fec!F8)</f>
        <v>0.51982389834955955</v>
      </c>
      <c r="G8" s="78">
        <f>IF(RES_hh_tes!G8=0,"",RES_hh_tes!G8/RES_hh_fec!G8)</f>
        <v>0.52620497833586355</v>
      </c>
      <c r="H8" s="78">
        <f>IF(RES_hh_tes!H8=0,"",RES_hh_tes!H8/RES_hh_fec!H8)</f>
        <v>0.531671225541541</v>
      </c>
      <c r="I8" s="78">
        <f>IF(RES_hh_tes!I8=0,"",RES_hh_tes!I8/RES_hh_fec!I8)</f>
        <v>0.5377469261097042</v>
      </c>
      <c r="J8" s="78">
        <f>IF(RES_hh_tes!J8=0,"",RES_hh_tes!J8/RES_hh_fec!J8)</f>
        <v>0.54375576938135017</v>
      </c>
      <c r="K8" s="78">
        <f>IF(RES_hh_tes!K8=0,"",RES_hh_tes!K8/RES_hh_fec!K8)</f>
        <v>0.5512949613943352</v>
      </c>
      <c r="L8" s="78">
        <f>IF(RES_hh_tes!L8=0,"",RES_hh_tes!L8/RES_hh_fec!L8)</f>
        <v>0.55886899449604066</v>
      </c>
      <c r="M8" s="78">
        <f>IF(RES_hh_tes!M8=0,"",RES_hh_tes!M8/RES_hh_fec!M8)</f>
        <v>0.56868527606776287</v>
      </c>
      <c r="N8" s="78">
        <f>IF(RES_hh_tes!N8=0,"",RES_hh_tes!N8/RES_hh_fec!N8)</f>
        <v>0.5802144551947257</v>
      </c>
      <c r="O8" s="78">
        <f>IF(RES_hh_tes!O8=0,"",RES_hh_tes!O8/RES_hh_fec!O8)</f>
        <v>0.59244320063839551</v>
      </c>
      <c r="P8" s="78">
        <f>IF(RES_hh_tes!P8=0,"",RES_hh_tes!P8/RES_hh_fec!P8)</f>
        <v>0.59794969828863975</v>
      </c>
      <c r="Q8" s="78">
        <f>IF(RES_hh_tes!Q8=0,"",RES_hh_tes!Q8/RES_hh_fec!Q8)</f>
        <v>0.60846041460855171</v>
      </c>
      <c r="R8" s="78">
        <f>IF(RES_hh_tes!R8=0,"",RES_hh_tes!R8/RES_hh_fec!R8)</f>
        <v>0.62048787260205218</v>
      </c>
      <c r="S8" s="78">
        <f>IF(RES_hh_tes!S8=0,"",RES_hh_tes!S8/RES_hh_fec!S8)</f>
        <v>0.63687464805356098</v>
      </c>
      <c r="T8" s="78">
        <f>IF(RES_hh_tes!T8=0,"",RES_hh_tes!T8/RES_hh_fec!T8)</f>
        <v>0.65344019020106625</v>
      </c>
      <c r="U8" s="78">
        <f>IF(RES_hh_tes!U8=0,"",RES_hh_tes!U8/RES_hh_fec!U8)</f>
        <v>0.67352120377362024</v>
      </c>
      <c r="V8" s="78">
        <f>IF(RES_hh_tes!V8=0,"",RES_hh_tes!V8/RES_hh_fec!V8)</f>
        <v>0.69285319366512976</v>
      </c>
      <c r="W8" s="78">
        <f>IF(RES_hh_tes!W8=0,"",RES_hh_tes!W8/RES_hh_fec!W8)</f>
        <v>0.71119389963361945</v>
      </c>
      <c r="X8" s="78">
        <f>IF(RES_hh_tes!X8=0,"",RES_hh_tes!X8/RES_hh_fec!X8)</f>
        <v>0.72644022937181585</v>
      </c>
      <c r="Y8" s="78">
        <f>IF(RES_hh_tes!Y8=0,"",RES_hh_tes!Y8/RES_hh_fec!Y8)</f>
        <v>0.74192223592776818</v>
      </c>
      <c r="DA8" s="89" t="s">
        <v>424</v>
      </c>
    </row>
    <row r="9" spans="1:105" ht="12" customHeight="1" x14ac:dyDescent="0.25">
      <c r="A9" s="28" t="s">
        <v>202</v>
      </c>
      <c r="B9" s="78">
        <f>IF(RES_hh_tes!B9=0,"",RES_hh_tes!B9/RES_hh_fec!B9)</f>
        <v>0.45123078559784491</v>
      </c>
      <c r="C9" s="78">
        <f>IF(RES_hh_tes!C9=0,"",RES_hh_tes!C9/RES_hh_fec!C9)</f>
        <v>0.46042155195056617</v>
      </c>
      <c r="D9" s="78">
        <f>IF(RES_hh_tes!D9=0,"",RES_hh_tes!D9/RES_hh_fec!D9)</f>
        <v>0.47619470844170836</v>
      </c>
      <c r="E9" s="78">
        <f>IF(RES_hh_tes!E9=0,"",RES_hh_tes!E9/RES_hh_fec!E9)</f>
        <v>0.49663436577945375</v>
      </c>
      <c r="F9" s="78">
        <f>IF(RES_hh_tes!F9=0,"",RES_hh_tes!F9/RES_hh_fec!F9)</f>
        <v>0.51705782378267728</v>
      </c>
      <c r="G9" s="78">
        <f>IF(RES_hh_tes!G9=0,"",RES_hh_tes!G9/RES_hh_fec!G9)</f>
        <v>0.54197517115643445</v>
      </c>
      <c r="H9" s="78">
        <f>IF(RES_hh_tes!H9=0,"",RES_hh_tes!H9/RES_hh_fec!H9)</f>
        <v>0.56579928507443578</v>
      </c>
      <c r="I9" s="78">
        <f>IF(RES_hh_tes!I9=0,"",RES_hh_tes!I9/RES_hh_fec!I9)</f>
        <v>0.58967972850553096</v>
      </c>
      <c r="J9" s="78">
        <f>IF(RES_hh_tes!J9=0,"",RES_hh_tes!J9/RES_hh_fec!J9)</f>
        <v>0.60463151787740999</v>
      </c>
      <c r="K9" s="78">
        <f>IF(RES_hh_tes!K9=0,"",RES_hh_tes!K9/RES_hh_fec!K9)</f>
        <v>0.61740811840237275</v>
      </c>
      <c r="L9" s="78">
        <f>IF(RES_hh_tes!L9=0,"",RES_hh_tes!L9/RES_hh_fec!L9)</f>
        <v>0.62882042532021309</v>
      </c>
      <c r="M9" s="78">
        <f>IF(RES_hh_tes!M9=0,"",RES_hh_tes!M9/RES_hh_fec!M9)</f>
        <v>0.63711691626298905</v>
      </c>
      <c r="N9" s="78">
        <f>IF(RES_hh_tes!N9=0,"",RES_hh_tes!N9/RES_hh_fec!N9)</f>
        <v>0.64570187875649543</v>
      </c>
      <c r="O9" s="78">
        <f>IF(RES_hh_tes!O9=0,"",RES_hh_tes!O9/RES_hh_fec!O9)</f>
        <v>0.65264707883808248</v>
      </c>
      <c r="P9" s="78">
        <f>IF(RES_hh_tes!P9=0,"",RES_hh_tes!P9/RES_hh_fec!P9)</f>
        <v>0.65602772057957759</v>
      </c>
      <c r="Q9" s="78">
        <f>IF(RES_hh_tes!Q9=0,"",RES_hh_tes!Q9/RES_hh_fec!Q9)</f>
        <v>0.66091538055918009</v>
      </c>
      <c r="R9" s="78">
        <f>IF(RES_hh_tes!R9=0,"",RES_hh_tes!R9/RES_hh_fec!R9)</f>
        <v>0.66768450268651536</v>
      </c>
      <c r="S9" s="78">
        <f>IF(RES_hh_tes!S9=0,"",RES_hh_tes!S9/RES_hh_fec!S9)</f>
        <v>0.67585036884232064</v>
      </c>
      <c r="T9" s="78">
        <f>IF(RES_hh_tes!T9=0,"",RES_hh_tes!T9/RES_hh_fec!T9)</f>
        <v>0.6848996606005604</v>
      </c>
      <c r="U9" s="78">
        <f>IF(RES_hh_tes!U9=0,"",RES_hh_tes!U9/RES_hh_fec!U9)</f>
        <v>0.69507908720616118</v>
      </c>
      <c r="V9" s="78">
        <f>IF(RES_hh_tes!V9=0,"",RES_hh_tes!V9/RES_hh_fec!V9)</f>
        <v>0.70714377515047777</v>
      </c>
      <c r="W9" s="78">
        <f>IF(RES_hh_tes!W9=0,"",RES_hh_tes!W9/RES_hh_fec!W9)</f>
        <v>0.72184189714933356</v>
      </c>
      <c r="X9" s="78">
        <f>IF(RES_hh_tes!X9=0,"",RES_hh_tes!X9/RES_hh_fec!X9)</f>
        <v>0.73705121530317164</v>
      </c>
      <c r="Y9" s="78">
        <f>IF(RES_hh_tes!Y9=0,"",RES_hh_tes!Y9/RES_hh_fec!Y9)</f>
        <v>0.75044497787414322</v>
      </c>
      <c r="DA9" s="89" t="s">
        <v>425</v>
      </c>
    </row>
    <row r="10" spans="1:105" ht="12" customHeight="1" x14ac:dyDescent="0.25">
      <c r="A10" s="28" t="s">
        <v>197</v>
      </c>
      <c r="B10" s="78" t="str">
        <f>IF(RES_hh_tes!B10=0,"",RES_hh_tes!B10/RES_hh_fec!B10)</f>
        <v/>
      </c>
      <c r="C10" s="78" t="str">
        <f>IF(RES_hh_tes!C10=0,"",RES_hh_tes!C10/RES_hh_fec!C10)</f>
        <v/>
      </c>
      <c r="D10" s="78" t="str">
        <f>IF(RES_hh_tes!D10=0,"",RES_hh_tes!D10/RES_hh_fec!D10)</f>
        <v/>
      </c>
      <c r="E10" s="78" t="str">
        <f>IF(RES_hh_tes!E10=0,"",RES_hh_tes!E10/RES_hh_fec!E10)</f>
        <v/>
      </c>
      <c r="F10" s="78" t="str">
        <f>IF(RES_hh_tes!F10=0,"",RES_hh_tes!F10/RES_hh_fec!F10)</f>
        <v/>
      </c>
      <c r="G10" s="78" t="str">
        <f>IF(RES_hh_tes!G10=0,"",RES_hh_tes!G10/RES_hh_fec!G10)</f>
        <v/>
      </c>
      <c r="H10" s="78" t="str">
        <f>IF(RES_hh_tes!H10=0,"",RES_hh_tes!H10/RES_hh_fec!H10)</f>
        <v/>
      </c>
      <c r="I10" s="78" t="str">
        <f>IF(RES_hh_tes!I10=0,"",RES_hh_tes!I10/RES_hh_fec!I10)</f>
        <v/>
      </c>
      <c r="J10" s="78" t="str">
        <f>IF(RES_hh_tes!J10=0,"",RES_hh_tes!J10/RES_hh_fec!J10)</f>
        <v/>
      </c>
      <c r="K10" s="78" t="str">
        <f>IF(RES_hh_tes!K10=0,"",RES_hh_tes!K10/RES_hh_fec!K10)</f>
        <v/>
      </c>
      <c r="L10" s="78" t="str">
        <f>IF(RES_hh_tes!L10=0,"",RES_hh_tes!L10/RES_hh_fec!L10)</f>
        <v/>
      </c>
      <c r="M10" s="78" t="str">
        <f>IF(RES_hh_tes!M10=0,"",RES_hh_tes!M10/RES_hh_fec!M10)</f>
        <v/>
      </c>
      <c r="N10" s="78" t="str">
        <f>IF(RES_hh_tes!N10=0,"",RES_hh_tes!N10/RES_hh_fec!N10)</f>
        <v/>
      </c>
      <c r="O10" s="78" t="str">
        <f>IF(RES_hh_tes!O10=0,"",RES_hh_tes!O10/RES_hh_fec!O10)</f>
        <v/>
      </c>
      <c r="P10" s="78" t="str">
        <f>IF(RES_hh_tes!P10=0,"",RES_hh_tes!P10/RES_hh_fec!P10)</f>
        <v/>
      </c>
      <c r="Q10" s="78" t="str">
        <f>IF(RES_hh_tes!Q10=0,"",RES_hh_tes!Q10/RES_hh_fec!Q10)</f>
        <v/>
      </c>
      <c r="R10" s="78" t="str">
        <f>IF(RES_hh_tes!R10=0,"",RES_hh_tes!R10/RES_hh_fec!R10)</f>
        <v/>
      </c>
      <c r="S10" s="78" t="str">
        <f>IF(RES_hh_tes!S10=0,"",RES_hh_tes!S10/RES_hh_fec!S10)</f>
        <v/>
      </c>
      <c r="T10" s="78" t="str">
        <f>IF(RES_hh_tes!T10=0,"",RES_hh_tes!T10/RES_hh_fec!T10)</f>
        <v/>
      </c>
      <c r="U10" s="78" t="str">
        <f>IF(RES_hh_tes!U10=0,"",RES_hh_tes!U10/RES_hh_fec!U10)</f>
        <v/>
      </c>
      <c r="V10" s="78" t="str">
        <f>IF(RES_hh_tes!V10=0,"",RES_hh_tes!V10/RES_hh_fec!V10)</f>
        <v/>
      </c>
      <c r="W10" s="78" t="str">
        <f>IF(RES_hh_tes!W10=0,"",RES_hh_tes!W10/RES_hh_fec!W10)</f>
        <v/>
      </c>
      <c r="X10" s="78" t="str">
        <f>IF(RES_hh_tes!X10=0,"",RES_hh_tes!X10/RES_hh_fec!X10)</f>
        <v/>
      </c>
      <c r="Y10" s="78" t="str">
        <f>IF(RES_hh_tes!Y10=0,"",RES_hh_tes!Y10/RES_hh_fec!Y10)</f>
        <v/>
      </c>
      <c r="DA10" s="89" t="s">
        <v>426</v>
      </c>
    </row>
    <row r="11" spans="1:105" ht="12" customHeight="1" x14ac:dyDescent="0.25">
      <c r="A11" s="28" t="s">
        <v>198</v>
      </c>
      <c r="B11" s="78">
        <f>IF(RES_hh_tes!B11=0,"",RES_hh_tes!B11/RES_hh_fec!B11)</f>
        <v>0.76872891404790333</v>
      </c>
      <c r="C11" s="78">
        <f>IF(RES_hh_tes!C11=0,"",RES_hh_tes!C11/RES_hh_fec!C11)</f>
        <v>0.77012998584703451</v>
      </c>
      <c r="D11" s="78">
        <f>IF(RES_hh_tes!D11=0,"",RES_hh_tes!D11/RES_hh_fec!D11)</f>
        <v>0.77181102685640235</v>
      </c>
      <c r="E11" s="78">
        <f>IF(RES_hh_tes!E11=0,"",RES_hh_tes!E11/RES_hh_fec!E11)</f>
        <v>0.77401873066264204</v>
      </c>
      <c r="F11" s="78">
        <f>IF(RES_hh_tes!F11=0,"",RES_hh_tes!F11/RES_hh_fec!F11)</f>
        <v>0.77634274792110469</v>
      </c>
      <c r="G11" s="78">
        <f>IF(RES_hh_tes!G11=0,"",RES_hh_tes!G11/RES_hh_fec!G11)</f>
        <v>0.77878971553922538</v>
      </c>
      <c r="H11" s="78">
        <f>IF(RES_hh_tes!H11=0,"",RES_hh_tes!H11/RES_hh_fec!H11)</f>
        <v>0.78160036025033597</v>
      </c>
      <c r="I11" s="78">
        <f>IF(RES_hh_tes!I11=0,"",RES_hh_tes!I11/RES_hh_fec!I11)</f>
        <v>0.78424561391222691</v>
      </c>
      <c r="J11" s="78">
        <f>IF(RES_hh_tes!J11=0,"",RES_hh_tes!J11/RES_hh_fec!J11)</f>
        <v>0.78695441506319042</v>
      </c>
      <c r="K11" s="78">
        <f>IF(RES_hh_tes!K11=0,"",RES_hh_tes!K11/RES_hh_fec!K11)</f>
        <v>0.7901175533137399</v>
      </c>
      <c r="L11" s="78">
        <f>IF(RES_hh_tes!L11=0,"",RES_hh_tes!L11/RES_hh_fec!L11)</f>
        <v>0.79359553910599889</v>
      </c>
      <c r="M11" s="78">
        <f>IF(RES_hh_tes!M11=0,"",RES_hh_tes!M11/RES_hh_fec!M11)</f>
        <v>0.79771655079382431</v>
      </c>
      <c r="N11" s="78">
        <f>IF(RES_hh_tes!N11=0,"",RES_hh_tes!N11/RES_hh_fec!N11)</f>
        <v>0.80238169758706446</v>
      </c>
      <c r="O11" s="78">
        <f>IF(RES_hh_tes!O11=0,"",RES_hh_tes!O11/RES_hh_fec!O11)</f>
        <v>0.80659667361706933</v>
      </c>
      <c r="P11" s="78">
        <f>IF(RES_hh_tes!P11=0,"",RES_hh_tes!P11/RES_hh_fec!P11)</f>
        <v>0.8075337664384229</v>
      </c>
      <c r="Q11" s="78">
        <f>IF(RES_hh_tes!Q11=0,"",RES_hh_tes!Q11/RES_hh_fec!Q11)</f>
        <v>0.809221839038474</v>
      </c>
      <c r="R11" s="78">
        <f>IF(RES_hh_tes!R11=0,"",RES_hh_tes!R11/RES_hh_fec!R11)</f>
        <v>0.81136034797687118</v>
      </c>
      <c r="S11" s="78">
        <f>IF(RES_hh_tes!S11=0,"",RES_hh_tes!S11/RES_hh_fec!S11)</f>
        <v>0.81402131935210564</v>
      </c>
      <c r="T11" s="78">
        <f>IF(RES_hh_tes!T11=0,"",RES_hh_tes!T11/RES_hh_fec!T11)</f>
        <v>0.8173517658627405</v>
      </c>
      <c r="U11" s="78">
        <f>IF(RES_hh_tes!U11=0,"",RES_hh_tes!U11/RES_hh_fec!U11)</f>
        <v>0.82087978421559227</v>
      </c>
      <c r="V11" s="78">
        <f>IF(RES_hh_tes!V11=0,"",RES_hh_tes!V11/RES_hh_fec!V11)</f>
        <v>0.82445161679604917</v>
      </c>
      <c r="W11" s="78">
        <f>IF(RES_hh_tes!W11=0,"",RES_hh_tes!W11/RES_hh_fec!W11)</f>
        <v>0.82805106121551808</v>
      </c>
      <c r="X11" s="78">
        <f>IF(RES_hh_tes!X11=0,"",RES_hh_tes!X11/RES_hh_fec!X11)</f>
        <v>0.83190294531451148</v>
      </c>
      <c r="Y11" s="78">
        <f>IF(RES_hh_tes!Y11=0,"",RES_hh_tes!Y11/RES_hh_fec!Y11)</f>
        <v>0.83597001310929919</v>
      </c>
      <c r="DA11" s="89" t="s">
        <v>427</v>
      </c>
    </row>
    <row r="12" spans="1:105" ht="12" customHeight="1" x14ac:dyDescent="0.25">
      <c r="A12" s="28" t="s">
        <v>95</v>
      </c>
      <c r="B12" s="78">
        <f>IF(RES_hh_tes!B12=0,"",RES_hh_tes!B12/RES_hh_fec!B12)</f>
        <v>1.4948204958112543</v>
      </c>
      <c r="C12" s="78">
        <f>IF(RES_hh_tes!C12=0,"",RES_hh_tes!C12/RES_hh_fec!C12)</f>
        <v>1.5437735539619502</v>
      </c>
      <c r="D12" s="78">
        <f>IF(RES_hh_tes!D12=0,"",RES_hh_tes!D12/RES_hh_fec!D12)</f>
        <v>1.6191280475176142</v>
      </c>
      <c r="E12" s="78">
        <f>IF(RES_hh_tes!E12=0,"",RES_hh_tes!E12/RES_hh_fec!E12)</f>
        <v>1.6823242287523257</v>
      </c>
      <c r="F12" s="78">
        <f>IF(RES_hh_tes!F12=0,"",RES_hh_tes!F12/RES_hh_fec!F12)</f>
        <v>1.7444587520630814</v>
      </c>
      <c r="G12" s="78">
        <f>IF(RES_hh_tes!G12=0,"",RES_hh_tes!G12/RES_hh_fec!G12)</f>
        <v>1.7897728634420946</v>
      </c>
      <c r="H12" s="78">
        <f>IF(RES_hh_tes!H12=0,"",RES_hh_tes!H12/RES_hh_fec!H12)</f>
        <v>1.8199346052623042</v>
      </c>
      <c r="I12" s="78">
        <f>IF(RES_hh_tes!I12=0,"",RES_hh_tes!I12/RES_hh_fec!I12)</f>
        <v>1.8499661789674453</v>
      </c>
      <c r="J12" s="78">
        <f>IF(RES_hh_tes!J12=0,"",RES_hh_tes!J12/RES_hh_fec!J12)</f>
        <v>1.8809647499805102</v>
      </c>
      <c r="K12" s="78">
        <f>IF(RES_hh_tes!K12=0,"",RES_hh_tes!K12/RES_hh_fec!K12)</f>
        <v>1.9359180769685709</v>
      </c>
      <c r="L12" s="78">
        <f>IF(RES_hh_tes!L12=0,"",RES_hh_tes!L12/RES_hh_fec!L12)</f>
        <v>2.0107362259950841</v>
      </c>
      <c r="M12" s="78">
        <f>IF(RES_hh_tes!M12=0,"",RES_hh_tes!M12/RES_hh_fec!M12)</f>
        <v>2.1087082190876045</v>
      </c>
      <c r="N12" s="78">
        <f>IF(RES_hh_tes!N12=0,"",RES_hh_tes!N12/RES_hh_fec!N12)</f>
        <v>2.220743695915639</v>
      </c>
      <c r="O12" s="78">
        <f>IF(RES_hh_tes!O12=0,"",RES_hh_tes!O12/RES_hh_fec!O12)</f>
        <v>2.3451862782761825</v>
      </c>
      <c r="P12" s="78">
        <f>IF(RES_hh_tes!P12=0,"",RES_hh_tes!P12/RES_hh_fec!P12)</f>
        <v>2.5017718065663246</v>
      </c>
      <c r="Q12" s="78">
        <f>IF(RES_hh_tes!Q12=0,"",RES_hh_tes!Q12/RES_hh_fec!Q12)</f>
        <v>2.6438617923950396</v>
      </c>
      <c r="R12" s="78">
        <f>IF(RES_hh_tes!R12=0,"",RES_hh_tes!R12/RES_hh_fec!R12)</f>
        <v>2.7981425174181958</v>
      </c>
      <c r="S12" s="78">
        <f>IF(RES_hh_tes!S12=0,"",RES_hh_tes!S12/RES_hh_fec!S12)</f>
        <v>2.9459448550226917</v>
      </c>
      <c r="T12" s="78">
        <f>IF(RES_hh_tes!T12=0,"",RES_hh_tes!T12/RES_hh_fec!T12)</f>
        <v>3.0760752778539162</v>
      </c>
      <c r="U12" s="78">
        <f>IF(RES_hh_tes!U12=0,"",RES_hh_tes!U12/RES_hh_fec!U12)</f>
        <v>3.1799919367497336</v>
      </c>
      <c r="V12" s="78">
        <f>IF(RES_hh_tes!V12=0,"",RES_hh_tes!V12/RES_hh_fec!V12)</f>
        <v>3.262234410697169</v>
      </c>
      <c r="W12" s="78">
        <f>IF(RES_hh_tes!W12=0,"",RES_hh_tes!W12/RES_hh_fec!W12)</f>
        <v>3.331709553413404</v>
      </c>
      <c r="X12" s="78">
        <f>IF(RES_hh_tes!X12=0,"",RES_hh_tes!X12/RES_hh_fec!X12)</f>
        <v>3.3974864248475809</v>
      </c>
      <c r="Y12" s="78">
        <f>IF(RES_hh_tes!Y12=0,"",RES_hh_tes!Y12/RES_hh_fec!Y12)</f>
        <v>3.4427507581633834</v>
      </c>
      <c r="DA12" s="89" t="s">
        <v>428</v>
      </c>
    </row>
    <row r="13" spans="1:105" ht="12" customHeight="1" x14ac:dyDescent="0.25">
      <c r="A13" s="73" t="s">
        <v>94</v>
      </c>
      <c r="B13" s="79">
        <f>IF(RES_hh_tes!B13=0,"",RES_hh_tes!B13/RES_hh_fec!B13)</f>
        <v>0.68570824939437791</v>
      </c>
      <c r="C13" s="79">
        <f>IF(RES_hh_tes!C13=0,"",RES_hh_tes!C13/RES_hh_fec!C13)</f>
        <v>0.688584882689108</v>
      </c>
      <c r="D13" s="79">
        <f>IF(RES_hh_tes!D13=0,"",RES_hh_tes!D13/RES_hh_fec!D13)</f>
        <v>0.69182958772151482</v>
      </c>
      <c r="E13" s="79">
        <f>IF(RES_hh_tes!E13=0,"",RES_hh_tes!E13/RES_hh_fec!E13)</f>
        <v>0.69235560386539075</v>
      </c>
      <c r="F13" s="79">
        <f>IF(RES_hh_tes!F13=0,"",RES_hh_tes!F13/RES_hh_fec!F13)</f>
        <v>0.69278848430404349</v>
      </c>
      <c r="G13" s="79">
        <f>IF(RES_hh_tes!G13=0,"",RES_hh_tes!G13/RES_hh_fec!G13)</f>
        <v>0.69278831952429853</v>
      </c>
      <c r="H13" s="79">
        <f>IF(RES_hh_tes!H13=0,"",RES_hh_tes!H13/RES_hh_fec!H13)</f>
        <v>0.69278816325620318</v>
      </c>
      <c r="I13" s="79">
        <f>IF(RES_hh_tes!I13=0,"",RES_hh_tes!I13/RES_hh_fec!I13)</f>
        <v>0.69278823746829288</v>
      </c>
      <c r="J13" s="79">
        <f>IF(RES_hh_tes!J13=0,"",RES_hh_tes!J13/RES_hh_fec!J13)</f>
        <v>0.69387887442263207</v>
      </c>
      <c r="K13" s="79">
        <f>IF(RES_hh_tes!K13=0,"",RES_hh_tes!K13/RES_hh_fec!K13)</f>
        <v>0.70087632248131992</v>
      </c>
      <c r="L13" s="79">
        <f>IF(RES_hh_tes!L13=0,"",RES_hh_tes!L13/RES_hh_fec!L13)</f>
        <v>0.70608040763222546</v>
      </c>
      <c r="M13" s="79">
        <f>IF(RES_hh_tes!M13=0,"",RES_hh_tes!M13/RES_hh_fec!M13)</f>
        <v>0.71215211046533944</v>
      </c>
      <c r="N13" s="79">
        <f>IF(RES_hh_tes!N13=0,"",RES_hh_tes!N13/RES_hh_fec!N13)</f>
        <v>0.74106035354175614</v>
      </c>
      <c r="O13" s="79">
        <f>IF(RES_hh_tes!O13=0,"",RES_hh_tes!O13/RES_hh_fec!O13)</f>
        <v>0.76747461351463819</v>
      </c>
      <c r="P13" s="79">
        <f>IF(RES_hh_tes!P13=0,"",RES_hh_tes!P13/RES_hh_fec!P13)</f>
        <v>0.76746579102197598</v>
      </c>
      <c r="Q13" s="79">
        <f>IF(RES_hh_tes!Q13=0,"",RES_hh_tes!Q13/RES_hh_fec!Q13)</f>
        <v>0.7674658210506724</v>
      </c>
      <c r="R13" s="79">
        <f>IF(RES_hh_tes!R13=0,"",RES_hh_tes!R13/RES_hh_fec!R13)</f>
        <v>0.7674668713180306</v>
      </c>
      <c r="S13" s="79">
        <f>IF(RES_hh_tes!S13=0,"",RES_hh_tes!S13/RES_hh_fec!S13)</f>
        <v>0.77128927272943981</v>
      </c>
      <c r="T13" s="79">
        <f>IF(RES_hh_tes!T13=0,"",RES_hh_tes!T13/RES_hh_fec!T13)</f>
        <v>0.7753634143901228</v>
      </c>
      <c r="U13" s="79">
        <f>IF(RES_hh_tes!U13=0,"",RES_hh_tes!U13/RES_hh_fec!U13)</f>
        <v>0.77536532377169176</v>
      </c>
      <c r="V13" s="79">
        <f>IF(RES_hh_tes!V13=0,"",RES_hh_tes!V13/RES_hh_fec!V13)</f>
        <v>0.77536176971194704</v>
      </c>
      <c r="W13" s="79">
        <f>IF(RES_hh_tes!W13=0,"",RES_hh_tes!W13/RES_hh_fec!W13)</f>
        <v>0.77535973808215608</v>
      </c>
      <c r="X13" s="79">
        <f>IF(RES_hh_tes!X13=0,"",RES_hh_tes!X13/RES_hh_fec!X13)</f>
        <v>0.77735917057355808</v>
      </c>
      <c r="Y13" s="79">
        <f>IF(RES_hh_tes!Y13=0,"",RES_hh_tes!Y13/RES_hh_fec!Y13)</f>
        <v>0.77740263633875162</v>
      </c>
      <c r="DA13" s="90" t="s">
        <v>429</v>
      </c>
    </row>
    <row r="14" spans="1:105" ht="12" customHeight="1" x14ac:dyDescent="0.25">
      <c r="A14" s="75" t="s">
        <v>97</v>
      </c>
      <c r="B14" s="80">
        <f>IF(RES_hh_tes!B14=0,"",RES_hh_tes!B14/RES_hh_fec!B14)</f>
        <v>1</v>
      </c>
      <c r="C14" s="80">
        <f>IF(RES_hh_tes!C14=0,"",RES_hh_tes!C14/RES_hh_fec!C14)</f>
        <v>1</v>
      </c>
      <c r="D14" s="80">
        <f>IF(RES_hh_tes!D14=0,"",RES_hh_tes!D14/RES_hh_fec!D14)</f>
        <v>1</v>
      </c>
      <c r="E14" s="80">
        <f>IF(RES_hh_tes!E14=0,"",RES_hh_tes!E14/RES_hh_fec!E14)</f>
        <v>1</v>
      </c>
      <c r="F14" s="80">
        <f>IF(RES_hh_tes!F14=0,"",RES_hh_tes!F14/RES_hh_fec!F14)</f>
        <v>1</v>
      </c>
      <c r="G14" s="80">
        <f>IF(RES_hh_tes!G14=0,"",RES_hh_tes!G14/RES_hh_fec!G14)</f>
        <v>1</v>
      </c>
      <c r="H14" s="80">
        <f>IF(RES_hh_tes!H14=0,"",RES_hh_tes!H14/RES_hh_fec!H14)</f>
        <v>1</v>
      </c>
      <c r="I14" s="80">
        <f>IF(RES_hh_tes!I14=0,"",RES_hh_tes!I14/RES_hh_fec!I14)</f>
        <v>1</v>
      </c>
      <c r="J14" s="80">
        <f>IF(RES_hh_tes!J14=0,"",RES_hh_tes!J14/RES_hh_fec!J14)</f>
        <v>1</v>
      </c>
      <c r="K14" s="80">
        <f>IF(RES_hh_tes!K14=0,"",RES_hh_tes!K14/RES_hh_fec!K14)</f>
        <v>1</v>
      </c>
      <c r="L14" s="80">
        <f>IF(RES_hh_tes!L14=0,"",RES_hh_tes!L14/RES_hh_fec!L14)</f>
        <v>1</v>
      </c>
      <c r="M14" s="80">
        <f>IF(RES_hh_tes!M14=0,"",RES_hh_tes!M14/RES_hh_fec!M14)</f>
        <v>1</v>
      </c>
      <c r="N14" s="80">
        <f>IF(RES_hh_tes!N14=0,"",RES_hh_tes!N14/RES_hh_fec!N14)</f>
        <v>1</v>
      </c>
      <c r="O14" s="80">
        <f>IF(RES_hh_tes!O14=0,"",RES_hh_tes!O14/RES_hh_fec!O14)</f>
        <v>1</v>
      </c>
      <c r="P14" s="80">
        <f>IF(RES_hh_tes!P14=0,"",RES_hh_tes!P14/RES_hh_fec!P14)</f>
        <v>1</v>
      </c>
      <c r="Q14" s="80">
        <f>IF(RES_hh_tes!Q14=0,"",RES_hh_tes!Q14/RES_hh_fec!Q14)</f>
        <v>1</v>
      </c>
      <c r="R14" s="80">
        <f>IF(RES_hh_tes!R14=0,"",RES_hh_tes!R14/RES_hh_fec!R14)</f>
        <v>1</v>
      </c>
      <c r="S14" s="80">
        <f>IF(RES_hh_tes!S14=0,"",RES_hh_tes!S14/RES_hh_fec!S14)</f>
        <v>1</v>
      </c>
      <c r="T14" s="80">
        <f>IF(RES_hh_tes!T14=0,"",RES_hh_tes!T14/RES_hh_fec!T14)</f>
        <v>1</v>
      </c>
      <c r="U14" s="80">
        <f>IF(RES_hh_tes!U14=0,"",RES_hh_tes!U14/RES_hh_fec!U14)</f>
        <v>1</v>
      </c>
      <c r="V14" s="80">
        <f>IF(RES_hh_tes!V14=0,"",RES_hh_tes!V14/RES_hh_fec!V14)</f>
        <v>1</v>
      </c>
      <c r="W14" s="80">
        <f>IF(RES_hh_tes!W14=0,"",RES_hh_tes!W14/RES_hh_fec!W14)</f>
        <v>1</v>
      </c>
      <c r="X14" s="80">
        <f>IF(RES_hh_tes!X14=0,"",RES_hh_tes!X14/RES_hh_fec!X14)</f>
        <v>1</v>
      </c>
      <c r="Y14" s="80">
        <f>IF(RES_hh_tes!Y14=0,"",RES_hh_tes!Y14/RES_hh_fec!Y14)</f>
        <v>1</v>
      </c>
      <c r="DA14" s="91" t="s">
        <v>430</v>
      </c>
    </row>
    <row r="15" spans="1:105" ht="12.95" customHeight="1" x14ac:dyDescent="0.25">
      <c r="A15" s="68" t="s">
        <v>92</v>
      </c>
      <c r="B15" s="70">
        <f>IF(RES_hh_tes!B15=0,"",RES_hh_tes!B15/RES_hh_fec!B15)</f>
        <v>1.9429532402555634</v>
      </c>
      <c r="C15" s="70">
        <f>IF(RES_hh_tes!C15=0,"",RES_hh_tes!C15/RES_hh_fec!C15)</f>
        <v>2.0634574257047298</v>
      </c>
      <c r="D15" s="70">
        <f>IF(RES_hh_tes!D15=0,"",RES_hh_tes!D15/RES_hh_fec!D15)</f>
        <v>2.1668448553778608</v>
      </c>
      <c r="E15" s="70">
        <f>IF(RES_hh_tes!E15=0,"",RES_hh_tes!E15/RES_hh_fec!E15)</f>
        <v>2.2870503320141102</v>
      </c>
      <c r="F15" s="70">
        <f>IF(RES_hh_tes!F15=0,"",RES_hh_tes!F15/RES_hh_fec!F15)</f>
        <v>2.4280982352082709</v>
      </c>
      <c r="G15" s="70">
        <f>IF(RES_hh_tes!G15=0,"",RES_hh_tes!G15/RES_hh_fec!G15)</f>
        <v>2.6428195176057576</v>
      </c>
      <c r="H15" s="70">
        <f>IF(RES_hh_tes!H15=0,"",RES_hh_tes!H15/RES_hh_fec!H15)</f>
        <v>2.870810746314485</v>
      </c>
      <c r="I15" s="70">
        <f>IF(RES_hh_tes!I15=0,"",RES_hh_tes!I15/RES_hh_fec!I15)</f>
        <v>3.0058087453998392</v>
      </c>
      <c r="J15" s="70">
        <f>IF(RES_hh_tes!J15=0,"",RES_hh_tes!J15/RES_hh_fec!J15)</f>
        <v>3.0919312839161921</v>
      </c>
      <c r="K15" s="70">
        <f>IF(RES_hh_tes!K15=0,"",RES_hh_tes!K15/RES_hh_fec!K15)</f>
        <v>3.1985563266762775</v>
      </c>
      <c r="L15" s="70">
        <f>IF(RES_hh_tes!L15=0,"",RES_hh_tes!L15/RES_hh_fec!L15)</f>
        <v>3.3146414623610898</v>
      </c>
      <c r="M15" s="70">
        <f>IF(RES_hh_tes!M15=0,"",RES_hh_tes!M15/RES_hh_fec!M15)</f>
        <v>3.4217340411645316</v>
      </c>
      <c r="N15" s="70">
        <f>IF(RES_hh_tes!N15=0,"",RES_hh_tes!N15/RES_hh_fec!N15)</f>
        <v>3.574787148504047</v>
      </c>
      <c r="O15" s="70">
        <f>IF(RES_hh_tes!O15=0,"",RES_hh_tes!O15/RES_hh_fec!O15)</f>
        <v>3.7798649934926161</v>
      </c>
      <c r="P15" s="70">
        <f>IF(RES_hh_tes!P15=0,"",RES_hh_tes!P15/RES_hh_fec!P15)</f>
        <v>3.9639504418267091</v>
      </c>
      <c r="Q15" s="70">
        <f>IF(RES_hh_tes!Q15=0,"",RES_hh_tes!Q15/RES_hh_fec!Q15)</f>
        <v>4.1059433856496597</v>
      </c>
      <c r="R15" s="70">
        <f>IF(RES_hh_tes!R15=0,"",RES_hh_tes!R15/RES_hh_fec!R15)</f>
        <v>4.2389593022940604</v>
      </c>
      <c r="S15" s="70">
        <f>IF(RES_hh_tes!S15=0,"",RES_hh_tes!S15/RES_hh_fec!S15)</f>
        <v>4.3534097155724938</v>
      </c>
      <c r="T15" s="70">
        <f>IF(RES_hh_tes!T15=0,"",RES_hh_tes!T15/RES_hh_fec!T15)</f>
        <v>4.4510785868923746</v>
      </c>
      <c r="U15" s="70">
        <f>IF(RES_hh_tes!U15=0,"",RES_hh_tes!U15/RES_hh_fec!U15)</f>
        <v>4.5463918646138284</v>
      </c>
      <c r="V15" s="70">
        <f>IF(RES_hh_tes!V15=0,"",RES_hh_tes!V15/RES_hh_fec!V15)</f>
        <v>4.6118757671168771</v>
      </c>
      <c r="W15" s="70">
        <f>IF(RES_hh_tes!W15=0,"",RES_hh_tes!W15/RES_hh_fec!W15)</f>
        <v>4.6528692037907318</v>
      </c>
      <c r="X15" s="70">
        <f>IF(RES_hh_tes!X15=0,"",RES_hh_tes!X15/RES_hh_fec!X15)</f>
        <v>4.6801815468489476</v>
      </c>
      <c r="Y15" s="70">
        <f>IF(RES_hh_tes!Y15=0,"",RES_hh_tes!Y15/RES_hh_fec!Y15)</f>
        <v>4.7053330711736949</v>
      </c>
      <c r="DA15" s="88" t="s">
        <v>292</v>
      </c>
    </row>
    <row r="16" spans="1:105" ht="12" customHeight="1" x14ac:dyDescent="0.25">
      <c r="A16" s="28" t="s">
        <v>91</v>
      </c>
      <c r="B16" s="78">
        <f>IF(RES_hh_tes!B16=0,"",RES_hh_tes!B16/RES_hh_fec!B16)</f>
        <v>1.9429532402555634</v>
      </c>
      <c r="C16" s="78">
        <f>IF(RES_hh_tes!C16=0,"",RES_hh_tes!C16/RES_hh_fec!C16)</f>
        <v>2.0634574257047298</v>
      </c>
      <c r="D16" s="78">
        <f>IF(RES_hh_tes!D16=0,"",RES_hh_tes!D16/RES_hh_fec!D16)</f>
        <v>2.1668448553778608</v>
      </c>
      <c r="E16" s="78">
        <f>IF(RES_hh_tes!E16=0,"",RES_hh_tes!E16/RES_hh_fec!E16)</f>
        <v>2.2870503320141102</v>
      </c>
      <c r="F16" s="78">
        <f>IF(RES_hh_tes!F16=0,"",RES_hh_tes!F16/RES_hh_fec!F16)</f>
        <v>2.4280982352082709</v>
      </c>
      <c r="G16" s="78">
        <f>IF(RES_hh_tes!G16=0,"",RES_hh_tes!G16/RES_hh_fec!G16)</f>
        <v>2.6428195176057576</v>
      </c>
      <c r="H16" s="78">
        <f>IF(RES_hh_tes!H16=0,"",RES_hh_tes!H16/RES_hh_fec!H16)</f>
        <v>2.870810746314485</v>
      </c>
      <c r="I16" s="78">
        <f>IF(RES_hh_tes!I16=0,"",RES_hh_tes!I16/RES_hh_fec!I16)</f>
        <v>3.0058087453998392</v>
      </c>
      <c r="J16" s="78">
        <f>IF(RES_hh_tes!J16=0,"",RES_hh_tes!J16/RES_hh_fec!J16)</f>
        <v>3.0919312839161921</v>
      </c>
      <c r="K16" s="78">
        <f>IF(RES_hh_tes!K16=0,"",RES_hh_tes!K16/RES_hh_fec!K16)</f>
        <v>3.1985563266762775</v>
      </c>
      <c r="L16" s="78">
        <f>IF(RES_hh_tes!L16=0,"",RES_hh_tes!L16/RES_hh_fec!L16)</f>
        <v>3.3146414623610898</v>
      </c>
      <c r="M16" s="78">
        <f>IF(RES_hh_tes!M16=0,"",RES_hh_tes!M16/RES_hh_fec!M16)</f>
        <v>3.4217340411645316</v>
      </c>
      <c r="N16" s="78">
        <f>IF(RES_hh_tes!N16=0,"",RES_hh_tes!N16/RES_hh_fec!N16)</f>
        <v>3.574787148504047</v>
      </c>
      <c r="O16" s="78">
        <f>IF(RES_hh_tes!O16=0,"",RES_hh_tes!O16/RES_hh_fec!O16)</f>
        <v>3.7798649934926161</v>
      </c>
      <c r="P16" s="78">
        <f>IF(RES_hh_tes!P16=0,"",RES_hh_tes!P16/RES_hh_fec!P16)</f>
        <v>3.9639504418267091</v>
      </c>
      <c r="Q16" s="78">
        <f>IF(RES_hh_tes!Q16=0,"",RES_hh_tes!Q16/RES_hh_fec!Q16)</f>
        <v>4.1059433856496597</v>
      </c>
      <c r="R16" s="78">
        <f>IF(RES_hh_tes!R16=0,"",RES_hh_tes!R16/RES_hh_fec!R16)</f>
        <v>4.2389593022940604</v>
      </c>
      <c r="S16" s="78">
        <f>IF(RES_hh_tes!S16=0,"",RES_hh_tes!S16/RES_hh_fec!S16)</f>
        <v>4.3534097155724938</v>
      </c>
      <c r="T16" s="78">
        <f>IF(RES_hh_tes!T16=0,"",RES_hh_tes!T16/RES_hh_fec!T16)</f>
        <v>4.4510785868923746</v>
      </c>
      <c r="U16" s="78">
        <f>IF(RES_hh_tes!U16=0,"",RES_hh_tes!U16/RES_hh_fec!U16)</f>
        <v>4.5463918646138284</v>
      </c>
      <c r="V16" s="78">
        <f>IF(RES_hh_tes!V16=0,"",RES_hh_tes!V16/RES_hh_fec!V16)</f>
        <v>4.6118757671168771</v>
      </c>
      <c r="W16" s="78">
        <f>IF(RES_hh_tes!W16=0,"",RES_hh_tes!W16/RES_hh_fec!W16)</f>
        <v>4.6528692037907318</v>
      </c>
      <c r="X16" s="78">
        <f>IF(RES_hh_tes!X16=0,"",RES_hh_tes!X16/RES_hh_fec!X16)</f>
        <v>4.6801815468489476</v>
      </c>
      <c r="Y16" s="78">
        <f>IF(RES_hh_tes!Y16=0,"",RES_hh_tes!Y16/RES_hh_fec!Y16)</f>
        <v>4.7053330711736949</v>
      </c>
      <c r="DA16" s="89" t="s">
        <v>431</v>
      </c>
    </row>
    <row r="17" spans="1:105" ht="12.95" customHeight="1" x14ac:dyDescent="0.25">
      <c r="A17" s="68" t="s">
        <v>55</v>
      </c>
      <c r="B17" s="70">
        <f>IF(RES_hh_tes!B17=0,"",RES_hh_tes!B17/RES_hh_fec!B17)</f>
        <v>0.5956152475506914</v>
      </c>
      <c r="C17" s="70">
        <f>IF(RES_hh_tes!C17=0,"",RES_hh_tes!C17/RES_hh_fec!C17)</f>
        <v>0.5976987577129419</v>
      </c>
      <c r="D17" s="70">
        <f>IF(RES_hh_tes!D17=0,"",RES_hh_tes!D17/RES_hh_fec!D17)</f>
        <v>0.60162835615303423</v>
      </c>
      <c r="E17" s="70">
        <f>IF(RES_hh_tes!E17=0,"",RES_hh_tes!E17/RES_hh_fec!E17)</f>
        <v>0.60471390570183037</v>
      </c>
      <c r="F17" s="70">
        <f>IF(RES_hh_tes!F17=0,"",RES_hh_tes!F17/RES_hh_fec!F17)</f>
        <v>0.60406821007934264</v>
      </c>
      <c r="G17" s="70">
        <f>IF(RES_hh_tes!G17=0,"",RES_hh_tes!G17/RES_hh_fec!G17)</f>
        <v>0.60768364471769232</v>
      </c>
      <c r="H17" s="70">
        <f>IF(RES_hh_tes!H17=0,"",RES_hh_tes!H17/RES_hh_fec!H17)</f>
        <v>0.61173706104235659</v>
      </c>
      <c r="I17" s="70">
        <f>IF(RES_hh_tes!I17=0,"",RES_hh_tes!I17/RES_hh_fec!I17)</f>
        <v>0.61739287954122557</v>
      </c>
      <c r="J17" s="70">
        <f>IF(RES_hh_tes!J17=0,"",RES_hh_tes!J17/RES_hh_fec!J17)</f>
        <v>0.61710956689439811</v>
      </c>
      <c r="K17" s="70">
        <f>IF(RES_hh_tes!K17=0,"",RES_hh_tes!K17/RES_hh_fec!K17)</f>
        <v>0.6239543613851819</v>
      </c>
      <c r="L17" s="70">
        <f>IF(RES_hh_tes!L17=0,"",RES_hh_tes!L17/RES_hh_fec!L17)</f>
        <v>0.62945235286739887</v>
      </c>
      <c r="M17" s="70">
        <f>IF(RES_hh_tes!M17=0,"",RES_hh_tes!M17/RES_hh_fec!M17)</f>
        <v>0.63546346167288015</v>
      </c>
      <c r="N17" s="70">
        <f>IF(RES_hh_tes!N17=0,"",RES_hh_tes!N17/RES_hh_fec!N17)</f>
        <v>0.64397312824406461</v>
      </c>
      <c r="O17" s="70">
        <f>IF(RES_hh_tes!O17=0,"",RES_hh_tes!O17/RES_hh_fec!O17)</f>
        <v>0.65383184424344654</v>
      </c>
      <c r="P17" s="70">
        <f>IF(RES_hh_tes!P17=0,"",RES_hh_tes!P17/RES_hh_fec!P17)</f>
        <v>0.65891145513644744</v>
      </c>
      <c r="Q17" s="70">
        <f>IF(RES_hh_tes!Q17=0,"",RES_hh_tes!Q17/RES_hh_fec!Q17)</f>
        <v>0.66631534278517557</v>
      </c>
      <c r="R17" s="70">
        <f>IF(RES_hh_tes!R17=0,"",RES_hh_tes!R17/RES_hh_fec!R17)</f>
        <v>0.67636170287253972</v>
      </c>
      <c r="S17" s="70">
        <f>IF(RES_hh_tes!S17=0,"",RES_hh_tes!S17/RES_hh_fec!S17)</f>
        <v>0.6892681149953801</v>
      </c>
      <c r="T17" s="70">
        <f>IF(RES_hh_tes!T17=0,"",RES_hh_tes!T17/RES_hh_fec!T17)</f>
        <v>0.70367906569391581</v>
      </c>
      <c r="U17" s="70">
        <f>IF(RES_hh_tes!U17=0,"",RES_hh_tes!U17/RES_hh_fec!U17)</f>
        <v>0.71776275557962632</v>
      </c>
      <c r="V17" s="70">
        <f>IF(RES_hh_tes!V17=0,"",RES_hh_tes!V17/RES_hh_fec!V17)</f>
        <v>0.73247394711259539</v>
      </c>
      <c r="W17" s="70">
        <f>IF(RES_hh_tes!W17=0,"",RES_hh_tes!W17/RES_hh_fec!W17)</f>
        <v>0.74505508074380256</v>
      </c>
      <c r="X17" s="70">
        <f>IF(RES_hh_tes!X17=0,"",RES_hh_tes!X17/RES_hh_fec!X17)</f>
        <v>0.75842635927812152</v>
      </c>
      <c r="Y17" s="70">
        <f>IF(RES_hh_tes!Y17=0,"",RES_hh_tes!Y17/RES_hh_fec!Y17)</f>
        <v>0.7699605841970163</v>
      </c>
      <c r="DA17" s="88" t="s">
        <v>293</v>
      </c>
    </row>
    <row r="18" spans="1:105" ht="12" customHeight="1" x14ac:dyDescent="0.25">
      <c r="A18" s="28" t="s">
        <v>51</v>
      </c>
      <c r="B18" s="78">
        <f>IF(RES_hh_tes!B18=0,"",RES_hh_tes!B18/RES_hh_fec!B18)</f>
        <v>0.57725495982235497</v>
      </c>
      <c r="C18" s="78">
        <f>IF(RES_hh_tes!C18=0,"",RES_hh_tes!C18/RES_hh_fec!C18)</f>
        <v>0.58136568172294389</v>
      </c>
      <c r="D18" s="78">
        <f>IF(RES_hh_tes!D18=0,"",RES_hh_tes!D18/RES_hh_fec!D18)</f>
        <v>0.58299630112414957</v>
      </c>
      <c r="E18" s="78">
        <f>IF(RES_hh_tes!E18=0,"",RES_hh_tes!E18/RES_hh_fec!E18)</f>
        <v>0.58411460759828382</v>
      </c>
      <c r="F18" s="78">
        <f>IF(RES_hh_tes!F18=0,"",RES_hh_tes!F18/RES_hh_fec!F18)</f>
        <v>0.58924614084583338</v>
      </c>
      <c r="G18" s="78">
        <f>IF(RES_hh_tes!G18=0,"",RES_hh_tes!G18/RES_hh_fec!G18)</f>
        <v>0.59316459270085331</v>
      </c>
      <c r="H18" s="78">
        <f>IF(RES_hh_tes!H18=0,"",RES_hh_tes!H18/RES_hh_fec!H18)</f>
        <v>0.60063350284579353</v>
      </c>
      <c r="I18" s="78">
        <f>IF(RES_hh_tes!I18=0,"",RES_hh_tes!I18/RES_hh_fec!I18)</f>
        <v>0.61083727436978796</v>
      </c>
      <c r="J18" s="78">
        <f>IF(RES_hh_tes!J18=0,"",RES_hh_tes!J18/RES_hh_fec!J18)</f>
        <v>0.61825419180145391</v>
      </c>
      <c r="K18" s="78">
        <f>IF(RES_hh_tes!K18=0,"",RES_hh_tes!K18/RES_hh_fec!K18)</f>
        <v>0.62369451075828453</v>
      </c>
      <c r="L18" s="78">
        <f>IF(RES_hh_tes!L18=0,"",RES_hh_tes!L18/RES_hh_fec!L18)</f>
        <v>0.63018641092542516</v>
      </c>
      <c r="M18" s="78">
        <f>IF(RES_hh_tes!M18=0,"",RES_hh_tes!M18/RES_hh_fec!M18)</f>
        <v>0.63739236012185507</v>
      </c>
      <c r="N18" s="78">
        <f>IF(RES_hh_tes!N18=0,"",RES_hh_tes!N18/RES_hh_fec!N18)</f>
        <v>0.64449273204655921</v>
      </c>
      <c r="O18" s="78">
        <f>IF(RES_hh_tes!O18=0,"",RES_hh_tes!O18/RES_hh_fec!O18)</f>
        <v>0.65243073547555952</v>
      </c>
      <c r="P18" s="78">
        <f>IF(RES_hh_tes!P18=0,"",RES_hh_tes!P18/RES_hh_fec!P18)</f>
        <v>0.65267492890488776</v>
      </c>
      <c r="Q18" s="78">
        <f>IF(RES_hh_tes!Q18=0,"",RES_hh_tes!Q18/RES_hh_fec!Q18)</f>
        <v>0.65311345018421174</v>
      </c>
      <c r="R18" s="78">
        <f>IF(RES_hh_tes!R18=0,"",RES_hh_tes!R18/RES_hh_fec!R18)</f>
        <v>0.65429174898763443</v>
      </c>
      <c r="S18" s="78">
        <f>IF(RES_hh_tes!S18=0,"",RES_hh_tes!S18/RES_hh_fec!S18)</f>
        <v>0.66144361685292741</v>
      </c>
      <c r="T18" s="78">
        <f>IF(RES_hh_tes!T18=0,"",RES_hh_tes!T18/RES_hh_fec!T18)</f>
        <v>0.66852765032400063</v>
      </c>
      <c r="U18" s="78">
        <f>IF(RES_hh_tes!U18=0,"",RES_hh_tes!U18/RES_hh_fec!U18)</f>
        <v>0.67894025006127312</v>
      </c>
      <c r="V18" s="78">
        <f>IF(RES_hh_tes!V18=0,"",RES_hh_tes!V18/RES_hh_fec!V18)</f>
        <v>0.68730397444834934</v>
      </c>
      <c r="W18" s="78">
        <f>IF(RES_hh_tes!W18=0,"",RES_hh_tes!W18/RES_hh_fec!W18)</f>
        <v>0.69002878174986448</v>
      </c>
      <c r="X18" s="78">
        <f>IF(RES_hh_tes!X18=0,"",RES_hh_tes!X18/RES_hh_fec!X18)</f>
        <v>0.71681290458605718</v>
      </c>
      <c r="Y18" s="78">
        <f>IF(RES_hh_tes!Y18=0,"",RES_hh_tes!Y18/RES_hh_fec!Y18)</f>
        <v>0.73997533373699209</v>
      </c>
      <c r="DA18" s="89" t="s">
        <v>432</v>
      </c>
    </row>
    <row r="19" spans="1:105" s="2" customFormat="1" ht="12" customHeight="1" x14ac:dyDescent="0.25">
      <c r="A19" s="28" t="s">
        <v>74</v>
      </c>
      <c r="B19" s="78">
        <f>IF(RES_hh_tes!B19=0,"",RES_hh_tes!B19/RES_hh_fec!B19)</f>
        <v>0.57722202818773249</v>
      </c>
      <c r="C19" s="78">
        <f>IF(RES_hh_tes!C19=0,"",RES_hh_tes!C19/RES_hh_fec!C19)</f>
        <v>0.58084396027871799</v>
      </c>
      <c r="D19" s="78">
        <f>IF(RES_hh_tes!D19=0,"",RES_hh_tes!D19/RES_hh_fec!D19)</f>
        <v>0.58484892880469319</v>
      </c>
      <c r="E19" s="78">
        <f>IF(RES_hh_tes!E19=0,"",RES_hh_tes!E19/RES_hh_fec!E19)</f>
        <v>0.58908368458722415</v>
      </c>
      <c r="F19" s="78">
        <f>IF(RES_hh_tes!F19=0,"",RES_hh_tes!F19/RES_hh_fec!F19)</f>
        <v>0.59606191587983826</v>
      </c>
      <c r="G19" s="78">
        <f>IF(RES_hh_tes!G19=0,"",RES_hh_tes!G19/RES_hh_fec!G19)</f>
        <v>0.6011452825091077</v>
      </c>
      <c r="H19" s="78">
        <f>IF(RES_hh_tes!H19=0,"",RES_hh_tes!H19/RES_hh_fec!H19)</f>
        <v>0.60425208243500461</v>
      </c>
      <c r="I19" s="78">
        <f>IF(RES_hh_tes!I19=0,"",RES_hh_tes!I19/RES_hh_fec!I19)</f>
        <v>0.60678626423399418</v>
      </c>
      <c r="J19" s="78">
        <f>IF(RES_hh_tes!J19=0,"",RES_hh_tes!J19/RES_hh_fec!J19)</f>
        <v>0.6078845992531301</v>
      </c>
      <c r="K19" s="78">
        <f>IF(RES_hh_tes!K19=0,"",RES_hh_tes!K19/RES_hh_fec!K19)</f>
        <v>0.61041300107588692</v>
      </c>
      <c r="L19" s="78">
        <f>IF(RES_hh_tes!L19=0,"",RES_hh_tes!L19/RES_hh_fec!L19)</f>
        <v>0.61388240320403109</v>
      </c>
      <c r="M19" s="78">
        <f>IF(RES_hh_tes!M19=0,"",RES_hh_tes!M19/RES_hh_fec!M19)</f>
        <v>0.61930408545711058</v>
      </c>
      <c r="N19" s="78">
        <f>IF(RES_hh_tes!N19=0,"",RES_hh_tes!N19/RES_hh_fec!N19)</f>
        <v>0.6278940603804869</v>
      </c>
      <c r="O19" s="78">
        <f>IF(RES_hh_tes!O19=0,"",RES_hh_tes!O19/RES_hh_fec!O19)</f>
        <v>0.63783364981339552</v>
      </c>
      <c r="P19" s="78">
        <f>IF(RES_hh_tes!P19=0,"",RES_hh_tes!P19/RES_hh_fec!P19)</f>
        <v>0.64830647878424641</v>
      </c>
      <c r="Q19" s="78">
        <f>IF(RES_hh_tes!Q19=0,"",RES_hh_tes!Q19/RES_hh_fec!Q19)</f>
        <v>0.66079869929555202</v>
      </c>
      <c r="R19" s="78">
        <f>IF(RES_hh_tes!R19=0,"",RES_hh_tes!R19/RES_hh_fec!R19)</f>
        <v>0.67589955961652715</v>
      </c>
      <c r="S19" s="78">
        <f>IF(RES_hh_tes!S19=0,"",RES_hh_tes!S19/RES_hh_fec!S19)</f>
        <v>0.69262166590386376</v>
      </c>
      <c r="T19" s="78">
        <f>IF(RES_hh_tes!T19=0,"",RES_hh_tes!T19/RES_hh_fec!T19)</f>
        <v>0.71197847258946489</v>
      </c>
      <c r="U19" s="78">
        <f>IF(RES_hh_tes!U19=0,"",RES_hh_tes!U19/RES_hh_fec!U19)</f>
        <v>0.73324489495191125</v>
      </c>
      <c r="V19" s="78">
        <f>IF(RES_hh_tes!V19=0,"",RES_hh_tes!V19/RES_hh_fec!V19)</f>
        <v>0.75322731853847891</v>
      </c>
      <c r="W19" s="78">
        <f>IF(RES_hh_tes!W19=0,"",RES_hh_tes!W19/RES_hh_fec!W19)</f>
        <v>0.76849226116239433</v>
      </c>
      <c r="X19" s="78">
        <f>IF(RES_hh_tes!X19=0,"",RES_hh_tes!X19/RES_hh_fec!X19)</f>
        <v>0.78004538590773231</v>
      </c>
      <c r="Y19" s="78">
        <f>IF(RES_hh_tes!Y19=0,"",RES_hh_tes!Y19/RES_hh_fec!Y19)</f>
        <v>0.78661833183616059</v>
      </c>
      <c r="DA19" s="89" t="s">
        <v>433</v>
      </c>
    </row>
    <row r="20" spans="1:105" ht="12" customHeight="1" x14ac:dyDescent="0.25">
      <c r="A20" s="28" t="s">
        <v>200</v>
      </c>
      <c r="B20" s="78">
        <f>IF(RES_hh_tes!B20=0,"",RES_hh_tes!B20/RES_hh_fec!B20)</f>
        <v>0.52018859262093986</v>
      </c>
      <c r="C20" s="78">
        <f>IF(RES_hh_tes!C20=0,"",RES_hh_tes!C20/RES_hh_fec!C20)</f>
        <v>0.52159385943583914</v>
      </c>
      <c r="D20" s="78">
        <f>IF(RES_hh_tes!D20=0,"",RES_hh_tes!D20/RES_hh_fec!D20)</f>
        <v>0.52421334714170764</v>
      </c>
      <c r="E20" s="78">
        <f>IF(RES_hh_tes!E20=0,"",RES_hh_tes!E20/RES_hh_fec!E20)</f>
        <v>0.52762210263928233</v>
      </c>
      <c r="F20" s="78">
        <f>IF(RES_hh_tes!F20=0,"",RES_hh_tes!F20/RES_hh_fec!F20)</f>
        <v>0.53111842011235066</v>
      </c>
      <c r="G20" s="78">
        <f>IF(RES_hh_tes!G20=0,"",RES_hh_tes!G20/RES_hh_fec!G20)</f>
        <v>0.53399104558107724</v>
      </c>
      <c r="H20" s="78">
        <f>IF(RES_hh_tes!H20=0,"",RES_hh_tes!H20/RES_hh_fec!H20)</f>
        <v>0.53637751480708451</v>
      </c>
      <c r="I20" s="78">
        <f>IF(RES_hh_tes!I20=0,"",RES_hh_tes!I20/RES_hh_fec!I20)</f>
        <v>0.53865859653967407</v>
      </c>
      <c r="J20" s="78">
        <f>IF(RES_hh_tes!J20=0,"",RES_hh_tes!J20/RES_hh_fec!J20)</f>
        <v>0.54307770745023809</v>
      </c>
      <c r="K20" s="78">
        <f>IF(RES_hh_tes!K20=0,"",RES_hh_tes!K20/RES_hh_fec!K20)</f>
        <v>0.54694715526618776</v>
      </c>
      <c r="L20" s="78">
        <f>IF(RES_hh_tes!L20=0,"",RES_hh_tes!L20/RES_hh_fec!L20)</f>
        <v>0.55189690830500526</v>
      </c>
      <c r="M20" s="78">
        <f>IF(RES_hh_tes!M20=0,"",RES_hh_tes!M20/RES_hh_fec!M20)</f>
        <v>0.55863531636448227</v>
      </c>
      <c r="N20" s="78">
        <f>IF(RES_hh_tes!N20=0,"",RES_hh_tes!N20/RES_hh_fec!N20)</f>
        <v>0.56749087490906935</v>
      </c>
      <c r="O20" s="78">
        <f>IF(RES_hh_tes!O20=0,"",RES_hh_tes!O20/RES_hh_fec!O20)</f>
        <v>0.57933075831616532</v>
      </c>
      <c r="P20" s="78">
        <f>IF(RES_hh_tes!P20=0,"",RES_hh_tes!P20/RES_hh_fec!P20)</f>
        <v>0.58365369185851868</v>
      </c>
      <c r="Q20" s="78">
        <f>IF(RES_hh_tes!Q20=0,"",RES_hh_tes!Q20/RES_hh_fec!Q20)</f>
        <v>0.58862252208193755</v>
      </c>
      <c r="R20" s="78">
        <f>IF(RES_hh_tes!R20=0,"",RES_hh_tes!R20/RES_hh_fec!R20)</f>
        <v>0.59613343284776443</v>
      </c>
      <c r="S20" s="78">
        <f>IF(RES_hh_tes!S20=0,"",RES_hh_tes!S20/RES_hh_fec!S20)</f>
        <v>0.60778709866280245</v>
      </c>
      <c r="T20" s="78">
        <f>IF(RES_hh_tes!T20=0,"",RES_hh_tes!T20/RES_hh_fec!T20)</f>
        <v>0.62354750847624751</v>
      </c>
      <c r="U20" s="78">
        <f>IF(RES_hh_tes!U20=0,"",RES_hh_tes!U20/RES_hh_fec!U20)</f>
        <v>0.64198032375020642</v>
      </c>
      <c r="V20" s="78">
        <f>IF(RES_hh_tes!V20=0,"",RES_hh_tes!V20/RES_hh_fec!V20)</f>
        <v>0.66125055221451379</v>
      </c>
      <c r="W20" s="78">
        <f>IF(RES_hh_tes!W20=0,"",RES_hh_tes!W20/RES_hh_fec!W20)</f>
        <v>0.6815402639975302</v>
      </c>
      <c r="X20" s="78">
        <f>IF(RES_hh_tes!X20=0,"",RES_hh_tes!X20/RES_hh_fec!X20)</f>
        <v>0.70060169144677753</v>
      </c>
      <c r="Y20" s="78">
        <f>IF(RES_hh_tes!Y20=0,"",RES_hh_tes!Y20/RES_hh_fec!Y20)</f>
        <v>0.71703113153382847</v>
      </c>
      <c r="DA20" s="89" t="s">
        <v>434</v>
      </c>
    </row>
    <row r="21" spans="1:105" ht="12" customHeight="1" x14ac:dyDescent="0.25">
      <c r="A21" s="28" t="s">
        <v>189</v>
      </c>
      <c r="B21" s="78">
        <f>IF(RES_hh_tes!B21=0,"",RES_hh_tes!B21/RES_hh_fec!B21)</f>
        <v>0.53867284838090723</v>
      </c>
      <c r="C21" s="78">
        <f>IF(RES_hh_tes!C21=0,"",RES_hh_tes!C21/RES_hh_fec!C21)</f>
        <v>0.5440804809901737</v>
      </c>
      <c r="D21" s="78">
        <f>IF(RES_hh_tes!D21=0,"",RES_hh_tes!D21/RES_hh_fec!D21)</f>
        <v>0.54976490956386059</v>
      </c>
      <c r="E21" s="78">
        <f>IF(RES_hh_tes!E21=0,"",RES_hh_tes!E21/RES_hh_fec!E21)</f>
        <v>0.55585765565701006</v>
      </c>
      <c r="F21" s="78">
        <f>IF(RES_hh_tes!F21=0,"",RES_hh_tes!F21/RES_hh_fec!F21)</f>
        <v>0.56304044891232541</v>
      </c>
      <c r="G21" s="78">
        <f>IF(RES_hh_tes!G21=0,"",RES_hh_tes!G21/RES_hh_fec!G21)</f>
        <v>0.56987461158846364</v>
      </c>
      <c r="H21" s="78">
        <f>IF(RES_hh_tes!H21=0,"",RES_hh_tes!H21/RES_hh_fec!H21)</f>
        <v>0.57763456151631887</v>
      </c>
      <c r="I21" s="78">
        <f>IF(RES_hh_tes!I21=0,"",RES_hh_tes!I21/RES_hh_fec!I21)</f>
        <v>0.58586897706392982</v>
      </c>
      <c r="J21" s="78">
        <f>IF(RES_hh_tes!J21=0,"",RES_hh_tes!J21/RES_hh_fec!J21)</f>
        <v>0.59596436626906968</v>
      </c>
      <c r="K21" s="78">
        <f>IF(RES_hh_tes!K21=0,"",RES_hh_tes!K21/RES_hh_fec!K21)</f>
        <v>0.60547486268770578</v>
      </c>
      <c r="L21" s="78">
        <f>IF(RES_hh_tes!L21=0,"",RES_hh_tes!L21/RES_hh_fec!L21)</f>
        <v>0.61416222240252138</v>
      </c>
      <c r="M21" s="78">
        <f>IF(RES_hh_tes!M21=0,"",RES_hh_tes!M21/RES_hh_fec!M21)</f>
        <v>0.62344418425431902</v>
      </c>
      <c r="N21" s="78">
        <f>IF(RES_hh_tes!N21=0,"",RES_hh_tes!N21/RES_hh_fec!N21)</f>
        <v>0.63338613998148674</v>
      </c>
      <c r="O21" s="78">
        <f>IF(RES_hh_tes!O21=0,"",RES_hh_tes!O21/RES_hh_fec!O21)</f>
        <v>0.64250309465097533</v>
      </c>
      <c r="P21" s="78">
        <f>IF(RES_hh_tes!P21=0,"",RES_hh_tes!P21/RES_hh_fec!P21)</f>
        <v>0.64702702337565565</v>
      </c>
      <c r="Q21" s="78">
        <f>IF(RES_hh_tes!Q21=0,"",RES_hh_tes!Q21/RES_hh_fec!Q21)</f>
        <v>0.65497725794394235</v>
      </c>
      <c r="R21" s="78">
        <f>IF(RES_hh_tes!R21=0,"",RES_hh_tes!R21/RES_hh_fec!R21)</f>
        <v>0.66649544775238334</v>
      </c>
      <c r="S21" s="78">
        <f>IF(RES_hh_tes!S21=0,"",RES_hh_tes!S21/RES_hh_fec!S21)</f>
        <v>0.68074023682654217</v>
      </c>
      <c r="T21" s="78">
        <f>IF(RES_hh_tes!T21=0,"",RES_hh_tes!T21/RES_hh_fec!T21)</f>
        <v>0.69533192170456204</v>
      </c>
      <c r="U21" s="78">
        <f>IF(RES_hh_tes!U21=0,"",RES_hh_tes!U21/RES_hh_fec!U21)</f>
        <v>0.71023398804571436</v>
      </c>
      <c r="V21" s="78">
        <f>IF(RES_hh_tes!V21=0,"",RES_hh_tes!V21/RES_hh_fec!V21)</f>
        <v>0.72417724480512236</v>
      </c>
      <c r="W21" s="78">
        <f>IF(RES_hh_tes!W21=0,"",RES_hh_tes!W21/RES_hh_fec!W21)</f>
        <v>0.73894872492655728</v>
      </c>
      <c r="X21" s="78">
        <f>IF(RES_hh_tes!X21=0,"",RES_hh_tes!X21/RES_hh_fec!X21)</f>
        <v>0.75123141708833641</v>
      </c>
      <c r="Y21" s="78">
        <f>IF(RES_hh_tes!Y21=0,"",RES_hh_tes!Y21/RES_hh_fec!Y21)</f>
        <v>0.76385589582832314</v>
      </c>
      <c r="DA21" s="89" t="s">
        <v>435</v>
      </c>
    </row>
    <row r="22" spans="1:105" ht="12" customHeight="1" x14ac:dyDescent="0.25">
      <c r="A22" s="28" t="s">
        <v>202</v>
      </c>
      <c r="B22" s="78">
        <f>IF(RES_hh_tes!B22=0,"",RES_hh_tes!B22/RES_hh_fec!B22)</f>
        <v>0.4707349862454252</v>
      </c>
      <c r="C22" s="78">
        <f>IF(RES_hh_tes!C22=0,"",RES_hh_tes!C22/RES_hh_fec!C22)</f>
        <v>0.48331812250648687</v>
      </c>
      <c r="D22" s="78">
        <f>IF(RES_hh_tes!D22=0,"",RES_hh_tes!D22/RES_hh_fec!D22)</f>
        <v>0.50405712103239098</v>
      </c>
      <c r="E22" s="78">
        <f>IF(RES_hh_tes!E22=0,"",RES_hh_tes!E22/RES_hh_fec!E22)</f>
        <v>0.52855354450080638</v>
      </c>
      <c r="F22" s="78">
        <f>IF(RES_hh_tes!F22=0,"",RES_hh_tes!F22/RES_hh_fec!F22)</f>
        <v>0.55239746148259905</v>
      </c>
      <c r="G22" s="78">
        <f>IF(RES_hh_tes!G22=0,"",RES_hh_tes!G22/RES_hh_fec!G22)</f>
        <v>0.5807080050182869</v>
      </c>
      <c r="H22" s="78">
        <f>IF(RES_hh_tes!H22=0,"",RES_hh_tes!H22/RES_hh_fec!H22)</f>
        <v>0.60709974171380743</v>
      </c>
      <c r="I22" s="78">
        <f>IF(RES_hh_tes!I22=0,"",RES_hh_tes!I22/RES_hh_fec!I22)</f>
        <v>0.63237850672899221</v>
      </c>
      <c r="J22" s="78">
        <f>IF(RES_hh_tes!J22=0,"",RES_hh_tes!J22/RES_hh_fec!J22)</f>
        <v>0.65102097165119777</v>
      </c>
      <c r="K22" s="78">
        <f>IF(RES_hh_tes!K22=0,"",RES_hh_tes!K22/RES_hh_fec!K22)</f>
        <v>0.66494774187393957</v>
      </c>
      <c r="L22" s="78">
        <f>IF(RES_hh_tes!L22=0,"",RES_hh_tes!L22/RES_hh_fec!L22)</f>
        <v>0.67787287074648506</v>
      </c>
      <c r="M22" s="78">
        <f>IF(RES_hh_tes!M22=0,"",RES_hh_tes!M22/RES_hh_fec!M22)</f>
        <v>0.68843667614060977</v>
      </c>
      <c r="N22" s="78">
        <f>IF(RES_hh_tes!N22=0,"",RES_hh_tes!N22/RES_hh_fec!N22)</f>
        <v>0.69952493608856403</v>
      </c>
      <c r="O22" s="78">
        <f>IF(RES_hh_tes!O22=0,"",RES_hh_tes!O22/RES_hh_fec!O22)</f>
        <v>0.70981408872823837</v>
      </c>
      <c r="P22" s="78">
        <f>IF(RES_hh_tes!P22=0,"",RES_hh_tes!P22/RES_hh_fec!P22)</f>
        <v>0.71223365419742468</v>
      </c>
      <c r="Q22" s="78">
        <f>IF(RES_hh_tes!Q22=0,"",RES_hh_tes!Q22/RES_hh_fec!Q22)</f>
        <v>0.71732235718115234</v>
      </c>
      <c r="R22" s="78">
        <f>IF(RES_hh_tes!R22=0,"",RES_hh_tes!R22/RES_hh_fec!R22)</f>
        <v>0.72672685484283317</v>
      </c>
      <c r="S22" s="78">
        <f>IF(RES_hh_tes!S22=0,"",RES_hh_tes!S22/RES_hh_fec!S22)</f>
        <v>0.74099869597973156</v>
      </c>
      <c r="T22" s="78">
        <f>IF(RES_hh_tes!T22=0,"",RES_hh_tes!T22/RES_hh_fec!T22)</f>
        <v>0.75397327252757973</v>
      </c>
      <c r="U22" s="78">
        <f>IF(RES_hh_tes!U22=0,"",RES_hh_tes!U22/RES_hh_fec!U22)</f>
        <v>0.76690851964411677</v>
      </c>
      <c r="V22" s="78">
        <f>IF(RES_hh_tes!V22=0,"",RES_hh_tes!V22/RES_hh_fec!V22)</f>
        <v>0.78884537122809073</v>
      </c>
      <c r="W22" s="78">
        <f>IF(RES_hh_tes!W22=0,"",RES_hh_tes!W22/RES_hh_fec!W22)</f>
        <v>0.80578595776819151</v>
      </c>
      <c r="X22" s="78">
        <f>IF(RES_hh_tes!X22=0,"",RES_hh_tes!X22/RES_hh_fec!X22)</f>
        <v>0.83896736966645358</v>
      </c>
      <c r="Y22" s="78">
        <f>IF(RES_hh_tes!Y22=0,"",RES_hh_tes!Y22/RES_hh_fec!Y22)</f>
        <v>0.84910303766470907</v>
      </c>
      <c r="DA22" s="89" t="s">
        <v>436</v>
      </c>
    </row>
    <row r="23" spans="1:105" ht="12" customHeight="1" x14ac:dyDescent="0.25">
      <c r="A23" s="28" t="s">
        <v>197</v>
      </c>
      <c r="B23" s="78" t="str">
        <f>IF(RES_hh_tes!B23=0,"",RES_hh_tes!B23/RES_hh_fec!B23)</f>
        <v/>
      </c>
      <c r="C23" s="78" t="str">
        <f>IF(RES_hh_tes!C23=0,"",RES_hh_tes!C23/RES_hh_fec!C23)</f>
        <v/>
      </c>
      <c r="D23" s="78" t="str">
        <f>IF(RES_hh_tes!D23=0,"",RES_hh_tes!D23/RES_hh_fec!D23)</f>
        <v/>
      </c>
      <c r="E23" s="78" t="str">
        <f>IF(RES_hh_tes!E23=0,"",RES_hh_tes!E23/RES_hh_fec!E23)</f>
        <v/>
      </c>
      <c r="F23" s="78" t="str">
        <f>IF(RES_hh_tes!F23=0,"",RES_hh_tes!F23/RES_hh_fec!F23)</f>
        <v/>
      </c>
      <c r="G23" s="78" t="str">
        <f>IF(RES_hh_tes!G23=0,"",RES_hh_tes!G23/RES_hh_fec!G23)</f>
        <v/>
      </c>
      <c r="H23" s="78" t="str">
        <f>IF(RES_hh_tes!H23=0,"",RES_hh_tes!H23/RES_hh_fec!H23)</f>
        <v/>
      </c>
      <c r="I23" s="78" t="str">
        <f>IF(RES_hh_tes!I23=0,"",RES_hh_tes!I23/RES_hh_fec!I23)</f>
        <v/>
      </c>
      <c r="J23" s="78" t="str">
        <f>IF(RES_hh_tes!J23=0,"",RES_hh_tes!J23/RES_hh_fec!J23)</f>
        <v/>
      </c>
      <c r="K23" s="78" t="str">
        <f>IF(RES_hh_tes!K23=0,"",RES_hh_tes!K23/RES_hh_fec!K23)</f>
        <v/>
      </c>
      <c r="L23" s="78" t="str">
        <f>IF(RES_hh_tes!L23=0,"",RES_hh_tes!L23/RES_hh_fec!L23)</f>
        <v/>
      </c>
      <c r="M23" s="78" t="str">
        <f>IF(RES_hh_tes!M23=0,"",RES_hh_tes!M23/RES_hh_fec!M23)</f>
        <v/>
      </c>
      <c r="N23" s="78" t="str">
        <f>IF(RES_hh_tes!N23=0,"",RES_hh_tes!N23/RES_hh_fec!N23)</f>
        <v/>
      </c>
      <c r="O23" s="78" t="str">
        <f>IF(RES_hh_tes!O23=0,"",RES_hh_tes!O23/RES_hh_fec!O23)</f>
        <v/>
      </c>
      <c r="P23" s="78" t="str">
        <f>IF(RES_hh_tes!P23=0,"",RES_hh_tes!P23/RES_hh_fec!P23)</f>
        <v/>
      </c>
      <c r="Q23" s="78" t="str">
        <f>IF(RES_hh_tes!Q23=0,"",RES_hh_tes!Q23/RES_hh_fec!Q23)</f>
        <v/>
      </c>
      <c r="R23" s="78" t="str">
        <f>IF(RES_hh_tes!R23=0,"",RES_hh_tes!R23/RES_hh_fec!R23)</f>
        <v/>
      </c>
      <c r="S23" s="78" t="str">
        <f>IF(RES_hh_tes!S23=0,"",RES_hh_tes!S23/RES_hh_fec!S23)</f>
        <v/>
      </c>
      <c r="T23" s="78" t="str">
        <f>IF(RES_hh_tes!T23=0,"",RES_hh_tes!T23/RES_hh_fec!T23)</f>
        <v/>
      </c>
      <c r="U23" s="78" t="str">
        <f>IF(RES_hh_tes!U23=0,"",RES_hh_tes!U23/RES_hh_fec!U23)</f>
        <v/>
      </c>
      <c r="V23" s="78" t="str">
        <f>IF(RES_hh_tes!V23=0,"",RES_hh_tes!V23/RES_hh_fec!V23)</f>
        <v/>
      </c>
      <c r="W23" s="78" t="str">
        <f>IF(RES_hh_tes!W23=0,"",RES_hh_tes!W23/RES_hh_fec!W23)</f>
        <v/>
      </c>
      <c r="X23" s="78" t="str">
        <f>IF(RES_hh_tes!X23=0,"",RES_hh_tes!X23/RES_hh_fec!X23)</f>
        <v/>
      </c>
      <c r="Y23" s="78" t="str">
        <f>IF(RES_hh_tes!Y23=0,"",RES_hh_tes!Y23/RES_hh_fec!Y23)</f>
        <v/>
      </c>
      <c r="DA23" s="89" t="s">
        <v>437</v>
      </c>
    </row>
    <row r="24" spans="1:105" ht="12" customHeight="1" x14ac:dyDescent="0.25">
      <c r="A24" s="28" t="s">
        <v>198</v>
      </c>
      <c r="B24" s="78" t="str">
        <f>IF(RES_hh_tes!B24=0,"",RES_hh_tes!B24/RES_hh_fec!B24)</f>
        <v/>
      </c>
      <c r="C24" s="78" t="str">
        <f>IF(RES_hh_tes!C24=0,"",RES_hh_tes!C24/RES_hh_fec!C24)</f>
        <v/>
      </c>
      <c r="D24" s="78" t="str">
        <f>IF(RES_hh_tes!D24=0,"",RES_hh_tes!D24/RES_hh_fec!D24)</f>
        <v/>
      </c>
      <c r="E24" s="78" t="str">
        <f>IF(RES_hh_tes!E24=0,"",RES_hh_tes!E24/RES_hh_fec!E24)</f>
        <v/>
      </c>
      <c r="F24" s="78" t="str">
        <f>IF(RES_hh_tes!F24=0,"",RES_hh_tes!F24/RES_hh_fec!F24)</f>
        <v/>
      </c>
      <c r="G24" s="78" t="str">
        <f>IF(RES_hh_tes!G24=0,"",RES_hh_tes!G24/RES_hh_fec!G24)</f>
        <v/>
      </c>
      <c r="H24" s="78" t="str">
        <f>IF(RES_hh_tes!H24=0,"",RES_hh_tes!H24/RES_hh_fec!H24)</f>
        <v/>
      </c>
      <c r="I24" s="78" t="str">
        <f>IF(RES_hh_tes!I24=0,"",RES_hh_tes!I24/RES_hh_fec!I24)</f>
        <v/>
      </c>
      <c r="J24" s="78" t="str">
        <f>IF(RES_hh_tes!J24=0,"",RES_hh_tes!J24/RES_hh_fec!J24)</f>
        <v/>
      </c>
      <c r="K24" s="78" t="str">
        <f>IF(RES_hh_tes!K24=0,"",RES_hh_tes!K24/RES_hh_fec!K24)</f>
        <v/>
      </c>
      <c r="L24" s="78" t="str">
        <f>IF(RES_hh_tes!L24=0,"",RES_hh_tes!L24/RES_hh_fec!L24)</f>
        <v/>
      </c>
      <c r="M24" s="78" t="str">
        <f>IF(RES_hh_tes!M24=0,"",RES_hh_tes!M24/RES_hh_fec!M24)</f>
        <v/>
      </c>
      <c r="N24" s="78" t="str">
        <f>IF(RES_hh_tes!N24=0,"",RES_hh_tes!N24/RES_hh_fec!N24)</f>
        <v/>
      </c>
      <c r="O24" s="78" t="str">
        <f>IF(RES_hh_tes!O24=0,"",RES_hh_tes!O24/RES_hh_fec!O24)</f>
        <v/>
      </c>
      <c r="P24" s="78" t="str">
        <f>IF(RES_hh_tes!P24=0,"",RES_hh_tes!P24/RES_hh_fec!P24)</f>
        <v/>
      </c>
      <c r="Q24" s="78" t="str">
        <f>IF(RES_hh_tes!Q24=0,"",RES_hh_tes!Q24/RES_hh_fec!Q24)</f>
        <v/>
      </c>
      <c r="R24" s="78" t="str">
        <f>IF(RES_hh_tes!R24=0,"",RES_hh_tes!R24/RES_hh_fec!R24)</f>
        <v/>
      </c>
      <c r="S24" s="78" t="str">
        <f>IF(RES_hh_tes!S24=0,"",RES_hh_tes!S24/RES_hh_fec!S24)</f>
        <v/>
      </c>
      <c r="T24" s="78" t="str">
        <f>IF(RES_hh_tes!T24=0,"",RES_hh_tes!T24/RES_hh_fec!T24)</f>
        <v/>
      </c>
      <c r="U24" s="78" t="str">
        <f>IF(RES_hh_tes!U24=0,"",RES_hh_tes!U24/RES_hh_fec!U24)</f>
        <v/>
      </c>
      <c r="V24" s="78" t="str">
        <f>IF(RES_hh_tes!V24=0,"",RES_hh_tes!V24/RES_hh_fec!V24)</f>
        <v/>
      </c>
      <c r="W24" s="78" t="str">
        <f>IF(RES_hh_tes!W24=0,"",RES_hh_tes!W24/RES_hh_fec!W24)</f>
        <v/>
      </c>
      <c r="X24" s="78" t="str">
        <f>IF(RES_hh_tes!X24=0,"",RES_hh_tes!X24/RES_hh_fec!X24)</f>
        <v/>
      </c>
      <c r="Y24" s="78" t="str">
        <f>IF(RES_hh_tes!Y24=0,"",RES_hh_tes!Y24/RES_hh_fec!Y24)</f>
        <v/>
      </c>
      <c r="DA24" s="89" t="s">
        <v>438</v>
      </c>
    </row>
    <row r="25" spans="1:105" ht="12" customHeight="1" x14ac:dyDescent="0.25">
      <c r="A25" s="73" t="s">
        <v>53</v>
      </c>
      <c r="B25" s="79">
        <f>IF(RES_hh_tes!B25=0,"",RES_hh_tes!B25/RES_hh_fec!B25)</f>
        <v>0.65118384724683143</v>
      </c>
      <c r="C25" s="79">
        <f>IF(RES_hh_tes!C25=0,"",RES_hh_tes!C25/RES_hh_fec!C25)</f>
        <v>0.65405652688876692</v>
      </c>
      <c r="D25" s="79">
        <f>IF(RES_hh_tes!D25=0,"",RES_hh_tes!D25/RES_hh_fec!D25)</f>
        <v>0.65707881527263168</v>
      </c>
      <c r="E25" s="79">
        <f>IF(RES_hh_tes!E25=0,"",RES_hh_tes!E25/RES_hh_fec!E25)</f>
        <v>0.66022003850604927</v>
      </c>
      <c r="F25" s="79">
        <f>IF(RES_hh_tes!F25=0,"",RES_hh_tes!F25/RES_hh_fec!F25)</f>
        <v>0.66417510729969198</v>
      </c>
      <c r="G25" s="79">
        <f>IF(RES_hh_tes!G25=0,"",RES_hh_tes!G25/RES_hh_fec!G25)</f>
        <v>0.66830327302272519</v>
      </c>
      <c r="H25" s="79">
        <f>IF(RES_hh_tes!H25=0,"",RES_hh_tes!H25/RES_hh_fec!H25)</f>
        <v>0.67243259723558513</v>
      </c>
      <c r="I25" s="79">
        <f>IF(RES_hh_tes!I25=0,"",RES_hh_tes!I25/RES_hh_fec!I25)</f>
        <v>0.67478466398055104</v>
      </c>
      <c r="J25" s="79">
        <f>IF(RES_hh_tes!J25=0,"",RES_hh_tes!J25/RES_hh_fec!J25)</f>
        <v>0.67568678067769339</v>
      </c>
      <c r="K25" s="79">
        <f>IF(RES_hh_tes!K25=0,"",RES_hh_tes!K25/RES_hh_fec!K25)</f>
        <v>0.67692626290179025</v>
      </c>
      <c r="L25" s="79">
        <f>IF(RES_hh_tes!L25=0,"",RES_hh_tes!L25/RES_hh_fec!L25)</f>
        <v>0.67868075539692552</v>
      </c>
      <c r="M25" s="79">
        <f>IF(RES_hh_tes!M25=0,"",RES_hh_tes!M25/RES_hh_fec!M25)</f>
        <v>0.68098937673128335</v>
      </c>
      <c r="N25" s="79">
        <f>IF(RES_hh_tes!N25=0,"",RES_hh_tes!N25/RES_hh_fec!N25)</f>
        <v>0.6845228082858823</v>
      </c>
      <c r="O25" s="79">
        <f>IF(RES_hh_tes!O25=0,"",RES_hh_tes!O25/RES_hh_fec!O25)</f>
        <v>0.68962811874331109</v>
      </c>
      <c r="P25" s="79">
        <f>IF(RES_hh_tes!P25=0,"",RES_hh_tes!P25/RES_hh_fec!P25)</f>
        <v>0.69455927164792253</v>
      </c>
      <c r="Q25" s="79">
        <f>IF(RES_hh_tes!Q25=0,"",RES_hh_tes!Q25/RES_hh_fec!Q25)</f>
        <v>0.70107885454175534</v>
      </c>
      <c r="R25" s="79">
        <f>IF(RES_hh_tes!R25=0,"",RES_hh_tes!R25/RES_hh_fec!R25)</f>
        <v>0.70887885619281576</v>
      </c>
      <c r="S25" s="79">
        <f>IF(RES_hh_tes!S25=0,"",RES_hh_tes!S25/RES_hh_fec!S25)</f>
        <v>0.71772874061899972</v>
      </c>
      <c r="T25" s="79">
        <f>IF(RES_hh_tes!T25=0,"",RES_hh_tes!T25/RES_hh_fec!T25)</f>
        <v>0.72834827274960601</v>
      </c>
      <c r="U25" s="79">
        <f>IF(RES_hh_tes!U25=0,"",RES_hh_tes!U25/RES_hh_fec!U25)</f>
        <v>0.7387711490894</v>
      </c>
      <c r="V25" s="79">
        <f>IF(RES_hh_tes!V25=0,"",RES_hh_tes!V25/RES_hh_fec!V25)</f>
        <v>0.74902574736364103</v>
      </c>
      <c r="W25" s="79">
        <f>IF(RES_hh_tes!W25=0,"",RES_hh_tes!W25/RES_hh_fec!W25)</f>
        <v>0.75741584155481645</v>
      </c>
      <c r="X25" s="79">
        <f>IF(RES_hh_tes!X25=0,"",RES_hh_tes!X25/RES_hh_fec!X25)</f>
        <v>0.76318861260837001</v>
      </c>
      <c r="Y25" s="79">
        <f>IF(RES_hh_tes!Y25=0,"",RES_hh_tes!Y25/RES_hh_fec!Y25)</f>
        <v>0.77220291504214023</v>
      </c>
      <c r="DA25" s="90" t="s">
        <v>439</v>
      </c>
    </row>
    <row r="26" spans="1:105" ht="12" customHeight="1" x14ac:dyDescent="0.25">
      <c r="A26" s="32" t="s">
        <v>52</v>
      </c>
      <c r="B26" s="81">
        <f>IF(RES_hh_tes!B26=0,"",RES_hh_tes!B26/RES_hh_fec!B26)</f>
        <v>0.99999999999999978</v>
      </c>
      <c r="C26" s="81">
        <f>IF(RES_hh_tes!C26=0,"",RES_hh_tes!C26/RES_hh_fec!C26)</f>
        <v>1</v>
      </c>
      <c r="D26" s="81">
        <f>IF(RES_hh_tes!D26=0,"",RES_hh_tes!D26/RES_hh_fec!D26)</f>
        <v>1.0000000000000002</v>
      </c>
      <c r="E26" s="81">
        <f>IF(RES_hh_tes!E26=0,"",RES_hh_tes!E26/RES_hh_fec!E26)</f>
        <v>1.0000000000000002</v>
      </c>
      <c r="F26" s="81">
        <f>IF(RES_hh_tes!F26=0,"",RES_hh_tes!F26/RES_hh_fec!F26)</f>
        <v>1.0000000000000002</v>
      </c>
      <c r="G26" s="81">
        <f>IF(RES_hh_tes!G26=0,"",RES_hh_tes!G26/RES_hh_fec!G26)</f>
        <v>0.99999999999999911</v>
      </c>
      <c r="H26" s="81">
        <f>IF(RES_hh_tes!H26=0,"",RES_hh_tes!H26/RES_hh_fec!H26)</f>
        <v>1.0000000000000013</v>
      </c>
      <c r="I26" s="81">
        <f>IF(RES_hh_tes!I26=0,"",RES_hh_tes!I26/RES_hh_fec!I26)</f>
        <v>1.0000000000000002</v>
      </c>
      <c r="J26" s="81">
        <f>IF(RES_hh_tes!J26=0,"",RES_hh_tes!J26/RES_hh_fec!J26)</f>
        <v>1.0000000000000007</v>
      </c>
      <c r="K26" s="81">
        <f>IF(RES_hh_tes!K26=0,"",RES_hh_tes!K26/RES_hh_fec!K26)</f>
        <v>1.0000000000000009</v>
      </c>
      <c r="L26" s="81">
        <f>IF(RES_hh_tes!L26=0,"",RES_hh_tes!L26/RES_hh_fec!L26)</f>
        <v>0.99999999999999445</v>
      </c>
      <c r="M26" s="81">
        <f>IF(RES_hh_tes!M26=0,"",RES_hh_tes!M26/RES_hh_fec!M26)</f>
        <v>1.0000000000000049</v>
      </c>
      <c r="N26" s="81">
        <f>IF(RES_hh_tes!N26=0,"",RES_hh_tes!N26/RES_hh_fec!N26)</f>
        <v>0.99999999999999767</v>
      </c>
      <c r="O26" s="81">
        <f>IF(RES_hh_tes!O26=0,"",RES_hh_tes!O26/RES_hh_fec!O26)</f>
        <v>0.99999999999999856</v>
      </c>
      <c r="P26" s="81">
        <f>IF(RES_hh_tes!P26=0,"",RES_hh_tes!P26/RES_hh_fec!P26)</f>
        <v>1.0000000000000024</v>
      </c>
      <c r="Q26" s="81">
        <f>IF(RES_hh_tes!Q26=0,"",RES_hh_tes!Q26/RES_hh_fec!Q26)</f>
        <v>0.99999999999999778</v>
      </c>
      <c r="R26" s="81">
        <f>IF(RES_hh_tes!R26=0,"",RES_hh_tes!R26/RES_hh_fec!R26)</f>
        <v>1.0000000000000022</v>
      </c>
      <c r="S26" s="81">
        <f>IF(RES_hh_tes!S26=0,"",RES_hh_tes!S26/RES_hh_fec!S26)</f>
        <v>0.99999999999999811</v>
      </c>
      <c r="T26" s="81">
        <f>IF(RES_hh_tes!T26=0,"",RES_hh_tes!T26/RES_hh_fec!T26)</f>
        <v>0.99999999999999567</v>
      </c>
      <c r="U26" s="81">
        <f>IF(RES_hh_tes!U26=0,"",RES_hh_tes!U26/RES_hh_fec!U26)</f>
        <v>1.0000000000000078</v>
      </c>
      <c r="V26" s="81">
        <f>IF(RES_hh_tes!V26=0,"",RES_hh_tes!V26/RES_hh_fec!V26)</f>
        <v>1.0000000000000056</v>
      </c>
      <c r="W26" s="81">
        <f>IF(RES_hh_tes!W26=0,"",RES_hh_tes!W26/RES_hh_fec!W26)</f>
        <v>0.99999999999999534</v>
      </c>
      <c r="X26" s="81">
        <f>IF(RES_hh_tes!X26=0,"",RES_hh_tes!X26/RES_hh_fec!X26)</f>
        <v>0.999999999999996</v>
      </c>
      <c r="Y26" s="81">
        <f>IF(RES_hh_tes!Y26=0,"",RES_hh_tes!Y26/RES_hh_fec!Y26)</f>
        <v>1.0000000000000078</v>
      </c>
      <c r="DA26" s="92" t="s">
        <v>440</v>
      </c>
    </row>
    <row r="27" spans="1:105" ht="12.95" customHeight="1" x14ac:dyDescent="0.25">
      <c r="A27" s="68" t="s">
        <v>54</v>
      </c>
      <c r="B27" s="70">
        <f>IF(RES_hh_tes!B27=0,"",RES_hh_tes!B27/RES_hh_fec!B27)</f>
        <v>0.70853778504745879</v>
      </c>
      <c r="C27" s="70">
        <f>IF(RES_hh_tes!C27=0,"",RES_hh_tes!C27/RES_hh_fec!C27)</f>
        <v>0.70806647806973333</v>
      </c>
      <c r="D27" s="70">
        <f>IF(RES_hh_tes!D27=0,"",RES_hh_tes!D27/RES_hh_fec!D27)</f>
        <v>0.70898840100949567</v>
      </c>
      <c r="E27" s="70">
        <f>IF(RES_hh_tes!E27=0,"",RES_hh_tes!E27/RES_hh_fec!E27)</f>
        <v>0.71092271358445225</v>
      </c>
      <c r="F27" s="70">
        <f>IF(RES_hh_tes!F27=0,"",RES_hh_tes!F27/RES_hh_fec!F27)</f>
        <v>0.70921705592255091</v>
      </c>
      <c r="G27" s="70">
        <f>IF(RES_hh_tes!G27=0,"",RES_hh_tes!G27/RES_hh_fec!G27)</f>
        <v>0.71130406654594602</v>
      </c>
      <c r="H27" s="70">
        <f>IF(RES_hh_tes!H27=0,"",RES_hh_tes!H27/RES_hh_fec!H27)</f>
        <v>0.71018329719550377</v>
      </c>
      <c r="I27" s="70">
        <f>IF(RES_hh_tes!I27=0,"",RES_hh_tes!I27/RES_hh_fec!I27)</f>
        <v>0.71013393263126012</v>
      </c>
      <c r="J27" s="70">
        <f>IF(RES_hh_tes!J27=0,"",RES_hh_tes!J27/RES_hh_fec!J27)</f>
        <v>0.71509339252736293</v>
      </c>
      <c r="K27" s="70">
        <f>IF(RES_hh_tes!K27=0,"",RES_hh_tes!K27/RES_hh_fec!K27)</f>
        <v>0.71308957863674671</v>
      </c>
      <c r="L27" s="70">
        <f>IF(RES_hh_tes!L27=0,"",RES_hh_tes!L27/RES_hh_fec!L27)</f>
        <v>0.71280363845972106</v>
      </c>
      <c r="M27" s="70">
        <f>IF(RES_hh_tes!M27=0,"",RES_hh_tes!M27/RES_hh_fec!M27)</f>
        <v>0.71510220863006346</v>
      </c>
      <c r="N27" s="70">
        <f>IF(RES_hh_tes!N27=0,"",RES_hh_tes!N27/RES_hh_fec!N27)</f>
        <v>0.7149948348266626</v>
      </c>
      <c r="O27" s="70">
        <f>IF(RES_hh_tes!O27=0,"",RES_hh_tes!O27/RES_hh_fec!O27)</f>
        <v>0.7176673870112511</v>
      </c>
      <c r="P27" s="70">
        <f>IF(RES_hh_tes!P27=0,"",RES_hh_tes!P27/RES_hh_fec!P27)</f>
        <v>0.71880611839728914</v>
      </c>
      <c r="Q27" s="70">
        <f>IF(RES_hh_tes!Q27=0,"",RES_hh_tes!Q27/RES_hh_fec!Q27)</f>
        <v>0.72359497489404245</v>
      </c>
      <c r="R27" s="70">
        <f>IF(RES_hh_tes!R27=0,"",RES_hh_tes!R27/RES_hh_fec!R27)</f>
        <v>0.72498912855675512</v>
      </c>
      <c r="S27" s="70">
        <f>IF(RES_hh_tes!S27=0,"",RES_hh_tes!S27/RES_hh_fec!S27)</f>
        <v>0.73430701826049127</v>
      </c>
      <c r="T27" s="70">
        <f>IF(RES_hh_tes!T27=0,"",RES_hh_tes!T27/RES_hh_fec!T27)</f>
        <v>0.7455142950903012</v>
      </c>
      <c r="U27" s="70">
        <f>IF(RES_hh_tes!U27=0,"",RES_hh_tes!U27/RES_hh_fec!U27)</f>
        <v>0.75777432952673929</v>
      </c>
      <c r="V27" s="70">
        <f>IF(RES_hh_tes!V27=0,"",RES_hh_tes!V27/RES_hh_fec!V27)</f>
        <v>0.76689420842923595</v>
      </c>
      <c r="W27" s="70">
        <f>IF(RES_hh_tes!W27=0,"",RES_hh_tes!W27/RES_hh_fec!W27)</f>
        <v>0.7746639127674052</v>
      </c>
      <c r="X27" s="70">
        <f>IF(RES_hh_tes!X27=0,"",RES_hh_tes!X27/RES_hh_fec!X27)</f>
        <v>0.77033503951844262</v>
      </c>
      <c r="Y27" s="70">
        <f>IF(RES_hh_tes!Y27=0,"",RES_hh_tes!Y27/RES_hh_fec!Y27)</f>
        <v>0.78254375235207907</v>
      </c>
      <c r="DA27" s="88" t="s">
        <v>294</v>
      </c>
    </row>
    <row r="28" spans="1:105" ht="12" customHeight="1" x14ac:dyDescent="0.25">
      <c r="A28" s="28" t="s">
        <v>51</v>
      </c>
      <c r="B28" s="78" t="str">
        <f>IF(RES_hh_tes!B28=0,"",RES_hh_tes!B28/RES_hh_fec!B28)</f>
        <v/>
      </c>
      <c r="C28" s="78" t="str">
        <f>IF(RES_hh_tes!C28=0,"",RES_hh_tes!C28/RES_hh_fec!C28)</f>
        <v/>
      </c>
      <c r="D28" s="78" t="str">
        <f>IF(RES_hh_tes!D28=0,"",RES_hh_tes!D28/RES_hh_fec!D28)</f>
        <v/>
      </c>
      <c r="E28" s="78" t="str">
        <f>IF(RES_hh_tes!E28=0,"",RES_hh_tes!E28/RES_hh_fec!E28)</f>
        <v/>
      </c>
      <c r="F28" s="78" t="str">
        <f>IF(RES_hh_tes!F28=0,"",RES_hh_tes!F28/RES_hh_fec!F28)</f>
        <v/>
      </c>
      <c r="G28" s="78" t="str">
        <f>IF(RES_hh_tes!G28=0,"",RES_hh_tes!G28/RES_hh_fec!G28)</f>
        <v/>
      </c>
      <c r="H28" s="78" t="str">
        <f>IF(RES_hh_tes!H28=0,"",RES_hh_tes!H28/RES_hh_fec!H28)</f>
        <v/>
      </c>
      <c r="I28" s="78" t="str">
        <f>IF(RES_hh_tes!I28=0,"",RES_hh_tes!I28/RES_hh_fec!I28)</f>
        <v/>
      </c>
      <c r="J28" s="78" t="str">
        <f>IF(RES_hh_tes!J28=0,"",RES_hh_tes!J28/RES_hh_fec!J28)</f>
        <v/>
      </c>
      <c r="K28" s="78" t="str">
        <f>IF(RES_hh_tes!K28=0,"",RES_hh_tes!K28/RES_hh_fec!K28)</f>
        <v/>
      </c>
      <c r="L28" s="78" t="str">
        <f>IF(RES_hh_tes!L28=0,"",RES_hh_tes!L28/RES_hh_fec!L28)</f>
        <v/>
      </c>
      <c r="M28" s="78" t="str">
        <f>IF(RES_hh_tes!M28=0,"",RES_hh_tes!M28/RES_hh_fec!M28)</f>
        <v/>
      </c>
      <c r="N28" s="78" t="str">
        <f>IF(RES_hh_tes!N28=0,"",RES_hh_tes!N28/RES_hh_fec!N28)</f>
        <v/>
      </c>
      <c r="O28" s="78" t="str">
        <f>IF(RES_hh_tes!O28=0,"",RES_hh_tes!O28/RES_hh_fec!O28)</f>
        <v/>
      </c>
      <c r="P28" s="78" t="str">
        <f>IF(RES_hh_tes!P28=0,"",RES_hh_tes!P28/RES_hh_fec!P28)</f>
        <v/>
      </c>
      <c r="Q28" s="78" t="str">
        <f>IF(RES_hh_tes!Q28=0,"",RES_hh_tes!Q28/RES_hh_fec!Q28)</f>
        <v/>
      </c>
      <c r="R28" s="78" t="str">
        <f>IF(RES_hh_tes!R28=0,"",RES_hh_tes!R28/RES_hh_fec!R28)</f>
        <v/>
      </c>
      <c r="S28" s="78" t="str">
        <f>IF(RES_hh_tes!S28=0,"",RES_hh_tes!S28/RES_hh_fec!S28)</f>
        <v/>
      </c>
      <c r="T28" s="78" t="str">
        <f>IF(RES_hh_tes!T28=0,"",RES_hh_tes!T28/RES_hh_fec!T28)</f>
        <v/>
      </c>
      <c r="U28" s="78" t="str">
        <f>IF(RES_hh_tes!U28=0,"",RES_hh_tes!U28/RES_hh_fec!U28)</f>
        <v/>
      </c>
      <c r="V28" s="78" t="str">
        <f>IF(RES_hh_tes!V28=0,"",RES_hh_tes!V28/RES_hh_fec!V28)</f>
        <v/>
      </c>
      <c r="W28" s="78" t="str">
        <f>IF(RES_hh_tes!W28=0,"",RES_hh_tes!W28/RES_hh_fec!W28)</f>
        <v/>
      </c>
      <c r="X28" s="78" t="str">
        <f>IF(RES_hh_tes!X28=0,"",RES_hh_tes!X28/RES_hh_fec!X28)</f>
        <v/>
      </c>
      <c r="Y28" s="78" t="str">
        <f>IF(RES_hh_tes!Y28=0,"",RES_hh_tes!Y28/RES_hh_fec!Y28)</f>
        <v/>
      </c>
      <c r="DA28" s="89" t="s">
        <v>441</v>
      </c>
    </row>
    <row r="29" spans="1:105" s="2" customFormat="1" ht="12" customHeight="1" x14ac:dyDescent="0.25">
      <c r="A29" s="28" t="s">
        <v>74</v>
      </c>
      <c r="B29" s="78">
        <f>IF(RES_hh_tes!B29=0,"",RES_hh_tes!B29/RES_hh_fec!B29)</f>
        <v>0.60434719062744313</v>
      </c>
      <c r="C29" s="78">
        <f>IF(RES_hh_tes!C29=0,"",RES_hh_tes!C29/RES_hh_fec!C29)</f>
        <v>0.60534891737535024</v>
      </c>
      <c r="D29" s="78">
        <f>IF(RES_hh_tes!D29=0,"",RES_hh_tes!D29/RES_hh_fec!D29)</f>
        <v>0.60657172225016132</v>
      </c>
      <c r="E29" s="78">
        <f>IF(RES_hh_tes!E29=0,"",RES_hh_tes!E29/RES_hh_fec!E29)</f>
        <v>0.60767934883797914</v>
      </c>
      <c r="F29" s="78">
        <f>IF(RES_hh_tes!F29=0,"",RES_hh_tes!F29/RES_hh_fec!F29)</f>
        <v>0.60883545492728419</v>
      </c>
      <c r="G29" s="78">
        <f>IF(RES_hh_tes!G29=0,"",RES_hh_tes!G29/RES_hh_fec!G29)</f>
        <v>0.60980496514994742</v>
      </c>
      <c r="H29" s="78">
        <f>IF(RES_hh_tes!H29=0,"",RES_hh_tes!H29/RES_hh_fec!H29)</f>
        <v>0.61064523955859196</v>
      </c>
      <c r="I29" s="78">
        <f>IF(RES_hh_tes!I29=0,"",RES_hh_tes!I29/RES_hh_fec!I29)</f>
        <v>0.61103255170698889</v>
      </c>
      <c r="J29" s="78">
        <f>IF(RES_hh_tes!J29=0,"",RES_hh_tes!J29/RES_hh_fec!J29)</f>
        <v>0.61112553158938976</v>
      </c>
      <c r="K29" s="78">
        <f>IF(RES_hh_tes!K29=0,"",RES_hh_tes!K29/RES_hh_fec!K29)</f>
        <v>0.61124586023646477</v>
      </c>
      <c r="L29" s="78">
        <f>IF(RES_hh_tes!L29=0,"",RES_hh_tes!L29/RES_hh_fec!L29)</f>
        <v>0.61137169066102959</v>
      </c>
      <c r="M29" s="78">
        <f>IF(RES_hh_tes!M29=0,"",RES_hh_tes!M29/RES_hh_fec!M29)</f>
        <v>0.61149645167060251</v>
      </c>
      <c r="N29" s="78">
        <f>IF(RES_hh_tes!N29=0,"",RES_hh_tes!N29/RES_hh_fec!N29)</f>
        <v>0.6116146962208826</v>
      </c>
      <c r="O29" s="78">
        <f>IF(RES_hh_tes!O29=0,"",RES_hh_tes!O29/RES_hh_fec!O29)</f>
        <v>0.61171198119100745</v>
      </c>
      <c r="P29" s="78">
        <f>IF(RES_hh_tes!P29=0,"",RES_hh_tes!P29/RES_hh_fec!P29)</f>
        <v>0.61177842967939455</v>
      </c>
      <c r="Q29" s="78">
        <f>IF(RES_hh_tes!Q29=0,"",RES_hh_tes!Q29/RES_hh_fec!Q29)</f>
        <v>0.61188640121810511</v>
      </c>
      <c r="R29" s="78">
        <f>IF(RES_hh_tes!R29=0,"",RES_hh_tes!R29/RES_hh_fec!R29)</f>
        <v>0.61215582197186535</v>
      </c>
      <c r="S29" s="78">
        <f>IF(RES_hh_tes!S29=0,"",RES_hh_tes!S29/RES_hh_fec!S29)</f>
        <v>0.61261980827864504</v>
      </c>
      <c r="T29" s="78">
        <f>IF(RES_hh_tes!T29=0,"",RES_hh_tes!T29/RES_hh_fec!T29)</f>
        <v>0.61328991798597632</v>
      </c>
      <c r="U29" s="78">
        <f>IF(RES_hh_tes!U29=0,"",RES_hh_tes!U29/RES_hh_fec!U29)</f>
        <v>0.61411611987837267</v>
      </c>
      <c r="V29" s="78">
        <f>IF(RES_hh_tes!V29=0,"",RES_hh_tes!V29/RES_hh_fec!V29)</f>
        <v>0.61506469828227706</v>
      </c>
      <c r="W29" s="78">
        <f>IF(RES_hh_tes!W29=0,"",RES_hh_tes!W29/RES_hh_fec!W29)</f>
        <v>0.61604294634838952</v>
      </c>
      <c r="X29" s="78">
        <f>IF(RES_hh_tes!X29=0,"",RES_hh_tes!X29/RES_hh_fec!X29)</f>
        <v>0.61708141056513877</v>
      </c>
      <c r="Y29" s="78">
        <f>IF(RES_hh_tes!Y29=0,"",RES_hh_tes!Y29/RES_hh_fec!Y29)</f>
        <v>0.61791626009087086</v>
      </c>
      <c r="DA29" s="89" t="s">
        <v>442</v>
      </c>
    </row>
    <row r="30" spans="1:105" ht="12" customHeight="1" x14ac:dyDescent="0.25">
      <c r="A30" s="28" t="s">
        <v>189</v>
      </c>
      <c r="B30" s="78">
        <f>IF(RES_hh_tes!B30=0,"",RES_hh_tes!B30/RES_hh_fec!B30)</f>
        <v>0.60340655542741561</v>
      </c>
      <c r="C30" s="78">
        <f>IF(RES_hh_tes!C30=0,"",RES_hh_tes!C30/RES_hh_fec!C30)</f>
        <v>0.60456823068965659</v>
      </c>
      <c r="D30" s="78">
        <f>IF(RES_hh_tes!D30=0,"",RES_hh_tes!D30/RES_hh_fec!D30)</f>
        <v>0.60571263171460388</v>
      </c>
      <c r="E30" s="78">
        <f>IF(RES_hh_tes!E30=0,"",RES_hh_tes!E30/RES_hh_fec!E30)</f>
        <v>0.60685606019669092</v>
      </c>
      <c r="F30" s="78">
        <f>IF(RES_hh_tes!F30=0,"",RES_hh_tes!F30/RES_hh_fec!F30)</f>
        <v>0.60803925054365493</v>
      </c>
      <c r="G30" s="78">
        <f>IF(RES_hh_tes!G30=0,"",RES_hh_tes!G30/RES_hh_fec!G30)</f>
        <v>0.60916547020288703</v>
      </c>
      <c r="H30" s="78">
        <f>IF(RES_hh_tes!H30=0,"",RES_hh_tes!H30/RES_hh_fec!H30)</f>
        <v>0.61028188440505238</v>
      </c>
      <c r="I30" s="78">
        <f>IF(RES_hh_tes!I30=0,"",RES_hh_tes!I30/RES_hh_fec!I30)</f>
        <v>0.61080621677987301</v>
      </c>
      <c r="J30" s="78">
        <f>IF(RES_hh_tes!J30=0,"",RES_hh_tes!J30/RES_hh_fec!J30)</f>
        <v>0.61101370119169629</v>
      </c>
      <c r="K30" s="78">
        <f>IF(RES_hh_tes!K30=0,"",RES_hh_tes!K30/RES_hh_fec!K30)</f>
        <v>0.61132320235447557</v>
      </c>
      <c r="L30" s="78">
        <f>IF(RES_hh_tes!L30=0,"",RES_hh_tes!L30/RES_hh_fec!L30)</f>
        <v>0.61164365706537893</v>
      </c>
      <c r="M30" s="78">
        <f>IF(RES_hh_tes!M30=0,"",RES_hh_tes!M30/RES_hh_fec!M30)</f>
        <v>0.61195954752761395</v>
      </c>
      <c r="N30" s="78">
        <f>IF(RES_hh_tes!N30=0,"",RES_hh_tes!N30/RES_hh_fec!N30)</f>
        <v>0.61226236945163393</v>
      </c>
      <c r="O30" s="78">
        <f>IF(RES_hh_tes!O30=0,"",RES_hh_tes!O30/RES_hh_fec!O30)</f>
        <v>0.61250617811248276</v>
      </c>
      <c r="P30" s="78">
        <f>IF(RES_hh_tes!P30=0,"",RES_hh_tes!P30/RES_hh_fec!P30)</f>
        <v>0.61265985183147254</v>
      </c>
      <c r="Q30" s="78">
        <f>IF(RES_hh_tes!Q30=0,"",RES_hh_tes!Q30/RES_hh_fec!Q30)</f>
        <v>0.61290948811407764</v>
      </c>
      <c r="R30" s="78">
        <f>IF(RES_hh_tes!R30=0,"",RES_hh_tes!R30/RES_hh_fec!R30)</f>
        <v>0.6135034102607112</v>
      </c>
      <c r="S30" s="78">
        <f>IF(RES_hh_tes!S30=0,"",RES_hh_tes!S30/RES_hh_fec!S30)</f>
        <v>0.61456801549907158</v>
      </c>
      <c r="T30" s="78">
        <f>IF(RES_hh_tes!T30=0,"",RES_hh_tes!T30/RES_hh_fec!T30)</f>
        <v>0.61619804295518465</v>
      </c>
      <c r="U30" s="78">
        <f>IF(RES_hh_tes!U30=0,"",RES_hh_tes!U30/RES_hh_fec!U30)</f>
        <v>0.61834624115226389</v>
      </c>
      <c r="V30" s="78">
        <f>IF(RES_hh_tes!V30=0,"",RES_hh_tes!V30/RES_hh_fec!V30)</f>
        <v>0.62088648618112752</v>
      </c>
      <c r="W30" s="78">
        <f>IF(RES_hh_tes!W30=0,"",RES_hh_tes!W30/RES_hh_fec!W30)</f>
        <v>0.62327266827039129</v>
      </c>
      <c r="X30" s="78">
        <f>IF(RES_hh_tes!X30=0,"",RES_hh_tes!X30/RES_hh_fec!X30)</f>
        <v>0.62551916123100482</v>
      </c>
      <c r="Y30" s="78">
        <f>IF(RES_hh_tes!Y30=0,"",RES_hh_tes!Y30/RES_hh_fec!Y30)</f>
        <v>0.62714602487699223</v>
      </c>
      <c r="DA30" s="89" t="s">
        <v>443</v>
      </c>
    </row>
    <row r="31" spans="1:105" ht="12" customHeight="1" x14ac:dyDescent="0.25">
      <c r="A31" s="28" t="s">
        <v>202</v>
      </c>
      <c r="B31" s="78" t="str">
        <f>IF(RES_hh_tes!B31=0,"",RES_hh_tes!B31/RES_hh_fec!B31)</f>
        <v/>
      </c>
      <c r="C31" s="78" t="str">
        <f>IF(RES_hh_tes!C31=0,"",RES_hh_tes!C31/RES_hh_fec!C31)</f>
        <v/>
      </c>
      <c r="D31" s="78" t="str">
        <f>IF(RES_hh_tes!D31=0,"",RES_hh_tes!D31/RES_hh_fec!D31)</f>
        <v/>
      </c>
      <c r="E31" s="78" t="str">
        <f>IF(RES_hh_tes!E31=0,"",RES_hh_tes!E31/RES_hh_fec!E31)</f>
        <v/>
      </c>
      <c r="F31" s="78" t="str">
        <f>IF(RES_hh_tes!F31=0,"",RES_hh_tes!F31/RES_hh_fec!F31)</f>
        <v/>
      </c>
      <c r="G31" s="78" t="str">
        <f>IF(RES_hh_tes!G31=0,"",RES_hh_tes!G31/RES_hh_fec!G31)</f>
        <v/>
      </c>
      <c r="H31" s="78" t="str">
        <f>IF(RES_hh_tes!H31=0,"",RES_hh_tes!H31/RES_hh_fec!H31)</f>
        <v/>
      </c>
      <c r="I31" s="78" t="str">
        <f>IF(RES_hh_tes!I31=0,"",RES_hh_tes!I31/RES_hh_fec!I31)</f>
        <v/>
      </c>
      <c r="J31" s="78" t="str">
        <f>IF(RES_hh_tes!J31=0,"",RES_hh_tes!J31/RES_hh_fec!J31)</f>
        <v/>
      </c>
      <c r="K31" s="78" t="str">
        <f>IF(RES_hh_tes!K31=0,"",RES_hh_tes!K31/RES_hh_fec!K31)</f>
        <v/>
      </c>
      <c r="L31" s="78" t="str">
        <f>IF(RES_hh_tes!L31=0,"",RES_hh_tes!L31/RES_hh_fec!L31)</f>
        <v/>
      </c>
      <c r="M31" s="78" t="str">
        <f>IF(RES_hh_tes!M31=0,"",RES_hh_tes!M31/RES_hh_fec!M31)</f>
        <v/>
      </c>
      <c r="N31" s="78" t="str">
        <f>IF(RES_hh_tes!N31=0,"",RES_hh_tes!N31/RES_hh_fec!N31)</f>
        <v/>
      </c>
      <c r="O31" s="78" t="str">
        <f>IF(RES_hh_tes!O31=0,"",RES_hh_tes!O31/RES_hh_fec!O31)</f>
        <v/>
      </c>
      <c r="P31" s="78" t="str">
        <f>IF(RES_hh_tes!P31=0,"",RES_hh_tes!P31/RES_hh_fec!P31)</f>
        <v/>
      </c>
      <c r="Q31" s="78" t="str">
        <f>IF(RES_hh_tes!Q31=0,"",RES_hh_tes!Q31/RES_hh_fec!Q31)</f>
        <v/>
      </c>
      <c r="R31" s="78" t="str">
        <f>IF(RES_hh_tes!R31=0,"",RES_hh_tes!R31/RES_hh_fec!R31)</f>
        <v/>
      </c>
      <c r="S31" s="78" t="str">
        <f>IF(RES_hh_tes!S31=0,"",RES_hh_tes!S31/RES_hh_fec!S31)</f>
        <v/>
      </c>
      <c r="T31" s="78" t="str">
        <f>IF(RES_hh_tes!T31=0,"",RES_hh_tes!T31/RES_hh_fec!T31)</f>
        <v/>
      </c>
      <c r="U31" s="78" t="str">
        <f>IF(RES_hh_tes!U31=0,"",RES_hh_tes!U31/RES_hh_fec!U31)</f>
        <v/>
      </c>
      <c r="V31" s="78" t="str">
        <f>IF(RES_hh_tes!V31=0,"",RES_hh_tes!V31/RES_hh_fec!V31)</f>
        <v/>
      </c>
      <c r="W31" s="78" t="str">
        <f>IF(RES_hh_tes!W31=0,"",RES_hh_tes!W31/RES_hh_fec!W31)</f>
        <v/>
      </c>
      <c r="X31" s="78" t="str">
        <f>IF(RES_hh_tes!X31=0,"",RES_hh_tes!X31/RES_hh_fec!X31)</f>
        <v/>
      </c>
      <c r="Y31" s="78" t="str">
        <f>IF(RES_hh_tes!Y31=0,"",RES_hh_tes!Y31/RES_hh_fec!Y31)</f>
        <v/>
      </c>
      <c r="DA31" s="89" t="s">
        <v>444</v>
      </c>
    </row>
    <row r="32" spans="1:105" ht="12" customHeight="1" x14ac:dyDescent="0.25">
      <c r="A32" s="32" t="s">
        <v>53</v>
      </c>
      <c r="B32" s="81">
        <f>IF(RES_hh_tes!B32=0,"",RES_hh_tes!B32/RES_hh_fec!B32)</f>
        <v>0.75367088097410984</v>
      </c>
      <c r="C32" s="81">
        <f>IF(RES_hh_tes!C32=0,"",RES_hh_tes!C32/RES_hh_fec!C32)</f>
        <v>0.75562694701705657</v>
      </c>
      <c r="D32" s="81">
        <f>IF(RES_hh_tes!D32=0,"",RES_hh_tes!D32/RES_hh_fec!D32)</f>
        <v>0.75780548174688234</v>
      </c>
      <c r="E32" s="81">
        <f>IF(RES_hh_tes!E32=0,"",RES_hh_tes!E32/RES_hh_fec!E32)</f>
        <v>0.76019729183045348</v>
      </c>
      <c r="F32" s="81">
        <f>IF(RES_hh_tes!F32=0,"",RES_hh_tes!F32/RES_hh_fec!F32)</f>
        <v>0.76309461040357152</v>
      </c>
      <c r="G32" s="81">
        <f>IF(RES_hh_tes!G32=0,"",RES_hh_tes!G32/RES_hh_fec!G32)</f>
        <v>0.76604534006413283</v>
      </c>
      <c r="H32" s="81">
        <f>IF(RES_hh_tes!H32=0,"",RES_hh_tes!H32/RES_hh_fec!H32)</f>
        <v>0.76904735772343447</v>
      </c>
      <c r="I32" s="81">
        <f>IF(RES_hh_tes!I32=0,"",RES_hh_tes!I32/RES_hh_fec!I32)</f>
        <v>0.77083124286815685</v>
      </c>
      <c r="J32" s="81">
        <f>IF(RES_hh_tes!J32=0,"",RES_hh_tes!J32/RES_hh_fec!J32)</f>
        <v>0.7717624982197071</v>
      </c>
      <c r="K32" s="81">
        <f>IF(RES_hh_tes!K32=0,"",RES_hh_tes!K32/RES_hh_fec!K32)</f>
        <v>0.77322302333765991</v>
      </c>
      <c r="L32" s="81">
        <f>IF(RES_hh_tes!L32=0,"",RES_hh_tes!L32/RES_hh_fec!L32)</f>
        <v>0.77483800034150541</v>
      </c>
      <c r="M32" s="81">
        <f>IF(RES_hh_tes!M32=0,"",RES_hh_tes!M32/RES_hh_fec!M32)</f>
        <v>0.77684826139137997</v>
      </c>
      <c r="N32" s="81">
        <f>IF(RES_hh_tes!N32=0,"",RES_hh_tes!N32/RES_hh_fec!N32)</f>
        <v>0.779289217789079</v>
      </c>
      <c r="O32" s="81">
        <f>IF(RES_hh_tes!O32=0,"",RES_hh_tes!O32/RES_hh_fec!O32)</f>
        <v>0.78216341209164841</v>
      </c>
      <c r="P32" s="81">
        <f>IF(RES_hh_tes!P32=0,"",RES_hh_tes!P32/RES_hh_fec!P32)</f>
        <v>0.78472409341790095</v>
      </c>
      <c r="Q32" s="81">
        <f>IF(RES_hh_tes!Q32=0,"",RES_hh_tes!Q32/RES_hh_fec!Q32)</f>
        <v>0.78876598249746011</v>
      </c>
      <c r="R32" s="81">
        <f>IF(RES_hh_tes!R32=0,"",RES_hh_tes!R32/RES_hh_fec!R32)</f>
        <v>0.79448588232989847</v>
      </c>
      <c r="S32" s="81">
        <f>IF(RES_hh_tes!S32=0,"",RES_hh_tes!S32/RES_hh_fec!S32)</f>
        <v>0.80298032806202468</v>
      </c>
      <c r="T32" s="81">
        <f>IF(RES_hh_tes!T32=0,"",RES_hh_tes!T32/RES_hh_fec!T32)</f>
        <v>0.81376403014589827</v>
      </c>
      <c r="U32" s="81">
        <f>IF(RES_hh_tes!U32=0,"",RES_hh_tes!U32/RES_hh_fec!U32)</f>
        <v>0.8262556540108964</v>
      </c>
      <c r="V32" s="81">
        <f>IF(RES_hh_tes!V32=0,"",RES_hh_tes!V32/RES_hh_fec!V32)</f>
        <v>0.83861332696728319</v>
      </c>
      <c r="W32" s="81">
        <f>IF(RES_hh_tes!W32=0,"",RES_hh_tes!W32/RES_hh_fec!W32)</f>
        <v>0.85034664060317411</v>
      </c>
      <c r="X32" s="81">
        <f>IF(RES_hh_tes!X32=0,"",RES_hh_tes!X32/RES_hh_fec!X32)</f>
        <v>0.86017796992342299</v>
      </c>
      <c r="Y32" s="81">
        <f>IF(RES_hh_tes!Y32=0,"",RES_hh_tes!Y32/RES_hh_fec!Y32)</f>
        <v>0.87110846513455531</v>
      </c>
      <c r="DA32" s="92" t="s">
        <v>445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>
        <f t="shared" ref="B3:Q3" si="0">SUM(B4,B15,B17,B27)</f>
        <v>20450.392588920004</v>
      </c>
      <c r="C3" s="65">
        <f t="shared" si="0"/>
        <v>21234.345853320003</v>
      </c>
      <c r="D3" s="65">
        <f t="shared" si="0"/>
        <v>19315.244441400002</v>
      </c>
      <c r="E3" s="65">
        <f t="shared" si="0"/>
        <v>20637.913602119996</v>
      </c>
      <c r="F3" s="65">
        <f t="shared" si="0"/>
        <v>20456.161133399994</v>
      </c>
      <c r="G3" s="65">
        <f t="shared" si="0"/>
        <v>20256.488672879997</v>
      </c>
      <c r="H3" s="65">
        <f t="shared" si="0"/>
        <v>18827.773691400002</v>
      </c>
      <c r="I3" s="65">
        <f t="shared" si="0"/>
        <v>16492.972284599993</v>
      </c>
      <c r="J3" s="65">
        <f t="shared" si="0"/>
        <v>19377.550826399998</v>
      </c>
      <c r="K3" s="65">
        <f t="shared" si="0"/>
        <v>18061.416167640011</v>
      </c>
      <c r="L3" s="65">
        <f t="shared" si="0"/>
        <v>19613.278621199999</v>
      </c>
      <c r="M3" s="65">
        <f t="shared" si="0"/>
        <v>15980.339449800002</v>
      </c>
      <c r="N3" s="65">
        <f t="shared" si="0"/>
        <v>16761.28720368</v>
      </c>
      <c r="O3" s="65">
        <f t="shared" si="0"/>
        <v>18190.649372519991</v>
      </c>
      <c r="P3" s="65">
        <f t="shared" si="0"/>
        <v>14473.955224800005</v>
      </c>
      <c r="Q3" s="65">
        <f t="shared" si="0"/>
        <v>16431.005136479995</v>
      </c>
      <c r="R3" s="65">
        <f t="shared" ref="R3:V3" si="1">SUM(R4,R15,R17,R27)</f>
        <v>16155.53436947999</v>
      </c>
      <c r="S3" s="65">
        <f t="shared" si="1"/>
        <v>15973.794509039999</v>
      </c>
      <c r="T3" s="65">
        <f t="shared" si="1"/>
        <v>15736.773793432149</v>
      </c>
      <c r="U3" s="65">
        <f t="shared" si="1"/>
        <v>14091.07460298452</v>
      </c>
      <c r="V3" s="65">
        <f t="shared" si="1"/>
        <v>14479.805295893846</v>
      </c>
      <c r="W3" s="65">
        <f t="shared" ref="W3:Y3" si="2">SUM(W4,W15,W17,W27)</f>
        <v>15441.064042523391</v>
      </c>
      <c r="X3" s="65">
        <f t="shared" si="2"/>
        <v>12772.706866237098</v>
      </c>
      <c r="Y3" s="65">
        <f t="shared" si="2"/>
        <v>12459.253072620959</v>
      </c>
      <c r="DA3" s="87" t="s">
        <v>265</v>
      </c>
    </row>
    <row r="4" spans="1:105" ht="12.95" customHeight="1" x14ac:dyDescent="0.25">
      <c r="A4" s="68" t="s">
        <v>57</v>
      </c>
      <c r="B4" s="69">
        <f t="shared" ref="B4:Q4" si="3">SUM(B5:B14)</f>
        <v>19405.874864291007</v>
      </c>
      <c r="C4" s="69">
        <f t="shared" si="3"/>
        <v>20182.727544995094</v>
      </c>
      <c r="D4" s="69">
        <f t="shared" si="3"/>
        <v>18266.975692302058</v>
      </c>
      <c r="E4" s="69">
        <f t="shared" si="3"/>
        <v>19553.136223598511</v>
      </c>
      <c r="F4" s="69">
        <f t="shared" si="3"/>
        <v>19139.66140379944</v>
      </c>
      <c r="G4" s="69">
        <f t="shared" si="3"/>
        <v>18869.621112160599</v>
      </c>
      <c r="H4" s="69">
        <f t="shared" si="3"/>
        <v>17358.777467636304</v>
      </c>
      <c r="I4" s="69">
        <f t="shared" si="3"/>
        <v>15058.163789008488</v>
      </c>
      <c r="J4" s="69">
        <f t="shared" si="3"/>
        <v>17794.213485029672</v>
      </c>
      <c r="K4" s="69">
        <f t="shared" si="3"/>
        <v>16403.730581507225</v>
      </c>
      <c r="L4" s="69">
        <f t="shared" si="3"/>
        <v>17971.193927216777</v>
      </c>
      <c r="M4" s="69">
        <f t="shared" si="3"/>
        <v>14378.017540283996</v>
      </c>
      <c r="N4" s="69">
        <f t="shared" si="3"/>
        <v>15089.122975959697</v>
      </c>
      <c r="O4" s="69">
        <f t="shared" si="3"/>
        <v>16550.787855621882</v>
      </c>
      <c r="P4" s="69">
        <f t="shared" si="3"/>
        <v>12778.192886961653</v>
      </c>
      <c r="Q4" s="69">
        <f t="shared" si="3"/>
        <v>14754.901626239875</v>
      </c>
      <c r="R4" s="69">
        <f t="shared" ref="R4:V4" si="4">SUM(R5:R14)</f>
        <v>14454.637792413165</v>
      </c>
      <c r="S4" s="69">
        <f t="shared" si="4"/>
        <v>14334.617120081442</v>
      </c>
      <c r="T4" s="69">
        <f t="shared" si="4"/>
        <v>14125.487326554736</v>
      </c>
      <c r="U4" s="69">
        <f t="shared" si="4"/>
        <v>12448.52461171303</v>
      </c>
      <c r="V4" s="69">
        <f t="shared" si="4"/>
        <v>13087.430819064397</v>
      </c>
      <c r="W4" s="69">
        <f t="shared" ref="W4:Y4" si="5">SUM(W5:W14)</f>
        <v>14016.526818331004</v>
      </c>
      <c r="X4" s="69">
        <f t="shared" si="5"/>
        <v>11654.852923154376</v>
      </c>
      <c r="Y4" s="69">
        <f t="shared" si="5"/>
        <v>11406.901061288114</v>
      </c>
      <c r="DA4" s="88" t="s">
        <v>266</v>
      </c>
    </row>
    <row r="5" spans="1:105" ht="12" customHeight="1" x14ac:dyDescent="0.25">
      <c r="A5" s="28" t="s">
        <v>51</v>
      </c>
      <c r="B5" s="72">
        <v>784.52152462310357</v>
      </c>
      <c r="C5" s="72">
        <v>860.84805919147539</v>
      </c>
      <c r="D5" s="72">
        <v>770.7533279654134</v>
      </c>
      <c r="E5" s="72">
        <v>540.33149243061609</v>
      </c>
      <c r="F5" s="72">
        <v>598.47474515350757</v>
      </c>
      <c r="G5" s="72">
        <v>462.76369617459068</v>
      </c>
      <c r="H5" s="72">
        <v>455.50881151120672</v>
      </c>
      <c r="I5" s="72">
        <v>374.90399282504302</v>
      </c>
      <c r="J5" s="72">
        <v>533.54668053222986</v>
      </c>
      <c r="K5" s="72">
        <v>878.90418800087332</v>
      </c>
      <c r="L5" s="72">
        <v>495.17649591082295</v>
      </c>
      <c r="M5" s="72">
        <v>415.83509348731599</v>
      </c>
      <c r="N5" s="72">
        <v>397.26445198420078</v>
      </c>
      <c r="O5" s="72">
        <v>480.70417423484531</v>
      </c>
      <c r="P5" s="72">
        <v>312.56979849713724</v>
      </c>
      <c r="Q5" s="72">
        <v>310.33786827393811</v>
      </c>
      <c r="R5" s="72">
        <v>300.20732148565708</v>
      </c>
      <c r="S5" s="72">
        <v>287.96752817987891</v>
      </c>
      <c r="T5" s="72">
        <v>235.34658902438707</v>
      </c>
      <c r="U5" s="72">
        <v>170.30417935912328</v>
      </c>
      <c r="V5" s="72">
        <v>134.56165316320963</v>
      </c>
      <c r="W5" s="72">
        <v>186.32730036242108</v>
      </c>
      <c r="X5" s="72">
        <v>130.91519544014108</v>
      </c>
      <c r="Y5" s="72">
        <v>102.18893968141398</v>
      </c>
      <c r="DA5" s="89" t="s">
        <v>447</v>
      </c>
    </row>
    <row r="6" spans="1:105" ht="12" customHeight="1" x14ac:dyDescent="0.25">
      <c r="A6" s="28" t="s">
        <v>74</v>
      </c>
      <c r="B6" s="72">
        <v>226.13976310177819</v>
      </c>
      <c r="C6" s="72">
        <v>227.05209161918683</v>
      </c>
      <c r="D6" s="72">
        <v>269.53180782962193</v>
      </c>
      <c r="E6" s="72">
        <v>163.41309223734004</v>
      </c>
      <c r="F6" s="72">
        <v>168.85796631226947</v>
      </c>
      <c r="G6" s="72">
        <v>264.42559639416385</v>
      </c>
      <c r="H6" s="72">
        <v>264.60763655125396</v>
      </c>
      <c r="I6" s="72">
        <v>247.45710921477749</v>
      </c>
      <c r="J6" s="72">
        <v>265.21662357136063</v>
      </c>
      <c r="K6" s="72">
        <v>270.46118809512188</v>
      </c>
      <c r="L6" s="72">
        <v>319.01437836066964</v>
      </c>
      <c r="M6" s="72">
        <v>250.80110362627644</v>
      </c>
      <c r="N6" s="72">
        <v>264.3849282777839</v>
      </c>
      <c r="O6" s="72">
        <v>293.47056636049535</v>
      </c>
      <c r="P6" s="72">
        <v>240.94895888012149</v>
      </c>
      <c r="Q6" s="72">
        <v>254.84736133829173</v>
      </c>
      <c r="R6" s="72">
        <v>278.64965048000005</v>
      </c>
      <c r="S6" s="72">
        <v>293.45283476000003</v>
      </c>
      <c r="T6" s="72">
        <v>295.48462951999988</v>
      </c>
      <c r="U6" s="72">
        <v>279.52032951999996</v>
      </c>
      <c r="V6" s="72">
        <v>328.60771251999972</v>
      </c>
      <c r="W6" s="72">
        <v>362.03561899999966</v>
      </c>
      <c r="X6" s="72">
        <v>302.64155771999981</v>
      </c>
      <c r="Y6" s="72">
        <v>293.98608023999964</v>
      </c>
      <c r="DA6" s="89" t="s">
        <v>448</v>
      </c>
    </row>
    <row r="7" spans="1:105" ht="12" customHeight="1" x14ac:dyDescent="0.25">
      <c r="A7" s="28" t="s">
        <v>200</v>
      </c>
      <c r="B7" s="72">
        <v>11379.421028858185</v>
      </c>
      <c r="C7" s="72">
        <v>11324.681253636409</v>
      </c>
      <c r="D7" s="72">
        <v>9849.4790267149747</v>
      </c>
      <c r="E7" s="72">
        <v>11137.749578179297</v>
      </c>
      <c r="F7" s="72">
        <v>10911.119392676288</v>
      </c>
      <c r="G7" s="72">
        <v>10846.740848423175</v>
      </c>
      <c r="H7" s="72">
        <v>9431.0662898928076</v>
      </c>
      <c r="I7" s="72">
        <v>7745.1714606624</v>
      </c>
      <c r="J7" s="72">
        <v>9867.7426026869234</v>
      </c>
      <c r="K7" s="72">
        <v>8183.5626774990251</v>
      </c>
      <c r="L7" s="72">
        <v>8921.1431150470071</v>
      </c>
      <c r="M7" s="72">
        <v>7445.5719475658007</v>
      </c>
      <c r="N7" s="72">
        <v>7414.5744220877659</v>
      </c>
      <c r="O7" s="72">
        <v>8108.1733723212656</v>
      </c>
      <c r="P7" s="72">
        <v>6497.188603595373</v>
      </c>
      <c r="Q7" s="72">
        <v>7743.8581482289328</v>
      </c>
      <c r="R7" s="72">
        <v>7059.7400717312848</v>
      </c>
      <c r="S7" s="72">
        <v>7074.7770773586635</v>
      </c>
      <c r="T7" s="72">
        <v>6916.6955698297388</v>
      </c>
      <c r="U7" s="72">
        <v>5418.0103177805358</v>
      </c>
      <c r="V7" s="72">
        <v>6279.1007919554495</v>
      </c>
      <c r="W7" s="72">
        <v>5907.5231718030627</v>
      </c>
      <c r="X7" s="72">
        <v>5122.1375699175214</v>
      </c>
      <c r="Y7" s="72">
        <v>4976.8280757527773</v>
      </c>
      <c r="DA7" s="89" t="s">
        <v>449</v>
      </c>
    </row>
    <row r="8" spans="1:105" ht="12" customHeight="1" x14ac:dyDescent="0.25">
      <c r="A8" s="28" t="s">
        <v>189</v>
      </c>
      <c r="B8" s="72">
        <v>7015.7925477079389</v>
      </c>
      <c r="C8" s="72">
        <v>7770.1461405480213</v>
      </c>
      <c r="D8" s="72">
        <v>7377.2115297920473</v>
      </c>
      <c r="E8" s="72">
        <v>7711.6420607512573</v>
      </c>
      <c r="F8" s="72">
        <v>7461.2092996573765</v>
      </c>
      <c r="G8" s="72">
        <v>7295.6909711686703</v>
      </c>
      <c r="H8" s="72">
        <v>7207.5947296810336</v>
      </c>
      <c r="I8" s="72">
        <v>6690.6312263062664</v>
      </c>
      <c r="J8" s="72">
        <v>7127.7075782391566</v>
      </c>
      <c r="K8" s="72">
        <v>7070.8025279122048</v>
      </c>
      <c r="L8" s="72">
        <v>8235.8599378982763</v>
      </c>
      <c r="M8" s="72">
        <v>6265.8093956046041</v>
      </c>
      <c r="N8" s="72">
        <v>7012.899173609946</v>
      </c>
      <c r="O8" s="72">
        <v>7668.4397427052745</v>
      </c>
      <c r="P8" s="72">
        <v>5727.4855259890201</v>
      </c>
      <c r="Q8" s="72">
        <v>6445.858248398712</v>
      </c>
      <c r="R8" s="72">
        <v>6816.0407487162229</v>
      </c>
      <c r="S8" s="72">
        <v>6678.4196797829009</v>
      </c>
      <c r="T8" s="72">
        <v>6677.9605381806114</v>
      </c>
      <c r="U8" s="72">
        <v>6580.6897850533696</v>
      </c>
      <c r="V8" s="72">
        <v>6345.1606614257371</v>
      </c>
      <c r="W8" s="72">
        <v>7560.6407271655189</v>
      </c>
      <c r="X8" s="72">
        <v>6099.1586000767129</v>
      </c>
      <c r="Y8" s="72">
        <v>6033.8979656139218</v>
      </c>
      <c r="DA8" s="89" t="s">
        <v>450</v>
      </c>
    </row>
    <row r="9" spans="1:105" ht="12" customHeight="1" x14ac:dyDescent="0.25">
      <c r="A9" s="28" t="s">
        <v>202</v>
      </c>
      <c r="B9" s="72">
        <v>0</v>
      </c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X9" s="72">
        <v>0</v>
      </c>
      <c r="Y9" s="72">
        <v>0</v>
      </c>
      <c r="DA9" s="89" t="s">
        <v>451</v>
      </c>
    </row>
    <row r="10" spans="1:105" ht="12" customHeight="1" x14ac:dyDescent="0.25">
      <c r="A10" s="28" t="s">
        <v>197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452</v>
      </c>
    </row>
    <row r="11" spans="1:105" ht="12" customHeight="1" x14ac:dyDescent="0.25">
      <c r="A11" s="28" t="s">
        <v>198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0</v>
      </c>
      <c r="DA11" s="89" t="s">
        <v>453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X12" s="72">
        <v>0</v>
      </c>
      <c r="Y12" s="72">
        <v>0</v>
      </c>
      <c r="DA12" s="89" t="s">
        <v>454</v>
      </c>
    </row>
    <row r="13" spans="1:105" ht="12" customHeight="1" x14ac:dyDescent="0.25">
      <c r="A13" s="73" t="s">
        <v>94</v>
      </c>
      <c r="B13" s="74">
        <v>0</v>
      </c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X13" s="74">
        <v>0</v>
      </c>
      <c r="Y13" s="74">
        <v>0</v>
      </c>
      <c r="DA13" s="90" t="s">
        <v>455</v>
      </c>
    </row>
    <row r="14" spans="1:105" ht="12" customHeight="1" x14ac:dyDescent="0.25">
      <c r="A14" s="75" t="s">
        <v>97</v>
      </c>
      <c r="B14" s="76">
        <v>0</v>
      </c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X14" s="76">
        <v>0</v>
      </c>
      <c r="Y14" s="76">
        <v>0</v>
      </c>
      <c r="DA14" s="91" t="s">
        <v>456</v>
      </c>
    </row>
    <row r="15" spans="1:105" ht="12.95" customHeight="1" x14ac:dyDescent="0.25">
      <c r="A15" s="68" t="s">
        <v>92</v>
      </c>
      <c r="B15" s="69">
        <f t="shared" ref="B15:Y15" si="6">B16</f>
        <v>0</v>
      </c>
      <c r="C15" s="69">
        <f t="shared" si="6"/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X15" s="69">
        <f t="shared" si="6"/>
        <v>0</v>
      </c>
      <c r="Y15" s="69">
        <f t="shared" si="6"/>
        <v>0</v>
      </c>
      <c r="DA15" s="88" t="s">
        <v>267</v>
      </c>
    </row>
    <row r="16" spans="1:105" ht="12" customHeight="1" x14ac:dyDescent="0.25">
      <c r="A16" s="28" t="s">
        <v>91</v>
      </c>
      <c r="B16" s="72">
        <v>0</v>
      </c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X16" s="72">
        <v>0</v>
      </c>
      <c r="Y16" s="72">
        <v>0</v>
      </c>
      <c r="DA16" s="89" t="s">
        <v>457</v>
      </c>
    </row>
    <row r="17" spans="1:105" ht="12.95" customHeight="1" x14ac:dyDescent="0.25">
      <c r="A17" s="68" t="s">
        <v>55</v>
      </c>
      <c r="B17" s="69">
        <f t="shared" ref="B17:Q17" si="7">SUM(B18:B26)</f>
        <v>957.77619725501268</v>
      </c>
      <c r="C17" s="69">
        <f t="shared" si="7"/>
        <v>959.86683506067448</v>
      </c>
      <c r="D17" s="69">
        <f t="shared" si="7"/>
        <v>955.9967334735195</v>
      </c>
      <c r="E17" s="69">
        <f t="shared" si="7"/>
        <v>984.93475937113635</v>
      </c>
      <c r="F17" s="69">
        <f t="shared" si="7"/>
        <v>1204.7561751042413</v>
      </c>
      <c r="G17" s="69">
        <f t="shared" si="7"/>
        <v>1270.3122812325562</v>
      </c>
      <c r="H17" s="69">
        <f t="shared" si="7"/>
        <v>1346.4936583911581</v>
      </c>
      <c r="I17" s="69">
        <f t="shared" si="7"/>
        <v>1310.0747147168363</v>
      </c>
      <c r="J17" s="69">
        <f t="shared" si="7"/>
        <v>1484.6887546770008</v>
      </c>
      <c r="K17" s="69">
        <f t="shared" si="7"/>
        <v>1546.0078472482105</v>
      </c>
      <c r="L17" s="69">
        <f t="shared" si="7"/>
        <v>1527.0971158551779</v>
      </c>
      <c r="M17" s="69">
        <f t="shared" si="7"/>
        <v>1495.6438480001373</v>
      </c>
      <c r="N17" s="69">
        <f t="shared" si="7"/>
        <v>1556.4611186544385</v>
      </c>
      <c r="O17" s="69">
        <f t="shared" si="7"/>
        <v>1525.1615270820325</v>
      </c>
      <c r="P17" s="69">
        <f t="shared" si="7"/>
        <v>1578.2550402740681</v>
      </c>
      <c r="Q17" s="69">
        <f t="shared" si="7"/>
        <v>1557.3487639306888</v>
      </c>
      <c r="R17" s="69">
        <f t="shared" ref="R17:V17" si="8">SUM(R18:R26)</f>
        <v>1576.0747504579469</v>
      </c>
      <c r="S17" s="69">
        <f t="shared" si="8"/>
        <v>1522.896466148226</v>
      </c>
      <c r="T17" s="69">
        <f t="shared" si="8"/>
        <v>1503.5419334860385</v>
      </c>
      <c r="U17" s="69">
        <f t="shared" si="8"/>
        <v>1542.6014181006317</v>
      </c>
      <c r="V17" s="69">
        <f t="shared" si="8"/>
        <v>1287.2805794936125</v>
      </c>
      <c r="W17" s="69">
        <f t="shared" ref="W17:Y17" si="9">SUM(W18:W26)</f>
        <v>1320.3766250169026</v>
      </c>
      <c r="X17" s="69">
        <f t="shared" si="9"/>
        <v>1026.8842232334327</v>
      </c>
      <c r="Y17" s="69">
        <f t="shared" si="9"/>
        <v>967.5812637872973</v>
      </c>
      <c r="DA17" s="88" t="s">
        <v>268</v>
      </c>
    </row>
    <row r="18" spans="1:105" ht="12" customHeight="1" x14ac:dyDescent="0.25">
      <c r="A18" s="28" t="s">
        <v>51</v>
      </c>
      <c r="B18" s="72">
        <v>0.52274593689660653</v>
      </c>
      <c r="C18" s="72">
        <v>0.57668080852473746</v>
      </c>
      <c r="D18" s="72">
        <v>0.59614851458665885</v>
      </c>
      <c r="E18" s="72">
        <v>0.43188852938387384</v>
      </c>
      <c r="F18" s="72">
        <v>0.64443396649207818</v>
      </c>
      <c r="G18" s="72">
        <v>0.57402350540924574</v>
      </c>
      <c r="H18" s="72">
        <v>0.68554864879326716</v>
      </c>
      <c r="I18" s="72">
        <v>0.67764261495704137</v>
      </c>
      <c r="J18" s="72">
        <v>0.96005618777029234</v>
      </c>
      <c r="K18" s="72">
        <v>1.9262917591268245</v>
      </c>
      <c r="L18" s="72">
        <v>1.0250974491772109</v>
      </c>
      <c r="M18" s="72">
        <v>1.0326888326842636</v>
      </c>
      <c r="N18" s="72">
        <v>1.0469868157993281</v>
      </c>
      <c r="O18" s="72">
        <v>1.0435775251549997</v>
      </c>
      <c r="P18" s="72">
        <v>1.0464169428627961</v>
      </c>
      <c r="Q18" s="72">
        <v>1.0440887660619567</v>
      </c>
      <c r="R18" s="72">
        <v>1.0478542743427754</v>
      </c>
      <c r="S18" s="72">
        <v>1.0567942201210512</v>
      </c>
      <c r="T18" s="72">
        <v>1.0554159356129795</v>
      </c>
      <c r="U18" s="72">
        <v>1.0561324008767428</v>
      </c>
      <c r="V18" s="72">
        <v>1.0531245967903484</v>
      </c>
      <c r="W18" s="72">
        <v>1.1472651575787884</v>
      </c>
      <c r="X18" s="72">
        <v>0.32035031985894147</v>
      </c>
      <c r="Y18" s="72">
        <v>0.31245535858607731</v>
      </c>
      <c r="DA18" s="89" t="s">
        <v>458</v>
      </c>
    </row>
    <row r="19" spans="1:105" s="2" customFormat="1" ht="12" customHeight="1" x14ac:dyDescent="0.25">
      <c r="A19" s="28" t="s">
        <v>74</v>
      </c>
      <c r="B19" s="72">
        <v>26.747256323528507</v>
      </c>
      <c r="C19" s="72">
        <v>26.049880995026854</v>
      </c>
      <c r="D19" s="72">
        <v>26.6939477935613</v>
      </c>
      <c r="E19" s="72">
        <v>26.885822812560992</v>
      </c>
      <c r="F19" s="72">
        <v>29.749679022121896</v>
      </c>
      <c r="G19" s="72">
        <v>32.515291190005293</v>
      </c>
      <c r="H19" s="72">
        <v>36.729579922656725</v>
      </c>
      <c r="I19" s="72">
        <v>38.512321853218495</v>
      </c>
      <c r="J19" s="72">
        <v>36.383774662393826</v>
      </c>
      <c r="K19" s="72">
        <v>41.015792526296124</v>
      </c>
      <c r="L19" s="72">
        <v>41.806765822173837</v>
      </c>
      <c r="M19" s="72">
        <v>42.699044365017414</v>
      </c>
      <c r="N19" s="72">
        <v>43.231597808764874</v>
      </c>
      <c r="O19" s="72">
        <v>43.116336268324282</v>
      </c>
      <c r="P19" s="72">
        <v>47.524349989712924</v>
      </c>
      <c r="Q19" s="72">
        <v>43.066684860320017</v>
      </c>
      <c r="R19" s="72">
        <v>47.022120000000001</v>
      </c>
      <c r="S19" s="72">
        <v>43.829260000000112</v>
      </c>
      <c r="T19" s="72">
        <v>40.636400000000172</v>
      </c>
      <c r="U19" s="72">
        <v>40.636400000000044</v>
      </c>
      <c r="V19" s="72">
        <v>37.307875000000038</v>
      </c>
      <c r="W19" s="72">
        <v>37.606338000000036</v>
      </c>
      <c r="X19" s="72">
        <v>42.083283000000094</v>
      </c>
      <c r="Y19" s="72">
        <v>42.680209000000069</v>
      </c>
      <c r="DA19" s="89" t="s">
        <v>459</v>
      </c>
    </row>
    <row r="20" spans="1:105" ht="12" customHeight="1" x14ac:dyDescent="0.25">
      <c r="A20" s="28" t="s">
        <v>200</v>
      </c>
      <c r="B20" s="72">
        <v>291.08364266181536</v>
      </c>
      <c r="C20" s="72">
        <v>279.74218400359109</v>
      </c>
      <c r="D20" s="72">
        <v>271.17440240502685</v>
      </c>
      <c r="E20" s="72">
        <v>306.5153401006969</v>
      </c>
      <c r="F20" s="72">
        <v>391.91221272370791</v>
      </c>
      <c r="G20" s="72">
        <v>432.50543745682126</v>
      </c>
      <c r="H20" s="72">
        <v>436.09750386719105</v>
      </c>
      <c r="I20" s="72">
        <v>405.61624205759676</v>
      </c>
      <c r="J20" s="72">
        <v>486.28923675307152</v>
      </c>
      <c r="K20" s="72">
        <v>466.64056958097996</v>
      </c>
      <c r="L20" s="72">
        <v>460.00954787299759</v>
      </c>
      <c r="M20" s="72">
        <v>497.41237123420291</v>
      </c>
      <c r="N20" s="72">
        <v>476.77237871223508</v>
      </c>
      <c r="O20" s="72">
        <v>468.40536539872932</v>
      </c>
      <c r="P20" s="72">
        <v>504.83160860463187</v>
      </c>
      <c r="Q20" s="72">
        <v>514.35882993106304</v>
      </c>
      <c r="R20" s="72">
        <v>468.82409790870349</v>
      </c>
      <c r="S20" s="72">
        <v>444.44548828133486</v>
      </c>
      <c r="T20" s="72">
        <v>419.43963545027236</v>
      </c>
      <c r="U20" s="72">
        <v>395.32522193946102</v>
      </c>
      <c r="V20" s="72">
        <v>348.81992556454878</v>
      </c>
      <c r="W20" s="72">
        <v>338.76165659693669</v>
      </c>
      <c r="X20" s="72">
        <v>331.35033512247929</v>
      </c>
      <c r="Y20" s="72">
        <v>321.55116600722107</v>
      </c>
      <c r="DA20" s="89" t="s">
        <v>460</v>
      </c>
    </row>
    <row r="21" spans="1:105" ht="12" customHeight="1" x14ac:dyDescent="0.25">
      <c r="A21" s="28" t="s">
        <v>189</v>
      </c>
      <c r="B21" s="72">
        <v>639.42255233277228</v>
      </c>
      <c r="C21" s="72">
        <v>653.49808925353182</v>
      </c>
      <c r="D21" s="72">
        <v>657.53223476034475</v>
      </c>
      <c r="E21" s="72">
        <v>651.10170792849453</v>
      </c>
      <c r="F21" s="72">
        <v>782.44984939191943</v>
      </c>
      <c r="G21" s="72">
        <v>804.71752908032045</v>
      </c>
      <c r="H21" s="72">
        <v>872.98102595251703</v>
      </c>
      <c r="I21" s="72">
        <v>865.26850819106403</v>
      </c>
      <c r="J21" s="72">
        <v>961.05568707376528</v>
      </c>
      <c r="K21" s="72">
        <v>1036.4251933818075</v>
      </c>
      <c r="L21" s="72">
        <v>1024.2557047108294</v>
      </c>
      <c r="M21" s="72">
        <v>954.4997435682327</v>
      </c>
      <c r="N21" s="72">
        <v>1035.4101553176392</v>
      </c>
      <c r="O21" s="72">
        <v>1012.5962478898241</v>
      </c>
      <c r="P21" s="72">
        <v>1024.8526647368603</v>
      </c>
      <c r="Q21" s="72">
        <v>998.87916037324385</v>
      </c>
      <c r="R21" s="72">
        <v>1059.1806782749006</v>
      </c>
      <c r="S21" s="72">
        <v>1033.56492364677</v>
      </c>
      <c r="T21" s="72">
        <v>1042.4104821001529</v>
      </c>
      <c r="U21" s="72">
        <v>1105.583663760294</v>
      </c>
      <c r="V21" s="72">
        <v>900.09965433227342</v>
      </c>
      <c r="W21" s="72">
        <v>942.86136526238715</v>
      </c>
      <c r="X21" s="72">
        <v>653.13025479109433</v>
      </c>
      <c r="Y21" s="72">
        <v>603.03743342149005</v>
      </c>
      <c r="DA21" s="89" t="s">
        <v>461</v>
      </c>
    </row>
    <row r="22" spans="1:105" ht="12" customHeight="1" x14ac:dyDescent="0.25">
      <c r="A22" s="28" t="s">
        <v>202</v>
      </c>
      <c r="B22" s="72">
        <v>0</v>
      </c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X22" s="72">
        <v>0</v>
      </c>
      <c r="Y22" s="72">
        <v>0</v>
      </c>
      <c r="DA22" s="89" t="s">
        <v>462</v>
      </c>
    </row>
    <row r="23" spans="1:105" ht="12" customHeight="1" x14ac:dyDescent="0.25">
      <c r="A23" s="28" t="s">
        <v>197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463</v>
      </c>
    </row>
    <row r="24" spans="1:105" ht="12" customHeight="1" x14ac:dyDescent="0.25">
      <c r="A24" s="28" t="s">
        <v>198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  <c r="DA24" s="89" t="s">
        <v>464</v>
      </c>
    </row>
    <row r="25" spans="1:105" ht="12" customHeight="1" x14ac:dyDescent="0.25">
      <c r="A25" s="73" t="s">
        <v>53</v>
      </c>
      <c r="B25" s="74">
        <v>0</v>
      </c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X25" s="74">
        <v>0</v>
      </c>
      <c r="Y25" s="74">
        <v>0</v>
      </c>
      <c r="DA25" s="90" t="s">
        <v>465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X26" s="77">
        <v>0</v>
      </c>
      <c r="Y26" s="77">
        <v>0</v>
      </c>
      <c r="DA26" s="92" t="s">
        <v>466</v>
      </c>
    </row>
    <row r="27" spans="1:105" ht="12.95" customHeight="1" x14ac:dyDescent="0.25">
      <c r="A27" s="68" t="s">
        <v>54</v>
      </c>
      <c r="B27" s="69">
        <f t="shared" ref="B27:Q27" si="10">SUM(B28:B32)</f>
        <v>86.741527373983445</v>
      </c>
      <c r="C27" s="69">
        <f t="shared" si="10"/>
        <v>91.751473264232516</v>
      </c>
      <c r="D27" s="69">
        <f t="shared" si="10"/>
        <v>92.272015624424924</v>
      </c>
      <c r="E27" s="69">
        <f t="shared" si="10"/>
        <v>99.842619150349293</v>
      </c>
      <c r="F27" s="69">
        <f t="shared" si="10"/>
        <v>111.74355449631129</v>
      </c>
      <c r="G27" s="69">
        <f t="shared" si="10"/>
        <v>116.55527948683994</v>
      </c>
      <c r="H27" s="69">
        <f t="shared" si="10"/>
        <v>122.50256537253979</v>
      </c>
      <c r="I27" s="69">
        <f t="shared" si="10"/>
        <v>124.73378087466965</v>
      </c>
      <c r="J27" s="69">
        <f t="shared" si="10"/>
        <v>98.648586693325882</v>
      </c>
      <c r="K27" s="69">
        <f t="shared" si="10"/>
        <v>111.67773888457491</v>
      </c>
      <c r="L27" s="69">
        <f t="shared" si="10"/>
        <v>114.98757812804777</v>
      </c>
      <c r="M27" s="69">
        <f t="shared" si="10"/>
        <v>106.67806151586706</v>
      </c>
      <c r="N27" s="69">
        <f t="shared" si="10"/>
        <v>115.70310906586401</v>
      </c>
      <c r="O27" s="69">
        <f t="shared" si="10"/>
        <v>114.69998981607733</v>
      </c>
      <c r="P27" s="69">
        <f t="shared" si="10"/>
        <v>117.50729756428539</v>
      </c>
      <c r="Q27" s="69">
        <f t="shared" si="10"/>
        <v>118.75474630943181</v>
      </c>
      <c r="R27" s="69">
        <f t="shared" ref="R27:V27" si="11">SUM(R28:R32)</f>
        <v>124.82182660887956</v>
      </c>
      <c r="S27" s="69">
        <f t="shared" si="11"/>
        <v>116.28092281033071</v>
      </c>
      <c r="T27" s="69">
        <f t="shared" si="11"/>
        <v>107.74453339137499</v>
      </c>
      <c r="U27" s="69">
        <f t="shared" si="11"/>
        <v>99.94857317085652</v>
      </c>
      <c r="V27" s="69">
        <f t="shared" si="11"/>
        <v>105.09389733583792</v>
      </c>
      <c r="W27" s="69">
        <f t="shared" ref="W27:Y27" si="12">SUM(W28:W32)</f>
        <v>104.16059917548321</v>
      </c>
      <c r="X27" s="69">
        <f t="shared" si="12"/>
        <v>90.969719849290897</v>
      </c>
      <c r="Y27" s="69">
        <f t="shared" si="12"/>
        <v>84.770747545547408</v>
      </c>
      <c r="DA27" s="88" t="s">
        <v>269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467</v>
      </c>
    </row>
    <row r="29" spans="1:105" s="2" customFormat="1" ht="12" customHeight="1" x14ac:dyDescent="0.25">
      <c r="A29" s="28" t="s">
        <v>74</v>
      </c>
      <c r="B29" s="72">
        <v>8.3469805746933297</v>
      </c>
      <c r="C29" s="72">
        <v>8.1320273857863796</v>
      </c>
      <c r="D29" s="72">
        <v>8.5473200968167848</v>
      </c>
      <c r="E29" s="72">
        <v>9.9805606700990133</v>
      </c>
      <c r="F29" s="72">
        <v>10.379554665608671</v>
      </c>
      <c r="G29" s="72">
        <v>10.734611455830734</v>
      </c>
      <c r="H29" s="72">
        <v>12.143583526089332</v>
      </c>
      <c r="I29" s="72">
        <v>12.998343692003989</v>
      </c>
      <c r="J29" s="72">
        <v>11.880401766245619</v>
      </c>
      <c r="K29" s="72">
        <v>13.614194138582262</v>
      </c>
      <c r="L29" s="72">
        <v>13.614180097156542</v>
      </c>
      <c r="M29" s="72">
        <v>14.175351048706011</v>
      </c>
      <c r="N29" s="72">
        <v>14.571998193451188</v>
      </c>
      <c r="O29" s="72">
        <v>14.627672131180736</v>
      </c>
      <c r="P29" s="72">
        <v>16.299766850165579</v>
      </c>
      <c r="Q29" s="72">
        <v>15.566753801388549</v>
      </c>
      <c r="R29" s="72">
        <v>16.835079999999863</v>
      </c>
      <c r="S29" s="72">
        <v>16.544819999999838</v>
      </c>
      <c r="T29" s="72">
        <v>16.254559999999785</v>
      </c>
      <c r="U29" s="72">
        <v>16.544819999999856</v>
      </c>
      <c r="V29" s="72">
        <v>14.923149999999907</v>
      </c>
      <c r="W29" s="72">
        <v>14.027760999999877</v>
      </c>
      <c r="X29" s="72">
        <v>13.430834999999968</v>
      </c>
      <c r="Y29" s="72">
        <v>12.833909000000036</v>
      </c>
      <c r="DA29" s="89" t="s">
        <v>468</v>
      </c>
    </row>
    <row r="30" spans="1:105" ht="12" customHeight="1" x14ac:dyDescent="0.25">
      <c r="A30" s="28" t="s">
        <v>189</v>
      </c>
      <c r="B30" s="72">
        <v>78.394546799290111</v>
      </c>
      <c r="C30" s="72">
        <v>83.619445878446129</v>
      </c>
      <c r="D30" s="72">
        <v>83.724695527608134</v>
      </c>
      <c r="E30" s="72">
        <v>89.862058480250283</v>
      </c>
      <c r="F30" s="72">
        <v>101.36399983070262</v>
      </c>
      <c r="G30" s="72">
        <v>105.82066803100921</v>
      </c>
      <c r="H30" s="72">
        <v>110.35898184645046</v>
      </c>
      <c r="I30" s="72">
        <v>111.73543718266566</v>
      </c>
      <c r="J30" s="72">
        <v>86.768184927080256</v>
      </c>
      <c r="K30" s="72">
        <v>98.063544745992644</v>
      </c>
      <c r="L30" s="72">
        <v>101.37339803089124</v>
      </c>
      <c r="M30" s="72">
        <v>92.502710467161052</v>
      </c>
      <c r="N30" s="72">
        <v>101.13111087241282</v>
      </c>
      <c r="O30" s="72">
        <v>100.0723176848966</v>
      </c>
      <c r="P30" s="72">
        <v>101.20753071411981</v>
      </c>
      <c r="Q30" s="72">
        <v>103.18799250804327</v>
      </c>
      <c r="R30" s="72">
        <v>107.9867466088797</v>
      </c>
      <c r="S30" s="72">
        <v>99.736102810330877</v>
      </c>
      <c r="T30" s="72">
        <v>91.489973391375202</v>
      </c>
      <c r="U30" s="72">
        <v>83.40375317085666</v>
      </c>
      <c r="V30" s="72">
        <v>90.170747335838016</v>
      </c>
      <c r="W30" s="72">
        <v>90.132838175483329</v>
      </c>
      <c r="X30" s="72">
        <v>77.538884849290923</v>
      </c>
      <c r="Y30" s="72">
        <v>71.936838545547374</v>
      </c>
      <c r="DA30" s="89" t="s">
        <v>469</v>
      </c>
    </row>
    <row r="31" spans="1:105" ht="12" customHeight="1" x14ac:dyDescent="0.25">
      <c r="A31" s="28" t="s">
        <v>202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  <c r="DA31" s="89" t="s">
        <v>470</v>
      </c>
    </row>
    <row r="32" spans="1:105" ht="12" customHeight="1" x14ac:dyDescent="0.25">
      <c r="A32" s="32" t="s">
        <v>53</v>
      </c>
      <c r="B32" s="77">
        <v>0</v>
      </c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X32" s="77">
        <v>0</v>
      </c>
      <c r="Y32" s="77">
        <v>0</v>
      </c>
      <c r="DA32" s="92" t="s">
        <v>471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472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>
        <f>IF(RES_hh_fec!B3=0,0,1000*11630*RES_hh_fec!B3/RES_hh_num!B3)</f>
        <v>22984.724657296334</v>
      </c>
      <c r="C3" s="65">
        <f>IF(RES_hh_fec!C3=0,0,1000*11630*RES_hh_fec!C3/RES_hh_num!C3)</f>
        <v>23847.995466212022</v>
      </c>
      <c r="D3" s="65">
        <f>IF(RES_hh_fec!D3=0,0,1000*11630*RES_hh_fec!D3/RES_hh_num!D3)</f>
        <v>22121.988576536674</v>
      </c>
      <c r="E3" s="65">
        <f>IF(RES_hh_fec!E3=0,0,1000*11630*RES_hh_fec!E3/RES_hh_num!E3)</f>
        <v>23235.709790784553</v>
      </c>
      <c r="F3" s="65">
        <f>IF(RES_hh_fec!F3=0,0,1000*11630*RES_hh_fec!F3/RES_hh_num!F3)</f>
        <v>21362.972149701116</v>
      </c>
      <c r="G3" s="65">
        <f>IF(RES_hh_fec!G3=0,0,1000*11630*RES_hh_fec!G3/RES_hh_num!G3)</f>
        <v>20866.513173025291</v>
      </c>
      <c r="H3" s="65">
        <f>IF(RES_hh_fec!H3=0,0,1000*11630*RES_hh_fec!H3/RES_hh_num!H3)</f>
        <v>19652.152706757373</v>
      </c>
      <c r="I3" s="65">
        <f>IF(RES_hh_fec!I3=0,0,1000*11630*RES_hh_fec!I3/RES_hh_num!I3)</f>
        <v>17793.596213049321</v>
      </c>
      <c r="J3" s="65">
        <f>IF(RES_hh_fec!J3=0,0,1000*11630*RES_hh_fec!J3/RES_hh_num!J3)</f>
        <v>20251.612925353798</v>
      </c>
      <c r="K3" s="65">
        <f>IF(RES_hh_fec!K3=0,0,1000*11630*RES_hh_fec!K3/RES_hh_num!K3)</f>
        <v>18916.153797743689</v>
      </c>
      <c r="L3" s="65">
        <f>IF(RES_hh_fec!L3=0,0,1000*11630*RES_hh_fec!L3/RES_hh_num!L3)</f>
        <v>20918.905660929737</v>
      </c>
      <c r="M3" s="65">
        <f>IF(RES_hh_fec!M3=0,0,1000*11630*RES_hh_fec!M3/RES_hh_num!M3)</f>
        <v>16662.602724371005</v>
      </c>
      <c r="N3" s="65">
        <f>IF(RES_hh_fec!N3=0,0,1000*11630*RES_hh_fec!N3/RES_hh_num!N3)</f>
        <v>17692.401458244662</v>
      </c>
      <c r="O3" s="65">
        <f>IF(RES_hh_fec!O3=0,0,1000*11630*RES_hh_fec!O3/RES_hh_num!O3)</f>
        <v>19119.540940700939</v>
      </c>
      <c r="P3" s="65">
        <f>IF(RES_hh_fec!P3=0,0,1000*11630*RES_hh_fec!P3/RES_hh_num!P3)</f>
        <v>15167.385666948567</v>
      </c>
      <c r="Q3" s="65">
        <f>IF(RES_hh_fec!Q3=0,0,1000*11630*RES_hh_fec!Q3/RES_hh_num!Q3)</f>
        <v>16914.846096099791</v>
      </c>
      <c r="R3" s="65">
        <f>IF(RES_hh_fec!R3=0,0,1000*11630*RES_hh_fec!R3/RES_hh_num!R3)</f>
        <v>16929.46168821579</v>
      </c>
      <c r="S3" s="65">
        <f>IF(RES_hh_fec!S3=0,0,1000*11630*RES_hh_fec!S3/RES_hh_num!S3)</f>
        <v>16601.922968488212</v>
      </c>
      <c r="T3" s="65">
        <f>IF(RES_hh_fec!T3=0,0,1000*11630*RES_hh_fec!T3/RES_hh_num!T3)</f>
        <v>16261.948629240314</v>
      </c>
      <c r="U3" s="65">
        <f>IF(RES_hh_fec!U3=0,0,1000*11630*RES_hh_fec!U3/RES_hh_num!U3)</f>
        <v>14880.440504065615</v>
      </c>
      <c r="V3" s="65">
        <f>IF(RES_hh_fec!V3=0,0,1000*11630*RES_hh_fec!V3/RES_hh_num!V3)</f>
        <v>14815.85598760675</v>
      </c>
      <c r="W3" s="65">
        <f>IF(RES_hh_fec!W3=0,0,1000*11630*RES_hh_fec!W3/RES_hh_num!W3)</f>
        <v>15951.709592362118</v>
      </c>
      <c r="X3" s="65">
        <f>IF(RES_hh_fec!X3=0,0,1000*11630*RES_hh_fec!X3/RES_hh_num!X3)</f>
        <v>13196.520859546839</v>
      </c>
      <c r="Y3" s="65">
        <f>IF(RES_hh_fec!Y3=0,0,1000*11630*RES_hh_fec!Y3/RES_hh_num!Y3)</f>
        <v>12860.308221573408</v>
      </c>
      <c r="DA3" s="87" t="s">
        <v>272</v>
      </c>
    </row>
    <row r="4" spans="1:105" ht="12.95" customHeight="1" x14ac:dyDescent="0.25">
      <c r="A4" s="68" t="s">
        <v>57</v>
      </c>
      <c r="B4" s="69">
        <f>IF(RES_hh_fec!B4=0,0,1000*11630*RES_hh_fec!B4/RES_hh_num!B4)</f>
        <v>20573.218219237959</v>
      </c>
      <c r="C4" s="69">
        <f>IF(RES_hh_fec!C4=0,0,1000*11630*RES_hh_fec!C4/RES_hh_num!C4)</f>
        <v>21506.063577650646</v>
      </c>
      <c r="D4" s="69">
        <f>IF(RES_hh_fec!D4=0,0,1000*11630*RES_hh_fec!D4/RES_hh_num!D4)</f>
        <v>19816.340396967458</v>
      </c>
      <c r="E4" s="69">
        <f>IF(RES_hh_fec!E4=0,0,1000*11630*RES_hh_fec!E4/RES_hh_num!E4)</f>
        <v>20913.685869302397</v>
      </c>
      <c r="F4" s="69">
        <f>IF(RES_hh_fec!F4=0,0,1000*11630*RES_hh_fec!F4/RES_hh_num!F4)</f>
        <v>18838.406542861881</v>
      </c>
      <c r="G4" s="69">
        <f>IF(RES_hh_fec!G4=0,0,1000*11630*RES_hh_fec!G4/RES_hh_num!G4)</f>
        <v>18285.328337461553</v>
      </c>
      <c r="H4" s="69">
        <f>IF(RES_hh_fec!H4=0,0,1000*11630*RES_hh_fec!H4/RES_hh_num!H4)</f>
        <v>17004.877487229667</v>
      </c>
      <c r="I4" s="69">
        <f>IF(RES_hh_fec!I4=0,0,1000*11630*RES_hh_fec!I4/RES_hh_num!I4)</f>
        <v>15227.650410705635</v>
      </c>
      <c r="J4" s="69">
        <f>IF(RES_hh_fec!J4=0,0,1000*11630*RES_hh_fec!J4/RES_hh_num!J4)</f>
        <v>17700.997955971681</v>
      </c>
      <c r="K4" s="69">
        <f>IF(RES_hh_fec!K4=0,0,1000*11630*RES_hh_fec!K4/RES_hh_num!K4)</f>
        <v>16311.052971164072</v>
      </c>
      <c r="L4" s="69">
        <f>IF(RES_hh_fec!L4=0,0,1000*11630*RES_hh_fec!L4/RES_hh_num!L4)</f>
        <v>18390.600833921464</v>
      </c>
      <c r="M4" s="69">
        <f>IF(RES_hh_fec!M4=0,0,1000*11630*RES_hh_fec!M4/RES_hh_num!M4)</f>
        <v>14259.251576471675</v>
      </c>
      <c r="N4" s="69">
        <f>IF(RES_hh_fec!N4=0,0,1000*11630*RES_hh_fec!N4/RES_hh_num!N4)</f>
        <v>15187.483113705728</v>
      </c>
      <c r="O4" s="69">
        <f>IF(RES_hh_fec!O4=0,0,1000*11630*RES_hh_fec!O4/RES_hh_num!O4)</f>
        <v>16650.11392398617</v>
      </c>
      <c r="P4" s="69">
        <f>IF(RES_hh_fec!P4=0,0,1000*11630*RES_hh_fec!P4/RES_hh_num!P4)</f>
        <v>12634.907132428918</v>
      </c>
      <c r="Q4" s="69">
        <f>IF(RES_hh_fec!Q4=0,0,1000*11630*RES_hh_fec!Q4/RES_hh_num!Q4)</f>
        <v>14404.201019196933</v>
      </c>
      <c r="R4" s="69">
        <f>IF(RES_hh_fec!R4=0,0,1000*11630*RES_hh_fec!R4/RES_hh_num!R4)</f>
        <v>14397.253765889816</v>
      </c>
      <c r="S4" s="69">
        <f>IF(RES_hh_fec!S4=0,0,1000*11630*RES_hh_fec!S4/RES_hh_num!S4)</f>
        <v>14131.244747662984</v>
      </c>
      <c r="T4" s="69">
        <f>IF(RES_hh_fec!T4=0,0,1000*11630*RES_hh_fec!T4/RES_hh_num!T4)</f>
        <v>13835.862484469661</v>
      </c>
      <c r="U4" s="69">
        <f>IF(RES_hh_fec!U4=0,0,1000*11630*RES_hh_fec!U4/RES_hh_num!U4)</f>
        <v>12443.105255592784</v>
      </c>
      <c r="V4" s="69">
        <f>IF(RES_hh_fec!V4=0,0,1000*11630*RES_hh_fec!V4/RES_hh_num!V4)</f>
        <v>12704.77560032222</v>
      </c>
      <c r="W4" s="69">
        <f>IF(RES_hh_fec!W4=0,0,1000*11630*RES_hh_fec!W4/RES_hh_num!W4)</f>
        <v>13890.376471017691</v>
      </c>
      <c r="X4" s="69">
        <f>IF(RES_hh_fec!X4=0,0,1000*11630*RES_hh_fec!X4/RES_hh_num!X4)</f>
        <v>11592.165366797337</v>
      </c>
      <c r="Y4" s="69">
        <f>IF(RES_hh_fec!Y4=0,0,1000*11630*RES_hh_fec!Y4/RES_hh_num!Y4)</f>
        <v>11351.097169898158</v>
      </c>
      <c r="DA4" s="88" t="s">
        <v>273</v>
      </c>
    </row>
    <row r="5" spans="1:105" ht="12" customHeight="1" x14ac:dyDescent="0.25">
      <c r="A5" s="28" t="s">
        <v>51</v>
      </c>
      <c r="B5" s="72">
        <f>IF(RES_hh_fec!B5=0,0,1000*11630*RES_hh_fec!B5/RES_hh_num!B5)</f>
        <v>16559.518487530215</v>
      </c>
      <c r="C5" s="72">
        <f>IF(RES_hh_fec!C5=0,0,1000*11630*RES_hh_fec!C5/RES_hh_num!C5)</f>
        <v>18298.164467285871</v>
      </c>
      <c r="D5" s="72">
        <f>IF(RES_hh_fec!D5=0,0,1000*11630*RES_hh_fec!D5/RES_hh_num!D5)</f>
        <v>17806.164876914601</v>
      </c>
      <c r="E5" s="72">
        <f>IF(RES_hh_fec!E5=0,0,1000*11630*RES_hh_fec!E5/RES_hh_num!E5)</f>
        <v>14637.48340530146</v>
      </c>
      <c r="F5" s="72">
        <f>IF(RES_hh_fec!F5=0,0,1000*11630*RES_hh_fec!F5/RES_hh_num!F5)</f>
        <v>17350.079421503226</v>
      </c>
      <c r="G5" s="72">
        <f>IF(RES_hh_fec!G5=0,0,1000*11630*RES_hh_fec!G5/RES_hh_num!G5)</f>
        <v>14711.697288871135</v>
      </c>
      <c r="H5" s="72">
        <f>IF(RES_hh_fec!H5=0,0,1000*11630*RES_hh_fec!H5/RES_hh_num!H5)</f>
        <v>14657.039589583783</v>
      </c>
      <c r="I5" s="72">
        <f>IF(RES_hh_fec!I5=0,0,1000*11630*RES_hh_fec!I5/RES_hh_num!I5)</f>
        <v>11186.292511967367</v>
      </c>
      <c r="J5" s="72">
        <f>IF(RES_hh_fec!J5=0,0,1000*11630*RES_hh_fec!J5/RES_hh_num!J5)</f>
        <v>14701.798275966536</v>
      </c>
      <c r="K5" s="72">
        <f>IF(RES_hh_fec!K5=0,0,1000*11630*RES_hh_fec!K5/RES_hh_num!K5)</f>
        <v>24227.590904105873</v>
      </c>
      <c r="L5" s="72">
        <f>IF(RES_hh_fec!L5=0,0,1000*11630*RES_hh_fec!L5/RES_hh_num!L5)</f>
        <v>13930.032903116749</v>
      </c>
      <c r="M5" s="72">
        <f>IF(RES_hh_fec!M5=0,0,1000*11630*RES_hh_fec!M5/RES_hh_num!M5)</f>
        <v>12159.47471873201</v>
      </c>
      <c r="N5" s="72">
        <f>IF(RES_hh_fec!N5=0,0,1000*11630*RES_hh_fec!N5/RES_hh_num!N5)</f>
        <v>13056.455278529142</v>
      </c>
      <c r="O5" s="72">
        <f>IF(RES_hh_fec!O5=0,0,1000*11630*RES_hh_fec!O5/RES_hh_num!O5)</f>
        <v>16600.647679881797</v>
      </c>
      <c r="P5" s="72">
        <f>IF(RES_hh_fec!P5=0,0,1000*11630*RES_hh_fec!P5/RES_hh_num!P5)</f>
        <v>11766.563702701345</v>
      </c>
      <c r="Q5" s="72">
        <f>IF(RES_hh_fec!Q5=0,0,1000*11630*RES_hh_fec!Q5/RES_hh_num!Q5)</f>
        <v>12841.365673190307</v>
      </c>
      <c r="R5" s="72">
        <f>IF(RES_hh_fec!R5=0,0,1000*11630*RES_hh_fec!R5/RES_hh_num!R5)</f>
        <v>13690.531989651345</v>
      </c>
      <c r="S5" s="72">
        <f>IF(RES_hh_fec!S5=0,0,1000*11630*RES_hh_fec!S5/RES_hh_num!S5)</f>
        <v>14589.380465918595</v>
      </c>
      <c r="T5" s="72">
        <f>IF(RES_hh_fec!T5=0,0,1000*11630*RES_hh_fec!T5/RES_hh_num!T5)</f>
        <v>14090.589878310568</v>
      </c>
      <c r="U5" s="72">
        <f>IF(RES_hh_fec!U5=0,0,1000*11630*RES_hh_fec!U5/RES_hh_num!U5)</f>
        <v>12544.914188771316</v>
      </c>
      <c r="V5" s="72">
        <f>IF(RES_hh_fec!V5=0,0,1000*11630*RES_hh_fec!V5/RES_hh_num!V5)</f>
        <v>12482.448575404418</v>
      </c>
      <c r="W5" s="72">
        <f>IF(RES_hh_fec!W5=0,0,1000*11630*RES_hh_fec!W5/RES_hh_num!W5)</f>
        <v>18091.497081273425</v>
      </c>
      <c r="X5" s="72">
        <f>IF(RES_hh_fec!X5=0,0,1000*11630*RES_hh_fec!X5/RES_hh_num!X5)</f>
        <v>13515.024876722151</v>
      </c>
      <c r="Y5" s="72">
        <f>IF(RES_hh_fec!Y5=0,0,1000*11630*RES_hh_fec!Y5/RES_hh_num!Y5)</f>
        <v>10976.46544269966</v>
      </c>
      <c r="DA5" s="89" t="s">
        <v>473</v>
      </c>
    </row>
    <row r="6" spans="1:105" ht="12" customHeight="1" x14ac:dyDescent="0.25">
      <c r="A6" s="28" t="s">
        <v>74</v>
      </c>
      <c r="B6" s="72">
        <f>IF(RES_hh_fec!B6=0,0,1000*11630*RES_hh_fec!B6/RES_hh_num!B6)</f>
        <v>21514.744223766353</v>
      </c>
      <c r="C6" s="72">
        <f>IF(RES_hh_fec!C6=0,0,1000*11630*RES_hh_fec!C6/RES_hh_num!C6)</f>
        <v>22030.526063661138</v>
      </c>
      <c r="D6" s="72">
        <f>IF(RES_hh_fec!D6=0,0,1000*11630*RES_hh_fec!D6/RES_hh_num!D6)</f>
        <v>26480.872912105977</v>
      </c>
      <c r="E6" s="72">
        <f>IF(RES_hh_fec!E6=0,0,1000*11630*RES_hh_fec!E6/RES_hh_num!E6)</f>
        <v>16221.489966726296</v>
      </c>
      <c r="F6" s="72">
        <f>IF(RES_hh_fec!F6=0,0,1000*11630*RES_hh_fec!F6/RES_hh_num!F6)</f>
        <v>15761.831815994605</v>
      </c>
      <c r="G6" s="72">
        <f>IF(RES_hh_fec!G6=0,0,1000*11630*RES_hh_fec!G6/RES_hh_num!G6)</f>
        <v>20388.663985616698</v>
      </c>
      <c r="H6" s="72">
        <f>IF(RES_hh_fec!H6=0,0,1000*11630*RES_hh_fec!H6/RES_hh_num!H6)</f>
        <v>18049.636901940015</v>
      </c>
      <c r="I6" s="72">
        <f>IF(RES_hh_fec!I6=0,0,1000*11630*RES_hh_fec!I6/RES_hh_num!I6)</f>
        <v>15892.270868294199</v>
      </c>
      <c r="J6" s="72">
        <f>IF(RES_hh_fec!J6=0,0,1000*11630*RES_hh_fec!J6/RES_hh_num!J6)</f>
        <v>16949.497549538788</v>
      </c>
      <c r="K6" s="72">
        <f>IF(RES_hh_fec!K6=0,0,1000*11630*RES_hh_fec!K6/RES_hh_num!K6)</f>
        <v>16757.491555622091</v>
      </c>
      <c r="L6" s="72">
        <f>IF(RES_hh_fec!L6=0,0,1000*11630*RES_hh_fec!L6/RES_hh_num!L6)</f>
        <v>19320.380630382839</v>
      </c>
      <c r="M6" s="72">
        <f>IF(RES_hh_fec!M6=0,0,1000*11630*RES_hh_fec!M6/RES_hh_num!M6)</f>
        <v>14978.801447634134</v>
      </c>
      <c r="N6" s="72">
        <f>IF(RES_hh_fec!N6=0,0,1000*11630*RES_hh_fec!N6/RES_hh_num!N6)</f>
        <v>15706.548689229587</v>
      </c>
      <c r="O6" s="72">
        <f>IF(RES_hh_fec!O6=0,0,1000*11630*RES_hh_fec!O6/RES_hh_num!O6)</f>
        <v>17307.405452221181</v>
      </c>
      <c r="P6" s="72">
        <f>IF(RES_hh_fec!P6=0,0,1000*11630*RES_hh_fec!P6/RES_hh_num!P6)</f>
        <v>13823.097023873919</v>
      </c>
      <c r="Q6" s="72">
        <f>IF(RES_hh_fec!Q6=0,0,1000*11630*RES_hh_fec!Q6/RES_hh_num!Q6)</f>
        <v>14418.63105042528</v>
      </c>
      <c r="R6" s="72">
        <f>IF(RES_hh_fec!R6=0,0,1000*11630*RES_hh_fec!R6/RES_hh_num!R6)</f>
        <v>15044.851091432887</v>
      </c>
      <c r="S6" s="72">
        <f>IF(RES_hh_fec!S6=0,0,1000*11630*RES_hh_fec!S6/RES_hh_num!S6)</f>
        <v>15165.743795238634</v>
      </c>
      <c r="T6" s="72">
        <f>IF(RES_hh_fec!T6=0,0,1000*11630*RES_hh_fec!T6/RES_hh_num!T6)</f>
        <v>14537.725820952601</v>
      </c>
      <c r="U6" s="72">
        <f>IF(RES_hh_fec!U6=0,0,1000*11630*RES_hh_fec!U6/RES_hh_num!U6)</f>
        <v>13173.528512614444</v>
      </c>
      <c r="V6" s="72">
        <f>IF(RES_hh_fec!V6=0,0,1000*11630*RES_hh_fec!V6/RES_hh_num!V6)</f>
        <v>14368.067902031595</v>
      </c>
      <c r="W6" s="72">
        <f>IF(RES_hh_fec!W6=0,0,1000*11630*RES_hh_fec!W6/RES_hh_num!W6)</f>
        <v>15204.900133776837</v>
      </c>
      <c r="X6" s="72">
        <f>IF(RES_hh_fec!X6=0,0,1000*11630*RES_hh_fec!X6/RES_hh_num!X6)</f>
        <v>12452.29661061833</v>
      </c>
      <c r="Y6" s="72">
        <f>IF(RES_hh_fec!Y6=0,0,1000*11630*RES_hh_fec!Y6/RES_hh_num!Y6)</f>
        <v>12170.672835790934</v>
      </c>
      <c r="DA6" s="89" t="s">
        <v>474</v>
      </c>
    </row>
    <row r="7" spans="1:105" ht="12" customHeight="1" x14ac:dyDescent="0.25">
      <c r="A7" s="28" t="s">
        <v>200</v>
      </c>
      <c r="B7" s="72">
        <f>IF(RES_hh_fec!B7=0,0,1000*11630*RES_hh_fec!B7/RES_hh_num!B7)</f>
        <v>22797.659299703824</v>
      </c>
      <c r="C7" s="72">
        <f>IF(RES_hh_fec!C7=0,0,1000*11630*RES_hh_fec!C7/RES_hh_num!C7)</f>
        <v>23561.604257590483</v>
      </c>
      <c r="D7" s="72">
        <f>IF(RES_hh_fec!D7=0,0,1000*11630*RES_hh_fec!D7/RES_hh_num!D7)</f>
        <v>20613.007381874791</v>
      </c>
      <c r="E7" s="72">
        <f>IF(RES_hh_fec!E7=0,0,1000*11630*RES_hh_fec!E7/RES_hh_num!E7)</f>
        <v>22502.321288048235</v>
      </c>
      <c r="F7" s="72">
        <f>IF(RES_hh_fec!F7=0,0,1000*11630*RES_hh_fec!F7/RES_hh_num!F7)</f>
        <v>21006.001047953854</v>
      </c>
      <c r="G7" s="72">
        <f>IF(RES_hh_fec!G7=0,0,1000*11630*RES_hh_fec!G7/RES_hh_num!G7)</f>
        <v>20605.123081827016</v>
      </c>
      <c r="H7" s="72">
        <f>IF(RES_hh_fec!H7=0,0,1000*11630*RES_hh_fec!H7/RES_hh_num!H7)</f>
        <v>18378.851967921353</v>
      </c>
      <c r="I7" s="72">
        <f>IF(RES_hh_fec!I7=0,0,1000*11630*RES_hh_fec!I7/RES_hh_num!I7)</f>
        <v>15782.642431337374</v>
      </c>
      <c r="J7" s="72">
        <f>IF(RES_hh_fec!J7=0,0,1000*11630*RES_hh_fec!J7/RES_hh_num!J7)</f>
        <v>20428.643959364385</v>
      </c>
      <c r="K7" s="72">
        <f>IF(RES_hh_fec!K7=0,0,1000*11630*RES_hh_fec!K7/RES_hh_num!K7)</f>
        <v>17580.570244528408</v>
      </c>
      <c r="L7" s="72">
        <f>IF(RES_hh_fec!L7=0,0,1000*11630*RES_hh_fec!L7/RES_hh_num!L7)</f>
        <v>19602.09483974571</v>
      </c>
      <c r="M7" s="72">
        <f>IF(RES_hh_fec!M7=0,0,1000*11630*RES_hh_fec!M7/RES_hh_num!M7)</f>
        <v>16382.819288651459</v>
      </c>
      <c r="N7" s="72">
        <f>IF(RES_hh_fec!N7=0,0,1000*11630*RES_hh_fec!N7/RES_hh_num!N7)</f>
        <v>16461.152095610862</v>
      </c>
      <c r="O7" s="72">
        <f>IF(RES_hh_fec!O7=0,0,1000*11630*RES_hh_fec!O7/RES_hh_num!O7)</f>
        <v>17761.512126785718</v>
      </c>
      <c r="P7" s="72">
        <f>IF(RES_hh_fec!P7=0,0,1000*11630*RES_hh_fec!P7/RES_hh_num!P7)</f>
        <v>13969.385191669504</v>
      </c>
      <c r="Q7" s="72">
        <f>IF(RES_hh_fec!Q7=0,0,1000*11630*RES_hh_fec!Q7/RES_hh_num!Q7)</f>
        <v>16687.199420406258</v>
      </c>
      <c r="R7" s="72">
        <f>IF(RES_hh_fec!R7=0,0,1000*11630*RES_hh_fec!R7/RES_hh_num!R7)</f>
        <v>15242.348883331873</v>
      </c>
      <c r="S7" s="72">
        <f>IF(RES_hh_fec!S7=0,0,1000*11630*RES_hh_fec!S7/RES_hh_num!S7)</f>
        <v>15406.412002821009</v>
      </c>
      <c r="T7" s="72">
        <f>IF(RES_hh_fec!T7=0,0,1000*11630*RES_hh_fec!T7/RES_hh_num!T7)</f>
        <v>15076.970597294503</v>
      </c>
      <c r="U7" s="72">
        <f>IF(RES_hh_fec!U7=0,0,1000*11630*RES_hh_fec!U7/RES_hh_num!U7)</f>
        <v>12325.143966410087</v>
      </c>
      <c r="V7" s="72">
        <f>IF(RES_hh_fec!V7=0,0,1000*11630*RES_hh_fec!V7/RES_hh_num!V7)</f>
        <v>14847.048584217808</v>
      </c>
      <c r="W7" s="72">
        <f>IF(RES_hh_fec!W7=0,0,1000*11630*RES_hh_fec!W7/RES_hh_num!W7)</f>
        <v>14826.155072703861</v>
      </c>
      <c r="X7" s="72">
        <f>IF(RES_hh_fec!X7=0,0,1000*11630*RES_hh_fec!X7/RES_hh_num!X7)</f>
        <v>13364.569288359628</v>
      </c>
      <c r="Y7" s="72">
        <f>IF(RES_hh_fec!Y7=0,0,1000*11630*RES_hh_fec!Y7/RES_hh_num!Y7)</f>
        <v>13056.534886985672</v>
      </c>
      <c r="DA7" s="89" t="s">
        <v>475</v>
      </c>
    </row>
    <row r="8" spans="1:105" ht="12" customHeight="1" x14ac:dyDescent="0.25">
      <c r="A8" s="28" t="s">
        <v>189</v>
      </c>
      <c r="B8" s="72">
        <f>IF(RES_hh_fec!B8=0,0,1000*11630*RES_hh_fec!B8/RES_hh_num!B8)</f>
        <v>19456.072267009473</v>
      </c>
      <c r="C8" s="72">
        <f>IF(RES_hh_fec!C8=0,0,1000*11630*RES_hh_fec!C8/RES_hh_num!C8)</f>
        <v>20447.73892909299</v>
      </c>
      <c r="D8" s="72">
        <f>IF(RES_hh_fec!D8=0,0,1000*11630*RES_hh_fec!D8/RES_hh_num!D8)</f>
        <v>18866.768438437579</v>
      </c>
      <c r="E8" s="72">
        <f>IF(RES_hh_fec!E8=0,0,1000*11630*RES_hh_fec!E8/RES_hh_num!E8)</f>
        <v>19541.377023438541</v>
      </c>
      <c r="F8" s="72">
        <f>IF(RES_hh_fec!F8=0,0,1000*11630*RES_hh_fec!F8/RES_hh_num!F8)</f>
        <v>17957.94258644983</v>
      </c>
      <c r="G8" s="72">
        <f>IF(RES_hh_fec!G8=0,0,1000*11630*RES_hh_fec!G8/RES_hh_num!G8)</f>
        <v>16820.980707153834</v>
      </c>
      <c r="H8" s="72">
        <f>IF(RES_hh_fec!H8=0,0,1000*11630*RES_hh_fec!H8/RES_hh_num!H8)</f>
        <v>16385.629610455529</v>
      </c>
      <c r="I8" s="72">
        <f>IF(RES_hh_fec!I8=0,0,1000*11630*RES_hh_fec!I8/RES_hh_num!I8)</f>
        <v>14923.136218099831</v>
      </c>
      <c r="J8" s="72">
        <f>IF(RES_hh_fec!J8=0,0,1000*11630*RES_hh_fec!J8/RES_hh_num!J8)</f>
        <v>15817.542262612616</v>
      </c>
      <c r="K8" s="72">
        <f>IF(RES_hh_fec!K8=0,0,1000*11630*RES_hh_fec!K8/RES_hh_num!K8)</f>
        <v>15277.503928622526</v>
      </c>
      <c r="L8" s="72">
        <f>IF(RES_hh_fec!L8=0,0,1000*11630*RES_hh_fec!L8/RES_hh_num!L8)</f>
        <v>17643.671450712045</v>
      </c>
      <c r="M8" s="72">
        <f>IF(RES_hh_fec!M8=0,0,1000*11630*RES_hh_fec!M8/RES_hh_num!M8)</f>
        <v>13082.173314150299</v>
      </c>
      <c r="N8" s="72">
        <f>IF(RES_hh_fec!N8=0,0,1000*11630*RES_hh_fec!N8/RES_hh_num!N8)</f>
        <v>14513.747404638805</v>
      </c>
      <c r="O8" s="72">
        <f>IF(RES_hh_fec!O8=0,0,1000*11630*RES_hh_fec!O8/RES_hh_num!O8)</f>
        <v>15911.040783101067</v>
      </c>
      <c r="P8" s="72">
        <f>IF(RES_hh_fec!P8=0,0,1000*11630*RES_hh_fec!P8/RES_hh_num!P8)</f>
        <v>11925.664506181171</v>
      </c>
      <c r="Q8" s="72">
        <f>IF(RES_hh_fec!Q8=0,0,1000*11630*RES_hh_fec!Q8/RES_hh_num!Q8)</f>
        <v>13185.997620059425</v>
      </c>
      <c r="R8" s="72">
        <f>IF(RES_hh_fec!R8=0,0,1000*11630*RES_hh_fec!R8/RES_hh_num!R8)</f>
        <v>13917.647053098506</v>
      </c>
      <c r="S8" s="72">
        <f>IF(RES_hh_fec!S8=0,0,1000*11630*RES_hh_fec!S8/RES_hh_num!S8)</f>
        <v>13571.939950079412</v>
      </c>
      <c r="T8" s="72">
        <f>IF(RES_hh_fec!T8=0,0,1000*11630*RES_hh_fec!T8/RES_hh_num!T8)</f>
        <v>13486.996823205413</v>
      </c>
      <c r="U8" s="72">
        <f>IF(RES_hh_fec!U8=0,0,1000*11630*RES_hh_fec!U8/RES_hh_num!U8)</f>
        <v>12830.905346752103</v>
      </c>
      <c r="V8" s="72">
        <f>IF(RES_hh_fec!V8=0,0,1000*11630*RES_hh_fec!V8/RES_hh_num!V8)</f>
        <v>12160.538260066385</v>
      </c>
      <c r="W8" s="72">
        <f>IF(RES_hh_fec!W8=0,0,1000*11630*RES_hh_fec!W8/RES_hh_num!W8)</f>
        <v>14215.137946113718</v>
      </c>
      <c r="X8" s="72">
        <f>IF(RES_hh_fec!X8=0,0,1000*11630*RES_hh_fec!X8/RES_hh_num!X8)</f>
        <v>11553.944166936761</v>
      </c>
      <c r="Y8" s="72">
        <f>IF(RES_hh_fec!Y8=0,0,1000*11630*RES_hh_fec!Y8/RES_hh_num!Y8)</f>
        <v>11512.013400656173</v>
      </c>
      <c r="DA8" s="89" t="s">
        <v>476</v>
      </c>
    </row>
    <row r="9" spans="1:105" ht="12" customHeight="1" x14ac:dyDescent="0.25">
      <c r="A9" s="28" t="s">
        <v>202</v>
      </c>
      <c r="B9" s="72">
        <f>IF(RES_hh_fec!B9=0,0,1000*11630*RES_hh_fec!B9/RES_hh_num!B9)</f>
        <v>21979.509293762483</v>
      </c>
      <c r="C9" s="72">
        <f>IF(RES_hh_fec!C9=0,0,1000*11630*RES_hh_fec!C9/RES_hh_num!C9)</f>
        <v>24196.996025281762</v>
      </c>
      <c r="D9" s="72">
        <f>IF(RES_hh_fec!D9=0,0,1000*11630*RES_hh_fec!D9/RES_hh_num!D9)</f>
        <v>19353.957433931486</v>
      </c>
      <c r="E9" s="72">
        <f>IF(RES_hh_fec!E9=0,0,1000*11630*RES_hh_fec!E9/RES_hh_num!E9)</f>
        <v>21577.823133627979</v>
      </c>
      <c r="F9" s="72">
        <f>IF(RES_hh_fec!F9=0,0,1000*11630*RES_hh_fec!F9/RES_hh_num!F9)</f>
        <v>19090.958444713553</v>
      </c>
      <c r="G9" s="72">
        <f>IF(RES_hh_fec!G9=0,0,1000*11630*RES_hh_fec!G9/RES_hh_num!G9)</f>
        <v>15937.058081002366</v>
      </c>
      <c r="H9" s="72">
        <f>IF(RES_hh_fec!H9=0,0,1000*11630*RES_hh_fec!H9/RES_hh_num!H9)</f>
        <v>13024.378592139185</v>
      </c>
      <c r="I9" s="72">
        <f>IF(RES_hh_fec!I9=0,0,1000*11630*RES_hh_fec!I9/RES_hh_num!I9)</f>
        <v>16339.271668541694</v>
      </c>
      <c r="J9" s="72">
        <f>IF(RES_hh_fec!J9=0,0,1000*11630*RES_hh_fec!J9/RES_hh_num!J9)</f>
        <v>15881.947501399582</v>
      </c>
      <c r="K9" s="72">
        <f>IF(RES_hh_fec!K9=0,0,1000*11630*RES_hh_fec!K9/RES_hh_num!K9)</f>
        <v>14492.27523049829</v>
      </c>
      <c r="L9" s="72">
        <f>IF(RES_hh_fec!L9=0,0,1000*11630*RES_hh_fec!L9/RES_hh_num!L9)</f>
        <v>18655.834299267146</v>
      </c>
      <c r="M9" s="72">
        <f>IF(RES_hh_fec!M9=0,0,1000*11630*RES_hh_fec!M9/RES_hh_num!M9)</f>
        <v>12994.513362867701</v>
      </c>
      <c r="N9" s="72">
        <f>IF(RES_hh_fec!N9=0,0,1000*11630*RES_hh_fec!N9/RES_hh_num!N9)</f>
        <v>14649.49599545447</v>
      </c>
      <c r="O9" s="72">
        <f>IF(RES_hh_fec!O9=0,0,1000*11630*RES_hh_fec!O9/RES_hh_num!O9)</f>
        <v>16635.53074669667</v>
      </c>
      <c r="P9" s="72">
        <f>IF(RES_hh_fec!P9=0,0,1000*11630*RES_hh_fec!P9/RES_hh_num!P9)</f>
        <v>11842.713597562617</v>
      </c>
      <c r="Q9" s="72">
        <f>IF(RES_hh_fec!Q9=0,0,1000*11630*RES_hh_fec!Q9/RES_hh_num!Q9)</f>
        <v>13669.237334272711</v>
      </c>
      <c r="R9" s="72">
        <f>IF(RES_hh_fec!R9=0,0,1000*11630*RES_hh_fec!R9/RES_hh_num!R9)</f>
        <v>14878.503177627123</v>
      </c>
      <c r="S9" s="72">
        <f>IF(RES_hh_fec!S9=0,0,1000*11630*RES_hh_fec!S9/RES_hh_num!S9)</f>
        <v>13677.740870169298</v>
      </c>
      <c r="T9" s="72">
        <f>IF(RES_hh_fec!T9=0,0,1000*11630*RES_hh_fec!T9/RES_hh_num!T9)</f>
        <v>13084.637552892633</v>
      </c>
      <c r="U9" s="72">
        <f>IF(RES_hh_fec!U9=0,0,1000*11630*RES_hh_fec!U9/RES_hh_num!U9)</f>
        <v>12812.884986399273</v>
      </c>
      <c r="V9" s="72">
        <f>IF(RES_hh_fec!V9=0,0,1000*11630*RES_hh_fec!V9/RES_hh_num!V9)</f>
        <v>11550.731010953503</v>
      </c>
      <c r="W9" s="72">
        <f>IF(RES_hh_fec!W9=0,0,1000*11630*RES_hh_fec!W9/RES_hh_num!W9)</f>
        <v>13661.859709694505</v>
      </c>
      <c r="X9" s="72">
        <f>IF(RES_hh_fec!X9=0,0,1000*11630*RES_hh_fec!X9/RES_hh_num!X9)</f>
        <v>11771.078468686856</v>
      </c>
      <c r="Y9" s="72">
        <f>IF(RES_hh_fec!Y9=0,0,1000*11630*RES_hh_fec!Y9/RES_hh_num!Y9)</f>
        <v>11731.032445911691</v>
      </c>
      <c r="DA9" s="89" t="s">
        <v>477</v>
      </c>
    </row>
    <row r="10" spans="1:105" ht="12" customHeight="1" x14ac:dyDescent="0.25">
      <c r="A10" s="28" t="s">
        <v>197</v>
      </c>
      <c r="B10" s="72">
        <f>IF(RES_hh_fec!B10=0,0,1000*11630*RES_hh_fec!B10/RES_hh_num!B10)</f>
        <v>0</v>
      </c>
      <c r="C10" s="72">
        <f>IF(RES_hh_fec!C10=0,0,1000*11630*RES_hh_fec!C10/RES_hh_num!C10)</f>
        <v>0</v>
      </c>
      <c r="D10" s="72">
        <f>IF(RES_hh_fec!D10=0,0,1000*11630*RES_hh_fec!D10/RES_hh_num!D10)</f>
        <v>0</v>
      </c>
      <c r="E10" s="72">
        <f>IF(RES_hh_fec!E10=0,0,1000*11630*RES_hh_fec!E10/RES_hh_num!E10)</f>
        <v>0</v>
      </c>
      <c r="F10" s="72">
        <f>IF(RES_hh_fec!F10=0,0,1000*11630*RES_hh_fec!F10/RES_hh_num!F10)</f>
        <v>0</v>
      </c>
      <c r="G10" s="72">
        <f>IF(RES_hh_fec!G10=0,0,1000*11630*RES_hh_fec!G10/RES_hh_num!G10)</f>
        <v>0</v>
      </c>
      <c r="H10" s="72">
        <f>IF(RES_hh_fec!H10=0,0,1000*11630*RES_hh_fec!H10/RES_hh_num!H10)</f>
        <v>0</v>
      </c>
      <c r="I10" s="72">
        <f>IF(RES_hh_fec!I10=0,0,1000*11630*RES_hh_fec!I10/RES_hh_num!I10)</f>
        <v>0</v>
      </c>
      <c r="J10" s="72">
        <f>IF(RES_hh_fec!J10=0,0,1000*11630*RES_hh_fec!J10/RES_hh_num!J10)</f>
        <v>0</v>
      </c>
      <c r="K10" s="72">
        <f>IF(RES_hh_fec!K10=0,0,1000*11630*RES_hh_fec!K10/RES_hh_num!K10)</f>
        <v>0</v>
      </c>
      <c r="L10" s="72">
        <f>IF(RES_hh_fec!L10=0,0,1000*11630*RES_hh_fec!L10/RES_hh_num!L10)</f>
        <v>0</v>
      </c>
      <c r="M10" s="72">
        <f>IF(RES_hh_fec!M10=0,0,1000*11630*RES_hh_fec!M10/RES_hh_num!M10)</f>
        <v>0</v>
      </c>
      <c r="N10" s="72">
        <f>IF(RES_hh_fec!N10=0,0,1000*11630*RES_hh_fec!N10/RES_hh_num!N10)</f>
        <v>0</v>
      </c>
      <c r="O10" s="72">
        <f>IF(RES_hh_fec!O10=0,0,1000*11630*RES_hh_fec!O10/RES_hh_num!O10)</f>
        <v>0</v>
      </c>
      <c r="P10" s="72">
        <f>IF(RES_hh_fec!P10=0,0,1000*11630*RES_hh_fec!P10/RES_hh_num!P10)</f>
        <v>0</v>
      </c>
      <c r="Q10" s="72">
        <f>IF(RES_hh_fec!Q10=0,0,1000*11630*RES_hh_fec!Q10/RES_hh_num!Q10)</f>
        <v>0</v>
      </c>
      <c r="R10" s="72">
        <f>IF(RES_hh_fec!R10=0,0,1000*11630*RES_hh_fec!R10/RES_hh_num!R10)</f>
        <v>0</v>
      </c>
      <c r="S10" s="72">
        <f>IF(RES_hh_fec!S10=0,0,1000*11630*RES_hh_fec!S10/RES_hh_num!S10)</f>
        <v>0</v>
      </c>
      <c r="T10" s="72">
        <f>IF(RES_hh_fec!T10=0,0,1000*11630*RES_hh_fec!T10/RES_hh_num!T10)</f>
        <v>0</v>
      </c>
      <c r="U10" s="72">
        <f>IF(RES_hh_fec!U10=0,0,1000*11630*RES_hh_fec!U10/RES_hh_num!U10)</f>
        <v>0</v>
      </c>
      <c r="V10" s="72">
        <f>IF(RES_hh_fec!V10=0,0,1000*11630*RES_hh_fec!V10/RES_hh_num!V10)</f>
        <v>0</v>
      </c>
      <c r="W10" s="72">
        <f>IF(RES_hh_fec!W10=0,0,1000*11630*RES_hh_fec!W10/RES_hh_num!W10)</f>
        <v>0</v>
      </c>
      <c r="X10" s="72">
        <f>IF(RES_hh_fec!X10=0,0,1000*11630*RES_hh_fec!X10/RES_hh_num!X10)</f>
        <v>0</v>
      </c>
      <c r="Y10" s="72">
        <f>IF(RES_hh_fec!Y10=0,0,1000*11630*RES_hh_fec!Y10/RES_hh_num!Y10)</f>
        <v>0</v>
      </c>
      <c r="DA10" s="89" t="s">
        <v>478</v>
      </c>
    </row>
    <row r="11" spans="1:105" ht="12" customHeight="1" x14ac:dyDescent="0.25">
      <c r="A11" s="28" t="s">
        <v>198</v>
      </c>
      <c r="B11" s="72">
        <f>IF(RES_hh_fec!B11=0,0,1000*11630*RES_hh_fec!B11/RES_hh_num!B11)</f>
        <v>14540.101960221149</v>
      </c>
      <c r="C11" s="72">
        <f>IF(RES_hh_fec!C11=0,0,1000*11630*RES_hh_fec!C11/RES_hh_num!C11)</f>
        <v>13007.119266055046</v>
      </c>
      <c r="D11" s="72">
        <f>IF(RES_hh_fec!D11=0,0,1000*11630*RES_hh_fec!D11/RES_hh_num!D11)</f>
        <v>13516.754981715054</v>
      </c>
      <c r="E11" s="72">
        <f>IF(RES_hh_fec!E11=0,0,1000*11630*RES_hh_fec!E11/RES_hh_num!E11)</f>
        <v>13316.382915173235</v>
      </c>
      <c r="F11" s="72">
        <f>IF(RES_hh_fec!F11=0,0,1000*11630*RES_hh_fec!F11/RES_hh_num!F11)</f>
        <v>13013.687359760661</v>
      </c>
      <c r="G11" s="72">
        <f>IF(RES_hh_fec!G11=0,0,1000*11630*RES_hh_fec!G11/RES_hh_num!G11)</f>
        <v>12192.336532693464</v>
      </c>
      <c r="H11" s="72">
        <f>IF(RES_hh_fec!H11=0,0,1000*11630*RES_hh_fec!H11/RES_hh_num!H11)</f>
        <v>11854.826714264465</v>
      </c>
      <c r="I11" s="72">
        <f>IF(RES_hh_fec!I11=0,0,1000*11630*RES_hh_fec!I11/RES_hh_num!I11)</f>
        <v>12625.787106446776</v>
      </c>
      <c r="J11" s="72">
        <f>IF(RES_hh_fec!J11=0,0,1000*11630*RES_hh_fec!J11/RES_hh_num!J11)</f>
        <v>12448.01829268292</v>
      </c>
      <c r="K11" s="72">
        <f>IF(RES_hh_fec!K11=0,0,1000*11630*RES_hh_fec!K11/RES_hh_num!K11)</f>
        <v>10792.698826597134</v>
      </c>
      <c r="L11" s="72">
        <f>IF(RES_hh_fec!L11=0,0,1000*11630*RES_hh_fec!L11/RES_hh_num!L11)</f>
        <v>10606.999691643534</v>
      </c>
      <c r="M11" s="72">
        <f>IF(RES_hh_fec!M11=0,0,1000*11630*RES_hh_fec!M11/RES_hh_num!M11)</f>
        <v>11745.092071222041</v>
      </c>
      <c r="N11" s="72">
        <f>IF(RES_hh_fec!N11=0,0,1000*11630*RES_hh_fec!N11/RES_hh_num!N11)</f>
        <v>12038.998050097493</v>
      </c>
      <c r="O11" s="72">
        <f>IF(RES_hh_fec!O11=0,0,1000*11630*RES_hh_fec!O11/RES_hh_num!O11)</f>
        <v>11005.788603217559</v>
      </c>
      <c r="P11" s="72">
        <f>IF(RES_hh_fec!P11=0,0,1000*11630*RES_hh_fec!P11/RES_hh_num!P11)</f>
        <v>11660.196374622352</v>
      </c>
      <c r="Q11" s="72">
        <f>IF(RES_hh_fec!Q11=0,0,1000*11630*RES_hh_fec!Q11/RES_hh_num!Q11)</f>
        <v>11002.171146215467</v>
      </c>
      <c r="R11" s="72">
        <f>IF(RES_hh_fec!R11=0,0,1000*11630*RES_hh_fec!R11/RES_hh_num!R11)</f>
        <v>10460.756465839439</v>
      </c>
      <c r="S11" s="72">
        <f>IF(RES_hh_fec!S11=0,0,1000*11630*RES_hh_fec!S11/RES_hh_num!S11)</f>
        <v>10664.226967479059</v>
      </c>
      <c r="T11" s="72">
        <f>IF(RES_hh_fec!T11=0,0,1000*11630*RES_hh_fec!T11/RES_hh_num!T11)</f>
        <v>11350.900900900891</v>
      </c>
      <c r="U11" s="72">
        <f>IF(RES_hh_fec!U11=0,0,1000*11630*RES_hh_fec!U11/RES_hh_num!U11)</f>
        <v>11486.47838789422</v>
      </c>
      <c r="V11" s="72">
        <f>IF(RES_hh_fec!V11=0,0,1000*11630*RES_hh_fec!V11/RES_hh_num!V11)</f>
        <v>12235.06874013973</v>
      </c>
      <c r="W11" s="72">
        <f>IF(RES_hh_fec!W11=0,0,1000*11630*RES_hh_fec!W11/RES_hh_num!W11)</f>
        <v>13565.200995550191</v>
      </c>
      <c r="X11" s="72">
        <f>IF(RES_hh_fec!X11=0,0,1000*11630*RES_hh_fec!X11/RES_hh_num!X11)</f>
        <v>9787.0300468065816</v>
      </c>
      <c r="Y11" s="72">
        <f>IF(RES_hh_fec!Y11=0,0,1000*11630*RES_hh_fec!Y11/RES_hh_num!Y11)</f>
        <v>9594.4244604316536</v>
      </c>
      <c r="DA11" s="89" t="s">
        <v>479</v>
      </c>
    </row>
    <row r="12" spans="1:105" ht="12" customHeight="1" x14ac:dyDescent="0.25">
      <c r="A12" s="28" t="s">
        <v>95</v>
      </c>
      <c r="B12" s="72">
        <f>IF(RES_hh_fec!B12=0,0,1000*11630*RES_hh_fec!B12/RES_hh_num!B12)</f>
        <v>5809.2687114112887</v>
      </c>
      <c r="C12" s="72">
        <f>IF(RES_hh_fec!C12=0,0,1000*11630*RES_hh_fec!C12/RES_hh_num!C12)</f>
        <v>6329.5107343163809</v>
      </c>
      <c r="D12" s="72">
        <f>IF(RES_hh_fec!D12=0,0,1000*11630*RES_hh_fec!D12/RES_hh_num!D12)</f>
        <v>6212.8221578944567</v>
      </c>
      <c r="E12" s="72">
        <f>IF(RES_hh_fec!E12=0,0,1000*11630*RES_hh_fec!E12/RES_hh_num!E12)</f>
        <v>5829.8372097818565</v>
      </c>
      <c r="F12" s="72">
        <f>IF(RES_hh_fec!F12=0,0,1000*11630*RES_hh_fec!F12/RES_hh_num!F12)</f>
        <v>5921.7590421899058</v>
      </c>
      <c r="G12" s="72">
        <f>IF(RES_hh_fec!G12=0,0,1000*11630*RES_hh_fec!G12/RES_hh_num!G12)</f>
        <v>5648.995540594904</v>
      </c>
      <c r="H12" s="72">
        <f>IF(RES_hh_fec!H12=0,0,1000*11630*RES_hh_fec!H12/RES_hh_num!H12)</f>
        <v>4758.6821018519568</v>
      </c>
      <c r="I12" s="72">
        <f>IF(RES_hh_fec!I12=0,0,1000*11630*RES_hh_fec!I12/RES_hh_num!I12)</f>
        <v>4420.6761534620482</v>
      </c>
      <c r="J12" s="72">
        <f>IF(RES_hh_fec!J12=0,0,1000*11630*RES_hh_fec!J12/RES_hh_num!J12)</f>
        <v>4937.2701147744347</v>
      </c>
      <c r="K12" s="72">
        <f>IF(RES_hh_fec!K12=0,0,1000*11630*RES_hh_fec!K12/RES_hh_num!K12)</f>
        <v>4441.7622147769089</v>
      </c>
      <c r="L12" s="72">
        <f>IF(RES_hh_fec!L12=0,0,1000*11630*RES_hh_fec!L12/RES_hh_num!L12)</f>
        <v>4750.758981661781</v>
      </c>
      <c r="M12" s="72">
        <f>IF(RES_hh_fec!M12=0,0,1000*11630*RES_hh_fec!M12/RES_hh_num!M12)</f>
        <v>4017.6925595391085</v>
      </c>
      <c r="N12" s="72">
        <f>IF(RES_hh_fec!N12=0,0,1000*11630*RES_hh_fec!N12/RES_hh_num!N12)</f>
        <v>3930.2520040475629</v>
      </c>
      <c r="O12" s="72">
        <f>IF(RES_hh_fec!O12=0,0,1000*11630*RES_hh_fec!O12/RES_hh_num!O12)</f>
        <v>3713.5095738427681</v>
      </c>
      <c r="P12" s="72">
        <f>IF(RES_hh_fec!P12=0,0,1000*11630*RES_hh_fec!P12/RES_hh_num!P12)</f>
        <v>3247.8601975691481</v>
      </c>
      <c r="Q12" s="72">
        <f>IF(RES_hh_fec!Q12=0,0,1000*11630*RES_hh_fec!Q12/RES_hh_num!Q12)</f>
        <v>3191.2175762979259</v>
      </c>
      <c r="R12" s="72">
        <f>IF(RES_hh_fec!R12=0,0,1000*11630*RES_hh_fec!R12/RES_hh_num!R12)</f>
        <v>3193.7650909299032</v>
      </c>
      <c r="S12" s="72">
        <f>IF(RES_hh_fec!S12=0,0,1000*11630*RES_hh_fec!S12/RES_hh_num!S12)</f>
        <v>2971.001721488602</v>
      </c>
      <c r="T12" s="72">
        <f>IF(RES_hh_fec!T12=0,0,1000*11630*RES_hh_fec!T12/RES_hh_num!T12)</f>
        <v>2850.81152425238</v>
      </c>
      <c r="U12" s="72">
        <f>IF(RES_hh_fec!U12=0,0,1000*11630*RES_hh_fec!U12/RES_hh_num!U12)</f>
        <v>2694.0730965161738</v>
      </c>
      <c r="V12" s="72">
        <f>IF(RES_hh_fec!V12=0,0,1000*11630*RES_hh_fec!V12/RES_hh_num!V12)</f>
        <v>2436.1212602619162</v>
      </c>
      <c r="W12" s="72">
        <f>IF(RES_hh_fec!W12=0,0,1000*11630*RES_hh_fec!W12/RES_hh_num!W12)</f>
        <v>2684.6101018876834</v>
      </c>
      <c r="X12" s="72">
        <f>IF(RES_hh_fec!X12=0,0,1000*11630*RES_hh_fec!X12/RES_hh_num!X12)</f>
        <v>2690.4984385487651</v>
      </c>
      <c r="Y12" s="72">
        <f>IF(RES_hh_fec!Y12=0,0,1000*11630*RES_hh_fec!Y12/RES_hh_num!Y12)</f>
        <v>2659.0634789347582</v>
      </c>
      <c r="DA12" s="89" t="s">
        <v>480</v>
      </c>
    </row>
    <row r="13" spans="1:105" ht="12" customHeight="1" x14ac:dyDescent="0.25">
      <c r="A13" s="73" t="s">
        <v>94</v>
      </c>
      <c r="B13" s="74">
        <f>IF(RES_hh_fec!B13=0,0,1000*11630*RES_hh_fec!B13/RES_hh_num!B13)</f>
        <v>14688.623078672706</v>
      </c>
      <c r="C13" s="74">
        <f>IF(RES_hh_fec!C13=0,0,1000*11630*RES_hh_fec!C13/RES_hh_num!C13)</f>
        <v>16270.431267286811</v>
      </c>
      <c r="D13" s="74">
        <f>IF(RES_hh_fec!D13=0,0,1000*11630*RES_hh_fec!D13/RES_hh_num!D13)</f>
        <v>19348.9523083598</v>
      </c>
      <c r="E13" s="74">
        <f>IF(RES_hh_fec!E13=0,0,1000*11630*RES_hh_fec!E13/RES_hh_num!E13)</f>
        <v>20881.709701241223</v>
      </c>
      <c r="F13" s="74">
        <f>IF(RES_hh_fec!F13=0,0,1000*11630*RES_hh_fec!F13/RES_hh_num!F13)</f>
        <v>5507.4325637189468</v>
      </c>
      <c r="G13" s="74">
        <f>IF(RES_hh_fec!G13=0,0,1000*11630*RES_hh_fec!G13/RES_hh_num!G13)</f>
        <v>3743.8059706142076</v>
      </c>
      <c r="H13" s="74">
        <f>IF(RES_hh_fec!H13=0,0,1000*11630*RES_hh_fec!H13/RES_hh_num!H13)</f>
        <v>7668.4286852734895</v>
      </c>
      <c r="I13" s="74">
        <f>IF(RES_hh_fec!I13=0,0,1000*11630*RES_hh_fec!I13/RES_hh_num!I13)</f>
        <v>7414.5578992266283</v>
      </c>
      <c r="J13" s="74">
        <f>IF(RES_hh_fec!J13=0,0,1000*11630*RES_hh_fec!J13/RES_hh_num!J13)</f>
        <v>15662.376072644098</v>
      </c>
      <c r="K13" s="74">
        <f>IF(RES_hh_fec!K13=0,0,1000*11630*RES_hh_fec!K13/RES_hh_num!K13)</f>
        <v>12808.097691438441</v>
      </c>
      <c r="L13" s="74">
        <f>IF(RES_hh_fec!L13=0,0,1000*11630*RES_hh_fec!L13/RES_hh_num!L13)</f>
        <v>15433.971488228684</v>
      </c>
      <c r="M13" s="74">
        <f>IF(RES_hh_fec!M13=0,0,1000*11630*RES_hh_fec!M13/RES_hh_num!M13)</f>
        <v>11017.246514065828</v>
      </c>
      <c r="N13" s="74">
        <f>IF(RES_hh_fec!N13=0,0,1000*11630*RES_hh_fec!N13/RES_hh_num!N13)</f>
        <v>12591.590827264743</v>
      </c>
      <c r="O13" s="74">
        <f>IF(RES_hh_fec!O13=0,0,1000*11630*RES_hh_fec!O13/RES_hh_num!O13)</f>
        <v>15186.824936306824</v>
      </c>
      <c r="P13" s="74">
        <f>IF(RES_hh_fec!P13=0,0,1000*11630*RES_hh_fec!P13/RES_hh_num!P13)</f>
        <v>9395.3591797503668</v>
      </c>
      <c r="Q13" s="74">
        <f>IF(RES_hh_fec!Q13=0,0,1000*11630*RES_hh_fec!Q13/RES_hh_num!Q13)</f>
        <v>8124.6738065869158</v>
      </c>
      <c r="R13" s="74">
        <f>IF(RES_hh_fec!R13=0,0,1000*11630*RES_hh_fec!R13/RES_hh_num!R13)</f>
        <v>12228.40260440252</v>
      </c>
      <c r="S13" s="74">
        <f>IF(RES_hh_fec!S13=0,0,1000*11630*RES_hh_fec!S13/RES_hh_num!S13)</f>
        <v>11890.684248048112</v>
      </c>
      <c r="T13" s="74">
        <f>IF(RES_hh_fec!T13=0,0,1000*11630*RES_hh_fec!T13/RES_hh_num!T13)</f>
        <v>6892.5562782937759</v>
      </c>
      <c r="U13" s="74">
        <f>IF(RES_hh_fec!U13=0,0,1000*11630*RES_hh_fec!U13/RES_hh_num!U13)</f>
        <v>9961.4167019811612</v>
      </c>
      <c r="V13" s="74">
        <f>IF(RES_hh_fec!V13=0,0,1000*11630*RES_hh_fec!V13/RES_hh_num!V13)</f>
        <v>11861.310929505093</v>
      </c>
      <c r="W13" s="74">
        <f>IF(RES_hh_fec!W13=0,0,1000*11630*RES_hh_fec!W13/RES_hh_num!W13)</f>
        <v>12108.40417234406</v>
      </c>
      <c r="X13" s="74">
        <f>IF(RES_hh_fec!X13=0,0,1000*11630*RES_hh_fec!X13/RES_hh_num!X13)</f>
        <v>12266.379228455073</v>
      </c>
      <c r="Y13" s="74">
        <f>IF(RES_hh_fec!Y13=0,0,1000*11630*RES_hh_fec!Y13/RES_hh_num!Y13)</f>
        <v>10390.719589124474</v>
      </c>
      <c r="DA13" s="90" t="s">
        <v>481</v>
      </c>
    </row>
    <row r="14" spans="1:105" ht="12" customHeight="1" x14ac:dyDescent="0.25">
      <c r="A14" s="75" t="s">
        <v>97</v>
      </c>
      <c r="B14" s="76">
        <f>IF(RES_hh_fec!B14=0,0,1000*11630*RES_hh_fec!B14/RES_hh_num!B14)</f>
        <v>236.27210212627847</v>
      </c>
      <c r="C14" s="76">
        <f>IF(RES_hh_fec!C14=0,0,1000*11630*RES_hh_fec!C14/RES_hh_num!C14)</f>
        <v>242.7000297105827</v>
      </c>
      <c r="D14" s="76">
        <f>IF(RES_hh_fec!D14=0,0,1000*11630*RES_hh_fec!D14/RES_hh_num!D14)</f>
        <v>216.01081752443287</v>
      </c>
      <c r="E14" s="76">
        <f>IF(RES_hh_fec!E14=0,0,1000*11630*RES_hh_fec!E14/RES_hh_num!E14)</f>
        <v>226.30530528177579</v>
      </c>
      <c r="F14" s="76">
        <f>IF(RES_hh_fec!F14=0,0,1000*11630*RES_hh_fec!F14/RES_hh_num!F14)</f>
        <v>212.90717677334891</v>
      </c>
      <c r="G14" s="76">
        <f>IF(RES_hh_fec!G14=0,0,1000*11630*RES_hh_fec!G14/RES_hh_num!G14)</f>
        <v>202.98691548129224</v>
      </c>
      <c r="H14" s="76">
        <f>IF(RES_hh_fec!H14=0,0,1000*11630*RES_hh_fec!H14/RES_hh_num!H14)</f>
        <v>185.47759371708037</v>
      </c>
      <c r="I14" s="76">
        <f>IF(RES_hh_fec!I14=0,0,1000*11630*RES_hh_fec!I14/RES_hh_num!I14)</f>
        <v>163.37556234815636</v>
      </c>
      <c r="J14" s="76">
        <f>IF(RES_hh_fec!J14=0,0,1000*11630*RES_hh_fec!J14/RES_hh_num!J14)</f>
        <v>189.2894016251177</v>
      </c>
      <c r="K14" s="76">
        <f>IF(RES_hh_fec!K14=0,0,1000*11630*RES_hh_fec!K14/RES_hh_num!K14)</f>
        <v>173.62960606532715</v>
      </c>
      <c r="L14" s="76">
        <f>IF(RES_hh_fec!L14=0,0,1000*11630*RES_hh_fec!L14/RES_hh_num!L14)</f>
        <v>196.04916895694765</v>
      </c>
      <c r="M14" s="76">
        <f>IF(RES_hh_fec!M14=0,0,1000*11630*RES_hh_fec!M14/RES_hh_num!M14)</f>
        <v>153.17897457174456</v>
      </c>
      <c r="N14" s="76">
        <f>IF(RES_hh_fec!N14=0,0,1000*11630*RES_hh_fec!N14/RES_hh_num!N14)</f>
        <v>165.11499588698558</v>
      </c>
      <c r="O14" s="76">
        <f>IF(RES_hh_fec!O14=0,0,1000*11630*RES_hh_fec!O14/RES_hh_num!O14)</f>
        <v>183.10759915890424</v>
      </c>
      <c r="P14" s="76">
        <f>IF(RES_hh_fec!P14=0,0,1000*11630*RES_hh_fec!P14/RES_hh_num!P14)</f>
        <v>140.27489121976731</v>
      </c>
      <c r="Q14" s="76">
        <f>IF(RES_hh_fec!Q14=0,0,1000*11630*RES_hh_fec!Q14/RES_hh_num!Q14)</f>
        <v>161.2559923939202</v>
      </c>
      <c r="R14" s="76">
        <f>IF(RES_hh_fec!R14=0,0,1000*11630*RES_hh_fec!R14/RES_hh_num!R14)</f>
        <v>162.66563735437515</v>
      </c>
      <c r="S14" s="76">
        <f>IF(RES_hh_fec!S14=0,0,1000*11630*RES_hh_fec!S14/RES_hh_num!S14)</f>
        <v>163.20794178311564</v>
      </c>
      <c r="T14" s="76">
        <f>IF(RES_hh_fec!T14=0,0,1000*11630*RES_hh_fec!T14/RES_hh_num!T14)</f>
        <v>164.41307016530678</v>
      </c>
      <c r="U14" s="76">
        <f>IF(RES_hh_fec!U14=0,0,1000*11630*RES_hh_fec!U14/RES_hh_num!U14)</f>
        <v>152.60081326273533</v>
      </c>
      <c r="V14" s="76">
        <f>IF(RES_hh_fec!V14=0,0,1000*11630*RES_hh_fec!V14/RES_hh_num!V14)</f>
        <v>154.38902432031986</v>
      </c>
      <c r="W14" s="76">
        <f>IF(RES_hh_fec!W14=0,0,1000*11630*RES_hh_fec!W14/RES_hh_num!W14)</f>
        <v>174.74111986046941</v>
      </c>
      <c r="X14" s="76">
        <f>IF(RES_hh_fec!X14=0,0,1000*11630*RES_hh_fec!X14/RES_hh_num!X14)</f>
        <v>143.74629915839463</v>
      </c>
      <c r="Y14" s="76">
        <f>IF(RES_hh_fec!Y14=0,0,1000*11630*RES_hh_fec!Y14/RES_hh_num!Y14)</f>
        <v>143.58339806725462</v>
      </c>
      <c r="DA14" s="91" t="s">
        <v>482</v>
      </c>
    </row>
    <row r="15" spans="1:105" ht="12.95" customHeight="1" x14ac:dyDescent="0.25">
      <c r="A15" s="68" t="s">
        <v>92</v>
      </c>
      <c r="B15" s="69">
        <f t="shared" ref="B15:Y15" si="0">B16</f>
        <v>2.8279301981342786</v>
      </c>
      <c r="C15" s="69">
        <f t="shared" si="0"/>
        <v>3.4840747068753779</v>
      </c>
      <c r="D15" s="69">
        <f t="shared" si="0"/>
        <v>4.1082257821849977</v>
      </c>
      <c r="E15" s="69">
        <f t="shared" si="0"/>
        <v>10.860933075153962</v>
      </c>
      <c r="F15" s="69">
        <f t="shared" si="0"/>
        <v>4.8942585174676427</v>
      </c>
      <c r="G15" s="69">
        <f t="shared" si="0"/>
        <v>6.0142704560462272</v>
      </c>
      <c r="H15" s="69">
        <f t="shared" si="0"/>
        <v>13.365259695506602</v>
      </c>
      <c r="I15" s="69">
        <f t="shared" si="0"/>
        <v>6.2548327632725682</v>
      </c>
      <c r="J15" s="69">
        <f t="shared" si="0"/>
        <v>7.4422280351125396</v>
      </c>
      <c r="K15" s="69">
        <f t="shared" si="0"/>
        <v>8.5416602100219876</v>
      </c>
      <c r="L15" s="69">
        <f t="shared" si="0"/>
        <v>12.128827868592561</v>
      </c>
      <c r="M15" s="69">
        <f t="shared" si="0"/>
        <v>9.5765797445851053</v>
      </c>
      <c r="N15" s="69">
        <f t="shared" si="0"/>
        <v>9.8992219556265617</v>
      </c>
      <c r="O15" s="69">
        <f t="shared" si="0"/>
        <v>10.546925106670377</v>
      </c>
      <c r="P15" s="69">
        <f t="shared" si="0"/>
        <v>8.72966020833735</v>
      </c>
      <c r="Q15" s="69">
        <f t="shared" si="0"/>
        <v>13.242243473514721</v>
      </c>
      <c r="R15" s="69">
        <f t="shared" si="0"/>
        <v>12.120817888549478</v>
      </c>
      <c r="S15" s="69">
        <f t="shared" si="0"/>
        <v>12.082742621471846</v>
      </c>
      <c r="T15" s="69">
        <f t="shared" si="0"/>
        <v>12.001485783940057</v>
      </c>
      <c r="U15" s="69">
        <f t="shared" si="0"/>
        <v>11.899940539963781</v>
      </c>
      <c r="V15" s="69">
        <f t="shared" si="0"/>
        <v>18.073488340924737</v>
      </c>
      <c r="W15" s="69">
        <f t="shared" si="0"/>
        <v>22.316120724751119</v>
      </c>
      <c r="X15" s="69">
        <f t="shared" si="0"/>
        <v>26.57810389179933</v>
      </c>
      <c r="Y15" s="69">
        <f t="shared" si="0"/>
        <v>26.55504752378485</v>
      </c>
      <c r="DA15" s="88" t="s">
        <v>274</v>
      </c>
    </row>
    <row r="16" spans="1:105" ht="12" customHeight="1" x14ac:dyDescent="0.25">
      <c r="A16" s="28" t="s">
        <v>91</v>
      </c>
      <c r="B16" s="72">
        <f>IF(RES_hh_fec!B16=0,0,1000*11630*RES_hh_fec!B16/RES_hh_num!B$3)</f>
        <v>2.8279301981342786</v>
      </c>
      <c r="C16" s="72">
        <f>IF(RES_hh_fec!C16=0,0,1000*11630*RES_hh_fec!C16/RES_hh_num!C$3)</f>
        <v>3.4840747068753779</v>
      </c>
      <c r="D16" s="72">
        <f>IF(RES_hh_fec!D16=0,0,1000*11630*RES_hh_fec!D16/RES_hh_num!D$3)</f>
        <v>4.1082257821849977</v>
      </c>
      <c r="E16" s="72">
        <f>IF(RES_hh_fec!E16=0,0,1000*11630*RES_hh_fec!E16/RES_hh_num!E$3)</f>
        <v>10.860933075153962</v>
      </c>
      <c r="F16" s="72">
        <f>IF(RES_hh_fec!F16=0,0,1000*11630*RES_hh_fec!F16/RES_hh_num!F$3)</f>
        <v>4.8942585174676427</v>
      </c>
      <c r="G16" s="72">
        <f>IF(RES_hh_fec!G16=0,0,1000*11630*RES_hh_fec!G16/RES_hh_num!G$3)</f>
        <v>6.0142704560462272</v>
      </c>
      <c r="H16" s="72">
        <f>IF(RES_hh_fec!H16=0,0,1000*11630*RES_hh_fec!H16/RES_hh_num!H$3)</f>
        <v>13.365259695506602</v>
      </c>
      <c r="I16" s="72">
        <f>IF(RES_hh_fec!I16=0,0,1000*11630*RES_hh_fec!I16/RES_hh_num!I$3)</f>
        <v>6.2548327632725682</v>
      </c>
      <c r="J16" s="72">
        <f>IF(RES_hh_fec!J16=0,0,1000*11630*RES_hh_fec!J16/RES_hh_num!J$3)</f>
        <v>7.4422280351125396</v>
      </c>
      <c r="K16" s="72">
        <f>IF(RES_hh_fec!K16=0,0,1000*11630*RES_hh_fec!K16/RES_hh_num!K$3)</f>
        <v>8.5416602100219876</v>
      </c>
      <c r="L16" s="72">
        <f>IF(RES_hh_fec!L16=0,0,1000*11630*RES_hh_fec!L16/RES_hh_num!L$3)</f>
        <v>12.128827868592561</v>
      </c>
      <c r="M16" s="72">
        <f>IF(RES_hh_fec!M16=0,0,1000*11630*RES_hh_fec!M16/RES_hh_num!M$3)</f>
        <v>9.5765797445851053</v>
      </c>
      <c r="N16" s="72">
        <f>IF(RES_hh_fec!N16=0,0,1000*11630*RES_hh_fec!N16/RES_hh_num!N$3)</f>
        <v>9.8992219556265617</v>
      </c>
      <c r="O16" s="72">
        <f>IF(RES_hh_fec!O16=0,0,1000*11630*RES_hh_fec!O16/RES_hh_num!O$3)</f>
        <v>10.546925106670377</v>
      </c>
      <c r="P16" s="72">
        <f>IF(RES_hh_fec!P16=0,0,1000*11630*RES_hh_fec!P16/RES_hh_num!P$3)</f>
        <v>8.72966020833735</v>
      </c>
      <c r="Q16" s="72">
        <f>IF(RES_hh_fec!Q16=0,0,1000*11630*RES_hh_fec!Q16/RES_hh_num!Q$3)</f>
        <v>13.242243473514721</v>
      </c>
      <c r="R16" s="72">
        <f>IF(RES_hh_fec!R16=0,0,1000*11630*RES_hh_fec!R16/RES_hh_num!R$3)</f>
        <v>12.120817888549478</v>
      </c>
      <c r="S16" s="72">
        <f>IF(RES_hh_fec!S16=0,0,1000*11630*RES_hh_fec!S16/RES_hh_num!S$3)</f>
        <v>12.082742621471846</v>
      </c>
      <c r="T16" s="72">
        <f>IF(RES_hh_fec!T16=0,0,1000*11630*RES_hh_fec!T16/RES_hh_num!T$3)</f>
        <v>12.001485783940057</v>
      </c>
      <c r="U16" s="72">
        <f>IF(RES_hh_fec!U16=0,0,1000*11630*RES_hh_fec!U16/RES_hh_num!U$3)</f>
        <v>11.899940539963781</v>
      </c>
      <c r="V16" s="72">
        <f>IF(RES_hh_fec!V16=0,0,1000*11630*RES_hh_fec!V16/RES_hh_num!V$3)</f>
        <v>18.073488340924737</v>
      </c>
      <c r="W16" s="72">
        <f>IF(RES_hh_fec!W16=0,0,1000*11630*RES_hh_fec!W16/RES_hh_num!W$3)</f>
        <v>22.316120724751119</v>
      </c>
      <c r="X16" s="72">
        <f>IF(RES_hh_fec!X16=0,0,1000*11630*RES_hh_fec!X16/RES_hh_num!X$3)</f>
        <v>26.57810389179933</v>
      </c>
      <c r="Y16" s="72">
        <f>IF(RES_hh_fec!Y16=0,0,1000*11630*RES_hh_fec!Y16/RES_hh_num!Y$3)</f>
        <v>26.55504752378485</v>
      </c>
      <c r="DA16" s="89" t="s">
        <v>483</v>
      </c>
    </row>
    <row r="17" spans="1:105" ht="12.95" customHeight="1" x14ac:dyDescent="0.25">
      <c r="A17" s="68" t="s">
        <v>55</v>
      </c>
      <c r="B17" s="69">
        <f>IF(RES_hh_fec!B17=0,0,1000*11630*RES_hh_fec!B17/RES_hh_num!B17)</f>
        <v>2085.4163834934834</v>
      </c>
      <c r="C17" s="69">
        <f>IF(RES_hh_fec!C17=0,0,1000*11630*RES_hh_fec!C17/RES_hh_num!C17)</f>
        <v>2013.9076728714081</v>
      </c>
      <c r="D17" s="69">
        <f>IF(RES_hh_fec!D17=0,0,1000*11630*RES_hh_fec!D17/RES_hh_num!D17)</f>
        <v>1984.1637744096965</v>
      </c>
      <c r="E17" s="69">
        <f>IF(RES_hh_fec!E17=0,0,1000*11630*RES_hh_fec!E17/RES_hh_num!E17)</f>
        <v>1971.2251265884572</v>
      </c>
      <c r="F17" s="69">
        <f>IF(RES_hh_fec!F17=0,0,1000*11630*RES_hh_fec!F17/RES_hh_num!F17)</f>
        <v>2170.2835817136888</v>
      </c>
      <c r="G17" s="69">
        <f>IF(RES_hh_fec!G17=0,0,1000*11630*RES_hh_fec!G17/RES_hh_num!G17)</f>
        <v>2215.6271860931492</v>
      </c>
      <c r="H17" s="69">
        <f>IF(RES_hh_fec!H17=0,0,1000*11630*RES_hh_fec!H17/RES_hh_num!H17)</f>
        <v>2280.2508047557722</v>
      </c>
      <c r="I17" s="69">
        <f>IF(RES_hh_fec!I17=0,0,1000*11630*RES_hh_fec!I17/RES_hh_num!I17)</f>
        <v>2210.7590260748743</v>
      </c>
      <c r="J17" s="69">
        <f>IF(RES_hh_fec!J17=0,0,1000*11630*RES_hh_fec!J17/RES_hh_num!J17)</f>
        <v>2249.5829062574476</v>
      </c>
      <c r="K17" s="69">
        <f>IF(RES_hh_fec!K17=0,0,1000*11630*RES_hh_fec!K17/RES_hh_num!K17)</f>
        <v>2285.1416827706207</v>
      </c>
      <c r="L17" s="69">
        <f>IF(RES_hh_fec!L17=0,0,1000*11630*RES_hh_fec!L17/RES_hh_num!L17)</f>
        <v>2205.4898830116799</v>
      </c>
      <c r="M17" s="69">
        <f>IF(RES_hh_fec!M17=0,0,1000*11630*RES_hh_fec!M17/RES_hh_num!M17)</f>
        <v>2106.5181933585782</v>
      </c>
      <c r="N17" s="69">
        <f>IF(RES_hh_fec!N17=0,0,1000*11630*RES_hh_fec!N17/RES_hh_num!N17)</f>
        <v>2192.9270810340395</v>
      </c>
      <c r="O17" s="69">
        <f>IF(RES_hh_fec!O17=0,0,1000*11630*RES_hh_fec!O17/RES_hh_num!O17)</f>
        <v>2156.8273045744259</v>
      </c>
      <c r="P17" s="69">
        <f>IF(RES_hh_fec!P17=0,0,1000*11630*RES_hh_fec!P17/RES_hh_num!P17)</f>
        <v>2218.2135840349856</v>
      </c>
      <c r="Q17" s="69">
        <f>IF(RES_hh_fec!Q17=0,0,1000*11630*RES_hh_fec!Q17/RES_hh_num!Q17)</f>
        <v>2180.2129781539984</v>
      </c>
      <c r="R17" s="69">
        <f>IF(RES_hh_fec!R17=0,0,1000*11630*RES_hh_fec!R17/RES_hh_num!R17)</f>
        <v>2199.5160948910075</v>
      </c>
      <c r="S17" s="69">
        <f>IF(RES_hh_fec!S17=0,0,1000*11630*RES_hh_fec!S17/RES_hh_num!S17)</f>
        <v>2145.0895110833126</v>
      </c>
      <c r="T17" s="69">
        <f>IF(RES_hh_fec!T17=0,0,1000*11630*RES_hh_fec!T17/RES_hh_num!T17)</f>
        <v>2109.7388794632379</v>
      </c>
      <c r="U17" s="69">
        <f>IF(RES_hh_fec!U17=0,0,1000*11630*RES_hh_fec!U17/RES_hh_num!U17)</f>
        <v>2132.0167373345062</v>
      </c>
      <c r="V17" s="69">
        <f>IF(RES_hh_fec!V17=0,0,1000*11630*RES_hh_fec!V17/RES_hh_num!V17)</f>
        <v>1785.478656440258</v>
      </c>
      <c r="W17" s="69">
        <f>IF(RES_hh_fec!W17=0,0,1000*11630*RES_hh_fec!W17/RES_hh_num!W17)</f>
        <v>1740.3945492748344</v>
      </c>
      <c r="X17" s="69">
        <f>IF(RES_hh_fec!X17=0,0,1000*11630*RES_hh_fec!X17/RES_hh_num!X17)</f>
        <v>1352.9856778061587</v>
      </c>
      <c r="Y17" s="69">
        <f>IF(RES_hh_fec!Y17=0,0,1000*11630*RES_hh_fec!Y17/RES_hh_num!Y17)</f>
        <v>1264.0197179788099</v>
      </c>
      <c r="DA17" s="88" t="s">
        <v>275</v>
      </c>
    </row>
    <row r="18" spans="1:105" ht="12" customHeight="1" x14ac:dyDescent="0.25">
      <c r="A18" s="28" t="s">
        <v>51</v>
      </c>
      <c r="B18" s="72">
        <f>IF(RES_hh_fec!B18=0,0,1000*11630*RES_hh_fec!B18/RES_hh_num!B18)</f>
        <v>2049.7710895848495</v>
      </c>
      <c r="C18" s="72">
        <f>IF(RES_hh_fec!C18=0,0,1000*11630*RES_hh_fec!C18/RES_hh_num!C18)</f>
        <v>2133.3411089015758</v>
      </c>
      <c r="D18" s="72">
        <f>IF(RES_hh_fec!D18=0,0,1000*11630*RES_hh_fec!D18/RES_hh_num!D18)</f>
        <v>2198.4161899701289</v>
      </c>
      <c r="E18" s="72">
        <f>IF(RES_hh_fec!E18=0,0,1000*11630*RES_hh_fec!E18/RES_hh_num!E18)</f>
        <v>1692.6226904509763</v>
      </c>
      <c r="F18" s="72">
        <f>IF(RES_hh_fec!F18=0,0,1000*11630*RES_hh_fec!F18/RES_hh_num!F18)</f>
        <v>2424.4558641048125</v>
      </c>
      <c r="G18" s="72">
        <f>IF(RES_hh_fec!G18=0,0,1000*11630*RES_hh_fec!G18/RES_hh_num!G18)</f>
        <v>2121.5012704218725</v>
      </c>
      <c r="H18" s="72">
        <f>IF(RES_hh_fec!H18=0,0,1000*11630*RES_hh_fec!H18/RES_hh_num!H18)</f>
        <v>2274.6823211543715</v>
      </c>
      <c r="I18" s="72">
        <f>IF(RES_hh_fec!I18=0,0,1000*11630*RES_hh_fec!I18/RES_hh_num!I18)</f>
        <v>1798.6828854943858</v>
      </c>
      <c r="J18" s="72">
        <f>IF(RES_hh_fec!J18=0,0,1000*11630*RES_hh_fec!J18/RES_hh_num!J18)</f>
        <v>2354.3090836567903</v>
      </c>
      <c r="K18" s="72">
        <f>IF(RES_hh_fec!K18=0,0,1000*11630*RES_hh_fec!K18/RES_hh_num!K18)</f>
        <v>4633.7485840167228</v>
      </c>
      <c r="L18" s="72">
        <f>IF(RES_hh_fec!L18=0,0,1000*11630*RES_hh_fec!L18/RES_hh_num!L18)</f>
        <v>2334.8581582223615</v>
      </c>
      <c r="M18" s="72">
        <f>IF(RES_hh_fec!M18=0,0,1000*11630*RES_hh_fec!M18/RES_hh_num!M18)</f>
        <v>2217.4577055803566</v>
      </c>
      <c r="N18" s="72">
        <f>IF(RES_hh_fec!N18=0,0,1000*11630*RES_hh_fec!N18/RES_hh_num!N18)</f>
        <v>2180.0168830364019</v>
      </c>
      <c r="O18" s="72">
        <f>IF(RES_hh_fec!O18=0,0,1000*11630*RES_hh_fec!O18/RES_hh_num!O18)</f>
        <v>2188.249474338611</v>
      </c>
      <c r="P18" s="72">
        <f>IF(RES_hh_fec!P18=0,0,1000*11630*RES_hh_fec!P18/RES_hh_num!P18)</f>
        <v>2226.6377168318627</v>
      </c>
      <c r="Q18" s="72">
        <f>IF(RES_hh_fec!Q18=0,0,1000*11630*RES_hh_fec!Q18/RES_hh_num!Q18)</f>
        <v>2226.4530335900595</v>
      </c>
      <c r="R18" s="72">
        <f>IF(RES_hh_fec!R18=0,0,1000*11630*RES_hh_fec!R18/RES_hh_num!R18)</f>
        <v>2243.4421391388078</v>
      </c>
      <c r="S18" s="72">
        <f>IF(RES_hh_fec!S18=0,0,1000*11630*RES_hh_fec!S18/RES_hh_num!S18)</f>
        <v>2253.6339933780764</v>
      </c>
      <c r="T18" s="72">
        <f>IF(RES_hh_fec!T18=0,0,1000*11630*RES_hh_fec!T18/RES_hh_num!T18)</f>
        <v>2199.2925920353264</v>
      </c>
      <c r="U18" s="72">
        <f>IF(RES_hh_fec!U18=0,0,1000*11630*RES_hh_fec!U18/RES_hh_num!U18)</f>
        <v>2109.0247426804235</v>
      </c>
      <c r="V18" s="72">
        <f>IF(RES_hh_fec!V18=0,0,1000*11630*RES_hh_fec!V18/RES_hh_num!V18)</f>
        <v>2079.635214644989</v>
      </c>
      <c r="W18" s="72">
        <f>IF(RES_hh_fec!W18=0,0,1000*11630*RES_hh_fec!W18/RES_hh_num!W18)</f>
        <v>2441.1128705736201</v>
      </c>
      <c r="X18" s="72">
        <f>IF(RES_hh_fec!X18=0,0,1000*11630*RES_hh_fec!X18/RES_hh_num!X18)</f>
        <v>995.52038675835854</v>
      </c>
      <c r="Y18" s="72">
        <f>IF(RES_hh_fec!Y18=0,0,1000*11630*RES_hh_fec!Y18/RES_hh_num!Y18)</f>
        <v>1344.9281957434514</v>
      </c>
      <c r="DA18" s="89" t="s">
        <v>484</v>
      </c>
    </row>
    <row r="19" spans="1:105" s="2" customFormat="1" ht="12" customHeight="1" x14ac:dyDescent="0.25">
      <c r="A19" s="28" t="s">
        <v>74</v>
      </c>
      <c r="B19" s="72">
        <f>IF(RES_hh_fec!B19=0,0,1000*11630*RES_hh_fec!B19/RES_hh_num!B19)</f>
        <v>2135.9490984872291</v>
      </c>
      <c r="C19" s="72">
        <f>IF(RES_hh_fec!C19=0,0,1000*11630*RES_hh_fec!C19/RES_hh_num!C19)</f>
        <v>2049.8785522875069</v>
      </c>
      <c r="D19" s="72">
        <f>IF(RES_hh_fec!D19=0,0,1000*11630*RES_hh_fec!D19/RES_hh_num!D19)</f>
        <v>2050.0271461756734</v>
      </c>
      <c r="E19" s="72">
        <f>IF(RES_hh_fec!E19=0,0,1000*11630*RES_hh_fec!E19/RES_hh_num!E19)</f>
        <v>2014.6786238024772</v>
      </c>
      <c r="F19" s="72">
        <f>IF(RES_hh_fec!F19=0,0,1000*11630*RES_hh_fec!F19/RES_hh_num!F19)</f>
        <v>2148.3873688210401</v>
      </c>
      <c r="G19" s="72">
        <f>IF(RES_hh_fec!G19=0,0,1000*11630*RES_hh_fec!G19/RES_hh_num!G19)</f>
        <v>2213.2275384516643</v>
      </c>
      <c r="H19" s="72">
        <f>IF(RES_hh_fec!H19=0,0,1000*11630*RES_hh_fec!H19/RES_hh_num!H19)</f>
        <v>2362.167276454727</v>
      </c>
      <c r="I19" s="72">
        <f>IF(RES_hh_fec!I19=0,0,1000*11630*RES_hh_fec!I19/RES_hh_num!I19)</f>
        <v>2370.5020575295007</v>
      </c>
      <c r="J19" s="72">
        <f>IF(RES_hh_fec!J19=0,0,1000*11630*RES_hh_fec!J19/RES_hh_num!J19)</f>
        <v>2216.9509027123536</v>
      </c>
      <c r="K19" s="72">
        <f>IF(RES_hh_fec!K19=0,0,1000*11630*RES_hh_fec!K19/RES_hh_num!K19)</f>
        <v>2394.9681580258389</v>
      </c>
      <c r="L19" s="72">
        <f>IF(RES_hh_fec!L19=0,0,1000*11630*RES_hh_fec!L19/RES_hh_num!L19)</f>
        <v>2352.8343281259376</v>
      </c>
      <c r="M19" s="72">
        <f>IF(RES_hh_fec!M19=0,0,1000*11630*RES_hh_fec!M19/RES_hh_num!M19)</f>
        <v>2313.5788573454315</v>
      </c>
      <c r="N19" s="72">
        <f>IF(RES_hh_fec!N19=0,0,1000*11630*RES_hh_fec!N19/RES_hh_num!N19)</f>
        <v>2304.538831921855</v>
      </c>
      <c r="O19" s="72">
        <f>IF(RES_hh_fec!O19=0,0,1000*11630*RES_hh_fec!O19/RES_hh_num!O19)</f>
        <v>2262.3156815720918</v>
      </c>
      <c r="P19" s="72">
        <f>IF(RES_hh_fec!P19=0,0,1000*11630*RES_hh_fec!P19/RES_hh_num!P19)</f>
        <v>2419.4063808560568</v>
      </c>
      <c r="Q19" s="72">
        <f>IF(RES_hh_fec!Q19=0,0,1000*11630*RES_hh_fec!Q19/RES_hh_num!Q19)</f>
        <v>2185.0934576551654</v>
      </c>
      <c r="R19" s="72">
        <f>IF(RES_hh_fec!R19=0,0,1000*11630*RES_hh_fec!R19/RES_hh_num!R19)</f>
        <v>2347.4710818779768</v>
      </c>
      <c r="S19" s="72">
        <f>IF(RES_hh_fec!S19=0,0,1000*11630*RES_hh_fec!S19/RES_hh_num!S19)</f>
        <v>2215.409503105273</v>
      </c>
      <c r="T19" s="72">
        <f>IF(RES_hh_fec!T19=0,0,1000*11630*RES_hh_fec!T19/RES_hh_num!T19)</f>
        <v>2065.7154111351042</v>
      </c>
      <c r="U19" s="72">
        <f>IF(RES_hh_fec!U19=0,0,1000*11630*RES_hh_fec!U19/RES_hh_num!U19)</f>
        <v>2002.6295396564183</v>
      </c>
      <c r="V19" s="72">
        <f>IF(RES_hh_fec!V19=0,0,1000*11630*RES_hh_fec!V19/RES_hh_num!V19)</f>
        <v>1686.3581964566654</v>
      </c>
      <c r="W19" s="72">
        <f>IF(RES_hh_fec!W19=0,0,1000*11630*RES_hh_fec!W19/RES_hh_num!W19)</f>
        <v>1501.5736818713663</v>
      </c>
      <c r="X19" s="72">
        <f>IF(RES_hh_fec!X19=0,0,1000*11630*RES_hh_fec!X19/RES_hh_num!X19)</f>
        <v>1391.005859106142</v>
      </c>
      <c r="Y19" s="72">
        <f>IF(RES_hh_fec!Y19=0,0,1000*11630*RES_hh_fec!Y19/RES_hh_num!Y19)</f>
        <v>1265.5672309787897</v>
      </c>
      <c r="DA19" s="89" t="s">
        <v>485</v>
      </c>
    </row>
    <row r="20" spans="1:105" ht="12" customHeight="1" x14ac:dyDescent="0.25">
      <c r="A20" s="28" t="s">
        <v>200</v>
      </c>
      <c r="B20" s="72">
        <f>IF(RES_hh_fec!B20=0,0,1000*11630*RES_hh_fec!B20/RES_hh_num!B20)</f>
        <v>2382.5129257668341</v>
      </c>
      <c r="C20" s="72">
        <f>IF(RES_hh_fec!C20=0,0,1000*11630*RES_hh_fec!C20/RES_hh_num!C20)</f>
        <v>2307.9581760181386</v>
      </c>
      <c r="D20" s="72">
        <f>IF(RES_hh_fec!D20=0,0,1000*11630*RES_hh_fec!D20/RES_hh_num!D20)</f>
        <v>2129.3896191850558</v>
      </c>
      <c r="E20" s="72">
        <f>IF(RES_hh_fec!E20=0,0,1000*11630*RES_hh_fec!E20/RES_hh_num!E20)</f>
        <v>2201.9908313854098</v>
      </c>
      <c r="F20" s="72">
        <f>IF(RES_hh_fec!F20=0,0,1000*11630*RES_hh_fec!F20/RES_hh_num!F20)</f>
        <v>2553.1342538339768</v>
      </c>
      <c r="G20" s="72">
        <f>IF(RES_hh_fec!G20=0,0,1000*11630*RES_hh_fec!G20/RES_hh_num!G20)</f>
        <v>2649.8493790209882</v>
      </c>
      <c r="H20" s="72">
        <f>IF(RES_hh_fec!H20=0,0,1000*11630*RES_hh_fec!H20/RES_hh_num!H20)</f>
        <v>2604.1223802415338</v>
      </c>
      <c r="I20" s="72">
        <f>IF(RES_hh_fec!I20=0,0,1000*11630*RES_hh_fec!I20/RES_hh_num!I20)</f>
        <v>2401.082791000174</v>
      </c>
      <c r="J20" s="72">
        <f>IF(RES_hh_fec!J20=0,0,1000*11630*RES_hh_fec!J20/RES_hh_num!J20)</f>
        <v>2771.8593010269465</v>
      </c>
      <c r="K20" s="72">
        <f>IF(RES_hh_fec!K20=0,0,1000*11630*RES_hh_fec!K20/RES_hh_num!K20)</f>
        <v>2618.8756237099674</v>
      </c>
      <c r="L20" s="72">
        <f>IF(RES_hh_fec!L20=0,0,1000*11630*RES_hh_fec!L20/RES_hh_num!L20)</f>
        <v>2525.288774290831</v>
      </c>
      <c r="M20" s="72">
        <f>IF(RES_hh_fec!M20=0,0,1000*11630*RES_hh_fec!M20/RES_hh_num!M20)</f>
        <v>2647.5099214495208</v>
      </c>
      <c r="N20" s="72">
        <f>IF(RES_hh_fec!N20=0,0,1000*11630*RES_hh_fec!N20/RES_hh_num!N20)</f>
        <v>2542.9813190904524</v>
      </c>
      <c r="O20" s="72">
        <f>IF(RES_hh_fec!O20=0,0,1000*11630*RES_hh_fec!O20/RES_hh_num!O20)</f>
        <v>2469.0351557274043</v>
      </c>
      <c r="P20" s="72">
        <f>IF(RES_hh_fec!P20=0,0,1000*11630*RES_hh_fec!P20/RES_hh_num!P20)</f>
        <v>2631.8653232603042</v>
      </c>
      <c r="Q20" s="72">
        <f>IF(RES_hh_fec!Q20=0,0,1000*11630*RES_hh_fec!Q20/RES_hh_num!Q20)</f>
        <v>2713.1061491757278</v>
      </c>
      <c r="R20" s="72">
        <f>IF(RES_hh_fec!R20=0,0,1000*11630*RES_hh_fec!R20/RES_hh_num!R20)</f>
        <v>2498.3505608093242</v>
      </c>
      <c r="S20" s="72">
        <f>IF(RES_hh_fec!S20=0,0,1000*11630*RES_hh_fec!S20/RES_hh_num!S20)</f>
        <v>2421.9474893759816</v>
      </c>
      <c r="T20" s="72">
        <f>IF(RES_hh_fec!T20=0,0,1000*11630*RES_hh_fec!T20/RES_hh_num!T20)</f>
        <v>2372.9410648877888</v>
      </c>
      <c r="U20" s="72">
        <f>IF(RES_hh_fec!U20=0,0,1000*11630*RES_hh_fec!U20/RES_hh_num!U20)</f>
        <v>2283.4613383766555</v>
      </c>
      <c r="V20" s="72">
        <f>IF(RES_hh_fec!V20=0,0,1000*11630*RES_hh_fec!V20/RES_hh_num!V20)</f>
        <v>2031.944568055909</v>
      </c>
      <c r="W20" s="72">
        <f>IF(RES_hh_fec!W20=0,0,1000*11630*RES_hh_fec!W20/RES_hh_num!W20)</f>
        <v>1891.6327436716767</v>
      </c>
      <c r="X20" s="72">
        <f>IF(RES_hh_fec!X20=0,0,1000*11630*RES_hh_fec!X20/RES_hh_num!X20)</f>
        <v>1690.8216034894153</v>
      </c>
      <c r="Y20" s="72">
        <f>IF(RES_hh_fec!Y20=0,0,1000*11630*RES_hh_fec!Y20/RES_hh_num!Y20)</f>
        <v>1513.3045142850751</v>
      </c>
      <c r="DA20" s="89" t="s">
        <v>486</v>
      </c>
    </row>
    <row r="21" spans="1:105" ht="12" customHeight="1" x14ac:dyDescent="0.25">
      <c r="A21" s="28" t="s">
        <v>189</v>
      </c>
      <c r="B21" s="72">
        <f>IF(RES_hh_fec!B21=0,0,1000*11630*RES_hh_fec!B21/RES_hh_num!B21)</f>
        <v>2249.2182843992505</v>
      </c>
      <c r="C21" s="72">
        <f>IF(RES_hh_fec!C21=0,0,1000*11630*RES_hh_fec!C21/RES_hh_num!C21)</f>
        <v>2224.8669899589718</v>
      </c>
      <c r="D21" s="72">
        <f>IF(RES_hh_fec!D21=0,0,1000*11630*RES_hh_fec!D21/RES_hh_num!D21)</f>
        <v>2167.8425192728446</v>
      </c>
      <c r="E21" s="72">
        <f>IF(RES_hh_fec!E21=0,0,1000*11630*RES_hh_fec!E21/RES_hh_num!E21)</f>
        <v>2074.1437210587728</v>
      </c>
      <c r="F21" s="72">
        <f>IF(RES_hh_fec!F21=0,0,1000*11630*RES_hh_fec!F21/RES_hh_num!F21)</f>
        <v>2365.2265454598542</v>
      </c>
      <c r="G21" s="72">
        <f>IF(RES_hh_fec!G21=0,0,1000*11630*RES_hh_fec!G21/RES_hh_num!G21)</f>
        <v>2336.856615135167</v>
      </c>
      <c r="H21" s="72">
        <f>IF(RES_hh_fec!H21=0,0,1000*11630*RES_hh_fec!H21/RES_hh_num!H21)</f>
        <v>2398.0801112207123</v>
      </c>
      <c r="I21" s="72">
        <f>IF(RES_hh_fec!I21=0,0,1000*11630*RES_hh_fec!I21/RES_hh_num!I21)</f>
        <v>2242.1673811577998</v>
      </c>
      <c r="J21" s="72">
        <f>IF(RES_hh_fec!J21=0,0,1000*11630*RES_hh_fec!J21/RES_hh_num!J21)</f>
        <v>2305.6326898392626</v>
      </c>
      <c r="K21" s="72">
        <f>IF(RES_hh_fec!K21=0,0,1000*11630*RES_hh_fec!K21/RES_hh_num!K21)</f>
        <v>2338.6973479946055</v>
      </c>
      <c r="L21" s="72">
        <f>IF(RES_hh_fec!L21=0,0,1000*11630*RES_hh_fec!L21/RES_hh_num!L21)</f>
        <v>2236.7466859626948</v>
      </c>
      <c r="M21" s="72">
        <f>IF(RES_hh_fec!M21=0,0,1000*11630*RES_hh_fec!M21/RES_hh_num!M21)</f>
        <v>2035.1999952366152</v>
      </c>
      <c r="N21" s="72">
        <f>IF(RES_hh_fec!N21=0,0,1000*11630*RES_hh_fec!N21/RES_hh_num!N21)</f>
        <v>2198.0176618096471</v>
      </c>
      <c r="O21" s="72">
        <f>IF(RES_hh_fec!O21=0,0,1000*11630*RES_hh_fec!O21/RES_hh_num!O21)</f>
        <v>2165.2384115925593</v>
      </c>
      <c r="P21" s="72">
        <f>IF(RES_hh_fec!P21=0,0,1000*11630*RES_hh_fec!P21/RES_hh_num!P21)</f>
        <v>2208.8963387065733</v>
      </c>
      <c r="Q21" s="72">
        <f>IF(RES_hh_fec!Q21=0,0,1000*11630*RES_hh_fec!Q21/RES_hh_num!Q21)</f>
        <v>2143.9817319761587</v>
      </c>
      <c r="R21" s="72">
        <f>IF(RES_hh_fec!R21=0,0,1000*11630*RES_hh_fec!R21/RES_hh_num!R21)</f>
        <v>2242.3194819274304</v>
      </c>
      <c r="S21" s="72">
        <f>IF(RES_hh_fec!S21=0,0,1000*11630*RES_hh_fec!S21/RES_hh_num!S21)</f>
        <v>2165.0261267235373</v>
      </c>
      <c r="T21" s="72">
        <f>IF(RES_hh_fec!T21=0,0,1000*11630*RES_hh_fec!T21/RES_hh_num!T21)</f>
        <v>2154.7387897429562</v>
      </c>
      <c r="U21" s="72">
        <f>IF(RES_hh_fec!U21=0,0,1000*11630*RES_hh_fec!U21/RES_hh_num!U21)</f>
        <v>2256.0445513540299</v>
      </c>
      <c r="V21" s="72">
        <f>IF(RES_hh_fec!V21=0,0,1000*11630*RES_hh_fec!V21/RES_hh_num!V21)</f>
        <v>1849.1862110859979</v>
      </c>
      <c r="W21" s="72">
        <f>IF(RES_hh_fec!W21=0,0,1000*11630*RES_hh_fec!W21/RES_hh_num!W21)</f>
        <v>1910.2397131872838</v>
      </c>
      <c r="X21" s="72">
        <f>IF(RES_hh_fec!X21=0,0,1000*11630*RES_hh_fec!X21/RES_hh_num!X21)</f>
        <v>1342.8614771655612</v>
      </c>
      <c r="Y21" s="72">
        <f>IF(RES_hh_fec!Y21=0,0,1000*11630*RES_hh_fec!Y21/RES_hh_num!Y21)</f>
        <v>1257.714332718484</v>
      </c>
      <c r="DA21" s="89" t="s">
        <v>487</v>
      </c>
    </row>
    <row r="22" spans="1:105" ht="12" customHeight="1" x14ac:dyDescent="0.25">
      <c r="A22" s="28" t="s">
        <v>202</v>
      </c>
      <c r="B22" s="72">
        <f>IF(RES_hh_fec!B22=0,0,1000*11630*RES_hh_fec!B22/RES_hh_num!B22)</f>
        <v>2365.1162545273287</v>
      </c>
      <c r="C22" s="72">
        <f>IF(RES_hh_fec!C22=0,0,1000*11630*RES_hh_fec!C22/RES_hh_num!C22)</f>
        <v>2410.2783425268017</v>
      </c>
      <c r="D22" s="72">
        <f>IF(RES_hh_fec!D22=0,0,1000*11630*RES_hh_fec!D22/RES_hh_num!D22)</f>
        <v>2010.4594146853335</v>
      </c>
      <c r="E22" s="72">
        <f>IF(RES_hh_fec!E22=0,0,1000*11630*RES_hh_fec!E22/RES_hh_num!E22)</f>
        <v>2106.0793850554583</v>
      </c>
      <c r="F22" s="72">
        <f>IF(RES_hh_fec!F22=0,0,1000*11630*RES_hh_fec!F22/RES_hh_num!F22)</f>
        <v>2285.5560373751109</v>
      </c>
      <c r="G22" s="72">
        <f>IF(RES_hh_fec!G22=0,0,1000*11630*RES_hh_fec!G22/RES_hh_num!G22)</f>
        <v>1988.3770625930651</v>
      </c>
      <c r="H22" s="72">
        <f>IF(RES_hh_fec!H22=0,0,1000*11630*RES_hh_fec!H22/RES_hh_num!H22)</f>
        <v>1775.3856925161765</v>
      </c>
      <c r="I22" s="72">
        <f>IF(RES_hh_fec!I22=0,0,1000*11630*RES_hh_fec!I22/RES_hh_num!I22)</f>
        <v>2392.6779818040982</v>
      </c>
      <c r="J22" s="72">
        <f>IF(RES_hh_fec!J22=0,0,1000*11630*RES_hh_fec!J22/RES_hh_num!J22)</f>
        <v>2044.211260405393</v>
      </c>
      <c r="K22" s="72">
        <f>IF(RES_hh_fec!K22=0,0,1000*11630*RES_hh_fec!K22/RES_hh_num!K22)</f>
        <v>2045.664720091208</v>
      </c>
      <c r="L22" s="72">
        <f>IF(RES_hh_fec!L22=0,0,1000*11630*RES_hh_fec!L22/RES_hh_num!L22)</f>
        <v>2258.1839504937652</v>
      </c>
      <c r="M22" s="72">
        <f>IF(RES_hh_fec!M22=0,0,1000*11630*RES_hh_fec!M22/RES_hh_num!M22)</f>
        <v>1936.5971779255324</v>
      </c>
      <c r="N22" s="72">
        <f>IF(RES_hh_fec!N22=0,0,1000*11630*RES_hh_fec!N22/RES_hh_num!N22)</f>
        <v>2057.9760168534635</v>
      </c>
      <c r="O22" s="72">
        <f>IF(RES_hh_fec!O22=0,0,1000*11630*RES_hh_fec!O22/RES_hh_num!O22)</f>
        <v>2080.7870389730006</v>
      </c>
      <c r="P22" s="72">
        <f>IF(RES_hh_fec!P22=0,0,1000*11630*RES_hh_fec!P22/RES_hh_num!P22)</f>
        <v>1997.1894584254705</v>
      </c>
      <c r="Q22" s="72">
        <f>IF(RES_hh_fec!Q22=0,0,1000*11630*RES_hh_fec!Q22/RES_hh_num!Q22)</f>
        <v>1933.3872842160613</v>
      </c>
      <c r="R22" s="72">
        <f>IF(RES_hh_fec!R22=0,0,1000*11630*RES_hh_fec!R22/RES_hh_num!R22)</f>
        <v>1965.6138496905312</v>
      </c>
      <c r="S22" s="72">
        <f>IF(RES_hh_fec!S22=0,0,1000*11630*RES_hh_fec!S22/RES_hh_num!S22)</f>
        <v>2015.2318740397063</v>
      </c>
      <c r="T22" s="72">
        <f>IF(RES_hh_fec!T22=0,0,1000*11630*RES_hh_fec!T22/RES_hh_num!T22)</f>
        <v>2131.3193497126726</v>
      </c>
      <c r="U22" s="72">
        <f>IF(RES_hh_fec!U22=0,0,1000*11630*RES_hh_fec!U22/RES_hh_num!U22)</f>
        <v>2025.4757138347813</v>
      </c>
      <c r="V22" s="72">
        <f>IF(RES_hh_fec!V22=0,0,1000*11630*RES_hh_fec!V22/RES_hh_num!V22)</f>
        <v>1479.8247238876149</v>
      </c>
      <c r="W22" s="72">
        <f>IF(RES_hh_fec!W22=0,0,1000*11630*RES_hh_fec!W22/RES_hh_num!W22)</f>
        <v>1311.1308520933715</v>
      </c>
      <c r="X22" s="72">
        <f>IF(RES_hh_fec!X22=0,0,1000*11630*RES_hh_fec!X22/RES_hh_num!X22)</f>
        <v>1622.9693202070191</v>
      </c>
      <c r="Y22" s="72">
        <f>IF(RES_hh_fec!Y22=0,0,1000*11630*RES_hh_fec!Y22/RES_hh_num!Y22)</f>
        <v>1313.4620731073419</v>
      </c>
      <c r="DA22" s="89" t="s">
        <v>488</v>
      </c>
    </row>
    <row r="23" spans="1:105" ht="12" customHeight="1" x14ac:dyDescent="0.25">
      <c r="A23" s="28" t="s">
        <v>197</v>
      </c>
      <c r="B23" s="72">
        <f>IF(RES_hh_fec!B23=0,0,1000*11630*RES_hh_fec!B23/RES_hh_num!B23)</f>
        <v>0</v>
      </c>
      <c r="C23" s="72">
        <f>IF(RES_hh_fec!C23=0,0,1000*11630*RES_hh_fec!C23/RES_hh_num!C23)</f>
        <v>0</v>
      </c>
      <c r="D23" s="72">
        <f>IF(RES_hh_fec!D23=0,0,1000*11630*RES_hh_fec!D23/RES_hh_num!D23)</f>
        <v>0</v>
      </c>
      <c r="E23" s="72">
        <f>IF(RES_hh_fec!E23=0,0,1000*11630*RES_hh_fec!E23/RES_hh_num!E23)</f>
        <v>0</v>
      </c>
      <c r="F23" s="72">
        <f>IF(RES_hh_fec!F23=0,0,1000*11630*RES_hh_fec!F23/RES_hh_num!F23)</f>
        <v>0</v>
      </c>
      <c r="G23" s="72">
        <f>IF(RES_hh_fec!G23=0,0,1000*11630*RES_hh_fec!G23/RES_hh_num!G23)</f>
        <v>0</v>
      </c>
      <c r="H23" s="72">
        <f>IF(RES_hh_fec!H23=0,0,1000*11630*RES_hh_fec!H23/RES_hh_num!H23)</f>
        <v>0</v>
      </c>
      <c r="I23" s="72">
        <f>IF(RES_hh_fec!I23=0,0,1000*11630*RES_hh_fec!I23/RES_hh_num!I23)</f>
        <v>0</v>
      </c>
      <c r="J23" s="72">
        <f>IF(RES_hh_fec!J23=0,0,1000*11630*RES_hh_fec!J23/RES_hh_num!J23)</f>
        <v>0</v>
      </c>
      <c r="K23" s="72">
        <f>IF(RES_hh_fec!K23=0,0,1000*11630*RES_hh_fec!K23/RES_hh_num!K23)</f>
        <v>0</v>
      </c>
      <c r="L23" s="72">
        <f>IF(RES_hh_fec!L23=0,0,1000*11630*RES_hh_fec!L23/RES_hh_num!L23)</f>
        <v>0</v>
      </c>
      <c r="M23" s="72">
        <f>IF(RES_hh_fec!M23=0,0,1000*11630*RES_hh_fec!M23/RES_hh_num!M23)</f>
        <v>0</v>
      </c>
      <c r="N23" s="72">
        <f>IF(RES_hh_fec!N23=0,0,1000*11630*RES_hh_fec!N23/RES_hh_num!N23)</f>
        <v>0</v>
      </c>
      <c r="O23" s="72">
        <f>IF(RES_hh_fec!O23=0,0,1000*11630*RES_hh_fec!O23/RES_hh_num!O23)</f>
        <v>0</v>
      </c>
      <c r="P23" s="72">
        <f>IF(RES_hh_fec!P23=0,0,1000*11630*RES_hh_fec!P23/RES_hh_num!P23)</f>
        <v>0</v>
      </c>
      <c r="Q23" s="72">
        <f>IF(RES_hh_fec!Q23=0,0,1000*11630*RES_hh_fec!Q23/RES_hh_num!Q23)</f>
        <v>0</v>
      </c>
      <c r="R23" s="72">
        <f>IF(RES_hh_fec!R23=0,0,1000*11630*RES_hh_fec!R23/RES_hh_num!R23)</f>
        <v>0</v>
      </c>
      <c r="S23" s="72">
        <f>IF(RES_hh_fec!S23=0,0,1000*11630*RES_hh_fec!S23/RES_hh_num!S23)</f>
        <v>0</v>
      </c>
      <c r="T23" s="72">
        <f>IF(RES_hh_fec!T23=0,0,1000*11630*RES_hh_fec!T23/RES_hh_num!T23)</f>
        <v>0</v>
      </c>
      <c r="U23" s="72">
        <f>IF(RES_hh_fec!U23=0,0,1000*11630*RES_hh_fec!U23/RES_hh_num!U23)</f>
        <v>0</v>
      </c>
      <c r="V23" s="72">
        <f>IF(RES_hh_fec!V23=0,0,1000*11630*RES_hh_fec!V23/RES_hh_num!V23)</f>
        <v>0</v>
      </c>
      <c r="W23" s="72">
        <f>IF(RES_hh_fec!W23=0,0,1000*11630*RES_hh_fec!W23/RES_hh_num!W23)</f>
        <v>0</v>
      </c>
      <c r="X23" s="72">
        <f>IF(RES_hh_fec!X23=0,0,1000*11630*RES_hh_fec!X23/RES_hh_num!X23)</f>
        <v>0</v>
      </c>
      <c r="Y23" s="72">
        <f>IF(RES_hh_fec!Y23=0,0,1000*11630*RES_hh_fec!Y23/RES_hh_num!Y23)</f>
        <v>0</v>
      </c>
      <c r="DA23" s="89" t="s">
        <v>489</v>
      </c>
    </row>
    <row r="24" spans="1:105" ht="12" customHeight="1" x14ac:dyDescent="0.25">
      <c r="A24" s="28" t="s">
        <v>198</v>
      </c>
      <c r="B24" s="72">
        <f>IF(RES_hh_fec!B24=0,0,1000*11630*RES_hh_fec!B24/RES_hh_num!B24)</f>
        <v>0</v>
      </c>
      <c r="C24" s="72">
        <f>IF(RES_hh_fec!C24=0,0,1000*11630*RES_hh_fec!C24/RES_hh_num!C24)</f>
        <v>0</v>
      </c>
      <c r="D24" s="72">
        <f>IF(RES_hh_fec!D24=0,0,1000*11630*RES_hh_fec!D24/RES_hh_num!D24)</f>
        <v>0</v>
      </c>
      <c r="E24" s="72">
        <f>IF(RES_hh_fec!E24=0,0,1000*11630*RES_hh_fec!E24/RES_hh_num!E24)</f>
        <v>0</v>
      </c>
      <c r="F24" s="72">
        <f>IF(RES_hh_fec!F24=0,0,1000*11630*RES_hh_fec!F24/RES_hh_num!F24)</f>
        <v>0</v>
      </c>
      <c r="G24" s="72">
        <f>IF(RES_hh_fec!G24=0,0,1000*11630*RES_hh_fec!G24/RES_hh_num!G24)</f>
        <v>0</v>
      </c>
      <c r="H24" s="72">
        <f>IF(RES_hh_fec!H24=0,0,1000*11630*RES_hh_fec!H24/RES_hh_num!H24)</f>
        <v>0</v>
      </c>
      <c r="I24" s="72">
        <f>IF(RES_hh_fec!I24=0,0,1000*11630*RES_hh_fec!I24/RES_hh_num!I24)</f>
        <v>0</v>
      </c>
      <c r="J24" s="72">
        <f>IF(RES_hh_fec!J24=0,0,1000*11630*RES_hh_fec!J24/RES_hh_num!J24)</f>
        <v>0</v>
      </c>
      <c r="K24" s="72">
        <f>IF(RES_hh_fec!K24=0,0,1000*11630*RES_hh_fec!K24/RES_hh_num!K24)</f>
        <v>0</v>
      </c>
      <c r="L24" s="72">
        <f>IF(RES_hh_fec!L24=0,0,1000*11630*RES_hh_fec!L24/RES_hh_num!L24)</f>
        <v>0</v>
      </c>
      <c r="M24" s="72">
        <f>IF(RES_hh_fec!M24=0,0,1000*11630*RES_hh_fec!M24/RES_hh_num!M24)</f>
        <v>0</v>
      </c>
      <c r="N24" s="72">
        <f>IF(RES_hh_fec!N24=0,0,1000*11630*RES_hh_fec!N24/RES_hh_num!N24)</f>
        <v>0</v>
      </c>
      <c r="O24" s="72">
        <f>IF(RES_hh_fec!O24=0,0,1000*11630*RES_hh_fec!O24/RES_hh_num!O24)</f>
        <v>0</v>
      </c>
      <c r="P24" s="72">
        <f>IF(RES_hh_fec!P24=0,0,1000*11630*RES_hh_fec!P24/RES_hh_num!P24)</f>
        <v>0</v>
      </c>
      <c r="Q24" s="72">
        <f>IF(RES_hh_fec!Q24=0,0,1000*11630*RES_hh_fec!Q24/RES_hh_num!Q24)</f>
        <v>0</v>
      </c>
      <c r="R24" s="72">
        <f>IF(RES_hh_fec!R24=0,0,1000*11630*RES_hh_fec!R24/RES_hh_num!R24)</f>
        <v>0</v>
      </c>
      <c r="S24" s="72">
        <f>IF(RES_hh_fec!S24=0,0,1000*11630*RES_hh_fec!S24/RES_hh_num!S24)</f>
        <v>0</v>
      </c>
      <c r="T24" s="72">
        <f>IF(RES_hh_fec!T24=0,0,1000*11630*RES_hh_fec!T24/RES_hh_num!T24)</f>
        <v>0</v>
      </c>
      <c r="U24" s="72">
        <f>IF(RES_hh_fec!U24=0,0,1000*11630*RES_hh_fec!U24/RES_hh_num!U24)</f>
        <v>0</v>
      </c>
      <c r="V24" s="72">
        <f>IF(RES_hh_fec!V24=0,0,1000*11630*RES_hh_fec!V24/RES_hh_num!V24)</f>
        <v>0</v>
      </c>
      <c r="W24" s="72">
        <f>IF(RES_hh_fec!W24=0,0,1000*11630*RES_hh_fec!W24/RES_hh_num!W24)</f>
        <v>0</v>
      </c>
      <c r="X24" s="72">
        <f>IF(RES_hh_fec!X24=0,0,1000*11630*RES_hh_fec!X24/RES_hh_num!X24)</f>
        <v>0</v>
      </c>
      <c r="Y24" s="72">
        <f>IF(RES_hh_fec!Y24=0,0,1000*11630*RES_hh_fec!Y24/RES_hh_num!Y24)</f>
        <v>0</v>
      </c>
      <c r="DA24" s="89" t="s">
        <v>490</v>
      </c>
    </row>
    <row r="25" spans="1:105" ht="12" customHeight="1" x14ac:dyDescent="0.25">
      <c r="A25" s="73" t="s">
        <v>53</v>
      </c>
      <c r="B25" s="74">
        <f>IF(RES_hh_fec!B25=0,0,1000*11630*RES_hh_fec!B25/RES_hh_num!B25)</f>
        <v>1932.1564135253693</v>
      </c>
      <c r="C25" s="74">
        <f>IF(RES_hh_fec!C25=0,0,1000*11630*RES_hh_fec!C25/RES_hh_num!C25)</f>
        <v>1826.0605370389967</v>
      </c>
      <c r="D25" s="74">
        <f>IF(RES_hh_fec!D25=0,0,1000*11630*RES_hh_fec!D25/RES_hh_num!D25)</f>
        <v>1831.639628353779</v>
      </c>
      <c r="E25" s="74">
        <f>IF(RES_hh_fec!E25=0,0,1000*11630*RES_hh_fec!E25/RES_hh_num!E25)</f>
        <v>1838.9925710831458</v>
      </c>
      <c r="F25" s="74">
        <f>IF(RES_hh_fec!F25=0,0,1000*11630*RES_hh_fec!F25/RES_hh_num!F25)</f>
        <v>1916.3558023938149</v>
      </c>
      <c r="G25" s="74">
        <f>IF(RES_hh_fec!G25=0,0,1000*11630*RES_hh_fec!G25/RES_hh_num!G25)</f>
        <v>1984.9617623304741</v>
      </c>
      <c r="H25" s="74">
        <f>IF(RES_hh_fec!H25=0,0,1000*11630*RES_hh_fec!H25/RES_hh_num!H25)</f>
        <v>2061.3290562881507</v>
      </c>
      <c r="I25" s="74">
        <f>IF(RES_hh_fec!I25=0,0,1000*11630*RES_hh_fec!I25/RES_hh_num!I25)</f>
        <v>2089.9301349183083</v>
      </c>
      <c r="J25" s="74">
        <f>IF(RES_hh_fec!J25=0,0,1000*11630*RES_hh_fec!J25/RES_hh_num!J25)</f>
        <v>1971.481009733855</v>
      </c>
      <c r="K25" s="74">
        <f>IF(RES_hh_fec!K25=0,0,1000*11630*RES_hh_fec!K25/RES_hh_num!K25)</f>
        <v>2024.5592795695063</v>
      </c>
      <c r="L25" s="74">
        <f>IF(RES_hh_fec!L25=0,0,1000*11630*RES_hh_fec!L25/RES_hh_num!L25)</f>
        <v>1952.6472245374671</v>
      </c>
      <c r="M25" s="74">
        <f>IF(RES_hh_fec!M25=0,0,1000*11630*RES_hh_fec!M25/RES_hh_num!M25)</f>
        <v>1883.9497185973817</v>
      </c>
      <c r="N25" s="74">
        <f>IF(RES_hh_fec!N25=0,0,1000*11630*RES_hh_fec!N25/RES_hh_num!N25)</f>
        <v>1946.6281822015962</v>
      </c>
      <c r="O25" s="74">
        <f>IF(RES_hh_fec!O25=0,0,1000*11630*RES_hh_fec!O25/RES_hh_num!O25)</f>
        <v>1898.1151036893257</v>
      </c>
      <c r="P25" s="74">
        <f>IF(RES_hh_fec!P25=0,0,1000*11630*RES_hh_fec!P25/RES_hh_num!P25)</f>
        <v>1918.9325058419747</v>
      </c>
      <c r="Q25" s="74">
        <f>IF(RES_hh_fec!Q25=0,0,1000*11630*RES_hh_fec!Q25/RES_hh_num!Q25)</f>
        <v>1873.160128508656</v>
      </c>
      <c r="R25" s="74">
        <f>IF(RES_hh_fec!R25=0,0,1000*11630*RES_hh_fec!R25/RES_hh_num!R25)</f>
        <v>1882.2437874229249</v>
      </c>
      <c r="S25" s="74">
        <f>IF(RES_hh_fec!S25=0,0,1000*11630*RES_hh_fec!S25/RES_hh_num!S25)</f>
        <v>1866.2785617314646</v>
      </c>
      <c r="T25" s="74">
        <f>IF(RES_hh_fec!T25=0,0,1000*11630*RES_hh_fec!T25/RES_hh_num!T25)</f>
        <v>1801.5016129356075</v>
      </c>
      <c r="U25" s="74">
        <f>IF(RES_hh_fec!U25=0,0,1000*11630*RES_hh_fec!U25/RES_hh_num!U25)</f>
        <v>1770.8553370731527</v>
      </c>
      <c r="V25" s="74">
        <f>IF(RES_hh_fec!V25=0,0,1000*11630*RES_hh_fec!V25/RES_hh_num!V25)</f>
        <v>1474.6681377991943</v>
      </c>
      <c r="W25" s="74">
        <f>IF(RES_hh_fec!W25=0,0,1000*11630*RES_hh_fec!W25/RES_hh_num!W25)</f>
        <v>1332.0825246007987</v>
      </c>
      <c r="X25" s="74">
        <f>IF(RES_hh_fec!X25=0,0,1000*11630*RES_hh_fec!X25/RES_hh_num!X25)</f>
        <v>1052.2481042120903</v>
      </c>
      <c r="Y25" s="74">
        <f>IF(RES_hh_fec!Y25=0,0,1000*11630*RES_hh_fec!Y25/RES_hh_num!Y25)</f>
        <v>1002.8739657145513</v>
      </c>
      <c r="DA25" s="90" t="s">
        <v>491</v>
      </c>
    </row>
    <row r="26" spans="1:105" ht="12" customHeight="1" x14ac:dyDescent="0.25">
      <c r="A26" s="32" t="s">
        <v>52</v>
      </c>
      <c r="B26" s="77">
        <f>IF(RES_hh_fec!B26=0,0,1000*11630*RES_hh_fec!B26/RES_hh_num!B26)</f>
        <v>732.59493670886093</v>
      </c>
      <c r="C26" s="77">
        <f>IF(RES_hh_fec!C26=0,0,1000*11630*RES_hh_fec!C26/RES_hh_num!C26)</f>
        <v>710.05268923783194</v>
      </c>
      <c r="D26" s="77">
        <f>IF(RES_hh_fec!D26=0,0,1000*11630*RES_hh_fec!D26/RES_hh_num!D26)</f>
        <v>704.14607948442529</v>
      </c>
      <c r="E26" s="77">
        <f>IF(RES_hh_fec!E26=0,0,1000*11630*RES_hh_fec!E26/RES_hh_num!E26)</f>
        <v>703.16971164428776</v>
      </c>
      <c r="F26" s="77">
        <f>IF(RES_hh_fec!F26=0,0,1000*11630*RES_hh_fec!F26/RES_hh_num!F26)</f>
        <v>773.33030311638879</v>
      </c>
      <c r="G26" s="77">
        <f>IF(RES_hh_fec!G26=0,0,1000*11630*RES_hh_fec!G26/RES_hh_num!G26)</f>
        <v>794.22444603288045</v>
      </c>
      <c r="H26" s="77">
        <f>IF(RES_hh_fec!H26=0,0,1000*11630*RES_hh_fec!H26/RES_hh_num!H26)</f>
        <v>822.82814548633053</v>
      </c>
      <c r="I26" s="77">
        <f>IF(RES_hh_fec!I26=0,0,1000*11630*RES_hh_fec!I26/RES_hh_num!I26)</f>
        <v>805.03938081762067</v>
      </c>
      <c r="J26" s="77">
        <f>IF(RES_hh_fec!J26=0,0,1000*11630*RES_hh_fec!J26/RES_hh_num!J26)</f>
        <v>818.92323800077133</v>
      </c>
      <c r="K26" s="77">
        <f>IF(RES_hh_fec!K26=0,0,1000*11630*RES_hh_fec!K26/RES_hh_num!K26)</f>
        <v>841.02366138335071</v>
      </c>
      <c r="L26" s="77">
        <f>IF(RES_hh_fec!L26=0,0,1000*11630*RES_hh_fec!L26/RES_hh_num!L26)</f>
        <v>818.87611494051578</v>
      </c>
      <c r="M26" s="77">
        <f>IF(RES_hh_fec!M26=0,0,1000*11630*RES_hh_fec!M26/RES_hh_num!M26)</f>
        <v>821.79427063454852</v>
      </c>
      <c r="N26" s="77">
        <f>IF(RES_hh_fec!N26=0,0,1000*11630*RES_hh_fec!N26/RES_hh_num!N26)</f>
        <v>851.34737033803447</v>
      </c>
      <c r="O26" s="77">
        <f>IF(RES_hh_fec!O26=0,0,1000*11630*RES_hh_fec!O26/RES_hh_num!O26)</f>
        <v>945.56260975280259</v>
      </c>
      <c r="P26" s="77">
        <f>IF(RES_hh_fec!P26=0,0,1000*11630*RES_hh_fec!P26/RES_hh_num!P26)</f>
        <v>1006.8387501306302</v>
      </c>
      <c r="Q26" s="77">
        <f>IF(RES_hh_fec!Q26=0,0,1000*11630*RES_hh_fec!Q26/RES_hh_num!Q26)</f>
        <v>960.98738031007133</v>
      </c>
      <c r="R26" s="77">
        <f>IF(RES_hh_fec!R26=0,0,1000*11630*RES_hh_fec!R26/RES_hh_num!R26)</f>
        <v>864.04620777674961</v>
      </c>
      <c r="S26" s="77">
        <f>IF(RES_hh_fec!S26=0,0,1000*11630*RES_hh_fec!S26/RES_hh_num!S26)</f>
        <v>833.48005817959108</v>
      </c>
      <c r="T26" s="77">
        <f>IF(RES_hh_fec!T26=0,0,1000*11630*RES_hh_fec!T26/RES_hh_num!T26)</f>
        <v>880.65567277014645</v>
      </c>
      <c r="U26" s="77">
        <f>IF(RES_hh_fec!U26=0,0,1000*11630*RES_hh_fec!U26/RES_hh_num!U26)</f>
        <v>875.83743156722653</v>
      </c>
      <c r="V26" s="77">
        <f>IF(RES_hh_fec!V26=0,0,1000*11630*RES_hh_fec!V26/RES_hh_num!V26)</f>
        <v>903.65023767055152</v>
      </c>
      <c r="W26" s="77">
        <f>IF(RES_hh_fec!W26=0,0,1000*11630*RES_hh_fec!W26/RES_hh_num!W26)</f>
        <v>872.55070788078569</v>
      </c>
      <c r="X26" s="77">
        <f>IF(RES_hh_fec!X26=0,0,1000*11630*RES_hh_fec!X26/RES_hh_num!X26)</f>
        <v>633.1590975852132</v>
      </c>
      <c r="Y26" s="77">
        <f>IF(RES_hh_fec!Y26=0,0,1000*11630*RES_hh_fec!Y26/RES_hh_num!Y26)</f>
        <v>572.93787049816808</v>
      </c>
      <c r="DA26" s="92" t="s">
        <v>492</v>
      </c>
    </row>
    <row r="27" spans="1:105" ht="12.95" customHeight="1" x14ac:dyDescent="0.25">
      <c r="A27" s="68" t="s">
        <v>54</v>
      </c>
      <c r="B27" s="69">
        <f>IF(RES_hh_fec!B27=0,0,1000*11630*RES_hh_fec!B27/RES_hh_num!B27)</f>
        <v>323.26212436675286</v>
      </c>
      <c r="C27" s="69">
        <f>IF(RES_hh_fec!C27=0,0,1000*11630*RES_hh_fec!C27/RES_hh_num!C27)</f>
        <v>324.5401409830892</v>
      </c>
      <c r="D27" s="69">
        <f>IF(RES_hh_fec!D27=0,0,1000*11630*RES_hh_fec!D27/RES_hh_num!D27)</f>
        <v>317.37617937733688</v>
      </c>
      <c r="E27" s="69">
        <f>IF(RES_hh_fec!E27=0,0,1000*11630*RES_hh_fec!E27/RES_hh_num!E27)</f>
        <v>339.93786181853966</v>
      </c>
      <c r="F27" s="69">
        <f>IF(RES_hh_fec!F27=0,0,1000*11630*RES_hh_fec!F27/RES_hh_num!F27)</f>
        <v>349.3877666080752</v>
      </c>
      <c r="G27" s="69">
        <f>IF(RES_hh_fec!G27=0,0,1000*11630*RES_hh_fec!G27/RES_hh_num!G27)</f>
        <v>359.54337901453903</v>
      </c>
      <c r="H27" s="69">
        <f>IF(RES_hh_fec!H27=0,0,1000*11630*RES_hh_fec!H27/RES_hh_num!H27)</f>
        <v>353.65915507642973</v>
      </c>
      <c r="I27" s="69">
        <f>IF(RES_hh_fec!I27=0,0,1000*11630*RES_hh_fec!I27/RES_hh_num!I27)</f>
        <v>348.93194350553904</v>
      </c>
      <c r="J27" s="69">
        <f>IF(RES_hh_fec!J27=0,0,1000*11630*RES_hh_fec!J27/RES_hh_num!J27)</f>
        <v>293.58983508955947</v>
      </c>
      <c r="K27" s="69">
        <f>IF(RES_hh_fec!K27=0,0,1000*11630*RES_hh_fec!K27/RES_hh_num!K27)</f>
        <v>311.41748359897394</v>
      </c>
      <c r="L27" s="69">
        <f>IF(RES_hh_fec!L27=0,0,1000*11630*RES_hh_fec!L27/RES_hh_num!L27)</f>
        <v>310.6861161279956</v>
      </c>
      <c r="M27" s="69">
        <f>IF(RES_hh_fec!M27=0,0,1000*11630*RES_hh_fec!M27/RES_hh_num!M27)</f>
        <v>287.25637479616898</v>
      </c>
      <c r="N27" s="69">
        <f>IF(RES_hh_fec!N27=0,0,1000*11630*RES_hh_fec!N27/RES_hh_num!N27)</f>
        <v>302.0920415492655</v>
      </c>
      <c r="O27" s="69">
        <f>IF(RES_hh_fec!O27=0,0,1000*11630*RES_hh_fec!O27/RES_hh_num!O27)</f>
        <v>302.05278703367401</v>
      </c>
      <c r="P27" s="69">
        <f>IF(RES_hh_fec!P27=0,0,1000*11630*RES_hh_fec!P27/RES_hh_num!P27)</f>
        <v>305.53529027632919</v>
      </c>
      <c r="Q27" s="69">
        <f>IF(RES_hh_fec!Q27=0,0,1000*11630*RES_hh_fec!Q27/RES_hh_num!Q27)</f>
        <v>317.18985527534232</v>
      </c>
      <c r="R27" s="69">
        <f>IF(RES_hh_fec!R27=0,0,1000*11630*RES_hh_fec!R27/RES_hh_num!R27)</f>
        <v>320.57100954641498</v>
      </c>
      <c r="S27" s="69">
        <f>IF(RES_hh_fec!S27=0,0,1000*11630*RES_hh_fec!S27/RES_hh_num!S27)</f>
        <v>313.50596712044035</v>
      </c>
      <c r="T27" s="69">
        <f>IF(RES_hh_fec!T27=0,0,1000*11630*RES_hh_fec!T27/RES_hh_num!T27)</f>
        <v>304.34577952347774</v>
      </c>
      <c r="U27" s="69">
        <f>IF(RES_hh_fec!U27=0,0,1000*11630*RES_hh_fec!U27/RES_hh_num!U27)</f>
        <v>293.41857059836298</v>
      </c>
      <c r="V27" s="69">
        <f>IF(RES_hh_fec!V27=0,0,1000*11630*RES_hh_fec!V27/RES_hh_num!V27)</f>
        <v>307.52824250334788</v>
      </c>
      <c r="W27" s="69">
        <f>IF(RES_hh_fec!W27=0,0,1000*11630*RES_hh_fec!W27/RES_hh_num!W27)</f>
        <v>298.62245134483999</v>
      </c>
      <c r="X27" s="69">
        <f>IF(RES_hh_fec!X27=0,0,1000*11630*RES_hh_fec!X27/RES_hh_num!X27)</f>
        <v>224.79171105154339</v>
      </c>
      <c r="Y27" s="69">
        <f>IF(RES_hh_fec!Y27=0,0,1000*11630*RES_hh_fec!Y27/RES_hh_num!Y27)</f>
        <v>218.63628617265823</v>
      </c>
      <c r="DA27" s="88" t="s">
        <v>276</v>
      </c>
    </row>
    <row r="28" spans="1:105" ht="12" customHeight="1" x14ac:dyDescent="0.25">
      <c r="A28" s="28" t="s">
        <v>51</v>
      </c>
      <c r="B28" s="72">
        <f>IF(RES_hh_fec!B28=0,0,1000*11630*RES_hh_fec!B28/RES_hh_num!B28)</f>
        <v>0</v>
      </c>
      <c r="C28" s="72">
        <f>IF(RES_hh_fec!C28=0,0,1000*11630*RES_hh_fec!C28/RES_hh_num!C28)</f>
        <v>0</v>
      </c>
      <c r="D28" s="72">
        <f>IF(RES_hh_fec!D28=0,0,1000*11630*RES_hh_fec!D28/RES_hh_num!D28)</f>
        <v>0</v>
      </c>
      <c r="E28" s="72">
        <f>IF(RES_hh_fec!E28=0,0,1000*11630*RES_hh_fec!E28/RES_hh_num!E28)</f>
        <v>0</v>
      </c>
      <c r="F28" s="72">
        <f>IF(RES_hh_fec!F28=0,0,1000*11630*RES_hh_fec!F28/RES_hh_num!F28)</f>
        <v>0</v>
      </c>
      <c r="G28" s="72">
        <f>IF(RES_hh_fec!G28=0,0,1000*11630*RES_hh_fec!G28/RES_hh_num!G28)</f>
        <v>0</v>
      </c>
      <c r="H28" s="72">
        <f>IF(RES_hh_fec!H28=0,0,1000*11630*RES_hh_fec!H28/RES_hh_num!H28)</f>
        <v>0</v>
      </c>
      <c r="I28" s="72">
        <f>IF(RES_hh_fec!I28=0,0,1000*11630*RES_hh_fec!I28/RES_hh_num!I28)</f>
        <v>0</v>
      </c>
      <c r="J28" s="72">
        <f>IF(RES_hh_fec!J28=0,0,1000*11630*RES_hh_fec!J28/RES_hh_num!J28)</f>
        <v>0</v>
      </c>
      <c r="K28" s="72">
        <f>IF(RES_hh_fec!K28=0,0,1000*11630*RES_hh_fec!K28/RES_hh_num!K28)</f>
        <v>0</v>
      </c>
      <c r="L28" s="72">
        <f>IF(RES_hh_fec!L28=0,0,1000*11630*RES_hh_fec!L28/RES_hh_num!L28)</f>
        <v>0</v>
      </c>
      <c r="M28" s="72">
        <f>IF(RES_hh_fec!M28=0,0,1000*11630*RES_hh_fec!M28/RES_hh_num!M28)</f>
        <v>0</v>
      </c>
      <c r="N28" s="72">
        <f>IF(RES_hh_fec!N28=0,0,1000*11630*RES_hh_fec!N28/RES_hh_num!N28)</f>
        <v>0</v>
      </c>
      <c r="O28" s="72">
        <f>IF(RES_hh_fec!O28=0,0,1000*11630*RES_hh_fec!O28/RES_hh_num!O28)</f>
        <v>0</v>
      </c>
      <c r="P28" s="72">
        <f>IF(RES_hh_fec!P28=0,0,1000*11630*RES_hh_fec!P28/RES_hh_num!P28)</f>
        <v>0</v>
      </c>
      <c r="Q28" s="72">
        <f>IF(RES_hh_fec!Q28=0,0,1000*11630*RES_hh_fec!Q28/RES_hh_num!Q28)</f>
        <v>0</v>
      </c>
      <c r="R28" s="72">
        <f>IF(RES_hh_fec!R28=0,0,1000*11630*RES_hh_fec!R28/RES_hh_num!R28)</f>
        <v>0</v>
      </c>
      <c r="S28" s="72">
        <f>IF(RES_hh_fec!S28=0,0,1000*11630*RES_hh_fec!S28/RES_hh_num!S28)</f>
        <v>0</v>
      </c>
      <c r="T28" s="72">
        <f>IF(RES_hh_fec!T28=0,0,1000*11630*RES_hh_fec!T28/RES_hh_num!T28)</f>
        <v>0</v>
      </c>
      <c r="U28" s="72">
        <f>IF(RES_hh_fec!U28=0,0,1000*11630*RES_hh_fec!U28/RES_hh_num!U28)</f>
        <v>0</v>
      </c>
      <c r="V28" s="72">
        <f>IF(RES_hh_fec!V28=0,0,1000*11630*RES_hh_fec!V28/RES_hh_num!V28)</f>
        <v>0</v>
      </c>
      <c r="W28" s="72">
        <f>IF(RES_hh_fec!W28=0,0,1000*11630*RES_hh_fec!W28/RES_hh_num!W28)</f>
        <v>0</v>
      </c>
      <c r="X28" s="72">
        <f>IF(RES_hh_fec!X28=0,0,1000*11630*RES_hh_fec!X28/RES_hh_num!X28)</f>
        <v>0</v>
      </c>
      <c r="Y28" s="72">
        <f>IF(RES_hh_fec!Y28=0,0,1000*11630*RES_hh_fec!Y28/RES_hh_num!Y28)</f>
        <v>0</v>
      </c>
      <c r="DA28" s="89" t="s">
        <v>493</v>
      </c>
    </row>
    <row r="29" spans="1:105" s="2" customFormat="1" ht="12" customHeight="1" x14ac:dyDescent="0.25">
      <c r="A29" s="28" t="s">
        <v>74</v>
      </c>
      <c r="B29" s="72">
        <f>IF(RES_hh_fec!B29=0,0,1000*11630*RES_hh_fec!B29/RES_hh_num!B29)</f>
        <v>382.48089954095997</v>
      </c>
      <c r="C29" s="72">
        <f>IF(RES_hh_fec!C29=0,0,1000*11630*RES_hh_fec!C29/RES_hh_num!C29)</f>
        <v>370.02363526594138</v>
      </c>
      <c r="D29" s="72">
        <f>IF(RES_hh_fec!D29=0,0,1000*11630*RES_hh_fec!D29/RES_hh_num!D29)</f>
        <v>367.2777541209739</v>
      </c>
      <c r="E29" s="72">
        <f>IF(RES_hh_fec!E29=0,0,1000*11630*RES_hh_fec!E29/RES_hh_num!E29)</f>
        <v>408.21952571393263</v>
      </c>
      <c r="F29" s="72">
        <f>IF(RES_hh_fec!F29=0,0,1000*11630*RES_hh_fec!F29/RES_hh_num!F29)</f>
        <v>405.50855617604429</v>
      </c>
      <c r="G29" s="72">
        <f>IF(RES_hh_fec!G29=0,0,1000*11630*RES_hh_fec!G29/RES_hh_num!G29)</f>
        <v>398.1776984105324</v>
      </c>
      <c r="H29" s="72">
        <f>IF(RES_hh_fec!H29=0,0,1000*11630*RES_hh_fec!H29/RES_hh_num!H29)</f>
        <v>413.79902950772362</v>
      </c>
      <c r="I29" s="72">
        <f>IF(RES_hh_fec!I29=0,0,1000*11630*RES_hh_fec!I29/RES_hh_num!I29)</f>
        <v>406.85926513175815</v>
      </c>
      <c r="J29" s="72">
        <f>IF(RES_hh_fec!J29=0,0,1000*11630*RES_hh_fec!J29/RES_hh_num!J29)</f>
        <v>344.87796281403831</v>
      </c>
      <c r="K29" s="72">
        <f>IF(RES_hh_fec!K29=0,0,1000*11630*RES_hh_fec!K29/RES_hh_num!K29)</f>
        <v>369.47278571805231</v>
      </c>
      <c r="L29" s="72">
        <f>IF(RES_hh_fec!L29=0,0,1000*11630*RES_hh_fec!L29/RES_hh_num!L29)</f>
        <v>353.15678333093513</v>
      </c>
      <c r="M29" s="72">
        <f>IF(RES_hh_fec!M29=0,0,1000*11630*RES_hh_fec!M29/RES_hh_num!M29)</f>
        <v>352.80762719477013</v>
      </c>
      <c r="N29" s="72">
        <f>IF(RES_hh_fec!N29=0,0,1000*11630*RES_hh_fec!N29/RES_hh_num!N29)</f>
        <v>355.648135019638</v>
      </c>
      <c r="O29" s="72">
        <f>IF(RES_hh_fec!O29=0,0,1000*11630*RES_hh_fec!O29/RES_hh_num!O29)</f>
        <v>352.24962200973744</v>
      </c>
      <c r="P29" s="72">
        <f>IF(RES_hh_fec!P29=0,0,1000*11630*RES_hh_fec!P29/RES_hh_num!P29)</f>
        <v>383.72450816692174</v>
      </c>
      <c r="Q29" s="72">
        <f>IF(RES_hh_fec!Q29=0,0,1000*11630*RES_hh_fec!Q29/RES_hh_num!Q29)</f>
        <v>368.77946469768716</v>
      </c>
      <c r="R29" s="72">
        <f>IF(RES_hh_fec!R29=0,0,1000*11630*RES_hh_fec!R29/RES_hh_num!R29)</f>
        <v>394.00893756405594</v>
      </c>
      <c r="S29" s="72">
        <f>IF(RES_hh_fec!S29=0,0,1000*11630*RES_hh_fec!S29/RES_hh_num!S29)</f>
        <v>387.37631880805111</v>
      </c>
      <c r="T29" s="72">
        <f>IF(RES_hh_fec!T29=0,0,1000*11630*RES_hh_fec!T29/RES_hh_num!T29)</f>
        <v>384.72797223267679</v>
      </c>
      <c r="U29" s="72">
        <f>IF(RES_hh_fec!U29=0,0,1000*11630*RES_hh_fec!U29/RES_hh_num!U29)</f>
        <v>401.94330851770303</v>
      </c>
      <c r="V29" s="72">
        <f>IF(RES_hh_fec!V29=0,0,1000*11630*RES_hh_fec!V29/RES_hh_num!V29)</f>
        <v>371.09006018406063</v>
      </c>
      <c r="W29" s="72">
        <f>IF(RES_hh_fec!W29=0,0,1000*11630*RES_hh_fec!W29/RES_hh_num!W29)</f>
        <v>351.53117117390633</v>
      </c>
      <c r="X29" s="72">
        <f>IF(RES_hh_fec!X29=0,0,1000*11630*RES_hh_fec!X29/RES_hh_num!X29)</f>
        <v>318.85175617884818</v>
      </c>
      <c r="Y29" s="72">
        <f>IF(RES_hh_fec!Y29=0,0,1000*11630*RES_hh_fec!Y29/RES_hh_num!Y29)</f>
        <v>287.89273670645844</v>
      </c>
      <c r="DA29" s="89" t="s">
        <v>494</v>
      </c>
    </row>
    <row r="30" spans="1:105" ht="12" customHeight="1" x14ac:dyDescent="0.25">
      <c r="A30" s="28" t="s">
        <v>189</v>
      </c>
      <c r="B30" s="72">
        <f>IF(RES_hh_fec!B30=0,0,1000*11630*RES_hh_fec!B30/RES_hh_num!B30)</f>
        <v>371.50945398768539</v>
      </c>
      <c r="C30" s="72">
        <f>IF(RES_hh_fec!C30=0,0,1000*11630*RES_hh_fec!C30/RES_hh_num!C30)</f>
        <v>383.62365574212936</v>
      </c>
      <c r="D30" s="72">
        <f>IF(RES_hh_fec!D30=0,0,1000*11630*RES_hh_fec!D30/RES_hh_num!D30)</f>
        <v>372.43235165278099</v>
      </c>
      <c r="E30" s="72">
        <f>IF(RES_hh_fec!E30=0,0,1000*11630*RES_hh_fec!E30/RES_hh_num!E30)</f>
        <v>386.85768682815984</v>
      </c>
      <c r="F30" s="72">
        <f>IF(RES_hh_fec!F30=0,0,1000*11630*RES_hh_fec!F30/RES_hh_num!F30)</f>
        <v>414.76880835400914</v>
      </c>
      <c r="G30" s="72">
        <f>IF(RES_hh_fec!G30=0,0,1000*11630*RES_hh_fec!G30/RES_hh_num!G30)</f>
        <v>416.112504339189</v>
      </c>
      <c r="H30" s="72">
        <f>IF(RES_hh_fec!H30=0,0,1000*11630*RES_hh_fec!H30/RES_hh_num!H30)</f>
        <v>419.80031682481604</v>
      </c>
      <c r="I30" s="72">
        <f>IF(RES_hh_fec!I30=0,0,1000*11630*RES_hh_fec!I30/RES_hh_num!I30)</f>
        <v>419.25443831722748</v>
      </c>
      <c r="J30" s="72">
        <f>IF(RES_hh_fec!J30=0,0,1000*11630*RES_hh_fec!J30/RES_hh_num!J30)</f>
        <v>327.54868684237181</v>
      </c>
      <c r="K30" s="72">
        <f>IF(RES_hh_fec!K30=0,0,1000*11630*RES_hh_fec!K30/RES_hh_num!K30)</f>
        <v>364.44012025966379</v>
      </c>
      <c r="L30" s="72">
        <f>IF(RES_hh_fec!L30=0,0,1000*11630*RES_hh_fec!L30/RES_hh_num!L30)</f>
        <v>370.78412785205006</v>
      </c>
      <c r="M30" s="72">
        <f>IF(RES_hh_fec!M30=0,0,1000*11630*RES_hh_fec!M30/RES_hh_num!M30)</f>
        <v>335.14990427900278</v>
      </c>
      <c r="N30" s="72">
        <f>IF(RES_hh_fec!N30=0,0,1000*11630*RES_hh_fec!N30/RES_hh_num!N30)</f>
        <v>363.88544692016063</v>
      </c>
      <c r="O30" s="72">
        <f>IF(RES_hh_fec!O30=0,0,1000*11630*RES_hh_fec!O30/RES_hh_num!O30)</f>
        <v>362.63559029811665</v>
      </c>
      <c r="P30" s="72">
        <f>IF(RES_hh_fec!P30=0,0,1000*11630*RES_hh_fec!P30/RES_hh_num!P30)</f>
        <v>364.41039897256229</v>
      </c>
      <c r="Q30" s="72">
        <f>IF(RES_hh_fec!Q30=0,0,1000*11630*RES_hh_fec!Q30/RES_hh_num!Q30)</f>
        <v>373.08200478384765</v>
      </c>
      <c r="R30" s="72">
        <f>IF(RES_hh_fec!R30=0,0,1000*11630*RES_hh_fec!R30/RES_hh_num!R30)</f>
        <v>392.01512538239217</v>
      </c>
      <c r="S30" s="72">
        <f>IF(RES_hh_fec!S30=0,0,1000*11630*RES_hh_fec!S30/RES_hh_num!S30)</f>
        <v>374.97892796751194</v>
      </c>
      <c r="T30" s="72">
        <f>IF(RES_hh_fec!T30=0,0,1000*11630*RES_hh_fec!T30/RES_hh_num!T30)</f>
        <v>355.53054024300224</v>
      </c>
      <c r="U30" s="72">
        <f>IF(RES_hh_fec!U30=0,0,1000*11630*RES_hh_fec!U30/RES_hh_num!U30)</f>
        <v>332.32417219597039</v>
      </c>
      <c r="V30" s="72">
        <f>IF(RES_hh_fec!V30=0,0,1000*11630*RES_hh_fec!V30/RES_hh_num!V30)</f>
        <v>362.32364675992113</v>
      </c>
      <c r="W30" s="72">
        <f>IF(RES_hh_fec!W30=0,0,1000*11630*RES_hh_fec!W30/RES_hh_num!W30)</f>
        <v>360.22870473438064</v>
      </c>
      <c r="X30" s="72">
        <f>IF(RES_hh_fec!X30=0,0,1000*11630*RES_hh_fec!X30/RES_hh_num!X30)</f>
        <v>290.80083443741671</v>
      </c>
      <c r="Y30" s="72">
        <f>IF(RES_hh_fec!Y30=0,0,1000*11630*RES_hh_fec!Y30/RES_hh_num!Y30)</f>
        <v>267.25951890662913</v>
      </c>
      <c r="DA30" s="89" t="s">
        <v>495</v>
      </c>
    </row>
    <row r="31" spans="1:105" ht="12" customHeight="1" x14ac:dyDescent="0.25">
      <c r="A31" s="28" t="s">
        <v>202</v>
      </c>
      <c r="B31" s="72">
        <f>IF(RES_hh_fec!B31=0,0,1000*11630*RES_hh_fec!B31/RES_hh_num!B31)</f>
        <v>0</v>
      </c>
      <c r="C31" s="72">
        <f>IF(RES_hh_fec!C31=0,0,1000*11630*RES_hh_fec!C31/RES_hh_num!C31)</f>
        <v>0</v>
      </c>
      <c r="D31" s="72">
        <f>IF(RES_hh_fec!D31=0,0,1000*11630*RES_hh_fec!D31/RES_hh_num!D31)</f>
        <v>0</v>
      </c>
      <c r="E31" s="72">
        <f>IF(RES_hh_fec!E31=0,0,1000*11630*RES_hh_fec!E31/RES_hh_num!E31)</f>
        <v>0</v>
      </c>
      <c r="F31" s="72">
        <f>IF(RES_hh_fec!F31=0,0,1000*11630*RES_hh_fec!F31/RES_hh_num!F31)</f>
        <v>0</v>
      </c>
      <c r="G31" s="72">
        <f>IF(RES_hh_fec!G31=0,0,1000*11630*RES_hh_fec!G31/RES_hh_num!G31)</f>
        <v>0</v>
      </c>
      <c r="H31" s="72">
        <f>IF(RES_hh_fec!H31=0,0,1000*11630*RES_hh_fec!H31/RES_hh_num!H31)</f>
        <v>0</v>
      </c>
      <c r="I31" s="72">
        <f>IF(RES_hh_fec!I31=0,0,1000*11630*RES_hh_fec!I31/RES_hh_num!I31)</f>
        <v>0</v>
      </c>
      <c r="J31" s="72">
        <f>IF(RES_hh_fec!J31=0,0,1000*11630*RES_hh_fec!J31/RES_hh_num!J31)</f>
        <v>0</v>
      </c>
      <c r="K31" s="72">
        <f>IF(RES_hh_fec!K31=0,0,1000*11630*RES_hh_fec!K31/RES_hh_num!K31)</f>
        <v>0</v>
      </c>
      <c r="L31" s="72">
        <f>IF(RES_hh_fec!L31=0,0,1000*11630*RES_hh_fec!L31/RES_hh_num!L31)</f>
        <v>0</v>
      </c>
      <c r="M31" s="72">
        <f>IF(RES_hh_fec!M31=0,0,1000*11630*RES_hh_fec!M31/RES_hh_num!M31)</f>
        <v>0</v>
      </c>
      <c r="N31" s="72">
        <f>IF(RES_hh_fec!N31=0,0,1000*11630*RES_hh_fec!N31/RES_hh_num!N31)</f>
        <v>0</v>
      </c>
      <c r="O31" s="72">
        <f>IF(RES_hh_fec!O31=0,0,1000*11630*RES_hh_fec!O31/RES_hh_num!O31)</f>
        <v>0</v>
      </c>
      <c r="P31" s="72">
        <f>IF(RES_hh_fec!P31=0,0,1000*11630*RES_hh_fec!P31/RES_hh_num!P31)</f>
        <v>0</v>
      </c>
      <c r="Q31" s="72">
        <f>IF(RES_hh_fec!Q31=0,0,1000*11630*RES_hh_fec!Q31/RES_hh_num!Q31)</f>
        <v>0</v>
      </c>
      <c r="R31" s="72">
        <f>IF(RES_hh_fec!R31=0,0,1000*11630*RES_hh_fec!R31/RES_hh_num!R31)</f>
        <v>0</v>
      </c>
      <c r="S31" s="72">
        <f>IF(RES_hh_fec!S31=0,0,1000*11630*RES_hh_fec!S31/RES_hh_num!S31)</f>
        <v>0</v>
      </c>
      <c r="T31" s="72">
        <f>IF(RES_hh_fec!T31=0,0,1000*11630*RES_hh_fec!T31/RES_hh_num!T31)</f>
        <v>0</v>
      </c>
      <c r="U31" s="72">
        <f>IF(RES_hh_fec!U31=0,0,1000*11630*RES_hh_fec!U31/RES_hh_num!U31)</f>
        <v>0</v>
      </c>
      <c r="V31" s="72">
        <f>IF(RES_hh_fec!V31=0,0,1000*11630*RES_hh_fec!V31/RES_hh_num!V31)</f>
        <v>0</v>
      </c>
      <c r="W31" s="72">
        <f>IF(RES_hh_fec!W31=0,0,1000*11630*RES_hh_fec!W31/RES_hh_num!W31)</f>
        <v>0</v>
      </c>
      <c r="X31" s="72">
        <f>IF(RES_hh_fec!X31=0,0,1000*11630*RES_hh_fec!X31/RES_hh_num!X31)</f>
        <v>0</v>
      </c>
      <c r="Y31" s="72">
        <f>IF(RES_hh_fec!Y31=0,0,1000*11630*RES_hh_fec!Y31/RES_hh_num!Y31)</f>
        <v>0</v>
      </c>
      <c r="DA31" s="89" t="s">
        <v>496</v>
      </c>
    </row>
    <row r="32" spans="1:105" ht="12" customHeight="1" x14ac:dyDescent="0.25">
      <c r="A32" s="32" t="s">
        <v>53</v>
      </c>
      <c r="B32" s="77">
        <f>IF(RES_hh_fec!B32=0,0,1000*11630*RES_hh_fec!B32/RES_hh_num!B32)</f>
        <v>305.90990006250291</v>
      </c>
      <c r="C32" s="77">
        <f>IF(RES_hh_fec!C32=0,0,1000*11630*RES_hh_fec!C32/RES_hh_num!C32)</f>
        <v>303.3996235100098</v>
      </c>
      <c r="D32" s="77">
        <f>IF(RES_hh_fec!D32=0,0,1000*11630*RES_hh_fec!D32/RES_hh_num!D32)</f>
        <v>296.76460276904345</v>
      </c>
      <c r="E32" s="77">
        <f>IF(RES_hh_fec!E32=0,0,1000*11630*RES_hh_fec!E32/RES_hh_num!E32)</f>
        <v>320.86985691000336</v>
      </c>
      <c r="F32" s="77">
        <f>IF(RES_hh_fec!F32=0,0,1000*11630*RES_hh_fec!F32/RES_hh_num!F32)</f>
        <v>322.56942966581431</v>
      </c>
      <c r="G32" s="77">
        <f>IF(RES_hh_fec!G32=0,0,1000*11630*RES_hh_fec!G32/RES_hh_num!G32)</f>
        <v>335.6541815612307</v>
      </c>
      <c r="H32" s="77">
        <f>IF(RES_hh_fec!H32=0,0,1000*11630*RES_hh_fec!H32/RES_hh_num!H32)</f>
        <v>323.79772277215238</v>
      </c>
      <c r="I32" s="77">
        <f>IF(RES_hh_fec!I32=0,0,1000*11630*RES_hh_fec!I32/RES_hh_num!I32)</f>
        <v>316.9033662417653</v>
      </c>
      <c r="J32" s="77">
        <f>IF(RES_hh_fec!J32=0,0,1000*11630*RES_hh_fec!J32/RES_hh_num!J32)</f>
        <v>277.20239378088792</v>
      </c>
      <c r="K32" s="77">
        <f>IF(RES_hh_fec!K32=0,0,1000*11630*RES_hh_fec!K32/RES_hh_num!K32)</f>
        <v>286.56686409779309</v>
      </c>
      <c r="L32" s="77">
        <f>IF(RES_hh_fec!L32=0,0,1000*11630*RES_hh_fec!L32/RES_hh_num!L32)</f>
        <v>283.30957487416339</v>
      </c>
      <c r="M32" s="77">
        <f>IF(RES_hh_fec!M32=0,0,1000*11630*RES_hh_fec!M32/RES_hh_num!M32)</f>
        <v>263.88190537448452</v>
      </c>
      <c r="N32" s="77">
        <f>IF(RES_hh_fec!N32=0,0,1000*11630*RES_hh_fec!N32/RES_hh_num!N32)</f>
        <v>273.42698101110955</v>
      </c>
      <c r="O32" s="77">
        <f>IF(RES_hh_fec!O32=0,0,1000*11630*RES_hh_fec!O32/RES_hh_num!O32)</f>
        <v>274.43358164118808</v>
      </c>
      <c r="P32" s="77">
        <f>IF(RES_hh_fec!P32=0,0,1000*11630*RES_hh_fec!P32/RES_hh_num!P32)</f>
        <v>276.87661470392112</v>
      </c>
      <c r="Q32" s="77">
        <f>IF(RES_hh_fec!Q32=0,0,1000*11630*RES_hh_fec!Q32/RES_hh_num!Q32)</f>
        <v>291.68969477681969</v>
      </c>
      <c r="R32" s="77">
        <f>IF(RES_hh_fec!R32=0,0,1000*11630*RES_hh_fec!R32/RES_hh_num!R32)</f>
        <v>287.82911400868301</v>
      </c>
      <c r="S32" s="77">
        <f>IF(RES_hh_fec!S32=0,0,1000*11630*RES_hh_fec!S32/RES_hh_num!S32)</f>
        <v>286.09934940973278</v>
      </c>
      <c r="T32" s="77">
        <f>IF(RES_hh_fec!T32=0,0,1000*11630*RES_hh_fec!T32/RES_hh_num!T32)</f>
        <v>281.69404962717022</v>
      </c>
      <c r="U32" s="77">
        <f>IF(RES_hh_fec!U32=0,0,1000*11630*RES_hh_fec!U32/RES_hh_num!U32)</f>
        <v>274.62075365507201</v>
      </c>
      <c r="V32" s="77">
        <f>IF(RES_hh_fec!V32=0,0,1000*11630*RES_hh_fec!V32/RES_hh_num!V32)</f>
        <v>286.02895248323262</v>
      </c>
      <c r="W32" s="77">
        <f>IF(RES_hh_fec!W32=0,0,1000*11630*RES_hh_fec!W32/RES_hh_num!W32)</f>
        <v>275.54207175989626</v>
      </c>
      <c r="X32" s="77">
        <f>IF(RES_hh_fec!X32=0,0,1000*11630*RES_hh_fec!X32/RES_hh_num!X32)</f>
        <v>196.26977443065991</v>
      </c>
      <c r="Y32" s="77">
        <f>IF(RES_hh_fec!Y32=0,0,1000*11630*RES_hh_fec!Y32/RES_hh_num!Y32)</f>
        <v>197.43458775614496</v>
      </c>
      <c r="DA32" s="92" t="s">
        <v>497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>
        <f>IF(RES_hh_tes!B3=0,0,1000*11630*RES_hh_tes!B3/RES_hh_num!B3)</f>
        <v>11702.212343909316</v>
      </c>
      <c r="C3" s="65">
        <f>IF(RES_hh_tes!C3=0,0,1000*11630*RES_hh_tes!C3/RES_hh_num!C3)</f>
        <v>12251.69995697682</v>
      </c>
      <c r="D3" s="65">
        <f>IF(RES_hh_tes!D3=0,0,1000*11630*RES_hh_tes!D3/RES_hh_num!D3)</f>
        <v>11580.317793806684</v>
      </c>
      <c r="E3" s="65">
        <f>IF(RES_hh_tes!E3=0,0,1000*11630*RES_hh_tes!E3/RES_hh_num!E3)</f>
        <v>12206.259157681625</v>
      </c>
      <c r="F3" s="65">
        <f>IF(RES_hh_tes!F3=0,0,1000*11630*RES_hh_tes!F3/RES_hh_num!F3)</f>
        <v>11135.450580139222</v>
      </c>
      <c r="G3" s="65">
        <f>IF(RES_hh_tes!G3=0,0,1000*11630*RES_hh_tes!G3/RES_hh_num!G3)</f>
        <v>10982.845821677853</v>
      </c>
      <c r="H3" s="65">
        <f>IF(RES_hh_tes!H3=0,0,1000*11630*RES_hh_tes!H3/RES_hh_num!H3)</f>
        <v>10527.838359405969</v>
      </c>
      <c r="I3" s="65">
        <f>IF(RES_hh_tes!I3=0,0,1000*11630*RES_hh_tes!I3/RES_hh_num!I3)</f>
        <v>9697.0221833609139</v>
      </c>
      <c r="J3" s="65">
        <f>IF(RES_hh_tes!J3=0,0,1000*11630*RES_hh_tes!J3/RES_hh_num!J3)</f>
        <v>11104.319573134784</v>
      </c>
      <c r="K3" s="65">
        <f>IF(RES_hh_tes!K3=0,0,1000*11630*RES_hh_tes!K3/RES_hh_num!K3)</f>
        <v>10609.154737353449</v>
      </c>
      <c r="L3" s="65">
        <f>IF(RES_hh_tes!L3=0,0,1000*11630*RES_hh_tes!L3/RES_hh_num!L3)</f>
        <v>11890.841386541917</v>
      </c>
      <c r="M3" s="65">
        <f>IF(RES_hh_tes!M3=0,0,1000*11630*RES_hh_tes!M3/RES_hh_num!M3)</f>
        <v>9653.0178522449514</v>
      </c>
      <c r="N3" s="65">
        <f>IF(RES_hh_tes!N3=0,0,1000*11630*RES_hh_tes!N3/RES_hh_num!N3)</f>
        <v>10490.171035677882</v>
      </c>
      <c r="O3" s="65">
        <f>IF(RES_hh_tes!O3=0,0,1000*11630*RES_hh_tes!O3/RES_hh_num!O3)</f>
        <v>11580.059375080978</v>
      </c>
      <c r="P3" s="65">
        <f>IF(RES_hh_tes!P3=0,0,1000*11630*RES_hh_tes!P3/RES_hh_num!P3)</f>
        <v>9314.4830935513819</v>
      </c>
      <c r="Q3" s="65">
        <f>IF(RES_hh_tes!Q3=0,0,1000*11630*RES_hh_tes!Q3/RES_hh_num!Q3)</f>
        <v>10504.798744616526</v>
      </c>
      <c r="R3" s="65">
        <f>IF(RES_hh_tes!R3=0,0,1000*11630*RES_hh_tes!R3/RES_hh_num!R3)</f>
        <v>10749.76278184237</v>
      </c>
      <c r="S3" s="65">
        <f>IF(RES_hh_tes!S3=0,0,1000*11630*RES_hh_tes!S3/RES_hh_num!S3)</f>
        <v>10782.525808853539</v>
      </c>
      <c r="T3" s="65">
        <f>IF(RES_hh_tes!T3=0,0,1000*11630*RES_hh_tes!T3/RES_hh_num!T3)</f>
        <v>10836.313840553103</v>
      </c>
      <c r="U3" s="65">
        <f>IF(RES_hh_tes!U3=0,0,1000*11630*RES_hh_tes!U3/RES_hh_num!U3)</f>
        <v>10258.243746379545</v>
      </c>
      <c r="V3" s="65">
        <f>IF(RES_hh_tes!V3=0,0,1000*11630*RES_hh_tes!V3/RES_hh_num!V3)</f>
        <v>10445.995185787426</v>
      </c>
      <c r="W3" s="65">
        <f>IF(RES_hh_tes!W3=0,0,1000*11630*RES_hh_tes!W3/RES_hh_num!W3)</f>
        <v>11624.721981235854</v>
      </c>
      <c r="X3" s="65">
        <f>IF(RES_hh_tes!X3=0,0,1000*11630*RES_hh_tes!X3/RES_hh_num!X3)</f>
        <v>10002.559334505577</v>
      </c>
      <c r="Y3" s="65">
        <f>IF(RES_hh_tes!Y3=0,0,1000*11630*RES_hh_tes!Y3/RES_hh_num!Y3)</f>
        <v>10016.575016012472</v>
      </c>
      <c r="DA3" s="87" t="s">
        <v>278</v>
      </c>
    </row>
    <row r="4" spans="1:105" ht="12.95" customHeight="1" x14ac:dyDescent="0.25">
      <c r="A4" s="68" t="s">
        <v>57</v>
      </c>
      <c r="B4" s="69">
        <f>IF(RES_hh_tes!B4=0,0,1000*11630*RES_hh_tes!B4/RES_hh_num!B4)</f>
        <v>10225.568582678339</v>
      </c>
      <c r="C4" s="69">
        <f>IF(RES_hh_tes!C4=0,0,1000*11630*RES_hh_tes!C4/RES_hh_num!C4)</f>
        <v>10811.004608309255</v>
      </c>
      <c r="D4" s="69">
        <f>IF(RES_hh_tes!D4=0,0,1000*11630*RES_hh_tes!D4/RES_hh_num!D4)</f>
        <v>10152.670686034078</v>
      </c>
      <c r="E4" s="69">
        <f>IF(RES_hh_tes!E4=0,0,1000*11630*RES_hh_tes!E4/RES_hh_num!E4)</f>
        <v>10747.722864595085</v>
      </c>
      <c r="F4" s="69">
        <f>IF(RES_hh_tes!F4=0,0,1000*11630*RES_hh_tes!F4/RES_hh_num!F4)</f>
        <v>9564.7757578907986</v>
      </c>
      <c r="G4" s="69">
        <f>IF(RES_hh_tes!G4=0,0,1000*11630*RES_hh_tes!G4/RES_hh_num!G4)</f>
        <v>9364.8061189590517</v>
      </c>
      <c r="H4" s="69">
        <f>IF(RES_hh_tes!H4=0,0,1000*11630*RES_hh_tes!H4/RES_hh_num!H4)</f>
        <v>8843.3924776685035</v>
      </c>
      <c r="I4" s="69">
        <f>IF(RES_hh_tes!I4=0,0,1000*11630*RES_hh_tes!I4/RES_hh_num!I4)</f>
        <v>8065.5260579976766</v>
      </c>
      <c r="J4" s="69">
        <f>IF(RES_hh_tes!J4=0,0,1000*11630*RES_hh_tes!J4/RES_hh_num!J4)</f>
        <v>9483.1254312916626</v>
      </c>
      <c r="K4" s="69">
        <f>IF(RES_hh_tes!K4=0,0,1000*11630*RES_hh_tes!K4/RES_hh_num!K4)</f>
        <v>8933.9410745408513</v>
      </c>
      <c r="L4" s="69">
        <f>IF(RES_hh_tes!L4=0,0,1000*11630*RES_hh_tes!L4/RES_hh_num!L4)</f>
        <v>10240.929680716938</v>
      </c>
      <c r="M4" s="69">
        <f>IF(RES_hh_tes!M4=0,0,1000*11630*RES_hh_tes!M4/RES_hh_num!M4)</f>
        <v>8076.2163320466288</v>
      </c>
      <c r="N4" s="69">
        <f>IF(RES_hh_tes!N4=0,0,1000*11630*RES_hh_tes!N4/RES_hh_num!N4)</f>
        <v>8826.6030625161366</v>
      </c>
      <c r="O4" s="69">
        <f>IF(RES_hh_tes!O4=0,0,1000*11630*RES_hh_tes!O4/RES_hh_num!O4)</f>
        <v>9913.217613406845</v>
      </c>
      <c r="P4" s="69">
        <f>IF(RES_hh_tes!P4=0,0,1000*11630*RES_hh_tes!P4/RES_hh_num!P4)</f>
        <v>7598.6521766147025</v>
      </c>
      <c r="Q4" s="69">
        <f>IF(RES_hh_tes!Q4=0,0,1000*11630*RES_hh_tes!Q4/RES_hh_num!Q4)</f>
        <v>8768.2004993673108</v>
      </c>
      <c r="R4" s="69">
        <f>IF(RES_hh_tes!R4=0,0,1000*11630*RES_hh_tes!R4/RES_hh_num!R4)</f>
        <v>8978.3041798146351</v>
      </c>
      <c r="S4" s="69">
        <f>IF(RES_hh_tes!S4=0,0,1000*11630*RES_hh_tes!S4/RES_hh_num!S4)</f>
        <v>9021.1732440106243</v>
      </c>
      <c r="T4" s="69">
        <f>IF(RES_hh_tes!T4=0,0,1000*11630*RES_hh_tes!T4/RES_hh_num!T4)</f>
        <v>9071.4210713253415</v>
      </c>
      <c r="U4" s="69">
        <f>IF(RES_hh_tes!U4=0,0,1000*11630*RES_hh_tes!U4/RES_hh_num!U4)</f>
        <v>8451.5146845822946</v>
      </c>
      <c r="V4" s="69">
        <f>IF(RES_hh_tes!V4=0,0,1000*11630*RES_hh_tes!V4/RES_hh_num!V4)</f>
        <v>8818.9842758083178</v>
      </c>
      <c r="W4" s="69">
        <f>IF(RES_hh_tes!W4=0,0,1000*11630*RES_hh_tes!W4/RES_hh_num!W4)</f>
        <v>9992.8661523325609</v>
      </c>
      <c r="X4" s="69">
        <f>IF(RES_hh_tes!X4=0,0,1000*11630*RES_hh_tes!X4/RES_hh_num!X4)</f>
        <v>8678.8640497306678</v>
      </c>
      <c r="Y4" s="69">
        <f>IF(RES_hh_tes!Y4=0,0,1000*11630*RES_hh_tes!Y4/RES_hh_num!Y4)</f>
        <v>8747.2868524188289</v>
      </c>
      <c r="DA4" s="88" t="s">
        <v>279</v>
      </c>
    </row>
    <row r="5" spans="1:105" ht="12" customHeight="1" x14ac:dyDescent="0.25">
      <c r="A5" s="28" t="s">
        <v>51</v>
      </c>
      <c r="B5" s="72">
        <f>IF(RES_hh_tes!B5=0,0,1000*11630*RES_hh_tes!B5/RES_hh_num!B5)</f>
        <v>10137.485827525634</v>
      </c>
      <c r="C5" s="72">
        <f>IF(RES_hh_tes!C5=0,0,1000*11630*RES_hh_tes!C5/RES_hh_num!C5)</f>
        <v>11246.265443269443</v>
      </c>
      <c r="D5" s="72">
        <f>IF(RES_hh_tes!D5=0,0,1000*11630*RES_hh_tes!D5/RES_hh_num!D5)</f>
        <v>10947.573310392863</v>
      </c>
      <c r="E5" s="72">
        <f>IF(RES_hh_tes!E5=0,0,1000*11630*RES_hh_tes!E5/RES_hh_num!E5)</f>
        <v>9001.5323053892935</v>
      </c>
      <c r="F5" s="72">
        <f>IF(RES_hh_tes!F5=0,0,1000*11630*RES_hh_tes!F5/RES_hh_num!F5)</f>
        <v>10669.831737025965</v>
      </c>
      <c r="G5" s="72">
        <f>IF(RES_hh_tes!G5=0,0,1000*11630*RES_hh_tes!G5/RES_hh_num!G5)</f>
        <v>9049.8262007741723</v>
      </c>
      <c r="H5" s="72">
        <f>IF(RES_hh_tes!H5=0,0,1000*11630*RES_hh_tes!H5/RES_hh_num!H5)</f>
        <v>9073.3857058733411</v>
      </c>
      <c r="I5" s="72">
        <f>IF(RES_hh_tes!I5=0,0,1000*11630*RES_hh_tes!I5/RES_hh_num!I5)</f>
        <v>7046.6910629855729</v>
      </c>
      <c r="J5" s="72">
        <f>IF(RES_hh_tes!J5=0,0,1000*11630*RES_hh_tes!J5/RES_hh_num!J5)</f>
        <v>9424.4178068770707</v>
      </c>
      <c r="K5" s="72">
        <f>IF(RES_hh_tes!K5=0,0,1000*11630*RES_hh_tes!K5/RES_hh_num!K5)</f>
        <v>15740.974503563015</v>
      </c>
      <c r="L5" s="72">
        <f>IF(RES_hh_tes!L5=0,0,1000*11630*RES_hh_tes!L5/RES_hh_num!L5)</f>
        <v>9156.5435033201447</v>
      </c>
      <c r="M5" s="72">
        <f>IF(RES_hh_tes!M5=0,0,1000*11630*RES_hh_tes!M5/RES_hh_num!M5)</f>
        <v>8100.1305295815155</v>
      </c>
      <c r="N5" s="72">
        <f>IF(RES_hh_tes!N5=0,0,1000*11630*RES_hh_tes!N5/RES_hh_num!N5)</f>
        <v>8811.1592177825514</v>
      </c>
      <c r="O5" s="72">
        <f>IF(RES_hh_tes!O5=0,0,1000*11630*RES_hh_tes!O5/RES_hh_num!O5)</f>
        <v>11390.075196001702</v>
      </c>
      <c r="P5" s="72">
        <f>IF(RES_hh_tes!P5=0,0,1000*11630*RES_hh_tes!P5/RES_hh_num!P5)</f>
        <v>8081.3372642043068</v>
      </c>
      <c r="Q5" s="72">
        <f>IF(RES_hh_tes!Q5=0,0,1000*11630*RES_hh_tes!Q5/RES_hh_num!Q5)</f>
        <v>8827.8009026249729</v>
      </c>
      <c r="R5" s="72">
        <f>IF(RES_hh_tes!R5=0,0,1000*11630*RES_hh_tes!R5/RES_hh_num!R5)</f>
        <v>9423.1693809774661</v>
      </c>
      <c r="S5" s="72">
        <f>IF(RES_hh_tes!S5=0,0,1000*11630*RES_hh_tes!S5/RES_hh_num!S5)</f>
        <v>10060.145873196119</v>
      </c>
      <c r="T5" s="72">
        <f>IF(RES_hh_tes!T5=0,0,1000*11630*RES_hh_tes!T5/RES_hh_num!T5)</f>
        <v>9718.0589802110426</v>
      </c>
      <c r="U5" s="72">
        <f>IF(RES_hh_tes!U5=0,0,1000*11630*RES_hh_tes!U5/RES_hh_num!U5)</f>
        <v>8652.8696495408094</v>
      </c>
      <c r="V5" s="72">
        <f>IF(RES_hh_tes!V5=0,0,1000*11630*RES_hh_tes!V5/RES_hh_num!V5)</f>
        <v>8611.9740962454271</v>
      </c>
      <c r="W5" s="72">
        <f>IF(RES_hh_tes!W5=0,0,1000*11630*RES_hh_tes!W5/RES_hh_num!W5)</f>
        <v>12492.973243799102</v>
      </c>
      <c r="X5" s="72">
        <f>IF(RES_hh_tes!X5=0,0,1000*11630*RES_hh_tes!X5/RES_hh_num!X5)</f>
        <v>9517.0090558945012</v>
      </c>
      <c r="Y5" s="72">
        <f>IF(RES_hh_tes!Y5=0,0,1000*11630*RES_hh_tes!Y5/RES_hh_num!Y5)</f>
        <v>8035.3049513605411</v>
      </c>
      <c r="DA5" s="89" t="s">
        <v>499</v>
      </c>
    </row>
    <row r="6" spans="1:105" ht="12" customHeight="1" x14ac:dyDescent="0.25">
      <c r="A6" s="28" t="s">
        <v>74</v>
      </c>
      <c r="B6" s="72">
        <f>IF(RES_hh_tes!B6=0,0,1000*11630*RES_hh_tes!B6/RES_hh_num!B6)</f>
        <v>10220.690053728325</v>
      </c>
      <c r="C6" s="72">
        <f>IF(RES_hh_tes!C6=0,0,1000*11630*RES_hh_tes!C6/RES_hh_num!C6)</f>
        <v>10529.797548546108</v>
      </c>
      <c r="D6" s="72">
        <f>IF(RES_hh_tes!D6=0,0,1000*11630*RES_hh_tes!D6/RES_hh_num!D6)</f>
        <v>12753.560508900386</v>
      </c>
      <c r="E6" s="72">
        <f>IF(RES_hh_tes!E6=0,0,1000*11630*RES_hh_tes!E6/RES_hh_num!E6)</f>
        <v>7880.4354789697572</v>
      </c>
      <c r="F6" s="72">
        <f>IF(RES_hh_tes!F6=0,0,1000*11630*RES_hh_tes!F6/RES_hh_num!F6)</f>
        <v>7783.1902565780174</v>
      </c>
      <c r="G6" s="72">
        <f>IF(RES_hh_tes!G6=0,0,1000*11630*RES_hh_tes!G6/RES_hh_num!G6)</f>
        <v>10338.934781132348</v>
      </c>
      <c r="H6" s="72">
        <f>IF(RES_hh_tes!H6=0,0,1000*11630*RES_hh_tes!H6/RES_hh_num!H6)</f>
        <v>9323.9036608078677</v>
      </c>
      <c r="I6" s="72">
        <f>IF(RES_hh_tes!I6=0,0,1000*11630*RES_hh_tes!I6/RES_hh_num!I6)</f>
        <v>8320.2042296034288</v>
      </c>
      <c r="J6" s="72">
        <f>IF(RES_hh_tes!J6=0,0,1000*11630*RES_hh_tes!J6/RES_hh_num!J6)</f>
        <v>8962.7484410594498</v>
      </c>
      <c r="K6" s="72">
        <f>IF(RES_hh_tes!K6=0,0,1000*11630*RES_hh_tes!K6/RES_hh_num!K6)</f>
        <v>8972.9936539640203</v>
      </c>
      <c r="L6" s="72">
        <f>IF(RES_hh_tes!L6=0,0,1000*11630*RES_hh_tes!L6/RES_hh_num!L6)</f>
        <v>10479.119002117857</v>
      </c>
      <c r="M6" s="72">
        <f>IF(RES_hh_tes!M6=0,0,1000*11630*RES_hh_tes!M6/RES_hh_num!M6)</f>
        <v>8238.9666224713455</v>
      </c>
      <c r="N6" s="72">
        <f>IF(RES_hh_tes!N6=0,0,1000*11630*RES_hh_tes!N6/RES_hh_num!N6)</f>
        <v>8783.2507757986823</v>
      </c>
      <c r="O6" s="72">
        <f>IF(RES_hh_tes!O6=0,0,1000*11630*RES_hh_tes!O6/RES_hh_num!O6)</f>
        <v>9856.0942925784584</v>
      </c>
      <c r="P6" s="72">
        <f>IF(RES_hh_tes!P6=0,0,1000*11630*RES_hh_tes!P6/RES_hh_num!P6)</f>
        <v>7961.5237729878245</v>
      </c>
      <c r="Q6" s="72">
        <f>IF(RES_hh_tes!Q6=0,0,1000*11630*RES_hh_tes!Q6/RES_hh_num!Q6)</f>
        <v>8414.3434651116295</v>
      </c>
      <c r="R6" s="72">
        <f>IF(RES_hh_tes!R6=0,0,1000*11630*RES_hh_tes!R6/RES_hh_num!R6)</f>
        <v>8975.7474323266561</v>
      </c>
      <c r="S6" s="72">
        <f>IF(RES_hh_tes!S6=0,0,1000*11630*RES_hh_tes!S6/RES_hh_num!S6)</f>
        <v>9273.6821038937651</v>
      </c>
      <c r="T6" s="72">
        <f>IF(RES_hh_tes!T6=0,0,1000*11630*RES_hh_tes!T6/RES_hh_num!T6)</f>
        <v>9122.4682809777096</v>
      </c>
      <c r="U6" s="72">
        <f>IF(RES_hh_tes!U6=0,0,1000*11630*RES_hh_tes!U6/RES_hh_num!U6)</f>
        <v>8479.3226354832841</v>
      </c>
      <c r="V6" s="72">
        <f>IF(RES_hh_tes!V6=0,0,1000*11630*RES_hh_tes!V6/RES_hh_num!V6)</f>
        <v>9521.7746117077313</v>
      </c>
      <c r="W6" s="72">
        <f>IF(RES_hh_tes!W6=0,0,1000*11630*RES_hh_tes!W6/RES_hh_num!W6)</f>
        <v>10324.094083121436</v>
      </c>
      <c r="X6" s="72">
        <f>IF(RES_hh_tes!X6=0,0,1000*11630*RES_hh_tes!X6/RES_hh_num!X6)</f>
        <v>8607.4567862447366</v>
      </c>
      <c r="Y6" s="72">
        <f>IF(RES_hh_tes!Y6=0,0,1000*11630*RES_hh_tes!Y6/RES_hh_num!Y6)</f>
        <v>8520.4199472359996</v>
      </c>
      <c r="DA6" s="89" t="s">
        <v>500</v>
      </c>
    </row>
    <row r="7" spans="1:105" ht="12" customHeight="1" x14ac:dyDescent="0.25">
      <c r="A7" s="28" t="s">
        <v>200</v>
      </c>
      <c r="B7" s="72">
        <f>IF(RES_hh_tes!B7=0,0,1000*11630*RES_hh_tes!B7/RES_hh_num!B7)</f>
        <v>10294.167059787585</v>
      </c>
      <c r="C7" s="72">
        <f>IF(RES_hh_tes!C7=0,0,1000*11630*RES_hh_tes!C7/RES_hh_num!C7)</f>
        <v>10686.206657720893</v>
      </c>
      <c r="D7" s="72">
        <f>IF(RES_hh_tes!D7=0,0,1000*11630*RES_hh_tes!D7/RES_hh_num!D7)</f>
        <v>9428.1191394348552</v>
      </c>
      <c r="E7" s="72">
        <f>IF(RES_hh_tes!E7=0,0,1000*11630*RES_hh_tes!E7/RES_hh_num!E7)</f>
        <v>10431.111320925022</v>
      </c>
      <c r="F7" s="72">
        <f>IF(RES_hh_tes!F7=0,0,1000*11630*RES_hh_tes!F7/RES_hh_num!F7)</f>
        <v>9884.4846573424547</v>
      </c>
      <c r="G7" s="72">
        <f>IF(RES_hh_tes!G7=0,0,1000*11630*RES_hh_tes!G7/RES_hh_num!G7)</f>
        <v>9813.0319112186044</v>
      </c>
      <c r="H7" s="72">
        <f>IF(RES_hh_tes!H7=0,0,1000*11630*RES_hh_tes!H7/RES_hh_num!H7)</f>
        <v>8834.218629776582</v>
      </c>
      <c r="I7" s="72">
        <f>IF(RES_hh_tes!I7=0,0,1000*11630*RES_hh_tes!I7/RES_hh_num!I7)</f>
        <v>7652.8558119287609</v>
      </c>
      <c r="J7" s="72">
        <f>IF(RES_hh_tes!J7=0,0,1000*11630*RES_hh_tes!J7/RES_hh_num!J7)</f>
        <v>10035.515381956464</v>
      </c>
      <c r="K7" s="72">
        <f>IF(RES_hh_tes!K7=0,0,1000*11630*RES_hh_tes!K7/RES_hh_num!K7)</f>
        <v>8747.7647385838554</v>
      </c>
      <c r="L7" s="72">
        <f>IF(RES_hh_tes!L7=0,0,1000*11630*RES_hh_tes!L7/RES_hh_num!L7)</f>
        <v>9919.172538633049</v>
      </c>
      <c r="M7" s="72">
        <f>IF(RES_hh_tes!M7=0,0,1000*11630*RES_hh_tes!M7/RES_hh_num!M7)</f>
        <v>8473.2966105455798</v>
      </c>
      <c r="N7" s="72">
        <f>IF(RES_hh_tes!N7=0,0,1000*11630*RES_hh_tes!N7/RES_hh_num!N7)</f>
        <v>8744.1297005389588</v>
      </c>
      <c r="O7" s="72">
        <f>IF(RES_hh_tes!O7=0,0,1000*11630*RES_hh_tes!O7/RES_hh_num!O7)</f>
        <v>9732.4146321813569</v>
      </c>
      <c r="P7" s="72">
        <f>IF(RES_hh_tes!P7=0,0,1000*11630*RES_hh_tes!P7/RES_hh_num!P7)</f>
        <v>7748.5098939948912</v>
      </c>
      <c r="Q7" s="72">
        <f>IF(RES_hh_tes!Q7=0,0,1000*11630*RES_hh_tes!Q7/RES_hh_num!Q7)</f>
        <v>9378.9230896030458</v>
      </c>
      <c r="R7" s="72">
        <f>IF(RES_hh_tes!R7=0,0,1000*11630*RES_hh_tes!R7/RES_hh_num!R7)</f>
        <v>8720.0380124620133</v>
      </c>
      <c r="S7" s="72">
        <f>IF(RES_hh_tes!S7=0,0,1000*11630*RES_hh_tes!S7/RES_hh_num!S7)</f>
        <v>9008.119012740066</v>
      </c>
      <c r="T7" s="72">
        <f>IF(RES_hh_tes!T7=0,0,1000*11630*RES_hh_tes!T7/RES_hh_num!T7)</f>
        <v>9042.0520354732216</v>
      </c>
      <c r="U7" s="72">
        <f>IF(RES_hh_tes!U7=0,0,1000*11630*RES_hh_tes!U7/RES_hh_num!U7)</f>
        <v>7545.826609497014</v>
      </c>
      <c r="V7" s="72">
        <f>IF(RES_hh_tes!V7=0,0,1000*11630*RES_hh_tes!V7/RES_hh_num!V7)</f>
        <v>9272.7519902861077</v>
      </c>
      <c r="W7" s="72">
        <f>IF(RES_hh_tes!W7=0,0,1000*11630*RES_hh_tes!W7/RES_hh_num!W7)</f>
        <v>9392.9576029938453</v>
      </c>
      <c r="X7" s="72">
        <f>IF(RES_hh_tes!X7=0,0,1000*11630*RES_hh_tes!X7/RES_hh_num!X7)</f>
        <v>8588.333666680539</v>
      </c>
      <c r="Y7" s="72">
        <f>IF(RES_hh_tes!Y7=0,0,1000*11630*RES_hh_tes!Y7/RES_hh_num!Y7)</f>
        <v>8533.5443262432891</v>
      </c>
      <c r="DA7" s="89" t="s">
        <v>501</v>
      </c>
    </row>
    <row r="8" spans="1:105" ht="12" customHeight="1" x14ac:dyDescent="0.25">
      <c r="A8" s="28" t="s">
        <v>189</v>
      </c>
      <c r="B8" s="72">
        <f>IF(RES_hh_tes!B8=0,0,1000*11630*RES_hh_tes!B8/RES_hh_num!B8)</f>
        <v>9687.8576361210726</v>
      </c>
      <c r="C8" s="72">
        <f>IF(RES_hh_tes!C8=0,0,1000*11630*RES_hh_tes!C8/RES_hh_num!C8)</f>
        <v>10300.961710545478</v>
      </c>
      <c r="D8" s="72">
        <f>IF(RES_hh_tes!D8=0,0,1000*11630*RES_hh_tes!D8/RES_hh_num!D8)</f>
        <v>9598.9032914427753</v>
      </c>
      <c r="E8" s="72">
        <f>IF(RES_hh_tes!E8=0,0,1000*11630*RES_hh_tes!E8/RES_hh_num!E8)</f>
        <v>10029.587280466612</v>
      </c>
      <c r="F8" s="72">
        <f>IF(RES_hh_tes!F8=0,0,1000*11630*RES_hh_tes!F8/RES_hh_num!F8)</f>
        <v>9334.9677216259224</v>
      </c>
      <c r="G8" s="72">
        <f>IF(RES_hh_tes!G8=0,0,1000*11630*RES_hh_tes!G8/RES_hh_num!G8)</f>
        <v>8851.2837885958616</v>
      </c>
      <c r="H8" s="72">
        <f>IF(RES_hh_tes!H8=0,0,1000*11630*RES_hh_tes!H8/RES_hh_num!H8)</f>
        <v>8711.7677762606527</v>
      </c>
      <c r="I8" s="72">
        <f>IF(RES_hh_tes!I8=0,0,1000*11630*RES_hh_tes!I8/RES_hh_num!I8)</f>
        <v>8024.8706291995813</v>
      </c>
      <c r="J8" s="72">
        <f>IF(RES_hh_tes!J8=0,0,1000*11630*RES_hh_tes!J8/RES_hh_num!J8)</f>
        <v>8600.8798627289452</v>
      </c>
      <c r="K8" s="72">
        <f>IF(RES_hh_tes!K8=0,0,1000*11630*RES_hh_tes!K8/RES_hh_num!K8)</f>
        <v>8422.4109385317588</v>
      </c>
      <c r="L8" s="72">
        <f>IF(RES_hh_tes!L8=0,0,1000*11630*RES_hh_tes!L8/RES_hh_num!L8)</f>
        <v>9860.50092287794</v>
      </c>
      <c r="M8" s="72">
        <f>IF(RES_hh_tes!M8=0,0,1000*11630*RES_hh_tes!M8/RES_hh_num!M8)</f>
        <v>7439.6393427238836</v>
      </c>
      <c r="N8" s="72">
        <f>IF(RES_hh_tes!N8=0,0,1000*11630*RES_hh_tes!N8/RES_hh_num!N8)</f>
        <v>8421.0860432163681</v>
      </c>
      <c r="O8" s="72">
        <f>IF(RES_hh_tes!O8=0,0,1000*11630*RES_hh_tes!O8/RES_hh_num!O8)</f>
        <v>9426.3879270284378</v>
      </c>
      <c r="P8" s="72">
        <f>IF(RES_hh_tes!P8=0,0,1000*11630*RES_hh_tes!P8/RES_hh_num!P8)</f>
        <v>7130.9474933625715</v>
      </c>
      <c r="Q8" s="72">
        <f>IF(RES_hh_tes!Q8=0,0,1000*11630*RES_hh_tes!Q8/RES_hh_num!Q8)</f>
        <v>8023.1575789287335</v>
      </c>
      <c r="R8" s="72">
        <f>IF(RES_hh_tes!R8=0,0,1000*11630*RES_hh_tes!R8/RES_hh_num!R8)</f>
        <v>8635.7312116033117</v>
      </c>
      <c r="S8" s="72">
        <f>IF(RES_hh_tes!S8=0,0,1000*11630*RES_hh_tes!S8/RES_hh_num!S8)</f>
        <v>8643.6244791108893</v>
      </c>
      <c r="T8" s="72">
        <f>IF(RES_hh_tes!T8=0,0,1000*11630*RES_hh_tes!T8/RES_hh_num!T8)</f>
        <v>8812.9457693965214</v>
      </c>
      <c r="U8" s="72">
        <f>IF(RES_hh_tes!U8=0,0,1000*11630*RES_hh_tes!U8/RES_hh_num!U8)</f>
        <v>8641.8868146498553</v>
      </c>
      <c r="V8" s="72">
        <f>IF(RES_hh_tes!V8=0,0,1000*11630*RES_hh_tes!V8/RES_hh_num!V8)</f>
        <v>8425.4677701739947</v>
      </c>
      <c r="W8" s="72">
        <f>IF(RES_hh_tes!W8=0,0,1000*11630*RES_hh_tes!W8/RES_hh_num!W8)</f>
        <v>10109.719389726455</v>
      </c>
      <c r="X8" s="72">
        <f>IF(RES_hh_tes!X8=0,0,1000*11630*RES_hh_tes!X8/RES_hh_num!X8)</f>
        <v>8393.2498507786931</v>
      </c>
      <c r="Y8" s="72">
        <f>IF(RES_hh_tes!Y8=0,0,1000*11630*RES_hh_tes!Y8/RES_hh_num!Y8)</f>
        <v>8541.0187222452587</v>
      </c>
      <c r="DA8" s="89" t="s">
        <v>502</v>
      </c>
    </row>
    <row r="9" spans="1:105" ht="12" customHeight="1" x14ac:dyDescent="0.25">
      <c r="A9" s="28" t="s">
        <v>202</v>
      </c>
      <c r="B9" s="72">
        <f>IF(RES_hh_tes!B9=0,0,1000*11630*RES_hh_tes!B9/RES_hh_num!B9)</f>
        <v>9917.8312456795793</v>
      </c>
      <c r="C9" s="72">
        <f>IF(RES_hh_tes!C9=0,0,1000*11630*RES_hh_tes!C9/RES_hh_num!C9)</f>
        <v>11140.818462501911</v>
      </c>
      <c r="D9" s="72">
        <f>IF(RES_hh_tes!D9=0,0,1000*11630*RES_hh_tes!D9/RES_hh_num!D9)</f>
        <v>9216.252117444239</v>
      </c>
      <c r="E9" s="72">
        <f>IF(RES_hh_tes!E9=0,0,1000*11630*RES_hh_tes!E9/RES_hh_num!E9)</f>
        <v>10716.288506870555</v>
      </c>
      <c r="F9" s="72">
        <f>IF(RES_hh_tes!F9=0,0,1000*11630*RES_hh_tes!F9/RES_hh_num!F9)</f>
        <v>9871.1294273491148</v>
      </c>
      <c r="G9" s="72">
        <f>IF(RES_hh_tes!G9=0,0,1000*11630*RES_hh_tes!G9/RES_hh_num!G9)</f>
        <v>8637.4897811812953</v>
      </c>
      <c r="H9" s="72">
        <f>IF(RES_hh_tes!H9=0,0,1000*11630*RES_hh_tes!H9/RES_hh_num!H9)</f>
        <v>7369.184095971138</v>
      </c>
      <c r="I9" s="72">
        <f>IF(RES_hh_tes!I9=0,0,1000*11630*RES_hh_tes!I9/RES_hh_num!I9)</f>
        <v>9634.9372814837825</v>
      </c>
      <c r="J9" s="72">
        <f>IF(RES_hh_tes!J9=0,0,1000*11630*RES_hh_tes!J9/RES_hh_num!J9)</f>
        <v>9602.7260246205697</v>
      </c>
      <c r="K9" s="72">
        <f>IF(RES_hh_tes!K9=0,0,1000*11630*RES_hh_tes!K9/RES_hh_num!K9)</f>
        <v>8947.6483814312614</v>
      </c>
      <c r="L9" s="72">
        <f>IF(RES_hh_tes!L9=0,0,1000*11630*RES_hh_tes!L9/RES_hh_num!L9)</f>
        <v>11731.169658768584</v>
      </c>
      <c r="M9" s="72">
        <f>IF(RES_hh_tes!M9=0,0,1000*11630*RES_hh_tes!M9/RES_hh_num!M9)</f>
        <v>8279.0242820884723</v>
      </c>
      <c r="N9" s="72">
        <f>IF(RES_hh_tes!N9=0,0,1000*11630*RES_hh_tes!N9/RES_hh_num!N9)</f>
        <v>9459.2070871007072</v>
      </c>
      <c r="O9" s="72">
        <f>IF(RES_hh_tes!O9=0,0,1000*11630*RES_hh_tes!O9/RES_hh_num!O9)</f>
        <v>10857.130546752687</v>
      </c>
      <c r="P9" s="72">
        <f>IF(RES_hh_tes!P9=0,0,1000*11630*RES_hh_tes!P9/RES_hh_num!P9)</f>
        <v>7769.1484068857717</v>
      </c>
      <c r="Q9" s="72">
        <f>IF(RES_hh_tes!Q9=0,0,1000*11630*RES_hh_tes!Q9/RES_hh_num!Q9)</f>
        <v>9034.2091947346016</v>
      </c>
      <c r="R9" s="72">
        <f>IF(RES_hh_tes!R9=0,0,1000*11630*RES_hh_tes!R9/RES_hh_num!R9)</f>
        <v>9934.1459948737047</v>
      </c>
      <c r="S9" s="72">
        <f>IF(RES_hh_tes!S9=0,0,1000*11630*RES_hh_tes!S9/RES_hh_num!S9)</f>
        <v>9244.1062120336046</v>
      </c>
      <c r="T9" s="72">
        <f>IF(RES_hh_tes!T9=0,0,1000*11630*RES_hh_tes!T9/RES_hh_num!T9)</f>
        <v>8961.6638190575122</v>
      </c>
      <c r="U9" s="72">
        <f>IF(RES_hh_tes!U9=0,0,1000*11630*RES_hh_tes!U9/RES_hh_num!U9)</f>
        <v>8905.9684008239328</v>
      </c>
      <c r="V9" s="72">
        <f>IF(RES_hh_tes!V9=0,0,1000*11630*RES_hh_tes!V9/RES_hh_num!V9)</f>
        <v>8168.0275328333537</v>
      </c>
      <c r="W9" s="72">
        <f>IF(RES_hh_tes!W9=0,0,1000*11630*RES_hh_tes!W9/RES_hh_num!W9)</f>
        <v>9861.7027314339266</v>
      </c>
      <c r="X9" s="72">
        <f>IF(RES_hh_tes!X9=0,0,1000*11630*RES_hh_tes!X9/RES_hh_num!X9)</f>
        <v>8675.8876907746435</v>
      </c>
      <c r="Y9" s="72">
        <f>IF(RES_hh_tes!Y9=0,0,1000*11630*RES_hh_tes!Y9/RES_hh_num!Y9)</f>
        <v>8803.494384313055</v>
      </c>
      <c r="DA9" s="89" t="s">
        <v>503</v>
      </c>
    </row>
    <row r="10" spans="1:105" ht="12" customHeight="1" x14ac:dyDescent="0.25">
      <c r="A10" s="28" t="s">
        <v>197</v>
      </c>
      <c r="B10" s="72">
        <f>IF(RES_hh_tes!B10=0,0,1000*11630*RES_hh_tes!B10/RES_hh_num!B10)</f>
        <v>0</v>
      </c>
      <c r="C10" s="72">
        <f>IF(RES_hh_tes!C10=0,0,1000*11630*RES_hh_tes!C10/RES_hh_num!C10)</f>
        <v>0</v>
      </c>
      <c r="D10" s="72">
        <f>IF(RES_hh_tes!D10=0,0,1000*11630*RES_hh_tes!D10/RES_hh_num!D10)</f>
        <v>0</v>
      </c>
      <c r="E10" s="72">
        <f>IF(RES_hh_tes!E10=0,0,1000*11630*RES_hh_tes!E10/RES_hh_num!E10)</f>
        <v>0</v>
      </c>
      <c r="F10" s="72">
        <f>IF(RES_hh_tes!F10=0,0,1000*11630*RES_hh_tes!F10/RES_hh_num!F10)</f>
        <v>0</v>
      </c>
      <c r="G10" s="72">
        <f>IF(RES_hh_tes!G10=0,0,1000*11630*RES_hh_tes!G10/RES_hh_num!G10)</f>
        <v>0</v>
      </c>
      <c r="H10" s="72">
        <f>IF(RES_hh_tes!H10=0,0,1000*11630*RES_hh_tes!H10/RES_hh_num!H10)</f>
        <v>0</v>
      </c>
      <c r="I10" s="72">
        <f>IF(RES_hh_tes!I10=0,0,1000*11630*RES_hh_tes!I10/RES_hh_num!I10)</f>
        <v>0</v>
      </c>
      <c r="J10" s="72">
        <f>IF(RES_hh_tes!J10=0,0,1000*11630*RES_hh_tes!J10/RES_hh_num!J10)</f>
        <v>0</v>
      </c>
      <c r="K10" s="72">
        <f>IF(RES_hh_tes!K10=0,0,1000*11630*RES_hh_tes!K10/RES_hh_num!K10)</f>
        <v>0</v>
      </c>
      <c r="L10" s="72">
        <f>IF(RES_hh_tes!L10=0,0,1000*11630*RES_hh_tes!L10/RES_hh_num!L10)</f>
        <v>0</v>
      </c>
      <c r="M10" s="72">
        <f>IF(RES_hh_tes!M10=0,0,1000*11630*RES_hh_tes!M10/RES_hh_num!M10)</f>
        <v>0</v>
      </c>
      <c r="N10" s="72">
        <f>IF(RES_hh_tes!N10=0,0,1000*11630*RES_hh_tes!N10/RES_hh_num!N10)</f>
        <v>0</v>
      </c>
      <c r="O10" s="72">
        <f>IF(RES_hh_tes!O10=0,0,1000*11630*RES_hh_tes!O10/RES_hh_num!O10)</f>
        <v>0</v>
      </c>
      <c r="P10" s="72">
        <f>IF(RES_hh_tes!P10=0,0,1000*11630*RES_hh_tes!P10/RES_hh_num!P10)</f>
        <v>0</v>
      </c>
      <c r="Q10" s="72">
        <f>IF(RES_hh_tes!Q10=0,0,1000*11630*RES_hh_tes!Q10/RES_hh_num!Q10)</f>
        <v>0</v>
      </c>
      <c r="R10" s="72">
        <f>IF(RES_hh_tes!R10=0,0,1000*11630*RES_hh_tes!R10/RES_hh_num!R10)</f>
        <v>0</v>
      </c>
      <c r="S10" s="72">
        <f>IF(RES_hh_tes!S10=0,0,1000*11630*RES_hh_tes!S10/RES_hh_num!S10)</f>
        <v>0</v>
      </c>
      <c r="T10" s="72">
        <f>IF(RES_hh_tes!T10=0,0,1000*11630*RES_hh_tes!T10/RES_hh_num!T10)</f>
        <v>0</v>
      </c>
      <c r="U10" s="72">
        <f>IF(RES_hh_tes!U10=0,0,1000*11630*RES_hh_tes!U10/RES_hh_num!U10)</f>
        <v>0</v>
      </c>
      <c r="V10" s="72">
        <f>IF(RES_hh_tes!V10=0,0,1000*11630*RES_hh_tes!V10/RES_hh_num!V10)</f>
        <v>0</v>
      </c>
      <c r="W10" s="72">
        <f>IF(RES_hh_tes!W10=0,0,1000*11630*RES_hh_tes!W10/RES_hh_num!W10)</f>
        <v>0</v>
      </c>
      <c r="X10" s="72">
        <f>IF(RES_hh_tes!X10=0,0,1000*11630*RES_hh_tes!X10/RES_hh_num!X10)</f>
        <v>0</v>
      </c>
      <c r="Y10" s="72">
        <f>IF(RES_hh_tes!Y10=0,0,1000*11630*RES_hh_tes!Y10/RES_hh_num!Y10)</f>
        <v>0</v>
      </c>
      <c r="DA10" s="89" t="s">
        <v>504</v>
      </c>
    </row>
    <row r="11" spans="1:105" ht="12" customHeight="1" x14ac:dyDescent="0.25">
      <c r="A11" s="28" t="s">
        <v>198</v>
      </c>
      <c r="B11" s="72">
        <f>IF(RES_hh_tes!B11=0,0,1000*11630*RES_hh_tes!B11/RES_hh_num!B11)</f>
        <v>11177.396790026596</v>
      </c>
      <c r="C11" s="72">
        <f>IF(RES_hh_tes!C11=0,0,1000*11630*RES_hh_tes!C11/RES_hh_num!C11)</f>
        <v>10017.172576277662</v>
      </c>
      <c r="D11" s="72">
        <f>IF(RES_hh_tes!D11=0,0,1000*11630*RES_hh_tes!D11/RES_hh_num!D11)</f>
        <v>10432.380542203888</v>
      </c>
      <c r="E11" s="72">
        <f>IF(RES_hh_tes!E11=0,0,1000*11630*RES_hh_tes!E11/RES_hh_num!E11)</f>
        <v>10307.129801020083</v>
      </c>
      <c r="F11" s="72">
        <f>IF(RES_hh_tes!F11=0,0,1000*11630*RES_hh_tes!F11/RES_hh_num!F11)</f>
        <v>10103.081805462738</v>
      </c>
      <c r="G11" s="72">
        <f>IF(RES_hh_tes!G11=0,0,1000*11630*RES_hh_tes!G11/RES_hh_num!G11)</f>
        <v>9495.2663000548473</v>
      </c>
      <c r="H11" s="72">
        <f>IF(RES_hh_tes!H11=0,0,1000*11630*RES_hh_tes!H11/RES_hh_num!H11)</f>
        <v>9265.7368305744112</v>
      </c>
      <c r="I11" s="72">
        <f>IF(RES_hh_tes!I11=0,0,1000*11630*RES_hh_tes!I11/RES_hh_num!I11)</f>
        <v>9901.7181604204325</v>
      </c>
      <c r="J11" s="72">
        <f>IF(RES_hh_tes!J11=0,0,1000*11630*RES_hh_tes!J11/RES_hh_num!J11)</f>
        <v>9796.0229542141806</v>
      </c>
      <c r="K11" s="72">
        <f>IF(RES_hh_tes!K11=0,0,1000*11630*RES_hh_tes!K11/RES_hh_num!K11)</f>
        <v>8527.5007905229995</v>
      </c>
      <c r="L11" s="72">
        <f>IF(RES_hh_tes!L11=0,0,1000*11630*RES_hh_tes!L11/RES_hh_num!L11)</f>
        <v>8417.6676385870142</v>
      </c>
      <c r="M11" s="72">
        <f>IF(RES_hh_tes!M11=0,0,1000*11630*RES_hh_tes!M11/RES_hh_num!M11)</f>
        <v>9369.2543358111398</v>
      </c>
      <c r="N11" s="72">
        <f>IF(RES_hh_tes!N11=0,0,1000*11630*RES_hh_tes!N11/RES_hh_num!N11)</f>
        <v>9659.8716926845864</v>
      </c>
      <c r="O11" s="72">
        <f>IF(RES_hh_tes!O11=0,0,1000*11630*RES_hh_tes!O11/RES_hh_num!O11)</f>
        <v>8877.2324778879338</v>
      </c>
      <c r="P11" s="72">
        <f>IF(RES_hh_tes!P11=0,0,1000*11630*RES_hh_tes!P11/RES_hh_num!P11)</f>
        <v>9416.0022958104291</v>
      </c>
      <c r="Q11" s="72">
        <f>IF(RES_hh_tes!Q11=0,0,1000*11630*RES_hh_tes!Q11/RES_hh_num!Q11)</f>
        <v>8903.1971683565171</v>
      </c>
      <c r="R11" s="72">
        <f>IF(RES_hh_tes!R11=0,0,1000*11630*RES_hh_tes!R11/RES_hh_num!R11)</f>
        <v>8487.443006224792</v>
      </c>
      <c r="S11" s="72">
        <f>IF(RES_hh_tes!S11=0,0,1000*11630*RES_hh_tes!S11/RES_hh_num!S11)</f>
        <v>8680.9081059376076</v>
      </c>
      <c r="T11" s="72">
        <f>IF(RES_hh_tes!T11=0,0,1000*11630*RES_hh_tes!T11/RES_hh_num!T11)</f>
        <v>9277.6788954843178</v>
      </c>
      <c r="U11" s="72">
        <f>IF(RES_hh_tes!U11=0,0,1000*11630*RES_hh_tes!U11/RES_hh_num!U11)</f>
        <v>9429.0179004516722</v>
      </c>
      <c r="V11" s="72">
        <f>IF(RES_hh_tes!V11=0,0,1000*11630*RES_hh_tes!V11/RES_hh_num!V11)</f>
        <v>10087.222204419</v>
      </c>
      <c r="W11" s="72">
        <f>IF(RES_hh_tes!W11=0,0,1000*11630*RES_hh_tes!W11/RES_hh_num!W11)</f>
        <v>11232.679079967136</v>
      </c>
      <c r="X11" s="72">
        <f>IF(RES_hh_tes!X11=0,0,1000*11630*RES_hh_tes!X11/RES_hh_num!X11)</f>
        <v>8141.8591218200172</v>
      </c>
      <c r="Y11" s="72">
        <f>IF(RES_hh_tes!Y11=0,0,1000*11630*RES_hh_tes!Y11/RES_hh_num!Y11)</f>
        <v>8020.6511419632307</v>
      </c>
      <c r="DA11" s="89" t="s">
        <v>505</v>
      </c>
    </row>
    <row r="12" spans="1:105" ht="12" customHeight="1" x14ac:dyDescent="0.25">
      <c r="A12" s="28" t="s">
        <v>95</v>
      </c>
      <c r="B12" s="72">
        <f>IF(RES_hh_tes!B12=0,0,1000*11630*RES_hh_tes!B12/RES_hh_num!B12)</f>
        <v>8683.8139354926279</v>
      </c>
      <c r="C12" s="72">
        <f>IF(RES_hh_tes!C12=0,0,1000*11630*RES_hh_tes!C12/RES_hh_num!C12)</f>
        <v>9771.3312811559117</v>
      </c>
      <c r="D12" s="72">
        <f>IF(RES_hh_tes!D12=0,0,1000*11630*RES_hh_tes!D12/RES_hh_num!D12)</f>
        <v>10059.35461008582</v>
      </c>
      <c r="E12" s="72">
        <f>IF(RES_hh_tes!E12=0,0,1000*11630*RES_hh_tes!E12/RES_hh_num!E12)</f>
        <v>9807.676387697873</v>
      </c>
      <c r="F12" s="72">
        <f>IF(RES_hh_tes!F12=0,0,1000*11630*RES_hh_tes!F12/RES_hh_num!F12)</f>
        <v>10330.264388756872</v>
      </c>
      <c r="G12" s="72">
        <f>IF(RES_hh_tes!G12=0,0,1000*11630*RES_hh_tes!G12/RES_hh_num!G12)</f>
        <v>10110.418924262167</v>
      </c>
      <c r="H12" s="72">
        <f>IF(RES_hh_tes!H12=0,0,1000*11630*RES_hh_tes!H12/RES_hh_num!H12)</f>
        <v>8660.4902326027313</v>
      </c>
      <c r="I12" s="72">
        <f>IF(RES_hh_tes!I12=0,0,1000*11630*RES_hh_tes!I12/RES_hh_num!I12)</f>
        <v>8178.1013720726887</v>
      </c>
      <c r="J12" s="72">
        <f>IF(RES_hh_tes!J12=0,0,1000*11630*RES_hh_tes!J12/RES_hh_num!J12)</f>
        <v>9286.8310470229389</v>
      </c>
      <c r="K12" s="72">
        <f>IF(RES_hh_tes!K12=0,0,1000*11630*RES_hh_tes!K12/RES_hh_num!K12)</f>
        <v>8598.8877651825733</v>
      </c>
      <c r="L12" s="72">
        <f>IF(RES_hh_tes!L12=0,0,1000*11630*RES_hh_tes!L12/RES_hh_num!L12)</f>
        <v>9552.5231853988589</v>
      </c>
      <c r="M12" s="72">
        <f>IF(RES_hh_tes!M12=0,0,1000*11630*RES_hh_tes!M12/RES_hh_num!M12)</f>
        <v>8472.141322067233</v>
      </c>
      <c r="N12" s="72">
        <f>IF(RES_hh_tes!N12=0,0,1000*11630*RES_hh_tes!N12/RES_hh_num!N12)</f>
        <v>8728.0823613484299</v>
      </c>
      <c r="O12" s="72">
        <f>IF(RES_hh_tes!O12=0,0,1000*11630*RES_hh_tes!O12/RES_hh_num!O12)</f>
        <v>8708.871696823293</v>
      </c>
      <c r="P12" s="72">
        <f>IF(RES_hh_tes!P12=0,0,1000*11630*RES_hh_tes!P12/RES_hh_num!P12)</f>
        <v>8125.4050739474269</v>
      </c>
      <c r="Q12" s="72">
        <f>IF(RES_hh_tes!Q12=0,0,1000*11630*RES_hh_tes!Q12/RES_hh_num!Q12)</f>
        <v>8437.1382211935888</v>
      </c>
      <c r="R12" s="72">
        <f>IF(RES_hh_tes!R12=0,0,1000*11630*RES_hh_tes!R12/RES_hh_num!R12)</f>
        <v>8936.6098915769544</v>
      </c>
      <c r="S12" s="72">
        <f>IF(RES_hh_tes!S12=0,0,1000*11630*RES_hh_tes!S12/RES_hh_num!S12)</f>
        <v>8752.4072356829074</v>
      </c>
      <c r="T12" s="72">
        <f>IF(RES_hh_tes!T12=0,0,1000*11630*RES_hh_tes!T12/RES_hh_num!T12)</f>
        <v>8769.3108515737877</v>
      </c>
      <c r="U12" s="72">
        <f>IF(RES_hh_tes!U12=0,0,1000*11630*RES_hh_tes!U12/RES_hh_num!U12)</f>
        <v>8567.1307239358193</v>
      </c>
      <c r="V12" s="72">
        <f>IF(RES_hh_tes!V12=0,0,1000*11630*RES_hh_tes!V12/RES_hh_num!V12)</f>
        <v>7947.1986038573768</v>
      </c>
      <c r="W12" s="72">
        <f>IF(RES_hh_tes!W12=0,0,1000*11630*RES_hh_tes!W12/RES_hh_num!W12)</f>
        <v>8944.3411236493266</v>
      </c>
      <c r="X12" s="72">
        <f>IF(RES_hh_tes!X12=0,0,1000*11630*RES_hh_tes!X12/RES_hh_num!X12)</f>
        <v>9140.9319210430422</v>
      </c>
      <c r="Y12" s="72">
        <f>IF(RES_hh_tes!Y12=0,0,1000*11630*RES_hh_tes!Y12/RES_hh_num!Y12)</f>
        <v>9154.4928081072012</v>
      </c>
      <c r="DA12" s="89" t="s">
        <v>506</v>
      </c>
    </row>
    <row r="13" spans="1:105" ht="12" customHeight="1" x14ac:dyDescent="0.25">
      <c r="A13" s="73" t="s">
        <v>94</v>
      </c>
      <c r="B13" s="74">
        <f>IF(RES_hh_tes!B13=0,0,1000*11630*RES_hh_tes!B13/RES_hh_num!B13)</f>
        <v>10072.110017290519</v>
      </c>
      <c r="C13" s="74">
        <f>IF(RES_hh_tes!C13=0,0,1000*11630*RES_hh_tes!C13/RES_hh_num!C13)</f>
        <v>11203.573005485885</v>
      </c>
      <c r="D13" s="74">
        <f>IF(RES_hh_tes!D13=0,0,1000*11630*RES_hh_tes!D13/RES_hh_num!D13)</f>
        <v>13386.177698335812</v>
      </c>
      <c r="E13" s="74">
        <f>IF(RES_hh_tes!E13=0,0,1000*11630*RES_hh_tes!E13/RES_hh_num!E13)</f>
        <v>14457.568729944654</v>
      </c>
      <c r="F13" s="74">
        <f>IF(RES_hh_tes!F13=0,0,1000*11630*RES_hh_tes!F13/RES_hh_num!F13)</f>
        <v>3815.4858582255815</v>
      </c>
      <c r="G13" s="74">
        <f>IF(RES_hh_tes!G13=0,0,1000*11630*RES_hh_tes!G13/RES_hh_num!G13)</f>
        <v>2593.6650470068521</v>
      </c>
      <c r="H13" s="74">
        <f>IF(RES_hh_tes!H13=0,0,1000*11630*RES_hh_tes!H13/RES_hh_num!H13)</f>
        <v>5312.5966239318022</v>
      </c>
      <c r="I13" s="74">
        <f>IF(RES_hh_tes!I13=0,0,1000*11630*RES_hh_tes!I13/RES_hh_num!I13)</f>
        <v>5136.7184986118236</v>
      </c>
      <c r="J13" s="74">
        <f>IF(RES_hh_tes!J13=0,0,1000*11630*RES_hh_tes!J13/RES_hh_num!J13)</f>
        <v>10867.79188007025</v>
      </c>
      <c r="K13" s="74">
        <f>IF(RES_hh_tes!K13=0,0,1000*11630*RES_hh_tes!K13/RES_hh_num!K13)</f>
        <v>8976.8924079568587</v>
      </c>
      <c r="L13" s="74">
        <f>IF(RES_hh_tes!L13=0,0,1000*11630*RES_hh_tes!L13/RES_hh_num!L13)</f>
        <v>10897.624879792655</v>
      </c>
      <c r="M13" s="74">
        <f>IF(RES_hh_tes!M13=0,0,1000*11630*RES_hh_tes!M13/RES_hh_num!M13)</f>
        <v>7845.9553565088836</v>
      </c>
      <c r="N13" s="74">
        <f>IF(RES_hh_tes!N13=0,0,1000*11630*RES_hh_tes!N13/RES_hh_num!N13)</f>
        <v>9331.1287501059433</v>
      </c>
      <c r="O13" s="74">
        <f>IF(RES_hh_tes!O13=0,0,1000*11630*RES_hh_tes!O13/RES_hh_num!O13)</f>
        <v>11655.502598506548</v>
      </c>
      <c r="P13" s="74">
        <f>IF(RES_hh_tes!P13=0,0,1000*11630*RES_hh_tes!P13/RES_hh_num!P13)</f>
        <v>7210.6167648226992</v>
      </c>
      <c r="Q13" s="74">
        <f>IF(RES_hh_tes!Q13=0,0,1000*11630*RES_hh_tes!Q13/RES_hh_num!Q13)</f>
        <v>6235.4094537411193</v>
      </c>
      <c r="R13" s="74">
        <f>IF(RES_hh_tes!R13=0,0,1000*11630*RES_hh_tes!R13/RES_hh_num!R13)</f>
        <v>9384.8938880180594</v>
      </c>
      <c r="S13" s="74">
        <f>IF(RES_hh_tes!S13=0,0,1000*11630*RES_hh_tes!S13/RES_hh_num!S13)</f>
        <v>9171.1572059324353</v>
      </c>
      <c r="T13" s="74">
        <f>IF(RES_hh_tes!T13=0,0,1000*11630*RES_hh_tes!T13/RES_hh_num!T13)</f>
        <v>5344.2359698139398</v>
      </c>
      <c r="U13" s="74">
        <f>IF(RES_hh_tes!U13=0,0,1000*11630*RES_hh_tes!U13/RES_hh_num!U13)</f>
        <v>7723.737086356361</v>
      </c>
      <c r="V13" s="74">
        <f>IF(RES_hh_tes!V13=0,0,1000*11630*RES_hh_tes!V13/RES_hh_num!V13)</f>
        <v>9196.8070334047261</v>
      </c>
      <c r="W13" s="74">
        <f>IF(RES_hh_tes!W13=0,0,1000*11630*RES_hh_tes!W13/RES_hh_num!W13)</f>
        <v>9388.3690876615783</v>
      </c>
      <c r="X13" s="74">
        <f>IF(RES_hh_tes!X13=0,0,1000*11630*RES_hh_tes!X13/RES_hh_num!X13)</f>
        <v>9535.382382972557</v>
      </c>
      <c r="Y13" s="74">
        <f>IF(RES_hh_tes!Y13=0,0,1000*11630*RES_hh_tes!Y13/RES_hh_num!Y13)</f>
        <v>8077.7728020420764</v>
      </c>
      <c r="DA13" s="90" t="s">
        <v>507</v>
      </c>
    </row>
    <row r="14" spans="1:105" ht="12" customHeight="1" x14ac:dyDescent="0.25">
      <c r="A14" s="75" t="s">
        <v>97</v>
      </c>
      <c r="B14" s="76">
        <f>IF(RES_hh_tes!B14=0,0,1000*11630*RES_hh_tes!B14/RES_hh_num!B14)</f>
        <v>236.27210212627847</v>
      </c>
      <c r="C14" s="76">
        <f>IF(RES_hh_tes!C14=0,0,1000*11630*RES_hh_tes!C14/RES_hh_num!C14)</f>
        <v>242.7000297105827</v>
      </c>
      <c r="D14" s="76">
        <f>IF(RES_hh_tes!D14=0,0,1000*11630*RES_hh_tes!D14/RES_hh_num!D14)</f>
        <v>216.01081752443287</v>
      </c>
      <c r="E14" s="76">
        <f>IF(RES_hh_tes!E14=0,0,1000*11630*RES_hh_tes!E14/RES_hh_num!E14)</f>
        <v>226.30530528177579</v>
      </c>
      <c r="F14" s="76">
        <f>IF(RES_hh_tes!F14=0,0,1000*11630*RES_hh_tes!F14/RES_hh_num!F14)</f>
        <v>212.90717677334891</v>
      </c>
      <c r="G14" s="76">
        <f>IF(RES_hh_tes!G14=0,0,1000*11630*RES_hh_tes!G14/RES_hh_num!G14)</f>
        <v>202.98691548129224</v>
      </c>
      <c r="H14" s="76">
        <f>IF(RES_hh_tes!H14=0,0,1000*11630*RES_hh_tes!H14/RES_hh_num!H14)</f>
        <v>185.47759371708037</v>
      </c>
      <c r="I14" s="76">
        <f>IF(RES_hh_tes!I14=0,0,1000*11630*RES_hh_tes!I14/RES_hh_num!I14)</f>
        <v>163.37556234815636</v>
      </c>
      <c r="J14" s="76">
        <f>IF(RES_hh_tes!J14=0,0,1000*11630*RES_hh_tes!J14/RES_hh_num!J14)</f>
        <v>189.2894016251177</v>
      </c>
      <c r="K14" s="76">
        <f>IF(RES_hh_tes!K14=0,0,1000*11630*RES_hh_tes!K14/RES_hh_num!K14)</f>
        <v>173.62960606532715</v>
      </c>
      <c r="L14" s="76">
        <f>IF(RES_hh_tes!L14=0,0,1000*11630*RES_hh_tes!L14/RES_hh_num!L14)</f>
        <v>196.04916895694765</v>
      </c>
      <c r="M14" s="76">
        <f>IF(RES_hh_tes!M14=0,0,1000*11630*RES_hh_tes!M14/RES_hh_num!M14)</f>
        <v>153.17897457174456</v>
      </c>
      <c r="N14" s="76">
        <f>IF(RES_hh_tes!N14=0,0,1000*11630*RES_hh_tes!N14/RES_hh_num!N14)</f>
        <v>165.11499588698558</v>
      </c>
      <c r="O14" s="76">
        <f>IF(RES_hh_tes!O14=0,0,1000*11630*RES_hh_tes!O14/RES_hh_num!O14)</f>
        <v>183.10759915890424</v>
      </c>
      <c r="P14" s="76">
        <f>IF(RES_hh_tes!P14=0,0,1000*11630*RES_hh_tes!P14/RES_hh_num!P14)</f>
        <v>140.27489121976731</v>
      </c>
      <c r="Q14" s="76">
        <f>IF(RES_hh_tes!Q14=0,0,1000*11630*RES_hh_tes!Q14/RES_hh_num!Q14)</f>
        <v>161.2559923939202</v>
      </c>
      <c r="R14" s="76">
        <f>IF(RES_hh_tes!R14=0,0,1000*11630*RES_hh_tes!R14/RES_hh_num!R14)</f>
        <v>162.66563735437515</v>
      </c>
      <c r="S14" s="76">
        <f>IF(RES_hh_tes!S14=0,0,1000*11630*RES_hh_tes!S14/RES_hh_num!S14)</f>
        <v>163.20794178311564</v>
      </c>
      <c r="T14" s="76">
        <f>IF(RES_hh_tes!T14=0,0,1000*11630*RES_hh_tes!T14/RES_hh_num!T14)</f>
        <v>164.41307016530678</v>
      </c>
      <c r="U14" s="76">
        <f>IF(RES_hh_tes!U14=0,0,1000*11630*RES_hh_tes!U14/RES_hh_num!U14)</f>
        <v>152.60081326273533</v>
      </c>
      <c r="V14" s="76">
        <f>IF(RES_hh_tes!V14=0,0,1000*11630*RES_hh_tes!V14/RES_hh_num!V14)</f>
        <v>154.38902432031986</v>
      </c>
      <c r="W14" s="76">
        <f>IF(RES_hh_tes!W14=0,0,1000*11630*RES_hh_tes!W14/RES_hh_num!W14)</f>
        <v>174.74111986046941</v>
      </c>
      <c r="X14" s="76">
        <f>IF(RES_hh_tes!X14=0,0,1000*11630*RES_hh_tes!X14/RES_hh_num!X14)</f>
        <v>143.74629915839463</v>
      </c>
      <c r="Y14" s="76">
        <f>IF(RES_hh_tes!Y14=0,0,1000*11630*RES_hh_tes!Y14/RES_hh_num!Y14)</f>
        <v>143.58339806725462</v>
      </c>
      <c r="DA14" s="91" t="s">
        <v>508</v>
      </c>
    </row>
    <row r="15" spans="1:105" ht="12.95" customHeight="1" x14ac:dyDescent="0.25">
      <c r="A15" s="68" t="s">
        <v>92</v>
      </c>
      <c r="B15" s="69">
        <f t="shared" ref="B15:Y15" si="0">B16</f>
        <v>5.4945361416815537</v>
      </c>
      <c r="C15" s="69">
        <f t="shared" si="0"/>
        <v>7.1892398256120273</v>
      </c>
      <c r="D15" s="69">
        <f t="shared" si="0"/>
        <v>8.9018879008582505</v>
      </c>
      <c r="E15" s="69">
        <f t="shared" si="0"/>
        <v>24.839500595513901</v>
      </c>
      <c r="F15" s="69">
        <f t="shared" si="0"/>
        <v>11.883740468916233</v>
      </c>
      <c r="G15" s="69">
        <f t="shared" si="0"/>
        <v>15.894631345398651</v>
      </c>
      <c r="H15" s="69">
        <f t="shared" si="0"/>
        <v>38.36913116114421</v>
      </c>
      <c r="I15" s="69">
        <f t="shared" si="0"/>
        <v>18.800831020858126</v>
      </c>
      <c r="J15" s="69">
        <f t="shared" si="0"/>
        <v>23.010857683802595</v>
      </c>
      <c r="K15" s="69">
        <f t="shared" si="0"/>
        <v>27.32098130508485</v>
      </c>
      <c r="L15" s="69">
        <f t="shared" si="0"/>
        <v>40.202715743077583</v>
      </c>
      <c r="M15" s="69">
        <f t="shared" si="0"/>
        <v>32.768508909973598</v>
      </c>
      <c r="N15" s="69">
        <f t="shared" si="0"/>
        <v>35.387611427162931</v>
      </c>
      <c r="O15" s="69">
        <f t="shared" si="0"/>
        <v>39.865952999691736</v>
      </c>
      <c r="P15" s="69">
        <f t="shared" si="0"/>
        <v>34.603940439835874</v>
      </c>
      <c r="Q15" s="69">
        <f t="shared" si="0"/>
        <v>54.371902001240151</v>
      </c>
      <c r="R15" s="69">
        <f t="shared" si="0"/>
        <v>51.379653740079064</v>
      </c>
      <c r="S15" s="69">
        <f t="shared" si="0"/>
        <v>52.601129119077392</v>
      </c>
      <c r="T15" s="69">
        <f t="shared" si="0"/>
        <v>53.41955638378883</v>
      </c>
      <c r="U15" s="69">
        <f t="shared" si="0"/>
        <v>54.101792860279623</v>
      </c>
      <c r="V15" s="69">
        <f t="shared" si="0"/>
        <v>83.352682906780217</v>
      </c>
      <c r="W15" s="69">
        <f t="shared" si="0"/>
        <v>103.83399086827059</v>
      </c>
      <c r="X15" s="69">
        <f t="shared" si="0"/>
        <v>124.39035138463343</v>
      </c>
      <c r="Y15" s="69">
        <f t="shared" si="0"/>
        <v>124.95034332025401</v>
      </c>
      <c r="DA15" s="88" t="s">
        <v>280</v>
      </c>
    </row>
    <row r="16" spans="1:105" ht="12" customHeight="1" x14ac:dyDescent="0.25">
      <c r="A16" s="28" t="s">
        <v>91</v>
      </c>
      <c r="B16" s="72">
        <f>IF(RES_hh_tes!B16=0,0,1000*11630*RES_hh_tes!B16/RES_hh_num!B$3)</f>
        <v>5.4945361416815537</v>
      </c>
      <c r="C16" s="72">
        <f>IF(RES_hh_tes!C16=0,0,1000*11630*RES_hh_tes!C16/RES_hh_num!C$3)</f>
        <v>7.1892398256120273</v>
      </c>
      <c r="D16" s="72">
        <f>IF(RES_hh_tes!D16=0,0,1000*11630*RES_hh_tes!D16/RES_hh_num!D$3)</f>
        <v>8.9018879008582505</v>
      </c>
      <c r="E16" s="72">
        <f>IF(RES_hh_tes!E16=0,0,1000*11630*RES_hh_tes!E16/RES_hh_num!E$3)</f>
        <v>24.839500595513901</v>
      </c>
      <c r="F16" s="72">
        <f>IF(RES_hh_tes!F16=0,0,1000*11630*RES_hh_tes!F16/RES_hh_num!F$3)</f>
        <v>11.883740468916233</v>
      </c>
      <c r="G16" s="72">
        <f>IF(RES_hh_tes!G16=0,0,1000*11630*RES_hh_tes!G16/RES_hh_num!G$3)</f>
        <v>15.894631345398651</v>
      </c>
      <c r="H16" s="72">
        <f>IF(RES_hh_tes!H16=0,0,1000*11630*RES_hh_tes!H16/RES_hh_num!H$3)</f>
        <v>38.36913116114421</v>
      </c>
      <c r="I16" s="72">
        <f>IF(RES_hh_tes!I16=0,0,1000*11630*RES_hh_tes!I16/RES_hh_num!I$3)</f>
        <v>18.800831020858126</v>
      </c>
      <c r="J16" s="72">
        <f>IF(RES_hh_tes!J16=0,0,1000*11630*RES_hh_tes!J16/RES_hh_num!J$3)</f>
        <v>23.010857683802595</v>
      </c>
      <c r="K16" s="72">
        <f>IF(RES_hh_tes!K16=0,0,1000*11630*RES_hh_tes!K16/RES_hh_num!K$3)</f>
        <v>27.32098130508485</v>
      </c>
      <c r="L16" s="72">
        <f>IF(RES_hh_tes!L16=0,0,1000*11630*RES_hh_tes!L16/RES_hh_num!L$3)</f>
        <v>40.202715743077583</v>
      </c>
      <c r="M16" s="72">
        <f>IF(RES_hh_tes!M16=0,0,1000*11630*RES_hh_tes!M16/RES_hh_num!M$3)</f>
        <v>32.768508909973598</v>
      </c>
      <c r="N16" s="72">
        <f>IF(RES_hh_tes!N16=0,0,1000*11630*RES_hh_tes!N16/RES_hh_num!N$3)</f>
        <v>35.387611427162931</v>
      </c>
      <c r="O16" s="72">
        <f>IF(RES_hh_tes!O16=0,0,1000*11630*RES_hh_tes!O16/RES_hh_num!O$3)</f>
        <v>39.865952999691736</v>
      </c>
      <c r="P16" s="72">
        <f>IF(RES_hh_tes!P16=0,0,1000*11630*RES_hh_tes!P16/RES_hh_num!P$3)</f>
        <v>34.603940439835874</v>
      </c>
      <c r="Q16" s="72">
        <f>IF(RES_hh_tes!Q16=0,0,1000*11630*RES_hh_tes!Q16/RES_hh_num!Q$3)</f>
        <v>54.371902001240151</v>
      </c>
      <c r="R16" s="72">
        <f>IF(RES_hh_tes!R16=0,0,1000*11630*RES_hh_tes!R16/RES_hh_num!R$3)</f>
        <v>51.379653740079064</v>
      </c>
      <c r="S16" s="72">
        <f>IF(RES_hh_tes!S16=0,0,1000*11630*RES_hh_tes!S16/RES_hh_num!S$3)</f>
        <v>52.601129119077392</v>
      </c>
      <c r="T16" s="72">
        <f>IF(RES_hh_tes!T16=0,0,1000*11630*RES_hh_tes!T16/RES_hh_num!T$3)</f>
        <v>53.41955638378883</v>
      </c>
      <c r="U16" s="72">
        <f>IF(RES_hh_tes!U16=0,0,1000*11630*RES_hh_tes!U16/RES_hh_num!U$3)</f>
        <v>54.101792860279623</v>
      </c>
      <c r="V16" s="72">
        <f>IF(RES_hh_tes!V16=0,0,1000*11630*RES_hh_tes!V16/RES_hh_num!V$3)</f>
        <v>83.352682906780217</v>
      </c>
      <c r="W16" s="72">
        <f>IF(RES_hh_tes!W16=0,0,1000*11630*RES_hh_tes!W16/RES_hh_num!W$3)</f>
        <v>103.83399086827059</v>
      </c>
      <c r="X16" s="72">
        <f>IF(RES_hh_tes!X16=0,0,1000*11630*RES_hh_tes!X16/RES_hh_num!X$3)</f>
        <v>124.39035138463343</v>
      </c>
      <c r="Y16" s="72">
        <f>IF(RES_hh_tes!Y16=0,0,1000*11630*RES_hh_tes!Y16/RES_hh_num!Y$3)</f>
        <v>124.95034332025401</v>
      </c>
      <c r="DA16" s="89" t="s">
        <v>509</v>
      </c>
    </row>
    <row r="17" spans="1:105" ht="12.95" customHeight="1" x14ac:dyDescent="0.25">
      <c r="A17" s="68" t="s">
        <v>55</v>
      </c>
      <c r="B17" s="69">
        <f>IF(RES_hh_tes!B17=0,0,1000*11630*RES_hh_tes!B17/RES_hh_num!B17)</f>
        <v>1242.1057955007386</v>
      </c>
      <c r="C17" s="69">
        <f>IF(RES_hh_tes!C17=0,0,1000*11630*RES_hh_tes!C17/RES_hh_num!C17)</f>
        <v>1203.7101142238023</v>
      </c>
      <c r="D17" s="69">
        <f>IF(RES_hh_tes!D17=0,0,1000*11630*RES_hh_tes!D17/RES_hh_num!D17)</f>
        <v>1193.7291899365055</v>
      </c>
      <c r="E17" s="69">
        <f>IF(RES_hh_tes!E17=0,0,1000*11630*RES_hh_tes!E17/RES_hh_num!E17)</f>
        <v>1192.0272453168911</v>
      </c>
      <c r="F17" s="69">
        <f>IF(RES_hh_tes!F17=0,0,1000*11630*RES_hh_tes!F17/RES_hh_num!F17)</f>
        <v>1310.9993185703727</v>
      </c>
      <c r="G17" s="69">
        <f>IF(RES_hh_tes!G17=0,0,1000*11630*RES_hh_tes!G17/RES_hh_num!G17)</f>
        <v>1346.4004037806894</v>
      </c>
      <c r="H17" s="69">
        <f>IF(RES_hh_tes!H17=0,0,1000*11630*RES_hh_tes!H17/RES_hh_num!H17)</f>
        <v>1394.9139257407644</v>
      </c>
      <c r="I17" s="69">
        <f>IF(RES_hh_tes!I17=0,0,1000*11630*RES_hh_tes!I17/RES_hh_num!I17)</f>
        <v>1364.9068810801218</v>
      </c>
      <c r="J17" s="69">
        <f>IF(RES_hh_tes!J17=0,0,1000*11630*RES_hh_tes!J17/RES_hh_num!J17)</f>
        <v>1388.2391329735747</v>
      </c>
      <c r="K17" s="69">
        <f>IF(RES_hh_tes!K17=0,0,1000*11630*RES_hh_tes!K17/RES_hh_num!K17)</f>
        <v>1425.8241193478027</v>
      </c>
      <c r="L17" s="69">
        <f>IF(RES_hh_tes!L17=0,0,1000*11630*RES_hh_tes!L17/RES_hh_num!L17)</f>
        <v>1388.2507960869461</v>
      </c>
      <c r="M17" s="69">
        <f>IF(RES_hh_tes!M17=0,0,1000*11630*RES_hh_tes!M17/RES_hh_num!M17)</f>
        <v>1338.6153432285435</v>
      </c>
      <c r="N17" s="69">
        <f>IF(RES_hh_tes!N17=0,0,1000*11630*RES_hh_tes!N17/RES_hh_num!N17)</f>
        <v>1412.1861123846156</v>
      </c>
      <c r="O17" s="69">
        <f>IF(RES_hh_tes!O17=0,0,1000*11630*RES_hh_tes!O17/RES_hh_num!O17)</f>
        <v>1410.2023742645183</v>
      </c>
      <c r="P17" s="69">
        <f>IF(RES_hh_tes!P17=0,0,1000*11630*RES_hh_tes!P17/RES_hh_num!P17)</f>
        <v>1461.6063404599265</v>
      </c>
      <c r="Q17" s="69">
        <f>IF(RES_hh_tes!Q17=0,0,1000*11630*RES_hh_tes!Q17/RES_hh_num!Q17)</f>
        <v>1452.7093578833699</v>
      </c>
      <c r="R17" s="69">
        <f>IF(RES_hh_tes!R17=0,0,1000*11630*RES_hh_tes!R17/RES_hh_num!R17)</f>
        <v>1487.6684514360409</v>
      </c>
      <c r="S17" s="69">
        <f>IF(RES_hh_tes!S17=0,0,1000*11630*RES_hh_tes!S17/RES_hh_num!S17)</f>
        <v>1478.5418038007565</v>
      </c>
      <c r="T17" s="69">
        <f>IF(RES_hh_tes!T17=0,0,1000*11630*RES_hh_tes!T17/RES_hh_num!T17)</f>
        <v>1484.5790835588205</v>
      </c>
      <c r="U17" s="69">
        <f>IF(RES_hh_tes!U17=0,0,1000*11630*RES_hh_tes!U17/RES_hh_num!U17)</f>
        <v>1530.2822083310994</v>
      </c>
      <c r="V17" s="69">
        <f>IF(RES_hh_tes!V17=0,0,1000*11630*RES_hh_tes!V17/RES_hh_num!V17)</f>
        <v>1307.8165989680892</v>
      </c>
      <c r="W17" s="69">
        <f>IF(RES_hh_tes!W17=0,0,1000*11630*RES_hh_tes!W17/RES_hh_num!W17)</f>
        <v>1296.6898014360356</v>
      </c>
      <c r="X17" s="69">
        <f>IF(RES_hh_tes!X17=0,0,1000*11630*RES_hh_tes!X17/RES_hh_num!X17)</f>
        <v>1026.1400017739666</v>
      </c>
      <c r="Y17" s="69">
        <f>IF(RES_hh_tes!Y17=0,0,1000*11630*RES_hh_tes!Y17/RES_hh_num!Y17)</f>
        <v>973.24536049151232</v>
      </c>
      <c r="DA17" s="88" t="s">
        <v>281</v>
      </c>
    </row>
    <row r="18" spans="1:105" ht="12" customHeight="1" x14ac:dyDescent="0.25">
      <c r="A18" s="28" t="s">
        <v>51</v>
      </c>
      <c r="B18" s="72">
        <f>IF(RES_hh_tes!B18=0,0,1000*11630*RES_hh_tes!B18/RES_hh_num!B18)</f>
        <v>1183.2405279633272</v>
      </c>
      <c r="C18" s="72">
        <f>IF(RES_hh_tes!C18=0,0,1000*11630*RES_hh_tes!C18/RES_hh_num!C18)</f>
        <v>1240.2513081241459</v>
      </c>
      <c r="D18" s="72">
        <f>IF(RES_hh_tes!D18=0,0,1000*11630*RES_hh_tes!D18/RES_hh_num!D18)</f>
        <v>1281.6685070840308</v>
      </c>
      <c r="E18" s="72">
        <f>IF(RES_hh_tes!E18=0,0,1000*11630*RES_hh_tes!E18/RES_hh_num!E18)</f>
        <v>988.68563864472344</v>
      </c>
      <c r="F18" s="72">
        <f>IF(RES_hh_tes!F18=0,0,1000*11630*RES_hh_tes!F18/RES_hh_num!F18)</f>
        <v>1428.6012615748111</v>
      </c>
      <c r="G18" s="72">
        <f>IF(RES_hh_tes!G18=0,0,1000*11630*RES_hh_tes!G18/RES_hh_num!G18)</f>
        <v>1258.399436984133</v>
      </c>
      <c r="H18" s="72">
        <f>IF(RES_hh_tes!H18=0,0,1000*11630*RES_hh_tes!H18/RES_hh_num!H18)</f>
        <v>1366.2504104163506</v>
      </c>
      <c r="I18" s="72">
        <f>IF(RES_hh_tes!I18=0,0,1000*11630*RES_hh_tes!I18/RES_hh_num!I18)</f>
        <v>1098.702551230976</v>
      </c>
      <c r="J18" s="72">
        <f>IF(RES_hh_tes!J18=0,0,1000*11630*RES_hh_tes!J18/RES_hh_num!J18)</f>
        <v>1455.5614597670506</v>
      </c>
      <c r="K18" s="72">
        <f>IF(RES_hh_tes!K18=0,0,1000*11630*RES_hh_tes!K18/RES_hh_num!K18)</f>
        <v>2890.0435560852034</v>
      </c>
      <c r="L18" s="72">
        <f>IF(RES_hh_tes!L18=0,0,1000*11630*RES_hh_tes!L18/RES_hh_num!L18)</f>
        <v>1471.3958827500985</v>
      </c>
      <c r="M18" s="72">
        <f>IF(RES_hh_tes!M18=0,0,1000*11630*RES_hh_tes!M18/RES_hh_num!M18)</f>
        <v>1413.3906004302569</v>
      </c>
      <c r="N18" s="72">
        <f>IF(RES_hh_tes!N18=0,0,1000*11630*RES_hh_tes!N18/RES_hh_num!N18)</f>
        <v>1405.005036855755</v>
      </c>
      <c r="O18" s="72">
        <f>IF(RES_hh_tes!O18=0,0,1000*11630*RES_hh_tes!O18/RES_hh_num!O18)</f>
        <v>1427.6812139467463</v>
      </c>
      <c r="P18" s="72">
        <f>IF(RES_hh_tes!P18=0,0,1000*11630*RES_hh_tes!P18/RES_hh_num!P18)</f>
        <v>1453.2706135301776</v>
      </c>
      <c r="Q18" s="72">
        <f>IF(RES_hh_tes!Q18=0,0,1000*11630*RES_hh_tes!Q18/RES_hh_num!Q18)</f>
        <v>1454.1264224411084</v>
      </c>
      <c r="R18" s="72">
        <f>IF(RES_hh_tes!R18=0,0,1000*11630*RES_hh_tes!R18/RES_hh_num!R18)</f>
        <v>1467.8656809696906</v>
      </c>
      <c r="S18" s="72">
        <f>IF(RES_hh_tes!S18=0,0,1000*11630*RES_hh_tes!S18/RES_hh_num!S18)</f>
        <v>1490.651819642701</v>
      </c>
      <c r="T18" s="72">
        <f>IF(RES_hh_tes!T18=0,0,1000*11630*RES_hh_tes!T18/RES_hh_num!T18)</f>
        <v>1470.2879089283576</v>
      </c>
      <c r="U18" s="72">
        <f>IF(RES_hh_tes!U18=0,0,1000*11630*RES_hh_tes!U18/RES_hh_num!U18)</f>
        <v>1431.9017861808591</v>
      </c>
      <c r="V18" s="72">
        <f>IF(RES_hh_tes!V18=0,0,1000*11630*RES_hh_tes!V18/RES_hh_num!V18)</f>
        <v>1429.3415484282471</v>
      </c>
      <c r="W18" s="72">
        <f>IF(RES_hh_tes!W18=0,0,1000*11630*RES_hh_tes!W18/RES_hh_num!W18)</f>
        <v>1684.4381401958299</v>
      </c>
      <c r="X18" s="72">
        <f>IF(RES_hh_tes!X18=0,0,1000*11630*RES_hh_tes!X18/RES_hh_num!X18)</f>
        <v>713.60186000689407</v>
      </c>
      <c r="Y18" s="72">
        <f>IF(RES_hh_tes!Y18=0,0,1000*11630*RES_hh_tes!Y18/RES_hh_num!Y18)</f>
        <v>995.21369049755117</v>
      </c>
      <c r="DA18" s="89" t="s">
        <v>510</v>
      </c>
    </row>
    <row r="19" spans="1:105" s="2" customFormat="1" ht="12" customHeight="1" x14ac:dyDescent="0.25">
      <c r="A19" s="28" t="s">
        <v>74</v>
      </c>
      <c r="B19" s="72">
        <f>IF(RES_hh_tes!B19=0,0,1000*11630*RES_hh_tes!B19/RES_hh_num!B19)</f>
        <v>1232.9168707345571</v>
      </c>
      <c r="C19" s="72">
        <f>IF(RES_hh_tes!C19=0,0,1000*11630*RES_hh_tes!C19/RES_hh_num!C19)</f>
        <v>1190.6595764010806</v>
      </c>
      <c r="D19" s="72">
        <f>IF(RES_hh_tes!D19=0,0,1000*11630*RES_hh_tes!D19/RES_hh_num!D19)</f>
        <v>1198.9561804613847</v>
      </c>
      <c r="E19" s="72">
        <f>IF(RES_hh_tes!E19=0,0,1000*11630*RES_hh_tes!E19/RES_hh_num!E19)</f>
        <v>1186.8143069686814</v>
      </c>
      <c r="F19" s="72">
        <f>IF(RES_hh_tes!F19=0,0,1000*11630*RES_hh_tes!F19/RES_hh_num!F19)</f>
        <v>1280.5718911115139</v>
      </c>
      <c r="G19" s="72">
        <f>IF(RES_hh_tes!G19=0,0,1000*11630*RES_hh_tes!G19/RES_hh_num!G19)</f>
        <v>1330.4712938594628</v>
      </c>
      <c r="H19" s="72">
        <f>IF(RES_hh_tes!H19=0,0,1000*11630*RES_hh_tes!H19/RES_hh_num!H19)</f>
        <v>1427.3444958575919</v>
      </c>
      <c r="I19" s="72">
        <f>IF(RES_hh_tes!I19=0,0,1000*11630*RES_hh_tes!I19/RES_hh_num!I19)</f>
        <v>1438.3880878473228</v>
      </c>
      <c r="J19" s="72">
        <f>IF(RES_hh_tes!J19=0,0,1000*11630*RES_hh_tes!J19/RES_hh_num!J19)</f>
        <v>1347.6503110591641</v>
      </c>
      <c r="K19" s="72">
        <f>IF(RES_hh_tes!K19=0,0,1000*11630*RES_hh_tes!K19/RES_hh_num!K19)</f>
        <v>1461.9197008217413</v>
      </c>
      <c r="L19" s="72">
        <f>IF(RES_hh_tes!L19=0,0,1000*11630*RES_hh_tes!L19/RES_hh_num!L19)</f>
        <v>1444.3635916908925</v>
      </c>
      <c r="M19" s="72">
        <f>IF(RES_hh_tes!M19=0,0,1000*11630*RES_hh_tes!M19/RES_hh_num!M19)</f>
        <v>1432.8088383812196</v>
      </c>
      <c r="N19" s="72">
        <f>IF(RES_hh_tes!N19=0,0,1000*11630*RES_hh_tes!N19/RES_hh_num!N19)</f>
        <v>1447.006244479918</v>
      </c>
      <c r="O19" s="72">
        <f>IF(RES_hh_tes!O19=0,0,1000*11630*RES_hh_tes!O19/RES_hh_num!O19)</f>
        <v>1442.981068207207</v>
      </c>
      <c r="P19" s="72">
        <f>IF(RES_hh_tes!P19=0,0,1000*11630*RES_hh_tes!P19/RES_hh_num!P19)</f>
        <v>1568.5168315209276</v>
      </c>
      <c r="Q19" s="72">
        <f>IF(RES_hh_tes!Q19=0,0,1000*11630*RES_hh_tes!Q19/RES_hh_num!Q19)</f>
        <v>1443.9069146577538</v>
      </c>
      <c r="R19" s="72">
        <f>IF(RES_hh_tes!R19=0,0,1000*11630*RES_hh_tes!R19/RES_hh_num!R19)</f>
        <v>1586.6546704538571</v>
      </c>
      <c r="S19" s="72">
        <f>IF(RES_hh_tes!S19=0,0,1000*11630*RES_hh_tes!S19/RES_hh_num!S19)</f>
        <v>1534.4406207000252</v>
      </c>
      <c r="T19" s="72">
        <f>IF(RES_hh_tes!T19=0,0,1000*11630*RES_hh_tes!T19/RES_hh_num!T19)</f>
        <v>1470.7449032244899</v>
      </c>
      <c r="U19" s="72">
        <f>IF(RES_hh_tes!U19=0,0,1000*11630*RES_hh_tes!U19/RES_hh_num!U19)</f>
        <v>1468.4178864329647</v>
      </c>
      <c r="V19" s="72">
        <f>IF(RES_hh_tes!V19=0,0,1000*11630*RES_hh_tes!V19/RES_hh_num!V19)</f>
        <v>1270.2110624124396</v>
      </c>
      <c r="W19" s="72">
        <f>IF(RES_hh_tes!W19=0,0,1000*11630*RES_hh_tes!W19/RES_hh_num!W19)</f>
        <v>1153.9477540832681</v>
      </c>
      <c r="X19" s="72">
        <f>IF(RES_hh_tes!X19=0,0,1000*11630*RES_hh_tes!X19/RES_hh_num!X19)</f>
        <v>1085.0477021663673</v>
      </c>
      <c r="Y19" s="72">
        <f>IF(RES_hh_tes!Y19=0,0,1000*11630*RES_hh_tes!Y19/RES_hh_num!Y19)</f>
        <v>995.51838405904437</v>
      </c>
      <c r="DA19" s="89" t="s">
        <v>511</v>
      </c>
    </row>
    <row r="20" spans="1:105" ht="12" customHeight="1" x14ac:dyDescent="0.25">
      <c r="A20" s="28" t="s">
        <v>200</v>
      </c>
      <c r="B20" s="72">
        <f>IF(RES_hh_tes!B20=0,0,1000*11630*RES_hh_tes!B20/RES_hh_num!B20)</f>
        <v>1239.3560457558472</v>
      </c>
      <c r="C20" s="72">
        <f>IF(RES_hh_tes!C20=0,0,1000*11630*RES_hh_tes!C20/RES_hh_num!C20)</f>
        <v>1203.8168124458005</v>
      </c>
      <c r="D20" s="72">
        <f>IF(RES_hh_tes!D20=0,0,1000*11630*RES_hh_tes!D20/RES_hh_num!D20)</f>
        <v>1116.2544596418043</v>
      </c>
      <c r="E20" s="72">
        <f>IF(RES_hh_tes!E20=0,0,1000*11630*RES_hh_tes!E20/RES_hh_num!E20)</f>
        <v>1161.8190324479913</v>
      </c>
      <c r="F20" s="72">
        <f>IF(RES_hh_tes!F20=0,0,1000*11630*RES_hh_tes!F20/RES_hh_num!F20)</f>
        <v>1356.0166312310271</v>
      </c>
      <c r="G20" s="72">
        <f>IF(RES_hh_tes!G20=0,0,1000*11630*RES_hh_tes!G20/RES_hh_num!G20)</f>
        <v>1414.9958405357859</v>
      </c>
      <c r="H20" s="72">
        <f>IF(RES_hh_tes!H20=0,0,1000*11630*RES_hh_tes!H20/RES_hh_num!H20)</f>
        <v>1396.7926905674633</v>
      </c>
      <c r="I20" s="72">
        <f>IF(RES_hh_tes!I20=0,0,1000*11630*RES_hh_tes!I20/RES_hh_num!I20)</f>
        <v>1293.3638863757174</v>
      </c>
      <c r="J20" s="72">
        <f>IF(RES_hh_tes!J20=0,0,1000*11630*RES_hh_tes!J20/RES_hh_num!J20)</f>
        <v>1505.3349945763337</v>
      </c>
      <c r="K20" s="72">
        <f>IF(RES_hh_tes!K20=0,0,1000*11630*RES_hh_tes!K20/RES_hh_num!K20)</f>
        <v>1432.38657238413</v>
      </c>
      <c r="L20" s="72">
        <f>IF(RES_hh_tes!L20=0,0,1000*11630*RES_hh_tes!L20/RES_hh_num!L20)</f>
        <v>1393.6990671084459</v>
      </c>
      <c r="M20" s="72">
        <f>IF(RES_hh_tes!M20=0,0,1000*11630*RES_hh_tes!M20/RES_hh_num!M20)</f>
        <v>1478.9925425470585</v>
      </c>
      <c r="N20" s="72">
        <f>IF(RES_hh_tes!N20=0,0,1000*11630*RES_hh_tes!N20/RES_hh_num!N20)</f>
        <v>1443.1186936480603</v>
      </c>
      <c r="O20" s="72">
        <f>IF(RES_hh_tes!O20=0,0,1000*11630*RES_hh_tes!O20/RES_hh_num!O20)</f>
        <v>1430.3880090768287</v>
      </c>
      <c r="P20" s="72">
        <f>IF(RES_hh_tes!P20=0,0,1000*11630*RES_hh_tes!P20/RES_hh_num!P20)</f>
        <v>1536.0979123952905</v>
      </c>
      <c r="Q20" s="72">
        <f>IF(RES_hh_tes!Q20=0,0,1000*11630*RES_hh_tes!Q20/RES_hh_num!Q20)</f>
        <v>1596.9953842038306</v>
      </c>
      <c r="R20" s="72">
        <f>IF(RES_hh_tes!R20=0,0,1000*11630*RES_hh_tes!R20/RES_hh_num!R20)</f>
        <v>1489.3502962723999</v>
      </c>
      <c r="S20" s="72">
        <f>IF(RES_hh_tes!S20=0,0,1000*11630*RES_hh_tes!S20/RES_hh_num!S20)</f>
        <v>1472.0284376814861</v>
      </c>
      <c r="T20" s="72">
        <f>IF(RES_hh_tes!T20=0,0,1000*11630*RES_hh_tes!T20/RES_hh_num!T20)</f>
        <v>1479.6414887717542</v>
      </c>
      <c r="U20" s="72">
        <f>IF(RES_hh_tes!U20=0,0,1000*11630*RES_hh_tes!U20/RES_hh_num!U20)</f>
        <v>1465.9372492821249</v>
      </c>
      <c r="V20" s="72">
        <f>IF(RES_hh_tes!V20=0,0,1000*11630*RES_hh_tes!V20/RES_hh_num!V20)</f>
        <v>1343.6244676962515</v>
      </c>
      <c r="W20" s="72">
        <f>IF(RES_hh_tes!W20=0,0,1000*11630*RES_hh_tes!W20/RES_hh_num!W20)</f>
        <v>1289.223879508367</v>
      </c>
      <c r="X20" s="72">
        <f>IF(RES_hh_tes!X20=0,0,1000*11630*RES_hh_tes!X20/RES_hh_num!X20)</f>
        <v>1184.5924753394372</v>
      </c>
      <c r="Y20" s="72">
        <f>IF(RES_hh_tes!Y20=0,0,1000*11630*RES_hh_tes!Y20/RES_hh_num!Y20)</f>
        <v>1085.086448233078</v>
      </c>
      <c r="DA20" s="89" t="s">
        <v>512</v>
      </c>
    </row>
    <row r="21" spans="1:105" ht="12" customHeight="1" x14ac:dyDescent="0.25">
      <c r="A21" s="28" t="s">
        <v>189</v>
      </c>
      <c r="B21" s="72">
        <f>IF(RES_hh_tes!B21=0,0,1000*11630*RES_hh_tes!B21/RES_hh_num!B21)</f>
        <v>1211.5928198877618</v>
      </c>
      <c r="C21" s="72">
        <f>IF(RES_hh_tes!C21=0,0,1000*11630*RES_hh_tes!C21/RES_hh_num!C21)</f>
        <v>1210.5067020360373</v>
      </c>
      <c r="D21" s="72">
        <f>IF(RES_hh_tes!D21=0,0,1000*11630*RES_hh_tes!D21/RES_hh_num!D21)</f>
        <v>1191.803746556727</v>
      </c>
      <c r="E21" s="72">
        <f>IF(RES_hh_tes!E21=0,0,1000*11630*RES_hh_tes!E21/RES_hh_num!E21)</f>
        <v>1152.928666283437</v>
      </c>
      <c r="F21" s="72">
        <f>IF(RES_hh_tes!F21=0,0,1000*11630*RES_hh_tes!F21/RES_hh_num!F21)</f>
        <v>1331.718215935065</v>
      </c>
      <c r="G21" s="72">
        <f>IF(RES_hh_tes!G21=0,0,1000*11630*RES_hh_tes!G21/RES_hh_num!G21)</f>
        <v>1331.715255888085</v>
      </c>
      <c r="H21" s="72">
        <f>IF(RES_hh_tes!H21=0,0,1000*11630*RES_hh_tes!H21/RES_hh_num!H21)</f>
        <v>1385.2139535259812</v>
      </c>
      <c r="I21" s="72">
        <f>IF(RES_hh_tes!I21=0,0,1000*11630*RES_hh_tes!I21/RES_hh_num!I21)</f>
        <v>1313.6163100050305</v>
      </c>
      <c r="J21" s="72">
        <f>IF(RES_hh_tes!J21=0,0,1000*11630*RES_hh_tes!J21/RES_hh_num!J21)</f>
        <v>1374.0749248493066</v>
      </c>
      <c r="K21" s="72">
        <f>IF(RES_hh_tes!K21=0,0,1000*11630*RES_hh_tes!K21/RES_hh_num!K21)</f>
        <v>1416.0224556451353</v>
      </c>
      <c r="L21" s="72">
        <f>IF(RES_hh_tes!L21=0,0,1000*11630*RES_hh_tes!L21/RES_hh_num!L21)</f>
        <v>1373.7253156023232</v>
      </c>
      <c r="M21" s="72">
        <f>IF(RES_hh_tes!M21=0,0,1000*11630*RES_hh_tes!M21/RES_hh_num!M21)</f>
        <v>1268.8336008246854</v>
      </c>
      <c r="N21" s="72">
        <f>IF(RES_hh_tes!N21=0,0,1000*11630*RES_hh_tes!N21/RES_hh_num!N21)</f>
        <v>1392.1939224247453</v>
      </c>
      <c r="O21" s="72">
        <f>IF(RES_hh_tes!O21=0,0,1000*11630*RES_hh_tes!O21/RES_hh_num!O21)</f>
        <v>1391.1723801053818</v>
      </c>
      <c r="P21" s="72">
        <f>IF(RES_hh_tes!P21=0,0,1000*11630*RES_hh_tes!P21/RES_hh_num!P21)</f>
        <v>1429.2156229786981</v>
      </c>
      <c r="Q21" s="72">
        <f>IF(RES_hh_tes!Q21=0,0,1000*11630*RES_hh_tes!Q21/RES_hh_num!Q21)</f>
        <v>1404.2592758916485</v>
      </c>
      <c r="R21" s="72">
        <f>IF(RES_hh_tes!R21=0,0,1000*11630*RES_hh_tes!R21/RES_hh_num!R21)</f>
        <v>1494.4957271111148</v>
      </c>
      <c r="S21" s="72">
        <f>IF(RES_hh_tes!S21=0,0,1000*11630*RES_hh_tes!S21/RES_hh_num!S21)</f>
        <v>1473.8203982414323</v>
      </c>
      <c r="T21" s="72">
        <f>IF(RES_hh_tes!T21=0,0,1000*11630*RES_hh_tes!T21/RES_hh_num!T21)</f>
        <v>1498.2586634433319</v>
      </c>
      <c r="U21" s="72">
        <f>IF(RES_hh_tes!U21=0,0,1000*11630*RES_hh_tes!U21/RES_hh_num!U21)</f>
        <v>1602.3195189169771</v>
      </c>
      <c r="V21" s="72">
        <f>IF(RES_hh_tes!V21=0,0,1000*11630*RES_hh_tes!V21/RES_hh_num!V21)</f>
        <v>1339.1385754758815</v>
      </c>
      <c r="W21" s="72">
        <f>IF(RES_hh_tes!W21=0,0,1000*11630*RES_hh_tes!W21/RES_hh_num!W21)</f>
        <v>1411.569200363816</v>
      </c>
      <c r="X21" s="72">
        <f>IF(RES_hh_tes!X21=0,0,1000*11630*RES_hh_tes!X21/RES_hh_num!X21)</f>
        <v>1008.7997304444214</v>
      </c>
      <c r="Y21" s="72">
        <f>IF(RES_hh_tes!Y21=0,0,1000*11630*RES_hh_tes!Y21/RES_hh_num!Y21)</f>
        <v>960.71250831479927</v>
      </c>
      <c r="DA21" s="89" t="s">
        <v>513</v>
      </c>
    </row>
    <row r="22" spans="1:105" ht="12" customHeight="1" x14ac:dyDescent="0.25">
      <c r="A22" s="28" t="s">
        <v>202</v>
      </c>
      <c r="B22" s="72">
        <f>IF(RES_hh_tes!B22=0,0,1000*11630*RES_hh_tes!B22/RES_hh_num!B22)</f>
        <v>1113.3429675437537</v>
      </c>
      <c r="C22" s="72">
        <f>IF(RES_hh_tes!C22=0,0,1000*11630*RES_hh_tes!C22/RES_hh_num!C22)</f>
        <v>1164.9312032281007</v>
      </c>
      <c r="D22" s="72">
        <f>IF(RES_hh_tes!D22=0,0,1000*11630*RES_hh_tes!D22/RES_hh_num!D22)</f>
        <v>1013.386384518755</v>
      </c>
      <c r="E22" s="72">
        <f>IF(RES_hh_tes!E22=0,0,1000*11630*RES_hh_tes!E22/RES_hh_num!E22)</f>
        <v>1113.1757239711412</v>
      </c>
      <c r="F22" s="72">
        <f>IF(RES_hh_tes!F22=0,0,1000*11630*RES_hh_tes!F22/RES_hh_num!F22)</f>
        <v>1262.5353531222395</v>
      </c>
      <c r="G22" s="72">
        <f>IF(RES_hh_tes!G22=0,0,1000*11630*RES_hh_tes!G22/RES_hh_num!G22)</f>
        <v>1154.6664772425402</v>
      </c>
      <c r="H22" s="72">
        <f>IF(RES_hh_tes!H22=0,0,1000*11630*RES_hh_tes!H22/RES_hh_num!H22)</f>
        <v>1077.83619536896</v>
      </c>
      <c r="I22" s="72">
        <f>IF(RES_hh_tes!I22=0,0,1000*11630*RES_hh_tes!I22/RES_hh_num!I22)</f>
        <v>1513.0781292166146</v>
      </c>
      <c r="J22" s="72">
        <f>IF(RES_hh_tes!J22=0,0,1000*11630*RES_hh_tes!J22/RES_hh_num!J22)</f>
        <v>1330.8244010094386</v>
      </c>
      <c r="K22" s="72">
        <f>IF(RES_hh_tes!K22=0,0,1000*11630*RES_hh_tes!K22/RES_hh_num!K22)</f>
        <v>1360.2601362558332</v>
      </c>
      <c r="L22" s="72">
        <f>IF(RES_hh_tes!L22=0,0,1000*11630*RES_hh_tes!L22/RES_hh_num!L22)</f>
        <v>1530.761637194847</v>
      </c>
      <c r="M22" s="72">
        <f>IF(RES_hh_tes!M22=0,0,1000*11630*RES_hh_tes!M22/RES_hh_num!M22)</f>
        <v>1333.2245241943388</v>
      </c>
      <c r="N22" s="72">
        <f>IF(RES_hh_tes!N22=0,0,1000*11630*RES_hh_tes!N22/RES_hh_num!N22)</f>
        <v>1439.6055416612169</v>
      </c>
      <c r="O22" s="72">
        <f>IF(RES_hh_tes!O22=0,0,1000*11630*RES_hh_tes!O22/RES_hh_num!O22)</f>
        <v>1476.9719559061502</v>
      </c>
      <c r="P22" s="72">
        <f>IF(RES_hh_tes!P22=0,0,1000*11630*RES_hh_tes!P22/RES_hh_num!P22)</f>
        <v>1422.4655460989484</v>
      </c>
      <c r="Q22" s="72">
        <f>IF(RES_hh_tes!Q22=0,0,1000*11630*RES_hh_tes!Q22/RES_hh_num!Q22)</f>
        <v>1386.8619240579317</v>
      </c>
      <c r="R22" s="72">
        <f>IF(RES_hh_tes!R22=0,0,1000*11630*RES_hh_tes!R22/RES_hh_num!R22)</f>
        <v>1428.4643708211129</v>
      </c>
      <c r="S22" s="72">
        <f>IF(RES_hh_tes!S22=0,0,1000*11630*RES_hh_tes!S22/RES_hh_num!S22)</f>
        <v>1493.2841907602131</v>
      </c>
      <c r="T22" s="72">
        <f>IF(RES_hh_tes!T22=0,0,1000*11630*RES_hh_tes!T22/RES_hh_num!T22)</f>
        <v>1606.9578249042167</v>
      </c>
      <c r="U22" s="72">
        <f>IF(RES_hh_tes!U22=0,0,1000*11630*RES_hh_tes!U22/RES_hh_num!U22)</f>
        <v>1553.3545812721429</v>
      </c>
      <c r="V22" s="72">
        <f>IF(RES_hh_tes!V22=0,0,1000*11630*RES_hh_tes!V22/RES_hh_num!V22)</f>
        <v>1167.3528836676326</v>
      </c>
      <c r="W22" s="72">
        <f>IF(RES_hh_tes!W22=0,0,1000*11630*RES_hh_tes!W22/RES_hh_num!W22)</f>
        <v>1056.4908294134825</v>
      </c>
      <c r="X22" s="72">
        <f>IF(RES_hh_tes!X22=0,0,1000*11630*RES_hh_tes!X22/RES_hh_num!X22)</f>
        <v>1361.6183016234352</v>
      </c>
      <c r="Y22" s="72">
        <f>IF(RES_hh_tes!Y22=0,0,1000*11630*RES_hh_tes!Y22/RES_hh_num!Y22)</f>
        <v>1115.2646361328302</v>
      </c>
      <c r="DA22" s="89" t="s">
        <v>514</v>
      </c>
    </row>
    <row r="23" spans="1:105" ht="12" customHeight="1" x14ac:dyDescent="0.25">
      <c r="A23" s="28" t="s">
        <v>197</v>
      </c>
      <c r="B23" s="72">
        <f>IF(RES_hh_tes!B23=0,0,1000*11630*RES_hh_tes!B23/RES_hh_num!B23)</f>
        <v>0</v>
      </c>
      <c r="C23" s="72">
        <f>IF(RES_hh_tes!C23=0,0,1000*11630*RES_hh_tes!C23/RES_hh_num!C23)</f>
        <v>0</v>
      </c>
      <c r="D23" s="72">
        <f>IF(RES_hh_tes!D23=0,0,1000*11630*RES_hh_tes!D23/RES_hh_num!D23)</f>
        <v>0</v>
      </c>
      <c r="E23" s="72">
        <f>IF(RES_hh_tes!E23=0,0,1000*11630*RES_hh_tes!E23/RES_hh_num!E23)</f>
        <v>0</v>
      </c>
      <c r="F23" s="72">
        <f>IF(RES_hh_tes!F23=0,0,1000*11630*RES_hh_tes!F23/RES_hh_num!F23)</f>
        <v>0</v>
      </c>
      <c r="G23" s="72">
        <f>IF(RES_hh_tes!G23=0,0,1000*11630*RES_hh_tes!G23/RES_hh_num!G23)</f>
        <v>0</v>
      </c>
      <c r="H23" s="72">
        <f>IF(RES_hh_tes!H23=0,0,1000*11630*RES_hh_tes!H23/RES_hh_num!H23)</f>
        <v>0</v>
      </c>
      <c r="I23" s="72">
        <f>IF(RES_hh_tes!I23=0,0,1000*11630*RES_hh_tes!I23/RES_hh_num!I23)</f>
        <v>0</v>
      </c>
      <c r="J23" s="72">
        <f>IF(RES_hh_tes!J23=0,0,1000*11630*RES_hh_tes!J23/RES_hh_num!J23)</f>
        <v>0</v>
      </c>
      <c r="K23" s="72">
        <f>IF(RES_hh_tes!K23=0,0,1000*11630*RES_hh_tes!K23/RES_hh_num!K23)</f>
        <v>0</v>
      </c>
      <c r="L23" s="72">
        <f>IF(RES_hh_tes!L23=0,0,1000*11630*RES_hh_tes!L23/RES_hh_num!L23)</f>
        <v>0</v>
      </c>
      <c r="M23" s="72">
        <f>IF(RES_hh_tes!M23=0,0,1000*11630*RES_hh_tes!M23/RES_hh_num!M23)</f>
        <v>0</v>
      </c>
      <c r="N23" s="72">
        <f>IF(RES_hh_tes!N23=0,0,1000*11630*RES_hh_tes!N23/RES_hh_num!N23)</f>
        <v>0</v>
      </c>
      <c r="O23" s="72">
        <f>IF(RES_hh_tes!O23=0,0,1000*11630*RES_hh_tes!O23/RES_hh_num!O23)</f>
        <v>0</v>
      </c>
      <c r="P23" s="72">
        <f>IF(RES_hh_tes!P23=0,0,1000*11630*RES_hh_tes!P23/RES_hh_num!P23)</f>
        <v>0</v>
      </c>
      <c r="Q23" s="72">
        <f>IF(RES_hh_tes!Q23=0,0,1000*11630*RES_hh_tes!Q23/RES_hh_num!Q23)</f>
        <v>0</v>
      </c>
      <c r="R23" s="72">
        <f>IF(RES_hh_tes!R23=0,0,1000*11630*RES_hh_tes!R23/RES_hh_num!R23)</f>
        <v>0</v>
      </c>
      <c r="S23" s="72">
        <f>IF(RES_hh_tes!S23=0,0,1000*11630*RES_hh_tes!S23/RES_hh_num!S23)</f>
        <v>0</v>
      </c>
      <c r="T23" s="72">
        <f>IF(RES_hh_tes!T23=0,0,1000*11630*RES_hh_tes!T23/RES_hh_num!T23)</f>
        <v>0</v>
      </c>
      <c r="U23" s="72">
        <f>IF(RES_hh_tes!U23=0,0,1000*11630*RES_hh_tes!U23/RES_hh_num!U23)</f>
        <v>0</v>
      </c>
      <c r="V23" s="72">
        <f>IF(RES_hh_tes!V23=0,0,1000*11630*RES_hh_tes!V23/RES_hh_num!V23)</f>
        <v>0</v>
      </c>
      <c r="W23" s="72">
        <f>IF(RES_hh_tes!W23=0,0,1000*11630*RES_hh_tes!W23/RES_hh_num!W23)</f>
        <v>0</v>
      </c>
      <c r="X23" s="72">
        <f>IF(RES_hh_tes!X23=0,0,1000*11630*RES_hh_tes!X23/RES_hh_num!X23)</f>
        <v>0</v>
      </c>
      <c r="Y23" s="72">
        <f>IF(RES_hh_tes!Y23=0,0,1000*11630*RES_hh_tes!Y23/RES_hh_num!Y23)</f>
        <v>0</v>
      </c>
      <c r="DA23" s="89" t="s">
        <v>515</v>
      </c>
    </row>
    <row r="24" spans="1:105" ht="12" customHeight="1" x14ac:dyDescent="0.25">
      <c r="A24" s="28" t="s">
        <v>198</v>
      </c>
      <c r="B24" s="72">
        <f>IF(RES_hh_tes!B24=0,0,1000*11630*RES_hh_tes!B24/RES_hh_num!B24)</f>
        <v>0</v>
      </c>
      <c r="C24" s="72">
        <f>IF(RES_hh_tes!C24=0,0,1000*11630*RES_hh_tes!C24/RES_hh_num!C24)</f>
        <v>0</v>
      </c>
      <c r="D24" s="72">
        <f>IF(RES_hh_tes!D24=0,0,1000*11630*RES_hh_tes!D24/RES_hh_num!D24)</f>
        <v>0</v>
      </c>
      <c r="E24" s="72">
        <f>IF(RES_hh_tes!E24=0,0,1000*11630*RES_hh_tes!E24/RES_hh_num!E24)</f>
        <v>0</v>
      </c>
      <c r="F24" s="72">
        <f>IF(RES_hh_tes!F24=0,0,1000*11630*RES_hh_tes!F24/RES_hh_num!F24)</f>
        <v>0</v>
      </c>
      <c r="G24" s="72">
        <f>IF(RES_hh_tes!G24=0,0,1000*11630*RES_hh_tes!G24/RES_hh_num!G24)</f>
        <v>0</v>
      </c>
      <c r="H24" s="72">
        <f>IF(RES_hh_tes!H24=0,0,1000*11630*RES_hh_tes!H24/RES_hh_num!H24)</f>
        <v>0</v>
      </c>
      <c r="I24" s="72">
        <f>IF(RES_hh_tes!I24=0,0,1000*11630*RES_hh_tes!I24/RES_hh_num!I24)</f>
        <v>0</v>
      </c>
      <c r="J24" s="72">
        <f>IF(RES_hh_tes!J24=0,0,1000*11630*RES_hh_tes!J24/RES_hh_num!J24)</f>
        <v>0</v>
      </c>
      <c r="K24" s="72">
        <f>IF(RES_hh_tes!K24=0,0,1000*11630*RES_hh_tes!K24/RES_hh_num!K24)</f>
        <v>0</v>
      </c>
      <c r="L24" s="72">
        <f>IF(RES_hh_tes!L24=0,0,1000*11630*RES_hh_tes!L24/RES_hh_num!L24)</f>
        <v>0</v>
      </c>
      <c r="M24" s="72">
        <f>IF(RES_hh_tes!M24=0,0,1000*11630*RES_hh_tes!M24/RES_hh_num!M24)</f>
        <v>0</v>
      </c>
      <c r="N24" s="72">
        <f>IF(RES_hh_tes!N24=0,0,1000*11630*RES_hh_tes!N24/RES_hh_num!N24)</f>
        <v>0</v>
      </c>
      <c r="O24" s="72">
        <f>IF(RES_hh_tes!O24=0,0,1000*11630*RES_hh_tes!O24/RES_hh_num!O24)</f>
        <v>0</v>
      </c>
      <c r="P24" s="72">
        <f>IF(RES_hh_tes!P24=0,0,1000*11630*RES_hh_tes!P24/RES_hh_num!P24)</f>
        <v>0</v>
      </c>
      <c r="Q24" s="72">
        <f>IF(RES_hh_tes!Q24=0,0,1000*11630*RES_hh_tes!Q24/RES_hh_num!Q24)</f>
        <v>0</v>
      </c>
      <c r="R24" s="72">
        <f>IF(RES_hh_tes!R24=0,0,1000*11630*RES_hh_tes!R24/RES_hh_num!R24)</f>
        <v>0</v>
      </c>
      <c r="S24" s="72">
        <f>IF(RES_hh_tes!S24=0,0,1000*11630*RES_hh_tes!S24/RES_hh_num!S24)</f>
        <v>0</v>
      </c>
      <c r="T24" s="72">
        <f>IF(RES_hh_tes!T24=0,0,1000*11630*RES_hh_tes!T24/RES_hh_num!T24)</f>
        <v>0</v>
      </c>
      <c r="U24" s="72">
        <f>IF(RES_hh_tes!U24=0,0,1000*11630*RES_hh_tes!U24/RES_hh_num!U24)</f>
        <v>0</v>
      </c>
      <c r="V24" s="72">
        <f>IF(RES_hh_tes!V24=0,0,1000*11630*RES_hh_tes!V24/RES_hh_num!V24)</f>
        <v>0</v>
      </c>
      <c r="W24" s="72">
        <f>IF(RES_hh_tes!W24=0,0,1000*11630*RES_hh_tes!W24/RES_hh_num!W24)</f>
        <v>0</v>
      </c>
      <c r="X24" s="72">
        <f>IF(RES_hh_tes!X24=0,0,1000*11630*RES_hh_tes!X24/RES_hh_num!X24)</f>
        <v>0</v>
      </c>
      <c r="Y24" s="72">
        <f>IF(RES_hh_tes!Y24=0,0,1000*11630*RES_hh_tes!Y24/RES_hh_num!Y24)</f>
        <v>0</v>
      </c>
      <c r="DA24" s="89" t="s">
        <v>516</v>
      </c>
    </row>
    <row r="25" spans="1:105" ht="12" customHeight="1" x14ac:dyDescent="0.25">
      <c r="A25" s="73" t="s">
        <v>53</v>
      </c>
      <c r="B25" s="74">
        <f>IF(RES_hh_tes!B25=0,0,1000*11630*RES_hh_tes!B25/RES_hh_num!B25)</f>
        <v>1258.1890468420897</v>
      </c>
      <c r="C25" s="74">
        <f>IF(RES_hh_tes!C25=0,0,1000*11630*RES_hh_tes!C25/RES_hh_num!C25)</f>
        <v>1194.346812744363</v>
      </c>
      <c r="D25" s="74">
        <f>IF(RES_hh_tes!D25=0,0,1000*11630*RES_hh_tes!D25/RES_hh_num!D25)</f>
        <v>1203.5315970051042</v>
      </c>
      <c r="E25" s="74">
        <f>IF(RES_hh_tes!E25=0,0,1000*11630*RES_hh_tes!E25/RES_hh_num!E25)</f>
        <v>1214.1397460928531</v>
      </c>
      <c r="F25" s="74">
        <f>IF(RES_hh_tes!F25=0,0,1000*11630*RES_hh_tes!F25/RES_hh_num!F25)</f>
        <v>1272.7958206792994</v>
      </c>
      <c r="G25" s="74">
        <f>IF(RES_hh_tes!G25=0,0,1000*11630*RES_hh_tes!G25/RES_hh_num!G25)</f>
        <v>1326.5564425904124</v>
      </c>
      <c r="H25" s="74">
        <f>IF(RES_hh_tes!H25=0,0,1000*11630*RES_hh_tes!H25/RES_hh_num!H25)</f>
        <v>1386.104851077019</v>
      </c>
      <c r="I25" s="74">
        <f>IF(RES_hh_tes!I25=0,0,1000*11630*RES_hh_tes!I25/RES_hh_num!I25)</f>
        <v>1410.2528038336784</v>
      </c>
      <c r="J25" s="74">
        <f>IF(RES_hh_tes!J25=0,0,1000*11630*RES_hh_tes!J25/RES_hh_num!J25)</f>
        <v>1332.1036566342768</v>
      </c>
      <c r="K25" s="74">
        <f>IF(RES_hh_tes!K25=0,0,1000*11630*RES_hh_tes!K25/RES_hh_num!K25)</f>
        <v>1370.4773471421265</v>
      </c>
      <c r="L25" s="74">
        <f>IF(RES_hh_tes!L25=0,0,1000*11630*RES_hh_tes!L25/RES_hh_num!L25)</f>
        <v>1325.2240933727983</v>
      </c>
      <c r="M25" s="74">
        <f>IF(RES_hh_tes!M25=0,0,1000*11630*RES_hh_tes!M25/RES_hh_num!M25)</f>
        <v>1282.9497446607077</v>
      </c>
      <c r="N25" s="74">
        <f>IF(RES_hh_tes!N25=0,0,1000*11630*RES_hh_tes!N25/RES_hh_num!N25)</f>
        <v>1332.5113899690787</v>
      </c>
      <c r="O25" s="74">
        <f>IF(RES_hh_tes!O25=0,0,1000*11630*RES_hh_tes!O25/RES_hh_num!O25)</f>
        <v>1308.9935481155346</v>
      </c>
      <c r="P25" s="74">
        <f>IF(RES_hh_tes!P25=0,0,1000*11630*RES_hh_tes!P25/RES_hh_num!P25)</f>
        <v>1332.8123635991246</v>
      </c>
      <c r="Q25" s="74">
        <f>IF(RES_hh_tes!Q25=0,0,1000*11630*RES_hh_tes!Q25/RES_hh_num!Q25)</f>
        <v>1313.2329572681358</v>
      </c>
      <c r="R25" s="74">
        <f>IF(RES_hh_tes!R25=0,0,1000*11630*RES_hh_tes!R25/RES_hh_num!R25)</f>
        <v>1334.2828231043964</v>
      </c>
      <c r="S25" s="74">
        <f>IF(RES_hh_tes!S25=0,0,1000*11630*RES_hh_tes!S25/RES_hh_num!S25)</f>
        <v>1339.4817617557621</v>
      </c>
      <c r="T25" s="74">
        <f>IF(RES_hh_tes!T25=0,0,1000*11630*RES_hh_tes!T25/RES_hh_num!T25)</f>
        <v>1312.1205881372789</v>
      </c>
      <c r="U25" s="74">
        <f>IF(RES_hh_tes!U25=0,0,1000*11630*RES_hh_tes!U25/RES_hh_num!U25)</f>
        <v>1308.2568322406296</v>
      </c>
      <c r="V25" s="74">
        <f>IF(RES_hh_tes!V25=0,0,1000*11630*RES_hh_tes!V25/RES_hh_num!V25)</f>
        <v>1104.5644040283903</v>
      </c>
      <c r="W25" s="74">
        <f>IF(RES_hh_tes!W25=0,0,1000*11630*RES_hh_tes!W25/RES_hh_num!W25)</f>
        <v>1008.9404063909785</v>
      </c>
      <c r="X25" s="74">
        <f>IF(RES_hh_tes!X25=0,0,1000*11630*RES_hh_tes!X25/RES_hh_num!X25)</f>
        <v>803.06377077341278</v>
      </c>
      <c r="Y25" s="74">
        <f>IF(RES_hh_tes!Y25=0,0,1000*11630*RES_hh_tes!Y25/RES_hh_num!Y25)</f>
        <v>774.42219974464797</v>
      </c>
      <c r="DA25" s="90" t="s">
        <v>517</v>
      </c>
    </row>
    <row r="26" spans="1:105" ht="12" customHeight="1" x14ac:dyDescent="0.25">
      <c r="A26" s="32" t="s">
        <v>52</v>
      </c>
      <c r="B26" s="77">
        <f>IF(RES_hh_tes!B26=0,0,1000*11630*RES_hh_tes!B26/RES_hh_num!B26)</f>
        <v>732.59493670886059</v>
      </c>
      <c r="C26" s="77">
        <f>IF(RES_hh_tes!C26=0,0,1000*11630*RES_hh_tes!C26/RES_hh_num!C26)</f>
        <v>710.05268923783194</v>
      </c>
      <c r="D26" s="77">
        <f>IF(RES_hh_tes!D26=0,0,1000*11630*RES_hh_tes!D26/RES_hh_num!D26)</f>
        <v>704.1460794844254</v>
      </c>
      <c r="E26" s="77">
        <f>IF(RES_hh_tes!E26=0,0,1000*11630*RES_hh_tes!E26/RES_hh_num!E26)</f>
        <v>703.16971164428799</v>
      </c>
      <c r="F26" s="77">
        <f>IF(RES_hh_tes!F26=0,0,1000*11630*RES_hh_tes!F26/RES_hh_num!F26)</f>
        <v>773.33030311638879</v>
      </c>
      <c r="G26" s="77">
        <f>IF(RES_hh_tes!G26=0,0,1000*11630*RES_hh_tes!G26/RES_hh_num!G26)</f>
        <v>794.22444603287965</v>
      </c>
      <c r="H26" s="77">
        <f>IF(RES_hh_tes!H26=0,0,1000*11630*RES_hh_tes!H26/RES_hh_num!H26)</f>
        <v>822.82814548633155</v>
      </c>
      <c r="I26" s="77">
        <f>IF(RES_hh_tes!I26=0,0,1000*11630*RES_hh_tes!I26/RES_hh_num!I26)</f>
        <v>805.03938081762089</v>
      </c>
      <c r="J26" s="77">
        <f>IF(RES_hh_tes!J26=0,0,1000*11630*RES_hh_tes!J26/RES_hh_num!J26)</f>
        <v>818.92323800077202</v>
      </c>
      <c r="K26" s="77">
        <f>IF(RES_hh_tes!K26=0,0,1000*11630*RES_hh_tes!K26/RES_hh_num!K26)</f>
        <v>841.0236613833514</v>
      </c>
      <c r="L26" s="77">
        <f>IF(RES_hh_tes!L26=0,0,1000*11630*RES_hh_tes!L26/RES_hh_num!L26)</f>
        <v>818.87611494051123</v>
      </c>
      <c r="M26" s="77">
        <f>IF(RES_hh_tes!M26=0,0,1000*11630*RES_hh_tes!M26/RES_hh_num!M26)</f>
        <v>821.7942706345525</v>
      </c>
      <c r="N26" s="77">
        <f>IF(RES_hh_tes!N26=0,0,1000*11630*RES_hh_tes!N26/RES_hh_num!N26)</f>
        <v>851.34737033803242</v>
      </c>
      <c r="O26" s="77">
        <f>IF(RES_hh_tes!O26=0,0,1000*11630*RES_hh_tes!O26/RES_hh_num!O26)</f>
        <v>945.56260975280134</v>
      </c>
      <c r="P26" s="77">
        <f>IF(RES_hh_tes!P26=0,0,1000*11630*RES_hh_tes!P26/RES_hh_num!P26)</f>
        <v>1006.8387501306327</v>
      </c>
      <c r="Q26" s="77">
        <f>IF(RES_hh_tes!Q26=0,0,1000*11630*RES_hh_tes!Q26/RES_hh_num!Q26)</f>
        <v>960.98738031006917</v>
      </c>
      <c r="R26" s="77">
        <f>IF(RES_hh_tes!R26=0,0,1000*11630*RES_hh_tes!R26/RES_hh_num!R26)</f>
        <v>864.04620777675154</v>
      </c>
      <c r="S26" s="77">
        <f>IF(RES_hh_tes!S26=0,0,1000*11630*RES_hh_tes!S26/RES_hh_num!S26)</f>
        <v>833.48005817958949</v>
      </c>
      <c r="T26" s="77">
        <f>IF(RES_hh_tes!T26=0,0,1000*11630*RES_hh_tes!T26/RES_hh_num!T26)</f>
        <v>880.65567277014259</v>
      </c>
      <c r="U26" s="77">
        <f>IF(RES_hh_tes!U26=0,0,1000*11630*RES_hh_tes!U26/RES_hh_num!U26)</f>
        <v>875.83743156723312</v>
      </c>
      <c r="V26" s="77">
        <f>IF(RES_hh_tes!V26=0,0,1000*11630*RES_hh_tes!V26/RES_hh_num!V26)</f>
        <v>903.65023767055652</v>
      </c>
      <c r="W26" s="77">
        <f>IF(RES_hh_tes!W26=0,0,1000*11630*RES_hh_tes!W26/RES_hh_num!W26)</f>
        <v>872.55070788078172</v>
      </c>
      <c r="X26" s="77">
        <f>IF(RES_hh_tes!X26=0,0,1000*11630*RES_hh_tes!X26/RES_hh_num!X26)</f>
        <v>633.15909758521059</v>
      </c>
      <c r="Y26" s="77">
        <f>IF(RES_hh_tes!Y26=0,0,1000*11630*RES_hh_tes!Y26/RES_hh_num!Y26)</f>
        <v>572.93787049817251</v>
      </c>
      <c r="DA26" s="92" t="s">
        <v>518</v>
      </c>
    </row>
    <row r="27" spans="1:105" ht="12.95" customHeight="1" x14ac:dyDescent="0.25">
      <c r="A27" s="68" t="s">
        <v>54</v>
      </c>
      <c r="B27" s="69">
        <f>IF(RES_hh_tes!B27=0,0,1000*11630*RES_hh_tes!B27/RES_hh_num!B27)</f>
        <v>229.04342958855528</v>
      </c>
      <c r="C27" s="69">
        <f>IF(RES_hh_tes!C27=0,0,1000*11630*RES_hh_tes!C27/RES_hh_num!C27)</f>
        <v>229.7959946181507</v>
      </c>
      <c r="D27" s="69">
        <f>IF(RES_hh_tes!D27=0,0,1000*11630*RES_hh_tes!D27/RES_hh_num!D27)</f>
        <v>225.01602993524094</v>
      </c>
      <c r="E27" s="69">
        <f>IF(RES_hh_tes!E27=0,0,1000*11630*RES_hh_tes!E27/RES_hh_num!E27)</f>
        <v>241.66954717413279</v>
      </c>
      <c r="F27" s="69">
        <f>IF(RES_hh_tes!F27=0,0,1000*11630*RES_hh_tes!F27/RES_hh_num!F27)</f>
        <v>247.79176320913442</v>
      </c>
      <c r="G27" s="69">
        <f>IF(RES_hh_tes!G27=0,0,1000*11630*RES_hh_tes!G27/RES_hh_num!G27)</f>
        <v>255.74466759271201</v>
      </c>
      <c r="H27" s="69">
        <f>IF(RES_hh_tes!H27=0,0,1000*11630*RES_hh_tes!H27/RES_hh_num!H27)</f>
        <v>251.16282483555483</v>
      </c>
      <c r="I27" s="69">
        <f>IF(RES_hh_tes!I27=0,0,1000*11630*RES_hh_tes!I27/RES_hh_num!I27)</f>
        <v>247.78841326225711</v>
      </c>
      <c r="J27" s="69">
        <f>IF(RES_hh_tes!J27=0,0,1000*11630*RES_hh_tes!J27/RES_hh_num!J27)</f>
        <v>209.9441511857421</v>
      </c>
      <c r="K27" s="69">
        <f>IF(RES_hh_tes!K27=0,0,1000*11630*RES_hh_tes!K27/RES_hh_num!K27)</f>
        <v>222.06856215970828</v>
      </c>
      <c r="L27" s="69">
        <f>IF(RES_hh_tes!L27=0,0,1000*11630*RES_hh_tes!L27/RES_hh_num!L27)</f>
        <v>221.45819399495468</v>
      </c>
      <c r="M27" s="69">
        <f>IF(RES_hh_tes!M27=0,0,1000*11630*RES_hh_tes!M27/RES_hh_num!M27)</f>
        <v>205.41766805980572</v>
      </c>
      <c r="N27" s="69">
        <f>IF(RES_hh_tes!N27=0,0,1000*11630*RES_hh_tes!N27/RES_hh_num!N27)</f>
        <v>215.9942493499664</v>
      </c>
      <c r="O27" s="69">
        <f>IF(RES_hh_tes!O27=0,0,1000*11630*RES_hh_tes!O27/RES_hh_num!O27)</f>
        <v>216.77343440992274</v>
      </c>
      <c r="P27" s="69">
        <f>IF(RES_hh_tes!P27=0,0,1000*11630*RES_hh_tes!P27/RES_hh_num!P27)</f>
        <v>219.62063603691723</v>
      </c>
      <c r="Q27" s="69">
        <f>IF(RES_hh_tes!Q27=0,0,1000*11630*RES_hh_tes!Q27/RES_hh_num!Q27)</f>
        <v>229.51698536460628</v>
      </c>
      <c r="R27" s="69">
        <f>IF(RES_hh_tes!R27=0,0,1000*11630*RES_hh_tes!R27/RES_hh_num!R27)</f>
        <v>232.41049685161462</v>
      </c>
      <c r="S27" s="69">
        <f>IF(RES_hh_tes!S27=0,0,1000*11630*RES_hh_tes!S27/RES_hh_num!S27)</f>
        <v>230.20963192308218</v>
      </c>
      <c r="T27" s="69">
        <f>IF(RES_hh_tes!T27=0,0,1000*11630*RES_hh_tes!T27/RES_hh_num!T27)</f>
        <v>226.89412928515378</v>
      </c>
      <c r="U27" s="69">
        <f>IF(RES_hh_tes!U27=0,0,1000*11630*RES_hh_tes!U27/RES_hh_num!U27)</f>
        <v>222.34506060586872</v>
      </c>
      <c r="V27" s="69">
        <f>IF(RES_hh_tes!V27=0,0,1000*11630*RES_hh_tes!V27/RES_hh_num!V27)</f>
        <v>235.84162810423911</v>
      </c>
      <c r="W27" s="69">
        <f>IF(RES_hh_tes!W27=0,0,1000*11630*RES_hh_tes!W27/RES_hh_num!W27)</f>
        <v>231.33203659898783</v>
      </c>
      <c r="X27" s="69">
        <f>IF(RES_hh_tes!X27=0,0,1000*11630*RES_hh_tes!X27/RES_hh_num!X27)</f>
        <v>173.16493161630902</v>
      </c>
      <c r="Y27" s="69">
        <f>IF(RES_hh_tes!Y27=0,0,1000*11630*RES_hh_tes!Y27/RES_hh_num!Y27)</f>
        <v>171.09245978187494</v>
      </c>
      <c r="DA27" s="88" t="s">
        <v>282</v>
      </c>
    </row>
    <row r="28" spans="1:105" ht="12" customHeight="1" x14ac:dyDescent="0.25">
      <c r="A28" s="28" t="s">
        <v>51</v>
      </c>
      <c r="B28" s="72">
        <f>IF(RES_hh_tes!B28=0,0,1000*11630*RES_hh_tes!B28/RES_hh_num!B28)</f>
        <v>0</v>
      </c>
      <c r="C28" s="72">
        <f>IF(RES_hh_tes!C28=0,0,1000*11630*RES_hh_tes!C28/RES_hh_num!C28)</f>
        <v>0</v>
      </c>
      <c r="D28" s="72">
        <f>IF(RES_hh_tes!D28=0,0,1000*11630*RES_hh_tes!D28/RES_hh_num!D28)</f>
        <v>0</v>
      </c>
      <c r="E28" s="72">
        <f>IF(RES_hh_tes!E28=0,0,1000*11630*RES_hh_tes!E28/RES_hh_num!E28)</f>
        <v>0</v>
      </c>
      <c r="F28" s="72">
        <f>IF(RES_hh_tes!F28=0,0,1000*11630*RES_hh_tes!F28/RES_hh_num!F28)</f>
        <v>0</v>
      </c>
      <c r="G28" s="72">
        <f>IF(RES_hh_tes!G28=0,0,1000*11630*RES_hh_tes!G28/RES_hh_num!G28)</f>
        <v>0</v>
      </c>
      <c r="H28" s="72">
        <f>IF(RES_hh_tes!H28=0,0,1000*11630*RES_hh_tes!H28/RES_hh_num!H28)</f>
        <v>0</v>
      </c>
      <c r="I28" s="72">
        <f>IF(RES_hh_tes!I28=0,0,1000*11630*RES_hh_tes!I28/RES_hh_num!I28)</f>
        <v>0</v>
      </c>
      <c r="J28" s="72">
        <f>IF(RES_hh_tes!J28=0,0,1000*11630*RES_hh_tes!J28/RES_hh_num!J28)</f>
        <v>0</v>
      </c>
      <c r="K28" s="72">
        <f>IF(RES_hh_tes!K28=0,0,1000*11630*RES_hh_tes!K28/RES_hh_num!K28)</f>
        <v>0</v>
      </c>
      <c r="L28" s="72">
        <f>IF(RES_hh_tes!L28=0,0,1000*11630*RES_hh_tes!L28/RES_hh_num!L28)</f>
        <v>0</v>
      </c>
      <c r="M28" s="72">
        <f>IF(RES_hh_tes!M28=0,0,1000*11630*RES_hh_tes!M28/RES_hh_num!M28)</f>
        <v>0</v>
      </c>
      <c r="N28" s="72">
        <f>IF(RES_hh_tes!N28=0,0,1000*11630*RES_hh_tes!N28/RES_hh_num!N28)</f>
        <v>0</v>
      </c>
      <c r="O28" s="72">
        <f>IF(RES_hh_tes!O28=0,0,1000*11630*RES_hh_tes!O28/RES_hh_num!O28)</f>
        <v>0</v>
      </c>
      <c r="P28" s="72">
        <f>IF(RES_hh_tes!P28=0,0,1000*11630*RES_hh_tes!P28/RES_hh_num!P28)</f>
        <v>0</v>
      </c>
      <c r="Q28" s="72">
        <f>IF(RES_hh_tes!Q28=0,0,1000*11630*RES_hh_tes!Q28/RES_hh_num!Q28)</f>
        <v>0</v>
      </c>
      <c r="R28" s="72">
        <f>IF(RES_hh_tes!R28=0,0,1000*11630*RES_hh_tes!R28/RES_hh_num!R28)</f>
        <v>0</v>
      </c>
      <c r="S28" s="72">
        <f>IF(RES_hh_tes!S28=0,0,1000*11630*RES_hh_tes!S28/RES_hh_num!S28)</f>
        <v>0</v>
      </c>
      <c r="T28" s="72">
        <f>IF(RES_hh_tes!T28=0,0,1000*11630*RES_hh_tes!T28/RES_hh_num!T28)</f>
        <v>0</v>
      </c>
      <c r="U28" s="72">
        <f>IF(RES_hh_tes!U28=0,0,1000*11630*RES_hh_tes!U28/RES_hh_num!U28)</f>
        <v>0</v>
      </c>
      <c r="V28" s="72">
        <f>IF(RES_hh_tes!V28=0,0,1000*11630*RES_hh_tes!V28/RES_hh_num!V28)</f>
        <v>0</v>
      </c>
      <c r="W28" s="72">
        <f>IF(RES_hh_tes!W28=0,0,1000*11630*RES_hh_tes!W28/RES_hh_num!W28)</f>
        <v>0</v>
      </c>
      <c r="X28" s="72">
        <f>IF(RES_hh_tes!X28=0,0,1000*11630*RES_hh_tes!X28/RES_hh_num!X28)</f>
        <v>0</v>
      </c>
      <c r="Y28" s="72">
        <f>IF(RES_hh_tes!Y28=0,0,1000*11630*RES_hh_tes!Y28/RES_hh_num!Y28)</f>
        <v>0</v>
      </c>
      <c r="DA28" s="89" t="s">
        <v>519</v>
      </c>
    </row>
    <row r="29" spans="1:105" s="2" customFormat="1" ht="12" customHeight="1" x14ac:dyDescent="0.25">
      <c r="A29" s="28" t="s">
        <v>74</v>
      </c>
      <c r="B29" s="72">
        <f>IF(RES_hh_tes!B29=0,0,1000*11630*RES_hh_tes!B29/RES_hh_num!B29)</f>
        <v>231.1512571062365</v>
      </c>
      <c r="C29" s="72">
        <f>IF(RES_hh_tes!C29=0,0,1000*11630*RES_hh_tes!C29/RES_hh_num!C29)</f>
        <v>223.99340701152909</v>
      </c>
      <c r="D29" s="72">
        <f>IF(RES_hh_tes!D29=0,0,1000*11630*RES_hh_tes!D29/RES_hh_num!D29)</f>
        <v>222.78029986133043</v>
      </c>
      <c r="E29" s="72">
        <f>IF(RES_hh_tes!E29=0,0,1000*11630*RES_hh_tes!E29/RES_hh_num!E29)</f>
        <v>248.06657556879128</v>
      </c>
      <c r="F29" s="72">
        <f>IF(RES_hh_tes!F29=0,0,1000*11630*RES_hh_tes!F29/RES_hh_num!F29)</f>
        <v>246.8879862763481</v>
      </c>
      <c r="G29" s="72">
        <f>IF(RES_hh_tes!G29=0,0,1000*11630*RES_hh_tes!G29/RES_hh_num!G29)</f>
        <v>242.81073750272097</v>
      </c>
      <c r="H29" s="72">
        <f>IF(RES_hh_tes!H29=0,0,1000*11630*RES_hh_tes!H29/RES_hh_num!H29)</f>
        <v>252.68440750285671</v>
      </c>
      <c r="I29" s="72">
        <f>IF(RES_hh_tes!I29=0,0,1000*11630*RES_hh_tes!I29/RES_hh_num!I29)</f>
        <v>248.60425495908848</v>
      </c>
      <c r="J29" s="72">
        <f>IF(RES_hh_tes!J29=0,0,1000*11630*RES_hh_tes!J29/RES_hh_num!J29)</f>
        <v>210.76372835819492</v>
      </c>
      <c r="K29" s="72">
        <f>IF(RES_hh_tes!K29=0,0,1000*11630*RES_hh_tes!K29/RES_hh_num!K29)</f>
        <v>225.83871074019387</v>
      </c>
      <c r="L29" s="72">
        <f>IF(RES_hh_tes!L29=0,0,1000*11630*RES_hh_tes!L29/RES_hh_num!L29)</f>
        <v>215.91005969344474</v>
      </c>
      <c r="M29" s="72">
        <f>IF(RES_hh_tes!M29=0,0,1000*11630*RES_hh_tes!M29/RES_hh_num!M29)</f>
        <v>215.74061215192671</v>
      </c>
      <c r="N29" s="72">
        <f>IF(RES_hh_tes!N29=0,0,1000*11630*RES_hh_tes!N29/RES_hh_num!N29)</f>
        <v>217.51962606155936</v>
      </c>
      <c r="O29" s="72">
        <f>IF(RES_hh_tes!O29=0,0,1000*11630*RES_hh_tes!O29/RES_hh_num!O29)</f>
        <v>215.47531415335999</v>
      </c>
      <c r="P29" s="72">
        <f>IF(RES_hh_tes!P29=0,0,1000*11630*RES_hh_tes!P29/RES_hh_num!P29)</f>
        <v>234.7543770358574</v>
      </c>
      <c r="Q29" s="72">
        <f>IF(RES_hh_tes!Q29=0,0,1000*11630*RES_hh_tes!Q29/RES_hh_num!Q29)</f>
        <v>225.65113949700702</v>
      </c>
      <c r="R29" s="72">
        <f>IF(RES_hh_tes!R29=0,0,1000*11630*RES_hh_tes!R29/RES_hh_num!R29)</f>
        <v>241.19486503878608</v>
      </c>
      <c r="S29" s="72">
        <f>IF(RES_hh_tes!S29=0,0,1000*11630*RES_hh_tes!S29/RES_hh_num!S29)</f>
        <v>237.31440615987555</v>
      </c>
      <c r="T29" s="72">
        <f>IF(RES_hh_tes!T29=0,0,1000*11630*RES_hh_tes!T29/RES_hh_num!T29)</f>
        <v>235.94978653748927</v>
      </c>
      <c r="U29" s="72">
        <f>IF(RES_hh_tes!U29=0,0,1000*11630*RES_hh_tes!U29/RES_hh_num!U29)</f>
        <v>246.83986503796743</v>
      </c>
      <c r="V29" s="72">
        <f>IF(RES_hh_tes!V29=0,0,1000*11630*RES_hh_tes!V29/RES_hh_num!V29)</f>
        <v>228.2443959026613</v>
      </c>
      <c r="W29" s="72">
        <f>IF(RES_hh_tes!W29=0,0,1000*11630*RES_hh_tes!W29/RES_hh_num!W29)</f>
        <v>216.5582984232733</v>
      </c>
      <c r="X29" s="72">
        <f>IF(RES_hh_tes!X29=0,0,1000*11630*RES_hh_tes!X29/RES_hh_num!X29)</f>
        <v>196.75749146401535</v>
      </c>
      <c r="Y29" s="72">
        <f>IF(RES_hh_tes!Y29=0,0,1000*11630*RES_hh_tes!Y29/RES_hh_num!Y29)</f>
        <v>177.89360317298056</v>
      </c>
      <c r="DA29" s="89" t="s">
        <v>520</v>
      </c>
    </row>
    <row r="30" spans="1:105" ht="12" customHeight="1" x14ac:dyDescent="0.25">
      <c r="A30" s="28" t="s">
        <v>189</v>
      </c>
      <c r="B30" s="72">
        <f>IF(RES_hh_tes!B30=0,0,1000*11630*RES_hh_tes!B30/RES_hh_num!B30)</f>
        <v>224.1712399394292</v>
      </c>
      <c r="C30" s="72">
        <f>IF(RES_hh_tes!C30=0,0,1000*11630*RES_hh_tes!C30/RES_hh_num!C30)</f>
        <v>231.92667480271706</v>
      </c>
      <c r="D30" s="72">
        <f>IF(RES_hh_tes!D30=0,0,1000*11630*RES_hh_tes!D30/RES_hh_num!D30)</f>
        <v>225.58697985526479</v>
      </c>
      <c r="E30" s="72">
        <f>IF(RES_hh_tes!E30=0,0,1000*11630*RES_hh_tes!E30/RES_hh_num!E30)</f>
        <v>234.76693168534237</v>
      </c>
      <c r="F30" s="72">
        <f>IF(RES_hh_tes!F30=0,0,1000*11630*RES_hh_tes!F30/RES_hh_num!F30)</f>
        <v>252.19571538045653</v>
      </c>
      <c r="G30" s="72">
        <f>IF(RES_hh_tes!G30=0,0,1000*11630*RES_hh_tes!G30/RES_hh_num!G30)</f>
        <v>253.48136936308293</v>
      </c>
      <c r="H30" s="72">
        <f>IF(RES_hh_tes!H30=0,0,1000*11630*RES_hh_tes!H30/RES_hh_num!H30)</f>
        <v>256.19652842568672</v>
      </c>
      <c r="I30" s="72">
        <f>IF(RES_hh_tes!I30=0,0,1000*11630*RES_hh_tes!I30/RES_hh_num!I30)</f>
        <v>256.08321733671636</v>
      </c>
      <c r="J30" s="72">
        <f>IF(RES_hh_tes!J30=0,0,1000*11630*RES_hh_tes!J30/RES_hh_num!J30)</f>
        <v>200.1367354680375</v>
      </c>
      <c r="K30" s="72">
        <f>IF(RES_hh_tes!K30=0,0,1000*11630*RES_hh_tes!K30/RES_hh_num!K30)</f>
        <v>222.79070138358787</v>
      </c>
      <c r="L30" s="72">
        <f>IF(RES_hh_tes!L30=0,0,1000*11630*RES_hh_tes!L30/RES_hh_num!L30)</f>
        <v>226.78775994122489</v>
      </c>
      <c r="M30" s="72">
        <f>IF(RES_hh_tes!M30=0,0,1000*11630*RES_hh_tes!M30/RES_hh_num!M30)</f>
        <v>205.09818377650168</v>
      </c>
      <c r="N30" s="72">
        <f>IF(RES_hh_tes!N30=0,0,1000*11630*RES_hh_tes!N30/RES_hh_num!N30)</f>
        <v>222.79336594030431</v>
      </c>
      <c r="O30" s="72">
        <f>IF(RES_hh_tes!O30=0,0,1000*11630*RES_hh_tes!O30/RES_hh_num!O30)</f>
        <v>222.11653946106361</v>
      </c>
      <c r="P30" s="72">
        <f>IF(RES_hh_tes!P30=0,0,1000*11630*RES_hh_tes!P30/RES_hh_num!P30)</f>
        <v>223.25962104037779</v>
      </c>
      <c r="Q30" s="72">
        <f>IF(RES_hh_tes!Q30=0,0,1000*11630*RES_hh_tes!Q30/RES_hh_num!Q30)</f>
        <v>228.66550057664193</v>
      </c>
      <c r="R30" s="72">
        <f>IF(RES_hh_tes!R30=0,0,1000*11630*RES_hh_tes!R30/RES_hh_num!R30)</f>
        <v>240.50261629587789</v>
      </c>
      <c r="S30" s="72">
        <f>IF(RES_hh_tes!S30=0,0,1000*11630*RES_hh_tes!S30/RES_hh_num!S30)</f>
        <v>230.45005561496313</v>
      </c>
      <c r="T30" s="72">
        <f>IF(RES_hh_tes!T30=0,0,1000*11630*RES_hh_tes!T30/RES_hh_num!T30)</f>
        <v>219.07722310853748</v>
      </c>
      <c r="U30" s="72">
        <f>IF(RES_hh_tes!U30=0,0,1000*11630*RES_hh_tes!U30/RES_hh_num!U30)</f>
        <v>205.49140272141597</v>
      </c>
      <c r="V30" s="72">
        <f>IF(RES_hh_tes!V30=0,0,1000*11630*RES_hh_tes!V30/RES_hh_num!V30)</f>
        <v>224.9618558970995</v>
      </c>
      <c r="W30" s="72">
        <f>IF(RES_hh_tes!W30=0,0,1000*11630*RES_hh_tes!W30/RES_hh_num!W30)</f>
        <v>224.52070598738439</v>
      </c>
      <c r="X30" s="72">
        <f>IF(RES_hh_tes!X30=0,0,1000*11630*RES_hh_tes!X30/RES_hh_num!X30)</f>
        <v>181.90149404256923</v>
      </c>
      <c r="Y30" s="72">
        <f>IF(RES_hh_tes!Y30=0,0,1000*11630*RES_hh_tes!Y30/RES_hh_num!Y30)</f>
        <v>167.61074489282981</v>
      </c>
      <c r="DA30" s="89" t="s">
        <v>521</v>
      </c>
    </row>
    <row r="31" spans="1:105" ht="12" customHeight="1" x14ac:dyDescent="0.25">
      <c r="A31" s="28" t="s">
        <v>202</v>
      </c>
      <c r="B31" s="72">
        <f>IF(RES_hh_tes!B31=0,0,1000*11630*RES_hh_tes!B31/RES_hh_num!B31)</f>
        <v>0</v>
      </c>
      <c r="C31" s="72">
        <f>IF(RES_hh_tes!C31=0,0,1000*11630*RES_hh_tes!C31/RES_hh_num!C31)</f>
        <v>0</v>
      </c>
      <c r="D31" s="72">
        <f>IF(RES_hh_tes!D31=0,0,1000*11630*RES_hh_tes!D31/RES_hh_num!D31)</f>
        <v>0</v>
      </c>
      <c r="E31" s="72">
        <f>IF(RES_hh_tes!E31=0,0,1000*11630*RES_hh_tes!E31/RES_hh_num!E31)</f>
        <v>0</v>
      </c>
      <c r="F31" s="72">
        <f>IF(RES_hh_tes!F31=0,0,1000*11630*RES_hh_tes!F31/RES_hh_num!F31)</f>
        <v>0</v>
      </c>
      <c r="G31" s="72">
        <f>IF(RES_hh_tes!G31=0,0,1000*11630*RES_hh_tes!G31/RES_hh_num!G31)</f>
        <v>0</v>
      </c>
      <c r="H31" s="72">
        <f>IF(RES_hh_tes!H31=0,0,1000*11630*RES_hh_tes!H31/RES_hh_num!H31)</f>
        <v>0</v>
      </c>
      <c r="I31" s="72">
        <f>IF(RES_hh_tes!I31=0,0,1000*11630*RES_hh_tes!I31/RES_hh_num!I31)</f>
        <v>0</v>
      </c>
      <c r="J31" s="72">
        <f>IF(RES_hh_tes!J31=0,0,1000*11630*RES_hh_tes!J31/RES_hh_num!J31)</f>
        <v>0</v>
      </c>
      <c r="K31" s="72">
        <f>IF(RES_hh_tes!K31=0,0,1000*11630*RES_hh_tes!K31/RES_hh_num!K31)</f>
        <v>0</v>
      </c>
      <c r="L31" s="72">
        <f>IF(RES_hh_tes!L31=0,0,1000*11630*RES_hh_tes!L31/RES_hh_num!L31)</f>
        <v>0</v>
      </c>
      <c r="M31" s="72">
        <f>IF(RES_hh_tes!M31=0,0,1000*11630*RES_hh_tes!M31/RES_hh_num!M31)</f>
        <v>0</v>
      </c>
      <c r="N31" s="72">
        <f>IF(RES_hh_tes!N31=0,0,1000*11630*RES_hh_tes!N31/RES_hh_num!N31)</f>
        <v>0</v>
      </c>
      <c r="O31" s="72">
        <f>IF(RES_hh_tes!O31=0,0,1000*11630*RES_hh_tes!O31/RES_hh_num!O31)</f>
        <v>0</v>
      </c>
      <c r="P31" s="72">
        <f>IF(RES_hh_tes!P31=0,0,1000*11630*RES_hh_tes!P31/RES_hh_num!P31)</f>
        <v>0</v>
      </c>
      <c r="Q31" s="72">
        <f>IF(RES_hh_tes!Q31=0,0,1000*11630*RES_hh_tes!Q31/RES_hh_num!Q31)</f>
        <v>0</v>
      </c>
      <c r="R31" s="72">
        <f>IF(RES_hh_tes!R31=0,0,1000*11630*RES_hh_tes!R31/RES_hh_num!R31)</f>
        <v>0</v>
      </c>
      <c r="S31" s="72">
        <f>IF(RES_hh_tes!S31=0,0,1000*11630*RES_hh_tes!S31/RES_hh_num!S31)</f>
        <v>0</v>
      </c>
      <c r="T31" s="72">
        <f>IF(RES_hh_tes!T31=0,0,1000*11630*RES_hh_tes!T31/RES_hh_num!T31)</f>
        <v>0</v>
      </c>
      <c r="U31" s="72">
        <f>IF(RES_hh_tes!U31=0,0,1000*11630*RES_hh_tes!U31/RES_hh_num!U31)</f>
        <v>0</v>
      </c>
      <c r="V31" s="72">
        <f>IF(RES_hh_tes!V31=0,0,1000*11630*RES_hh_tes!V31/RES_hh_num!V31)</f>
        <v>0</v>
      </c>
      <c r="W31" s="72">
        <f>IF(RES_hh_tes!W31=0,0,1000*11630*RES_hh_tes!W31/RES_hh_num!W31)</f>
        <v>0</v>
      </c>
      <c r="X31" s="72">
        <f>IF(RES_hh_tes!X31=0,0,1000*11630*RES_hh_tes!X31/RES_hh_num!X31)</f>
        <v>0</v>
      </c>
      <c r="Y31" s="72">
        <f>IF(RES_hh_tes!Y31=0,0,1000*11630*RES_hh_tes!Y31/RES_hh_num!Y31)</f>
        <v>0</v>
      </c>
      <c r="DA31" s="89" t="s">
        <v>522</v>
      </c>
    </row>
    <row r="32" spans="1:105" ht="12" customHeight="1" x14ac:dyDescent="0.25">
      <c r="A32" s="32" t="s">
        <v>53</v>
      </c>
      <c r="B32" s="77">
        <f>IF(RES_hh_tes!B32=0,0,1000*11630*RES_hh_tes!B32/RES_hh_num!B32)</f>
        <v>230.55538387880844</v>
      </c>
      <c r="C32" s="77">
        <f>IF(RES_hh_tes!C32=0,0,1000*11630*RES_hh_tes!C32/RES_hh_num!C32)</f>
        <v>229.25693123899308</v>
      </c>
      <c r="D32" s="77">
        <f>IF(RES_hh_tes!D32=0,0,1000*11630*RES_hh_tes!D32/RES_hh_num!D32)</f>
        <v>224.88984276681717</v>
      </c>
      <c r="E32" s="77">
        <f>IF(RES_hh_tes!E32=0,0,1000*11630*RES_hh_tes!E32/RES_hh_num!E32)</f>
        <v>243.92439625300969</v>
      </c>
      <c r="F32" s="77">
        <f>IF(RES_hh_tes!F32=0,0,1000*11630*RES_hh_tes!F32/RES_hh_num!F32)</f>
        <v>246.15099325893681</v>
      </c>
      <c r="G32" s="77">
        <f>IF(RES_hh_tes!G32=0,0,1000*11630*RES_hh_tes!G32/RES_hh_num!G32)</f>
        <v>257.12632165802114</v>
      </c>
      <c r="H32" s="77">
        <f>IF(RES_hh_tes!H32=0,0,1000*11630*RES_hh_tes!H32/RES_hh_num!H32)</f>
        <v>249.0157831347889</v>
      </c>
      <c r="I32" s="77">
        <f>IF(RES_hh_tes!I32=0,0,1000*11630*RES_hh_tes!I32/RES_hh_num!I32)</f>
        <v>244.27901566924263</v>
      </c>
      <c r="J32" s="77">
        <f>IF(RES_hh_tes!J32=0,0,1000*11630*RES_hh_tes!J32/RES_hh_num!J32)</f>
        <v>213.93441193682102</v>
      </c>
      <c r="K32" s="77">
        <f>IF(RES_hh_tes!K32=0,0,1000*11630*RES_hh_tes!K32/RES_hh_num!K32)</f>
        <v>221.58009704608784</v>
      </c>
      <c r="L32" s="77">
        <f>IF(RES_hh_tes!L32=0,0,1000*11630*RES_hh_tes!L32/RES_hh_num!L32)</f>
        <v>219.51902447309874</v>
      </c>
      <c r="M32" s="77">
        <f>IF(RES_hh_tes!M32=0,0,1000*11630*RES_hh_tes!M32/RES_hh_num!M32)</f>
        <v>204.99619940281295</v>
      </c>
      <c r="N32" s="77">
        <f>IF(RES_hh_tes!N32=0,0,1000*11630*RES_hh_tes!N32/RES_hh_num!N32)</f>
        <v>213.07869815457695</v>
      </c>
      <c r="O32" s="77">
        <f>IF(RES_hh_tes!O32=0,0,1000*11630*RES_hh_tes!O32/RES_hh_num!O32)</f>
        <v>214.65190660900362</v>
      </c>
      <c r="P32" s="77">
        <f>IF(RES_hh_tes!P32=0,0,1000*11630*RES_hh_tes!P32/RES_hh_num!P32)</f>
        <v>217.27175046215194</v>
      </c>
      <c r="Q32" s="77">
        <f>IF(RES_hh_tes!Q32=0,0,1000*11630*RES_hh_tes!Q32/RES_hh_num!Q32)</f>
        <v>230.07490868502242</v>
      </c>
      <c r="R32" s="77">
        <f>IF(RES_hh_tes!R32=0,0,1000*11630*RES_hh_tes!R32/RES_hh_num!R32)</f>
        <v>228.67616760342148</v>
      </c>
      <c r="S32" s="77">
        <f>IF(RES_hh_tes!S32=0,0,1000*11630*RES_hh_tes!S32/RES_hh_num!S32)</f>
        <v>229.73214944735903</v>
      </c>
      <c r="T32" s="77">
        <f>IF(RES_hh_tes!T32=0,0,1000*11630*RES_hh_tes!T32/RES_hh_num!T32)</f>
        <v>229.23248509272469</v>
      </c>
      <c r="U32" s="77">
        <f>IF(RES_hh_tes!U32=0,0,1000*11630*RES_hh_tes!U32/RES_hh_num!U32)</f>
        <v>226.90695041623678</v>
      </c>
      <c r="V32" s="77">
        <f>IF(RES_hh_tes!V32=0,0,1000*11630*RES_hh_tes!V32/RES_hh_num!V32)</f>
        <v>239.86769145093064</v>
      </c>
      <c r="W32" s="77">
        <f>IF(RES_hh_tes!W32=0,0,1000*11630*RES_hh_tes!W32/RES_hh_num!W32)</f>
        <v>234.30627506586654</v>
      </c>
      <c r="X32" s="77">
        <f>IF(RES_hh_tes!X32=0,0,1000*11630*RES_hh_tes!X32/RES_hh_num!X32)</f>
        <v>168.82693612709323</v>
      </c>
      <c r="Y32" s="77">
        <f>IF(RES_hh_tes!Y32=0,0,1000*11630*RES_hh_tes!Y32/RES_hh_num!Y32)</f>
        <v>171.98694070472908</v>
      </c>
      <c r="DA32" s="92" t="s">
        <v>523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524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>
        <f>IF(RES_hh_emi!B3=0,0,1000000*RES_hh_emi!B3/RES_hh_num!B3)</f>
        <v>4675.5232230540714</v>
      </c>
      <c r="C3" s="65">
        <f>IF(RES_hh_emi!C3=0,0,1000000*RES_hh_emi!C3/RES_hh_num!C3)</f>
        <v>4825.3614936152608</v>
      </c>
      <c r="D3" s="65">
        <f>IF(RES_hh_emi!D3=0,0,1000000*RES_hh_emi!D3/RES_hh_num!D3)</f>
        <v>4353.3442888068748</v>
      </c>
      <c r="E3" s="65">
        <f>IF(RES_hh_emi!E3=0,0,1000000*RES_hh_emi!E3/RES_hh_num!E3)</f>
        <v>4613.5078123748835</v>
      </c>
      <c r="F3" s="65">
        <f>IF(RES_hh_emi!F3=0,0,1000000*RES_hh_emi!F3/RES_hh_num!F3)</f>
        <v>4537.1204623940521</v>
      </c>
      <c r="G3" s="65">
        <f>IF(RES_hh_emi!G3=0,0,1000000*RES_hh_emi!G3/RES_hh_num!G3)</f>
        <v>4450.4408639921749</v>
      </c>
      <c r="H3" s="65">
        <f>IF(RES_hh_emi!H3=0,0,1000000*RES_hh_emi!H3/RES_hh_num!H3)</f>
        <v>4116.13051346875</v>
      </c>
      <c r="I3" s="65">
        <f>IF(RES_hh_emi!I3=0,0,1000000*RES_hh_emi!I3/RES_hh_num!I3)</f>
        <v>3576.1021276900206</v>
      </c>
      <c r="J3" s="65">
        <f>IF(RES_hh_emi!J3=0,0,1000000*RES_hh_emi!J3/RES_hh_num!J3)</f>
        <v>4161.8567290673273</v>
      </c>
      <c r="K3" s="65">
        <f>IF(RES_hh_emi!K3=0,0,1000000*RES_hh_emi!K3/RES_hh_num!K3)</f>
        <v>3829.6032616586504</v>
      </c>
      <c r="L3" s="65">
        <f>IF(RES_hh_emi!L3=0,0,1000000*RES_hh_emi!L3/RES_hh_num!L3)</f>
        <v>4121.7199601220382</v>
      </c>
      <c r="M3" s="65">
        <f>IF(RES_hh_emi!M3=0,0,1000000*RES_hh_emi!M3/RES_hh_num!M3)</f>
        <v>3301.927691757754</v>
      </c>
      <c r="N3" s="65">
        <f>IF(RES_hh_emi!N3=0,0,1000000*RES_hh_emi!N3/RES_hh_num!N3)</f>
        <v>3448.8401395397264</v>
      </c>
      <c r="O3" s="65">
        <f>IF(RES_hh_emi!O3=0,0,1000000*RES_hh_emi!O3/RES_hh_num!O3)</f>
        <v>3728.618218604011</v>
      </c>
      <c r="P3" s="65">
        <f>IF(RES_hh_emi!P3=0,0,1000000*RES_hh_emi!P3/RES_hh_num!P3)</f>
        <v>2955.4166896821262</v>
      </c>
      <c r="Q3" s="65">
        <f>IF(RES_hh_emi!Q3=0,0,1000000*RES_hh_emi!Q3/RES_hh_num!Q3)</f>
        <v>3330.8639153643362</v>
      </c>
      <c r="R3" s="65">
        <f>IF(RES_hh_emi!R3=0,0,1000000*RES_hh_emi!R3/RES_hh_num!R3)</f>
        <v>3263.6381664111509</v>
      </c>
      <c r="S3" s="65">
        <f>IF(RES_hh_emi!S3=0,0,1000000*RES_hh_emi!S3/RES_hh_num!S3)</f>
        <v>3216.7874623501739</v>
      </c>
      <c r="T3" s="65">
        <f>IF(RES_hh_emi!T3=0,0,1000000*RES_hh_emi!T3/RES_hh_num!T3)</f>
        <v>3147.7444494492715</v>
      </c>
      <c r="U3" s="65">
        <f>IF(RES_hh_emi!U3=0,0,1000000*RES_hh_emi!U3/RES_hh_num!U3)</f>
        <v>2794.7158319951559</v>
      </c>
      <c r="V3" s="65">
        <f>IF(RES_hh_emi!V3=0,0,1000000*RES_hh_emi!V3/RES_hh_num!V3)</f>
        <v>2853.8777774721648</v>
      </c>
      <c r="W3" s="65">
        <f>IF(RES_hh_emi!W3=0,0,1000000*RES_hh_emi!W3/RES_hh_num!W3)</f>
        <v>3012.1035777234765</v>
      </c>
      <c r="X3" s="65">
        <f>IF(RES_hh_emi!X3=0,0,1000000*RES_hh_emi!X3/RES_hh_num!X3)</f>
        <v>2467.1099569065982</v>
      </c>
      <c r="Y3" s="65">
        <f>IF(RES_hh_emi!Y3=0,0,1000000*RES_hh_emi!Y3/RES_hh_num!Y3)</f>
        <v>2381.9730558265787</v>
      </c>
      <c r="DA3" s="87" t="s">
        <v>284</v>
      </c>
    </row>
    <row r="4" spans="1:105" ht="12.95" customHeight="1" x14ac:dyDescent="0.25">
      <c r="A4" s="68" t="s">
        <v>57</v>
      </c>
      <c r="B4" s="69">
        <f>IF(RES_hh_emi!B4=0,0,1000000*RES_hh_emi!B4/RES_hh_num!B4)</f>
        <v>4436.717691220887</v>
      </c>
      <c r="C4" s="69">
        <f>IF(RES_hh_emi!C4=0,0,1000000*RES_hh_emi!C4/RES_hh_num!C4)</f>
        <v>4586.3883448295901</v>
      </c>
      <c r="D4" s="69">
        <f>IF(RES_hh_emi!D4=0,0,1000000*RES_hh_emi!D4/RES_hh_num!D4)</f>
        <v>4117.081435087096</v>
      </c>
      <c r="E4" s="69">
        <f>IF(RES_hh_emi!E4=0,0,1000000*RES_hh_emi!E4/RES_hh_num!E4)</f>
        <v>4371.0109686056412</v>
      </c>
      <c r="F4" s="69">
        <f>IF(RES_hh_emi!F4=0,0,1000000*RES_hh_emi!F4/RES_hh_num!F4)</f>
        <v>4245.1244313227953</v>
      </c>
      <c r="G4" s="69">
        <f>IF(RES_hh_emi!G4=0,0,1000000*RES_hh_emi!G4/RES_hh_num!G4)</f>
        <v>4145.7398783058325</v>
      </c>
      <c r="H4" s="69">
        <f>IF(RES_hh_emi!H4=0,0,1000000*RES_hh_emi!H4/RES_hh_num!H4)</f>
        <v>3794.9783539032228</v>
      </c>
      <c r="I4" s="69">
        <f>IF(RES_hh_emi!I4=0,0,1000000*RES_hh_emi!I4/RES_hh_num!I4)</f>
        <v>3264.9986088474229</v>
      </c>
      <c r="J4" s="69">
        <f>IF(RES_hh_emi!J4=0,0,1000000*RES_hh_emi!J4/RES_hh_num!J4)</f>
        <v>3821.7919175954894</v>
      </c>
      <c r="K4" s="69">
        <f>IF(RES_hh_emi!K4=0,0,1000000*RES_hh_emi!K4/RES_hh_num!K4)</f>
        <v>3478.1204062426596</v>
      </c>
      <c r="L4" s="69">
        <f>IF(RES_hh_emi!L4=0,0,1000000*RES_hh_emi!L4/RES_hh_num!L4)</f>
        <v>3776.6367443008048</v>
      </c>
      <c r="M4" s="69">
        <f>IF(RES_hh_emi!M4=0,0,1000000*RES_hh_emi!M4/RES_hh_num!M4)</f>
        <v>2970.8489245787955</v>
      </c>
      <c r="N4" s="69">
        <f>IF(RES_hh_emi!N4=0,0,1000000*RES_hh_emi!N4/RES_hh_num!N4)</f>
        <v>3104.7718685063383</v>
      </c>
      <c r="O4" s="69">
        <f>IF(RES_hh_emi!O4=0,0,1000000*RES_hh_emi!O4/RES_hh_num!O4)</f>
        <v>3392.4885179716225</v>
      </c>
      <c r="P4" s="69">
        <f>IF(RES_hh_emi!P4=0,0,1000000*RES_hh_emi!P4/RES_hh_num!P4)</f>
        <v>2609.1613477839619</v>
      </c>
      <c r="Q4" s="69">
        <f>IF(RES_hh_emi!Q4=0,0,1000000*RES_hh_emi!Q4/RES_hh_num!Q4)</f>
        <v>2991.0872155032143</v>
      </c>
      <c r="R4" s="69">
        <f>IF(RES_hh_emi!R4=0,0,1000000*RES_hh_emi!R4/RES_hh_num!R4)</f>
        <v>2920.0338721130815</v>
      </c>
      <c r="S4" s="69">
        <f>IF(RES_hh_emi!S4=0,0,1000000*RES_hh_emi!S4/RES_hh_num!S4)</f>
        <v>2886.691487321466</v>
      </c>
      <c r="T4" s="69">
        <f>IF(RES_hh_emi!T4=0,0,1000000*RES_hh_emi!T4/RES_hh_num!T4)</f>
        <v>2825.4472556812002</v>
      </c>
      <c r="U4" s="69">
        <f>IF(RES_hh_emi!U4=0,0,1000000*RES_hh_emi!U4/RES_hh_num!U4)</f>
        <v>2468.9450448276771</v>
      </c>
      <c r="V4" s="69">
        <f>IF(RES_hh_emi!V4=0,0,1000000*RES_hh_emi!V4/RES_hh_num!V4)</f>
        <v>2579.4496000111158</v>
      </c>
      <c r="W4" s="69">
        <f>IF(RES_hh_emi!W4=0,0,1000000*RES_hh_emi!W4/RES_hh_num!W4)</f>
        <v>2734.2176977236586</v>
      </c>
      <c r="X4" s="69">
        <f>IF(RES_hh_emi!X4=0,0,1000000*RES_hh_emi!X4/RES_hh_num!X4)</f>
        <v>2251.1910743839958</v>
      </c>
      <c r="Y4" s="69">
        <f>IF(RES_hh_emi!Y4=0,0,1000000*RES_hh_emi!Y4/RES_hh_num!Y4)</f>
        <v>2180.7832957639853</v>
      </c>
      <c r="DA4" s="88" t="s">
        <v>285</v>
      </c>
    </row>
    <row r="5" spans="1:105" ht="12" customHeight="1" x14ac:dyDescent="0.25">
      <c r="A5" s="28" t="s">
        <v>51</v>
      </c>
      <c r="B5" s="72">
        <f>IF(RES_hh_emi!B5=0,0,1000000*RES_hh_emi!B5/RES_hh_num!B5)</f>
        <v>5653.4350223976799</v>
      </c>
      <c r="C5" s="72">
        <f>IF(RES_hh_emi!C5=0,0,1000000*RES_hh_emi!C5/RES_hh_num!C5)</f>
        <v>6245.3609250821646</v>
      </c>
      <c r="D5" s="72">
        <f>IF(RES_hh_emi!D5=0,0,1000000*RES_hh_emi!D5/RES_hh_num!D5)</f>
        <v>6311.8040500635761</v>
      </c>
      <c r="E5" s="72">
        <f>IF(RES_hh_emi!E5=0,0,1000000*RES_hh_emi!E5/RES_hh_num!E5)</f>
        <v>5180.1538945298171</v>
      </c>
      <c r="F5" s="72">
        <f>IF(RES_hh_emi!F5=0,0,1000000*RES_hh_emi!F5/RES_hh_num!F5)</f>
        <v>6084.1008178912398</v>
      </c>
      <c r="G5" s="72">
        <f>IF(RES_hh_emi!G5=0,0,1000000*RES_hh_emi!G5/RES_hh_num!G5)</f>
        <v>5223.8919939334737</v>
      </c>
      <c r="H5" s="72">
        <f>IF(RES_hh_emi!H5=0,0,1000000*RES_hh_emi!H5/RES_hh_num!H5)</f>
        <v>5196.906006973265</v>
      </c>
      <c r="I5" s="72">
        <f>IF(RES_hh_emi!I5=0,0,1000000*RES_hh_emi!I5/RES_hh_num!I5)</f>
        <v>3968.3298349285838</v>
      </c>
      <c r="J5" s="72">
        <f>IF(RES_hh_emi!J5=0,0,1000000*RES_hh_emi!J5/RES_hh_num!J5)</f>
        <v>5213.2168697271954</v>
      </c>
      <c r="K5" s="72">
        <f>IF(RES_hh_emi!K5=0,0,1000000*RES_hh_emi!K5/RES_hh_num!K5)</f>
        <v>8456.4497128041457</v>
      </c>
      <c r="L5" s="72">
        <f>IF(RES_hh_emi!L5=0,0,1000000*RES_hh_emi!L5/RES_hh_num!L5)</f>
        <v>4936.1174667386676</v>
      </c>
      <c r="M5" s="72">
        <f>IF(RES_hh_emi!M5=0,0,1000000*RES_hh_emi!M5/RES_hh_num!M5)</f>
        <v>4326.0277712882944</v>
      </c>
      <c r="N5" s="72">
        <f>IF(RES_hh_emi!N5=0,0,1000000*RES_hh_emi!N5/RES_hh_num!N5)</f>
        <v>4651.7541010550322</v>
      </c>
      <c r="O5" s="72">
        <f>IF(RES_hh_emi!O5=0,0,1000000*RES_hh_emi!O5/RES_hh_num!O5)</f>
        <v>5868.6872693791402</v>
      </c>
      <c r="P5" s="72">
        <f>IF(RES_hh_emi!P5=0,0,1000000*RES_hh_emi!P5/RES_hh_num!P5)</f>
        <v>4160.8290314040796</v>
      </c>
      <c r="Q5" s="72">
        <f>IF(RES_hh_emi!Q5=0,0,1000000*RES_hh_emi!Q5/RES_hh_num!Q5)</f>
        <v>4541.4190133012089</v>
      </c>
      <c r="R5" s="72">
        <f>IF(RES_hh_emi!R5=0,0,1000000*RES_hh_emi!R5/RES_hh_num!R5)</f>
        <v>4840.6482228652503</v>
      </c>
      <c r="S5" s="72">
        <f>IF(RES_hh_emi!S5=0,0,1000000*RES_hh_emi!S5/RES_hh_num!S5)</f>
        <v>5159.4139137112352</v>
      </c>
      <c r="T5" s="72">
        <f>IF(RES_hh_emi!T5=0,0,1000000*RES_hh_emi!T5/RES_hh_num!T5)</f>
        <v>4982.9893928517267</v>
      </c>
      <c r="U5" s="72">
        <f>IF(RES_hh_emi!U5=0,0,1000000*RES_hh_emi!U5/RES_hh_num!U5)</f>
        <v>4436.5066131534968</v>
      </c>
      <c r="V5" s="72">
        <f>IF(RES_hh_emi!V5=0,0,1000000*RES_hh_emi!V5/RES_hh_num!V5)</f>
        <v>4414.1731125577226</v>
      </c>
      <c r="W5" s="72">
        <f>IF(RES_hh_emi!W5=0,0,1000000*RES_hh_emi!W5/RES_hh_num!W5)</f>
        <v>6397.7235394321215</v>
      </c>
      <c r="X5" s="72">
        <f>IF(RES_hh_emi!X5=0,0,1000000*RES_hh_emi!X5/RES_hh_num!X5)</f>
        <v>4779.1477910466574</v>
      </c>
      <c r="Y5" s="72">
        <f>IF(RES_hh_emi!Y5=0,0,1000000*RES_hh_emi!Y5/RES_hh_num!Y5)</f>
        <v>3881.3787481545874</v>
      </c>
      <c r="DA5" s="89" t="s">
        <v>525</v>
      </c>
    </row>
    <row r="6" spans="1:105" ht="12" customHeight="1" x14ac:dyDescent="0.25">
      <c r="A6" s="28" t="s">
        <v>74</v>
      </c>
      <c r="B6" s="72">
        <f>IF(RES_hh_emi!B6=0,0,1000000*RES_hh_emi!B6/RES_hh_num!B6)</f>
        <v>4887.289297870765</v>
      </c>
      <c r="C6" s="72">
        <f>IF(RES_hh_emi!C6=0,0,1000000*RES_hh_emi!C6/RES_hh_num!C6)</f>
        <v>5004.4543006212652</v>
      </c>
      <c r="D6" s="72">
        <f>IF(RES_hh_emi!D6=0,0,1000000*RES_hh_emi!D6/RES_hh_num!D6)</f>
        <v>6015.3950907139933</v>
      </c>
      <c r="E6" s="72">
        <f>IF(RES_hh_emi!E6=0,0,1000000*RES_hh_emi!E6/RES_hh_num!E6)</f>
        <v>3684.8736608415456</v>
      </c>
      <c r="F6" s="72">
        <f>IF(RES_hh_emi!F6=0,0,1000000*RES_hh_emi!F6/RES_hh_num!F6)</f>
        <v>3580.4577153213349</v>
      </c>
      <c r="G6" s="72">
        <f>IF(RES_hh_emi!G6=0,0,1000000*RES_hh_emi!G6/RES_hh_num!G6)</f>
        <v>4631.488910972691</v>
      </c>
      <c r="H6" s="72">
        <f>IF(RES_hh_emi!H6=0,0,1000000*RES_hh_emi!H6/RES_hh_num!H6)</f>
        <v>4100.155518644694</v>
      </c>
      <c r="I6" s="72">
        <f>IF(RES_hh_emi!I6=0,0,1000000*RES_hh_emi!I6/RES_hh_num!I6)</f>
        <v>3610.0882504417104</v>
      </c>
      <c r="J6" s="72">
        <f>IF(RES_hh_emi!J6=0,0,1000000*RES_hh_emi!J6/RES_hh_num!J6)</f>
        <v>3850.247863353231</v>
      </c>
      <c r="K6" s="72">
        <f>IF(RES_hh_emi!K6=0,0,1000000*RES_hh_emi!K6/RES_hh_num!K6)</f>
        <v>3806.6317817751142</v>
      </c>
      <c r="L6" s="72">
        <f>IF(RES_hh_emi!L6=0,0,1000000*RES_hh_emi!L6/RES_hh_num!L6)</f>
        <v>4388.8176639977655</v>
      </c>
      <c r="M6" s="72">
        <f>IF(RES_hh_emi!M6=0,0,1000000*RES_hh_emi!M6/RES_hh_num!M6)</f>
        <v>3402.5845368445703</v>
      </c>
      <c r="N6" s="72">
        <f>IF(RES_hh_emi!N6=0,0,1000000*RES_hh_emi!N6/RES_hh_num!N6)</f>
        <v>3567.8996002453932</v>
      </c>
      <c r="O6" s="72">
        <f>IF(RES_hh_emi!O6=0,0,1000000*RES_hh_emi!O6/RES_hh_num!O6)</f>
        <v>3931.5502225265636</v>
      </c>
      <c r="P6" s="72">
        <f>IF(RES_hh_emi!P6=0,0,1000000*RES_hh_emi!P6/RES_hh_num!P6)</f>
        <v>3140.0547199431999</v>
      </c>
      <c r="Q6" s="72">
        <f>IF(RES_hh_emi!Q6=0,0,1000000*RES_hh_emi!Q6/RES_hh_num!Q6)</f>
        <v>3275.3362294146068</v>
      </c>
      <c r="R6" s="72">
        <f>IF(RES_hh_emi!R6=0,0,1000000*RES_hh_emi!R6/RES_hh_num!R6)</f>
        <v>3417.5883739298947</v>
      </c>
      <c r="S6" s="72">
        <f>IF(RES_hh_emi!S6=0,0,1000000*RES_hh_emi!S6/RES_hh_num!S6)</f>
        <v>3445.0503605264089</v>
      </c>
      <c r="T6" s="72">
        <f>IF(RES_hh_emi!T6=0,0,1000000*RES_hh_emi!T6/RES_hh_num!T6)</f>
        <v>3302.3897974875931</v>
      </c>
      <c r="U6" s="72">
        <f>IF(RES_hh_emi!U6=0,0,1000000*RES_hh_emi!U6/RES_hh_num!U6)</f>
        <v>2992.4987369254977</v>
      </c>
      <c r="V6" s="72">
        <f>IF(RES_hh_emi!V6=0,0,1000000*RES_hh_emi!V6/RES_hh_num!V6)</f>
        <v>3263.8503046254978</v>
      </c>
      <c r="W6" s="72">
        <f>IF(RES_hh_emi!W6=0,0,1000000*RES_hh_emi!W6/RES_hh_num!W6)</f>
        <v>3453.9451143887468</v>
      </c>
      <c r="X6" s="72">
        <f>IF(RES_hh_emi!X6=0,0,1000000*RES_hh_emi!X6/RES_hh_num!X6)</f>
        <v>2828.6636980680601</v>
      </c>
      <c r="Y6" s="72">
        <f>IF(RES_hh_emi!Y6=0,0,1000000*RES_hh_emi!Y6/RES_hh_num!Y6)</f>
        <v>2764.6900413782696</v>
      </c>
      <c r="DA6" s="89" t="s">
        <v>526</v>
      </c>
    </row>
    <row r="7" spans="1:105" ht="12" customHeight="1" x14ac:dyDescent="0.25">
      <c r="A7" s="28" t="s">
        <v>200</v>
      </c>
      <c r="B7" s="72">
        <f>IF(RES_hh_emi!B7=0,0,1000000*RES_hh_emi!B7/RES_hh_num!B7)</f>
        <v>6075.1385681793809</v>
      </c>
      <c r="C7" s="72">
        <f>IF(RES_hh_emi!C7=0,0,1000000*RES_hh_emi!C7/RES_hh_num!C7)</f>
        <v>6276.172238329681</v>
      </c>
      <c r="D7" s="72">
        <f>IF(RES_hh_emi!D7=0,0,1000000*RES_hh_emi!D7/RES_hh_num!D7)</f>
        <v>5493.3691397514385</v>
      </c>
      <c r="E7" s="72">
        <f>IF(RES_hh_emi!E7=0,0,1000000*RES_hh_emi!E7/RES_hh_num!E7)</f>
        <v>5995.518912675062</v>
      </c>
      <c r="F7" s="72">
        <f>IF(RES_hh_emi!F7=0,0,1000000*RES_hh_emi!F7/RES_hh_num!F7)</f>
        <v>5597.1077528539445</v>
      </c>
      <c r="G7" s="72">
        <f>IF(RES_hh_emi!G7=0,0,1000000*RES_hh_emi!G7/RES_hh_num!G7)</f>
        <v>5491.1448798916499</v>
      </c>
      <c r="H7" s="72">
        <f>IF(RES_hh_emi!H7=0,0,1000000*RES_hh_emi!H7/RES_hh_num!H7)</f>
        <v>4897.354787463154</v>
      </c>
      <c r="I7" s="72">
        <f>IF(RES_hh_emi!I7=0,0,1000000*RES_hh_emi!I7/RES_hh_num!I7)</f>
        <v>4205.4422814670343</v>
      </c>
      <c r="J7" s="72">
        <f>IF(RES_hh_emi!J7=0,0,1000000*RES_hh_emi!J7/RES_hh_num!J7)</f>
        <v>5444.0405029341782</v>
      </c>
      <c r="K7" s="72">
        <f>IF(RES_hh_emi!K7=0,0,1000000*RES_hh_emi!K7/RES_hh_num!K7)</f>
        <v>4686.1275866980077</v>
      </c>
      <c r="L7" s="72">
        <f>IF(RES_hh_emi!L7=0,0,1000000*RES_hh_emi!L7/RES_hh_num!L7)</f>
        <v>5210.4246039807958</v>
      </c>
      <c r="M7" s="72">
        <f>IF(RES_hh_emi!M7=0,0,1000000*RES_hh_emi!M7/RES_hh_num!M7)</f>
        <v>4359.2571316627555</v>
      </c>
      <c r="N7" s="72">
        <f>IF(RES_hh_emi!N7=0,0,1000000*RES_hh_emi!N7/RES_hh_num!N7)</f>
        <v>4380.0962802712247</v>
      </c>
      <c r="O7" s="72">
        <f>IF(RES_hh_emi!O7=0,0,1000000*RES_hh_emi!O7/RES_hh_num!O7)</f>
        <v>4727.8943723756838</v>
      </c>
      <c r="P7" s="72">
        <f>IF(RES_hh_emi!P7=0,0,1000000*RES_hh_emi!P7/RES_hh_num!P7)</f>
        <v>3717.8906224527141</v>
      </c>
      <c r="Q7" s="72">
        <f>IF(RES_hh_emi!Q7=0,0,1000000*RES_hh_emi!Q7/RES_hh_num!Q7)</f>
        <v>4442.323398479195</v>
      </c>
      <c r="R7" s="72">
        <f>IF(RES_hh_emi!R7=0,0,1000000*RES_hh_emi!R7/RES_hh_num!R7)</f>
        <v>4058.3714591309736</v>
      </c>
      <c r="S7" s="72">
        <f>IF(RES_hh_emi!S7=0,0,1000000*RES_hh_emi!S7/RES_hh_num!S7)</f>
        <v>4100.963439329139</v>
      </c>
      <c r="T7" s="72">
        <f>IF(RES_hh_emi!T7=0,0,1000000*RES_hh_emi!T7/RES_hh_num!T7)</f>
        <v>4012.1044607433587</v>
      </c>
      <c r="U7" s="72">
        <f>IF(RES_hh_emi!U7=0,0,1000000*RES_hh_emi!U7/RES_hh_num!U7)</f>
        <v>3280.9204470839259</v>
      </c>
      <c r="V7" s="72">
        <f>IF(RES_hh_emi!V7=0,0,1000000*RES_hh_emi!V7/RES_hh_num!V7)</f>
        <v>3953.3244425080065</v>
      </c>
      <c r="W7" s="72">
        <f>IF(RES_hh_emi!W7=0,0,1000000*RES_hh_emi!W7/RES_hh_num!W7)</f>
        <v>3948.7550670554215</v>
      </c>
      <c r="X7" s="72">
        <f>IF(RES_hh_emi!X7=0,0,1000000*RES_hh_emi!X7/RES_hh_num!X7)</f>
        <v>3560.9223736417634</v>
      </c>
      <c r="Y7" s="72">
        <f>IF(RES_hh_emi!Y7=0,0,1000000*RES_hh_emi!Y7/RES_hh_num!Y7)</f>
        <v>3478.4530977982854</v>
      </c>
      <c r="DA7" s="89" t="s">
        <v>527</v>
      </c>
    </row>
    <row r="8" spans="1:105" ht="12" customHeight="1" x14ac:dyDescent="0.25">
      <c r="A8" s="28" t="s">
        <v>189</v>
      </c>
      <c r="B8" s="72">
        <f>IF(RES_hh_emi!B8=0,0,1000000*RES_hh_emi!B8/RES_hh_num!B8)</f>
        <v>3929.3483550452338</v>
      </c>
      <c r="C8" s="72">
        <f>IF(RES_hh_emi!C8=0,0,1000000*RES_hh_emi!C8/RES_hh_num!C8)</f>
        <v>4129.6253541196202</v>
      </c>
      <c r="D8" s="72">
        <f>IF(RES_hh_emi!D8=0,0,1000000*RES_hh_emi!D8/RES_hh_num!D8)</f>
        <v>3810.3325538268532</v>
      </c>
      <c r="E8" s="72">
        <f>IF(RES_hh_emi!E8=0,0,1000000*RES_hh_emi!E8/RES_hh_num!E8)</f>
        <v>3946.5765036536477</v>
      </c>
      <c r="F8" s="72">
        <f>IF(RES_hh_emi!F8=0,0,1000000*RES_hh_emi!F8/RES_hh_num!F8)</f>
        <v>3626.7860847594079</v>
      </c>
      <c r="G8" s="72">
        <f>IF(RES_hh_emi!G8=0,0,1000000*RES_hh_emi!G8/RES_hh_num!G8)</f>
        <v>3397.1652636167887</v>
      </c>
      <c r="H8" s="72">
        <f>IF(RES_hh_emi!H8=0,0,1000000*RES_hh_emi!H8/RES_hh_num!H8)</f>
        <v>3309.2417561275993</v>
      </c>
      <c r="I8" s="72">
        <f>IF(RES_hh_emi!I8=0,0,1000000*RES_hh_emi!I8/RES_hh_num!I8)</f>
        <v>3013.8765906074423</v>
      </c>
      <c r="J8" s="72">
        <f>IF(RES_hh_emi!J8=0,0,1000000*RES_hh_emi!J8/RES_hh_num!J8)</f>
        <v>3194.5108353572446</v>
      </c>
      <c r="K8" s="72">
        <f>IF(RES_hh_emi!K8=0,0,1000000*RES_hh_emi!K8/RES_hh_num!K8)</f>
        <v>3085.4446934246052</v>
      </c>
      <c r="L8" s="72">
        <f>IF(RES_hh_emi!L8=0,0,1000000*RES_hh_emi!L8/RES_hh_num!L8)</f>
        <v>3563.3158861858055</v>
      </c>
      <c r="M8" s="72">
        <f>IF(RES_hh_emi!M8=0,0,1000000*RES_hh_emi!M8/RES_hh_num!M8)</f>
        <v>2642.0757225257948</v>
      </c>
      <c r="N8" s="72">
        <f>IF(RES_hh_emi!N8=0,0,1000000*RES_hh_emi!N8/RES_hh_num!N8)</f>
        <v>2931.1964258408539</v>
      </c>
      <c r="O8" s="72">
        <f>IF(RES_hh_emi!O8=0,0,1000000*RES_hh_emi!O8/RES_hh_num!O8)</f>
        <v>3213.3937965550917</v>
      </c>
      <c r="P8" s="72">
        <f>IF(RES_hh_emi!P8=0,0,1000000*RES_hh_emi!P8/RES_hh_num!P8)</f>
        <v>2408.50720366835</v>
      </c>
      <c r="Q8" s="72">
        <f>IF(RES_hh_emi!Q8=0,0,1000000*RES_hh_emi!Q8/RES_hh_num!Q8)</f>
        <v>2663.0440793472021</v>
      </c>
      <c r="R8" s="72">
        <f>IF(RES_hh_emi!R8=0,0,1000000*RES_hh_emi!R8/RES_hh_num!R8)</f>
        <v>2810.8079988437744</v>
      </c>
      <c r="S8" s="72">
        <f>IF(RES_hh_emi!S8=0,0,1000000*RES_hh_emi!S8/RES_hh_num!S8)</f>
        <v>2740.9889923180385</v>
      </c>
      <c r="T8" s="72">
        <f>IF(RES_hh_emi!T8=0,0,1000000*RES_hh_emi!T8/RES_hh_num!T8)</f>
        <v>2723.8259654101471</v>
      </c>
      <c r="U8" s="72">
        <f>IF(RES_hh_emi!U8=0,0,1000000*RES_hh_emi!U8/RES_hh_num!U8)</f>
        <v>2591.2777539100839</v>
      </c>
      <c r="V8" s="72">
        <f>IF(RES_hh_emi!V8=0,0,1000000*RES_hh_emi!V8/RES_hh_num!V8)</f>
        <v>2455.7342987636639</v>
      </c>
      <c r="W8" s="72">
        <f>IF(RES_hh_emi!W8=0,0,1000000*RES_hh_emi!W8/RES_hh_num!W8)</f>
        <v>2869.5224574866629</v>
      </c>
      <c r="X8" s="72">
        <f>IF(RES_hh_emi!X8=0,0,1000000*RES_hh_emi!X8/RES_hh_num!X8)</f>
        <v>2331.0478015097765</v>
      </c>
      <c r="Y8" s="72">
        <f>IF(RES_hh_emi!Y8=0,0,1000000*RES_hh_emi!Y8/RES_hh_num!Y8)</f>
        <v>2322.8044298076675</v>
      </c>
      <c r="DA8" s="89" t="s">
        <v>528</v>
      </c>
    </row>
    <row r="9" spans="1:105" ht="12" customHeight="1" x14ac:dyDescent="0.25">
      <c r="A9" s="28" t="s">
        <v>202</v>
      </c>
      <c r="B9" s="72">
        <f>IF(RES_hh_emi!B9=0,0,1000000*RES_hh_emi!B9/RES_hh_num!B9)</f>
        <v>0</v>
      </c>
      <c r="C9" s="72">
        <f>IF(RES_hh_emi!C9=0,0,1000000*RES_hh_emi!C9/RES_hh_num!C9)</f>
        <v>0</v>
      </c>
      <c r="D9" s="72">
        <f>IF(RES_hh_emi!D9=0,0,1000000*RES_hh_emi!D9/RES_hh_num!D9)</f>
        <v>0</v>
      </c>
      <c r="E9" s="72">
        <f>IF(RES_hh_emi!E9=0,0,1000000*RES_hh_emi!E9/RES_hh_num!E9)</f>
        <v>0</v>
      </c>
      <c r="F9" s="72">
        <f>IF(RES_hh_emi!F9=0,0,1000000*RES_hh_emi!F9/RES_hh_num!F9)</f>
        <v>0</v>
      </c>
      <c r="G9" s="72">
        <f>IF(RES_hh_emi!G9=0,0,1000000*RES_hh_emi!G9/RES_hh_num!G9)</f>
        <v>0</v>
      </c>
      <c r="H9" s="72">
        <f>IF(RES_hh_emi!H9=0,0,1000000*RES_hh_emi!H9/RES_hh_num!H9)</f>
        <v>0</v>
      </c>
      <c r="I9" s="72">
        <f>IF(RES_hh_emi!I9=0,0,1000000*RES_hh_emi!I9/RES_hh_num!I9)</f>
        <v>0</v>
      </c>
      <c r="J9" s="72">
        <f>IF(RES_hh_emi!J9=0,0,1000000*RES_hh_emi!J9/RES_hh_num!J9)</f>
        <v>0</v>
      </c>
      <c r="K9" s="72">
        <f>IF(RES_hh_emi!K9=0,0,1000000*RES_hh_emi!K9/RES_hh_num!K9)</f>
        <v>0</v>
      </c>
      <c r="L9" s="72">
        <f>IF(RES_hh_emi!L9=0,0,1000000*RES_hh_emi!L9/RES_hh_num!L9)</f>
        <v>0</v>
      </c>
      <c r="M9" s="72">
        <f>IF(RES_hh_emi!M9=0,0,1000000*RES_hh_emi!M9/RES_hh_num!M9)</f>
        <v>0</v>
      </c>
      <c r="N9" s="72">
        <f>IF(RES_hh_emi!N9=0,0,1000000*RES_hh_emi!N9/RES_hh_num!N9)</f>
        <v>0</v>
      </c>
      <c r="O9" s="72">
        <f>IF(RES_hh_emi!O9=0,0,1000000*RES_hh_emi!O9/RES_hh_num!O9)</f>
        <v>0</v>
      </c>
      <c r="P9" s="72">
        <f>IF(RES_hh_emi!P9=0,0,1000000*RES_hh_emi!P9/RES_hh_num!P9)</f>
        <v>0</v>
      </c>
      <c r="Q9" s="72">
        <f>IF(RES_hh_emi!Q9=0,0,1000000*RES_hh_emi!Q9/RES_hh_num!Q9)</f>
        <v>0</v>
      </c>
      <c r="R9" s="72">
        <f>IF(RES_hh_emi!R9=0,0,1000000*RES_hh_emi!R9/RES_hh_num!R9)</f>
        <v>0</v>
      </c>
      <c r="S9" s="72">
        <f>IF(RES_hh_emi!S9=0,0,1000000*RES_hh_emi!S9/RES_hh_num!S9)</f>
        <v>0</v>
      </c>
      <c r="T9" s="72">
        <f>IF(RES_hh_emi!T9=0,0,1000000*RES_hh_emi!T9/RES_hh_num!T9)</f>
        <v>0</v>
      </c>
      <c r="U9" s="72">
        <f>IF(RES_hh_emi!U9=0,0,1000000*RES_hh_emi!U9/RES_hh_num!U9)</f>
        <v>0</v>
      </c>
      <c r="V9" s="72">
        <f>IF(RES_hh_emi!V9=0,0,1000000*RES_hh_emi!V9/RES_hh_num!V9)</f>
        <v>0</v>
      </c>
      <c r="W9" s="72">
        <f>IF(RES_hh_emi!W9=0,0,1000000*RES_hh_emi!W9/RES_hh_num!W9)</f>
        <v>0</v>
      </c>
      <c r="X9" s="72">
        <f>IF(RES_hh_emi!X9=0,0,1000000*RES_hh_emi!X9/RES_hh_num!X9)</f>
        <v>0</v>
      </c>
      <c r="Y9" s="72">
        <f>IF(RES_hh_emi!Y9=0,0,1000000*RES_hh_emi!Y9/RES_hh_num!Y9)</f>
        <v>0</v>
      </c>
      <c r="DA9" s="89" t="s">
        <v>529</v>
      </c>
    </row>
    <row r="10" spans="1:105" ht="12" customHeight="1" x14ac:dyDescent="0.25">
      <c r="A10" s="28" t="s">
        <v>197</v>
      </c>
      <c r="B10" s="72">
        <f>IF(RES_hh_emi!B10=0,0,1000000*RES_hh_emi!B10/RES_hh_num!B10)</f>
        <v>0</v>
      </c>
      <c r="C10" s="72">
        <f>IF(RES_hh_emi!C10=0,0,1000000*RES_hh_emi!C10/RES_hh_num!C10)</f>
        <v>0</v>
      </c>
      <c r="D10" s="72">
        <f>IF(RES_hh_emi!D10=0,0,1000000*RES_hh_emi!D10/RES_hh_num!D10)</f>
        <v>0</v>
      </c>
      <c r="E10" s="72">
        <f>IF(RES_hh_emi!E10=0,0,1000000*RES_hh_emi!E10/RES_hh_num!E10)</f>
        <v>0</v>
      </c>
      <c r="F10" s="72">
        <f>IF(RES_hh_emi!F10=0,0,1000000*RES_hh_emi!F10/RES_hh_num!F10)</f>
        <v>0</v>
      </c>
      <c r="G10" s="72">
        <f>IF(RES_hh_emi!G10=0,0,1000000*RES_hh_emi!G10/RES_hh_num!G10)</f>
        <v>0</v>
      </c>
      <c r="H10" s="72">
        <f>IF(RES_hh_emi!H10=0,0,1000000*RES_hh_emi!H10/RES_hh_num!H10)</f>
        <v>0</v>
      </c>
      <c r="I10" s="72">
        <f>IF(RES_hh_emi!I10=0,0,1000000*RES_hh_emi!I10/RES_hh_num!I10)</f>
        <v>0</v>
      </c>
      <c r="J10" s="72">
        <f>IF(RES_hh_emi!J10=0,0,1000000*RES_hh_emi!J10/RES_hh_num!J10)</f>
        <v>0</v>
      </c>
      <c r="K10" s="72">
        <f>IF(RES_hh_emi!K10=0,0,1000000*RES_hh_emi!K10/RES_hh_num!K10)</f>
        <v>0</v>
      </c>
      <c r="L10" s="72">
        <f>IF(RES_hh_emi!L10=0,0,1000000*RES_hh_emi!L10/RES_hh_num!L10)</f>
        <v>0</v>
      </c>
      <c r="M10" s="72">
        <f>IF(RES_hh_emi!M10=0,0,1000000*RES_hh_emi!M10/RES_hh_num!M10)</f>
        <v>0</v>
      </c>
      <c r="N10" s="72">
        <f>IF(RES_hh_emi!N10=0,0,1000000*RES_hh_emi!N10/RES_hh_num!N10)</f>
        <v>0</v>
      </c>
      <c r="O10" s="72">
        <f>IF(RES_hh_emi!O10=0,0,1000000*RES_hh_emi!O10/RES_hh_num!O10)</f>
        <v>0</v>
      </c>
      <c r="P10" s="72">
        <f>IF(RES_hh_emi!P10=0,0,1000000*RES_hh_emi!P10/RES_hh_num!P10)</f>
        <v>0</v>
      </c>
      <c r="Q10" s="72">
        <f>IF(RES_hh_emi!Q10=0,0,1000000*RES_hh_emi!Q10/RES_hh_num!Q10)</f>
        <v>0</v>
      </c>
      <c r="R10" s="72">
        <f>IF(RES_hh_emi!R10=0,0,1000000*RES_hh_emi!R10/RES_hh_num!R10)</f>
        <v>0</v>
      </c>
      <c r="S10" s="72">
        <f>IF(RES_hh_emi!S10=0,0,1000000*RES_hh_emi!S10/RES_hh_num!S10)</f>
        <v>0</v>
      </c>
      <c r="T10" s="72">
        <f>IF(RES_hh_emi!T10=0,0,1000000*RES_hh_emi!T10/RES_hh_num!T10)</f>
        <v>0</v>
      </c>
      <c r="U10" s="72">
        <f>IF(RES_hh_emi!U10=0,0,1000000*RES_hh_emi!U10/RES_hh_num!U10)</f>
        <v>0</v>
      </c>
      <c r="V10" s="72">
        <f>IF(RES_hh_emi!V10=0,0,1000000*RES_hh_emi!V10/RES_hh_num!V10)</f>
        <v>0</v>
      </c>
      <c r="W10" s="72">
        <f>IF(RES_hh_emi!W10=0,0,1000000*RES_hh_emi!W10/RES_hh_num!W10)</f>
        <v>0</v>
      </c>
      <c r="X10" s="72">
        <f>IF(RES_hh_emi!X10=0,0,1000000*RES_hh_emi!X10/RES_hh_num!X10)</f>
        <v>0</v>
      </c>
      <c r="Y10" s="72">
        <f>IF(RES_hh_emi!Y10=0,0,1000000*RES_hh_emi!Y10/RES_hh_num!Y10)</f>
        <v>0</v>
      </c>
      <c r="DA10" s="89" t="s">
        <v>530</v>
      </c>
    </row>
    <row r="11" spans="1:105" ht="12" customHeight="1" x14ac:dyDescent="0.25">
      <c r="A11" s="28" t="s">
        <v>198</v>
      </c>
      <c r="B11" s="72">
        <f>IF(RES_hh_emi!B11=0,0,1000000*RES_hh_emi!B11/RES_hh_num!B11)</f>
        <v>0</v>
      </c>
      <c r="C11" s="72">
        <f>IF(RES_hh_emi!C11=0,0,1000000*RES_hh_emi!C11/RES_hh_num!C11)</f>
        <v>0</v>
      </c>
      <c r="D11" s="72">
        <f>IF(RES_hh_emi!D11=0,0,1000000*RES_hh_emi!D11/RES_hh_num!D11)</f>
        <v>0</v>
      </c>
      <c r="E11" s="72">
        <f>IF(RES_hh_emi!E11=0,0,1000000*RES_hh_emi!E11/RES_hh_num!E11)</f>
        <v>0</v>
      </c>
      <c r="F11" s="72">
        <f>IF(RES_hh_emi!F11=0,0,1000000*RES_hh_emi!F11/RES_hh_num!F11)</f>
        <v>0</v>
      </c>
      <c r="G11" s="72">
        <f>IF(RES_hh_emi!G11=0,0,1000000*RES_hh_emi!G11/RES_hh_num!G11)</f>
        <v>0</v>
      </c>
      <c r="H11" s="72">
        <f>IF(RES_hh_emi!H11=0,0,1000000*RES_hh_emi!H11/RES_hh_num!H11)</f>
        <v>0</v>
      </c>
      <c r="I11" s="72">
        <f>IF(RES_hh_emi!I11=0,0,1000000*RES_hh_emi!I11/RES_hh_num!I11)</f>
        <v>0</v>
      </c>
      <c r="J11" s="72">
        <f>IF(RES_hh_emi!J11=0,0,1000000*RES_hh_emi!J11/RES_hh_num!J11)</f>
        <v>0</v>
      </c>
      <c r="K11" s="72">
        <f>IF(RES_hh_emi!K11=0,0,1000000*RES_hh_emi!K11/RES_hh_num!K11)</f>
        <v>0</v>
      </c>
      <c r="L11" s="72">
        <f>IF(RES_hh_emi!L11=0,0,1000000*RES_hh_emi!L11/RES_hh_num!L11)</f>
        <v>0</v>
      </c>
      <c r="M11" s="72">
        <f>IF(RES_hh_emi!M11=0,0,1000000*RES_hh_emi!M11/RES_hh_num!M11)</f>
        <v>0</v>
      </c>
      <c r="N11" s="72">
        <f>IF(RES_hh_emi!N11=0,0,1000000*RES_hh_emi!N11/RES_hh_num!N11)</f>
        <v>0</v>
      </c>
      <c r="O11" s="72">
        <f>IF(RES_hh_emi!O11=0,0,1000000*RES_hh_emi!O11/RES_hh_num!O11)</f>
        <v>0</v>
      </c>
      <c r="P11" s="72">
        <f>IF(RES_hh_emi!P11=0,0,1000000*RES_hh_emi!P11/RES_hh_num!P11)</f>
        <v>0</v>
      </c>
      <c r="Q11" s="72">
        <f>IF(RES_hh_emi!Q11=0,0,1000000*RES_hh_emi!Q11/RES_hh_num!Q11)</f>
        <v>0</v>
      </c>
      <c r="R11" s="72">
        <f>IF(RES_hh_emi!R11=0,0,1000000*RES_hh_emi!R11/RES_hh_num!R11)</f>
        <v>0</v>
      </c>
      <c r="S11" s="72">
        <f>IF(RES_hh_emi!S11=0,0,1000000*RES_hh_emi!S11/RES_hh_num!S11)</f>
        <v>0</v>
      </c>
      <c r="T11" s="72">
        <f>IF(RES_hh_emi!T11=0,0,1000000*RES_hh_emi!T11/RES_hh_num!T11)</f>
        <v>0</v>
      </c>
      <c r="U11" s="72">
        <f>IF(RES_hh_emi!U11=0,0,1000000*RES_hh_emi!U11/RES_hh_num!U11)</f>
        <v>0</v>
      </c>
      <c r="V11" s="72">
        <f>IF(RES_hh_emi!V11=0,0,1000000*RES_hh_emi!V11/RES_hh_num!V11)</f>
        <v>0</v>
      </c>
      <c r="W11" s="72">
        <f>IF(RES_hh_emi!W11=0,0,1000000*RES_hh_emi!W11/RES_hh_num!W11)</f>
        <v>0</v>
      </c>
      <c r="X11" s="72">
        <f>IF(RES_hh_emi!X11=0,0,1000000*RES_hh_emi!X11/RES_hh_num!X11)</f>
        <v>0</v>
      </c>
      <c r="Y11" s="72">
        <f>IF(RES_hh_emi!Y11=0,0,1000000*RES_hh_emi!Y11/RES_hh_num!Y11)</f>
        <v>0</v>
      </c>
      <c r="DA11" s="89" t="s">
        <v>531</v>
      </c>
    </row>
    <row r="12" spans="1:105" ht="12" customHeight="1" x14ac:dyDescent="0.25">
      <c r="A12" s="28" t="s">
        <v>95</v>
      </c>
      <c r="B12" s="72">
        <f>IF(RES_hh_emi!B12=0,0,1000000*RES_hh_emi!B12/RES_hh_num!B12)</f>
        <v>0</v>
      </c>
      <c r="C12" s="72">
        <f>IF(RES_hh_emi!C12=0,0,1000000*RES_hh_emi!C12/RES_hh_num!C12)</f>
        <v>0</v>
      </c>
      <c r="D12" s="72">
        <f>IF(RES_hh_emi!D12=0,0,1000000*RES_hh_emi!D12/RES_hh_num!D12)</f>
        <v>0</v>
      </c>
      <c r="E12" s="72">
        <f>IF(RES_hh_emi!E12=0,0,1000000*RES_hh_emi!E12/RES_hh_num!E12)</f>
        <v>0</v>
      </c>
      <c r="F12" s="72">
        <f>IF(RES_hh_emi!F12=0,0,1000000*RES_hh_emi!F12/RES_hh_num!F12)</f>
        <v>0</v>
      </c>
      <c r="G12" s="72">
        <f>IF(RES_hh_emi!G12=0,0,1000000*RES_hh_emi!G12/RES_hh_num!G12)</f>
        <v>0</v>
      </c>
      <c r="H12" s="72">
        <f>IF(RES_hh_emi!H12=0,0,1000000*RES_hh_emi!H12/RES_hh_num!H12)</f>
        <v>0</v>
      </c>
      <c r="I12" s="72">
        <f>IF(RES_hh_emi!I12=0,0,1000000*RES_hh_emi!I12/RES_hh_num!I12)</f>
        <v>0</v>
      </c>
      <c r="J12" s="72">
        <f>IF(RES_hh_emi!J12=0,0,1000000*RES_hh_emi!J12/RES_hh_num!J12)</f>
        <v>0</v>
      </c>
      <c r="K12" s="72">
        <f>IF(RES_hh_emi!K12=0,0,1000000*RES_hh_emi!K12/RES_hh_num!K12)</f>
        <v>0</v>
      </c>
      <c r="L12" s="72">
        <f>IF(RES_hh_emi!L12=0,0,1000000*RES_hh_emi!L12/RES_hh_num!L12)</f>
        <v>0</v>
      </c>
      <c r="M12" s="72">
        <f>IF(RES_hh_emi!M12=0,0,1000000*RES_hh_emi!M12/RES_hh_num!M12)</f>
        <v>0</v>
      </c>
      <c r="N12" s="72">
        <f>IF(RES_hh_emi!N12=0,0,1000000*RES_hh_emi!N12/RES_hh_num!N12)</f>
        <v>0</v>
      </c>
      <c r="O12" s="72">
        <f>IF(RES_hh_emi!O12=0,0,1000000*RES_hh_emi!O12/RES_hh_num!O12)</f>
        <v>0</v>
      </c>
      <c r="P12" s="72">
        <f>IF(RES_hh_emi!P12=0,0,1000000*RES_hh_emi!P12/RES_hh_num!P12)</f>
        <v>0</v>
      </c>
      <c r="Q12" s="72">
        <f>IF(RES_hh_emi!Q12=0,0,1000000*RES_hh_emi!Q12/RES_hh_num!Q12)</f>
        <v>0</v>
      </c>
      <c r="R12" s="72">
        <f>IF(RES_hh_emi!R12=0,0,1000000*RES_hh_emi!R12/RES_hh_num!R12)</f>
        <v>0</v>
      </c>
      <c r="S12" s="72">
        <f>IF(RES_hh_emi!S12=0,0,1000000*RES_hh_emi!S12/RES_hh_num!S12)</f>
        <v>0</v>
      </c>
      <c r="T12" s="72">
        <f>IF(RES_hh_emi!T12=0,0,1000000*RES_hh_emi!T12/RES_hh_num!T12)</f>
        <v>0</v>
      </c>
      <c r="U12" s="72">
        <f>IF(RES_hh_emi!U12=0,0,1000000*RES_hh_emi!U12/RES_hh_num!U12)</f>
        <v>0</v>
      </c>
      <c r="V12" s="72">
        <f>IF(RES_hh_emi!V12=0,0,1000000*RES_hh_emi!V12/RES_hh_num!V12)</f>
        <v>0</v>
      </c>
      <c r="W12" s="72">
        <f>IF(RES_hh_emi!W12=0,0,1000000*RES_hh_emi!W12/RES_hh_num!W12)</f>
        <v>0</v>
      </c>
      <c r="X12" s="72">
        <f>IF(RES_hh_emi!X12=0,0,1000000*RES_hh_emi!X12/RES_hh_num!X12)</f>
        <v>0</v>
      </c>
      <c r="Y12" s="72">
        <f>IF(RES_hh_emi!Y12=0,0,1000000*RES_hh_emi!Y12/RES_hh_num!Y12)</f>
        <v>0</v>
      </c>
      <c r="DA12" s="89" t="s">
        <v>532</v>
      </c>
    </row>
    <row r="13" spans="1:105" ht="12" customHeight="1" x14ac:dyDescent="0.25">
      <c r="A13" s="73" t="s">
        <v>94</v>
      </c>
      <c r="B13" s="74">
        <f>IF(RES_hh_emi!B13=0,0,1000000*RES_hh_emi!B13/RES_hh_num!B13)</f>
        <v>0</v>
      </c>
      <c r="C13" s="74">
        <f>IF(RES_hh_emi!C13=0,0,1000000*RES_hh_emi!C13/RES_hh_num!C13)</f>
        <v>0</v>
      </c>
      <c r="D13" s="74">
        <f>IF(RES_hh_emi!D13=0,0,1000000*RES_hh_emi!D13/RES_hh_num!D13)</f>
        <v>0</v>
      </c>
      <c r="E13" s="74">
        <f>IF(RES_hh_emi!E13=0,0,1000000*RES_hh_emi!E13/RES_hh_num!E13)</f>
        <v>0</v>
      </c>
      <c r="F13" s="74">
        <f>IF(RES_hh_emi!F13=0,0,1000000*RES_hh_emi!F13/RES_hh_num!F13)</f>
        <v>0</v>
      </c>
      <c r="G13" s="74">
        <f>IF(RES_hh_emi!G13=0,0,1000000*RES_hh_emi!G13/RES_hh_num!G13)</f>
        <v>0</v>
      </c>
      <c r="H13" s="74">
        <f>IF(RES_hh_emi!H13=0,0,1000000*RES_hh_emi!H13/RES_hh_num!H13)</f>
        <v>0</v>
      </c>
      <c r="I13" s="74">
        <f>IF(RES_hh_emi!I13=0,0,1000000*RES_hh_emi!I13/RES_hh_num!I13)</f>
        <v>0</v>
      </c>
      <c r="J13" s="74">
        <f>IF(RES_hh_emi!J13=0,0,1000000*RES_hh_emi!J13/RES_hh_num!J13)</f>
        <v>0</v>
      </c>
      <c r="K13" s="74">
        <f>IF(RES_hh_emi!K13=0,0,1000000*RES_hh_emi!K13/RES_hh_num!K13)</f>
        <v>0</v>
      </c>
      <c r="L13" s="74">
        <f>IF(RES_hh_emi!L13=0,0,1000000*RES_hh_emi!L13/RES_hh_num!L13)</f>
        <v>0</v>
      </c>
      <c r="M13" s="74">
        <f>IF(RES_hh_emi!M13=0,0,1000000*RES_hh_emi!M13/RES_hh_num!M13)</f>
        <v>0</v>
      </c>
      <c r="N13" s="74">
        <f>IF(RES_hh_emi!N13=0,0,1000000*RES_hh_emi!N13/RES_hh_num!N13)</f>
        <v>0</v>
      </c>
      <c r="O13" s="74">
        <f>IF(RES_hh_emi!O13=0,0,1000000*RES_hh_emi!O13/RES_hh_num!O13)</f>
        <v>0</v>
      </c>
      <c r="P13" s="74">
        <f>IF(RES_hh_emi!P13=0,0,1000000*RES_hh_emi!P13/RES_hh_num!P13)</f>
        <v>0</v>
      </c>
      <c r="Q13" s="74">
        <f>IF(RES_hh_emi!Q13=0,0,1000000*RES_hh_emi!Q13/RES_hh_num!Q13)</f>
        <v>0</v>
      </c>
      <c r="R13" s="74">
        <f>IF(RES_hh_emi!R13=0,0,1000000*RES_hh_emi!R13/RES_hh_num!R13)</f>
        <v>0</v>
      </c>
      <c r="S13" s="74">
        <f>IF(RES_hh_emi!S13=0,0,1000000*RES_hh_emi!S13/RES_hh_num!S13)</f>
        <v>0</v>
      </c>
      <c r="T13" s="74">
        <f>IF(RES_hh_emi!T13=0,0,1000000*RES_hh_emi!T13/RES_hh_num!T13)</f>
        <v>0</v>
      </c>
      <c r="U13" s="74">
        <f>IF(RES_hh_emi!U13=0,0,1000000*RES_hh_emi!U13/RES_hh_num!U13)</f>
        <v>0</v>
      </c>
      <c r="V13" s="74">
        <f>IF(RES_hh_emi!V13=0,0,1000000*RES_hh_emi!V13/RES_hh_num!V13)</f>
        <v>0</v>
      </c>
      <c r="W13" s="74">
        <f>IF(RES_hh_emi!W13=0,0,1000000*RES_hh_emi!W13/RES_hh_num!W13)</f>
        <v>0</v>
      </c>
      <c r="X13" s="74">
        <f>IF(RES_hh_emi!X13=0,0,1000000*RES_hh_emi!X13/RES_hh_num!X13)</f>
        <v>0</v>
      </c>
      <c r="Y13" s="74">
        <f>IF(RES_hh_emi!Y13=0,0,1000000*RES_hh_emi!Y13/RES_hh_num!Y13)</f>
        <v>0</v>
      </c>
      <c r="DA13" s="90" t="s">
        <v>533</v>
      </c>
    </row>
    <row r="14" spans="1:105" ht="12" customHeight="1" x14ac:dyDescent="0.25">
      <c r="A14" s="75" t="s">
        <v>97</v>
      </c>
      <c r="B14" s="76">
        <f>IF(RES_hh_emi!B14=0,0,1000000*RES_hh_emi!B14/RES_hh_num!B14)</f>
        <v>0</v>
      </c>
      <c r="C14" s="76">
        <f>IF(RES_hh_emi!C14=0,0,1000000*RES_hh_emi!C14/RES_hh_num!C14)</f>
        <v>0</v>
      </c>
      <c r="D14" s="76">
        <f>IF(RES_hh_emi!D14=0,0,1000000*RES_hh_emi!D14/RES_hh_num!D14)</f>
        <v>0</v>
      </c>
      <c r="E14" s="76">
        <f>IF(RES_hh_emi!E14=0,0,1000000*RES_hh_emi!E14/RES_hh_num!E14)</f>
        <v>0</v>
      </c>
      <c r="F14" s="76">
        <f>IF(RES_hh_emi!F14=0,0,1000000*RES_hh_emi!F14/RES_hh_num!F14)</f>
        <v>0</v>
      </c>
      <c r="G14" s="76">
        <f>IF(RES_hh_emi!G14=0,0,1000000*RES_hh_emi!G14/RES_hh_num!G14)</f>
        <v>0</v>
      </c>
      <c r="H14" s="76">
        <f>IF(RES_hh_emi!H14=0,0,1000000*RES_hh_emi!H14/RES_hh_num!H14)</f>
        <v>0</v>
      </c>
      <c r="I14" s="76">
        <f>IF(RES_hh_emi!I14=0,0,1000000*RES_hh_emi!I14/RES_hh_num!I14)</f>
        <v>0</v>
      </c>
      <c r="J14" s="76">
        <f>IF(RES_hh_emi!J14=0,0,1000000*RES_hh_emi!J14/RES_hh_num!J14)</f>
        <v>0</v>
      </c>
      <c r="K14" s="76">
        <f>IF(RES_hh_emi!K14=0,0,1000000*RES_hh_emi!K14/RES_hh_num!K14)</f>
        <v>0</v>
      </c>
      <c r="L14" s="76">
        <f>IF(RES_hh_emi!L14=0,0,1000000*RES_hh_emi!L14/RES_hh_num!L14)</f>
        <v>0</v>
      </c>
      <c r="M14" s="76">
        <f>IF(RES_hh_emi!M14=0,0,1000000*RES_hh_emi!M14/RES_hh_num!M14)</f>
        <v>0</v>
      </c>
      <c r="N14" s="76">
        <f>IF(RES_hh_emi!N14=0,0,1000000*RES_hh_emi!N14/RES_hh_num!N14)</f>
        <v>0</v>
      </c>
      <c r="O14" s="76">
        <f>IF(RES_hh_emi!O14=0,0,1000000*RES_hh_emi!O14/RES_hh_num!O14)</f>
        <v>0</v>
      </c>
      <c r="P14" s="76">
        <f>IF(RES_hh_emi!P14=0,0,1000000*RES_hh_emi!P14/RES_hh_num!P14)</f>
        <v>0</v>
      </c>
      <c r="Q14" s="76">
        <f>IF(RES_hh_emi!Q14=0,0,1000000*RES_hh_emi!Q14/RES_hh_num!Q14)</f>
        <v>0</v>
      </c>
      <c r="R14" s="76">
        <f>IF(RES_hh_emi!R14=0,0,1000000*RES_hh_emi!R14/RES_hh_num!R14)</f>
        <v>0</v>
      </c>
      <c r="S14" s="76">
        <f>IF(RES_hh_emi!S14=0,0,1000000*RES_hh_emi!S14/RES_hh_num!S14)</f>
        <v>0</v>
      </c>
      <c r="T14" s="76">
        <f>IF(RES_hh_emi!T14=0,0,1000000*RES_hh_emi!T14/RES_hh_num!T14)</f>
        <v>0</v>
      </c>
      <c r="U14" s="76">
        <f>IF(RES_hh_emi!U14=0,0,1000000*RES_hh_emi!U14/RES_hh_num!U14)</f>
        <v>0</v>
      </c>
      <c r="V14" s="76">
        <f>IF(RES_hh_emi!V14=0,0,1000000*RES_hh_emi!V14/RES_hh_num!V14)</f>
        <v>0</v>
      </c>
      <c r="W14" s="76">
        <f>IF(RES_hh_emi!W14=0,0,1000000*RES_hh_emi!W14/RES_hh_num!W14)</f>
        <v>0</v>
      </c>
      <c r="X14" s="76">
        <f>IF(RES_hh_emi!X14=0,0,1000000*RES_hh_emi!X14/RES_hh_num!X14)</f>
        <v>0</v>
      </c>
      <c r="Y14" s="76">
        <f>IF(RES_hh_emi!Y14=0,0,1000000*RES_hh_emi!Y14/RES_hh_num!Y14)</f>
        <v>0</v>
      </c>
      <c r="DA14" s="91" t="s">
        <v>534</v>
      </c>
    </row>
    <row r="15" spans="1:105" ht="12.95" customHeight="1" x14ac:dyDescent="0.25">
      <c r="A15" s="68" t="s">
        <v>92</v>
      </c>
      <c r="B15" s="69">
        <f t="shared" ref="B15:Y15" si="0">B16</f>
        <v>0</v>
      </c>
      <c r="C15" s="69">
        <f t="shared" si="0"/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X15" s="69">
        <f t="shared" si="0"/>
        <v>0</v>
      </c>
      <c r="Y15" s="69">
        <f t="shared" si="0"/>
        <v>0</v>
      </c>
      <c r="DA15" s="88" t="s">
        <v>286</v>
      </c>
    </row>
    <row r="16" spans="1:105" ht="12" customHeight="1" x14ac:dyDescent="0.25">
      <c r="A16" s="28" t="s">
        <v>91</v>
      </c>
      <c r="B16" s="72">
        <f>IF(RES_hh_emi!B16=0,0,1000000*RES_hh_emi!B16/RES_hh_num!B$3)</f>
        <v>0</v>
      </c>
      <c r="C16" s="72">
        <f>IF(RES_hh_emi!C16=0,0,1000000*RES_hh_emi!C16/RES_hh_num!C$3)</f>
        <v>0</v>
      </c>
      <c r="D16" s="72">
        <f>IF(RES_hh_emi!D16=0,0,1000000*RES_hh_emi!D16/RES_hh_num!D$3)</f>
        <v>0</v>
      </c>
      <c r="E16" s="72">
        <f>IF(RES_hh_emi!E16=0,0,1000000*RES_hh_emi!E16/RES_hh_num!E$3)</f>
        <v>0</v>
      </c>
      <c r="F16" s="72">
        <f>IF(RES_hh_emi!F16=0,0,1000000*RES_hh_emi!F16/RES_hh_num!F$3)</f>
        <v>0</v>
      </c>
      <c r="G16" s="72">
        <f>IF(RES_hh_emi!G16=0,0,1000000*RES_hh_emi!G16/RES_hh_num!G$3)</f>
        <v>0</v>
      </c>
      <c r="H16" s="72">
        <f>IF(RES_hh_emi!H16=0,0,1000000*RES_hh_emi!H16/RES_hh_num!H$3)</f>
        <v>0</v>
      </c>
      <c r="I16" s="72">
        <f>IF(RES_hh_emi!I16=0,0,1000000*RES_hh_emi!I16/RES_hh_num!I$3)</f>
        <v>0</v>
      </c>
      <c r="J16" s="72">
        <f>IF(RES_hh_emi!J16=0,0,1000000*RES_hh_emi!J16/RES_hh_num!J$3)</f>
        <v>0</v>
      </c>
      <c r="K16" s="72">
        <f>IF(RES_hh_emi!K16=0,0,1000000*RES_hh_emi!K16/RES_hh_num!K$3)</f>
        <v>0</v>
      </c>
      <c r="L16" s="72">
        <f>IF(RES_hh_emi!L16=0,0,1000000*RES_hh_emi!L16/RES_hh_num!L$3)</f>
        <v>0</v>
      </c>
      <c r="M16" s="72">
        <f>IF(RES_hh_emi!M16=0,0,1000000*RES_hh_emi!M16/RES_hh_num!M$3)</f>
        <v>0</v>
      </c>
      <c r="N16" s="72">
        <f>IF(RES_hh_emi!N16=0,0,1000000*RES_hh_emi!N16/RES_hh_num!N$3)</f>
        <v>0</v>
      </c>
      <c r="O16" s="72">
        <f>IF(RES_hh_emi!O16=0,0,1000000*RES_hh_emi!O16/RES_hh_num!O$3)</f>
        <v>0</v>
      </c>
      <c r="P16" s="72">
        <f>IF(RES_hh_emi!P16=0,0,1000000*RES_hh_emi!P16/RES_hh_num!P$3)</f>
        <v>0</v>
      </c>
      <c r="Q16" s="72">
        <f>IF(RES_hh_emi!Q16=0,0,1000000*RES_hh_emi!Q16/RES_hh_num!Q$3)</f>
        <v>0</v>
      </c>
      <c r="R16" s="72">
        <f>IF(RES_hh_emi!R16=0,0,1000000*RES_hh_emi!R16/RES_hh_num!R$3)</f>
        <v>0</v>
      </c>
      <c r="S16" s="72">
        <f>IF(RES_hh_emi!S16=0,0,1000000*RES_hh_emi!S16/RES_hh_num!S$3)</f>
        <v>0</v>
      </c>
      <c r="T16" s="72">
        <f>IF(RES_hh_emi!T16=0,0,1000000*RES_hh_emi!T16/RES_hh_num!T$3)</f>
        <v>0</v>
      </c>
      <c r="U16" s="72">
        <f>IF(RES_hh_emi!U16=0,0,1000000*RES_hh_emi!U16/RES_hh_num!U$3)</f>
        <v>0</v>
      </c>
      <c r="V16" s="72">
        <f>IF(RES_hh_emi!V16=0,0,1000000*RES_hh_emi!V16/RES_hh_num!V$3)</f>
        <v>0</v>
      </c>
      <c r="W16" s="72">
        <f>IF(RES_hh_emi!W16=0,0,1000000*RES_hh_emi!W16/RES_hh_num!W$3)</f>
        <v>0</v>
      </c>
      <c r="X16" s="72">
        <f>IF(RES_hh_emi!X16=0,0,1000000*RES_hh_emi!X16/RES_hh_num!X$3)</f>
        <v>0</v>
      </c>
      <c r="Y16" s="72">
        <f>IF(RES_hh_emi!Y16=0,0,1000000*RES_hh_emi!Y16/RES_hh_num!Y$3)</f>
        <v>0</v>
      </c>
      <c r="DA16" s="89" t="s">
        <v>535</v>
      </c>
    </row>
    <row r="17" spans="1:105" ht="12.95" customHeight="1" x14ac:dyDescent="0.25">
      <c r="A17" s="68" t="s">
        <v>55</v>
      </c>
      <c r="B17" s="69">
        <f>IF(RES_hh_emi!B17=0,0,1000000*RES_hh_emi!B17/RES_hh_num!B17)</f>
        <v>218.97402865412278</v>
      </c>
      <c r="C17" s="69">
        <f>IF(RES_hh_emi!C17=0,0,1000000*RES_hh_emi!C17/RES_hh_num!C17)</f>
        <v>218.12324697423912</v>
      </c>
      <c r="D17" s="69">
        <f>IF(RES_hh_emi!D17=0,0,1000000*RES_hh_emi!D17/RES_hh_num!D17)</f>
        <v>215.46623095613904</v>
      </c>
      <c r="E17" s="69">
        <f>IF(RES_hh_emi!E17=0,0,1000000*RES_hh_emi!E17/RES_hh_num!E17)</f>
        <v>220.17749926870215</v>
      </c>
      <c r="F17" s="69">
        <f>IF(RES_hh_emi!F17=0,0,1000000*RES_hh_emi!F17/RES_hh_num!F17)</f>
        <v>267.21161700941917</v>
      </c>
      <c r="G17" s="69">
        <f>IF(RES_hh_emi!G17=0,0,1000000*RES_hh_emi!G17/RES_hh_num!G17)</f>
        <v>279.09327118463023</v>
      </c>
      <c r="H17" s="69">
        <f>IF(RES_hh_emi!H17=0,0,1000000*RES_hh_emi!H17/RES_hh_num!H17)</f>
        <v>294.37063161788484</v>
      </c>
      <c r="I17" s="69">
        <f>IF(RES_hh_emi!I17=0,0,1000000*RES_hh_emi!I17/RES_hh_num!I17)</f>
        <v>284.05801537096323</v>
      </c>
      <c r="J17" s="69">
        <f>IF(RES_hh_emi!J17=0,0,1000000*RES_hh_emi!J17/RES_hh_num!J17)</f>
        <v>318.87734108299719</v>
      </c>
      <c r="K17" s="69">
        <f>IF(RES_hh_emi!K17=0,0,1000000*RES_hh_emi!K17/RES_hh_num!K17)</f>
        <v>327.8035697432926</v>
      </c>
      <c r="L17" s="69">
        <f>IF(RES_hh_emi!L17=0,0,1000000*RES_hh_emi!L17/RES_hh_num!L17)</f>
        <v>320.91863808336501</v>
      </c>
      <c r="M17" s="69">
        <f>IF(RES_hh_emi!M17=0,0,1000000*RES_hh_emi!M17/RES_hh_num!M17)</f>
        <v>309.03647912063502</v>
      </c>
      <c r="N17" s="69">
        <f>IF(RES_hh_emi!N17=0,0,1000000*RES_hh_emi!N17/RES_hh_num!N17)</f>
        <v>320.26093917594659</v>
      </c>
      <c r="O17" s="69">
        <f>IF(RES_hh_emi!O17=0,0,1000000*RES_hh_emi!O17/RES_hh_num!O17)</f>
        <v>312.61913413507699</v>
      </c>
      <c r="P17" s="69">
        <f>IF(RES_hh_emi!P17=0,0,1000000*RES_hh_emi!P17/RES_hh_num!P17)</f>
        <v>322.26169102753789</v>
      </c>
      <c r="Q17" s="69">
        <f>IF(RES_hh_emi!Q17=0,0,1000000*RES_hh_emi!Q17/RES_hh_num!Q17)</f>
        <v>315.70295050892179</v>
      </c>
      <c r="R17" s="69">
        <f>IF(RES_hh_emi!R17=0,0,1000000*RES_hh_emi!R17/RES_hh_num!R17)</f>
        <v>318.38858381736412</v>
      </c>
      <c r="S17" s="69">
        <f>IF(RES_hh_emi!S17=0,0,1000000*RES_hh_emi!S17/RES_hh_num!S17)</f>
        <v>306.67943399363361</v>
      </c>
      <c r="T17" s="69">
        <f>IF(RES_hh_emi!T17=0,0,1000000*RES_hh_emi!T17/RES_hh_num!T17)</f>
        <v>300.74561900484048</v>
      </c>
      <c r="U17" s="69">
        <f>IF(RES_hh_emi!U17=0,0,1000000*RES_hh_emi!U17/RES_hh_num!U17)</f>
        <v>305.94775253768842</v>
      </c>
      <c r="V17" s="69">
        <f>IF(RES_hh_emi!V17=0,0,1000000*RES_hh_emi!V17/RES_hh_num!V17)</f>
        <v>253.71483691359464</v>
      </c>
      <c r="W17" s="69">
        <f>IF(RES_hh_emi!W17=0,0,1000000*RES_hh_emi!W17/RES_hh_num!W17)</f>
        <v>257.56716928336238</v>
      </c>
      <c r="X17" s="69">
        <f>IF(RES_hh_emi!X17=0,0,1000000*RES_hh_emi!X17/RES_hh_num!X17)</f>
        <v>198.34764222345788</v>
      </c>
      <c r="Y17" s="69">
        <f>IF(RES_hh_emi!Y17=0,0,1000000*RES_hh_emi!Y17/RES_hh_num!Y17)</f>
        <v>184.98319973358869</v>
      </c>
      <c r="DA17" s="88" t="s">
        <v>287</v>
      </c>
    </row>
    <row r="18" spans="1:105" ht="12" customHeight="1" x14ac:dyDescent="0.25">
      <c r="A18" s="28" t="s">
        <v>51</v>
      </c>
      <c r="B18" s="72">
        <f>IF(RES_hh_emi!B18=0,0,1000000*RES_hh_emi!B18/RES_hh_num!B18)</f>
        <v>699.79375755904482</v>
      </c>
      <c r="C18" s="72">
        <f>IF(RES_hh_emi!C18=0,0,1000000*RES_hh_emi!C18/RES_hh_num!C18)</f>
        <v>728.13233399588069</v>
      </c>
      <c r="D18" s="72">
        <f>IF(RES_hh_emi!D18=0,0,1000000*RES_hh_emi!D18/RES_hh_num!D18)</f>
        <v>779.27910403484816</v>
      </c>
      <c r="E18" s="72">
        <f>IF(RES_hh_emi!E18=0,0,1000000*RES_hh_emi!E18/RES_hh_num!E18)</f>
        <v>599.01321689857673</v>
      </c>
      <c r="F18" s="72">
        <f>IF(RES_hh_emi!F18=0,0,1000000*RES_hh_emi!F18/RES_hh_num!F18)</f>
        <v>850.17673679693689</v>
      </c>
      <c r="G18" s="72">
        <f>IF(RES_hh_emi!G18=0,0,1000000*RES_hh_emi!G18/RES_hh_num!G18)</f>
        <v>753.31168688877392</v>
      </c>
      <c r="H18" s="72">
        <f>IF(RES_hh_emi!H18=0,0,1000000*RES_hh_emi!H18/RES_hh_num!H18)</f>
        <v>806.52782210972612</v>
      </c>
      <c r="I18" s="72">
        <f>IF(RES_hh_emi!I18=0,0,1000000*RES_hh_emi!I18/RES_hh_num!I18)</f>
        <v>638.08155833996364</v>
      </c>
      <c r="J18" s="72">
        <f>IF(RES_hh_emi!J18=0,0,1000000*RES_hh_emi!J18/RES_hh_num!J18)</f>
        <v>834.83146762634112</v>
      </c>
      <c r="K18" s="72">
        <f>IF(RES_hh_emi!K18=0,0,1000000*RES_hh_emi!K18/RES_hh_num!K18)</f>
        <v>1617.3734333558562</v>
      </c>
      <c r="L18" s="72">
        <f>IF(RES_hh_emi!L18=0,0,1000000*RES_hh_emi!L18/RES_hh_num!L18)</f>
        <v>827.35871604294664</v>
      </c>
      <c r="M18" s="72">
        <f>IF(RES_hh_emi!M18=0,0,1000000*RES_hh_emi!M18/RES_hh_num!M18)</f>
        <v>788.91431068316547</v>
      </c>
      <c r="N18" s="72">
        <f>IF(RES_hh_emi!N18=0,0,1000000*RES_hh_emi!N18/RES_hh_num!N18)</f>
        <v>776.69645088970924</v>
      </c>
      <c r="O18" s="72">
        <f>IF(RES_hh_emi!O18=0,0,1000000*RES_hh_emi!O18/RES_hh_num!O18)</f>
        <v>773.59342116753123</v>
      </c>
      <c r="P18" s="72">
        <f>IF(RES_hh_emi!P18=0,0,1000000*RES_hh_emi!P18/RES_hh_num!P18)</f>
        <v>787.37166505853736</v>
      </c>
      <c r="Q18" s="72">
        <f>IF(RES_hh_emi!Q18=0,0,1000000*RES_hh_emi!Q18/RES_hh_num!Q18)</f>
        <v>787.39725947357215</v>
      </c>
      <c r="R18" s="72">
        <f>IF(RES_hh_emi!R18=0,0,1000000*RES_hh_emi!R18/RES_hh_num!R18)</f>
        <v>793.22806536167707</v>
      </c>
      <c r="S18" s="72">
        <f>IF(RES_hh_emi!S18=0,0,1000000*RES_hh_emi!S18/RES_hh_num!S18)</f>
        <v>796.97904986504614</v>
      </c>
      <c r="T18" s="72">
        <f>IF(RES_hh_emi!T18=0,0,1000000*RES_hh_emi!T18/RES_hh_num!T18)</f>
        <v>777.75676905893852</v>
      </c>
      <c r="U18" s="72">
        <f>IF(RES_hh_emi!U18=0,0,1000000*RES_hh_emi!U18/RES_hh_num!U18)</f>
        <v>745.85621530843412</v>
      </c>
      <c r="V18" s="72">
        <f>IF(RES_hh_emi!V18=0,0,1000000*RES_hh_emi!V18/RES_hh_num!V18)</f>
        <v>735.42220446253384</v>
      </c>
      <c r="W18" s="72">
        <f>IF(RES_hh_emi!W18=0,0,1000000*RES_hh_emi!W18/RES_hh_num!W18)</f>
        <v>863.25444513076638</v>
      </c>
      <c r="X18" s="72">
        <f>IF(RES_hh_emi!X18=0,0,1000000*RES_hh_emi!X18/RES_hh_num!X18)</f>
        <v>352.0333185263093</v>
      </c>
      <c r="Y18" s="72">
        <f>IF(RES_hh_emi!Y18=0,0,1000000*RES_hh_emi!Y18/RES_hh_num!Y18)</f>
        <v>475.57893239890001</v>
      </c>
      <c r="DA18" s="89" t="s">
        <v>536</v>
      </c>
    </row>
    <row r="19" spans="1:105" s="2" customFormat="1" ht="12" customHeight="1" x14ac:dyDescent="0.25">
      <c r="A19" s="28" t="s">
        <v>74</v>
      </c>
      <c r="B19" s="72">
        <f>IF(RES_hh_emi!B19=0,0,1000000*RES_hh_emi!B19/RES_hh_num!B19)</f>
        <v>485.20219721235907</v>
      </c>
      <c r="C19" s="72">
        <f>IF(RES_hh_emi!C19=0,0,1000000*RES_hh_emi!C19/RES_hh_num!C19)</f>
        <v>465.65041193763034</v>
      </c>
      <c r="D19" s="72">
        <f>IF(RES_hh_emi!D19=0,0,1000000*RES_hh_emi!D19/RES_hh_num!D19)</f>
        <v>465.68416652526599</v>
      </c>
      <c r="E19" s="72">
        <f>IF(RES_hh_emi!E19=0,0,1000000*RES_hh_emi!E19/RES_hh_num!E19)</f>
        <v>457.65439618297086</v>
      </c>
      <c r="F19" s="72">
        <f>IF(RES_hh_emi!F19=0,0,1000000*RES_hh_emi!F19/RES_hh_num!F19)</f>
        <v>488.02767470138775</v>
      </c>
      <c r="G19" s="72">
        <f>IF(RES_hh_emi!G19=0,0,1000000*RES_hh_emi!G19/RES_hh_num!G19)</f>
        <v>502.75676763467993</v>
      </c>
      <c r="H19" s="72">
        <f>IF(RES_hh_emi!H19=0,0,1000000*RES_hh_emi!H19/RES_hh_num!H19)</f>
        <v>536.58991851945541</v>
      </c>
      <c r="I19" s="72">
        <f>IF(RES_hh_emi!I19=0,0,1000000*RES_hh_emi!I19/RES_hh_num!I19)</f>
        <v>538.48324738840176</v>
      </c>
      <c r="J19" s="72">
        <f>IF(RES_hh_emi!J19=0,0,1000000*RES_hh_emi!J19/RES_hh_num!J19)</f>
        <v>503.60256706013848</v>
      </c>
      <c r="K19" s="72">
        <f>IF(RES_hh_emi!K19=0,0,1000000*RES_hh_emi!K19/RES_hh_num!K19)</f>
        <v>544.04096677715006</v>
      </c>
      <c r="L19" s="72">
        <f>IF(RES_hh_emi!L19=0,0,1000000*RES_hh_emi!L19/RES_hh_num!L19)</f>
        <v>534.46984597708843</v>
      </c>
      <c r="M19" s="72">
        <f>IF(RES_hh_emi!M19=0,0,1000000*RES_hh_emi!M19/RES_hh_num!M19)</f>
        <v>525.55257323458898</v>
      </c>
      <c r="N19" s="72">
        <f>IF(RES_hh_emi!N19=0,0,1000000*RES_hh_emi!N19/RES_hh_num!N19)</f>
        <v>523.4990410593698</v>
      </c>
      <c r="O19" s="72">
        <f>IF(RES_hh_emi!O19=0,0,1000000*RES_hh_emi!O19/RES_hh_num!O19)</f>
        <v>513.90763022591784</v>
      </c>
      <c r="P19" s="72">
        <f>IF(RES_hh_emi!P19=0,0,1000000*RES_hh_emi!P19/RES_hh_num!P19)</f>
        <v>549.59235347526283</v>
      </c>
      <c r="Q19" s="72">
        <f>IF(RES_hh_emi!Q19=0,0,1000000*RES_hh_emi!Q19/RES_hh_num!Q19)</f>
        <v>496.36582984094804</v>
      </c>
      <c r="R19" s="72">
        <f>IF(RES_hh_emi!R19=0,0,1000000*RES_hh_emi!R19/RES_hh_num!R19)</f>
        <v>533.25153095940118</v>
      </c>
      <c r="S19" s="72">
        <f>IF(RES_hh_emi!S19=0,0,1000000*RES_hh_emi!S19/RES_hh_num!S19)</f>
        <v>503.25242272539509</v>
      </c>
      <c r="T19" s="72">
        <f>IF(RES_hh_emi!T19=0,0,1000000*RES_hh_emi!T19/RES_hh_num!T19)</f>
        <v>469.24791279345226</v>
      </c>
      <c r="U19" s="72">
        <f>IF(RES_hh_emi!U19=0,0,1000000*RES_hh_emi!U19/RES_hh_num!U19)</f>
        <v>454.91732622835252</v>
      </c>
      <c r="V19" s="72">
        <f>IF(RES_hh_emi!V19=0,0,1000000*RES_hh_emi!V19/RES_hh_num!V19)</f>
        <v>383.07312790709653</v>
      </c>
      <c r="W19" s="72">
        <f>IF(RES_hh_emi!W19=0,0,1000000*RES_hh_emi!W19/RES_hh_num!W19)</f>
        <v>341.09747757389988</v>
      </c>
      <c r="X19" s="72">
        <f>IF(RES_hh_emi!X19=0,0,1000000*RES_hh_emi!X19/RES_hh_num!X19)</f>
        <v>315.98089095455197</v>
      </c>
      <c r="Y19" s="72">
        <f>IF(RES_hh_emi!Y19=0,0,1000000*RES_hh_emi!Y19/RES_hh_num!Y19)</f>
        <v>287.48625218914231</v>
      </c>
      <c r="DA19" s="89" t="s">
        <v>537</v>
      </c>
    </row>
    <row r="20" spans="1:105" ht="12" customHeight="1" x14ac:dyDescent="0.25">
      <c r="A20" s="28" t="s">
        <v>200</v>
      </c>
      <c r="B20" s="72">
        <f>IF(RES_hh_emi!B20=0,0,1000000*RES_hh_emi!B20/RES_hh_num!B20)</f>
        <v>634.89395881532585</v>
      </c>
      <c r="C20" s="72">
        <f>IF(RES_hh_emi!C20=0,0,1000000*RES_hh_emi!C20/RES_hh_num!C20)</f>
        <v>614.77745204402152</v>
      </c>
      <c r="D20" s="72">
        <f>IF(RES_hh_emi!D20=0,0,1000000*RES_hh_emi!D20/RES_hh_num!D20)</f>
        <v>567.48260958873891</v>
      </c>
      <c r="E20" s="72">
        <f>IF(RES_hh_emi!E20=0,0,1000000*RES_hh_emi!E20/RES_hh_num!E20)</f>
        <v>586.69847906404152</v>
      </c>
      <c r="F20" s="72">
        <f>IF(RES_hh_emi!F20=0,0,1000000*RES_hh_emi!F20/RES_hh_num!F20)</f>
        <v>680.2897654621936</v>
      </c>
      <c r="G20" s="72">
        <f>IF(RES_hh_emi!G20=0,0,1000000*RES_hh_emi!G20/RES_hh_num!G20)</f>
        <v>706.1693731365466</v>
      </c>
      <c r="H20" s="72">
        <f>IF(RES_hh_emi!H20=0,0,1000000*RES_hh_emi!H20/RES_hh_num!H20)</f>
        <v>693.91228724599273</v>
      </c>
      <c r="I20" s="72">
        <f>IF(RES_hh_emi!I20=0,0,1000000*RES_hh_emi!I20/RES_hh_num!I20)</f>
        <v>639.79242604683225</v>
      </c>
      <c r="J20" s="72">
        <f>IF(RES_hh_emi!J20=0,0,1000000*RES_hh_emi!J20/RES_hh_num!J20)</f>
        <v>738.67430130174148</v>
      </c>
      <c r="K20" s="72">
        <f>IF(RES_hh_emi!K20=0,0,1000000*RES_hh_emi!K20/RES_hh_num!K20)</f>
        <v>698.06525816292844</v>
      </c>
      <c r="L20" s="72">
        <f>IF(RES_hh_emi!L20=0,0,1000000*RES_hh_emi!L20/RES_hh_num!L20)</f>
        <v>671.2459494401744</v>
      </c>
      <c r="M20" s="72">
        <f>IF(RES_hh_emi!M20=0,0,1000000*RES_hh_emi!M20/RES_hh_num!M20)</f>
        <v>704.46827880359922</v>
      </c>
      <c r="N20" s="72">
        <f>IF(RES_hh_emi!N20=0,0,1000000*RES_hh_emi!N20/RES_hh_num!N20)</f>
        <v>676.65391534273215</v>
      </c>
      <c r="O20" s="72">
        <f>IF(RES_hh_emi!O20=0,0,1000000*RES_hh_emi!O20/RES_hh_num!O20)</f>
        <v>657.22655450923151</v>
      </c>
      <c r="P20" s="72">
        <f>IF(RES_hh_emi!P20=0,0,1000000*RES_hh_emi!P20/RES_hh_num!P20)</f>
        <v>700.45941683554781</v>
      </c>
      <c r="Q20" s="72">
        <f>IF(RES_hh_emi!Q20=0,0,1000000*RES_hh_emi!Q20/RES_hh_num!Q20)</f>
        <v>722.25989666681141</v>
      </c>
      <c r="R20" s="72">
        <f>IF(RES_hh_emi!R20=0,0,1000000*RES_hh_emi!R20/RES_hh_num!R20)</f>
        <v>665.20158333208497</v>
      </c>
      <c r="S20" s="72">
        <f>IF(RES_hh_emi!S20=0,0,1000000*RES_hh_emi!S20/RES_hh_num!S20)</f>
        <v>644.68729669745426</v>
      </c>
      <c r="T20" s="72">
        <f>IF(RES_hh_emi!T20=0,0,1000000*RES_hh_emi!T20/RES_hh_num!T20)</f>
        <v>631.45891079908347</v>
      </c>
      <c r="U20" s="72">
        <f>IF(RES_hh_emi!U20=0,0,1000000*RES_hh_emi!U20/RES_hh_num!U20)</f>
        <v>607.85131724410292</v>
      </c>
      <c r="V20" s="72">
        <f>IF(RES_hh_emi!V20=0,0,1000000*RES_hh_emi!V20/RES_hh_num!V20)</f>
        <v>541.04599181117328</v>
      </c>
      <c r="W20" s="72">
        <f>IF(RES_hh_emi!W20=0,0,1000000*RES_hh_emi!W20/RES_hh_num!W20)</f>
        <v>503.81196911487814</v>
      </c>
      <c r="X20" s="72">
        <f>IF(RES_hh_emi!X20=0,0,1000000*RES_hh_emi!X20/RES_hh_num!X20)</f>
        <v>450.51092540231775</v>
      </c>
      <c r="Y20" s="72">
        <f>IF(RES_hh_emi!Y20=0,0,1000000*RES_hh_emi!Y20/RES_hh_num!Y20)</f>
        <v>403.16659980543386</v>
      </c>
      <c r="DA20" s="89" t="s">
        <v>538</v>
      </c>
    </row>
    <row r="21" spans="1:105" ht="12" customHeight="1" x14ac:dyDescent="0.25">
      <c r="A21" s="28" t="s">
        <v>189</v>
      </c>
      <c r="B21" s="72">
        <f>IF(RES_hh_emi!B21=0,0,1000000*RES_hh_emi!B21/RES_hh_num!B21)</f>
        <v>454.25212471727264</v>
      </c>
      <c r="C21" s="72">
        <f>IF(RES_hh_emi!C21=0,0,1000000*RES_hh_emi!C21/RES_hh_num!C21)</f>
        <v>449.33413729211401</v>
      </c>
      <c r="D21" s="72">
        <f>IF(RES_hh_emi!D21=0,0,1000000*RES_hh_emi!D21/RES_hh_num!D21)</f>
        <v>437.81747519234375</v>
      </c>
      <c r="E21" s="72">
        <f>IF(RES_hh_emi!E21=0,0,1000000*RES_hh_emi!E21/RES_hh_num!E21)</f>
        <v>418.89406590502983</v>
      </c>
      <c r="F21" s="72">
        <f>IF(RES_hh_emi!F21=0,0,1000000*RES_hh_emi!F21/RES_hh_num!F21)</f>
        <v>477.68115312107221</v>
      </c>
      <c r="G21" s="72">
        <f>IF(RES_hh_emi!G21=0,0,1000000*RES_hh_emi!G21/RES_hh_num!G21)</f>
        <v>471.9515619926986</v>
      </c>
      <c r="H21" s="72">
        <f>IF(RES_hh_emi!H21=0,0,1000000*RES_hh_emi!H21/RES_hh_num!H21)</f>
        <v>484.31625926213508</v>
      </c>
      <c r="I21" s="72">
        <f>IF(RES_hh_emi!I21=0,0,1000000*RES_hh_emi!I21/RES_hh_num!I21)</f>
        <v>452.8281242986294</v>
      </c>
      <c r="J21" s="72">
        <f>IF(RES_hh_emi!J21=0,0,1000000*RES_hh_emi!J21/RES_hh_num!J21)</f>
        <v>465.64557803993722</v>
      </c>
      <c r="K21" s="72">
        <f>IF(RES_hh_emi!K21=0,0,1000000*RES_hh_emi!K21/RES_hh_num!K21)</f>
        <v>472.32331640099085</v>
      </c>
      <c r="L21" s="72">
        <f>IF(RES_hh_emi!L21=0,0,1000000*RES_hh_emi!L21/RES_hh_num!L21)</f>
        <v>451.73336069702583</v>
      </c>
      <c r="M21" s="72">
        <f>IF(RES_hh_emi!M21=0,0,1000000*RES_hh_emi!M21/RES_hh_num!M21)</f>
        <v>411.02899103798637</v>
      </c>
      <c r="N21" s="72">
        <f>IF(RES_hh_emi!N21=0,0,1000000*RES_hh_emi!N21/RES_hh_num!N21)</f>
        <v>443.91164697907635</v>
      </c>
      <c r="O21" s="72">
        <f>IF(RES_hh_emi!O21=0,0,1000000*RES_hh_emi!O21/RES_hh_num!O21)</f>
        <v>437.29154960523306</v>
      </c>
      <c r="P21" s="72">
        <f>IF(RES_hh_emi!P21=0,0,1000000*RES_hh_emi!P21/RES_hh_num!P21)</f>
        <v>446.10870456517966</v>
      </c>
      <c r="Q21" s="72">
        <f>IF(RES_hh_emi!Q21=0,0,1000000*RES_hh_emi!Q21/RES_hh_num!Q21)</f>
        <v>432.9985505899046</v>
      </c>
      <c r="R21" s="72">
        <f>IF(RES_hh_emi!R21=0,0,1000000*RES_hh_emi!R21/RES_hh_num!R21)</f>
        <v>452.85884257006387</v>
      </c>
      <c r="S21" s="72">
        <f>IF(RES_hh_emi!S21=0,0,1000000*RES_hh_emi!S21/RES_hh_num!S21)</f>
        <v>437.24867655308503</v>
      </c>
      <c r="T21" s="72">
        <f>IF(RES_hh_emi!T21=0,0,1000000*RES_hh_emi!T21/RES_hh_num!T21)</f>
        <v>435.16978176194101</v>
      </c>
      <c r="U21" s="72">
        <f>IF(RES_hh_emi!U21=0,0,1000000*RES_hh_emi!U21/RES_hh_num!U21)</f>
        <v>455.62163384157185</v>
      </c>
      <c r="V21" s="72">
        <f>IF(RES_hh_emi!V21=0,0,1000000*RES_hh_emi!V21/RES_hh_num!V21)</f>
        <v>373.43001652131755</v>
      </c>
      <c r="W21" s="72">
        <f>IF(RES_hh_emi!W21=0,0,1000000*RES_hh_emi!W21/RES_hh_num!W21)</f>
        <v>385.60834069657204</v>
      </c>
      <c r="X21" s="72">
        <f>IF(RES_hh_emi!X21=0,0,1000000*RES_hh_emi!X21/RES_hh_num!X21)</f>
        <v>270.92690157155806</v>
      </c>
      <c r="Y21" s="72">
        <f>IF(RES_hh_emi!Y21=0,0,1000000*RES_hh_emi!Y21/RES_hh_num!Y21)</f>
        <v>253.77180531292376</v>
      </c>
      <c r="DA21" s="89" t="s">
        <v>539</v>
      </c>
    </row>
    <row r="22" spans="1:105" ht="12" customHeight="1" x14ac:dyDescent="0.25">
      <c r="A22" s="28" t="s">
        <v>202</v>
      </c>
      <c r="B22" s="72">
        <f>IF(RES_hh_emi!B22=0,0,1000000*RES_hh_emi!B22/RES_hh_num!B22)</f>
        <v>0</v>
      </c>
      <c r="C22" s="72">
        <f>IF(RES_hh_emi!C22=0,0,1000000*RES_hh_emi!C22/RES_hh_num!C22)</f>
        <v>0</v>
      </c>
      <c r="D22" s="72">
        <f>IF(RES_hh_emi!D22=0,0,1000000*RES_hh_emi!D22/RES_hh_num!D22)</f>
        <v>0</v>
      </c>
      <c r="E22" s="72">
        <f>IF(RES_hh_emi!E22=0,0,1000000*RES_hh_emi!E22/RES_hh_num!E22)</f>
        <v>0</v>
      </c>
      <c r="F22" s="72">
        <f>IF(RES_hh_emi!F22=0,0,1000000*RES_hh_emi!F22/RES_hh_num!F22)</f>
        <v>0</v>
      </c>
      <c r="G22" s="72">
        <f>IF(RES_hh_emi!G22=0,0,1000000*RES_hh_emi!G22/RES_hh_num!G22)</f>
        <v>0</v>
      </c>
      <c r="H22" s="72">
        <f>IF(RES_hh_emi!H22=0,0,1000000*RES_hh_emi!H22/RES_hh_num!H22)</f>
        <v>0</v>
      </c>
      <c r="I22" s="72">
        <f>IF(RES_hh_emi!I22=0,0,1000000*RES_hh_emi!I22/RES_hh_num!I22)</f>
        <v>0</v>
      </c>
      <c r="J22" s="72">
        <f>IF(RES_hh_emi!J22=0,0,1000000*RES_hh_emi!J22/RES_hh_num!J22)</f>
        <v>0</v>
      </c>
      <c r="K22" s="72">
        <f>IF(RES_hh_emi!K22=0,0,1000000*RES_hh_emi!K22/RES_hh_num!K22)</f>
        <v>0</v>
      </c>
      <c r="L22" s="72">
        <f>IF(RES_hh_emi!L22=0,0,1000000*RES_hh_emi!L22/RES_hh_num!L22)</f>
        <v>0</v>
      </c>
      <c r="M22" s="72">
        <f>IF(RES_hh_emi!M22=0,0,1000000*RES_hh_emi!M22/RES_hh_num!M22)</f>
        <v>0</v>
      </c>
      <c r="N22" s="72">
        <f>IF(RES_hh_emi!N22=0,0,1000000*RES_hh_emi!N22/RES_hh_num!N22)</f>
        <v>0</v>
      </c>
      <c r="O22" s="72">
        <f>IF(RES_hh_emi!O22=0,0,1000000*RES_hh_emi!O22/RES_hh_num!O22)</f>
        <v>0</v>
      </c>
      <c r="P22" s="72">
        <f>IF(RES_hh_emi!P22=0,0,1000000*RES_hh_emi!P22/RES_hh_num!P22)</f>
        <v>0</v>
      </c>
      <c r="Q22" s="72">
        <f>IF(RES_hh_emi!Q22=0,0,1000000*RES_hh_emi!Q22/RES_hh_num!Q22)</f>
        <v>0</v>
      </c>
      <c r="R22" s="72">
        <f>IF(RES_hh_emi!R22=0,0,1000000*RES_hh_emi!R22/RES_hh_num!R22)</f>
        <v>0</v>
      </c>
      <c r="S22" s="72">
        <f>IF(RES_hh_emi!S22=0,0,1000000*RES_hh_emi!S22/RES_hh_num!S22)</f>
        <v>0</v>
      </c>
      <c r="T22" s="72">
        <f>IF(RES_hh_emi!T22=0,0,1000000*RES_hh_emi!T22/RES_hh_num!T22)</f>
        <v>0</v>
      </c>
      <c r="U22" s="72">
        <f>IF(RES_hh_emi!U22=0,0,1000000*RES_hh_emi!U22/RES_hh_num!U22)</f>
        <v>0</v>
      </c>
      <c r="V22" s="72">
        <f>IF(RES_hh_emi!V22=0,0,1000000*RES_hh_emi!V22/RES_hh_num!V22)</f>
        <v>0</v>
      </c>
      <c r="W22" s="72">
        <f>IF(RES_hh_emi!W22=0,0,1000000*RES_hh_emi!W22/RES_hh_num!W22)</f>
        <v>0</v>
      </c>
      <c r="X22" s="72">
        <f>IF(RES_hh_emi!X22=0,0,1000000*RES_hh_emi!X22/RES_hh_num!X22)</f>
        <v>0</v>
      </c>
      <c r="Y22" s="72">
        <f>IF(RES_hh_emi!Y22=0,0,1000000*RES_hh_emi!Y22/RES_hh_num!Y22)</f>
        <v>0</v>
      </c>
      <c r="DA22" s="89" t="s">
        <v>540</v>
      </c>
    </row>
    <row r="23" spans="1:105" ht="12" customHeight="1" x14ac:dyDescent="0.25">
      <c r="A23" s="28" t="s">
        <v>197</v>
      </c>
      <c r="B23" s="72">
        <f>IF(RES_hh_emi!B23=0,0,1000000*RES_hh_emi!B23/RES_hh_num!B23)</f>
        <v>0</v>
      </c>
      <c r="C23" s="72">
        <f>IF(RES_hh_emi!C23=0,0,1000000*RES_hh_emi!C23/RES_hh_num!C23)</f>
        <v>0</v>
      </c>
      <c r="D23" s="72">
        <f>IF(RES_hh_emi!D23=0,0,1000000*RES_hh_emi!D23/RES_hh_num!D23)</f>
        <v>0</v>
      </c>
      <c r="E23" s="72">
        <f>IF(RES_hh_emi!E23=0,0,1000000*RES_hh_emi!E23/RES_hh_num!E23)</f>
        <v>0</v>
      </c>
      <c r="F23" s="72">
        <f>IF(RES_hh_emi!F23=0,0,1000000*RES_hh_emi!F23/RES_hh_num!F23)</f>
        <v>0</v>
      </c>
      <c r="G23" s="72">
        <f>IF(RES_hh_emi!G23=0,0,1000000*RES_hh_emi!G23/RES_hh_num!G23)</f>
        <v>0</v>
      </c>
      <c r="H23" s="72">
        <f>IF(RES_hh_emi!H23=0,0,1000000*RES_hh_emi!H23/RES_hh_num!H23)</f>
        <v>0</v>
      </c>
      <c r="I23" s="72">
        <f>IF(RES_hh_emi!I23=0,0,1000000*RES_hh_emi!I23/RES_hh_num!I23)</f>
        <v>0</v>
      </c>
      <c r="J23" s="72">
        <f>IF(RES_hh_emi!J23=0,0,1000000*RES_hh_emi!J23/RES_hh_num!J23)</f>
        <v>0</v>
      </c>
      <c r="K23" s="72">
        <f>IF(RES_hh_emi!K23=0,0,1000000*RES_hh_emi!K23/RES_hh_num!K23)</f>
        <v>0</v>
      </c>
      <c r="L23" s="72">
        <f>IF(RES_hh_emi!L23=0,0,1000000*RES_hh_emi!L23/RES_hh_num!L23)</f>
        <v>0</v>
      </c>
      <c r="M23" s="72">
        <f>IF(RES_hh_emi!M23=0,0,1000000*RES_hh_emi!M23/RES_hh_num!M23)</f>
        <v>0</v>
      </c>
      <c r="N23" s="72">
        <f>IF(RES_hh_emi!N23=0,0,1000000*RES_hh_emi!N23/RES_hh_num!N23)</f>
        <v>0</v>
      </c>
      <c r="O23" s="72">
        <f>IF(RES_hh_emi!O23=0,0,1000000*RES_hh_emi!O23/RES_hh_num!O23)</f>
        <v>0</v>
      </c>
      <c r="P23" s="72">
        <f>IF(RES_hh_emi!P23=0,0,1000000*RES_hh_emi!P23/RES_hh_num!P23)</f>
        <v>0</v>
      </c>
      <c r="Q23" s="72">
        <f>IF(RES_hh_emi!Q23=0,0,1000000*RES_hh_emi!Q23/RES_hh_num!Q23)</f>
        <v>0</v>
      </c>
      <c r="R23" s="72">
        <f>IF(RES_hh_emi!R23=0,0,1000000*RES_hh_emi!R23/RES_hh_num!R23)</f>
        <v>0</v>
      </c>
      <c r="S23" s="72">
        <f>IF(RES_hh_emi!S23=0,0,1000000*RES_hh_emi!S23/RES_hh_num!S23)</f>
        <v>0</v>
      </c>
      <c r="T23" s="72">
        <f>IF(RES_hh_emi!T23=0,0,1000000*RES_hh_emi!T23/RES_hh_num!T23)</f>
        <v>0</v>
      </c>
      <c r="U23" s="72">
        <f>IF(RES_hh_emi!U23=0,0,1000000*RES_hh_emi!U23/RES_hh_num!U23)</f>
        <v>0</v>
      </c>
      <c r="V23" s="72">
        <f>IF(RES_hh_emi!V23=0,0,1000000*RES_hh_emi!V23/RES_hh_num!V23)</f>
        <v>0</v>
      </c>
      <c r="W23" s="72">
        <f>IF(RES_hh_emi!W23=0,0,1000000*RES_hh_emi!W23/RES_hh_num!W23)</f>
        <v>0</v>
      </c>
      <c r="X23" s="72">
        <f>IF(RES_hh_emi!X23=0,0,1000000*RES_hh_emi!X23/RES_hh_num!X23)</f>
        <v>0</v>
      </c>
      <c r="Y23" s="72">
        <f>IF(RES_hh_emi!Y23=0,0,1000000*RES_hh_emi!Y23/RES_hh_num!Y23)</f>
        <v>0</v>
      </c>
      <c r="DA23" s="89" t="s">
        <v>541</v>
      </c>
    </row>
    <row r="24" spans="1:105" ht="12" customHeight="1" x14ac:dyDescent="0.25">
      <c r="A24" s="28" t="s">
        <v>198</v>
      </c>
      <c r="B24" s="72">
        <f>IF(RES_hh_emi!B24=0,0,1000000*RES_hh_emi!B24/RES_hh_num!B24)</f>
        <v>0</v>
      </c>
      <c r="C24" s="72">
        <f>IF(RES_hh_emi!C24=0,0,1000000*RES_hh_emi!C24/RES_hh_num!C24)</f>
        <v>0</v>
      </c>
      <c r="D24" s="72">
        <f>IF(RES_hh_emi!D24=0,0,1000000*RES_hh_emi!D24/RES_hh_num!D24)</f>
        <v>0</v>
      </c>
      <c r="E24" s="72">
        <f>IF(RES_hh_emi!E24=0,0,1000000*RES_hh_emi!E24/RES_hh_num!E24)</f>
        <v>0</v>
      </c>
      <c r="F24" s="72">
        <f>IF(RES_hh_emi!F24=0,0,1000000*RES_hh_emi!F24/RES_hh_num!F24)</f>
        <v>0</v>
      </c>
      <c r="G24" s="72">
        <f>IF(RES_hh_emi!G24=0,0,1000000*RES_hh_emi!G24/RES_hh_num!G24)</f>
        <v>0</v>
      </c>
      <c r="H24" s="72">
        <f>IF(RES_hh_emi!H24=0,0,1000000*RES_hh_emi!H24/RES_hh_num!H24)</f>
        <v>0</v>
      </c>
      <c r="I24" s="72">
        <f>IF(RES_hh_emi!I24=0,0,1000000*RES_hh_emi!I24/RES_hh_num!I24)</f>
        <v>0</v>
      </c>
      <c r="J24" s="72">
        <f>IF(RES_hh_emi!J24=0,0,1000000*RES_hh_emi!J24/RES_hh_num!J24)</f>
        <v>0</v>
      </c>
      <c r="K24" s="72">
        <f>IF(RES_hh_emi!K24=0,0,1000000*RES_hh_emi!K24/RES_hh_num!K24)</f>
        <v>0</v>
      </c>
      <c r="L24" s="72">
        <f>IF(RES_hh_emi!L24=0,0,1000000*RES_hh_emi!L24/RES_hh_num!L24)</f>
        <v>0</v>
      </c>
      <c r="M24" s="72">
        <f>IF(RES_hh_emi!M24=0,0,1000000*RES_hh_emi!M24/RES_hh_num!M24)</f>
        <v>0</v>
      </c>
      <c r="N24" s="72">
        <f>IF(RES_hh_emi!N24=0,0,1000000*RES_hh_emi!N24/RES_hh_num!N24)</f>
        <v>0</v>
      </c>
      <c r="O24" s="72">
        <f>IF(RES_hh_emi!O24=0,0,1000000*RES_hh_emi!O24/RES_hh_num!O24)</f>
        <v>0</v>
      </c>
      <c r="P24" s="72">
        <f>IF(RES_hh_emi!P24=0,0,1000000*RES_hh_emi!P24/RES_hh_num!P24)</f>
        <v>0</v>
      </c>
      <c r="Q24" s="72">
        <f>IF(RES_hh_emi!Q24=0,0,1000000*RES_hh_emi!Q24/RES_hh_num!Q24)</f>
        <v>0</v>
      </c>
      <c r="R24" s="72">
        <f>IF(RES_hh_emi!R24=0,0,1000000*RES_hh_emi!R24/RES_hh_num!R24)</f>
        <v>0</v>
      </c>
      <c r="S24" s="72">
        <f>IF(RES_hh_emi!S24=0,0,1000000*RES_hh_emi!S24/RES_hh_num!S24)</f>
        <v>0</v>
      </c>
      <c r="T24" s="72">
        <f>IF(RES_hh_emi!T24=0,0,1000000*RES_hh_emi!T24/RES_hh_num!T24)</f>
        <v>0</v>
      </c>
      <c r="U24" s="72">
        <f>IF(RES_hh_emi!U24=0,0,1000000*RES_hh_emi!U24/RES_hh_num!U24)</f>
        <v>0</v>
      </c>
      <c r="V24" s="72">
        <f>IF(RES_hh_emi!V24=0,0,1000000*RES_hh_emi!V24/RES_hh_num!V24)</f>
        <v>0</v>
      </c>
      <c r="W24" s="72">
        <f>IF(RES_hh_emi!W24=0,0,1000000*RES_hh_emi!W24/RES_hh_num!W24)</f>
        <v>0</v>
      </c>
      <c r="X24" s="72">
        <f>IF(RES_hh_emi!X24=0,0,1000000*RES_hh_emi!X24/RES_hh_num!X24)</f>
        <v>0</v>
      </c>
      <c r="Y24" s="72">
        <f>IF(RES_hh_emi!Y24=0,0,1000000*RES_hh_emi!Y24/RES_hh_num!Y24)</f>
        <v>0</v>
      </c>
      <c r="DA24" s="89" t="s">
        <v>542</v>
      </c>
    </row>
    <row r="25" spans="1:105" ht="12" customHeight="1" x14ac:dyDescent="0.25">
      <c r="A25" s="73" t="s">
        <v>53</v>
      </c>
      <c r="B25" s="74">
        <f>IF(RES_hh_emi!B25=0,0,1000000*RES_hh_emi!B25/RES_hh_num!B25)</f>
        <v>0</v>
      </c>
      <c r="C25" s="74">
        <f>IF(RES_hh_emi!C25=0,0,1000000*RES_hh_emi!C25/RES_hh_num!C25)</f>
        <v>0</v>
      </c>
      <c r="D25" s="74">
        <f>IF(RES_hh_emi!D25=0,0,1000000*RES_hh_emi!D25/RES_hh_num!D25)</f>
        <v>0</v>
      </c>
      <c r="E25" s="74">
        <f>IF(RES_hh_emi!E25=0,0,1000000*RES_hh_emi!E25/RES_hh_num!E25)</f>
        <v>0</v>
      </c>
      <c r="F25" s="74">
        <f>IF(RES_hh_emi!F25=0,0,1000000*RES_hh_emi!F25/RES_hh_num!F25)</f>
        <v>0</v>
      </c>
      <c r="G25" s="74">
        <f>IF(RES_hh_emi!G25=0,0,1000000*RES_hh_emi!G25/RES_hh_num!G25)</f>
        <v>0</v>
      </c>
      <c r="H25" s="74">
        <f>IF(RES_hh_emi!H25=0,0,1000000*RES_hh_emi!H25/RES_hh_num!H25)</f>
        <v>0</v>
      </c>
      <c r="I25" s="74">
        <f>IF(RES_hh_emi!I25=0,0,1000000*RES_hh_emi!I25/RES_hh_num!I25)</f>
        <v>0</v>
      </c>
      <c r="J25" s="74">
        <f>IF(RES_hh_emi!J25=0,0,1000000*RES_hh_emi!J25/RES_hh_num!J25)</f>
        <v>0</v>
      </c>
      <c r="K25" s="74">
        <f>IF(RES_hh_emi!K25=0,0,1000000*RES_hh_emi!K25/RES_hh_num!K25)</f>
        <v>0</v>
      </c>
      <c r="L25" s="74">
        <f>IF(RES_hh_emi!L25=0,0,1000000*RES_hh_emi!L25/RES_hh_num!L25)</f>
        <v>0</v>
      </c>
      <c r="M25" s="74">
        <f>IF(RES_hh_emi!M25=0,0,1000000*RES_hh_emi!M25/RES_hh_num!M25)</f>
        <v>0</v>
      </c>
      <c r="N25" s="74">
        <f>IF(RES_hh_emi!N25=0,0,1000000*RES_hh_emi!N25/RES_hh_num!N25)</f>
        <v>0</v>
      </c>
      <c r="O25" s="74">
        <f>IF(RES_hh_emi!O25=0,0,1000000*RES_hh_emi!O25/RES_hh_num!O25)</f>
        <v>0</v>
      </c>
      <c r="P25" s="74">
        <f>IF(RES_hh_emi!P25=0,0,1000000*RES_hh_emi!P25/RES_hh_num!P25)</f>
        <v>0</v>
      </c>
      <c r="Q25" s="74">
        <f>IF(RES_hh_emi!Q25=0,0,1000000*RES_hh_emi!Q25/RES_hh_num!Q25)</f>
        <v>0</v>
      </c>
      <c r="R25" s="74">
        <f>IF(RES_hh_emi!R25=0,0,1000000*RES_hh_emi!R25/RES_hh_num!R25)</f>
        <v>0</v>
      </c>
      <c r="S25" s="74">
        <f>IF(RES_hh_emi!S25=0,0,1000000*RES_hh_emi!S25/RES_hh_num!S25)</f>
        <v>0</v>
      </c>
      <c r="T25" s="74">
        <f>IF(RES_hh_emi!T25=0,0,1000000*RES_hh_emi!T25/RES_hh_num!T25)</f>
        <v>0</v>
      </c>
      <c r="U25" s="74">
        <f>IF(RES_hh_emi!U25=0,0,1000000*RES_hh_emi!U25/RES_hh_num!U25)</f>
        <v>0</v>
      </c>
      <c r="V25" s="74">
        <f>IF(RES_hh_emi!V25=0,0,1000000*RES_hh_emi!V25/RES_hh_num!V25)</f>
        <v>0</v>
      </c>
      <c r="W25" s="74">
        <f>IF(RES_hh_emi!W25=0,0,1000000*RES_hh_emi!W25/RES_hh_num!W25)</f>
        <v>0</v>
      </c>
      <c r="X25" s="74">
        <f>IF(RES_hh_emi!X25=0,0,1000000*RES_hh_emi!X25/RES_hh_num!X25)</f>
        <v>0</v>
      </c>
      <c r="Y25" s="74">
        <f>IF(RES_hh_emi!Y25=0,0,1000000*RES_hh_emi!Y25/RES_hh_num!Y25)</f>
        <v>0</v>
      </c>
      <c r="DA25" s="90" t="s">
        <v>543</v>
      </c>
    </row>
    <row r="26" spans="1:105" ht="12" customHeight="1" x14ac:dyDescent="0.25">
      <c r="A26" s="32" t="s">
        <v>52</v>
      </c>
      <c r="B26" s="77">
        <f>IF(RES_hh_emi!B26=0,0,1000000*RES_hh_emi!B26/RES_hh_num!B26)</f>
        <v>0</v>
      </c>
      <c r="C26" s="77">
        <f>IF(RES_hh_emi!C26=0,0,1000000*RES_hh_emi!C26/RES_hh_num!C26)</f>
        <v>0</v>
      </c>
      <c r="D26" s="77">
        <f>IF(RES_hh_emi!D26=0,0,1000000*RES_hh_emi!D26/RES_hh_num!D26)</f>
        <v>0</v>
      </c>
      <c r="E26" s="77">
        <f>IF(RES_hh_emi!E26=0,0,1000000*RES_hh_emi!E26/RES_hh_num!E26)</f>
        <v>0</v>
      </c>
      <c r="F26" s="77">
        <f>IF(RES_hh_emi!F26=0,0,1000000*RES_hh_emi!F26/RES_hh_num!F26)</f>
        <v>0</v>
      </c>
      <c r="G26" s="77">
        <f>IF(RES_hh_emi!G26=0,0,1000000*RES_hh_emi!G26/RES_hh_num!G26)</f>
        <v>0</v>
      </c>
      <c r="H26" s="77">
        <f>IF(RES_hh_emi!H26=0,0,1000000*RES_hh_emi!H26/RES_hh_num!H26)</f>
        <v>0</v>
      </c>
      <c r="I26" s="77">
        <f>IF(RES_hh_emi!I26=0,0,1000000*RES_hh_emi!I26/RES_hh_num!I26)</f>
        <v>0</v>
      </c>
      <c r="J26" s="77">
        <f>IF(RES_hh_emi!J26=0,0,1000000*RES_hh_emi!J26/RES_hh_num!J26)</f>
        <v>0</v>
      </c>
      <c r="K26" s="77">
        <f>IF(RES_hh_emi!K26=0,0,1000000*RES_hh_emi!K26/RES_hh_num!K26)</f>
        <v>0</v>
      </c>
      <c r="L26" s="77">
        <f>IF(RES_hh_emi!L26=0,0,1000000*RES_hh_emi!L26/RES_hh_num!L26)</f>
        <v>0</v>
      </c>
      <c r="M26" s="77">
        <f>IF(RES_hh_emi!M26=0,0,1000000*RES_hh_emi!M26/RES_hh_num!M26)</f>
        <v>0</v>
      </c>
      <c r="N26" s="77">
        <f>IF(RES_hh_emi!N26=0,0,1000000*RES_hh_emi!N26/RES_hh_num!N26)</f>
        <v>0</v>
      </c>
      <c r="O26" s="77">
        <f>IF(RES_hh_emi!O26=0,0,1000000*RES_hh_emi!O26/RES_hh_num!O26)</f>
        <v>0</v>
      </c>
      <c r="P26" s="77">
        <f>IF(RES_hh_emi!P26=0,0,1000000*RES_hh_emi!P26/RES_hh_num!P26)</f>
        <v>0</v>
      </c>
      <c r="Q26" s="77">
        <f>IF(RES_hh_emi!Q26=0,0,1000000*RES_hh_emi!Q26/RES_hh_num!Q26)</f>
        <v>0</v>
      </c>
      <c r="R26" s="77">
        <f>IF(RES_hh_emi!R26=0,0,1000000*RES_hh_emi!R26/RES_hh_num!R26)</f>
        <v>0</v>
      </c>
      <c r="S26" s="77">
        <f>IF(RES_hh_emi!S26=0,0,1000000*RES_hh_emi!S26/RES_hh_num!S26)</f>
        <v>0</v>
      </c>
      <c r="T26" s="77">
        <f>IF(RES_hh_emi!T26=0,0,1000000*RES_hh_emi!T26/RES_hh_num!T26)</f>
        <v>0</v>
      </c>
      <c r="U26" s="77">
        <f>IF(RES_hh_emi!U26=0,0,1000000*RES_hh_emi!U26/RES_hh_num!U26)</f>
        <v>0</v>
      </c>
      <c r="V26" s="77">
        <f>IF(RES_hh_emi!V26=0,0,1000000*RES_hh_emi!V26/RES_hh_num!V26)</f>
        <v>0</v>
      </c>
      <c r="W26" s="77">
        <f>IF(RES_hh_emi!W26=0,0,1000000*RES_hh_emi!W26/RES_hh_num!W26)</f>
        <v>0</v>
      </c>
      <c r="X26" s="77">
        <f>IF(RES_hh_emi!X26=0,0,1000000*RES_hh_emi!X26/RES_hh_num!X26)</f>
        <v>0</v>
      </c>
      <c r="Y26" s="77">
        <f>IF(RES_hh_emi!Y26=0,0,1000000*RES_hh_emi!Y26/RES_hh_num!Y26)</f>
        <v>0</v>
      </c>
      <c r="DA26" s="92" t="s">
        <v>544</v>
      </c>
    </row>
    <row r="27" spans="1:105" ht="12.95" customHeight="1" x14ac:dyDescent="0.25">
      <c r="A27" s="68" t="s">
        <v>54</v>
      </c>
      <c r="B27" s="69">
        <f>IF(RES_hh_emi!B27=0,0,1000000*RES_hh_emi!B27/RES_hh_num!B27)</f>
        <v>19.831503179062345</v>
      </c>
      <c r="C27" s="69">
        <f>IF(RES_hh_emi!C27=0,0,1000000*RES_hh_emi!C27/RES_hh_num!C27)</f>
        <v>20.849901811431408</v>
      </c>
      <c r="D27" s="69">
        <f>IF(RES_hh_emi!D27=0,0,1000000*RES_hh_emi!D27/RES_hh_num!D27)</f>
        <v>20.796622763639931</v>
      </c>
      <c r="E27" s="69">
        <f>IF(RES_hh_emi!E27=0,0,1000000*RES_hh_emi!E27/RES_hh_num!E27)</f>
        <v>22.319344500540485</v>
      </c>
      <c r="F27" s="69">
        <f>IF(RES_hh_emi!F27=0,0,1000000*RES_hh_emi!F27/RES_hh_num!F27)</f>
        <v>24.784414061837804</v>
      </c>
      <c r="G27" s="69">
        <f>IF(RES_hh_emi!G27=0,0,1000000*RES_hh_emi!G27/RES_hh_num!G27)</f>
        <v>25.607714501711374</v>
      </c>
      <c r="H27" s="69">
        <f>IF(RES_hh_emi!H27=0,0,1000000*RES_hh_emi!H27/RES_hh_num!H27)</f>
        <v>26.781527947642179</v>
      </c>
      <c r="I27" s="69">
        <f>IF(RES_hh_emi!I27=0,0,1000000*RES_hh_emi!I27/RES_hh_num!I27)</f>
        <v>27.045503471634877</v>
      </c>
      <c r="J27" s="69">
        <f>IF(RES_hh_emi!J27=0,0,1000000*RES_hh_emi!J27/RES_hh_num!J27)</f>
        <v>21.187470388840406</v>
      </c>
      <c r="K27" s="69">
        <f>IF(RES_hh_emi!K27=0,0,1000000*RES_hh_emi!K27/RES_hh_num!K27)</f>
        <v>23.679285672697834</v>
      </c>
      <c r="L27" s="69">
        <f>IF(RES_hh_emi!L27=0,0,1000000*RES_hh_emi!L27/RES_hh_num!L27)</f>
        <v>24.164577737868761</v>
      </c>
      <c r="M27" s="69">
        <f>IF(RES_hh_emi!M27=0,0,1000000*RES_hh_emi!M27/RES_hh_num!M27)</f>
        <v>22.042288058323255</v>
      </c>
      <c r="N27" s="69">
        <f>IF(RES_hh_emi!N27=0,0,1000000*RES_hh_emi!N27/RES_hh_num!N27)</f>
        <v>23.807331857441334</v>
      </c>
      <c r="O27" s="69">
        <f>IF(RES_hh_emi!O27=0,0,1000000*RES_hh_emi!O27/RES_hh_num!O27)</f>
        <v>23.510566497312137</v>
      </c>
      <c r="P27" s="69">
        <f>IF(RES_hh_emi!P27=0,0,1000000*RES_hh_emi!P27/RES_hh_num!P27)</f>
        <v>23.993650870626592</v>
      </c>
      <c r="Q27" s="69">
        <f>IF(RES_hh_emi!Q27=0,0,1000000*RES_hh_emi!Q27/RES_hh_num!Q27)</f>
        <v>24.073749352200142</v>
      </c>
      <c r="R27" s="69">
        <f>IF(RES_hh_emi!R27=0,0,1000000*RES_hh_emi!R27/RES_hh_num!R27)</f>
        <v>25.215710480705489</v>
      </c>
      <c r="S27" s="69">
        <f>IF(RES_hh_emi!S27=0,0,1000000*RES_hh_emi!S27/RES_hh_num!S27)</f>
        <v>23.416541035074331</v>
      </c>
      <c r="T27" s="69">
        <f>IF(RES_hh_emi!T27=0,0,1000000*RES_hh_emi!T27/RES_hh_num!T27)</f>
        <v>21.551574763230686</v>
      </c>
      <c r="U27" s="69">
        <f>IF(RES_hh_emi!U27=0,0,1000000*RES_hh_emi!U27/RES_hh_num!U27)</f>
        <v>19.823034629790175</v>
      </c>
      <c r="V27" s="69">
        <f>IF(RES_hh_emi!V27=0,0,1000000*RES_hh_emi!V27/RES_hh_num!V27)</f>
        <v>20.713340547454813</v>
      </c>
      <c r="W27" s="69">
        <f>IF(RES_hh_emi!W27=0,0,1000000*RES_hh_emi!W27/RES_hh_num!W27)</f>
        <v>20.318710716455392</v>
      </c>
      <c r="X27" s="69">
        <f>IF(RES_hh_emi!X27=0,0,1000000*RES_hh_emi!X27/RES_hh_num!X27)</f>
        <v>17.571240299144844</v>
      </c>
      <c r="Y27" s="69">
        <f>IF(RES_hh_emi!Y27=0,0,1000000*RES_hh_emi!Y27/RES_hh_num!Y27)</f>
        <v>16.206560329004883</v>
      </c>
      <c r="DA27" s="88" t="s">
        <v>288</v>
      </c>
    </row>
    <row r="28" spans="1:105" ht="12" customHeight="1" x14ac:dyDescent="0.25">
      <c r="A28" s="28" t="s">
        <v>51</v>
      </c>
      <c r="B28" s="72">
        <f>IF(RES_hh_emi!B28=0,0,1000000*RES_hh_emi!B28/RES_hh_num!B28)</f>
        <v>0</v>
      </c>
      <c r="C28" s="72">
        <f>IF(RES_hh_emi!C28=0,0,1000000*RES_hh_emi!C28/RES_hh_num!C28)</f>
        <v>0</v>
      </c>
      <c r="D28" s="72">
        <f>IF(RES_hh_emi!D28=0,0,1000000*RES_hh_emi!D28/RES_hh_num!D28)</f>
        <v>0</v>
      </c>
      <c r="E28" s="72">
        <f>IF(RES_hh_emi!E28=0,0,1000000*RES_hh_emi!E28/RES_hh_num!E28)</f>
        <v>0</v>
      </c>
      <c r="F28" s="72">
        <f>IF(RES_hh_emi!F28=0,0,1000000*RES_hh_emi!F28/RES_hh_num!F28)</f>
        <v>0</v>
      </c>
      <c r="G28" s="72">
        <f>IF(RES_hh_emi!G28=0,0,1000000*RES_hh_emi!G28/RES_hh_num!G28)</f>
        <v>0</v>
      </c>
      <c r="H28" s="72">
        <f>IF(RES_hh_emi!H28=0,0,1000000*RES_hh_emi!H28/RES_hh_num!H28)</f>
        <v>0</v>
      </c>
      <c r="I28" s="72">
        <f>IF(RES_hh_emi!I28=0,0,1000000*RES_hh_emi!I28/RES_hh_num!I28)</f>
        <v>0</v>
      </c>
      <c r="J28" s="72">
        <f>IF(RES_hh_emi!J28=0,0,1000000*RES_hh_emi!J28/RES_hh_num!J28)</f>
        <v>0</v>
      </c>
      <c r="K28" s="72">
        <f>IF(RES_hh_emi!K28=0,0,1000000*RES_hh_emi!K28/RES_hh_num!K28)</f>
        <v>0</v>
      </c>
      <c r="L28" s="72">
        <f>IF(RES_hh_emi!L28=0,0,1000000*RES_hh_emi!L28/RES_hh_num!L28)</f>
        <v>0</v>
      </c>
      <c r="M28" s="72">
        <f>IF(RES_hh_emi!M28=0,0,1000000*RES_hh_emi!M28/RES_hh_num!M28)</f>
        <v>0</v>
      </c>
      <c r="N28" s="72">
        <f>IF(RES_hh_emi!N28=0,0,1000000*RES_hh_emi!N28/RES_hh_num!N28)</f>
        <v>0</v>
      </c>
      <c r="O28" s="72">
        <f>IF(RES_hh_emi!O28=0,0,1000000*RES_hh_emi!O28/RES_hh_num!O28)</f>
        <v>0</v>
      </c>
      <c r="P28" s="72">
        <f>IF(RES_hh_emi!P28=0,0,1000000*RES_hh_emi!P28/RES_hh_num!P28)</f>
        <v>0</v>
      </c>
      <c r="Q28" s="72">
        <f>IF(RES_hh_emi!Q28=0,0,1000000*RES_hh_emi!Q28/RES_hh_num!Q28)</f>
        <v>0</v>
      </c>
      <c r="R28" s="72">
        <f>IF(RES_hh_emi!R28=0,0,1000000*RES_hh_emi!R28/RES_hh_num!R28)</f>
        <v>0</v>
      </c>
      <c r="S28" s="72">
        <f>IF(RES_hh_emi!S28=0,0,1000000*RES_hh_emi!S28/RES_hh_num!S28)</f>
        <v>0</v>
      </c>
      <c r="T28" s="72">
        <f>IF(RES_hh_emi!T28=0,0,1000000*RES_hh_emi!T28/RES_hh_num!T28)</f>
        <v>0</v>
      </c>
      <c r="U28" s="72">
        <f>IF(RES_hh_emi!U28=0,0,1000000*RES_hh_emi!U28/RES_hh_num!U28)</f>
        <v>0</v>
      </c>
      <c r="V28" s="72">
        <f>IF(RES_hh_emi!V28=0,0,1000000*RES_hh_emi!V28/RES_hh_num!V28)</f>
        <v>0</v>
      </c>
      <c r="W28" s="72">
        <f>IF(RES_hh_emi!W28=0,0,1000000*RES_hh_emi!W28/RES_hh_num!W28)</f>
        <v>0</v>
      </c>
      <c r="X28" s="72">
        <f>IF(RES_hh_emi!X28=0,0,1000000*RES_hh_emi!X28/RES_hh_num!X28)</f>
        <v>0</v>
      </c>
      <c r="Y28" s="72">
        <f>IF(RES_hh_emi!Y28=0,0,1000000*RES_hh_emi!Y28/RES_hh_num!Y28)</f>
        <v>0</v>
      </c>
      <c r="DA28" s="89" t="s">
        <v>545</v>
      </c>
    </row>
    <row r="29" spans="1:105" s="2" customFormat="1" ht="12" customHeight="1" x14ac:dyDescent="0.25">
      <c r="A29" s="28" t="s">
        <v>74</v>
      </c>
      <c r="B29" s="72">
        <f>IF(RES_hh_emi!B29=0,0,1000000*RES_hh_emi!B29/RES_hh_num!B29)</f>
        <v>86.884361139724462</v>
      </c>
      <c r="C29" s="72">
        <f>IF(RES_hh_emi!C29=0,0,1000000*RES_hh_emi!C29/RES_hh_num!C29)</f>
        <v>84.05456898701128</v>
      </c>
      <c r="D29" s="72">
        <f>IF(RES_hh_emi!D29=0,0,1000000*RES_hh_emi!D29/RES_hh_num!D29)</f>
        <v>83.430814626120423</v>
      </c>
      <c r="E29" s="72">
        <f>IF(RES_hh_emi!E29=0,0,1000000*RES_hh_emi!E29/RES_hh_num!E29)</f>
        <v>92.731147461176931</v>
      </c>
      <c r="F29" s="72">
        <f>IF(RES_hh_emi!F29=0,0,1000000*RES_hh_emi!F29/RES_hh_num!F29)</f>
        <v>92.115323620950221</v>
      </c>
      <c r="G29" s="72">
        <f>IF(RES_hh_emi!G29=0,0,1000000*RES_hh_emi!G29/RES_hh_num!G29)</f>
        <v>90.450045970936415</v>
      </c>
      <c r="H29" s="72">
        <f>IF(RES_hh_emi!H29=0,0,1000000*RES_hh_emi!H29/RES_hh_num!H29)</f>
        <v>93.998587542974491</v>
      </c>
      <c r="I29" s="72">
        <f>IF(RES_hh_emi!I29=0,0,1000000*RES_hh_emi!I29/RES_hh_num!I29)</f>
        <v>92.422150667330214</v>
      </c>
      <c r="J29" s="72">
        <f>IF(RES_hh_emi!J29=0,0,1000000*RES_hh_emi!J29/RES_hh_num!J29)</f>
        <v>78.342478032836908</v>
      </c>
      <c r="K29" s="72">
        <f>IF(RES_hh_emi!K29=0,0,1000000*RES_hh_emi!K29/RES_hh_num!K29)</f>
        <v>83.929438003712846</v>
      </c>
      <c r="L29" s="72">
        <f>IF(RES_hh_emi!L29=0,0,1000000*RES_hh_emi!L29/RES_hh_num!L29)</f>
        <v>80.223094901455127</v>
      </c>
      <c r="M29" s="72">
        <f>IF(RES_hh_emi!M29=0,0,1000000*RES_hh_emi!M29/RES_hh_num!M29)</f>
        <v>80.143780593563832</v>
      </c>
      <c r="N29" s="72">
        <f>IF(RES_hh_emi!N29=0,0,1000000*RES_hh_emi!N29/RES_hh_num!N29)</f>
        <v>80.789030351060802</v>
      </c>
      <c r="O29" s="72">
        <f>IF(RES_hh_emi!O29=0,0,1000000*RES_hh_emi!O29/RES_hh_num!O29)</f>
        <v>80.017024135731873</v>
      </c>
      <c r="P29" s="72">
        <f>IF(RES_hh_emi!P29=0,0,1000000*RES_hh_emi!P29/RES_hh_num!P29)</f>
        <v>87.166859275197623</v>
      </c>
      <c r="Q29" s="72">
        <f>IF(RES_hh_emi!Q29=0,0,1000000*RES_hh_emi!Q29/RES_hh_num!Q29)</f>
        <v>83.771943200726227</v>
      </c>
      <c r="R29" s="72">
        <f>IF(RES_hh_emi!R29=0,0,1000000*RES_hh_emi!R29/RES_hh_num!R29)</f>
        <v>89.503070257050226</v>
      </c>
      <c r="S29" s="72">
        <f>IF(RES_hh_emi!S29=0,0,1000000*RES_hh_emi!S29/RES_hh_num!S29)</f>
        <v>87.996404580436007</v>
      </c>
      <c r="T29" s="72">
        <f>IF(RES_hh_emi!T29=0,0,1000000*RES_hh_emi!T29/RES_hh_num!T29)</f>
        <v>87.394806172373691</v>
      </c>
      <c r="U29" s="72">
        <f>IF(RES_hh_emi!U29=0,0,1000000*RES_hh_emi!U29/RES_hh_num!U29)</f>
        <v>91.305441962880622</v>
      </c>
      <c r="V29" s="72">
        <f>IF(RES_hh_emi!V29=0,0,1000000*RES_hh_emi!V29/RES_hh_num!V29)</f>
        <v>84.296818071410698</v>
      </c>
      <c r="W29" s="72">
        <f>IF(RES_hh_emi!W29=0,0,1000000*RES_hh_emi!W29/RES_hh_num!W29)</f>
        <v>79.853820843863858</v>
      </c>
      <c r="X29" s="72">
        <f>IF(RES_hh_emi!X29=0,0,1000000*RES_hh_emi!X29/RES_hh_num!X29)</f>
        <v>72.430364933586986</v>
      </c>
      <c r="Y29" s="72">
        <f>IF(RES_hh_emi!Y29=0,0,1000000*RES_hh_emi!Y29/RES_hh_num!Y29)</f>
        <v>65.397714070239275</v>
      </c>
      <c r="DA29" s="89" t="s">
        <v>546</v>
      </c>
    </row>
    <row r="30" spans="1:105" ht="12" customHeight="1" x14ac:dyDescent="0.25">
      <c r="A30" s="28" t="s">
        <v>189</v>
      </c>
      <c r="B30" s="72">
        <f>IF(RES_hh_emi!B30=0,0,1000000*RES_hh_emi!B30/RES_hh_num!B30)</f>
        <v>75.030049327352941</v>
      </c>
      <c r="C30" s="72">
        <f>IF(RES_hh_emi!C30=0,0,1000000*RES_hh_emi!C30/RES_hh_num!C30)</f>
        <v>77.476633513680468</v>
      </c>
      <c r="D30" s="72">
        <f>IF(RES_hh_emi!D30=0,0,1000000*RES_hh_emi!D30/RES_hh_num!D30)</f>
        <v>75.216437739795666</v>
      </c>
      <c r="E30" s="72">
        <f>IF(RES_hh_emi!E30=0,0,1000000*RES_hh_emi!E30/RES_hh_num!E30)</f>
        <v>78.129778431815183</v>
      </c>
      <c r="F30" s="72">
        <f>IF(RES_hh_emi!F30=0,0,1000000*RES_hh_emi!F30/RES_hh_num!F30)</f>
        <v>83.76670853517561</v>
      </c>
      <c r="G30" s="72">
        <f>IF(RES_hh_emi!G30=0,0,1000000*RES_hh_emi!G30/RES_hh_num!G30)</f>
        <v>84.038081376342589</v>
      </c>
      <c r="H30" s="72">
        <f>IF(RES_hh_emi!H30=0,0,1000000*RES_hh_emi!H30/RES_hh_num!H30)</f>
        <v>84.78287198593992</v>
      </c>
      <c r="I30" s="72">
        <f>IF(RES_hh_emi!I30=0,0,1000000*RES_hh_emi!I30/RES_hh_num!I30)</f>
        <v>84.672626362547362</v>
      </c>
      <c r="J30" s="72">
        <f>IF(RES_hh_emi!J30=0,0,1000000*RES_hh_emi!J30/RES_hh_num!J30)</f>
        <v>66.151732794685387</v>
      </c>
      <c r="K30" s="72">
        <f>IF(RES_hh_emi!K30=0,0,1000000*RES_hh_emi!K30/RES_hh_num!K30)</f>
        <v>73.602326687641735</v>
      </c>
      <c r="L30" s="72">
        <f>IF(RES_hh_emi!L30=0,0,1000000*RES_hh_emi!L30/RES_hh_num!L30)</f>
        <v>74.883562460999912</v>
      </c>
      <c r="M30" s="72">
        <f>IF(RES_hh_emi!M30=0,0,1000000*RES_hh_emi!M30/RES_hh_num!M30)</f>
        <v>67.686874668187471</v>
      </c>
      <c r="N30" s="72">
        <f>IF(RES_hh_emi!N30=0,0,1000000*RES_hh_emi!N30/RES_hh_num!N30)</f>
        <v>73.490304859995575</v>
      </c>
      <c r="O30" s="72">
        <f>IF(RES_hh_emi!O30=0,0,1000000*RES_hh_emi!O30/RES_hh_num!O30)</f>
        <v>73.23788381660772</v>
      </c>
      <c r="P30" s="72">
        <f>IF(RES_hh_emi!P30=0,0,1000000*RES_hh_emi!P30/RES_hh_num!P30)</f>
        <v>73.596324176498641</v>
      </c>
      <c r="Q30" s="72">
        <f>IF(RES_hh_emi!Q30=0,0,1000000*RES_hh_emi!Q30/RES_hh_num!Q30)</f>
        <v>75.347641686145849</v>
      </c>
      <c r="R30" s="72">
        <f>IF(RES_hh_emi!R30=0,0,1000000*RES_hh_emi!R30/RES_hh_num!R30)</f>
        <v>79.171374722228109</v>
      </c>
      <c r="S30" s="72">
        <f>IF(RES_hh_emi!S30=0,0,1000000*RES_hh_emi!S30/RES_hh_num!S30)</f>
        <v>75.730744292318789</v>
      </c>
      <c r="T30" s="72">
        <f>IF(RES_hh_emi!T30=0,0,1000000*RES_hh_emi!T30/RES_hh_num!T30)</f>
        <v>71.802739312874664</v>
      </c>
      <c r="U30" s="72">
        <f>IF(RES_hh_emi!U30=0,0,1000000*RES_hh_emi!U30/RES_hh_num!U30)</f>
        <v>67.114845852711795</v>
      </c>
      <c r="V30" s="72">
        <f>IF(RES_hh_emi!V30=0,0,1000000*RES_hh_emi!V30/RES_hh_num!V30)</f>
        <v>73.168686087141197</v>
      </c>
      <c r="W30" s="72">
        <f>IF(RES_hh_emi!W30=0,0,1000000*RES_hh_emi!W30/RES_hh_num!W30)</f>
        <v>72.717152797608819</v>
      </c>
      <c r="X30" s="72">
        <f>IF(RES_hh_emi!X30=0,0,1000000*RES_hh_emi!X30/RES_hh_num!X30)</f>
        <v>58.670064178808502</v>
      </c>
      <c r="Y30" s="72">
        <f>IF(RES_hh_emi!Y30=0,0,1000000*RES_hh_emi!Y30/RES_hh_num!Y30)</f>
        <v>53.925544804282588</v>
      </c>
      <c r="DA30" s="89" t="s">
        <v>547</v>
      </c>
    </row>
    <row r="31" spans="1:105" ht="12" customHeight="1" x14ac:dyDescent="0.25">
      <c r="A31" s="28" t="s">
        <v>202</v>
      </c>
      <c r="B31" s="72">
        <f>IF(RES_hh_emi!B31=0,0,1000000*RES_hh_emi!B31/RES_hh_num!B31)</f>
        <v>0</v>
      </c>
      <c r="C31" s="72">
        <f>IF(RES_hh_emi!C31=0,0,1000000*RES_hh_emi!C31/RES_hh_num!C31)</f>
        <v>0</v>
      </c>
      <c r="D31" s="72">
        <f>IF(RES_hh_emi!D31=0,0,1000000*RES_hh_emi!D31/RES_hh_num!D31)</f>
        <v>0</v>
      </c>
      <c r="E31" s="72">
        <f>IF(RES_hh_emi!E31=0,0,1000000*RES_hh_emi!E31/RES_hh_num!E31)</f>
        <v>0</v>
      </c>
      <c r="F31" s="72">
        <f>IF(RES_hh_emi!F31=0,0,1000000*RES_hh_emi!F31/RES_hh_num!F31)</f>
        <v>0</v>
      </c>
      <c r="G31" s="72">
        <f>IF(RES_hh_emi!G31=0,0,1000000*RES_hh_emi!G31/RES_hh_num!G31)</f>
        <v>0</v>
      </c>
      <c r="H31" s="72">
        <f>IF(RES_hh_emi!H31=0,0,1000000*RES_hh_emi!H31/RES_hh_num!H31)</f>
        <v>0</v>
      </c>
      <c r="I31" s="72">
        <f>IF(RES_hh_emi!I31=0,0,1000000*RES_hh_emi!I31/RES_hh_num!I31)</f>
        <v>0</v>
      </c>
      <c r="J31" s="72">
        <f>IF(RES_hh_emi!J31=0,0,1000000*RES_hh_emi!J31/RES_hh_num!J31)</f>
        <v>0</v>
      </c>
      <c r="K31" s="72">
        <f>IF(RES_hh_emi!K31=0,0,1000000*RES_hh_emi!K31/RES_hh_num!K31)</f>
        <v>0</v>
      </c>
      <c r="L31" s="72">
        <f>IF(RES_hh_emi!L31=0,0,1000000*RES_hh_emi!L31/RES_hh_num!L31)</f>
        <v>0</v>
      </c>
      <c r="M31" s="72">
        <f>IF(RES_hh_emi!M31=0,0,1000000*RES_hh_emi!M31/RES_hh_num!M31)</f>
        <v>0</v>
      </c>
      <c r="N31" s="72">
        <f>IF(RES_hh_emi!N31=0,0,1000000*RES_hh_emi!N31/RES_hh_num!N31)</f>
        <v>0</v>
      </c>
      <c r="O31" s="72">
        <f>IF(RES_hh_emi!O31=0,0,1000000*RES_hh_emi!O31/RES_hh_num!O31)</f>
        <v>0</v>
      </c>
      <c r="P31" s="72">
        <f>IF(RES_hh_emi!P31=0,0,1000000*RES_hh_emi!P31/RES_hh_num!P31)</f>
        <v>0</v>
      </c>
      <c r="Q31" s="72">
        <f>IF(RES_hh_emi!Q31=0,0,1000000*RES_hh_emi!Q31/RES_hh_num!Q31)</f>
        <v>0</v>
      </c>
      <c r="R31" s="72">
        <f>IF(RES_hh_emi!R31=0,0,1000000*RES_hh_emi!R31/RES_hh_num!R31)</f>
        <v>0</v>
      </c>
      <c r="S31" s="72">
        <f>IF(RES_hh_emi!S31=0,0,1000000*RES_hh_emi!S31/RES_hh_num!S31)</f>
        <v>0</v>
      </c>
      <c r="T31" s="72">
        <f>IF(RES_hh_emi!T31=0,0,1000000*RES_hh_emi!T31/RES_hh_num!T31)</f>
        <v>0</v>
      </c>
      <c r="U31" s="72">
        <f>IF(RES_hh_emi!U31=0,0,1000000*RES_hh_emi!U31/RES_hh_num!U31)</f>
        <v>0</v>
      </c>
      <c r="V31" s="72">
        <f>IF(RES_hh_emi!V31=0,0,1000000*RES_hh_emi!V31/RES_hh_num!V31)</f>
        <v>0</v>
      </c>
      <c r="W31" s="72">
        <f>IF(RES_hh_emi!W31=0,0,1000000*RES_hh_emi!W31/RES_hh_num!W31)</f>
        <v>0</v>
      </c>
      <c r="X31" s="72">
        <f>IF(RES_hh_emi!X31=0,0,1000000*RES_hh_emi!X31/RES_hh_num!X31)</f>
        <v>0</v>
      </c>
      <c r="Y31" s="72">
        <f>IF(RES_hh_emi!Y31=0,0,1000000*RES_hh_emi!Y31/RES_hh_num!Y31)</f>
        <v>0</v>
      </c>
      <c r="DA31" s="89" t="s">
        <v>548</v>
      </c>
    </row>
    <row r="32" spans="1:105" ht="12" customHeight="1" x14ac:dyDescent="0.25">
      <c r="A32" s="32" t="s">
        <v>53</v>
      </c>
      <c r="B32" s="77">
        <f>IF(RES_hh_emi!B32=0,0,1000000*RES_hh_emi!B32/RES_hh_num!B32)</f>
        <v>0</v>
      </c>
      <c r="C32" s="77">
        <f>IF(RES_hh_emi!C32=0,0,1000000*RES_hh_emi!C32/RES_hh_num!C32)</f>
        <v>0</v>
      </c>
      <c r="D32" s="77">
        <f>IF(RES_hh_emi!D32=0,0,1000000*RES_hh_emi!D32/RES_hh_num!D32)</f>
        <v>0</v>
      </c>
      <c r="E32" s="77">
        <f>IF(RES_hh_emi!E32=0,0,1000000*RES_hh_emi!E32/RES_hh_num!E32)</f>
        <v>0</v>
      </c>
      <c r="F32" s="77">
        <f>IF(RES_hh_emi!F32=0,0,1000000*RES_hh_emi!F32/RES_hh_num!F32)</f>
        <v>0</v>
      </c>
      <c r="G32" s="77">
        <f>IF(RES_hh_emi!G32=0,0,1000000*RES_hh_emi!G32/RES_hh_num!G32)</f>
        <v>0</v>
      </c>
      <c r="H32" s="77">
        <f>IF(RES_hh_emi!H32=0,0,1000000*RES_hh_emi!H32/RES_hh_num!H32)</f>
        <v>0</v>
      </c>
      <c r="I32" s="77">
        <f>IF(RES_hh_emi!I32=0,0,1000000*RES_hh_emi!I32/RES_hh_num!I32)</f>
        <v>0</v>
      </c>
      <c r="J32" s="77">
        <f>IF(RES_hh_emi!J32=0,0,1000000*RES_hh_emi!J32/RES_hh_num!J32)</f>
        <v>0</v>
      </c>
      <c r="K32" s="77">
        <f>IF(RES_hh_emi!K32=0,0,1000000*RES_hh_emi!K32/RES_hh_num!K32)</f>
        <v>0</v>
      </c>
      <c r="L32" s="77">
        <f>IF(RES_hh_emi!L32=0,0,1000000*RES_hh_emi!L32/RES_hh_num!L32)</f>
        <v>0</v>
      </c>
      <c r="M32" s="77">
        <f>IF(RES_hh_emi!M32=0,0,1000000*RES_hh_emi!M32/RES_hh_num!M32)</f>
        <v>0</v>
      </c>
      <c r="N32" s="77">
        <f>IF(RES_hh_emi!N32=0,0,1000000*RES_hh_emi!N32/RES_hh_num!N32)</f>
        <v>0</v>
      </c>
      <c r="O32" s="77">
        <f>IF(RES_hh_emi!O32=0,0,1000000*RES_hh_emi!O32/RES_hh_num!O32)</f>
        <v>0</v>
      </c>
      <c r="P32" s="77">
        <f>IF(RES_hh_emi!P32=0,0,1000000*RES_hh_emi!P32/RES_hh_num!P32)</f>
        <v>0</v>
      </c>
      <c r="Q32" s="77">
        <f>IF(RES_hh_emi!Q32=0,0,1000000*RES_hh_emi!Q32/RES_hh_num!Q32)</f>
        <v>0</v>
      </c>
      <c r="R32" s="77">
        <f>IF(RES_hh_emi!R32=0,0,1000000*RES_hh_emi!R32/RES_hh_num!R32)</f>
        <v>0</v>
      </c>
      <c r="S32" s="77">
        <f>IF(RES_hh_emi!S32=0,0,1000000*RES_hh_emi!S32/RES_hh_num!S32)</f>
        <v>0</v>
      </c>
      <c r="T32" s="77">
        <f>IF(RES_hh_emi!T32=0,0,1000000*RES_hh_emi!T32/RES_hh_num!T32)</f>
        <v>0</v>
      </c>
      <c r="U32" s="77">
        <f>IF(RES_hh_emi!U32=0,0,1000000*RES_hh_emi!U32/RES_hh_num!U32)</f>
        <v>0</v>
      </c>
      <c r="V32" s="77">
        <f>IF(RES_hh_emi!V32=0,0,1000000*RES_hh_emi!V32/RES_hh_num!V32)</f>
        <v>0</v>
      </c>
      <c r="W32" s="77">
        <f>IF(RES_hh_emi!W32=0,0,1000000*RES_hh_emi!W32/RES_hh_num!W32)</f>
        <v>0</v>
      </c>
      <c r="X32" s="77">
        <f>IF(RES_hh_emi!X32=0,0,1000000*RES_hh_emi!X32/RES_hh_num!X32)</f>
        <v>0</v>
      </c>
      <c r="Y32" s="77">
        <f>IF(RES_hh_emi!Y32=0,0,1000000*RES_hh_emi!Y32/RES_hh_num!Y32)</f>
        <v>0</v>
      </c>
      <c r="DA32" s="92" t="s">
        <v>549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>
        <f>IF(RES_hh_fech!B3=0,0,RES_hh_fech!B3/RES_summary!B$19)</f>
        <v>184.50216866598839</v>
      </c>
      <c r="C3" s="65">
        <f>IF(RES_hh_fech!C3=0,0,RES_hh_fech!C3/RES_summary!C$19)</f>
        <v>191.44374726044779</v>
      </c>
      <c r="D3" s="65">
        <f>IF(RES_hh_fech!D3=0,0,RES_hh_fech!D3/RES_summary!D$19)</f>
        <v>177.60373340160842</v>
      </c>
      <c r="E3" s="65">
        <f>IF(RES_hh_fech!E3=0,0,RES_hh_fech!E3/RES_summary!E$19)</f>
        <v>186.56781640793227</v>
      </c>
      <c r="F3" s="65">
        <f>IF(RES_hh_fech!F3=0,0,RES_hh_fech!F3/RES_summary!F$19)</f>
        <v>171.55828426924521</v>
      </c>
      <c r="G3" s="65">
        <f>IF(RES_hh_fech!G3=0,0,RES_hh_fech!G3/RES_summary!G$19)</f>
        <v>167.60138856123734</v>
      </c>
      <c r="H3" s="65">
        <f>IF(RES_hh_fech!H3=0,0,RES_hh_fech!H3/RES_summary!H$19)</f>
        <v>157.87263475918417</v>
      </c>
      <c r="I3" s="65">
        <f>IF(RES_hh_fech!I3=0,0,RES_hh_fech!I3/RES_summary!I$19)</f>
        <v>142.96863263020805</v>
      </c>
      <c r="J3" s="65">
        <f>IF(RES_hh_fech!J3=0,0,RES_hh_fech!J3/RES_summary!J$19)</f>
        <v>162.75081390425868</v>
      </c>
      <c r="K3" s="65">
        <f>IF(RES_hh_fech!K3=0,0,RES_hh_fech!K3/RES_summary!K$19)</f>
        <v>152.0521919922422</v>
      </c>
      <c r="L3" s="65">
        <f>IF(RES_hh_fech!L3=0,0,RES_hh_fech!L3/RES_summary!L$19)</f>
        <v>168.19010825379939</v>
      </c>
      <c r="M3" s="65">
        <f>IF(RES_hh_fech!M3=0,0,RES_hh_fech!M3/RES_summary!M$19)</f>
        <v>134.01526389646386</v>
      </c>
      <c r="N3" s="65">
        <f>IF(RES_hh_fech!N3=0,0,RES_hh_fech!N3/RES_summary!N$19)</f>
        <v>142.33629491749528</v>
      </c>
      <c r="O3" s="65">
        <f>IF(RES_hh_fech!O3=0,0,RES_hh_fech!O3/RES_summary!O$19)</f>
        <v>153.86110524587565</v>
      </c>
      <c r="P3" s="65">
        <f>IF(RES_hh_fech!P3=0,0,RES_hh_fech!P3/RES_summary!P$19)</f>
        <v>122.092350912513</v>
      </c>
      <c r="Q3" s="65">
        <f>IF(RES_hh_fech!Q3=0,0,RES_hh_fech!Q3/RES_summary!Q$19)</f>
        <v>136.2032628470819</v>
      </c>
      <c r="R3" s="65">
        <f>IF(RES_hh_fech!R3=0,0,RES_hh_fech!R3/RES_summary!R$19)</f>
        <v>136.36459767348592</v>
      </c>
      <c r="S3" s="65">
        <f>IF(RES_hh_fech!S3=0,0,RES_hh_fech!S3/RES_summary!S$19)</f>
        <v>133.7715581830073</v>
      </c>
      <c r="T3" s="65">
        <f>IF(RES_hh_fech!T3=0,0,RES_hh_fech!T3/RES_summary!T$19)</f>
        <v>131.08365286795501</v>
      </c>
      <c r="U3" s="65">
        <f>IF(RES_hh_fech!U3=0,0,RES_hh_fech!U3/RES_summary!U$19)</f>
        <v>119.99923113435989</v>
      </c>
      <c r="V3" s="65">
        <f>IF(RES_hh_fech!V3=0,0,RES_hh_fech!V3/RES_summary!V$19)</f>
        <v>119.53004681261051</v>
      </c>
      <c r="W3" s="65">
        <f>IF(RES_hh_fech!W3=0,0,RES_hh_fech!W3/RES_summary!W$19)</f>
        <v>128.75504797958467</v>
      </c>
      <c r="X3" s="65">
        <f>IF(RES_hh_fech!X3=0,0,RES_hh_fech!X3/RES_summary!X$19)</f>
        <v>106.56790138269396</v>
      </c>
      <c r="Y3" s="65">
        <f>IF(RES_hh_fech!Y3=0,0,RES_hh_fech!Y3/RES_summary!Y$19)</f>
        <v>103.90643693634836</v>
      </c>
      <c r="DA3" s="87" t="s">
        <v>296</v>
      </c>
    </row>
    <row r="4" spans="1:105" ht="12.95" customHeight="1" x14ac:dyDescent="0.25">
      <c r="A4" s="68" t="s">
        <v>57</v>
      </c>
      <c r="B4" s="69">
        <f>IF(RES_hh_fech!B4=0,0,RES_hh_fech!B4/RES_summary!B$19)</f>
        <v>165.14460949537965</v>
      </c>
      <c r="C4" s="69">
        <f>IF(RES_hh_fech!C4=0,0,RES_hh_fech!C4/RES_summary!C$19)</f>
        <v>172.64349978429621</v>
      </c>
      <c r="D4" s="69">
        <f>IF(RES_hh_fech!D4=0,0,RES_hh_fech!D4/RES_summary!D$19)</f>
        <v>159.09311338273565</v>
      </c>
      <c r="E4" s="69">
        <f>IF(RES_hh_fech!E4=0,0,RES_hh_fech!E4/RES_summary!E$19)</f>
        <v>167.92345664536862</v>
      </c>
      <c r="F4" s="69">
        <f>IF(RES_hh_fech!F4=0,0,RES_hh_fech!F4/RES_summary!F$19)</f>
        <v>151.28441315246127</v>
      </c>
      <c r="G4" s="69">
        <f>IF(RES_hh_fech!G4=0,0,RES_hh_fech!G4/RES_summary!G$19)</f>
        <v>146.86911963894616</v>
      </c>
      <c r="H4" s="69">
        <f>IF(RES_hh_fech!H4=0,0,RES_hh_fech!H4/RES_summary!H$19)</f>
        <v>136.60614451377555</v>
      </c>
      <c r="I4" s="69">
        <f>IF(RES_hh_fech!I4=0,0,RES_hh_fech!I4/RES_summary!I$19)</f>
        <v>122.35167817244297</v>
      </c>
      <c r="J4" s="69">
        <f>IF(RES_hh_fech!J4=0,0,RES_hh_fech!J4/RES_summary!J$19)</f>
        <v>142.25295707905605</v>
      </c>
      <c r="K4" s="69">
        <f>IF(RES_hh_fech!K4=0,0,RES_hh_fech!K4/RES_summary!K$19)</f>
        <v>131.11182032485382</v>
      </c>
      <c r="L4" s="69">
        <f>IF(RES_hh_fech!L4=0,0,RES_hh_fech!L4/RES_summary!L$19)</f>
        <v>147.86228281944418</v>
      </c>
      <c r="M4" s="69">
        <f>IF(RES_hh_fech!M4=0,0,RES_hh_fech!M4/RES_summary!M$19)</f>
        <v>114.68540627160974</v>
      </c>
      <c r="N4" s="69">
        <f>IF(RES_hh_fech!N4=0,0,RES_hh_fech!N4/RES_summary!N$19)</f>
        <v>122.18409584638559</v>
      </c>
      <c r="O4" s="69">
        <f>IF(RES_hh_fech!O4=0,0,RES_hh_fech!O4/RES_summary!O$19)</f>
        <v>133.98883052473212</v>
      </c>
      <c r="P4" s="69">
        <f>IF(RES_hh_fech!P4=0,0,RES_hh_fech!P4/RES_summary!P$19)</f>
        <v>101.7067508688118</v>
      </c>
      <c r="Q4" s="69">
        <f>IF(RES_hh_fech!Q4=0,0,RES_hh_fech!Q4/RES_summary!Q$19)</f>
        <v>115.98681811076354</v>
      </c>
      <c r="R4" s="69">
        <f>IF(RES_hh_fech!R4=0,0,RES_hh_fech!R4/RES_summary!R$19)</f>
        <v>115.96799434888328</v>
      </c>
      <c r="S4" s="69">
        <f>IF(RES_hh_fech!S4=0,0,RES_hh_fech!S4/RES_summary!S$19)</f>
        <v>113.86383568628575</v>
      </c>
      <c r="T4" s="69">
        <f>IF(RES_hh_fech!T4=0,0,RES_hh_fech!T4/RES_summary!T$19)</f>
        <v>111.52755653045674</v>
      </c>
      <c r="U4" s="69">
        <f>IF(RES_hh_fech!U4=0,0,RES_hh_fech!U4/RES_summary!U$19)</f>
        <v>100.34400951954929</v>
      </c>
      <c r="V4" s="69">
        <f>IF(RES_hh_fech!V4=0,0,RES_hh_fech!V4/RES_summary!V$19)</f>
        <v>102.49845999586631</v>
      </c>
      <c r="W4" s="69">
        <f>IF(RES_hh_fech!W4=0,0,RES_hh_fech!W4/RES_summary!W$19)</f>
        <v>112.11689120999998</v>
      </c>
      <c r="X4" s="69">
        <f>IF(RES_hh_fech!X4=0,0,RES_hh_fech!X4/RES_summary!X$19)</f>
        <v>93.612001888137073</v>
      </c>
      <c r="Y4" s="69">
        <f>IF(RES_hh_fech!Y4=0,0,RES_hh_fech!Y4/RES_summary!Y$19)</f>
        <v>91.712581216664177</v>
      </c>
      <c r="DA4" s="88" t="s">
        <v>297</v>
      </c>
    </row>
    <row r="5" spans="1:105" ht="12" customHeight="1" x14ac:dyDescent="0.25">
      <c r="A5" s="28" t="s">
        <v>51</v>
      </c>
      <c r="B5" s="72">
        <f>IF(RES_hh_fech!B5=0,0,RES_hh_fech!B5/RES_summary!B$19)</f>
        <v>132.92598099686089</v>
      </c>
      <c r="C5" s="72">
        <f>IF(RES_hh_fech!C5=0,0,RES_hh_fech!C5/RES_summary!C$19)</f>
        <v>146.89155650705953</v>
      </c>
      <c r="D5" s="72">
        <f>IF(RES_hh_fech!D5=0,0,RES_hh_fech!D5/RES_summary!D$19)</f>
        <v>142.95466019084813</v>
      </c>
      <c r="E5" s="72">
        <f>IF(RES_hh_fech!E5=0,0,RES_hh_fech!E5/RES_summary!E$19)</f>
        <v>117.52958447249696</v>
      </c>
      <c r="F5" s="72">
        <f>IF(RES_hh_fech!F5=0,0,RES_hh_fech!F5/RES_summary!F$19)</f>
        <v>139.33219762821608</v>
      </c>
      <c r="G5" s="72">
        <f>IF(RES_hh_fech!G5=0,0,RES_hh_fech!G5/RES_summary!G$19)</f>
        <v>118.16544878685681</v>
      </c>
      <c r="H5" s="72">
        <f>IF(RES_hh_fech!H5=0,0,RES_hh_fech!H5/RES_summary!H$19)</f>
        <v>117.74513928856331</v>
      </c>
      <c r="I5" s="72">
        <f>IF(RES_hh_fech!I5=0,0,RES_hh_fech!I5/RES_summary!I$19)</f>
        <v>89.880029055882261</v>
      </c>
      <c r="J5" s="72">
        <f>IF(RES_hh_fech!J5=0,0,RES_hh_fech!J5/RES_summary!J$19)</f>
        <v>118.15007743280673</v>
      </c>
      <c r="K5" s="72">
        <f>IF(RES_hh_fech!K5=0,0,RES_hh_fech!K5/RES_summary!K$19)</f>
        <v>194.74668809787408</v>
      </c>
      <c r="L5" s="72">
        <f>IF(RES_hh_fech!L5=0,0,RES_hh_fech!L5/RES_summary!L$19)</f>
        <v>111.99886743263147</v>
      </c>
      <c r="M5" s="72">
        <f>IF(RES_hh_fech!M5=0,0,RES_hh_fech!M5/RES_summary!M$19)</f>
        <v>97.797159317123729</v>
      </c>
      <c r="N5" s="72">
        <f>IF(RES_hh_fech!N5=0,0,RES_hh_fech!N5/RES_summary!N$19)</f>
        <v>105.03986547489254</v>
      </c>
      <c r="O5" s="72">
        <f>IF(RES_hh_fech!O5=0,0,RES_hh_fech!O5/RES_summary!O$19)</f>
        <v>133.59075972303944</v>
      </c>
      <c r="P5" s="72">
        <f>IF(RES_hh_fech!P5=0,0,RES_hh_fech!P5/RES_summary!P$19)</f>
        <v>94.716878450264474</v>
      </c>
      <c r="Q5" s="72">
        <f>IF(RES_hh_fech!Q5=0,0,RES_hh_fech!Q5/RES_summary!Q$19)</f>
        <v>103.4024131324686</v>
      </c>
      <c r="R5" s="72">
        <f>IF(RES_hh_fech!R5=0,0,RES_hh_fech!R5/RES_summary!R$19)</f>
        <v>110.27544295778189</v>
      </c>
      <c r="S5" s="72">
        <f>IF(RES_hh_fech!S5=0,0,RES_hh_fech!S5/RES_summary!S$19)</f>
        <v>117.55530739150142</v>
      </c>
      <c r="T5" s="72">
        <f>IF(RES_hh_fech!T5=0,0,RES_hh_fech!T5/RES_summary!T$19)</f>
        <v>113.58085272708604</v>
      </c>
      <c r="U5" s="72">
        <f>IF(RES_hh_fech!U5=0,0,RES_hh_fech!U5/RES_summary!U$19)</f>
        <v>101.1650197376739</v>
      </c>
      <c r="V5" s="72">
        <f>IF(RES_hh_fech!V5=0,0,RES_hh_fech!V5/RES_summary!V$19)</f>
        <v>100.70478977402001</v>
      </c>
      <c r="W5" s="72">
        <f>IF(RES_hh_fech!W5=0,0,RES_hh_fech!W5/RES_summary!W$19)</f>
        <v>146.02645322964057</v>
      </c>
      <c r="X5" s="72">
        <f>IF(RES_hh_fech!X5=0,0,RES_hh_fech!X5/RES_summary!X$19)</f>
        <v>109.1399660240934</v>
      </c>
      <c r="Y5" s="72">
        <f>IF(RES_hh_fech!Y5=0,0,RES_hh_fech!Y5/RES_summary!Y$19)</f>
        <v>88.685698247311564</v>
      </c>
      <c r="DA5" s="89" t="s">
        <v>551</v>
      </c>
    </row>
    <row r="6" spans="1:105" ht="12" customHeight="1" x14ac:dyDescent="0.25">
      <c r="A6" s="28" t="s">
        <v>74</v>
      </c>
      <c r="B6" s="72">
        <f>IF(RES_hh_fech!B6=0,0,RES_hh_fech!B6/RES_summary!B$19)</f>
        <v>172.70239373169278</v>
      </c>
      <c r="C6" s="72">
        <f>IF(RES_hh_fech!C6=0,0,RES_hh_fech!C6/RES_summary!C$19)</f>
        <v>176.85370955901851</v>
      </c>
      <c r="D6" s="72">
        <f>IF(RES_hh_fech!D6=0,0,RES_hh_fech!D6/RES_summary!D$19)</f>
        <v>212.59851376615447</v>
      </c>
      <c r="E6" s="72">
        <f>IF(RES_hh_fech!E6=0,0,RES_hh_fech!E6/RES_summary!E$19)</f>
        <v>130.24813914553201</v>
      </c>
      <c r="F6" s="72">
        <f>IF(RES_hh_fech!F6=0,0,RES_hh_fech!F6/RES_summary!F$19)</f>
        <v>126.57755692155727</v>
      </c>
      <c r="G6" s="72">
        <f>IF(RES_hh_fech!G6=0,0,RES_hh_fech!G6/RES_summary!G$19)</f>
        <v>163.7632682836209</v>
      </c>
      <c r="H6" s="72">
        <f>IF(RES_hh_fech!H6=0,0,RES_hh_fech!H6/RES_summary!H$19)</f>
        <v>144.99906329223953</v>
      </c>
      <c r="I6" s="72">
        <f>IF(RES_hh_fech!I6=0,0,RES_hh_fech!I6/RES_summary!I$19)</f>
        <v>127.69179474594458</v>
      </c>
      <c r="J6" s="72">
        <f>IF(RES_hh_fech!J6=0,0,RES_hh_fech!J6/RES_summary!J$19)</f>
        <v>136.21357131520841</v>
      </c>
      <c r="K6" s="72">
        <f>IF(RES_hh_fech!K6=0,0,RES_hh_fech!K6/RES_summary!K$19)</f>
        <v>134.70039155780989</v>
      </c>
      <c r="L6" s="72">
        <f>IF(RES_hh_fech!L6=0,0,RES_hh_fech!L6/RES_summary!L$19)</f>
        <v>155.33780602098071</v>
      </c>
      <c r="M6" s="72">
        <f>IF(RES_hh_fech!M6=0,0,RES_hh_fech!M6/RES_summary!M$19)</f>
        <v>120.4726573671101</v>
      </c>
      <c r="N6" s="72">
        <f>IF(RES_hh_fech!N6=0,0,RES_hh_fech!N6/RES_summary!N$19)</f>
        <v>126.36000554488807</v>
      </c>
      <c r="O6" s="72">
        <f>IF(RES_hh_fech!O6=0,0,RES_hh_fech!O6/RES_summary!O$19)</f>
        <v>139.27826719670287</v>
      </c>
      <c r="P6" s="72">
        <f>IF(RES_hh_fech!P6=0,0,RES_hh_fech!P6/RES_summary!P$19)</f>
        <v>111.27127967835642</v>
      </c>
      <c r="Q6" s="72">
        <f>IF(RES_hh_fech!Q6=0,0,RES_hh_fech!Q6/RES_summary!Q$19)</f>
        <v>116.10301292123475</v>
      </c>
      <c r="R6" s="72">
        <f>IF(RES_hh_fech!R6=0,0,RES_hh_fech!R6/RES_summary!R$19)</f>
        <v>121.18430602957756</v>
      </c>
      <c r="S6" s="72">
        <f>IF(RES_hh_fech!S6=0,0,RES_hh_fech!S6/RES_summary!S$19)</f>
        <v>122.1994092096481</v>
      </c>
      <c r="T6" s="72">
        <f>IF(RES_hh_fech!T6=0,0,RES_hh_fech!T6/RES_summary!T$19)</f>
        <v>117.18510791361913</v>
      </c>
      <c r="U6" s="72">
        <f>IF(RES_hh_fech!U6=0,0,RES_hh_fech!U6/RES_summary!U$19)</f>
        <v>106.23430754004852</v>
      </c>
      <c r="V6" s="72">
        <f>IF(RES_hh_fech!V6=0,0,RES_hh_fech!V6/RES_summary!V$19)</f>
        <v>115.91742187378148</v>
      </c>
      <c r="W6" s="72">
        <f>IF(RES_hh_fech!W6=0,0,RES_hh_fech!W6/RES_summary!W$19)</f>
        <v>122.72713685726859</v>
      </c>
      <c r="X6" s="72">
        <f>IF(RES_hh_fech!X6=0,0,RES_hh_fech!X6/RES_summary!X$19)</f>
        <v>100.55795245672029</v>
      </c>
      <c r="Y6" s="72">
        <f>IF(RES_hh_fech!Y6=0,0,RES_hh_fech!Y6/RES_summary!Y$19)</f>
        <v>98.334443288352119</v>
      </c>
      <c r="DA6" s="89" t="s">
        <v>552</v>
      </c>
    </row>
    <row r="7" spans="1:105" ht="12" customHeight="1" x14ac:dyDescent="0.25">
      <c r="A7" s="28" t="s">
        <v>200</v>
      </c>
      <c r="B7" s="72">
        <f>IF(RES_hh_fech!B7=0,0,RES_hh_fech!B7/RES_summary!B$19)</f>
        <v>183.00056424510876</v>
      </c>
      <c r="C7" s="72">
        <f>IF(RES_hh_fech!C7=0,0,RES_hh_fech!C7/RES_summary!C$19)</f>
        <v>189.14469423359543</v>
      </c>
      <c r="D7" s="72">
        <f>IF(RES_hh_fech!D7=0,0,RES_hh_fech!D7/RES_summary!D$19)</f>
        <v>165.48905877018672</v>
      </c>
      <c r="E7" s="72">
        <f>IF(RES_hh_fech!E7=0,0,RES_hh_fech!E7/RES_summary!E$19)</f>
        <v>180.67917806780011</v>
      </c>
      <c r="F7" s="72">
        <f>IF(RES_hh_fech!F7=0,0,RES_hh_fech!F7/RES_summary!F$19)</f>
        <v>168.69157876963993</v>
      </c>
      <c r="G7" s="72">
        <f>IF(RES_hh_fech!G7=0,0,RES_hh_fech!G7/RES_summary!G$19)</f>
        <v>165.50188387266232</v>
      </c>
      <c r="H7" s="72">
        <f>IF(RES_hh_fech!H7=0,0,RES_hh_fech!H7/RES_summary!H$19)</f>
        <v>147.64376337392682</v>
      </c>
      <c r="I7" s="72">
        <f>IF(RES_hh_fech!I7=0,0,RES_hh_fech!I7/RES_summary!I$19)</f>
        <v>126.81094820197221</v>
      </c>
      <c r="J7" s="72">
        <f>IF(RES_hh_fech!J7=0,0,RES_hh_fech!J7/RES_summary!J$19)</f>
        <v>164.17351267781982</v>
      </c>
      <c r="K7" s="72">
        <f>IF(RES_hh_fech!K7=0,0,RES_hh_fech!K7/RES_summary!K$19)</f>
        <v>141.31647853661391</v>
      </c>
      <c r="L7" s="72">
        <f>IF(RES_hh_fech!L7=0,0,RES_hh_fech!L7/RES_summary!L$19)</f>
        <v>157.60281663565496</v>
      </c>
      <c r="M7" s="72">
        <f>IF(RES_hh_fech!M7=0,0,RES_hh_fech!M7/RES_summary!M$19)</f>
        <v>131.76500014163204</v>
      </c>
      <c r="N7" s="72">
        <f>IF(RES_hh_fech!N7=0,0,RES_hh_fech!N7/RES_summary!N$19)</f>
        <v>132.43082940958055</v>
      </c>
      <c r="O7" s="72">
        <f>IF(RES_hh_fech!O7=0,0,RES_hh_fech!O7/RES_summary!O$19)</f>
        <v>142.93260989586744</v>
      </c>
      <c r="P7" s="72">
        <f>IF(RES_hh_fech!P7=0,0,RES_hh_fech!P7/RES_summary!P$19)</f>
        <v>112.44885020428876</v>
      </c>
      <c r="Q7" s="72">
        <f>IF(RES_hh_fech!Q7=0,0,RES_hh_fech!Q7/RES_summary!Q$19)</f>
        <v>134.3701855710847</v>
      </c>
      <c r="R7" s="72">
        <f>IF(RES_hh_fech!R7=0,0,RES_hh_fech!R7/RES_summary!R$19)</f>
        <v>122.77512488901321</v>
      </c>
      <c r="S7" s="72">
        <f>IF(RES_hh_fech!S7=0,0,RES_hh_fech!S7/RES_summary!S$19)</f>
        <v>124.13861596265579</v>
      </c>
      <c r="T7" s="72">
        <f>IF(RES_hh_fech!T7=0,0,RES_hh_fech!T7/RES_summary!T$19)</f>
        <v>121.53183023358517</v>
      </c>
      <c r="U7" s="72">
        <f>IF(RES_hh_fech!U7=0,0,RES_hh_fech!U7/RES_summary!U$19)</f>
        <v>99.392743056592494</v>
      </c>
      <c r="V7" s="72">
        <f>IF(RES_hh_fech!V7=0,0,RES_hh_fech!V7/RES_summary!V$19)</f>
        <v>119.78169967264407</v>
      </c>
      <c r="W7" s="72">
        <f>IF(RES_hh_fech!W7=0,0,RES_hh_fech!W7/RES_summary!W$19)</f>
        <v>119.6700765322843</v>
      </c>
      <c r="X7" s="72">
        <f>IF(RES_hh_fech!X7=0,0,RES_hh_fech!X7/RES_summary!X$19)</f>
        <v>107.92496879310026</v>
      </c>
      <c r="Y7" s="72">
        <f>IF(RES_hh_fech!Y7=0,0,RES_hh_fech!Y7/RES_summary!Y$19)</f>
        <v>105.49187433672776</v>
      </c>
      <c r="DA7" s="89" t="s">
        <v>553</v>
      </c>
    </row>
    <row r="8" spans="1:105" ht="12" customHeight="1" x14ac:dyDescent="0.25">
      <c r="A8" s="28" t="s">
        <v>189</v>
      </c>
      <c r="B8" s="72">
        <f>IF(RES_hh_fech!B8=0,0,RES_hh_fech!B8/RES_summary!B$19)</f>
        <v>156.17709502758478</v>
      </c>
      <c r="C8" s="72">
        <f>IF(RES_hh_fech!C8=0,0,RES_hh_fech!C8/RES_summary!C$19)</f>
        <v>164.14762276918049</v>
      </c>
      <c r="D8" s="72">
        <f>IF(RES_hh_fech!D8=0,0,RES_hh_fech!D8/RES_summary!D$19)</f>
        <v>151.46958874412078</v>
      </c>
      <c r="E8" s="72">
        <f>IF(RES_hh_fech!E8=0,0,RES_hh_fech!E8/RES_summary!E$19)</f>
        <v>156.90469857361597</v>
      </c>
      <c r="F8" s="72">
        <f>IF(RES_hh_fech!F8=0,0,RES_hh_fech!F8/RES_summary!F$19)</f>
        <v>144.21372632740372</v>
      </c>
      <c r="G8" s="72">
        <f>IF(RES_hh_fech!G8=0,0,RES_hh_fech!G8/RES_summary!G$19)</f>
        <v>135.107370364362</v>
      </c>
      <c r="H8" s="72">
        <f>IF(RES_hh_fech!H8=0,0,RES_hh_fech!H8/RES_summary!H$19)</f>
        <v>131.6315091476587</v>
      </c>
      <c r="I8" s="72">
        <f>IF(RES_hh_fech!I8=0,0,RES_hh_fech!I8/RES_summary!I$19)</f>
        <v>119.90495648605247</v>
      </c>
      <c r="J8" s="72">
        <f>IF(RES_hh_fech!J8=0,0,RES_hh_fech!J8/RES_summary!J$19)</f>
        <v>127.11668382631993</v>
      </c>
      <c r="K8" s="72">
        <f>IF(RES_hh_fech!K8=0,0,RES_hh_fech!K8/RES_summary!K$19)</f>
        <v>122.80392649346244</v>
      </c>
      <c r="L8" s="72">
        <f>IF(RES_hh_fech!L8=0,0,RES_hh_fech!L8/RES_summary!L$19)</f>
        <v>141.8568953552917</v>
      </c>
      <c r="M8" s="72">
        <f>IF(RES_hh_fech!M8=0,0,RES_hh_fech!M8/RES_summary!M$19)</f>
        <v>105.21831061067391</v>
      </c>
      <c r="N8" s="72">
        <f>IF(RES_hh_fech!N8=0,0,RES_hh_fech!N8/RES_summary!N$19)</f>
        <v>116.76385683538862</v>
      </c>
      <c r="O8" s="72">
        <f>IF(RES_hh_fech!O8=0,0,RES_hh_fech!O8/RES_summary!O$19)</f>
        <v>128.0412708700936</v>
      </c>
      <c r="P8" s="72">
        <f>IF(RES_hh_fech!P8=0,0,RES_hh_fech!P8/RES_summary!P$19)</f>
        <v>95.997586382103435</v>
      </c>
      <c r="Q8" s="72">
        <f>IF(RES_hh_fech!Q8=0,0,RES_hh_fech!Q8/RES_summary!Q$19)</f>
        <v>106.17748985372469</v>
      </c>
      <c r="R8" s="72">
        <f>IF(RES_hh_fech!R8=0,0,RES_hh_fech!R8/RES_summary!R$19)</f>
        <v>112.10482506235986</v>
      </c>
      <c r="S8" s="72">
        <f>IF(RES_hh_fech!S8=0,0,RES_hh_fech!S8/RES_summary!S$19)</f>
        <v>109.35718459448158</v>
      </c>
      <c r="T8" s="72">
        <f>IF(RES_hh_fech!T8=0,0,RES_hh_fech!T8/RES_summary!T$19)</f>
        <v>108.71543442373178</v>
      </c>
      <c r="U8" s="72">
        <f>IF(RES_hh_fech!U8=0,0,RES_hh_fech!U8/RES_summary!U$19)</f>
        <v>103.47131699141066</v>
      </c>
      <c r="V8" s="72">
        <f>IF(RES_hh_fech!V8=0,0,RES_hh_fech!V8/RES_summary!V$19)</f>
        <v>98.107710327918255</v>
      </c>
      <c r="W8" s="72">
        <f>IF(RES_hh_fech!W8=0,0,RES_hh_fech!W8/RES_summary!W$19)</f>
        <v>114.73822023218398</v>
      </c>
      <c r="X8" s="72">
        <f>IF(RES_hh_fech!X8=0,0,RES_hh_fech!X8/RES_summary!X$19)</f>
        <v>93.303348334611755</v>
      </c>
      <c r="Y8" s="72">
        <f>IF(RES_hh_fech!Y8=0,0,RES_hh_fech!Y8/RES_summary!Y$19)</f>
        <v>93.01272363123276</v>
      </c>
      <c r="DA8" s="89" t="s">
        <v>554</v>
      </c>
    </row>
    <row r="9" spans="1:105" ht="12" customHeight="1" x14ac:dyDescent="0.25">
      <c r="A9" s="28" t="s">
        <v>202</v>
      </c>
      <c r="B9" s="72">
        <f>IF(RES_hh_fech!B9=0,0,RES_hh_fech!B9/RES_summary!B$19)</f>
        <v>176.43313946012879</v>
      </c>
      <c r="C9" s="72">
        <f>IF(RES_hh_fech!C9=0,0,RES_hh_fech!C9/RES_summary!C$19)</f>
        <v>194.24540725400846</v>
      </c>
      <c r="D9" s="72">
        <f>IF(RES_hh_fech!D9=0,0,RES_hh_fech!D9/RES_summary!D$19)</f>
        <v>155.38092719240433</v>
      </c>
      <c r="E9" s="72">
        <f>IF(RES_hh_fech!E9=0,0,RES_hh_fech!E9/RES_summary!E$19)</f>
        <v>173.25605204770505</v>
      </c>
      <c r="F9" s="72">
        <f>IF(RES_hh_fech!F9=0,0,RES_hh_fech!F9/RES_summary!F$19)</f>
        <v>153.31256591449227</v>
      </c>
      <c r="G9" s="72">
        <f>IF(RES_hh_fech!G9=0,0,RES_hh_fech!G9/RES_summary!G$19)</f>
        <v>128.00763797039428</v>
      </c>
      <c r="H9" s="72">
        <f>IF(RES_hh_fech!H9=0,0,RES_hh_fech!H9/RES_summary!H$19)</f>
        <v>104.62940091723931</v>
      </c>
      <c r="I9" s="72">
        <f>IF(RES_hh_fech!I9=0,0,RES_hh_fech!I9/RES_summary!I$19)</f>
        <v>131.28337299863784</v>
      </c>
      <c r="J9" s="72">
        <f>IF(RES_hh_fech!J9=0,0,RES_hh_fech!J9/RES_summary!J$19)</f>
        <v>127.63427247819239</v>
      </c>
      <c r="K9" s="72">
        <f>IF(RES_hh_fech!K9=0,0,RES_hh_fech!K9/RES_summary!K$19)</f>
        <v>116.49208603997415</v>
      </c>
      <c r="L9" s="72">
        <f>IF(RES_hh_fech!L9=0,0,RES_hh_fech!L9/RES_summary!L$19)</f>
        <v>149.9947865924469</v>
      </c>
      <c r="M9" s="72">
        <f>IF(RES_hh_fech!M9=0,0,RES_hh_fech!M9/RES_summary!M$19)</f>
        <v>104.51327240634187</v>
      </c>
      <c r="N9" s="72">
        <f>IF(RES_hh_fech!N9=0,0,RES_hh_fech!N9/RES_summary!N$19)</f>
        <v>117.85596134717997</v>
      </c>
      <c r="O9" s="72">
        <f>IF(RES_hh_fech!O9=0,0,RES_hh_fech!O9/RES_summary!O$19)</f>
        <v>133.87147499916182</v>
      </c>
      <c r="P9" s="72">
        <f>IF(RES_hh_fech!P9=0,0,RES_hh_fech!P9/RES_summary!P$19)</f>
        <v>95.329859480054807</v>
      </c>
      <c r="Q9" s="72">
        <f>IF(RES_hh_fech!Q9=0,0,RES_hh_fech!Q9/RES_summary!Q$19)</f>
        <v>110.0686766513579</v>
      </c>
      <c r="R9" s="72">
        <f>IF(RES_hh_fech!R9=0,0,RES_hh_fech!R9/RES_summary!R$19)</f>
        <v>119.84439536037202</v>
      </c>
      <c r="S9" s="72">
        <f>IF(RES_hh_fech!S9=0,0,RES_hh_fech!S9/RES_summary!S$19)</f>
        <v>110.20968547431845</v>
      </c>
      <c r="T9" s="72">
        <f>IF(RES_hh_fech!T9=0,0,RES_hh_fech!T9/RES_summary!T$19)</f>
        <v>105.47211321294844</v>
      </c>
      <c r="U9" s="72">
        <f>IF(RES_hh_fech!U9=0,0,RES_hh_fech!U9/RES_summary!U$19)</f>
        <v>103.32599673785278</v>
      </c>
      <c r="V9" s="72">
        <f>IF(RES_hh_fech!V9=0,0,RES_hh_fech!V9/RES_summary!V$19)</f>
        <v>93.187961574008668</v>
      </c>
      <c r="W9" s="72">
        <f>IF(RES_hh_fech!W9=0,0,RES_hh_fech!W9/RES_summary!W$19)</f>
        <v>110.27240636667045</v>
      </c>
      <c r="X9" s="72">
        <f>IF(RES_hh_fech!X9=0,0,RES_hh_fech!X9/RES_summary!X$19)</f>
        <v>95.05680646967501</v>
      </c>
      <c r="Y9" s="72">
        <f>IF(RES_hh_fech!Y9=0,0,RES_hh_fech!Y9/RES_summary!Y$19)</f>
        <v>94.782314858877328</v>
      </c>
      <c r="DA9" s="89" t="s">
        <v>555</v>
      </c>
    </row>
    <row r="10" spans="1:105" ht="12" customHeight="1" x14ac:dyDescent="0.25">
      <c r="A10" s="28" t="s">
        <v>197</v>
      </c>
      <c r="B10" s="72">
        <f>IF(RES_hh_fech!B10=0,0,RES_hh_fech!B10/RES_summary!B$19)</f>
        <v>0</v>
      </c>
      <c r="C10" s="72">
        <f>IF(RES_hh_fech!C10=0,0,RES_hh_fech!C10/RES_summary!C$19)</f>
        <v>0</v>
      </c>
      <c r="D10" s="72">
        <f>IF(RES_hh_fech!D10=0,0,RES_hh_fech!D10/RES_summary!D$19)</f>
        <v>0</v>
      </c>
      <c r="E10" s="72">
        <f>IF(RES_hh_fech!E10=0,0,RES_hh_fech!E10/RES_summary!E$19)</f>
        <v>0</v>
      </c>
      <c r="F10" s="72">
        <f>IF(RES_hh_fech!F10=0,0,RES_hh_fech!F10/RES_summary!F$19)</f>
        <v>0</v>
      </c>
      <c r="G10" s="72">
        <f>IF(RES_hh_fech!G10=0,0,RES_hh_fech!G10/RES_summary!G$19)</f>
        <v>0</v>
      </c>
      <c r="H10" s="72">
        <f>IF(RES_hh_fech!H10=0,0,RES_hh_fech!H10/RES_summary!H$19)</f>
        <v>0</v>
      </c>
      <c r="I10" s="72">
        <f>IF(RES_hh_fech!I10=0,0,RES_hh_fech!I10/RES_summary!I$19)</f>
        <v>0</v>
      </c>
      <c r="J10" s="72">
        <f>IF(RES_hh_fech!J10=0,0,RES_hh_fech!J10/RES_summary!J$19)</f>
        <v>0</v>
      </c>
      <c r="K10" s="72">
        <f>IF(RES_hh_fech!K10=0,0,RES_hh_fech!K10/RES_summary!K$19)</f>
        <v>0</v>
      </c>
      <c r="L10" s="72">
        <f>IF(RES_hh_fech!L10=0,0,RES_hh_fech!L10/RES_summary!L$19)</f>
        <v>0</v>
      </c>
      <c r="M10" s="72">
        <f>IF(RES_hh_fech!M10=0,0,RES_hh_fech!M10/RES_summary!M$19)</f>
        <v>0</v>
      </c>
      <c r="N10" s="72">
        <f>IF(RES_hh_fech!N10=0,0,RES_hh_fech!N10/RES_summary!N$19)</f>
        <v>0</v>
      </c>
      <c r="O10" s="72">
        <f>IF(RES_hh_fech!O10=0,0,RES_hh_fech!O10/RES_summary!O$19)</f>
        <v>0</v>
      </c>
      <c r="P10" s="72">
        <f>IF(RES_hh_fech!P10=0,0,RES_hh_fech!P10/RES_summary!P$19)</f>
        <v>0</v>
      </c>
      <c r="Q10" s="72">
        <f>IF(RES_hh_fech!Q10=0,0,RES_hh_fech!Q10/RES_summary!Q$19)</f>
        <v>0</v>
      </c>
      <c r="R10" s="72">
        <f>IF(RES_hh_fech!R10=0,0,RES_hh_fech!R10/RES_summary!R$19)</f>
        <v>0</v>
      </c>
      <c r="S10" s="72">
        <f>IF(RES_hh_fech!S10=0,0,RES_hh_fech!S10/RES_summary!S$19)</f>
        <v>0</v>
      </c>
      <c r="T10" s="72">
        <f>IF(RES_hh_fech!T10=0,0,RES_hh_fech!T10/RES_summary!T$19)</f>
        <v>0</v>
      </c>
      <c r="U10" s="72">
        <f>IF(RES_hh_fech!U10=0,0,RES_hh_fech!U10/RES_summary!U$19)</f>
        <v>0</v>
      </c>
      <c r="V10" s="72">
        <f>IF(RES_hh_fech!V10=0,0,RES_hh_fech!V10/RES_summary!V$19)</f>
        <v>0</v>
      </c>
      <c r="W10" s="72">
        <f>IF(RES_hh_fech!W10=0,0,RES_hh_fech!W10/RES_summary!W$19)</f>
        <v>0</v>
      </c>
      <c r="X10" s="72">
        <f>IF(RES_hh_fech!X10=0,0,RES_hh_fech!X10/RES_summary!X$19)</f>
        <v>0</v>
      </c>
      <c r="Y10" s="72">
        <f>IF(RES_hh_fech!Y10=0,0,RES_hh_fech!Y10/RES_summary!Y$19)</f>
        <v>0</v>
      </c>
      <c r="DA10" s="89" t="s">
        <v>556</v>
      </c>
    </row>
    <row r="11" spans="1:105" ht="12" customHeight="1" x14ac:dyDescent="0.25">
      <c r="A11" s="28" t="s">
        <v>198</v>
      </c>
      <c r="B11" s="72">
        <f>IF(RES_hh_fech!B11=0,0,RES_hh_fech!B11/RES_summary!B$19)</f>
        <v>116.7157920873241</v>
      </c>
      <c r="C11" s="72">
        <f>IF(RES_hh_fech!C11=0,0,RES_hh_fech!C11/RES_summary!C$19)</f>
        <v>104.41681175615689</v>
      </c>
      <c r="D11" s="72">
        <f>IF(RES_hh_fech!D11=0,0,RES_hh_fech!D11/RES_summary!D$19)</f>
        <v>108.51764704252528</v>
      </c>
      <c r="E11" s="72">
        <f>IF(RES_hh_fech!E11=0,0,RES_hh_fech!E11/RES_summary!E$19)</f>
        <v>106.92199658652562</v>
      </c>
      <c r="F11" s="72">
        <f>IF(RES_hh_fech!F11=0,0,RES_hh_fech!F11/RES_summary!F$19)</f>
        <v>104.50820512295329</v>
      </c>
      <c r="G11" s="72">
        <f>IF(RES_hh_fech!G11=0,0,RES_hh_fech!G11/RES_summary!G$19)</f>
        <v>97.929755476681805</v>
      </c>
      <c r="H11" s="72">
        <f>IF(RES_hh_fech!H11=0,0,RES_hh_fech!H11/RES_summary!H$19)</f>
        <v>95.233980517104456</v>
      </c>
      <c r="I11" s="72">
        <f>IF(RES_hh_fech!I11=0,0,RES_hh_fech!I11/RES_summary!I$19)</f>
        <v>101.44613246674685</v>
      </c>
      <c r="J11" s="72">
        <f>IF(RES_hh_fech!J11=0,0,RES_hh_fech!J11/RES_summary!J$19)</f>
        <v>100.03771630914937</v>
      </c>
      <c r="K11" s="72">
        <f>IF(RES_hh_fech!K11=0,0,RES_hh_fech!K11/RES_summary!K$19)</f>
        <v>86.75407969520414</v>
      </c>
      <c r="L11" s="72">
        <f>IF(RES_hh_fech!L11=0,0,RES_hh_fech!L11/RES_summary!L$19)</f>
        <v>85.281345750198938</v>
      </c>
      <c r="M11" s="72">
        <f>IF(RES_hh_fech!M11=0,0,RES_hh_fech!M11/RES_summary!M$19)</f>
        <v>94.464330660113291</v>
      </c>
      <c r="N11" s="72">
        <f>IF(RES_hh_fech!N11=0,0,RES_hh_fech!N11/RES_summary!N$19)</f>
        <v>96.854368866431955</v>
      </c>
      <c r="O11" s="72">
        <f>IF(RES_hh_fech!O11=0,0,RES_hh_fech!O11/RES_summary!O$19)</f>
        <v>88.567126368016005</v>
      </c>
      <c r="P11" s="72">
        <f>IF(RES_hh_fech!P11=0,0,RES_hh_fech!P11/RES_summary!P$19)</f>
        <v>93.860657251000958</v>
      </c>
      <c r="Q11" s="72">
        <f>IF(RES_hh_fech!Q11=0,0,RES_hh_fech!Q11/RES_summary!Q$19)</f>
        <v>88.592683610765789</v>
      </c>
      <c r="R11" s="72">
        <f>IF(RES_hh_fech!R11=0,0,RES_hh_fech!R11/RES_summary!R$19)</f>
        <v>84.260023921342352</v>
      </c>
      <c r="S11" s="72">
        <f>IF(RES_hh_fech!S11=0,0,RES_hh_fech!S11/RES_summary!S$19)</f>
        <v>85.928013337049308</v>
      </c>
      <c r="T11" s="72">
        <f>IF(RES_hh_fech!T11=0,0,RES_hh_fech!T11/RES_summary!T$19)</f>
        <v>91.496879454953671</v>
      </c>
      <c r="U11" s="72">
        <f>IF(RES_hh_fech!U11=0,0,RES_hh_fech!U11/RES_summary!U$19)</f>
        <v>92.629554522404902</v>
      </c>
      <c r="V11" s="72">
        <f>IF(RES_hh_fech!V11=0,0,RES_hh_fech!V11/RES_summary!V$19)</f>
        <v>98.709000714351887</v>
      </c>
      <c r="W11" s="72">
        <f>IF(RES_hh_fech!W11=0,0,RES_hh_fech!W11/RES_summary!W$19)</f>
        <v>109.49222056243195</v>
      </c>
      <c r="X11" s="72">
        <f>IF(RES_hh_fech!X11=0,0,RES_hh_fech!X11/RES_summary!X$19)</f>
        <v>79.034714070338836</v>
      </c>
      <c r="Y11" s="72">
        <f>IF(RES_hh_fech!Y11=0,0,RES_hh_fech!Y11/RES_summary!Y$19)</f>
        <v>77.519328694318816</v>
      </c>
      <c r="DA11" s="89" t="s">
        <v>557</v>
      </c>
    </row>
    <row r="12" spans="1:105" ht="12" customHeight="1" x14ac:dyDescent="0.25">
      <c r="A12" s="28" t="s">
        <v>95</v>
      </c>
      <c r="B12" s="72">
        <f>IF(RES_hh_fech!B12=0,0,RES_hh_fech!B12/RES_summary!B$19)</f>
        <v>46.631956292702952</v>
      </c>
      <c r="C12" s="72">
        <f>IF(RES_hh_fech!C12=0,0,RES_hh_fech!C12/RES_summary!C$19)</f>
        <v>50.811199415882321</v>
      </c>
      <c r="D12" s="72">
        <f>IF(RES_hh_fech!D12=0,0,RES_hh_fech!D12/RES_summary!D$19)</f>
        <v>49.878897929303584</v>
      </c>
      <c r="E12" s="72">
        <f>IF(RES_hh_fech!E12=0,0,RES_hh_fech!E12/RES_summary!E$19)</f>
        <v>46.809846053168002</v>
      </c>
      <c r="F12" s="72">
        <f>IF(RES_hh_fech!F12=0,0,RES_hh_fech!F12/RES_summary!F$19)</f>
        <v>47.555499956414195</v>
      </c>
      <c r="G12" s="72">
        <f>IF(RES_hh_fech!G12=0,0,RES_hh_fech!G12/RES_summary!G$19)</f>
        <v>45.3731530864424</v>
      </c>
      <c r="H12" s="72">
        <f>IF(RES_hh_fech!H12=0,0,RES_hh_fech!H12/RES_summary!H$19)</f>
        <v>38.228162207513222</v>
      </c>
      <c r="I12" s="72">
        <f>IF(RES_hh_fech!I12=0,0,RES_hh_fech!I12/RES_summary!I$19)</f>
        <v>35.519409196097897</v>
      </c>
      <c r="J12" s="72">
        <f>IF(RES_hh_fech!J12=0,0,RES_hh_fech!J12/RES_summary!J$19)</f>
        <v>39.678060834291493</v>
      </c>
      <c r="K12" s="72">
        <f>IF(RES_hh_fech!K12=0,0,RES_hh_fech!K12/RES_summary!K$19)</f>
        <v>35.703858632493485</v>
      </c>
      <c r="L12" s="72">
        <f>IF(RES_hh_fech!L12=0,0,RES_hh_fech!L12/RES_summary!L$19)</f>
        <v>38.196580660801736</v>
      </c>
      <c r="M12" s="72">
        <f>IF(RES_hh_fech!M12=0,0,RES_hh_fech!M12/RES_summary!M$19)</f>
        <v>32.31380700411065</v>
      </c>
      <c r="N12" s="72">
        <f>IF(RES_hh_fech!N12=0,0,RES_hh_fech!N12/RES_summary!N$19)</f>
        <v>31.619082896601473</v>
      </c>
      <c r="O12" s="72">
        <f>IF(RES_hh_fech!O12=0,0,RES_hh_fech!O12/RES_summary!O$19)</f>
        <v>29.883807835380079</v>
      </c>
      <c r="P12" s="72">
        <f>IF(RES_hh_fech!P12=0,0,RES_hh_fech!P12/RES_summary!P$19)</f>
        <v>26.144181710925892</v>
      </c>
      <c r="Q12" s="72">
        <f>IF(RES_hh_fech!Q12=0,0,RES_hh_fech!Q12/RES_summary!Q$19)</f>
        <v>25.696612542455011</v>
      </c>
      <c r="R12" s="72">
        <f>IF(RES_hh_fech!R12=0,0,RES_hh_fech!R12/RES_summary!R$19)</f>
        <v>25.725359713677928</v>
      </c>
      <c r="S12" s="72">
        <f>IF(RES_hh_fech!S12=0,0,RES_hh_fech!S12/RES_summary!S$19)</f>
        <v>23.939126232683527</v>
      </c>
      <c r="T12" s="72">
        <f>IF(RES_hh_fech!T12=0,0,RES_hh_fech!T12/RES_summary!T$19)</f>
        <v>22.979705369695417</v>
      </c>
      <c r="U12" s="72">
        <f>IF(RES_hh_fech!U12=0,0,RES_hh_fech!U12/RES_summary!U$19)</f>
        <v>21.7256135739649</v>
      </c>
      <c r="V12" s="72">
        <f>IF(RES_hh_fech!V12=0,0,RES_hh_fech!V12/RES_summary!V$19)</f>
        <v>19.653922697674609</v>
      </c>
      <c r="W12" s="72">
        <f>IF(RES_hh_fech!W12=0,0,RES_hh_fech!W12/RES_summary!W$19)</f>
        <v>21.668969114165129</v>
      </c>
      <c r="X12" s="72">
        <f>IF(RES_hh_fech!X12=0,0,RES_hh_fech!X12/RES_summary!X$19)</f>
        <v>21.726997238225312</v>
      </c>
      <c r="Y12" s="72">
        <f>IF(RES_hh_fech!Y12=0,0,RES_hh_fech!Y12/RES_summary!Y$19)</f>
        <v>21.484229376415215</v>
      </c>
      <c r="DA12" s="89" t="s">
        <v>558</v>
      </c>
    </row>
    <row r="13" spans="1:105" ht="12" customHeight="1" x14ac:dyDescent="0.25">
      <c r="A13" s="73" t="s">
        <v>94</v>
      </c>
      <c r="B13" s="74">
        <f>IF(RES_hh_fech!B13=0,0,RES_hh_fech!B13/RES_summary!B$19)</f>
        <v>117.90799555530482</v>
      </c>
      <c r="C13" s="74">
        <f>IF(RES_hh_fech!C13=0,0,RES_hh_fech!C13/RES_summary!C$19)</f>
        <v>130.61359122472632</v>
      </c>
      <c r="D13" s="74">
        <f>IF(RES_hh_fech!D13=0,0,RES_hh_fech!D13/RES_summary!D$19)</f>
        <v>155.34074414174412</v>
      </c>
      <c r="E13" s="74">
        <f>IF(RES_hh_fech!E13=0,0,RES_hh_fech!E13/RES_summary!E$19)</f>
        <v>167.66670856639956</v>
      </c>
      <c r="F13" s="74">
        <f>IF(RES_hh_fech!F13=0,0,RES_hh_fech!F13/RES_summary!F$19)</f>
        <v>44.228194220316489</v>
      </c>
      <c r="G13" s="74">
        <f>IF(RES_hh_fech!G13=0,0,RES_hh_fech!G13/RES_summary!G$19)</f>
        <v>30.070528505449385</v>
      </c>
      <c r="H13" s="74">
        <f>IF(RES_hh_fech!H13=0,0,RES_hh_fech!H13/RES_summary!H$19)</f>
        <v>61.603176968534186</v>
      </c>
      <c r="I13" s="74">
        <f>IF(RES_hh_fech!I13=0,0,RES_hh_fech!I13/RES_summary!I$19)</f>
        <v>59.574758903010775</v>
      </c>
      <c r="J13" s="74">
        <f>IF(RES_hh_fech!J13=0,0,RES_hh_fech!J13/RES_summary!J$19)</f>
        <v>125.86970049709663</v>
      </c>
      <c r="K13" s="74">
        <f>IF(RES_hh_fech!K13=0,0,RES_hh_fech!K13/RES_summary!K$19)</f>
        <v>102.95429768953817</v>
      </c>
      <c r="L13" s="74">
        <f>IF(RES_hh_fech!L13=0,0,RES_hh_fech!L13/RES_summary!L$19)</f>
        <v>124.090685118366</v>
      </c>
      <c r="M13" s="74">
        <f>IF(RES_hh_fech!M13=0,0,RES_hh_fech!M13/RES_summary!M$19)</f>
        <v>88.610358382691615</v>
      </c>
      <c r="N13" s="74">
        <f>IF(RES_hh_fech!N13=0,0,RES_hh_fech!N13/RES_summary!N$19)</f>
        <v>101.30000665538812</v>
      </c>
      <c r="O13" s="74">
        <f>IF(RES_hh_fech!O13=0,0,RES_hh_fech!O13/RES_summary!O$19)</f>
        <v>122.2132726472317</v>
      </c>
      <c r="P13" s="74">
        <f>IF(RES_hh_fech!P13=0,0,RES_hh_fech!P13/RES_summary!P$19)</f>
        <v>75.62947993224995</v>
      </c>
      <c r="Q13" s="74">
        <f>IF(RES_hh_fech!Q13=0,0,RES_hh_fech!Q13/RES_summary!Q$19)</f>
        <v>65.422237703984763</v>
      </c>
      <c r="R13" s="74">
        <f>IF(RES_hh_fech!R13=0,0,RES_hh_fech!R13/RES_summary!R$19)</f>
        <v>98.498182166033089</v>
      </c>
      <c r="S13" s="74">
        <f>IF(RES_hh_fech!S13=0,0,RES_hh_fech!S13/RES_summary!S$19)</f>
        <v>95.810308404796871</v>
      </c>
      <c r="T13" s="74">
        <f>IF(RES_hh_fech!T13=0,0,RES_hh_fech!T13/RES_summary!T$19)</f>
        <v>55.5592367898725</v>
      </c>
      <c r="U13" s="74">
        <f>IF(RES_hh_fech!U13=0,0,RES_hh_fech!U13/RES_summary!U$19)</f>
        <v>80.331112840383668</v>
      </c>
      <c r="V13" s="74">
        <f>IF(RES_hh_fech!V13=0,0,RES_hh_fech!V13/RES_summary!V$19)</f>
        <v>95.693630651420179</v>
      </c>
      <c r="W13" s="74">
        <f>IF(RES_hh_fech!W13=0,0,RES_hh_fech!W13/RES_summary!W$19)</f>
        <v>97.733609751323485</v>
      </c>
      <c r="X13" s="74">
        <f>IF(RES_hh_fech!X13=0,0,RES_hh_fech!X13/RES_summary!X$19)</f>
        <v>99.056585129788104</v>
      </c>
      <c r="Y13" s="74">
        <f>IF(RES_hh_fech!Y13=0,0,RES_hh_fech!Y13/RES_summary!Y$19)</f>
        <v>83.953092811530539</v>
      </c>
      <c r="DA13" s="90" t="s">
        <v>559</v>
      </c>
    </row>
    <row r="14" spans="1:105" ht="12" customHeight="1" x14ac:dyDescent="0.25">
      <c r="A14" s="75" t="s">
        <v>97</v>
      </c>
      <c r="B14" s="76">
        <f>IF(RES_hh_fech!B14=0,0,RES_hh_fech!B14/RES_summary!B$19)</f>
        <v>1.8965950598730392</v>
      </c>
      <c r="C14" s="76">
        <f>IF(RES_hh_fech!C14=0,0,RES_hh_fech!C14/RES_summary!C$19)</f>
        <v>1.948314826453468</v>
      </c>
      <c r="D14" s="76">
        <f>IF(RES_hh_fech!D14=0,0,RES_hh_fech!D14/RES_summary!D$19)</f>
        <v>1.7342169540835655</v>
      </c>
      <c r="E14" s="76">
        <f>IF(RES_hh_fech!E14=0,0,RES_hh_fech!E14/RES_summary!E$19)</f>
        <v>1.8170861586804923</v>
      </c>
      <c r="F14" s="76">
        <f>IF(RES_hh_fech!F14=0,0,RES_hh_fech!F14/RES_summary!F$19)</f>
        <v>1.7097803479725857</v>
      </c>
      <c r="G14" s="76">
        <f>IF(RES_hh_fech!G14=0,0,RES_hh_fech!G14/RES_summary!G$19)</f>
        <v>1.6304060296191141</v>
      </c>
      <c r="H14" s="76">
        <f>IF(RES_hh_fech!H14=0,0,RES_hh_fech!H14/RES_summary!H$19)</f>
        <v>1.4900065578485175</v>
      </c>
      <c r="I14" s="76">
        <f>IF(RES_hh_fech!I14=0,0,RES_hh_fech!I14/RES_summary!I$19)</f>
        <v>1.31269589769478</v>
      </c>
      <c r="J14" s="76">
        <f>IF(RES_hh_fech!J14=0,0,RES_hh_fech!J14/RES_summary!J$19)</f>
        <v>1.5212123741200634</v>
      </c>
      <c r="K14" s="76">
        <f>IF(RES_hh_fech!K14=0,0,RES_hh_fech!K14/RES_summary!K$19)</f>
        <v>1.3956728455089837</v>
      </c>
      <c r="L14" s="76">
        <f>IF(RES_hh_fech!L14=0,0,RES_hh_fech!L14/RES_summary!L$19)</f>
        <v>1.5762550624969418</v>
      </c>
      <c r="M14" s="76">
        <f>IF(RES_hh_fech!M14=0,0,RES_hh_fech!M14/RES_summary!M$19)</f>
        <v>1.2319996485661275</v>
      </c>
      <c r="N14" s="76">
        <f>IF(RES_hh_fech!N14=0,0,RES_hh_fech!N14/RES_summary!N$19)</f>
        <v>1.3283587762428446</v>
      </c>
      <c r="O14" s="76">
        <f>IF(RES_hh_fech!O14=0,0,RES_hh_fech!O14/RES_summary!O$19)</f>
        <v>1.4735258379312806</v>
      </c>
      <c r="P14" s="76">
        <f>IF(RES_hh_fech!P14=0,0,RES_hh_fech!P14/RES_summary!P$19)</f>
        <v>1.1291656729174471</v>
      </c>
      <c r="Q14" s="76">
        <f>IF(RES_hh_fech!Q14=0,0,RES_hh_fech!Q14/RES_summary!Q$19)</f>
        <v>1.29848017492518</v>
      </c>
      <c r="R14" s="76">
        <f>IF(RES_hh_fech!R14=0,0,RES_hh_fech!R14/RES_summary!R$19)</f>
        <v>1.3102504144340748</v>
      </c>
      <c r="S14" s="76">
        <f>IF(RES_hh_fech!S14=0,0,RES_hh_fech!S14/RES_summary!S$19)</f>
        <v>1.3150633647444889</v>
      </c>
      <c r="T14" s="76">
        <f>IF(RES_hh_fech!T14=0,0,RES_hh_fech!T14/RES_summary!T$19)</f>
        <v>1.3252941764772141</v>
      </c>
      <c r="U14" s="76">
        <f>IF(RES_hh_fech!U14=0,0,RES_hh_fech!U14/RES_summary!U$19)</f>
        <v>1.2306074041963404</v>
      </c>
      <c r="V14" s="76">
        <f>IF(RES_hh_fech!V14=0,0,RES_hh_fech!V14/RES_summary!V$19)</f>
        <v>1.2455660557039503</v>
      </c>
      <c r="W14" s="76">
        <f>IF(RES_hh_fech!W14=0,0,RES_hh_fech!W14/RES_summary!W$19)</f>
        <v>1.410431975417469</v>
      </c>
      <c r="X14" s="76">
        <f>IF(RES_hh_fech!X14=0,0,RES_hh_fech!X14/RES_summary!X$19)</f>
        <v>1.1608166725062912</v>
      </c>
      <c r="Y14" s="76">
        <f>IF(RES_hh_fech!Y14=0,0,RES_hh_fech!Y14/RES_summary!Y$19)</f>
        <v>1.1600996678566764</v>
      </c>
      <c r="DA14" s="91" t="s">
        <v>560</v>
      </c>
    </row>
    <row r="15" spans="1:105" ht="12.95" customHeight="1" x14ac:dyDescent="0.25">
      <c r="A15" s="68" t="s">
        <v>92</v>
      </c>
      <c r="B15" s="69">
        <f>IF(RES_hh_fech!B15=0,0,RES_hh_fech!B15/RES_summary!B$19)</f>
        <v>2.2700261246165674E-2</v>
      </c>
      <c r="C15" s="69">
        <f>IF(RES_hh_fech!C15=0,0,RES_hh_fech!C15/RES_summary!C$19)</f>
        <v>2.7968988779982964E-2</v>
      </c>
      <c r="D15" s="69">
        <f>IF(RES_hh_fech!D15=0,0,RES_hh_fech!D15/RES_summary!D$19)</f>
        <v>3.2982398216527216E-2</v>
      </c>
      <c r="E15" s="69">
        <f>IF(RES_hh_fech!E15=0,0,RES_hh_fech!E15/RES_summary!E$19)</f>
        <v>8.7206312448772652E-2</v>
      </c>
      <c r="F15" s="69">
        <f>IF(RES_hh_fech!F15=0,0,RES_hh_fech!F15/RES_summary!F$19)</f>
        <v>3.9304015758810783E-2</v>
      </c>
      <c r="G15" s="69">
        <f>IF(RES_hh_fech!G15=0,0,RES_hh_fech!G15/RES_summary!G$19)</f>
        <v>4.8307068423834365E-2</v>
      </c>
      <c r="H15" s="69">
        <f>IF(RES_hh_fech!H15=0,0,RES_hh_fech!H15/RES_summary!H$19)</f>
        <v>0.10736781836856145</v>
      </c>
      <c r="I15" s="69">
        <f>IF(RES_hh_fech!I15=0,0,RES_hh_fech!I15/RES_summary!I$19)</f>
        <v>5.0256557291093906E-2</v>
      </c>
      <c r="J15" s="69">
        <f>IF(RES_hh_fech!J15=0,0,RES_hh_fech!J15/RES_summary!J$19)</f>
        <v>5.9808997655652035E-2</v>
      </c>
      <c r="K15" s="69">
        <f>IF(RES_hh_fech!K15=0,0,RES_hh_fech!K15/RES_summary!K$19)</f>
        <v>6.8659737707444352E-2</v>
      </c>
      <c r="L15" s="69">
        <f>IF(RES_hh_fech!L15=0,0,RES_hh_fech!L15/RES_summary!L$19)</f>
        <v>9.7516997555961854E-2</v>
      </c>
      <c r="M15" s="69">
        <f>IF(RES_hh_fech!M15=0,0,RES_hh_fech!M15/RES_summary!M$19)</f>
        <v>7.7023252785050761E-2</v>
      </c>
      <c r="N15" s="69">
        <f>IF(RES_hh_fech!N15=0,0,RES_hh_fech!N15/RES_summary!N$19)</f>
        <v>7.9639758291444582E-2</v>
      </c>
      <c r="O15" s="69">
        <f>IF(RES_hh_fech!O15=0,0,RES_hh_fech!O15/RES_summary!O$19)</f>
        <v>8.487450398996281E-2</v>
      </c>
      <c r="P15" s="69">
        <f>IF(RES_hh_fech!P15=0,0,RES_hh_fech!P15/RES_summary!P$19)</f>
        <v>7.0270827214862525E-2</v>
      </c>
      <c r="Q15" s="69">
        <f>IF(RES_hh_fech!Q15=0,0,RES_hh_fech!Q15/RES_summary!Q$19)</f>
        <v>0.10663039783282813</v>
      </c>
      <c r="R15" s="69">
        <f>IF(RES_hh_fech!R15=0,0,RES_hh_fech!R15/RES_summary!R$19)</f>
        <v>9.7631601363683748E-2</v>
      </c>
      <c r="S15" s="69">
        <f>IF(RES_hh_fech!S15=0,0,RES_hh_fech!S15/RES_summary!S$19)</f>
        <v>9.7357836840132481E-2</v>
      </c>
      <c r="T15" s="69">
        <f>IF(RES_hh_fech!T15=0,0,RES_hh_fech!T15/RES_summary!T$19)</f>
        <v>9.6741087570093254E-2</v>
      </c>
      <c r="U15" s="69">
        <f>IF(RES_hh_fech!U15=0,0,RES_hh_fech!U15/RES_summary!U$19)</f>
        <v>9.5963806646053348E-2</v>
      </c>
      <c r="V15" s="69">
        <f>IF(RES_hh_fech!V15=0,0,RES_hh_fech!V15/RES_summary!V$19)</f>
        <v>0.14581168373025391</v>
      </c>
      <c r="W15" s="69">
        <f>IF(RES_hh_fech!W15=0,0,RES_hh_fech!W15/RES_summary!W$19)</f>
        <v>0.18012572119600981</v>
      </c>
      <c r="X15" s="69">
        <f>IF(RES_hh_fech!X15=0,0,RES_hh_fech!X15/RES_summary!X$19)</f>
        <v>0.21463026388741127</v>
      </c>
      <c r="Y15" s="69">
        <f>IF(RES_hh_fech!Y15=0,0,RES_hh_fech!Y15/RES_summary!Y$19)</f>
        <v>0.21455476208907706</v>
      </c>
      <c r="DA15" s="88" t="s">
        <v>298</v>
      </c>
    </row>
    <row r="16" spans="1:105" ht="12" customHeight="1" x14ac:dyDescent="0.25">
      <c r="A16" s="28" t="s">
        <v>91</v>
      </c>
      <c r="B16" s="72">
        <f>IF(RES_hh_fech!B16=0,0,RES_hh_fech!B16/RES_summary!B$19)</f>
        <v>2.2700261246165674E-2</v>
      </c>
      <c r="C16" s="72">
        <f>IF(RES_hh_fech!C16=0,0,RES_hh_fech!C16/RES_summary!C$19)</f>
        <v>2.7968988779982964E-2</v>
      </c>
      <c r="D16" s="72">
        <f>IF(RES_hh_fech!D16=0,0,RES_hh_fech!D16/RES_summary!D$19)</f>
        <v>3.2982398216527216E-2</v>
      </c>
      <c r="E16" s="72">
        <f>IF(RES_hh_fech!E16=0,0,RES_hh_fech!E16/RES_summary!E$19)</f>
        <v>8.7206312448772652E-2</v>
      </c>
      <c r="F16" s="72">
        <f>IF(RES_hh_fech!F16=0,0,RES_hh_fech!F16/RES_summary!F$19)</f>
        <v>3.9304015758810783E-2</v>
      </c>
      <c r="G16" s="72">
        <f>IF(RES_hh_fech!G16=0,0,RES_hh_fech!G16/RES_summary!G$19)</f>
        <v>4.8307068423834365E-2</v>
      </c>
      <c r="H16" s="72">
        <f>IF(RES_hh_fech!H16=0,0,RES_hh_fech!H16/RES_summary!H$19)</f>
        <v>0.10736781836856145</v>
      </c>
      <c r="I16" s="72">
        <f>IF(RES_hh_fech!I16=0,0,RES_hh_fech!I16/RES_summary!I$19)</f>
        <v>5.0256557291093906E-2</v>
      </c>
      <c r="J16" s="72">
        <f>IF(RES_hh_fech!J16=0,0,RES_hh_fech!J16/RES_summary!J$19)</f>
        <v>5.9808997655652035E-2</v>
      </c>
      <c r="K16" s="72">
        <f>IF(RES_hh_fech!K16=0,0,RES_hh_fech!K16/RES_summary!K$19)</f>
        <v>6.8659737707444352E-2</v>
      </c>
      <c r="L16" s="72">
        <f>IF(RES_hh_fech!L16=0,0,RES_hh_fech!L16/RES_summary!L$19)</f>
        <v>9.7516997555961854E-2</v>
      </c>
      <c r="M16" s="72">
        <f>IF(RES_hh_fech!M16=0,0,RES_hh_fech!M16/RES_summary!M$19)</f>
        <v>7.7023252785050761E-2</v>
      </c>
      <c r="N16" s="72">
        <f>IF(RES_hh_fech!N16=0,0,RES_hh_fech!N16/RES_summary!N$19)</f>
        <v>7.9639758291444582E-2</v>
      </c>
      <c r="O16" s="72">
        <f>IF(RES_hh_fech!O16=0,0,RES_hh_fech!O16/RES_summary!O$19)</f>
        <v>8.487450398996281E-2</v>
      </c>
      <c r="P16" s="72">
        <f>IF(RES_hh_fech!P16=0,0,RES_hh_fech!P16/RES_summary!P$19)</f>
        <v>7.0270827214862525E-2</v>
      </c>
      <c r="Q16" s="72">
        <f>IF(RES_hh_fech!Q16=0,0,RES_hh_fech!Q16/RES_summary!Q$19)</f>
        <v>0.10663039783282813</v>
      </c>
      <c r="R16" s="72">
        <f>IF(RES_hh_fech!R16=0,0,RES_hh_fech!R16/RES_summary!R$19)</f>
        <v>9.7631601363683748E-2</v>
      </c>
      <c r="S16" s="72">
        <f>IF(RES_hh_fech!S16=0,0,RES_hh_fech!S16/RES_summary!S$19)</f>
        <v>9.7357836840132481E-2</v>
      </c>
      <c r="T16" s="72">
        <f>IF(RES_hh_fech!T16=0,0,RES_hh_fech!T16/RES_summary!T$19)</f>
        <v>9.6741087570093254E-2</v>
      </c>
      <c r="U16" s="72">
        <f>IF(RES_hh_fech!U16=0,0,RES_hh_fech!U16/RES_summary!U$19)</f>
        <v>9.5963806646053348E-2</v>
      </c>
      <c r="V16" s="72">
        <f>IF(RES_hh_fech!V16=0,0,RES_hh_fech!V16/RES_summary!V$19)</f>
        <v>0.14581168373025391</v>
      </c>
      <c r="W16" s="72">
        <f>IF(RES_hh_fech!W16=0,0,RES_hh_fech!W16/RES_summary!W$19)</f>
        <v>0.18012572119600981</v>
      </c>
      <c r="X16" s="72">
        <f>IF(RES_hh_fech!X16=0,0,RES_hh_fech!X16/RES_summary!X$19)</f>
        <v>0.21463026388741127</v>
      </c>
      <c r="Y16" s="72">
        <f>IF(RES_hh_fech!Y16=0,0,RES_hh_fech!Y16/RES_summary!Y$19)</f>
        <v>0.21455476208907706</v>
      </c>
      <c r="DA16" s="89" t="s">
        <v>561</v>
      </c>
    </row>
    <row r="17" spans="1:105" ht="12.95" customHeight="1" x14ac:dyDescent="0.25">
      <c r="A17" s="68" t="s">
        <v>55</v>
      </c>
      <c r="B17" s="69">
        <f>IF(RES_hh_fech!B17=0,0,RES_hh_fech!B17/RES_summary!B$19)</f>
        <v>16.739980620302521</v>
      </c>
      <c r="C17" s="69">
        <f>IF(RES_hh_fech!C17=0,0,RES_hh_fech!C17/RES_summary!C$19)</f>
        <v>16.166978565444627</v>
      </c>
      <c r="D17" s="69">
        <f>IF(RES_hh_fech!D17=0,0,RES_hh_fech!D17/RES_summary!D$19)</f>
        <v>15.929621010163199</v>
      </c>
      <c r="E17" s="69">
        <f>IF(RES_hh_fech!E17=0,0,RES_hh_fech!E17/RES_summary!E$19)</f>
        <v>15.827670892236629</v>
      </c>
      <c r="F17" s="69">
        <f>IF(RES_hh_fech!F17=0,0,RES_hh_fech!F17/RES_summary!F$19)</f>
        <v>17.428760616613072</v>
      </c>
      <c r="G17" s="69">
        <f>IF(RES_hh_fech!G17=0,0,RES_hh_fech!G17/RES_summary!G$19)</f>
        <v>17.796082644190069</v>
      </c>
      <c r="H17" s="69">
        <f>IF(RES_hh_fech!H17=0,0,RES_hh_fech!H17/RES_summary!H$19)</f>
        <v>18.318054405040414</v>
      </c>
      <c r="I17" s="69">
        <f>IF(RES_hh_fech!I17=0,0,RES_hh_fech!I17/RES_summary!I$19)</f>
        <v>17.763086857114303</v>
      </c>
      <c r="J17" s="69">
        <f>IF(RES_hh_fech!J17=0,0,RES_hh_fech!J17/RES_summary!J$19)</f>
        <v>18.078631578038177</v>
      </c>
      <c r="K17" s="69">
        <f>IF(RES_hh_fech!K17=0,0,RES_hh_fech!K17/RES_summary!K$19)</f>
        <v>18.368469911656078</v>
      </c>
      <c r="L17" s="69">
        <f>IF(RES_hh_fech!L17=0,0,RES_hh_fech!L17/RES_summary!L$19)</f>
        <v>17.7323607739769</v>
      </c>
      <c r="M17" s="69">
        <f>IF(RES_hh_fech!M17=0,0,RES_hh_fech!M17/RES_summary!M$19)</f>
        <v>16.942466687556994</v>
      </c>
      <c r="N17" s="69">
        <f>IF(RES_hh_fech!N17=0,0,RES_hh_fech!N17/RES_summary!N$19)</f>
        <v>17.642213041303616</v>
      </c>
      <c r="O17" s="69">
        <f>IF(RES_hh_fech!O17=0,0,RES_hh_fech!O17/RES_summary!O$19)</f>
        <v>17.356684134600254</v>
      </c>
      <c r="P17" s="69">
        <f>IF(RES_hh_fech!P17=0,0,RES_hh_fech!P17/RES_summary!P$19)</f>
        <v>17.855872939992867</v>
      </c>
      <c r="Q17" s="69">
        <f>IF(RES_hh_fech!Q17=0,0,RES_hh_fech!Q17/RES_summary!Q$19)</f>
        <v>17.555709324165782</v>
      </c>
      <c r="R17" s="69">
        <f>IF(RES_hh_fech!R17=0,0,RES_hh_fech!R17/RES_summary!R$19)</f>
        <v>17.716814207090103</v>
      </c>
      <c r="S17" s="69">
        <f>IF(RES_hh_fech!S17=0,0,RES_hh_fech!S17/RES_summary!S$19)</f>
        <v>17.284260798239938</v>
      </c>
      <c r="T17" s="69">
        <f>IF(RES_hh_fech!T17=0,0,RES_hh_fech!T17/RES_summary!T$19)</f>
        <v>17.006097191841071</v>
      </c>
      <c r="U17" s="69">
        <f>IF(RES_hh_fech!U17=0,0,RES_hh_fech!U17/RES_summary!U$19)</f>
        <v>17.193064222515918</v>
      </c>
      <c r="V17" s="69">
        <f>IF(RES_hh_fech!V17=0,0,RES_hh_fech!V17/RES_summary!V$19)</f>
        <v>14.404726096537543</v>
      </c>
      <c r="W17" s="69">
        <f>IF(RES_hh_fech!W17=0,0,RES_hh_fech!W17/RES_summary!W$19)</f>
        <v>14.047684506655228</v>
      </c>
      <c r="X17" s="69">
        <f>IF(RES_hh_fech!X17=0,0,RES_hh_fech!X17/RES_summary!X$19)</f>
        <v>10.925974036583707</v>
      </c>
      <c r="Y17" s="69">
        <f>IF(RES_hh_fech!Y17=0,0,RES_hh_fech!Y17/RES_summary!Y$19)</f>
        <v>10.212802278886372</v>
      </c>
      <c r="DA17" s="88" t="s">
        <v>299</v>
      </c>
    </row>
    <row r="18" spans="1:105" ht="12" customHeight="1" x14ac:dyDescent="0.25">
      <c r="A18" s="28" t="s">
        <v>51</v>
      </c>
      <c r="B18" s="72">
        <f>IF(RES_hh_fech!B18=0,0,RES_hh_fech!B18/RES_summary!B$19)</f>
        <v>16.453849978019985</v>
      </c>
      <c r="C18" s="72">
        <f>IF(RES_hh_fech!C18=0,0,RES_hh_fech!C18/RES_summary!C$19)</f>
        <v>17.12575032360775</v>
      </c>
      <c r="D18" s="72">
        <f>IF(RES_hh_fech!D18=0,0,RES_hh_fech!D18/RES_summary!D$19)</f>
        <v>17.649720844868153</v>
      </c>
      <c r="E18" s="72">
        <f>IF(RES_hh_fech!E18=0,0,RES_hh_fech!E18/RES_summary!E$19)</f>
        <v>13.590672383298669</v>
      </c>
      <c r="F18" s="72">
        <f>IF(RES_hh_fech!F18=0,0,RES_hh_fech!F18/RES_summary!F$19)</f>
        <v>19.469926067293553</v>
      </c>
      <c r="G18" s="72">
        <f>IF(RES_hh_fech!G18=0,0,RES_hh_fech!G18/RES_summary!G$19)</f>
        <v>17.040056276234282</v>
      </c>
      <c r="H18" s="72">
        <f>IF(RES_hh_fech!H18=0,0,RES_hh_fech!H18/RES_summary!H$19)</f>
        <v>18.273320823387341</v>
      </c>
      <c r="I18" s="72">
        <f>IF(RES_hh_fech!I18=0,0,RES_hh_fech!I18/RES_summary!I$19)</f>
        <v>14.452122527423603</v>
      </c>
      <c r="J18" s="72">
        <f>IF(RES_hh_fech!J18=0,0,RES_hh_fech!J18/RES_summary!J$19)</f>
        <v>18.920256917790073</v>
      </c>
      <c r="K18" s="72">
        <f>IF(RES_hh_fech!K18=0,0,RES_hh_fech!K18/RES_summary!K$19)</f>
        <v>37.24708716550677</v>
      </c>
      <c r="L18" s="72">
        <f>IF(RES_hh_fech!L18=0,0,RES_hh_fech!L18/RES_summary!L$19)</f>
        <v>18.772494735330824</v>
      </c>
      <c r="M18" s="72">
        <f>IF(RES_hh_fech!M18=0,0,RES_hh_fech!M18/RES_summary!M$19)</f>
        <v>17.834739536696041</v>
      </c>
      <c r="N18" s="72">
        <f>IF(RES_hh_fech!N18=0,0,RES_hh_fech!N18/RES_summary!N$19)</f>
        <v>17.538349823301704</v>
      </c>
      <c r="O18" s="72">
        <f>IF(RES_hh_fech!O18=0,0,RES_hh_fech!O18/RES_summary!O$19)</f>
        <v>17.609548457239363</v>
      </c>
      <c r="P18" s="72">
        <f>IF(RES_hh_fech!P18=0,0,RES_hh_fech!P18/RES_summary!P$19)</f>
        <v>17.923684374353055</v>
      </c>
      <c r="Q18" s="72">
        <f>IF(RES_hh_fech!Q18=0,0,RES_hh_fech!Q18/RES_summary!Q$19)</f>
        <v>17.928047706013292</v>
      </c>
      <c r="R18" s="72">
        <f>IF(RES_hh_fech!R18=0,0,RES_hh_fech!R18/RES_summary!R$19)</f>
        <v>18.07063274317554</v>
      </c>
      <c r="S18" s="72">
        <f>IF(RES_hh_fech!S18=0,0,RES_hh_fech!S18/RES_summary!S$19)</f>
        <v>18.158868188980087</v>
      </c>
      <c r="T18" s="72">
        <f>IF(RES_hh_fech!T18=0,0,RES_hh_fech!T18/RES_summary!T$19)</f>
        <v>17.727968109003392</v>
      </c>
      <c r="U18" s="72">
        <f>IF(RES_hh_fech!U18=0,0,RES_hh_fech!U18/RES_summary!U$19)</f>
        <v>17.007651587723192</v>
      </c>
      <c r="V18" s="72">
        <f>IF(RES_hh_fech!V18=0,0,RES_hh_fech!V18/RES_summary!V$19)</f>
        <v>16.777896246264913</v>
      </c>
      <c r="W18" s="72">
        <f>IF(RES_hh_fech!W18=0,0,RES_hh_fech!W18/RES_summary!W$19)</f>
        <v>19.70356863346996</v>
      </c>
      <c r="X18" s="72">
        <f>IF(RES_hh_fech!X18=0,0,RES_hh_fech!X18/RES_summary!X$19)</f>
        <v>8.0392794077824234</v>
      </c>
      <c r="Y18" s="72">
        <f>IF(RES_hh_fech!Y18=0,0,RES_hh_fech!Y18/RES_summary!Y$19)</f>
        <v>10.86651224427934</v>
      </c>
      <c r="DA18" s="89" t="s">
        <v>562</v>
      </c>
    </row>
    <row r="19" spans="1:105" s="2" customFormat="1" ht="12" customHeight="1" x14ac:dyDescent="0.25">
      <c r="A19" s="28" t="s">
        <v>74</v>
      </c>
      <c r="B19" s="72">
        <f>IF(RES_hh_fech!B19=0,0,RES_hh_fech!B19/RES_summary!B$19)</f>
        <v>17.145615042465014</v>
      </c>
      <c r="C19" s="72">
        <f>IF(RES_hh_fech!C19=0,0,RES_hh_fech!C19/RES_summary!C$19)</f>
        <v>16.455740778496384</v>
      </c>
      <c r="D19" s="72">
        <f>IF(RES_hh_fech!D19=0,0,RES_hh_fech!D19/RES_summary!D$19)</f>
        <v>16.458397194979714</v>
      </c>
      <c r="E19" s="72">
        <f>IF(RES_hh_fech!E19=0,0,RES_hh_fech!E19/RES_summary!E$19)</f>
        <v>16.176574548010603</v>
      </c>
      <c r="F19" s="72">
        <f>IF(RES_hh_fech!F19=0,0,RES_hh_fech!F19/RES_summary!F$19)</f>
        <v>17.252920069261634</v>
      </c>
      <c r="G19" s="72">
        <f>IF(RES_hh_fech!G19=0,0,RES_hh_fech!G19/RES_summary!G$19)</f>
        <v>17.77680849553688</v>
      </c>
      <c r="H19" s="72">
        <f>IF(RES_hh_fech!H19=0,0,RES_hh_fech!H19/RES_summary!H$19)</f>
        <v>18.976118150537538</v>
      </c>
      <c r="I19" s="72">
        <f>IF(RES_hh_fech!I19=0,0,RES_hh_fech!I19/RES_summary!I$19)</f>
        <v>19.046595963751404</v>
      </c>
      <c r="J19" s="72">
        <f>IF(RES_hh_fech!J19=0,0,RES_hh_fech!J19/RES_summary!J$19)</f>
        <v>17.816386533366114</v>
      </c>
      <c r="K19" s="72">
        <f>IF(RES_hh_fech!K19=0,0,RES_hh_fech!K19/RES_summary!K$19)</f>
        <v>19.251279201530298</v>
      </c>
      <c r="L19" s="72">
        <f>IF(RES_hh_fech!L19=0,0,RES_hh_fech!L19/RES_summary!L$19)</f>
        <v>18.917024951733012</v>
      </c>
      <c r="M19" s="72">
        <f>IF(RES_hh_fech!M19=0,0,RES_hh_fech!M19/RES_summary!M$19)</f>
        <v>18.607830135620759</v>
      </c>
      <c r="N19" s="72">
        <f>IF(RES_hh_fech!N19=0,0,RES_hh_fech!N19/RES_summary!N$19)</f>
        <v>18.540135413691512</v>
      </c>
      <c r="O19" s="72">
        <f>IF(RES_hh_fech!O19=0,0,RES_hh_fech!O19/RES_summary!O$19)</f>
        <v>18.205583087027691</v>
      </c>
      <c r="P19" s="72">
        <f>IF(RES_hh_fech!P19=0,0,RES_hh_fech!P19/RES_summary!P$19)</f>
        <v>19.475407254602938</v>
      </c>
      <c r="Q19" s="72">
        <f>IF(RES_hh_fech!Q19=0,0,RES_hh_fech!Q19/RES_summary!Q$19)</f>
        <v>17.595008365288628</v>
      </c>
      <c r="R19" s="72">
        <f>IF(RES_hh_fech!R19=0,0,RES_hh_fech!R19/RES_summary!R$19)</f>
        <v>18.908572258576633</v>
      </c>
      <c r="S19" s="72">
        <f>IF(RES_hh_fech!S19=0,0,RES_hh_fech!S19/RES_summary!S$19)</f>
        <v>17.850870757944556</v>
      </c>
      <c r="T19" s="72">
        <f>IF(RES_hh_fech!T19=0,0,RES_hh_fech!T19/RES_summary!T$19)</f>
        <v>16.651234612211947</v>
      </c>
      <c r="U19" s="72">
        <f>IF(RES_hh_fech!U19=0,0,RES_hh_fech!U19/RES_summary!U$19)</f>
        <v>16.149656654322097</v>
      </c>
      <c r="V19" s="72">
        <f>IF(RES_hh_fech!V19=0,0,RES_hh_fech!V19/RES_summary!V$19)</f>
        <v>13.605050854564558</v>
      </c>
      <c r="W19" s="72">
        <f>IF(RES_hh_fech!W19=0,0,RES_hh_fech!W19/RES_summary!W$19)</f>
        <v>12.120029538827657</v>
      </c>
      <c r="X19" s="72">
        <f>IF(RES_hh_fech!X19=0,0,RES_hh_fech!X19/RES_summary!X$19)</f>
        <v>11.233004273905509</v>
      </c>
      <c r="Y19" s="72">
        <f>IF(RES_hh_fech!Y19=0,0,RES_hh_fech!Y19/RES_summary!Y$19)</f>
        <v>10.225305599893161</v>
      </c>
      <c r="DA19" s="89" t="s">
        <v>563</v>
      </c>
    </row>
    <row r="20" spans="1:105" ht="12" customHeight="1" x14ac:dyDescent="0.25">
      <c r="A20" s="28" t="s">
        <v>200</v>
      </c>
      <c r="B20" s="72">
        <f>IF(RES_hh_fech!B20=0,0,RES_hh_fech!B20/RES_summary!B$19)</f>
        <v>19.12482347441081</v>
      </c>
      <c r="C20" s="72">
        <f>IF(RES_hh_fech!C20=0,0,RES_hh_fech!C20/RES_summary!C$19)</f>
        <v>18.527517852110797</v>
      </c>
      <c r="D20" s="72">
        <f>IF(RES_hh_fech!D20=0,0,RES_hh_fech!D20/RES_summary!D$19)</f>
        <v>17.095549295916985</v>
      </c>
      <c r="E20" s="72">
        <f>IF(RES_hh_fech!E20=0,0,RES_hh_fech!E20/RES_summary!E$19)</f>
        <v>17.680571192397903</v>
      </c>
      <c r="F20" s="72">
        <f>IF(RES_hh_fech!F20=0,0,RES_hh_fech!F20/RES_summary!F$19)</f>
        <v>20.503295563343453</v>
      </c>
      <c r="G20" s="72">
        <f>IF(RES_hh_fech!G20=0,0,RES_hh_fech!G20/RES_summary!G$19)</f>
        <v>21.2837876515073</v>
      </c>
      <c r="H20" s="72">
        <f>IF(RES_hh_fech!H20=0,0,RES_hh_fech!H20/RES_summary!H$19)</f>
        <v>20.919828353599446</v>
      </c>
      <c r="I20" s="72">
        <f>IF(RES_hh_fech!I20=0,0,RES_hh_fech!I20/RES_summary!I$19)</f>
        <v>19.292307150898871</v>
      </c>
      <c r="J20" s="72">
        <f>IF(RES_hh_fech!J20=0,0,RES_hh_fech!J20/RES_summary!J$19)</f>
        <v>22.275872985180708</v>
      </c>
      <c r="K20" s="72">
        <f>IF(RES_hh_fech!K20=0,0,RES_hh_fech!K20/RES_summary!K$19)</f>
        <v>21.051096507137132</v>
      </c>
      <c r="L20" s="72">
        <f>IF(RES_hh_fech!L20=0,0,RES_hh_fech!L20/RES_summary!L$19)</f>
        <v>20.303576066760765</v>
      </c>
      <c r="M20" s="72">
        <f>IF(RES_hh_fech!M20=0,0,RES_hh_fech!M20/RES_summary!M$19)</f>
        <v>21.293596604365867</v>
      </c>
      <c r="N20" s="72">
        <f>IF(RES_hh_fech!N20=0,0,RES_hh_fech!N20/RES_summary!N$19)</f>
        <v>20.458417691797688</v>
      </c>
      <c r="O20" s="72">
        <f>IF(RES_hh_fech!O20=0,0,RES_hh_fech!O20/RES_summary!O$19)</f>
        <v>19.869121289541489</v>
      </c>
      <c r="P20" s="72">
        <f>IF(RES_hh_fech!P20=0,0,RES_hh_fech!P20/RES_summary!P$19)</f>
        <v>21.185630250187874</v>
      </c>
      <c r="Q20" s="72">
        <f>IF(RES_hh_fech!Q20=0,0,RES_hh_fech!Q20/RES_summary!Q$19)</f>
        <v>21.846720204768676</v>
      </c>
      <c r="R20" s="72">
        <f>IF(RES_hh_fech!R20=0,0,RES_hh_fech!R20/RES_summary!R$19)</f>
        <v>20.123886709831744</v>
      </c>
      <c r="S20" s="72">
        <f>IF(RES_hh_fech!S20=0,0,RES_hh_fech!S20/RES_summary!S$19)</f>
        <v>19.515070037742152</v>
      </c>
      <c r="T20" s="72">
        <f>IF(RES_hh_fech!T20=0,0,RES_hh_fech!T20/RES_summary!T$19)</f>
        <v>19.127706643136619</v>
      </c>
      <c r="U20" s="72">
        <f>IF(RES_hh_fech!U20=0,0,RES_hh_fech!U20/RES_summary!U$19)</f>
        <v>18.41434767037773</v>
      </c>
      <c r="V20" s="72">
        <f>IF(RES_hh_fech!V20=0,0,RES_hh_fech!V20/RES_summary!V$19)</f>
        <v>16.393141884175762</v>
      </c>
      <c r="W20" s="72">
        <f>IF(RES_hh_fech!W20=0,0,RES_hh_fech!W20/RES_summary!W$19)</f>
        <v>15.268411405121018</v>
      </c>
      <c r="X20" s="72">
        <f>IF(RES_hh_fech!X20=0,0,RES_hh_fech!X20/RES_summary!X$19)</f>
        <v>13.654152622055266</v>
      </c>
      <c r="Y20" s="72">
        <f>IF(RES_hh_fech!Y20=0,0,RES_hh_fech!Y20/RES_summary!Y$19)</f>
        <v>12.226929352694432</v>
      </c>
      <c r="DA20" s="89" t="s">
        <v>564</v>
      </c>
    </row>
    <row r="21" spans="1:105" ht="12" customHeight="1" x14ac:dyDescent="0.25">
      <c r="A21" s="28" t="s">
        <v>189</v>
      </c>
      <c r="B21" s="72">
        <f>IF(RES_hh_fech!B21=0,0,RES_hh_fech!B21/RES_summary!B$19)</f>
        <v>18.054845444629738</v>
      </c>
      <c r="C21" s="72">
        <f>IF(RES_hh_fech!C21=0,0,RES_hh_fech!C21/RES_summary!C$19)</f>
        <v>17.860489545852541</v>
      </c>
      <c r="D21" s="72">
        <f>IF(RES_hh_fech!D21=0,0,RES_hh_fech!D21/RES_summary!D$19)</f>
        <v>17.404263794710001</v>
      </c>
      <c r="E21" s="72">
        <f>IF(RES_hh_fech!E21=0,0,RES_hh_fech!E21/RES_summary!E$19)</f>
        <v>16.654041061729608</v>
      </c>
      <c r="F21" s="72">
        <f>IF(RES_hh_fech!F21=0,0,RES_hh_fech!F21/RES_summary!F$19)</f>
        <v>18.994276882622046</v>
      </c>
      <c r="G21" s="72">
        <f>IF(RES_hh_fech!G21=0,0,RES_hh_fech!G21/RES_summary!G$19)</f>
        <v>18.769806451011522</v>
      </c>
      <c r="H21" s="72">
        <f>IF(RES_hh_fech!H21=0,0,RES_hh_fech!H21/RES_summary!H$19)</f>
        <v>19.264618546945908</v>
      </c>
      <c r="I21" s="72">
        <f>IF(RES_hh_fech!I21=0,0,RES_hh_fech!I21/RES_summary!I$19)</f>
        <v>18.015447848428511</v>
      </c>
      <c r="J21" s="72">
        <f>IF(RES_hh_fech!J21=0,0,RES_hh_fech!J21/RES_summary!J$19)</f>
        <v>18.529072139524395</v>
      </c>
      <c r="K21" s="72">
        <f>IF(RES_hh_fech!K21=0,0,RES_hh_fech!K21/RES_summary!K$19)</f>
        <v>18.798962091936453</v>
      </c>
      <c r="L21" s="72">
        <f>IF(RES_hh_fech!L21=0,0,RES_hh_fech!L21/RES_summary!L$19)</f>
        <v>17.983668617571105</v>
      </c>
      <c r="M21" s="72">
        <f>IF(RES_hh_fech!M21=0,0,RES_hh_fech!M21/RES_summary!M$19)</f>
        <v>16.368863193550869</v>
      </c>
      <c r="N21" s="72">
        <f>IF(RES_hh_fech!N21=0,0,RES_hh_fech!N21/RES_summary!N$19)</f>
        <v>17.683167029844306</v>
      </c>
      <c r="O21" s="72">
        <f>IF(RES_hh_fech!O21=0,0,RES_hh_fech!O21/RES_summary!O$19)</f>
        <v>17.42437102238512</v>
      </c>
      <c r="P21" s="72">
        <f>IF(RES_hh_fech!P21=0,0,RES_hh_fech!P21/RES_summary!P$19)</f>
        <v>17.780872250279192</v>
      </c>
      <c r="Q21" s="72">
        <f>IF(RES_hh_fech!Q21=0,0,RES_hh_fech!Q21/RES_summary!Q$19)</f>
        <v>17.263964786946762</v>
      </c>
      <c r="R21" s="72">
        <f>IF(RES_hh_fech!R21=0,0,RES_hh_fech!R21/RES_summary!R$19)</f>
        <v>18.06158988630424</v>
      </c>
      <c r="S21" s="72">
        <f>IF(RES_hh_fech!S21=0,0,RES_hh_fech!S21/RES_summary!S$19)</f>
        <v>17.444901956746133</v>
      </c>
      <c r="T21" s="72">
        <f>IF(RES_hh_fech!T21=0,0,RES_hh_fech!T21/RES_summary!T$19)</f>
        <v>17.368830634965423</v>
      </c>
      <c r="U21" s="72">
        <f>IF(RES_hh_fech!U21=0,0,RES_hh_fech!U21/RES_summary!U$19)</f>
        <v>18.193252511132229</v>
      </c>
      <c r="V21" s="72">
        <f>IF(RES_hh_fech!V21=0,0,RES_hh_fech!V21/RES_summary!V$19)</f>
        <v>14.918700246629987</v>
      </c>
      <c r="W21" s="72">
        <f>IF(RES_hh_fech!W21=0,0,RES_hh_fech!W21/RES_summary!W$19)</f>
        <v>15.418598520731734</v>
      </c>
      <c r="X21" s="72">
        <f>IF(RES_hh_fech!X21=0,0,RES_hh_fech!X21/RES_summary!X$19)</f>
        <v>10.844216516785201</v>
      </c>
      <c r="Y21" s="72">
        <f>IF(RES_hh_fech!Y21=0,0,RES_hh_fech!Y21/RES_summary!Y$19)</f>
        <v>10.161857145642024</v>
      </c>
      <c r="DA21" s="89" t="s">
        <v>565</v>
      </c>
    </row>
    <row r="22" spans="1:105" ht="12" customHeight="1" x14ac:dyDescent="0.25">
      <c r="A22" s="28" t="s">
        <v>202</v>
      </c>
      <c r="B22" s="72">
        <f>IF(RES_hh_fech!B22=0,0,RES_hh_fech!B22/RES_summary!B$19)</f>
        <v>18.985177530458245</v>
      </c>
      <c r="C22" s="72">
        <f>IF(RES_hh_fech!C22=0,0,RES_hh_fech!C22/RES_summary!C$19)</f>
        <v>19.348909994879552</v>
      </c>
      <c r="D22" s="72">
        <f>IF(RES_hh_fech!D22=0,0,RES_hh_fech!D22/RES_summary!D$19)</f>
        <v>16.140732405912321</v>
      </c>
      <c r="E22" s="72">
        <f>IF(RES_hh_fech!E22=0,0,RES_hh_fech!E22/RES_summary!E$19)</f>
        <v>16.910463919092116</v>
      </c>
      <c r="F22" s="72">
        <f>IF(RES_hh_fech!F22=0,0,RES_hh_fech!F22/RES_summary!F$19)</f>
        <v>18.354471916435784</v>
      </c>
      <c r="G22" s="72">
        <f>IF(RES_hh_fech!G22=0,0,RES_hh_fech!G22/RES_summary!G$19)</f>
        <v>15.970792719922155</v>
      </c>
      <c r="H22" s="72">
        <f>IF(RES_hh_fech!H22=0,0,RES_hh_fech!H22/RES_summary!H$19)</f>
        <v>14.262295900790143</v>
      </c>
      <c r="I22" s="72">
        <f>IF(RES_hh_fech!I22=0,0,RES_hh_fech!I22/RES_summary!I$19)</f>
        <v>19.224775884937046</v>
      </c>
      <c r="J22" s="72">
        <f>IF(RES_hh_fech!J22=0,0,RES_hh_fech!J22/RES_summary!J$19)</f>
        <v>16.428175259399293</v>
      </c>
      <c r="K22" s="72">
        <f>IF(RES_hh_fech!K22=0,0,RES_hh_fech!K22/RES_summary!K$19)</f>
        <v>16.443501575260314</v>
      </c>
      <c r="L22" s="72">
        <f>IF(RES_hh_fech!L22=0,0,RES_hh_fech!L22/RES_summary!L$19)</f>
        <v>18.156026383344685</v>
      </c>
      <c r="M22" s="72">
        <f>IF(RES_hh_fech!M22=0,0,RES_hh_fech!M22/RES_summary!M$19)</f>
        <v>15.575812863931468</v>
      </c>
      <c r="N22" s="72">
        <f>IF(RES_hh_fech!N22=0,0,RES_hh_fech!N22/RES_summary!N$19)</f>
        <v>16.556524672996488</v>
      </c>
      <c r="O22" s="72">
        <f>IF(RES_hh_fech!O22=0,0,RES_hh_fech!O22/RES_summary!O$19)</f>
        <v>16.744763621188788</v>
      </c>
      <c r="P22" s="72">
        <f>IF(RES_hh_fech!P22=0,0,RES_hh_fech!P22/RES_summary!P$19)</f>
        <v>16.076703101722561</v>
      </c>
      <c r="Q22" s="72">
        <f>IF(RES_hh_fech!Q22=0,0,RES_hh_fech!Q22/RES_summary!Q$19)</f>
        <v>15.568197012327843</v>
      </c>
      <c r="R22" s="72">
        <f>IF(RES_hh_fech!R22=0,0,RES_hh_fech!R22/RES_summary!R$19)</f>
        <v>15.832762241994836</v>
      </c>
      <c r="S22" s="72">
        <f>IF(RES_hh_fech!S22=0,0,RES_hh_fech!S22/RES_summary!S$19)</f>
        <v>16.237920655458968</v>
      </c>
      <c r="T22" s="72">
        <f>IF(RES_hh_fech!T22=0,0,RES_hh_fech!T22/RES_summary!T$19)</f>
        <v>17.180052167065725</v>
      </c>
      <c r="U22" s="72">
        <f>IF(RES_hh_fech!U22=0,0,RES_hh_fech!U22/RES_summary!U$19)</f>
        <v>16.333893359883078</v>
      </c>
      <c r="V22" s="72">
        <f>IF(RES_hh_fech!V22=0,0,RES_hh_fech!V22/RES_summary!V$19)</f>
        <v>11.938798451382461</v>
      </c>
      <c r="W22" s="72">
        <f>IF(RES_hh_fech!W22=0,0,RES_hh_fech!W22/RES_summary!W$19)</f>
        <v>10.582860400720083</v>
      </c>
      <c r="X22" s="72">
        <f>IF(RES_hh_fech!X22=0,0,RES_hh_fech!X22/RES_summary!X$19)</f>
        <v>13.106214607908308</v>
      </c>
      <c r="Y22" s="72">
        <f>IF(RES_hh_fech!Y22=0,0,RES_hh_fech!Y22/RES_summary!Y$19)</f>
        <v>10.612277848727638</v>
      </c>
      <c r="DA22" s="89" t="s">
        <v>566</v>
      </c>
    </row>
    <row r="23" spans="1:105" ht="12" customHeight="1" x14ac:dyDescent="0.25">
      <c r="A23" s="28" t="s">
        <v>197</v>
      </c>
      <c r="B23" s="72">
        <f>IF(RES_hh_fech!B23=0,0,RES_hh_fech!B23/RES_summary!B$19)</f>
        <v>0</v>
      </c>
      <c r="C23" s="72">
        <f>IF(RES_hh_fech!C23=0,0,RES_hh_fech!C23/RES_summary!C$19)</f>
        <v>0</v>
      </c>
      <c r="D23" s="72">
        <f>IF(RES_hh_fech!D23=0,0,RES_hh_fech!D23/RES_summary!D$19)</f>
        <v>0</v>
      </c>
      <c r="E23" s="72">
        <f>IF(RES_hh_fech!E23=0,0,RES_hh_fech!E23/RES_summary!E$19)</f>
        <v>0</v>
      </c>
      <c r="F23" s="72">
        <f>IF(RES_hh_fech!F23=0,0,RES_hh_fech!F23/RES_summary!F$19)</f>
        <v>0</v>
      </c>
      <c r="G23" s="72">
        <f>IF(RES_hh_fech!G23=0,0,RES_hh_fech!G23/RES_summary!G$19)</f>
        <v>0</v>
      </c>
      <c r="H23" s="72">
        <f>IF(RES_hh_fech!H23=0,0,RES_hh_fech!H23/RES_summary!H$19)</f>
        <v>0</v>
      </c>
      <c r="I23" s="72">
        <f>IF(RES_hh_fech!I23=0,0,RES_hh_fech!I23/RES_summary!I$19)</f>
        <v>0</v>
      </c>
      <c r="J23" s="72">
        <f>IF(RES_hh_fech!J23=0,0,RES_hh_fech!J23/RES_summary!J$19)</f>
        <v>0</v>
      </c>
      <c r="K23" s="72">
        <f>IF(RES_hh_fech!K23=0,0,RES_hh_fech!K23/RES_summary!K$19)</f>
        <v>0</v>
      </c>
      <c r="L23" s="72">
        <f>IF(RES_hh_fech!L23=0,0,RES_hh_fech!L23/RES_summary!L$19)</f>
        <v>0</v>
      </c>
      <c r="M23" s="72">
        <f>IF(RES_hh_fech!M23=0,0,RES_hh_fech!M23/RES_summary!M$19)</f>
        <v>0</v>
      </c>
      <c r="N23" s="72">
        <f>IF(RES_hh_fech!N23=0,0,RES_hh_fech!N23/RES_summary!N$19)</f>
        <v>0</v>
      </c>
      <c r="O23" s="72">
        <f>IF(RES_hh_fech!O23=0,0,RES_hh_fech!O23/RES_summary!O$19)</f>
        <v>0</v>
      </c>
      <c r="P23" s="72">
        <f>IF(RES_hh_fech!P23=0,0,RES_hh_fech!P23/RES_summary!P$19)</f>
        <v>0</v>
      </c>
      <c r="Q23" s="72">
        <f>IF(RES_hh_fech!Q23=0,0,RES_hh_fech!Q23/RES_summary!Q$19)</f>
        <v>0</v>
      </c>
      <c r="R23" s="72">
        <f>IF(RES_hh_fech!R23=0,0,RES_hh_fech!R23/RES_summary!R$19)</f>
        <v>0</v>
      </c>
      <c r="S23" s="72">
        <f>IF(RES_hh_fech!S23=0,0,RES_hh_fech!S23/RES_summary!S$19)</f>
        <v>0</v>
      </c>
      <c r="T23" s="72">
        <f>IF(RES_hh_fech!T23=0,0,RES_hh_fech!T23/RES_summary!T$19)</f>
        <v>0</v>
      </c>
      <c r="U23" s="72">
        <f>IF(RES_hh_fech!U23=0,0,RES_hh_fech!U23/RES_summary!U$19)</f>
        <v>0</v>
      </c>
      <c r="V23" s="72">
        <f>IF(RES_hh_fech!V23=0,0,RES_hh_fech!V23/RES_summary!V$19)</f>
        <v>0</v>
      </c>
      <c r="W23" s="72">
        <f>IF(RES_hh_fech!W23=0,0,RES_hh_fech!W23/RES_summary!W$19)</f>
        <v>0</v>
      </c>
      <c r="X23" s="72">
        <f>IF(RES_hh_fech!X23=0,0,RES_hh_fech!X23/RES_summary!X$19)</f>
        <v>0</v>
      </c>
      <c r="Y23" s="72">
        <f>IF(RES_hh_fech!Y23=0,0,RES_hh_fech!Y23/RES_summary!Y$19)</f>
        <v>0</v>
      </c>
      <c r="DA23" s="89" t="s">
        <v>567</v>
      </c>
    </row>
    <row r="24" spans="1:105" ht="12" customHeight="1" x14ac:dyDescent="0.25">
      <c r="A24" s="28" t="s">
        <v>198</v>
      </c>
      <c r="B24" s="72">
        <f>IF(RES_hh_fech!B24=0,0,RES_hh_fech!B24/RES_summary!B$19)</f>
        <v>0</v>
      </c>
      <c r="C24" s="72">
        <f>IF(RES_hh_fech!C24=0,0,RES_hh_fech!C24/RES_summary!C$19)</f>
        <v>0</v>
      </c>
      <c r="D24" s="72">
        <f>IF(RES_hh_fech!D24=0,0,RES_hh_fech!D24/RES_summary!D$19)</f>
        <v>0</v>
      </c>
      <c r="E24" s="72">
        <f>IF(RES_hh_fech!E24=0,0,RES_hh_fech!E24/RES_summary!E$19)</f>
        <v>0</v>
      </c>
      <c r="F24" s="72">
        <f>IF(RES_hh_fech!F24=0,0,RES_hh_fech!F24/RES_summary!F$19)</f>
        <v>0</v>
      </c>
      <c r="G24" s="72">
        <f>IF(RES_hh_fech!G24=0,0,RES_hh_fech!G24/RES_summary!G$19)</f>
        <v>0</v>
      </c>
      <c r="H24" s="72">
        <f>IF(RES_hh_fech!H24=0,0,RES_hh_fech!H24/RES_summary!H$19)</f>
        <v>0</v>
      </c>
      <c r="I24" s="72">
        <f>IF(RES_hh_fech!I24=0,0,RES_hh_fech!I24/RES_summary!I$19)</f>
        <v>0</v>
      </c>
      <c r="J24" s="72">
        <f>IF(RES_hh_fech!J24=0,0,RES_hh_fech!J24/RES_summary!J$19)</f>
        <v>0</v>
      </c>
      <c r="K24" s="72">
        <f>IF(RES_hh_fech!K24=0,0,RES_hh_fech!K24/RES_summary!K$19)</f>
        <v>0</v>
      </c>
      <c r="L24" s="72">
        <f>IF(RES_hh_fech!L24=0,0,RES_hh_fech!L24/RES_summary!L$19)</f>
        <v>0</v>
      </c>
      <c r="M24" s="72">
        <f>IF(RES_hh_fech!M24=0,0,RES_hh_fech!M24/RES_summary!M$19)</f>
        <v>0</v>
      </c>
      <c r="N24" s="72">
        <f>IF(RES_hh_fech!N24=0,0,RES_hh_fech!N24/RES_summary!N$19)</f>
        <v>0</v>
      </c>
      <c r="O24" s="72">
        <f>IF(RES_hh_fech!O24=0,0,RES_hh_fech!O24/RES_summary!O$19)</f>
        <v>0</v>
      </c>
      <c r="P24" s="72">
        <f>IF(RES_hh_fech!P24=0,0,RES_hh_fech!P24/RES_summary!P$19)</f>
        <v>0</v>
      </c>
      <c r="Q24" s="72">
        <f>IF(RES_hh_fech!Q24=0,0,RES_hh_fech!Q24/RES_summary!Q$19)</f>
        <v>0</v>
      </c>
      <c r="R24" s="72">
        <f>IF(RES_hh_fech!R24=0,0,RES_hh_fech!R24/RES_summary!R$19)</f>
        <v>0</v>
      </c>
      <c r="S24" s="72">
        <f>IF(RES_hh_fech!S24=0,0,RES_hh_fech!S24/RES_summary!S$19)</f>
        <v>0</v>
      </c>
      <c r="T24" s="72">
        <f>IF(RES_hh_fech!T24=0,0,RES_hh_fech!T24/RES_summary!T$19)</f>
        <v>0</v>
      </c>
      <c r="U24" s="72">
        <f>IF(RES_hh_fech!U24=0,0,RES_hh_fech!U24/RES_summary!U$19)</f>
        <v>0</v>
      </c>
      <c r="V24" s="72">
        <f>IF(RES_hh_fech!V24=0,0,RES_hh_fech!V24/RES_summary!V$19)</f>
        <v>0</v>
      </c>
      <c r="W24" s="72">
        <f>IF(RES_hh_fech!W24=0,0,RES_hh_fech!W24/RES_summary!W$19)</f>
        <v>0</v>
      </c>
      <c r="X24" s="72">
        <f>IF(RES_hh_fech!X24=0,0,RES_hh_fech!X24/RES_summary!X$19)</f>
        <v>0</v>
      </c>
      <c r="Y24" s="72">
        <f>IF(RES_hh_fech!Y24=0,0,RES_hh_fech!Y24/RES_summary!Y$19)</f>
        <v>0</v>
      </c>
      <c r="DA24" s="89" t="s">
        <v>568</v>
      </c>
    </row>
    <row r="25" spans="1:105" ht="12" customHeight="1" x14ac:dyDescent="0.25">
      <c r="A25" s="73" t="s">
        <v>53</v>
      </c>
      <c r="B25" s="74">
        <f>IF(RES_hh_fech!B25=0,0,RES_hh_fech!B25/RES_summary!B$19)</f>
        <v>15.509737611068777</v>
      </c>
      <c r="C25" s="74">
        <f>IF(RES_hh_fech!C25=0,0,RES_hh_fech!C25/RES_summary!C$19)</f>
        <v>14.659004461421899</v>
      </c>
      <c r="D25" s="74">
        <f>IF(RES_hh_fech!D25=0,0,RES_hh_fech!D25/RES_summary!D$19)</f>
        <v>14.705099187466187</v>
      </c>
      <c r="E25" s="74">
        <f>IF(RES_hh_fech!E25=0,0,RES_hh_fech!E25/RES_summary!E$19)</f>
        <v>14.765928455237734</v>
      </c>
      <c r="F25" s="74">
        <f>IF(RES_hh_fech!F25=0,0,RES_hh_fech!F25/RES_summary!F$19)</f>
        <v>15.38955868145413</v>
      </c>
      <c r="G25" s="74">
        <f>IF(RES_hh_fech!G25=0,0,RES_hh_fech!G25/RES_summary!G$19)</f>
        <v>15.943360773740375</v>
      </c>
      <c r="H25" s="74">
        <f>IF(RES_hh_fech!H25=0,0,RES_hh_fech!H25/RES_summary!H$19)</f>
        <v>16.559379223120686</v>
      </c>
      <c r="I25" s="74">
        <f>IF(RES_hh_fech!I25=0,0,RES_hh_fech!I25/RES_summary!I$19)</f>
        <v>16.792246497243166</v>
      </c>
      <c r="J25" s="74">
        <f>IF(RES_hh_fech!J25=0,0,RES_hh_fech!J25/RES_summary!J$19)</f>
        <v>15.843683172972218</v>
      </c>
      <c r="K25" s="74">
        <f>IF(RES_hh_fech!K25=0,0,RES_hh_fech!K25/RES_summary!K$19)</f>
        <v>16.273851416533574</v>
      </c>
      <c r="L25" s="74">
        <f>IF(RES_hh_fech!L25=0,0,RES_hh_fech!L25/RES_summary!L$19)</f>
        <v>15.699480336097139</v>
      </c>
      <c r="M25" s="74">
        <f>IF(RES_hh_fech!M25=0,0,RES_hh_fech!M25/RES_summary!M$19)</f>
        <v>15.152375825189562</v>
      </c>
      <c r="N25" s="74">
        <f>IF(RES_hh_fech!N25=0,0,RES_hh_fech!N25/RES_summary!N$19)</f>
        <v>15.660725520527725</v>
      </c>
      <c r="O25" s="74">
        <f>IF(RES_hh_fech!O25=0,0,RES_hh_fech!O25/RES_summary!O$19)</f>
        <v>15.274743710809137</v>
      </c>
      <c r="P25" s="74">
        <f>IF(RES_hh_fech!P25=0,0,RES_hh_fech!P25/RES_summary!P$19)</f>
        <v>15.446760966276731</v>
      </c>
      <c r="Q25" s="74">
        <f>IF(RES_hh_fech!Q25=0,0,RES_hh_fech!Q25/RES_summary!Q$19)</f>
        <v>15.083230428964173</v>
      </c>
      <c r="R25" s="74">
        <f>IF(RES_hh_fech!R25=0,0,RES_hh_fech!R25/RES_summary!R$19)</f>
        <v>15.161227304351241</v>
      </c>
      <c r="S25" s="74">
        <f>IF(RES_hh_fech!S25=0,0,RES_hh_fech!S25/RES_summary!S$19)</f>
        <v>15.037715310462834</v>
      </c>
      <c r="T25" s="74">
        <f>IF(RES_hh_fech!T25=0,0,RES_hh_fech!T25/RES_summary!T$19)</f>
        <v>14.521470793881358</v>
      </c>
      <c r="U25" s="74">
        <f>IF(RES_hh_fech!U25=0,0,RES_hh_fech!U25/RES_summary!U$19)</f>
        <v>14.280577167113885</v>
      </c>
      <c r="V25" s="74">
        <f>IF(RES_hh_fech!V25=0,0,RES_hh_fech!V25/RES_summary!V$19)</f>
        <v>11.897196604208881</v>
      </c>
      <c r="W25" s="74">
        <f>IF(RES_hh_fech!W25=0,0,RES_hh_fech!W25/RES_summary!W$19)</f>
        <v>10.751972907647742</v>
      </c>
      <c r="X25" s="74">
        <f>IF(RES_hh_fech!X25=0,0,RES_hh_fech!X25/RES_summary!X$19)</f>
        <v>8.4973814987514373</v>
      </c>
      <c r="Y25" s="74">
        <f>IF(RES_hh_fech!Y25=0,0,RES_hh_fech!Y25/RES_summary!Y$19)</f>
        <v>8.1028431572750854</v>
      </c>
      <c r="DA25" s="90" t="s">
        <v>569</v>
      </c>
    </row>
    <row r="26" spans="1:105" ht="12" customHeight="1" x14ac:dyDescent="0.25">
      <c r="A26" s="32" t="s">
        <v>52</v>
      </c>
      <c r="B26" s="77">
        <f>IF(RES_hh_fech!B26=0,0,RES_hh_fech!B26/RES_summary!B$19)</f>
        <v>5.8806601598161885</v>
      </c>
      <c r="C26" s="77">
        <f>IF(RES_hh_fech!C26=0,0,RES_hh_fech!C26/RES_summary!C$19)</f>
        <v>5.7000659771443889</v>
      </c>
      <c r="D26" s="77">
        <f>IF(RES_hh_fech!D26=0,0,RES_hh_fech!D26/RES_summary!D$19)</f>
        <v>5.653152389255883</v>
      </c>
      <c r="E26" s="77">
        <f>IF(RES_hh_fech!E26=0,0,RES_hh_fech!E26/RES_summary!E$19)</f>
        <v>5.6460008687877732</v>
      </c>
      <c r="F26" s="77">
        <f>IF(RES_hh_fech!F26=0,0,RES_hh_fech!F26/RES_summary!F$19)</f>
        <v>6.2103352963421417</v>
      </c>
      <c r="G26" s="77">
        <f>IF(RES_hh_fech!G26=0,0,RES_hh_fech!G26/RES_summary!G$19)</f>
        <v>6.3792699278799114</v>
      </c>
      <c r="H26" s="77">
        <f>IF(RES_hh_fech!H26=0,0,RES_hh_fech!H26/RES_summary!H$19)</f>
        <v>6.6100670608606471</v>
      </c>
      <c r="I26" s="77">
        <f>IF(RES_hh_fech!I26=0,0,RES_hh_fech!I26/RES_summary!I$19)</f>
        <v>6.468359634043896</v>
      </c>
      <c r="J26" s="77">
        <f>IF(RES_hh_fech!J26=0,0,RES_hh_fech!J26/RES_summary!J$19)</f>
        <v>6.5812251103652804</v>
      </c>
      <c r="K26" s="77">
        <f>IF(RES_hh_fech!K26=0,0,RES_hh_fech!K26/RES_summary!K$19)</f>
        <v>6.7603326023883952</v>
      </c>
      <c r="L26" s="77">
        <f>IF(RES_hh_fech!L26=0,0,RES_hh_fech!L26/RES_summary!L$19)</f>
        <v>6.5838464330153101</v>
      </c>
      <c r="M26" s="77">
        <f>IF(RES_hh_fech!M26=0,0,RES_hh_fech!M26/RES_summary!M$19)</f>
        <v>6.6095902224571859</v>
      </c>
      <c r="N26" s="77">
        <f>IF(RES_hh_fech!N26=0,0,RES_hh_fech!N26/RES_summary!N$19)</f>
        <v>6.8491341137412265</v>
      </c>
      <c r="O26" s="77">
        <f>IF(RES_hh_fech!O26=0,0,RES_hh_fech!O26/RES_summary!O$19)</f>
        <v>7.6092469305074841</v>
      </c>
      <c r="P26" s="77">
        <f>IF(RES_hh_fech!P26=0,0,RES_hh_fech!P26/RES_summary!P$19)</f>
        <v>8.104713145201897</v>
      </c>
      <c r="Q26" s="77">
        <f>IF(RES_hh_fech!Q26=0,0,RES_hh_fech!Q26/RES_summary!Q$19)</f>
        <v>7.7381500256914375</v>
      </c>
      <c r="R26" s="77">
        <f>IF(RES_hh_fech!R26=0,0,RES_hh_fech!R26/RES_summary!R$19)</f>
        <v>6.9597790919006703</v>
      </c>
      <c r="S26" s="77">
        <f>IF(RES_hh_fech!S26=0,0,RES_hh_fech!S26/RES_summary!S$19)</f>
        <v>6.7158440807595436</v>
      </c>
      <c r="T26" s="77">
        <f>IF(RES_hh_fech!T26=0,0,RES_hh_fech!T26/RES_summary!T$19)</f>
        <v>7.0987533620680283</v>
      </c>
      <c r="U26" s="77">
        <f>IF(RES_hh_fech!U26=0,0,RES_hh_fech!U26/RES_summary!U$19)</f>
        <v>7.062950747865596</v>
      </c>
      <c r="V26" s="77">
        <f>IF(RES_hh_fech!V26=0,0,RES_hh_fech!V26/RES_summary!V$19)</f>
        <v>7.2903891142934469</v>
      </c>
      <c r="W26" s="77">
        <f>IF(RES_hh_fech!W26=0,0,RES_hh_fech!W26/RES_summary!W$19)</f>
        <v>7.0428381113209015</v>
      </c>
      <c r="X26" s="77">
        <f>IF(RES_hh_fech!X26=0,0,RES_hh_fech!X26/RES_summary!X$19)</f>
        <v>5.1130473697696663</v>
      </c>
      <c r="Y26" s="77">
        <f>IF(RES_hh_fech!Y26=0,0,RES_hh_fech!Y26/RES_summary!Y$19)</f>
        <v>4.6291217662651114</v>
      </c>
      <c r="DA26" s="92" t="s">
        <v>570</v>
      </c>
    </row>
    <row r="27" spans="1:105" ht="12.95" customHeight="1" x14ac:dyDescent="0.25">
      <c r="A27" s="68" t="s">
        <v>54</v>
      </c>
      <c r="B27" s="69">
        <f>IF(RES_hh_fech!B27=0,0,RES_hh_fech!B27/RES_summary!B$19)</f>
        <v>2.5948782890600017</v>
      </c>
      <c r="C27" s="69">
        <f>IF(RES_hh_fech!C27=0,0,RES_hh_fech!C27/RES_summary!C$19)</f>
        <v>2.6052999219269579</v>
      </c>
      <c r="D27" s="69">
        <f>IF(RES_hh_fech!D27=0,0,RES_hh_fech!D27/RES_summary!D$19)</f>
        <v>2.5480166104930793</v>
      </c>
      <c r="E27" s="69">
        <f>IF(RES_hh_fech!E27=0,0,RES_hh_fech!E27/RES_summary!E$19)</f>
        <v>2.7294825578782085</v>
      </c>
      <c r="F27" s="69">
        <f>IF(RES_hh_fech!F27=0,0,RES_hh_fech!F27/RES_summary!F$19)</f>
        <v>2.8058064844120238</v>
      </c>
      <c r="G27" s="69">
        <f>IF(RES_hh_fech!G27=0,0,RES_hh_fech!G27/RES_summary!G$19)</f>
        <v>2.8878792096772394</v>
      </c>
      <c r="H27" s="69">
        <f>IF(RES_hh_fech!H27=0,0,RES_hh_fech!H27/RES_summary!H$19)</f>
        <v>2.841068021999682</v>
      </c>
      <c r="I27" s="69">
        <f>IF(RES_hh_fech!I27=0,0,RES_hh_fech!I27/RES_summary!I$19)</f>
        <v>2.8036110433596719</v>
      </c>
      <c r="J27" s="69">
        <f>IF(RES_hh_fech!J27=0,0,RES_hh_fech!J27/RES_summary!J$19)</f>
        <v>2.3594162495088344</v>
      </c>
      <c r="K27" s="69">
        <f>IF(RES_hh_fech!K27=0,0,RES_hh_fech!K27/RES_summary!K$19)</f>
        <v>2.5032420180248383</v>
      </c>
      <c r="L27" s="69">
        <f>IF(RES_hh_fech!L27=0,0,RES_hh_fech!L27/RES_summary!L$19)</f>
        <v>2.4979476628223218</v>
      </c>
      <c r="M27" s="69">
        <f>IF(RES_hh_fech!M27=0,0,RES_hh_fech!M27/RES_summary!M$19)</f>
        <v>2.3103676845121042</v>
      </c>
      <c r="N27" s="69">
        <f>IF(RES_hh_fech!N27=0,0,RES_hh_fech!N27/RES_summary!N$19)</f>
        <v>2.430346271514606</v>
      </c>
      <c r="O27" s="69">
        <f>IF(RES_hh_fech!O27=0,0,RES_hh_fech!O27/RES_summary!O$19)</f>
        <v>2.4307160825533081</v>
      </c>
      <c r="P27" s="69">
        <f>IF(RES_hh_fech!P27=0,0,RES_hh_fech!P27/RES_summary!P$19)</f>
        <v>2.4594562764934933</v>
      </c>
      <c r="Q27" s="69">
        <f>IF(RES_hh_fech!Q27=0,0,RES_hh_fech!Q27/RES_summary!Q$19)</f>
        <v>2.5541050143197497</v>
      </c>
      <c r="R27" s="69">
        <f>IF(RES_hh_fech!R27=0,0,RES_hh_fech!R27/RES_summary!R$19)</f>
        <v>2.5821575161488317</v>
      </c>
      <c r="S27" s="69">
        <f>IF(RES_hh_fech!S27=0,0,RES_hh_fech!S27/RES_summary!S$19)</f>
        <v>2.5261038616414502</v>
      </c>
      <c r="T27" s="69">
        <f>IF(RES_hh_fech!T27=0,0,RES_hh_fech!T27/RES_summary!T$19)</f>
        <v>2.4532580580871279</v>
      </c>
      <c r="U27" s="69">
        <f>IF(RES_hh_fech!U27=0,0,RES_hh_fech!U27/RES_summary!U$19)</f>
        <v>2.3661935856486522</v>
      </c>
      <c r="V27" s="69">
        <f>IF(RES_hh_fech!V27=0,0,RES_hh_fech!V27/RES_summary!V$19)</f>
        <v>2.4810490364764122</v>
      </c>
      <c r="W27" s="69">
        <f>IF(RES_hh_fech!W27=0,0,RES_hh_fech!W27/RES_summary!W$19)</f>
        <v>2.4103465417334329</v>
      </c>
      <c r="X27" s="69">
        <f>IF(RES_hh_fech!X27=0,0,RES_hh_fech!X27/RES_summary!X$19)</f>
        <v>1.815295194085764</v>
      </c>
      <c r="Y27" s="69">
        <f>IF(RES_hh_fech!Y27=0,0,RES_hh_fech!Y27/RES_summary!Y$19)</f>
        <v>1.766498678708752</v>
      </c>
      <c r="DA27" s="88" t="s">
        <v>300</v>
      </c>
    </row>
    <row r="28" spans="1:105" ht="12" customHeight="1" x14ac:dyDescent="0.25">
      <c r="A28" s="28" t="s">
        <v>51</v>
      </c>
      <c r="B28" s="72">
        <f>IF(RES_hh_fech!B28=0,0,RES_hh_fech!B28/RES_summary!B$19)</f>
        <v>0</v>
      </c>
      <c r="C28" s="72">
        <f>IF(RES_hh_fech!C28=0,0,RES_hh_fech!C28/RES_summary!C$19)</f>
        <v>0</v>
      </c>
      <c r="D28" s="72">
        <f>IF(RES_hh_fech!D28=0,0,RES_hh_fech!D28/RES_summary!D$19)</f>
        <v>0</v>
      </c>
      <c r="E28" s="72">
        <f>IF(RES_hh_fech!E28=0,0,RES_hh_fech!E28/RES_summary!E$19)</f>
        <v>0</v>
      </c>
      <c r="F28" s="72">
        <f>IF(RES_hh_fech!F28=0,0,RES_hh_fech!F28/RES_summary!F$19)</f>
        <v>0</v>
      </c>
      <c r="G28" s="72">
        <f>IF(RES_hh_fech!G28=0,0,RES_hh_fech!G28/RES_summary!G$19)</f>
        <v>0</v>
      </c>
      <c r="H28" s="72">
        <f>IF(RES_hh_fech!H28=0,0,RES_hh_fech!H28/RES_summary!H$19)</f>
        <v>0</v>
      </c>
      <c r="I28" s="72">
        <f>IF(RES_hh_fech!I28=0,0,RES_hh_fech!I28/RES_summary!I$19)</f>
        <v>0</v>
      </c>
      <c r="J28" s="72">
        <f>IF(RES_hh_fech!J28=0,0,RES_hh_fech!J28/RES_summary!J$19)</f>
        <v>0</v>
      </c>
      <c r="K28" s="72">
        <f>IF(RES_hh_fech!K28=0,0,RES_hh_fech!K28/RES_summary!K$19)</f>
        <v>0</v>
      </c>
      <c r="L28" s="72">
        <f>IF(RES_hh_fech!L28=0,0,RES_hh_fech!L28/RES_summary!L$19)</f>
        <v>0</v>
      </c>
      <c r="M28" s="72">
        <f>IF(RES_hh_fech!M28=0,0,RES_hh_fech!M28/RES_summary!M$19)</f>
        <v>0</v>
      </c>
      <c r="N28" s="72">
        <f>IF(RES_hh_fech!N28=0,0,RES_hh_fech!N28/RES_summary!N$19)</f>
        <v>0</v>
      </c>
      <c r="O28" s="72">
        <f>IF(RES_hh_fech!O28=0,0,RES_hh_fech!O28/RES_summary!O$19)</f>
        <v>0</v>
      </c>
      <c r="P28" s="72">
        <f>IF(RES_hh_fech!P28=0,0,RES_hh_fech!P28/RES_summary!P$19)</f>
        <v>0</v>
      </c>
      <c r="Q28" s="72">
        <f>IF(RES_hh_fech!Q28=0,0,RES_hh_fech!Q28/RES_summary!Q$19)</f>
        <v>0</v>
      </c>
      <c r="R28" s="72">
        <f>IF(RES_hh_fech!R28=0,0,RES_hh_fech!R28/RES_summary!R$19)</f>
        <v>0</v>
      </c>
      <c r="S28" s="72">
        <f>IF(RES_hh_fech!S28=0,0,RES_hh_fech!S28/RES_summary!S$19)</f>
        <v>0</v>
      </c>
      <c r="T28" s="72">
        <f>IF(RES_hh_fech!T28=0,0,RES_hh_fech!T28/RES_summary!T$19)</f>
        <v>0</v>
      </c>
      <c r="U28" s="72">
        <f>IF(RES_hh_fech!U28=0,0,RES_hh_fech!U28/RES_summary!U$19)</f>
        <v>0</v>
      </c>
      <c r="V28" s="72">
        <f>IF(RES_hh_fech!V28=0,0,RES_hh_fech!V28/RES_summary!V$19)</f>
        <v>0</v>
      </c>
      <c r="W28" s="72">
        <f>IF(RES_hh_fech!W28=0,0,RES_hh_fech!W28/RES_summary!W$19)</f>
        <v>0</v>
      </c>
      <c r="X28" s="72">
        <f>IF(RES_hh_fech!X28=0,0,RES_hh_fech!X28/RES_summary!X$19)</f>
        <v>0</v>
      </c>
      <c r="Y28" s="72">
        <f>IF(RES_hh_fech!Y28=0,0,RES_hh_fech!Y28/RES_summary!Y$19)</f>
        <v>0</v>
      </c>
      <c r="DA28" s="89" t="s">
        <v>571</v>
      </c>
    </row>
    <row r="29" spans="1:105" s="2" customFormat="1" ht="12" customHeight="1" x14ac:dyDescent="0.25">
      <c r="A29" s="28" t="s">
        <v>74</v>
      </c>
      <c r="B29" s="72">
        <f>IF(RES_hh_fech!B29=0,0,RES_hh_fech!B29/RES_summary!B$19)</f>
        <v>3.0702371462267517</v>
      </c>
      <c r="C29" s="72">
        <f>IF(RES_hh_fech!C29=0,0,RES_hh_fech!C29/RES_summary!C$19)</f>
        <v>2.9704262318654706</v>
      </c>
      <c r="D29" s="72">
        <f>IF(RES_hh_fech!D29=0,0,RES_hh_fech!D29/RES_summary!D$19)</f>
        <v>2.948645421344624</v>
      </c>
      <c r="E29" s="72">
        <f>IF(RES_hh_fech!E29=0,0,RES_hh_fech!E29/RES_summary!E$19)</f>
        <v>3.2777404354454456</v>
      </c>
      <c r="F29" s="72">
        <f>IF(RES_hh_fech!F29=0,0,RES_hh_fech!F29/RES_summary!F$19)</f>
        <v>3.2564921990517273</v>
      </c>
      <c r="G29" s="72">
        <f>IF(RES_hh_fech!G29=0,0,RES_hh_fech!G29/RES_summary!G$19)</f>
        <v>3.1981929416934469</v>
      </c>
      <c r="H29" s="72">
        <f>IF(RES_hh_fech!H29=0,0,RES_hh_fech!H29/RES_summary!H$19)</f>
        <v>3.3241927245311356</v>
      </c>
      <c r="I29" s="72">
        <f>IF(RES_hh_fech!I29=0,0,RES_hh_fech!I29/RES_summary!I$19)</f>
        <v>3.2690475895007602</v>
      </c>
      <c r="J29" s="72">
        <f>IF(RES_hh_fech!J29=0,0,RES_hh_fech!J29/RES_summary!J$19)</f>
        <v>2.7715900630984835</v>
      </c>
      <c r="K29" s="72">
        <f>IF(RES_hh_fech!K29=0,0,RES_hh_fech!K29/RES_summary!K$19)</f>
        <v>2.9699032663083376</v>
      </c>
      <c r="L29" s="72">
        <f>IF(RES_hh_fech!L29=0,0,RES_hh_fech!L29/RES_summary!L$19)</f>
        <v>2.839416104348627</v>
      </c>
      <c r="M29" s="72">
        <f>IF(RES_hh_fech!M29=0,0,RES_hh_fech!M29/RES_summary!M$19)</f>
        <v>2.8375883435087532</v>
      </c>
      <c r="N29" s="72">
        <f>IF(RES_hh_fech!N29=0,0,RES_hh_fech!N29/RES_summary!N$19)</f>
        <v>2.8612078440839745</v>
      </c>
      <c r="O29" s="72">
        <f>IF(RES_hh_fech!O29=0,0,RES_hh_fech!O29/RES_summary!O$19)</f>
        <v>2.8346661843478964</v>
      </c>
      <c r="P29" s="72">
        <f>IF(RES_hh_fech!P29=0,0,RES_hh_fech!P29/RES_summary!P$19)</f>
        <v>3.0888531704536462</v>
      </c>
      <c r="Q29" s="72">
        <f>IF(RES_hh_fech!Q29=0,0,RES_hh_fech!Q29/RES_summary!Q$19)</f>
        <v>2.9695195615410888</v>
      </c>
      <c r="R29" s="72">
        <f>IF(RES_hh_fech!R29=0,0,RES_hh_fech!R29/RES_summary!R$19)</f>
        <v>3.1736904126183498</v>
      </c>
      <c r="S29" s="72">
        <f>IF(RES_hh_fech!S29=0,0,RES_hh_fech!S29/RES_summary!S$19)</f>
        <v>3.1213211787880719</v>
      </c>
      <c r="T29" s="72">
        <f>IF(RES_hh_fech!T29=0,0,RES_hh_fech!T29/RES_summary!T$19)</f>
        <v>3.1011995616601804</v>
      </c>
      <c r="U29" s="72">
        <f>IF(RES_hh_fech!U29=0,0,RES_hh_fech!U29/RES_summary!U$19)</f>
        <v>3.2413615691381614</v>
      </c>
      <c r="V29" s="72">
        <f>IF(RES_hh_fech!V29=0,0,RES_hh_fech!V29/RES_summary!V$19)</f>
        <v>2.9938474228285372</v>
      </c>
      <c r="W29" s="72">
        <f>IF(RES_hh_fech!W29=0,0,RES_hh_fech!W29/RES_summary!W$19)</f>
        <v>2.8374020068975954</v>
      </c>
      <c r="X29" s="72">
        <f>IF(RES_hh_fech!X29=0,0,RES_hh_fech!X29/RES_summary!X$19)</f>
        <v>2.574872791837735</v>
      </c>
      <c r="Y29" s="72">
        <f>IF(RES_hh_fech!Y29=0,0,RES_hh_fech!Y29/RES_summary!Y$19)</f>
        <v>2.3260646615639602</v>
      </c>
      <c r="DA29" s="89" t="s">
        <v>572</v>
      </c>
    </row>
    <row r="30" spans="1:105" ht="12" customHeight="1" x14ac:dyDescent="0.25">
      <c r="A30" s="28" t="s">
        <v>189</v>
      </c>
      <c r="B30" s="72">
        <f>IF(RES_hh_fech!B30=0,0,RES_hh_fech!B30/RES_summary!B$19)</f>
        <v>2.9821675466051878</v>
      </c>
      <c r="C30" s="72">
        <f>IF(RES_hh_fech!C30=0,0,RES_hh_fech!C30/RES_summary!C$19)</f>
        <v>3.0796026566290986</v>
      </c>
      <c r="D30" s="72">
        <f>IF(RES_hh_fech!D30=0,0,RES_hh_fech!D30/RES_summary!D$19)</f>
        <v>2.9900284897186236</v>
      </c>
      <c r="E30" s="72">
        <f>IF(RES_hh_fech!E30=0,0,RES_hh_fech!E30/RES_summary!E$19)</f>
        <v>3.1062185980984611</v>
      </c>
      <c r="F30" s="72">
        <f>IF(RES_hh_fech!F30=0,0,RES_hh_fech!F30/RES_summary!F$19)</f>
        <v>3.3308579270234513</v>
      </c>
      <c r="G30" s="72">
        <f>IF(RES_hh_fech!G30=0,0,RES_hh_fech!G30/RES_summary!G$19)</f>
        <v>3.342246639227588</v>
      </c>
      <c r="H30" s="72">
        <f>IF(RES_hh_fech!H30=0,0,RES_hh_fech!H30/RES_summary!H$19)</f>
        <v>3.3724031702178556</v>
      </c>
      <c r="I30" s="72">
        <f>IF(RES_hh_fech!I30=0,0,RES_hh_fech!I30/RES_summary!I$19)</f>
        <v>3.3686407768656363</v>
      </c>
      <c r="J30" s="72">
        <f>IF(RES_hh_fech!J30=0,0,RES_hh_fech!J30/RES_summary!J$19)</f>
        <v>2.632324426373355</v>
      </c>
      <c r="K30" s="72">
        <f>IF(RES_hh_fech!K30=0,0,RES_hh_fech!K30/RES_summary!K$19)</f>
        <v>2.9294495978356858</v>
      </c>
      <c r="L30" s="72">
        <f>IF(RES_hh_fech!L30=0,0,RES_hh_fech!L30/RES_summary!L$19)</f>
        <v>2.9811417295456755</v>
      </c>
      <c r="M30" s="72">
        <f>IF(RES_hh_fech!M30=0,0,RES_hh_fech!M30/RES_summary!M$19)</f>
        <v>2.6955694503315155</v>
      </c>
      <c r="N30" s="72">
        <f>IF(RES_hh_fech!N30=0,0,RES_hh_fech!N30/RES_summary!N$19)</f>
        <v>2.9274774490761115</v>
      </c>
      <c r="O30" s="72">
        <f>IF(RES_hh_fech!O30=0,0,RES_hh_fech!O30/RES_summary!O$19)</f>
        <v>2.9182454169693708</v>
      </c>
      <c r="P30" s="72">
        <f>IF(RES_hh_fech!P30=0,0,RES_hh_fech!P30/RES_summary!P$19)</f>
        <v>2.9333810904854483</v>
      </c>
      <c r="Q30" s="72">
        <f>IF(RES_hh_fech!Q30=0,0,RES_hh_fech!Q30/RES_summary!Q$19)</f>
        <v>3.0041648663186797</v>
      </c>
      <c r="R30" s="72">
        <f>IF(RES_hh_fech!R30=0,0,RES_hh_fech!R30/RES_summary!R$19)</f>
        <v>3.1576305165037364</v>
      </c>
      <c r="S30" s="72">
        <f>IF(RES_hh_fech!S30=0,0,RES_hh_fech!S30/RES_summary!S$19)</f>
        <v>3.0214280342836384</v>
      </c>
      <c r="T30" s="72">
        <f>IF(RES_hh_fech!T30=0,0,RES_hh_fech!T30/RES_summary!T$19)</f>
        <v>2.8658460916161039</v>
      </c>
      <c r="U30" s="72">
        <f>IF(RES_hh_fech!U30=0,0,RES_hh_fech!U30/RES_summary!U$19)</f>
        <v>2.6799371389565705</v>
      </c>
      <c r="V30" s="72">
        <f>IF(RES_hh_fech!V30=0,0,RES_hh_fech!V30/RES_summary!V$19)</f>
        <v>2.9231225313445348</v>
      </c>
      <c r="W30" s="72">
        <f>IF(RES_hh_fech!W30=0,0,RES_hh_fech!W30/RES_summary!W$19)</f>
        <v>2.9076045983125693</v>
      </c>
      <c r="X30" s="72">
        <f>IF(RES_hh_fech!X30=0,0,RES_hh_fech!X30/RES_summary!X$19)</f>
        <v>2.3483488546841063</v>
      </c>
      <c r="Y30" s="72">
        <f>IF(RES_hh_fech!Y30=0,0,RES_hh_fech!Y30/RES_summary!Y$19)</f>
        <v>2.1593560487396246</v>
      </c>
      <c r="DA30" s="89" t="s">
        <v>573</v>
      </c>
    </row>
    <row r="31" spans="1:105" ht="12" customHeight="1" x14ac:dyDescent="0.25">
      <c r="A31" s="28" t="s">
        <v>202</v>
      </c>
      <c r="B31" s="72">
        <f>IF(RES_hh_fech!B31=0,0,RES_hh_fech!B31/RES_summary!B$19)</f>
        <v>0</v>
      </c>
      <c r="C31" s="72">
        <f>IF(RES_hh_fech!C31=0,0,RES_hh_fech!C31/RES_summary!C$19)</f>
        <v>0</v>
      </c>
      <c r="D31" s="72">
        <f>IF(RES_hh_fech!D31=0,0,RES_hh_fech!D31/RES_summary!D$19)</f>
        <v>0</v>
      </c>
      <c r="E31" s="72">
        <f>IF(RES_hh_fech!E31=0,0,RES_hh_fech!E31/RES_summary!E$19)</f>
        <v>0</v>
      </c>
      <c r="F31" s="72">
        <f>IF(RES_hh_fech!F31=0,0,RES_hh_fech!F31/RES_summary!F$19)</f>
        <v>0</v>
      </c>
      <c r="G31" s="72">
        <f>IF(RES_hh_fech!G31=0,0,RES_hh_fech!G31/RES_summary!G$19)</f>
        <v>0</v>
      </c>
      <c r="H31" s="72">
        <f>IF(RES_hh_fech!H31=0,0,RES_hh_fech!H31/RES_summary!H$19)</f>
        <v>0</v>
      </c>
      <c r="I31" s="72">
        <f>IF(RES_hh_fech!I31=0,0,RES_hh_fech!I31/RES_summary!I$19)</f>
        <v>0</v>
      </c>
      <c r="J31" s="72">
        <f>IF(RES_hh_fech!J31=0,0,RES_hh_fech!J31/RES_summary!J$19)</f>
        <v>0</v>
      </c>
      <c r="K31" s="72">
        <f>IF(RES_hh_fech!K31=0,0,RES_hh_fech!K31/RES_summary!K$19)</f>
        <v>0</v>
      </c>
      <c r="L31" s="72">
        <f>IF(RES_hh_fech!L31=0,0,RES_hh_fech!L31/RES_summary!L$19)</f>
        <v>0</v>
      </c>
      <c r="M31" s="72">
        <f>IF(RES_hh_fech!M31=0,0,RES_hh_fech!M31/RES_summary!M$19)</f>
        <v>0</v>
      </c>
      <c r="N31" s="72">
        <f>IF(RES_hh_fech!N31=0,0,RES_hh_fech!N31/RES_summary!N$19)</f>
        <v>0</v>
      </c>
      <c r="O31" s="72">
        <f>IF(RES_hh_fech!O31=0,0,RES_hh_fech!O31/RES_summary!O$19)</f>
        <v>0</v>
      </c>
      <c r="P31" s="72">
        <f>IF(RES_hh_fech!P31=0,0,RES_hh_fech!P31/RES_summary!P$19)</f>
        <v>0</v>
      </c>
      <c r="Q31" s="72">
        <f>IF(RES_hh_fech!Q31=0,0,RES_hh_fech!Q31/RES_summary!Q$19)</f>
        <v>0</v>
      </c>
      <c r="R31" s="72">
        <f>IF(RES_hh_fech!R31=0,0,RES_hh_fech!R31/RES_summary!R$19)</f>
        <v>0</v>
      </c>
      <c r="S31" s="72">
        <f>IF(RES_hh_fech!S31=0,0,RES_hh_fech!S31/RES_summary!S$19)</f>
        <v>0</v>
      </c>
      <c r="T31" s="72">
        <f>IF(RES_hh_fech!T31=0,0,RES_hh_fech!T31/RES_summary!T$19)</f>
        <v>0</v>
      </c>
      <c r="U31" s="72">
        <f>IF(RES_hh_fech!U31=0,0,RES_hh_fech!U31/RES_summary!U$19)</f>
        <v>0</v>
      </c>
      <c r="V31" s="72">
        <f>IF(RES_hh_fech!V31=0,0,RES_hh_fech!V31/RES_summary!V$19)</f>
        <v>0</v>
      </c>
      <c r="W31" s="72">
        <f>IF(RES_hh_fech!W31=0,0,RES_hh_fech!W31/RES_summary!W$19)</f>
        <v>0</v>
      </c>
      <c r="X31" s="72">
        <f>IF(RES_hh_fech!X31=0,0,RES_hh_fech!X31/RES_summary!X$19)</f>
        <v>0</v>
      </c>
      <c r="Y31" s="72">
        <f>IF(RES_hh_fech!Y31=0,0,RES_hh_fech!Y31/RES_summary!Y$19)</f>
        <v>0</v>
      </c>
      <c r="DA31" s="89" t="s">
        <v>574</v>
      </c>
    </row>
    <row r="32" spans="1:105" ht="12" customHeight="1" x14ac:dyDescent="0.25">
      <c r="A32" s="32" t="s">
        <v>53</v>
      </c>
      <c r="B32" s="77">
        <f>IF(RES_hh_fech!B32=0,0,RES_hh_fech!B32/RES_summary!B$19)</f>
        <v>2.4555891279737718</v>
      </c>
      <c r="C32" s="77">
        <f>IF(RES_hh_fech!C32=0,0,RES_hh_fech!C32/RES_summary!C$19)</f>
        <v>2.4355909042526878</v>
      </c>
      <c r="D32" s="77">
        <f>IF(RES_hh_fech!D32=0,0,RES_hh_fech!D32/RES_summary!D$19)</f>
        <v>2.3825390385170757</v>
      </c>
      <c r="E32" s="77">
        <f>IF(RES_hh_fech!E32=0,0,RES_hh_fech!E32/RES_summary!E$19)</f>
        <v>2.5763787331587125</v>
      </c>
      <c r="F32" s="77">
        <f>IF(RES_hh_fech!F32=0,0,RES_hh_fech!F32/RES_summary!F$19)</f>
        <v>2.5904381433156671</v>
      </c>
      <c r="G32" s="77">
        <f>IF(RES_hh_fech!G32=0,0,RES_hh_fech!G32/RES_summary!G$19)</f>
        <v>2.6959993957577795</v>
      </c>
      <c r="H32" s="77">
        <f>IF(RES_hh_fech!H32=0,0,RES_hh_fech!H32/RES_summary!H$19)</f>
        <v>2.6011806638102519</v>
      </c>
      <c r="I32" s="77">
        <f>IF(RES_hh_fech!I32=0,0,RES_hh_fech!I32/RES_summary!I$19)</f>
        <v>2.5462666683572466</v>
      </c>
      <c r="J32" s="77">
        <f>IF(RES_hh_fech!J32=0,0,RES_hh_fech!J32/RES_summary!J$19)</f>
        <v>2.2277196078326766</v>
      </c>
      <c r="K32" s="77">
        <f>IF(RES_hh_fech!K32=0,0,RES_hh_fech!K32/RES_summary!K$19)</f>
        <v>2.3034872894515055</v>
      </c>
      <c r="L32" s="77">
        <f>IF(RES_hh_fech!L32=0,0,RES_hh_fech!L32/RES_summary!L$19)</f>
        <v>2.2778375140540521</v>
      </c>
      <c r="M32" s="77">
        <f>IF(RES_hh_fech!M32=0,0,RES_hh_fech!M32/RES_summary!M$19)</f>
        <v>2.1223697024558454</v>
      </c>
      <c r="N32" s="77">
        <f>IF(RES_hh_fech!N32=0,0,RES_hh_fech!N32/RES_summary!N$19)</f>
        <v>2.1997343605077195</v>
      </c>
      <c r="O32" s="77">
        <f>IF(RES_hh_fech!O32=0,0,RES_hh_fech!O32/RES_summary!O$19)</f>
        <v>2.2084554393254932</v>
      </c>
      <c r="P32" s="77">
        <f>IF(RES_hh_fech!P32=0,0,RES_hh_fech!P32/RES_summary!P$19)</f>
        <v>2.228763581555365</v>
      </c>
      <c r="Q32" s="77">
        <f>IF(RES_hh_fech!Q32=0,0,RES_hh_fech!Q32/RES_summary!Q$19)</f>
        <v>2.3487703016483823</v>
      </c>
      <c r="R32" s="77">
        <f>IF(RES_hh_fech!R32=0,0,RES_hh_fech!R32/RES_summary!R$19)</f>
        <v>2.3184258338131793</v>
      </c>
      <c r="S32" s="77">
        <f>IF(RES_hh_fech!S32=0,0,RES_hh_fech!S32/RES_summary!S$19)</f>
        <v>2.3052724577946697</v>
      </c>
      <c r="T32" s="77">
        <f>IF(RES_hh_fech!T32=0,0,RES_hh_fech!T32/RES_summary!T$19)</f>
        <v>2.2706679167526964</v>
      </c>
      <c r="U32" s="77">
        <f>IF(RES_hh_fech!U32=0,0,RES_hh_fech!U32/RES_summary!U$19)</f>
        <v>2.2146037466527533</v>
      </c>
      <c r="V32" s="77">
        <f>IF(RES_hh_fech!V32=0,0,RES_hh_fech!V32/RES_summary!V$19)</f>
        <v>2.3075989742800815</v>
      </c>
      <c r="W32" s="77">
        <f>IF(RES_hh_fech!W32=0,0,RES_hh_fech!W32/RES_summary!W$19)</f>
        <v>2.2240520656686633</v>
      </c>
      <c r="X32" s="77">
        <f>IF(RES_hh_fech!X32=0,0,RES_hh_fech!X32/RES_summary!X$19)</f>
        <v>1.5849675977891342</v>
      </c>
      <c r="Y32" s="77">
        <f>IF(RES_hh_fech!Y32=0,0,RES_hh_fech!Y32/RES_summary!Y$19)</f>
        <v>1.5951969570467974</v>
      </c>
      <c r="DA32" s="92" t="s">
        <v>575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576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>
        <f>IF(RES_hh_tesh!B3=0,0,RES_hh_tesh!B3/RES_summary!B$19)</f>
        <v>93.935584951885957</v>
      </c>
      <c r="C3" s="65">
        <f>IF(RES_hh_tesh!C3=0,0,RES_hh_tesh!C3/RES_summary!C$19)</f>
        <v>98.352557698085917</v>
      </c>
      <c r="D3" s="65">
        <f>IF(RES_hh_tesh!D3=0,0,RES_hh_tesh!D3/RES_summary!D$19)</f>
        <v>92.971193210838109</v>
      </c>
      <c r="E3" s="65">
        <f>IF(RES_hh_tesh!E3=0,0,RES_hh_tesh!E3/RES_summary!E$19)</f>
        <v>98.008416272317987</v>
      </c>
      <c r="F3" s="65">
        <f>IF(RES_hh_tesh!F3=0,0,RES_hh_tesh!F3/RES_summary!F$19)</f>
        <v>89.424766493476127</v>
      </c>
      <c r="G3" s="65">
        <f>IF(RES_hh_tesh!G3=0,0,RES_hh_tesh!G3/RES_summary!G$19)</f>
        <v>88.215035967138334</v>
      </c>
      <c r="H3" s="65">
        <f>IF(RES_hh_tesh!H3=0,0,RES_hh_tesh!H3/RES_summary!H$19)</f>
        <v>84.573817683939041</v>
      </c>
      <c r="I3" s="65">
        <f>IF(RES_hh_tesh!I3=0,0,RES_hh_tesh!I3/RES_summary!I$19)</f>
        <v>77.91398576995806</v>
      </c>
      <c r="J3" s="65">
        <f>IF(RES_hh_tesh!J3=0,0,RES_hh_tesh!J3/RES_summary!J$19)</f>
        <v>89.239166037887514</v>
      </c>
      <c r="K3" s="65">
        <f>IF(RES_hh_tesh!K3=0,0,RES_hh_tesh!K3/RES_summary!K$19)</f>
        <v>85.278712059947807</v>
      </c>
      <c r="L3" s="65">
        <f>IF(RES_hh_tesh!L3=0,0,RES_hh_tesh!L3/RES_summary!L$19)</f>
        <v>95.603562272690937</v>
      </c>
      <c r="M3" s="65">
        <f>IF(RES_hh_tesh!M3=0,0,RES_hh_tesh!M3/RES_summary!M$19)</f>
        <v>77.638035081624253</v>
      </c>
      <c r="N3" s="65">
        <f>IF(RES_hh_tesh!N3=0,0,RES_hh_tesh!N3/RES_summary!N$19)</f>
        <v>84.393974542863091</v>
      </c>
      <c r="O3" s="65">
        <f>IF(RES_hh_tesh!O3=0,0,RES_hh_tesh!O3/RES_summary!O$19)</f>
        <v>93.18846826860603</v>
      </c>
      <c r="P3" s="65">
        <f>IF(RES_hh_tesh!P3=0,0,RES_hh_tesh!P3/RES_summary!P$19)</f>
        <v>74.978454652517371</v>
      </c>
      <c r="Q3" s="65">
        <f>IF(RES_hh_tesh!Q3=0,0,RES_hh_tesh!Q3/RES_summary!Q$19)</f>
        <v>84.587696301807355</v>
      </c>
      <c r="R3" s="65">
        <f>IF(RES_hh_tesh!R3=0,0,RES_hh_tesh!R3/RES_summary!R$19)</f>
        <v>86.587931963112439</v>
      </c>
      <c r="S3" s="65">
        <f>IF(RES_hh_tesh!S3=0,0,RES_hh_tesh!S3/RES_summary!S$19)</f>
        <v>86.881217394913321</v>
      </c>
      <c r="T3" s="65">
        <f>IF(RES_hh_tesh!T3=0,0,RES_hh_tesh!T3/RES_summary!T$19)</f>
        <v>87.348917047319247</v>
      </c>
      <c r="U3" s="65">
        <f>IF(RES_hh_tesh!U3=0,0,RES_hh_tesh!U3/RES_summary!U$19)</f>
        <v>82.724793128138501</v>
      </c>
      <c r="V3" s="65">
        <f>IF(RES_hh_tesh!V3=0,0,RES_hh_tesh!V3/RES_summary!V$19)</f>
        <v>84.275272019782022</v>
      </c>
      <c r="W3" s="65">
        <f>IF(RES_hh_tesh!W3=0,0,RES_hh_tesh!W3/RES_summary!W$19)</f>
        <v>93.829543960605562</v>
      </c>
      <c r="X3" s="65">
        <f>IF(RES_hh_tesh!X3=0,0,RES_hh_tesh!X3/RES_summary!X$19)</f>
        <v>80.775210987749645</v>
      </c>
      <c r="Y3" s="65">
        <f>IF(RES_hh_tesh!Y3=0,0,RES_hh_tesh!Y3/RES_summary!Y$19)</f>
        <v>80.93014586334435</v>
      </c>
      <c r="DA3" s="87" t="s">
        <v>302</v>
      </c>
    </row>
    <row r="4" spans="1:105" ht="12.95" customHeight="1" x14ac:dyDescent="0.25">
      <c r="A4" s="68" t="s">
        <v>57</v>
      </c>
      <c r="B4" s="69">
        <f>IF(RES_hh_tesh!B4=0,0,RES_hh_tesh!B4/RES_summary!B$19)</f>
        <v>82.0823223891895</v>
      </c>
      <c r="C4" s="69">
        <f>IF(RES_hh_tesh!C4=0,0,RES_hh_tesh!C4/RES_summary!C$19)</f>
        <v>86.787136335926235</v>
      </c>
      <c r="D4" s="69">
        <f>IF(RES_hh_tesh!D4=0,0,RES_hh_tesh!D4/RES_summary!D$19)</f>
        <v>81.509499546040146</v>
      </c>
      <c r="E4" s="69">
        <f>IF(RES_hh_tesh!E4=0,0,RES_hh_tesh!E4/RES_summary!E$19)</f>
        <v>86.297307216342489</v>
      </c>
      <c r="F4" s="69">
        <f>IF(RES_hh_tesh!F4=0,0,RES_hh_tesh!F4/RES_summary!F$19)</f>
        <v>76.811246438233667</v>
      </c>
      <c r="G4" s="69">
        <f>IF(RES_hh_tesh!G4=0,0,RES_hh_tesh!G4/RES_summary!G$19)</f>
        <v>75.218820515413896</v>
      </c>
      <c r="H4" s="69">
        <f>IF(RES_hh_tesh!H4=0,0,RES_hh_tesh!H4/RES_summary!H$19)</f>
        <v>71.042073175984356</v>
      </c>
      <c r="I4" s="69">
        <f>IF(RES_hh_tesh!I4=0,0,RES_hh_tesh!I4/RES_summary!I$19)</f>
        <v>64.805181490494661</v>
      </c>
      <c r="J4" s="69">
        <f>IF(RES_hh_tesh!J4=0,0,RES_hh_tesh!J4/RES_summary!J$19)</f>
        <v>76.21054125356433</v>
      </c>
      <c r="K4" s="69">
        <f>IF(RES_hh_tesh!K4=0,0,RES_hh_tesh!K4/RES_summary!K$19)</f>
        <v>71.812977312306288</v>
      </c>
      <c r="L4" s="69">
        <f>IF(RES_hh_tesh!L4=0,0,RES_hh_tesh!L4/RES_summary!L$19)</f>
        <v>82.338105995491944</v>
      </c>
      <c r="M4" s="69">
        <f>IF(RES_hh_tesh!M4=0,0,RES_hh_tesh!M4/RES_summary!M$19)</f>
        <v>64.956014431113871</v>
      </c>
      <c r="N4" s="69">
        <f>IF(RES_hh_tesh!N4=0,0,RES_hh_tesh!N4/RES_summary!N$19)</f>
        <v>71.010483206083165</v>
      </c>
      <c r="O4" s="69">
        <f>IF(RES_hh_tesh!O4=0,0,RES_hh_tesh!O4/RES_summary!O$19)</f>
        <v>79.77485564492541</v>
      </c>
      <c r="P4" s="69">
        <f>IF(RES_hh_tesh!P4=0,0,RES_hh_tesh!P4/RES_summary!P$19)</f>
        <v>61.166593134835132</v>
      </c>
      <c r="Q4" s="69">
        <f>IF(RES_hh_tesh!Q4=0,0,RES_hh_tesh!Q4/RES_summary!Q$19)</f>
        <v>70.604101895234592</v>
      </c>
      <c r="R4" s="69">
        <f>IF(RES_hh_tesh!R4=0,0,RES_hh_tesh!R4/RES_summary!R$19)</f>
        <v>72.319064824301094</v>
      </c>
      <c r="S4" s="69">
        <f>IF(RES_hh_tesh!S4=0,0,RES_hh_tesh!S4/RES_summary!S$19)</f>
        <v>72.68895318817674</v>
      </c>
      <c r="T4" s="69">
        <f>IF(RES_hh_tesh!T4=0,0,RES_hh_tesh!T4/RES_summary!T$19)</f>
        <v>73.12254132905926</v>
      </c>
      <c r="U4" s="69">
        <f>IF(RES_hh_tesh!U4=0,0,RES_hh_tesh!U4/RES_summary!U$19)</f>
        <v>68.154922147199599</v>
      </c>
      <c r="V4" s="69">
        <f>IF(RES_hh_tesh!V4=0,0,RES_hh_tesh!V4/RES_summary!V$19)</f>
        <v>71.149017931114599</v>
      </c>
      <c r="W4" s="69">
        <f>IF(RES_hh_tesh!W4=0,0,RES_hh_tesh!W4/RES_summary!W$19)</f>
        <v>80.657935342127985</v>
      </c>
      <c r="X4" s="69">
        <f>IF(RES_hh_tesh!X4=0,0,RES_hh_tesh!X4/RES_summary!X$19)</f>
        <v>70.085770182101314</v>
      </c>
      <c r="Y4" s="69">
        <f>IF(RES_hh_tesh!Y4=0,0,RES_hh_tesh!Y4/RES_summary!Y$19)</f>
        <v>70.67477653220709</v>
      </c>
      <c r="DA4" s="88" t="s">
        <v>303</v>
      </c>
    </row>
    <row r="5" spans="1:105" ht="12" customHeight="1" x14ac:dyDescent="0.25">
      <c r="A5" s="28" t="s">
        <v>51</v>
      </c>
      <c r="B5" s="72">
        <f>IF(RES_hh_tesh!B5=0,0,RES_hh_tesh!B5/RES_summary!B$19)</f>
        <v>81.37526761302577</v>
      </c>
      <c r="C5" s="72">
        <f>IF(RES_hh_tesh!C5=0,0,RES_hh_tesh!C5/RES_summary!C$19)</f>
        <v>90.28126503108426</v>
      </c>
      <c r="D5" s="72">
        <f>IF(RES_hh_tesh!D5=0,0,RES_hh_tesh!D5/RES_summary!D$19)</f>
        <v>87.891279976330864</v>
      </c>
      <c r="E5" s="72">
        <f>IF(RES_hh_tesh!E5=0,0,RES_hh_tesh!E5/RES_summary!E$19)</f>
        <v>72.276519274139034</v>
      </c>
      <c r="F5" s="72">
        <f>IF(RES_hh_tesh!F5=0,0,RES_hh_tesh!F5/RES_summary!F$19)</f>
        <v>85.685550372789535</v>
      </c>
      <c r="G5" s="72">
        <f>IF(RES_hh_tesh!G5=0,0,RES_hh_tesh!G5/RES_summary!G$19)</f>
        <v>72.688878343526014</v>
      </c>
      <c r="H5" s="72">
        <f>IF(RES_hh_tesh!H5=0,0,RES_hh_tesh!H5/RES_summary!H$19)</f>
        <v>72.889689437432551</v>
      </c>
      <c r="I5" s="72">
        <f>IF(RES_hh_tesh!I5=0,0,RES_hh_tesh!I5/RES_summary!I$19)</f>
        <v>56.619009096301447</v>
      </c>
      <c r="J5" s="72">
        <f>IF(RES_hh_tesh!J5=0,0,RES_hh_tesh!J5/RES_summary!J$19)</f>
        <v>75.738741121343836</v>
      </c>
      <c r="K5" s="72">
        <f>IF(RES_hh_tesh!K5=0,0,RES_hh_tesh!K5/RES_summary!K$19)</f>
        <v>126.52940460054</v>
      </c>
      <c r="L5" s="72">
        <f>IF(RES_hh_tesh!L5=0,0,RES_hh_tesh!L5/RES_summary!L$19)</f>
        <v>73.619531920848672</v>
      </c>
      <c r="M5" s="72">
        <f>IF(RES_hh_tesh!M5=0,0,RES_hh_tesh!M5/RES_summary!M$19)</f>
        <v>65.148353379987839</v>
      </c>
      <c r="N5" s="72">
        <f>IF(RES_hh_tesh!N5=0,0,RES_hh_tesh!N5/RES_summary!N$19)</f>
        <v>70.886236667598965</v>
      </c>
      <c r="O5" s="72">
        <f>IF(RES_hh_tesh!O5=0,0,RES_hh_tesh!O5/RES_summary!O$19)</f>
        <v>91.659604376788337</v>
      </c>
      <c r="P5" s="72">
        <f>IF(RES_hh_tesh!P5=0,0,RES_hh_tesh!P5/RES_summary!P$19)</f>
        <v>65.052045670181869</v>
      </c>
      <c r="Q5" s="72">
        <f>IF(RES_hh_tesh!Q5=0,0,RES_hh_tesh!Q5/RES_summary!Q$19)</f>
        <v>71.084021685493113</v>
      </c>
      <c r="R5" s="72">
        <f>IF(RES_hh_tesh!R5=0,0,RES_hh_tesh!R5/RES_summary!R$19)</f>
        <v>75.902395782646366</v>
      </c>
      <c r="S5" s="72">
        <f>IF(RES_hh_tesh!S5=0,0,RES_hh_tesh!S5/RES_summary!S$19)</f>
        <v>81.060573016761907</v>
      </c>
      <c r="T5" s="72">
        <f>IF(RES_hh_tesh!T5=0,0,RES_hh_tesh!T5/RES_summary!T$19)</f>
        <v>78.334933835774081</v>
      </c>
      <c r="U5" s="72">
        <f>IF(RES_hh_tesh!U5=0,0,RES_hh_tesh!U5/RES_summary!U$19)</f>
        <v>69.778694035774137</v>
      </c>
      <c r="V5" s="72">
        <f>IF(RES_hh_tesh!V5=0,0,RES_hh_tesh!V5/RES_summary!V$19)</f>
        <v>69.478919593594497</v>
      </c>
      <c r="W5" s="72">
        <f>IF(RES_hh_tesh!W5=0,0,RES_hh_tesh!W5/RES_summary!W$19)</f>
        <v>100.83767887695292</v>
      </c>
      <c r="X5" s="72">
        <f>IF(RES_hh_tesh!X5=0,0,RES_hh_tesh!X5/RES_summary!X$19)</f>
        <v>76.854171892817959</v>
      </c>
      <c r="Y5" s="72">
        <f>IF(RES_hh_tesh!Y5=0,0,RES_hh_tesh!Y5/RES_summary!Y$19)</f>
        <v>64.922231474380837</v>
      </c>
      <c r="DA5" s="89" t="s">
        <v>577</v>
      </c>
    </row>
    <row r="6" spans="1:105" ht="12" customHeight="1" x14ac:dyDescent="0.25">
      <c r="A6" s="28" t="s">
        <v>74</v>
      </c>
      <c r="B6" s="72">
        <f>IF(RES_hh_tesh!B6=0,0,RES_hh_tesh!B6/RES_summary!B$19)</f>
        <v>82.043161634183818</v>
      </c>
      <c r="C6" s="72">
        <f>IF(RES_hh_tesh!C6=0,0,RES_hh_tesh!C6/RES_summary!C$19)</f>
        <v>84.529699925665938</v>
      </c>
      <c r="D6" s="72">
        <f>IF(RES_hh_tesh!D6=0,0,RES_hh_tesh!D6/RES_summary!D$19)</f>
        <v>102.39043170587502</v>
      </c>
      <c r="E6" s="72">
        <f>IF(RES_hh_tesh!E6=0,0,RES_hh_tesh!E6/RES_summary!E$19)</f>
        <v>63.274832268652766</v>
      </c>
      <c r="F6" s="72">
        <f>IF(RES_hh_tesh!F6=0,0,RES_hh_tesh!F6/RES_summary!F$19)</f>
        <v>62.50397918429681</v>
      </c>
      <c r="G6" s="72">
        <f>IF(RES_hh_tesh!G6=0,0,RES_hh_tesh!G6/RES_summary!G$19)</f>
        <v>83.043094511924366</v>
      </c>
      <c r="H6" s="72">
        <f>IF(RES_hh_tesh!H6=0,0,RES_hh_tesh!H6/RES_summary!H$19)</f>
        <v>74.902188026780323</v>
      </c>
      <c r="I6" s="72">
        <f>IF(RES_hh_tesh!I6=0,0,RES_hh_tesh!I6/RES_summary!I$19)</f>
        <v>66.851478906670323</v>
      </c>
      <c r="J6" s="72">
        <f>IF(RES_hh_tesh!J6=0,0,RES_hh_tesh!J6/RES_summary!J$19)</f>
        <v>72.028564291555938</v>
      </c>
      <c r="K6" s="72">
        <f>IF(RES_hh_tesh!K6=0,0,RES_hh_tesh!K6/RES_summary!K$19)</f>
        <v>72.126890508812025</v>
      </c>
      <c r="L6" s="72">
        <f>IF(RES_hh_tesh!L6=0,0,RES_hh_tesh!L6/RES_summary!L$19)</f>
        <v>84.253172127566998</v>
      </c>
      <c r="M6" s="72">
        <f>IF(RES_hh_tesh!M6=0,0,RES_hh_tesh!M6/RES_summary!M$19)</f>
        <v>66.264994995632378</v>
      </c>
      <c r="N6" s="72">
        <f>IF(RES_hh_tesh!N6=0,0,RES_hh_tesh!N6/RES_summary!N$19)</f>
        <v>70.661711792427056</v>
      </c>
      <c r="O6" s="72">
        <f>IF(RES_hh_tesh!O6=0,0,RES_hh_tesh!O6/RES_summary!O$19)</f>
        <v>79.315165880132966</v>
      </c>
      <c r="P6" s="72">
        <f>IF(RES_hh_tesh!P6=0,0,RES_hh_tesh!P6/RES_summary!P$19)</f>
        <v>64.087587382190094</v>
      </c>
      <c r="Q6" s="72">
        <f>IF(RES_hh_tesh!Q6=0,0,RES_hh_tesh!Q6/RES_summary!Q$19)</f>
        <v>67.754742085917229</v>
      </c>
      <c r="R6" s="72">
        <f>IF(RES_hh_tesh!R6=0,0,RES_hh_tesh!R6/RES_summary!R$19)</f>
        <v>72.298470557987613</v>
      </c>
      <c r="S6" s="72">
        <f>IF(RES_hh_tesh!S6=0,0,RES_hh_tesh!S6/RES_summary!S$19)</f>
        <v>74.723567112461097</v>
      </c>
      <c r="T6" s="72">
        <f>IF(RES_hh_tesh!T6=0,0,RES_hh_tesh!T6/RES_summary!T$19)</f>
        <v>73.534020596551045</v>
      </c>
      <c r="U6" s="72">
        <f>IF(RES_hh_tesh!U6=0,0,RES_hh_tesh!U6/RES_summary!U$19)</f>
        <v>68.379171740256268</v>
      </c>
      <c r="V6" s="72">
        <f>IF(RES_hh_tesh!V6=0,0,RES_hh_tesh!V6/RES_summary!V$19)</f>
        <v>76.818927372713901</v>
      </c>
      <c r="W6" s="72">
        <f>IF(RES_hh_tesh!W6=0,0,RES_hh_tesh!W6/RES_summary!W$19)</f>
        <v>83.331458695469379</v>
      </c>
      <c r="X6" s="72">
        <f>IF(RES_hh_tesh!X6=0,0,RES_hh_tesh!X6/RES_summary!X$19)</f>
        <v>69.509124087712607</v>
      </c>
      <c r="Y6" s="72">
        <f>IF(RES_hh_tesh!Y6=0,0,RES_hh_tesh!Y6/RES_summary!Y$19)</f>
        <v>68.841777558140492</v>
      </c>
      <c r="DA6" s="89" t="s">
        <v>578</v>
      </c>
    </row>
    <row r="7" spans="1:105" ht="12" customHeight="1" x14ac:dyDescent="0.25">
      <c r="A7" s="28" t="s">
        <v>200</v>
      </c>
      <c r="B7" s="72">
        <f>IF(RES_hh_tesh!B7=0,0,RES_hh_tesh!B7/RES_summary!B$19)</f>
        <v>82.632973657914718</v>
      </c>
      <c r="C7" s="72">
        <f>IF(RES_hh_tesh!C7=0,0,RES_hh_tesh!C7/RES_summary!C$19)</f>
        <v>85.785300045538222</v>
      </c>
      <c r="D7" s="72">
        <f>IF(RES_hh_tesh!D7=0,0,RES_hh_tesh!D7/RES_summary!D$19)</f>
        <v>75.692524310169304</v>
      </c>
      <c r="E7" s="72">
        <f>IF(RES_hh_tesh!E7=0,0,RES_hh_tesh!E7/RES_summary!E$19)</f>
        <v>83.755120001751962</v>
      </c>
      <c r="F7" s="72">
        <f>IF(RES_hh_tesh!F7=0,0,RES_hh_tesh!F7/RES_summary!F$19)</f>
        <v>79.378712700473869</v>
      </c>
      <c r="G7" s="72">
        <f>IF(RES_hh_tesh!G7=0,0,RES_hh_tesh!G7/RES_summary!G$19)</f>
        <v>78.819003475965999</v>
      </c>
      <c r="H7" s="72">
        <f>IF(RES_hh_tesh!H7=0,0,RES_hh_tesh!H7/RES_summary!H$19)</f>
        <v>70.968376438574026</v>
      </c>
      <c r="I7" s="72">
        <f>IF(RES_hh_tesh!I7=0,0,RES_hh_tesh!I7/RES_summary!I$19)</f>
        <v>61.489443620463859</v>
      </c>
      <c r="J7" s="72">
        <f>IF(RES_hh_tesh!J7=0,0,RES_hh_tesh!J7/RES_summary!J$19)</f>
        <v>80.649788359195014</v>
      </c>
      <c r="K7" s="72">
        <f>IF(RES_hh_tesh!K7=0,0,RES_hh_tesh!K7/RES_summary!K$19)</f>
        <v>70.316451100792719</v>
      </c>
      <c r="L7" s="72">
        <f>IF(RES_hh_tesh!L7=0,0,RES_hh_tesh!L7/RES_summary!L$19)</f>
        <v>79.751146169022832</v>
      </c>
      <c r="M7" s="72">
        <f>IF(RES_hh_tesh!M7=0,0,RES_hh_tesh!M7/RES_summary!M$19)</f>
        <v>68.149682262687719</v>
      </c>
      <c r="N7" s="72">
        <f>IF(RES_hh_tesh!N7=0,0,RES_hh_tesh!N7/RES_summary!N$19)</f>
        <v>70.346980696210451</v>
      </c>
      <c r="O7" s="72">
        <f>IF(RES_hh_tesh!O7=0,0,RES_hh_tesh!O7/RES_summary!O$19)</f>
        <v>78.319875809929272</v>
      </c>
      <c r="P7" s="72">
        <f>IF(RES_hh_tesh!P7=0,0,RES_hh_tesh!P7/RES_summary!P$19)</f>
        <v>62.372897333798058</v>
      </c>
      <c r="Q7" s="72">
        <f>IF(RES_hh_tesh!Q7=0,0,RES_hh_tesh!Q7/RES_summary!Q$19)</f>
        <v>75.521817907070414</v>
      </c>
      <c r="R7" s="72">
        <f>IF(RES_hh_tesh!R7=0,0,RES_hh_tesh!R7/RES_summary!R$19)</f>
        <v>70.238764655735892</v>
      </c>
      <c r="S7" s="72">
        <f>IF(RES_hh_tesh!S7=0,0,RES_hh_tesh!S7/RES_summary!S$19)</f>
        <v>72.583767490034518</v>
      </c>
      <c r="T7" s="72">
        <f>IF(RES_hh_tesh!T7=0,0,RES_hh_tesh!T7/RES_summary!T$19)</f>
        <v>72.885804601593307</v>
      </c>
      <c r="U7" s="72">
        <f>IF(RES_hh_tesh!U7=0,0,RES_hh_tesh!U7/RES_summary!U$19)</f>
        <v>60.85124907192349</v>
      </c>
      <c r="V7" s="72">
        <f>IF(RES_hh_tesh!V7=0,0,RES_hh_tesh!V7/RES_summary!V$19)</f>
        <v>74.809884788821066</v>
      </c>
      <c r="W7" s="72">
        <f>IF(RES_hh_tesh!W7=0,0,RES_hh_tesh!W7/RES_summary!W$19)</f>
        <v>75.815742497139539</v>
      </c>
      <c r="X7" s="72">
        <f>IF(RES_hh_tesh!X7=0,0,RES_hh_tesh!X7/RES_summary!X$19)</f>
        <v>69.354696209218204</v>
      </c>
      <c r="Y7" s="72">
        <f>IF(RES_hh_tesh!Y7=0,0,RES_hh_tesh!Y7/RES_summary!Y$19)</f>
        <v>68.947817587364838</v>
      </c>
      <c r="DA7" s="89" t="s">
        <v>579</v>
      </c>
    </row>
    <row r="8" spans="1:105" ht="12" customHeight="1" x14ac:dyDescent="0.25">
      <c r="A8" s="28" t="s">
        <v>189</v>
      </c>
      <c r="B8" s="72">
        <f>IF(RES_hh_tesh!B8=0,0,RES_hh_tesh!B8/RES_summary!B$19)</f>
        <v>77.766028100940801</v>
      </c>
      <c r="C8" s="72">
        <f>IF(RES_hh_tesh!C8=0,0,RES_hh_tesh!C8/RES_summary!C$19)</f>
        <v>82.692682202461711</v>
      </c>
      <c r="D8" s="72">
        <f>IF(RES_hh_tesh!D8=0,0,RES_hh_tesh!D8/RES_summary!D$19)</f>
        <v>77.063644401724076</v>
      </c>
      <c r="E8" s="72">
        <f>IF(RES_hh_tesh!E8=0,0,RES_hh_tesh!E8/RES_summary!E$19)</f>
        <v>80.531140009829102</v>
      </c>
      <c r="F8" s="72">
        <f>IF(RES_hh_tesh!F8=0,0,RES_hh_tesh!F8/RES_summary!F$19)</f>
        <v>74.965741415027509</v>
      </c>
      <c r="G8" s="72">
        <f>IF(RES_hh_tesh!G8=0,0,RES_hh_tesh!G8/RES_summary!G$19)</f>
        <v>71.094170895594601</v>
      </c>
      <c r="H8" s="72">
        <f>IF(RES_hh_tesh!H8=0,0,RES_hh_tesh!H8/RES_summary!H$19)</f>
        <v>69.984685788418261</v>
      </c>
      <c r="I8" s="72">
        <f>IF(RES_hh_tesh!I8=0,0,RES_hh_tesh!I8/RES_summary!I$19)</f>
        <v>64.47852177569257</v>
      </c>
      <c r="J8" s="72">
        <f>IF(RES_hh_tesh!J8=0,0,RES_hh_tesh!J8/RES_summary!J$19)</f>
        <v>69.120430215186417</v>
      </c>
      <c r="K8" s="72">
        <f>IF(RES_hh_tesh!K8=0,0,RES_hh_tesh!K8/RES_summary!K$19)</f>
        <v>67.701185915286146</v>
      </c>
      <c r="L8" s="72">
        <f>IF(RES_hh_tesh!L8=0,0,RES_hh_tesh!L8/RES_summary!L$19)</f>
        <v>79.279420469541932</v>
      </c>
      <c r="M8" s="72">
        <f>IF(RES_hh_tesh!M8=0,0,RES_hh_tesh!M8/RES_summary!M$19)</f>
        <v>59.836104017014719</v>
      </c>
      <c r="N8" s="72">
        <f>IF(RES_hh_tesh!N8=0,0,RES_hh_tesh!N8/RES_summary!N$19)</f>
        <v>67.748077580179952</v>
      </c>
      <c r="O8" s="72">
        <f>IF(RES_hh_tesh!O8=0,0,RES_hh_tesh!O8/RES_summary!O$19)</f>
        <v>75.857180328085988</v>
      </c>
      <c r="P8" s="72">
        <f>IF(RES_hh_tesh!P8=0,0,RES_hh_tesh!P8/RES_summary!P$19)</f>
        <v>57.401727813616382</v>
      </c>
      <c r="Q8" s="72">
        <f>IF(RES_hh_tesh!Q8=0,0,RES_hh_tesh!Q8/RES_summary!Q$19)</f>
        <v>64.604799498492625</v>
      </c>
      <c r="R8" s="72">
        <f>IF(RES_hh_tesh!R8=0,0,RES_hh_tesh!R8/RES_summary!R$19)</f>
        <v>69.559684411368877</v>
      </c>
      <c r="S8" s="72">
        <f>IF(RES_hh_tesh!S8=0,0,RES_hh_tesh!S8/RES_summary!S$19)</f>
        <v>69.646818450738763</v>
      </c>
      <c r="T8" s="72">
        <f>IF(RES_hh_tesh!T8=0,0,RES_hh_tesh!T8/RES_summary!T$19)</f>
        <v>71.039034147634837</v>
      </c>
      <c r="U8" s="72">
        <f>IF(RES_hh_tesh!U8=0,0,RES_hh_tesh!U8/RES_summary!U$19)</f>
        <v>69.690125976096738</v>
      </c>
      <c r="V8" s="72">
        <f>IF(RES_hh_tesh!V8=0,0,RES_hh_tesh!V8/RES_summary!V$19)</f>
        <v>67.974240423871592</v>
      </c>
      <c r="W8" s="72">
        <f>IF(RES_hh_tesh!W8=0,0,RES_hh_tesh!W8/RES_summary!W$19)</f>
        <v>81.601122283947973</v>
      </c>
      <c r="X8" s="72">
        <f>IF(RES_hh_tesh!X8=0,0,RES_hh_tesh!X8/RES_summary!X$19)</f>
        <v>67.779305765353783</v>
      </c>
      <c r="Y8" s="72">
        <f>IF(RES_hh_tesh!Y8=0,0,RES_hh_tesh!Y8/RES_summary!Y$19)</f>
        <v>69.008207886215772</v>
      </c>
      <c r="DA8" s="89" t="s">
        <v>580</v>
      </c>
    </row>
    <row r="9" spans="1:105" ht="12" customHeight="1" x14ac:dyDescent="0.25">
      <c r="A9" s="28" t="s">
        <v>202</v>
      </c>
      <c r="B9" s="72">
        <f>IF(RES_hh_tesh!B9=0,0,RES_hh_tesh!B9/RES_summary!B$19)</f>
        <v>79.61206412408805</v>
      </c>
      <c r="C9" s="72">
        <f>IF(RES_hh_tesh!C9=0,0,RES_hh_tesh!C9/RES_summary!C$19)</f>
        <v>89.43477186716035</v>
      </c>
      <c r="D9" s="72">
        <f>IF(RES_hh_tesh!D9=0,0,RES_hh_tesh!D9/RES_summary!D$19)</f>
        <v>73.991575321789298</v>
      </c>
      <c r="E9" s="72">
        <f>IF(RES_hh_tesh!E9=0,0,RES_hh_tesh!E9/RES_summary!E$19)</f>
        <v>86.044909526164005</v>
      </c>
      <c r="F9" s="72">
        <f>IF(RES_hh_tesh!F9=0,0,RES_hh_tesh!F9/RES_summary!F$19)</f>
        <v>79.271461690285633</v>
      </c>
      <c r="G9" s="72">
        <f>IF(RES_hh_tesh!G9=0,0,RES_hh_tesh!G9/RES_summary!G$19)</f>
        <v>69.376961498335362</v>
      </c>
      <c r="H9" s="72">
        <f>IF(RES_hh_tesh!H9=0,0,RES_hh_tesh!H9/RES_summary!H$19)</f>
        <v>59.199240236740522</v>
      </c>
      <c r="I9" s="72">
        <f>IF(RES_hh_tesh!I9=0,0,RES_hh_tesh!I9/RES_summary!I$19)</f>
        <v>77.415143747127132</v>
      </c>
      <c r="J9" s="72">
        <f>IF(RES_hh_tesh!J9=0,0,RES_hh_tesh!J9/RES_summary!J$19)</f>
        <v>77.171703901668408</v>
      </c>
      <c r="K9" s="72">
        <f>IF(RES_hh_tesh!K9=0,0,RES_hh_tesh!K9/RES_summary!K$19)</f>
        <v>71.92315965070776</v>
      </c>
      <c r="L9" s="72">
        <f>IF(RES_hh_tesh!L9=0,0,RES_hh_tesh!L9/RES_summary!L$19)</f>
        <v>94.319785500877032</v>
      </c>
      <c r="M9" s="72">
        <f>IF(RES_hh_tesh!M9=0,0,RES_hh_tesh!M9/RES_summary!M$19)</f>
        <v>66.587173824082271</v>
      </c>
      <c r="N9" s="72">
        <f>IF(RES_hh_tesh!N9=0,0,RES_hh_tesh!N9/RES_summary!N$19)</f>
        <v>76.099815664527014</v>
      </c>
      <c r="O9" s="72">
        <f>IF(RES_hh_tesh!O9=0,0,RES_hh_tesh!O9/RES_summary!O$19)</f>
        <v>87.37082709794835</v>
      </c>
      <c r="P9" s="72">
        <f>IF(RES_hh_tesh!P9=0,0,RES_hh_tesh!P9/RES_summary!P$19)</f>
        <v>62.539030417871786</v>
      </c>
      <c r="Q9" s="72">
        <f>IF(RES_hh_tesh!Q9=0,0,RES_hh_tesh!Q9/RES_summary!Q$19)</f>
        <v>72.746081316677547</v>
      </c>
      <c r="R9" s="72">
        <f>IF(RES_hh_tesh!R9=0,0,RES_hh_tesh!R9/RES_summary!R$19)</f>
        <v>80.018245515956124</v>
      </c>
      <c r="S9" s="72">
        <f>IF(RES_hh_tesh!S9=0,0,RES_hh_tesh!S9/RES_summary!S$19)</f>
        <v>74.485256577814283</v>
      </c>
      <c r="T9" s="72">
        <f>IF(RES_hh_tesh!T9=0,0,RES_hh_tesh!T9/RES_summary!T$19)</f>
        <v>72.237814542372277</v>
      </c>
      <c r="U9" s="72">
        <f>IF(RES_hh_tesh!U9=0,0,RES_hh_tesh!U9/RES_summary!U$19)</f>
        <v>71.81973949721349</v>
      </c>
      <c r="V9" s="72">
        <f>IF(RES_hh_tesh!V9=0,0,RES_hh_tesh!V9/RES_summary!V$19)</f>
        <v>65.897286946022149</v>
      </c>
      <c r="W9" s="72">
        <f>IF(RES_hh_tesh!W9=0,0,RES_hh_tesh!W9/RES_summary!W$19)</f>
        <v>79.59924301493966</v>
      </c>
      <c r="X9" s="72">
        <f>IF(RES_hh_tesh!X9=0,0,RES_hh_tesh!X9/RES_summary!X$19)</f>
        <v>70.061734731312356</v>
      </c>
      <c r="Y9" s="72">
        <f>IF(RES_hh_tesh!Y9=0,0,RES_hh_tesh!Y9/RES_summary!Y$19)</f>
        <v>71.128912177130275</v>
      </c>
      <c r="DA9" s="89" t="s">
        <v>581</v>
      </c>
    </row>
    <row r="10" spans="1:105" ht="12" customHeight="1" x14ac:dyDescent="0.25">
      <c r="A10" s="28" t="s">
        <v>197</v>
      </c>
      <c r="B10" s="72">
        <f>IF(RES_hh_tesh!B10=0,0,RES_hh_tesh!B10/RES_summary!B$19)</f>
        <v>0</v>
      </c>
      <c r="C10" s="72">
        <f>IF(RES_hh_tesh!C10=0,0,RES_hh_tesh!C10/RES_summary!C$19)</f>
        <v>0</v>
      </c>
      <c r="D10" s="72">
        <f>IF(RES_hh_tesh!D10=0,0,RES_hh_tesh!D10/RES_summary!D$19)</f>
        <v>0</v>
      </c>
      <c r="E10" s="72">
        <f>IF(RES_hh_tesh!E10=0,0,RES_hh_tesh!E10/RES_summary!E$19)</f>
        <v>0</v>
      </c>
      <c r="F10" s="72">
        <f>IF(RES_hh_tesh!F10=0,0,RES_hh_tesh!F10/RES_summary!F$19)</f>
        <v>0</v>
      </c>
      <c r="G10" s="72">
        <f>IF(RES_hh_tesh!G10=0,0,RES_hh_tesh!G10/RES_summary!G$19)</f>
        <v>0</v>
      </c>
      <c r="H10" s="72">
        <f>IF(RES_hh_tesh!H10=0,0,RES_hh_tesh!H10/RES_summary!H$19)</f>
        <v>0</v>
      </c>
      <c r="I10" s="72">
        <f>IF(RES_hh_tesh!I10=0,0,RES_hh_tesh!I10/RES_summary!I$19)</f>
        <v>0</v>
      </c>
      <c r="J10" s="72">
        <f>IF(RES_hh_tesh!J10=0,0,RES_hh_tesh!J10/RES_summary!J$19)</f>
        <v>0</v>
      </c>
      <c r="K10" s="72">
        <f>IF(RES_hh_tesh!K10=0,0,RES_hh_tesh!K10/RES_summary!K$19)</f>
        <v>0</v>
      </c>
      <c r="L10" s="72">
        <f>IF(RES_hh_tesh!L10=0,0,RES_hh_tesh!L10/RES_summary!L$19)</f>
        <v>0</v>
      </c>
      <c r="M10" s="72">
        <f>IF(RES_hh_tesh!M10=0,0,RES_hh_tesh!M10/RES_summary!M$19)</f>
        <v>0</v>
      </c>
      <c r="N10" s="72">
        <f>IF(RES_hh_tesh!N10=0,0,RES_hh_tesh!N10/RES_summary!N$19)</f>
        <v>0</v>
      </c>
      <c r="O10" s="72">
        <f>IF(RES_hh_tesh!O10=0,0,RES_hh_tesh!O10/RES_summary!O$19)</f>
        <v>0</v>
      </c>
      <c r="P10" s="72">
        <f>IF(RES_hh_tesh!P10=0,0,RES_hh_tesh!P10/RES_summary!P$19)</f>
        <v>0</v>
      </c>
      <c r="Q10" s="72">
        <f>IF(RES_hh_tesh!Q10=0,0,RES_hh_tesh!Q10/RES_summary!Q$19)</f>
        <v>0</v>
      </c>
      <c r="R10" s="72">
        <f>IF(RES_hh_tesh!R10=0,0,RES_hh_tesh!R10/RES_summary!R$19)</f>
        <v>0</v>
      </c>
      <c r="S10" s="72">
        <f>IF(RES_hh_tesh!S10=0,0,RES_hh_tesh!S10/RES_summary!S$19)</f>
        <v>0</v>
      </c>
      <c r="T10" s="72">
        <f>IF(RES_hh_tesh!T10=0,0,RES_hh_tesh!T10/RES_summary!T$19)</f>
        <v>0</v>
      </c>
      <c r="U10" s="72">
        <f>IF(RES_hh_tesh!U10=0,0,RES_hh_tesh!U10/RES_summary!U$19)</f>
        <v>0</v>
      </c>
      <c r="V10" s="72">
        <f>IF(RES_hh_tesh!V10=0,0,RES_hh_tesh!V10/RES_summary!V$19)</f>
        <v>0</v>
      </c>
      <c r="W10" s="72">
        <f>IF(RES_hh_tesh!W10=0,0,RES_hh_tesh!W10/RES_summary!W$19)</f>
        <v>0</v>
      </c>
      <c r="X10" s="72">
        <f>IF(RES_hh_tesh!X10=0,0,RES_hh_tesh!X10/RES_summary!X$19)</f>
        <v>0</v>
      </c>
      <c r="Y10" s="72">
        <f>IF(RES_hh_tesh!Y10=0,0,RES_hh_tesh!Y10/RES_summary!Y$19)</f>
        <v>0</v>
      </c>
      <c r="DA10" s="89" t="s">
        <v>582</v>
      </c>
    </row>
    <row r="11" spans="1:105" ht="12" customHeight="1" x14ac:dyDescent="0.25">
      <c r="A11" s="28" t="s">
        <v>198</v>
      </c>
      <c r="B11" s="72">
        <f>IF(RES_hh_tesh!B11=0,0,RES_hh_tesh!B11/RES_summary!B$19)</f>
        <v>89.72280410352954</v>
      </c>
      <c r="C11" s="72">
        <f>IF(RES_hh_tesh!C11=0,0,RES_hh_tesh!C11/RES_summary!C$19)</f>
        <v>80.414517759961569</v>
      </c>
      <c r="D11" s="72">
        <f>IF(RES_hh_tesh!D11=0,0,RES_hh_tesh!D11/RES_summary!D$19)</f>
        <v>83.755116595932066</v>
      </c>
      <c r="E11" s="72">
        <f>IF(RES_hh_tesh!E11=0,0,RES_hh_tesh!E11/RES_summary!E$19)</f>
        <v>82.759628077817922</v>
      </c>
      <c r="F11" s="72">
        <f>IF(RES_hh_tesh!F11=0,0,RES_hh_tesh!F11/RES_summary!F$19)</f>
        <v>81.134187145456025</v>
      </c>
      <c r="G11" s="72">
        <f>IF(RES_hh_tesh!G11=0,0,RES_hh_tesh!G11/RES_summary!G$19)</f>
        <v>76.266686410510914</v>
      </c>
      <c r="H11" s="72">
        <f>IF(RES_hh_tesh!H11=0,0,RES_hh_tesh!H11/RES_summary!H$19)</f>
        <v>74.434913480242315</v>
      </c>
      <c r="I11" s="72">
        <f>IF(RES_hh_tesh!I11=0,0,RES_hh_tesh!I11/RES_summary!I$19)</f>
        <v>79.558684435404984</v>
      </c>
      <c r="J11" s="72">
        <f>IF(RES_hh_tesh!J11=0,0,RES_hh_tesh!J11/RES_summary!J$19)</f>
        <v>78.725122522324014</v>
      </c>
      <c r="K11" s="72">
        <f>IF(RES_hh_tesh!K11=0,0,RES_hh_tesh!K11/RES_summary!K$19)</f>
        <v>68.545921188759891</v>
      </c>
      <c r="L11" s="72">
        <f>IF(RES_hh_tesh!L11=0,0,RES_hh_tesh!L11/RES_summary!L$19)</f>
        <v>67.678895556314217</v>
      </c>
      <c r="M11" s="72">
        <f>IF(RES_hh_tesh!M11=0,0,RES_hh_tesh!M11/RES_summary!M$19)</f>
        <v>75.355760027232876</v>
      </c>
      <c r="N11" s="72">
        <f>IF(RES_hh_tesh!N11=0,0,RES_hh_tesh!N11/RES_summary!N$19)</f>
        <v>77.714172909771406</v>
      </c>
      <c r="O11" s="72">
        <f>IF(RES_hh_tesh!O11=0,0,RES_hh_tesh!O11/RES_summary!O$19)</f>
        <v>71.437949520264326</v>
      </c>
      <c r="P11" s="72">
        <f>IF(RES_hh_tesh!P11=0,0,RES_hh_tesh!P11/RES_summary!P$19)</f>
        <v>75.795650070286655</v>
      </c>
      <c r="Q11" s="72">
        <f>IF(RES_hh_tesh!Q11=0,0,RES_hh_tesh!Q11/RES_summary!Q$19)</f>
        <v>71.691134356857589</v>
      </c>
      <c r="R11" s="72">
        <f>IF(RES_hh_tesh!R11=0,0,RES_hh_tesh!R11/RES_summary!R$19)</f>
        <v>68.36524232935983</v>
      </c>
      <c r="S11" s="72">
        <f>IF(RES_hh_tesh!S11=0,0,RES_hh_tesh!S11/RES_summary!S$19)</f>
        <v>69.947234785930206</v>
      </c>
      <c r="T11" s="72">
        <f>IF(RES_hh_tesh!T11=0,0,RES_hh_tesh!T11/RES_summary!T$19)</f>
        <v>74.785135993436711</v>
      </c>
      <c r="U11" s="72">
        <f>IF(RES_hh_tesh!U11=0,0,RES_hh_tesh!U11/RES_summary!U$19)</f>
        <v>76.03772872833818</v>
      </c>
      <c r="V11" s="72">
        <f>IF(RES_hh_tesh!V11=0,0,RES_hh_tesh!V11/RES_summary!V$19)</f>
        <v>81.380795231269786</v>
      </c>
      <c r="W11" s="72">
        <f>IF(RES_hh_tesh!W11=0,0,RES_hh_tesh!W11/RES_summary!W$19)</f>
        <v>90.665149431565325</v>
      </c>
      <c r="X11" s="72">
        <f>IF(RES_hh_tesh!X11=0,0,RES_hh_tesh!X11/RES_summary!X$19)</f>
        <v>65.749211417205146</v>
      </c>
      <c r="Y11" s="72">
        <f>IF(RES_hh_tesh!Y11=0,0,RES_hh_tesh!Y11/RES_summary!Y$19)</f>
        <v>64.803834224813784</v>
      </c>
      <c r="DA11" s="89" t="s">
        <v>583</v>
      </c>
    </row>
    <row r="12" spans="1:105" ht="12" customHeight="1" x14ac:dyDescent="0.25">
      <c r="A12" s="28" t="s">
        <v>95</v>
      </c>
      <c r="B12" s="72">
        <f>IF(RES_hh_tesh!B12=0,0,RES_hh_tesh!B12/RES_summary!B$19)</f>
        <v>69.706404026106966</v>
      </c>
      <c r="C12" s="72">
        <f>IF(RES_hh_tesh!C12=0,0,RES_hh_tesh!C12/RES_summary!C$19)</f>
        <v>78.440985903326009</v>
      </c>
      <c r="D12" s="72">
        <f>IF(RES_hh_tesh!D12=0,0,RES_hh_tesh!D12/RES_summary!D$19)</f>
        <v>80.760322616603673</v>
      </c>
      <c r="E12" s="72">
        <f>IF(RES_hh_tesh!E12=0,0,RES_hh_tesh!E12/RES_summary!E$19)</f>
        <v>78.749338159410968</v>
      </c>
      <c r="F12" s="72">
        <f>IF(RES_hh_tesh!F12=0,0,RES_hh_tesh!F12/RES_summary!F$19)</f>
        <v>82.958608107702233</v>
      </c>
      <c r="G12" s="72">
        <f>IF(RES_hh_tesh!G12=0,0,RES_hh_tesh!G12/RES_summary!G$19)</f>
        <v>81.207638122918553</v>
      </c>
      <c r="H12" s="72">
        <f>IF(RES_hh_tesh!H12=0,0,RES_hh_tesh!H12/RES_summary!H$19)</f>
        <v>69.572755297033893</v>
      </c>
      <c r="I12" s="72">
        <f>IF(RES_hh_tesh!I12=0,0,RES_hh_tesh!I12/RES_summary!I$19)</f>
        <v>65.709705709686361</v>
      </c>
      <c r="J12" s="72">
        <f>IF(RES_hh_tesh!J12=0,0,RES_hh_tesh!J12/RES_summary!J$19)</f>
        <v>74.633033776884574</v>
      </c>
      <c r="K12" s="72">
        <f>IF(RES_hh_tesh!K12=0,0,RES_hh_tesh!K12/RES_summary!K$19)</f>
        <v>69.11974534417449</v>
      </c>
      <c r="L12" s="72">
        <f>IF(RES_hh_tesh!L12=0,0,RES_hh_tesh!L12/RES_summary!L$19)</f>
        <v>76.803248443817296</v>
      </c>
      <c r="M12" s="72">
        <f>IF(RES_hh_tesh!M12=0,0,RES_hh_tesh!M12/RES_summary!M$19)</f>
        <v>68.140390419578736</v>
      </c>
      <c r="N12" s="72">
        <f>IF(RES_hh_tesh!N12=0,0,RES_hh_tesh!N12/RES_summary!N$19)</f>
        <v>70.217879013261708</v>
      </c>
      <c r="O12" s="72">
        <f>IF(RES_hh_tesh!O12=0,0,RES_hh_tesh!O12/RES_summary!O$19)</f>
        <v>70.083096078175629</v>
      </c>
      <c r="P12" s="72">
        <f>IF(RES_hh_tesh!P12=0,0,RES_hh_tesh!P12/RES_summary!P$19)</f>
        <v>65.40677671014133</v>
      </c>
      <c r="Q12" s="72">
        <f>IF(RES_hh_tesh!Q12=0,0,RES_hh_tesh!Q12/RES_summary!Q$19)</f>
        <v>67.938292094975964</v>
      </c>
      <c r="R12" s="72">
        <f>IF(RES_hh_tesh!R12=0,0,RES_hh_tesh!R12/RES_summary!R$19)</f>
        <v>71.98322279071941</v>
      </c>
      <c r="S12" s="72">
        <f>IF(RES_hh_tesh!S12=0,0,RES_hh_tesh!S12/RES_summary!S$19)</f>
        <v>70.523345758912797</v>
      </c>
      <c r="T12" s="72">
        <f>IF(RES_hh_tesh!T12=0,0,RES_hh_tesh!T12/RES_summary!T$19)</f>
        <v>70.687303580086976</v>
      </c>
      <c r="U12" s="72">
        <f>IF(RES_hh_tesh!U12=0,0,RES_hh_tesh!U12/RES_summary!U$19)</f>
        <v>69.087275986148939</v>
      </c>
      <c r="V12" s="72">
        <f>IF(RES_hh_tesh!V12=0,0,RES_hh_tesh!V12/RES_summary!V$19)</f>
        <v>64.115702929536241</v>
      </c>
      <c r="W12" s="72">
        <f>IF(RES_hh_tesh!W12=0,0,RES_hh_tesh!W12/RES_summary!W$19)</f>
        <v>72.194711410283944</v>
      </c>
      <c r="X12" s="72">
        <f>IF(RES_hh_tesh!X12=0,0,RES_hh_tesh!X12/RES_summary!X$19)</f>
        <v>73.817178169571378</v>
      </c>
      <c r="Y12" s="72">
        <f>IF(RES_hh_tesh!Y12=0,0,RES_hh_tesh!Y12/RES_summary!Y$19)</f>
        <v>73.964846974209507</v>
      </c>
      <c r="DA12" s="89" t="s">
        <v>584</v>
      </c>
    </row>
    <row r="13" spans="1:105" ht="12" customHeight="1" x14ac:dyDescent="0.25">
      <c r="A13" s="73" t="s">
        <v>94</v>
      </c>
      <c r="B13" s="74">
        <f>IF(RES_hh_tesh!B13=0,0,RES_hh_tesh!B13/RES_summary!B$19)</f>
        <v>80.850485221828151</v>
      </c>
      <c r="C13" s="74">
        <f>IF(RES_hh_tesh!C13=0,0,RES_hh_tesh!C13/RES_summary!C$19)</f>
        <v>89.938544391081294</v>
      </c>
      <c r="D13" s="74">
        <f>IF(RES_hh_tesh!D13=0,0,RES_hh_tesh!D13/RES_summary!D$19)</f>
        <v>107.46932297593615</v>
      </c>
      <c r="E13" s="74">
        <f>IF(RES_hh_tesh!E13=0,0,RES_hh_tesh!E13/RES_summary!E$19)</f>
        <v>116.08498525761205</v>
      </c>
      <c r="F13" s="74">
        <f>IF(RES_hh_tesh!F13=0,0,RES_hh_tesh!F13/RES_summary!F$19)</f>
        <v>30.640783637397917</v>
      </c>
      <c r="G13" s="74">
        <f>IF(RES_hh_tesh!G13=0,0,RES_hh_tesh!G13/RES_summary!G$19)</f>
        <v>20.832510910497795</v>
      </c>
      <c r="H13" s="74">
        <f>IF(RES_hh_tesh!H13=0,0,RES_hh_tesh!H13/RES_summary!H$19)</f>
        <v>42.677951822777636</v>
      </c>
      <c r="I13" s="74">
        <f>IF(RES_hh_tesh!I13=0,0,RES_hh_tesh!I13/RES_summary!I$19)</f>
        <v>41.272692218015322</v>
      </c>
      <c r="J13" s="74">
        <f>IF(RES_hh_tesh!J13=0,0,RES_hh_tesh!J13/RES_summary!J$19)</f>
        <v>87.338326104839211</v>
      </c>
      <c r="K13" s="74">
        <f>IF(RES_hh_tesh!K13=0,0,RES_hh_tesh!K13/RES_summary!K$19)</f>
        <v>72.158229548290564</v>
      </c>
      <c r="L13" s="74">
        <f>IF(RES_hh_tesh!L13=0,0,RES_hh_tesh!L13/RES_summary!L$19)</f>
        <v>87.618001531737988</v>
      </c>
      <c r="M13" s="74">
        <f>IF(RES_hh_tesh!M13=0,0,RES_hh_tesh!M13/RES_summary!M$19)</f>
        <v>63.104053731323923</v>
      </c>
      <c r="N13" s="74">
        <f>IF(RES_hh_tesh!N13=0,0,RES_hh_tesh!N13/RES_summary!N$19)</f>
        <v>75.069418745824166</v>
      </c>
      <c r="O13" s="74">
        <f>IF(RES_hh_tesh!O13=0,0,RES_hh_tesh!O13/RES_summary!O$19)</f>
        <v>93.795584191293244</v>
      </c>
      <c r="P13" s="74">
        <f>IF(RES_hh_tesh!P13=0,0,RES_hh_tesh!P13/RES_summary!P$19)</f>
        <v>58.043038640784864</v>
      </c>
      <c r="Q13" s="74">
        <f>IF(RES_hh_tesh!Q13=0,0,RES_hh_tesh!Q13/RES_summary!Q$19)</f>
        <v>50.209331374460923</v>
      </c>
      <c r="R13" s="74">
        <f>IF(RES_hh_tesh!R13=0,0,RES_hh_tesh!R13/RES_summary!R$19)</f>
        <v>75.594091697478859</v>
      </c>
      <c r="S13" s="74">
        <f>IF(RES_hh_tesh!S13=0,0,RES_hh_tesh!S13/RES_summary!S$19)</f>
        <v>73.897463089519121</v>
      </c>
      <c r="T13" s="74">
        <f>IF(RES_hh_tesh!T13=0,0,RES_hh_tesh!T13/RES_summary!T$19)</f>
        <v>43.078599538304871</v>
      </c>
      <c r="U13" s="74">
        <f>IF(RES_hh_tesh!U13=0,0,RES_hh_tesh!U13/RES_summary!U$19)</f>
        <v>62.285959316424382</v>
      </c>
      <c r="V13" s="74">
        <f>IF(RES_hh_tesh!V13=0,0,RES_hh_tesh!V13/RES_summary!V$19)</f>
        <v>74.197182812046549</v>
      </c>
      <c r="W13" s="74">
        <f>IF(RES_hh_tesh!W13=0,0,RES_hh_tesh!W13/RES_summary!W$19)</f>
        <v>75.778706058609842</v>
      </c>
      <c r="X13" s="74">
        <f>IF(RES_hh_tesh!X13=0,0,RES_hh_tesh!X13/RES_summary!X$19)</f>
        <v>77.002544856341132</v>
      </c>
      <c r="Y13" s="74">
        <f>IF(RES_hh_tesh!Y13=0,0,RES_hh_tesh!Y13/RES_summary!Y$19)</f>
        <v>65.26535568047575</v>
      </c>
      <c r="DA13" s="90" t="s">
        <v>585</v>
      </c>
    </row>
    <row r="14" spans="1:105" ht="12" customHeight="1" x14ac:dyDescent="0.25">
      <c r="A14" s="75" t="s">
        <v>97</v>
      </c>
      <c r="B14" s="76">
        <f>IF(RES_hh_tesh!B14=0,0,RES_hh_tesh!B14/RES_summary!B$19)</f>
        <v>1.8965950598730392</v>
      </c>
      <c r="C14" s="76">
        <f>IF(RES_hh_tesh!C14=0,0,RES_hh_tesh!C14/RES_summary!C$19)</f>
        <v>1.948314826453468</v>
      </c>
      <c r="D14" s="76">
        <f>IF(RES_hh_tesh!D14=0,0,RES_hh_tesh!D14/RES_summary!D$19)</f>
        <v>1.7342169540835655</v>
      </c>
      <c r="E14" s="76">
        <f>IF(RES_hh_tesh!E14=0,0,RES_hh_tesh!E14/RES_summary!E$19)</f>
        <v>1.8170861586804923</v>
      </c>
      <c r="F14" s="76">
        <f>IF(RES_hh_tesh!F14=0,0,RES_hh_tesh!F14/RES_summary!F$19)</f>
        <v>1.7097803479725857</v>
      </c>
      <c r="G14" s="76">
        <f>IF(RES_hh_tesh!G14=0,0,RES_hh_tesh!G14/RES_summary!G$19)</f>
        <v>1.6304060296191141</v>
      </c>
      <c r="H14" s="76">
        <f>IF(RES_hh_tesh!H14=0,0,RES_hh_tesh!H14/RES_summary!H$19)</f>
        <v>1.4900065578485175</v>
      </c>
      <c r="I14" s="76">
        <f>IF(RES_hh_tesh!I14=0,0,RES_hh_tesh!I14/RES_summary!I$19)</f>
        <v>1.31269589769478</v>
      </c>
      <c r="J14" s="76">
        <f>IF(RES_hh_tesh!J14=0,0,RES_hh_tesh!J14/RES_summary!J$19)</f>
        <v>1.5212123741200634</v>
      </c>
      <c r="K14" s="76">
        <f>IF(RES_hh_tesh!K14=0,0,RES_hh_tesh!K14/RES_summary!K$19)</f>
        <v>1.3956728455089837</v>
      </c>
      <c r="L14" s="76">
        <f>IF(RES_hh_tesh!L14=0,0,RES_hh_tesh!L14/RES_summary!L$19)</f>
        <v>1.5762550624969418</v>
      </c>
      <c r="M14" s="76">
        <f>IF(RES_hh_tesh!M14=0,0,RES_hh_tesh!M14/RES_summary!M$19)</f>
        <v>1.2319996485661275</v>
      </c>
      <c r="N14" s="76">
        <f>IF(RES_hh_tesh!N14=0,0,RES_hh_tesh!N14/RES_summary!N$19)</f>
        <v>1.3283587762428446</v>
      </c>
      <c r="O14" s="76">
        <f>IF(RES_hh_tesh!O14=0,0,RES_hh_tesh!O14/RES_summary!O$19)</f>
        <v>1.4735258379312806</v>
      </c>
      <c r="P14" s="76">
        <f>IF(RES_hh_tesh!P14=0,0,RES_hh_tesh!P14/RES_summary!P$19)</f>
        <v>1.1291656729174471</v>
      </c>
      <c r="Q14" s="76">
        <f>IF(RES_hh_tesh!Q14=0,0,RES_hh_tesh!Q14/RES_summary!Q$19)</f>
        <v>1.29848017492518</v>
      </c>
      <c r="R14" s="76">
        <f>IF(RES_hh_tesh!R14=0,0,RES_hh_tesh!R14/RES_summary!R$19)</f>
        <v>1.3102504144340748</v>
      </c>
      <c r="S14" s="76">
        <f>IF(RES_hh_tesh!S14=0,0,RES_hh_tesh!S14/RES_summary!S$19)</f>
        <v>1.3150633647444889</v>
      </c>
      <c r="T14" s="76">
        <f>IF(RES_hh_tesh!T14=0,0,RES_hh_tesh!T14/RES_summary!T$19)</f>
        <v>1.3252941764772141</v>
      </c>
      <c r="U14" s="76">
        <f>IF(RES_hh_tesh!U14=0,0,RES_hh_tesh!U14/RES_summary!U$19)</f>
        <v>1.2306074041963404</v>
      </c>
      <c r="V14" s="76">
        <f>IF(RES_hh_tesh!V14=0,0,RES_hh_tesh!V14/RES_summary!V$19)</f>
        <v>1.2455660557039503</v>
      </c>
      <c r="W14" s="76">
        <f>IF(RES_hh_tesh!W14=0,0,RES_hh_tesh!W14/RES_summary!W$19)</f>
        <v>1.410431975417469</v>
      </c>
      <c r="X14" s="76">
        <f>IF(RES_hh_tesh!X14=0,0,RES_hh_tesh!X14/RES_summary!X$19)</f>
        <v>1.1608166725062912</v>
      </c>
      <c r="Y14" s="76">
        <f>IF(RES_hh_tesh!Y14=0,0,RES_hh_tesh!Y14/RES_summary!Y$19)</f>
        <v>1.1600996678566764</v>
      </c>
      <c r="DA14" s="91" t="s">
        <v>586</v>
      </c>
    </row>
    <row r="15" spans="1:105" ht="12.95" customHeight="1" x14ac:dyDescent="0.25">
      <c r="A15" s="68" t="s">
        <v>92</v>
      </c>
      <c r="B15" s="69">
        <f>IF(RES_hh_tesh!B15=0,0,RES_hh_tesh!B15/RES_summary!B$19)</f>
        <v>4.4105546142885386E-2</v>
      </c>
      <c r="C15" s="69">
        <f>IF(RES_hh_tesh!C15=0,0,RES_hh_tesh!C15/RES_summary!C$19)</f>
        <v>5.7712817587508104E-2</v>
      </c>
      <c r="D15" s="69">
        <f>IF(RES_hh_tesh!D15=0,0,RES_hh_tesh!D15/RES_summary!D$19)</f>
        <v>7.1467739893505924E-2</v>
      </c>
      <c r="E15" s="69">
        <f>IF(RES_hh_tesh!E15=0,0,RES_hh_tesh!E15/RES_summary!E$19)</f>
        <v>0.19944522583969174</v>
      </c>
      <c r="F15" s="69">
        <f>IF(RES_hh_tesh!F15=0,0,RES_hh_tesh!F15/RES_summary!F$19)</f>
        <v>9.5434011300566529E-2</v>
      </c>
      <c r="G15" s="69">
        <f>IF(RES_hh_tesh!G15=0,0,RES_hh_tesh!G15/RES_summary!G$19)</f>
        <v>0.12766686326882626</v>
      </c>
      <c r="H15" s="69">
        <f>IF(RES_hh_tesh!H15=0,0,RES_hh_tesh!H15/RES_summary!H$19)</f>
        <v>0.30823268678080795</v>
      </c>
      <c r="I15" s="69">
        <f>IF(RES_hh_tesh!I15=0,0,RES_hh_tesh!I15/RES_summary!I$19)</f>
        <v>0.15106159941925812</v>
      </c>
      <c r="J15" s="69">
        <f>IF(RES_hh_tesh!J15=0,0,RES_hh_tesh!J15/RES_summary!J$19)</f>
        <v>0.18492531091118072</v>
      </c>
      <c r="K15" s="69">
        <f>IF(RES_hh_tesh!K15=0,0,RES_hh_tesh!K15/RES_summary!K$19)</f>
        <v>0.21961203843207988</v>
      </c>
      <c r="L15" s="69">
        <f>IF(RES_hh_tesh!L15=0,0,RES_hh_tesh!L15/RES_summary!L$19)</f>
        <v>0.3232338833839562</v>
      </c>
      <c r="M15" s="69">
        <f>IF(RES_hh_tesh!M15=0,0,RES_hh_tesh!M15/RES_summary!M$19)</f>
        <v>0.26355308601582905</v>
      </c>
      <c r="N15" s="69">
        <f>IF(RES_hh_tesh!N15=0,0,RES_hh_tesh!N15/RES_summary!N$19)</f>
        <v>0.28469518445022474</v>
      </c>
      <c r="O15" s="69">
        <f>IF(RES_hh_tesh!O15=0,0,RES_hh_tesh!O15/RES_summary!O$19)</f>
        <v>0.32081416647170979</v>
      </c>
      <c r="P15" s="69">
        <f>IF(RES_hh_tesh!P15=0,0,RES_hh_tesh!P15/RES_summary!P$19)</f>
        <v>0.2785500765858826</v>
      </c>
      <c r="Q15" s="69">
        <f>IF(RES_hh_tesh!Q15=0,0,RES_hh_tesh!Q15/RES_summary!Q$19)</f>
        <v>0.43781837669089252</v>
      </c>
      <c r="R15" s="69">
        <f>IF(RES_hh_tesh!R15=0,0,RES_hh_tesh!R15/RES_summary!R$19)</f>
        <v>0.41385638479845271</v>
      </c>
      <c r="S15" s="69">
        <f>IF(RES_hh_tesh!S15=0,0,RES_hh_tesh!S15/RES_summary!S$19)</f>
        <v>0.42383855278695431</v>
      </c>
      <c r="T15" s="69">
        <f>IF(RES_hh_tesh!T15=0,0,RES_hh_tesh!T15/RES_summary!T$19)</f>
        <v>0.43060218335592215</v>
      </c>
      <c r="U15" s="69">
        <f>IF(RES_hh_tesh!U15=0,0,RES_hh_tesh!U15/RES_summary!U$19)</f>
        <v>0.43628906983299137</v>
      </c>
      <c r="V15" s="69">
        <f>IF(RES_hh_tesh!V15=0,0,RES_hh_tesh!V15/RES_summary!V$19)</f>
        <v>0.67246537075806834</v>
      </c>
      <c r="W15" s="69">
        <f>IF(RES_hh_tesh!W15=0,0,RES_hh_tesh!W15/RES_summary!W$19)</f>
        <v>0.83810142096350948</v>
      </c>
      <c r="X15" s="69">
        <f>IF(RES_hh_tesh!X15=0,0,RES_hh_tesh!X15/RES_summary!X$19)</f>
        <v>1.0045086004411825</v>
      </c>
      <c r="Y15" s="69">
        <f>IF(RES_hh_tesh!Y15=0,0,RES_hh_tesh!Y15/RES_summary!Y$19)</f>
        <v>1.0095516176355386</v>
      </c>
      <c r="DA15" s="88" t="s">
        <v>304</v>
      </c>
    </row>
    <row r="16" spans="1:105" ht="12" customHeight="1" x14ac:dyDescent="0.25">
      <c r="A16" s="28" t="s">
        <v>91</v>
      </c>
      <c r="B16" s="72">
        <f>IF(RES_hh_tesh!B16=0,0,RES_hh_tesh!B16/RES_summary!B$19)</f>
        <v>4.4105546142885386E-2</v>
      </c>
      <c r="C16" s="72">
        <f>IF(RES_hh_tesh!C16=0,0,RES_hh_tesh!C16/RES_summary!C$19)</f>
        <v>5.7712817587508104E-2</v>
      </c>
      <c r="D16" s="72">
        <f>IF(RES_hh_tesh!D16=0,0,RES_hh_tesh!D16/RES_summary!D$19)</f>
        <v>7.1467739893505924E-2</v>
      </c>
      <c r="E16" s="72">
        <f>IF(RES_hh_tesh!E16=0,0,RES_hh_tesh!E16/RES_summary!E$19)</f>
        <v>0.19944522583969174</v>
      </c>
      <c r="F16" s="72">
        <f>IF(RES_hh_tesh!F16=0,0,RES_hh_tesh!F16/RES_summary!F$19)</f>
        <v>9.5434011300566529E-2</v>
      </c>
      <c r="G16" s="72">
        <f>IF(RES_hh_tesh!G16=0,0,RES_hh_tesh!G16/RES_summary!G$19)</f>
        <v>0.12766686326882626</v>
      </c>
      <c r="H16" s="72">
        <f>IF(RES_hh_tesh!H16=0,0,RES_hh_tesh!H16/RES_summary!H$19)</f>
        <v>0.30823268678080795</v>
      </c>
      <c r="I16" s="72">
        <f>IF(RES_hh_tesh!I16=0,0,RES_hh_tesh!I16/RES_summary!I$19)</f>
        <v>0.15106159941925812</v>
      </c>
      <c r="J16" s="72">
        <f>IF(RES_hh_tesh!J16=0,0,RES_hh_tesh!J16/RES_summary!J$19)</f>
        <v>0.18492531091118072</v>
      </c>
      <c r="K16" s="72">
        <f>IF(RES_hh_tesh!K16=0,0,RES_hh_tesh!K16/RES_summary!K$19)</f>
        <v>0.21961203843207988</v>
      </c>
      <c r="L16" s="72">
        <f>IF(RES_hh_tesh!L16=0,0,RES_hh_tesh!L16/RES_summary!L$19)</f>
        <v>0.3232338833839562</v>
      </c>
      <c r="M16" s="72">
        <f>IF(RES_hh_tesh!M16=0,0,RES_hh_tesh!M16/RES_summary!M$19)</f>
        <v>0.26355308601582905</v>
      </c>
      <c r="N16" s="72">
        <f>IF(RES_hh_tesh!N16=0,0,RES_hh_tesh!N16/RES_summary!N$19)</f>
        <v>0.28469518445022474</v>
      </c>
      <c r="O16" s="72">
        <f>IF(RES_hh_tesh!O16=0,0,RES_hh_tesh!O16/RES_summary!O$19)</f>
        <v>0.32081416647170979</v>
      </c>
      <c r="P16" s="72">
        <f>IF(RES_hh_tesh!P16=0,0,RES_hh_tesh!P16/RES_summary!P$19)</f>
        <v>0.2785500765858826</v>
      </c>
      <c r="Q16" s="72">
        <f>IF(RES_hh_tesh!Q16=0,0,RES_hh_tesh!Q16/RES_summary!Q$19)</f>
        <v>0.43781837669089252</v>
      </c>
      <c r="R16" s="72">
        <f>IF(RES_hh_tesh!R16=0,0,RES_hh_tesh!R16/RES_summary!R$19)</f>
        <v>0.41385638479845271</v>
      </c>
      <c r="S16" s="72">
        <f>IF(RES_hh_tesh!S16=0,0,RES_hh_tesh!S16/RES_summary!S$19)</f>
        <v>0.42383855278695431</v>
      </c>
      <c r="T16" s="72">
        <f>IF(RES_hh_tesh!T16=0,0,RES_hh_tesh!T16/RES_summary!T$19)</f>
        <v>0.43060218335592215</v>
      </c>
      <c r="U16" s="72">
        <f>IF(RES_hh_tesh!U16=0,0,RES_hh_tesh!U16/RES_summary!U$19)</f>
        <v>0.43628906983299137</v>
      </c>
      <c r="V16" s="72">
        <f>IF(RES_hh_tesh!V16=0,0,RES_hh_tesh!V16/RES_summary!V$19)</f>
        <v>0.67246537075806834</v>
      </c>
      <c r="W16" s="72">
        <f>IF(RES_hh_tesh!W16=0,0,RES_hh_tesh!W16/RES_summary!W$19)</f>
        <v>0.83810142096350948</v>
      </c>
      <c r="X16" s="72">
        <f>IF(RES_hh_tesh!X16=0,0,RES_hh_tesh!X16/RES_summary!X$19)</f>
        <v>1.0045086004411825</v>
      </c>
      <c r="Y16" s="72">
        <f>IF(RES_hh_tesh!Y16=0,0,RES_hh_tesh!Y16/RES_summary!Y$19)</f>
        <v>1.0095516176355386</v>
      </c>
      <c r="DA16" s="89" t="s">
        <v>587</v>
      </c>
    </row>
    <row r="17" spans="1:105" ht="12.95" customHeight="1" x14ac:dyDescent="0.25">
      <c r="A17" s="68" t="s">
        <v>55</v>
      </c>
      <c r="B17" s="69">
        <f>IF(RES_hh_tesh!B17=0,0,RES_hh_tesh!B17/RES_summary!B$19)</f>
        <v>9.9705877011552637</v>
      </c>
      <c r="C17" s="69">
        <f>IF(RES_hh_tesh!C17=0,0,RES_hh_tesh!C17/RES_summary!C$19)</f>
        <v>9.6629830045380132</v>
      </c>
      <c r="D17" s="69">
        <f>IF(RES_hh_tesh!D17=0,0,RES_hh_tesh!D17/RES_summary!D$19)</f>
        <v>9.5837117024853207</v>
      </c>
      <c r="E17" s="69">
        <f>IF(RES_hh_tesh!E17=0,0,RES_hh_tesh!E17/RES_summary!E$19)</f>
        <v>9.5712126834075875</v>
      </c>
      <c r="F17" s="69">
        <f>IF(RES_hh_tesh!F17=0,0,RES_hh_tesh!F17/RES_summary!F$19)</f>
        <v>10.528160229578797</v>
      </c>
      <c r="G17" s="69">
        <f>IF(RES_hh_tesh!G17=0,0,RES_hh_tesh!G17/RES_summary!G$19)</f>
        <v>10.814388362918686</v>
      </c>
      <c r="H17" s="69">
        <f>IF(RES_hh_tesh!H17=0,0,RES_hh_tesh!H17/RES_summary!H$19)</f>
        <v>11.205832765753415</v>
      </c>
      <c r="I17" s="69">
        <f>IF(RES_hh_tesh!I17=0,0,RES_hh_tesh!I17/RES_summary!I$19)</f>
        <v>10.966803344254696</v>
      </c>
      <c r="J17" s="69">
        <f>IF(RES_hh_tesh!J17=0,0,RES_hh_tesh!J17/RES_summary!J$19)</f>
        <v>11.156496503166526</v>
      </c>
      <c r="K17" s="69">
        <f>IF(RES_hh_tesh!K17=0,0,RES_hh_tesh!K17/RES_summary!K$19)</f>
        <v>11.461086913350298</v>
      </c>
      <c r="L17" s="69">
        <f>IF(RES_hh_tesh!L17=0,0,RES_hh_tesh!L17/RES_summary!L$19)</f>
        <v>11.161676211073329</v>
      </c>
      <c r="M17" s="69">
        <f>IF(RES_hh_tesh!M17=0,0,RES_hh_tesh!M17/RES_summary!M$19)</f>
        <v>10.766318530552422</v>
      </c>
      <c r="N17" s="69">
        <f>IF(RES_hh_tesh!N17=0,0,RES_hh_tesh!N17/RES_summary!N$19)</f>
        <v>11.361111121356522</v>
      </c>
      <c r="O17" s="69">
        <f>IF(RES_hh_tesh!O17=0,0,RES_hh_tesh!O17/RES_summary!O$19)</f>
        <v>11.34835279767665</v>
      </c>
      <c r="P17" s="69">
        <f>IF(RES_hh_tesh!P17=0,0,RES_hh_tesh!P17/RES_summary!P$19)</f>
        <v>11.765439221622216</v>
      </c>
      <c r="Q17" s="69">
        <f>IF(RES_hh_tesh!Q17=0,0,RES_hh_tesh!Q17/RES_summary!Q$19)</f>
        <v>11.697638476168427</v>
      </c>
      <c r="R17" s="69">
        <f>IF(RES_hh_tesh!R17=0,0,RES_hh_tesh!R17/RES_summary!R$19)</f>
        <v>11.98297462658387</v>
      </c>
      <c r="S17" s="69">
        <f>IF(RES_hh_tesh!S17=0,0,RES_hh_tesh!S17/RES_summary!S$19)</f>
        <v>11.913489859491387</v>
      </c>
      <c r="T17" s="69">
        <f>IF(RES_hh_tesh!T17=0,0,RES_hh_tesh!T17/RES_summary!T$19)</f>
        <v>11.966834583054652</v>
      </c>
      <c r="U17" s="69">
        <f>IF(RES_hh_tesh!U17=0,0,RES_hh_tesh!U17/RES_summary!U$19)</f>
        <v>12.340541153210511</v>
      </c>
      <c r="V17" s="69">
        <f>IF(RES_hh_tesh!V17=0,0,RES_hh_tesh!V17/RES_summary!V$19)</f>
        <v>10.551086581006661</v>
      </c>
      <c r="W17" s="69">
        <f>IF(RES_hh_tesh!W17=0,0,RES_hh_tesh!W17/RES_summary!W$19)</f>
        <v>10.466298714369476</v>
      </c>
      <c r="X17" s="69">
        <f>IF(RES_hh_tesh!X17=0,0,RES_hh_tesh!X17/RES_summary!X$19)</f>
        <v>8.2865467101334627</v>
      </c>
      <c r="Y17" s="69">
        <f>IF(RES_hh_tesh!Y17=0,0,RES_hh_tesh!Y17/RES_summary!Y$19)</f>
        <v>7.8634552089399703</v>
      </c>
      <c r="DA17" s="88" t="s">
        <v>305</v>
      </c>
    </row>
    <row r="18" spans="1:105" ht="12" customHeight="1" x14ac:dyDescent="0.25">
      <c r="A18" s="28" t="s">
        <v>51</v>
      </c>
      <c r="B18" s="72">
        <f>IF(RES_hh_tesh!B18=0,0,RES_hh_tesh!B18/RES_summary!B$19)</f>
        <v>9.4980665079849835</v>
      </c>
      <c r="C18" s="72">
        <f>IF(RES_hh_tesh!C18=0,0,RES_hh_tesh!C18/RES_summary!C$19)</f>
        <v>9.9563235119011484</v>
      </c>
      <c r="D18" s="72">
        <f>IF(RES_hh_tesh!D18=0,0,RES_hh_tesh!D18/RES_summary!D$19)</f>
        <v>10.289721968431934</v>
      </c>
      <c r="E18" s="72">
        <f>IF(RES_hh_tesh!E18=0,0,RES_hh_tesh!E18/RES_summary!E$19)</f>
        <v>7.9385102661673344</v>
      </c>
      <c r="F18" s="72">
        <f>IF(RES_hh_tesh!F18=0,0,RES_hh_tesh!F18/RES_summary!F$19)</f>
        <v>11.47257879770642</v>
      </c>
      <c r="G18" s="72">
        <f>IF(RES_hh_tesh!G18=0,0,RES_hh_tesh!G18/RES_summary!G$19)</f>
        <v>10.107558040692128</v>
      </c>
      <c r="H18" s="72">
        <f>IF(RES_hh_tesh!H18=0,0,RES_hh_tesh!H18/RES_summary!H$19)</f>
        <v>10.97556869477612</v>
      </c>
      <c r="I18" s="72">
        <f>IF(RES_hh_tesh!I18=0,0,RES_hh_tesh!I18/RES_summary!I$19)</f>
        <v>8.8278951335096441</v>
      </c>
      <c r="J18" s="72">
        <f>IF(RES_hh_tesh!J18=0,0,RES_hh_tesh!J18/RES_summary!J$19)</f>
        <v>11.697528149384171</v>
      </c>
      <c r="K18" s="72">
        <f>IF(RES_hh_tesh!K18=0,0,RES_hh_tesh!K18/RES_summary!K$19)</f>
        <v>23.230803806861921</v>
      </c>
      <c r="L18" s="72">
        <f>IF(RES_hh_tesh!L18=0,0,RES_hh_tesh!L18/RES_summary!L$19)</f>
        <v>11.830171081374571</v>
      </c>
      <c r="M18" s="72">
        <f>IF(RES_hh_tesh!M18=0,0,RES_hh_tesh!M18/RES_summary!M$19)</f>
        <v>11.367726725453249</v>
      </c>
      <c r="N18" s="72">
        <f>IF(RES_hh_tesh!N18=0,0,RES_hh_tesh!N18/RES_summary!N$19)</f>
        <v>11.303338993208005</v>
      </c>
      <c r="O18" s="72">
        <f>IF(RES_hh_tesh!O18=0,0,RES_hh_tesh!O18/RES_summary!O$19)</f>
        <v>11.489010651349181</v>
      </c>
      <c r="P18" s="72">
        <f>IF(RES_hh_tesh!P18=0,0,RES_hh_tesh!P18/RES_summary!P$19)</f>
        <v>11.698339424744528</v>
      </c>
      <c r="Q18" s="72">
        <f>IF(RES_hh_tesh!Q18=0,0,RES_hh_tesh!Q18/RES_summary!Q$19)</f>
        <v>11.709049092341484</v>
      </c>
      <c r="R18" s="72">
        <f>IF(RES_hh_tesh!R18=0,0,RES_hh_tesh!R18/RES_summary!R$19)</f>
        <v>11.823465902845539</v>
      </c>
      <c r="S18" s="72">
        <f>IF(RES_hh_tesh!S18=0,0,RES_hh_tesh!S18/RES_summary!S$19)</f>
        <v>12.011067452874554</v>
      </c>
      <c r="T18" s="72">
        <f>IF(RES_hh_tesh!T18=0,0,RES_hh_tesh!T18/RES_summary!T$19)</f>
        <v>11.851636864930853</v>
      </c>
      <c r="U18" s="72">
        <f>IF(RES_hh_tesh!U18=0,0,RES_hh_tesh!U18/RES_summary!U$19)</f>
        <v>11.547179221923793</v>
      </c>
      <c r="V18" s="72">
        <f>IF(RES_hh_tesh!V18=0,0,RES_hh_tesh!V18/RES_summary!V$19)</f>
        <v>11.531514772939916</v>
      </c>
      <c r="W18" s="72">
        <f>IF(RES_hh_tesh!W18=0,0,RES_hh_tesh!W18/RES_summary!W$19)</f>
        <v>13.596029460278119</v>
      </c>
      <c r="X18" s="72">
        <f>IF(RES_hh_tesh!X18=0,0,RES_hh_tesh!X18/RES_summary!X$19)</f>
        <v>5.7626592230713971</v>
      </c>
      <c r="Y18" s="72">
        <f>IF(RES_hh_tesh!Y18=0,0,RES_hh_tesh!Y18/RES_summary!Y$19)</f>
        <v>8.0409510245177174</v>
      </c>
      <c r="DA18" s="89" t="s">
        <v>588</v>
      </c>
    </row>
    <row r="19" spans="1:105" s="2" customFormat="1" ht="12" customHeight="1" x14ac:dyDescent="0.25">
      <c r="A19" s="28" t="s">
        <v>74</v>
      </c>
      <c r="B19" s="72">
        <f>IF(RES_hh_tesh!B19=0,0,RES_hh_tesh!B19/RES_summary!B$19)</f>
        <v>9.8968266893377503</v>
      </c>
      <c r="C19" s="72">
        <f>IF(RES_hh_tesh!C19=0,0,RES_hh_tesh!C19/RES_summary!C$19)</f>
        <v>9.558217643101834</v>
      </c>
      <c r="D19" s="72">
        <f>IF(RES_hh_tesh!D19=0,0,RES_hh_tesh!D19/RES_summary!D$19)</f>
        <v>9.6256759693260516</v>
      </c>
      <c r="E19" s="72">
        <f>IF(RES_hh_tesh!E19=0,0,RES_hh_tesh!E19/RES_summary!E$19)</f>
        <v>9.5293561387419974</v>
      </c>
      <c r="F19" s="72">
        <f>IF(RES_hh_tesh!F19=0,0,RES_hh_tesh!F19/RES_summary!F$19)</f>
        <v>10.283808591005801</v>
      </c>
      <c r="G19" s="72">
        <f>IF(RES_hh_tesh!G19=0,0,RES_hh_tesh!G19/RES_summary!G$19)</f>
        <v>10.686444565159825</v>
      </c>
      <c r="H19" s="72">
        <f>IF(RES_hh_tesh!H19=0,0,RES_hh_tesh!H19/RES_summary!H$19)</f>
        <v>11.466358908994994</v>
      </c>
      <c r="I19" s="72">
        <f>IF(RES_hh_tesh!I19=0,0,RES_hh_tesh!I19/RES_summary!I$19)</f>
        <v>11.557212811218989</v>
      </c>
      <c r="J19" s="72">
        <f>IF(RES_hh_tesh!J19=0,0,RES_hh_tesh!J19/RES_summary!J$19)</f>
        <v>10.830306987974124</v>
      </c>
      <c r="K19" s="72">
        <f>IF(RES_hh_tesh!K19=0,0,RES_hh_tesh!K19/RES_summary!K$19)</f>
        <v>11.751231111955915</v>
      </c>
      <c r="L19" s="72">
        <f>IF(RES_hh_tesh!L19=0,0,RES_hh_tesh!L19/RES_summary!L$19)</f>
        <v>11.612828738840483</v>
      </c>
      <c r="M19" s="72">
        <f>IF(RES_hh_tesh!M19=0,0,RES_hh_tesh!M19/RES_summary!M$19)</f>
        <v>11.523905224481878</v>
      </c>
      <c r="N19" s="72">
        <f>IF(RES_hh_tesh!N19=0,0,RES_hh_tesh!N19/RES_summary!N$19)</f>
        <v>11.641240904906823</v>
      </c>
      <c r="O19" s="72">
        <f>IF(RES_hh_tesh!O19=0,0,RES_hh_tesh!O19/RES_summary!O$19)</f>
        <v>11.612133507379898</v>
      </c>
      <c r="P19" s="72">
        <f>IF(RES_hh_tesh!P19=0,0,RES_hh_tesh!P19/RES_summary!P$19)</f>
        <v>12.626032700120799</v>
      </c>
      <c r="Q19" s="72">
        <f>IF(RES_hh_tesh!Q19=0,0,RES_hh_tesh!Q19/RES_summary!Q$19)</f>
        <v>11.626758641877084</v>
      </c>
      <c r="R19" s="72">
        <f>IF(RES_hh_tesh!R19=0,0,RES_hh_tesh!R19/RES_summary!R$19)</f>
        <v>12.780295662549229</v>
      </c>
      <c r="S19" s="72">
        <f>IF(RES_hh_tesh!S19=0,0,RES_hh_tesh!S19/RES_summary!S$19)</f>
        <v>12.363899842202125</v>
      </c>
      <c r="T19" s="72">
        <f>IF(RES_hh_tesh!T19=0,0,RES_hh_tesh!T19/RES_summary!T$19)</f>
        <v>11.855320585931493</v>
      </c>
      <c r="U19" s="72">
        <f>IF(RES_hh_tesh!U19=0,0,RES_hh_tesh!U19/RES_summary!U$19)</f>
        <v>11.841653297007838</v>
      </c>
      <c r="V19" s="72">
        <f>IF(RES_hh_tesh!V19=0,0,RES_hh_tesh!V19/RES_summary!V$19)</f>
        <v>10.247695973763303</v>
      </c>
      <c r="W19" s="72">
        <f>IF(RES_hh_tesh!W19=0,0,RES_hh_tesh!W19/RES_summary!W$19)</f>
        <v>9.314148905648679</v>
      </c>
      <c r="X19" s="72">
        <f>IF(RES_hh_tesh!X19=0,0,RES_hh_tesh!X19/RES_summary!X$19)</f>
        <v>8.7622531537418293</v>
      </c>
      <c r="Y19" s="72">
        <f>IF(RES_hh_tesh!Y19=0,0,RES_hh_tesh!Y19/RES_summary!Y$19)</f>
        <v>8.0434128335029094</v>
      </c>
      <c r="DA19" s="89" t="s">
        <v>589</v>
      </c>
    </row>
    <row r="20" spans="1:105" ht="12" customHeight="1" x14ac:dyDescent="0.25">
      <c r="A20" s="28" t="s">
        <v>200</v>
      </c>
      <c r="B20" s="72">
        <f>IF(RES_hh_tesh!B20=0,0,RES_hh_tesh!B20/RES_summary!B$19)</f>
        <v>9.9485150072776722</v>
      </c>
      <c r="C20" s="72">
        <f>IF(RES_hh_tesh!C20=0,0,RES_hh_tesh!C20/RES_summary!C$19)</f>
        <v>9.6638395422488781</v>
      </c>
      <c r="D20" s="72">
        <f>IF(RES_hh_tesh!D20=0,0,RES_hh_tesh!D20/RES_summary!D$19)</f>
        <v>8.9617151176387058</v>
      </c>
      <c r="E20" s="72">
        <f>IF(RES_hh_tesh!E20=0,0,RES_hh_tesh!E20/RES_summary!E$19)</f>
        <v>9.3286601483965033</v>
      </c>
      <c r="F20" s="72">
        <f>IF(RES_hh_tesh!F20=0,0,RES_hh_tesh!F20/RES_summary!F$19)</f>
        <v>10.889677946699544</v>
      </c>
      <c r="G20" s="72">
        <f>IF(RES_hh_tesh!G20=0,0,RES_hh_tesh!G20/RES_summary!G$19)</f>
        <v>11.365352021954005</v>
      </c>
      <c r="H20" s="72">
        <f>IF(RES_hh_tesh!H20=0,0,RES_hh_tesh!H20/RES_summary!H$19)</f>
        <v>11.220925542494452</v>
      </c>
      <c r="I20" s="72">
        <f>IF(RES_hh_tesh!I20=0,0,RES_hh_tesh!I20/RES_summary!I$19)</f>
        <v>10.391967093915504</v>
      </c>
      <c r="J20" s="72">
        <f>IF(RES_hh_tesh!J20=0,0,RES_hh_tesh!J20/RES_summary!J$19)</f>
        <v>12.097530032244633</v>
      </c>
      <c r="K20" s="72">
        <f>IF(RES_hh_tesh!K20=0,0,RES_hh_tesh!K20/RES_summary!K$19)</f>
        <v>11.513837349812636</v>
      </c>
      <c r="L20" s="72">
        <f>IF(RES_hh_tesh!L20=0,0,RES_hh_tesh!L20/RES_summary!L$19)</f>
        <v>11.205480858780765</v>
      </c>
      <c r="M20" s="72">
        <f>IF(RES_hh_tesh!M20=0,0,RES_hh_tesh!M20/RES_summary!M$19)</f>
        <v>11.895355075617589</v>
      </c>
      <c r="N20" s="72">
        <f>IF(RES_hh_tesh!N20=0,0,RES_hh_tesh!N20/RES_summary!N$19)</f>
        <v>11.609965355173454</v>
      </c>
      <c r="O20" s="72">
        <f>IF(RES_hh_tesh!O20=0,0,RES_hh_tesh!O20/RES_summary!O$19)</f>
        <v>11.510793103745936</v>
      </c>
      <c r="P20" s="72">
        <f>IF(RES_hh_tesh!P20=0,0,RES_hh_tesh!P20/RES_summary!P$19)</f>
        <v>12.365071309871666</v>
      </c>
      <c r="Q20" s="72">
        <f>IF(RES_hh_tesh!Q20=0,0,RES_hh_tesh!Q20/RES_summary!Q$19)</f>
        <v>12.859471546149363</v>
      </c>
      <c r="R20" s="72">
        <f>IF(RES_hh_tesh!R20=0,0,RES_hh_tesh!R20/RES_summary!R$19)</f>
        <v>11.9965216665715</v>
      </c>
      <c r="S20" s="72">
        <f>IF(RES_hh_tesh!S20=0,0,RES_hh_tesh!S20/RES_summary!S$19)</f>
        <v>11.861007798440687</v>
      </c>
      <c r="T20" s="72">
        <f>IF(RES_hh_tesh!T20=0,0,RES_hh_tesh!T20/RES_summary!T$19)</f>
        <v>11.927033820192406</v>
      </c>
      <c r="U20" s="72">
        <f>IF(RES_hh_tesh!U20=0,0,RES_hh_tesh!U20/RES_summary!U$19)</f>
        <v>11.821648879077953</v>
      </c>
      <c r="V20" s="72">
        <f>IF(RES_hh_tesh!V20=0,0,RES_hh_tesh!V20/RES_summary!V$19)</f>
        <v>10.839974123442097</v>
      </c>
      <c r="W20" s="72">
        <f>IF(RES_hh_tesh!W20=0,0,RES_hh_tesh!W20/RES_summary!W$19)</f>
        <v>10.406037139869079</v>
      </c>
      <c r="X20" s="72">
        <f>IF(RES_hh_tesh!X20=0,0,RES_hh_tesh!X20/RES_summary!X$19)</f>
        <v>9.5661224222843746</v>
      </c>
      <c r="Y20" s="72">
        <f>IF(RES_hh_tesh!Y20=0,0,RES_hh_tesh!Y20/RES_summary!Y$19)</f>
        <v>8.7670889889466697</v>
      </c>
      <c r="DA20" s="89" t="s">
        <v>590</v>
      </c>
    </row>
    <row r="21" spans="1:105" ht="12" customHeight="1" x14ac:dyDescent="0.25">
      <c r="A21" s="28" t="s">
        <v>189</v>
      </c>
      <c r="B21" s="72">
        <f>IF(RES_hh_tesh!B21=0,0,RES_hh_tesh!B21/RES_summary!B$19)</f>
        <v>9.725655022735749</v>
      </c>
      <c r="C21" s="72">
        <f>IF(RES_hh_tesh!C21=0,0,RES_hh_tesh!C21/RES_summary!C$19)</f>
        <v>9.7175437428274201</v>
      </c>
      <c r="D21" s="72">
        <f>IF(RES_hh_tesh!D21=0,0,RES_hh_tesh!D21/RES_summary!D$19)</f>
        <v>9.5682535111243165</v>
      </c>
      <c r="E21" s="72">
        <f>IF(RES_hh_tesh!E21=0,0,RES_hh_tesh!E21/RES_summary!E$19)</f>
        <v>9.2572762217886027</v>
      </c>
      <c r="F21" s="72">
        <f>IF(RES_hh_tesh!F21=0,0,RES_hh_tesh!F21/RES_summary!F$19)</f>
        <v>10.694546182756522</v>
      </c>
      <c r="G21" s="72">
        <f>IF(RES_hh_tesh!G21=0,0,RES_hh_tesh!G21/RES_summary!G$19)</f>
        <v>10.696436160860829</v>
      </c>
      <c r="H21" s="72">
        <f>IF(RES_hh_tesh!H21=0,0,RES_hh_tesh!H21/RES_summary!H$19)</f>
        <v>11.127909487144242</v>
      </c>
      <c r="I21" s="72">
        <f>IF(RES_hh_tesh!I21=0,0,RES_hh_tesh!I21/RES_summary!I$19)</f>
        <v>10.554692002307387</v>
      </c>
      <c r="J21" s="72">
        <f>IF(RES_hh_tesh!J21=0,0,RES_hh_tesh!J21/RES_summary!J$19)</f>
        <v>11.042666735185533</v>
      </c>
      <c r="K21" s="72">
        <f>IF(RES_hh_tesh!K21=0,0,RES_hh_tesh!K21/RES_summary!K$19)</f>
        <v>11.382298991286609</v>
      </c>
      <c r="L21" s="72">
        <f>IF(RES_hh_tesh!L21=0,0,RES_hh_tesh!L21/RES_summary!L$19)</f>
        <v>11.04488988511795</v>
      </c>
      <c r="M21" s="72">
        <f>IF(RES_hh_tesh!M21=0,0,RES_hh_tesh!M21/RES_summary!M$19)</f>
        <v>10.205072560873868</v>
      </c>
      <c r="N21" s="72">
        <f>IF(RES_hh_tesh!N21=0,0,RES_hh_tesh!N21/RES_summary!N$19)</f>
        <v>11.200272907680976</v>
      </c>
      <c r="O21" s="72">
        <f>IF(RES_hh_tesh!O21=0,0,RES_hh_tesh!O21/RES_summary!O$19)</f>
        <v>11.195212304229219</v>
      </c>
      <c r="P21" s="72">
        <f>IF(RES_hh_tesh!P21=0,0,RES_hh_tesh!P21/RES_summary!P$19)</f>
        <v>11.504704845120941</v>
      </c>
      <c r="Q21" s="72">
        <f>IF(RES_hh_tesh!Q21=0,0,RES_hh_tesh!Q21/RES_summary!Q$19)</f>
        <v>11.307504317395164</v>
      </c>
      <c r="R21" s="72">
        <f>IF(RES_hh_tesh!R21=0,0,RES_hh_tesh!R21/RES_summary!R$19)</f>
        <v>12.037967438392261</v>
      </c>
      <c r="S21" s="72">
        <f>IF(RES_hh_tesh!S21=0,0,RES_hh_tesh!S21/RES_summary!S$19)</f>
        <v>11.875446689451174</v>
      </c>
      <c r="T21" s="72">
        <f>IF(RES_hh_tesh!T21=0,0,RES_hh_tesh!T21/RES_summary!T$19)</f>
        <v>12.077102383171576</v>
      </c>
      <c r="U21" s="72">
        <f>IF(RES_hh_tesh!U21=0,0,RES_hh_tesh!U21/RES_summary!U$19)</f>
        <v>12.921466286504153</v>
      </c>
      <c r="V21" s="72">
        <f>IF(RES_hh_tesh!V21=0,0,RES_hh_tesh!V21/RES_summary!V$19)</f>
        <v>10.803783240678005</v>
      </c>
      <c r="W21" s="72">
        <f>IF(RES_hh_tesh!W21=0,0,RES_hh_tesh!W21/RES_summary!W$19)</f>
        <v>11.393553717049219</v>
      </c>
      <c r="X21" s="72">
        <f>IF(RES_hh_tesh!X21=0,0,RES_hh_tesh!X21/RES_summary!X$19)</f>
        <v>8.1465161411172904</v>
      </c>
      <c r="Y21" s="72">
        <f>IF(RES_hh_tesh!Y21=0,0,RES_hh_tesh!Y21/RES_summary!Y$19)</f>
        <v>7.7621944932638351</v>
      </c>
      <c r="DA21" s="89" t="s">
        <v>591</v>
      </c>
    </row>
    <row r="22" spans="1:105" ht="12" customHeight="1" x14ac:dyDescent="0.25">
      <c r="A22" s="28" t="s">
        <v>202</v>
      </c>
      <c r="B22" s="72">
        <f>IF(RES_hh_tesh!B22=0,0,RES_hh_tesh!B22/RES_summary!B$19)</f>
        <v>8.936987283667218</v>
      </c>
      <c r="C22" s="72">
        <f>IF(RES_hh_tesh!C22=0,0,RES_hh_tesh!C22/RES_summary!C$19)</f>
        <v>9.3516788512721831</v>
      </c>
      <c r="D22" s="72">
        <f>IF(RES_hh_tesh!D22=0,0,RES_hh_tesh!D22/RES_summary!D$19)</f>
        <v>8.1358511078783824</v>
      </c>
      <c r="E22" s="72">
        <f>IF(RES_hh_tesh!E22=0,0,RES_hh_tesh!E22/RES_summary!E$19)</f>
        <v>8.9380856435891367</v>
      </c>
      <c r="F22" s="72">
        <f>IF(RES_hh_tesh!F22=0,0,RES_hh_tesh!F22/RES_summary!F$19)</f>
        <v>10.13896369349278</v>
      </c>
      <c r="G22" s="72">
        <f>IF(RES_hh_tesh!G22=0,0,RES_hh_tesh!G22/RES_summary!G$19)</f>
        <v>9.2743671789465729</v>
      </c>
      <c r="H22" s="72">
        <f>IF(RES_hh_tesh!H22=0,0,RES_hh_tesh!H22/RES_summary!H$19)</f>
        <v>8.6586361576155912</v>
      </c>
      <c r="I22" s="72">
        <f>IF(RES_hh_tesh!I22=0,0,RES_hh_tesh!I22/RES_summary!I$19)</f>
        <v>12.15733506631603</v>
      </c>
      <c r="J22" s="72">
        <f>IF(RES_hh_tesh!J22=0,0,RES_hh_tesh!J22/RES_summary!J$19)</f>
        <v>10.695086619830295</v>
      </c>
      <c r="K22" s="72">
        <f>IF(RES_hh_tesh!K22=0,0,RES_hh_tesh!K22/RES_summary!K$19)</f>
        <v>10.934069240969913</v>
      </c>
      <c r="L22" s="72">
        <f>IF(RES_hh_tesh!L22=0,0,RES_hh_tesh!L22/RES_summary!L$19)</f>
        <v>12.307477725826782</v>
      </c>
      <c r="M22" s="72">
        <f>IF(RES_hh_tesh!M22=0,0,RES_hh_tesh!M22/RES_summary!M$19)</f>
        <v>10.722960836233133</v>
      </c>
      <c r="N22" s="72">
        <f>IF(RES_hh_tesh!N22=0,0,RES_hh_tesh!N22/RES_summary!N$19)</f>
        <v>11.581701863726604</v>
      </c>
      <c r="O22" s="72">
        <f>IF(RES_hh_tesh!O22=0,0,RES_hh_tesh!O22/RES_summary!O$19)</f>
        <v>11.885669130743882</v>
      </c>
      <c r="P22" s="72">
        <f>IF(RES_hh_tesh!P22=0,0,RES_hh_tesh!P22/RES_summary!P$19)</f>
        <v>11.450368997586931</v>
      </c>
      <c r="Q22" s="72">
        <f>IF(RES_hh_tesh!Q22=0,0,RES_hh_tesh!Q22/RES_summary!Q$19)</f>
        <v>11.167415777943583</v>
      </c>
      <c r="R22" s="72">
        <f>IF(RES_hh_tesh!R22=0,0,RES_hh_tesh!R22/RES_summary!R$19)</f>
        <v>11.506093507599267</v>
      </c>
      <c r="S22" s="72">
        <f>IF(RES_hh_tesh!S22=0,0,RES_hh_tesh!S22/RES_summary!S$19)</f>
        <v>12.032278031117443</v>
      </c>
      <c r="T22" s="72">
        <f>IF(RES_hh_tesh!T22=0,0,RES_hh_tesh!T22/RES_summary!T$19)</f>
        <v>12.953300154597082</v>
      </c>
      <c r="U22" s="72">
        <f>IF(RES_hh_tesh!U22=0,0,RES_hh_tesh!U22/RES_summary!U$19)</f>
        <v>12.526601976652799</v>
      </c>
      <c r="V22" s="72">
        <f>IF(RES_hh_tesh!V22=0,0,RES_hh_tesh!V22/RES_summary!V$19)</f>
        <v>9.417865896398153</v>
      </c>
      <c r="W22" s="72">
        <f>IF(RES_hh_tesh!W22=0,0,RES_hh_tesh!W22/RES_summary!W$19)</f>
        <v>8.5275203039213014</v>
      </c>
      <c r="X22" s="72">
        <f>IF(RES_hh_tesh!X22=0,0,RES_hh_tesh!X22/RES_summary!X$19)</f>
        <v>10.995686395880885</v>
      </c>
      <c r="Y22" s="72">
        <f>IF(RES_hh_tesh!Y22=0,0,RES_hh_tesh!Y22/RES_summary!Y$19)</f>
        <v>9.0109173578965418</v>
      </c>
      <c r="DA22" s="89" t="s">
        <v>592</v>
      </c>
    </row>
    <row r="23" spans="1:105" ht="12" customHeight="1" x14ac:dyDescent="0.25">
      <c r="A23" s="28" t="s">
        <v>197</v>
      </c>
      <c r="B23" s="72">
        <f>IF(RES_hh_tesh!B23=0,0,RES_hh_tesh!B23/RES_summary!B$19)</f>
        <v>0</v>
      </c>
      <c r="C23" s="72">
        <f>IF(RES_hh_tesh!C23=0,0,RES_hh_tesh!C23/RES_summary!C$19)</f>
        <v>0</v>
      </c>
      <c r="D23" s="72">
        <f>IF(RES_hh_tesh!D23=0,0,RES_hh_tesh!D23/RES_summary!D$19)</f>
        <v>0</v>
      </c>
      <c r="E23" s="72">
        <f>IF(RES_hh_tesh!E23=0,0,RES_hh_tesh!E23/RES_summary!E$19)</f>
        <v>0</v>
      </c>
      <c r="F23" s="72">
        <f>IF(RES_hh_tesh!F23=0,0,RES_hh_tesh!F23/RES_summary!F$19)</f>
        <v>0</v>
      </c>
      <c r="G23" s="72">
        <f>IF(RES_hh_tesh!G23=0,0,RES_hh_tesh!G23/RES_summary!G$19)</f>
        <v>0</v>
      </c>
      <c r="H23" s="72">
        <f>IF(RES_hh_tesh!H23=0,0,RES_hh_tesh!H23/RES_summary!H$19)</f>
        <v>0</v>
      </c>
      <c r="I23" s="72">
        <f>IF(RES_hh_tesh!I23=0,0,RES_hh_tesh!I23/RES_summary!I$19)</f>
        <v>0</v>
      </c>
      <c r="J23" s="72">
        <f>IF(RES_hh_tesh!J23=0,0,RES_hh_tesh!J23/RES_summary!J$19)</f>
        <v>0</v>
      </c>
      <c r="K23" s="72">
        <f>IF(RES_hh_tesh!K23=0,0,RES_hh_tesh!K23/RES_summary!K$19)</f>
        <v>0</v>
      </c>
      <c r="L23" s="72">
        <f>IF(RES_hh_tesh!L23=0,0,RES_hh_tesh!L23/RES_summary!L$19)</f>
        <v>0</v>
      </c>
      <c r="M23" s="72">
        <f>IF(RES_hh_tesh!M23=0,0,RES_hh_tesh!M23/RES_summary!M$19)</f>
        <v>0</v>
      </c>
      <c r="N23" s="72">
        <f>IF(RES_hh_tesh!N23=0,0,RES_hh_tesh!N23/RES_summary!N$19)</f>
        <v>0</v>
      </c>
      <c r="O23" s="72">
        <f>IF(RES_hh_tesh!O23=0,0,RES_hh_tesh!O23/RES_summary!O$19)</f>
        <v>0</v>
      </c>
      <c r="P23" s="72">
        <f>IF(RES_hh_tesh!P23=0,0,RES_hh_tesh!P23/RES_summary!P$19)</f>
        <v>0</v>
      </c>
      <c r="Q23" s="72">
        <f>IF(RES_hh_tesh!Q23=0,0,RES_hh_tesh!Q23/RES_summary!Q$19)</f>
        <v>0</v>
      </c>
      <c r="R23" s="72">
        <f>IF(RES_hh_tesh!R23=0,0,RES_hh_tesh!R23/RES_summary!R$19)</f>
        <v>0</v>
      </c>
      <c r="S23" s="72">
        <f>IF(RES_hh_tesh!S23=0,0,RES_hh_tesh!S23/RES_summary!S$19)</f>
        <v>0</v>
      </c>
      <c r="T23" s="72">
        <f>IF(RES_hh_tesh!T23=0,0,RES_hh_tesh!T23/RES_summary!T$19)</f>
        <v>0</v>
      </c>
      <c r="U23" s="72">
        <f>IF(RES_hh_tesh!U23=0,0,RES_hh_tesh!U23/RES_summary!U$19)</f>
        <v>0</v>
      </c>
      <c r="V23" s="72">
        <f>IF(RES_hh_tesh!V23=0,0,RES_hh_tesh!V23/RES_summary!V$19)</f>
        <v>0</v>
      </c>
      <c r="W23" s="72">
        <f>IF(RES_hh_tesh!W23=0,0,RES_hh_tesh!W23/RES_summary!W$19)</f>
        <v>0</v>
      </c>
      <c r="X23" s="72">
        <f>IF(RES_hh_tesh!X23=0,0,RES_hh_tesh!X23/RES_summary!X$19)</f>
        <v>0</v>
      </c>
      <c r="Y23" s="72">
        <f>IF(RES_hh_tesh!Y23=0,0,RES_hh_tesh!Y23/RES_summary!Y$19)</f>
        <v>0</v>
      </c>
      <c r="DA23" s="89" t="s">
        <v>593</v>
      </c>
    </row>
    <row r="24" spans="1:105" ht="12" customHeight="1" x14ac:dyDescent="0.25">
      <c r="A24" s="28" t="s">
        <v>198</v>
      </c>
      <c r="B24" s="72">
        <f>IF(RES_hh_tesh!B24=0,0,RES_hh_tesh!B24/RES_summary!B$19)</f>
        <v>0</v>
      </c>
      <c r="C24" s="72">
        <f>IF(RES_hh_tesh!C24=0,0,RES_hh_tesh!C24/RES_summary!C$19)</f>
        <v>0</v>
      </c>
      <c r="D24" s="72">
        <f>IF(RES_hh_tesh!D24=0,0,RES_hh_tesh!D24/RES_summary!D$19)</f>
        <v>0</v>
      </c>
      <c r="E24" s="72">
        <f>IF(RES_hh_tesh!E24=0,0,RES_hh_tesh!E24/RES_summary!E$19)</f>
        <v>0</v>
      </c>
      <c r="F24" s="72">
        <f>IF(RES_hh_tesh!F24=0,0,RES_hh_tesh!F24/RES_summary!F$19)</f>
        <v>0</v>
      </c>
      <c r="G24" s="72">
        <f>IF(RES_hh_tesh!G24=0,0,RES_hh_tesh!G24/RES_summary!G$19)</f>
        <v>0</v>
      </c>
      <c r="H24" s="72">
        <f>IF(RES_hh_tesh!H24=0,0,RES_hh_tesh!H24/RES_summary!H$19)</f>
        <v>0</v>
      </c>
      <c r="I24" s="72">
        <f>IF(RES_hh_tesh!I24=0,0,RES_hh_tesh!I24/RES_summary!I$19)</f>
        <v>0</v>
      </c>
      <c r="J24" s="72">
        <f>IF(RES_hh_tesh!J24=0,0,RES_hh_tesh!J24/RES_summary!J$19)</f>
        <v>0</v>
      </c>
      <c r="K24" s="72">
        <f>IF(RES_hh_tesh!K24=0,0,RES_hh_tesh!K24/RES_summary!K$19)</f>
        <v>0</v>
      </c>
      <c r="L24" s="72">
        <f>IF(RES_hh_tesh!L24=0,0,RES_hh_tesh!L24/RES_summary!L$19)</f>
        <v>0</v>
      </c>
      <c r="M24" s="72">
        <f>IF(RES_hh_tesh!M24=0,0,RES_hh_tesh!M24/RES_summary!M$19)</f>
        <v>0</v>
      </c>
      <c r="N24" s="72">
        <f>IF(RES_hh_tesh!N24=0,0,RES_hh_tesh!N24/RES_summary!N$19)</f>
        <v>0</v>
      </c>
      <c r="O24" s="72">
        <f>IF(RES_hh_tesh!O24=0,0,RES_hh_tesh!O24/RES_summary!O$19)</f>
        <v>0</v>
      </c>
      <c r="P24" s="72">
        <f>IF(RES_hh_tesh!P24=0,0,RES_hh_tesh!P24/RES_summary!P$19)</f>
        <v>0</v>
      </c>
      <c r="Q24" s="72">
        <f>IF(RES_hh_tesh!Q24=0,0,RES_hh_tesh!Q24/RES_summary!Q$19)</f>
        <v>0</v>
      </c>
      <c r="R24" s="72">
        <f>IF(RES_hh_tesh!R24=0,0,RES_hh_tesh!R24/RES_summary!R$19)</f>
        <v>0</v>
      </c>
      <c r="S24" s="72">
        <f>IF(RES_hh_tesh!S24=0,0,RES_hh_tesh!S24/RES_summary!S$19)</f>
        <v>0</v>
      </c>
      <c r="T24" s="72">
        <f>IF(RES_hh_tesh!T24=0,0,RES_hh_tesh!T24/RES_summary!T$19)</f>
        <v>0</v>
      </c>
      <c r="U24" s="72">
        <f>IF(RES_hh_tesh!U24=0,0,RES_hh_tesh!U24/RES_summary!U$19)</f>
        <v>0</v>
      </c>
      <c r="V24" s="72">
        <f>IF(RES_hh_tesh!V24=0,0,RES_hh_tesh!V24/RES_summary!V$19)</f>
        <v>0</v>
      </c>
      <c r="W24" s="72">
        <f>IF(RES_hh_tesh!W24=0,0,RES_hh_tesh!W24/RES_summary!W$19)</f>
        <v>0</v>
      </c>
      <c r="X24" s="72">
        <f>IF(RES_hh_tesh!X24=0,0,RES_hh_tesh!X24/RES_summary!X$19)</f>
        <v>0</v>
      </c>
      <c r="Y24" s="72">
        <f>IF(RES_hh_tesh!Y24=0,0,RES_hh_tesh!Y24/RES_summary!Y$19)</f>
        <v>0</v>
      </c>
      <c r="DA24" s="89" t="s">
        <v>594</v>
      </c>
    </row>
    <row r="25" spans="1:105" ht="12" customHeight="1" x14ac:dyDescent="0.25">
      <c r="A25" s="73" t="s">
        <v>53</v>
      </c>
      <c r="B25" s="74">
        <f>IF(RES_hh_tesh!B25=0,0,RES_hh_tesh!B25/RES_summary!B$19)</f>
        <v>10.099690607364646</v>
      </c>
      <c r="C25" s="74">
        <f>IF(RES_hh_tesh!C25=0,0,RES_hh_tesh!C25/RES_summary!C$19)</f>
        <v>9.5878175456845494</v>
      </c>
      <c r="D25" s="74">
        <f>IF(RES_hh_tesh!D25=0,0,RES_hh_tesh!D25/RES_summary!D$19)</f>
        <v>9.6624091525668181</v>
      </c>
      <c r="E25" s="74">
        <f>IF(RES_hh_tesh!E25=0,0,RES_hh_tesh!E25/RES_summary!E$19)</f>
        <v>9.7487618532946261</v>
      </c>
      <c r="F25" s="74">
        <f>IF(RES_hh_tesh!F25=0,0,RES_hh_tesh!F25/RES_summary!F$19)</f>
        <v>10.221361788549702</v>
      </c>
      <c r="G25" s="74">
        <f>IF(RES_hh_tesh!G25=0,0,RES_hh_tesh!G25/RES_summary!G$19)</f>
        <v>10.655000188072821</v>
      </c>
      <c r="H25" s="74">
        <f>IF(RES_hh_tesh!H25=0,0,RES_hh_tesh!H25/RES_summary!H$19)</f>
        <v>11.135066379612031</v>
      </c>
      <c r="I25" s="74">
        <f>IF(RES_hh_tesh!I25=0,0,RES_hh_tesh!I25/RES_summary!I$19)</f>
        <v>11.331150410120816</v>
      </c>
      <c r="J25" s="74">
        <f>IF(RES_hh_tesh!J25=0,0,RES_hh_tesh!J25/RES_summary!J$19)</f>
        <v>10.70536727722294</v>
      </c>
      <c r="K25" s="74">
        <f>IF(RES_hh_tesh!K25=0,0,RES_hh_tesh!K25/RES_summary!K$19)</f>
        <v>11.016197422413077</v>
      </c>
      <c r="L25" s="74">
        <f>IF(RES_hh_tesh!L25=0,0,RES_hh_tesh!L25/RES_summary!L$19)</f>
        <v>10.654935173841585</v>
      </c>
      <c r="M25" s="74">
        <f>IF(RES_hh_tesh!M25=0,0,RES_hh_tesh!M25/RES_summary!M$19)</f>
        <v>10.318606969194006</v>
      </c>
      <c r="N25" s="74">
        <f>IF(RES_hh_tesh!N25=0,0,RES_hh_tesh!N25/RES_summary!N$19)</f>
        <v>10.720123813106023</v>
      </c>
      <c r="O25" s="74">
        <f>IF(RES_hh_tesh!O25=0,0,RES_hh_tesh!O25/RES_summary!O$19)</f>
        <v>10.53389276957153</v>
      </c>
      <c r="P25" s="74">
        <f>IF(RES_hh_tesh!P25=0,0,RES_hh_tesh!P25/RES_summary!P$19)</f>
        <v>10.728691046056724</v>
      </c>
      <c r="Q25" s="74">
        <f>IF(RES_hh_tesh!Q25=0,0,RES_hh_tesh!Q25/RES_summary!Q$19)</f>
        <v>10.574533911927551</v>
      </c>
      <c r="R25" s="74">
        <f>IF(RES_hh_tesh!R25=0,0,RES_hh_tesh!R25/RES_summary!R$19)</f>
        <v>10.747473469987794</v>
      </c>
      <c r="S25" s="74">
        <f>IF(RES_hh_tesh!S25=0,0,RES_hh_tesh!S25/RES_summary!S$19)</f>
        <v>10.79300047156554</v>
      </c>
      <c r="T25" s="74">
        <f>IF(RES_hh_tesh!T25=0,0,RES_hh_tesh!T25/RES_summary!T$19)</f>
        <v>10.576688170507337</v>
      </c>
      <c r="U25" s="74">
        <f>IF(RES_hh_tesh!U25=0,0,RES_hh_tesh!U25/RES_summary!U$19)</f>
        <v>10.550078403408572</v>
      </c>
      <c r="V25" s="74">
        <f>IF(RES_hh_tesh!V25=0,0,RES_hh_tesh!V25/RES_summary!V$19)</f>
        <v>8.9113065779997296</v>
      </c>
      <c r="W25" s="74">
        <f>IF(RES_hh_tesh!W25=0,0,RES_hh_tesh!W25/RES_summary!W$19)</f>
        <v>8.143714608220602</v>
      </c>
      <c r="X25" s="74">
        <f>IF(RES_hh_tesh!X25=0,0,RES_hh_tesh!X25/RES_summary!X$19)</f>
        <v>6.4851047968361417</v>
      </c>
      <c r="Y25" s="74">
        <f>IF(RES_hh_tesh!Y25=0,0,RES_hh_tesh!Y25/RES_summary!Y$19)</f>
        <v>6.2570391061770803</v>
      </c>
      <c r="DA25" s="90" t="s">
        <v>595</v>
      </c>
    </row>
    <row r="26" spans="1:105" ht="12" customHeight="1" x14ac:dyDescent="0.25">
      <c r="A26" s="32" t="s">
        <v>52</v>
      </c>
      <c r="B26" s="77">
        <f>IF(RES_hh_tesh!B26=0,0,RES_hh_tesh!B26/RES_summary!B$19)</f>
        <v>5.8806601598161858</v>
      </c>
      <c r="C26" s="77">
        <f>IF(RES_hh_tesh!C26=0,0,RES_hh_tesh!C26/RES_summary!C$19)</f>
        <v>5.7000659771443889</v>
      </c>
      <c r="D26" s="77">
        <f>IF(RES_hh_tesh!D26=0,0,RES_hh_tesh!D26/RES_summary!D$19)</f>
        <v>5.6531523892558839</v>
      </c>
      <c r="E26" s="77">
        <f>IF(RES_hh_tesh!E26=0,0,RES_hh_tesh!E26/RES_summary!E$19)</f>
        <v>5.646000868787775</v>
      </c>
      <c r="F26" s="77">
        <f>IF(RES_hh_tesh!F26=0,0,RES_hh_tesh!F26/RES_summary!F$19)</f>
        <v>6.2103352963421417</v>
      </c>
      <c r="G26" s="77">
        <f>IF(RES_hh_tesh!G26=0,0,RES_hh_tesh!G26/RES_summary!G$19)</f>
        <v>6.3792699278799052</v>
      </c>
      <c r="H26" s="77">
        <f>IF(RES_hh_tesh!H26=0,0,RES_hh_tesh!H26/RES_summary!H$19)</f>
        <v>6.6100670608606551</v>
      </c>
      <c r="I26" s="77">
        <f>IF(RES_hh_tesh!I26=0,0,RES_hh_tesh!I26/RES_summary!I$19)</f>
        <v>6.4683596340438978</v>
      </c>
      <c r="J26" s="77">
        <f>IF(RES_hh_tesh!J26=0,0,RES_hh_tesh!J26/RES_summary!J$19)</f>
        <v>6.5812251103652857</v>
      </c>
      <c r="K26" s="77">
        <f>IF(RES_hh_tesh!K26=0,0,RES_hh_tesh!K26/RES_summary!K$19)</f>
        <v>6.7603326023884005</v>
      </c>
      <c r="L26" s="77">
        <f>IF(RES_hh_tesh!L26=0,0,RES_hh_tesh!L26/RES_summary!L$19)</f>
        <v>6.5838464330152737</v>
      </c>
      <c r="M26" s="77">
        <f>IF(RES_hh_tesh!M26=0,0,RES_hh_tesh!M26/RES_summary!M$19)</f>
        <v>6.6095902224572178</v>
      </c>
      <c r="N26" s="77">
        <f>IF(RES_hh_tesh!N26=0,0,RES_hh_tesh!N26/RES_summary!N$19)</f>
        <v>6.8491341137412105</v>
      </c>
      <c r="O26" s="77">
        <f>IF(RES_hh_tesh!O26=0,0,RES_hh_tesh!O26/RES_summary!O$19)</f>
        <v>7.6092469305074744</v>
      </c>
      <c r="P26" s="77">
        <f>IF(RES_hh_tesh!P26=0,0,RES_hh_tesh!P26/RES_summary!P$19)</f>
        <v>8.1047131452019165</v>
      </c>
      <c r="Q26" s="77">
        <f>IF(RES_hh_tesh!Q26=0,0,RES_hh_tesh!Q26/RES_summary!Q$19)</f>
        <v>7.7381500256914206</v>
      </c>
      <c r="R26" s="77">
        <f>IF(RES_hh_tesh!R26=0,0,RES_hh_tesh!R26/RES_summary!R$19)</f>
        <v>6.9597790919006854</v>
      </c>
      <c r="S26" s="77">
        <f>IF(RES_hh_tesh!S26=0,0,RES_hh_tesh!S26/RES_summary!S$19)</f>
        <v>6.7158440807595312</v>
      </c>
      <c r="T26" s="77">
        <f>IF(RES_hh_tesh!T26=0,0,RES_hh_tesh!T26/RES_summary!T$19)</f>
        <v>7.0987533620679972</v>
      </c>
      <c r="U26" s="77">
        <f>IF(RES_hh_tesh!U26=0,0,RES_hh_tesh!U26/RES_summary!U$19)</f>
        <v>7.0629507478656484</v>
      </c>
      <c r="V26" s="77">
        <f>IF(RES_hh_tesh!V26=0,0,RES_hh_tesh!V26/RES_summary!V$19)</f>
        <v>7.2903891142934869</v>
      </c>
      <c r="W26" s="77">
        <f>IF(RES_hh_tesh!W26=0,0,RES_hh_tesh!W26/RES_summary!W$19)</f>
        <v>7.0428381113208687</v>
      </c>
      <c r="X26" s="77">
        <f>IF(RES_hh_tesh!X26=0,0,RES_hh_tesh!X26/RES_summary!X$19)</f>
        <v>5.113047369769645</v>
      </c>
      <c r="Y26" s="77">
        <f>IF(RES_hh_tesh!Y26=0,0,RES_hh_tesh!Y26/RES_summary!Y$19)</f>
        <v>4.6291217662651469</v>
      </c>
      <c r="DA26" s="92" t="s">
        <v>596</v>
      </c>
    </row>
    <row r="27" spans="1:105" ht="12.95" customHeight="1" x14ac:dyDescent="0.25">
      <c r="A27" s="68" t="s">
        <v>54</v>
      </c>
      <c r="B27" s="69">
        <f>IF(RES_hh_tesh!B27=0,0,RES_hh_tesh!B27/RES_summary!B$19)</f>
        <v>1.8385693153983136</v>
      </c>
      <c r="C27" s="69">
        <f>IF(RES_hh_tesh!C27=0,0,RES_hh_tesh!C27/RES_summary!C$19)</f>
        <v>1.8447255400341722</v>
      </c>
      <c r="D27" s="69">
        <f>IF(RES_hh_tesh!D27=0,0,RES_hh_tesh!D27/RES_summary!D$19)</f>
        <v>1.8065142224191231</v>
      </c>
      <c r="E27" s="69">
        <f>IF(RES_hh_tesh!E27=0,0,RES_hh_tesh!E27/RES_summary!E$19)</f>
        <v>1.9404511467282077</v>
      </c>
      <c r="F27" s="69">
        <f>IF(RES_hh_tesh!F27=0,0,RES_hh_tesh!F27/RES_summary!F$19)</f>
        <v>1.989925814363098</v>
      </c>
      <c r="G27" s="69">
        <f>IF(RES_hh_tesh!G27=0,0,RES_hh_tesh!G27/RES_summary!G$19)</f>
        <v>2.0541602255369136</v>
      </c>
      <c r="H27" s="69">
        <f>IF(RES_hh_tesh!H27=0,0,RES_hh_tesh!H27/RES_summary!H$19)</f>
        <v>2.0176790554204422</v>
      </c>
      <c r="I27" s="69">
        <f>IF(RES_hh_tesh!I27=0,0,RES_hh_tesh!I27/RES_summary!I$19)</f>
        <v>1.9909393357894341</v>
      </c>
      <c r="J27" s="69">
        <f>IF(RES_hh_tesh!J27=0,0,RES_hh_tesh!J27/RES_summary!J$19)</f>
        <v>1.6872029702454594</v>
      </c>
      <c r="K27" s="69">
        <f>IF(RES_hh_tesh!K27=0,0,RES_hh_tesh!K27/RES_summary!K$19)</f>
        <v>1.7850357958591312</v>
      </c>
      <c r="L27" s="69">
        <f>IF(RES_hh_tesh!L27=0,0,RES_hh_tesh!L27/RES_summary!L$19)</f>
        <v>1.7805461827417073</v>
      </c>
      <c r="M27" s="69">
        <f>IF(RES_hh_tesh!M27=0,0,RES_hh_tesh!M27/RES_summary!M$19)</f>
        <v>1.6521490339421312</v>
      </c>
      <c r="N27" s="69">
        <f>IF(RES_hh_tesh!N27=0,0,RES_hh_tesh!N27/RES_summary!N$19)</f>
        <v>1.7376850309731811</v>
      </c>
      <c r="O27" s="69">
        <f>IF(RES_hh_tesh!O27=0,0,RES_hh_tesh!O27/RES_summary!O$19)</f>
        <v>1.7444456595322573</v>
      </c>
      <c r="P27" s="69">
        <f>IF(RES_hh_tesh!P27=0,0,RES_hh_tesh!P27/RES_summary!P$19)</f>
        <v>1.7678722194741383</v>
      </c>
      <c r="Q27" s="69">
        <f>IF(RES_hh_tesh!Q27=0,0,RES_hh_tesh!Q27/RES_summary!Q$19)</f>
        <v>1.8481375537134472</v>
      </c>
      <c r="R27" s="69">
        <f>IF(RES_hh_tesh!R27=0,0,RES_hh_tesh!R27/RES_summary!R$19)</f>
        <v>1.8720361274290167</v>
      </c>
      <c r="S27" s="69">
        <f>IF(RES_hh_tesh!S27=0,0,RES_hh_tesh!S27/RES_summary!S$19)</f>
        <v>1.8549357944582459</v>
      </c>
      <c r="T27" s="69">
        <f>IF(RES_hh_tesh!T27=0,0,RES_hh_tesh!T27/RES_summary!T$19)</f>
        <v>1.8289389518494268</v>
      </c>
      <c r="U27" s="69">
        <f>IF(RES_hh_tesh!U27=0,0,RES_hh_tesh!U27/RES_summary!U$19)</f>
        <v>1.7930407578953786</v>
      </c>
      <c r="V27" s="69">
        <f>IF(RES_hh_tesh!V27=0,0,RES_hh_tesh!V27/RES_summary!V$19)</f>
        <v>1.9027021369026969</v>
      </c>
      <c r="W27" s="69">
        <f>IF(RES_hh_tesh!W27=0,0,RES_hh_tesh!W27/RES_summary!W$19)</f>
        <v>1.8672084831446047</v>
      </c>
      <c r="X27" s="69">
        <f>IF(RES_hh_tesh!X27=0,0,RES_hh_tesh!X27/RES_summary!X$19)</f>
        <v>1.398385495073696</v>
      </c>
      <c r="Y27" s="69">
        <f>IF(RES_hh_tesh!Y27=0,0,RES_hh_tesh!Y27/RES_summary!Y$19)</f>
        <v>1.3823625045617363</v>
      </c>
      <c r="DA27" s="88" t="s">
        <v>306</v>
      </c>
    </row>
    <row r="28" spans="1:105" ht="12" customHeight="1" x14ac:dyDescent="0.25">
      <c r="A28" s="28" t="s">
        <v>51</v>
      </c>
      <c r="B28" s="72">
        <f>IF(RES_hh_tesh!B28=0,0,RES_hh_tesh!B28/RES_summary!B$19)</f>
        <v>0</v>
      </c>
      <c r="C28" s="72">
        <f>IF(RES_hh_tesh!C28=0,0,RES_hh_tesh!C28/RES_summary!C$19)</f>
        <v>0</v>
      </c>
      <c r="D28" s="72">
        <f>IF(RES_hh_tesh!D28=0,0,RES_hh_tesh!D28/RES_summary!D$19)</f>
        <v>0</v>
      </c>
      <c r="E28" s="72">
        <f>IF(RES_hh_tesh!E28=0,0,RES_hh_tesh!E28/RES_summary!E$19)</f>
        <v>0</v>
      </c>
      <c r="F28" s="72">
        <f>IF(RES_hh_tesh!F28=0,0,RES_hh_tesh!F28/RES_summary!F$19)</f>
        <v>0</v>
      </c>
      <c r="G28" s="72">
        <f>IF(RES_hh_tesh!G28=0,0,RES_hh_tesh!G28/RES_summary!G$19)</f>
        <v>0</v>
      </c>
      <c r="H28" s="72">
        <f>IF(RES_hh_tesh!H28=0,0,RES_hh_tesh!H28/RES_summary!H$19)</f>
        <v>0</v>
      </c>
      <c r="I28" s="72">
        <f>IF(RES_hh_tesh!I28=0,0,RES_hh_tesh!I28/RES_summary!I$19)</f>
        <v>0</v>
      </c>
      <c r="J28" s="72">
        <f>IF(RES_hh_tesh!J28=0,0,RES_hh_tesh!J28/RES_summary!J$19)</f>
        <v>0</v>
      </c>
      <c r="K28" s="72">
        <f>IF(RES_hh_tesh!K28=0,0,RES_hh_tesh!K28/RES_summary!K$19)</f>
        <v>0</v>
      </c>
      <c r="L28" s="72">
        <f>IF(RES_hh_tesh!L28=0,0,RES_hh_tesh!L28/RES_summary!L$19)</f>
        <v>0</v>
      </c>
      <c r="M28" s="72">
        <f>IF(RES_hh_tesh!M28=0,0,RES_hh_tesh!M28/RES_summary!M$19)</f>
        <v>0</v>
      </c>
      <c r="N28" s="72">
        <f>IF(RES_hh_tesh!N28=0,0,RES_hh_tesh!N28/RES_summary!N$19)</f>
        <v>0</v>
      </c>
      <c r="O28" s="72">
        <f>IF(RES_hh_tesh!O28=0,0,RES_hh_tesh!O28/RES_summary!O$19)</f>
        <v>0</v>
      </c>
      <c r="P28" s="72">
        <f>IF(RES_hh_tesh!P28=0,0,RES_hh_tesh!P28/RES_summary!P$19)</f>
        <v>0</v>
      </c>
      <c r="Q28" s="72">
        <f>IF(RES_hh_tesh!Q28=0,0,RES_hh_tesh!Q28/RES_summary!Q$19)</f>
        <v>0</v>
      </c>
      <c r="R28" s="72">
        <f>IF(RES_hh_tesh!R28=0,0,RES_hh_tesh!R28/RES_summary!R$19)</f>
        <v>0</v>
      </c>
      <c r="S28" s="72">
        <f>IF(RES_hh_tesh!S28=0,0,RES_hh_tesh!S28/RES_summary!S$19)</f>
        <v>0</v>
      </c>
      <c r="T28" s="72">
        <f>IF(RES_hh_tesh!T28=0,0,RES_hh_tesh!T28/RES_summary!T$19)</f>
        <v>0</v>
      </c>
      <c r="U28" s="72">
        <f>IF(RES_hh_tesh!U28=0,0,RES_hh_tesh!U28/RES_summary!U$19)</f>
        <v>0</v>
      </c>
      <c r="V28" s="72">
        <f>IF(RES_hh_tesh!V28=0,0,RES_hh_tesh!V28/RES_summary!V$19)</f>
        <v>0</v>
      </c>
      <c r="W28" s="72">
        <f>IF(RES_hh_tesh!W28=0,0,RES_hh_tesh!W28/RES_summary!W$19)</f>
        <v>0</v>
      </c>
      <c r="X28" s="72">
        <f>IF(RES_hh_tesh!X28=0,0,RES_hh_tesh!X28/RES_summary!X$19)</f>
        <v>0</v>
      </c>
      <c r="Y28" s="72">
        <f>IF(RES_hh_tesh!Y28=0,0,RES_hh_tesh!Y28/RES_summary!Y$19)</f>
        <v>0</v>
      </c>
      <c r="DA28" s="89" t="s">
        <v>597</v>
      </c>
    </row>
    <row r="29" spans="1:105" s="2" customFormat="1" ht="12" customHeight="1" x14ac:dyDescent="0.25">
      <c r="A29" s="28" t="s">
        <v>74</v>
      </c>
      <c r="B29" s="72">
        <f>IF(RES_hh_tesh!B29=0,0,RES_hh_tesh!B29/RES_summary!B$19)</f>
        <v>1.8554891938821561</v>
      </c>
      <c r="C29" s="72">
        <f>IF(RES_hh_tesh!C29=0,0,RES_hh_tesh!C29/RES_summary!C$19)</f>
        <v>1.7981443036031037</v>
      </c>
      <c r="D29" s="72">
        <f>IF(RES_hh_tesh!D29=0,0,RES_hh_tesh!D29/RES_summary!D$19)</f>
        <v>1.7885649315300611</v>
      </c>
      <c r="E29" s="72">
        <f>IF(RES_hh_tesh!E29=0,0,RES_hh_tesh!E29/RES_summary!E$19)</f>
        <v>1.9918151734714027</v>
      </c>
      <c r="F29" s="72">
        <f>IF(RES_hh_tesh!F29=0,0,RES_hh_tesh!F29/RES_summary!F$19)</f>
        <v>1.9826679094768105</v>
      </c>
      <c r="G29" s="72">
        <f>IF(RES_hh_tesh!G29=0,0,RES_hh_tesh!G29/RES_summary!G$19)</f>
        <v>1.9502739353521801</v>
      </c>
      <c r="H29" s="72">
        <f>IF(RES_hh_tesh!H29=0,0,RES_hh_tesh!H29/RES_summary!H$19)</f>
        <v>2.0299024626102438</v>
      </c>
      <c r="I29" s="72">
        <f>IF(RES_hh_tesh!I29=0,0,RES_hh_tesh!I29/RES_summary!I$19)</f>
        <v>1.9974944902642304</v>
      </c>
      <c r="J29" s="72">
        <f>IF(RES_hh_tesh!J29=0,0,RES_hh_tesh!J29/RES_summary!J$19)</f>
        <v>1.6937894506589308</v>
      </c>
      <c r="K29" s="72">
        <f>IF(RES_hh_tesh!K29=0,0,RES_hh_tesh!K29/RES_summary!K$19)</f>
        <v>1.8153410768337261</v>
      </c>
      <c r="L29" s="72">
        <f>IF(RES_hh_tesh!L29=0,0,RES_hh_tesh!L29/RES_summary!L$19)</f>
        <v>1.7359386242057748</v>
      </c>
      <c r="M29" s="72">
        <f>IF(RES_hh_tesh!M29=0,0,RES_hh_tesh!M29/RES_summary!M$19)</f>
        <v>1.7351752033574654</v>
      </c>
      <c r="N29" s="72">
        <f>IF(RES_hh_tesh!N29=0,0,RES_hh_tesh!N29/RES_summary!N$19)</f>
        <v>1.7499567663842266</v>
      </c>
      <c r="O29" s="72">
        <f>IF(RES_hh_tesh!O29=0,0,RES_hh_tesh!O29/RES_summary!O$19)</f>
        <v>1.7339992676426053</v>
      </c>
      <c r="P29" s="72">
        <f>IF(RES_hh_tesh!P29=0,0,RES_hh_tesh!P29/RES_summary!P$19)</f>
        <v>1.8896937421303508</v>
      </c>
      <c r="Q29" s="72">
        <f>IF(RES_hh_tesh!Q29=0,0,RES_hh_tesh!Q29/RES_summary!Q$19)</f>
        <v>1.817008637858142</v>
      </c>
      <c r="R29" s="72">
        <f>IF(RES_hh_tesh!R29=0,0,RES_hh_tesh!R29/RES_summary!R$19)</f>
        <v>1.942793063220615</v>
      </c>
      <c r="S29" s="72">
        <f>IF(RES_hh_tesh!S29=0,0,RES_hh_tesh!S29/RES_summary!S$19)</f>
        <v>1.9121831821252229</v>
      </c>
      <c r="T29" s="72">
        <f>IF(RES_hh_tesh!T29=0,0,RES_hh_tesh!T29/RES_summary!T$19)</f>
        <v>1.9019344248287173</v>
      </c>
      <c r="U29" s="72">
        <f>IF(RES_hh_tesh!U29=0,0,RES_hh_tesh!U29/RES_summary!U$19)</f>
        <v>1.9905723899620011</v>
      </c>
      <c r="V29" s="72">
        <f>IF(RES_hh_tesh!V29=0,0,RES_hh_tesh!V29/RES_summary!V$19)</f>
        <v>1.8414098618252071</v>
      </c>
      <c r="W29" s="72">
        <f>IF(RES_hh_tesh!W29=0,0,RES_hh_tesh!W29/RES_summary!W$19)</f>
        <v>1.7479614923040281</v>
      </c>
      <c r="X29" s="72">
        <f>IF(RES_hh_tesh!X29=0,0,RES_hh_tesh!X29/RES_summary!X$19)</f>
        <v>1.5889061344130264</v>
      </c>
      <c r="Y29" s="72">
        <f>IF(RES_hh_tesh!Y29=0,0,RES_hh_tesh!Y29/RES_summary!Y$19)</f>
        <v>1.4373131764031395</v>
      </c>
      <c r="DA29" s="89" t="s">
        <v>598</v>
      </c>
    </row>
    <row r="30" spans="1:105" ht="12" customHeight="1" x14ac:dyDescent="0.25">
      <c r="A30" s="28" t="s">
        <v>189</v>
      </c>
      <c r="B30" s="72">
        <f>IF(RES_hh_tesh!B30=0,0,RES_hh_tesh!B30/RES_summary!B$19)</f>
        <v>1.7994594470044634</v>
      </c>
      <c r="C30" s="72">
        <f>IF(RES_hh_tesh!C30=0,0,RES_hh_tesh!C30/RES_summary!C$19)</f>
        <v>1.8618299293454204</v>
      </c>
      <c r="D30" s="72">
        <f>IF(RES_hh_tesh!D30=0,0,RES_hh_tesh!D30/RES_summary!D$19)</f>
        <v>1.81109802540911</v>
      </c>
      <c r="E30" s="72">
        <f>IF(RES_hh_tesh!E30=0,0,RES_hh_tesh!E30/RES_summary!E$19)</f>
        <v>1.8850275805517205</v>
      </c>
      <c r="F30" s="72">
        <f>IF(RES_hh_tesh!F30=0,0,RES_hh_tesh!F30/RES_summary!F$19)</f>
        <v>2.0252923576147315</v>
      </c>
      <c r="G30" s="72">
        <f>IF(RES_hh_tesh!G30=0,0,RES_hh_tesh!G30/RES_summary!G$19)</f>
        <v>2.0359812455190927</v>
      </c>
      <c r="H30" s="72">
        <f>IF(RES_hh_tesh!H30=0,0,RES_hh_tesh!H30/RES_summary!H$19)</f>
        <v>2.0581165616941255</v>
      </c>
      <c r="I30" s="72">
        <f>IF(RES_hh_tesh!I30=0,0,RES_hh_tesh!I30/RES_summary!I$19)</f>
        <v>2.0575867286077121</v>
      </c>
      <c r="J30" s="72">
        <f>IF(RES_hh_tesh!J30=0,0,RES_hh_tesh!J30/RES_summary!J$19)</f>
        <v>1.6083862904956927</v>
      </c>
      <c r="K30" s="72">
        <f>IF(RES_hh_tesh!K30=0,0,RES_hh_tesh!K30/RES_summary!K$19)</f>
        <v>1.7908405092849422</v>
      </c>
      <c r="L30" s="72">
        <f>IF(RES_hh_tesh!L30=0,0,RES_hh_tesh!L30/RES_summary!L$19)</f>
        <v>1.8233964296895255</v>
      </c>
      <c r="M30" s="72">
        <f>IF(RES_hh_tesh!M30=0,0,RES_hh_tesh!M30/RES_summary!M$19)</f>
        <v>1.6495794611541335</v>
      </c>
      <c r="N30" s="72">
        <f>IF(RES_hh_tesh!N30=0,0,RES_hh_tesh!N30/RES_summary!N$19)</f>
        <v>1.7923842794875648</v>
      </c>
      <c r="O30" s="72">
        <f>IF(RES_hh_tesh!O30=0,0,RES_hh_tesh!O30/RES_summary!O$19)</f>
        <v>1.7874433471421782</v>
      </c>
      <c r="P30" s="72">
        <f>IF(RES_hh_tesh!P30=0,0,RES_hh_tesh!P30/RES_summary!P$19)</f>
        <v>1.7971648242620579</v>
      </c>
      <c r="Q30" s="72">
        <f>IF(RES_hh_tesh!Q30=0,0,RES_hh_tesh!Q30/RES_summary!Q$19)</f>
        <v>1.8412811504256785</v>
      </c>
      <c r="R30" s="72">
        <f>IF(RES_hh_tesh!R30=0,0,RES_hh_tesh!R30/RES_summary!R$19)</f>
        <v>1.9372170902183332</v>
      </c>
      <c r="S30" s="72">
        <f>IF(RES_hh_tesh!S30=0,0,RES_hh_tesh!S30/RES_summary!S$19)</f>
        <v>1.8568730310029564</v>
      </c>
      <c r="T30" s="72">
        <f>IF(RES_hh_tesh!T30=0,0,RES_hh_tesh!T30/RES_summary!T$19)</f>
        <v>1.7659287530646079</v>
      </c>
      <c r="U30" s="72">
        <f>IF(RES_hh_tesh!U30=0,0,RES_hh_tesh!U30/RES_summary!U$19)</f>
        <v>1.6571290563981476</v>
      </c>
      <c r="V30" s="72">
        <f>IF(RES_hh_tesh!V30=0,0,RES_hh_tesh!V30/RES_summary!V$19)</f>
        <v>1.8149272771633911</v>
      </c>
      <c r="W30" s="72">
        <f>IF(RES_hh_tesh!W30=0,0,RES_hh_tesh!W30/RES_summary!W$19)</f>
        <v>1.8122304762655346</v>
      </c>
      <c r="X30" s="72">
        <f>IF(RES_hh_tesh!X30=0,0,RES_hh_tesh!X30/RES_summary!X$19)</f>
        <v>1.4689372058597931</v>
      </c>
      <c r="Y30" s="72">
        <f>IF(RES_hh_tesh!Y30=0,0,RES_hh_tesh!Y30/RES_summary!Y$19)</f>
        <v>1.3542315622611443</v>
      </c>
      <c r="DA30" s="89" t="s">
        <v>599</v>
      </c>
    </row>
    <row r="31" spans="1:105" ht="12" customHeight="1" x14ac:dyDescent="0.25">
      <c r="A31" s="28" t="s">
        <v>202</v>
      </c>
      <c r="B31" s="72">
        <f>IF(RES_hh_tesh!B31=0,0,RES_hh_tesh!B31/RES_summary!B$19)</f>
        <v>0</v>
      </c>
      <c r="C31" s="72">
        <f>IF(RES_hh_tesh!C31=0,0,RES_hh_tesh!C31/RES_summary!C$19)</f>
        <v>0</v>
      </c>
      <c r="D31" s="72">
        <f>IF(RES_hh_tesh!D31=0,0,RES_hh_tesh!D31/RES_summary!D$19)</f>
        <v>0</v>
      </c>
      <c r="E31" s="72">
        <f>IF(RES_hh_tesh!E31=0,0,RES_hh_tesh!E31/RES_summary!E$19)</f>
        <v>0</v>
      </c>
      <c r="F31" s="72">
        <f>IF(RES_hh_tesh!F31=0,0,RES_hh_tesh!F31/RES_summary!F$19)</f>
        <v>0</v>
      </c>
      <c r="G31" s="72">
        <f>IF(RES_hh_tesh!G31=0,0,RES_hh_tesh!G31/RES_summary!G$19)</f>
        <v>0</v>
      </c>
      <c r="H31" s="72">
        <f>IF(RES_hh_tesh!H31=0,0,RES_hh_tesh!H31/RES_summary!H$19)</f>
        <v>0</v>
      </c>
      <c r="I31" s="72">
        <f>IF(RES_hh_tesh!I31=0,0,RES_hh_tesh!I31/RES_summary!I$19)</f>
        <v>0</v>
      </c>
      <c r="J31" s="72">
        <f>IF(RES_hh_tesh!J31=0,0,RES_hh_tesh!J31/RES_summary!J$19)</f>
        <v>0</v>
      </c>
      <c r="K31" s="72">
        <f>IF(RES_hh_tesh!K31=0,0,RES_hh_tesh!K31/RES_summary!K$19)</f>
        <v>0</v>
      </c>
      <c r="L31" s="72">
        <f>IF(RES_hh_tesh!L31=0,0,RES_hh_tesh!L31/RES_summary!L$19)</f>
        <v>0</v>
      </c>
      <c r="M31" s="72">
        <f>IF(RES_hh_tesh!M31=0,0,RES_hh_tesh!M31/RES_summary!M$19)</f>
        <v>0</v>
      </c>
      <c r="N31" s="72">
        <f>IF(RES_hh_tesh!N31=0,0,RES_hh_tesh!N31/RES_summary!N$19)</f>
        <v>0</v>
      </c>
      <c r="O31" s="72">
        <f>IF(RES_hh_tesh!O31=0,0,RES_hh_tesh!O31/RES_summary!O$19)</f>
        <v>0</v>
      </c>
      <c r="P31" s="72">
        <f>IF(RES_hh_tesh!P31=0,0,RES_hh_tesh!P31/RES_summary!P$19)</f>
        <v>0</v>
      </c>
      <c r="Q31" s="72">
        <f>IF(RES_hh_tesh!Q31=0,0,RES_hh_tesh!Q31/RES_summary!Q$19)</f>
        <v>0</v>
      </c>
      <c r="R31" s="72">
        <f>IF(RES_hh_tesh!R31=0,0,RES_hh_tesh!R31/RES_summary!R$19)</f>
        <v>0</v>
      </c>
      <c r="S31" s="72">
        <f>IF(RES_hh_tesh!S31=0,0,RES_hh_tesh!S31/RES_summary!S$19)</f>
        <v>0</v>
      </c>
      <c r="T31" s="72">
        <f>IF(RES_hh_tesh!T31=0,0,RES_hh_tesh!T31/RES_summary!T$19)</f>
        <v>0</v>
      </c>
      <c r="U31" s="72">
        <f>IF(RES_hh_tesh!U31=0,0,RES_hh_tesh!U31/RES_summary!U$19)</f>
        <v>0</v>
      </c>
      <c r="V31" s="72">
        <f>IF(RES_hh_tesh!V31=0,0,RES_hh_tesh!V31/RES_summary!V$19)</f>
        <v>0</v>
      </c>
      <c r="W31" s="72">
        <f>IF(RES_hh_tesh!W31=0,0,RES_hh_tesh!W31/RES_summary!W$19)</f>
        <v>0</v>
      </c>
      <c r="X31" s="72">
        <f>IF(RES_hh_tesh!X31=0,0,RES_hh_tesh!X31/RES_summary!X$19)</f>
        <v>0</v>
      </c>
      <c r="Y31" s="72">
        <f>IF(RES_hh_tesh!Y31=0,0,RES_hh_tesh!Y31/RES_summary!Y$19)</f>
        <v>0</v>
      </c>
      <c r="DA31" s="89" t="s">
        <v>600</v>
      </c>
    </row>
    <row r="32" spans="1:105" ht="12" customHeight="1" x14ac:dyDescent="0.25">
      <c r="A32" s="32" t="s">
        <v>53</v>
      </c>
      <c r="B32" s="77">
        <f>IF(RES_hh_tesh!B32=0,0,RES_hh_tesh!B32/RES_summary!B$19)</f>
        <v>1.8507060213904387</v>
      </c>
      <c r="C32" s="77">
        <f>IF(RES_hh_tesh!C32=0,0,RES_hh_tesh!C32/RES_summary!C$19)</f>
        <v>1.8403981191629704</v>
      </c>
      <c r="D32" s="77">
        <f>IF(RES_hh_tesh!D32=0,0,RES_hh_tesh!D32/RES_summary!D$19)</f>
        <v>1.8055011438641866</v>
      </c>
      <c r="E32" s="77">
        <f>IF(RES_hh_tesh!E32=0,0,RES_hh_tesh!E32/RES_summary!E$19)</f>
        <v>1.958556135676828</v>
      </c>
      <c r="F32" s="77">
        <f>IF(RES_hh_tesh!F32=0,0,RES_hh_tesh!F32/RES_summary!F$19)</f>
        <v>1.9767493857480201</v>
      </c>
      <c r="G32" s="77">
        <f>IF(RES_hh_tesh!G32=0,0,RES_hh_tesh!G32/RES_summary!G$19)</f>
        <v>2.065257773935965</v>
      </c>
      <c r="H32" s="77">
        <f>IF(RES_hh_tesh!H32=0,0,RES_hh_tesh!H32/RES_summary!H$19)</f>
        <v>2.0004311164645632</v>
      </c>
      <c r="I32" s="77">
        <f>IF(RES_hh_tesh!I32=0,0,RES_hh_tesh!I32/RES_summary!I$19)</f>
        <v>1.9627419006435771</v>
      </c>
      <c r="J32" s="77">
        <f>IF(RES_hh_tesh!J32=0,0,RES_hh_tesh!J32/RES_summary!J$19)</f>
        <v>1.7192704498739724</v>
      </c>
      <c r="K32" s="77">
        <f>IF(RES_hh_tesh!K32=0,0,RES_hh_tesh!K32/RES_summary!K$19)</f>
        <v>1.781109406169564</v>
      </c>
      <c r="L32" s="77">
        <f>IF(RES_hh_tesh!L32=0,0,RES_hh_tesh!L32/RES_summary!L$19)</f>
        <v>1.7649550644925072</v>
      </c>
      <c r="M32" s="77">
        <f>IF(RES_hh_tesh!M32=0,0,RES_hh_tesh!M32/RES_summary!M$19)</f>
        <v>1.6487592133825639</v>
      </c>
      <c r="N32" s="77">
        <f>IF(RES_hh_tesh!N32=0,0,RES_hh_tesh!N32/RES_summary!N$19)</f>
        <v>1.714229269143821</v>
      </c>
      <c r="O32" s="77">
        <f>IF(RES_hh_tesh!O32=0,0,RES_hh_tesh!O32/RES_summary!O$19)</f>
        <v>1.727373041875188</v>
      </c>
      <c r="P32" s="77">
        <f>IF(RES_hh_tesh!P32=0,0,RES_hh_tesh!P32/RES_summary!P$19)</f>
        <v>1.7489644809788674</v>
      </c>
      <c r="Q32" s="77">
        <f>IF(RES_hh_tesh!Q32=0,0,RES_hh_tesh!Q32/RES_summary!Q$19)</f>
        <v>1.8526301146405419</v>
      </c>
      <c r="R32" s="77">
        <f>IF(RES_hh_tesh!R32=0,0,RES_hh_tesh!R32/RES_summary!R$19)</f>
        <v>1.8419565941934943</v>
      </c>
      <c r="S32" s="77">
        <f>IF(RES_hh_tesh!S32=0,0,RES_hh_tesh!S32/RES_summary!S$19)</f>
        <v>1.8510884344323137</v>
      </c>
      <c r="T32" s="77">
        <f>IF(RES_hh_tesh!T32=0,0,RES_hh_tesh!T32/RES_summary!T$19)</f>
        <v>1.847787875059665</v>
      </c>
      <c r="U32" s="77">
        <f>IF(RES_hh_tesh!U32=0,0,RES_hh_tesh!U32/RES_summary!U$19)</f>
        <v>1.8298288670655523</v>
      </c>
      <c r="V32" s="77">
        <f>IF(RES_hh_tesh!V32=0,0,RES_hh_tesh!V32/RES_summary!V$19)</f>
        <v>1.9351832531273092</v>
      </c>
      <c r="W32" s="77">
        <f>IF(RES_hh_tesh!W32=0,0,RES_hh_tesh!W32/RES_summary!W$19)</f>
        <v>1.8912152025678983</v>
      </c>
      <c r="X32" s="77">
        <f>IF(RES_hh_tesh!X32=0,0,RES_hh_tesh!X32/RES_summary!X$19)</f>
        <v>1.3633542106606622</v>
      </c>
      <c r="Y32" s="77">
        <f>IF(RES_hh_tesh!Y32=0,0,RES_hh_tesh!Y32/RES_summary!Y$19)</f>
        <v>1.3895895728403487</v>
      </c>
      <c r="DA32" s="92" t="s">
        <v>601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602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>
        <f>IF(RES_hh_emih!B3=0,0,RES_hh_emih!B3/RES_summary!B$19)</f>
        <v>37.531194615717432</v>
      </c>
      <c r="C3" s="65">
        <f>IF(RES_hh_emih!C3=0,0,RES_hh_emih!C3/RES_summary!C$19)</f>
        <v>38.736391389070882</v>
      </c>
      <c r="D3" s="65">
        <f>IF(RES_hh_emih!D3=0,0,RES_hh_emih!D3/RES_summary!D$19)</f>
        <v>34.950302763229935</v>
      </c>
      <c r="E3" s="65">
        <f>IF(RES_hh_emih!E3=0,0,RES_hh_emih!E3/RES_summary!E$19)</f>
        <v>37.043502707074218</v>
      </c>
      <c r="F3" s="65">
        <f>IF(RES_hh_emih!F3=0,0,RES_hh_emih!F3/RES_summary!F$19)</f>
        <v>36.435969517570065</v>
      </c>
      <c r="G3" s="65">
        <f>IF(RES_hh_emih!G3=0,0,RES_hh_emih!G3/RES_summary!G$19)</f>
        <v>35.746272620142719</v>
      </c>
      <c r="H3" s="65">
        <f>IF(RES_hh_emih!H3=0,0,RES_hh_emih!H3/RES_summary!H$19)</f>
        <v>33.066319953362857</v>
      </c>
      <c r="I3" s="65">
        <f>IF(RES_hh_emih!I3=0,0,RES_hh_emih!I3/RES_summary!I$19)</f>
        <v>28.733395161955432</v>
      </c>
      <c r="J3" s="65">
        <f>IF(RES_hh_emih!J3=0,0,RES_hh_emih!J3/RES_summary!J$19)</f>
        <v>33.44649991609446</v>
      </c>
      <c r="K3" s="65">
        <f>IF(RES_hh_emih!K3=0,0,RES_hh_emih!K3/RES_summary!K$19)</f>
        <v>30.783190738557774</v>
      </c>
      <c r="L3" s="65">
        <f>IF(RES_hh_emih!L3=0,0,RES_hh_emih!L3/RES_summary!L$19)</f>
        <v>33.139043577194506</v>
      </c>
      <c r="M3" s="65">
        <f>IF(RES_hh_emih!M3=0,0,RES_hh_emih!M3/RES_summary!M$19)</f>
        <v>26.55699822517742</v>
      </c>
      <c r="N3" s="65">
        <f>IF(RES_hh_emih!N3=0,0,RES_hh_emih!N3/RES_summary!N$19)</f>
        <v>27.746099272242368</v>
      </c>
      <c r="O3" s="65">
        <f>IF(RES_hh_emih!O3=0,0,RES_hh_emih!O3/RES_summary!O$19)</f>
        <v>30.00539196697309</v>
      </c>
      <c r="P3" s="65">
        <f>IF(RES_hh_emih!P3=0,0,RES_hh_emih!P3/RES_summary!P$19)</f>
        <v>23.790109877384136</v>
      </c>
      <c r="Q3" s="65">
        <f>IF(RES_hh_emih!Q3=0,0,RES_hh_emih!Q3/RES_summary!Q$19)</f>
        <v>26.821085500555451</v>
      </c>
      <c r="R3" s="65">
        <f>IF(RES_hh_emih!R3=0,0,RES_hh_emih!R3/RES_summary!R$19)</f>
        <v>26.288178189639382</v>
      </c>
      <c r="S3" s="65">
        <f>IF(RES_hh_emih!S3=0,0,RES_hh_emih!S3/RES_summary!S$19)</f>
        <v>25.919567992148657</v>
      </c>
      <c r="T3" s="65">
        <f>IF(RES_hh_emih!T3=0,0,RES_hh_emih!T3/RES_summary!T$19)</f>
        <v>25.373210193686123</v>
      </c>
      <c r="U3" s="65">
        <f>IF(RES_hh_emih!U3=0,0,RES_hh_emih!U3/RES_summary!U$19)</f>
        <v>22.537219310598633</v>
      </c>
      <c r="V3" s="65">
        <f>IF(RES_hh_emih!V3=0,0,RES_hh_emih!V3/RES_summary!V$19)</f>
        <v>23.02426161701775</v>
      </c>
      <c r="W3" s="65">
        <f>IF(RES_hh_emih!W3=0,0,RES_hh_emih!W3/RES_summary!W$19)</f>
        <v>24.312349621444945</v>
      </c>
      <c r="X3" s="65">
        <f>IF(RES_hh_emih!X3=0,0,RES_hh_emih!X3/RES_summary!X$19)</f>
        <v>19.92303375913529</v>
      </c>
      <c r="Y3" s="65">
        <f>IF(RES_hh_emih!Y3=0,0,RES_hh_emih!Y3/RES_summary!Y$19)</f>
        <v>19.245443331920736</v>
      </c>
      <c r="DA3" s="87" t="s">
        <v>308</v>
      </c>
    </row>
    <row r="4" spans="1:105" ht="12.95" customHeight="1" x14ac:dyDescent="0.25">
      <c r="A4" s="68" t="s">
        <v>57</v>
      </c>
      <c r="B4" s="69">
        <f>IF(RES_hh_emih!B4=0,0,RES_hh_emih!B4/RES_summary!B$19)</f>
        <v>35.614263298523227</v>
      </c>
      <c r="C4" s="69">
        <f>IF(RES_hh_emih!C4=0,0,RES_hh_emih!C4/RES_summary!C$19)</f>
        <v>36.817994718668288</v>
      </c>
      <c r="D4" s="69">
        <f>IF(RES_hh_emih!D4=0,0,RES_hh_emih!D4/RES_summary!D$19)</f>
        <v>33.053494764275619</v>
      </c>
      <c r="E4" s="69">
        <f>IF(RES_hh_emih!E4=0,0,RES_hh_emih!E4/RES_summary!E$19)</f>
        <v>35.09640890037732</v>
      </c>
      <c r="F4" s="69">
        <f>IF(RES_hh_emih!F4=0,0,RES_hh_emih!F4/RES_summary!F$19)</f>
        <v>34.091055254096901</v>
      </c>
      <c r="G4" s="69">
        <f>IF(RES_hh_emih!G4=0,0,RES_hh_emih!G4/RES_summary!G$19)</f>
        <v>33.298891599962211</v>
      </c>
      <c r="H4" s="69">
        <f>IF(RES_hh_emih!H4=0,0,RES_hh_emih!H4/RES_summary!H$19)</f>
        <v>30.486392026597958</v>
      </c>
      <c r="I4" s="69">
        <f>IF(RES_hh_emih!I4=0,0,RES_hh_emih!I4/RES_summary!I$19)</f>
        <v>26.233729317973125</v>
      </c>
      <c r="J4" s="69">
        <f>IF(RES_hh_emih!J4=0,0,RES_hh_emih!J4/RES_summary!J$19)</f>
        <v>30.713590441118754</v>
      </c>
      <c r="K4" s="69">
        <f>IF(RES_hh_emih!K4=0,0,RES_hh_emih!K4/RES_summary!K$19)</f>
        <v>27.957894476689333</v>
      </c>
      <c r="L4" s="69">
        <f>IF(RES_hh_emih!L4=0,0,RES_hh_emih!L4/RES_summary!L$19)</f>
        <v>30.36453976871168</v>
      </c>
      <c r="M4" s="69">
        <f>IF(RES_hh_emih!M4=0,0,RES_hh_emih!M4/RES_summary!M$19)</f>
        <v>23.894172429714608</v>
      </c>
      <c r="N4" s="69">
        <f>IF(RES_hh_emih!N4=0,0,RES_hh_emih!N4/RES_summary!N$19)</f>
        <v>24.978052039471748</v>
      </c>
      <c r="O4" s="69">
        <f>IF(RES_hh_emih!O4=0,0,RES_hh_emih!O4/RES_summary!O$19)</f>
        <v>27.300447982927384</v>
      </c>
      <c r="P4" s="69">
        <f>IF(RES_hh_emih!P4=0,0,RES_hh_emih!P4/RES_summary!P$19)</f>
        <v>21.002870887313154</v>
      </c>
      <c r="Q4" s="69">
        <f>IF(RES_hh_emih!Q4=0,0,RES_hh_emih!Q4/RES_summary!Q$19)</f>
        <v>24.085104641044744</v>
      </c>
      <c r="R4" s="69">
        <f>IF(RES_hh_emih!R4=0,0,RES_hh_emih!R4/RES_summary!R$19)</f>
        <v>23.520490580088673</v>
      </c>
      <c r="S4" s="69">
        <f>IF(RES_hh_emih!S4=0,0,RES_hh_emih!S4/RES_summary!S$19)</f>
        <v>23.259788579044301</v>
      </c>
      <c r="T4" s="69">
        <f>IF(RES_hh_emih!T4=0,0,RES_hh_emih!T4/RES_summary!T$19)</f>
        <v>22.775250107141225</v>
      </c>
      <c r="U4" s="69">
        <f>IF(RES_hh_emih!U4=0,0,RES_hh_emih!U4/RES_summary!U$19)</f>
        <v>19.910130147784404</v>
      </c>
      <c r="V4" s="69">
        <f>IF(RES_hh_emih!V4=0,0,RES_hh_emih!V4/RES_summary!V$19)</f>
        <v>20.810254344939963</v>
      </c>
      <c r="W4" s="69">
        <f>IF(RES_hh_emih!W4=0,0,RES_hh_emih!W4/RES_summary!W$19)</f>
        <v>22.069379386495505</v>
      </c>
      <c r="X4" s="69">
        <f>IF(RES_hh_emih!X4=0,0,RES_hh_emih!X4/RES_summary!X$19)</f>
        <v>18.17939068652317</v>
      </c>
      <c r="Y4" s="69">
        <f>IF(RES_hh_emih!Y4=0,0,RES_hh_emih!Y4/RES_summary!Y$19)</f>
        <v>17.619905999843848</v>
      </c>
      <c r="DA4" s="88" t="s">
        <v>309</v>
      </c>
    </row>
    <row r="5" spans="1:105" ht="12" customHeight="1" x14ac:dyDescent="0.25">
      <c r="A5" s="28" t="s">
        <v>51</v>
      </c>
      <c r="B5" s="72">
        <f>IF(RES_hh_emih!B5=0,0,RES_hh_emih!B5/RES_summary!B$19)</f>
        <v>45.381053616994592</v>
      </c>
      <c r="C5" s="72">
        <f>IF(RES_hh_emih!C5=0,0,RES_hh_emih!C5/RES_summary!C$19)</f>
        <v>50.135672836137921</v>
      </c>
      <c r="D5" s="72">
        <f>IF(RES_hh_emih!D5=0,0,RES_hh_emih!D5/RES_summary!D$19)</f>
        <v>50.673562185076527</v>
      </c>
      <c r="E5" s="72">
        <f>IF(RES_hh_emih!E5=0,0,RES_hh_emih!E5/RES_summary!E$19)</f>
        <v>41.593306572574562</v>
      </c>
      <c r="F5" s="72">
        <f>IF(RES_hh_emih!F5=0,0,RES_hh_emih!F5/RES_summary!F$19)</f>
        <v>48.859207900672935</v>
      </c>
      <c r="G5" s="72">
        <f>IF(RES_hh_emih!G5=0,0,RES_hh_emih!G5/RES_summary!G$19)</f>
        <v>41.958689725363627</v>
      </c>
      <c r="H5" s="72">
        <f>IF(RES_hh_emih!H5=0,0,RES_hh_emih!H5/RES_summary!H$19)</f>
        <v>41.748568523721566</v>
      </c>
      <c r="I5" s="72">
        <f>IF(RES_hh_emih!I5=0,0,RES_hh_emih!I5/RES_summary!I$19)</f>
        <v>31.884880579077251</v>
      </c>
      <c r="J5" s="72">
        <f>IF(RES_hh_emih!J5=0,0,RES_hh_emih!J5/RES_summary!J$19)</f>
        <v>41.895689579633327</v>
      </c>
      <c r="K5" s="72">
        <f>IF(RES_hh_emih!K5=0,0,RES_hh_emih!K5/RES_summary!K$19)</f>
        <v>67.974797046607307</v>
      </c>
      <c r="L5" s="72">
        <f>IF(RES_hh_emih!L5=0,0,RES_hh_emih!L5/RES_summary!L$19)</f>
        <v>39.686881548245779</v>
      </c>
      <c r="M5" s="72">
        <f>IF(RES_hh_emih!M5=0,0,RES_hh_emih!M5/RES_summary!M$19)</f>
        <v>34.793709181139782</v>
      </c>
      <c r="N5" s="72">
        <f>IF(RES_hh_emih!N5=0,0,RES_hh_emih!N5/RES_summary!N$19)</f>
        <v>37.42360499642021</v>
      </c>
      <c r="O5" s="72">
        <f>IF(RES_hh_emih!O5=0,0,RES_hh_emih!O5/RES_summary!O$19)</f>
        <v>47.227217034635089</v>
      </c>
      <c r="P5" s="72">
        <f>IF(RES_hh_emih!P5=0,0,RES_hh_emih!P5/RES_summary!P$19)</f>
        <v>33.493273616438671</v>
      </c>
      <c r="Q5" s="72">
        <f>IF(RES_hh_emih!Q5=0,0,RES_hh_emih!Q5/RES_summary!Q$19)</f>
        <v>36.568827410733938</v>
      </c>
      <c r="R5" s="72">
        <f>IF(RES_hh_emih!R5=0,0,RES_hh_emih!R5/RES_summary!R$19)</f>
        <v>38.990787748990861</v>
      </c>
      <c r="S5" s="72">
        <f>IF(RES_hh_emih!S5=0,0,RES_hh_emih!S5/RES_summary!S$19)</f>
        <v>41.572463615104262</v>
      </c>
      <c r="T5" s="72">
        <f>IF(RES_hh_emih!T5=0,0,RES_hh_emih!T5/RES_summary!T$19)</f>
        <v>40.16667785081988</v>
      </c>
      <c r="U5" s="72">
        <f>IF(RES_hh_emih!U5=0,0,RES_hh_emih!U5/RES_summary!U$19)</f>
        <v>35.776990765526541</v>
      </c>
      <c r="V5" s="72">
        <f>IF(RES_hh_emih!V5=0,0,RES_hh_emih!V5/RES_summary!V$19)</f>
        <v>35.612273717046321</v>
      </c>
      <c r="W5" s="72">
        <f>IF(RES_hh_emih!W5=0,0,RES_hh_emih!W5/RES_summary!W$19)</f>
        <v>51.63955603066632</v>
      </c>
      <c r="X5" s="72">
        <f>IF(RES_hh_emih!X5=0,0,RES_hh_emih!X5/RES_summary!X$19)</f>
        <v>38.593789674581629</v>
      </c>
      <c r="Y5" s="72">
        <f>IF(RES_hh_emih!Y5=0,0,RES_hh_emih!Y5/RES_summary!Y$19)</f>
        <v>31.360075448632223</v>
      </c>
      <c r="DA5" s="89" t="s">
        <v>603</v>
      </c>
    </row>
    <row r="6" spans="1:105" ht="12" customHeight="1" x14ac:dyDescent="0.25">
      <c r="A6" s="28" t="s">
        <v>74</v>
      </c>
      <c r="B6" s="72">
        <f>IF(RES_hh_emih!B6=0,0,RES_hh_emih!B6/RES_summary!B$19)</f>
        <v>39.231075760091336</v>
      </c>
      <c r="C6" s="72">
        <f>IF(RES_hh_emih!C6=0,0,RES_hh_emih!C6/RES_summary!C$19)</f>
        <v>40.174088663426652</v>
      </c>
      <c r="D6" s="72">
        <f>IF(RES_hh_emih!D6=0,0,RES_hh_emih!D6/RES_summary!D$19)</f>
        <v>48.293878387119648</v>
      </c>
      <c r="E6" s="72">
        <f>IF(RES_hh_emih!E6=0,0,RES_hh_emih!E6/RES_summary!E$19)</f>
        <v>29.587167288299053</v>
      </c>
      <c r="F6" s="72">
        <f>IF(RES_hh_emih!F6=0,0,RES_hh_emih!F6/RES_summary!F$19)</f>
        <v>28.753357830300956</v>
      </c>
      <c r="G6" s="72">
        <f>IF(RES_hh_emih!G6=0,0,RES_hh_emih!G6/RES_summary!G$19)</f>
        <v>37.20046402330734</v>
      </c>
      <c r="H6" s="72">
        <f>IF(RES_hh_emih!H6=0,0,RES_hh_emih!H6/RES_summary!H$19)</f>
        <v>32.937987217465128</v>
      </c>
      <c r="I6" s="72">
        <f>IF(RES_hh_emih!I6=0,0,RES_hh_emih!I6/RES_summary!I$19)</f>
        <v>29.006468094488771</v>
      </c>
      <c r="J6" s="72">
        <f>IF(RES_hh_emih!J6=0,0,RES_hh_emih!J6/RES_summary!J$19)</f>
        <v>30.94227485996274</v>
      </c>
      <c r="K6" s="72">
        <f>IF(RES_hh_emih!K6=0,0,RES_hh_emih!K6/RES_summary!K$19)</f>
        <v>30.598540946272092</v>
      </c>
      <c r="L6" s="72">
        <f>IF(RES_hh_emih!L6=0,0,RES_hh_emih!L6/RES_summary!L$19)</f>
        <v>35.286536015725979</v>
      </c>
      <c r="M6" s="72">
        <f>IF(RES_hh_emih!M6=0,0,RES_hh_emih!M6/RES_summary!M$19)</f>
        <v>27.366568847512735</v>
      </c>
      <c r="N6" s="72">
        <f>IF(RES_hh_emih!N6=0,0,RES_hh_emih!N6/RES_summary!N$19)</f>
        <v>28.703938859576777</v>
      </c>
      <c r="O6" s="72">
        <f>IF(RES_hh_emih!O6=0,0,RES_hh_emih!O6/RES_summary!O$19)</f>
        <v>31.638451176403024</v>
      </c>
      <c r="P6" s="72">
        <f>IF(RES_hh_emih!P6=0,0,RES_hh_emih!P6/RES_summary!P$19)</f>
        <v>25.276383891735449</v>
      </c>
      <c r="Q6" s="72">
        <f>IF(RES_hh_emih!Q6=0,0,RES_hh_emih!Q6/RES_summary!Q$19)</f>
        <v>26.373960415187689</v>
      </c>
      <c r="R6" s="72">
        <f>IF(RES_hh_emih!R6=0,0,RES_hh_emih!R6/RES_summary!R$19)</f>
        <v>27.528226957678839</v>
      </c>
      <c r="S6" s="72">
        <f>IF(RES_hh_emih!S6=0,0,RES_hh_emih!S6/RES_summary!S$19)</f>
        <v>27.758817796063671</v>
      </c>
      <c r="T6" s="72">
        <f>IF(RES_hh_emih!T6=0,0,RES_hh_emih!T6/RES_summary!T$19)</f>
        <v>26.619769113657725</v>
      </c>
      <c r="U6" s="72">
        <f>IF(RES_hh_emih!U6=0,0,RES_hh_emih!U6/RES_summary!U$19)</f>
        <v>24.132185300797424</v>
      </c>
      <c r="V6" s="72">
        <f>IF(RES_hh_emih!V6=0,0,RES_hh_emih!V6/RES_summary!V$19)</f>
        <v>26.331801552848205</v>
      </c>
      <c r="W6" s="72">
        <f>IF(RES_hh_emih!W6=0,0,RES_hh_emih!W6/RES_summary!W$19)</f>
        <v>27.878696408497138</v>
      </c>
      <c r="X6" s="72">
        <f>IF(RES_hh_emih!X6=0,0,RES_hh_emih!X6/RES_summary!X$19)</f>
        <v>22.842744480068582</v>
      </c>
      <c r="Y6" s="72">
        <f>IF(RES_hh_emih!Y6=0,0,RES_hh_emih!Y6/RES_summary!Y$19)</f>
        <v>22.337652137382076</v>
      </c>
      <c r="DA6" s="89" t="s">
        <v>604</v>
      </c>
    </row>
    <row r="7" spans="1:105" ht="12" customHeight="1" x14ac:dyDescent="0.25">
      <c r="A7" s="28" t="s">
        <v>200</v>
      </c>
      <c r="B7" s="72">
        <f>IF(RES_hh_emih!B7=0,0,RES_hh_emih!B7/RES_summary!B$19)</f>
        <v>48.766137401592466</v>
      </c>
      <c r="C7" s="72">
        <f>IF(RES_hh_emih!C7=0,0,RES_hh_emih!C7/RES_summary!C$19)</f>
        <v>50.383015774225832</v>
      </c>
      <c r="D7" s="72">
        <f>IF(RES_hh_emih!D7=0,0,RES_hh_emih!D7/RES_summary!D$19)</f>
        <v>44.102855617954582</v>
      </c>
      <c r="E7" s="72">
        <f>IF(RES_hh_emih!E7=0,0,RES_hh_emih!E7/RES_summary!E$19)</f>
        <v>48.140163646469702</v>
      </c>
      <c r="F7" s="72">
        <f>IF(RES_hh_emih!F7=0,0,RES_hh_emih!F7/RES_summary!F$19)</f>
        <v>44.948343152857952</v>
      </c>
      <c r="G7" s="72">
        <f>IF(RES_hh_emih!G7=0,0,RES_hh_emih!G7/RES_summary!G$19)</f>
        <v>44.105284818284666</v>
      </c>
      <c r="H7" s="72">
        <f>IF(RES_hh_emih!H7=0,0,RES_hh_emih!H7/RES_summary!H$19)</f>
        <v>39.342168523932898</v>
      </c>
      <c r="I7" s="72">
        <f>IF(RES_hh_emih!I7=0,0,RES_hh_emih!I7/RES_summary!I$19)</f>
        <v>33.790040269974618</v>
      </c>
      <c r="J7" s="72">
        <f>IF(RES_hh_emih!J7=0,0,RES_hh_emih!J7/RES_summary!J$19)</f>
        <v>43.750689194293315</v>
      </c>
      <c r="K7" s="72">
        <f>IF(RES_hh_emih!K7=0,0,RES_hh_emih!K7/RES_summary!K$19)</f>
        <v>37.668121074260824</v>
      </c>
      <c r="L7" s="72">
        <f>IF(RES_hh_emih!L7=0,0,RES_hh_emih!L7/RES_summary!L$19)</f>
        <v>41.892338557104097</v>
      </c>
      <c r="M7" s="72">
        <f>IF(RES_hh_emih!M7=0,0,RES_hh_emih!M7/RES_summary!M$19)</f>
        <v>35.060968838791027</v>
      </c>
      <c r="N7" s="72">
        <f>IF(RES_hh_emih!N7=0,0,RES_hh_emih!N7/RES_summary!N$19)</f>
        <v>35.238103622455547</v>
      </c>
      <c r="O7" s="72">
        <f>IF(RES_hh_emih!O7=0,0,RES_hh_emih!O7/RES_summary!O$19)</f>
        <v>38.046889089838665</v>
      </c>
      <c r="P7" s="72">
        <f>IF(RES_hh_emih!P7=0,0,RES_hh_emih!P7/RES_summary!P$19)</f>
        <v>29.927768469683855</v>
      </c>
      <c r="Q7" s="72">
        <f>IF(RES_hh_emih!Q7=0,0,RES_hh_emih!Q7/RES_summary!Q$19)</f>
        <v>35.770880684177072</v>
      </c>
      <c r="R7" s="72">
        <f>IF(RES_hh_emih!R7=0,0,RES_hh_emih!R7/RES_summary!R$19)</f>
        <v>32.689650824466256</v>
      </c>
      <c r="S7" s="72">
        <f>IF(RES_hh_emih!S7=0,0,RES_hh_emih!S7/RES_summary!S$19)</f>
        <v>33.043899214077548</v>
      </c>
      <c r="T7" s="72">
        <f>IF(RES_hh_emih!T7=0,0,RES_hh_emih!T7/RES_summary!T$19)</f>
        <v>32.340608151744291</v>
      </c>
      <c r="U7" s="72">
        <f>IF(RES_hh_emih!U7=0,0,RES_hh_emih!U7/RES_summary!U$19)</f>
        <v>26.458083075934685</v>
      </c>
      <c r="V7" s="72">
        <f>IF(RES_hh_emih!V7=0,0,RES_hh_emih!V7/RES_summary!V$19)</f>
        <v>31.894279754993107</v>
      </c>
      <c r="W7" s="72">
        <f>IF(RES_hh_emih!W7=0,0,RES_hh_emih!W7/RES_summary!W$19)</f>
        <v>31.872580501452198</v>
      </c>
      <c r="X7" s="72">
        <f>IF(RES_hh_emih!X7=0,0,RES_hh_emih!X7/RES_summary!X$19)</f>
        <v>28.756065965004286</v>
      </c>
      <c r="Y7" s="72">
        <f>IF(RES_hh_emih!Y7=0,0,RES_hh_emih!Y7/RES_summary!Y$19)</f>
        <v>28.104588258321161</v>
      </c>
      <c r="DA7" s="89" t="s">
        <v>605</v>
      </c>
    </row>
    <row r="8" spans="1:105" ht="12" customHeight="1" x14ac:dyDescent="0.25">
      <c r="A8" s="28" t="s">
        <v>189</v>
      </c>
      <c r="B8" s="72">
        <f>IF(RES_hh_emih!B8=0,0,RES_hh_emih!B8/RES_summary!B$19)</f>
        <v>31.541526111771027</v>
      </c>
      <c r="C8" s="72">
        <f>IF(RES_hh_emih!C8=0,0,RES_hh_emih!C8/RES_summary!C$19)</f>
        <v>33.151253894463693</v>
      </c>
      <c r="D8" s="72">
        <f>IF(RES_hh_emih!D8=0,0,RES_hh_emih!D8/RES_summary!D$19)</f>
        <v>30.59079814276263</v>
      </c>
      <c r="E8" s="72">
        <f>IF(RES_hh_emih!E8=0,0,RES_hh_emih!E8/RES_summary!E$19)</f>
        <v>31.688472923927481</v>
      </c>
      <c r="F8" s="72">
        <f>IF(RES_hh_emih!F8=0,0,RES_hh_emih!F8/RES_summary!F$19)</f>
        <v>29.125404169082458</v>
      </c>
      <c r="G8" s="72">
        <f>IF(RES_hh_emih!G8=0,0,RES_hh_emih!G8/RES_summary!G$19)</f>
        <v>27.286284518786555</v>
      </c>
      <c r="H8" s="72">
        <f>IF(RES_hh_emih!H8=0,0,RES_hh_emih!H8/RES_summary!H$19)</f>
        <v>26.584299587461157</v>
      </c>
      <c r="I8" s="72">
        <f>IF(RES_hh_emih!I8=0,0,RES_hh_emih!I8/RES_summary!I$19)</f>
        <v>24.216005011923162</v>
      </c>
      <c r="J8" s="72">
        <f>IF(RES_hh_emih!J8=0,0,RES_hh_emih!J8/RES_summary!J$19)</f>
        <v>25.672485465563579</v>
      </c>
      <c r="K8" s="72">
        <f>IF(RES_hh_emih!K8=0,0,RES_hh_emih!K8/RES_summary!K$19)</f>
        <v>24.801480994619677</v>
      </c>
      <c r="L8" s="72">
        <f>IF(RES_hh_emih!L8=0,0,RES_hh_emih!L8/RES_summary!L$19)</f>
        <v>28.649418585954717</v>
      </c>
      <c r="M8" s="72">
        <f>IF(RES_hh_emih!M8=0,0,RES_hh_emih!M8/RES_summary!M$19)</f>
        <v>21.249890010931704</v>
      </c>
      <c r="N8" s="72">
        <f>IF(RES_hh_emih!N8=0,0,RES_hh_emih!N8/RES_summary!N$19)</f>
        <v>23.581628526475093</v>
      </c>
      <c r="O8" s="72">
        <f>IF(RES_hh_emih!O8=0,0,RES_hh_emih!O8/RES_summary!O$19)</f>
        <v>25.859215064924101</v>
      </c>
      <c r="P8" s="72">
        <f>IF(RES_hh_emih!P8=0,0,RES_hh_emih!P8/RES_summary!P$19)</f>
        <v>19.387672545729615</v>
      </c>
      <c r="Q8" s="72">
        <f>IF(RES_hh_emih!Q8=0,0,RES_hh_emih!Q8/RES_summary!Q$19)</f>
        <v>21.443605850858244</v>
      </c>
      <c r="R8" s="72">
        <f>IF(RES_hh_emih!R8=0,0,RES_hh_emih!R8/RES_summary!R$19)</f>
        <v>22.640690469594198</v>
      </c>
      <c r="S8" s="72">
        <f>IF(RES_hh_emih!S8=0,0,RES_hh_emih!S8/RES_summary!S$19)</f>
        <v>22.085777000701505</v>
      </c>
      <c r="T8" s="72">
        <f>IF(RES_hh_emih!T8=0,0,RES_hh_emih!T8/RES_summary!T$19)</f>
        <v>21.956105351393298</v>
      </c>
      <c r="U8" s="72">
        <f>IF(RES_hh_emih!U8=0,0,RES_hh_emih!U8/RES_summary!U$19)</f>
        <v>20.896648727557722</v>
      </c>
      <c r="V8" s="72">
        <f>IF(RES_hh_emih!V8=0,0,RES_hh_emih!V8/RES_summary!V$19)</f>
        <v>19.812155027430812</v>
      </c>
      <c r="W8" s="72">
        <f>IF(RES_hh_emih!W8=0,0,RES_hh_emih!W8/RES_summary!W$19)</f>
        <v>23.161498744253453</v>
      </c>
      <c r="X8" s="72">
        <f>IF(RES_hh_emih!X8=0,0,RES_hh_emih!X8/RES_summary!X$19)</f>
        <v>18.824270038563018</v>
      </c>
      <c r="Y8" s="72">
        <f>IF(RES_hh_emih!Y8=0,0,RES_hh_emih!Y8/RES_summary!Y$19)</f>
        <v>18.767383163990161</v>
      </c>
      <c r="DA8" s="89" t="s">
        <v>606</v>
      </c>
    </row>
    <row r="9" spans="1:105" ht="12" customHeight="1" x14ac:dyDescent="0.25">
      <c r="A9" s="28" t="s">
        <v>202</v>
      </c>
      <c r="B9" s="72">
        <f>IF(RES_hh_emih!B9=0,0,RES_hh_emih!B9/RES_summary!B$19)</f>
        <v>0</v>
      </c>
      <c r="C9" s="72">
        <f>IF(RES_hh_emih!C9=0,0,RES_hh_emih!C9/RES_summary!C$19)</f>
        <v>0</v>
      </c>
      <c r="D9" s="72">
        <f>IF(RES_hh_emih!D9=0,0,RES_hh_emih!D9/RES_summary!D$19)</f>
        <v>0</v>
      </c>
      <c r="E9" s="72">
        <f>IF(RES_hh_emih!E9=0,0,RES_hh_emih!E9/RES_summary!E$19)</f>
        <v>0</v>
      </c>
      <c r="F9" s="72">
        <f>IF(RES_hh_emih!F9=0,0,RES_hh_emih!F9/RES_summary!F$19)</f>
        <v>0</v>
      </c>
      <c r="G9" s="72">
        <f>IF(RES_hh_emih!G9=0,0,RES_hh_emih!G9/RES_summary!G$19)</f>
        <v>0</v>
      </c>
      <c r="H9" s="72">
        <f>IF(RES_hh_emih!H9=0,0,RES_hh_emih!H9/RES_summary!H$19)</f>
        <v>0</v>
      </c>
      <c r="I9" s="72">
        <f>IF(RES_hh_emih!I9=0,0,RES_hh_emih!I9/RES_summary!I$19)</f>
        <v>0</v>
      </c>
      <c r="J9" s="72">
        <f>IF(RES_hh_emih!J9=0,0,RES_hh_emih!J9/RES_summary!J$19)</f>
        <v>0</v>
      </c>
      <c r="K9" s="72">
        <f>IF(RES_hh_emih!K9=0,0,RES_hh_emih!K9/RES_summary!K$19)</f>
        <v>0</v>
      </c>
      <c r="L9" s="72">
        <f>IF(RES_hh_emih!L9=0,0,RES_hh_emih!L9/RES_summary!L$19)</f>
        <v>0</v>
      </c>
      <c r="M9" s="72">
        <f>IF(RES_hh_emih!M9=0,0,RES_hh_emih!M9/RES_summary!M$19)</f>
        <v>0</v>
      </c>
      <c r="N9" s="72">
        <f>IF(RES_hh_emih!N9=0,0,RES_hh_emih!N9/RES_summary!N$19)</f>
        <v>0</v>
      </c>
      <c r="O9" s="72">
        <f>IF(RES_hh_emih!O9=0,0,RES_hh_emih!O9/RES_summary!O$19)</f>
        <v>0</v>
      </c>
      <c r="P9" s="72">
        <f>IF(RES_hh_emih!P9=0,0,RES_hh_emih!P9/RES_summary!P$19)</f>
        <v>0</v>
      </c>
      <c r="Q9" s="72">
        <f>IF(RES_hh_emih!Q9=0,0,RES_hh_emih!Q9/RES_summary!Q$19)</f>
        <v>0</v>
      </c>
      <c r="R9" s="72">
        <f>IF(RES_hh_emih!R9=0,0,RES_hh_emih!R9/RES_summary!R$19)</f>
        <v>0</v>
      </c>
      <c r="S9" s="72">
        <f>IF(RES_hh_emih!S9=0,0,RES_hh_emih!S9/RES_summary!S$19)</f>
        <v>0</v>
      </c>
      <c r="T9" s="72">
        <f>IF(RES_hh_emih!T9=0,0,RES_hh_emih!T9/RES_summary!T$19)</f>
        <v>0</v>
      </c>
      <c r="U9" s="72">
        <f>IF(RES_hh_emih!U9=0,0,RES_hh_emih!U9/RES_summary!U$19)</f>
        <v>0</v>
      </c>
      <c r="V9" s="72">
        <f>IF(RES_hh_emih!V9=0,0,RES_hh_emih!V9/RES_summary!V$19)</f>
        <v>0</v>
      </c>
      <c r="W9" s="72">
        <f>IF(RES_hh_emih!W9=0,0,RES_hh_emih!W9/RES_summary!W$19)</f>
        <v>0</v>
      </c>
      <c r="X9" s="72">
        <f>IF(RES_hh_emih!X9=0,0,RES_hh_emih!X9/RES_summary!X$19)</f>
        <v>0</v>
      </c>
      <c r="Y9" s="72">
        <f>IF(RES_hh_emih!Y9=0,0,RES_hh_emih!Y9/RES_summary!Y$19)</f>
        <v>0</v>
      </c>
      <c r="DA9" s="89" t="s">
        <v>607</v>
      </c>
    </row>
    <row r="10" spans="1:105" ht="12" customHeight="1" x14ac:dyDescent="0.25">
      <c r="A10" s="28" t="s">
        <v>197</v>
      </c>
      <c r="B10" s="72">
        <f>IF(RES_hh_emih!B10=0,0,RES_hh_emih!B10/RES_summary!B$19)</f>
        <v>0</v>
      </c>
      <c r="C10" s="72">
        <f>IF(RES_hh_emih!C10=0,0,RES_hh_emih!C10/RES_summary!C$19)</f>
        <v>0</v>
      </c>
      <c r="D10" s="72">
        <f>IF(RES_hh_emih!D10=0,0,RES_hh_emih!D10/RES_summary!D$19)</f>
        <v>0</v>
      </c>
      <c r="E10" s="72">
        <f>IF(RES_hh_emih!E10=0,0,RES_hh_emih!E10/RES_summary!E$19)</f>
        <v>0</v>
      </c>
      <c r="F10" s="72">
        <f>IF(RES_hh_emih!F10=0,0,RES_hh_emih!F10/RES_summary!F$19)</f>
        <v>0</v>
      </c>
      <c r="G10" s="72">
        <f>IF(RES_hh_emih!G10=0,0,RES_hh_emih!G10/RES_summary!G$19)</f>
        <v>0</v>
      </c>
      <c r="H10" s="72">
        <f>IF(RES_hh_emih!H10=0,0,RES_hh_emih!H10/RES_summary!H$19)</f>
        <v>0</v>
      </c>
      <c r="I10" s="72">
        <f>IF(RES_hh_emih!I10=0,0,RES_hh_emih!I10/RES_summary!I$19)</f>
        <v>0</v>
      </c>
      <c r="J10" s="72">
        <f>IF(RES_hh_emih!J10=0,0,RES_hh_emih!J10/RES_summary!J$19)</f>
        <v>0</v>
      </c>
      <c r="K10" s="72">
        <f>IF(RES_hh_emih!K10=0,0,RES_hh_emih!K10/RES_summary!K$19)</f>
        <v>0</v>
      </c>
      <c r="L10" s="72">
        <f>IF(RES_hh_emih!L10=0,0,RES_hh_emih!L10/RES_summary!L$19)</f>
        <v>0</v>
      </c>
      <c r="M10" s="72">
        <f>IF(RES_hh_emih!M10=0,0,RES_hh_emih!M10/RES_summary!M$19)</f>
        <v>0</v>
      </c>
      <c r="N10" s="72">
        <f>IF(RES_hh_emih!N10=0,0,RES_hh_emih!N10/RES_summary!N$19)</f>
        <v>0</v>
      </c>
      <c r="O10" s="72">
        <f>IF(RES_hh_emih!O10=0,0,RES_hh_emih!O10/RES_summary!O$19)</f>
        <v>0</v>
      </c>
      <c r="P10" s="72">
        <f>IF(RES_hh_emih!P10=0,0,RES_hh_emih!P10/RES_summary!P$19)</f>
        <v>0</v>
      </c>
      <c r="Q10" s="72">
        <f>IF(RES_hh_emih!Q10=0,0,RES_hh_emih!Q10/RES_summary!Q$19)</f>
        <v>0</v>
      </c>
      <c r="R10" s="72">
        <f>IF(RES_hh_emih!R10=0,0,RES_hh_emih!R10/RES_summary!R$19)</f>
        <v>0</v>
      </c>
      <c r="S10" s="72">
        <f>IF(RES_hh_emih!S10=0,0,RES_hh_emih!S10/RES_summary!S$19)</f>
        <v>0</v>
      </c>
      <c r="T10" s="72">
        <f>IF(RES_hh_emih!T10=0,0,RES_hh_emih!T10/RES_summary!T$19)</f>
        <v>0</v>
      </c>
      <c r="U10" s="72">
        <f>IF(RES_hh_emih!U10=0,0,RES_hh_emih!U10/RES_summary!U$19)</f>
        <v>0</v>
      </c>
      <c r="V10" s="72">
        <f>IF(RES_hh_emih!V10=0,0,RES_hh_emih!V10/RES_summary!V$19)</f>
        <v>0</v>
      </c>
      <c r="W10" s="72">
        <f>IF(RES_hh_emih!W10=0,0,RES_hh_emih!W10/RES_summary!W$19)</f>
        <v>0</v>
      </c>
      <c r="X10" s="72">
        <f>IF(RES_hh_emih!X10=0,0,RES_hh_emih!X10/RES_summary!X$19)</f>
        <v>0</v>
      </c>
      <c r="Y10" s="72">
        <f>IF(RES_hh_emih!Y10=0,0,RES_hh_emih!Y10/RES_summary!Y$19)</f>
        <v>0</v>
      </c>
      <c r="DA10" s="89" t="s">
        <v>608</v>
      </c>
    </row>
    <row r="11" spans="1:105" ht="12" customHeight="1" x14ac:dyDescent="0.25">
      <c r="A11" s="28" t="s">
        <v>198</v>
      </c>
      <c r="B11" s="72">
        <f>IF(RES_hh_emih!B11=0,0,RES_hh_emih!B11/RES_summary!B$19)</f>
        <v>0</v>
      </c>
      <c r="C11" s="72">
        <f>IF(RES_hh_emih!C11=0,0,RES_hh_emih!C11/RES_summary!C$19)</f>
        <v>0</v>
      </c>
      <c r="D11" s="72">
        <f>IF(RES_hh_emih!D11=0,0,RES_hh_emih!D11/RES_summary!D$19)</f>
        <v>0</v>
      </c>
      <c r="E11" s="72">
        <f>IF(RES_hh_emih!E11=0,0,RES_hh_emih!E11/RES_summary!E$19)</f>
        <v>0</v>
      </c>
      <c r="F11" s="72">
        <f>IF(RES_hh_emih!F11=0,0,RES_hh_emih!F11/RES_summary!F$19)</f>
        <v>0</v>
      </c>
      <c r="G11" s="72">
        <f>IF(RES_hh_emih!G11=0,0,RES_hh_emih!G11/RES_summary!G$19)</f>
        <v>0</v>
      </c>
      <c r="H11" s="72">
        <f>IF(RES_hh_emih!H11=0,0,RES_hh_emih!H11/RES_summary!H$19)</f>
        <v>0</v>
      </c>
      <c r="I11" s="72">
        <f>IF(RES_hh_emih!I11=0,0,RES_hh_emih!I11/RES_summary!I$19)</f>
        <v>0</v>
      </c>
      <c r="J11" s="72">
        <f>IF(RES_hh_emih!J11=0,0,RES_hh_emih!J11/RES_summary!J$19)</f>
        <v>0</v>
      </c>
      <c r="K11" s="72">
        <f>IF(RES_hh_emih!K11=0,0,RES_hh_emih!K11/RES_summary!K$19)</f>
        <v>0</v>
      </c>
      <c r="L11" s="72">
        <f>IF(RES_hh_emih!L11=0,0,RES_hh_emih!L11/RES_summary!L$19)</f>
        <v>0</v>
      </c>
      <c r="M11" s="72">
        <f>IF(RES_hh_emih!M11=0,0,RES_hh_emih!M11/RES_summary!M$19)</f>
        <v>0</v>
      </c>
      <c r="N11" s="72">
        <f>IF(RES_hh_emih!N11=0,0,RES_hh_emih!N11/RES_summary!N$19)</f>
        <v>0</v>
      </c>
      <c r="O11" s="72">
        <f>IF(RES_hh_emih!O11=0,0,RES_hh_emih!O11/RES_summary!O$19)</f>
        <v>0</v>
      </c>
      <c r="P11" s="72">
        <f>IF(RES_hh_emih!P11=0,0,RES_hh_emih!P11/RES_summary!P$19)</f>
        <v>0</v>
      </c>
      <c r="Q11" s="72">
        <f>IF(RES_hh_emih!Q11=0,0,RES_hh_emih!Q11/RES_summary!Q$19)</f>
        <v>0</v>
      </c>
      <c r="R11" s="72">
        <f>IF(RES_hh_emih!R11=0,0,RES_hh_emih!R11/RES_summary!R$19)</f>
        <v>0</v>
      </c>
      <c r="S11" s="72">
        <f>IF(RES_hh_emih!S11=0,0,RES_hh_emih!S11/RES_summary!S$19)</f>
        <v>0</v>
      </c>
      <c r="T11" s="72">
        <f>IF(RES_hh_emih!T11=0,0,RES_hh_emih!T11/RES_summary!T$19)</f>
        <v>0</v>
      </c>
      <c r="U11" s="72">
        <f>IF(RES_hh_emih!U11=0,0,RES_hh_emih!U11/RES_summary!U$19)</f>
        <v>0</v>
      </c>
      <c r="V11" s="72">
        <f>IF(RES_hh_emih!V11=0,0,RES_hh_emih!V11/RES_summary!V$19)</f>
        <v>0</v>
      </c>
      <c r="W11" s="72">
        <f>IF(RES_hh_emih!W11=0,0,RES_hh_emih!W11/RES_summary!W$19)</f>
        <v>0</v>
      </c>
      <c r="X11" s="72">
        <f>IF(RES_hh_emih!X11=0,0,RES_hh_emih!X11/RES_summary!X$19)</f>
        <v>0</v>
      </c>
      <c r="Y11" s="72">
        <f>IF(RES_hh_emih!Y11=0,0,RES_hh_emih!Y11/RES_summary!Y$19)</f>
        <v>0</v>
      </c>
      <c r="DA11" s="89" t="s">
        <v>609</v>
      </c>
    </row>
    <row r="12" spans="1:105" ht="12" customHeight="1" x14ac:dyDescent="0.25">
      <c r="A12" s="28" t="s">
        <v>95</v>
      </c>
      <c r="B12" s="72">
        <f>IF(RES_hh_emih!B12=0,0,RES_hh_emih!B12/RES_summary!B$19)</f>
        <v>0</v>
      </c>
      <c r="C12" s="72">
        <f>IF(RES_hh_emih!C12=0,0,RES_hh_emih!C12/RES_summary!C$19)</f>
        <v>0</v>
      </c>
      <c r="D12" s="72">
        <f>IF(RES_hh_emih!D12=0,0,RES_hh_emih!D12/RES_summary!D$19)</f>
        <v>0</v>
      </c>
      <c r="E12" s="72">
        <f>IF(RES_hh_emih!E12=0,0,RES_hh_emih!E12/RES_summary!E$19)</f>
        <v>0</v>
      </c>
      <c r="F12" s="72">
        <f>IF(RES_hh_emih!F12=0,0,RES_hh_emih!F12/RES_summary!F$19)</f>
        <v>0</v>
      </c>
      <c r="G12" s="72">
        <f>IF(RES_hh_emih!G12=0,0,RES_hh_emih!G12/RES_summary!G$19)</f>
        <v>0</v>
      </c>
      <c r="H12" s="72">
        <f>IF(RES_hh_emih!H12=0,0,RES_hh_emih!H12/RES_summary!H$19)</f>
        <v>0</v>
      </c>
      <c r="I12" s="72">
        <f>IF(RES_hh_emih!I12=0,0,RES_hh_emih!I12/RES_summary!I$19)</f>
        <v>0</v>
      </c>
      <c r="J12" s="72">
        <f>IF(RES_hh_emih!J12=0,0,RES_hh_emih!J12/RES_summary!J$19)</f>
        <v>0</v>
      </c>
      <c r="K12" s="72">
        <f>IF(RES_hh_emih!K12=0,0,RES_hh_emih!K12/RES_summary!K$19)</f>
        <v>0</v>
      </c>
      <c r="L12" s="72">
        <f>IF(RES_hh_emih!L12=0,0,RES_hh_emih!L12/RES_summary!L$19)</f>
        <v>0</v>
      </c>
      <c r="M12" s="72">
        <f>IF(RES_hh_emih!M12=0,0,RES_hh_emih!M12/RES_summary!M$19)</f>
        <v>0</v>
      </c>
      <c r="N12" s="72">
        <f>IF(RES_hh_emih!N12=0,0,RES_hh_emih!N12/RES_summary!N$19)</f>
        <v>0</v>
      </c>
      <c r="O12" s="72">
        <f>IF(RES_hh_emih!O12=0,0,RES_hh_emih!O12/RES_summary!O$19)</f>
        <v>0</v>
      </c>
      <c r="P12" s="72">
        <f>IF(RES_hh_emih!P12=0,0,RES_hh_emih!P12/RES_summary!P$19)</f>
        <v>0</v>
      </c>
      <c r="Q12" s="72">
        <f>IF(RES_hh_emih!Q12=0,0,RES_hh_emih!Q12/RES_summary!Q$19)</f>
        <v>0</v>
      </c>
      <c r="R12" s="72">
        <f>IF(RES_hh_emih!R12=0,0,RES_hh_emih!R12/RES_summary!R$19)</f>
        <v>0</v>
      </c>
      <c r="S12" s="72">
        <f>IF(RES_hh_emih!S12=0,0,RES_hh_emih!S12/RES_summary!S$19)</f>
        <v>0</v>
      </c>
      <c r="T12" s="72">
        <f>IF(RES_hh_emih!T12=0,0,RES_hh_emih!T12/RES_summary!T$19)</f>
        <v>0</v>
      </c>
      <c r="U12" s="72">
        <f>IF(RES_hh_emih!U12=0,0,RES_hh_emih!U12/RES_summary!U$19)</f>
        <v>0</v>
      </c>
      <c r="V12" s="72">
        <f>IF(RES_hh_emih!V12=0,0,RES_hh_emih!V12/RES_summary!V$19)</f>
        <v>0</v>
      </c>
      <c r="W12" s="72">
        <f>IF(RES_hh_emih!W12=0,0,RES_hh_emih!W12/RES_summary!W$19)</f>
        <v>0</v>
      </c>
      <c r="X12" s="72">
        <f>IF(RES_hh_emih!X12=0,0,RES_hh_emih!X12/RES_summary!X$19)</f>
        <v>0</v>
      </c>
      <c r="Y12" s="72">
        <f>IF(RES_hh_emih!Y12=0,0,RES_hh_emih!Y12/RES_summary!Y$19)</f>
        <v>0</v>
      </c>
      <c r="DA12" s="89" t="s">
        <v>610</v>
      </c>
    </row>
    <row r="13" spans="1:105" ht="12" customHeight="1" x14ac:dyDescent="0.25">
      <c r="A13" s="73" t="s">
        <v>94</v>
      </c>
      <c r="B13" s="74">
        <f>IF(RES_hh_emih!B13=0,0,RES_hh_emih!B13/RES_summary!B$19)</f>
        <v>0</v>
      </c>
      <c r="C13" s="74">
        <f>IF(RES_hh_emih!C13=0,0,RES_hh_emih!C13/RES_summary!C$19)</f>
        <v>0</v>
      </c>
      <c r="D13" s="74">
        <f>IF(RES_hh_emih!D13=0,0,RES_hh_emih!D13/RES_summary!D$19)</f>
        <v>0</v>
      </c>
      <c r="E13" s="74">
        <f>IF(RES_hh_emih!E13=0,0,RES_hh_emih!E13/RES_summary!E$19)</f>
        <v>0</v>
      </c>
      <c r="F13" s="74">
        <f>IF(RES_hh_emih!F13=0,0,RES_hh_emih!F13/RES_summary!F$19)</f>
        <v>0</v>
      </c>
      <c r="G13" s="74">
        <f>IF(RES_hh_emih!G13=0,0,RES_hh_emih!G13/RES_summary!G$19)</f>
        <v>0</v>
      </c>
      <c r="H13" s="74">
        <f>IF(RES_hh_emih!H13=0,0,RES_hh_emih!H13/RES_summary!H$19)</f>
        <v>0</v>
      </c>
      <c r="I13" s="74">
        <f>IF(RES_hh_emih!I13=0,0,RES_hh_emih!I13/RES_summary!I$19)</f>
        <v>0</v>
      </c>
      <c r="J13" s="74">
        <f>IF(RES_hh_emih!J13=0,0,RES_hh_emih!J13/RES_summary!J$19)</f>
        <v>0</v>
      </c>
      <c r="K13" s="74">
        <f>IF(RES_hh_emih!K13=0,0,RES_hh_emih!K13/RES_summary!K$19)</f>
        <v>0</v>
      </c>
      <c r="L13" s="74">
        <f>IF(RES_hh_emih!L13=0,0,RES_hh_emih!L13/RES_summary!L$19)</f>
        <v>0</v>
      </c>
      <c r="M13" s="74">
        <f>IF(RES_hh_emih!M13=0,0,RES_hh_emih!M13/RES_summary!M$19)</f>
        <v>0</v>
      </c>
      <c r="N13" s="74">
        <f>IF(RES_hh_emih!N13=0,0,RES_hh_emih!N13/RES_summary!N$19)</f>
        <v>0</v>
      </c>
      <c r="O13" s="74">
        <f>IF(RES_hh_emih!O13=0,0,RES_hh_emih!O13/RES_summary!O$19)</f>
        <v>0</v>
      </c>
      <c r="P13" s="74">
        <f>IF(RES_hh_emih!P13=0,0,RES_hh_emih!P13/RES_summary!P$19)</f>
        <v>0</v>
      </c>
      <c r="Q13" s="74">
        <f>IF(RES_hh_emih!Q13=0,0,RES_hh_emih!Q13/RES_summary!Q$19)</f>
        <v>0</v>
      </c>
      <c r="R13" s="74">
        <f>IF(RES_hh_emih!R13=0,0,RES_hh_emih!R13/RES_summary!R$19)</f>
        <v>0</v>
      </c>
      <c r="S13" s="74">
        <f>IF(RES_hh_emih!S13=0,0,RES_hh_emih!S13/RES_summary!S$19)</f>
        <v>0</v>
      </c>
      <c r="T13" s="74">
        <f>IF(RES_hh_emih!T13=0,0,RES_hh_emih!T13/RES_summary!T$19)</f>
        <v>0</v>
      </c>
      <c r="U13" s="74">
        <f>IF(RES_hh_emih!U13=0,0,RES_hh_emih!U13/RES_summary!U$19)</f>
        <v>0</v>
      </c>
      <c r="V13" s="74">
        <f>IF(RES_hh_emih!V13=0,0,RES_hh_emih!V13/RES_summary!V$19)</f>
        <v>0</v>
      </c>
      <c r="W13" s="74">
        <f>IF(RES_hh_emih!W13=0,0,RES_hh_emih!W13/RES_summary!W$19)</f>
        <v>0</v>
      </c>
      <c r="X13" s="74">
        <f>IF(RES_hh_emih!X13=0,0,RES_hh_emih!X13/RES_summary!X$19)</f>
        <v>0</v>
      </c>
      <c r="Y13" s="74">
        <f>IF(RES_hh_emih!Y13=0,0,RES_hh_emih!Y13/RES_summary!Y$19)</f>
        <v>0</v>
      </c>
      <c r="DA13" s="90" t="s">
        <v>611</v>
      </c>
    </row>
    <row r="14" spans="1:105" ht="12" customHeight="1" x14ac:dyDescent="0.25">
      <c r="A14" s="75" t="s">
        <v>97</v>
      </c>
      <c r="B14" s="76">
        <f>IF(RES_hh_emih!B14=0,0,RES_hh_emih!B14/RES_summary!B$19)</f>
        <v>0</v>
      </c>
      <c r="C14" s="76">
        <f>IF(RES_hh_emih!C14=0,0,RES_hh_emih!C14/RES_summary!C$19)</f>
        <v>0</v>
      </c>
      <c r="D14" s="76">
        <f>IF(RES_hh_emih!D14=0,0,RES_hh_emih!D14/RES_summary!D$19)</f>
        <v>0</v>
      </c>
      <c r="E14" s="76">
        <f>IF(RES_hh_emih!E14=0,0,RES_hh_emih!E14/RES_summary!E$19)</f>
        <v>0</v>
      </c>
      <c r="F14" s="76">
        <f>IF(RES_hh_emih!F14=0,0,RES_hh_emih!F14/RES_summary!F$19)</f>
        <v>0</v>
      </c>
      <c r="G14" s="76">
        <f>IF(RES_hh_emih!G14=0,0,RES_hh_emih!G14/RES_summary!G$19)</f>
        <v>0</v>
      </c>
      <c r="H14" s="76">
        <f>IF(RES_hh_emih!H14=0,0,RES_hh_emih!H14/RES_summary!H$19)</f>
        <v>0</v>
      </c>
      <c r="I14" s="76">
        <f>IF(RES_hh_emih!I14=0,0,RES_hh_emih!I14/RES_summary!I$19)</f>
        <v>0</v>
      </c>
      <c r="J14" s="76">
        <f>IF(RES_hh_emih!J14=0,0,RES_hh_emih!J14/RES_summary!J$19)</f>
        <v>0</v>
      </c>
      <c r="K14" s="76">
        <f>IF(RES_hh_emih!K14=0,0,RES_hh_emih!K14/RES_summary!K$19)</f>
        <v>0</v>
      </c>
      <c r="L14" s="76">
        <f>IF(RES_hh_emih!L14=0,0,RES_hh_emih!L14/RES_summary!L$19)</f>
        <v>0</v>
      </c>
      <c r="M14" s="76">
        <f>IF(RES_hh_emih!M14=0,0,RES_hh_emih!M14/RES_summary!M$19)</f>
        <v>0</v>
      </c>
      <c r="N14" s="76">
        <f>IF(RES_hh_emih!N14=0,0,RES_hh_emih!N14/RES_summary!N$19)</f>
        <v>0</v>
      </c>
      <c r="O14" s="76">
        <f>IF(RES_hh_emih!O14=0,0,RES_hh_emih!O14/RES_summary!O$19)</f>
        <v>0</v>
      </c>
      <c r="P14" s="76">
        <f>IF(RES_hh_emih!P14=0,0,RES_hh_emih!P14/RES_summary!P$19)</f>
        <v>0</v>
      </c>
      <c r="Q14" s="76">
        <f>IF(RES_hh_emih!Q14=0,0,RES_hh_emih!Q14/RES_summary!Q$19)</f>
        <v>0</v>
      </c>
      <c r="R14" s="76">
        <f>IF(RES_hh_emih!R14=0,0,RES_hh_emih!R14/RES_summary!R$19)</f>
        <v>0</v>
      </c>
      <c r="S14" s="76">
        <f>IF(RES_hh_emih!S14=0,0,RES_hh_emih!S14/RES_summary!S$19)</f>
        <v>0</v>
      </c>
      <c r="T14" s="76">
        <f>IF(RES_hh_emih!T14=0,0,RES_hh_emih!T14/RES_summary!T$19)</f>
        <v>0</v>
      </c>
      <c r="U14" s="76">
        <f>IF(RES_hh_emih!U14=0,0,RES_hh_emih!U14/RES_summary!U$19)</f>
        <v>0</v>
      </c>
      <c r="V14" s="76">
        <f>IF(RES_hh_emih!V14=0,0,RES_hh_emih!V14/RES_summary!V$19)</f>
        <v>0</v>
      </c>
      <c r="W14" s="76">
        <f>IF(RES_hh_emih!W14=0,0,RES_hh_emih!W14/RES_summary!W$19)</f>
        <v>0</v>
      </c>
      <c r="X14" s="76">
        <f>IF(RES_hh_emih!X14=0,0,RES_hh_emih!X14/RES_summary!X$19)</f>
        <v>0</v>
      </c>
      <c r="Y14" s="76">
        <f>IF(RES_hh_emih!Y14=0,0,RES_hh_emih!Y14/RES_summary!Y$19)</f>
        <v>0</v>
      </c>
      <c r="DA14" s="91" t="s">
        <v>612</v>
      </c>
    </row>
    <row r="15" spans="1:105" ht="12.95" customHeight="1" x14ac:dyDescent="0.25">
      <c r="A15" s="68" t="s">
        <v>92</v>
      </c>
      <c r="B15" s="69">
        <f>IF(RES_hh_emih!B15=0,0,RES_hh_emih!B15/RES_summary!B$19)</f>
        <v>0</v>
      </c>
      <c r="C15" s="69">
        <f>IF(RES_hh_emih!C15=0,0,RES_hh_emih!C15/RES_summary!C$19)</f>
        <v>0</v>
      </c>
      <c r="D15" s="69">
        <f>IF(RES_hh_emih!D15=0,0,RES_hh_emih!D15/RES_summary!D$19)</f>
        <v>0</v>
      </c>
      <c r="E15" s="69">
        <f>IF(RES_hh_emih!E15=0,0,RES_hh_emih!E15/RES_summary!E$19)</f>
        <v>0</v>
      </c>
      <c r="F15" s="69">
        <f>IF(RES_hh_emih!F15=0,0,RES_hh_emih!F15/RES_summary!F$19)</f>
        <v>0</v>
      </c>
      <c r="G15" s="69">
        <f>IF(RES_hh_emih!G15=0,0,RES_hh_emih!G15/RES_summary!G$19)</f>
        <v>0</v>
      </c>
      <c r="H15" s="69">
        <f>IF(RES_hh_emih!H15=0,0,RES_hh_emih!H15/RES_summary!H$19)</f>
        <v>0</v>
      </c>
      <c r="I15" s="69">
        <f>IF(RES_hh_emih!I15=0,0,RES_hh_emih!I15/RES_summary!I$19)</f>
        <v>0</v>
      </c>
      <c r="J15" s="69">
        <f>IF(RES_hh_emih!J15=0,0,RES_hh_emih!J15/RES_summary!J$19)</f>
        <v>0</v>
      </c>
      <c r="K15" s="69">
        <f>IF(RES_hh_emih!K15=0,0,RES_hh_emih!K15/RES_summary!K$19)</f>
        <v>0</v>
      </c>
      <c r="L15" s="69">
        <f>IF(RES_hh_emih!L15=0,0,RES_hh_emih!L15/RES_summary!L$19)</f>
        <v>0</v>
      </c>
      <c r="M15" s="69">
        <f>IF(RES_hh_emih!M15=0,0,RES_hh_emih!M15/RES_summary!M$19)</f>
        <v>0</v>
      </c>
      <c r="N15" s="69">
        <f>IF(RES_hh_emih!N15=0,0,RES_hh_emih!N15/RES_summary!N$19)</f>
        <v>0</v>
      </c>
      <c r="O15" s="69">
        <f>IF(RES_hh_emih!O15=0,0,RES_hh_emih!O15/RES_summary!O$19)</f>
        <v>0</v>
      </c>
      <c r="P15" s="69">
        <f>IF(RES_hh_emih!P15=0,0,RES_hh_emih!P15/RES_summary!P$19)</f>
        <v>0</v>
      </c>
      <c r="Q15" s="69">
        <f>IF(RES_hh_emih!Q15=0,0,RES_hh_emih!Q15/RES_summary!Q$19)</f>
        <v>0</v>
      </c>
      <c r="R15" s="69">
        <f>IF(RES_hh_emih!R15=0,0,RES_hh_emih!R15/RES_summary!R$19)</f>
        <v>0</v>
      </c>
      <c r="S15" s="69">
        <f>IF(RES_hh_emih!S15=0,0,RES_hh_emih!S15/RES_summary!S$19)</f>
        <v>0</v>
      </c>
      <c r="T15" s="69">
        <f>IF(RES_hh_emih!T15=0,0,RES_hh_emih!T15/RES_summary!T$19)</f>
        <v>0</v>
      </c>
      <c r="U15" s="69">
        <f>IF(RES_hh_emih!U15=0,0,RES_hh_emih!U15/RES_summary!U$19)</f>
        <v>0</v>
      </c>
      <c r="V15" s="69">
        <f>IF(RES_hh_emih!V15=0,0,RES_hh_emih!V15/RES_summary!V$19)</f>
        <v>0</v>
      </c>
      <c r="W15" s="69">
        <f>IF(RES_hh_emih!W15=0,0,RES_hh_emih!W15/RES_summary!W$19)</f>
        <v>0</v>
      </c>
      <c r="X15" s="69">
        <f>IF(RES_hh_emih!X15=0,0,RES_hh_emih!X15/RES_summary!X$19)</f>
        <v>0</v>
      </c>
      <c r="Y15" s="69">
        <f>IF(RES_hh_emih!Y15=0,0,RES_hh_emih!Y15/RES_summary!Y$19)</f>
        <v>0</v>
      </c>
      <c r="DA15" s="88" t="s">
        <v>310</v>
      </c>
    </row>
    <row r="16" spans="1:105" ht="12" customHeight="1" x14ac:dyDescent="0.25">
      <c r="A16" s="28" t="s">
        <v>91</v>
      </c>
      <c r="B16" s="72">
        <f>IF(RES_hh_emih!B16=0,0,RES_hh_emih!B16/RES_summary!B$19)</f>
        <v>0</v>
      </c>
      <c r="C16" s="72">
        <f>IF(RES_hh_emih!C16=0,0,RES_hh_emih!C16/RES_summary!C$19)</f>
        <v>0</v>
      </c>
      <c r="D16" s="72">
        <f>IF(RES_hh_emih!D16=0,0,RES_hh_emih!D16/RES_summary!D$19)</f>
        <v>0</v>
      </c>
      <c r="E16" s="72">
        <f>IF(RES_hh_emih!E16=0,0,RES_hh_emih!E16/RES_summary!E$19)</f>
        <v>0</v>
      </c>
      <c r="F16" s="72">
        <f>IF(RES_hh_emih!F16=0,0,RES_hh_emih!F16/RES_summary!F$19)</f>
        <v>0</v>
      </c>
      <c r="G16" s="72">
        <f>IF(RES_hh_emih!G16=0,0,RES_hh_emih!G16/RES_summary!G$19)</f>
        <v>0</v>
      </c>
      <c r="H16" s="72">
        <f>IF(RES_hh_emih!H16=0,0,RES_hh_emih!H16/RES_summary!H$19)</f>
        <v>0</v>
      </c>
      <c r="I16" s="72">
        <f>IF(RES_hh_emih!I16=0,0,RES_hh_emih!I16/RES_summary!I$19)</f>
        <v>0</v>
      </c>
      <c r="J16" s="72">
        <f>IF(RES_hh_emih!J16=0,0,RES_hh_emih!J16/RES_summary!J$19)</f>
        <v>0</v>
      </c>
      <c r="K16" s="72">
        <f>IF(RES_hh_emih!K16=0,0,RES_hh_emih!K16/RES_summary!K$19)</f>
        <v>0</v>
      </c>
      <c r="L16" s="72">
        <f>IF(RES_hh_emih!L16=0,0,RES_hh_emih!L16/RES_summary!L$19)</f>
        <v>0</v>
      </c>
      <c r="M16" s="72">
        <f>IF(RES_hh_emih!M16=0,0,RES_hh_emih!M16/RES_summary!M$19)</f>
        <v>0</v>
      </c>
      <c r="N16" s="72">
        <f>IF(RES_hh_emih!N16=0,0,RES_hh_emih!N16/RES_summary!N$19)</f>
        <v>0</v>
      </c>
      <c r="O16" s="72">
        <f>IF(RES_hh_emih!O16=0,0,RES_hh_emih!O16/RES_summary!O$19)</f>
        <v>0</v>
      </c>
      <c r="P16" s="72">
        <f>IF(RES_hh_emih!P16=0,0,RES_hh_emih!P16/RES_summary!P$19)</f>
        <v>0</v>
      </c>
      <c r="Q16" s="72">
        <f>IF(RES_hh_emih!Q16=0,0,RES_hh_emih!Q16/RES_summary!Q$19)</f>
        <v>0</v>
      </c>
      <c r="R16" s="72">
        <f>IF(RES_hh_emih!R16=0,0,RES_hh_emih!R16/RES_summary!R$19)</f>
        <v>0</v>
      </c>
      <c r="S16" s="72">
        <f>IF(RES_hh_emih!S16=0,0,RES_hh_emih!S16/RES_summary!S$19)</f>
        <v>0</v>
      </c>
      <c r="T16" s="72">
        <f>IF(RES_hh_emih!T16=0,0,RES_hh_emih!T16/RES_summary!T$19)</f>
        <v>0</v>
      </c>
      <c r="U16" s="72">
        <f>IF(RES_hh_emih!U16=0,0,RES_hh_emih!U16/RES_summary!U$19)</f>
        <v>0</v>
      </c>
      <c r="V16" s="72">
        <f>IF(RES_hh_emih!V16=0,0,RES_hh_emih!V16/RES_summary!V$19)</f>
        <v>0</v>
      </c>
      <c r="W16" s="72">
        <f>IF(RES_hh_emih!W16=0,0,RES_hh_emih!W16/RES_summary!W$19)</f>
        <v>0</v>
      </c>
      <c r="X16" s="72">
        <f>IF(RES_hh_emih!X16=0,0,RES_hh_emih!X16/RES_summary!X$19)</f>
        <v>0</v>
      </c>
      <c r="Y16" s="72">
        <f>IF(RES_hh_emih!Y16=0,0,RES_hh_emih!Y16/RES_summary!Y$19)</f>
        <v>0</v>
      </c>
      <c r="DA16" s="89" t="s">
        <v>613</v>
      </c>
    </row>
    <row r="17" spans="1:105" ht="12.95" customHeight="1" x14ac:dyDescent="0.25">
      <c r="A17" s="68" t="s">
        <v>55</v>
      </c>
      <c r="B17" s="69">
        <f>IF(RES_hh_emih!B17=0,0,RES_hh_emih!B17/RES_summary!B$19)</f>
        <v>1.7577405764305674</v>
      </c>
      <c r="C17" s="69">
        <f>IF(RES_hh_emih!C17=0,0,RES_hh_emih!C17/RES_summary!C$19)</f>
        <v>1.7510206182539709</v>
      </c>
      <c r="D17" s="69">
        <f>IF(RES_hh_emih!D17=0,0,RES_hh_emih!D17/RES_summary!D$19)</f>
        <v>1.7298448061026224</v>
      </c>
      <c r="E17" s="69">
        <f>IF(RES_hh_emih!E17=0,0,RES_hh_emih!E17/RES_summary!E$19)</f>
        <v>1.7678838146365858</v>
      </c>
      <c r="F17" s="69">
        <f>IF(RES_hh_emih!F17=0,0,RES_hh_emih!F17/RES_summary!F$19)</f>
        <v>2.1458796196384116</v>
      </c>
      <c r="G17" s="69">
        <f>IF(RES_hh_emih!G17=0,0,RES_hh_emih!G17/RES_summary!G$19)</f>
        <v>2.2416979492822571</v>
      </c>
      <c r="H17" s="69">
        <f>IF(RES_hh_emih!H17=0,0,RES_hh_emih!H17/RES_summary!H$19)</f>
        <v>2.3647825204035264</v>
      </c>
      <c r="I17" s="69">
        <f>IF(RES_hh_emih!I17=0,0,RES_hh_emih!I17/RES_summary!I$19)</f>
        <v>2.2823596511341528</v>
      </c>
      <c r="J17" s="69">
        <f>IF(RES_hh_emih!J17=0,0,RES_hh_emih!J17/RES_summary!J$19)</f>
        <v>2.5626377014104937</v>
      </c>
      <c r="K17" s="69">
        <f>IF(RES_hh_emih!K17=0,0,RES_hh_emih!K17/RES_summary!K$19)</f>
        <v>2.6349569714481156</v>
      </c>
      <c r="L17" s="69">
        <f>IF(RES_hh_emih!L17=0,0,RES_hh_emih!L17/RES_summary!L$19)</f>
        <v>2.5802181698592785</v>
      </c>
      <c r="M17" s="69">
        <f>IF(RES_hh_emih!M17=0,0,RES_hh_emih!M17/RES_summary!M$19)</f>
        <v>2.4855423842285322</v>
      </c>
      <c r="N17" s="69">
        <f>IF(RES_hh_emih!N17=0,0,RES_hh_emih!N17/RES_summary!N$19)</f>
        <v>2.5765160030245102</v>
      </c>
      <c r="O17" s="69">
        <f>IF(RES_hh_emih!O17=0,0,RES_hh_emih!O17/RES_summary!O$19)</f>
        <v>2.5157468815916149</v>
      </c>
      <c r="P17" s="69">
        <f>IF(RES_hh_emih!P17=0,0,RES_hh_emih!P17/RES_summary!P$19)</f>
        <v>2.5940981742379412</v>
      </c>
      <c r="Q17" s="69">
        <f>IF(RES_hh_emih!Q17=0,0,RES_hh_emih!Q17/RES_summary!Q$19)</f>
        <v>2.5421320244634571</v>
      </c>
      <c r="R17" s="69">
        <f>IF(RES_hh_emih!R17=0,0,RES_hh_emih!R17/RES_summary!R$19)</f>
        <v>2.5645783626012948</v>
      </c>
      <c r="S17" s="69">
        <f>IF(RES_hh_emih!S17=0,0,RES_hh_emih!S17/RES_summary!S$19)</f>
        <v>2.4710984279278874</v>
      </c>
      <c r="T17" s="69">
        <f>IF(RES_hh_emih!T17=0,0,RES_hh_emih!T17/RES_summary!T$19)</f>
        <v>2.4242380308780018</v>
      </c>
      <c r="U17" s="69">
        <f>IF(RES_hh_emih!U17=0,0,RES_hh_emih!U17/RES_summary!U$19)</f>
        <v>2.4672317369756094</v>
      </c>
      <c r="V17" s="69">
        <f>IF(RES_hh_emih!V17=0,0,RES_hh_emih!V17/RES_summary!V$19)</f>
        <v>2.0468980232194163</v>
      </c>
      <c r="W17" s="69">
        <f>IF(RES_hh_emih!W17=0,0,RES_hh_emih!W17/RES_summary!W$19)</f>
        <v>2.0789667118140134</v>
      </c>
      <c r="X17" s="69">
        <f>IF(RES_hh_emih!X17=0,0,RES_hh_emih!X17/RES_summary!X$19)</f>
        <v>1.6017473242326368</v>
      </c>
      <c r="Y17" s="69">
        <f>IF(RES_hh_emih!Y17=0,0,RES_hh_emih!Y17/RES_summary!Y$19)</f>
        <v>1.4945944409915908</v>
      </c>
      <c r="DA17" s="88" t="s">
        <v>311</v>
      </c>
    </row>
    <row r="18" spans="1:105" ht="12" customHeight="1" x14ac:dyDescent="0.25">
      <c r="A18" s="28" t="s">
        <v>51</v>
      </c>
      <c r="B18" s="72">
        <f>IF(RES_hh_emih!B18=0,0,RES_hh_emih!B18/RES_summary!B$19)</f>
        <v>5.6173596949127926</v>
      </c>
      <c r="C18" s="72">
        <f>IF(RES_hh_emih!C18=0,0,RES_hh_emih!C18/RES_summary!C$19)</f>
        <v>5.845203330366485</v>
      </c>
      <c r="D18" s="72">
        <f>IF(RES_hh_emih!D18=0,0,RES_hh_emih!D18/RES_summary!D$19)</f>
        <v>6.256348870247777</v>
      </c>
      <c r="E18" s="72">
        <f>IF(RES_hh_emih!E18=0,0,RES_hh_emih!E18/RES_summary!E$19)</f>
        <v>4.8096911556617057</v>
      </c>
      <c r="F18" s="72">
        <f>IF(RES_hh_emih!F18=0,0,RES_hh_emih!F18/RES_summary!F$19)</f>
        <v>6.8274611448458389</v>
      </c>
      <c r="G18" s="72">
        <f>IF(RES_hh_emih!G18=0,0,RES_hh_emih!G18/RES_summary!G$19)</f>
        <v>6.0506555980412307</v>
      </c>
      <c r="H18" s="72">
        <f>IF(RES_hh_emih!H18=0,0,RES_hh_emih!H18/RES_summary!H$19)</f>
        <v>6.4791208466066532</v>
      </c>
      <c r="I18" s="72">
        <f>IF(RES_hh_emih!I18=0,0,RES_hh_emih!I18/RES_summary!I$19)</f>
        <v>5.1268808626507214</v>
      </c>
      <c r="J18" s="72">
        <f>IF(RES_hh_emih!J18=0,0,RES_hh_emih!J18/RES_summary!J$19)</f>
        <v>6.709070597481813</v>
      </c>
      <c r="K18" s="72">
        <f>IF(RES_hh_emih!K18=0,0,RES_hh_emih!K18/RES_summary!K$19)</f>
        <v>13.000802300577108</v>
      </c>
      <c r="L18" s="72">
        <f>IF(RES_hh_emih!L18=0,0,RES_hh_emih!L18/RES_summary!L$19)</f>
        <v>6.6520474001603684</v>
      </c>
      <c r="M18" s="72">
        <f>IF(RES_hh_emih!M18=0,0,RES_hh_emih!M18/RES_summary!M$19)</f>
        <v>6.3451407494258891</v>
      </c>
      <c r="N18" s="72">
        <f>IF(RES_hh_emih!N18=0,0,RES_hh_emih!N18/RES_summary!N$19)</f>
        <v>6.2485635630708707</v>
      </c>
      <c r="O18" s="72">
        <f>IF(RES_hh_emih!O18=0,0,RES_hh_emih!O18/RES_summary!O$19)</f>
        <v>6.2253554706638754</v>
      </c>
      <c r="P18" s="72">
        <f>IF(RES_hh_emih!P18=0,0,RES_hh_emih!P18/RES_summary!P$19)</f>
        <v>6.3380769593258988</v>
      </c>
      <c r="Q18" s="72">
        <f>IF(RES_hh_emih!Q18=0,0,RES_hh_emih!Q18/RES_summary!Q$19)</f>
        <v>6.3403518594165398</v>
      </c>
      <c r="R18" s="72">
        <f>IF(RES_hh_emih!R18=0,0,RES_hh_emih!R18/RES_summary!R$19)</f>
        <v>6.3893482255053682</v>
      </c>
      <c r="S18" s="72">
        <f>IF(RES_hh_emih!S18=0,0,RES_hh_emih!S18/RES_summary!S$19)</f>
        <v>6.4217337679508697</v>
      </c>
      <c r="T18" s="72">
        <f>IF(RES_hh_emih!T18=0,0,RES_hh_emih!T18/RES_summary!T$19)</f>
        <v>6.269310071961951</v>
      </c>
      <c r="U18" s="72">
        <f>IF(RES_hh_emih!U18=0,0,RES_hh_emih!U18/RES_summary!U$19)</f>
        <v>6.0147528797512422</v>
      </c>
      <c r="V18" s="72">
        <f>IF(RES_hh_emih!V18=0,0,RES_hh_emih!V18/RES_summary!V$19)</f>
        <v>5.9331739320341121</v>
      </c>
      <c r="W18" s="72">
        <f>IF(RES_hh_emih!W18=0,0,RES_hh_emih!W18/RES_summary!W$19)</f>
        <v>6.9678028463244353</v>
      </c>
      <c r="X18" s="72">
        <f>IF(RES_hh_emih!X18=0,0,RES_hh_emih!X18/RES_summary!X$19)</f>
        <v>2.8428289828371081</v>
      </c>
      <c r="Y18" s="72">
        <f>IF(RES_hh_emih!Y18=0,0,RES_hh_emih!Y18/RES_summary!Y$19)</f>
        <v>3.8424982897895399</v>
      </c>
      <c r="DA18" s="89" t="s">
        <v>614</v>
      </c>
    </row>
    <row r="19" spans="1:105" s="2" customFormat="1" ht="12" customHeight="1" x14ac:dyDescent="0.25">
      <c r="A19" s="28" t="s">
        <v>74</v>
      </c>
      <c r="B19" s="72">
        <f>IF(RES_hh_emih!B19=0,0,RES_hh_emih!B19/RES_summary!B$19)</f>
        <v>3.8947979130463537</v>
      </c>
      <c r="C19" s="72">
        <f>IF(RES_hh_emih!C19=0,0,RES_hh_emih!C19/RES_summary!C$19)</f>
        <v>3.738086075243241</v>
      </c>
      <c r="D19" s="72">
        <f>IF(RES_hh_emih!D19=0,0,RES_hh_emih!D19/RES_summary!D$19)</f>
        <v>3.7386895068115917</v>
      </c>
      <c r="E19" s="72">
        <f>IF(RES_hh_emih!E19=0,0,RES_hh_emih!E19/RES_summary!E$19)</f>
        <v>3.67467067432609</v>
      </c>
      <c r="F19" s="72">
        <f>IF(RES_hh_emih!F19=0,0,RES_hh_emih!F19/RES_summary!F$19)</f>
        <v>3.9191733229334753</v>
      </c>
      <c r="G19" s="72">
        <f>IF(RES_hh_emih!G19=0,0,RES_hh_emih!G19/RES_summary!G$19)</f>
        <v>4.0381798178461574</v>
      </c>
      <c r="H19" s="72">
        <f>IF(RES_hh_emih!H19=0,0,RES_hh_emih!H19/RES_summary!H$19)</f>
        <v>4.3106149990761038</v>
      </c>
      <c r="I19" s="72">
        <f>IF(RES_hh_emih!I19=0,0,RES_hh_emih!I19/RES_summary!I$19)</f>
        <v>4.3266247391257719</v>
      </c>
      <c r="J19" s="72">
        <f>IF(RES_hh_emih!J19=0,0,RES_hh_emih!J19/RES_summary!J$19)</f>
        <v>4.0471703649194488</v>
      </c>
      <c r="K19" s="72">
        <f>IF(RES_hh_emih!K19=0,0,RES_hh_emih!K19/RES_summary!K$19)</f>
        <v>4.3731205834196265</v>
      </c>
      <c r="L19" s="72">
        <f>IF(RES_hh_emih!L19=0,0,RES_hh_emih!L19/RES_summary!L$19)</f>
        <v>4.2971913880356745</v>
      </c>
      <c r="M19" s="72">
        <f>IF(RES_hh_emih!M19=0,0,RES_hh_emih!M19/RES_summary!M$19)</f>
        <v>4.2269546936076177</v>
      </c>
      <c r="N19" s="72">
        <f>IF(RES_hh_emih!N19=0,0,RES_hh_emih!N19/RES_summary!N$19)</f>
        <v>4.2115771605741736</v>
      </c>
      <c r="O19" s="72">
        <f>IF(RES_hh_emih!O19=0,0,RES_hh_emih!O19/RES_summary!O$19)</f>
        <v>4.1355802540492217</v>
      </c>
      <c r="P19" s="72">
        <f>IF(RES_hh_emih!P19=0,0,RES_hh_emih!P19/RES_summary!P$19)</f>
        <v>4.4240335119556118</v>
      </c>
      <c r="Q19" s="72">
        <f>IF(RES_hh_emih!Q19=0,0,RES_hh_emih!Q19/RES_summary!Q$19)</f>
        <v>3.9968821002589703</v>
      </c>
      <c r="R19" s="72">
        <f>IF(RES_hh_emih!R19=0,0,RES_hh_emih!R19/RES_summary!R$19)</f>
        <v>4.2952712742582673</v>
      </c>
      <c r="S19" s="72">
        <f>IF(RES_hh_emih!S19=0,0,RES_hh_emih!S19/RES_summary!S$19)</f>
        <v>4.0550038013746956</v>
      </c>
      <c r="T19" s="72">
        <f>IF(RES_hh_emih!T19=0,0,RES_hh_emih!T19/RES_summary!T$19)</f>
        <v>3.7824944545100818</v>
      </c>
      <c r="U19" s="72">
        <f>IF(RES_hh_emih!U19=0,0,RES_hh_emih!U19/RES_summary!U$19)</f>
        <v>3.6685560055958115</v>
      </c>
      <c r="V19" s="72">
        <f>IF(RES_hh_emih!V19=0,0,RES_hh_emih!V19/RES_summary!V$19)</f>
        <v>3.0905233521228883</v>
      </c>
      <c r="W19" s="72">
        <f>IF(RES_hh_emih!W19=0,0,RES_hh_emih!W19/RES_summary!W$19)</f>
        <v>2.7531859100400933</v>
      </c>
      <c r="X19" s="72">
        <f>IF(RES_hh_emih!X19=0,0,RES_hh_emih!X19/RES_summary!X$19)</f>
        <v>2.5516892508603815</v>
      </c>
      <c r="Y19" s="72">
        <f>IF(RES_hh_emih!Y19=0,0,RES_hh_emih!Y19/RES_summary!Y$19)</f>
        <v>2.3227804200717341</v>
      </c>
      <c r="DA19" s="89" t="s">
        <v>615</v>
      </c>
    </row>
    <row r="20" spans="1:105" ht="12" customHeight="1" x14ac:dyDescent="0.25">
      <c r="A20" s="28" t="s">
        <v>200</v>
      </c>
      <c r="B20" s="72">
        <f>IF(RES_hh_emih!B20=0,0,RES_hh_emih!B20/RES_summary!B$19)</f>
        <v>5.09639832631962</v>
      </c>
      <c r="C20" s="72">
        <f>IF(RES_hh_emih!C20=0,0,RES_hh_emih!C20/RES_summary!C$19)</f>
        <v>4.935228175352897</v>
      </c>
      <c r="D20" s="72">
        <f>IF(RES_hh_emih!D20=0,0,RES_hh_emih!D20/RES_summary!D$19)</f>
        <v>4.5559661038043178</v>
      </c>
      <c r="E20" s="72">
        <f>IF(RES_hh_emih!E20=0,0,RES_hh_emih!E20/RES_summary!E$19)</f>
        <v>4.7108117253317312</v>
      </c>
      <c r="F20" s="72">
        <f>IF(RES_hh_emih!F20=0,0,RES_hh_emih!F20/RES_summary!F$19)</f>
        <v>5.4631604699374199</v>
      </c>
      <c r="G20" s="72">
        <f>IF(RES_hh_emih!G20=0,0,RES_hh_emih!G20/RES_summary!G$19)</f>
        <v>5.6720050214285171</v>
      </c>
      <c r="H20" s="72">
        <f>IF(RES_hh_emih!H20=0,0,RES_hh_emih!H20/RES_summary!H$19)</f>
        <v>5.5744407604581729</v>
      </c>
      <c r="I20" s="72">
        <f>IF(RES_hh_emih!I20=0,0,RES_hh_emih!I20/RES_summary!I$19)</f>
        <v>5.1406274045938734</v>
      </c>
      <c r="J20" s="72">
        <f>IF(RES_hh_emih!J20=0,0,RES_hh_emih!J20/RES_summary!J$19)</f>
        <v>5.9363095764342821</v>
      </c>
      <c r="K20" s="72">
        <f>IF(RES_hh_emih!K20=0,0,RES_hh_emih!K20/RES_summary!K$19)</f>
        <v>5.6112016106553497</v>
      </c>
      <c r="L20" s="72">
        <f>IF(RES_hh_emih!L20=0,0,RES_hh_emih!L20/RES_summary!L$19)</f>
        <v>5.3968850345802268</v>
      </c>
      <c r="M20" s="72">
        <f>IF(RES_hh_emih!M20=0,0,RES_hh_emih!M20/RES_summary!M$19)</f>
        <v>5.6659517034794984</v>
      </c>
      <c r="N20" s="72">
        <f>IF(RES_hh_emih!N20=0,0,RES_hh_emih!N20/RES_summary!N$19)</f>
        <v>5.4437161330871451</v>
      </c>
      <c r="O20" s="72">
        <f>IF(RES_hh_emih!O20=0,0,RES_hh_emih!O20/RES_summary!O$19)</f>
        <v>5.2889138074683233</v>
      </c>
      <c r="P20" s="72">
        <f>IF(RES_hh_emih!P20=0,0,RES_hh_emih!P20/RES_summary!P$19)</f>
        <v>5.6384626064213021</v>
      </c>
      <c r="Q20" s="72">
        <f>IF(RES_hh_emih!Q20=0,0,RES_hh_emih!Q20/RES_summary!Q$19)</f>
        <v>5.8158468596589215</v>
      </c>
      <c r="R20" s="72">
        <f>IF(RES_hh_emih!R20=0,0,RES_hh_emih!R20/RES_summary!R$19)</f>
        <v>5.3581116726225675</v>
      </c>
      <c r="S20" s="72">
        <f>IF(RES_hh_emih!S20=0,0,RES_hh_emih!S20/RES_summary!S$19)</f>
        <v>5.19462862125678</v>
      </c>
      <c r="T20" s="72">
        <f>IF(RES_hh_emih!T20=0,0,RES_hh_emih!T20/RES_summary!T$19)</f>
        <v>5.0900382574527203</v>
      </c>
      <c r="U20" s="72">
        <f>IF(RES_hh_emih!U20=0,0,RES_hh_emih!U20/RES_summary!U$19)</f>
        <v>4.9018502303995097</v>
      </c>
      <c r="V20" s="72">
        <f>IF(RES_hh_emih!V20=0,0,RES_hh_emih!V20/RES_summary!V$19)</f>
        <v>4.3650027904605304</v>
      </c>
      <c r="W20" s="72">
        <f>IF(RES_hh_emih!W20=0,0,RES_hh_emih!W20/RES_summary!W$19)</f>
        <v>4.0665443337267719</v>
      </c>
      <c r="X20" s="72">
        <f>IF(RES_hh_emih!X20=0,0,RES_hh_emih!X20/RES_summary!X$19)</f>
        <v>3.6380803986960113</v>
      </c>
      <c r="Y20" s="72">
        <f>IF(RES_hh_emih!Y20=0,0,RES_hh_emih!Y20/RES_summary!Y$19)</f>
        <v>3.2574339709254678</v>
      </c>
      <c r="DA20" s="89" t="s">
        <v>616</v>
      </c>
    </row>
    <row r="21" spans="1:105" ht="12" customHeight="1" x14ac:dyDescent="0.25">
      <c r="A21" s="28" t="s">
        <v>189</v>
      </c>
      <c r="B21" s="72">
        <f>IF(RES_hh_emih!B21=0,0,RES_hh_emih!B21/RES_summary!B$19)</f>
        <v>3.6463565859974221</v>
      </c>
      <c r="C21" s="72">
        <f>IF(RES_hh_emih!C21=0,0,RES_hh_emih!C21/RES_summary!C$19)</f>
        <v>3.6071044686803799</v>
      </c>
      <c r="D21" s="72">
        <f>IF(RES_hh_emih!D21=0,0,RES_hh_emih!D21/RES_summary!D$19)</f>
        <v>3.5149651159796322</v>
      </c>
      <c r="E21" s="72">
        <f>IF(RES_hh_emih!E21=0,0,RES_hh_emih!E21/RES_summary!E$19)</f>
        <v>3.363450132826912</v>
      </c>
      <c r="F21" s="72">
        <f>IF(RES_hh_emih!F21=0,0,RES_hh_emih!F21/RES_summary!F$19)</f>
        <v>3.8360841592143489</v>
      </c>
      <c r="G21" s="72">
        <f>IF(RES_hh_emih!G21=0,0,RES_hh_emih!G21/RES_summary!G$19)</f>
        <v>3.7907501108462891</v>
      </c>
      <c r="H21" s="72">
        <f>IF(RES_hh_emih!H21=0,0,RES_hh_emih!H21/RES_summary!H$19)</f>
        <v>3.8906823617411952</v>
      </c>
      <c r="I21" s="72">
        <f>IF(RES_hh_emih!I21=0,0,RES_hh_emih!I21/RES_summary!I$19)</f>
        <v>3.6383998474686239</v>
      </c>
      <c r="J21" s="72">
        <f>IF(RES_hh_emih!J21=0,0,RES_hh_emih!J21/RES_summary!J$19)</f>
        <v>3.7421314092983451</v>
      </c>
      <c r="K21" s="72">
        <f>IF(RES_hh_emih!K21=0,0,RES_hh_emih!K21/RES_summary!K$19)</f>
        <v>3.7966383840874887</v>
      </c>
      <c r="L21" s="72">
        <f>IF(RES_hh_emih!L21=0,0,RES_hh_emih!L21/RES_summary!L$19)</f>
        <v>3.6319817140046609</v>
      </c>
      <c r="M21" s="72">
        <f>IF(RES_hh_emih!M21=0,0,RES_hh_emih!M21/RES_summary!M$19)</f>
        <v>3.3058556105695303</v>
      </c>
      <c r="N21" s="72">
        <f>IF(RES_hh_emih!N21=0,0,RES_hh_emih!N21/RES_summary!N$19)</f>
        <v>3.571292413347356</v>
      </c>
      <c r="O21" s="72">
        <f>IF(RES_hh_emih!O21=0,0,RES_hh_emih!O21/RES_summary!O$19)</f>
        <v>3.5190259716808967</v>
      </c>
      <c r="P21" s="72">
        <f>IF(RES_hh_emih!P21=0,0,RES_hh_emih!P21/RES_summary!P$19)</f>
        <v>3.5910249596663864</v>
      </c>
      <c r="Q21" s="72">
        <f>IF(RES_hh_emih!Q21=0,0,RES_hh_emih!Q21/RES_summary!Q$19)</f>
        <v>3.4866303283717643</v>
      </c>
      <c r="R21" s="72">
        <f>IF(RES_hh_emih!R21=0,0,RES_hh_emih!R21/RES_summary!R$19)</f>
        <v>3.6477186934380046</v>
      </c>
      <c r="S21" s="72">
        <f>IF(RES_hh_emih!S21=0,0,RES_hh_emih!S21/RES_summary!S$19)</f>
        <v>3.5231723991844448</v>
      </c>
      <c r="T21" s="72">
        <f>IF(RES_hh_emih!T21=0,0,RES_hh_emih!T21/RES_summary!T$19)</f>
        <v>3.5077988445085153</v>
      </c>
      <c r="U21" s="72">
        <f>IF(RES_hh_emih!U21=0,0,RES_hh_emih!U21/RES_summary!U$19)</f>
        <v>3.6742357011696964</v>
      </c>
      <c r="V21" s="72">
        <f>IF(RES_hh_emih!V21=0,0,RES_hh_emih!V21/RES_summary!V$19)</f>
        <v>3.0127255147029279</v>
      </c>
      <c r="W21" s="72">
        <f>IF(RES_hh_emih!W21=0,0,RES_hh_emih!W21/RES_summary!W$19)</f>
        <v>3.1124576409971598</v>
      </c>
      <c r="X21" s="72">
        <f>IF(RES_hh_emih!X21=0,0,RES_hh_emih!X21/RES_summary!X$19)</f>
        <v>2.1878578176693826</v>
      </c>
      <c r="Y21" s="72">
        <f>IF(RES_hh_emih!Y21=0,0,RES_hh_emih!Y21/RES_summary!Y$19)</f>
        <v>2.0503804131799028</v>
      </c>
      <c r="DA21" s="89" t="s">
        <v>617</v>
      </c>
    </row>
    <row r="22" spans="1:105" ht="12" customHeight="1" x14ac:dyDescent="0.25">
      <c r="A22" s="28" t="s">
        <v>202</v>
      </c>
      <c r="B22" s="72">
        <f>IF(RES_hh_emih!B22=0,0,RES_hh_emih!B22/RES_summary!B$19)</f>
        <v>0</v>
      </c>
      <c r="C22" s="72">
        <f>IF(RES_hh_emih!C22=0,0,RES_hh_emih!C22/RES_summary!C$19)</f>
        <v>0</v>
      </c>
      <c r="D22" s="72">
        <f>IF(RES_hh_emih!D22=0,0,RES_hh_emih!D22/RES_summary!D$19)</f>
        <v>0</v>
      </c>
      <c r="E22" s="72">
        <f>IF(RES_hh_emih!E22=0,0,RES_hh_emih!E22/RES_summary!E$19)</f>
        <v>0</v>
      </c>
      <c r="F22" s="72">
        <f>IF(RES_hh_emih!F22=0,0,RES_hh_emih!F22/RES_summary!F$19)</f>
        <v>0</v>
      </c>
      <c r="G22" s="72">
        <f>IF(RES_hh_emih!G22=0,0,RES_hh_emih!G22/RES_summary!G$19)</f>
        <v>0</v>
      </c>
      <c r="H22" s="72">
        <f>IF(RES_hh_emih!H22=0,0,RES_hh_emih!H22/RES_summary!H$19)</f>
        <v>0</v>
      </c>
      <c r="I22" s="72">
        <f>IF(RES_hh_emih!I22=0,0,RES_hh_emih!I22/RES_summary!I$19)</f>
        <v>0</v>
      </c>
      <c r="J22" s="72">
        <f>IF(RES_hh_emih!J22=0,0,RES_hh_emih!J22/RES_summary!J$19)</f>
        <v>0</v>
      </c>
      <c r="K22" s="72">
        <f>IF(RES_hh_emih!K22=0,0,RES_hh_emih!K22/RES_summary!K$19)</f>
        <v>0</v>
      </c>
      <c r="L22" s="72">
        <f>IF(RES_hh_emih!L22=0,0,RES_hh_emih!L22/RES_summary!L$19)</f>
        <v>0</v>
      </c>
      <c r="M22" s="72">
        <f>IF(RES_hh_emih!M22=0,0,RES_hh_emih!M22/RES_summary!M$19)</f>
        <v>0</v>
      </c>
      <c r="N22" s="72">
        <f>IF(RES_hh_emih!N22=0,0,RES_hh_emih!N22/RES_summary!N$19)</f>
        <v>0</v>
      </c>
      <c r="O22" s="72">
        <f>IF(RES_hh_emih!O22=0,0,RES_hh_emih!O22/RES_summary!O$19)</f>
        <v>0</v>
      </c>
      <c r="P22" s="72">
        <f>IF(RES_hh_emih!P22=0,0,RES_hh_emih!P22/RES_summary!P$19)</f>
        <v>0</v>
      </c>
      <c r="Q22" s="72">
        <f>IF(RES_hh_emih!Q22=0,0,RES_hh_emih!Q22/RES_summary!Q$19)</f>
        <v>0</v>
      </c>
      <c r="R22" s="72">
        <f>IF(RES_hh_emih!R22=0,0,RES_hh_emih!R22/RES_summary!R$19)</f>
        <v>0</v>
      </c>
      <c r="S22" s="72">
        <f>IF(RES_hh_emih!S22=0,0,RES_hh_emih!S22/RES_summary!S$19)</f>
        <v>0</v>
      </c>
      <c r="T22" s="72">
        <f>IF(RES_hh_emih!T22=0,0,RES_hh_emih!T22/RES_summary!T$19)</f>
        <v>0</v>
      </c>
      <c r="U22" s="72">
        <f>IF(RES_hh_emih!U22=0,0,RES_hh_emih!U22/RES_summary!U$19)</f>
        <v>0</v>
      </c>
      <c r="V22" s="72">
        <f>IF(RES_hh_emih!V22=0,0,RES_hh_emih!V22/RES_summary!V$19)</f>
        <v>0</v>
      </c>
      <c r="W22" s="72">
        <f>IF(RES_hh_emih!W22=0,0,RES_hh_emih!W22/RES_summary!W$19)</f>
        <v>0</v>
      </c>
      <c r="X22" s="72">
        <f>IF(RES_hh_emih!X22=0,0,RES_hh_emih!X22/RES_summary!X$19)</f>
        <v>0</v>
      </c>
      <c r="Y22" s="72">
        <f>IF(RES_hh_emih!Y22=0,0,RES_hh_emih!Y22/RES_summary!Y$19)</f>
        <v>0</v>
      </c>
      <c r="DA22" s="89" t="s">
        <v>618</v>
      </c>
    </row>
    <row r="23" spans="1:105" ht="12" customHeight="1" x14ac:dyDescent="0.25">
      <c r="A23" s="28" t="s">
        <v>197</v>
      </c>
      <c r="B23" s="72">
        <f>IF(RES_hh_emih!B23=0,0,RES_hh_emih!B23/RES_summary!B$19)</f>
        <v>0</v>
      </c>
      <c r="C23" s="72">
        <f>IF(RES_hh_emih!C23=0,0,RES_hh_emih!C23/RES_summary!C$19)</f>
        <v>0</v>
      </c>
      <c r="D23" s="72">
        <f>IF(RES_hh_emih!D23=0,0,RES_hh_emih!D23/RES_summary!D$19)</f>
        <v>0</v>
      </c>
      <c r="E23" s="72">
        <f>IF(RES_hh_emih!E23=0,0,RES_hh_emih!E23/RES_summary!E$19)</f>
        <v>0</v>
      </c>
      <c r="F23" s="72">
        <f>IF(RES_hh_emih!F23=0,0,RES_hh_emih!F23/RES_summary!F$19)</f>
        <v>0</v>
      </c>
      <c r="G23" s="72">
        <f>IF(RES_hh_emih!G23=0,0,RES_hh_emih!G23/RES_summary!G$19)</f>
        <v>0</v>
      </c>
      <c r="H23" s="72">
        <f>IF(RES_hh_emih!H23=0,0,RES_hh_emih!H23/RES_summary!H$19)</f>
        <v>0</v>
      </c>
      <c r="I23" s="72">
        <f>IF(RES_hh_emih!I23=0,0,RES_hh_emih!I23/RES_summary!I$19)</f>
        <v>0</v>
      </c>
      <c r="J23" s="72">
        <f>IF(RES_hh_emih!J23=0,0,RES_hh_emih!J23/RES_summary!J$19)</f>
        <v>0</v>
      </c>
      <c r="K23" s="72">
        <f>IF(RES_hh_emih!K23=0,0,RES_hh_emih!K23/RES_summary!K$19)</f>
        <v>0</v>
      </c>
      <c r="L23" s="72">
        <f>IF(RES_hh_emih!L23=0,0,RES_hh_emih!L23/RES_summary!L$19)</f>
        <v>0</v>
      </c>
      <c r="M23" s="72">
        <f>IF(RES_hh_emih!M23=0,0,RES_hh_emih!M23/RES_summary!M$19)</f>
        <v>0</v>
      </c>
      <c r="N23" s="72">
        <f>IF(RES_hh_emih!N23=0,0,RES_hh_emih!N23/RES_summary!N$19)</f>
        <v>0</v>
      </c>
      <c r="O23" s="72">
        <f>IF(RES_hh_emih!O23=0,0,RES_hh_emih!O23/RES_summary!O$19)</f>
        <v>0</v>
      </c>
      <c r="P23" s="72">
        <f>IF(RES_hh_emih!P23=0,0,RES_hh_emih!P23/RES_summary!P$19)</f>
        <v>0</v>
      </c>
      <c r="Q23" s="72">
        <f>IF(RES_hh_emih!Q23=0,0,RES_hh_emih!Q23/RES_summary!Q$19)</f>
        <v>0</v>
      </c>
      <c r="R23" s="72">
        <f>IF(RES_hh_emih!R23=0,0,RES_hh_emih!R23/RES_summary!R$19)</f>
        <v>0</v>
      </c>
      <c r="S23" s="72">
        <f>IF(RES_hh_emih!S23=0,0,RES_hh_emih!S23/RES_summary!S$19)</f>
        <v>0</v>
      </c>
      <c r="T23" s="72">
        <f>IF(RES_hh_emih!T23=0,0,RES_hh_emih!T23/RES_summary!T$19)</f>
        <v>0</v>
      </c>
      <c r="U23" s="72">
        <f>IF(RES_hh_emih!U23=0,0,RES_hh_emih!U23/RES_summary!U$19)</f>
        <v>0</v>
      </c>
      <c r="V23" s="72">
        <f>IF(RES_hh_emih!V23=0,0,RES_hh_emih!V23/RES_summary!V$19)</f>
        <v>0</v>
      </c>
      <c r="W23" s="72">
        <f>IF(RES_hh_emih!W23=0,0,RES_hh_emih!W23/RES_summary!W$19)</f>
        <v>0</v>
      </c>
      <c r="X23" s="72">
        <f>IF(RES_hh_emih!X23=0,0,RES_hh_emih!X23/RES_summary!X$19)</f>
        <v>0</v>
      </c>
      <c r="Y23" s="72">
        <f>IF(RES_hh_emih!Y23=0,0,RES_hh_emih!Y23/RES_summary!Y$19)</f>
        <v>0</v>
      </c>
      <c r="DA23" s="89" t="s">
        <v>619</v>
      </c>
    </row>
    <row r="24" spans="1:105" ht="12" customHeight="1" x14ac:dyDescent="0.25">
      <c r="A24" s="28" t="s">
        <v>198</v>
      </c>
      <c r="B24" s="72">
        <f>IF(RES_hh_emih!B24=0,0,RES_hh_emih!B24/RES_summary!B$19)</f>
        <v>0</v>
      </c>
      <c r="C24" s="72">
        <f>IF(RES_hh_emih!C24=0,0,RES_hh_emih!C24/RES_summary!C$19)</f>
        <v>0</v>
      </c>
      <c r="D24" s="72">
        <f>IF(RES_hh_emih!D24=0,0,RES_hh_emih!D24/RES_summary!D$19)</f>
        <v>0</v>
      </c>
      <c r="E24" s="72">
        <f>IF(RES_hh_emih!E24=0,0,RES_hh_emih!E24/RES_summary!E$19)</f>
        <v>0</v>
      </c>
      <c r="F24" s="72">
        <f>IF(RES_hh_emih!F24=0,0,RES_hh_emih!F24/RES_summary!F$19)</f>
        <v>0</v>
      </c>
      <c r="G24" s="72">
        <f>IF(RES_hh_emih!G24=0,0,RES_hh_emih!G24/RES_summary!G$19)</f>
        <v>0</v>
      </c>
      <c r="H24" s="72">
        <f>IF(RES_hh_emih!H24=0,0,RES_hh_emih!H24/RES_summary!H$19)</f>
        <v>0</v>
      </c>
      <c r="I24" s="72">
        <f>IF(RES_hh_emih!I24=0,0,RES_hh_emih!I24/RES_summary!I$19)</f>
        <v>0</v>
      </c>
      <c r="J24" s="72">
        <f>IF(RES_hh_emih!J24=0,0,RES_hh_emih!J24/RES_summary!J$19)</f>
        <v>0</v>
      </c>
      <c r="K24" s="72">
        <f>IF(RES_hh_emih!K24=0,0,RES_hh_emih!K24/RES_summary!K$19)</f>
        <v>0</v>
      </c>
      <c r="L24" s="72">
        <f>IF(RES_hh_emih!L24=0,0,RES_hh_emih!L24/RES_summary!L$19)</f>
        <v>0</v>
      </c>
      <c r="M24" s="72">
        <f>IF(RES_hh_emih!M24=0,0,RES_hh_emih!M24/RES_summary!M$19)</f>
        <v>0</v>
      </c>
      <c r="N24" s="72">
        <f>IF(RES_hh_emih!N24=0,0,RES_hh_emih!N24/RES_summary!N$19)</f>
        <v>0</v>
      </c>
      <c r="O24" s="72">
        <f>IF(RES_hh_emih!O24=0,0,RES_hh_emih!O24/RES_summary!O$19)</f>
        <v>0</v>
      </c>
      <c r="P24" s="72">
        <f>IF(RES_hh_emih!P24=0,0,RES_hh_emih!P24/RES_summary!P$19)</f>
        <v>0</v>
      </c>
      <c r="Q24" s="72">
        <f>IF(RES_hh_emih!Q24=0,0,RES_hh_emih!Q24/RES_summary!Q$19)</f>
        <v>0</v>
      </c>
      <c r="R24" s="72">
        <f>IF(RES_hh_emih!R24=0,0,RES_hh_emih!R24/RES_summary!R$19)</f>
        <v>0</v>
      </c>
      <c r="S24" s="72">
        <f>IF(RES_hh_emih!S24=0,0,RES_hh_emih!S24/RES_summary!S$19)</f>
        <v>0</v>
      </c>
      <c r="T24" s="72">
        <f>IF(RES_hh_emih!T24=0,0,RES_hh_emih!T24/RES_summary!T$19)</f>
        <v>0</v>
      </c>
      <c r="U24" s="72">
        <f>IF(RES_hh_emih!U24=0,0,RES_hh_emih!U24/RES_summary!U$19)</f>
        <v>0</v>
      </c>
      <c r="V24" s="72">
        <f>IF(RES_hh_emih!V24=0,0,RES_hh_emih!V24/RES_summary!V$19)</f>
        <v>0</v>
      </c>
      <c r="W24" s="72">
        <f>IF(RES_hh_emih!W24=0,0,RES_hh_emih!W24/RES_summary!W$19)</f>
        <v>0</v>
      </c>
      <c r="X24" s="72">
        <f>IF(RES_hh_emih!X24=0,0,RES_hh_emih!X24/RES_summary!X$19)</f>
        <v>0</v>
      </c>
      <c r="Y24" s="72">
        <f>IF(RES_hh_emih!Y24=0,0,RES_hh_emih!Y24/RES_summary!Y$19)</f>
        <v>0</v>
      </c>
      <c r="DA24" s="89" t="s">
        <v>620</v>
      </c>
    </row>
    <row r="25" spans="1:105" ht="12" customHeight="1" x14ac:dyDescent="0.25">
      <c r="A25" s="73" t="s">
        <v>53</v>
      </c>
      <c r="B25" s="74">
        <f>IF(RES_hh_emih!B25=0,0,RES_hh_emih!B25/RES_summary!B$19)</f>
        <v>0</v>
      </c>
      <c r="C25" s="74">
        <f>IF(RES_hh_emih!C25=0,0,RES_hh_emih!C25/RES_summary!C$19)</f>
        <v>0</v>
      </c>
      <c r="D25" s="74">
        <f>IF(RES_hh_emih!D25=0,0,RES_hh_emih!D25/RES_summary!D$19)</f>
        <v>0</v>
      </c>
      <c r="E25" s="74">
        <f>IF(RES_hh_emih!E25=0,0,RES_hh_emih!E25/RES_summary!E$19)</f>
        <v>0</v>
      </c>
      <c r="F25" s="74">
        <f>IF(RES_hh_emih!F25=0,0,RES_hh_emih!F25/RES_summary!F$19)</f>
        <v>0</v>
      </c>
      <c r="G25" s="74">
        <f>IF(RES_hh_emih!G25=0,0,RES_hh_emih!G25/RES_summary!G$19)</f>
        <v>0</v>
      </c>
      <c r="H25" s="74">
        <f>IF(RES_hh_emih!H25=0,0,RES_hh_emih!H25/RES_summary!H$19)</f>
        <v>0</v>
      </c>
      <c r="I25" s="74">
        <f>IF(RES_hh_emih!I25=0,0,RES_hh_emih!I25/RES_summary!I$19)</f>
        <v>0</v>
      </c>
      <c r="J25" s="74">
        <f>IF(RES_hh_emih!J25=0,0,RES_hh_emih!J25/RES_summary!J$19)</f>
        <v>0</v>
      </c>
      <c r="K25" s="74">
        <f>IF(RES_hh_emih!K25=0,0,RES_hh_emih!K25/RES_summary!K$19)</f>
        <v>0</v>
      </c>
      <c r="L25" s="74">
        <f>IF(RES_hh_emih!L25=0,0,RES_hh_emih!L25/RES_summary!L$19)</f>
        <v>0</v>
      </c>
      <c r="M25" s="74">
        <f>IF(RES_hh_emih!M25=0,0,RES_hh_emih!M25/RES_summary!M$19)</f>
        <v>0</v>
      </c>
      <c r="N25" s="74">
        <f>IF(RES_hh_emih!N25=0,0,RES_hh_emih!N25/RES_summary!N$19)</f>
        <v>0</v>
      </c>
      <c r="O25" s="74">
        <f>IF(RES_hh_emih!O25=0,0,RES_hh_emih!O25/RES_summary!O$19)</f>
        <v>0</v>
      </c>
      <c r="P25" s="74">
        <f>IF(RES_hh_emih!P25=0,0,RES_hh_emih!P25/RES_summary!P$19)</f>
        <v>0</v>
      </c>
      <c r="Q25" s="74">
        <f>IF(RES_hh_emih!Q25=0,0,RES_hh_emih!Q25/RES_summary!Q$19)</f>
        <v>0</v>
      </c>
      <c r="R25" s="74">
        <f>IF(RES_hh_emih!R25=0,0,RES_hh_emih!R25/RES_summary!R$19)</f>
        <v>0</v>
      </c>
      <c r="S25" s="74">
        <f>IF(RES_hh_emih!S25=0,0,RES_hh_emih!S25/RES_summary!S$19)</f>
        <v>0</v>
      </c>
      <c r="T25" s="74">
        <f>IF(RES_hh_emih!T25=0,0,RES_hh_emih!T25/RES_summary!T$19)</f>
        <v>0</v>
      </c>
      <c r="U25" s="74">
        <f>IF(RES_hh_emih!U25=0,0,RES_hh_emih!U25/RES_summary!U$19)</f>
        <v>0</v>
      </c>
      <c r="V25" s="74">
        <f>IF(RES_hh_emih!V25=0,0,RES_hh_emih!V25/RES_summary!V$19)</f>
        <v>0</v>
      </c>
      <c r="W25" s="74">
        <f>IF(RES_hh_emih!W25=0,0,RES_hh_emih!W25/RES_summary!W$19)</f>
        <v>0</v>
      </c>
      <c r="X25" s="74">
        <f>IF(RES_hh_emih!X25=0,0,RES_hh_emih!X25/RES_summary!X$19)</f>
        <v>0</v>
      </c>
      <c r="Y25" s="74">
        <f>IF(RES_hh_emih!Y25=0,0,RES_hh_emih!Y25/RES_summary!Y$19)</f>
        <v>0</v>
      </c>
      <c r="DA25" s="90" t="s">
        <v>621</v>
      </c>
    </row>
    <row r="26" spans="1:105" ht="12" customHeight="1" x14ac:dyDescent="0.25">
      <c r="A26" s="32" t="s">
        <v>52</v>
      </c>
      <c r="B26" s="77">
        <f>IF(RES_hh_emih!B26=0,0,RES_hh_emih!B26/RES_summary!B$19)</f>
        <v>0</v>
      </c>
      <c r="C26" s="77">
        <f>IF(RES_hh_emih!C26=0,0,RES_hh_emih!C26/RES_summary!C$19)</f>
        <v>0</v>
      </c>
      <c r="D26" s="77">
        <f>IF(RES_hh_emih!D26=0,0,RES_hh_emih!D26/RES_summary!D$19)</f>
        <v>0</v>
      </c>
      <c r="E26" s="77">
        <f>IF(RES_hh_emih!E26=0,0,RES_hh_emih!E26/RES_summary!E$19)</f>
        <v>0</v>
      </c>
      <c r="F26" s="77">
        <f>IF(RES_hh_emih!F26=0,0,RES_hh_emih!F26/RES_summary!F$19)</f>
        <v>0</v>
      </c>
      <c r="G26" s="77">
        <f>IF(RES_hh_emih!G26=0,0,RES_hh_emih!G26/RES_summary!G$19)</f>
        <v>0</v>
      </c>
      <c r="H26" s="77">
        <f>IF(RES_hh_emih!H26=0,0,RES_hh_emih!H26/RES_summary!H$19)</f>
        <v>0</v>
      </c>
      <c r="I26" s="77">
        <f>IF(RES_hh_emih!I26=0,0,RES_hh_emih!I26/RES_summary!I$19)</f>
        <v>0</v>
      </c>
      <c r="J26" s="77">
        <f>IF(RES_hh_emih!J26=0,0,RES_hh_emih!J26/RES_summary!J$19)</f>
        <v>0</v>
      </c>
      <c r="K26" s="77">
        <f>IF(RES_hh_emih!K26=0,0,RES_hh_emih!K26/RES_summary!K$19)</f>
        <v>0</v>
      </c>
      <c r="L26" s="77">
        <f>IF(RES_hh_emih!L26=0,0,RES_hh_emih!L26/RES_summary!L$19)</f>
        <v>0</v>
      </c>
      <c r="M26" s="77">
        <f>IF(RES_hh_emih!M26=0,0,RES_hh_emih!M26/RES_summary!M$19)</f>
        <v>0</v>
      </c>
      <c r="N26" s="77">
        <f>IF(RES_hh_emih!N26=0,0,RES_hh_emih!N26/RES_summary!N$19)</f>
        <v>0</v>
      </c>
      <c r="O26" s="77">
        <f>IF(RES_hh_emih!O26=0,0,RES_hh_emih!O26/RES_summary!O$19)</f>
        <v>0</v>
      </c>
      <c r="P26" s="77">
        <f>IF(RES_hh_emih!P26=0,0,RES_hh_emih!P26/RES_summary!P$19)</f>
        <v>0</v>
      </c>
      <c r="Q26" s="77">
        <f>IF(RES_hh_emih!Q26=0,0,RES_hh_emih!Q26/RES_summary!Q$19)</f>
        <v>0</v>
      </c>
      <c r="R26" s="77">
        <f>IF(RES_hh_emih!R26=0,0,RES_hh_emih!R26/RES_summary!R$19)</f>
        <v>0</v>
      </c>
      <c r="S26" s="77">
        <f>IF(RES_hh_emih!S26=0,0,RES_hh_emih!S26/RES_summary!S$19)</f>
        <v>0</v>
      </c>
      <c r="T26" s="77">
        <f>IF(RES_hh_emih!T26=0,0,RES_hh_emih!T26/RES_summary!T$19)</f>
        <v>0</v>
      </c>
      <c r="U26" s="77">
        <f>IF(RES_hh_emih!U26=0,0,RES_hh_emih!U26/RES_summary!U$19)</f>
        <v>0</v>
      </c>
      <c r="V26" s="77">
        <f>IF(RES_hh_emih!V26=0,0,RES_hh_emih!V26/RES_summary!V$19)</f>
        <v>0</v>
      </c>
      <c r="W26" s="77">
        <f>IF(RES_hh_emih!W26=0,0,RES_hh_emih!W26/RES_summary!W$19)</f>
        <v>0</v>
      </c>
      <c r="X26" s="77">
        <f>IF(RES_hh_emih!X26=0,0,RES_hh_emih!X26/RES_summary!X$19)</f>
        <v>0</v>
      </c>
      <c r="Y26" s="77">
        <f>IF(RES_hh_emih!Y26=0,0,RES_hh_emih!Y26/RES_summary!Y$19)</f>
        <v>0</v>
      </c>
      <c r="DA26" s="92" t="s">
        <v>622</v>
      </c>
    </row>
    <row r="27" spans="1:105" ht="12.95" customHeight="1" x14ac:dyDescent="0.25">
      <c r="A27" s="68" t="s">
        <v>54</v>
      </c>
      <c r="B27" s="69">
        <f>IF(RES_hh_emih!B27=0,0,RES_hh_emih!B27/RES_summary!B$19)</f>
        <v>0.15919074076364612</v>
      </c>
      <c r="C27" s="69">
        <f>IF(RES_hh_emih!C27=0,0,RES_hh_emih!C27/RES_summary!C$19)</f>
        <v>0.16737605214862294</v>
      </c>
      <c r="D27" s="69">
        <f>IF(RES_hh_emih!D27=0,0,RES_hh_emih!D27/RES_summary!D$19)</f>
        <v>0.16696319285169686</v>
      </c>
      <c r="E27" s="69">
        <f>IF(RES_hh_emih!E27=0,0,RES_hh_emih!E27/RES_summary!E$19)</f>
        <v>0.17920999206031268</v>
      </c>
      <c r="F27" s="69">
        <f>IF(RES_hh_emih!F27=0,0,RES_hh_emih!F27/RES_summary!F$19)</f>
        <v>0.19903464383475014</v>
      </c>
      <c r="G27" s="69">
        <f>IF(RES_hh_emih!G27=0,0,RES_hh_emih!G27/RES_summary!G$19)</f>
        <v>0.20568307089824672</v>
      </c>
      <c r="H27" s="69">
        <f>IF(RES_hh_emih!H27=0,0,RES_hh_emih!H27/RES_summary!H$19)</f>
        <v>0.21514540636136922</v>
      </c>
      <c r="I27" s="69">
        <f>IF(RES_hh_emih!I27=0,0,RES_hh_emih!I27/RES_summary!I$19)</f>
        <v>0.21730619284815986</v>
      </c>
      <c r="J27" s="69">
        <f>IF(RES_hh_emih!J27=0,0,RES_hh_emih!J27/RES_summary!J$19)</f>
        <v>0.1702717735652117</v>
      </c>
      <c r="K27" s="69">
        <f>IF(RES_hh_emih!K27=0,0,RES_hh_emih!K27/RES_summary!K$19)</f>
        <v>0.19033929042032136</v>
      </c>
      <c r="L27" s="69">
        <f>IF(RES_hh_emih!L27=0,0,RES_hh_emih!L27/RES_summary!L$19)</f>
        <v>0.1942856386235485</v>
      </c>
      <c r="M27" s="69">
        <f>IF(RES_hh_emih!M27=0,0,RES_hh_emih!M27/RES_summary!M$19)</f>
        <v>0.17728341123427796</v>
      </c>
      <c r="N27" s="69">
        <f>IF(RES_hh_emih!N27=0,0,RES_hh_emih!N27/RES_summary!N$19)</f>
        <v>0.19153122974610889</v>
      </c>
      <c r="O27" s="69">
        <f>IF(RES_hh_emih!O27=0,0,RES_hh_emih!O27/RES_summary!O$19)</f>
        <v>0.18919710245409715</v>
      </c>
      <c r="P27" s="69">
        <f>IF(RES_hh_emih!P27=0,0,RES_hh_emih!P27/RES_summary!P$19)</f>
        <v>0.19314081583304404</v>
      </c>
      <c r="Q27" s="69">
        <f>IF(RES_hh_emih!Q27=0,0,RES_hh_emih!Q27/RES_summary!Q$19)</f>
        <v>0.19384883504725087</v>
      </c>
      <c r="R27" s="69">
        <f>IF(RES_hh_emih!R27=0,0,RES_hh_emih!R27/RES_summary!R$19)</f>
        <v>0.20310924694941648</v>
      </c>
      <c r="S27" s="69">
        <f>IF(RES_hh_emih!S27=0,0,RES_hh_emih!S27/RES_summary!S$19)</f>
        <v>0.18868098517647017</v>
      </c>
      <c r="T27" s="69">
        <f>IF(RES_hh_emih!T27=0,0,RES_hh_emih!T27/RES_summary!T$19)</f>
        <v>0.17372205566689736</v>
      </c>
      <c r="U27" s="69">
        <f>IF(RES_hh_emih!U27=0,0,RES_hh_emih!U27/RES_summary!U$19)</f>
        <v>0.15985742583861634</v>
      </c>
      <c r="V27" s="69">
        <f>IF(RES_hh_emih!V27=0,0,RES_hh_emih!V27/RES_summary!V$19)</f>
        <v>0.16710924885837469</v>
      </c>
      <c r="W27" s="69">
        <f>IF(RES_hh_emih!W27=0,0,RES_hh_emih!W27/RES_summary!W$19)</f>
        <v>0.16400352313542335</v>
      </c>
      <c r="X27" s="69">
        <f>IF(RES_hh_emih!X27=0,0,RES_hh_emih!X27/RES_summary!X$19)</f>
        <v>0.14189574837948518</v>
      </c>
      <c r="Y27" s="69">
        <f>IF(RES_hh_emih!Y27=0,0,RES_hh_emih!Y27/RES_summary!Y$19)</f>
        <v>0.13094289108529969</v>
      </c>
      <c r="DA27" s="88" t="s">
        <v>312</v>
      </c>
    </row>
    <row r="28" spans="1:105" ht="12" customHeight="1" x14ac:dyDescent="0.25">
      <c r="A28" s="28" t="s">
        <v>51</v>
      </c>
      <c r="B28" s="72">
        <f>IF(RES_hh_emih!B28=0,0,RES_hh_emih!B28/RES_summary!B$19)</f>
        <v>0</v>
      </c>
      <c r="C28" s="72">
        <f>IF(RES_hh_emih!C28=0,0,RES_hh_emih!C28/RES_summary!C$19)</f>
        <v>0</v>
      </c>
      <c r="D28" s="72">
        <f>IF(RES_hh_emih!D28=0,0,RES_hh_emih!D28/RES_summary!D$19)</f>
        <v>0</v>
      </c>
      <c r="E28" s="72">
        <f>IF(RES_hh_emih!E28=0,0,RES_hh_emih!E28/RES_summary!E$19)</f>
        <v>0</v>
      </c>
      <c r="F28" s="72">
        <f>IF(RES_hh_emih!F28=0,0,RES_hh_emih!F28/RES_summary!F$19)</f>
        <v>0</v>
      </c>
      <c r="G28" s="72">
        <f>IF(RES_hh_emih!G28=0,0,RES_hh_emih!G28/RES_summary!G$19)</f>
        <v>0</v>
      </c>
      <c r="H28" s="72">
        <f>IF(RES_hh_emih!H28=0,0,RES_hh_emih!H28/RES_summary!H$19)</f>
        <v>0</v>
      </c>
      <c r="I28" s="72">
        <f>IF(RES_hh_emih!I28=0,0,RES_hh_emih!I28/RES_summary!I$19)</f>
        <v>0</v>
      </c>
      <c r="J28" s="72">
        <f>IF(RES_hh_emih!J28=0,0,RES_hh_emih!J28/RES_summary!J$19)</f>
        <v>0</v>
      </c>
      <c r="K28" s="72">
        <f>IF(RES_hh_emih!K28=0,0,RES_hh_emih!K28/RES_summary!K$19)</f>
        <v>0</v>
      </c>
      <c r="L28" s="72">
        <f>IF(RES_hh_emih!L28=0,0,RES_hh_emih!L28/RES_summary!L$19)</f>
        <v>0</v>
      </c>
      <c r="M28" s="72">
        <f>IF(RES_hh_emih!M28=0,0,RES_hh_emih!M28/RES_summary!M$19)</f>
        <v>0</v>
      </c>
      <c r="N28" s="72">
        <f>IF(RES_hh_emih!N28=0,0,RES_hh_emih!N28/RES_summary!N$19)</f>
        <v>0</v>
      </c>
      <c r="O28" s="72">
        <f>IF(RES_hh_emih!O28=0,0,RES_hh_emih!O28/RES_summary!O$19)</f>
        <v>0</v>
      </c>
      <c r="P28" s="72">
        <f>IF(RES_hh_emih!P28=0,0,RES_hh_emih!P28/RES_summary!P$19)</f>
        <v>0</v>
      </c>
      <c r="Q28" s="72">
        <f>IF(RES_hh_emih!Q28=0,0,RES_hh_emih!Q28/RES_summary!Q$19)</f>
        <v>0</v>
      </c>
      <c r="R28" s="72">
        <f>IF(RES_hh_emih!R28=0,0,RES_hh_emih!R28/RES_summary!R$19)</f>
        <v>0</v>
      </c>
      <c r="S28" s="72">
        <f>IF(RES_hh_emih!S28=0,0,RES_hh_emih!S28/RES_summary!S$19)</f>
        <v>0</v>
      </c>
      <c r="T28" s="72">
        <f>IF(RES_hh_emih!T28=0,0,RES_hh_emih!T28/RES_summary!T$19)</f>
        <v>0</v>
      </c>
      <c r="U28" s="72">
        <f>IF(RES_hh_emih!U28=0,0,RES_hh_emih!U28/RES_summary!U$19)</f>
        <v>0</v>
      </c>
      <c r="V28" s="72">
        <f>IF(RES_hh_emih!V28=0,0,RES_hh_emih!V28/RES_summary!V$19)</f>
        <v>0</v>
      </c>
      <c r="W28" s="72">
        <f>IF(RES_hh_emih!W28=0,0,RES_hh_emih!W28/RES_summary!W$19)</f>
        <v>0</v>
      </c>
      <c r="X28" s="72">
        <f>IF(RES_hh_emih!X28=0,0,RES_hh_emih!X28/RES_summary!X$19)</f>
        <v>0</v>
      </c>
      <c r="Y28" s="72">
        <f>IF(RES_hh_emih!Y28=0,0,RES_hh_emih!Y28/RES_summary!Y$19)</f>
        <v>0</v>
      </c>
      <c r="DA28" s="89" t="s">
        <v>623</v>
      </c>
    </row>
    <row r="29" spans="1:105" s="2" customFormat="1" ht="12" customHeight="1" x14ac:dyDescent="0.25">
      <c r="A29" s="28" t="s">
        <v>74</v>
      </c>
      <c r="B29" s="72">
        <f>IF(RES_hh_emih!B29=0,0,RES_hh_emih!B29/RES_summary!B$19)</f>
        <v>0.6974350701368689</v>
      </c>
      <c r="C29" s="72">
        <f>IF(RES_hh_emih!C29=0,0,RES_hh_emih!C29/RES_summary!C$19)</f>
        <v>0.67476202283056053</v>
      </c>
      <c r="D29" s="72">
        <f>IF(RES_hh_emih!D29=0,0,RES_hh_emih!D29/RES_summary!D$19)</f>
        <v>0.66981429391264469</v>
      </c>
      <c r="E29" s="72">
        <f>IF(RES_hh_emih!E29=0,0,RES_hh_emih!E29/RES_summary!E$19)</f>
        <v>0.74457151731578741</v>
      </c>
      <c r="F29" s="72">
        <f>IF(RES_hh_emih!F29=0,0,RES_hh_emih!F29/RES_summary!F$19)</f>
        <v>0.73974476793659039</v>
      </c>
      <c r="G29" s="72">
        <f>IF(RES_hh_emih!G29=0,0,RES_hh_emih!G29/RES_summary!G$19)</f>
        <v>0.72650150863508245</v>
      </c>
      <c r="H29" s="72">
        <f>IF(RES_hh_emih!H29=0,0,RES_hh_emih!H29/RES_summary!H$19)</f>
        <v>0.75512361930449279</v>
      </c>
      <c r="I29" s="72">
        <f>IF(RES_hh_emih!I29=0,0,RES_hh_emih!I29/RES_summary!I$19)</f>
        <v>0.74259685043099299</v>
      </c>
      <c r="J29" s="72">
        <f>IF(RES_hh_emih!J29=0,0,RES_hh_emih!J29/RES_summary!J$19)</f>
        <v>0.62959439873345124</v>
      </c>
      <c r="K29" s="72">
        <f>IF(RES_hh_emih!K29=0,0,RES_hh_emih!K29/RES_summary!K$19)</f>
        <v>0.67464322597460258</v>
      </c>
      <c r="L29" s="72">
        <f>IF(RES_hh_emih!L29=0,0,RES_hh_emih!L29/RES_summary!L$19)</f>
        <v>0.64500176226383332</v>
      </c>
      <c r="M29" s="72">
        <f>IF(RES_hh_emih!M29=0,0,RES_hh_emih!M29/RES_summary!M$19)</f>
        <v>0.64458656811144721</v>
      </c>
      <c r="N29" s="72">
        <f>IF(RES_hh_emih!N29=0,0,RES_hh_emih!N29/RES_summary!N$19)</f>
        <v>0.64995197386211423</v>
      </c>
      <c r="O29" s="72">
        <f>IF(RES_hh_emih!O29=0,0,RES_hh_emih!O29/RES_summary!O$19)</f>
        <v>0.64392277043646751</v>
      </c>
      <c r="P29" s="72">
        <f>IF(RES_hh_emih!P29=0,0,RES_hh_emih!P29/RES_summary!P$19)</f>
        <v>0.70166388620024767</v>
      </c>
      <c r="Q29" s="72">
        <f>IF(RES_hh_emih!Q29=0,0,RES_hh_emih!Q29/RES_summary!Q$19)</f>
        <v>0.67455606359967057</v>
      </c>
      <c r="R29" s="72">
        <f>IF(RES_hh_emih!R29=0,0,RES_hh_emih!R29/RES_summary!R$19)</f>
        <v>0.7209355141303786</v>
      </c>
      <c r="S29" s="72">
        <f>IF(RES_hh_emih!S29=0,0,RES_hh_emih!S29/RES_summary!S$19)</f>
        <v>0.70903931897349126</v>
      </c>
      <c r="T29" s="72">
        <f>IF(RES_hh_emih!T29=0,0,RES_hh_emih!T29/RES_summary!T$19)</f>
        <v>0.70446849242671716</v>
      </c>
      <c r="U29" s="72">
        <f>IF(RES_hh_emih!U29=0,0,RES_hh_emih!U29/RES_summary!U$19)</f>
        <v>0.73630769404541829</v>
      </c>
      <c r="V29" s="72">
        <f>IF(RES_hh_emih!V29=0,0,RES_hh_emih!V29/RES_summary!V$19)</f>
        <v>0.68008238056972636</v>
      </c>
      <c r="W29" s="72">
        <f>IF(RES_hh_emih!W29=0,0,RES_hh_emih!W29/RES_summary!W$19)</f>
        <v>0.64454423988685206</v>
      </c>
      <c r="X29" s="72">
        <f>IF(RES_hh_emih!X29=0,0,RES_hh_emih!X29/RES_summary!X$19)</f>
        <v>0.58490810339385846</v>
      </c>
      <c r="Y29" s="72">
        <f>IF(RES_hh_emih!Y29=0,0,RES_hh_emih!Y29/RES_summary!Y$19)</f>
        <v>0.52838884852087065</v>
      </c>
      <c r="DA29" s="89" t="s">
        <v>624</v>
      </c>
    </row>
    <row r="30" spans="1:105" ht="12" customHeight="1" x14ac:dyDescent="0.25">
      <c r="A30" s="28" t="s">
        <v>189</v>
      </c>
      <c r="B30" s="72">
        <f>IF(RES_hh_emih!B30=0,0,RES_hh_emih!B30/RES_summary!B$19)</f>
        <v>0.60227855771238381</v>
      </c>
      <c r="C30" s="72">
        <f>IF(RES_hh_emih!C30=0,0,RES_hh_emih!C30/RES_summary!C$19)</f>
        <v>0.62195655253281301</v>
      </c>
      <c r="D30" s="72">
        <f>IF(RES_hh_emih!D30=0,0,RES_hh_emih!D30/RES_summary!D$19)</f>
        <v>0.60386615378357333</v>
      </c>
      <c r="E30" s="72">
        <f>IF(RES_hh_emih!E30=0,0,RES_hh_emih!E30/RES_summary!E$19)</f>
        <v>0.62733190807196537</v>
      </c>
      <c r="F30" s="72">
        <f>IF(RES_hh_emih!F30=0,0,RES_hh_emih!F30/RES_summary!F$19)</f>
        <v>0.67270006694165563</v>
      </c>
      <c r="G30" s="72">
        <f>IF(RES_hh_emih!G30=0,0,RES_hh_emih!G30/RES_summary!G$19)</f>
        <v>0.67500013125840352</v>
      </c>
      <c r="H30" s="72">
        <f>IF(RES_hh_emih!H30=0,0,RES_hh_emih!H30/RES_summary!H$19)</f>
        <v>0.68109054425719873</v>
      </c>
      <c r="I30" s="72">
        <f>IF(RES_hh_emih!I30=0,0,RES_hh_emih!I30/RES_summary!I$19)</f>
        <v>0.68033069129578472</v>
      </c>
      <c r="J30" s="72">
        <f>IF(RES_hh_emih!J30=0,0,RES_hh_emih!J30/RES_summary!J$19)</f>
        <v>0.53162424115036255</v>
      </c>
      <c r="K30" s="72">
        <f>IF(RES_hh_emih!K30=0,0,RES_hh_emih!K30/RES_summary!K$19)</f>
        <v>0.59163164077889541</v>
      </c>
      <c r="L30" s="72">
        <f>IF(RES_hh_emih!L30=0,0,RES_hh_emih!L30/RES_summary!L$19)</f>
        <v>0.60207138369904367</v>
      </c>
      <c r="M30" s="72">
        <f>IF(RES_hh_emih!M30=0,0,RES_hh_emih!M30/RES_summary!M$19)</f>
        <v>0.54439720618895338</v>
      </c>
      <c r="N30" s="72">
        <f>IF(RES_hh_emih!N30=0,0,RES_hh_emih!N30/RES_summary!N$19)</f>
        <v>0.59123334561541097</v>
      </c>
      <c r="O30" s="72">
        <f>IF(RES_hh_emih!O30=0,0,RES_hh_emih!O30/RES_summary!O$19)</f>
        <v>0.5893688444111348</v>
      </c>
      <c r="P30" s="72">
        <f>IF(RES_hh_emih!P30=0,0,RES_hh_emih!P30/RES_summary!P$19)</f>
        <v>0.59242564503444073</v>
      </c>
      <c r="Q30" s="72">
        <f>IF(RES_hh_emih!Q30=0,0,RES_hh_emih!Q30/RES_summary!Q$19)</f>
        <v>0.60672113640172043</v>
      </c>
      <c r="R30" s="72">
        <f>IF(RES_hh_emih!R30=0,0,RES_hh_emih!R30/RES_summary!R$19)</f>
        <v>0.63771505911309612</v>
      </c>
      <c r="S30" s="72">
        <f>IF(RES_hh_emih!S30=0,0,RES_hh_emih!S30/RES_summary!S$19)</f>
        <v>0.61020760580392419</v>
      </c>
      <c r="T30" s="72">
        <f>IF(RES_hh_emih!T30=0,0,RES_hh_emih!T30/RES_summary!T$19)</f>
        <v>0.57878459523191983</v>
      </c>
      <c r="U30" s="72">
        <f>IF(RES_hh_emih!U30=0,0,RES_hh_emih!U30/RES_summary!U$19)</f>
        <v>0.54122926655471448</v>
      </c>
      <c r="V30" s="72">
        <f>IF(RES_hh_emih!V30=0,0,RES_hh_emih!V30/RES_summary!V$19)</f>
        <v>0.59030382588282271</v>
      </c>
      <c r="W30" s="72">
        <f>IF(RES_hh_emih!W30=0,0,RES_hh_emih!W30/RES_summary!W$19)</f>
        <v>0.58694025509829317</v>
      </c>
      <c r="X30" s="72">
        <f>IF(RES_hh_emih!X30=0,0,RES_hh_emih!X30/RES_summary!X$19)</f>
        <v>0.47378742322075124</v>
      </c>
      <c r="Y30" s="72">
        <f>IF(RES_hh_emih!Y30=0,0,RES_hh_emih!Y30/RES_summary!Y$19)</f>
        <v>0.43569805046079102</v>
      </c>
      <c r="DA30" s="89" t="s">
        <v>625</v>
      </c>
    </row>
    <row r="31" spans="1:105" ht="12" customHeight="1" x14ac:dyDescent="0.25">
      <c r="A31" s="28" t="s">
        <v>202</v>
      </c>
      <c r="B31" s="72">
        <f>IF(RES_hh_emih!B31=0,0,RES_hh_emih!B31/RES_summary!B$19)</f>
        <v>0</v>
      </c>
      <c r="C31" s="72">
        <f>IF(RES_hh_emih!C31=0,0,RES_hh_emih!C31/RES_summary!C$19)</f>
        <v>0</v>
      </c>
      <c r="D31" s="72">
        <f>IF(RES_hh_emih!D31=0,0,RES_hh_emih!D31/RES_summary!D$19)</f>
        <v>0</v>
      </c>
      <c r="E31" s="72">
        <f>IF(RES_hh_emih!E31=0,0,RES_hh_emih!E31/RES_summary!E$19)</f>
        <v>0</v>
      </c>
      <c r="F31" s="72">
        <f>IF(RES_hh_emih!F31=0,0,RES_hh_emih!F31/RES_summary!F$19)</f>
        <v>0</v>
      </c>
      <c r="G31" s="72">
        <f>IF(RES_hh_emih!G31=0,0,RES_hh_emih!G31/RES_summary!G$19)</f>
        <v>0</v>
      </c>
      <c r="H31" s="72">
        <f>IF(RES_hh_emih!H31=0,0,RES_hh_emih!H31/RES_summary!H$19)</f>
        <v>0</v>
      </c>
      <c r="I31" s="72">
        <f>IF(RES_hh_emih!I31=0,0,RES_hh_emih!I31/RES_summary!I$19)</f>
        <v>0</v>
      </c>
      <c r="J31" s="72">
        <f>IF(RES_hh_emih!J31=0,0,RES_hh_emih!J31/RES_summary!J$19)</f>
        <v>0</v>
      </c>
      <c r="K31" s="72">
        <f>IF(RES_hh_emih!K31=0,0,RES_hh_emih!K31/RES_summary!K$19)</f>
        <v>0</v>
      </c>
      <c r="L31" s="72">
        <f>IF(RES_hh_emih!L31=0,0,RES_hh_emih!L31/RES_summary!L$19)</f>
        <v>0</v>
      </c>
      <c r="M31" s="72">
        <f>IF(RES_hh_emih!M31=0,0,RES_hh_emih!M31/RES_summary!M$19)</f>
        <v>0</v>
      </c>
      <c r="N31" s="72">
        <f>IF(RES_hh_emih!N31=0,0,RES_hh_emih!N31/RES_summary!N$19)</f>
        <v>0</v>
      </c>
      <c r="O31" s="72">
        <f>IF(RES_hh_emih!O31=0,0,RES_hh_emih!O31/RES_summary!O$19)</f>
        <v>0</v>
      </c>
      <c r="P31" s="72">
        <f>IF(RES_hh_emih!P31=0,0,RES_hh_emih!P31/RES_summary!P$19)</f>
        <v>0</v>
      </c>
      <c r="Q31" s="72">
        <f>IF(RES_hh_emih!Q31=0,0,RES_hh_emih!Q31/RES_summary!Q$19)</f>
        <v>0</v>
      </c>
      <c r="R31" s="72">
        <f>IF(RES_hh_emih!R31=0,0,RES_hh_emih!R31/RES_summary!R$19)</f>
        <v>0</v>
      </c>
      <c r="S31" s="72">
        <f>IF(RES_hh_emih!S31=0,0,RES_hh_emih!S31/RES_summary!S$19)</f>
        <v>0</v>
      </c>
      <c r="T31" s="72">
        <f>IF(RES_hh_emih!T31=0,0,RES_hh_emih!T31/RES_summary!T$19)</f>
        <v>0</v>
      </c>
      <c r="U31" s="72">
        <f>IF(RES_hh_emih!U31=0,0,RES_hh_emih!U31/RES_summary!U$19)</f>
        <v>0</v>
      </c>
      <c r="V31" s="72">
        <f>IF(RES_hh_emih!V31=0,0,RES_hh_emih!V31/RES_summary!V$19)</f>
        <v>0</v>
      </c>
      <c r="W31" s="72">
        <f>IF(RES_hh_emih!W31=0,0,RES_hh_emih!W31/RES_summary!W$19)</f>
        <v>0</v>
      </c>
      <c r="X31" s="72">
        <f>IF(RES_hh_emih!X31=0,0,RES_hh_emih!X31/RES_summary!X$19)</f>
        <v>0</v>
      </c>
      <c r="Y31" s="72">
        <f>IF(RES_hh_emih!Y31=0,0,RES_hh_emih!Y31/RES_summary!Y$19)</f>
        <v>0</v>
      </c>
      <c r="DA31" s="89" t="s">
        <v>626</v>
      </c>
    </row>
    <row r="32" spans="1:105" ht="12" customHeight="1" x14ac:dyDescent="0.25">
      <c r="A32" s="32" t="s">
        <v>53</v>
      </c>
      <c r="B32" s="77">
        <f>IF(RES_hh_emih!B32=0,0,RES_hh_emih!B32/RES_summary!B$19)</f>
        <v>0</v>
      </c>
      <c r="C32" s="77">
        <f>IF(RES_hh_emih!C32=0,0,RES_hh_emih!C32/RES_summary!C$19)</f>
        <v>0</v>
      </c>
      <c r="D32" s="77">
        <f>IF(RES_hh_emih!D32=0,0,RES_hh_emih!D32/RES_summary!D$19)</f>
        <v>0</v>
      </c>
      <c r="E32" s="77">
        <f>IF(RES_hh_emih!E32=0,0,RES_hh_emih!E32/RES_summary!E$19)</f>
        <v>0</v>
      </c>
      <c r="F32" s="77">
        <f>IF(RES_hh_emih!F32=0,0,RES_hh_emih!F32/RES_summary!F$19)</f>
        <v>0</v>
      </c>
      <c r="G32" s="77">
        <f>IF(RES_hh_emih!G32=0,0,RES_hh_emih!G32/RES_summary!G$19)</f>
        <v>0</v>
      </c>
      <c r="H32" s="77">
        <f>IF(RES_hh_emih!H32=0,0,RES_hh_emih!H32/RES_summary!H$19)</f>
        <v>0</v>
      </c>
      <c r="I32" s="77">
        <f>IF(RES_hh_emih!I32=0,0,RES_hh_emih!I32/RES_summary!I$19)</f>
        <v>0</v>
      </c>
      <c r="J32" s="77">
        <f>IF(RES_hh_emih!J32=0,0,RES_hh_emih!J32/RES_summary!J$19)</f>
        <v>0</v>
      </c>
      <c r="K32" s="77">
        <f>IF(RES_hh_emih!K32=0,0,RES_hh_emih!K32/RES_summary!K$19)</f>
        <v>0</v>
      </c>
      <c r="L32" s="77">
        <f>IF(RES_hh_emih!L32=0,0,RES_hh_emih!L32/RES_summary!L$19)</f>
        <v>0</v>
      </c>
      <c r="M32" s="77">
        <f>IF(RES_hh_emih!M32=0,0,RES_hh_emih!M32/RES_summary!M$19)</f>
        <v>0</v>
      </c>
      <c r="N32" s="77">
        <f>IF(RES_hh_emih!N32=0,0,RES_hh_emih!N32/RES_summary!N$19)</f>
        <v>0</v>
      </c>
      <c r="O32" s="77">
        <f>IF(RES_hh_emih!O32=0,0,RES_hh_emih!O32/RES_summary!O$19)</f>
        <v>0</v>
      </c>
      <c r="P32" s="77">
        <f>IF(RES_hh_emih!P32=0,0,RES_hh_emih!P32/RES_summary!P$19)</f>
        <v>0</v>
      </c>
      <c r="Q32" s="77">
        <f>IF(RES_hh_emih!Q32=0,0,RES_hh_emih!Q32/RES_summary!Q$19)</f>
        <v>0</v>
      </c>
      <c r="R32" s="77">
        <f>IF(RES_hh_emih!R32=0,0,RES_hh_emih!R32/RES_summary!R$19)</f>
        <v>0</v>
      </c>
      <c r="S32" s="77">
        <f>IF(RES_hh_emih!S32=0,0,RES_hh_emih!S32/RES_summary!S$19)</f>
        <v>0</v>
      </c>
      <c r="T32" s="77">
        <f>IF(RES_hh_emih!T32=0,0,RES_hh_emih!T32/RES_summary!T$19)</f>
        <v>0</v>
      </c>
      <c r="U32" s="77">
        <f>IF(RES_hh_emih!U32=0,0,RES_hh_emih!U32/RES_summary!U$19)</f>
        <v>0</v>
      </c>
      <c r="V32" s="77">
        <f>IF(RES_hh_emih!V32=0,0,RES_hh_emih!V32/RES_summary!V$19)</f>
        <v>0</v>
      </c>
      <c r="W32" s="77">
        <f>IF(RES_hh_emih!W32=0,0,RES_hh_emih!W32/RES_summary!W$19)</f>
        <v>0</v>
      </c>
      <c r="X32" s="77">
        <f>IF(RES_hh_emih!X32=0,0,RES_hh_emih!X32/RES_summary!X$19)</f>
        <v>0</v>
      </c>
      <c r="Y32" s="77">
        <f>IF(RES_hh_emih!Y32=0,0,RES_hh_emih!Y32/RES_summary!Y$19)</f>
        <v>0</v>
      </c>
      <c r="DA32" s="92" t="s">
        <v>627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628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/>
      <c r="C3" s="67">
        <f t="shared" ref="C3:Y3" si="0">C4</f>
        <v>126052</v>
      </c>
      <c r="D3" s="67">
        <f t="shared" si="0"/>
        <v>136317</v>
      </c>
      <c r="E3" s="67">
        <f t="shared" si="0"/>
        <v>137330</v>
      </c>
      <c r="F3" s="67">
        <f t="shared" si="0"/>
        <v>136922</v>
      </c>
      <c r="G3" s="67">
        <f t="shared" si="0"/>
        <v>145416</v>
      </c>
      <c r="H3" s="67">
        <f t="shared" si="0"/>
        <v>126020</v>
      </c>
      <c r="I3" s="67">
        <f t="shared" si="0"/>
        <v>141811</v>
      </c>
      <c r="J3" s="67">
        <f t="shared" si="0"/>
        <v>148808</v>
      </c>
      <c r="K3" s="67">
        <f t="shared" si="0"/>
        <v>166094</v>
      </c>
      <c r="L3" s="67">
        <f t="shared" si="0"/>
        <v>149443</v>
      </c>
      <c r="M3" s="67">
        <f t="shared" si="0"/>
        <v>189330</v>
      </c>
      <c r="N3" s="67">
        <f t="shared" si="0"/>
        <v>130271</v>
      </c>
      <c r="O3" s="67">
        <f t="shared" si="0"/>
        <v>129133</v>
      </c>
      <c r="P3" s="67">
        <f t="shared" si="0"/>
        <v>129655</v>
      </c>
      <c r="Q3" s="67">
        <f t="shared" si="0"/>
        <v>146828</v>
      </c>
      <c r="R3" s="67">
        <f t="shared" si="0"/>
        <v>129318</v>
      </c>
      <c r="S3" s="67">
        <f t="shared" si="0"/>
        <v>128103</v>
      </c>
      <c r="T3" s="67">
        <f t="shared" si="0"/>
        <v>146479</v>
      </c>
      <c r="U3" s="67">
        <f t="shared" si="0"/>
        <v>156283</v>
      </c>
      <c r="V3" s="67">
        <f t="shared" si="0"/>
        <v>146280</v>
      </c>
      <c r="W3" s="67">
        <f t="shared" si="0"/>
        <v>167921</v>
      </c>
      <c r="X3" s="67">
        <f t="shared" si="0"/>
        <v>167363</v>
      </c>
      <c r="Y3" s="67">
        <f t="shared" si="0"/>
        <v>171114</v>
      </c>
      <c r="DA3" s="87" t="s">
        <v>629</v>
      </c>
    </row>
    <row r="4" spans="1:105" ht="12.95" customHeight="1" x14ac:dyDescent="0.25">
      <c r="A4" s="68" t="s">
        <v>57</v>
      </c>
      <c r="B4" s="71"/>
      <c r="C4" s="71">
        <f t="shared" ref="C4:Q4" si="1">SUM(C5:C13)</f>
        <v>126052</v>
      </c>
      <c r="D4" s="71">
        <f t="shared" si="1"/>
        <v>136317</v>
      </c>
      <c r="E4" s="71">
        <f t="shared" si="1"/>
        <v>137330</v>
      </c>
      <c r="F4" s="71">
        <f t="shared" si="1"/>
        <v>136922</v>
      </c>
      <c r="G4" s="71">
        <f t="shared" si="1"/>
        <v>145416</v>
      </c>
      <c r="H4" s="71">
        <f t="shared" si="1"/>
        <v>126020</v>
      </c>
      <c r="I4" s="71">
        <f t="shared" si="1"/>
        <v>141811</v>
      </c>
      <c r="J4" s="71">
        <f t="shared" si="1"/>
        <v>148808</v>
      </c>
      <c r="K4" s="71">
        <f t="shared" si="1"/>
        <v>166094</v>
      </c>
      <c r="L4" s="71">
        <f t="shared" si="1"/>
        <v>149443</v>
      </c>
      <c r="M4" s="71">
        <f t="shared" si="1"/>
        <v>189330</v>
      </c>
      <c r="N4" s="71">
        <f t="shared" si="1"/>
        <v>130271</v>
      </c>
      <c r="O4" s="71">
        <f t="shared" si="1"/>
        <v>129133</v>
      </c>
      <c r="P4" s="71">
        <f t="shared" si="1"/>
        <v>129655</v>
      </c>
      <c r="Q4" s="71">
        <f t="shared" si="1"/>
        <v>146828</v>
      </c>
      <c r="R4" s="71">
        <f t="shared" ref="R4:V4" si="2">SUM(R5:R13)</f>
        <v>129318</v>
      </c>
      <c r="S4" s="71">
        <f t="shared" si="2"/>
        <v>128103</v>
      </c>
      <c r="T4" s="71">
        <f t="shared" si="2"/>
        <v>146479</v>
      </c>
      <c r="U4" s="71">
        <f t="shared" si="2"/>
        <v>156283</v>
      </c>
      <c r="V4" s="71">
        <f t="shared" si="2"/>
        <v>146280</v>
      </c>
      <c r="W4" s="71">
        <f t="shared" ref="W4:Y4" si="3">SUM(W5:W13)</f>
        <v>167921</v>
      </c>
      <c r="X4" s="71">
        <f t="shared" si="3"/>
        <v>167363</v>
      </c>
      <c r="Y4" s="71">
        <f t="shared" si="3"/>
        <v>171114</v>
      </c>
      <c r="DA4" s="88" t="s">
        <v>630</v>
      </c>
    </row>
    <row r="5" spans="1:105" ht="12" customHeight="1" x14ac:dyDescent="0.25">
      <c r="A5" s="28" t="s">
        <v>51</v>
      </c>
      <c r="B5" s="82"/>
      <c r="C5" s="82">
        <v>3391</v>
      </c>
      <c r="D5" s="82">
        <v>0</v>
      </c>
      <c r="E5" s="82">
        <v>0</v>
      </c>
      <c r="F5" s="82">
        <v>0</v>
      </c>
      <c r="G5" s="82">
        <v>0</v>
      </c>
      <c r="H5" s="82">
        <v>2239</v>
      </c>
      <c r="I5" s="82">
        <v>6838</v>
      </c>
      <c r="J5" s="82">
        <v>7266</v>
      </c>
      <c r="K5" s="82">
        <v>4988</v>
      </c>
      <c r="L5" s="82">
        <v>2640</v>
      </c>
      <c r="M5" s="82">
        <v>2805</v>
      </c>
      <c r="N5" s="82">
        <v>415</v>
      </c>
      <c r="O5" s="82">
        <v>2022</v>
      </c>
      <c r="P5" s="82">
        <v>1</v>
      </c>
      <c r="Q5" s="82">
        <v>0</v>
      </c>
      <c r="R5" s="82">
        <v>0</v>
      </c>
      <c r="S5" s="82">
        <v>0</v>
      </c>
      <c r="T5" s="82">
        <v>0</v>
      </c>
      <c r="U5" s="82">
        <v>0</v>
      </c>
      <c r="V5" s="82">
        <v>0</v>
      </c>
      <c r="W5" s="82">
        <v>0</v>
      </c>
      <c r="X5" s="82">
        <v>1267</v>
      </c>
      <c r="Y5" s="82">
        <v>2233</v>
      </c>
      <c r="DA5" s="89" t="s">
        <v>631</v>
      </c>
    </row>
    <row r="6" spans="1:105" ht="12" customHeight="1" x14ac:dyDescent="0.25">
      <c r="A6" s="28" t="s">
        <v>74</v>
      </c>
      <c r="B6" s="82"/>
      <c r="C6" s="82">
        <v>928</v>
      </c>
      <c r="D6" s="82">
        <v>1086</v>
      </c>
      <c r="E6" s="82">
        <v>1088</v>
      </c>
      <c r="F6" s="82">
        <v>1699</v>
      </c>
      <c r="G6" s="82">
        <v>4268</v>
      </c>
      <c r="H6" s="82">
        <v>4050</v>
      </c>
      <c r="I6" s="82">
        <v>3023</v>
      </c>
      <c r="J6" s="82">
        <v>1667</v>
      </c>
      <c r="K6" s="82">
        <v>2532</v>
      </c>
      <c r="L6" s="82">
        <v>2182</v>
      </c>
      <c r="M6" s="82">
        <v>2264</v>
      </c>
      <c r="N6" s="82">
        <v>1525</v>
      </c>
      <c r="O6" s="82">
        <v>1619</v>
      </c>
      <c r="P6" s="82">
        <v>2568</v>
      </c>
      <c r="Q6" s="82">
        <v>2204</v>
      </c>
      <c r="R6" s="82">
        <v>3053</v>
      </c>
      <c r="S6" s="82">
        <v>2868</v>
      </c>
      <c r="T6" s="82">
        <v>3491</v>
      </c>
      <c r="U6" s="82">
        <v>3715</v>
      </c>
      <c r="V6" s="82">
        <v>4894</v>
      </c>
      <c r="W6" s="82">
        <v>4638</v>
      </c>
      <c r="X6" s="82">
        <v>3555</v>
      </c>
      <c r="Y6" s="82">
        <v>2145</v>
      </c>
      <c r="DA6" s="89" t="s">
        <v>632</v>
      </c>
    </row>
    <row r="7" spans="1:105" ht="12" customHeight="1" x14ac:dyDescent="0.25">
      <c r="A7" s="28" t="s">
        <v>200</v>
      </c>
      <c r="B7" s="82"/>
      <c r="C7" s="82">
        <v>26560</v>
      </c>
      <c r="D7" s="82">
        <v>48028</v>
      </c>
      <c r="E7" s="82">
        <v>72770</v>
      </c>
      <c r="F7" s="82">
        <v>62925</v>
      </c>
      <c r="G7" s="82">
        <v>54641</v>
      </c>
      <c r="H7" s="82">
        <v>36515</v>
      </c>
      <c r="I7" s="82">
        <v>26847</v>
      </c>
      <c r="J7" s="82">
        <v>50019</v>
      </c>
      <c r="K7" s="82">
        <v>39106</v>
      </c>
      <c r="L7" s="82">
        <v>49184</v>
      </c>
      <c r="M7" s="82">
        <v>68322</v>
      </c>
      <c r="N7" s="82">
        <v>47418</v>
      </c>
      <c r="O7" s="82">
        <v>56438</v>
      </c>
      <c r="P7" s="82">
        <v>55433</v>
      </c>
      <c r="Q7" s="82">
        <v>41495</v>
      </c>
      <c r="R7" s="82">
        <v>41358</v>
      </c>
      <c r="S7" s="82">
        <v>39214</v>
      </c>
      <c r="T7" s="82">
        <v>50317</v>
      </c>
      <c r="U7" s="82">
        <v>29192</v>
      </c>
      <c r="V7" s="82">
        <v>27344</v>
      </c>
      <c r="W7" s="82">
        <v>13920</v>
      </c>
      <c r="X7" s="82">
        <v>24209</v>
      </c>
      <c r="Y7" s="82">
        <v>44737</v>
      </c>
      <c r="DA7" s="89" t="s">
        <v>633</v>
      </c>
    </row>
    <row r="8" spans="1:105" ht="12" customHeight="1" x14ac:dyDescent="0.25">
      <c r="A8" s="28" t="s">
        <v>189</v>
      </c>
      <c r="B8" s="82"/>
      <c r="C8" s="82">
        <v>80616</v>
      </c>
      <c r="D8" s="82">
        <v>69088</v>
      </c>
      <c r="E8" s="82">
        <v>54381</v>
      </c>
      <c r="F8" s="82">
        <v>64371</v>
      </c>
      <c r="G8" s="82">
        <v>73239</v>
      </c>
      <c r="H8" s="82">
        <v>64048</v>
      </c>
      <c r="I8" s="82">
        <v>74523</v>
      </c>
      <c r="J8" s="82">
        <v>65341</v>
      </c>
      <c r="K8" s="82">
        <v>90298</v>
      </c>
      <c r="L8" s="82">
        <v>70058</v>
      </c>
      <c r="M8" s="82">
        <v>96494</v>
      </c>
      <c r="N8" s="82">
        <v>60696</v>
      </c>
      <c r="O8" s="82">
        <v>54396</v>
      </c>
      <c r="P8" s="82">
        <v>51750</v>
      </c>
      <c r="Q8" s="82">
        <v>81565</v>
      </c>
      <c r="R8" s="82">
        <v>62791</v>
      </c>
      <c r="S8" s="82">
        <v>65892</v>
      </c>
      <c r="T8" s="82">
        <v>69359</v>
      </c>
      <c r="U8" s="82">
        <v>96117</v>
      </c>
      <c r="V8" s="82">
        <v>81074</v>
      </c>
      <c r="W8" s="82">
        <v>94439</v>
      </c>
      <c r="X8" s="82">
        <v>67568</v>
      </c>
      <c r="Y8" s="82">
        <v>68310</v>
      </c>
      <c r="DA8" s="89" t="s">
        <v>634</v>
      </c>
    </row>
    <row r="9" spans="1:105" ht="12" customHeight="1" x14ac:dyDescent="0.25">
      <c r="A9" s="28" t="s">
        <v>202</v>
      </c>
      <c r="B9" s="82"/>
      <c r="C9" s="82">
        <v>2657</v>
      </c>
      <c r="D9" s="82">
        <v>4791</v>
      </c>
      <c r="E9" s="82">
        <v>6714</v>
      </c>
      <c r="F9" s="82">
        <v>5919</v>
      </c>
      <c r="G9" s="82">
        <v>11423</v>
      </c>
      <c r="H9" s="82">
        <v>17729</v>
      </c>
      <c r="I9" s="82">
        <v>29253</v>
      </c>
      <c r="J9" s="82">
        <v>22703</v>
      </c>
      <c r="K9" s="82">
        <v>22896</v>
      </c>
      <c r="L9" s="82">
        <v>19731</v>
      </c>
      <c r="M9" s="82">
        <v>12717</v>
      </c>
      <c r="N9" s="82">
        <v>8979</v>
      </c>
      <c r="O9" s="82">
        <v>7017</v>
      </c>
      <c r="P9" s="82">
        <v>11049</v>
      </c>
      <c r="Q9" s="82">
        <v>14142</v>
      </c>
      <c r="R9" s="82">
        <v>14480</v>
      </c>
      <c r="S9" s="82">
        <v>12840</v>
      </c>
      <c r="T9" s="82">
        <v>13830</v>
      </c>
      <c r="U9" s="82">
        <v>15061</v>
      </c>
      <c r="V9" s="82">
        <v>17289</v>
      </c>
      <c r="W9" s="82">
        <v>28213</v>
      </c>
      <c r="X9" s="82">
        <v>32520</v>
      </c>
      <c r="Y9" s="82">
        <v>26932</v>
      </c>
      <c r="DA9" s="89" t="s">
        <v>635</v>
      </c>
    </row>
    <row r="10" spans="1:105" ht="12" customHeight="1" x14ac:dyDescent="0.25">
      <c r="A10" s="28" t="s">
        <v>197</v>
      </c>
      <c r="B10" s="82"/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X10" s="82">
        <v>0</v>
      </c>
      <c r="Y10" s="82">
        <v>0</v>
      </c>
      <c r="DA10" s="89" t="s">
        <v>636</v>
      </c>
    </row>
    <row r="11" spans="1:105" ht="12" customHeight="1" x14ac:dyDescent="0.25">
      <c r="A11" s="28" t="s">
        <v>198</v>
      </c>
      <c r="B11" s="82"/>
      <c r="C11" s="82">
        <v>268</v>
      </c>
      <c r="D11" s="82">
        <v>306</v>
      </c>
      <c r="E11" s="82">
        <v>373</v>
      </c>
      <c r="F11" s="82">
        <v>282</v>
      </c>
      <c r="G11" s="82">
        <v>335</v>
      </c>
      <c r="H11" s="82">
        <v>445</v>
      </c>
      <c r="I11" s="82">
        <v>397</v>
      </c>
      <c r="J11" s="82">
        <v>365</v>
      </c>
      <c r="K11" s="82">
        <v>449</v>
      </c>
      <c r="L11" s="82">
        <v>424</v>
      </c>
      <c r="M11" s="82">
        <v>574</v>
      </c>
      <c r="N11" s="82">
        <v>424</v>
      </c>
      <c r="O11" s="82">
        <v>352</v>
      </c>
      <c r="P11" s="82">
        <v>235</v>
      </c>
      <c r="Q11" s="82">
        <v>355</v>
      </c>
      <c r="R11" s="82">
        <v>305</v>
      </c>
      <c r="S11" s="82">
        <v>269</v>
      </c>
      <c r="T11" s="82">
        <v>366</v>
      </c>
      <c r="U11" s="82">
        <v>379</v>
      </c>
      <c r="V11" s="82">
        <v>343</v>
      </c>
      <c r="W11" s="82">
        <v>401</v>
      </c>
      <c r="X11" s="82">
        <v>429</v>
      </c>
      <c r="Y11" s="82">
        <v>456</v>
      </c>
      <c r="DA11" s="89" t="s">
        <v>637</v>
      </c>
    </row>
    <row r="12" spans="1:105" ht="12" customHeight="1" x14ac:dyDescent="0.25">
      <c r="A12" s="28" t="s">
        <v>95</v>
      </c>
      <c r="B12" s="82"/>
      <c r="C12" s="82">
        <v>1021</v>
      </c>
      <c r="D12" s="82">
        <v>1983</v>
      </c>
      <c r="E12" s="82">
        <v>2004</v>
      </c>
      <c r="F12" s="82">
        <v>1726</v>
      </c>
      <c r="G12" s="82">
        <v>1510</v>
      </c>
      <c r="H12" s="82">
        <v>994</v>
      </c>
      <c r="I12" s="82">
        <v>930</v>
      </c>
      <c r="J12" s="82">
        <v>858</v>
      </c>
      <c r="K12" s="82">
        <v>1666</v>
      </c>
      <c r="L12" s="82">
        <v>2112</v>
      </c>
      <c r="M12" s="82">
        <v>3194</v>
      </c>
      <c r="N12" s="82">
        <v>2544</v>
      </c>
      <c r="O12" s="82">
        <v>3075</v>
      </c>
      <c r="P12" s="82">
        <v>8617</v>
      </c>
      <c r="Q12" s="82">
        <v>7067</v>
      </c>
      <c r="R12" s="82">
        <v>7331</v>
      </c>
      <c r="S12" s="82">
        <v>7020</v>
      </c>
      <c r="T12" s="82">
        <v>9116</v>
      </c>
      <c r="U12" s="82">
        <v>11819</v>
      </c>
      <c r="V12" s="82">
        <v>15336</v>
      </c>
      <c r="W12" s="82">
        <v>26310</v>
      </c>
      <c r="X12" s="82">
        <v>37754</v>
      </c>
      <c r="Y12" s="82">
        <v>26301</v>
      </c>
      <c r="DA12" s="89" t="s">
        <v>638</v>
      </c>
    </row>
    <row r="13" spans="1:105" ht="12" customHeight="1" x14ac:dyDescent="0.25">
      <c r="A13" s="73" t="s">
        <v>94</v>
      </c>
      <c r="B13" s="83"/>
      <c r="C13" s="83">
        <v>10611</v>
      </c>
      <c r="D13" s="83">
        <v>11035</v>
      </c>
      <c r="E13" s="83">
        <v>0</v>
      </c>
      <c r="F13" s="83">
        <v>0</v>
      </c>
      <c r="G13" s="83">
        <v>0</v>
      </c>
      <c r="H13" s="83">
        <v>0</v>
      </c>
      <c r="I13" s="83">
        <v>0</v>
      </c>
      <c r="J13" s="83">
        <v>589</v>
      </c>
      <c r="K13" s="83">
        <v>4159</v>
      </c>
      <c r="L13" s="83">
        <v>3112</v>
      </c>
      <c r="M13" s="83">
        <v>2960</v>
      </c>
      <c r="N13" s="83">
        <v>8270</v>
      </c>
      <c r="O13" s="83">
        <v>4214</v>
      </c>
      <c r="P13" s="83">
        <v>2</v>
      </c>
      <c r="Q13" s="83">
        <v>0</v>
      </c>
      <c r="R13" s="83">
        <v>0</v>
      </c>
      <c r="S13" s="83">
        <v>0</v>
      </c>
      <c r="T13" s="83">
        <v>0</v>
      </c>
      <c r="U13" s="83">
        <v>0</v>
      </c>
      <c r="V13" s="83">
        <v>0</v>
      </c>
      <c r="W13" s="83">
        <v>0</v>
      </c>
      <c r="X13" s="83">
        <v>61</v>
      </c>
      <c r="Y13" s="83">
        <v>0</v>
      </c>
      <c r="DA13" s="90" t="s">
        <v>639</v>
      </c>
    </row>
    <row r="14" spans="1:105" ht="12" hidden="1" customHeight="1" x14ac:dyDescent="0.25">
      <c r="A14" s="84" t="s">
        <v>93</v>
      </c>
      <c r="B14" s="85"/>
      <c r="C14" s="85">
        <f t="shared" ref="C14:Q14" si="4">SUM(C5:C11)</f>
        <v>114420</v>
      </c>
      <c r="D14" s="85">
        <f t="shared" si="4"/>
        <v>123299</v>
      </c>
      <c r="E14" s="85">
        <f t="shared" si="4"/>
        <v>135326</v>
      </c>
      <c r="F14" s="85">
        <f t="shared" si="4"/>
        <v>135196</v>
      </c>
      <c r="G14" s="85">
        <f t="shared" si="4"/>
        <v>143906</v>
      </c>
      <c r="H14" s="85">
        <f t="shared" si="4"/>
        <v>125026</v>
      </c>
      <c r="I14" s="85">
        <f t="shared" si="4"/>
        <v>140881</v>
      </c>
      <c r="J14" s="85">
        <f t="shared" si="4"/>
        <v>147361</v>
      </c>
      <c r="K14" s="85">
        <f t="shared" si="4"/>
        <v>160269</v>
      </c>
      <c r="L14" s="85">
        <f t="shared" si="4"/>
        <v>144219</v>
      </c>
      <c r="M14" s="85">
        <f t="shared" si="4"/>
        <v>183176</v>
      </c>
      <c r="N14" s="85">
        <f t="shared" si="4"/>
        <v>119457</v>
      </c>
      <c r="O14" s="85">
        <f t="shared" si="4"/>
        <v>121844</v>
      </c>
      <c r="P14" s="85">
        <f t="shared" si="4"/>
        <v>121036</v>
      </c>
      <c r="Q14" s="85">
        <f t="shared" si="4"/>
        <v>139761</v>
      </c>
      <c r="R14" s="85">
        <f t="shared" ref="R14:V14" si="5">SUM(R5:R11)</f>
        <v>121987</v>
      </c>
      <c r="S14" s="85">
        <f t="shared" si="5"/>
        <v>121083</v>
      </c>
      <c r="T14" s="85">
        <f t="shared" si="5"/>
        <v>137363</v>
      </c>
      <c r="U14" s="85">
        <f t="shared" si="5"/>
        <v>144464</v>
      </c>
      <c r="V14" s="85">
        <f t="shared" si="5"/>
        <v>130944</v>
      </c>
      <c r="W14" s="85">
        <f t="shared" ref="W14:Y14" si="6">SUM(W5:W11)</f>
        <v>141611</v>
      </c>
      <c r="X14" s="85">
        <f t="shared" si="6"/>
        <v>129548</v>
      </c>
      <c r="Y14" s="85">
        <f t="shared" si="6"/>
        <v>144813</v>
      </c>
      <c r="DA14" s="93"/>
    </row>
    <row r="15" spans="1:105" ht="12.95" customHeight="1" x14ac:dyDescent="0.25">
      <c r="A15" s="68" t="s">
        <v>92</v>
      </c>
      <c r="B15" s="71"/>
      <c r="C15" s="71">
        <f t="shared" ref="C15:Y15" si="7">C16</f>
        <v>2987</v>
      </c>
      <c r="D15" s="71">
        <f t="shared" si="7"/>
        <v>1149</v>
      </c>
      <c r="E15" s="71">
        <f t="shared" si="7"/>
        <v>1140</v>
      </c>
      <c r="F15" s="71">
        <f t="shared" si="7"/>
        <v>1086</v>
      </c>
      <c r="G15" s="71">
        <f t="shared" si="7"/>
        <v>6005</v>
      </c>
      <c r="H15" s="71">
        <f t="shared" si="7"/>
        <v>6692</v>
      </c>
      <c r="I15" s="71">
        <f t="shared" si="7"/>
        <v>5411</v>
      </c>
      <c r="J15" s="71">
        <f t="shared" si="7"/>
        <v>4807</v>
      </c>
      <c r="K15" s="71">
        <f t="shared" si="7"/>
        <v>1274</v>
      </c>
      <c r="L15" s="71">
        <f t="shared" si="7"/>
        <v>4352</v>
      </c>
      <c r="M15" s="71">
        <f t="shared" si="7"/>
        <v>1161</v>
      </c>
      <c r="N15" s="71">
        <f t="shared" si="7"/>
        <v>4851</v>
      </c>
      <c r="O15" s="71">
        <f t="shared" si="7"/>
        <v>7337</v>
      </c>
      <c r="P15" s="71">
        <f t="shared" si="7"/>
        <v>5844</v>
      </c>
      <c r="Q15" s="71">
        <f t="shared" si="7"/>
        <v>3400</v>
      </c>
      <c r="R15" s="71">
        <f t="shared" si="7"/>
        <v>4842</v>
      </c>
      <c r="S15" s="71">
        <f t="shared" si="7"/>
        <v>4695</v>
      </c>
      <c r="T15" s="71">
        <f t="shared" si="7"/>
        <v>3344</v>
      </c>
      <c r="U15" s="71">
        <f t="shared" si="7"/>
        <v>20188</v>
      </c>
      <c r="V15" s="71">
        <f t="shared" si="7"/>
        <v>25853</v>
      </c>
      <c r="W15" s="71">
        <f t="shared" si="7"/>
        <v>23164</v>
      </c>
      <c r="X15" s="71">
        <f t="shared" si="7"/>
        <v>25053</v>
      </c>
      <c r="Y15" s="71">
        <f t="shared" si="7"/>
        <v>26324</v>
      </c>
      <c r="DA15" s="88" t="s">
        <v>640</v>
      </c>
    </row>
    <row r="16" spans="1:105" ht="12" customHeight="1" x14ac:dyDescent="0.25">
      <c r="A16" s="28" t="s">
        <v>91</v>
      </c>
      <c r="B16" s="82"/>
      <c r="C16" s="82">
        <v>2987</v>
      </c>
      <c r="D16" s="82">
        <v>1149</v>
      </c>
      <c r="E16" s="82">
        <v>1140</v>
      </c>
      <c r="F16" s="82">
        <v>1086</v>
      </c>
      <c r="G16" s="82">
        <v>6005</v>
      </c>
      <c r="H16" s="82">
        <v>6692</v>
      </c>
      <c r="I16" s="82">
        <v>5411</v>
      </c>
      <c r="J16" s="82">
        <v>4807</v>
      </c>
      <c r="K16" s="82">
        <v>1274</v>
      </c>
      <c r="L16" s="82">
        <v>4352</v>
      </c>
      <c r="M16" s="82">
        <v>1161</v>
      </c>
      <c r="N16" s="82">
        <v>4851</v>
      </c>
      <c r="O16" s="82">
        <v>7337</v>
      </c>
      <c r="P16" s="82">
        <v>5844</v>
      </c>
      <c r="Q16" s="82">
        <v>3400</v>
      </c>
      <c r="R16" s="82">
        <v>4842</v>
      </c>
      <c r="S16" s="82">
        <v>4695</v>
      </c>
      <c r="T16" s="82">
        <v>3344</v>
      </c>
      <c r="U16" s="82">
        <v>20188</v>
      </c>
      <c r="V16" s="82">
        <v>25853</v>
      </c>
      <c r="W16" s="82">
        <v>23164</v>
      </c>
      <c r="X16" s="82">
        <v>25053</v>
      </c>
      <c r="Y16" s="82">
        <v>26324</v>
      </c>
      <c r="DA16" s="89" t="s">
        <v>641</v>
      </c>
    </row>
    <row r="17" spans="1:105" ht="12.95" customHeight="1" x14ac:dyDescent="0.25">
      <c r="A17" s="68" t="s">
        <v>55</v>
      </c>
      <c r="B17" s="71"/>
      <c r="C17" s="71">
        <f t="shared" ref="C17:Q17" si="8">SUM(C18:C25)</f>
        <v>126052</v>
      </c>
      <c r="D17" s="71">
        <f t="shared" si="8"/>
        <v>136317</v>
      </c>
      <c r="E17" s="71">
        <f t="shared" si="8"/>
        <v>137330</v>
      </c>
      <c r="F17" s="71">
        <f t="shared" si="8"/>
        <v>136922</v>
      </c>
      <c r="G17" s="71">
        <f t="shared" si="8"/>
        <v>145416</v>
      </c>
      <c r="H17" s="71">
        <f t="shared" si="8"/>
        <v>126020</v>
      </c>
      <c r="I17" s="71">
        <f t="shared" si="8"/>
        <v>141811</v>
      </c>
      <c r="J17" s="71">
        <f t="shared" si="8"/>
        <v>148808</v>
      </c>
      <c r="K17" s="71">
        <f t="shared" si="8"/>
        <v>166094</v>
      </c>
      <c r="L17" s="71">
        <f t="shared" si="8"/>
        <v>149443</v>
      </c>
      <c r="M17" s="71">
        <f t="shared" si="8"/>
        <v>189330</v>
      </c>
      <c r="N17" s="71">
        <f t="shared" si="8"/>
        <v>130271</v>
      </c>
      <c r="O17" s="71">
        <f t="shared" si="8"/>
        <v>129133</v>
      </c>
      <c r="P17" s="71">
        <f t="shared" si="8"/>
        <v>129655</v>
      </c>
      <c r="Q17" s="71">
        <f t="shared" si="8"/>
        <v>146828</v>
      </c>
      <c r="R17" s="71">
        <f t="shared" ref="R17:V17" si="9">SUM(R18:R25)</f>
        <v>129318</v>
      </c>
      <c r="S17" s="71">
        <f t="shared" si="9"/>
        <v>128103</v>
      </c>
      <c r="T17" s="71">
        <f t="shared" si="9"/>
        <v>146479</v>
      </c>
      <c r="U17" s="71">
        <f t="shared" si="9"/>
        <v>156283</v>
      </c>
      <c r="V17" s="71">
        <f t="shared" si="9"/>
        <v>146280</v>
      </c>
      <c r="W17" s="71">
        <f t="shared" ref="W17:Y17" si="10">SUM(W18:W25)</f>
        <v>167921</v>
      </c>
      <c r="X17" s="71">
        <f t="shared" si="10"/>
        <v>167363</v>
      </c>
      <c r="Y17" s="71">
        <f t="shared" si="10"/>
        <v>171114</v>
      </c>
      <c r="DA17" s="88" t="s">
        <v>642</v>
      </c>
    </row>
    <row r="18" spans="1:105" ht="12" customHeight="1" x14ac:dyDescent="0.25">
      <c r="A18" s="28" t="s">
        <v>51</v>
      </c>
      <c r="B18" s="82"/>
      <c r="C18" s="82">
        <v>3</v>
      </c>
      <c r="D18" s="82">
        <v>0</v>
      </c>
      <c r="E18" s="82">
        <v>0</v>
      </c>
      <c r="F18" s="82">
        <v>0</v>
      </c>
      <c r="G18" s="82">
        <v>0</v>
      </c>
      <c r="H18" s="82">
        <v>4</v>
      </c>
      <c r="I18" s="82">
        <v>23</v>
      </c>
      <c r="J18" s="82">
        <v>58</v>
      </c>
      <c r="K18" s="82">
        <v>28</v>
      </c>
      <c r="L18" s="82">
        <v>25</v>
      </c>
      <c r="M18" s="82">
        <v>23</v>
      </c>
      <c r="N18" s="82">
        <v>5</v>
      </c>
      <c r="O18" s="82">
        <v>10</v>
      </c>
      <c r="P18" s="82">
        <v>0</v>
      </c>
      <c r="Q18" s="82">
        <v>0</v>
      </c>
      <c r="R18" s="82">
        <v>0</v>
      </c>
      <c r="S18" s="82">
        <v>0</v>
      </c>
      <c r="T18" s="82">
        <v>0</v>
      </c>
      <c r="U18" s="82">
        <v>0</v>
      </c>
      <c r="V18" s="82">
        <v>0</v>
      </c>
      <c r="W18" s="82">
        <v>0</v>
      </c>
      <c r="X18" s="82">
        <v>24</v>
      </c>
      <c r="Y18" s="82">
        <v>28</v>
      </c>
      <c r="DA18" s="89" t="s">
        <v>643</v>
      </c>
    </row>
    <row r="19" spans="1:105" s="2" customFormat="1" ht="12" customHeight="1" x14ac:dyDescent="0.25">
      <c r="A19" s="28" t="s">
        <v>74</v>
      </c>
      <c r="B19" s="82"/>
      <c r="C19" s="82">
        <v>1615</v>
      </c>
      <c r="D19" s="82">
        <v>1840</v>
      </c>
      <c r="E19" s="82">
        <v>1519</v>
      </c>
      <c r="F19" s="82">
        <v>3121</v>
      </c>
      <c r="G19" s="82">
        <v>3645</v>
      </c>
      <c r="H19" s="82">
        <v>2191</v>
      </c>
      <c r="I19" s="82">
        <v>2583</v>
      </c>
      <c r="J19" s="82">
        <v>2230</v>
      </c>
      <c r="K19" s="82">
        <v>3338</v>
      </c>
      <c r="L19" s="82">
        <v>3254</v>
      </c>
      <c r="M19" s="82">
        <v>3827</v>
      </c>
      <c r="N19" s="82">
        <v>3036</v>
      </c>
      <c r="O19" s="82">
        <v>2095</v>
      </c>
      <c r="P19" s="82">
        <v>2646</v>
      </c>
      <c r="Q19" s="82">
        <v>2286</v>
      </c>
      <c r="R19" s="82">
        <v>2524</v>
      </c>
      <c r="S19" s="82">
        <v>2111</v>
      </c>
      <c r="T19" s="82">
        <v>2758</v>
      </c>
      <c r="U19" s="82">
        <v>3837</v>
      </c>
      <c r="V19" s="82">
        <v>4986</v>
      </c>
      <c r="W19" s="82">
        <v>7248</v>
      </c>
      <c r="X19" s="82">
        <v>11359</v>
      </c>
      <c r="Y19" s="82">
        <v>8103</v>
      </c>
      <c r="DA19" s="89" t="s">
        <v>644</v>
      </c>
    </row>
    <row r="20" spans="1:105" ht="12" customHeight="1" x14ac:dyDescent="0.25">
      <c r="A20" s="28" t="s">
        <v>200</v>
      </c>
      <c r="B20" s="82"/>
      <c r="C20" s="82">
        <v>477</v>
      </c>
      <c r="D20" s="82">
        <v>2161</v>
      </c>
      <c r="E20" s="82">
        <v>5384</v>
      </c>
      <c r="F20" s="82">
        <v>6103</v>
      </c>
      <c r="G20" s="82">
        <v>5134</v>
      </c>
      <c r="H20" s="82">
        <v>2466</v>
      </c>
      <c r="I20" s="82">
        <v>5221</v>
      </c>
      <c r="J20" s="82">
        <v>18781</v>
      </c>
      <c r="K20" s="82">
        <v>10082</v>
      </c>
      <c r="L20" s="82">
        <v>12118</v>
      </c>
      <c r="M20" s="82">
        <v>17527</v>
      </c>
      <c r="N20" s="82">
        <v>12520</v>
      </c>
      <c r="O20" s="82">
        <v>17098</v>
      </c>
      <c r="P20" s="82">
        <v>7829</v>
      </c>
      <c r="Q20" s="82">
        <v>5058</v>
      </c>
      <c r="R20" s="82">
        <v>5320</v>
      </c>
      <c r="S20" s="82">
        <v>6165</v>
      </c>
      <c r="T20" s="82">
        <v>7930</v>
      </c>
      <c r="U20" s="82">
        <v>7115</v>
      </c>
      <c r="V20" s="82">
        <v>7247</v>
      </c>
      <c r="W20" s="82">
        <v>8366</v>
      </c>
      <c r="X20" s="82">
        <v>18376</v>
      </c>
      <c r="Y20" s="82">
        <v>22837</v>
      </c>
      <c r="DA20" s="89" t="s">
        <v>645</v>
      </c>
    </row>
    <row r="21" spans="1:105" ht="12" customHeight="1" x14ac:dyDescent="0.25">
      <c r="A21" s="28" t="s">
        <v>189</v>
      </c>
      <c r="B21" s="82"/>
      <c r="C21" s="82">
        <v>43525</v>
      </c>
      <c r="D21" s="82">
        <v>45480</v>
      </c>
      <c r="E21" s="82">
        <v>45404</v>
      </c>
      <c r="F21" s="82">
        <v>42339</v>
      </c>
      <c r="G21" s="82">
        <v>43992</v>
      </c>
      <c r="H21" s="82">
        <v>59671</v>
      </c>
      <c r="I21" s="82">
        <v>74523</v>
      </c>
      <c r="J21" s="82">
        <v>65341</v>
      </c>
      <c r="K21" s="82">
        <v>90298</v>
      </c>
      <c r="L21" s="82">
        <v>70057</v>
      </c>
      <c r="M21" s="82">
        <v>93733</v>
      </c>
      <c r="N21" s="82">
        <v>56585</v>
      </c>
      <c r="O21" s="82">
        <v>42572</v>
      </c>
      <c r="P21" s="82">
        <v>44414</v>
      </c>
      <c r="Q21" s="82">
        <v>65908</v>
      </c>
      <c r="R21" s="82">
        <v>62791</v>
      </c>
      <c r="S21" s="82">
        <v>65892</v>
      </c>
      <c r="T21" s="82">
        <v>69358</v>
      </c>
      <c r="U21" s="82">
        <v>75725</v>
      </c>
      <c r="V21" s="82">
        <v>59428</v>
      </c>
      <c r="W21" s="82">
        <v>80490</v>
      </c>
      <c r="X21" s="82">
        <v>54997</v>
      </c>
      <c r="Y21" s="82">
        <v>55191</v>
      </c>
      <c r="DA21" s="89" t="s">
        <v>646</v>
      </c>
    </row>
    <row r="22" spans="1:105" ht="12" customHeight="1" x14ac:dyDescent="0.25">
      <c r="A22" s="28" t="s">
        <v>202</v>
      </c>
      <c r="B22" s="82"/>
      <c r="C22" s="82">
        <v>7</v>
      </c>
      <c r="D22" s="82">
        <v>23</v>
      </c>
      <c r="E22" s="82">
        <v>44</v>
      </c>
      <c r="F22" s="82">
        <v>43</v>
      </c>
      <c r="G22" s="82">
        <v>107</v>
      </c>
      <c r="H22" s="82">
        <v>198</v>
      </c>
      <c r="I22" s="82">
        <v>377</v>
      </c>
      <c r="J22" s="82">
        <v>377</v>
      </c>
      <c r="K22" s="82">
        <v>264</v>
      </c>
      <c r="L22" s="82">
        <v>204</v>
      </c>
      <c r="M22" s="82">
        <v>102</v>
      </c>
      <c r="N22" s="82">
        <v>63</v>
      </c>
      <c r="O22" s="82">
        <v>45</v>
      </c>
      <c r="P22" s="82">
        <v>26</v>
      </c>
      <c r="Q22" s="82">
        <v>81</v>
      </c>
      <c r="R22" s="82">
        <v>197</v>
      </c>
      <c r="S22" s="82">
        <v>299</v>
      </c>
      <c r="T22" s="82">
        <v>300</v>
      </c>
      <c r="U22" s="82">
        <v>323</v>
      </c>
      <c r="V22" s="82">
        <v>763</v>
      </c>
      <c r="W22" s="82">
        <v>804</v>
      </c>
      <c r="X22" s="82">
        <v>6995</v>
      </c>
      <c r="Y22" s="82">
        <v>2791</v>
      </c>
      <c r="DA22" s="89" t="s">
        <v>647</v>
      </c>
    </row>
    <row r="23" spans="1:105" ht="12" customHeight="1" x14ac:dyDescent="0.25">
      <c r="A23" s="28" t="s">
        <v>197</v>
      </c>
      <c r="B23" s="82"/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X23" s="82">
        <v>0</v>
      </c>
      <c r="Y23" s="82">
        <v>0</v>
      </c>
      <c r="DA23" s="89" t="s">
        <v>648</v>
      </c>
    </row>
    <row r="24" spans="1:105" ht="12" customHeight="1" x14ac:dyDescent="0.25">
      <c r="A24" s="28" t="s">
        <v>198</v>
      </c>
      <c r="B24" s="82"/>
      <c r="C24" s="82">
        <v>0</v>
      </c>
      <c r="D24" s="82">
        <v>0</v>
      </c>
      <c r="E24" s="82">
        <v>0</v>
      </c>
      <c r="F24" s="82">
        <v>0</v>
      </c>
      <c r="G24" s="82">
        <v>0</v>
      </c>
      <c r="H24" s="82">
        <v>0</v>
      </c>
      <c r="I24" s="82">
        <v>0</v>
      </c>
      <c r="J24" s="82">
        <v>0</v>
      </c>
      <c r="K24" s="82">
        <v>0</v>
      </c>
      <c r="L24" s="82">
        <v>0</v>
      </c>
      <c r="M24" s="82">
        <v>0</v>
      </c>
      <c r="N24" s="82">
        <v>0</v>
      </c>
      <c r="O24" s="82">
        <v>0</v>
      </c>
      <c r="P24" s="82">
        <v>0</v>
      </c>
      <c r="Q24" s="82">
        <v>0</v>
      </c>
      <c r="R24" s="82">
        <v>0</v>
      </c>
      <c r="S24" s="82">
        <v>0</v>
      </c>
      <c r="T24" s="82">
        <v>0</v>
      </c>
      <c r="U24" s="82">
        <v>0</v>
      </c>
      <c r="V24" s="82">
        <v>0</v>
      </c>
      <c r="W24" s="82">
        <v>0</v>
      </c>
      <c r="X24" s="82">
        <v>0</v>
      </c>
      <c r="Y24" s="82">
        <v>0</v>
      </c>
      <c r="DA24" s="89" t="s">
        <v>649</v>
      </c>
    </row>
    <row r="25" spans="1:105" ht="12" customHeight="1" x14ac:dyDescent="0.25">
      <c r="A25" s="73" t="s">
        <v>53</v>
      </c>
      <c r="B25" s="83"/>
      <c r="C25" s="83">
        <v>80425</v>
      </c>
      <c r="D25" s="83">
        <v>86813</v>
      </c>
      <c r="E25" s="83">
        <v>84979</v>
      </c>
      <c r="F25" s="83">
        <v>85316</v>
      </c>
      <c r="G25" s="83">
        <v>92538</v>
      </c>
      <c r="H25" s="83">
        <v>61490</v>
      </c>
      <c r="I25" s="83">
        <v>59084</v>
      </c>
      <c r="J25" s="83">
        <v>62021</v>
      </c>
      <c r="K25" s="83">
        <v>62084</v>
      </c>
      <c r="L25" s="83">
        <v>63785</v>
      </c>
      <c r="M25" s="83">
        <v>74118</v>
      </c>
      <c r="N25" s="83">
        <v>58062</v>
      </c>
      <c r="O25" s="83">
        <v>67313</v>
      </c>
      <c r="P25" s="83">
        <v>74740</v>
      </c>
      <c r="Q25" s="83">
        <v>73495</v>
      </c>
      <c r="R25" s="83">
        <v>58486</v>
      </c>
      <c r="S25" s="83">
        <v>53636</v>
      </c>
      <c r="T25" s="83">
        <v>66133</v>
      </c>
      <c r="U25" s="83">
        <v>69283</v>
      </c>
      <c r="V25" s="83">
        <v>73856</v>
      </c>
      <c r="W25" s="83">
        <v>71013</v>
      </c>
      <c r="X25" s="83">
        <v>75612</v>
      </c>
      <c r="Y25" s="83">
        <v>82164</v>
      </c>
      <c r="DA25" s="90" t="s">
        <v>650</v>
      </c>
    </row>
    <row r="26" spans="1:105" ht="12" customHeight="1" x14ac:dyDescent="0.25">
      <c r="A26" s="84" t="s">
        <v>52</v>
      </c>
      <c r="B26" s="85"/>
      <c r="C26" s="85">
        <v>2808</v>
      </c>
      <c r="D26" s="85">
        <v>1326</v>
      </c>
      <c r="E26" s="85">
        <v>3745</v>
      </c>
      <c r="F26" s="85">
        <v>449</v>
      </c>
      <c r="G26" s="85">
        <v>764</v>
      </c>
      <c r="H26" s="85">
        <v>1811</v>
      </c>
      <c r="I26" s="85">
        <v>6042</v>
      </c>
      <c r="J26" s="85">
        <v>6995</v>
      </c>
      <c r="K26" s="85">
        <v>16315</v>
      </c>
      <c r="L26" s="85">
        <v>7685</v>
      </c>
      <c r="M26" s="85">
        <v>8271</v>
      </c>
      <c r="N26" s="85">
        <v>3135</v>
      </c>
      <c r="O26" s="85">
        <v>9435</v>
      </c>
      <c r="P26" s="85">
        <v>14225</v>
      </c>
      <c r="Q26" s="85">
        <v>17827</v>
      </c>
      <c r="R26" s="85">
        <v>12100</v>
      </c>
      <c r="S26" s="85">
        <v>12463</v>
      </c>
      <c r="T26" s="85">
        <v>9368</v>
      </c>
      <c r="U26" s="85">
        <v>8263</v>
      </c>
      <c r="V26" s="85">
        <v>9347</v>
      </c>
      <c r="W26" s="85">
        <v>14312</v>
      </c>
      <c r="X26" s="85">
        <v>65566</v>
      </c>
      <c r="Y26" s="85">
        <v>23849</v>
      </c>
      <c r="DA26" s="93" t="s">
        <v>651</v>
      </c>
    </row>
    <row r="27" spans="1:105" ht="12.95" customHeight="1" x14ac:dyDescent="0.25">
      <c r="A27" s="68" t="s">
        <v>54</v>
      </c>
      <c r="B27" s="71"/>
      <c r="C27" s="71">
        <f t="shared" ref="C27:Q27" si="11">SUM(C28:C32)</f>
        <v>126052</v>
      </c>
      <c r="D27" s="71">
        <f t="shared" si="11"/>
        <v>136317</v>
      </c>
      <c r="E27" s="71">
        <f t="shared" si="11"/>
        <v>137330</v>
      </c>
      <c r="F27" s="71">
        <f t="shared" si="11"/>
        <v>136922</v>
      </c>
      <c r="G27" s="71">
        <f t="shared" si="11"/>
        <v>145416</v>
      </c>
      <c r="H27" s="71">
        <f t="shared" si="11"/>
        <v>126020</v>
      </c>
      <c r="I27" s="71">
        <f t="shared" si="11"/>
        <v>141811</v>
      </c>
      <c r="J27" s="71">
        <f t="shared" si="11"/>
        <v>148808</v>
      </c>
      <c r="K27" s="71">
        <f t="shared" si="11"/>
        <v>166094</v>
      </c>
      <c r="L27" s="71">
        <f t="shared" si="11"/>
        <v>149443</v>
      </c>
      <c r="M27" s="71">
        <f t="shared" si="11"/>
        <v>189330</v>
      </c>
      <c r="N27" s="71">
        <f t="shared" si="11"/>
        <v>130271</v>
      </c>
      <c r="O27" s="71">
        <f t="shared" si="11"/>
        <v>129133</v>
      </c>
      <c r="P27" s="71">
        <f t="shared" si="11"/>
        <v>129655</v>
      </c>
      <c r="Q27" s="71">
        <f t="shared" si="11"/>
        <v>146828</v>
      </c>
      <c r="R27" s="71">
        <f t="shared" ref="R27:V27" si="12">SUM(R28:R32)</f>
        <v>129318</v>
      </c>
      <c r="S27" s="71">
        <f t="shared" si="12"/>
        <v>128103</v>
      </c>
      <c r="T27" s="71">
        <f t="shared" si="12"/>
        <v>146479</v>
      </c>
      <c r="U27" s="71">
        <f t="shared" si="12"/>
        <v>156283</v>
      </c>
      <c r="V27" s="71">
        <f t="shared" si="12"/>
        <v>146280</v>
      </c>
      <c r="W27" s="71">
        <f t="shared" ref="W27:Y27" si="13">SUM(W28:W32)</f>
        <v>167921</v>
      </c>
      <c r="X27" s="71">
        <f t="shared" si="13"/>
        <v>167363</v>
      </c>
      <c r="Y27" s="71">
        <f t="shared" si="13"/>
        <v>171114</v>
      </c>
      <c r="DA27" s="88" t="s">
        <v>652</v>
      </c>
    </row>
    <row r="28" spans="1:105" ht="12" customHeight="1" x14ac:dyDescent="0.25">
      <c r="A28" s="28" t="s">
        <v>51</v>
      </c>
      <c r="B28" s="82"/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2">
        <v>0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X28" s="82">
        <v>0</v>
      </c>
      <c r="Y28" s="82">
        <v>0</v>
      </c>
      <c r="DA28" s="89" t="s">
        <v>653</v>
      </c>
    </row>
    <row r="29" spans="1:105" s="2" customFormat="1" ht="12" customHeight="1" x14ac:dyDescent="0.25">
      <c r="A29" s="28" t="s">
        <v>74</v>
      </c>
      <c r="B29" s="82"/>
      <c r="C29" s="82">
        <v>2128</v>
      </c>
      <c r="D29" s="82">
        <v>3604</v>
      </c>
      <c r="E29" s="82">
        <v>3961</v>
      </c>
      <c r="F29" s="82">
        <v>4022</v>
      </c>
      <c r="G29" s="82">
        <v>4143</v>
      </c>
      <c r="H29" s="82">
        <v>4009</v>
      </c>
      <c r="I29" s="82">
        <v>5544</v>
      </c>
      <c r="J29" s="82">
        <v>6826</v>
      </c>
      <c r="K29" s="82">
        <v>6159</v>
      </c>
      <c r="L29" s="82">
        <v>5534</v>
      </c>
      <c r="M29" s="82">
        <v>6531</v>
      </c>
      <c r="N29" s="82">
        <v>4964</v>
      </c>
      <c r="O29" s="82">
        <v>5252</v>
      </c>
      <c r="P29" s="82">
        <v>6367</v>
      </c>
      <c r="Q29" s="82">
        <v>4954</v>
      </c>
      <c r="R29" s="82">
        <v>5284</v>
      </c>
      <c r="S29" s="82">
        <v>4546</v>
      </c>
      <c r="T29" s="82">
        <v>4949</v>
      </c>
      <c r="U29" s="82">
        <v>4123</v>
      </c>
      <c r="V29" s="82">
        <v>4254</v>
      </c>
      <c r="W29" s="82">
        <v>5164</v>
      </c>
      <c r="X29" s="82">
        <v>8626</v>
      </c>
      <c r="Y29" s="82">
        <v>8796</v>
      </c>
      <c r="DA29" s="89" t="s">
        <v>654</v>
      </c>
    </row>
    <row r="30" spans="1:105" ht="12" customHeight="1" x14ac:dyDescent="0.25">
      <c r="A30" s="28" t="s">
        <v>189</v>
      </c>
      <c r="B30" s="82"/>
      <c r="C30" s="82">
        <v>19921</v>
      </c>
      <c r="D30" s="82">
        <v>20399</v>
      </c>
      <c r="E30" s="82">
        <v>20180</v>
      </c>
      <c r="F30" s="82">
        <v>21638</v>
      </c>
      <c r="G30" s="82">
        <v>26152</v>
      </c>
      <c r="H30" s="82">
        <v>27560</v>
      </c>
      <c r="I30" s="82">
        <v>29340</v>
      </c>
      <c r="J30" s="82">
        <v>30198</v>
      </c>
      <c r="K30" s="82">
        <v>37636</v>
      </c>
      <c r="L30" s="82">
        <v>36093</v>
      </c>
      <c r="M30" s="82">
        <v>42812</v>
      </c>
      <c r="N30" s="82">
        <v>28837</v>
      </c>
      <c r="O30" s="82">
        <v>25172</v>
      </c>
      <c r="P30" s="82">
        <v>23270</v>
      </c>
      <c r="Q30" s="82">
        <v>26308</v>
      </c>
      <c r="R30" s="82">
        <v>25131</v>
      </c>
      <c r="S30" s="82">
        <v>20781</v>
      </c>
      <c r="T30" s="82">
        <v>23412</v>
      </c>
      <c r="U30" s="82">
        <v>27972</v>
      </c>
      <c r="V30" s="82">
        <v>30894</v>
      </c>
      <c r="W30" s="82">
        <v>36424</v>
      </c>
      <c r="X30" s="82">
        <v>47190</v>
      </c>
      <c r="Y30" s="82">
        <v>26575</v>
      </c>
      <c r="DA30" s="89" t="s">
        <v>655</v>
      </c>
    </row>
    <row r="31" spans="1:105" ht="12" customHeight="1" x14ac:dyDescent="0.25">
      <c r="A31" s="28" t="s">
        <v>202</v>
      </c>
      <c r="B31" s="82"/>
      <c r="C31" s="82">
        <v>0</v>
      </c>
      <c r="D31" s="82">
        <v>0</v>
      </c>
      <c r="E31" s="82">
        <v>0</v>
      </c>
      <c r="F31" s="82">
        <v>0</v>
      </c>
      <c r="G31" s="82">
        <v>0</v>
      </c>
      <c r="H31" s="82">
        <v>0</v>
      </c>
      <c r="I31" s="82">
        <v>0</v>
      </c>
      <c r="J31" s="82">
        <v>0</v>
      </c>
      <c r="K31" s="82">
        <v>0</v>
      </c>
      <c r="L31" s="82">
        <v>0</v>
      </c>
      <c r="M31" s="82">
        <v>0</v>
      </c>
      <c r="N31" s="82">
        <v>0</v>
      </c>
      <c r="O31" s="82">
        <v>0</v>
      </c>
      <c r="P31" s="82">
        <v>0</v>
      </c>
      <c r="Q31" s="82">
        <v>0</v>
      </c>
      <c r="R31" s="82">
        <v>0</v>
      </c>
      <c r="S31" s="82">
        <v>0</v>
      </c>
      <c r="T31" s="82">
        <v>0</v>
      </c>
      <c r="U31" s="82">
        <v>0</v>
      </c>
      <c r="V31" s="82">
        <v>0</v>
      </c>
      <c r="W31" s="82">
        <v>0</v>
      </c>
      <c r="X31" s="82">
        <v>0</v>
      </c>
      <c r="Y31" s="82">
        <v>0</v>
      </c>
      <c r="DA31" s="89" t="s">
        <v>656</v>
      </c>
    </row>
    <row r="32" spans="1:105" ht="12" customHeight="1" x14ac:dyDescent="0.25">
      <c r="A32" s="32" t="s">
        <v>53</v>
      </c>
      <c r="B32" s="86"/>
      <c r="C32" s="86">
        <v>104003</v>
      </c>
      <c r="D32" s="86">
        <v>112314</v>
      </c>
      <c r="E32" s="86">
        <v>113189</v>
      </c>
      <c r="F32" s="86">
        <v>111262</v>
      </c>
      <c r="G32" s="86">
        <v>115121</v>
      </c>
      <c r="H32" s="86">
        <v>94451</v>
      </c>
      <c r="I32" s="86">
        <v>106927</v>
      </c>
      <c r="J32" s="86">
        <v>111784</v>
      </c>
      <c r="K32" s="86">
        <v>122299</v>
      </c>
      <c r="L32" s="86">
        <v>107816</v>
      </c>
      <c r="M32" s="86">
        <v>139987</v>
      </c>
      <c r="N32" s="86">
        <v>96470</v>
      </c>
      <c r="O32" s="86">
        <v>98709</v>
      </c>
      <c r="P32" s="86">
        <v>100018</v>
      </c>
      <c r="Q32" s="86">
        <v>115566</v>
      </c>
      <c r="R32" s="86">
        <v>98903</v>
      </c>
      <c r="S32" s="86">
        <v>102776</v>
      </c>
      <c r="T32" s="86">
        <v>118118</v>
      </c>
      <c r="U32" s="86">
        <v>124188</v>
      </c>
      <c r="V32" s="86">
        <v>111132</v>
      </c>
      <c r="W32" s="86">
        <v>126333</v>
      </c>
      <c r="X32" s="86">
        <v>111547</v>
      </c>
      <c r="Y32" s="86">
        <v>135743</v>
      </c>
      <c r="DA32" s="92" t="s">
        <v>657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4:Y14 C17:Y17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658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/>
      <c r="C3" s="65">
        <f t="shared" ref="C3:Q3" si="0">SUM(C4,C15,C17,C27)</f>
        <v>228.24204557690581</v>
      </c>
      <c r="D3" s="65">
        <f t="shared" si="0"/>
        <v>229.96269778006902</v>
      </c>
      <c r="E3" s="65">
        <f t="shared" si="0"/>
        <v>244.52596410120367</v>
      </c>
      <c r="F3" s="65">
        <f t="shared" si="0"/>
        <v>226.0717247204625</v>
      </c>
      <c r="G3" s="65">
        <f t="shared" si="0"/>
        <v>226.83915354661102</v>
      </c>
      <c r="H3" s="65">
        <f t="shared" si="0"/>
        <v>179.14244033201086</v>
      </c>
      <c r="I3" s="65">
        <f t="shared" si="0"/>
        <v>185.35969795126309</v>
      </c>
      <c r="J3" s="65">
        <f t="shared" si="0"/>
        <v>213.14785830205923</v>
      </c>
      <c r="K3" s="65">
        <f t="shared" si="0"/>
        <v>217.87338475221125</v>
      </c>
      <c r="L3" s="65">
        <f t="shared" si="0"/>
        <v>214.68644822308119</v>
      </c>
      <c r="M3" s="65">
        <f t="shared" si="0"/>
        <v>211.70749930914849</v>
      </c>
      <c r="N3" s="65">
        <f t="shared" si="0"/>
        <v>148.60856858115321</v>
      </c>
      <c r="O3" s="65">
        <f t="shared" si="0"/>
        <v>152.11943913959061</v>
      </c>
      <c r="P3" s="65">
        <f t="shared" si="0"/>
        <v>112.14712656189971</v>
      </c>
      <c r="Q3" s="65">
        <f t="shared" si="0"/>
        <v>131.01835673044206</v>
      </c>
      <c r="R3" s="65">
        <f t="shared" ref="R3:V3" si="1">SUM(R4,R15,R17,R27)</f>
        <v>112.51657543291871</v>
      </c>
      <c r="S3" s="65">
        <f t="shared" si="1"/>
        <v>105.30092435241029</v>
      </c>
      <c r="T3" s="65">
        <f t="shared" si="1"/>
        <v>114.39181757215742</v>
      </c>
      <c r="U3" s="65">
        <f t="shared" si="1"/>
        <v>108.30702365649884</v>
      </c>
      <c r="V3" s="65">
        <f t="shared" si="1"/>
        <v>91.611892539390411</v>
      </c>
      <c r="W3" s="65">
        <f t="shared" ref="W3:Y3" si="2">SUM(W4,W15,W17,W27)</f>
        <v>100.05326956286403</v>
      </c>
      <c r="X3" s="65">
        <f t="shared" si="2"/>
        <v>70.458679238368035</v>
      </c>
      <c r="Y3" s="65">
        <f t="shared" si="2"/>
        <v>63.590852625576744</v>
      </c>
      <c r="DA3" s="87" t="s">
        <v>659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204.54330263269367</v>
      </c>
      <c r="D4" s="69">
        <f t="shared" si="3"/>
        <v>204.55043322561247</v>
      </c>
      <c r="E4" s="69">
        <f t="shared" si="3"/>
        <v>218.82532458751413</v>
      </c>
      <c r="F4" s="69">
        <f t="shared" si="3"/>
        <v>198.51341682990738</v>
      </c>
      <c r="G4" s="69">
        <f t="shared" si="3"/>
        <v>196.82594898159343</v>
      </c>
      <c r="H4" s="69">
        <f t="shared" si="3"/>
        <v>152.00671694194543</v>
      </c>
      <c r="I4" s="69">
        <f t="shared" si="3"/>
        <v>155.96670198763815</v>
      </c>
      <c r="J4" s="69">
        <f t="shared" si="3"/>
        <v>182.4634772852541</v>
      </c>
      <c r="K4" s="69">
        <f t="shared" si="3"/>
        <v>183.54524734980035</v>
      </c>
      <c r="L4" s="69">
        <f t="shared" si="3"/>
        <v>184.42487651848336</v>
      </c>
      <c r="M4" s="69">
        <f t="shared" si="3"/>
        <v>175.71859402011344</v>
      </c>
      <c r="N4" s="69">
        <f t="shared" si="3"/>
        <v>122.76605346579058</v>
      </c>
      <c r="O4" s="69">
        <f t="shared" si="3"/>
        <v>127.24540575289913</v>
      </c>
      <c r="P4" s="69">
        <f t="shared" si="3"/>
        <v>87.60763467721921</v>
      </c>
      <c r="Q4" s="69">
        <f t="shared" si="3"/>
        <v>104.37017404277606</v>
      </c>
      <c r="R4" s="69">
        <f t="shared" ref="R4:V4" si="4">SUM(R5:R14)</f>
        <v>88.657838931295956</v>
      </c>
      <c r="S4" s="69">
        <f t="shared" si="4"/>
        <v>82.325762564881515</v>
      </c>
      <c r="T4" s="69">
        <f t="shared" si="4"/>
        <v>88.519239536717578</v>
      </c>
      <c r="U4" s="69">
        <f t="shared" si="4"/>
        <v>80.184223695934406</v>
      </c>
      <c r="V4" s="69">
        <f t="shared" si="4"/>
        <v>68.593849978929214</v>
      </c>
      <c r="W4" s="69">
        <f t="shared" ref="W4:Y4" si="5">SUM(W5:W14)</f>
        <v>74.648091139160755</v>
      </c>
      <c r="X4" s="69">
        <f t="shared" si="5"/>
        <v>50.975847991671131</v>
      </c>
      <c r="Y4" s="69">
        <f t="shared" si="5"/>
        <v>44.718634201998164</v>
      </c>
      <c r="DA4" s="88" t="s">
        <v>660</v>
      </c>
    </row>
    <row r="5" spans="1:105" ht="12" customHeight="1" x14ac:dyDescent="0.25">
      <c r="A5" s="28" t="s">
        <v>51</v>
      </c>
      <c r="B5" s="72"/>
      <c r="C5" s="72">
        <v>5.0027362246602838</v>
      </c>
      <c r="D5" s="72">
        <v>0</v>
      </c>
      <c r="E5" s="72">
        <v>0</v>
      </c>
      <c r="F5" s="72">
        <v>0</v>
      </c>
      <c r="G5" s="72">
        <v>0</v>
      </c>
      <c r="H5" s="72">
        <v>2.3794006250955535</v>
      </c>
      <c r="I5" s="72">
        <v>5.5232530406821292</v>
      </c>
      <c r="J5" s="72">
        <v>7.6697241786997976</v>
      </c>
      <c r="K5" s="72">
        <v>8.5594698930425555</v>
      </c>
      <c r="L5" s="72">
        <v>2.5519563437391763</v>
      </c>
      <c r="M5" s="72">
        <v>2.3186788739727815</v>
      </c>
      <c r="N5" s="72">
        <v>0.35933939547422089</v>
      </c>
      <c r="O5" s="72">
        <v>2.1790516823776422</v>
      </c>
      <c r="P5" s="72">
        <v>7.2736398680927283E-4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X5" s="72">
        <v>0.4465755783643125</v>
      </c>
      <c r="Y5" s="72">
        <v>0.55444380021203521</v>
      </c>
      <c r="DA5" s="89" t="s">
        <v>661</v>
      </c>
    </row>
    <row r="6" spans="1:105" ht="12" customHeight="1" x14ac:dyDescent="0.25">
      <c r="A6" s="28" t="s">
        <v>74</v>
      </c>
      <c r="B6" s="72"/>
      <c r="C6" s="72">
        <v>1.5696376058842383</v>
      </c>
      <c r="D6" s="72">
        <v>2.1793863994301259</v>
      </c>
      <c r="E6" s="72">
        <v>1.3190863781164075</v>
      </c>
      <c r="F6" s="72">
        <v>1.987586417426253</v>
      </c>
      <c r="G6" s="72">
        <v>6.4888893589514236</v>
      </c>
      <c r="H6" s="72">
        <v>5.4217586694086002</v>
      </c>
      <c r="I6" s="72">
        <v>3.5148366825867141</v>
      </c>
      <c r="J6" s="72">
        <v>2.0240554999140881</v>
      </c>
      <c r="K6" s="72">
        <v>2.9783539108322685</v>
      </c>
      <c r="L6" s="72">
        <v>2.8867160613016027</v>
      </c>
      <c r="M6" s="72">
        <v>2.2388462040016859</v>
      </c>
      <c r="N6" s="72">
        <v>1.5035161900625589</v>
      </c>
      <c r="O6" s="72">
        <v>1.6497400272729916</v>
      </c>
      <c r="P6" s="72">
        <v>1.9372279768543865</v>
      </c>
      <c r="Q6" s="72">
        <v>1.6215323071959507</v>
      </c>
      <c r="R6" s="72">
        <v>2.2597543521229224</v>
      </c>
      <c r="S6" s="72">
        <v>2.0692802718758307</v>
      </c>
      <c r="T6" s="72">
        <v>2.3358202131817949</v>
      </c>
      <c r="U6" s="72">
        <v>2.1623175109451362</v>
      </c>
      <c r="V6" s="72">
        <v>2.9611896597204566</v>
      </c>
      <c r="W6" s="72">
        <v>2.6647710568639718</v>
      </c>
      <c r="X6" s="72">
        <v>1.4317439292266083</v>
      </c>
      <c r="Y6" s="72">
        <v>0.6737512975682749</v>
      </c>
      <c r="DA6" s="89" t="s">
        <v>662</v>
      </c>
    </row>
    <row r="7" spans="1:105" ht="12" customHeight="1" x14ac:dyDescent="0.25">
      <c r="A7" s="28" t="s">
        <v>200</v>
      </c>
      <c r="B7" s="72"/>
      <c r="C7" s="72">
        <v>47.924413225049548</v>
      </c>
      <c r="D7" s="72">
        <v>74.845052244063723</v>
      </c>
      <c r="E7" s="72">
        <v>122.6395323672314</v>
      </c>
      <c r="F7" s="72">
        <v>98.081462816447569</v>
      </c>
      <c r="G7" s="72">
        <v>82.435441604682111</v>
      </c>
      <c r="H7" s="72">
        <v>48.253002490280295</v>
      </c>
      <c r="I7" s="72">
        <v>29.826001516379282</v>
      </c>
      <c r="J7" s="72">
        <v>70.626384969614406</v>
      </c>
      <c r="K7" s="72">
        <v>46.488157695157525</v>
      </c>
      <c r="L7" s="72">
        <v>63.823962781857396</v>
      </c>
      <c r="M7" s="72">
        <v>72.048292907896453</v>
      </c>
      <c r="N7" s="72">
        <v>48.246927900293187</v>
      </c>
      <c r="O7" s="72">
        <v>58.856695123188409</v>
      </c>
      <c r="P7" s="72">
        <v>42.030798531400166</v>
      </c>
      <c r="Q7" s="72">
        <v>35.029346211811685</v>
      </c>
      <c r="R7" s="72">
        <v>30.492441851994972</v>
      </c>
      <c r="S7" s="72">
        <v>28.111560334978719</v>
      </c>
      <c r="T7" s="72">
        <v>34.072507974903822</v>
      </c>
      <c r="U7" s="72">
        <v>15.348519576886833</v>
      </c>
      <c r="V7" s="72">
        <v>16.188922276376459</v>
      </c>
      <c r="W7" s="72">
        <v>7.1950776963487852</v>
      </c>
      <c r="X7" s="72">
        <v>9.5459079373770575</v>
      </c>
      <c r="Y7" s="72">
        <v>13.946223988320973</v>
      </c>
      <c r="DA7" s="89" t="s">
        <v>663</v>
      </c>
    </row>
    <row r="8" spans="1:105" ht="12" customHeight="1" x14ac:dyDescent="0.25">
      <c r="A8" s="28" t="s">
        <v>189</v>
      </c>
      <c r="B8" s="72"/>
      <c r="C8" s="72">
        <v>128.61190862753622</v>
      </c>
      <c r="D8" s="72">
        <v>100.66017464306167</v>
      </c>
      <c r="E8" s="72">
        <v>80.964509971958037</v>
      </c>
      <c r="F8" s="72">
        <v>87.133990953919877</v>
      </c>
      <c r="G8" s="72">
        <v>91.753361512462718</v>
      </c>
      <c r="H8" s="72">
        <v>76.949494048048876</v>
      </c>
      <c r="I8" s="72">
        <v>80.219350501679514</v>
      </c>
      <c r="J8" s="72">
        <v>73.109226514163197</v>
      </c>
      <c r="K8" s="72">
        <v>95.768877733859398</v>
      </c>
      <c r="L8" s="72">
        <v>83.757905728979352</v>
      </c>
      <c r="M8" s="72">
        <v>82.767138080986456</v>
      </c>
      <c r="N8" s="72">
        <v>55.014348832393232</v>
      </c>
      <c r="O8" s="72">
        <v>50.643384557078974</v>
      </c>
      <c r="P8" s="72">
        <v>33.120594128384916</v>
      </c>
      <c r="Q8" s="72">
        <v>53.942742435062911</v>
      </c>
      <c r="R8" s="72">
        <v>41.710227194236246</v>
      </c>
      <c r="S8" s="72">
        <v>40.875866516262676</v>
      </c>
      <c r="T8" s="72">
        <v>40.768588806170911</v>
      </c>
      <c r="U8" s="72">
        <v>51.242476157693886</v>
      </c>
      <c r="V8" s="72">
        <v>38.445013259566039</v>
      </c>
      <c r="W8" s="72">
        <v>46.642124864765677</v>
      </c>
      <c r="X8" s="72">
        <v>23.1649944363025</v>
      </c>
      <c r="Y8" s="72">
        <v>18.858363590613859</v>
      </c>
      <c r="DA8" s="89" t="s">
        <v>664</v>
      </c>
    </row>
    <row r="9" spans="1:105" ht="12" customHeight="1" x14ac:dyDescent="0.25">
      <c r="A9" s="28" t="s">
        <v>202</v>
      </c>
      <c r="B9" s="72"/>
      <c r="C9" s="72">
        <v>4.4008445194349051</v>
      </c>
      <c r="D9" s="72">
        <v>6.3645810902987323</v>
      </c>
      <c r="E9" s="72">
        <v>10.048574328826307</v>
      </c>
      <c r="F9" s="72">
        <v>7.8931022242668538</v>
      </c>
      <c r="G9" s="72">
        <v>12.908666312625757</v>
      </c>
      <c r="H9" s="72">
        <v>16.557780788453595</v>
      </c>
      <c r="I9" s="72">
        <v>34.602486335542608</v>
      </c>
      <c r="J9" s="72">
        <v>25.817614199937154</v>
      </c>
      <c r="K9" s="72">
        <v>23.359180868776605</v>
      </c>
      <c r="L9" s="72">
        <v>25.307895628322751</v>
      </c>
      <c r="M9" s="72">
        <v>11.009586787829457</v>
      </c>
      <c r="N9" s="72">
        <v>8.4780247885823368</v>
      </c>
      <c r="O9" s="72">
        <v>7.2523631182803872</v>
      </c>
      <c r="P9" s="72">
        <v>7.7995023463644095</v>
      </c>
      <c r="Q9" s="72">
        <v>11.027467397552554</v>
      </c>
      <c r="R9" s="72">
        <v>11.657249598455401</v>
      </c>
      <c r="S9" s="72">
        <v>8.9455443387565783</v>
      </c>
      <c r="T9" s="72">
        <v>8.6309639985075481</v>
      </c>
      <c r="U9" s="72">
        <v>8.5721929974626629</v>
      </c>
      <c r="V9" s="72">
        <v>8.2153844361979687</v>
      </c>
      <c r="W9" s="72">
        <v>14.129689910821806</v>
      </c>
      <c r="X9" s="72">
        <v>12.137136204409318</v>
      </c>
      <c r="Y9" s="72">
        <v>8.1269019120829125</v>
      </c>
      <c r="DA9" s="89" t="s">
        <v>665</v>
      </c>
    </row>
    <row r="10" spans="1:105" ht="12" customHeight="1" x14ac:dyDescent="0.25">
      <c r="A10" s="28" t="s">
        <v>197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666</v>
      </c>
    </row>
    <row r="11" spans="1:105" ht="12" customHeight="1" x14ac:dyDescent="0.25">
      <c r="A11" s="28" t="s">
        <v>198</v>
      </c>
      <c r="B11" s="72"/>
      <c r="C11" s="72">
        <v>0.2874033819900309</v>
      </c>
      <c r="D11" s="72">
        <v>0.33716388870036051</v>
      </c>
      <c r="E11" s="72">
        <v>0.40003828520913814</v>
      </c>
      <c r="F11" s="72">
        <v>0.29155558316444202</v>
      </c>
      <c r="G11" s="72">
        <v>0.31999681673640767</v>
      </c>
      <c r="H11" s="72">
        <v>0.40749153259961035</v>
      </c>
      <c r="I11" s="72">
        <v>0.38091608537338162</v>
      </c>
      <c r="J11" s="72">
        <v>0.33909758528251727</v>
      </c>
      <c r="K11" s="72">
        <v>0.35501644610693062</v>
      </c>
      <c r="L11" s="72">
        <v>0.32253867634376537</v>
      </c>
      <c r="M11" s="72">
        <v>0.47282667583935489</v>
      </c>
      <c r="N11" s="72">
        <v>0.34836975841857654</v>
      </c>
      <c r="O11" s="72">
        <v>0.25582506845084751</v>
      </c>
      <c r="P11" s="72">
        <v>0.17314379168929786</v>
      </c>
      <c r="Q11" s="72">
        <v>0.23596688381700992</v>
      </c>
      <c r="R11" s="72">
        <v>0.18338488038348044</v>
      </c>
      <c r="S11" s="72">
        <v>0.15589301901691555</v>
      </c>
      <c r="T11" s="72">
        <v>0.21250441509477394</v>
      </c>
      <c r="U11" s="72">
        <v>0.20775398897265596</v>
      </c>
      <c r="V11" s="72">
        <v>0.18431387877720909</v>
      </c>
      <c r="W11" s="72">
        <v>0.20869081028047604</v>
      </c>
      <c r="X11" s="72">
        <v>0.13584696077186659</v>
      </c>
      <c r="Y11" s="72">
        <v>0.11298005027697976</v>
      </c>
      <c r="DA11" s="89" t="s">
        <v>667</v>
      </c>
    </row>
    <row r="12" spans="1:105" ht="12" customHeight="1" x14ac:dyDescent="0.25">
      <c r="A12" s="28" t="s">
        <v>95</v>
      </c>
      <c r="B12" s="72"/>
      <c r="C12" s="72">
        <v>0.51773417898007557</v>
      </c>
      <c r="D12" s="72">
        <v>0.96981602974925396</v>
      </c>
      <c r="E12" s="72">
        <v>0.89526621770291659</v>
      </c>
      <c r="F12" s="72">
        <v>0.76078335233328109</v>
      </c>
      <c r="G12" s="72">
        <v>0.61084052320867888</v>
      </c>
      <c r="H12" s="72">
        <v>0.32288829329963781</v>
      </c>
      <c r="I12" s="72">
        <v>0.26729874975407758</v>
      </c>
      <c r="J12" s="72">
        <v>0.26212897343204045</v>
      </c>
      <c r="K12" s="72">
        <v>0.44150941608445693</v>
      </c>
      <c r="L12" s="72">
        <v>0.58144476827543112</v>
      </c>
      <c r="M12" s="72">
        <v>0.72360951889238623</v>
      </c>
      <c r="N12" s="72">
        <v>0.5424949749372654</v>
      </c>
      <c r="O12" s="72">
        <v>0.59182623988281879</v>
      </c>
      <c r="P12" s="72">
        <v>1.4221916043581333</v>
      </c>
      <c r="Q12" s="72">
        <v>1.1176430973211435</v>
      </c>
      <c r="R12" s="72">
        <v>1.1783527023830038</v>
      </c>
      <c r="S12" s="72">
        <v>1.048750840185908</v>
      </c>
      <c r="T12" s="72">
        <v>1.2879898251502817</v>
      </c>
      <c r="U12" s="72">
        <v>1.5270773155183306</v>
      </c>
      <c r="V12" s="72">
        <v>1.6935739948191884</v>
      </c>
      <c r="W12" s="72">
        <v>2.8529542862766766</v>
      </c>
      <c r="X12" s="72">
        <v>3.5235584944227116</v>
      </c>
      <c r="Y12" s="72">
        <v>1.9171650390346531</v>
      </c>
      <c r="DA12" s="89" t="s">
        <v>668</v>
      </c>
    </row>
    <row r="13" spans="1:105" ht="12" customHeight="1" x14ac:dyDescent="0.25">
      <c r="A13" s="73" t="s">
        <v>94</v>
      </c>
      <c r="B13" s="74"/>
      <c r="C13" s="74">
        <v>13.88280429525849</v>
      </c>
      <c r="D13" s="74">
        <v>16.93894814108905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0.63388118516697811</v>
      </c>
      <c r="K13" s="74">
        <v>3.6050034464691185</v>
      </c>
      <c r="L13" s="74">
        <v>3.1762831628764587</v>
      </c>
      <c r="M13" s="74">
        <v>2.1074567839191136</v>
      </c>
      <c r="N13" s="74">
        <v>6.8784392980819566</v>
      </c>
      <c r="O13" s="74">
        <v>4.2825114517317333</v>
      </c>
      <c r="P13" s="74">
        <v>1.1992212366411159E-3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X13" s="74">
        <v>1.8504516639817011E-2</v>
      </c>
      <c r="Y13" s="74">
        <v>0</v>
      </c>
      <c r="DA13" s="90" t="s">
        <v>669</v>
      </c>
    </row>
    <row r="14" spans="1:105" ht="12" customHeight="1" x14ac:dyDescent="0.25">
      <c r="A14" s="75" t="s">
        <v>97</v>
      </c>
      <c r="B14" s="76"/>
      <c r="C14" s="76">
        <v>2.3458205738998434</v>
      </c>
      <c r="D14" s="76">
        <v>2.2553107892195183</v>
      </c>
      <c r="E14" s="76">
        <v>2.5583170384699199</v>
      </c>
      <c r="F14" s="76">
        <v>2.3649354823491149</v>
      </c>
      <c r="G14" s="76">
        <v>2.3087528529263106</v>
      </c>
      <c r="H14" s="76">
        <v>1.7149004947592807</v>
      </c>
      <c r="I14" s="76">
        <v>1.6325590756404549</v>
      </c>
      <c r="J14" s="76">
        <v>1.9813641790438969</v>
      </c>
      <c r="K14" s="76">
        <v>1.9896779394715154</v>
      </c>
      <c r="L14" s="76">
        <v>2.0161733667874984</v>
      </c>
      <c r="M14" s="76">
        <v>2.0321581867757987</v>
      </c>
      <c r="N14" s="76">
        <v>1.3945923275472594</v>
      </c>
      <c r="O14" s="76">
        <v>1.5340084846353239</v>
      </c>
      <c r="P14" s="76">
        <v>1.1222497129444537</v>
      </c>
      <c r="Q14" s="76">
        <v>1.3954757100147892</v>
      </c>
      <c r="R14" s="76">
        <v>1.1764283517199405</v>
      </c>
      <c r="S14" s="76">
        <v>1.1188672438049008</v>
      </c>
      <c r="T14" s="76">
        <v>1.2108643037084417</v>
      </c>
      <c r="U14" s="76">
        <v>1.1238861484548945</v>
      </c>
      <c r="V14" s="76">
        <v>0.90545247347190316</v>
      </c>
      <c r="W14" s="76">
        <v>0.95478251380336199</v>
      </c>
      <c r="X14" s="76">
        <v>0.57157993415695407</v>
      </c>
      <c r="Y14" s="76">
        <v>0.5288045238884761</v>
      </c>
      <c r="DA14" s="91" t="s">
        <v>670</v>
      </c>
    </row>
    <row r="15" spans="1:105" ht="12.95" customHeight="1" x14ac:dyDescent="0.25">
      <c r="A15" s="68" t="s">
        <v>92</v>
      </c>
      <c r="B15" s="69"/>
      <c r="C15" s="69">
        <f t="shared" ref="C15:Y15" si="6">C16</f>
        <v>6.2668006649859914E-2</v>
      </c>
      <c r="D15" s="69">
        <f t="shared" si="6"/>
        <v>2.766272659428104E-2</v>
      </c>
      <c r="E15" s="69">
        <f t="shared" si="6"/>
        <v>7.1192076376944025E-2</v>
      </c>
      <c r="F15" s="69">
        <f t="shared" si="6"/>
        <v>3.027104409943504E-2</v>
      </c>
      <c r="G15" s="69">
        <f t="shared" si="6"/>
        <v>0.18659274407234475</v>
      </c>
      <c r="H15" s="69">
        <f t="shared" si="6"/>
        <v>0.4202389787293222</v>
      </c>
      <c r="I15" s="69">
        <f t="shared" si="6"/>
        <v>0.14528553816141915</v>
      </c>
      <c r="J15" s="69">
        <f t="shared" si="6"/>
        <v>0.14052803525421154</v>
      </c>
      <c r="K15" s="69">
        <f t="shared" si="6"/>
        <v>4.1953516808079835E-2</v>
      </c>
      <c r="L15" s="69">
        <f t="shared" si="6"/>
        <v>0.18980502865763302</v>
      </c>
      <c r="M15" s="69">
        <f t="shared" si="6"/>
        <v>3.9169297806582667E-2</v>
      </c>
      <c r="N15" s="69">
        <f t="shared" si="6"/>
        <v>0.15625997377837056</v>
      </c>
      <c r="O15" s="69">
        <f t="shared" si="6"/>
        <v>0.22696859492558855</v>
      </c>
      <c r="P15" s="69">
        <f t="shared" si="6"/>
        <v>0.13617510464132232</v>
      </c>
      <c r="Q15" s="69">
        <f t="shared" si="6"/>
        <v>0.11447154643417429</v>
      </c>
      <c r="R15" s="69">
        <f t="shared" si="6"/>
        <v>0.14175110843221472</v>
      </c>
      <c r="S15" s="69">
        <f t="shared" si="6"/>
        <v>0.13088111620553411</v>
      </c>
      <c r="T15" s="69">
        <f t="shared" si="6"/>
        <v>9.007339524169497E-2</v>
      </c>
      <c r="U15" s="69">
        <f t="shared" si="6"/>
        <v>0.42970116215659121</v>
      </c>
      <c r="V15" s="69">
        <f t="shared" si="6"/>
        <v>0.63415675576633268</v>
      </c>
      <c r="W15" s="69">
        <f t="shared" si="6"/>
        <v>0.55199421847055219</v>
      </c>
      <c r="X15" s="69">
        <f t="shared" si="6"/>
        <v>0.56641989613087562</v>
      </c>
      <c r="Y15" s="69">
        <f t="shared" si="6"/>
        <v>0.47757955708587885</v>
      </c>
      <c r="DA15" s="88" t="s">
        <v>671</v>
      </c>
    </row>
    <row r="16" spans="1:105" ht="12" customHeight="1" x14ac:dyDescent="0.25">
      <c r="A16" s="28" t="s">
        <v>91</v>
      </c>
      <c r="B16" s="72"/>
      <c r="C16" s="72">
        <v>6.2668006649859914E-2</v>
      </c>
      <c r="D16" s="72">
        <v>2.766272659428104E-2</v>
      </c>
      <c r="E16" s="72">
        <v>7.1192076376944025E-2</v>
      </c>
      <c r="F16" s="72">
        <v>3.027104409943504E-2</v>
      </c>
      <c r="G16" s="72">
        <v>0.18659274407234475</v>
      </c>
      <c r="H16" s="72">
        <v>0.4202389787293222</v>
      </c>
      <c r="I16" s="72">
        <v>0.14528553816141915</v>
      </c>
      <c r="J16" s="72">
        <v>0.14052803525421154</v>
      </c>
      <c r="K16" s="72">
        <v>4.1953516808079835E-2</v>
      </c>
      <c r="L16" s="72">
        <v>0.18980502865763302</v>
      </c>
      <c r="M16" s="72">
        <v>3.9169297806582667E-2</v>
      </c>
      <c r="N16" s="72">
        <v>0.15625997377837056</v>
      </c>
      <c r="O16" s="72">
        <v>0.22696859492558855</v>
      </c>
      <c r="P16" s="72">
        <v>0.13617510464132232</v>
      </c>
      <c r="Q16" s="72">
        <v>0.11447154643417429</v>
      </c>
      <c r="R16" s="72">
        <v>0.14175110843221472</v>
      </c>
      <c r="S16" s="72">
        <v>0.13088111620553411</v>
      </c>
      <c r="T16" s="72">
        <v>9.007339524169497E-2</v>
      </c>
      <c r="U16" s="72">
        <v>0.42970116215659121</v>
      </c>
      <c r="V16" s="72">
        <v>0.63415675576633268</v>
      </c>
      <c r="W16" s="72">
        <v>0.55199421847055219</v>
      </c>
      <c r="X16" s="72">
        <v>0.56641989613087562</v>
      </c>
      <c r="Y16" s="72">
        <v>0.47757955708587885</v>
      </c>
      <c r="DA16" s="89" t="s">
        <v>672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20.24296124158348</v>
      </c>
      <c r="D17" s="69">
        <f t="shared" si="7"/>
        <v>21.79432613724941</v>
      </c>
      <c r="E17" s="69">
        <f t="shared" si="7"/>
        <v>21.736943129340251</v>
      </c>
      <c r="F17" s="69">
        <f t="shared" si="7"/>
        <v>23.56314493859373</v>
      </c>
      <c r="G17" s="69">
        <f t="shared" si="7"/>
        <v>25.454097819737619</v>
      </c>
      <c r="H17" s="69">
        <f t="shared" si="7"/>
        <v>22.964006164673496</v>
      </c>
      <c r="I17" s="69">
        <f t="shared" si="7"/>
        <v>25.098004269931177</v>
      </c>
      <c r="J17" s="69">
        <f t="shared" si="7"/>
        <v>26.842918293126374</v>
      </c>
      <c r="K17" s="69">
        <f t="shared" si="7"/>
        <v>29.917378087895191</v>
      </c>
      <c r="L17" s="69">
        <f t="shared" si="7"/>
        <v>26.144704982731628</v>
      </c>
      <c r="M17" s="69">
        <f t="shared" si="7"/>
        <v>31.365657623012421</v>
      </c>
      <c r="N17" s="69">
        <f t="shared" si="7"/>
        <v>22.384464538182623</v>
      </c>
      <c r="O17" s="69">
        <f t="shared" si="7"/>
        <v>21.400683721092165</v>
      </c>
      <c r="P17" s="69">
        <f t="shared" si="7"/>
        <v>21.122536324972312</v>
      </c>
      <c r="Q17" s="69">
        <f t="shared" si="7"/>
        <v>22.6992982968404</v>
      </c>
      <c r="R17" s="69">
        <f t="shared" ref="R17:V17" si="8">SUM(R18:R26)</f>
        <v>20.31829325923534</v>
      </c>
      <c r="S17" s="69">
        <f t="shared" si="8"/>
        <v>19.591375998837982</v>
      </c>
      <c r="T17" s="69">
        <f t="shared" si="8"/>
        <v>22.168938128209977</v>
      </c>
      <c r="U17" s="69">
        <f t="shared" si="8"/>
        <v>23.957873385809972</v>
      </c>
      <c r="V17" s="69">
        <f t="shared" si="8"/>
        <v>18.683561842357719</v>
      </c>
      <c r="W17" s="69">
        <f t="shared" ref="W17:Y17" si="9">SUM(W18:W26)</f>
        <v>20.708744481575334</v>
      </c>
      <c r="X17" s="69">
        <f t="shared" si="9"/>
        <v>15.697388259321839</v>
      </c>
      <c r="Y17" s="69">
        <f t="shared" si="9"/>
        <v>15.339956679359261</v>
      </c>
      <c r="DA17" s="88" t="s">
        <v>673</v>
      </c>
    </row>
    <row r="18" spans="1:105" ht="12" customHeight="1" x14ac:dyDescent="0.25">
      <c r="A18" s="28" t="s">
        <v>51</v>
      </c>
      <c r="B18" s="72"/>
      <c r="C18" s="72">
        <v>5.2304315373313424E-4</v>
      </c>
      <c r="D18" s="72">
        <v>0</v>
      </c>
      <c r="E18" s="72">
        <v>0</v>
      </c>
      <c r="F18" s="72">
        <v>0</v>
      </c>
      <c r="G18" s="72">
        <v>0</v>
      </c>
      <c r="H18" s="72">
        <v>7.3194045203814134E-4</v>
      </c>
      <c r="I18" s="72">
        <v>3.3483930280089579E-3</v>
      </c>
      <c r="J18" s="72">
        <v>1.1072105642332771E-2</v>
      </c>
      <c r="K18" s="72">
        <v>1.0494962134132995E-2</v>
      </c>
      <c r="L18" s="72">
        <v>4.7168799267820897E-3</v>
      </c>
      <c r="M18" s="72">
        <v>4.1205789320640403E-3</v>
      </c>
      <c r="N18" s="72">
        <v>8.8019359511629721E-4</v>
      </c>
      <c r="O18" s="72">
        <v>1.7697552016423881E-3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X18" s="72">
        <v>1.6775006275952813E-3</v>
      </c>
      <c r="Y18" s="72">
        <v>2.6828271835436781E-3</v>
      </c>
      <c r="DA18" s="89" t="s">
        <v>674</v>
      </c>
    </row>
    <row r="19" spans="1:105" s="2" customFormat="1" ht="12" customHeight="1" x14ac:dyDescent="0.25">
      <c r="A19" s="28" t="s">
        <v>74</v>
      </c>
      <c r="B19" s="72"/>
      <c r="C19" s="72">
        <v>0.27531634798760857</v>
      </c>
      <c r="D19" s="72">
        <v>0.31423691172168167</v>
      </c>
      <c r="E19" s="72">
        <v>0.25530824015474324</v>
      </c>
      <c r="F19" s="72">
        <v>0.56269763772431081</v>
      </c>
      <c r="G19" s="72">
        <v>0.67836846531975636</v>
      </c>
      <c r="H19" s="72">
        <v>0.43428422199872813</v>
      </c>
      <c r="I19" s="72">
        <v>0.51189999793605068</v>
      </c>
      <c r="J19" s="72">
        <v>0.4103188433097264</v>
      </c>
      <c r="K19" s="72">
        <v>0.65943985476376166</v>
      </c>
      <c r="L19" s="72">
        <v>0.6285537940399305</v>
      </c>
      <c r="M19" s="72">
        <v>0.7200337926773801</v>
      </c>
      <c r="N19" s="72">
        <v>0.56132006045862592</v>
      </c>
      <c r="O19" s="72">
        <v>0.37126315285640582</v>
      </c>
      <c r="P19" s="72">
        <v>0.48710659904494286</v>
      </c>
      <c r="Q19" s="72">
        <v>0.37225329917391281</v>
      </c>
      <c r="R19" s="72">
        <v>0.4389338902634109</v>
      </c>
      <c r="S19" s="72">
        <v>0.34587454271686774</v>
      </c>
      <c r="T19" s="72">
        <v>0.42296008775220678</v>
      </c>
      <c r="U19" s="72">
        <v>0.57544065115156307</v>
      </c>
      <c r="V19" s="72">
        <v>0.63523407869488313</v>
      </c>
      <c r="W19" s="72">
        <v>0.82526544990848283</v>
      </c>
      <c r="X19" s="72">
        <v>1.197875247881423</v>
      </c>
      <c r="Y19" s="72">
        <v>0.77531172095303025</v>
      </c>
      <c r="DA19" s="89" t="s">
        <v>675</v>
      </c>
    </row>
    <row r="20" spans="1:105" ht="12" customHeight="1" x14ac:dyDescent="0.25">
      <c r="A20" s="28" t="s">
        <v>200</v>
      </c>
      <c r="B20" s="72"/>
      <c r="C20" s="72">
        <v>9.1141646175285113E-2</v>
      </c>
      <c r="D20" s="72">
        <v>0.38051615613826845</v>
      </c>
      <c r="E20" s="72">
        <v>0.97973017504848425</v>
      </c>
      <c r="F20" s="72">
        <v>1.2870066340099695</v>
      </c>
      <c r="G20" s="72">
        <v>1.1207233237698295</v>
      </c>
      <c r="H20" s="72">
        <v>0.52669906141109135</v>
      </c>
      <c r="I20" s="72">
        <v>1.0224395247738416</v>
      </c>
      <c r="J20" s="72">
        <v>4.2376505470727484</v>
      </c>
      <c r="K20" s="72">
        <v>2.1372141981645121</v>
      </c>
      <c r="L20" s="72">
        <v>2.468194713531854</v>
      </c>
      <c r="M20" s="72">
        <v>3.7020996514965541</v>
      </c>
      <c r="N20" s="72">
        <v>2.4944056325082515</v>
      </c>
      <c r="O20" s="72">
        <v>3.2172877649163496</v>
      </c>
      <c r="P20" s="72">
        <v>1.4930174959416083</v>
      </c>
      <c r="Q20" s="72">
        <v>0.95352779377279473</v>
      </c>
      <c r="R20" s="72">
        <v>0.90824029494289948</v>
      </c>
      <c r="S20" s="72">
        <v>1.0072339605735499</v>
      </c>
      <c r="T20" s="72">
        <v>1.2662307721754242</v>
      </c>
      <c r="U20" s="72">
        <v>1.0978997526296979</v>
      </c>
      <c r="V20" s="72">
        <v>1.0016272598984433</v>
      </c>
      <c r="W20" s="72">
        <v>1.0867364173229601</v>
      </c>
      <c r="X20" s="72">
        <v>2.1480758784622389</v>
      </c>
      <c r="Y20" s="72">
        <v>2.4234422140358749</v>
      </c>
      <c r="DA20" s="89" t="s">
        <v>676</v>
      </c>
    </row>
    <row r="21" spans="1:105" ht="12" customHeight="1" x14ac:dyDescent="0.25">
      <c r="A21" s="28" t="s">
        <v>189</v>
      </c>
      <c r="B21" s="72"/>
      <c r="C21" s="72">
        <v>7.6171113695634194</v>
      </c>
      <c r="D21" s="72">
        <v>7.7482666299964249</v>
      </c>
      <c r="E21" s="72">
        <v>7.3923572632178729</v>
      </c>
      <c r="F21" s="72">
        <v>7.866924732279295</v>
      </c>
      <c r="G21" s="72">
        <v>8.0714050786846663</v>
      </c>
      <c r="H21" s="72">
        <v>11.237432065232563</v>
      </c>
      <c r="I21" s="72">
        <v>13.128389339491294</v>
      </c>
      <c r="J21" s="72">
        <v>11.866513129151027</v>
      </c>
      <c r="K21" s="72">
        <v>16.629092128815241</v>
      </c>
      <c r="L21" s="72">
        <v>12.318533059710395</v>
      </c>
      <c r="M21" s="72">
        <v>14.884306857190383</v>
      </c>
      <c r="N21" s="72">
        <v>9.5516571067243898</v>
      </c>
      <c r="O21" s="72">
        <v>6.8879649260181219</v>
      </c>
      <c r="P21" s="72">
        <v>7.0484960562260977</v>
      </c>
      <c r="Q21" s="72">
        <v>9.8882700087048789</v>
      </c>
      <c r="R21" s="72">
        <v>9.7738671959609231</v>
      </c>
      <c r="S21" s="72">
        <v>9.8911134980993616</v>
      </c>
      <c r="T21" s="72">
        <v>10.367927810460614</v>
      </c>
      <c r="U21" s="72">
        <v>11.883035930704224</v>
      </c>
      <c r="V21" s="72">
        <v>7.6710841386438338</v>
      </c>
      <c r="W21" s="72">
        <v>10.727490720578754</v>
      </c>
      <c r="X21" s="72">
        <v>5.1284190240228131</v>
      </c>
      <c r="Y21" s="72">
        <v>4.8607415165744747</v>
      </c>
      <c r="DA21" s="89" t="s">
        <v>677</v>
      </c>
    </row>
    <row r="22" spans="1:105" ht="12" customHeight="1" x14ac:dyDescent="0.25">
      <c r="A22" s="28" t="s">
        <v>202</v>
      </c>
      <c r="B22" s="72"/>
      <c r="C22" s="72">
        <v>1.1702320959205955E-3</v>
      </c>
      <c r="D22" s="72">
        <v>3.263030420933918E-3</v>
      </c>
      <c r="E22" s="72">
        <v>6.6899820998940745E-3</v>
      </c>
      <c r="F22" s="72">
        <v>7.2349572425592602E-3</v>
      </c>
      <c r="G22" s="72">
        <v>1.6069254475486083E-2</v>
      </c>
      <c r="H22" s="72">
        <v>2.7096422069066855E-2</v>
      </c>
      <c r="I22" s="72">
        <v>7.0735461559127438E-2</v>
      </c>
      <c r="J22" s="72">
        <v>6.0764997143470514E-2</v>
      </c>
      <c r="K22" s="72">
        <v>4.2383878333670674E-2</v>
      </c>
      <c r="L22" s="72">
        <v>3.5977028558654013E-2</v>
      </c>
      <c r="M22" s="72">
        <v>1.5364641534470948E-2</v>
      </c>
      <c r="N22" s="72">
        <v>1.0042829190762777E-2</v>
      </c>
      <c r="O22" s="72">
        <v>7.2333289666832532E-3</v>
      </c>
      <c r="P22" s="72">
        <v>3.9578150910173403E-3</v>
      </c>
      <c r="Q22" s="72">
        <v>1.1796671519969522E-2</v>
      </c>
      <c r="R22" s="72">
        <v>2.8748985025526069E-2</v>
      </c>
      <c r="S22" s="72">
        <v>4.4475606337524662E-2</v>
      </c>
      <c r="T22" s="72">
        <v>4.6749405558577456E-2</v>
      </c>
      <c r="U22" s="72">
        <v>4.7435607208965939E-2</v>
      </c>
      <c r="V22" s="72">
        <v>8.2497773242127495E-2</v>
      </c>
      <c r="W22" s="72">
        <v>7.6818794098490822E-2</v>
      </c>
      <c r="X22" s="72">
        <v>0.85237228223026895</v>
      </c>
      <c r="Y22" s="72">
        <v>0.27372179473029973</v>
      </c>
      <c r="DA22" s="89" t="s">
        <v>678</v>
      </c>
    </row>
    <row r="23" spans="1:105" ht="12" customHeight="1" x14ac:dyDescent="0.25">
      <c r="A23" s="28" t="s">
        <v>197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679</v>
      </c>
    </row>
    <row r="24" spans="1:105" ht="12" customHeight="1" x14ac:dyDescent="0.25">
      <c r="A24" s="28" t="s">
        <v>198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  <c r="DA24" s="89" t="s">
        <v>680</v>
      </c>
    </row>
    <row r="25" spans="1:105" ht="12" customHeight="1" x14ac:dyDescent="0.25">
      <c r="A25" s="73" t="s">
        <v>53</v>
      </c>
      <c r="B25" s="74"/>
      <c r="C25" s="74">
        <v>12.086551520106536</v>
      </c>
      <c r="D25" s="74">
        <v>13.268052511975378</v>
      </c>
      <c r="E25" s="74">
        <v>12.877725947088813</v>
      </c>
      <c r="F25" s="74">
        <v>13.809662958519118</v>
      </c>
      <c r="G25" s="74">
        <v>15.515951938828895</v>
      </c>
      <c r="H25" s="74">
        <v>10.611467524034135</v>
      </c>
      <c r="I25" s="74">
        <v>9.9497942714971135</v>
      </c>
      <c r="J25" s="74">
        <v>9.7734098858934662</v>
      </c>
      <c r="K25" s="74">
        <v>9.2847200368584826</v>
      </c>
      <c r="L25" s="74">
        <v>10.161751986116617</v>
      </c>
      <c r="M25" s="74">
        <v>11.47306648050367</v>
      </c>
      <c r="N25" s="74">
        <v>9.54484292576063</v>
      </c>
      <c r="O25" s="74">
        <v>10.17898325209382</v>
      </c>
      <c r="P25" s="74">
        <v>10.912913918253992</v>
      </c>
      <c r="Q25" s="74">
        <v>10.071556794998301</v>
      </c>
      <c r="R25" s="74">
        <v>8.3176116385131955</v>
      </c>
      <c r="S25" s="74">
        <v>7.462650255246186</v>
      </c>
      <c r="T25" s="74">
        <v>9.4028906508912105</v>
      </c>
      <c r="U25" s="74">
        <v>9.7774749150064579</v>
      </c>
      <c r="V25" s="74">
        <v>8.6269836253218024</v>
      </c>
      <c r="W25" s="74">
        <v>7.0155741372265901</v>
      </c>
      <c r="X25" s="74">
        <v>3.1413740029387784</v>
      </c>
      <c r="Y25" s="74">
        <v>5.9546658132652102</v>
      </c>
      <c r="DA25" s="90" t="s">
        <v>681</v>
      </c>
    </row>
    <row r="26" spans="1:105" ht="12" customHeight="1" x14ac:dyDescent="0.25">
      <c r="A26" s="32" t="s">
        <v>52</v>
      </c>
      <c r="B26" s="77"/>
      <c r="C26" s="77">
        <v>0.17114708250097654</v>
      </c>
      <c r="D26" s="77">
        <v>7.9990896996723515E-2</v>
      </c>
      <c r="E26" s="77">
        <v>0.22513152173044154</v>
      </c>
      <c r="F26" s="77">
        <v>2.9618018818474024E-2</v>
      </c>
      <c r="G26" s="77">
        <v>5.1579758658989713E-2</v>
      </c>
      <c r="H26" s="77">
        <v>0.12629492947587495</v>
      </c>
      <c r="I26" s="77">
        <v>0.41139728164574196</v>
      </c>
      <c r="J26" s="77">
        <v>0.48318878491360162</v>
      </c>
      <c r="K26" s="77">
        <v>1.1540330288253906</v>
      </c>
      <c r="L26" s="77">
        <v>0.52697752084739924</v>
      </c>
      <c r="M26" s="77">
        <v>0.56666562067789927</v>
      </c>
      <c r="N26" s="77">
        <v>0.22131578994484613</v>
      </c>
      <c r="O26" s="77">
        <v>0.73618154103914402</v>
      </c>
      <c r="P26" s="77">
        <v>1.1770444404146536</v>
      </c>
      <c r="Q26" s="77">
        <v>1.4018937286705433</v>
      </c>
      <c r="R26" s="77">
        <v>0.85089125452938652</v>
      </c>
      <c r="S26" s="77">
        <v>0.84002813586449177</v>
      </c>
      <c r="T26" s="77">
        <v>0.66217940137194287</v>
      </c>
      <c r="U26" s="77">
        <v>0.57658652910905972</v>
      </c>
      <c r="V26" s="77">
        <v>0.66613496655662718</v>
      </c>
      <c r="W26" s="77">
        <v>0.97685896244005765</v>
      </c>
      <c r="X26" s="77">
        <v>3.2275943231587214</v>
      </c>
      <c r="Y26" s="77">
        <v>1.0493907926168276</v>
      </c>
      <c r="DA26" s="92" t="s">
        <v>682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3.3931136959788049</v>
      </c>
      <c r="D27" s="69">
        <f t="shared" si="10"/>
        <v>3.5902756906128461</v>
      </c>
      <c r="E27" s="69">
        <f t="shared" si="10"/>
        <v>3.8925043079723265</v>
      </c>
      <c r="F27" s="69">
        <f t="shared" si="10"/>
        <v>3.9648919078619569</v>
      </c>
      <c r="G27" s="69">
        <f t="shared" si="10"/>
        <v>4.3725140012076142</v>
      </c>
      <c r="H27" s="69">
        <f t="shared" si="10"/>
        <v>3.7514782466626242</v>
      </c>
      <c r="I27" s="69">
        <f t="shared" si="10"/>
        <v>4.1497061555323249</v>
      </c>
      <c r="J27" s="69">
        <f t="shared" si="10"/>
        <v>3.7009346884245451</v>
      </c>
      <c r="K27" s="69">
        <f t="shared" si="10"/>
        <v>4.3688057977076111</v>
      </c>
      <c r="L27" s="69">
        <f t="shared" si="10"/>
        <v>3.9270616932085334</v>
      </c>
      <c r="M27" s="69">
        <f t="shared" si="10"/>
        <v>4.5840783682160513</v>
      </c>
      <c r="N27" s="69">
        <f t="shared" si="10"/>
        <v>3.3017906034016304</v>
      </c>
      <c r="O27" s="69">
        <f t="shared" si="10"/>
        <v>3.2463810706737193</v>
      </c>
      <c r="P27" s="69">
        <f t="shared" si="10"/>
        <v>3.2807804550668553</v>
      </c>
      <c r="Q27" s="69">
        <f t="shared" si="10"/>
        <v>3.8344128443914327</v>
      </c>
      <c r="R27" s="69">
        <f t="shared" ref="R27:V27" si="11">SUM(R28:R32)</f>
        <v>3.398692133955203</v>
      </c>
      <c r="S27" s="69">
        <f t="shared" si="11"/>
        <v>3.252904672485263</v>
      </c>
      <c r="T27" s="69">
        <f t="shared" si="11"/>
        <v>3.6135665119881852</v>
      </c>
      <c r="U27" s="69">
        <f t="shared" si="11"/>
        <v>3.735225412597865</v>
      </c>
      <c r="V27" s="69">
        <f t="shared" si="11"/>
        <v>3.7003239623371482</v>
      </c>
      <c r="W27" s="69">
        <f t="shared" ref="W27:Y27" si="12">SUM(W28:W32)</f>
        <v>4.1444397236573822</v>
      </c>
      <c r="X27" s="69">
        <f t="shared" si="12"/>
        <v>3.2190230912441953</v>
      </c>
      <c r="Y27" s="69">
        <f t="shared" si="12"/>
        <v>3.0546821871334382</v>
      </c>
      <c r="DA27" s="88" t="s">
        <v>683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684</v>
      </c>
    </row>
    <row r="29" spans="1:105" s="2" customFormat="1" ht="12" customHeight="1" x14ac:dyDescent="0.25">
      <c r="A29" s="28" t="s">
        <v>74</v>
      </c>
      <c r="B29" s="72"/>
      <c r="C29" s="72">
        <v>6.7125245672148781E-2</v>
      </c>
      <c r="D29" s="72">
        <v>0.11304482108113736</v>
      </c>
      <c r="E29" s="72">
        <v>0.13831595640675889</v>
      </c>
      <c r="F29" s="72">
        <v>0.13974983932377369</v>
      </c>
      <c r="G29" s="72">
        <v>0.14154750852311387</v>
      </c>
      <c r="H29" s="72">
        <v>0.14250957153186306</v>
      </c>
      <c r="I29" s="72">
        <v>0.19385251972652923</v>
      </c>
      <c r="J29" s="72">
        <v>0.20230749309533702</v>
      </c>
      <c r="K29" s="72">
        <v>0.1955548273954594</v>
      </c>
      <c r="L29" s="72">
        <v>0.16795081663890929</v>
      </c>
      <c r="M29" s="72">
        <v>0.19802200072404352</v>
      </c>
      <c r="N29" s="72">
        <v>0.15173785468504358</v>
      </c>
      <c r="O29" s="72">
        <v>0.15902418120832695</v>
      </c>
      <c r="P29" s="72">
        <v>0.21000318882069557</v>
      </c>
      <c r="Q29" s="72">
        <v>0.15696837262515667</v>
      </c>
      <c r="R29" s="72">
        <v>0.17867781509097364</v>
      </c>
      <c r="S29" s="72">
        <v>0.15091676865088549</v>
      </c>
      <c r="T29" s="72">
        <v>0.16295763650562634</v>
      </c>
      <c r="U29" s="72">
        <v>0.14171454388469765</v>
      </c>
      <c r="V29" s="72">
        <v>0.13499237683097132</v>
      </c>
      <c r="W29" s="72">
        <v>0.1553635257723138</v>
      </c>
      <c r="X29" s="72">
        <v>0.23564243120474548</v>
      </c>
      <c r="Y29" s="72">
        <v>0.21723550208617276</v>
      </c>
      <c r="DA29" s="89" t="s">
        <v>685</v>
      </c>
    </row>
    <row r="30" spans="1:105" ht="12" customHeight="1" x14ac:dyDescent="0.25">
      <c r="A30" s="28" t="s">
        <v>189</v>
      </c>
      <c r="B30" s="72"/>
      <c r="C30" s="72">
        <v>0.65146692975412857</v>
      </c>
      <c r="D30" s="72">
        <v>0.64854278749809835</v>
      </c>
      <c r="E30" s="72">
        <v>0.66735833171853853</v>
      </c>
      <c r="F30" s="72">
        <v>0.7683183398548471</v>
      </c>
      <c r="G30" s="72">
        <v>0.93287359066799558</v>
      </c>
      <c r="H30" s="72">
        <v>0.99313858880421868</v>
      </c>
      <c r="I30" s="72">
        <v>1.0562926869745883</v>
      </c>
      <c r="J30" s="72">
        <v>0.84924647349305327</v>
      </c>
      <c r="K30" s="72">
        <v>1.1776467883516126</v>
      </c>
      <c r="L30" s="72">
        <v>1.1490606443277929</v>
      </c>
      <c r="M30" s="72">
        <v>1.2321543259260874</v>
      </c>
      <c r="N30" s="72">
        <v>0.90136202632665097</v>
      </c>
      <c r="O30" s="72">
        <v>0.78431633073097073</v>
      </c>
      <c r="P30" s="72">
        <v>0.72853052526409967</v>
      </c>
      <c r="Q30" s="72">
        <v>0.84239111308918324</v>
      </c>
      <c r="R30" s="72">
        <v>0.84322064600170421</v>
      </c>
      <c r="S30" s="72">
        <v>0.6646436147192224</v>
      </c>
      <c r="T30" s="72">
        <v>0.70779667100158694</v>
      </c>
      <c r="U30" s="72">
        <v>0.78912769013933848</v>
      </c>
      <c r="V30" s="72">
        <v>0.95066790951375568</v>
      </c>
      <c r="W30" s="72">
        <v>1.1166844452883615</v>
      </c>
      <c r="X30" s="72">
        <v>1.1713621391106157</v>
      </c>
      <c r="Y30" s="72">
        <v>0.60778773152903942</v>
      </c>
      <c r="DA30" s="89" t="s">
        <v>686</v>
      </c>
    </row>
    <row r="31" spans="1:105" ht="12" customHeight="1" x14ac:dyDescent="0.25">
      <c r="A31" s="28" t="s">
        <v>202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  <c r="DA31" s="89" t="s">
        <v>687</v>
      </c>
    </row>
    <row r="32" spans="1:105" ht="12" customHeight="1" x14ac:dyDescent="0.25">
      <c r="A32" s="32" t="s">
        <v>53</v>
      </c>
      <c r="B32" s="77"/>
      <c r="C32" s="77">
        <v>2.6745215205525277</v>
      </c>
      <c r="D32" s="77">
        <v>2.8286880820336102</v>
      </c>
      <c r="E32" s="77">
        <v>3.0868300198470289</v>
      </c>
      <c r="F32" s="77">
        <v>3.056823728683336</v>
      </c>
      <c r="G32" s="77">
        <v>3.2980929020165051</v>
      </c>
      <c r="H32" s="77">
        <v>2.6158300863265422</v>
      </c>
      <c r="I32" s="77">
        <v>2.8995609488312075</v>
      </c>
      <c r="J32" s="77">
        <v>2.6493807218361547</v>
      </c>
      <c r="K32" s="77">
        <v>2.9956041819605388</v>
      </c>
      <c r="L32" s="77">
        <v>2.6100502322418313</v>
      </c>
      <c r="M32" s="77">
        <v>3.1539020415659209</v>
      </c>
      <c r="N32" s="77">
        <v>2.2486907223899357</v>
      </c>
      <c r="O32" s="77">
        <v>2.3030405587344216</v>
      </c>
      <c r="P32" s="77">
        <v>2.34224674098206</v>
      </c>
      <c r="Q32" s="77">
        <v>2.8350533586770927</v>
      </c>
      <c r="R32" s="77">
        <v>2.376793672862525</v>
      </c>
      <c r="S32" s="77">
        <v>2.4373442891151549</v>
      </c>
      <c r="T32" s="77">
        <v>2.742812204480972</v>
      </c>
      <c r="U32" s="77">
        <v>2.8043831785738287</v>
      </c>
      <c r="V32" s="77">
        <v>2.6146636759924213</v>
      </c>
      <c r="W32" s="77">
        <v>2.8723917525967071</v>
      </c>
      <c r="X32" s="77">
        <v>1.8120185209288342</v>
      </c>
      <c r="Y32" s="77">
        <v>2.2296589535182259</v>
      </c>
      <c r="DA32" s="92" t="s">
        <v>688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689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/>
      <c r="C3" s="65">
        <f t="shared" ref="C3:Q3" si="0">SUM(C4,C15,C17,C27)</f>
        <v>130.49883881014367</v>
      </c>
      <c r="D3" s="65">
        <f t="shared" si="0"/>
        <v>132.02843690401434</v>
      </c>
      <c r="E3" s="65">
        <f t="shared" si="0"/>
        <v>136.56932028043263</v>
      </c>
      <c r="F3" s="65">
        <f t="shared" si="0"/>
        <v>128.16982687325753</v>
      </c>
      <c r="G3" s="65">
        <f t="shared" si="0"/>
        <v>131.15833199722726</v>
      </c>
      <c r="H3" s="65">
        <f t="shared" si="0"/>
        <v>106.56113356389645</v>
      </c>
      <c r="I3" s="65">
        <f t="shared" si="0"/>
        <v>112.9598952778143</v>
      </c>
      <c r="J3" s="65">
        <f t="shared" si="0"/>
        <v>128.47270449941368</v>
      </c>
      <c r="K3" s="65">
        <f t="shared" si="0"/>
        <v>135.04229121851364</v>
      </c>
      <c r="L3" s="65">
        <f t="shared" si="0"/>
        <v>133.86914779058111</v>
      </c>
      <c r="M3" s="65">
        <f t="shared" si="0"/>
        <v>133.46524602107644</v>
      </c>
      <c r="N3" s="65">
        <f t="shared" si="0"/>
        <v>98.059954064136988</v>
      </c>
      <c r="O3" s="65">
        <f t="shared" si="0"/>
        <v>104.2509240911251</v>
      </c>
      <c r="P3" s="65">
        <f t="shared" si="0"/>
        <v>83.043201422617628</v>
      </c>
      <c r="Q3" s="65">
        <f t="shared" si="0"/>
        <v>100.0957544667415</v>
      </c>
      <c r="R3" s="65">
        <f t="shared" ref="R3:V3" si="1">SUM(R4,R15,R17,R27)</f>
        <v>87.984324187685203</v>
      </c>
      <c r="S3" s="65">
        <f t="shared" si="1"/>
        <v>83.433523744044749</v>
      </c>
      <c r="T3" s="65">
        <f t="shared" si="1"/>
        <v>91.375261405479705</v>
      </c>
      <c r="U3" s="65">
        <f t="shared" si="1"/>
        <v>90.947977965790457</v>
      </c>
      <c r="V3" s="65">
        <f t="shared" si="1"/>
        <v>79.206704577348944</v>
      </c>
      <c r="W3" s="65">
        <f t="shared" ref="W3:Y3" si="2">SUM(W4,W15,W17,W27)</f>
        <v>90.486248468584634</v>
      </c>
      <c r="X3" s="65">
        <f t="shared" si="2"/>
        <v>68.859665916988703</v>
      </c>
      <c r="Y3" s="65">
        <f t="shared" si="2"/>
        <v>58.155404780404325</v>
      </c>
      <c r="DA3" s="87" t="s">
        <v>690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114.8300459253623</v>
      </c>
      <c r="D4" s="69">
        <f t="shared" si="3"/>
        <v>115.27992448256857</v>
      </c>
      <c r="E4" s="69">
        <f t="shared" si="3"/>
        <v>119.44341586118276</v>
      </c>
      <c r="F4" s="69">
        <f t="shared" si="3"/>
        <v>109.97316308467748</v>
      </c>
      <c r="G4" s="69">
        <f t="shared" si="3"/>
        <v>110.83173848601849</v>
      </c>
      <c r="H4" s="69">
        <f t="shared" si="3"/>
        <v>87.618844313375973</v>
      </c>
      <c r="I4" s="69">
        <f t="shared" si="3"/>
        <v>93.107248187238497</v>
      </c>
      <c r="J4" s="69">
        <f t="shared" si="3"/>
        <v>107.92827770903642</v>
      </c>
      <c r="K4" s="69">
        <f t="shared" si="3"/>
        <v>111.87075022675729</v>
      </c>
      <c r="L4" s="69">
        <f t="shared" si="3"/>
        <v>112.98055178943368</v>
      </c>
      <c r="M4" s="69">
        <f t="shared" si="3"/>
        <v>108.98800299191562</v>
      </c>
      <c r="N4" s="69">
        <f t="shared" si="3"/>
        <v>79.769530942737333</v>
      </c>
      <c r="O4" s="69">
        <f t="shared" si="3"/>
        <v>85.830986865441645</v>
      </c>
      <c r="P4" s="69">
        <f t="shared" si="3"/>
        <v>64.459739831670987</v>
      </c>
      <c r="Q4" s="69">
        <f t="shared" si="3"/>
        <v>79.436530097887314</v>
      </c>
      <c r="R4" s="69">
        <f t="shared" ref="R4:V4" si="4">SUM(R5:R14)</f>
        <v>69.164055098358546</v>
      </c>
      <c r="S4" s="69">
        <f t="shared" si="4"/>
        <v>65.025735911057609</v>
      </c>
      <c r="T4" s="69">
        <f t="shared" si="4"/>
        <v>70.704748358534957</v>
      </c>
      <c r="U4" s="69">
        <f t="shared" si="4"/>
        <v>66.946380246043091</v>
      </c>
      <c r="V4" s="69">
        <f t="shared" si="4"/>
        <v>58.334303353253475</v>
      </c>
      <c r="W4" s="69">
        <f t="shared" ref="W4:Y4" si="5">SUM(W5:W14)</f>
        <v>67.709043968271018</v>
      </c>
      <c r="X4" s="69">
        <f t="shared" si="5"/>
        <v>50.365345816556953</v>
      </c>
      <c r="Y4" s="69">
        <f t="shared" si="5"/>
        <v>40.745265446509116</v>
      </c>
      <c r="DA4" s="88" t="s">
        <v>691</v>
      </c>
    </row>
    <row r="5" spans="1:105" ht="12" customHeight="1" x14ac:dyDescent="0.25">
      <c r="A5" s="28" t="s">
        <v>51</v>
      </c>
      <c r="B5" s="72"/>
      <c r="C5" s="72">
        <v>3.2412846726143356</v>
      </c>
      <c r="D5" s="72">
        <v>0</v>
      </c>
      <c r="E5" s="72">
        <v>0</v>
      </c>
      <c r="F5" s="72">
        <v>0</v>
      </c>
      <c r="G5" s="72">
        <v>0</v>
      </c>
      <c r="H5" s="72">
        <v>1.602190406156355</v>
      </c>
      <c r="I5" s="72">
        <v>3.7501925336632955</v>
      </c>
      <c r="J5" s="72">
        <v>5.2520644177673752</v>
      </c>
      <c r="K5" s="72">
        <v>5.9123160318045427</v>
      </c>
      <c r="L5" s="72">
        <v>1.7782396696556313</v>
      </c>
      <c r="M5" s="72">
        <v>1.6297555819802765</v>
      </c>
      <c r="N5" s="72">
        <v>0.25460928445701148</v>
      </c>
      <c r="O5" s="72">
        <v>1.5549958879309722</v>
      </c>
      <c r="P5" s="72">
        <v>5.2272207632030824E-4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X5" s="72">
        <v>0.37495130306655938</v>
      </c>
      <c r="Y5" s="72">
        <v>0.46841669598206009</v>
      </c>
      <c r="DA5" s="89" t="s">
        <v>692</v>
      </c>
    </row>
    <row r="6" spans="1:105" ht="12" customHeight="1" x14ac:dyDescent="0.25">
      <c r="A6" s="28" t="s">
        <v>74</v>
      </c>
      <c r="B6" s="72"/>
      <c r="C6" s="72">
        <v>0.83047727201150756</v>
      </c>
      <c r="D6" s="72">
        <v>1.1636252641703968</v>
      </c>
      <c r="E6" s="72">
        <v>0.71100802891376425</v>
      </c>
      <c r="F6" s="72">
        <v>1.0814057750333863</v>
      </c>
      <c r="G6" s="72">
        <v>3.5648059262926366</v>
      </c>
      <c r="H6" s="72">
        <v>3.0082823610485221</v>
      </c>
      <c r="I6" s="72">
        <v>1.9703741541510469</v>
      </c>
      <c r="J6" s="72">
        <v>1.147281693645821</v>
      </c>
      <c r="K6" s="72">
        <v>1.7088851745523901</v>
      </c>
      <c r="L6" s="72">
        <v>1.6785391886305432</v>
      </c>
      <c r="M6" s="72">
        <v>1.3330216612730008</v>
      </c>
      <c r="N6" s="72">
        <v>0.9279912062297575</v>
      </c>
      <c r="O6" s="72">
        <v>1.0685851778904647</v>
      </c>
      <c r="P6" s="72">
        <v>1.3229273757455848</v>
      </c>
      <c r="Q6" s="72">
        <v>1.1528752627974059</v>
      </c>
      <c r="R6" s="72">
        <v>1.6306465731822555</v>
      </c>
      <c r="S6" s="72">
        <v>1.5033045781374947</v>
      </c>
      <c r="T6" s="72">
        <v>1.7005593060010673</v>
      </c>
      <c r="U6" s="72">
        <v>1.5753680505346277</v>
      </c>
      <c r="V6" s="72">
        <v>2.1625022399574343</v>
      </c>
      <c r="W6" s="72">
        <v>1.9531156995344614</v>
      </c>
      <c r="X6" s="72">
        <v>1.05242805153273</v>
      </c>
      <c r="Y6" s="72">
        <v>0.49649006720544464</v>
      </c>
      <c r="DA6" s="89" t="s">
        <v>693</v>
      </c>
    </row>
    <row r="7" spans="1:105" ht="12" customHeight="1" x14ac:dyDescent="0.25">
      <c r="A7" s="28" t="s">
        <v>200</v>
      </c>
      <c r="B7" s="72"/>
      <c r="C7" s="72">
        <v>24.120257566034443</v>
      </c>
      <c r="D7" s="72">
        <v>38.042358619618803</v>
      </c>
      <c r="E7" s="72">
        <v>62.979136548325826</v>
      </c>
      <c r="F7" s="72">
        <v>50.879829188751728</v>
      </c>
      <c r="G7" s="72">
        <v>43.213024338888154</v>
      </c>
      <c r="H7" s="72">
        <v>25.56714685732296</v>
      </c>
      <c r="I7" s="72">
        <v>15.979777289349983</v>
      </c>
      <c r="J7" s="72">
        <v>38.293213399167229</v>
      </c>
      <c r="K7" s="72">
        <v>25.538410806981492</v>
      </c>
      <c r="L7" s="72">
        <v>35.568578536795677</v>
      </c>
      <c r="M7" s="72">
        <v>41.186866242773647</v>
      </c>
      <c r="N7" s="72">
        <v>28.665237361558201</v>
      </c>
      <c r="O7" s="72">
        <v>36.820206528437701</v>
      </c>
      <c r="P7" s="72">
        <v>27.817705020684937</v>
      </c>
      <c r="Q7" s="72">
        <v>24.197823648581636</v>
      </c>
      <c r="R7" s="72">
        <v>21.400053403519465</v>
      </c>
      <c r="S7" s="72">
        <v>19.87503380782098</v>
      </c>
      <c r="T7" s="72">
        <v>24.14816622507653</v>
      </c>
      <c r="U7" s="72">
        <v>10.885688300905819</v>
      </c>
      <c r="V7" s="72">
        <v>11.505208499959192</v>
      </c>
      <c r="W7" s="72">
        <v>5.127865556423914</v>
      </c>
      <c r="X7" s="72">
        <v>6.8142278151926332</v>
      </c>
      <c r="Y7" s="72">
        <v>9.9655884068689371</v>
      </c>
      <c r="DA7" s="89" t="s">
        <v>694</v>
      </c>
    </row>
    <row r="8" spans="1:105" ht="12" customHeight="1" x14ac:dyDescent="0.25">
      <c r="A8" s="28" t="s">
        <v>189</v>
      </c>
      <c r="B8" s="72"/>
      <c r="C8" s="72">
        <v>70.594975807097867</v>
      </c>
      <c r="D8" s="72">
        <v>55.744467737493224</v>
      </c>
      <c r="E8" s="72">
        <v>45.258071310329079</v>
      </c>
      <c r="F8" s="72">
        <v>49.157988665963181</v>
      </c>
      <c r="G8" s="72">
        <v>52.264601116707901</v>
      </c>
      <c r="H8" s="72">
        <v>44.270130340912537</v>
      </c>
      <c r="I8" s="72">
        <v>46.632887125921464</v>
      </c>
      <c r="J8" s="72">
        <v>42.982704091295204</v>
      </c>
      <c r="K8" s="72">
        <v>57.019276029565084</v>
      </c>
      <c r="L8" s="72">
        <v>50.569534918004415</v>
      </c>
      <c r="M8" s="72">
        <v>51.253831802901878</v>
      </c>
      <c r="N8" s="72">
        <v>35.418281720385728</v>
      </c>
      <c r="O8" s="72">
        <v>34.371132048338673</v>
      </c>
      <c r="P8" s="72">
        <v>23.839882018818336</v>
      </c>
      <c r="Q8" s="72">
        <v>40.697840184206235</v>
      </c>
      <c r="R8" s="72">
        <v>32.204102554423606</v>
      </c>
      <c r="S8" s="72">
        <v>32.111991969151667</v>
      </c>
      <c r="T8" s="72">
        <v>32.475932347554618</v>
      </c>
      <c r="U8" s="72">
        <v>41.311002269450583</v>
      </c>
      <c r="V8" s="72">
        <v>31.33016923413248</v>
      </c>
      <c r="W8" s="72">
        <v>38.31801227258125</v>
      </c>
      <c r="X8" s="72">
        <v>19.125516091082385</v>
      </c>
      <c r="Y8" s="72">
        <v>15.624321059759462</v>
      </c>
      <c r="DA8" s="89" t="s">
        <v>695</v>
      </c>
    </row>
    <row r="9" spans="1:105" ht="12" customHeight="1" x14ac:dyDescent="0.25">
      <c r="A9" s="28" t="s">
        <v>202</v>
      </c>
      <c r="B9" s="72"/>
      <c r="C9" s="72">
        <v>2.5161143381820144</v>
      </c>
      <c r="D9" s="72">
        <v>3.7126626249454175</v>
      </c>
      <c r="E9" s="72">
        <v>5.9792996496110309</v>
      </c>
      <c r="F9" s="72">
        <v>4.789900213558747</v>
      </c>
      <c r="G9" s="72">
        <v>7.9871132307200448</v>
      </c>
      <c r="H9" s="72">
        <v>10.443125223821044</v>
      </c>
      <c r="I9" s="72">
        <v>22.240095875594914</v>
      </c>
      <c r="J9" s="72">
        <v>16.904616737419001</v>
      </c>
      <c r="K9" s="72">
        <v>15.575315829043795</v>
      </c>
      <c r="L9" s="72">
        <v>17.176417791490138</v>
      </c>
      <c r="M9" s="72">
        <v>7.5927649159804522</v>
      </c>
      <c r="N9" s="72">
        <v>5.9273696310059352</v>
      </c>
      <c r="O9" s="72">
        <v>5.1267047779020887</v>
      </c>
      <c r="P9" s="72">
        <v>5.5656524742765701</v>
      </c>
      <c r="Q9" s="72">
        <v>7.9571168405222314</v>
      </c>
      <c r="R9" s="72">
        <v>8.5509200616479291</v>
      </c>
      <c r="S9" s="72">
        <v>6.6821785605408586</v>
      </c>
      <c r="T9" s="72">
        <v>6.5643377225561137</v>
      </c>
      <c r="U9" s="72">
        <v>6.6271153525550028</v>
      </c>
      <c r="V9" s="72">
        <v>6.4376695997248827</v>
      </c>
      <c r="W9" s="72">
        <v>11.191562835412514</v>
      </c>
      <c r="X9" s="72">
        <v>9.70578635383057</v>
      </c>
      <c r="Y9" s="72">
        <v>6.5572304184730061</v>
      </c>
      <c r="DA9" s="89" t="s">
        <v>696</v>
      </c>
    </row>
    <row r="10" spans="1:105" ht="12" customHeight="1" x14ac:dyDescent="0.25">
      <c r="A10" s="28" t="s">
        <v>197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697</v>
      </c>
    </row>
    <row r="11" spans="1:105" ht="12" customHeight="1" x14ac:dyDescent="0.25">
      <c r="A11" s="28" t="s">
        <v>198</v>
      </c>
      <c r="B11" s="72"/>
      <c r="C11" s="72">
        <v>0.2281579864480853</v>
      </c>
      <c r="D11" s="72">
        <v>0.26818749610680559</v>
      </c>
      <c r="E11" s="72">
        <v>0.31884088248991371</v>
      </c>
      <c r="F11" s="72">
        <v>0.23284673350432075</v>
      </c>
      <c r="G11" s="72">
        <v>0.25608851291775536</v>
      </c>
      <c r="H11" s="72">
        <v>0.32679520599903389</v>
      </c>
      <c r="I11" s="72">
        <v>0.30614018346358435</v>
      </c>
      <c r="J11" s="72">
        <v>0.27314220774623865</v>
      </c>
      <c r="K11" s="72">
        <v>0.28664201294820268</v>
      </c>
      <c r="L11" s="72">
        <v>0.26107078579509851</v>
      </c>
      <c r="M11" s="72">
        <v>0.38403998834183439</v>
      </c>
      <c r="N11" s="72">
        <v>0.28427155022285994</v>
      </c>
      <c r="O11" s="72">
        <v>0.21002219855603146</v>
      </c>
      <c r="P11" s="72">
        <v>0.14314418943554572</v>
      </c>
      <c r="Q11" s="72">
        <v>0.19636813765245981</v>
      </c>
      <c r="R11" s="72">
        <v>0.15337591277565005</v>
      </c>
      <c r="S11" s="72">
        <v>0.13101605856876516</v>
      </c>
      <c r="T11" s="72">
        <v>0.17942691912497927</v>
      </c>
      <c r="U11" s="72">
        <v>0.17619579794234352</v>
      </c>
      <c r="V11" s="72">
        <v>0.15697224944864402</v>
      </c>
      <c r="W11" s="72">
        <v>0.1784172327418585</v>
      </c>
      <c r="X11" s="72">
        <v>0.11675860912482118</v>
      </c>
      <c r="Y11" s="72">
        <v>9.7598860997118606E-2</v>
      </c>
      <c r="DA11" s="89" t="s">
        <v>698</v>
      </c>
    </row>
    <row r="12" spans="1:105" ht="12" customHeight="1" x14ac:dyDescent="0.25">
      <c r="A12" s="28" t="s">
        <v>95</v>
      </c>
      <c r="B12" s="72"/>
      <c r="C12" s="72">
        <v>0.84891986229528127</v>
      </c>
      <c r="D12" s="72">
        <v>1.6819242870771589</v>
      </c>
      <c r="E12" s="72">
        <v>1.6387424030432214</v>
      </c>
      <c r="F12" s="72">
        <v>1.466257025517006</v>
      </c>
      <c r="G12" s="72">
        <v>1.2373525075656979</v>
      </c>
      <c r="H12" s="72">
        <v>0.68627342335624264</v>
      </c>
      <c r="I12" s="72">
        <v>0.5952219494537645</v>
      </c>
      <c r="J12" s="72">
        <v>0.61093413776529004</v>
      </c>
      <c r="K12" s="72">
        <v>1.076279055274574</v>
      </c>
      <c r="L12" s="72">
        <v>1.4816350881473226</v>
      </c>
      <c r="M12" s="72">
        <v>1.9416449180817172</v>
      </c>
      <c r="N12" s="72">
        <v>1.5462642944740683</v>
      </c>
      <c r="O12" s="72">
        <v>1.8060915060811353</v>
      </c>
      <c r="P12" s="72">
        <v>4.6467178329391077</v>
      </c>
      <c r="Q12" s="72">
        <v>3.839030314112545</v>
      </c>
      <c r="R12" s="72">
        <v>4.048528241089711</v>
      </c>
      <c r="S12" s="72">
        <v>3.6033436930329334</v>
      </c>
      <c r="T12" s="72">
        <v>4.4254615345131985</v>
      </c>
      <c r="U12" s="72">
        <v>5.2471243261998133</v>
      </c>
      <c r="V12" s="72">
        <v>5.836329056558939</v>
      </c>
      <c r="W12" s="72">
        <v>9.9852878577736615</v>
      </c>
      <c r="X12" s="72">
        <v>12.586373076729524</v>
      </c>
      <c r="Y12" s="72">
        <v>7.0068154133346159</v>
      </c>
      <c r="DA12" s="89" t="s">
        <v>699</v>
      </c>
    </row>
    <row r="13" spans="1:105" ht="12" customHeight="1" x14ac:dyDescent="0.25">
      <c r="A13" s="73" t="s">
        <v>94</v>
      </c>
      <c r="B13" s="74"/>
      <c r="C13" s="74">
        <v>10.104037846778926</v>
      </c>
      <c r="D13" s="74">
        <v>12.411387663937253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0.48295684518638421</v>
      </c>
      <c r="K13" s="74">
        <v>2.763947347115689</v>
      </c>
      <c r="L13" s="74">
        <v>2.450362444127351</v>
      </c>
      <c r="M13" s="74">
        <v>1.6339196938070075</v>
      </c>
      <c r="N13" s="74">
        <v>5.3509135668565238</v>
      </c>
      <c r="O13" s="74">
        <v>3.3392402556692629</v>
      </c>
      <c r="P13" s="74">
        <v>9.3848475013241209E-4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X13" s="74">
        <v>1.7724581840782492E-2</v>
      </c>
      <c r="Y13" s="74">
        <v>0</v>
      </c>
      <c r="DA13" s="90" t="s">
        <v>700</v>
      </c>
    </row>
    <row r="14" spans="1:105" ht="12" customHeight="1" x14ac:dyDescent="0.25">
      <c r="A14" s="75" t="s">
        <v>97</v>
      </c>
      <c r="B14" s="76"/>
      <c r="C14" s="76">
        <v>2.3458205738998434</v>
      </c>
      <c r="D14" s="76">
        <v>2.2553107892195183</v>
      </c>
      <c r="E14" s="76">
        <v>2.5583170384699199</v>
      </c>
      <c r="F14" s="76">
        <v>2.3649354823491149</v>
      </c>
      <c r="G14" s="76">
        <v>2.3087528529263106</v>
      </c>
      <c r="H14" s="76">
        <v>1.7149004947592807</v>
      </c>
      <c r="I14" s="76">
        <v>1.6325590756404549</v>
      </c>
      <c r="J14" s="76">
        <v>1.9813641790438969</v>
      </c>
      <c r="K14" s="76">
        <v>1.9896779394715154</v>
      </c>
      <c r="L14" s="76">
        <v>2.0161733667874984</v>
      </c>
      <c r="M14" s="76">
        <v>2.0321581867757987</v>
      </c>
      <c r="N14" s="76">
        <v>1.3945923275472594</v>
      </c>
      <c r="O14" s="76">
        <v>1.5340084846353239</v>
      </c>
      <c r="P14" s="76">
        <v>1.1222497129444537</v>
      </c>
      <c r="Q14" s="76">
        <v>1.3954757100147892</v>
      </c>
      <c r="R14" s="76">
        <v>1.1764283517199405</v>
      </c>
      <c r="S14" s="76">
        <v>1.1188672438049008</v>
      </c>
      <c r="T14" s="76">
        <v>1.2108643037084417</v>
      </c>
      <c r="U14" s="76">
        <v>1.1238861484548945</v>
      </c>
      <c r="V14" s="76">
        <v>0.90545247347190316</v>
      </c>
      <c r="W14" s="76">
        <v>0.95478251380336199</v>
      </c>
      <c r="X14" s="76">
        <v>0.57157993415695407</v>
      </c>
      <c r="Y14" s="76">
        <v>0.5288045238884761</v>
      </c>
      <c r="DA14" s="91" t="s">
        <v>701</v>
      </c>
    </row>
    <row r="15" spans="1:105" ht="12.95" customHeight="1" x14ac:dyDescent="0.25">
      <c r="A15" s="68" t="s">
        <v>92</v>
      </c>
      <c r="B15" s="69"/>
      <c r="C15" s="69">
        <f t="shared" ref="C15:Y15" si="6">C16</f>
        <v>0.16169899494324955</v>
      </c>
      <c r="D15" s="69">
        <f t="shared" si="6"/>
        <v>7.4637360925619886E-2</v>
      </c>
      <c r="E15" s="69">
        <f t="shared" si="6"/>
        <v>0.20060215369327319</v>
      </c>
      <c r="F15" s="69">
        <f t="shared" si="6"/>
        <v>8.8947219843751438E-2</v>
      </c>
      <c r="G15" s="69">
        <f t="shared" si="6"/>
        <v>0.57108942071045599</v>
      </c>
      <c r="H15" s="69">
        <f t="shared" si="6"/>
        <v>1.3382212978592436</v>
      </c>
      <c r="I15" s="69">
        <f t="shared" si="6"/>
        <v>0.48088569772124662</v>
      </c>
      <c r="J15" s="69">
        <f t="shared" si="6"/>
        <v>0.48310636680977775</v>
      </c>
      <c r="K15" s="69">
        <f t="shared" si="6"/>
        <v>0.14971215215450337</v>
      </c>
      <c r="L15" s="69">
        <f t="shared" si="6"/>
        <v>0.70269560227775829</v>
      </c>
      <c r="M15" s="69">
        <f t="shared" si="6"/>
        <v>0.15101236219460201</v>
      </c>
      <c r="N15" s="69">
        <f t="shared" si="6"/>
        <v>0.6301930774392156</v>
      </c>
      <c r="O15" s="69">
        <f t="shared" si="6"/>
        <v>0.96114109070013753</v>
      </c>
      <c r="P15" s="69">
        <f t="shared" si="6"/>
        <v>0.60473639927947653</v>
      </c>
      <c r="Q15" s="69">
        <f t="shared" si="6"/>
        <v>0.52646813189459019</v>
      </c>
      <c r="R15" s="69">
        <f t="shared" si="6"/>
        <v>0.65679042981586244</v>
      </c>
      <c r="S15" s="69">
        <f t="shared" si="6"/>
        <v>0.60692397267356912</v>
      </c>
      <c r="T15" s="69">
        <f t="shared" si="6"/>
        <v>0.41807105622449015</v>
      </c>
      <c r="U15" s="69">
        <f t="shared" si="6"/>
        <v>1.9964570379017994</v>
      </c>
      <c r="V15" s="69">
        <f t="shared" si="6"/>
        <v>2.954912096220482</v>
      </c>
      <c r="W15" s="69">
        <f t="shared" si="6"/>
        <v>2.5964185753038147</v>
      </c>
      <c r="X15" s="69">
        <f t="shared" si="6"/>
        <v>2.6932291081666699</v>
      </c>
      <c r="Y15" s="69">
        <f t="shared" si="6"/>
        <v>2.2983283059804545</v>
      </c>
      <c r="DA15" s="88" t="s">
        <v>702</v>
      </c>
    </row>
    <row r="16" spans="1:105" ht="12" customHeight="1" x14ac:dyDescent="0.25">
      <c r="A16" s="28" t="s">
        <v>91</v>
      </c>
      <c r="B16" s="72"/>
      <c r="C16" s="72">
        <v>0.16169899494324955</v>
      </c>
      <c r="D16" s="72">
        <v>7.4637360925619886E-2</v>
      </c>
      <c r="E16" s="72">
        <v>0.20060215369327319</v>
      </c>
      <c r="F16" s="72">
        <v>8.8947219843751438E-2</v>
      </c>
      <c r="G16" s="72">
        <v>0.57108942071045599</v>
      </c>
      <c r="H16" s="72">
        <v>1.3382212978592436</v>
      </c>
      <c r="I16" s="72">
        <v>0.48088569772124662</v>
      </c>
      <c r="J16" s="72">
        <v>0.48310636680977775</v>
      </c>
      <c r="K16" s="72">
        <v>0.14971215215450337</v>
      </c>
      <c r="L16" s="72">
        <v>0.70269560227775829</v>
      </c>
      <c r="M16" s="72">
        <v>0.15101236219460201</v>
      </c>
      <c r="N16" s="72">
        <v>0.6301930774392156</v>
      </c>
      <c r="O16" s="72">
        <v>0.96114109070013753</v>
      </c>
      <c r="P16" s="72">
        <v>0.60473639927947653</v>
      </c>
      <c r="Q16" s="72">
        <v>0.52646813189459019</v>
      </c>
      <c r="R16" s="72">
        <v>0.65679042981586244</v>
      </c>
      <c r="S16" s="72">
        <v>0.60692397267356912</v>
      </c>
      <c r="T16" s="72">
        <v>0.41807105622449015</v>
      </c>
      <c r="U16" s="72">
        <v>1.9964570379017994</v>
      </c>
      <c r="V16" s="72">
        <v>2.954912096220482</v>
      </c>
      <c r="W16" s="72">
        <v>2.5964185753038147</v>
      </c>
      <c r="X16" s="72">
        <v>2.6932291081666699</v>
      </c>
      <c r="Y16" s="72">
        <v>2.2983283059804545</v>
      </c>
      <c r="DA16" s="89" t="s">
        <v>703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13.018677907162768</v>
      </c>
      <c r="D17" s="69">
        <f t="shared" si="7"/>
        <v>14.03733793212117</v>
      </c>
      <c r="E17" s="69">
        <f t="shared" si="7"/>
        <v>14.059459885958988</v>
      </c>
      <c r="F17" s="69">
        <f t="shared" si="7"/>
        <v>15.198237103372458</v>
      </c>
      <c r="G17" s="69">
        <f t="shared" si="7"/>
        <v>16.553814586401135</v>
      </c>
      <c r="H17" s="69">
        <f t="shared" si="7"/>
        <v>14.887509238477666</v>
      </c>
      <c r="I17" s="69">
        <f t="shared" si="7"/>
        <v>16.361291410514259</v>
      </c>
      <c r="J17" s="69">
        <f t="shared" si="7"/>
        <v>17.361677547266343</v>
      </c>
      <c r="K17" s="69">
        <f t="shared" si="7"/>
        <v>19.851156806466772</v>
      </c>
      <c r="L17" s="69">
        <f t="shared" si="7"/>
        <v>17.344287326428262</v>
      </c>
      <c r="M17" s="69">
        <f t="shared" si="7"/>
        <v>20.9825962432684</v>
      </c>
      <c r="N17" s="69">
        <f t="shared" si="7"/>
        <v>15.247490428452078</v>
      </c>
      <c r="O17" s="69">
        <f t="shared" si="7"/>
        <v>15.05889338943598</v>
      </c>
      <c r="P17" s="69">
        <f t="shared" si="7"/>
        <v>15.534957484193363</v>
      </c>
      <c r="Q17" s="69">
        <f t="shared" si="7"/>
        <v>17.233147928160644</v>
      </c>
      <c r="R17" s="69">
        <f t="shared" ref="R17:V17" si="8">SUM(R18:R26)</f>
        <v>15.589505837371691</v>
      </c>
      <c r="S17" s="69">
        <f t="shared" si="8"/>
        <v>15.266146294729802</v>
      </c>
      <c r="T17" s="69">
        <f t="shared" si="8"/>
        <v>17.382860381504983</v>
      </c>
      <c r="U17" s="69">
        <f t="shared" si="8"/>
        <v>19.000424719784807</v>
      </c>
      <c r="V17" s="69">
        <f t="shared" si="8"/>
        <v>14.944324938487213</v>
      </c>
      <c r="W17" s="69">
        <f t="shared" ref="W17:Y17" si="9">SUM(W18:W26)</f>
        <v>16.83625764505808</v>
      </c>
      <c r="X17" s="69">
        <f t="shared" si="9"/>
        <v>13.2977977962714</v>
      </c>
      <c r="Y17" s="69">
        <f t="shared" si="9"/>
        <v>12.586872853270004</v>
      </c>
      <c r="DA17" s="88" t="s">
        <v>704</v>
      </c>
    </row>
    <row r="18" spans="1:105" ht="12" customHeight="1" x14ac:dyDescent="0.25">
      <c r="A18" s="28" t="s">
        <v>51</v>
      </c>
      <c r="B18" s="72"/>
      <c r="C18" s="72">
        <v>3.1928981495197591E-4</v>
      </c>
      <c r="D18" s="72">
        <v>0</v>
      </c>
      <c r="E18" s="72">
        <v>0</v>
      </c>
      <c r="F18" s="72">
        <v>0</v>
      </c>
      <c r="G18" s="72">
        <v>0</v>
      </c>
      <c r="H18" s="72">
        <v>4.6237654250347305E-4</v>
      </c>
      <c r="I18" s="72">
        <v>2.1309559724768529E-3</v>
      </c>
      <c r="J18" s="72">
        <v>7.1000302774182891E-3</v>
      </c>
      <c r="K18" s="72">
        <v>6.7821476864681745E-3</v>
      </c>
      <c r="L18" s="72">
        <v>3.0721444345417001E-3</v>
      </c>
      <c r="M18" s="72">
        <v>2.7046530450952158E-3</v>
      </c>
      <c r="N18" s="72">
        <v>5.8190600282878114E-4</v>
      </c>
      <c r="O18" s="72">
        <v>1.1774910540323258E-3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X18" s="72">
        <v>1.2962171103627705E-3</v>
      </c>
      <c r="Y18" s="72">
        <v>2.0894571327575735E-3</v>
      </c>
      <c r="DA18" s="89" t="s">
        <v>705</v>
      </c>
    </row>
    <row r="19" spans="1:105" s="2" customFormat="1" ht="12" customHeight="1" x14ac:dyDescent="0.25">
      <c r="A19" s="28" t="s">
        <v>74</v>
      </c>
      <c r="B19" s="72"/>
      <c r="C19" s="72">
        <v>0.16502503034400767</v>
      </c>
      <c r="D19" s="72">
        <v>0.18892424660203563</v>
      </c>
      <c r="E19" s="72">
        <v>0.15402303041490834</v>
      </c>
      <c r="F19" s="72">
        <v>0.340647991037069</v>
      </c>
      <c r="G19" s="72">
        <v>0.41225610313995487</v>
      </c>
      <c r="H19" s="72">
        <v>0.26502563676419466</v>
      </c>
      <c r="I19" s="72">
        <v>0.3138237405882715</v>
      </c>
      <c r="J19" s="72">
        <v>0.25288423680450528</v>
      </c>
      <c r="K19" s="72">
        <v>0.40897981381316589</v>
      </c>
      <c r="L19" s="72">
        <v>0.39268634167156313</v>
      </c>
      <c r="M19" s="72">
        <v>0.45652121468073525</v>
      </c>
      <c r="N19" s="72">
        <v>0.36448044115699241</v>
      </c>
      <c r="O19" s="72">
        <v>0.24937550484184529</v>
      </c>
      <c r="P19" s="72">
        <v>0.34039869248374061</v>
      </c>
      <c r="Q19" s="72">
        <v>0.2692277671027215</v>
      </c>
      <c r="R19" s="72">
        <v>0.32440793410449326</v>
      </c>
      <c r="S19" s="72">
        <v>0.26073174460644061</v>
      </c>
      <c r="T19" s="72">
        <v>0.32443508388754472</v>
      </c>
      <c r="U19" s="72">
        <v>0.44787804262842767</v>
      </c>
      <c r="V19" s="72">
        <v>0.50004912578053129</v>
      </c>
      <c r="W19" s="72">
        <v>0.65413743179023309</v>
      </c>
      <c r="X19" s="72">
        <v>0.95361286368252718</v>
      </c>
      <c r="Y19" s="72">
        <v>0.61856928633565456</v>
      </c>
      <c r="DA19" s="89" t="s">
        <v>706</v>
      </c>
    </row>
    <row r="20" spans="1:105" ht="12" customHeight="1" x14ac:dyDescent="0.25">
      <c r="A20" s="28" t="s">
        <v>200</v>
      </c>
      <c r="B20" s="72"/>
      <c r="C20" s="72">
        <v>4.9277748135546473E-2</v>
      </c>
      <c r="D20" s="72">
        <v>0.20654526188886074</v>
      </c>
      <c r="E20" s="72">
        <v>0.53417807921511185</v>
      </c>
      <c r="F20" s="72">
        <v>0.70488980254496403</v>
      </c>
      <c r="G20" s="72">
        <v>0.61688778239144226</v>
      </c>
      <c r="H20" s="72">
        <v>0.29148662615841253</v>
      </c>
      <c r="I20" s="72">
        <v>0.56919981821483501</v>
      </c>
      <c r="J20" s="72">
        <v>2.3753289929976922</v>
      </c>
      <c r="K20" s="72">
        <v>1.2077128751170267</v>
      </c>
      <c r="L20" s="72">
        <v>1.4079424470742954</v>
      </c>
      <c r="M20" s="72">
        <v>2.1521551034896302</v>
      </c>
      <c r="N20" s="72">
        <v>1.4948981006568511</v>
      </c>
      <c r="O20" s="72">
        <v>2.0126275668331126</v>
      </c>
      <c r="P20" s="72">
        <v>0.98153531622093315</v>
      </c>
      <c r="Q20" s="72">
        <v>0.65420991705974396</v>
      </c>
      <c r="R20" s="72">
        <v>0.64003628376561883</v>
      </c>
      <c r="S20" s="72">
        <v>0.72724544030573546</v>
      </c>
      <c r="T20" s="72">
        <v>0.93391189480546399</v>
      </c>
      <c r="U20" s="72">
        <v>0.8242805719116918</v>
      </c>
      <c r="V20" s="72">
        <v>0.76243055153290684</v>
      </c>
      <c r="W20" s="72">
        <v>0.83417010940637337</v>
      </c>
      <c r="X20" s="72">
        <v>1.6560185341948004</v>
      </c>
      <c r="Y20" s="72">
        <v>1.8724047593927486</v>
      </c>
      <c r="DA20" s="89" t="s">
        <v>707</v>
      </c>
    </row>
    <row r="21" spans="1:105" ht="12" customHeight="1" x14ac:dyDescent="0.25">
      <c r="A21" s="28" t="s">
        <v>189</v>
      </c>
      <c r="B21" s="72"/>
      <c r="C21" s="72">
        <v>4.5204234073324674</v>
      </c>
      <c r="D21" s="72">
        <v>4.6413651500779762</v>
      </c>
      <c r="E21" s="72">
        <v>4.471157935071373</v>
      </c>
      <c r="F21" s="72">
        <v>4.804294855617405</v>
      </c>
      <c r="G21" s="72">
        <v>4.9783287425046083</v>
      </c>
      <c r="H21" s="72">
        <v>7.0018416885645003</v>
      </c>
      <c r="I21" s="72">
        <v>8.2659948428612626</v>
      </c>
      <c r="J21" s="72">
        <v>7.5542928063327155</v>
      </c>
      <c r="K21" s="72">
        <v>10.711976998176942</v>
      </c>
      <c r="L21" s="72">
        <v>8.0361032882452417</v>
      </c>
      <c r="M21" s="72">
        <v>9.8979341168174262</v>
      </c>
      <c r="N21" s="72">
        <v>6.5261536111656051</v>
      </c>
      <c r="O21" s="72">
        <v>4.8764871188382415</v>
      </c>
      <c r="P21" s="72">
        <v>5.1927633184432684</v>
      </c>
      <c r="Q21" s="72">
        <v>7.5337565162289808</v>
      </c>
      <c r="R21" s="72">
        <v>7.5969659942864549</v>
      </c>
      <c r="S21" s="72">
        <v>7.817693037266892</v>
      </c>
      <c r="T21" s="72">
        <v>8.3088600843641043</v>
      </c>
      <c r="U21" s="72">
        <v>9.6317193766543525</v>
      </c>
      <c r="V21" s="72">
        <v>6.2747731781801894</v>
      </c>
      <c r="W21" s="72">
        <v>8.8276203044915604</v>
      </c>
      <c r="X21" s="72">
        <v>4.2338967527199936</v>
      </c>
      <c r="Y21" s="72">
        <v>4.0205421838112967</v>
      </c>
      <c r="DA21" s="89" t="s">
        <v>708</v>
      </c>
    </row>
    <row r="22" spans="1:105" ht="12" customHeight="1" x14ac:dyDescent="0.25">
      <c r="A22" s="28" t="s">
        <v>202</v>
      </c>
      <c r="B22" s="72"/>
      <c r="C22" s="72">
        <v>6.9976595556350146E-4</v>
      </c>
      <c r="D22" s="72">
        <v>1.9957019252762522E-3</v>
      </c>
      <c r="E22" s="72">
        <v>4.1837664591414655E-3</v>
      </c>
      <c r="F22" s="72">
        <v>4.6250336121339301E-3</v>
      </c>
      <c r="G22" s="72">
        <v>1.049722354892188E-2</v>
      </c>
      <c r="H22" s="72">
        <v>1.8082048741790042E-2</v>
      </c>
      <c r="I22" s="72">
        <v>4.8203462596964931E-2</v>
      </c>
      <c r="J22" s="72">
        <v>4.2269288377207108E-2</v>
      </c>
      <c r="K22" s="72">
        <v>3.0081343172203942E-2</v>
      </c>
      <c r="L22" s="72">
        <v>2.6038609224901609E-2</v>
      </c>
      <c r="M22" s="72">
        <v>1.1318147939261568E-2</v>
      </c>
      <c r="N22" s="72">
        <v>7.5100425532167352E-3</v>
      </c>
      <c r="O22" s="72">
        <v>5.4750687282617222E-3</v>
      </c>
      <c r="P22" s="72">
        <v>3.0268930239758349E-3</v>
      </c>
      <c r="Q22" s="72">
        <v>9.1326892331582456E-3</v>
      </c>
      <c r="R22" s="72">
        <v>2.2660938904650204E-2</v>
      </c>
      <c r="S22" s="72">
        <v>3.5760966255244248E-2</v>
      </c>
      <c r="T22" s="72">
        <v>3.8335397092043061E-2</v>
      </c>
      <c r="U22" s="72">
        <v>3.9597481331492018E-2</v>
      </c>
      <c r="V22" s="72">
        <v>6.9886366370313202E-2</v>
      </c>
      <c r="W22" s="72">
        <v>6.5838736903835168E-2</v>
      </c>
      <c r="X22" s="72">
        <v>0.73524800717505823</v>
      </c>
      <c r="Y22" s="72">
        <v>0.23753489209255893</v>
      </c>
      <c r="DA22" s="89" t="s">
        <v>709</v>
      </c>
    </row>
    <row r="23" spans="1:105" ht="12" customHeight="1" x14ac:dyDescent="0.25">
      <c r="A23" s="28" t="s">
        <v>197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710</v>
      </c>
    </row>
    <row r="24" spans="1:105" ht="12" customHeight="1" x14ac:dyDescent="0.25">
      <c r="A24" s="28" t="s">
        <v>198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  <c r="DA24" s="89" t="s">
        <v>711</v>
      </c>
    </row>
    <row r="25" spans="1:105" ht="12" customHeight="1" x14ac:dyDescent="0.25">
      <c r="A25" s="73" t="s">
        <v>53</v>
      </c>
      <c r="B25" s="74"/>
      <c r="C25" s="74">
        <v>8.1117855830792536</v>
      </c>
      <c r="D25" s="74">
        <v>8.9185166746302986</v>
      </c>
      <c r="E25" s="74">
        <v>8.6707855530680114</v>
      </c>
      <c r="F25" s="74">
        <v>9.3141614017424121</v>
      </c>
      <c r="G25" s="74">
        <v>10.48426497615722</v>
      </c>
      <c r="H25" s="74">
        <v>7.1843159322303904</v>
      </c>
      <c r="I25" s="74">
        <v>6.7505413086347081</v>
      </c>
      <c r="J25" s="74">
        <v>6.6466134075632022</v>
      </c>
      <c r="K25" s="74">
        <v>6.3315905996755726</v>
      </c>
      <c r="L25" s="74">
        <v>6.9514669749303204</v>
      </c>
      <c r="M25" s="74">
        <v>7.8952973866183518</v>
      </c>
      <c r="N25" s="74">
        <v>6.6325505369717392</v>
      </c>
      <c r="O25" s="74">
        <v>7.1775690981013422</v>
      </c>
      <c r="P25" s="74">
        <v>7.840188823606792</v>
      </c>
      <c r="Q25" s="74">
        <v>7.3649273098654939</v>
      </c>
      <c r="R25" s="74">
        <v>6.1545434317810876</v>
      </c>
      <c r="S25" s="74">
        <v>5.5846869704309992</v>
      </c>
      <c r="T25" s="74">
        <v>7.1151385199838852</v>
      </c>
      <c r="U25" s="74">
        <v>7.48036271814978</v>
      </c>
      <c r="V25" s="74">
        <v>6.6710507500666472</v>
      </c>
      <c r="W25" s="74">
        <v>5.4776321000260211</v>
      </c>
      <c r="X25" s="74">
        <v>2.4901310982299374</v>
      </c>
      <c r="Y25" s="74">
        <v>4.7863414818881589</v>
      </c>
      <c r="DA25" s="90" t="s">
        <v>712</v>
      </c>
    </row>
    <row r="26" spans="1:105" ht="12" customHeight="1" x14ac:dyDescent="0.25">
      <c r="A26" s="32" t="s">
        <v>52</v>
      </c>
      <c r="B26" s="77"/>
      <c r="C26" s="77">
        <v>0.17114708250097654</v>
      </c>
      <c r="D26" s="77">
        <v>7.9990896996723515E-2</v>
      </c>
      <c r="E26" s="77">
        <v>0.22513152173044154</v>
      </c>
      <c r="F26" s="77">
        <v>2.9618018818474024E-2</v>
      </c>
      <c r="G26" s="77">
        <v>5.1579758658989713E-2</v>
      </c>
      <c r="H26" s="77">
        <v>0.12629492947587495</v>
      </c>
      <c r="I26" s="77">
        <v>0.41139728164574196</v>
      </c>
      <c r="J26" s="77">
        <v>0.48318878491360162</v>
      </c>
      <c r="K26" s="77">
        <v>1.1540330288253906</v>
      </c>
      <c r="L26" s="77">
        <v>0.52697752084739924</v>
      </c>
      <c r="M26" s="77">
        <v>0.56666562067789927</v>
      </c>
      <c r="N26" s="77">
        <v>0.22131578994484613</v>
      </c>
      <c r="O26" s="77">
        <v>0.73618154103914402</v>
      </c>
      <c r="P26" s="77">
        <v>1.1770444404146536</v>
      </c>
      <c r="Q26" s="77">
        <v>1.4018937286705433</v>
      </c>
      <c r="R26" s="77">
        <v>0.85089125452938652</v>
      </c>
      <c r="S26" s="77">
        <v>0.84002813586449177</v>
      </c>
      <c r="T26" s="77">
        <v>0.66217940137194287</v>
      </c>
      <c r="U26" s="77">
        <v>0.57658652910905972</v>
      </c>
      <c r="V26" s="77">
        <v>0.66613496655662718</v>
      </c>
      <c r="W26" s="77">
        <v>0.97685896244005765</v>
      </c>
      <c r="X26" s="77">
        <v>3.2275943231587214</v>
      </c>
      <c r="Y26" s="77">
        <v>1.0493907926168276</v>
      </c>
      <c r="DA26" s="92" t="s">
        <v>713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2.4884159826753618</v>
      </c>
      <c r="D27" s="69">
        <f t="shared" si="10"/>
        <v>2.6365371283989756</v>
      </c>
      <c r="E27" s="69">
        <f t="shared" si="10"/>
        <v>2.8658423795976011</v>
      </c>
      <c r="F27" s="69">
        <f t="shared" si="10"/>
        <v>2.9094794653638543</v>
      </c>
      <c r="G27" s="69">
        <f t="shared" si="10"/>
        <v>3.2016895040971773</v>
      </c>
      <c r="H27" s="69">
        <f t="shared" si="10"/>
        <v>2.7165587141835634</v>
      </c>
      <c r="I27" s="69">
        <f t="shared" si="10"/>
        <v>3.0104699823402896</v>
      </c>
      <c r="J27" s="69">
        <f t="shared" si="10"/>
        <v>2.6996428763011551</v>
      </c>
      <c r="K27" s="69">
        <f t="shared" si="10"/>
        <v>3.1706720331350882</v>
      </c>
      <c r="L27" s="69">
        <f t="shared" si="10"/>
        <v>2.8416130724414241</v>
      </c>
      <c r="M27" s="69">
        <f t="shared" si="10"/>
        <v>3.3436344236977988</v>
      </c>
      <c r="N27" s="69">
        <f t="shared" si="10"/>
        <v>2.4127396155083556</v>
      </c>
      <c r="O27" s="69">
        <f t="shared" si="10"/>
        <v>2.3999027455473336</v>
      </c>
      <c r="P27" s="69">
        <f t="shared" si="10"/>
        <v>2.4437677074738113</v>
      </c>
      <c r="Q27" s="69">
        <f t="shared" si="10"/>
        <v>2.8996083087989524</v>
      </c>
      <c r="R27" s="69">
        <f t="shared" ref="R27:V27" si="11">SUM(R28:R32)</f>
        <v>2.5739728221391069</v>
      </c>
      <c r="S27" s="69">
        <f t="shared" si="11"/>
        <v>2.5347175655837586</v>
      </c>
      <c r="T27" s="69">
        <f t="shared" si="11"/>
        <v>2.8695816092152677</v>
      </c>
      <c r="U27" s="69">
        <f t="shared" si="11"/>
        <v>3.0047159620607569</v>
      </c>
      <c r="V27" s="69">
        <f t="shared" si="11"/>
        <v>2.9731641893877701</v>
      </c>
      <c r="W27" s="69">
        <f t="shared" ref="W27:Y27" si="12">SUM(W28:W32)</f>
        <v>3.3445282799517155</v>
      </c>
      <c r="X27" s="69">
        <f t="shared" si="12"/>
        <v>2.5032931959936757</v>
      </c>
      <c r="Y27" s="69">
        <f t="shared" si="12"/>
        <v>2.5249381746447543</v>
      </c>
      <c r="DA27" s="88" t="s">
        <v>714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715</v>
      </c>
    </row>
    <row r="29" spans="1:105" s="2" customFormat="1" ht="12" customHeight="1" x14ac:dyDescent="0.25">
      <c r="A29" s="28" t="s">
        <v>74</v>
      </c>
      <c r="B29" s="72"/>
      <c r="C29" s="72">
        <v>4.0985208092909196E-2</v>
      </c>
      <c r="D29" s="72">
        <v>6.9036990601911832E-2</v>
      </c>
      <c r="E29" s="72">
        <v>8.4487678919001025E-2</v>
      </c>
      <c r="F29" s="72">
        <v>8.5381210731167001E-2</v>
      </c>
      <c r="G29" s="72">
        <v>8.6497410616833456E-2</v>
      </c>
      <c r="H29" s="72">
        <v>8.7103335312033778E-2</v>
      </c>
      <c r="I29" s="72">
        <v>0.11850919944051477</v>
      </c>
      <c r="J29" s="72">
        <v>0.12370362938719165</v>
      </c>
      <c r="K29" s="72">
        <v>0.11959936538683183</v>
      </c>
      <c r="L29" s="72">
        <v>0.10273828635799843</v>
      </c>
      <c r="M29" s="72">
        <v>0.1211523592402607</v>
      </c>
      <c r="N29" s="72">
        <v>9.2843286652586426E-2</v>
      </c>
      <c r="O29" s="72">
        <v>9.7306650897114877E-2</v>
      </c>
      <c r="P29" s="72">
        <v>0.12851944269882248</v>
      </c>
      <c r="Q29" s="72">
        <v>9.6120012473617539E-2</v>
      </c>
      <c r="R29" s="72">
        <v>0.1095850100485766</v>
      </c>
      <c r="S29" s="72">
        <v>9.276279367177924E-2</v>
      </c>
      <c r="T29" s="72">
        <v>0.10040545946466345</v>
      </c>
      <c r="U29" s="72">
        <v>8.7508234183279465E-2</v>
      </c>
      <c r="V29" s="72">
        <v>8.3486815147886612E-2</v>
      </c>
      <c r="W29" s="72">
        <v>9.6157098285278422E-2</v>
      </c>
      <c r="X29" s="72">
        <v>0.14593552204373234</v>
      </c>
      <c r="Y29" s="72">
        <v>0.13454446547803445</v>
      </c>
      <c r="DA29" s="89" t="s">
        <v>716</v>
      </c>
    </row>
    <row r="30" spans="1:105" ht="12" customHeight="1" x14ac:dyDescent="0.25">
      <c r="A30" s="28" t="s">
        <v>189</v>
      </c>
      <c r="B30" s="72"/>
      <c r="C30" s="72">
        <v>0.39726666283275386</v>
      </c>
      <c r="D30" s="72">
        <v>0.39567917472635816</v>
      </c>
      <c r="E30" s="72">
        <v>0.40735998980311339</v>
      </c>
      <c r="F30" s="72">
        <v>0.46921847716271003</v>
      </c>
      <c r="G30" s="72">
        <v>0.56999525121094963</v>
      </c>
      <c r="H30" s="72">
        <v>0.60711748266654586</v>
      </c>
      <c r="I30" s="72">
        <v>0.64604312954937781</v>
      </c>
      <c r="J30" s="72">
        <v>0.51966716574925198</v>
      </c>
      <c r="K30" s="72">
        <v>0.7209759963261152</v>
      </c>
      <c r="L30" s="72">
        <v>0.70382206531028668</v>
      </c>
      <c r="M30" s="72">
        <v>0.75500115596213369</v>
      </c>
      <c r="N30" s="72">
        <v>0.55242410091320293</v>
      </c>
      <c r="O30" s="72">
        <v>0.48074957276989716</v>
      </c>
      <c r="P30" s="72">
        <v>0.44671121080048137</v>
      </c>
      <c r="Q30" s="72">
        <v>0.51725984429667193</v>
      </c>
      <c r="R30" s="72">
        <v>0.51969658212654368</v>
      </c>
      <c r="S30" s="72">
        <v>0.41177838398405459</v>
      </c>
      <c r="T30" s="72">
        <v>0.44101770829037601</v>
      </c>
      <c r="U30" s="72">
        <v>0.49423951134337568</v>
      </c>
      <c r="V30" s="72">
        <v>0.59758998934522922</v>
      </c>
      <c r="W30" s="72">
        <v>0.7031764569978084</v>
      </c>
      <c r="X30" s="72">
        <v>0.73808525398701674</v>
      </c>
      <c r="Y30" s="72">
        <v>0.38299703744857755</v>
      </c>
      <c r="DA30" s="89" t="s">
        <v>717</v>
      </c>
    </row>
    <row r="31" spans="1:105" ht="12" customHeight="1" x14ac:dyDescent="0.25">
      <c r="A31" s="28" t="s">
        <v>202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  <c r="DA31" s="89" t="s">
        <v>718</v>
      </c>
    </row>
    <row r="32" spans="1:105" ht="12" customHeight="1" x14ac:dyDescent="0.25">
      <c r="A32" s="32" t="s">
        <v>53</v>
      </c>
      <c r="B32" s="77"/>
      <c r="C32" s="77">
        <v>2.0501641117496989</v>
      </c>
      <c r="D32" s="77">
        <v>2.1718209630707057</v>
      </c>
      <c r="E32" s="77">
        <v>2.3739947108754866</v>
      </c>
      <c r="F32" s="77">
        <v>2.3548797774699772</v>
      </c>
      <c r="G32" s="77">
        <v>2.545196842269394</v>
      </c>
      <c r="H32" s="77">
        <v>2.0223378962049838</v>
      </c>
      <c r="I32" s="77">
        <v>2.2459176533503968</v>
      </c>
      <c r="J32" s="77">
        <v>2.0562720811647117</v>
      </c>
      <c r="K32" s="77">
        <v>2.3300966714221412</v>
      </c>
      <c r="L32" s="77">
        <v>2.0350527207731393</v>
      </c>
      <c r="M32" s="77">
        <v>2.4674809084954044</v>
      </c>
      <c r="N32" s="77">
        <v>1.7674722279425661</v>
      </c>
      <c r="O32" s="77">
        <v>1.8218465218803217</v>
      </c>
      <c r="P32" s="77">
        <v>1.8685370539745072</v>
      </c>
      <c r="Q32" s="77">
        <v>2.2862284520286629</v>
      </c>
      <c r="R32" s="77">
        <v>1.9446912299639867</v>
      </c>
      <c r="S32" s="77">
        <v>2.0301763879279249</v>
      </c>
      <c r="T32" s="77">
        <v>2.3281584414602285</v>
      </c>
      <c r="U32" s="77">
        <v>2.4229682165341018</v>
      </c>
      <c r="V32" s="77">
        <v>2.2920873848946544</v>
      </c>
      <c r="W32" s="77">
        <v>2.5451947246686286</v>
      </c>
      <c r="X32" s="77">
        <v>1.6192724199629269</v>
      </c>
      <c r="Y32" s="77">
        <v>2.0073966717181424</v>
      </c>
      <c r="DA32" s="92" t="s">
        <v>719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720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/>
      <c r="C3" s="66">
        <f>IF(RES_hh_tes_in!C3=0,"",RES_hh_tes_in!C3/RES_hh_fec_in!C3)</f>
        <v>0.57175634962565336</v>
      </c>
      <c r="D3" s="66">
        <f>IF(RES_hh_tes_in!D3=0,"",RES_hh_tes_in!D3/RES_hh_fec_in!D3)</f>
        <v>0.57412979660850594</v>
      </c>
      <c r="E3" s="66">
        <f>IF(RES_hh_tes_in!E3=0,"",RES_hh_tes_in!E3/RES_hh_fec_in!E3)</f>
        <v>0.55850641784571287</v>
      </c>
      <c r="F3" s="66">
        <f>IF(RES_hh_tes_in!F3=0,"",RES_hh_tes_in!F3/RES_hh_fec_in!F3)</f>
        <v>0.56694319925120851</v>
      </c>
      <c r="G3" s="66">
        <f>IF(RES_hh_tes_in!G3=0,"",RES_hh_tes_in!G3/RES_hh_fec_in!G3)</f>
        <v>0.57819970647296914</v>
      </c>
      <c r="H3" s="66">
        <f>IF(RES_hh_tes_in!H3=0,"",RES_hh_tes_in!H3/RES_hh_fec_in!H3)</f>
        <v>0.59484024760633503</v>
      </c>
      <c r="I3" s="66">
        <f>IF(RES_hh_tes_in!I3=0,"",RES_hh_tes_in!I3/RES_hh_fec_in!I3)</f>
        <v>0.60940914625095588</v>
      </c>
      <c r="J3" s="66">
        <f>IF(RES_hh_tes_in!J3=0,"",RES_hh_tes_in!J3/RES_hh_fec_in!J3)</f>
        <v>0.60273983291612787</v>
      </c>
      <c r="K3" s="66">
        <f>IF(RES_hh_tes_in!K3=0,"",RES_hh_tes_in!K3/RES_hh_fec_in!K3)</f>
        <v>0.61982004535385571</v>
      </c>
      <c r="L3" s="66">
        <f>IF(RES_hh_tes_in!L3=0,"",RES_hh_tes_in!L3/RES_hh_fec_in!L3)</f>
        <v>0.62355658169665817</v>
      </c>
      <c r="M3" s="66">
        <f>IF(RES_hh_tes_in!M3=0,"",RES_hh_tes_in!M3/RES_hh_fec_in!M3)</f>
        <v>0.63042285444117485</v>
      </c>
      <c r="N3" s="66">
        <f>IF(RES_hh_tes_in!N3=0,"",RES_hh_tes_in!N3/RES_hh_fec_in!N3)</f>
        <v>0.65985397073916185</v>
      </c>
      <c r="O3" s="66">
        <f>IF(RES_hh_tes_in!O3=0,"",RES_hh_tes_in!O3/RES_hh_fec_in!O3)</f>
        <v>0.68532282712047388</v>
      </c>
      <c r="P3" s="66">
        <f>IF(RES_hh_tes_in!P3=0,"",RES_hh_tes_in!P3/RES_hh_fec_in!P3)</f>
        <v>0.74048443298082944</v>
      </c>
      <c r="Q3" s="66">
        <f>IF(RES_hh_tes_in!Q3=0,"",RES_hh_tes_in!Q3/RES_hh_fec_in!Q3)</f>
        <v>0.76398267360869965</v>
      </c>
      <c r="R3" s="66">
        <f>IF(RES_hh_tes_in!R3=0,"",RES_hh_tes_in!R3/RES_hh_fec_in!R3)</f>
        <v>0.78196766875597457</v>
      </c>
      <c r="S3" s="66">
        <f>IF(RES_hh_tes_in!S3=0,"",RES_hh_tes_in!S3/RES_hh_fec_in!S3)</f>
        <v>0.7923342008358637</v>
      </c>
      <c r="T3" s="66">
        <f>IF(RES_hh_tes_in!T3=0,"",RES_hh_tes_in!T3/RES_hh_fec_in!T3)</f>
        <v>0.79879193586412711</v>
      </c>
      <c r="U3" s="66">
        <f>IF(RES_hh_tes_in!U3=0,"",RES_hh_tes_in!U3/RES_hh_fec_in!U3)</f>
        <v>0.83972373069946538</v>
      </c>
      <c r="V3" s="66">
        <f>IF(RES_hh_tes_in!V3=0,"",RES_hh_tes_in!V3/RES_hh_fec_in!V3)</f>
        <v>0.86458976429607537</v>
      </c>
      <c r="W3" s="66">
        <f>IF(RES_hh_tes_in!W3=0,"",RES_hh_tes_in!W3/RES_hh_fec_in!W3)</f>
        <v>0.90438072502699796</v>
      </c>
      <c r="X3" s="66">
        <f>IF(RES_hh_tes_in!X3=0,"",RES_hh_tes_in!X3/RES_hh_fec_in!X3)</f>
        <v>0.97730565859786089</v>
      </c>
      <c r="Y3" s="66">
        <f>IF(RES_hh_tes_in!Y3=0,"",RES_hh_tes_in!Y3/RES_hh_fec_in!Y3)</f>
        <v>0.91452468993966218</v>
      </c>
      <c r="DA3" s="87" t="s">
        <v>721</v>
      </c>
    </row>
    <row r="4" spans="1:105" ht="12.95" customHeight="1" x14ac:dyDescent="0.25">
      <c r="A4" s="68" t="s">
        <v>57</v>
      </c>
      <c r="B4" s="70"/>
      <c r="C4" s="70">
        <f>IF(RES_hh_tes_in!C4=0,"",RES_hh_tes_in!C4/RES_hh_fec_in!C4)</f>
        <v>0.56139724179367079</v>
      </c>
      <c r="D4" s="70">
        <f>IF(RES_hh_tes_in!D4=0,"",RES_hh_tes_in!D4/RES_hh_fec_in!D4)</f>
        <v>0.56357702432934265</v>
      </c>
      <c r="E4" s="70">
        <f>IF(RES_hh_tes_in!E4=0,"",RES_hh_tes_in!E4/RES_hh_fec_in!E4)</f>
        <v>0.54583908917459012</v>
      </c>
      <c r="F4" s="70">
        <f>IF(RES_hh_tes_in!F4=0,"",RES_hh_tes_in!F4/RES_hh_fec_in!F4)</f>
        <v>0.55398352837232145</v>
      </c>
      <c r="G4" s="70">
        <f>IF(RES_hh_tes_in!G4=0,"",RES_hh_tes_in!G4/RES_hh_fec_in!G4)</f>
        <v>0.56309515620007577</v>
      </c>
      <c r="H4" s="70">
        <f>IF(RES_hh_tes_in!H4=0,"",RES_hh_tes_in!H4/RES_hh_fec_in!H4)</f>
        <v>0.57641429323705118</v>
      </c>
      <c r="I4" s="70">
        <f>IF(RES_hh_tes_in!I4=0,"",RES_hh_tes_in!I4/RES_hh_fec_in!I4)</f>
        <v>0.59696875679667916</v>
      </c>
      <c r="J4" s="70">
        <f>IF(RES_hh_tes_in!J4=0,"",RES_hh_tes_in!J4/RES_hh_fec_in!J4)</f>
        <v>0.59150619792423909</v>
      </c>
      <c r="K4" s="70">
        <f>IF(RES_hh_tes_in!K4=0,"",RES_hh_tes_in!K4/RES_hh_fec_in!K4)</f>
        <v>0.60949957485716932</v>
      </c>
      <c r="L4" s="70">
        <f>IF(RES_hh_tes_in!L4=0,"",RES_hh_tes_in!L4/RES_hh_fec_in!L4)</f>
        <v>0.61261015282887055</v>
      </c>
      <c r="M4" s="70">
        <f>IF(RES_hh_tes_in!M4=0,"",RES_hh_tes_in!M4/RES_hh_fec_in!M4)</f>
        <v>0.62024172000511468</v>
      </c>
      <c r="N4" s="70">
        <f>IF(RES_hh_tes_in!N4=0,"",RES_hh_tes_in!N4/RES_hh_fec_in!N4)</f>
        <v>0.6497686346573448</v>
      </c>
      <c r="O4" s="70">
        <f>IF(RES_hh_tes_in!O4=0,"",RES_hh_tes_in!O4/RES_hh_fec_in!O4)</f>
        <v>0.67453112635059587</v>
      </c>
      <c r="P4" s="70">
        <f>IF(RES_hh_tes_in!P4=0,"",RES_hh_tes_in!P4/RES_hh_fec_in!P4)</f>
        <v>0.73577765304548948</v>
      </c>
      <c r="Q4" s="70">
        <f>IF(RES_hh_tes_in!Q4=0,"",RES_hh_tes_in!Q4/RES_hh_fec_in!Q4)</f>
        <v>0.76110374277358483</v>
      </c>
      <c r="R4" s="70">
        <f>IF(RES_hh_tes_in!R4=0,"",RES_hh_tes_in!R4/RES_hh_fec_in!R4)</f>
        <v>0.78012340399991231</v>
      </c>
      <c r="S4" s="70">
        <f>IF(RES_hh_tes_in!S4=0,"",RES_hh_tes_in!S4/RES_hh_fec_in!S4)</f>
        <v>0.78985889574737156</v>
      </c>
      <c r="T4" s="70">
        <f>IF(RES_hh_tes_in!T4=0,"",RES_hh_tes_in!T4/RES_hh_fec_in!T4)</f>
        <v>0.79875006528051784</v>
      </c>
      <c r="U4" s="70">
        <f>IF(RES_hh_tes_in!U4=0,"",RES_hh_tes_in!U4/RES_hh_fec_in!U4)</f>
        <v>0.83490713210505874</v>
      </c>
      <c r="V4" s="70">
        <f>IF(RES_hh_tes_in!V4=0,"",RES_hh_tes_in!V4/RES_hh_fec_in!V4)</f>
        <v>0.85043051776759448</v>
      </c>
      <c r="W4" s="70">
        <f>IF(RES_hh_tes_in!W4=0,"",RES_hh_tes_in!W4/RES_hh_fec_in!W4)</f>
        <v>0.90704320679876727</v>
      </c>
      <c r="X4" s="70">
        <f>IF(RES_hh_tes_in!X4=0,"",RES_hh_tes_in!X4/RES_hh_fec_in!X4)</f>
        <v>0.98802369751232144</v>
      </c>
      <c r="Y4" s="70">
        <f>IF(RES_hh_tes_in!Y4=0,"",RES_hh_tes_in!Y4/RES_hh_fec_in!Y4)</f>
        <v>0.91114735889425924</v>
      </c>
      <c r="DA4" s="88" t="s">
        <v>722</v>
      </c>
    </row>
    <row r="5" spans="1:105" ht="12" customHeight="1" x14ac:dyDescent="0.25">
      <c r="A5" s="28" t="s">
        <v>51</v>
      </c>
      <c r="B5" s="78"/>
      <c r="C5" s="78">
        <f>IF(RES_hh_tes_in!C5=0,"",RES_hh_tes_in!C5/RES_hh_fec_in!C5)</f>
        <v>0.64790237323264799</v>
      </c>
      <c r="D5" s="78" t="str">
        <f>IF(RES_hh_tes_in!D5=0,"",RES_hh_tes_in!D5/RES_hh_fec_in!D5)</f>
        <v/>
      </c>
      <c r="E5" s="78" t="str">
        <f>IF(RES_hh_tes_in!E5=0,"",RES_hh_tes_in!E5/RES_hh_fec_in!E5)</f>
        <v/>
      </c>
      <c r="F5" s="78" t="str">
        <f>IF(RES_hh_tes_in!F5=0,"",RES_hh_tes_in!F5/RES_hh_fec_in!F5)</f>
        <v/>
      </c>
      <c r="G5" s="78" t="str">
        <f>IF(RES_hh_tes_in!G5=0,"",RES_hh_tes_in!G5/RES_hh_fec_in!G5)</f>
        <v/>
      </c>
      <c r="H5" s="78">
        <f>IF(RES_hh_tes_in!H5=0,"",RES_hh_tes_in!H5/RES_hh_fec_in!H5)</f>
        <v>0.67335882375504263</v>
      </c>
      <c r="I5" s="78">
        <f>IF(RES_hh_tes_in!I5=0,"",RES_hh_tes_in!I5/RES_hh_fec_in!I5)</f>
        <v>0.67898256807009183</v>
      </c>
      <c r="J5" s="78">
        <f>IF(RES_hh_tes_in!J5=0,"",RES_hh_tes_in!J5/RES_hh_fec_in!J5)</f>
        <v>0.68477878674611292</v>
      </c>
      <c r="K5" s="78">
        <f>IF(RES_hh_tes_in!K5=0,"",RES_hh_tes_in!K5/RES_hh_fec_in!K5)</f>
        <v>0.69073390124431489</v>
      </c>
      <c r="L5" s="78">
        <f>IF(RES_hh_tes_in!L5=0,"",RES_hh_tes_in!L5/RES_hh_fec_in!L5)</f>
        <v>0.69681429857460642</v>
      </c>
      <c r="M5" s="78">
        <f>IF(RES_hh_tes_in!M5=0,"",RES_hh_tes_in!M5/RES_hh_fec_in!M5)</f>
        <v>0.70288111056443248</v>
      </c>
      <c r="N5" s="78">
        <f>IF(RES_hh_tes_in!N5=0,"",RES_hh_tes_in!N5/RES_hh_fec_in!N5)</f>
        <v>0.70854820724847911</v>
      </c>
      <c r="O5" s="78">
        <f>IF(RES_hh_tes_in!O5=0,"",RES_hh_tes_in!O5/RES_hh_fec_in!O5)</f>
        <v>0.71361129270429224</v>
      </c>
      <c r="P5" s="78">
        <f>IF(RES_hh_tes_in!P5=0,"",RES_hh_tes_in!P5/RES_hh_fec_in!P5)</f>
        <v>0.71865267706383551</v>
      </c>
      <c r="Q5" s="78" t="str">
        <f>IF(RES_hh_tes_in!Q5=0,"",RES_hh_tes_in!Q5/RES_hh_fec_in!Q5)</f>
        <v/>
      </c>
      <c r="R5" s="78" t="str">
        <f>IF(RES_hh_tes_in!R5=0,"",RES_hh_tes_in!R5/RES_hh_fec_in!R5)</f>
        <v/>
      </c>
      <c r="S5" s="78" t="str">
        <f>IF(RES_hh_tes_in!S5=0,"",RES_hh_tes_in!S5/RES_hh_fec_in!S5)</f>
        <v/>
      </c>
      <c r="T5" s="78" t="str">
        <f>IF(RES_hh_tes_in!T5=0,"",RES_hh_tes_in!T5/RES_hh_fec_in!T5)</f>
        <v/>
      </c>
      <c r="U5" s="78" t="str">
        <f>IF(RES_hh_tes_in!U5=0,"",RES_hh_tes_in!U5/RES_hh_fec_in!U5)</f>
        <v/>
      </c>
      <c r="V5" s="78" t="str">
        <f>IF(RES_hh_tes_in!V5=0,"",RES_hh_tes_in!V5/RES_hh_fec_in!V5)</f>
        <v/>
      </c>
      <c r="W5" s="78" t="str">
        <f>IF(RES_hh_tes_in!W5=0,"",RES_hh_tes_in!W5/RES_hh_fec_in!W5)</f>
        <v/>
      </c>
      <c r="X5" s="78">
        <f>IF(RES_hh_tes_in!X5=0,"",RES_hh_tes_in!X5/RES_hh_fec_in!X5)</f>
        <v>0.83961443758278553</v>
      </c>
      <c r="Y5" s="78">
        <f>IF(RES_hh_tes_in!Y5=0,"",RES_hh_tes_in!Y5/RES_hh_fec_in!Y5)</f>
        <v>0.84484071388826809</v>
      </c>
      <c r="DA5" s="89" t="s">
        <v>723</v>
      </c>
    </row>
    <row r="6" spans="1:105" ht="12" customHeight="1" x14ac:dyDescent="0.25">
      <c r="A6" s="28" t="s">
        <v>74</v>
      </c>
      <c r="B6" s="78"/>
      <c r="C6" s="78">
        <f>IF(RES_hh_tes_in!C6=0,"",RES_hh_tes_in!C6/RES_hh_fec_in!C6)</f>
        <v>0.5290885417743717</v>
      </c>
      <c r="D6" s="78">
        <f>IF(RES_hh_tes_in!D6=0,"",RES_hh_tes_in!D6/RES_hh_fec_in!D6)</f>
        <v>0.53392333937417702</v>
      </c>
      <c r="E6" s="78">
        <f>IF(RES_hh_tes_in!E6=0,"",RES_hh_tes_in!E6/RES_hh_fec_in!E6)</f>
        <v>0.53901551915731993</v>
      </c>
      <c r="F6" s="78">
        <f>IF(RES_hh_tes_in!F6=0,"",RES_hh_tes_in!F6/RES_hh_fec_in!F6)</f>
        <v>0.54407987776134548</v>
      </c>
      <c r="G6" s="78">
        <f>IF(RES_hh_tes_in!G6=0,"",RES_hh_tes_in!G6/RES_hh_fec_in!G6)</f>
        <v>0.54937073651517676</v>
      </c>
      <c r="H6" s="78">
        <f>IF(RES_hh_tes_in!H6=0,"",RES_hh_tes_in!H6/RES_hh_fec_in!H6)</f>
        <v>0.55485360829914299</v>
      </c>
      <c r="I6" s="78">
        <f>IF(RES_hh_tes_in!I6=0,"",RES_hh_tes_in!I6/RES_hh_fec_in!I6)</f>
        <v>0.56058768360781042</v>
      </c>
      <c r="J6" s="78">
        <f>IF(RES_hh_tes_in!J6=0,"",RES_hh_tes_in!J6/RES_hh_fec_in!J6)</f>
        <v>0.56682323863872208</v>
      </c>
      <c r="K6" s="78">
        <f>IF(RES_hh_tes_in!K6=0,"",RES_hh_tes_in!K6/RES_hh_fec_in!K6)</f>
        <v>0.57376833838892594</v>
      </c>
      <c r="L6" s="78">
        <f>IF(RES_hh_tes_in!L6=0,"",RES_hh_tes_in!L6/RES_hh_fec_in!L6)</f>
        <v>0.58147013872701425</v>
      </c>
      <c r="M6" s="78">
        <f>IF(RES_hh_tes_in!M6=0,"",RES_hh_tes_in!M6/RES_hh_fec_in!M6)</f>
        <v>0.59540564192858558</v>
      </c>
      <c r="N6" s="78">
        <f>IF(RES_hh_tes_in!N6=0,"",RES_hh_tes_in!N6/RES_hh_fec_in!N6)</f>
        <v>0.61721397638634357</v>
      </c>
      <c r="O6" s="78">
        <f>IF(RES_hh_tes_in!O6=0,"",RES_hh_tes_in!O6/RES_hh_fec_in!O6)</f>
        <v>0.64772943628992763</v>
      </c>
      <c r="P6" s="78">
        <f>IF(RES_hh_tes_in!P6=0,"",RES_hh_tes_in!P6/RES_hh_fec_in!P6)</f>
        <v>0.68289710429110939</v>
      </c>
      <c r="Q6" s="78">
        <f>IF(RES_hh_tes_in!Q6=0,"",RES_hh_tes_in!Q6/RES_hh_fec_in!Q6)</f>
        <v>0.71097890413976761</v>
      </c>
      <c r="R6" s="78">
        <f>IF(RES_hh_tes_in!R6=0,"",RES_hh_tes_in!R6/RES_hh_fec_in!R6)</f>
        <v>0.72160346616894322</v>
      </c>
      <c r="S6" s="78">
        <f>IF(RES_hh_tes_in!S6=0,"",RES_hh_tes_in!S6/RES_hh_fec_in!S6)</f>
        <v>0.72648669132419108</v>
      </c>
      <c r="T6" s="78">
        <f>IF(RES_hh_tes_in!T6=0,"",RES_hh_tes_in!T6/RES_hh_fec_in!T6)</f>
        <v>0.72803518712795479</v>
      </c>
      <c r="U6" s="78">
        <f>IF(RES_hh_tes_in!U6=0,"",RES_hh_tes_in!U6/RES_hh_fec_in!U6)</f>
        <v>0.72855537753382182</v>
      </c>
      <c r="V6" s="78">
        <f>IF(RES_hh_tes_in!V6=0,"",RES_hh_tes_in!V6/RES_hh_fec_in!V6)</f>
        <v>0.73028157209004296</v>
      </c>
      <c r="W6" s="78">
        <f>IF(RES_hh_tes_in!W6=0,"",RES_hh_tes_in!W6/RES_hh_fec_in!W6)</f>
        <v>0.73293939999220048</v>
      </c>
      <c r="X6" s="78">
        <f>IF(RES_hh_tes_in!X6=0,"",RES_hh_tes_in!X6/RES_hh_fec_in!X6)</f>
        <v>0.7350672351732791</v>
      </c>
      <c r="Y6" s="78">
        <f>IF(RES_hh_tes_in!Y6=0,"",RES_hh_tes_in!Y6/RES_hh_fec_in!Y6)</f>
        <v>0.73690406088625393</v>
      </c>
      <c r="DA6" s="89" t="s">
        <v>724</v>
      </c>
    </row>
    <row r="7" spans="1:105" ht="12" customHeight="1" x14ac:dyDescent="0.25">
      <c r="A7" s="28" t="s">
        <v>200</v>
      </c>
      <c r="B7" s="78"/>
      <c r="C7" s="78">
        <f>IF(RES_hh_tes_in!C7=0,"",RES_hh_tes_in!C7/RES_hh_fec_in!C7)</f>
        <v>0.50329792151585606</v>
      </c>
      <c r="D7" s="78">
        <f>IF(RES_hh_tes_in!D7=0,"",RES_hh_tes_in!D7/RES_hh_fec_in!D7)</f>
        <v>0.5082815427206292</v>
      </c>
      <c r="E7" s="78">
        <f>IF(RES_hh_tes_in!E7=0,"",RES_hh_tes_in!E7/RES_hh_fec_in!E7)</f>
        <v>0.5135304687866985</v>
      </c>
      <c r="F7" s="78">
        <f>IF(RES_hh_tes_in!F7=0,"",RES_hh_tes_in!F7/RES_hh_fec_in!F7)</f>
        <v>0.51875071728864486</v>
      </c>
      <c r="G7" s="78">
        <f>IF(RES_hh_tes_in!G7=0,"",RES_hh_tes_in!G7/RES_hh_fec_in!G7)</f>
        <v>0.5242044380148474</v>
      </c>
      <c r="H7" s="78">
        <f>IF(RES_hh_tes_in!H7=0,"",RES_hh_tes_in!H7/RES_hh_fec_in!H7)</f>
        <v>0.52985608227121217</v>
      </c>
      <c r="I7" s="78">
        <f>IF(RES_hh_tes_in!I7=0,"",RES_hh_tes_in!I7/RES_hh_fec_in!I7)</f>
        <v>0.5357666625402171</v>
      </c>
      <c r="J7" s="78">
        <f>IF(RES_hh_tes_in!J7=0,"",RES_hh_tes_in!J7/RES_hh_fec_in!J7)</f>
        <v>0.54219415896257639</v>
      </c>
      <c r="K7" s="78">
        <f>IF(RES_hh_tes_in!K7=0,"",RES_hh_tes_in!K7/RES_hh_fec_in!K7)</f>
        <v>0.54935304114324413</v>
      </c>
      <c r="L7" s="78">
        <f>IF(RES_hh_tes_in!L7=0,"",RES_hh_tes_in!L7/RES_hh_fec_in!L7)</f>
        <v>0.55729191649169119</v>
      </c>
      <c r="M7" s="78">
        <f>IF(RES_hh_tes_in!M7=0,"",RES_hh_tes_in!M7/RES_hh_fec_in!M7)</f>
        <v>0.57165637908208633</v>
      </c>
      <c r="N7" s="78">
        <f>IF(RES_hh_tes_in!N7=0,"",RES_hh_tes_in!N7/RES_hh_fec_in!N7)</f>
        <v>0.59413601257260584</v>
      </c>
      <c r="O7" s="78">
        <f>IF(RES_hh_tes_in!O7=0,"",RES_hh_tes_in!O7/RES_hh_fec_in!O7)</f>
        <v>0.62559079220082214</v>
      </c>
      <c r="P7" s="78">
        <f>IF(RES_hh_tes_in!P7=0,"",RES_hh_tes_in!P7/RES_hh_fec_in!P7)</f>
        <v>0.66184098310440187</v>
      </c>
      <c r="Q7" s="78">
        <f>IF(RES_hh_tes_in!Q7=0,"",RES_hh_tes_in!Q7/RES_hh_fec_in!Q7)</f>
        <v>0.69078719032507307</v>
      </c>
      <c r="R7" s="78">
        <f>IF(RES_hh_tes_in!R7=0,"",RES_hh_tes_in!R7/RES_hh_fec_in!R7)</f>
        <v>0.70181501066367902</v>
      </c>
      <c r="S7" s="78">
        <f>IF(RES_hh_tes_in!S7=0,"",RES_hh_tes_in!S7/RES_hh_fec_in!S7)</f>
        <v>0.70700571476606455</v>
      </c>
      <c r="T7" s="78">
        <f>IF(RES_hh_tes_in!T7=0,"",RES_hh_tes_in!T7/RES_hh_fec_in!T7)</f>
        <v>0.70872875700441285</v>
      </c>
      <c r="U7" s="78">
        <f>IF(RES_hh_tes_in!U7=0,"",RES_hh_tes_in!U7/RES_hh_fec_in!U7)</f>
        <v>0.70923376331997889</v>
      </c>
      <c r="V7" s="78">
        <f>IF(RES_hh_tes_in!V7=0,"",RES_hh_tes_in!V7/RES_hh_fec_in!V7)</f>
        <v>0.71068402846976819</v>
      </c>
      <c r="W7" s="78">
        <f>IF(RES_hh_tes_in!W7=0,"",RES_hh_tes_in!W7/RES_hh_fec_in!W7)</f>
        <v>0.71269078289816123</v>
      </c>
      <c r="X7" s="78">
        <f>IF(RES_hh_tes_in!X7=0,"",RES_hh_tes_in!X7/RES_hh_fec_in!X7)</f>
        <v>0.71383757940001547</v>
      </c>
      <c r="Y7" s="78">
        <f>IF(RES_hh_tes_in!Y7=0,"",RES_hh_tes_in!Y7/RES_hh_fec_in!Y7)</f>
        <v>0.71457251907143104</v>
      </c>
      <c r="DA7" s="89" t="s">
        <v>725</v>
      </c>
    </row>
    <row r="8" spans="1:105" ht="12" customHeight="1" x14ac:dyDescent="0.25">
      <c r="A8" s="28" t="s">
        <v>189</v>
      </c>
      <c r="B8" s="78"/>
      <c r="C8" s="78">
        <f>IF(RES_hh_tes_in!C8=0,"",RES_hh_tes_in!C8/RES_hh_fec_in!C8)</f>
        <v>0.54889921594696911</v>
      </c>
      <c r="D8" s="78">
        <f>IF(RES_hh_tes_in!D8=0,"",RES_hh_tes_in!D8/RES_hh_fec_in!D8)</f>
        <v>0.55378870476990172</v>
      </c>
      <c r="E8" s="78">
        <f>IF(RES_hh_tes_in!E8=0,"",RES_hh_tes_in!E8/RES_hh_fec_in!E8)</f>
        <v>0.55898654022613314</v>
      </c>
      <c r="F8" s="78">
        <f>IF(RES_hh_tes_in!F8=0,"",RES_hh_tes_in!F8/RES_hh_fec_in!F8)</f>
        <v>0.56416546663127132</v>
      </c>
      <c r="G8" s="78">
        <f>IF(RES_hh_tes_in!G8=0,"",RES_hh_tes_in!G8/RES_hh_fec_in!G8)</f>
        <v>0.5696205594561119</v>
      </c>
      <c r="H8" s="78">
        <f>IF(RES_hh_tes_in!H8=0,"",RES_hh_tes_in!H8/RES_hh_fec_in!H8)</f>
        <v>0.57531411854728165</v>
      </c>
      <c r="I8" s="78">
        <f>IF(RES_hh_tes_in!I8=0,"",RES_hh_tes_in!I8/RES_hh_fec_in!I8)</f>
        <v>0.58131718636820839</v>
      </c>
      <c r="J8" s="78">
        <f>IF(RES_hh_tes_in!J8=0,"",RES_hh_tes_in!J8/RES_hh_fec_in!J8)</f>
        <v>0.58792448150122767</v>
      </c>
      <c r="K8" s="78">
        <f>IF(RES_hh_tes_in!K8=0,"",RES_hh_tes_in!K8/RES_hh_fec_in!K8)</f>
        <v>0.59538419347484672</v>
      </c>
      <c r="L8" s="78">
        <f>IF(RES_hh_tes_in!L8=0,"",RES_hh_tes_in!L8/RES_hh_fec_in!L8)</f>
        <v>0.60375834947014306</v>
      </c>
      <c r="M8" s="78">
        <f>IF(RES_hh_tes_in!M8=0,"",RES_hh_tes_in!M8/RES_hh_fec_in!M8)</f>
        <v>0.61925340166710541</v>
      </c>
      <c r="N8" s="78">
        <f>IF(RES_hh_tes_in!N8=0,"",RES_hh_tes_in!N8/RES_hh_fec_in!N8)</f>
        <v>0.6438007987387272</v>
      </c>
      <c r="O8" s="78">
        <f>IF(RES_hh_tes_in!O8=0,"",RES_hh_tes_in!O8/RES_hh_fec_in!O8)</f>
        <v>0.67868947442878302</v>
      </c>
      <c r="P8" s="78">
        <f>IF(RES_hh_tes_in!P8=0,"",RES_hh_tes_in!P8/RES_hh_fec_in!P8)</f>
        <v>0.71979028897875807</v>
      </c>
      <c r="Q8" s="78">
        <f>IF(RES_hh_tes_in!Q8=0,"",RES_hh_tes_in!Q8/RES_hh_fec_in!Q8)</f>
        <v>0.75446368402939301</v>
      </c>
      <c r="R8" s="78">
        <f>IF(RES_hh_tes_in!R8=0,"",RES_hh_tes_in!R8/RES_hh_fec_in!R8)</f>
        <v>0.7720912764261747</v>
      </c>
      <c r="S8" s="78">
        <f>IF(RES_hh_tes_in!S8=0,"",RES_hh_tes_in!S8/RES_hh_fec_in!S8)</f>
        <v>0.78559782840018189</v>
      </c>
      <c r="T8" s="78">
        <f>IF(RES_hh_tes_in!T8=0,"",RES_hh_tes_in!T8/RES_hh_fec_in!T8)</f>
        <v>0.79659201602383944</v>
      </c>
      <c r="U8" s="78">
        <f>IF(RES_hh_tes_in!U8=0,"",RES_hh_tes_in!U8/RES_hh_fec_in!U8)</f>
        <v>0.80618669055569969</v>
      </c>
      <c r="V8" s="78">
        <f>IF(RES_hh_tes_in!V8=0,"",RES_hh_tes_in!V8/RES_hh_fec_in!V8)</f>
        <v>0.81493454099243379</v>
      </c>
      <c r="W8" s="78">
        <f>IF(RES_hh_tes_in!W8=0,"",RES_hh_tes_in!W8/RES_hh_fec_in!W8)</f>
        <v>0.82153230333482052</v>
      </c>
      <c r="X8" s="78">
        <f>IF(RES_hh_tes_in!X8=0,"",RES_hh_tes_in!X8/RES_hh_fec_in!X8)</f>
        <v>0.82562144116513414</v>
      </c>
      <c r="Y8" s="78">
        <f>IF(RES_hh_tes_in!Y8=0,"",RES_hh_tes_in!Y8/RES_hh_fec_in!Y8)</f>
        <v>0.82850884620423604</v>
      </c>
      <c r="DA8" s="89" t="s">
        <v>726</v>
      </c>
    </row>
    <row r="9" spans="1:105" ht="12" customHeight="1" x14ac:dyDescent="0.25">
      <c r="A9" s="28" t="s">
        <v>202</v>
      </c>
      <c r="B9" s="78"/>
      <c r="C9" s="78">
        <f>IF(RES_hh_tes_in!C9=0,"",RES_hh_tes_in!C9/RES_hh_fec_in!C9)</f>
        <v>0.57173443121437484</v>
      </c>
      <c r="D9" s="78">
        <f>IF(RES_hh_tes_in!D9=0,"",RES_hh_tes_in!D9/RES_hh_fec_in!D9)</f>
        <v>0.58333181277311019</v>
      </c>
      <c r="E9" s="78">
        <f>IF(RES_hh_tes_in!E9=0,"",RES_hh_tes_in!E9/RES_hh_fec_in!E9)</f>
        <v>0.59503960004139456</v>
      </c>
      <c r="F9" s="78">
        <f>IF(RES_hh_tes_in!F9=0,"",RES_hh_tes_in!F9/RES_hh_fec_in!F9)</f>
        <v>0.60684634221922218</v>
      </c>
      <c r="G9" s="78">
        <f>IF(RES_hh_tes_in!G9=0,"",RES_hh_tes_in!G9/RES_hh_fec_in!G9)</f>
        <v>0.618740390160057</v>
      </c>
      <c r="H9" s="78">
        <f>IF(RES_hh_tes_in!H9=0,"",RES_hh_tes_in!H9/RES_hh_fec_in!H9)</f>
        <v>0.6307080252628694</v>
      </c>
      <c r="I9" s="78">
        <f>IF(RES_hh_tes_in!I9=0,"",RES_hh_tes_in!I9/RES_hh_fec_in!I9)</f>
        <v>0.64273115116443447</v>
      </c>
      <c r="J9" s="78">
        <f>IF(RES_hh_tes_in!J9=0,"",RES_hh_tes_in!J9/RES_hh_fec_in!J9)</f>
        <v>0.65477067735639771</v>
      </c>
      <c r="K9" s="78">
        <f>IF(RES_hh_tes_in!K9=0,"",RES_hh_tes_in!K9/RES_hh_fec_in!K9)</f>
        <v>0.66677491460596428</v>
      </c>
      <c r="L9" s="78">
        <f>IF(RES_hh_tes_in!L9=0,"",RES_hh_tes_in!L9/RES_hh_fec_in!L9)</f>
        <v>0.67869798594662867</v>
      </c>
      <c r="M9" s="78">
        <f>IF(RES_hh_tes_in!M9=0,"",RES_hh_tes_in!M9/RES_hh_fec_in!M9)</f>
        <v>0.68965030770944746</v>
      </c>
      <c r="N9" s="78">
        <f>IF(RES_hh_tes_in!N9=0,"",RES_hh_tes_in!N9/RES_hh_fec_in!N9)</f>
        <v>0.69914511679519253</v>
      </c>
      <c r="O9" s="78">
        <f>IF(RES_hh_tes_in!O9=0,"",RES_hh_tes_in!O9/RES_hh_fec_in!O9)</f>
        <v>0.70690128090520721</v>
      </c>
      <c r="P9" s="78">
        <f>IF(RES_hh_tes_in!P9=0,"",RES_hh_tes_in!P9/RES_hh_fec_in!P9)</f>
        <v>0.71359071734504875</v>
      </c>
      <c r="Q9" s="78">
        <f>IF(RES_hh_tes_in!Q9=0,"",RES_hh_tes_in!Q9/RES_hh_fec_in!Q9)</f>
        <v>0.72157246570397848</v>
      </c>
      <c r="R9" s="78">
        <f>IF(RES_hh_tes_in!R9=0,"",RES_hh_tes_in!R9/RES_hh_fec_in!R9)</f>
        <v>0.73352809249112549</v>
      </c>
      <c r="S9" s="78">
        <f>IF(RES_hh_tes_in!S9=0,"",RES_hh_tes_in!S9/RES_hh_fec_in!S9)</f>
        <v>0.74698400762380823</v>
      </c>
      <c r="T9" s="78">
        <f>IF(RES_hh_tes_in!T9=0,"",RES_hh_tes_in!T9/RES_hh_fec_in!T9)</f>
        <v>0.76055672618854719</v>
      </c>
      <c r="U9" s="78">
        <f>IF(RES_hh_tes_in!U9=0,"",RES_hh_tes_in!U9/RES_hh_fec_in!U9)</f>
        <v>0.77309451088147507</v>
      </c>
      <c r="V9" s="78">
        <f>IF(RES_hh_tes_in!V9=0,"",RES_hh_tes_in!V9/RES_hh_fec_in!V9)</f>
        <v>0.78361148522274127</v>
      </c>
      <c r="W9" s="78">
        <f>IF(RES_hh_tes_in!W9=0,"",RES_hh_tes_in!W9/RES_hh_fec_in!W9)</f>
        <v>0.7920600456235769</v>
      </c>
      <c r="X9" s="78">
        <f>IF(RES_hh_tes_in!X9=0,"",RES_hh_tes_in!X9/RES_hh_fec_in!X9)</f>
        <v>0.79967680928756002</v>
      </c>
      <c r="Y9" s="78">
        <f>IF(RES_hh_tes_in!Y9=0,"",RES_hh_tes_in!Y9/RES_hh_fec_in!Y9)</f>
        <v>0.80685487402325473</v>
      </c>
      <c r="DA9" s="89" t="s">
        <v>727</v>
      </c>
    </row>
    <row r="10" spans="1:105" ht="12" customHeight="1" x14ac:dyDescent="0.25">
      <c r="A10" s="28" t="s">
        <v>197</v>
      </c>
      <c r="B10" s="78"/>
      <c r="C10" s="78" t="str">
        <f>IF(RES_hh_tes_in!C10=0,"",RES_hh_tes_in!C10/RES_hh_fec_in!C10)</f>
        <v/>
      </c>
      <c r="D10" s="78" t="str">
        <f>IF(RES_hh_tes_in!D10=0,"",RES_hh_tes_in!D10/RES_hh_fec_in!D10)</f>
        <v/>
      </c>
      <c r="E10" s="78" t="str">
        <f>IF(RES_hh_tes_in!E10=0,"",RES_hh_tes_in!E10/RES_hh_fec_in!E10)</f>
        <v/>
      </c>
      <c r="F10" s="78" t="str">
        <f>IF(RES_hh_tes_in!F10=0,"",RES_hh_tes_in!F10/RES_hh_fec_in!F10)</f>
        <v/>
      </c>
      <c r="G10" s="78" t="str">
        <f>IF(RES_hh_tes_in!G10=0,"",RES_hh_tes_in!G10/RES_hh_fec_in!G10)</f>
        <v/>
      </c>
      <c r="H10" s="78" t="str">
        <f>IF(RES_hh_tes_in!H10=0,"",RES_hh_tes_in!H10/RES_hh_fec_in!H10)</f>
        <v/>
      </c>
      <c r="I10" s="78" t="str">
        <f>IF(RES_hh_tes_in!I10=0,"",RES_hh_tes_in!I10/RES_hh_fec_in!I10)</f>
        <v/>
      </c>
      <c r="J10" s="78" t="str">
        <f>IF(RES_hh_tes_in!J10=0,"",RES_hh_tes_in!J10/RES_hh_fec_in!J10)</f>
        <v/>
      </c>
      <c r="K10" s="78" t="str">
        <f>IF(RES_hh_tes_in!K10=0,"",RES_hh_tes_in!K10/RES_hh_fec_in!K10)</f>
        <v/>
      </c>
      <c r="L10" s="78" t="str">
        <f>IF(RES_hh_tes_in!L10=0,"",RES_hh_tes_in!L10/RES_hh_fec_in!L10)</f>
        <v/>
      </c>
      <c r="M10" s="78" t="str">
        <f>IF(RES_hh_tes_in!M10=0,"",RES_hh_tes_in!M10/RES_hh_fec_in!M10)</f>
        <v/>
      </c>
      <c r="N10" s="78" t="str">
        <f>IF(RES_hh_tes_in!N10=0,"",RES_hh_tes_in!N10/RES_hh_fec_in!N10)</f>
        <v/>
      </c>
      <c r="O10" s="78" t="str">
        <f>IF(RES_hh_tes_in!O10=0,"",RES_hh_tes_in!O10/RES_hh_fec_in!O10)</f>
        <v/>
      </c>
      <c r="P10" s="78" t="str">
        <f>IF(RES_hh_tes_in!P10=0,"",RES_hh_tes_in!P10/RES_hh_fec_in!P10)</f>
        <v/>
      </c>
      <c r="Q10" s="78" t="str">
        <f>IF(RES_hh_tes_in!Q10=0,"",RES_hh_tes_in!Q10/RES_hh_fec_in!Q10)</f>
        <v/>
      </c>
      <c r="R10" s="78" t="str">
        <f>IF(RES_hh_tes_in!R10=0,"",RES_hh_tes_in!R10/RES_hh_fec_in!R10)</f>
        <v/>
      </c>
      <c r="S10" s="78" t="str">
        <f>IF(RES_hh_tes_in!S10=0,"",RES_hh_tes_in!S10/RES_hh_fec_in!S10)</f>
        <v/>
      </c>
      <c r="T10" s="78" t="str">
        <f>IF(RES_hh_tes_in!T10=0,"",RES_hh_tes_in!T10/RES_hh_fec_in!T10)</f>
        <v/>
      </c>
      <c r="U10" s="78" t="str">
        <f>IF(RES_hh_tes_in!U10=0,"",RES_hh_tes_in!U10/RES_hh_fec_in!U10)</f>
        <v/>
      </c>
      <c r="V10" s="78" t="str">
        <f>IF(RES_hh_tes_in!V10=0,"",RES_hh_tes_in!V10/RES_hh_fec_in!V10)</f>
        <v/>
      </c>
      <c r="W10" s="78" t="str">
        <f>IF(RES_hh_tes_in!W10=0,"",RES_hh_tes_in!W10/RES_hh_fec_in!W10)</f>
        <v/>
      </c>
      <c r="X10" s="78" t="str">
        <f>IF(RES_hh_tes_in!X10=0,"",RES_hh_tes_in!X10/RES_hh_fec_in!X10)</f>
        <v/>
      </c>
      <c r="Y10" s="78" t="str">
        <f>IF(RES_hh_tes_in!Y10=0,"",RES_hh_tes_in!Y10/RES_hh_fec_in!Y10)</f>
        <v/>
      </c>
      <c r="DA10" s="89" t="s">
        <v>728</v>
      </c>
    </row>
    <row r="11" spans="1:105" ht="12" customHeight="1" x14ac:dyDescent="0.25">
      <c r="A11" s="28" t="s">
        <v>198</v>
      </c>
      <c r="B11" s="78"/>
      <c r="C11" s="78">
        <f>IF(RES_hh_tes_in!C11=0,"",RES_hh_tes_in!C11/RES_hh_fec_in!C11)</f>
        <v>0.79385978295829296</v>
      </c>
      <c r="D11" s="78">
        <f>IF(RES_hh_tes_in!D11=0,"",RES_hh_tes_in!D11/RES_hh_fec_in!D11)</f>
        <v>0.79542176696492362</v>
      </c>
      <c r="E11" s="78">
        <f>IF(RES_hh_tes_in!E11=0,"",RES_hh_tes_in!E11/RES_hh_fec_in!E11)</f>
        <v>0.79702592046465048</v>
      </c>
      <c r="F11" s="78">
        <f>IF(RES_hh_tes_in!F11=0,"",RES_hh_tes_in!F11/RES_hh_fec_in!F11)</f>
        <v>0.79863582434979974</v>
      </c>
      <c r="G11" s="78">
        <f>IF(RES_hh_tes_in!G11=0,"",RES_hh_tes_in!G11/RES_hh_fec_in!G11)</f>
        <v>0.80028456385772184</v>
      </c>
      <c r="H11" s="78">
        <f>IF(RES_hh_tes_in!H11=0,"",RES_hh_tes_in!H11/RES_hh_fec_in!H11)</f>
        <v>0.80196808977656375</v>
      </c>
      <c r="I11" s="78">
        <f>IF(RES_hh_tes_in!I11=0,"",RES_hh_tes_in!I11/RES_hh_fec_in!I11)</f>
        <v>0.80369455430977554</v>
      </c>
      <c r="J11" s="78">
        <f>IF(RES_hh_tes_in!J11=0,"",RES_hh_tes_in!J11/RES_hh_fec_in!J11)</f>
        <v>0.80549735415742263</v>
      </c>
      <c r="K11" s="78">
        <f>IF(RES_hh_tes_in!K11=0,"",RES_hh_tes_in!K11/RES_hh_fec_in!K11)</f>
        <v>0.80740488529893739</v>
      </c>
      <c r="L11" s="78">
        <f>IF(RES_hh_tes_in!L11=0,"",RES_hh_tes_in!L11/RES_hh_fec_in!L11)</f>
        <v>0.80942474482299387</v>
      </c>
      <c r="M11" s="78">
        <f>IF(RES_hh_tes_in!M11=0,"",RES_hh_tes_in!M11/RES_hh_fec_in!M11)</f>
        <v>0.81222149249530451</v>
      </c>
      <c r="N11" s="78">
        <f>IF(RES_hh_tes_in!N11=0,"",RES_hh_tes_in!N11/RES_hh_fec_in!N11)</f>
        <v>0.81600524544182529</v>
      </c>
      <c r="O11" s="78">
        <f>IF(RES_hh_tes_in!O11=0,"",RES_hh_tes_in!O11/RES_hh_fec_in!O11)</f>
        <v>0.82096019685570298</v>
      </c>
      <c r="P11" s="78">
        <f>IF(RES_hh_tes_in!P11=0,"",RES_hh_tes_in!P11/RES_hh_fec_in!P11)</f>
        <v>0.82673590568245336</v>
      </c>
      <c r="Q11" s="78">
        <f>IF(RES_hh_tes_in!Q11=0,"",RES_hh_tes_in!Q11/RES_hh_fec_in!Q11)</f>
        <v>0.83218515444201668</v>
      </c>
      <c r="R11" s="78">
        <f>IF(RES_hh_tes_in!R11=0,"",RES_hh_tes_in!R11/RES_hh_fec_in!R11)</f>
        <v>0.83636073189306592</v>
      </c>
      <c r="S11" s="78">
        <f>IF(RES_hh_tes_in!S11=0,"",RES_hh_tes_in!S11/RES_hh_fec_in!S11)</f>
        <v>0.84042287072873323</v>
      </c>
      <c r="T11" s="78">
        <f>IF(RES_hh_tes_in!T11=0,"",RES_hh_tes_in!T11/RES_hh_fec_in!T11)</f>
        <v>0.84434442947906474</v>
      </c>
      <c r="U11" s="78">
        <f>IF(RES_hh_tes_in!U11=0,"",RES_hh_tes_in!U11/RES_hh_fec_in!U11)</f>
        <v>0.84809826667411892</v>
      </c>
      <c r="V11" s="78">
        <f>IF(RES_hh_tes_in!V11=0,"",RES_hh_tes_in!V11/RES_hh_fec_in!V11)</f>
        <v>0.85165724084394923</v>
      </c>
      <c r="W11" s="78">
        <f>IF(RES_hh_tes_in!W11=0,"",RES_hh_tes_in!W11/RES_hh_fec_in!W11)</f>
        <v>0.85493574202941425</v>
      </c>
      <c r="X11" s="78">
        <f>IF(RES_hh_tes_in!X11=0,"",RES_hh_tes_in!X11/RES_hh_fec_in!X11)</f>
        <v>0.85948635480258362</v>
      </c>
      <c r="Y11" s="78">
        <f>IF(RES_hh_tes_in!Y11=0,"",RES_hh_tes_in!Y11/RES_hh_fec_in!Y11)</f>
        <v>0.86385924557341831</v>
      </c>
      <c r="DA11" s="89" t="s">
        <v>729</v>
      </c>
    </row>
    <row r="12" spans="1:105" ht="12" customHeight="1" x14ac:dyDescent="0.25">
      <c r="A12" s="28" t="s">
        <v>95</v>
      </c>
      <c r="B12" s="78"/>
      <c r="C12" s="78">
        <f>IF(RES_hh_tes_in!C12=0,"",RES_hh_tes_in!C12/RES_hh_fec_in!C12)</f>
        <v>1.6396828657664322</v>
      </c>
      <c r="D12" s="78">
        <f>IF(RES_hh_tes_in!D12=0,"",RES_hh_tes_in!D12/RES_hh_fec_in!D12)</f>
        <v>1.7342714860178385</v>
      </c>
      <c r="E12" s="78">
        <f>IF(RES_hh_tes_in!E12=0,"",RES_hh_tes_in!E12/RES_hh_fec_in!E12)</f>
        <v>1.8304526303337165</v>
      </c>
      <c r="F12" s="78">
        <f>IF(RES_hh_tes_in!F12=0,"",RES_hh_tes_in!F12/RES_hh_fec_in!F12)</f>
        <v>1.9272990412054569</v>
      </c>
      <c r="G12" s="78">
        <f>IF(RES_hh_tes_in!G12=0,"",RES_hh_tes_in!G12/RES_hh_fec_in!G12)</f>
        <v>2.0256555689298734</v>
      </c>
      <c r="H12" s="78">
        <f>IF(RES_hh_tes_in!H12=0,"",RES_hh_tes_in!H12/RES_hh_fec_in!H12)</f>
        <v>2.1254205791827401</v>
      </c>
      <c r="I12" s="78">
        <f>IF(RES_hh_tes_in!I12=0,"",RES_hh_tes_in!I12/RES_hh_fec_in!I12)</f>
        <v>2.2268040909334053</v>
      </c>
      <c r="J12" s="78">
        <f>IF(RES_hh_tes_in!J12=0,"",RES_hh_tes_in!J12/RES_hh_fec_in!J12)</f>
        <v>2.3306623825911439</v>
      </c>
      <c r="K12" s="78">
        <f>IF(RES_hh_tes_in!K12=0,"",RES_hh_tes_in!K12/RES_hh_fec_in!K12)</f>
        <v>2.4377261640750403</v>
      </c>
      <c r="L12" s="78">
        <f>IF(RES_hh_tes_in!L12=0,"",RES_hh_tes_in!L12/RES_hh_fec_in!L12)</f>
        <v>2.5481957513210785</v>
      </c>
      <c r="M12" s="78">
        <f>IF(RES_hh_tes_in!M12=0,"",RES_hh_tes_in!M12/RES_hh_fec_in!M12)</f>
        <v>2.6832771921709266</v>
      </c>
      <c r="N12" s="78">
        <f>IF(RES_hh_tes_in!N12=0,"",RES_hh_tes_in!N12/RES_hh_fec_in!N12)</f>
        <v>2.850283165577487</v>
      </c>
      <c r="O12" s="78">
        <f>IF(RES_hh_tes_in!O12=0,"",RES_hh_tes_in!O12/RES_hh_fec_in!O12)</f>
        <v>3.0517259701745232</v>
      </c>
      <c r="P12" s="78">
        <f>IF(RES_hh_tes_in!P12=0,"",RES_hh_tes_in!P12/RES_hh_fec_in!P12)</f>
        <v>3.2672938151932591</v>
      </c>
      <c r="Q12" s="78">
        <f>IF(RES_hh_tes_in!Q12=0,"",RES_hh_tes_in!Q12/RES_hh_fec_in!Q12)</f>
        <v>3.4349340351264552</v>
      </c>
      <c r="R12" s="78">
        <f>IF(RES_hh_tes_in!R12=0,"",RES_hh_tes_in!R12/RES_hh_fec_in!R12)</f>
        <v>3.4357524982989385</v>
      </c>
      <c r="S12" s="78">
        <f>IF(RES_hh_tes_in!S12=0,"",RES_hh_tes_in!S12/RES_hh_fec_in!S12)</f>
        <v>3.4358434386514367</v>
      </c>
      <c r="T12" s="78">
        <f>IF(RES_hh_tes_in!T12=0,"",RES_hh_tes_in!T12/RES_hh_fec_in!T12)</f>
        <v>3.4359444834875452</v>
      </c>
      <c r="U12" s="78">
        <f>IF(RES_hh_tes_in!U12=0,"",RES_hh_tes_in!U12/RES_hh_fec_in!U12)</f>
        <v>3.4360567555276664</v>
      </c>
      <c r="V12" s="78">
        <f>IF(RES_hh_tes_in!V12=0,"",RES_hh_tes_in!V12/RES_hh_fec_in!V12)</f>
        <v>3.4461612391385623</v>
      </c>
      <c r="W12" s="78">
        <f>IF(RES_hh_tes_in!W12=0,"",RES_hh_tes_in!W12/RES_hh_fec_in!W12)</f>
        <v>3.4999817227373895</v>
      </c>
      <c r="X12" s="78">
        <f>IF(RES_hh_tes_in!X12=0,"",RES_hh_tes_in!X12/RES_hh_fec_in!X12)</f>
        <v>3.5720630427029803</v>
      </c>
      <c r="Y12" s="78">
        <f>IF(RES_hh_tes_in!Y12=0,"",RES_hh_tes_in!Y12/RES_hh_fec_in!Y12)</f>
        <v>3.6547794637767574</v>
      </c>
      <c r="DA12" s="89" t="s">
        <v>730</v>
      </c>
    </row>
    <row r="13" spans="1:105" ht="12" customHeight="1" x14ac:dyDescent="0.25">
      <c r="A13" s="73" t="s">
        <v>94</v>
      </c>
      <c r="B13" s="79"/>
      <c r="C13" s="79">
        <f>IF(RES_hh_tes_in!C13=0,"",RES_hh_tes_in!C13/RES_hh_fec_in!C13)</f>
        <v>0.72780957160289605</v>
      </c>
      <c r="D13" s="79">
        <f>IF(RES_hh_tes_in!D13=0,"",RES_hh_tes_in!D13/RES_hh_fec_in!D13)</f>
        <v>0.73271300912898907</v>
      </c>
      <c r="E13" s="79" t="str">
        <f>IF(RES_hh_tes_in!E13=0,"",RES_hh_tes_in!E13/RES_hh_fec_in!E13)</f>
        <v/>
      </c>
      <c r="F13" s="79" t="str">
        <f>IF(RES_hh_tes_in!F13=0,"",RES_hh_tes_in!F13/RES_hh_fec_in!F13)</f>
        <v/>
      </c>
      <c r="G13" s="79" t="str">
        <f>IF(RES_hh_tes_in!G13=0,"",RES_hh_tes_in!G13/RES_hh_fec_in!G13)</f>
        <v/>
      </c>
      <c r="H13" s="79" t="str">
        <f>IF(RES_hh_tes_in!H13=0,"",RES_hh_tes_in!H13/RES_hh_fec_in!H13)</f>
        <v/>
      </c>
      <c r="I13" s="79" t="str">
        <f>IF(RES_hh_tes_in!I13=0,"",RES_hh_tes_in!I13/RES_hh_fec_in!I13)</f>
        <v/>
      </c>
      <c r="J13" s="79">
        <f>IF(RES_hh_tes_in!J13=0,"",RES_hh_tes_in!J13/RES_hh_fec_in!J13)</f>
        <v>0.76190437023172231</v>
      </c>
      <c r="K13" s="79">
        <f>IF(RES_hh_tes_in!K13=0,"",RES_hh_tes_in!K13/RES_hh_fec_in!K13)</f>
        <v>0.76669756025415381</v>
      </c>
      <c r="L13" s="79">
        <f>IF(RES_hh_tes_in!L13=0,"",RES_hh_tes_in!L13/RES_hh_fec_in!L13)</f>
        <v>0.77145591827785587</v>
      </c>
      <c r="M13" s="79">
        <f>IF(RES_hh_tes_in!M13=0,"",RES_hh_tes_in!M13/RES_hh_fec_in!M13)</f>
        <v>0.77530400920891152</v>
      </c>
      <c r="N13" s="79">
        <f>IF(RES_hh_tes_in!N13=0,"",RES_hh_tes_in!N13/RES_hh_fec_in!N13)</f>
        <v>0.77792553440845491</v>
      </c>
      <c r="O13" s="79">
        <f>IF(RES_hh_tes_in!O13=0,"",RES_hh_tes_in!O13/RES_hh_fec_in!O13)</f>
        <v>0.77973878022415166</v>
      </c>
      <c r="P13" s="79">
        <f>IF(RES_hh_tes_in!P13=0,"",RES_hh_tes_in!P13/RES_hh_fec_in!P13)</f>
        <v>0.78257849465791862</v>
      </c>
      <c r="Q13" s="79" t="str">
        <f>IF(RES_hh_tes_in!Q13=0,"",RES_hh_tes_in!Q13/RES_hh_fec_in!Q13)</f>
        <v/>
      </c>
      <c r="R13" s="79" t="str">
        <f>IF(RES_hh_tes_in!R13=0,"",RES_hh_tes_in!R13/RES_hh_fec_in!R13)</f>
        <v/>
      </c>
      <c r="S13" s="79" t="str">
        <f>IF(RES_hh_tes_in!S13=0,"",RES_hh_tes_in!S13/RES_hh_fec_in!S13)</f>
        <v/>
      </c>
      <c r="T13" s="79" t="str">
        <f>IF(RES_hh_tes_in!T13=0,"",RES_hh_tes_in!T13/RES_hh_fec_in!T13)</f>
        <v/>
      </c>
      <c r="U13" s="79" t="str">
        <f>IF(RES_hh_tes_in!U13=0,"",RES_hh_tes_in!U13/RES_hh_fec_in!U13)</f>
        <v/>
      </c>
      <c r="V13" s="79" t="str">
        <f>IF(RES_hh_tes_in!V13=0,"",RES_hh_tes_in!V13/RES_hh_fec_in!V13)</f>
        <v/>
      </c>
      <c r="W13" s="79" t="str">
        <f>IF(RES_hh_tes_in!W13=0,"",RES_hh_tes_in!W13/RES_hh_fec_in!W13)</f>
        <v/>
      </c>
      <c r="X13" s="79">
        <f>IF(RES_hh_tes_in!X13=0,"",RES_hh_tes_in!X13/RES_hh_fec_in!X13)</f>
        <v>0.9578516524254248</v>
      </c>
      <c r="Y13" s="79" t="str">
        <f>IF(RES_hh_tes_in!Y13=0,"",RES_hh_tes_in!Y13/RES_hh_fec_in!Y13)</f>
        <v/>
      </c>
      <c r="DA13" s="90" t="s">
        <v>731</v>
      </c>
    </row>
    <row r="14" spans="1:105" ht="12" customHeight="1" x14ac:dyDescent="0.25">
      <c r="A14" s="75" t="s">
        <v>97</v>
      </c>
      <c r="B14" s="80"/>
      <c r="C14" s="80">
        <f>IF(RES_hh_tes_in!C14=0,"",RES_hh_tes_in!C14/RES_hh_fec_in!C14)</f>
        <v>1</v>
      </c>
      <c r="D14" s="80">
        <f>IF(RES_hh_tes_in!D14=0,"",RES_hh_tes_in!D14/RES_hh_fec_in!D14)</f>
        <v>1</v>
      </c>
      <c r="E14" s="80">
        <f>IF(RES_hh_tes_in!E14=0,"",RES_hh_tes_in!E14/RES_hh_fec_in!E14)</f>
        <v>1</v>
      </c>
      <c r="F14" s="80">
        <f>IF(RES_hh_tes_in!F14=0,"",RES_hh_tes_in!F14/RES_hh_fec_in!F14)</f>
        <v>1</v>
      </c>
      <c r="G14" s="80">
        <f>IF(RES_hh_tes_in!G14=0,"",RES_hh_tes_in!G14/RES_hh_fec_in!G14)</f>
        <v>1</v>
      </c>
      <c r="H14" s="80">
        <f>IF(RES_hh_tes_in!H14=0,"",RES_hh_tes_in!H14/RES_hh_fec_in!H14)</f>
        <v>1</v>
      </c>
      <c r="I14" s="80">
        <f>IF(RES_hh_tes_in!I14=0,"",RES_hh_tes_in!I14/RES_hh_fec_in!I14)</f>
        <v>1</v>
      </c>
      <c r="J14" s="80">
        <f>IF(RES_hh_tes_in!J14=0,"",RES_hh_tes_in!J14/RES_hh_fec_in!J14)</f>
        <v>1</v>
      </c>
      <c r="K14" s="80">
        <f>IF(RES_hh_tes_in!K14=0,"",RES_hh_tes_in!K14/RES_hh_fec_in!K14)</f>
        <v>1</v>
      </c>
      <c r="L14" s="80">
        <f>IF(RES_hh_tes_in!L14=0,"",RES_hh_tes_in!L14/RES_hh_fec_in!L14)</f>
        <v>1</v>
      </c>
      <c r="M14" s="80">
        <f>IF(RES_hh_tes_in!M14=0,"",RES_hh_tes_in!M14/RES_hh_fec_in!M14)</f>
        <v>1</v>
      </c>
      <c r="N14" s="80">
        <f>IF(RES_hh_tes_in!N14=0,"",RES_hh_tes_in!N14/RES_hh_fec_in!N14)</f>
        <v>1</v>
      </c>
      <c r="O14" s="80">
        <f>IF(RES_hh_tes_in!O14=0,"",RES_hh_tes_in!O14/RES_hh_fec_in!O14)</f>
        <v>1</v>
      </c>
      <c r="P14" s="80">
        <f>IF(RES_hh_tes_in!P14=0,"",RES_hh_tes_in!P14/RES_hh_fec_in!P14)</f>
        <v>1</v>
      </c>
      <c r="Q14" s="80">
        <f>IF(RES_hh_tes_in!Q14=0,"",RES_hh_tes_in!Q14/RES_hh_fec_in!Q14)</f>
        <v>1</v>
      </c>
      <c r="R14" s="80">
        <f>IF(RES_hh_tes_in!R14=0,"",RES_hh_tes_in!R14/RES_hh_fec_in!R14)</f>
        <v>1</v>
      </c>
      <c r="S14" s="80">
        <f>IF(RES_hh_tes_in!S14=0,"",RES_hh_tes_in!S14/RES_hh_fec_in!S14)</f>
        <v>1</v>
      </c>
      <c r="T14" s="80">
        <f>IF(RES_hh_tes_in!T14=0,"",RES_hh_tes_in!T14/RES_hh_fec_in!T14)</f>
        <v>1</v>
      </c>
      <c r="U14" s="80">
        <f>IF(RES_hh_tes_in!U14=0,"",RES_hh_tes_in!U14/RES_hh_fec_in!U14)</f>
        <v>1</v>
      </c>
      <c r="V14" s="80">
        <f>IF(RES_hh_tes_in!V14=0,"",RES_hh_tes_in!V14/RES_hh_fec_in!V14)</f>
        <v>1</v>
      </c>
      <c r="W14" s="80">
        <f>IF(RES_hh_tes_in!W14=0,"",RES_hh_tes_in!W14/RES_hh_fec_in!W14)</f>
        <v>1</v>
      </c>
      <c r="X14" s="80">
        <f>IF(RES_hh_tes_in!X14=0,"",RES_hh_tes_in!X14/RES_hh_fec_in!X14)</f>
        <v>1</v>
      </c>
      <c r="Y14" s="80">
        <f>IF(RES_hh_tes_in!Y14=0,"",RES_hh_tes_in!Y14/RES_hh_fec_in!Y14)</f>
        <v>1</v>
      </c>
      <c r="DA14" s="91" t="s">
        <v>732</v>
      </c>
    </row>
    <row r="15" spans="1:105" ht="12.95" customHeight="1" x14ac:dyDescent="0.25">
      <c r="A15" s="68" t="s">
        <v>92</v>
      </c>
      <c r="B15" s="70"/>
      <c r="C15" s="70">
        <f>IF(RES_hh_tes_in!C15=0,"",RES_hh_tes_in!C15/RES_hh_fec_in!C15)</f>
        <v>2.580247938101778</v>
      </c>
      <c r="D15" s="70">
        <f>IF(RES_hh_tes_in!D15=0,"",RES_hh_tes_in!D15/RES_hh_fec_in!D15)</f>
        <v>2.6981201824497782</v>
      </c>
      <c r="E15" s="70">
        <f>IF(RES_hh_tes_in!E15=0,"",RES_hh_tes_in!E15/RES_hh_fec_in!E15)</f>
        <v>2.8177595583971393</v>
      </c>
      <c r="F15" s="70">
        <f>IF(RES_hh_tes_in!F15=0,"",RES_hh_tes_in!F15/RES_hh_fec_in!F15)</f>
        <v>2.9383598250385918</v>
      </c>
      <c r="G15" s="70">
        <f>IF(RES_hh_tes_in!G15=0,"",RES_hh_tes_in!G15/RES_hh_fec_in!G15)</f>
        <v>3.0606196588707451</v>
      </c>
      <c r="H15" s="70">
        <f>IF(RES_hh_tes_in!H15=0,"",RES_hh_tes_in!H15/RES_hh_fec_in!H15)</f>
        <v>3.1844292547674353</v>
      </c>
      <c r="I15" s="70">
        <f>IF(RES_hh_tes_in!I15=0,"",RES_hh_tes_in!I15/RES_hh_fec_in!I15)</f>
        <v>3.3099350686023525</v>
      </c>
      <c r="J15" s="70">
        <f>IF(RES_hh_tes_in!J15=0,"",RES_hh_tes_in!J15/RES_hh_fec_in!J15)</f>
        <v>3.43779350459039</v>
      </c>
      <c r="K15" s="70">
        <f>IF(RES_hh_tes_in!K15=0,"",RES_hh_tes_in!K15/RES_hh_fec_in!K15)</f>
        <v>3.5685244896006019</v>
      </c>
      <c r="L15" s="70">
        <f>IF(RES_hh_tes_in!L15=0,"",RES_hh_tes_in!L15/RES_hh_fec_in!L15)</f>
        <v>3.7021969715316043</v>
      </c>
      <c r="M15" s="70">
        <f>IF(RES_hh_tes_in!M15=0,"",RES_hh_tes_in!M15/RES_hh_fec_in!M15)</f>
        <v>3.8553757828465169</v>
      </c>
      <c r="N15" s="70">
        <f>IF(RES_hh_tes_in!N15=0,"",RES_hh_tes_in!N15/RES_hh_fec_in!N15)</f>
        <v>4.0329782618102978</v>
      </c>
      <c r="O15" s="70">
        <f>IF(RES_hh_tes_in!O15=0,"",RES_hh_tes_in!O15/RES_hh_fec_in!O15)</f>
        <v>4.2346875831665027</v>
      </c>
      <c r="P15" s="70">
        <f>IF(RES_hh_tes_in!P15=0,"",RES_hh_tes_in!P15/RES_hh_fec_in!P15)</f>
        <v>4.4408733951210735</v>
      </c>
      <c r="Q15" s="70">
        <f>IF(RES_hh_tes_in!Q15=0,"",RES_hh_tes_in!Q15/RES_hh_fec_in!Q15)</f>
        <v>4.5991178445145788</v>
      </c>
      <c r="R15" s="70">
        <f>IF(RES_hh_tes_in!R15=0,"",RES_hh_tes_in!R15/RES_hh_fec_in!R15)</f>
        <v>4.6334059541406631</v>
      </c>
      <c r="S15" s="70">
        <f>IF(RES_hh_tes_in!S15=0,"",RES_hh_tes_in!S15/RES_hh_fec_in!S15)</f>
        <v>4.6372157440991186</v>
      </c>
      <c r="T15" s="70">
        <f>IF(RES_hh_tes_in!T15=0,"",RES_hh_tes_in!T15/RES_hh_fec_in!T15)</f>
        <v>4.641448844052956</v>
      </c>
      <c r="U15" s="70">
        <f>IF(RES_hh_tes_in!U15=0,"",RES_hh_tes_in!U15/RES_hh_fec_in!U15)</f>
        <v>4.6461522884461104</v>
      </c>
      <c r="V15" s="70">
        <f>IF(RES_hh_tes_in!V15=0,"",RES_hh_tes_in!V15/RES_hh_fec_in!V15)</f>
        <v>4.6595925523961093</v>
      </c>
      <c r="W15" s="70">
        <f>IF(RES_hh_tes_in!W15=0,"",RES_hh_tes_in!W15/RES_hh_fec_in!W15)</f>
        <v>4.7037061049260398</v>
      </c>
      <c r="X15" s="70">
        <f>IF(RES_hh_tes_in!X15=0,"",RES_hh_tes_in!X15/RES_hh_fec_in!X15)</f>
        <v>4.7548278698606641</v>
      </c>
      <c r="Y15" s="70">
        <f>IF(RES_hh_tes_in!Y15=0,"",RES_hh_tes_in!Y15/RES_hh_fec_in!Y15)</f>
        <v>4.8124511861531936</v>
      </c>
      <c r="DA15" s="88" t="s">
        <v>733</v>
      </c>
    </row>
    <row r="16" spans="1:105" ht="12" customHeight="1" x14ac:dyDescent="0.25">
      <c r="A16" s="28" t="s">
        <v>91</v>
      </c>
      <c r="B16" s="78"/>
      <c r="C16" s="78">
        <f>IF(RES_hh_tes_in!C16=0,"",RES_hh_tes_in!C16/RES_hh_fec_in!C16)</f>
        <v>2.580247938101778</v>
      </c>
      <c r="D16" s="78">
        <f>IF(RES_hh_tes_in!D16=0,"",RES_hh_tes_in!D16/RES_hh_fec_in!D16)</f>
        <v>2.6981201824497782</v>
      </c>
      <c r="E16" s="78">
        <f>IF(RES_hh_tes_in!E16=0,"",RES_hh_tes_in!E16/RES_hh_fec_in!E16)</f>
        <v>2.8177595583971393</v>
      </c>
      <c r="F16" s="78">
        <f>IF(RES_hh_tes_in!F16=0,"",RES_hh_tes_in!F16/RES_hh_fec_in!F16)</f>
        <v>2.9383598250385918</v>
      </c>
      <c r="G16" s="78">
        <f>IF(RES_hh_tes_in!G16=0,"",RES_hh_tes_in!G16/RES_hh_fec_in!G16)</f>
        <v>3.0606196588707451</v>
      </c>
      <c r="H16" s="78">
        <f>IF(RES_hh_tes_in!H16=0,"",RES_hh_tes_in!H16/RES_hh_fec_in!H16)</f>
        <v>3.1844292547674353</v>
      </c>
      <c r="I16" s="78">
        <f>IF(RES_hh_tes_in!I16=0,"",RES_hh_tes_in!I16/RES_hh_fec_in!I16)</f>
        <v>3.3099350686023525</v>
      </c>
      <c r="J16" s="78">
        <f>IF(RES_hh_tes_in!J16=0,"",RES_hh_tes_in!J16/RES_hh_fec_in!J16)</f>
        <v>3.43779350459039</v>
      </c>
      <c r="K16" s="78">
        <f>IF(RES_hh_tes_in!K16=0,"",RES_hh_tes_in!K16/RES_hh_fec_in!K16)</f>
        <v>3.5685244896006019</v>
      </c>
      <c r="L16" s="78">
        <f>IF(RES_hh_tes_in!L16=0,"",RES_hh_tes_in!L16/RES_hh_fec_in!L16)</f>
        <v>3.7021969715316043</v>
      </c>
      <c r="M16" s="78">
        <f>IF(RES_hh_tes_in!M16=0,"",RES_hh_tes_in!M16/RES_hh_fec_in!M16)</f>
        <v>3.8553757828465169</v>
      </c>
      <c r="N16" s="78">
        <f>IF(RES_hh_tes_in!N16=0,"",RES_hh_tes_in!N16/RES_hh_fec_in!N16)</f>
        <v>4.0329782618102978</v>
      </c>
      <c r="O16" s="78">
        <f>IF(RES_hh_tes_in!O16=0,"",RES_hh_tes_in!O16/RES_hh_fec_in!O16)</f>
        <v>4.2346875831665027</v>
      </c>
      <c r="P16" s="78">
        <f>IF(RES_hh_tes_in!P16=0,"",RES_hh_tes_in!P16/RES_hh_fec_in!P16)</f>
        <v>4.4408733951210735</v>
      </c>
      <c r="Q16" s="78">
        <f>IF(RES_hh_tes_in!Q16=0,"",RES_hh_tes_in!Q16/RES_hh_fec_in!Q16)</f>
        <v>4.5991178445145788</v>
      </c>
      <c r="R16" s="78">
        <f>IF(RES_hh_tes_in!R16=0,"",RES_hh_tes_in!R16/RES_hh_fec_in!R16)</f>
        <v>4.6334059541406631</v>
      </c>
      <c r="S16" s="78">
        <f>IF(RES_hh_tes_in!S16=0,"",RES_hh_tes_in!S16/RES_hh_fec_in!S16)</f>
        <v>4.6372157440991186</v>
      </c>
      <c r="T16" s="78">
        <f>IF(RES_hh_tes_in!T16=0,"",RES_hh_tes_in!T16/RES_hh_fec_in!T16)</f>
        <v>4.641448844052956</v>
      </c>
      <c r="U16" s="78">
        <f>IF(RES_hh_tes_in!U16=0,"",RES_hh_tes_in!U16/RES_hh_fec_in!U16)</f>
        <v>4.6461522884461104</v>
      </c>
      <c r="V16" s="78">
        <f>IF(RES_hh_tes_in!V16=0,"",RES_hh_tes_in!V16/RES_hh_fec_in!V16)</f>
        <v>4.6595925523961093</v>
      </c>
      <c r="W16" s="78">
        <f>IF(RES_hh_tes_in!W16=0,"",RES_hh_tes_in!W16/RES_hh_fec_in!W16)</f>
        <v>4.7037061049260398</v>
      </c>
      <c r="X16" s="78">
        <f>IF(RES_hh_tes_in!X16=0,"",RES_hh_tes_in!X16/RES_hh_fec_in!X16)</f>
        <v>4.7548278698606641</v>
      </c>
      <c r="Y16" s="78">
        <f>IF(RES_hh_tes_in!Y16=0,"",RES_hh_tes_in!Y16/RES_hh_fec_in!Y16)</f>
        <v>4.8124511861531936</v>
      </c>
      <c r="DA16" s="89" t="s">
        <v>734</v>
      </c>
    </row>
    <row r="17" spans="1:105" ht="12.95" customHeight="1" x14ac:dyDescent="0.25">
      <c r="A17" s="68" t="s">
        <v>55</v>
      </c>
      <c r="B17" s="70"/>
      <c r="C17" s="70">
        <f>IF(RES_hh_tes_in!C17=0,"",RES_hh_tes_in!C17/RES_hh_fec_in!C17)</f>
        <v>0.64312121886690921</v>
      </c>
      <c r="D17" s="70">
        <f>IF(RES_hh_tes_in!D17=0,"",RES_hh_tes_in!D17/RES_hh_fec_in!D17)</f>
        <v>0.64408221863439441</v>
      </c>
      <c r="E17" s="70">
        <f>IF(RES_hh_tes_in!E17=0,"",RES_hh_tes_in!E17/RES_hh_fec_in!E17)</f>
        <v>0.64680023323894642</v>
      </c>
      <c r="F17" s="70">
        <f>IF(RES_hh_tes_in!F17=0,"",RES_hh_tes_in!F17/RES_hh_fec_in!F17)</f>
        <v>0.64500036573978237</v>
      </c>
      <c r="G17" s="70">
        <f>IF(RES_hh_tes_in!G17=0,"",RES_hh_tes_in!G17/RES_hh_fec_in!G17)</f>
        <v>0.65033986683138201</v>
      </c>
      <c r="H17" s="70">
        <f>IF(RES_hh_tes_in!H17=0,"",RES_hh_tes_in!H17/RES_hh_fec_in!H17)</f>
        <v>0.64829756322656595</v>
      </c>
      <c r="I17" s="70">
        <f>IF(RES_hh_tes_in!I17=0,"",RES_hh_tes_in!I17/RES_hh_fec_in!I17)</f>
        <v>0.65189611231822153</v>
      </c>
      <c r="J17" s="70">
        <f>IF(RES_hh_tes_in!J17=0,"",RES_hh_tes_in!J17/RES_hh_fec_in!J17)</f>
        <v>0.64678800410878279</v>
      </c>
      <c r="K17" s="70">
        <f>IF(RES_hh_tes_in!K17=0,"",RES_hh_tes_in!K17/RES_hh_fec_in!K17)</f>
        <v>0.66353263805890494</v>
      </c>
      <c r="L17" s="70">
        <f>IF(RES_hh_tes_in!L17=0,"",RES_hh_tes_in!L17/RES_hh_fec_in!L17)</f>
        <v>0.66339579421087469</v>
      </c>
      <c r="M17" s="70">
        <f>IF(RES_hh_tes_in!M17=0,"",RES_hh_tes_in!M17/RES_hh_fec_in!M17)</f>
        <v>0.66896720277510924</v>
      </c>
      <c r="N17" s="70">
        <f>IF(RES_hh_tes_in!N17=0,"",RES_hh_tes_in!N17/RES_hh_fec_in!N17)</f>
        <v>0.68116395647720107</v>
      </c>
      <c r="O17" s="70">
        <f>IF(RES_hh_tes_in!O17=0,"",RES_hh_tes_in!O17/RES_hh_fec_in!O17)</f>
        <v>0.70366412520709232</v>
      </c>
      <c r="P17" s="70">
        <f>IF(RES_hh_tes_in!P17=0,"",RES_hh_tes_in!P17/RES_hh_fec_in!P17)</f>
        <v>0.73546837582317315</v>
      </c>
      <c r="Q17" s="70">
        <f>IF(RES_hh_tes_in!Q17=0,"",RES_hh_tes_in!Q17/RES_hh_fec_in!Q17)</f>
        <v>0.75919298045258921</v>
      </c>
      <c r="R17" s="70">
        <f>IF(RES_hh_tes_in!R17=0,"",RES_hh_tes_in!R17/RES_hh_fec_in!R17)</f>
        <v>0.76726453538540906</v>
      </c>
      <c r="S17" s="70">
        <f>IF(RES_hh_tes_in!S17=0,"",RES_hh_tes_in!S17/RES_hh_fec_in!S17)</f>
        <v>0.77922787534858595</v>
      </c>
      <c r="T17" s="70">
        <f>IF(RES_hh_tes_in!T17=0,"",RES_hh_tes_in!T17/RES_hh_fec_in!T17)</f>
        <v>0.78410884098166578</v>
      </c>
      <c r="U17" s="70">
        <f>IF(RES_hh_tes_in!U17=0,"",RES_hh_tes_in!U17/RES_hh_fec_in!U17)</f>
        <v>0.79307643102574299</v>
      </c>
      <c r="V17" s="70">
        <f>IF(RES_hh_tes_in!V17=0,"",RES_hh_tes_in!V17/RES_hh_fec_in!V17)</f>
        <v>0.79986487932974115</v>
      </c>
      <c r="W17" s="70">
        <f>IF(RES_hh_tes_in!W17=0,"",RES_hh_tes_in!W17/RES_hh_fec_in!W17)</f>
        <v>0.81300233628539753</v>
      </c>
      <c r="X17" s="70">
        <f>IF(RES_hh_tes_in!X17=0,"",RES_hh_tes_in!X17/RES_hh_fec_in!X17)</f>
        <v>0.84713441348273655</v>
      </c>
      <c r="Y17" s="70">
        <f>IF(RES_hh_tes_in!Y17=0,"",RES_hh_tes_in!Y17/RES_hh_fec_in!Y17)</f>
        <v>0.82052857881967289</v>
      </c>
      <c r="DA17" s="88" t="s">
        <v>735</v>
      </c>
    </row>
    <row r="18" spans="1:105" ht="12" customHeight="1" x14ac:dyDescent="0.25">
      <c r="A18" s="28" t="s">
        <v>51</v>
      </c>
      <c r="B18" s="78"/>
      <c r="C18" s="78">
        <f>IF(RES_hh_tes_in!C18=0,"",RES_hh_tes_in!C18/RES_hh_fec_in!C18)</f>
        <v>0.6104464090067856</v>
      </c>
      <c r="D18" s="78" t="str">
        <f>IF(RES_hh_tes_in!D18=0,"",RES_hh_tes_in!D18/RES_hh_fec_in!D18)</f>
        <v/>
      </c>
      <c r="E18" s="78" t="str">
        <f>IF(RES_hh_tes_in!E18=0,"",RES_hh_tes_in!E18/RES_hh_fec_in!E18)</f>
        <v/>
      </c>
      <c r="F18" s="78" t="str">
        <f>IF(RES_hh_tes_in!F18=0,"",RES_hh_tes_in!F18/RES_hh_fec_in!F18)</f>
        <v/>
      </c>
      <c r="G18" s="78" t="str">
        <f>IF(RES_hh_tes_in!G18=0,"",RES_hh_tes_in!G18/RES_hh_fec_in!G18)</f>
        <v/>
      </c>
      <c r="H18" s="78">
        <f>IF(RES_hh_tes_in!H18=0,"",RES_hh_tes_in!H18/RES_hh_fec_in!H18)</f>
        <v>0.63171333298487875</v>
      </c>
      <c r="I18" s="78">
        <f>IF(RES_hh_tes_in!I18=0,"",RES_hh_tes_in!I18/RES_hh_fec_in!I18)</f>
        <v>0.63641154268678402</v>
      </c>
      <c r="J18" s="78">
        <f>IF(RES_hh_tes_in!J18=0,"",RES_hh_tes_in!J18/RES_hh_fec_in!J18)</f>
        <v>0.64125384157031862</v>
      </c>
      <c r="K18" s="78">
        <f>IF(RES_hh_tes_in!K18=0,"",RES_hh_tes_in!K18/RES_hh_fec_in!K18)</f>
        <v>0.64622888580135485</v>
      </c>
      <c r="L18" s="78">
        <f>IF(RES_hh_tes_in!L18=0,"",RES_hh_tes_in!L18/RES_hh_fec_in!L18)</f>
        <v>0.65130859428884225</v>
      </c>
      <c r="M18" s="78">
        <f>IF(RES_hh_tes_in!M18=0,"",RES_hh_tes_in!M18/RES_hh_fec_in!M18)</f>
        <v>0.65637695325992151</v>
      </c>
      <c r="N18" s="78">
        <f>IF(RES_hh_tes_in!N18=0,"",RES_hh_tes_in!N18/RES_hh_fec_in!N18)</f>
        <v>0.66111138056156349</v>
      </c>
      <c r="O18" s="78">
        <f>IF(RES_hh_tes_in!O18=0,"",RES_hh_tes_in!O18/RES_hh_fec_in!O18)</f>
        <v>0.66534120252313844</v>
      </c>
      <c r="P18" s="78" t="str">
        <f>IF(RES_hh_tes_in!P18=0,"",RES_hh_tes_in!P18/RES_hh_fec_in!P18)</f>
        <v/>
      </c>
      <c r="Q18" s="78" t="str">
        <f>IF(RES_hh_tes_in!Q18=0,"",RES_hh_tes_in!Q18/RES_hh_fec_in!Q18)</f>
        <v/>
      </c>
      <c r="R18" s="78" t="str">
        <f>IF(RES_hh_tes_in!R18=0,"",RES_hh_tes_in!R18/RES_hh_fec_in!R18)</f>
        <v/>
      </c>
      <c r="S18" s="78" t="str">
        <f>IF(RES_hh_tes_in!S18=0,"",RES_hh_tes_in!S18/RES_hh_fec_in!S18)</f>
        <v/>
      </c>
      <c r="T18" s="78" t="str">
        <f>IF(RES_hh_tes_in!T18=0,"",RES_hh_tes_in!T18/RES_hh_fec_in!T18)</f>
        <v/>
      </c>
      <c r="U18" s="78" t="str">
        <f>IF(RES_hh_tes_in!U18=0,"",RES_hh_tes_in!U18/RES_hh_fec_in!U18)</f>
        <v/>
      </c>
      <c r="V18" s="78" t="str">
        <f>IF(RES_hh_tes_in!V18=0,"",RES_hh_tes_in!V18/RES_hh_fec_in!V18)</f>
        <v/>
      </c>
      <c r="W18" s="78" t="str">
        <f>IF(RES_hh_tes_in!W18=0,"",RES_hh_tes_in!W18/RES_hh_fec_in!W18)</f>
        <v/>
      </c>
      <c r="X18" s="78">
        <f>IF(RES_hh_tes_in!X18=0,"",RES_hh_tes_in!X18/RES_hh_fec_in!X18)</f>
        <v>0.77270737729673122</v>
      </c>
      <c r="Y18" s="78">
        <f>IF(RES_hh_tes_in!Y18=0,"",RES_hh_tes_in!Y18/RES_hh_fec_in!Y18)</f>
        <v>0.77882658472159316</v>
      </c>
      <c r="DA18" s="89" t="s">
        <v>736</v>
      </c>
    </row>
    <row r="19" spans="1:105" s="2" customFormat="1" ht="12" customHeight="1" x14ac:dyDescent="0.25">
      <c r="A19" s="28" t="s">
        <v>74</v>
      </c>
      <c r="B19" s="78"/>
      <c r="C19" s="78">
        <f>IF(RES_hh_tes_in!C19=0,"",RES_hh_tes_in!C19/RES_hh_fec_in!C19)</f>
        <v>0.59940149413661081</v>
      </c>
      <c r="D19" s="78">
        <f>IF(RES_hh_tes_in!D19=0,"",RES_hh_tes_in!D19/RES_hh_fec_in!D19)</f>
        <v>0.60121596017136603</v>
      </c>
      <c r="E19" s="78">
        <f>IF(RES_hh_tes_in!E19=0,"",RES_hh_tes_in!E19/RES_hh_fec_in!E19)</f>
        <v>0.6032826450159009</v>
      </c>
      <c r="F19" s="78">
        <f>IF(RES_hh_tes_in!F19=0,"",RES_hh_tes_in!F19/RES_hh_fec_in!F19)</f>
        <v>0.60538372333449664</v>
      </c>
      <c r="G19" s="78">
        <f>IF(RES_hh_tes_in!G19=0,"",RES_hh_tes_in!G19/RES_hh_fec_in!G19)</f>
        <v>0.60771708034163041</v>
      </c>
      <c r="H19" s="78">
        <f>IF(RES_hh_tes_in!H19=0,"",RES_hh_tes_in!H19/RES_hh_fec_in!H19)</f>
        <v>0.6102584974062697</v>
      </c>
      <c r="I19" s="78">
        <f>IF(RES_hh_tes_in!I19=0,"",RES_hh_tes_in!I19/RES_hh_fec_in!I19)</f>
        <v>0.61305673345104417</v>
      </c>
      <c r="J19" s="78">
        <f>IF(RES_hh_tes_in!J19=0,"",RES_hh_tes_in!J19/RES_hh_fec_in!J19)</f>
        <v>0.61631153657161519</v>
      </c>
      <c r="K19" s="78">
        <f>IF(RES_hh_tes_in!K19=0,"",RES_hh_tes_in!K19/RES_hh_fec_in!K19)</f>
        <v>0.62019274518929279</v>
      </c>
      <c r="L19" s="78">
        <f>IF(RES_hh_tes_in!L19=0,"",RES_hh_tes_in!L19/RES_hh_fec_in!L19)</f>
        <v>0.62474579804479979</v>
      </c>
      <c r="M19" s="78">
        <f>IF(RES_hh_tes_in!M19=0,"",RES_hh_tes_in!M19/RES_hh_fec_in!M19)</f>
        <v>0.63402748499233996</v>
      </c>
      <c r="N19" s="78">
        <f>IF(RES_hh_tes_in!N19=0,"",RES_hh_tes_in!N19/RES_hh_fec_in!N19)</f>
        <v>0.6493273033199527</v>
      </c>
      <c r="O19" s="78">
        <f>IF(RES_hh_tes_in!O19=0,"",RES_hh_tes_in!O19/RES_hh_fec_in!O19)</f>
        <v>0.67169473437698446</v>
      </c>
      <c r="P19" s="78">
        <f>IF(RES_hh_tes_in!P19=0,"",RES_hh_tes_in!P19/RES_hh_fec_in!P19)</f>
        <v>0.69881765747200186</v>
      </c>
      <c r="Q19" s="78">
        <f>IF(RES_hh_tes_in!Q19=0,"",RES_hh_tes_in!Q19/RES_hh_fec_in!Q19)</f>
        <v>0.72323809540487416</v>
      </c>
      <c r="R19" s="78">
        <f>IF(RES_hh_tes_in!R19=0,"",RES_hh_tes_in!R19/RES_hh_fec_in!R19)</f>
        <v>0.73908153665193432</v>
      </c>
      <c r="S19" s="78">
        <f>IF(RES_hh_tes_in!S19=0,"",RES_hh_tes_in!S19/RES_hh_fec_in!S19)</f>
        <v>0.75383329041326741</v>
      </c>
      <c r="T19" s="78">
        <f>IF(RES_hh_tes_in!T19=0,"",RES_hh_tes_in!T19/RES_hh_fec_in!T19)</f>
        <v>0.7670583898630563</v>
      </c>
      <c r="U19" s="78">
        <f>IF(RES_hh_tes_in!U19=0,"",RES_hh_tes_in!U19/RES_hh_fec_in!U19)</f>
        <v>0.7783218681755294</v>
      </c>
      <c r="V19" s="78">
        <f>IF(RES_hh_tes_in!V19=0,"",RES_hh_tes_in!V19/RES_hh_fec_in!V19)</f>
        <v>0.78718875852489623</v>
      </c>
      <c r="W19" s="78">
        <f>IF(RES_hh_tes_in!W19=0,"",RES_hh_tes_in!W19/RES_hh_fec_in!W19)</f>
        <v>0.7926388192584255</v>
      </c>
      <c r="X19" s="78">
        <f>IF(RES_hh_tes_in!X19=0,"",RES_hh_tes_in!X19/RES_hh_fec_in!X19)</f>
        <v>0.79608695927985718</v>
      </c>
      <c r="Y19" s="78">
        <f>IF(RES_hh_tes_in!Y19=0,"",RES_hh_tes_in!Y19/RES_hh_fec_in!Y19)</f>
        <v>0.79783301299159459</v>
      </c>
      <c r="DA19" s="89" t="s">
        <v>737</v>
      </c>
    </row>
    <row r="20" spans="1:105" ht="12" customHeight="1" x14ac:dyDescent="0.25">
      <c r="A20" s="28" t="s">
        <v>200</v>
      </c>
      <c r="B20" s="78"/>
      <c r="C20" s="78">
        <f>IF(RES_hh_tes_in!C20=0,"",RES_hh_tes_in!C20/RES_hh_fec_in!C20)</f>
        <v>0.5406721318240697</v>
      </c>
      <c r="D20" s="78">
        <f>IF(RES_hh_tes_in!D20=0,"",RES_hh_tes_in!D20/RES_hh_fec_in!D20)</f>
        <v>0.54280287067182564</v>
      </c>
      <c r="E20" s="78">
        <f>IF(RES_hh_tes_in!E20=0,"",RES_hh_tes_in!E20/RES_hh_fec_in!E20)</f>
        <v>0.54522979165021301</v>
      </c>
      <c r="F20" s="78">
        <f>IF(RES_hh_tes_in!F20=0,"",RES_hh_tes_in!F20/RES_hh_fec_in!F20)</f>
        <v>0.54769710110095959</v>
      </c>
      <c r="G20" s="78">
        <f>IF(RES_hh_tes_in!G20=0,"",RES_hh_tes_in!G20/RES_hh_fec_in!G20)</f>
        <v>0.55043717687286808</v>
      </c>
      <c r="H20" s="78">
        <f>IF(RES_hh_tes_in!H20=0,"",RES_hh_tes_in!H20/RES_hh_fec_in!H20)</f>
        <v>0.55342157887558052</v>
      </c>
      <c r="I20" s="78">
        <f>IF(RES_hh_tes_in!I20=0,"",RES_hh_tes_in!I20/RES_hh_fec_in!I20)</f>
        <v>0.55670756501783236</v>
      </c>
      <c r="J20" s="78">
        <f>IF(RES_hh_tes_in!J20=0,"",RES_hh_tes_in!J20/RES_hh_fec_in!J20)</f>
        <v>0.56052970074148833</v>
      </c>
      <c r="K20" s="78">
        <f>IF(RES_hh_tes_in!K20=0,"",RES_hh_tes_in!K20/RES_hh_fec_in!K20)</f>
        <v>0.565087428370183</v>
      </c>
      <c r="L20" s="78">
        <f>IF(RES_hh_tes_in!L20=0,"",RES_hh_tes_in!L20/RES_hh_fec_in!L20)</f>
        <v>0.57043410690220842</v>
      </c>
      <c r="M20" s="78">
        <f>IF(RES_hh_tes_in!M20=0,"",RES_hh_tes_in!M20/RES_hh_fec_in!M20)</f>
        <v>0.58133365011383009</v>
      </c>
      <c r="N20" s="78">
        <f>IF(RES_hh_tes_in!N20=0,"",RES_hh_tes_in!N20/RES_hh_fec_in!N20)</f>
        <v>0.59930032276011791</v>
      </c>
      <c r="O20" s="78">
        <f>IF(RES_hh_tes_in!O20=0,"",RES_hh_tes_in!O20/RES_hh_fec_in!O20)</f>
        <v>0.62556653737358225</v>
      </c>
      <c r="P20" s="78">
        <f>IF(RES_hh_tes_in!P20=0,"",RES_hh_tes_in!P20/RES_hh_fec_in!P20)</f>
        <v>0.65741715612106988</v>
      </c>
      <c r="Q20" s="78">
        <f>IF(RES_hh_tes_in!Q20=0,"",RES_hh_tes_in!Q20/RES_hh_fec_in!Q20)</f>
        <v>0.6860942295884751</v>
      </c>
      <c r="R20" s="78">
        <f>IF(RES_hh_tes_in!R20=0,"",RES_hh_tes_in!R20/RES_hh_fec_in!R20)</f>
        <v>0.70469928203951526</v>
      </c>
      <c r="S20" s="78">
        <f>IF(RES_hh_tes_in!S20=0,"",RES_hh_tes_in!S20/RES_hh_fec_in!S20)</f>
        <v>0.72202235902731038</v>
      </c>
      <c r="T20" s="78">
        <f>IF(RES_hh_tes_in!T20=0,"",RES_hh_tes_in!T20/RES_hh_fec_in!T20)</f>
        <v>0.73755267627951737</v>
      </c>
      <c r="U20" s="78">
        <f>IF(RES_hh_tes_in!U20=0,"",RES_hh_tes_in!U20/RES_hh_fec_in!U20)</f>
        <v>0.75077944952384645</v>
      </c>
      <c r="V20" s="78">
        <f>IF(RES_hh_tes_in!V20=0,"",RES_hh_tes_in!V20/RES_hh_fec_in!V20)</f>
        <v>0.76119189448798652</v>
      </c>
      <c r="W20" s="78">
        <f>IF(RES_hh_tes_in!W20=0,"",RES_hh_tes_in!W20/RES_hh_fec_in!W20)</f>
        <v>0.76759193499859657</v>
      </c>
      <c r="X20" s="78">
        <f>IF(RES_hh_tes_in!X20=0,"",RES_hh_tes_in!X20/RES_hh_fec_in!X20)</f>
        <v>0.77093111598101849</v>
      </c>
      <c r="Y20" s="78">
        <f>IF(RES_hh_tes_in!Y20=0,"",RES_hh_tes_in!Y20/RES_hh_fec_in!Y20)</f>
        <v>0.77262199550223354</v>
      </c>
      <c r="DA20" s="89" t="s">
        <v>738</v>
      </c>
    </row>
    <row r="21" spans="1:105" ht="12" customHeight="1" x14ac:dyDescent="0.25">
      <c r="A21" s="28" t="s">
        <v>189</v>
      </c>
      <c r="B21" s="78"/>
      <c r="C21" s="78">
        <f>IF(RES_hh_tes_in!C21=0,"",RES_hh_tes_in!C21/RES_hh_fec_in!C21)</f>
        <v>0.59345638891342067</v>
      </c>
      <c r="D21" s="78">
        <f>IF(RES_hh_tes_in!D21=0,"",RES_hh_tes_in!D21/RES_hh_fec_in!D21)</f>
        <v>0.59901980297238655</v>
      </c>
      <c r="E21" s="78">
        <f>IF(RES_hh_tes_in!E21=0,"",RES_hh_tes_in!E21/RES_hh_fec_in!E21)</f>
        <v>0.60483520693980775</v>
      </c>
      <c r="F21" s="78">
        <f>IF(RES_hh_tes_in!F21=0,"",RES_hh_tes_in!F21/RES_hh_fec_in!F21)</f>
        <v>0.61069541391499371</v>
      </c>
      <c r="G21" s="78">
        <f>IF(RES_hh_tes_in!G21=0,"",RES_hh_tes_in!G21/RES_hh_fec_in!G21)</f>
        <v>0.61678588721207972</v>
      </c>
      <c r="H21" s="78">
        <f>IF(RES_hh_tes_in!H21=0,"",RES_hh_tes_in!H21/RES_hh_fec_in!H21)</f>
        <v>0.62308200378158141</v>
      </c>
      <c r="I21" s="78">
        <f>IF(RES_hh_tes_in!I21=0,"",RES_hh_tes_in!I21/RES_hh_fec_in!I21)</f>
        <v>0.62962749116500216</v>
      </c>
      <c r="J21" s="78">
        <f>IF(RES_hh_tes_in!J21=0,"",RES_hh_tes_in!J21/RES_hh_fec_in!J21)</f>
        <v>0.63660594515966096</v>
      </c>
      <c r="K21" s="78">
        <f>IF(RES_hh_tes_in!K21=0,"",RES_hh_tes_in!K21/RES_hh_fec_in!K21)</f>
        <v>0.64417088528934197</v>
      </c>
      <c r="L21" s="78">
        <f>IF(RES_hh_tes_in!L21=0,"",RES_hh_tes_in!L21/RES_hh_fec_in!L21)</f>
        <v>0.65235878730792385</v>
      </c>
      <c r="M21" s="78">
        <f>IF(RES_hh_tes_in!M21=0,"",RES_hh_tes_in!M21/RES_hh_fec_in!M21)</f>
        <v>0.66499126978397949</v>
      </c>
      <c r="N21" s="78">
        <f>IF(RES_hh_tes_in!N21=0,"",RES_hh_tes_in!N21/RES_hh_fec_in!N21)</f>
        <v>0.68324831369534578</v>
      </c>
      <c r="O21" s="78">
        <f>IF(RES_hh_tes_in!O21=0,"",RES_hh_tes_in!O21/RES_hh_fec_in!O21)</f>
        <v>0.70797211821130746</v>
      </c>
      <c r="P21" s="78">
        <f>IF(RES_hh_tes_in!P21=0,"",RES_hh_tes_in!P21/RES_hh_fec_in!P21)</f>
        <v>0.7367193337444492</v>
      </c>
      <c r="Q21" s="78">
        <f>IF(RES_hh_tes_in!Q21=0,"",RES_hh_tes_in!Q21/RES_hh_fec_in!Q21)</f>
        <v>0.76188822813260926</v>
      </c>
      <c r="R21" s="78">
        <f>IF(RES_hh_tes_in!R21=0,"",RES_hh_tes_in!R21/RES_hh_fec_in!R21)</f>
        <v>0.77727329847758941</v>
      </c>
      <c r="S21" s="78">
        <f>IF(RES_hh_tes_in!S21=0,"",RES_hh_tes_in!S21/RES_hh_fec_in!S21)</f>
        <v>0.79037542525107107</v>
      </c>
      <c r="T21" s="78">
        <f>IF(RES_hh_tes_in!T21=0,"",RES_hh_tes_in!T21/RES_hh_fec_in!T21)</f>
        <v>0.80140026399305808</v>
      </c>
      <c r="U21" s="78">
        <f>IF(RES_hh_tes_in!U21=0,"",RES_hh_tes_in!U21/RES_hh_fec_in!U21)</f>
        <v>0.8105436550744779</v>
      </c>
      <c r="V21" s="78">
        <f>IF(RES_hh_tes_in!V21=0,"",RES_hh_tes_in!V21/RES_hh_fec_in!V21)</f>
        <v>0.81797736340426874</v>
      </c>
      <c r="W21" s="78">
        <f>IF(RES_hh_tes_in!W21=0,"",RES_hh_tes_in!W21/RES_hh_fec_in!W21)</f>
        <v>0.82289703477043008</v>
      </c>
      <c r="X21" s="78">
        <f>IF(RES_hh_tes_in!X21=0,"",RES_hh_tes_in!X21/RES_hh_fec_in!X21)</f>
        <v>0.82557543228962949</v>
      </c>
      <c r="Y21" s="78">
        <f>IF(RES_hh_tes_in!Y21=0,"",RES_hh_tes_in!Y21/RES_hh_fec_in!Y21)</f>
        <v>0.82714585215070346</v>
      </c>
      <c r="DA21" s="89" t="s">
        <v>739</v>
      </c>
    </row>
    <row r="22" spans="1:105" ht="12" customHeight="1" x14ac:dyDescent="0.25">
      <c r="A22" s="28" t="s">
        <v>202</v>
      </c>
      <c r="B22" s="78"/>
      <c r="C22" s="78">
        <f>IF(RES_hh_tes_in!C22=0,"",RES_hh_tes_in!C22/RES_hh_fec_in!C22)</f>
        <v>0.59797193907334356</v>
      </c>
      <c r="D22" s="78">
        <f>IF(RES_hh_tes_in!D22=0,"",RES_hh_tes_in!D22/RES_hh_fec_in!D22)</f>
        <v>0.61160996614461804</v>
      </c>
      <c r="E22" s="78">
        <f>IF(RES_hh_tes_in!E22=0,"",RES_hh_tes_in!E22/RES_hh_fec_in!E22)</f>
        <v>0.62537782563090993</v>
      </c>
      <c r="F22" s="78">
        <f>IF(RES_hh_tes_in!F22=0,"",RES_hh_tes_in!F22/RES_hh_fec_in!F22)</f>
        <v>0.63926205187881557</v>
      </c>
      <c r="G22" s="78">
        <f>IF(RES_hh_tes_in!G22=0,"",RES_hh_tes_in!G22/RES_hh_fec_in!G22)</f>
        <v>0.65324894598785344</v>
      </c>
      <c r="H22" s="78">
        <f>IF(RES_hh_tes_in!H22=0,"",RES_hh_tes_in!H22/RES_hh_fec_in!H22)</f>
        <v>0.66732237546714412</v>
      </c>
      <c r="I22" s="78">
        <f>IF(RES_hh_tes_in!I22=0,"",RES_hh_tes_in!I22/RES_hh_fec_in!I22)</f>
        <v>0.68146105976380578</v>
      </c>
      <c r="J22" s="78">
        <f>IF(RES_hh_tes_in!J22=0,"",RES_hh_tes_in!J22/RES_hh_fec_in!J22)</f>
        <v>0.69561903010389825</v>
      </c>
      <c r="K22" s="78">
        <f>IF(RES_hh_tes_in!K22=0,"",RES_hh_tes_in!K22/RES_hh_fec_in!K22)</f>
        <v>0.70973550214980374</v>
      </c>
      <c r="L22" s="78">
        <f>IF(RES_hh_tes_in!L22=0,"",RES_hh_tes_in!L22/RES_hh_fec_in!L22)</f>
        <v>0.72375652654166212</v>
      </c>
      <c r="M22" s="78">
        <f>IF(RES_hh_tes_in!M22=0,"",RES_hh_tes_in!M22/RES_hh_fec_in!M22)</f>
        <v>0.7366359907498673</v>
      </c>
      <c r="N22" s="78">
        <f>IF(RES_hh_tes_in!N22=0,"",RES_hh_tes_in!N22/RES_hh_fec_in!N22)</f>
        <v>0.74780148208876684</v>
      </c>
      <c r="O22" s="78">
        <f>IF(RES_hh_tes_in!O22=0,"",RES_hh_tes_in!O22/RES_hh_fec_in!O22)</f>
        <v>0.75692240094151864</v>
      </c>
      <c r="P22" s="78">
        <f>IF(RES_hh_tes_in!P22=0,"",RES_hh_tes_in!P22/RES_hh_fec_in!P22)</f>
        <v>0.76478889345934153</v>
      </c>
      <c r="Q22" s="78">
        <f>IF(RES_hh_tes_in!Q22=0,"",RES_hh_tes_in!Q22/RES_hh_fec_in!Q22)</f>
        <v>0.77417508978683847</v>
      </c>
      <c r="R22" s="78">
        <f>IF(RES_hh_tes_in!R22=0,"",RES_hh_tes_in!R22/RES_hh_fec_in!R22)</f>
        <v>0.78823439799803985</v>
      </c>
      <c r="S22" s="78">
        <f>IF(RES_hh_tes_in!S22=0,"",RES_hh_tes_in!S22/RES_hh_fec_in!S22)</f>
        <v>0.80405798144391438</v>
      </c>
      <c r="T22" s="78">
        <f>IF(RES_hh_tes_in!T22=0,"",RES_hh_tes_in!T22/RES_hh_fec_in!T22)</f>
        <v>0.82001892075415672</v>
      </c>
      <c r="U22" s="78">
        <f>IF(RES_hh_tes_in!U22=0,"",RES_hh_tes_in!U22/RES_hh_fec_in!U22)</f>
        <v>0.83476282188304285</v>
      </c>
      <c r="V22" s="78">
        <f>IF(RES_hh_tes_in!V22=0,"",RES_hh_tes_in!V22/RES_hh_fec_in!V22)</f>
        <v>0.84713033605403698</v>
      </c>
      <c r="W22" s="78">
        <f>IF(RES_hh_tes_in!W22=0,"",RES_hh_tes_in!W22/RES_hh_fec_in!W22)</f>
        <v>0.85706548347299083</v>
      </c>
      <c r="X22" s="78">
        <f>IF(RES_hh_tes_in!X22=0,"",RES_hh_tes_in!X22/RES_hh_fec_in!X22)</f>
        <v>0.86259023492792375</v>
      </c>
      <c r="Y22" s="78">
        <f>IF(RES_hh_tes_in!Y22=0,"",RES_hh_tes_in!Y22/RES_hh_fec_in!Y22)</f>
        <v>0.86779678003574379</v>
      </c>
      <c r="DA22" s="89" t="s">
        <v>740</v>
      </c>
    </row>
    <row r="23" spans="1:105" ht="12" customHeight="1" x14ac:dyDescent="0.25">
      <c r="A23" s="28" t="s">
        <v>197</v>
      </c>
      <c r="B23" s="78"/>
      <c r="C23" s="78" t="str">
        <f>IF(RES_hh_tes_in!C23=0,"",RES_hh_tes_in!C23/RES_hh_fec_in!C23)</f>
        <v/>
      </c>
      <c r="D23" s="78" t="str">
        <f>IF(RES_hh_tes_in!D23=0,"",RES_hh_tes_in!D23/RES_hh_fec_in!D23)</f>
        <v/>
      </c>
      <c r="E23" s="78" t="str">
        <f>IF(RES_hh_tes_in!E23=0,"",RES_hh_tes_in!E23/RES_hh_fec_in!E23)</f>
        <v/>
      </c>
      <c r="F23" s="78" t="str">
        <f>IF(RES_hh_tes_in!F23=0,"",RES_hh_tes_in!F23/RES_hh_fec_in!F23)</f>
        <v/>
      </c>
      <c r="G23" s="78" t="str">
        <f>IF(RES_hh_tes_in!G23=0,"",RES_hh_tes_in!G23/RES_hh_fec_in!G23)</f>
        <v/>
      </c>
      <c r="H23" s="78" t="str">
        <f>IF(RES_hh_tes_in!H23=0,"",RES_hh_tes_in!H23/RES_hh_fec_in!H23)</f>
        <v/>
      </c>
      <c r="I23" s="78" t="str">
        <f>IF(RES_hh_tes_in!I23=0,"",RES_hh_tes_in!I23/RES_hh_fec_in!I23)</f>
        <v/>
      </c>
      <c r="J23" s="78" t="str">
        <f>IF(RES_hh_tes_in!J23=0,"",RES_hh_tes_in!J23/RES_hh_fec_in!J23)</f>
        <v/>
      </c>
      <c r="K23" s="78" t="str">
        <f>IF(RES_hh_tes_in!K23=0,"",RES_hh_tes_in!K23/RES_hh_fec_in!K23)</f>
        <v/>
      </c>
      <c r="L23" s="78" t="str">
        <f>IF(RES_hh_tes_in!L23=0,"",RES_hh_tes_in!L23/RES_hh_fec_in!L23)</f>
        <v/>
      </c>
      <c r="M23" s="78" t="str">
        <f>IF(RES_hh_tes_in!M23=0,"",RES_hh_tes_in!M23/RES_hh_fec_in!M23)</f>
        <v/>
      </c>
      <c r="N23" s="78" t="str">
        <f>IF(RES_hh_tes_in!N23=0,"",RES_hh_tes_in!N23/RES_hh_fec_in!N23)</f>
        <v/>
      </c>
      <c r="O23" s="78" t="str">
        <f>IF(RES_hh_tes_in!O23=0,"",RES_hh_tes_in!O23/RES_hh_fec_in!O23)</f>
        <v/>
      </c>
      <c r="P23" s="78" t="str">
        <f>IF(RES_hh_tes_in!P23=0,"",RES_hh_tes_in!P23/RES_hh_fec_in!P23)</f>
        <v/>
      </c>
      <c r="Q23" s="78" t="str">
        <f>IF(RES_hh_tes_in!Q23=0,"",RES_hh_tes_in!Q23/RES_hh_fec_in!Q23)</f>
        <v/>
      </c>
      <c r="R23" s="78" t="str">
        <f>IF(RES_hh_tes_in!R23=0,"",RES_hh_tes_in!R23/RES_hh_fec_in!R23)</f>
        <v/>
      </c>
      <c r="S23" s="78" t="str">
        <f>IF(RES_hh_tes_in!S23=0,"",RES_hh_tes_in!S23/RES_hh_fec_in!S23)</f>
        <v/>
      </c>
      <c r="T23" s="78" t="str">
        <f>IF(RES_hh_tes_in!T23=0,"",RES_hh_tes_in!T23/RES_hh_fec_in!T23)</f>
        <v/>
      </c>
      <c r="U23" s="78" t="str">
        <f>IF(RES_hh_tes_in!U23=0,"",RES_hh_tes_in!U23/RES_hh_fec_in!U23)</f>
        <v/>
      </c>
      <c r="V23" s="78" t="str">
        <f>IF(RES_hh_tes_in!V23=0,"",RES_hh_tes_in!V23/RES_hh_fec_in!V23)</f>
        <v/>
      </c>
      <c r="W23" s="78" t="str">
        <f>IF(RES_hh_tes_in!W23=0,"",RES_hh_tes_in!W23/RES_hh_fec_in!W23)</f>
        <v/>
      </c>
      <c r="X23" s="78" t="str">
        <f>IF(RES_hh_tes_in!X23=0,"",RES_hh_tes_in!X23/RES_hh_fec_in!X23)</f>
        <v/>
      </c>
      <c r="Y23" s="78" t="str">
        <f>IF(RES_hh_tes_in!Y23=0,"",RES_hh_tes_in!Y23/RES_hh_fec_in!Y23)</f>
        <v/>
      </c>
      <c r="DA23" s="89" t="s">
        <v>741</v>
      </c>
    </row>
    <row r="24" spans="1:105" ht="12" customHeight="1" x14ac:dyDescent="0.25">
      <c r="A24" s="28" t="s">
        <v>198</v>
      </c>
      <c r="B24" s="78"/>
      <c r="C24" s="78" t="str">
        <f>IF(RES_hh_tes_in!C24=0,"",RES_hh_tes_in!C24/RES_hh_fec_in!C24)</f>
        <v/>
      </c>
      <c r="D24" s="78" t="str">
        <f>IF(RES_hh_tes_in!D24=0,"",RES_hh_tes_in!D24/RES_hh_fec_in!D24)</f>
        <v/>
      </c>
      <c r="E24" s="78" t="str">
        <f>IF(RES_hh_tes_in!E24=0,"",RES_hh_tes_in!E24/RES_hh_fec_in!E24)</f>
        <v/>
      </c>
      <c r="F24" s="78" t="str">
        <f>IF(RES_hh_tes_in!F24=0,"",RES_hh_tes_in!F24/RES_hh_fec_in!F24)</f>
        <v/>
      </c>
      <c r="G24" s="78" t="str">
        <f>IF(RES_hh_tes_in!G24=0,"",RES_hh_tes_in!G24/RES_hh_fec_in!G24)</f>
        <v/>
      </c>
      <c r="H24" s="78" t="str">
        <f>IF(RES_hh_tes_in!H24=0,"",RES_hh_tes_in!H24/RES_hh_fec_in!H24)</f>
        <v/>
      </c>
      <c r="I24" s="78" t="str">
        <f>IF(RES_hh_tes_in!I24=0,"",RES_hh_tes_in!I24/RES_hh_fec_in!I24)</f>
        <v/>
      </c>
      <c r="J24" s="78" t="str">
        <f>IF(RES_hh_tes_in!J24=0,"",RES_hh_tes_in!J24/RES_hh_fec_in!J24)</f>
        <v/>
      </c>
      <c r="K24" s="78" t="str">
        <f>IF(RES_hh_tes_in!K24=0,"",RES_hh_tes_in!K24/RES_hh_fec_in!K24)</f>
        <v/>
      </c>
      <c r="L24" s="78" t="str">
        <f>IF(RES_hh_tes_in!L24=0,"",RES_hh_tes_in!L24/RES_hh_fec_in!L24)</f>
        <v/>
      </c>
      <c r="M24" s="78" t="str">
        <f>IF(RES_hh_tes_in!M24=0,"",RES_hh_tes_in!M24/RES_hh_fec_in!M24)</f>
        <v/>
      </c>
      <c r="N24" s="78" t="str">
        <f>IF(RES_hh_tes_in!N24=0,"",RES_hh_tes_in!N24/RES_hh_fec_in!N24)</f>
        <v/>
      </c>
      <c r="O24" s="78" t="str">
        <f>IF(RES_hh_tes_in!O24=0,"",RES_hh_tes_in!O24/RES_hh_fec_in!O24)</f>
        <v/>
      </c>
      <c r="P24" s="78" t="str">
        <f>IF(RES_hh_tes_in!P24=0,"",RES_hh_tes_in!P24/RES_hh_fec_in!P24)</f>
        <v/>
      </c>
      <c r="Q24" s="78" t="str">
        <f>IF(RES_hh_tes_in!Q24=0,"",RES_hh_tes_in!Q24/RES_hh_fec_in!Q24)</f>
        <v/>
      </c>
      <c r="R24" s="78" t="str">
        <f>IF(RES_hh_tes_in!R24=0,"",RES_hh_tes_in!R24/RES_hh_fec_in!R24)</f>
        <v/>
      </c>
      <c r="S24" s="78" t="str">
        <f>IF(RES_hh_tes_in!S24=0,"",RES_hh_tes_in!S24/RES_hh_fec_in!S24)</f>
        <v/>
      </c>
      <c r="T24" s="78" t="str">
        <f>IF(RES_hh_tes_in!T24=0,"",RES_hh_tes_in!T24/RES_hh_fec_in!T24)</f>
        <v/>
      </c>
      <c r="U24" s="78" t="str">
        <f>IF(RES_hh_tes_in!U24=0,"",RES_hh_tes_in!U24/RES_hh_fec_in!U24)</f>
        <v/>
      </c>
      <c r="V24" s="78" t="str">
        <f>IF(RES_hh_tes_in!V24=0,"",RES_hh_tes_in!V24/RES_hh_fec_in!V24)</f>
        <v/>
      </c>
      <c r="W24" s="78" t="str">
        <f>IF(RES_hh_tes_in!W24=0,"",RES_hh_tes_in!W24/RES_hh_fec_in!W24)</f>
        <v/>
      </c>
      <c r="X24" s="78" t="str">
        <f>IF(RES_hh_tes_in!X24=0,"",RES_hh_tes_in!X24/RES_hh_fec_in!X24)</f>
        <v/>
      </c>
      <c r="Y24" s="78" t="str">
        <f>IF(RES_hh_tes_in!Y24=0,"",RES_hh_tes_in!Y24/RES_hh_fec_in!Y24)</f>
        <v/>
      </c>
      <c r="DA24" s="89" t="s">
        <v>742</v>
      </c>
    </row>
    <row r="25" spans="1:105" ht="12" customHeight="1" x14ac:dyDescent="0.25">
      <c r="A25" s="73" t="s">
        <v>53</v>
      </c>
      <c r="B25" s="79"/>
      <c r="C25" s="79">
        <f>IF(RES_hh_tes_in!C25=0,"",RES_hh_tes_in!C25/RES_hh_fec_in!C25)</f>
        <v>0.6711414392752908</v>
      </c>
      <c r="D25" s="79">
        <f>IF(RES_hh_tes_in!D25=0,"",RES_hh_tes_in!D25/RES_hh_fec_in!D25)</f>
        <v>0.67217978422837044</v>
      </c>
      <c r="E25" s="79">
        <f>IF(RES_hh_tes_in!E25=0,"",RES_hh_tes_in!E25/RES_hh_fec_in!E25)</f>
        <v>0.67331651478638288</v>
      </c>
      <c r="F25" s="79">
        <f>IF(RES_hh_tes_in!F25=0,"",RES_hh_tes_in!F25/RES_hh_fec_in!F25)</f>
        <v>0.67446696054204192</v>
      </c>
      <c r="G25" s="79">
        <f>IF(RES_hh_tes_in!G25=0,"",RES_hh_tes_in!G25/RES_hh_fec_in!G25)</f>
        <v>0.67570878135554124</v>
      </c>
      <c r="H25" s="79">
        <f>IF(RES_hh_tes_in!H25=0,"",RES_hh_tes_in!H25/RES_hh_fec_in!H25)</f>
        <v>0.67703321109530634</v>
      </c>
      <c r="I25" s="79">
        <f>IF(RES_hh_tes_in!I25=0,"",RES_hh_tes_in!I25/RES_hh_fec_in!I25)</f>
        <v>0.67846039068091968</v>
      </c>
      <c r="J25" s="79">
        <f>IF(RES_hh_tes_in!J25=0,"",RES_hh_tes_in!J25/RES_hh_fec_in!J25)</f>
        <v>0.68007107909764919</v>
      </c>
      <c r="K25" s="79">
        <f>IF(RES_hh_tes_in!K25=0,"",RES_hh_tes_in!K25/RES_hh_fec_in!K25)</f>
        <v>0.68193662001012667</v>
      </c>
      <c r="L25" s="79">
        <f>IF(RES_hh_tes_in!L25=0,"",RES_hh_tes_in!L25/RES_hh_fec_in!L25)</f>
        <v>0.68408154267371279</v>
      </c>
      <c r="M25" s="79">
        <f>IF(RES_hh_tes_in!M25=0,"",RES_hh_tes_in!M25/RES_hh_fec_in!M25)</f>
        <v>0.68815929900126815</v>
      </c>
      <c r="N25" s="79">
        <f>IF(RES_hh_tes_in!N25=0,"",RES_hh_tes_in!N25/RES_hh_fec_in!N25)</f>
        <v>0.69488315193444528</v>
      </c>
      <c r="O25" s="79">
        <f>IF(RES_hh_tes_in!O25=0,"",RES_hh_tes_in!O25/RES_hh_fec_in!O25)</f>
        <v>0.70513615361582538</v>
      </c>
      <c r="P25" s="79">
        <f>IF(RES_hh_tes_in!P25=0,"",RES_hh_tes_in!P25/RES_hh_fec_in!P25)</f>
        <v>0.71843220631407501</v>
      </c>
      <c r="Q25" s="79">
        <f>IF(RES_hh_tes_in!Q25=0,"",RES_hh_tes_in!Q25/RES_hh_fec_in!Q25)</f>
        <v>0.73126006830672263</v>
      </c>
      <c r="R25" s="79">
        <f>IF(RES_hh_tes_in!R25=0,"",RES_hh_tes_in!R25/RES_hh_fec_in!R25)</f>
        <v>0.73994118735762893</v>
      </c>
      <c r="S25" s="79">
        <f>IF(RES_hh_tes_in!S25=0,"",RES_hh_tes_in!S25/RES_hh_fec_in!S25)</f>
        <v>0.74835169536519641</v>
      </c>
      <c r="T25" s="79">
        <f>IF(RES_hh_tes_in!T25=0,"",RES_hh_tes_in!T25/RES_hh_fec_in!T25)</f>
        <v>0.75669693333182697</v>
      </c>
      <c r="U25" s="79">
        <f>IF(RES_hh_tes_in!U25=0,"",RES_hh_tes_in!U25/RES_hh_fec_in!U25)</f>
        <v>0.76506079362770107</v>
      </c>
      <c r="V25" s="79">
        <f>IF(RES_hh_tes_in!V25=0,"",RES_hh_tes_in!V25/RES_hh_fec_in!V25)</f>
        <v>0.7732773168232141</v>
      </c>
      <c r="W25" s="79">
        <f>IF(RES_hh_tes_in!W25=0,"",RES_hh_tes_in!W25/RES_hh_fec_in!W25)</f>
        <v>0.78078172832073423</v>
      </c>
      <c r="X25" s="79">
        <f>IF(RES_hh_tes_in!X25=0,"",RES_hh_tes_in!X25/RES_hh_fec_in!X25)</f>
        <v>0.79268851652187911</v>
      </c>
      <c r="Y25" s="79">
        <f>IF(RES_hh_tes_in!Y25=0,"",RES_hh_tes_in!Y25/RES_hh_fec_in!Y25)</f>
        <v>0.80379682621745541</v>
      </c>
      <c r="DA25" s="90" t="s">
        <v>743</v>
      </c>
    </row>
    <row r="26" spans="1:105" ht="12" customHeight="1" x14ac:dyDescent="0.25">
      <c r="A26" s="32" t="s">
        <v>52</v>
      </c>
      <c r="B26" s="81"/>
      <c r="C26" s="81">
        <f>IF(RES_hh_tes_in!C26=0,"",RES_hh_tes_in!C26/RES_hh_fec_in!C26)</f>
        <v>1</v>
      </c>
      <c r="D26" s="81">
        <f>IF(RES_hh_tes_in!D26=0,"",RES_hh_tes_in!D26/RES_hh_fec_in!D26)</f>
        <v>1</v>
      </c>
      <c r="E26" s="81">
        <f>IF(RES_hh_tes_in!E26=0,"",RES_hh_tes_in!E26/RES_hh_fec_in!E26)</f>
        <v>1</v>
      </c>
      <c r="F26" s="81">
        <f>IF(RES_hh_tes_in!F26=0,"",RES_hh_tes_in!F26/RES_hh_fec_in!F26)</f>
        <v>1</v>
      </c>
      <c r="G26" s="81">
        <f>IF(RES_hh_tes_in!G26=0,"",RES_hh_tes_in!G26/RES_hh_fec_in!G26)</f>
        <v>1</v>
      </c>
      <c r="H26" s="81">
        <f>IF(RES_hh_tes_in!H26=0,"",RES_hh_tes_in!H26/RES_hh_fec_in!H26)</f>
        <v>1</v>
      </c>
      <c r="I26" s="81">
        <f>IF(RES_hh_tes_in!I26=0,"",RES_hh_tes_in!I26/RES_hh_fec_in!I26)</f>
        <v>1</v>
      </c>
      <c r="J26" s="81">
        <f>IF(RES_hh_tes_in!J26=0,"",RES_hh_tes_in!J26/RES_hh_fec_in!J26)</f>
        <v>1</v>
      </c>
      <c r="K26" s="81">
        <f>IF(RES_hh_tes_in!K26=0,"",RES_hh_tes_in!K26/RES_hh_fec_in!K26)</f>
        <v>1</v>
      </c>
      <c r="L26" s="81">
        <f>IF(RES_hh_tes_in!L26=0,"",RES_hh_tes_in!L26/RES_hh_fec_in!L26)</f>
        <v>1</v>
      </c>
      <c r="M26" s="81">
        <f>IF(RES_hh_tes_in!M26=0,"",RES_hh_tes_in!M26/RES_hh_fec_in!M26)</f>
        <v>1</v>
      </c>
      <c r="N26" s="81">
        <f>IF(RES_hh_tes_in!N26=0,"",RES_hh_tes_in!N26/RES_hh_fec_in!N26)</f>
        <v>1</v>
      </c>
      <c r="O26" s="81">
        <f>IF(RES_hh_tes_in!O26=0,"",RES_hh_tes_in!O26/RES_hh_fec_in!O26)</f>
        <v>1</v>
      </c>
      <c r="P26" s="81">
        <f>IF(RES_hh_tes_in!P26=0,"",RES_hh_tes_in!P26/RES_hh_fec_in!P26)</f>
        <v>1</v>
      </c>
      <c r="Q26" s="81">
        <f>IF(RES_hh_tes_in!Q26=0,"",RES_hh_tes_in!Q26/RES_hh_fec_in!Q26)</f>
        <v>1</v>
      </c>
      <c r="R26" s="81">
        <f>IF(RES_hh_tes_in!R26=0,"",RES_hh_tes_in!R26/RES_hh_fec_in!R26)</f>
        <v>1</v>
      </c>
      <c r="S26" s="81">
        <f>IF(RES_hh_tes_in!S26=0,"",RES_hh_tes_in!S26/RES_hh_fec_in!S26)</f>
        <v>1</v>
      </c>
      <c r="T26" s="81">
        <f>IF(RES_hh_tes_in!T26=0,"",RES_hh_tes_in!T26/RES_hh_fec_in!T26)</f>
        <v>1</v>
      </c>
      <c r="U26" s="81">
        <f>IF(RES_hh_tes_in!U26=0,"",RES_hh_tes_in!U26/RES_hh_fec_in!U26)</f>
        <v>1</v>
      </c>
      <c r="V26" s="81">
        <f>IF(RES_hh_tes_in!V26=0,"",RES_hh_tes_in!V26/RES_hh_fec_in!V26)</f>
        <v>1</v>
      </c>
      <c r="W26" s="81">
        <f>IF(RES_hh_tes_in!W26=0,"",RES_hh_tes_in!W26/RES_hh_fec_in!W26)</f>
        <v>1</v>
      </c>
      <c r="X26" s="81">
        <f>IF(RES_hh_tes_in!X26=0,"",RES_hh_tes_in!X26/RES_hh_fec_in!X26)</f>
        <v>1</v>
      </c>
      <c r="Y26" s="81">
        <f>IF(RES_hh_tes_in!Y26=0,"",RES_hh_tes_in!Y26/RES_hh_fec_in!Y26)</f>
        <v>1</v>
      </c>
      <c r="DA26" s="92" t="s">
        <v>744</v>
      </c>
    </row>
    <row r="27" spans="1:105" ht="12.95" customHeight="1" x14ac:dyDescent="0.25">
      <c r="A27" s="68" t="s">
        <v>54</v>
      </c>
      <c r="B27" s="70"/>
      <c r="C27" s="70">
        <f>IF(RES_hh_tes_in!C27=0,"",RES_hh_tes_in!C27/RES_hh_fec_in!C27)</f>
        <v>0.73337241414114573</v>
      </c>
      <c r="D27" s="70">
        <f>IF(RES_hh_tes_in!D27=0,"",RES_hh_tes_in!D27/RES_hh_fec_in!D27)</f>
        <v>0.7343550622846261</v>
      </c>
      <c r="E27" s="70">
        <f>IF(RES_hh_tes_in!E27=0,"",RES_hh_tes_in!E27/RES_hh_fec_in!E27)</f>
        <v>0.73624642462899892</v>
      </c>
      <c r="F27" s="70">
        <f>IF(RES_hh_tes_in!F27=0,"",RES_hh_tes_in!F27/RES_hh_fec_in!F27)</f>
        <v>0.73381053833893117</v>
      </c>
      <c r="G27" s="70">
        <f>IF(RES_hh_tes_in!G27=0,"",RES_hh_tes_in!G27/RES_hh_fec_in!G27)</f>
        <v>0.73223081806322976</v>
      </c>
      <c r="H27" s="70">
        <f>IF(RES_hh_tes_in!H27=0,"",RES_hh_tes_in!H27/RES_hh_fec_in!H27)</f>
        <v>0.72413020563300823</v>
      </c>
      <c r="I27" s="70">
        <f>IF(RES_hh_tes_in!I27=0,"",RES_hh_tes_in!I27/RES_hh_fec_in!I27)</f>
        <v>0.72546582083330813</v>
      </c>
      <c r="J27" s="70">
        <f>IF(RES_hh_tes_in!J27=0,"",RES_hh_tes_in!J27/RES_hh_fec_in!J27)</f>
        <v>0.72944893751971851</v>
      </c>
      <c r="K27" s="70">
        <f>IF(RES_hh_tes_in!K27=0,"",RES_hh_tes_in!K27/RES_hh_fec_in!K27)</f>
        <v>0.72575256945474553</v>
      </c>
      <c r="L27" s="70">
        <f>IF(RES_hh_tes_in!L27=0,"",RES_hh_tes_in!L27/RES_hh_fec_in!L27)</f>
        <v>0.72359776709281498</v>
      </c>
      <c r="M27" s="70">
        <f>IF(RES_hh_tes_in!M27=0,"",RES_hh_tes_in!M27/RES_hh_fec_in!M27)</f>
        <v>0.72940167142016243</v>
      </c>
      <c r="N27" s="70">
        <f>IF(RES_hh_tes_in!N27=0,"",RES_hh_tes_in!N27/RES_hh_fec_in!N27)</f>
        <v>0.73073671389780426</v>
      </c>
      <c r="O27" s="70">
        <f>IF(RES_hh_tes_in!O27=0,"",RES_hh_tes_in!O27/RES_hh_fec_in!O27)</f>
        <v>0.73925478657663668</v>
      </c>
      <c r="P27" s="70">
        <f>IF(RES_hh_tes_in!P27=0,"",RES_hh_tes_in!P27/RES_hh_fec_in!P27)</f>
        <v>0.74487389233852663</v>
      </c>
      <c r="Q27" s="70">
        <f>IF(RES_hh_tes_in!Q27=0,"",RES_hh_tes_in!Q27/RES_hh_fec_in!Q27)</f>
        <v>0.75620660228076064</v>
      </c>
      <c r="R27" s="70">
        <f>IF(RES_hh_tes_in!R27=0,"",RES_hh_tes_in!R27/RES_hh_fec_in!R27)</f>
        <v>0.75734215418437001</v>
      </c>
      <c r="S27" s="70">
        <f>IF(RES_hh_tes_in!S27=0,"",RES_hh_tes_in!S27/RES_hh_fec_in!S27)</f>
        <v>0.77921667579861786</v>
      </c>
      <c r="T27" s="70">
        <f>IF(RES_hh_tes_in!T27=0,"",RES_hh_tes_in!T27/RES_hh_fec_in!T27)</f>
        <v>0.79411340560504118</v>
      </c>
      <c r="U27" s="70">
        <f>IF(RES_hh_tes_in!U27=0,"",RES_hh_tes_in!U27/RES_hh_fec_in!U27)</f>
        <v>0.80442694353242905</v>
      </c>
      <c r="V27" s="70">
        <f>IF(RES_hh_tes_in!V27=0,"",RES_hh_tes_in!V27/RES_hh_fec_in!V27)</f>
        <v>0.80348753775328918</v>
      </c>
      <c r="W27" s="70">
        <f>IF(RES_hh_tes_in!W27=0,"",RES_hh_tes_in!W27/RES_hh_fec_in!W27)</f>
        <v>0.80699165700502418</v>
      </c>
      <c r="X27" s="70">
        <f>IF(RES_hh_tes_in!X27=0,"",RES_hh_tes_in!X27/RES_hh_fec_in!X27)</f>
        <v>0.77765617860980285</v>
      </c>
      <c r="Y27" s="70">
        <f>IF(RES_hh_tes_in!Y27=0,"",RES_hh_tes_in!Y27/RES_hh_fec_in!Y27)</f>
        <v>0.82657966359970036</v>
      </c>
      <c r="DA27" s="88" t="s">
        <v>745</v>
      </c>
    </row>
    <row r="28" spans="1:105" ht="12" customHeight="1" x14ac:dyDescent="0.25">
      <c r="A28" s="28" t="s">
        <v>51</v>
      </c>
      <c r="B28" s="78"/>
      <c r="C28" s="78" t="str">
        <f>IF(RES_hh_tes_in!C28=0,"",RES_hh_tes_in!C28/RES_hh_fec_in!C28)</f>
        <v/>
      </c>
      <c r="D28" s="78" t="str">
        <f>IF(RES_hh_tes_in!D28=0,"",RES_hh_tes_in!D28/RES_hh_fec_in!D28)</f>
        <v/>
      </c>
      <c r="E28" s="78" t="str">
        <f>IF(RES_hh_tes_in!E28=0,"",RES_hh_tes_in!E28/RES_hh_fec_in!E28)</f>
        <v/>
      </c>
      <c r="F28" s="78" t="str">
        <f>IF(RES_hh_tes_in!F28=0,"",RES_hh_tes_in!F28/RES_hh_fec_in!F28)</f>
        <v/>
      </c>
      <c r="G28" s="78" t="str">
        <f>IF(RES_hh_tes_in!G28=0,"",RES_hh_tes_in!G28/RES_hh_fec_in!G28)</f>
        <v/>
      </c>
      <c r="H28" s="78" t="str">
        <f>IF(RES_hh_tes_in!H28=0,"",RES_hh_tes_in!H28/RES_hh_fec_in!H28)</f>
        <v/>
      </c>
      <c r="I28" s="78" t="str">
        <f>IF(RES_hh_tes_in!I28=0,"",RES_hh_tes_in!I28/RES_hh_fec_in!I28)</f>
        <v/>
      </c>
      <c r="J28" s="78" t="str">
        <f>IF(RES_hh_tes_in!J28=0,"",RES_hh_tes_in!J28/RES_hh_fec_in!J28)</f>
        <v/>
      </c>
      <c r="K28" s="78" t="str">
        <f>IF(RES_hh_tes_in!K28=0,"",RES_hh_tes_in!K28/RES_hh_fec_in!K28)</f>
        <v/>
      </c>
      <c r="L28" s="78" t="str">
        <f>IF(RES_hh_tes_in!L28=0,"",RES_hh_tes_in!L28/RES_hh_fec_in!L28)</f>
        <v/>
      </c>
      <c r="M28" s="78" t="str">
        <f>IF(RES_hh_tes_in!M28=0,"",RES_hh_tes_in!M28/RES_hh_fec_in!M28)</f>
        <v/>
      </c>
      <c r="N28" s="78" t="str">
        <f>IF(RES_hh_tes_in!N28=0,"",RES_hh_tes_in!N28/RES_hh_fec_in!N28)</f>
        <v/>
      </c>
      <c r="O28" s="78" t="str">
        <f>IF(RES_hh_tes_in!O28=0,"",RES_hh_tes_in!O28/RES_hh_fec_in!O28)</f>
        <v/>
      </c>
      <c r="P28" s="78" t="str">
        <f>IF(RES_hh_tes_in!P28=0,"",RES_hh_tes_in!P28/RES_hh_fec_in!P28)</f>
        <v/>
      </c>
      <c r="Q28" s="78" t="str">
        <f>IF(RES_hh_tes_in!Q28=0,"",RES_hh_tes_in!Q28/RES_hh_fec_in!Q28)</f>
        <v/>
      </c>
      <c r="R28" s="78" t="str">
        <f>IF(RES_hh_tes_in!R28=0,"",RES_hh_tes_in!R28/RES_hh_fec_in!R28)</f>
        <v/>
      </c>
      <c r="S28" s="78" t="str">
        <f>IF(RES_hh_tes_in!S28=0,"",RES_hh_tes_in!S28/RES_hh_fec_in!S28)</f>
        <v/>
      </c>
      <c r="T28" s="78" t="str">
        <f>IF(RES_hh_tes_in!T28=0,"",RES_hh_tes_in!T28/RES_hh_fec_in!T28)</f>
        <v/>
      </c>
      <c r="U28" s="78" t="str">
        <f>IF(RES_hh_tes_in!U28=0,"",RES_hh_tes_in!U28/RES_hh_fec_in!U28)</f>
        <v/>
      </c>
      <c r="V28" s="78" t="str">
        <f>IF(RES_hh_tes_in!V28=0,"",RES_hh_tes_in!V28/RES_hh_fec_in!V28)</f>
        <v/>
      </c>
      <c r="W28" s="78" t="str">
        <f>IF(RES_hh_tes_in!W28=0,"",RES_hh_tes_in!W28/RES_hh_fec_in!W28)</f>
        <v/>
      </c>
      <c r="X28" s="78" t="str">
        <f>IF(RES_hh_tes_in!X28=0,"",RES_hh_tes_in!X28/RES_hh_fec_in!X28)</f>
        <v/>
      </c>
      <c r="Y28" s="78" t="str">
        <f>IF(RES_hh_tes_in!Y28=0,"",RES_hh_tes_in!Y28/RES_hh_fec_in!Y28)</f>
        <v/>
      </c>
      <c r="DA28" s="89" t="s">
        <v>746</v>
      </c>
    </row>
    <row r="29" spans="1:105" s="2" customFormat="1" ht="12" customHeight="1" x14ac:dyDescent="0.25">
      <c r="A29" s="28" t="s">
        <v>74</v>
      </c>
      <c r="B29" s="78"/>
      <c r="C29" s="78">
        <f>IF(RES_hh_tes_in!C29=0,"",RES_hh_tes_in!C29/RES_hh_fec_in!C29)</f>
        <v>0.61057814660504905</v>
      </c>
      <c r="D29" s="78">
        <f>IF(RES_hh_tes_in!D29=0,"",RES_hh_tes_in!D29/RES_hh_fec_in!D29)</f>
        <v>0.61070458550560991</v>
      </c>
      <c r="E29" s="78">
        <f>IF(RES_hh_tes_in!E29=0,"",RES_hh_tes_in!E29/RES_hh_fec_in!E29)</f>
        <v>0.61083103579561038</v>
      </c>
      <c r="F29" s="78">
        <f>IF(RES_hh_tes_in!F29=0,"",RES_hh_tes_in!F29/RES_hh_fec_in!F29)</f>
        <v>0.61095748763871593</v>
      </c>
      <c r="G29" s="78">
        <f>IF(RES_hh_tes_in!G29=0,"",RES_hh_tes_in!G29/RES_hh_fec_in!G29)</f>
        <v>0.61108394997082505</v>
      </c>
      <c r="H29" s="78">
        <f>IF(RES_hh_tes_in!H29=0,"",RES_hh_tes_in!H29/RES_hh_fec_in!H29)</f>
        <v>0.61121042169829798</v>
      </c>
      <c r="I29" s="78">
        <f>IF(RES_hh_tes_in!I29=0,"",RES_hh_tes_in!I29/RES_hh_fec_in!I29)</f>
        <v>0.6113369050229398</v>
      </c>
      <c r="J29" s="78">
        <f>IF(RES_hh_tes_in!J29=0,"",RES_hh_tes_in!J29/RES_hh_fec_in!J29)</f>
        <v>0.61146340896477103</v>
      </c>
      <c r="K29" s="78">
        <f>IF(RES_hh_tes_in!K29=0,"",RES_hh_tes_in!K29/RES_hh_fec_in!K29)</f>
        <v>0.61158994119318177</v>
      </c>
      <c r="L29" s="78">
        <f>IF(RES_hh_tes_in!L29=0,"",RES_hh_tes_in!L29/RES_hh_fec_in!L29)</f>
        <v>0.61171650376004771</v>
      </c>
      <c r="M29" s="78">
        <f>IF(RES_hh_tes_in!M29=0,"",RES_hh_tes_in!M29/RES_hh_fec_in!M29)</f>
        <v>0.61181262080618182</v>
      </c>
      <c r="N29" s="78">
        <f>IF(RES_hh_tes_in!N29=0,"",RES_hh_tes_in!N29/RES_hh_fec_in!N29)</f>
        <v>0.61186634571378151</v>
      </c>
      <c r="O29" s="78">
        <f>IF(RES_hh_tes_in!O29=0,"",RES_hh_tes_in!O29/RES_hh_fec_in!O29)</f>
        <v>0.61189845567976819</v>
      </c>
      <c r="P29" s="78">
        <f>IF(RES_hh_tes_in!P29=0,"",RES_hh_tes_in!P29/RES_hh_fec_in!P29)</f>
        <v>0.61198805323168048</v>
      </c>
      <c r="Q29" s="78">
        <f>IF(RES_hh_tes_in!Q29=0,"",RES_hh_tes_in!Q29/RES_hh_fec_in!Q29)</f>
        <v>0.61235273619835429</v>
      </c>
      <c r="R29" s="78">
        <f>IF(RES_hh_tes_in!R29=0,"",RES_hh_tes_in!R29/RES_hh_fec_in!R29)</f>
        <v>0.61331066754303831</v>
      </c>
      <c r="S29" s="78">
        <f>IF(RES_hh_tes_in!S29=0,"",RES_hh_tes_in!S29/RES_hh_fec_in!S29)</f>
        <v>0.61466193916705603</v>
      </c>
      <c r="T29" s="78">
        <f>IF(RES_hh_tes_in!T29=0,"",RES_hh_tes_in!T29/RES_hh_fec_in!T29)</f>
        <v>0.61614454908467464</v>
      </c>
      <c r="U29" s="78">
        <f>IF(RES_hh_tes_in!U29=0,"",RES_hh_tes_in!U29/RES_hh_fec_in!U29)</f>
        <v>0.61749649531016571</v>
      </c>
      <c r="V29" s="78">
        <f>IF(RES_hh_tes_in!V29=0,"",RES_hh_tes_in!V29/RES_hh_fec_in!V29)</f>
        <v>0.6184557758577981</v>
      </c>
      <c r="W29" s="78">
        <f>IF(RES_hh_tes_in!W29=0,"",RES_hh_tes_in!W29/RES_hh_fec_in!W29)</f>
        <v>0.61891681337225346</v>
      </c>
      <c r="X29" s="78">
        <f>IF(RES_hh_tes_in!X29=0,"",RES_hh_tes_in!X29/RES_hh_fec_in!X29)</f>
        <v>0.61930918509719324</v>
      </c>
      <c r="Y29" s="78">
        <f>IF(RES_hh_tes_in!Y29=0,"",RES_hh_tes_in!Y29/RES_hh_fec_in!Y29)</f>
        <v>0.61934842226968723</v>
      </c>
      <c r="DA29" s="89" t="s">
        <v>747</v>
      </c>
    </row>
    <row r="30" spans="1:105" ht="12" customHeight="1" x14ac:dyDescent="0.25">
      <c r="A30" s="28" t="s">
        <v>189</v>
      </c>
      <c r="B30" s="78"/>
      <c r="C30" s="78">
        <f>IF(RES_hh_tes_in!C30=0,"",RES_hh_tes_in!C30/RES_hh_fec_in!C30)</f>
        <v>0.60980326811475616</v>
      </c>
      <c r="D30" s="78">
        <f>IF(RES_hh_tes_in!D30=0,"",RES_hh_tes_in!D30/RES_hh_fec_in!D30)</f>
        <v>0.61010496509070866</v>
      </c>
      <c r="E30" s="78">
        <f>IF(RES_hh_tes_in!E30=0,"",RES_hh_tes_in!E30/RES_hh_fec_in!E30)</f>
        <v>0.61040668924310271</v>
      </c>
      <c r="F30" s="78">
        <f>IF(RES_hh_tes_in!F30=0,"",RES_hh_tes_in!F30/RES_hh_fec_in!F30)</f>
        <v>0.61070841710137513</v>
      </c>
      <c r="G30" s="78">
        <f>IF(RES_hh_tes_in!G30=0,"",RES_hh_tes_in!G30/RES_hh_fec_in!G30)</f>
        <v>0.61101016998755164</v>
      </c>
      <c r="H30" s="78">
        <f>IF(RES_hh_tes_in!H30=0,"",RES_hh_tes_in!H30/RES_hh_fec_in!H30)</f>
        <v>0.61131194529208788</v>
      </c>
      <c r="I30" s="78">
        <f>IF(RES_hh_tes_in!I30=0,"",RES_hh_tes_in!I30/RES_hh_fec_in!I30)</f>
        <v>0.61161374826873149</v>
      </c>
      <c r="J30" s="78">
        <f>IF(RES_hh_tes_in!J30=0,"",RES_hh_tes_in!J30/RES_hh_fec_in!J30)</f>
        <v>0.61191560044023285</v>
      </c>
      <c r="K30" s="78">
        <f>IF(RES_hh_tes_in!K30=0,"",RES_hh_tes_in!K30/RES_hh_fec_in!K30)</f>
        <v>0.61221752010659058</v>
      </c>
      <c r="L30" s="78">
        <f>IF(RES_hh_tes_in!L30=0,"",RES_hh_tes_in!L30/RES_hh_fec_in!L30)</f>
        <v>0.61251951216380462</v>
      </c>
      <c r="M30" s="78">
        <f>IF(RES_hh_tes_in!M30=0,"",RES_hh_tes_in!M30/RES_hh_fec_in!M30)</f>
        <v>0.61274885789543831</v>
      </c>
      <c r="N30" s="78">
        <f>IF(RES_hh_tes_in!N30=0,"",RES_hh_tes_in!N30/RES_hh_fec_in!N30)</f>
        <v>0.61287705137137216</v>
      </c>
      <c r="O30" s="78">
        <f>IF(RES_hh_tes_in!O30=0,"",RES_hh_tes_in!O30/RES_hh_fec_in!O30)</f>
        <v>0.61295366924445649</v>
      </c>
      <c r="P30" s="78">
        <f>IF(RES_hh_tes_in!P30=0,"",RES_hh_tes_in!P30/RES_hh_fec_in!P30)</f>
        <v>0.61316745875341883</v>
      </c>
      <c r="Q30" s="78">
        <f>IF(RES_hh_tes_in!Q30=0,"",RES_hh_tes_in!Q30/RES_hh_fec_in!Q30)</f>
        <v>0.6140376319970865</v>
      </c>
      <c r="R30" s="78">
        <f>IF(RES_hh_tes_in!R30=0,"",RES_hh_tes_in!R30/RES_hh_fec_in!R30)</f>
        <v>0.61632336042859814</v>
      </c>
      <c r="S30" s="78">
        <f>IF(RES_hh_tes_in!S30=0,"",RES_hh_tes_in!S30/RES_hh_fec_in!S30)</f>
        <v>0.61954764157030184</v>
      </c>
      <c r="T30" s="78">
        <f>IF(RES_hh_tes_in!T30=0,"",RES_hh_tes_in!T30/RES_hh_fec_in!T30)</f>
        <v>0.62308531017290869</v>
      </c>
      <c r="U30" s="78">
        <f>IF(RES_hh_tes_in!U30=0,"",RES_hh_tes_in!U30/RES_hh_fec_in!U30)</f>
        <v>0.62631120098713866</v>
      </c>
      <c r="V30" s="78">
        <f>IF(RES_hh_tes_in!V30=0,"",RES_hh_tes_in!V30/RES_hh_fec_in!V30)</f>
        <v>0.62860014876370707</v>
      </c>
      <c r="W30" s="78">
        <f>IF(RES_hh_tes_in!W30=0,"",RES_hh_tes_in!W30/RES_hh_fec_in!W30)</f>
        <v>0.6297002344437842</v>
      </c>
      <c r="X30" s="78">
        <f>IF(RES_hh_tes_in!X30=0,"",RES_hh_tes_in!X30/RES_hh_fec_in!X30)</f>
        <v>0.6301085115721986</v>
      </c>
      <c r="Y30" s="78">
        <f>IF(RES_hh_tes_in!Y30=0,"",RES_hh_tes_in!Y30/RES_hh_fec_in!Y30)</f>
        <v>0.63014933928504013</v>
      </c>
      <c r="DA30" s="89" t="s">
        <v>748</v>
      </c>
    </row>
    <row r="31" spans="1:105" ht="12" customHeight="1" x14ac:dyDescent="0.25">
      <c r="A31" s="28" t="s">
        <v>202</v>
      </c>
      <c r="B31" s="78"/>
      <c r="C31" s="78" t="str">
        <f>IF(RES_hh_tes_in!C31=0,"",RES_hh_tes_in!C31/RES_hh_fec_in!C31)</f>
        <v/>
      </c>
      <c r="D31" s="78" t="str">
        <f>IF(RES_hh_tes_in!D31=0,"",RES_hh_tes_in!D31/RES_hh_fec_in!D31)</f>
        <v/>
      </c>
      <c r="E31" s="78" t="str">
        <f>IF(RES_hh_tes_in!E31=0,"",RES_hh_tes_in!E31/RES_hh_fec_in!E31)</f>
        <v/>
      </c>
      <c r="F31" s="78" t="str">
        <f>IF(RES_hh_tes_in!F31=0,"",RES_hh_tes_in!F31/RES_hh_fec_in!F31)</f>
        <v/>
      </c>
      <c r="G31" s="78" t="str">
        <f>IF(RES_hh_tes_in!G31=0,"",RES_hh_tes_in!G31/RES_hh_fec_in!G31)</f>
        <v/>
      </c>
      <c r="H31" s="78" t="str">
        <f>IF(RES_hh_tes_in!H31=0,"",RES_hh_tes_in!H31/RES_hh_fec_in!H31)</f>
        <v/>
      </c>
      <c r="I31" s="78" t="str">
        <f>IF(RES_hh_tes_in!I31=0,"",RES_hh_tes_in!I31/RES_hh_fec_in!I31)</f>
        <v/>
      </c>
      <c r="J31" s="78" t="str">
        <f>IF(RES_hh_tes_in!J31=0,"",RES_hh_tes_in!J31/RES_hh_fec_in!J31)</f>
        <v/>
      </c>
      <c r="K31" s="78" t="str">
        <f>IF(RES_hh_tes_in!K31=0,"",RES_hh_tes_in!K31/RES_hh_fec_in!K31)</f>
        <v/>
      </c>
      <c r="L31" s="78" t="str">
        <f>IF(RES_hh_tes_in!L31=0,"",RES_hh_tes_in!L31/RES_hh_fec_in!L31)</f>
        <v/>
      </c>
      <c r="M31" s="78" t="str">
        <f>IF(RES_hh_tes_in!M31=0,"",RES_hh_tes_in!M31/RES_hh_fec_in!M31)</f>
        <v/>
      </c>
      <c r="N31" s="78" t="str">
        <f>IF(RES_hh_tes_in!N31=0,"",RES_hh_tes_in!N31/RES_hh_fec_in!N31)</f>
        <v/>
      </c>
      <c r="O31" s="78" t="str">
        <f>IF(RES_hh_tes_in!O31=0,"",RES_hh_tes_in!O31/RES_hh_fec_in!O31)</f>
        <v/>
      </c>
      <c r="P31" s="78" t="str">
        <f>IF(RES_hh_tes_in!P31=0,"",RES_hh_tes_in!P31/RES_hh_fec_in!P31)</f>
        <v/>
      </c>
      <c r="Q31" s="78" t="str">
        <f>IF(RES_hh_tes_in!Q31=0,"",RES_hh_tes_in!Q31/RES_hh_fec_in!Q31)</f>
        <v/>
      </c>
      <c r="R31" s="78" t="str">
        <f>IF(RES_hh_tes_in!R31=0,"",RES_hh_tes_in!R31/RES_hh_fec_in!R31)</f>
        <v/>
      </c>
      <c r="S31" s="78" t="str">
        <f>IF(RES_hh_tes_in!S31=0,"",RES_hh_tes_in!S31/RES_hh_fec_in!S31)</f>
        <v/>
      </c>
      <c r="T31" s="78" t="str">
        <f>IF(RES_hh_tes_in!T31=0,"",RES_hh_tes_in!T31/RES_hh_fec_in!T31)</f>
        <v/>
      </c>
      <c r="U31" s="78" t="str">
        <f>IF(RES_hh_tes_in!U31=0,"",RES_hh_tes_in!U31/RES_hh_fec_in!U31)</f>
        <v/>
      </c>
      <c r="V31" s="78" t="str">
        <f>IF(RES_hh_tes_in!V31=0,"",RES_hh_tes_in!V31/RES_hh_fec_in!V31)</f>
        <v/>
      </c>
      <c r="W31" s="78" t="str">
        <f>IF(RES_hh_tes_in!W31=0,"",RES_hh_tes_in!W31/RES_hh_fec_in!W31)</f>
        <v/>
      </c>
      <c r="X31" s="78" t="str">
        <f>IF(RES_hh_tes_in!X31=0,"",RES_hh_tes_in!X31/RES_hh_fec_in!X31)</f>
        <v/>
      </c>
      <c r="Y31" s="78" t="str">
        <f>IF(RES_hh_tes_in!Y31=0,"",RES_hh_tes_in!Y31/RES_hh_fec_in!Y31)</f>
        <v/>
      </c>
      <c r="DA31" s="89" t="s">
        <v>749</v>
      </c>
    </row>
    <row r="32" spans="1:105" ht="12" customHeight="1" x14ac:dyDescent="0.25">
      <c r="A32" s="32" t="s">
        <v>53</v>
      </c>
      <c r="B32" s="81"/>
      <c r="C32" s="81">
        <f>IF(RES_hh_tes_in!C32=0,"",RES_hh_tes_in!C32/RES_hh_fec_in!C32)</f>
        <v>0.76655360444665888</v>
      </c>
      <c r="D32" s="81">
        <f>IF(RES_hh_tes_in!D32=0,"",RES_hh_tes_in!D32/RES_hh_fec_in!D32)</f>
        <v>0.76778382772742215</v>
      </c>
      <c r="E32" s="81">
        <f>IF(RES_hh_tes_in!E32=0,"",RES_hh_tes_in!E32/RES_hh_fec_in!E32)</f>
        <v>0.76907205632046183</v>
      </c>
      <c r="F32" s="81">
        <f>IF(RES_hh_tes_in!F32=0,"",RES_hh_tes_in!F32/RES_hh_fec_in!F32)</f>
        <v>0.77036819472881202</v>
      </c>
      <c r="G32" s="81">
        <f>IF(RES_hh_tes_in!G32=0,"",RES_hh_tes_in!G32/RES_hh_fec_in!G32)</f>
        <v>0.77171775261795117</v>
      </c>
      <c r="H32" s="81">
        <f>IF(RES_hh_tes_in!H32=0,"",RES_hh_tes_in!H32/RES_hh_fec_in!H32)</f>
        <v>0.7731151601841959</v>
      </c>
      <c r="I32" s="81">
        <f>IF(RES_hh_tes_in!I32=0,"",RES_hh_tes_in!I32/RES_hh_fec_in!I32)</f>
        <v>0.77457163101045012</v>
      </c>
      <c r="J32" s="81">
        <f>IF(RES_hh_tes_in!J32=0,"",RES_hh_tes_in!J32/RES_hh_fec_in!J32)</f>
        <v>0.77613310318783146</v>
      </c>
      <c r="K32" s="81">
        <f>IF(RES_hh_tes_in!K32=0,"",RES_hh_tes_in!K32/RES_hh_fec_in!K32)</f>
        <v>0.77783863617694593</v>
      </c>
      <c r="L32" s="81">
        <f>IF(RES_hh_tes_in!L32=0,"",RES_hh_tes_in!L32/RES_hh_fec_in!L32)</f>
        <v>0.77969867998486231</v>
      </c>
      <c r="M32" s="81">
        <f>IF(RES_hh_tes_in!M32=0,"",RES_hh_tes_in!M32/RES_hh_fec_in!M32)</f>
        <v>0.78235813160204981</v>
      </c>
      <c r="N32" s="81">
        <f>IF(RES_hh_tes_in!N32=0,"",RES_hh_tes_in!N32/RES_hh_fec_in!N32)</f>
        <v>0.78600058707231879</v>
      </c>
      <c r="O32" s="81">
        <f>IF(RES_hh_tes_in!O32=0,"",RES_hh_tes_in!O32/RES_hh_fec_in!O32)</f>
        <v>0.79106141442922395</v>
      </c>
      <c r="P32" s="81">
        <f>IF(RES_hh_tes_in!P32=0,"",RES_hh_tes_in!P32/RES_hh_fec_in!P32)</f>
        <v>0.79775414830594016</v>
      </c>
      <c r="Q32" s="81">
        <f>IF(RES_hh_tes_in!Q32=0,"",RES_hh_tes_in!Q32/RES_hh_fec_in!Q32)</f>
        <v>0.80641461122110047</v>
      </c>
      <c r="R32" s="81">
        <f>IF(RES_hh_tes_in!R32=0,"",RES_hh_tes_in!R32/RES_hh_fec_in!R32)</f>
        <v>0.81819943067328615</v>
      </c>
      <c r="S32" s="81">
        <f>IF(RES_hh_tes_in!S32=0,"",RES_hh_tes_in!S32/RES_hh_fec_in!S32)</f>
        <v>0.8329460868513382</v>
      </c>
      <c r="T32" s="81">
        <f>IF(RES_hh_tes_in!T32=0,"",RES_hh_tes_in!T32/RES_hh_fec_in!T32)</f>
        <v>0.84882167202577063</v>
      </c>
      <c r="U32" s="81">
        <f>IF(RES_hh_tes_in!U32=0,"",RES_hh_tes_in!U32/RES_hh_fec_in!U32)</f>
        <v>0.86399327846714025</v>
      </c>
      <c r="V32" s="81">
        <f>IF(RES_hh_tes_in!V32=0,"",RES_hh_tes_in!V32/RES_hh_fec_in!V32)</f>
        <v>0.87662799844598371</v>
      </c>
      <c r="W32" s="81">
        <f>IF(RES_hh_tes_in!W32=0,"",RES_hh_tes_in!W32/RES_hh_fec_in!W32)</f>
        <v>0.88608899617112291</v>
      </c>
      <c r="X32" s="81">
        <f>IF(RES_hh_tes_in!X32=0,"",RES_hh_tes_in!X32/RES_hh_fec_in!X32)</f>
        <v>0.89362906684468857</v>
      </c>
      <c r="Y32" s="81">
        <f>IF(RES_hh_tes_in!Y32=0,"",RES_hh_tes_in!Y32/RES_hh_fec_in!Y32)</f>
        <v>0.9003155700339861</v>
      </c>
      <c r="DA32" s="92" t="s">
        <v>750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751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/>
      <c r="C3" s="65">
        <f t="shared" ref="C3:Q3" si="0">SUM(C4,C15,C17,C27)</f>
        <v>495.16398268246957</v>
      </c>
      <c r="D3" s="65">
        <f t="shared" si="0"/>
        <v>496.19282148825846</v>
      </c>
      <c r="E3" s="65">
        <f t="shared" si="0"/>
        <v>596.68308823666951</v>
      </c>
      <c r="F3" s="65">
        <f t="shared" si="0"/>
        <v>539.97658894409074</v>
      </c>
      <c r="G3" s="65">
        <f t="shared" si="0"/>
        <v>514.93582131503467</v>
      </c>
      <c r="H3" s="65">
        <f t="shared" si="0"/>
        <v>386.29658455509121</v>
      </c>
      <c r="I3" s="65">
        <f t="shared" si="0"/>
        <v>351.28438288545209</v>
      </c>
      <c r="J3" s="65">
        <f t="shared" si="0"/>
        <v>472.25138139292659</v>
      </c>
      <c r="K3" s="65">
        <f t="shared" si="0"/>
        <v>462.41996632291159</v>
      </c>
      <c r="L3" s="65">
        <f t="shared" si="0"/>
        <v>453.5629276631156</v>
      </c>
      <c r="M3" s="65">
        <f t="shared" si="0"/>
        <v>484.62499848392599</v>
      </c>
      <c r="N3" s="65">
        <f t="shared" si="0"/>
        <v>318.14153171860869</v>
      </c>
      <c r="O3" s="65">
        <f t="shared" si="0"/>
        <v>343.86350248196374</v>
      </c>
      <c r="P3" s="65">
        <f t="shared" si="0"/>
        <v>237.74080500293442</v>
      </c>
      <c r="Q3" s="65">
        <f t="shared" si="0"/>
        <v>268.99095134052089</v>
      </c>
      <c r="R3" s="65">
        <f t="shared" ref="R3:V3" si="1">SUM(R4,R15,R17,R27)</f>
        <v>227.74187628896206</v>
      </c>
      <c r="S3" s="65">
        <f t="shared" si="1"/>
        <v>217.72569830466833</v>
      </c>
      <c r="T3" s="65">
        <f t="shared" si="1"/>
        <v>238.85780980060835</v>
      </c>
      <c r="U3" s="65">
        <f t="shared" si="1"/>
        <v>208.64262037243745</v>
      </c>
      <c r="V3" s="65">
        <f t="shared" si="1"/>
        <v>173.63306100577549</v>
      </c>
      <c r="W3" s="65">
        <f t="shared" ref="W3:Y3" si="2">SUM(W4,W15,W17,W27)</f>
        <v>172.59051429585963</v>
      </c>
      <c r="X3" s="65">
        <f t="shared" si="2"/>
        <v>114.78583855943133</v>
      </c>
      <c r="Y3" s="65">
        <f t="shared" si="2"/>
        <v>114.49889130838179</v>
      </c>
      <c r="DA3" s="87" t="s">
        <v>752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474.55367712030011</v>
      </c>
      <c r="D4" s="69">
        <f t="shared" si="3"/>
        <v>474.16224561308229</v>
      </c>
      <c r="E4" s="69">
        <f t="shared" si="3"/>
        <v>573.67667851948647</v>
      </c>
      <c r="F4" s="69">
        <f t="shared" si="3"/>
        <v>513.85016403000077</v>
      </c>
      <c r="G4" s="69">
        <f t="shared" si="3"/>
        <v>488.1470182368621</v>
      </c>
      <c r="H4" s="69">
        <f t="shared" si="3"/>
        <v>354.41040550328626</v>
      </c>
      <c r="I4" s="69">
        <f t="shared" si="3"/>
        <v>312.92068610774663</v>
      </c>
      <c r="J4" s="69">
        <f t="shared" si="3"/>
        <v>427.58684371032075</v>
      </c>
      <c r="K4" s="69">
        <f t="shared" si="3"/>
        <v>411.66885085577212</v>
      </c>
      <c r="L4" s="69">
        <f t="shared" si="3"/>
        <v>412.17652081301276</v>
      </c>
      <c r="M4" s="69">
        <f t="shared" si="3"/>
        <v>432.87181169495398</v>
      </c>
      <c r="N4" s="69">
        <f t="shared" si="3"/>
        <v>283.98291754308389</v>
      </c>
      <c r="O4" s="69">
        <f t="shared" si="3"/>
        <v>314.47470456095562</v>
      </c>
      <c r="P4" s="69">
        <f t="shared" si="3"/>
        <v>213.01119391029101</v>
      </c>
      <c r="Q4" s="69">
        <f t="shared" si="3"/>
        <v>239.43653572607786</v>
      </c>
      <c r="R4" s="69">
        <f t="shared" ref="R4:V4" si="4">SUM(R5:R14)</f>
        <v>198.36044394915109</v>
      </c>
      <c r="S4" s="69">
        <f t="shared" si="4"/>
        <v>188.50180065435529</v>
      </c>
      <c r="T4" s="69">
        <f t="shared" si="4"/>
        <v>207.37658382845083</v>
      </c>
      <c r="U4" s="69">
        <f t="shared" si="4"/>
        <v>173.58531262787889</v>
      </c>
      <c r="V4" s="69">
        <f t="shared" si="4"/>
        <v>148.24745109073376</v>
      </c>
      <c r="W4" s="69">
        <f t="shared" ref="W4:Y4" si="5">SUM(W5:W14)</f>
        <v>138.82736030797329</v>
      </c>
      <c r="X4" s="69">
        <f t="shared" si="5"/>
        <v>89.553651966471961</v>
      </c>
      <c r="Y4" s="69">
        <f t="shared" si="5"/>
        <v>91.524365551302424</v>
      </c>
      <c r="DA4" s="88" t="s">
        <v>753</v>
      </c>
    </row>
    <row r="5" spans="1:105" ht="12" customHeight="1" x14ac:dyDescent="0.25">
      <c r="A5" s="28" t="s">
        <v>51</v>
      </c>
      <c r="B5" s="72"/>
      <c r="C5" s="72">
        <v>19.858083587955598</v>
      </c>
      <c r="D5" s="72">
        <v>0</v>
      </c>
      <c r="E5" s="72">
        <v>0</v>
      </c>
      <c r="F5" s="72">
        <v>0</v>
      </c>
      <c r="G5" s="72">
        <v>0</v>
      </c>
      <c r="H5" s="72">
        <v>9.8117367440479679</v>
      </c>
      <c r="I5" s="72">
        <v>22.787477121451744</v>
      </c>
      <c r="J5" s="72">
        <v>31.629679637845026</v>
      </c>
      <c r="K5" s="72">
        <v>34.745968555903588</v>
      </c>
      <c r="L5" s="72">
        <v>10.516865005742655</v>
      </c>
      <c r="M5" s="72">
        <v>9.5938916369305574</v>
      </c>
      <c r="N5" s="72">
        <v>1.4889359337333117</v>
      </c>
      <c r="O5" s="72">
        <v>8.9590751709923939</v>
      </c>
      <c r="P5" s="72">
        <v>2.9913121146134913E-3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X5" s="72">
        <v>1.8365734238765559</v>
      </c>
      <c r="Y5" s="72">
        <v>2.2801360207565313</v>
      </c>
      <c r="DA5" s="89" t="s">
        <v>754</v>
      </c>
    </row>
    <row r="6" spans="1:105" ht="12" customHeight="1" x14ac:dyDescent="0.25">
      <c r="A6" s="28" t="s">
        <v>74</v>
      </c>
      <c r="B6" s="72"/>
      <c r="C6" s="72">
        <v>4.1467797575674776</v>
      </c>
      <c r="D6" s="72">
        <v>5.7576572905715873</v>
      </c>
      <c r="E6" s="72">
        <v>3.4848557850234965</v>
      </c>
      <c r="F6" s="72">
        <v>5.2509465186750299</v>
      </c>
      <c r="G6" s="72">
        <v>17.14280732184449</v>
      </c>
      <c r="H6" s="72">
        <v>14.323585913357435</v>
      </c>
      <c r="I6" s="72">
        <v>9.2857443984947103</v>
      </c>
      <c r="J6" s="72">
        <v>5.3472931228024327</v>
      </c>
      <c r="K6" s="72">
        <v>7.8684262290935747</v>
      </c>
      <c r="L6" s="72">
        <v>7.6263308702437156</v>
      </c>
      <c r="M6" s="72">
        <v>5.9147424120428989</v>
      </c>
      <c r="N6" s="72">
        <v>3.972095519853525</v>
      </c>
      <c r="O6" s="72">
        <v>4.3584000056437207</v>
      </c>
      <c r="P6" s="72">
        <v>5.1179060249946806</v>
      </c>
      <c r="Q6" s="72">
        <v>4.2838788536376127</v>
      </c>
      <c r="R6" s="72">
        <v>5.9699790380464677</v>
      </c>
      <c r="S6" s="72">
        <v>5.4667711272848196</v>
      </c>
      <c r="T6" s="72">
        <v>6.1709352152547599</v>
      </c>
      <c r="U6" s="72">
        <v>5.7125634924946365</v>
      </c>
      <c r="V6" s="72">
        <v>7.8230804952774111</v>
      </c>
      <c r="W6" s="72">
        <v>7.0399808438140674</v>
      </c>
      <c r="X6" s="72">
        <v>3.7824824797010437</v>
      </c>
      <c r="Y6" s="72">
        <v>1.7799638795077368</v>
      </c>
      <c r="DA6" s="89" t="s">
        <v>755</v>
      </c>
    </row>
    <row r="7" spans="1:105" ht="12" customHeight="1" x14ac:dyDescent="0.25">
      <c r="A7" s="28" t="s">
        <v>200</v>
      </c>
      <c r="B7" s="72"/>
      <c r="C7" s="72">
        <v>148.46583157234477</v>
      </c>
      <c r="D7" s="72">
        <v>231.97449355379558</v>
      </c>
      <c r="E7" s="72">
        <v>380.02280272777972</v>
      </c>
      <c r="F7" s="72">
        <v>303.93935265551158</v>
      </c>
      <c r="G7" s="72">
        <v>255.49439251202503</v>
      </c>
      <c r="H7" s="72">
        <v>149.53651136319272</v>
      </c>
      <c r="I7" s="72">
        <v>92.428671270077928</v>
      </c>
      <c r="J7" s="72">
        <v>218.89129988118466</v>
      </c>
      <c r="K7" s="72">
        <v>144.11301404765015</v>
      </c>
      <c r="L7" s="72">
        <v>197.30319150190945</v>
      </c>
      <c r="M7" s="72">
        <v>222.9601541104775</v>
      </c>
      <c r="N7" s="72">
        <v>149.30446962658576</v>
      </c>
      <c r="O7" s="72">
        <v>182.20631108225209</v>
      </c>
      <c r="P7" s="72">
        <v>130.09681731152068</v>
      </c>
      <c r="Q7" s="72">
        <v>108.45222394322514</v>
      </c>
      <c r="R7" s="72">
        <v>94.421700170463936</v>
      </c>
      <c r="S7" s="72">
        <v>87.026006808178579</v>
      </c>
      <c r="T7" s="72">
        <v>105.44887740553861</v>
      </c>
      <c r="U7" s="72">
        <v>47.517097699618304</v>
      </c>
      <c r="V7" s="72">
        <v>50.132571358236568</v>
      </c>
      <c r="W7" s="72">
        <v>22.286756120940119</v>
      </c>
      <c r="X7" s="72">
        <v>29.580430879253885</v>
      </c>
      <c r="Y7" s="72">
        <v>43.211025089563847</v>
      </c>
      <c r="DA7" s="89" t="s">
        <v>756</v>
      </c>
    </row>
    <row r="8" spans="1:105" ht="12" customHeight="1" x14ac:dyDescent="0.25">
      <c r="A8" s="28" t="s">
        <v>189</v>
      </c>
      <c r="B8" s="72"/>
      <c r="C8" s="72">
        <v>302.08298220243228</v>
      </c>
      <c r="D8" s="72">
        <v>236.43009476871512</v>
      </c>
      <c r="E8" s="72">
        <v>190.16902000668321</v>
      </c>
      <c r="F8" s="72">
        <v>204.65986485581408</v>
      </c>
      <c r="G8" s="72">
        <v>215.50981840299258</v>
      </c>
      <c r="H8" s="72">
        <v>180.73857148268817</v>
      </c>
      <c r="I8" s="72">
        <v>188.41879331772225</v>
      </c>
      <c r="J8" s="72">
        <v>171.71857106848867</v>
      </c>
      <c r="K8" s="72">
        <v>224.94144202312478</v>
      </c>
      <c r="L8" s="72">
        <v>196.73013343511693</v>
      </c>
      <c r="M8" s="72">
        <v>194.403023535503</v>
      </c>
      <c r="N8" s="72">
        <v>129.2174164629113</v>
      </c>
      <c r="O8" s="72">
        <v>118.95091830206741</v>
      </c>
      <c r="P8" s="72">
        <v>77.793479261661034</v>
      </c>
      <c r="Q8" s="72">
        <v>126.70043292921513</v>
      </c>
      <c r="R8" s="72">
        <v>97.968764740640694</v>
      </c>
      <c r="S8" s="72">
        <v>96.009022718891899</v>
      </c>
      <c r="T8" s="72">
        <v>95.756771207657465</v>
      </c>
      <c r="U8" s="72">
        <v>120.35565143576595</v>
      </c>
      <c r="V8" s="72">
        <v>90.291799237219777</v>
      </c>
      <c r="W8" s="72">
        <v>109.50062334321912</v>
      </c>
      <c r="X8" s="72">
        <v>54.354165183640475</v>
      </c>
      <c r="Y8" s="72">
        <v>44.2532405614743</v>
      </c>
      <c r="DA8" s="89" t="s">
        <v>757</v>
      </c>
    </row>
    <row r="9" spans="1:105" ht="12" customHeight="1" x14ac:dyDescent="0.25">
      <c r="A9" s="28" t="s">
        <v>202</v>
      </c>
      <c r="B9" s="72"/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X9" s="72">
        <v>0</v>
      </c>
      <c r="Y9" s="72">
        <v>0</v>
      </c>
      <c r="DA9" s="89" t="s">
        <v>758</v>
      </c>
    </row>
    <row r="10" spans="1:105" ht="12" customHeight="1" x14ac:dyDescent="0.25">
      <c r="A10" s="28" t="s">
        <v>197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759</v>
      </c>
    </row>
    <row r="11" spans="1:105" ht="12" customHeight="1" x14ac:dyDescent="0.25">
      <c r="A11" s="28" t="s">
        <v>198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0</v>
      </c>
      <c r="DA11" s="89" t="s">
        <v>760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X12" s="72">
        <v>0</v>
      </c>
      <c r="Y12" s="72">
        <v>0</v>
      </c>
      <c r="DA12" s="89" t="s">
        <v>761</v>
      </c>
    </row>
    <row r="13" spans="1:105" ht="12" customHeight="1" x14ac:dyDescent="0.25">
      <c r="A13" s="73" t="s">
        <v>94</v>
      </c>
      <c r="B13" s="74"/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X13" s="74">
        <v>0</v>
      </c>
      <c r="Y13" s="74">
        <v>0</v>
      </c>
      <c r="DA13" s="90" t="s">
        <v>762</v>
      </c>
    </row>
    <row r="14" spans="1:105" ht="12" customHeight="1" x14ac:dyDescent="0.25">
      <c r="A14" s="75" t="s">
        <v>97</v>
      </c>
      <c r="B14" s="76"/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X14" s="76">
        <v>0</v>
      </c>
      <c r="Y14" s="76">
        <v>0</v>
      </c>
      <c r="DA14" s="91" t="s">
        <v>763</v>
      </c>
    </row>
    <row r="15" spans="1:105" ht="12.95" customHeight="1" x14ac:dyDescent="0.25">
      <c r="A15" s="68" t="s">
        <v>92</v>
      </c>
      <c r="B15" s="69"/>
      <c r="C15" s="69">
        <f t="shared" ref="C15:Y15" si="6">C16</f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X15" s="69">
        <f t="shared" si="6"/>
        <v>0</v>
      </c>
      <c r="Y15" s="69">
        <f t="shared" si="6"/>
        <v>0</v>
      </c>
      <c r="DA15" s="88" t="s">
        <v>764</v>
      </c>
    </row>
    <row r="16" spans="1:105" ht="12" customHeight="1" x14ac:dyDescent="0.25">
      <c r="A16" s="28" t="s">
        <v>91</v>
      </c>
      <c r="B16" s="72"/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X16" s="72">
        <v>0</v>
      </c>
      <c r="Y16" s="72">
        <v>0</v>
      </c>
      <c r="DA16" s="89" t="s">
        <v>765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18.90280719870691</v>
      </c>
      <c r="D17" s="69">
        <f t="shared" si="7"/>
        <v>20.208632136417627</v>
      </c>
      <c r="E17" s="69">
        <f t="shared" si="7"/>
        <v>21.073509051500768</v>
      </c>
      <c r="F17" s="69">
        <f t="shared" si="7"/>
        <v>23.952601772880122</v>
      </c>
      <c r="G17" s="69">
        <f t="shared" si="7"/>
        <v>24.223724209774325</v>
      </c>
      <c r="H17" s="69">
        <f t="shared" si="7"/>
        <v>29.177008422991729</v>
      </c>
      <c r="I17" s="69">
        <f t="shared" si="7"/>
        <v>35.370548695889575</v>
      </c>
      <c r="J17" s="69">
        <f t="shared" si="7"/>
        <v>42.135361723117242</v>
      </c>
      <c r="K17" s="69">
        <f t="shared" si="7"/>
        <v>47.468434226127378</v>
      </c>
      <c r="L17" s="69">
        <f t="shared" si="7"/>
        <v>38.243794825506569</v>
      </c>
      <c r="M17" s="69">
        <f t="shared" si="7"/>
        <v>48.335960573968848</v>
      </c>
      <c r="N17" s="69">
        <f t="shared" si="7"/>
        <v>31.640627927624202</v>
      </c>
      <c r="O17" s="69">
        <f t="shared" si="7"/>
        <v>27.126478461003963</v>
      </c>
      <c r="P17" s="69">
        <f t="shared" si="7"/>
        <v>22.463641090809539</v>
      </c>
      <c r="Q17" s="69">
        <f t="shared" si="7"/>
        <v>27.16112158829101</v>
      </c>
      <c r="R17" s="69">
        <f t="shared" ref="R17:V17" si="8">SUM(R18:R26)</f>
        <v>26.928836368932874</v>
      </c>
      <c r="S17" s="69">
        <f t="shared" si="8"/>
        <v>27.264083579878182</v>
      </c>
      <c r="T17" s="69">
        <f t="shared" si="8"/>
        <v>29.388248639966271</v>
      </c>
      <c r="U17" s="69">
        <f t="shared" si="8"/>
        <v>32.829454329275208</v>
      </c>
      <c r="V17" s="69">
        <f t="shared" si="8"/>
        <v>22.79624277356681</v>
      </c>
      <c r="W17" s="69">
        <f t="shared" ref="W17:Y17" si="9">SUM(W18:W26)</f>
        <v>30.731089726497785</v>
      </c>
      <c r="X17" s="69">
        <f t="shared" si="9"/>
        <v>21.861174600215413</v>
      </c>
      <c r="Y17" s="69">
        <f t="shared" si="9"/>
        <v>20.974376343816061</v>
      </c>
      <c r="DA17" s="88" t="s">
        <v>766</v>
      </c>
    </row>
    <row r="18" spans="1:105" ht="12" customHeight="1" x14ac:dyDescent="0.25">
      <c r="A18" s="28" t="s">
        <v>51</v>
      </c>
      <c r="B18" s="72"/>
      <c r="C18" s="72">
        <v>2.0761907485229857E-3</v>
      </c>
      <c r="D18" s="72">
        <v>0</v>
      </c>
      <c r="E18" s="72">
        <v>0</v>
      </c>
      <c r="F18" s="72">
        <v>0</v>
      </c>
      <c r="G18" s="72">
        <v>0</v>
      </c>
      <c r="H18" s="72">
        <v>3.0182420530503588E-3</v>
      </c>
      <c r="I18" s="72">
        <v>1.3814581544132789E-2</v>
      </c>
      <c r="J18" s="72">
        <v>4.5660984179320303E-2</v>
      </c>
      <c r="K18" s="72">
        <v>4.2602828079854646E-2</v>
      </c>
      <c r="L18" s="72">
        <v>1.9438729647537661E-2</v>
      </c>
      <c r="M18" s="72">
        <v>1.7049531178893858E-2</v>
      </c>
      <c r="N18" s="72">
        <v>3.6471143685234586E-3</v>
      </c>
      <c r="O18" s="72">
        <v>7.2762706887560327E-3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X18" s="72">
        <v>6.8988391225110919E-3</v>
      </c>
      <c r="Y18" s="72">
        <v>1.1033058528787476E-2</v>
      </c>
      <c r="DA18" s="89" t="s">
        <v>767</v>
      </c>
    </row>
    <row r="19" spans="1:105" s="2" customFormat="1" ht="12" customHeight="1" x14ac:dyDescent="0.25">
      <c r="A19" s="28" t="s">
        <v>74</v>
      </c>
      <c r="B19" s="72"/>
      <c r="C19" s="72">
        <v>0.72735022051110199</v>
      </c>
      <c r="D19" s="72">
        <v>0.83017332135968869</v>
      </c>
      <c r="E19" s="72">
        <v>0.67449138466420366</v>
      </c>
      <c r="F19" s="72">
        <v>1.4865744583328355</v>
      </c>
      <c r="G19" s="72">
        <v>1.7921618401690778</v>
      </c>
      <c r="H19" s="72">
        <v>1.1473228049991575</v>
      </c>
      <c r="I19" s="72">
        <v>1.3523736570673131</v>
      </c>
      <c r="J19" s="72">
        <v>1.0840093708297418</v>
      </c>
      <c r="K19" s="72">
        <v>1.7421548966566229</v>
      </c>
      <c r="L19" s="72">
        <v>1.6605579147033067</v>
      </c>
      <c r="M19" s="72">
        <v>1.902236251887625</v>
      </c>
      <c r="N19" s="72">
        <v>1.4829350771798786</v>
      </c>
      <c r="O19" s="72">
        <v>0.98082928264727531</v>
      </c>
      <c r="P19" s="72">
        <v>1.2868727005041425</v>
      </c>
      <c r="Q19" s="72">
        <v>0.98344512129122441</v>
      </c>
      <c r="R19" s="72">
        <v>1.1596066278173096</v>
      </c>
      <c r="S19" s="72">
        <v>0.9137558548670458</v>
      </c>
      <c r="T19" s="72">
        <v>1.117405905397993</v>
      </c>
      <c r="U19" s="72">
        <v>1.520239853410301</v>
      </c>
      <c r="V19" s="72">
        <v>1.6782063636689137</v>
      </c>
      <c r="W19" s="72">
        <v>2.1802446943620835</v>
      </c>
      <c r="X19" s="72">
        <v>3.1646316394206933</v>
      </c>
      <c r="Y19" s="72">
        <v>2.0482733964835589</v>
      </c>
      <c r="DA19" s="89" t="s">
        <v>768</v>
      </c>
    </row>
    <row r="20" spans="1:105" ht="12" customHeight="1" x14ac:dyDescent="0.25">
      <c r="A20" s="28" t="s">
        <v>200</v>
      </c>
      <c r="B20" s="72"/>
      <c r="C20" s="72">
        <v>0.28234921159584275</v>
      </c>
      <c r="D20" s="72">
        <v>1.1793704455088132</v>
      </c>
      <c r="E20" s="72">
        <v>3.035887367248189</v>
      </c>
      <c r="F20" s="72">
        <v>3.9882354113782883</v>
      </c>
      <c r="G20" s="72">
        <v>3.4734880920971114</v>
      </c>
      <c r="H20" s="72">
        <v>1.6322453757680164</v>
      </c>
      <c r="I20" s="72">
        <v>3.1684678443055421</v>
      </c>
      <c r="J20" s="72">
        <v>13.133687036226506</v>
      </c>
      <c r="K20" s="72">
        <v>6.6253513805087358</v>
      </c>
      <c r="L20" s="72">
        <v>7.6300917868798592</v>
      </c>
      <c r="M20" s="72">
        <v>11.456492243129206</v>
      </c>
      <c r="N20" s="72">
        <v>7.7191631924185069</v>
      </c>
      <c r="O20" s="72">
        <v>9.959956706854177</v>
      </c>
      <c r="P20" s="72">
        <v>4.6212975056210261</v>
      </c>
      <c r="Q20" s="72">
        <v>2.9521592895578097</v>
      </c>
      <c r="R20" s="72">
        <v>2.8124212953519652</v>
      </c>
      <c r="S20" s="72">
        <v>3.118131774465545</v>
      </c>
      <c r="T20" s="72">
        <v>3.9187785519220704</v>
      </c>
      <c r="U20" s="72">
        <v>3.398960371960098</v>
      </c>
      <c r="V20" s="72">
        <v>3.1017599086560703</v>
      </c>
      <c r="W20" s="72">
        <v>3.3661664992042559</v>
      </c>
      <c r="X20" s="72">
        <v>6.6563610777608311</v>
      </c>
      <c r="Y20" s="72">
        <v>7.5088011207555416</v>
      </c>
      <c r="DA20" s="89" t="s">
        <v>769</v>
      </c>
    </row>
    <row r="21" spans="1:105" ht="12" customHeight="1" x14ac:dyDescent="0.25">
      <c r="A21" s="28" t="s">
        <v>189</v>
      </c>
      <c r="B21" s="72"/>
      <c r="C21" s="72">
        <v>17.891031575851443</v>
      </c>
      <c r="D21" s="72">
        <v>18.199088369549127</v>
      </c>
      <c r="E21" s="72">
        <v>17.363130299588374</v>
      </c>
      <c r="F21" s="72">
        <v>18.477791903168999</v>
      </c>
      <c r="G21" s="72">
        <v>18.958074277508135</v>
      </c>
      <c r="H21" s="72">
        <v>26.394422000171506</v>
      </c>
      <c r="I21" s="72">
        <v>30.835892612972586</v>
      </c>
      <c r="J21" s="72">
        <v>27.872004331881669</v>
      </c>
      <c r="K21" s="72">
        <v>39.058325120882166</v>
      </c>
      <c r="L21" s="72">
        <v>28.93370639427587</v>
      </c>
      <c r="M21" s="72">
        <v>34.960182547773123</v>
      </c>
      <c r="N21" s="72">
        <v>22.434882543657295</v>
      </c>
      <c r="O21" s="72">
        <v>16.178416200813754</v>
      </c>
      <c r="P21" s="72">
        <v>16.555470884684368</v>
      </c>
      <c r="Q21" s="72">
        <v>23.225517177441976</v>
      </c>
      <c r="R21" s="72">
        <v>22.956808445763599</v>
      </c>
      <c r="S21" s="72">
        <v>23.232195950545592</v>
      </c>
      <c r="T21" s="72">
        <v>24.35206418264621</v>
      </c>
      <c r="U21" s="72">
        <v>27.910254103904812</v>
      </c>
      <c r="V21" s="72">
        <v>18.016276501241826</v>
      </c>
      <c r="W21" s="72">
        <v>25.184678532931446</v>
      </c>
      <c r="X21" s="72">
        <v>12.033283043911377</v>
      </c>
      <c r="Y21" s="72">
        <v>11.406268768048173</v>
      </c>
      <c r="DA21" s="89" t="s">
        <v>770</v>
      </c>
    </row>
    <row r="22" spans="1:105" ht="12" customHeight="1" x14ac:dyDescent="0.25">
      <c r="A22" s="28" t="s">
        <v>202</v>
      </c>
      <c r="B22" s="72"/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X22" s="72">
        <v>0</v>
      </c>
      <c r="Y22" s="72">
        <v>0</v>
      </c>
      <c r="DA22" s="89" t="s">
        <v>771</v>
      </c>
    </row>
    <row r="23" spans="1:105" ht="12" customHeight="1" x14ac:dyDescent="0.25">
      <c r="A23" s="28" t="s">
        <v>197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772</v>
      </c>
    </row>
    <row r="24" spans="1:105" ht="12" customHeight="1" x14ac:dyDescent="0.25">
      <c r="A24" s="28" t="s">
        <v>198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  <c r="DA24" s="89" t="s">
        <v>773</v>
      </c>
    </row>
    <row r="25" spans="1:105" ht="12" customHeight="1" x14ac:dyDescent="0.25">
      <c r="A25" s="73" t="s">
        <v>53</v>
      </c>
      <c r="B25" s="74"/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X25" s="74">
        <v>0</v>
      </c>
      <c r="Y25" s="74">
        <v>0</v>
      </c>
      <c r="DA25" s="90" t="s">
        <v>774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X26" s="77">
        <v>0</v>
      </c>
      <c r="Y26" s="77">
        <v>0</v>
      </c>
      <c r="DA26" s="92" t="s">
        <v>775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1.7074983634625389</v>
      </c>
      <c r="D27" s="69">
        <f t="shared" si="10"/>
        <v>1.8219437387585198</v>
      </c>
      <c r="E27" s="69">
        <f t="shared" si="10"/>
        <v>1.932900665682268</v>
      </c>
      <c r="F27" s="69">
        <f t="shared" si="10"/>
        <v>2.1738231412098674</v>
      </c>
      <c r="G27" s="69">
        <f t="shared" si="10"/>
        <v>2.5650788683982828</v>
      </c>
      <c r="H27" s="69">
        <f t="shared" si="10"/>
        <v>2.7091706288132276</v>
      </c>
      <c r="I27" s="69">
        <f t="shared" si="10"/>
        <v>2.9931480818158827</v>
      </c>
      <c r="J27" s="69">
        <f t="shared" si="10"/>
        <v>2.5291759594885943</v>
      </c>
      <c r="K27" s="69">
        <f t="shared" si="10"/>
        <v>3.2826812410120731</v>
      </c>
      <c r="L27" s="69">
        <f t="shared" si="10"/>
        <v>3.1426120245962585</v>
      </c>
      <c r="M27" s="69">
        <f t="shared" si="10"/>
        <v>3.4172262150031294</v>
      </c>
      <c r="N27" s="69">
        <f t="shared" si="10"/>
        <v>2.517986247900561</v>
      </c>
      <c r="O27" s="69">
        <f t="shared" si="10"/>
        <v>2.2623194600041723</v>
      </c>
      <c r="P27" s="69">
        <f t="shared" si="10"/>
        <v>2.2659700018338684</v>
      </c>
      <c r="Q27" s="69">
        <f t="shared" si="10"/>
        <v>2.3932940261520068</v>
      </c>
      <c r="R27" s="69">
        <f t="shared" ref="R27:V27" si="11">SUM(R28:R32)</f>
        <v>2.4525959708780865</v>
      </c>
      <c r="S27" s="69">
        <f t="shared" si="11"/>
        <v>1.959814070434843</v>
      </c>
      <c r="T27" s="69">
        <f t="shared" si="11"/>
        <v>2.0929773321912517</v>
      </c>
      <c r="U27" s="69">
        <f t="shared" si="11"/>
        <v>2.2278534152833505</v>
      </c>
      <c r="V27" s="69">
        <f t="shared" si="11"/>
        <v>2.5893671414749266</v>
      </c>
      <c r="W27" s="69">
        <f t="shared" ref="W27:Y27" si="12">SUM(W28:W32)</f>
        <v>3.0320642613885469</v>
      </c>
      <c r="X27" s="69">
        <f t="shared" si="12"/>
        <v>3.3710119927439597</v>
      </c>
      <c r="Y27" s="69">
        <f t="shared" si="12"/>
        <v>2.0001494132633084</v>
      </c>
      <c r="DA27" s="88" t="s">
        <v>776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777</v>
      </c>
    </row>
    <row r="29" spans="1:105" s="2" customFormat="1" ht="12" customHeight="1" x14ac:dyDescent="0.25">
      <c r="A29" s="28" t="s">
        <v>74</v>
      </c>
      <c r="B29" s="72"/>
      <c r="C29" s="72">
        <v>0.17733622648407624</v>
      </c>
      <c r="D29" s="72">
        <v>0.29864981190548129</v>
      </c>
      <c r="E29" s="72">
        <v>0.36541288640508934</v>
      </c>
      <c r="F29" s="72">
        <v>0.36920101981416947</v>
      </c>
      <c r="G29" s="72">
        <v>0.37395022957996576</v>
      </c>
      <c r="H29" s="72">
        <v>0.37649187575054038</v>
      </c>
      <c r="I29" s="72">
        <v>0.51213331137194174</v>
      </c>
      <c r="J29" s="72">
        <v>0.53447025862977271</v>
      </c>
      <c r="K29" s="72">
        <v>0.51663058829510433</v>
      </c>
      <c r="L29" s="72">
        <v>0.44370435831448862</v>
      </c>
      <c r="M29" s="72">
        <v>0.52314854147042966</v>
      </c>
      <c r="N29" s="72">
        <v>0.40087180754705998</v>
      </c>
      <c r="O29" s="72">
        <v>0.42012134082818786</v>
      </c>
      <c r="P29" s="72">
        <v>0.55480129245228216</v>
      </c>
      <c r="Q29" s="72">
        <v>0.41469016016192084</v>
      </c>
      <c r="R29" s="72">
        <v>0.47204370229664255</v>
      </c>
      <c r="S29" s="72">
        <v>0.39870260432912985</v>
      </c>
      <c r="T29" s="72">
        <v>0.43051302152122828</v>
      </c>
      <c r="U29" s="72">
        <v>0.37439151542430138</v>
      </c>
      <c r="V29" s="72">
        <v>0.35663241857233963</v>
      </c>
      <c r="W29" s="72">
        <v>0.4104503621229233</v>
      </c>
      <c r="X29" s="72">
        <v>0.62253685824082605</v>
      </c>
      <c r="Y29" s="72">
        <v>0.57390812968479898</v>
      </c>
      <c r="DA29" s="89" t="s">
        <v>778</v>
      </c>
    </row>
    <row r="30" spans="1:105" ht="12" customHeight="1" x14ac:dyDescent="0.25">
      <c r="A30" s="28" t="s">
        <v>189</v>
      </c>
      <c r="B30" s="72"/>
      <c r="C30" s="72">
        <v>1.5301621369784626</v>
      </c>
      <c r="D30" s="72">
        <v>1.5232939268530385</v>
      </c>
      <c r="E30" s="72">
        <v>1.5674877792771786</v>
      </c>
      <c r="F30" s="72">
        <v>1.8046221213956979</v>
      </c>
      <c r="G30" s="72">
        <v>2.1911286388183169</v>
      </c>
      <c r="H30" s="72">
        <v>2.3326787530626873</v>
      </c>
      <c r="I30" s="72">
        <v>2.4810147704439411</v>
      </c>
      <c r="J30" s="72">
        <v>1.9947057008588216</v>
      </c>
      <c r="K30" s="72">
        <v>2.7660506527169688</v>
      </c>
      <c r="L30" s="72">
        <v>2.6989076662817699</v>
      </c>
      <c r="M30" s="72">
        <v>2.8940776735326996</v>
      </c>
      <c r="N30" s="72">
        <v>2.1171144403535012</v>
      </c>
      <c r="O30" s="72">
        <v>1.8421981191759844</v>
      </c>
      <c r="P30" s="72">
        <v>1.7111687093815862</v>
      </c>
      <c r="Q30" s="72">
        <v>1.9786038659900858</v>
      </c>
      <c r="R30" s="72">
        <v>1.9805522685814438</v>
      </c>
      <c r="S30" s="72">
        <v>1.5611114661057133</v>
      </c>
      <c r="T30" s="72">
        <v>1.6624643106700236</v>
      </c>
      <c r="U30" s="72">
        <v>1.8534618998590491</v>
      </c>
      <c r="V30" s="72">
        <v>2.2327347229025869</v>
      </c>
      <c r="W30" s="72">
        <v>2.6216138992656237</v>
      </c>
      <c r="X30" s="72">
        <v>2.7484751345031335</v>
      </c>
      <c r="Y30" s="72">
        <v>1.4262412835785094</v>
      </c>
      <c r="DA30" s="89" t="s">
        <v>779</v>
      </c>
    </row>
    <row r="31" spans="1:105" ht="12" customHeight="1" x14ac:dyDescent="0.25">
      <c r="A31" s="28" t="s">
        <v>202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  <c r="DA31" s="89" t="s">
        <v>780</v>
      </c>
    </row>
    <row r="32" spans="1:105" ht="12" customHeight="1" x14ac:dyDescent="0.25">
      <c r="A32" s="32" t="s">
        <v>53</v>
      </c>
      <c r="B32" s="77"/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X32" s="77">
        <v>0</v>
      </c>
      <c r="Y32" s="77">
        <v>0</v>
      </c>
      <c r="DA32" s="92" t="s">
        <v>781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782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/>
      <c r="C3" s="65">
        <f>IF(RES_hh_fec_in!C3=0,0,1000*11630*RES_hh_fec_in!C3/RES_hh_num_in!C3)</f>
        <v>21058.412322370248</v>
      </c>
      <c r="D3" s="65">
        <f>IF(RES_hh_fec_in!D3=0,0,1000*11630*RES_hh_fec_in!D3/RES_hh_num_in!D3)</f>
        <v>19619.461807274241</v>
      </c>
      <c r="E3" s="65">
        <f>IF(RES_hh_fec_in!E3=0,0,1000*11630*RES_hh_fec_in!E3/RES_hh_num_in!E3)</f>
        <v>20708.053320447088</v>
      </c>
      <c r="F3" s="65">
        <f>IF(RES_hh_fec_in!F3=0,0,1000*11630*RES_hh_fec_in!F3/RES_hh_num_in!F3)</f>
        <v>19202.276905822142</v>
      </c>
      <c r="G3" s="65">
        <f>IF(RES_hh_fec_in!G3=0,0,1000*11630*RES_hh_fec_in!G3/RES_hh_num_in!G3)</f>
        <v>18142.015704923022</v>
      </c>
      <c r="H3" s="65">
        <f>IF(RES_hh_fec_in!H3=0,0,1000*11630*RES_hh_fec_in!H3/RES_hh_num_in!H3)</f>
        <v>16532.507388202557</v>
      </c>
      <c r="I3" s="65">
        <f>IF(RES_hh_fec_in!I3=0,0,1000*11630*RES_hh_fec_in!I3/RES_hh_num_in!I3)</f>
        <v>15201.453252379502</v>
      </c>
      <c r="J3" s="65">
        <f>IF(RES_hh_fec_in!J3=0,0,1000*11630*RES_hh_fec_in!J3/RES_hh_num_in!J3)</f>
        <v>16658.443041052557</v>
      </c>
      <c r="K3" s="65">
        <f>IF(RES_hh_fec_in!K3=0,0,1000*11630*RES_hh_fec_in!K3/RES_hh_num_in!K3)</f>
        <v>15255.623109011865</v>
      </c>
      <c r="L3" s="65">
        <f>IF(RES_hh_fec_in!L3=0,0,1000*11630*RES_hh_fec_in!L3/RES_hh_num_in!L3)</f>
        <v>16707.396083017833</v>
      </c>
      <c r="M3" s="65">
        <f>IF(RES_hh_fec_in!M3=0,0,1000*11630*RES_hh_fec_in!M3/RES_hh_num_in!M3)</f>
        <v>13004.585733721</v>
      </c>
      <c r="N3" s="65">
        <f>IF(RES_hh_fec_in!N3=0,0,1000*11630*RES_hh_fec_in!N3/RES_hh_num_in!N3)</f>
        <v>13267.094384773371</v>
      </c>
      <c r="O3" s="65">
        <f>IF(RES_hh_fec_in!O3=0,0,1000*11630*RES_hh_fec_in!O3/RES_hh_num_in!O3)</f>
        <v>13700.208910142557</v>
      </c>
      <c r="P3" s="65">
        <f>IF(RES_hh_fec_in!P3=0,0,1000*11630*RES_hh_fec_in!P3/RES_hh_num_in!P3)</f>
        <v>10059.550976937979</v>
      </c>
      <c r="Q3" s="65">
        <f>IF(RES_hh_fec_in!Q3=0,0,1000*11630*RES_hh_fec_in!Q3/RES_hh_num_in!Q3)</f>
        <v>10377.744631644107</v>
      </c>
      <c r="R3" s="65">
        <f>IF(RES_hh_fec_in!R3=0,0,1000*11630*RES_hh_fec_in!R3/RES_hh_num_in!R3)</f>
        <v>10118.991728025832</v>
      </c>
      <c r="S3" s="65">
        <f>IF(RES_hh_fec_in!S3=0,0,1000*11630*RES_hh_fec_in!S3/RES_hh_num_in!S3)</f>
        <v>9559.8834548646919</v>
      </c>
      <c r="T3" s="65">
        <f>IF(RES_hh_fec_in!T3=0,0,1000*11630*RES_hh_fec_in!T3/RES_hh_num_in!T3)</f>
        <v>9082.3724790870419</v>
      </c>
      <c r="U3" s="65">
        <f>IF(RES_hh_fec_in!U3=0,0,1000*11630*RES_hh_fec_in!U3/RES_hh_num_in!U3)</f>
        <v>8059.8061537408521</v>
      </c>
      <c r="V3" s="65">
        <f>IF(RES_hh_fec_in!V3=0,0,1000*11630*RES_hh_fec_in!V3/RES_hh_num_in!V3)</f>
        <v>7283.6089023319009</v>
      </c>
      <c r="W3" s="65">
        <f>IF(RES_hh_fec_in!W3=0,0,1000*11630*RES_hh_fec_in!W3/RES_hh_num_in!W3)</f>
        <v>6929.5652420847227</v>
      </c>
      <c r="X3" s="65">
        <f>IF(RES_hh_fec_in!X3=0,0,1000*11630*RES_hh_fec_in!X3/RES_hh_num_in!X3)</f>
        <v>4896.1505203791776</v>
      </c>
      <c r="Y3" s="65">
        <f>IF(RES_hh_fec_in!Y3=0,0,1000*11630*RES_hh_fec_in!Y3/RES_hh_num_in!Y3)</f>
        <v>4322.0403709542034</v>
      </c>
      <c r="DA3" s="87" t="s">
        <v>783</v>
      </c>
    </row>
    <row r="4" spans="1:105" ht="12.95" customHeight="1" x14ac:dyDescent="0.25">
      <c r="A4" s="68" t="s">
        <v>57</v>
      </c>
      <c r="B4" s="69"/>
      <c r="C4" s="69">
        <f>IF(RES_hh_fec_in!C4=0,0,1000*11630*RES_hh_fec_in!C4/RES_hh_num_in!C4)</f>
        <v>18871.883108702976</v>
      </c>
      <c r="D4" s="69">
        <f>IF(RES_hh_fec_in!D4=0,0,1000*11630*RES_hh_fec_in!D4/RES_hh_num_in!D4)</f>
        <v>17451.392991438141</v>
      </c>
      <c r="E4" s="69">
        <f>IF(RES_hh_fec_in!E4=0,0,1000*11630*RES_hh_fec_in!E4/RES_hh_num_in!E4)</f>
        <v>18531.555559257187</v>
      </c>
      <c r="F4" s="69">
        <f>IF(RES_hh_fec_in!F4=0,0,1000*11630*RES_hh_fec_in!F4/RES_hh_num_in!F4)</f>
        <v>16861.505366061137</v>
      </c>
      <c r="G4" s="69">
        <f>IF(RES_hh_fec_in!G4=0,0,1000*11630*RES_hh_fec_in!G4/RES_hh_num_in!G4)</f>
        <v>15741.636316883503</v>
      </c>
      <c r="H4" s="69">
        <f>IF(RES_hh_fec_in!H4=0,0,1000*11630*RES_hh_fec_in!H4/RES_hh_num_in!H4)</f>
        <v>14028.234550347765</v>
      </c>
      <c r="I4" s="69">
        <f>IF(RES_hh_fec_in!I4=0,0,1000*11630*RES_hh_fec_in!I4/RES_hh_num_in!I4)</f>
        <v>12790.917094698096</v>
      </c>
      <c r="J4" s="69">
        <f>IF(RES_hh_fec_in!J4=0,0,1000*11630*RES_hh_fec_in!J4/RES_hh_num_in!J4)</f>
        <v>14260.32364407495</v>
      </c>
      <c r="K4" s="69">
        <f>IF(RES_hh_fec_in!K4=0,0,1000*11630*RES_hh_fec_in!K4/RES_hh_num_in!K4)</f>
        <v>12851.946648754189</v>
      </c>
      <c r="L4" s="69">
        <f>IF(RES_hh_fec_in!L4=0,0,1000*11630*RES_hh_fec_in!L4/RES_hh_num_in!L4)</f>
        <v>14352.370562086959</v>
      </c>
      <c r="M4" s="69">
        <f>IF(RES_hh_fec_in!M4=0,0,1000*11630*RES_hh_fec_in!M4/RES_hh_num_in!M4)</f>
        <v>10793.890289198327</v>
      </c>
      <c r="N4" s="69">
        <f>IF(RES_hh_fec_in!N4=0,0,1000*11630*RES_hh_fec_in!N4/RES_hh_num_in!N4)</f>
        <v>10959.992644618867</v>
      </c>
      <c r="O4" s="69">
        <f>IF(RES_hh_fec_in!O4=0,0,1000*11630*RES_hh_fec_in!O4/RES_hh_num_in!O4)</f>
        <v>11459.999139694864</v>
      </c>
      <c r="P4" s="69">
        <f>IF(RES_hh_fec_in!P4=0,0,1000*11630*RES_hh_fec_in!P4/RES_hh_num_in!P4)</f>
        <v>7858.3686806992355</v>
      </c>
      <c r="Q4" s="69">
        <f>IF(RES_hh_fec_in!Q4=0,0,1000*11630*RES_hh_fec_in!Q4/RES_hh_num_in!Q4)</f>
        <v>8266.9867063331621</v>
      </c>
      <c r="R4" s="69">
        <f>IF(RES_hh_fec_in!R4=0,0,1000*11630*RES_hh_fec_in!R4/RES_hh_num_in!R4)</f>
        <v>7973.2958039172581</v>
      </c>
      <c r="S4" s="69">
        <f>IF(RES_hh_fec_in!S4=0,0,1000*11630*RES_hh_fec_in!S4/RES_hh_num_in!S4)</f>
        <v>7474.0530559750514</v>
      </c>
      <c r="T4" s="69">
        <f>IF(RES_hh_fec_in!T4=0,0,1000*11630*RES_hh_fec_in!T4/RES_hh_num_in!T4)</f>
        <v>7028.1661931882754</v>
      </c>
      <c r="U4" s="69">
        <f>IF(RES_hh_fec_in!U4=0,0,1000*11630*RES_hh_fec_in!U4/RES_hh_num_in!U4)</f>
        <v>5967.0119052214068</v>
      </c>
      <c r="V4" s="69">
        <f>IF(RES_hh_fec_in!V4=0,0,1000*11630*RES_hh_fec_in!V4/RES_hh_num_in!V4)</f>
        <v>5453.5580753004288</v>
      </c>
      <c r="W4" s="69">
        <f>IF(RES_hh_fec_in!W4=0,0,1000*11630*RES_hh_fec_in!W4/RES_hh_num_in!W4)</f>
        <v>5170.0341228818288</v>
      </c>
      <c r="X4" s="69">
        <f>IF(RES_hh_fec_in!X4=0,0,1000*11630*RES_hh_fec_in!X4/RES_hh_num_in!X4)</f>
        <v>3542.2949644971427</v>
      </c>
      <c r="Y4" s="69">
        <f>IF(RES_hh_fec_in!Y4=0,0,1000*11630*RES_hh_fec_in!Y4/RES_hh_num_in!Y4)</f>
        <v>3039.3639080919074</v>
      </c>
      <c r="DA4" s="88" t="s">
        <v>784</v>
      </c>
    </row>
    <row r="5" spans="1:105" ht="12" customHeight="1" x14ac:dyDescent="0.25">
      <c r="A5" s="28" t="s">
        <v>51</v>
      </c>
      <c r="B5" s="72"/>
      <c r="C5" s="72">
        <f>IF(RES_hh_fec_in!C5=0,0,1000*11630*RES_hh_fec_in!C5/RES_hh_num_in!C5)</f>
        <v>17157.71816360929</v>
      </c>
      <c r="D5" s="72">
        <f>IF(RES_hh_fec_in!D5=0,0,1000*11630*RES_hh_fec_in!D5/RES_hh_num_in!D5)</f>
        <v>0</v>
      </c>
      <c r="E5" s="72">
        <f>IF(RES_hh_fec_in!E5=0,0,1000*11630*RES_hh_fec_in!E5/RES_hh_num_in!E5)</f>
        <v>0</v>
      </c>
      <c r="F5" s="72">
        <f>IF(RES_hh_fec_in!F5=0,0,1000*11630*RES_hh_fec_in!F5/RES_hh_num_in!F5)</f>
        <v>0</v>
      </c>
      <c r="G5" s="72">
        <f>IF(RES_hh_fec_in!G5=0,0,1000*11630*RES_hh_fec_in!G5/RES_hh_num_in!G5)</f>
        <v>0</v>
      </c>
      <c r="H5" s="72">
        <f>IF(RES_hh_fec_in!H5=0,0,1000*11630*RES_hh_fec_in!H5/RES_hh_num_in!H5)</f>
        <v>12359.280602885792</v>
      </c>
      <c r="I5" s="72">
        <f>IF(RES_hh_fec_in!I5=0,0,1000*11630*RES_hh_fec_in!I5/RES_hh_num_in!I5)</f>
        <v>9393.8919074485475</v>
      </c>
      <c r="J5" s="72">
        <f>IF(RES_hh_fec_in!J5=0,0,1000*11630*RES_hh_fec_in!J5/RES_hh_num_in!J5)</f>
        <v>12276.203165191117</v>
      </c>
      <c r="K5" s="72">
        <f>IF(RES_hh_fec_in!K5=0,0,1000*11630*RES_hh_fec_in!K5/RES_hh_num_in!K5)</f>
        <v>19957.224309559926</v>
      </c>
      <c r="L5" s="72">
        <f>IF(RES_hh_fec_in!L5=0,0,1000*11630*RES_hh_fec_in!L5/RES_hh_num_in!L5)</f>
        <v>11242.141014275236</v>
      </c>
      <c r="M5" s="72">
        <f>IF(RES_hh_fec_in!M5=0,0,1000*11630*RES_hh_fec_in!M5/RES_hh_num_in!M5)</f>
        <v>9613.631124528858</v>
      </c>
      <c r="N5" s="72">
        <f>IF(RES_hh_fec_in!N5=0,0,1000*11630*RES_hh_fec_in!N5/RES_hh_num_in!N5)</f>
        <v>10070.161853892021</v>
      </c>
      <c r="O5" s="72">
        <f>IF(RES_hh_fec_in!O5=0,0,1000*11630*RES_hh_fec_in!O5/RES_hh_num_in!O5)</f>
        <v>12533.319023764579</v>
      </c>
      <c r="P5" s="72">
        <f>IF(RES_hh_fec_in!P5=0,0,1000*11630*RES_hh_fec_in!P5/RES_hh_num_in!P5)</f>
        <v>8459.243166591843</v>
      </c>
      <c r="Q5" s="72">
        <f>IF(RES_hh_fec_in!Q5=0,0,1000*11630*RES_hh_fec_in!Q5/RES_hh_num_in!Q5)</f>
        <v>0</v>
      </c>
      <c r="R5" s="72">
        <f>IF(RES_hh_fec_in!R5=0,0,1000*11630*RES_hh_fec_in!R5/RES_hh_num_in!R5)</f>
        <v>0</v>
      </c>
      <c r="S5" s="72">
        <f>IF(RES_hh_fec_in!S5=0,0,1000*11630*RES_hh_fec_in!S5/RES_hh_num_in!S5)</f>
        <v>0</v>
      </c>
      <c r="T5" s="72">
        <f>IF(RES_hh_fec_in!T5=0,0,1000*11630*RES_hh_fec_in!T5/RES_hh_num_in!T5)</f>
        <v>0</v>
      </c>
      <c r="U5" s="72">
        <f>IF(RES_hh_fec_in!U5=0,0,1000*11630*RES_hh_fec_in!U5/RES_hh_num_in!U5)</f>
        <v>0</v>
      </c>
      <c r="V5" s="72">
        <f>IF(RES_hh_fec_in!V5=0,0,1000*11630*RES_hh_fec_in!V5/RES_hh_num_in!V5)</f>
        <v>0</v>
      </c>
      <c r="W5" s="72">
        <f>IF(RES_hh_fec_in!W5=0,0,1000*11630*RES_hh_fec_in!W5/RES_hh_num_in!W5)</f>
        <v>0</v>
      </c>
      <c r="X5" s="72">
        <f>IF(RES_hh_fec_in!X5=0,0,1000*11630*RES_hh_fec_in!X5/RES_hh_num_in!X5)</f>
        <v>4099.190194456949</v>
      </c>
      <c r="Y5" s="72">
        <f>IF(RES_hh_fec_in!Y5=0,0,1000*11630*RES_hh_fec_in!Y5/RES_hh_num_in!Y5)</f>
        <v>2887.6763978799681</v>
      </c>
      <c r="DA5" s="89" t="s">
        <v>785</v>
      </c>
    </row>
    <row r="6" spans="1:105" ht="12" customHeight="1" x14ac:dyDescent="0.25">
      <c r="A6" s="28" t="s">
        <v>74</v>
      </c>
      <c r="B6" s="72"/>
      <c r="C6" s="72">
        <f>IF(RES_hh_fec_in!C6=0,0,1000*11630*RES_hh_fec_in!C6/RES_hh_num_in!C6)</f>
        <v>19671.212668570784</v>
      </c>
      <c r="D6" s="72">
        <f>IF(RES_hh_fec_in!D6=0,0,1000*11630*RES_hh_fec_in!D6/RES_hh_num_in!D6)</f>
        <v>23339.101128335511</v>
      </c>
      <c r="E6" s="72">
        <f>IF(RES_hh_fec_in!E6=0,0,1000*11630*RES_hh_fec_in!E6/RES_hh_num_in!E6)</f>
        <v>14100.160457255348</v>
      </c>
      <c r="F6" s="72">
        <f>IF(RES_hh_fec_in!F6=0,0,1000*11630*RES_hh_fec_in!F6/RES_hh_num_in!F6)</f>
        <v>13605.432627820672</v>
      </c>
      <c r="G6" s="72">
        <f>IF(RES_hh_fec_in!G6=0,0,1000*11630*RES_hh_fec_in!G6/RES_hh_num_in!G6)</f>
        <v>17681.767395643172</v>
      </c>
      <c r="H6" s="72">
        <f>IF(RES_hh_fec_in!H6=0,0,1000*11630*RES_hh_fec_in!H6/RES_hh_num_in!H6)</f>
        <v>15569.148969190623</v>
      </c>
      <c r="I6" s="72">
        <f>IF(RES_hh_fec_in!I6=0,0,1000*11630*RES_hh_fec_in!I6/RES_hh_num_in!I6)</f>
        <v>13522.180158281008</v>
      </c>
      <c r="J6" s="72">
        <f>IF(RES_hh_fec_in!J6=0,0,1000*11630*RES_hh_fec_in!J6/RES_hh_num_in!J6)</f>
        <v>14121.035071386228</v>
      </c>
      <c r="K6" s="72">
        <f>IF(RES_hh_fec_in!K6=0,0,1000*11630*RES_hh_fec_in!K6/RES_hh_num_in!K6)</f>
        <v>13680.195885852798</v>
      </c>
      <c r="L6" s="72">
        <f>IF(RES_hh_fec_in!L6=0,0,1000*11630*RES_hh_fec_in!L6/RES_hh_num_in!L6)</f>
        <v>15386.117228660694</v>
      </c>
      <c r="M6" s="72">
        <f>IF(RES_hh_fec_in!M6=0,0,1000*11630*RES_hh_fec_in!M6/RES_hh_num_in!M6)</f>
        <v>11500.786816492759</v>
      </c>
      <c r="N6" s="72">
        <f>IF(RES_hh_fec_in!N6=0,0,1000*11630*RES_hh_fec_in!N6/RES_hh_num_in!N6)</f>
        <v>11466.159534706596</v>
      </c>
      <c r="O6" s="72">
        <f>IF(RES_hh_fec_in!O6=0,0,1000*11630*RES_hh_fec_in!O6/RES_hh_num_in!O6)</f>
        <v>11850.819343536066</v>
      </c>
      <c r="P6" s="72">
        <f>IF(RES_hh_fec_in!P6=0,0,1000*11630*RES_hh_fec_in!P6/RES_hh_num_in!P6)</f>
        <v>8773.3494434643744</v>
      </c>
      <c r="Q6" s="72">
        <f>IF(RES_hh_fec_in!Q6=0,0,1000*11630*RES_hh_fec_in!Q6/RES_hh_num_in!Q6)</f>
        <v>8556.4522380621183</v>
      </c>
      <c r="R6" s="72">
        <f>IF(RES_hh_fec_in!R6=0,0,1000*11630*RES_hh_fec_in!R6/RES_hh_num_in!R6)</f>
        <v>8608.2355437895803</v>
      </c>
      <c r="S6" s="72">
        <f>IF(RES_hh_fec_in!S6=0,0,1000*11630*RES_hh_fec_in!S6/RES_hh_num_in!S6)</f>
        <v>8391.1190941129407</v>
      </c>
      <c r="T6" s="72">
        <f>IF(RES_hh_fec_in!T6=0,0,1000*11630*RES_hh_fec_in!T6/RES_hh_num_in!T6)</f>
        <v>7781.6067256672222</v>
      </c>
      <c r="U6" s="72">
        <f>IF(RES_hh_fec_in!U6=0,0,1000*11630*RES_hh_fec_in!U6/RES_hh_num_in!U6)</f>
        <v>6769.2470127299957</v>
      </c>
      <c r="V6" s="72">
        <f>IF(RES_hh_fec_in!V6=0,0,1000*11630*RES_hh_fec_in!V6/RES_hh_num_in!V6)</f>
        <v>7036.9096327235211</v>
      </c>
      <c r="W6" s="72">
        <f>IF(RES_hh_fec_in!W6=0,0,1000*11630*RES_hh_fec_in!W6/RES_hh_num_in!W6)</f>
        <v>6682.0369537145307</v>
      </c>
      <c r="X6" s="72">
        <f>IF(RES_hh_fec_in!X6=0,0,1000*11630*RES_hh_fec_in!X6/RES_hh_num_in!X6)</f>
        <v>4683.8767642490729</v>
      </c>
      <c r="Y6" s="72">
        <f>IF(RES_hh_fec_in!Y6=0,0,1000*11630*RES_hh_fec_in!Y6/RES_hh_num_in!Y6)</f>
        <v>3653.0198558130705</v>
      </c>
      <c r="DA6" s="89" t="s">
        <v>786</v>
      </c>
    </row>
    <row r="7" spans="1:105" ht="12" customHeight="1" x14ac:dyDescent="0.25">
      <c r="A7" s="28" t="s">
        <v>200</v>
      </c>
      <c r="B7" s="72"/>
      <c r="C7" s="72">
        <f>IF(RES_hh_fec_in!C7=0,0,1000*11630*RES_hh_fec_in!C7/RES_hh_num_in!C7)</f>
        <v>20984.974616239691</v>
      </c>
      <c r="D7" s="72">
        <f>IF(RES_hh_fec_in!D7=0,0,1000*11630*RES_hh_fec_in!D7/RES_hh_num_in!D7)</f>
        <v>18123.760256484991</v>
      </c>
      <c r="E7" s="72">
        <f>IF(RES_hh_fec_in!E7=0,0,1000*11630*RES_hh_fec_in!E7/RES_hh_num_in!E7)</f>
        <v>19600.079173160659</v>
      </c>
      <c r="F7" s="72">
        <f>IF(RES_hh_fec_in!F7=0,0,1000*11630*RES_hh_fec_in!F7/RES_hh_num_in!F7)</f>
        <v>18127.730036635443</v>
      </c>
      <c r="G7" s="72">
        <f>IF(RES_hh_fec_in!G7=0,0,1000*11630*RES_hh_fec_in!G7/RES_hh_num_in!G7)</f>
        <v>17545.875548808643</v>
      </c>
      <c r="H7" s="72">
        <f>IF(RES_hh_fec_in!H7=0,0,1000*11630*RES_hh_fec_in!H7/RES_hh_num_in!H7)</f>
        <v>15368.544953086672</v>
      </c>
      <c r="I7" s="72">
        <f>IF(RES_hh_fec_in!I7=0,0,1000*11630*RES_hh_fec_in!I7/RES_hh_num_in!I7)</f>
        <v>12920.490097049616</v>
      </c>
      <c r="J7" s="72">
        <f>IF(RES_hh_fec_in!J7=0,0,1000*11630*RES_hh_fec_in!J7/RES_hh_num_in!J7)</f>
        <v>16421.456990276005</v>
      </c>
      <c r="K7" s="72">
        <f>IF(RES_hh_fec_in!K7=0,0,1000*11630*RES_hh_fec_in!K7/RES_hh_num_in!K7)</f>
        <v>13825.43021517624</v>
      </c>
      <c r="L7" s="72">
        <f>IF(RES_hh_fec_in!L7=0,0,1000*11630*RES_hh_fec_in!L7/RES_hh_num_in!L7)</f>
        <v>15091.751121360636</v>
      </c>
      <c r="M7" s="72">
        <f>IF(RES_hh_fec_in!M7=0,0,1000*11630*RES_hh_fec_in!M7/RES_hh_num_in!M7)</f>
        <v>12264.302077205524</v>
      </c>
      <c r="N7" s="72">
        <f>IF(RES_hh_fec_in!N7=0,0,1000*11630*RES_hh_fec_in!N7/RES_hh_num_in!N7)</f>
        <v>11833.307425037112</v>
      </c>
      <c r="O7" s="72">
        <f>IF(RES_hh_fec_in!O7=0,0,1000*11630*RES_hh_fec_in!O7/RES_hh_num_in!O7)</f>
        <v>12128.412847419846</v>
      </c>
      <c r="P7" s="72">
        <f>IF(RES_hh_fec_in!P7=0,0,1000*11630*RES_hh_fec_in!P7/RES_hh_num_in!P7)</f>
        <v>8818.180270239458</v>
      </c>
      <c r="Q7" s="72">
        <f>IF(RES_hh_fec_in!Q7=0,0,1000*11630*RES_hh_fec_in!Q7/RES_hh_num_in!Q7)</f>
        <v>9817.8406179869853</v>
      </c>
      <c r="R7" s="72">
        <f>IF(RES_hh_fec_in!R7=0,0,1000*11630*RES_hh_fec_in!R7/RES_hh_num_in!R7)</f>
        <v>8574.5707901422102</v>
      </c>
      <c r="S7" s="72">
        <f>IF(RES_hh_fec_in!S7=0,0,1000*11630*RES_hh_fec_in!S7/RES_hh_num_in!S7)</f>
        <v>8337.2633930688662</v>
      </c>
      <c r="T7" s="72">
        <f>IF(RES_hh_fec_in!T7=0,0,1000*11630*RES_hh_fec_in!T7/RES_hh_num_in!T7)</f>
        <v>7875.3357264568922</v>
      </c>
      <c r="U7" s="72">
        <f>IF(RES_hh_fec_in!U7=0,0,1000*11630*RES_hh_fec_in!U7/RES_hh_num_in!U7)</f>
        <v>6114.8014072072438</v>
      </c>
      <c r="V7" s="72">
        <f>IF(RES_hh_fec_in!V7=0,0,1000*11630*RES_hh_fec_in!V7/RES_hh_num_in!V7)</f>
        <v>6885.5019775547908</v>
      </c>
      <c r="W7" s="72">
        <f>IF(RES_hh_fec_in!W7=0,0,1000*11630*RES_hh_fec_in!W7/RES_hh_num_in!W7)</f>
        <v>6011.404713256924</v>
      </c>
      <c r="X7" s="72">
        <f>IF(RES_hh_fec_in!X7=0,0,1000*11630*RES_hh_fec_in!X7/RES_hh_num_in!X7)</f>
        <v>4585.85275359144</v>
      </c>
      <c r="Y7" s="72">
        <f>IF(RES_hh_fec_in!Y7=0,0,1000*11630*RES_hh_fec_in!Y7/RES_hh_num_in!Y7)</f>
        <v>3625.5132213642601</v>
      </c>
      <c r="DA7" s="89" t="s">
        <v>787</v>
      </c>
    </row>
    <row r="8" spans="1:105" ht="12" customHeight="1" x14ac:dyDescent="0.25">
      <c r="A8" s="28" t="s">
        <v>189</v>
      </c>
      <c r="B8" s="72"/>
      <c r="C8" s="72">
        <f>IF(RES_hh_fec_in!C8=0,0,1000*11630*RES_hh_fec_in!C8/RES_hh_num_in!C8)</f>
        <v>18554.08972583912</v>
      </c>
      <c r="D8" s="72">
        <f>IF(RES_hh_fec_in!D8=0,0,1000*11630*RES_hh_fec_in!D8/RES_hh_num_in!D8)</f>
        <v>16944.73470210177</v>
      </c>
      <c r="E8" s="72">
        <f>IF(RES_hh_fec_in!E8=0,0,1000*11630*RES_hh_fec_in!E8/RES_hh_num_in!E8)</f>
        <v>17315.188227025468</v>
      </c>
      <c r="F8" s="72">
        <f>IF(RES_hh_fec_in!F8=0,0,1000*11630*RES_hh_fec_in!F8/RES_hh_num_in!F8)</f>
        <v>15742.621907288813</v>
      </c>
      <c r="G8" s="72">
        <f>IF(RES_hh_fec_in!G8=0,0,1000*11630*RES_hh_fec_in!G8/RES_hh_num_in!G8)</f>
        <v>14569.991321426309</v>
      </c>
      <c r="H8" s="72">
        <f>IF(RES_hh_fec_in!H8=0,0,1000*11630*RES_hh_fec_in!H8/RES_hh_num_in!H8)</f>
        <v>13972.686356776299</v>
      </c>
      <c r="I8" s="72">
        <f>IF(RES_hh_fec_in!I8=0,0,1000*11630*RES_hh_fec_in!I8/RES_hh_num_in!I8)</f>
        <v>12518.967920434399</v>
      </c>
      <c r="J8" s="72">
        <f>IF(RES_hh_fec_in!J8=0,0,1000*11630*RES_hh_fec_in!J8/RES_hh_num_in!J8)</f>
        <v>13012.661336063389</v>
      </c>
      <c r="K8" s="72">
        <f>IF(RES_hh_fec_in!K8=0,0,1000*11630*RES_hh_fec_in!K8/RES_hh_num_in!K8)</f>
        <v>12334.625883682747</v>
      </c>
      <c r="L8" s="72">
        <f>IF(RES_hh_fec_in!L8=0,0,1000*11630*RES_hh_fec_in!L8/RES_hh_num_in!L8)</f>
        <v>13904.257095949497</v>
      </c>
      <c r="M8" s="72">
        <f>IF(RES_hh_fec_in!M8=0,0,1000*11630*RES_hh_fec_in!M8/RES_hh_num_in!M8)</f>
        <v>9975.5613393772928</v>
      </c>
      <c r="N8" s="72">
        <f>IF(RES_hh_fec_in!N8=0,0,1000*11630*RES_hh_fec_in!N8/RES_hh_num_in!N8)</f>
        <v>10541.335127862352</v>
      </c>
      <c r="O8" s="72">
        <f>IF(RES_hh_fec_in!O8=0,0,1000*11630*RES_hh_fec_in!O8/RES_hh_num_in!O8)</f>
        <v>10827.681491264588</v>
      </c>
      <c r="P8" s="72">
        <f>IF(RES_hh_fec_in!P8=0,0,1000*11630*RES_hh_fec_in!P8/RES_hh_num_in!P8)</f>
        <v>7443.3335210264077</v>
      </c>
      <c r="Q8" s="72">
        <f>IF(RES_hh_fec_in!Q8=0,0,1000*11630*RES_hh_fec_in!Q8/RES_hh_num_in!Q8)</f>
        <v>7691.46195696416</v>
      </c>
      <c r="R8" s="72">
        <f>IF(RES_hh_fec_in!R8=0,0,1000*11630*RES_hh_fec_in!R8/RES_hh_num_in!R8)</f>
        <v>7725.4692912832661</v>
      </c>
      <c r="S8" s="72">
        <f>IF(RES_hh_fec_in!S8=0,0,1000*11630*RES_hh_fec_in!S8/RES_hh_num_in!S8)</f>
        <v>7214.6289015985994</v>
      </c>
      <c r="T8" s="72">
        <f>IF(RES_hh_fec_in!T8=0,0,1000*11630*RES_hh_fec_in!T8/RES_hh_num_in!T8)</f>
        <v>6836.0081289489135</v>
      </c>
      <c r="U8" s="72">
        <f>IF(RES_hh_fec_in!U8=0,0,1000*11630*RES_hh_fec_in!U8/RES_hh_num_in!U8)</f>
        <v>6200.2559142917471</v>
      </c>
      <c r="V8" s="72">
        <f>IF(RES_hh_fec_in!V8=0,0,1000*11630*RES_hh_fec_in!V8/RES_hh_num_in!V8)</f>
        <v>5514.9061870482901</v>
      </c>
      <c r="W8" s="72">
        <f>IF(RES_hh_fec_in!W8=0,0,1000*11630*RES_hh_fec_in!W8/RES_hh_num_in!W8)</f>
        <v>5743.8972477178377</v>
      </c>
      <c r="X8" s="72">
        <f>IF(RES_hh_fec_in!X8=0,0,1000*11630*RES_hh_fec_in!X8/RES_hh_num_in!X8)</f>
        <v>3987.2259841078335</v>
      </c>
      <c r="Y8" s="72">
        <f>IF(RES_hh_fec_in!Y8=0,0,1000*11630*RES_hh_fec_in!Y8/RES_hh_num_in!Y8)</f>
        <v>3210.6978269483116</v>
      </c>
      <c r="DA8" s="89" t="s">
        <v>788</v>
      </c>
    </row>
    <row r="9" spans="1:105" ht="12" customHeight="1" x14ac:dyDescent="0.25">
      <c r="A9" s="28" t="s">
        <v>202</v>
      </c>
      <c r="B9" s="72"/>
      <c r="C9" s="72">
        <f>IF(RES_hh_fec_in!C9=0,0,1000*11630*RES_hh_fec_in!C9/RES_hh_num_in!C9)</f>
        <v>19263.011577353387</v>
      </c>
      <c r="D9" s="72">
        <f>IF(RES_hh_fec_in!D9=0,0,1000*11630*RES_hh_fec_in!D9/RES_hh_num_in!D9)</f>
        <v>15449.818008802808</v>
      </c>
      <c r="E9" s="72">
        <f>IF(RES_hh_fec_in!E9=0,0,1000*11630*RES_hh_fec_in!E9/RES_hh_num_in!E9)</f>
        <v>17406.154221663681</v>
      </c>
      <c r="F9" s="72">
        <f>IF(RES_hh_fec_in!F9=0,0,1000*11630*RES_hh_fec_in!F9/RES_hh_num_in!F9)</f>
        <v>15508.832381859014</v>
      </c>
      <c r="G9" s="72">
        <f>IF(RES_hh_fec_in!G9=0,0,1000*11630*RES_hh_fec_in!G9/RES_hh_num_in!G9)</f>
        <v>13142.588568312836</v>
      </c>
      <c r="H9" s="72">
        <f>IF(RES_hh_fec_in!H9=0,0,1000*11630*RES_hh_fec_in!H9/RES_hh_num_in!H9)</f>
        <v>10861.694995189539</v>
      </c>
      <c r="I9" s="72">
        <f>IF(RES_hh_fec_in!I9=0,0,1000*11630*RES_hh_fec_in!I9/RES_hh_num_in!I9)</f>
        <v>13756.77421400747</v>
      </c>
      <c r="J9" s="72">
        <f>IF(RES_hh_fec_in!J9=0,0,1000*11630*RES_hh_fec_in!J9/RES_hh_num_in!J9)</f>
        <v>13225.514387757965</v>
      </c>
      <c r="K9" s="72">
        <f>IF(RES_hh_fec_in!K9=0,0,1000*11630*RES_hh_fec_in!K9/RES_hh_num_in!K9)</f>
        <v>11865.272252964356</v>
      </c>
      <c r="L9" s="72">
        <f>IF(RES_hh_fec_in!L9=0,0,1000*11630*RES_hh_fec_in!L9/RES_hh_num_in!L9)</f>
        <v>14917.177343134843</v>
      </c>
      <c r="M9" s="72">
        <f>IF(RES_hh_fec_in!M9=0,0,1000*11630*RES_hh_fec_in!M9/RES_hh_num_in!M9)</f>
        <v>10068.529868872894</v>
      </c>
      <c r="N9" s="72">
        <f>IF(RES_hh_fec_in!N9=0,0,1000*11630*RES_hh_fec_in!N9/RES_hh_num_in!N9)</f>
        <v>10981.114633167677</v>
      </c>
      <c r="O9" s="72">
        <f>IF(RES_hh_fec_in!O9=0,0,1000*11630*RES_hh_fec_in!O9/RES_hh_num_in!O9)</f>
        <v>12020.091643950534</v>
      </c>
      <c r="P9" s="72">
        <f>IF(RES_hh_fec_in!P9=0,0,1000*11630*RES_hh_fec_in!P9/RES_hh_num_in!P9)</f>
        <v>8209.6309429104967</v>
      </c>
      <c r="Q9" s="72">
        <f>IF(RES_hh_fec_in!Q9=0,0,1000*11630*RES_hh_fec_in!Q9/RES_hh_num_in!Q9)</f>
        <v>9068.6922524067468</v>
      </c>
      <c r="R9" s="72">
        <f>IF(RES_hh_fec_in!R9=0,0,1000*11630*RES_hh_fec_in!R9/RES_hh_num_in!R9)</f>
        <v>9362.8323777649384</v>
      </c>
      <c r="S9" s="72">
        <f>IF(RES_hh_fec_in!S9=0,0,1000*11630*RES_hh_fec_in!S9/RES_hh_num_in!S9)</f>
        <v>8102.5452227211063</v>
      </c>
      <c r="T9" s="72">
        <f>IF(RES_hh_fec_in!T9=0,0,1000*11630*RES_hh_fec_in!T9/RES_hh_num_in!T9)</f>
        <v>7257.9979249922471</v>
      </c>
      <c r="U9" s="72">
        <f>IF(RES_hh_fec_in!U9=0,0,1000*11630*RES_hh_fec_in!U9/RES_hh_num_in!U9)</f>
        <v>6619.388125655054</v>
      </c>
      <c r="V9" s="72">
        <f>IF(RES_hh_fec_in!V9=0,0,1000*11630*RES_hh_fec_in!V9/RES_hh_num_in!V9)</f>
        <v>5526.3416619227473</v>
      </c>
      <c r="W9" s="72">
        <f>IF(RES_hh_fec_in!W9=0,0,1000*11630*RES_hh_fec_in!W9/RES_hh_num_in!W9)</f>
        <v>5824.5593755664986</v>
      </c>
      <c r="X9" s="72">
        <f>IF(RES_hh_fec_in!X9=0,0,1000*11630*RES_hh_fec_in!X9/RES_hh_num_in!X9)</f>
        <v>4340.5563978253494</v>
      </c>
      <c r="Y9" s="72">
        <f>IF(RES_hh_fec_in!Y9=0,0,1000*11630*RES_hh_fec_in!Y9/RES_hh_num_in!Y9)</f>
        <v>3509.4263046756378</v>
      </c>
      <c r="DA9" s="89" t="s">
        <v>789</v>
      </c>
    </row>
    <row r="10" spans="1:105" ht="12" customHeight="1" x14ac:dyDescent="0.25">
      <c r="A10" s="28" t="s">
        <v>197</v>
      </c>
      <c r="B10" s="72"/>
      <c r="C10" s="72">
        <f>IF(RES_hh_fec_in!C10=0,0,1000*11630*RES_hh_fec_in!C10/RES_hh_num_in!C10)</f>
        <v>0</v>
      </c>
      <c r="D10" s="72">
        <f>IF(RES_hh_fec_in!D10=0,0,1000*11630*RES_hh_fec_in!D10/RES_hh_num_in!D10)</f>
        <v>0</v>
      </c>
      <c r="E10" s="72">
        <f>IF(RES_hh_fec_in!E10=0,0,1000*11630*RES_hh_fec_in!E10/RES_hh_num_in!E10)</f>
        <v>0</v>
      </c>
      <c r="F10" s="72">
        <f>IF(RES_hh_fec_in!F10=0,0,1000*11630*RES_hh_fec_in!F10/RES_hh_num_in!F10)</f>
        <v>0</v>
      </c>
      <c r="G10" s="72">
        <f>IF(RES_hh_fec_in!G10=0,0,1000*11630*RES_hh_fec_in!G10/RES_hh_num_in!G10)</f>
        <v>0</v>
      </c>
      <c r="H10" s="72">
        <f>IF(RES_hh_fec_in!H10=0,0,1000*11630*RES_hh_fec_in!H10/RES_hh_num_in!H10)</f>
        <v>0</v>
      </c>
      <c r="I10" s="72">
        <f>IF(RES_hh_fec_in!I10=0,0,1000*11630*RES_hh_fec_in!I10/RES_hh_num_in!I10)</f>
        <v>0</v>
      </c>
      <c r="J10" s="72">
        <f>IF(RES_hh_fec_in!J10=0,0,1000*11630*RES_hh_fec_in!J10/RES_hh_num_in!J10)</f>
        <v>0</v>
      </c>
      <c r="K10" s="72">
        <f>IF(RES_hh_fec_in!K10=0,0,1000*11630*RES_hh_fec_in!K10/RES_hh_num_in!K10)</f>
        <v>0</v>
      </c>
      <c r="L10" s="72">
        <f>IF(RES_hh_fec_in!L10=0,0,1000*11630*RES_hh_fec_in!L10/RES_hh_num_in!L10)</f>
        <v>0</v>
      </c>
      <c r="M10" s="72">
        <f>IF(RES_hh_fec_in!M10=0,0,1000*11630*RES_hh_fec_in!M10/RES_hh_num_in!M10)</f>
        <v>0</v>
      </c>
      <c r="N10" s="72">
        <f>IF(RES_hh_fec_in!N10=0,0,1000*11630*RES_hh_fec_in!N10/RES_hh_num_in!N10)</f>
        <v>0</v>
      </c>
      <c r="O10" s="72">
        <f>IF(RES_hh_fec_in!O10=0,0,1000*11630*RES_hh_fec_in!O10/RES_hh_num_in!O10)</f>
        <v>0</v>
      </c>
      <c r="P10" s="72">
        <f>IF(RES_hh_fec_in!P10=0,0,1000*11630*RES_hh_fec_in!P10/RES_hh_num_in!P10)</f>
        <v>0</v>
      </c>
      <c r="Q10" s="72">
        <f>IF(RES_hh_fec_in!Q10=0,0,1000*11630*RES_hh_fec_in!Q10/RES_hh_num_in!Q10)</f>
        <v>0</v>
      </c>
      <c r="R10" s="72">
        <f>IF(RES_hh_fec_in!R10=0,0,1000*11630*RES_hh_fec_in!R10/RES_hh_num_in!R10)</f>
        <v>0</v>
      </c>
      <c r="S10" s="72">
        <f>IF(RES_hh_fec_in!S10=0,0,1000*11630*RES_hh_fec_in!S10/RES_hh_num_in!S10)</f>
        <v>0</v>
      </c>
      <c r="T10" s="72">
        <f>IF(RES_hh_fec_in!T10=0,0,1000*11630*RES_hh_fec_in!T10/RES_hh_num_in!T10)</f>
        <v>0</v>
      </c>
      <c r="U10" s="72">
        <f>IF(RES_hh_fec_in!U10=0,0,1000*11630*RES_hh_fec_in!U10/RES_hh_num_in!U10)</f>
        <v>0</v>
      </c>
      <c r="V10" s="72">
        <f>IF(RES_hh_fec_in!V10=0,0,1000*11630*RES_hh_fec_in!V10/RES_hh_num_in!V10)</f>
        <v>0</v>
      </c>
      <c r="W10" s="72">
        <f>IF(RES_hh_fec_in!W10=0,0,1000*11630*RES_hh_fec_in!W10/RES_hh_num_in!W10)</f>
        <v>0</v>
      </c>
      <c r="X10" s="72">
        <f>IF(RES_hh_fec_in!X10=0,0,1000*11630*RES_hh_fec_in!X10/RES_hh_num_in!X10)</f>
        <v>0</v>
      </c>
      <c r="Y10" s="72">
        <f>IF(RES_hh_fec_in!Y10=0,0,1000*11630*RES_hh_fec_in!Y10/RES_hh_num_in!Y10)</f>
        <v>0</v>
      </c>
      <c r="DA10" s="89" t="s">
        <v>790</v>
      </c>
    </row>
    <row r="11" spans="1:105" ht="12" customHeight="1" x14ac:dyDescent="0.25">
      <c r="A11" s="28" t="s">
        <v>198</v>
      </c>
      <c r="B11" s="72"/>
      <c r="C11" s="72">
        <f>IF(RES_hh_fec_in!C11=0,0,1000*11630*RES_hh_fec_in!C11/RES_hh_num_in!C11)</f>
        <v>12472.01989755246</v>
      </c>
      <c r="D11" s="72">
        <f>IF(RES_hh_fec_in!D11=0,0,1000*11630*RES_hh_fec_in!D11/RES_hh_num_in!D11)</f>
        <v>12814.431456160761</v>
      </c>
      <c r="E11" s="72">
        <f>IF(RES_hh_fec_in!E11=0,0,1000*11630*RES_hh_fec_in!E11/RES_hh_num_in!E11)</f>
        <v>12473.043584402885</v>
      </c>
      <c r="F11" s="72">
        <f>IF(RES_hh_fec_in!F11=0,0,1000*11630*RES_hh_fec_in!F11/RES_hh_num_in!F11)</f>
        <v>12024.083092916528</v>
      </c>
      <c r="G11" s="72">
        <f>IF(RES_hh_fec_in!G11=0,0,1000*11630*RES_hh_fec_in!G11/RES_hh_num_in!G11)</f>
        <v>11109.143219834094</v>
      </c>
      <c r="H11" s="72">
        <f>IF(RES_hh_fec_in!H11=0,0,1000*11630*RES_hh_fec_in!H11/RES_hh_num_in!H11)</f>
        <v>10649.722526142625</v>
      </c>
      <c r="I11" s="72">
        <f>IF(RES_hh_fec_in!I11=0,0,1000*11630*RES_hh_fec_in!I11/RES_hh_num_in!I11)</f>
        <v>11158.826380081684</v>
      </c>
      <c r="J11" s="72">
        <f>IF(RES_hh_fec_in!J11=0,0,1000*11630*RES_hh_fec_in!J11/RES_hh_num_in!J11)</f>
        <v>10804.671005029249</v>
      </c>
      <c r="K11" s="72">
        <f>IF(RES_hh_fec_in!K11=0,0,1000*11630*RES_hh_fec_in!K11/RES_hh_num_in!K11)</f>
        <v>9195.6375684267332</v>
      </c>
      <c r="L11" s="72">
        <f>IF(RES_hh_fec_in!L11=0,0,1000*11630*RES_hh_fec_in!L11/RES_hh_num_in!L11)</f>
        <v>8846.9924666933766</v>
      </c>
      <c r="M11" s="72">
        <f>IF(RES_hh_fec_in!M11=0,0,1000*11630*RES_hh_fec_in!M11/RES_hh_num_in!M11)</f>
        <v>9580.0944947938988</v>
      </c>
      <c r="N11" s="72">
        <f>IF(RES_hh_fec_in!N11=0,0,1000*11630*RES_hh_fec_in!N11/RES_hh_num_in!N11)</f>
        <v>9555.5195528491622</v>
      </c>
      <c r="O11" s="72">
        <f>IF(RES_hh_fec_in!O11=0,0,1000*11630*RES_hh_fec_in!O11/RES_hh_num_in!O11)</f>
        <v>8452.4021195549903</v>
      </c>
      <c r="P11" s="72">
        <f>IF(RES_hh_fec_in!P11=0,0,1000*11630*RES_hh_fec_in!P11/RES_hh_num_in!P11)</f>
        <v>8568.7757333895079</v>
      </c>
      <c r="Q11" s="72">
        <f>IF(RES_hh_fec_in!Q11=0,0,1000*11630*RES_hh_fec_in!Q11/RES_hh_num_in!Q11)</f>
        <v>7730.4080529347193</v>
      </c>
      <c r="R11" s="72">
        <f>IF(RES_hh_fec_in!R11=0,0,1000*11630*RES_hh_fec_in!R11/RES_hh_num_in!R11)</f>
        <v>6992.6759306881222</v>
      </c>
      <c r="S11" s="72">
        <f>IF(RES_hh_fec_in!S11=0,0,1000*11630*RES_hh_fec_in!S11/RES_hh_num_in!S11)</f>
        <v>6739.9100786867211</v>
      </c>
      <c r="T11" s="72">
        <f>IF(RES_hh_fec_in!T11=0,0,1000*11630*RES_hh_fec_in!T11/RES_hh_num_in!T11)</f>
        <v>6752.5310042410401</v>
      </c>
      <c r="U11" s="72">
        <f>IF(RES_hh_fec_in!U11=0,0,1000*11630*RES_hh_fec_in!U11/RES_hh_num_in!U11)</f>
        <v>6375.1421945962766</v>
      </c>
      <c r="V11" s="72">
        <f>IF(RES_hh_fec_in!V11=0,0,1000*11630*RES_hh_fec_in!V11/RES_hh_num_in!V11)</f>
        <v>6249.4764145158651</v>
      </c>
      <c r="W11" s="72">
        <f>IF(RES_hh_fec_in!W11=0,0,1000*11630*RES_hh_fec_in!W11/RES_hh_num_in!W11)</f>
        <v>6052.5539240946046</v>
      </c>
      <c r="X11" s="72">
        <f>IF(RES_hh_fec_in!X11=0,0,1000*11630*RES_hh_fec_in!X11/RES_hh_num_in!X11)</f>
        <v>3682.7509412046816</v>
      </c>
      <c r="Y11" s="72">
        <f>IF(RES_hh_fec_in!Y11=0,0,1000*11630*RES_hh_fec_in!Y11/RES_hh_num_in!Y11)</f>
        <v>2881.4868085992862</v>
      </c>
      <c r="DA11" s="89" t="s">
        <v>791</v>
      </c>
    </row>
    <row r="12" spans="1:105" ht="12" customHeight="1" x14ac:dyDescent="0.25">
      <c r="A12" s="28" t="s">
        <v>95</v>
      </c>
      <c r="B12" s="72"/>
      <c r="C12" s="72">
        <f>IF(RES_hh_fec_in!C12=0,0,1000*11630*RES_hh_fec_in!C12/RES_hh_num_in!C12)</f>
        <v>5897.4030377456202</v>
      </c>
      <c r="D12" s="72">
        <f>IF(RES_hh_fec_in!D12=0,0,1000*11630*RES_hh_fec_in!D12/RES_hh_num_in!D12)</f>
        <v>5687.8267402843285</v>
      </c>
      <c r="E12" s="72">
        <f>IF(RES_hh_fec_in!E12=0,0,1000*11630*RES_hh_fec_in!E12/RES_hh_num_in!E12)</f>
        <v>5195.581892158144</v>
      </c>
      <c r="F12" s="72">
        <f>IF(RES_hh_fec_in!F12=0,0,1000*11630*RES_hh_fec_in!F12/RES_hh_num_in!F12)</f>
        <v>5126.2516730220514</v>
      </c>
      <c r="G12" s="72">
        <f>IF(RES_hh_fec_in!G12=0,0,1000*11630*RES_hh_fec_in!G12/RES_hh_num_in!G12)</f>
        <v>4704.6856191502884</v>
      </c>
      <c r="H12" s="72">
        <f>IF(RES_hh_fec_in!H12=0,0,1000*11630*RES_hh_fec_in!H12/RES_hh_num_in!H12)</f>
        <v>3777.8579990692028</v>
      </c>
      <c r="I12" s="72">
        <f>IF(RES_hh_fec_in!I12=0,0,1000*11630*RES_hh_fec_in!I12/RES_hh_num_in!I12)</f>
        <v>3342.6714619784111</v>
      </c>
      <c r="J12" s="72">
        <f>IF(RES_hh_fec_in!J12=0,0,1000*11630*RES_hh_fec_in!J12/RES_hh_num_in!J12)</f>
        <v>3553.1001876627392</v>
      </c>
      <c r="K12" s="72">
        <f>IF(RES_hh_fec_in!K12=0,0,1000*11630*RES_hh_fec_in!K12/RES_hh_num_in!K12)</f>
        <v>3082.085539653202</v>
      </c>
      <c r="L12" s="72">
        <f>IF(RES_hh_fec_in!L12=0,0,1000*11630*RES_hh_fec_in!L12/RES_hh_num_in!L12)</f>
        <v>3201.8004995470001</v>
      </c>
      <c r="M12" s="72">
        <f>IF(RES_hh_fec_in!M12=0,0,1000*11630*RES_hh_fec_in!M12/RES_hh_num_in!M12)</f>
        <v>2634.8086113708364</v>
      </c>
      <c r="N12" s="72">
        <f>IF(RES_hh_fec_in!N12=0,0,1000*11630*RES_hh_fec_in!N12/RES_hh_num_in!N12)</f>
        <v>2480.0379553932376</v>
      </c>
      <c r="O12" s="72">
        <f>IF(RES_hh_fec_in!O12=0,0,1000*11630*RES_hh_fec_in!O12/RES_hh_num_in!O12)</f>
        <v>2238.3542015730673</v>
      </c>
      <c r="P12" s="72">
        <f>IF(RES_hh_fec_in!P12=0,0,1000*11630*RES_hh_fec_in!P12/RES_hh_num_in!P12)</f>
        <v>1919.4717835308218</v>
      </c>
      <c r="Q12" s="72">
        <f>IF(RES_hh_fec_in!Q12=0,0,1000*11630*RES_hh_fec_in!Q12/RES_hh_num_in!Q12)</f>
        <v>1839.2796408440497</v>
      </c>
      <c r="R12" s="72">
        <f>IF(RES_hh_fec_in!R12=0,0,1000*11630*RES_hh_fec_in!R12/RES_hh_num_in!R12)</f>
        <v>1869.3550577976177</v>
      </c>
      <c r="S12" s="72">
        <f>IF(RES_hh_fec_in!S12=0,0,1000*11630*RES_hh_fec_in!S12/RES_hh_num_in!S12)</f>
        <v>1737.4604375159702</v>
      </c>
      <c r="T12" s="72">
        <f>IF(RES_hh_fec_in!T12=0,0,1000*11630*RES_hh_fec_in!T12/RES_hh_num_in!T12)</f>
        <v>1643.1901784223098</v>
      </c>
      <c r="U12" s="72">
        <f>IF(RES_hh_fec_in!U12=0,0,1000*11630*RES_hh_fec_in!U12/RES_hh_num_in!U12)</f>
        <v>1502.6575158201356</v>
      </c>
      <c r="V12" s="72">
        <f>IF(RES_hh_fec_in!V12=0,0,1000*11630*RES_hh_fec_in!V12/RES_hh_num_in!V12)</f>
        <v>1284.3156989923814</v>
      </c>
      <c r="W12" s="72">
        <f>IF(RES_hh_fec_in!W12=0,0,1000*11630*RES_hh_fec_in!W12/RES_hh_num_in!W12)</f>
        <v>1261.1120619307392</v>
      </c>
      <c r="X12" s="72">
        <f>IF(RES_hh_fec_in!X12=0,0,1000*11630*RES_hh_fec_in!X12/RES_hh_num_in!X12)</f>
        <v>1085.4210226767002</v>
      </c>
      <c r="Y12" s="72">
        <f>IF(RES_hh_fec_in!Y12=0,0,1000*11630*RES_hh_fec_in!Y12/RES_hh_num_in!Y12)</f>
        <v>847.74835192475632</v>
      </c>
      <c r="DA12" s="89" t="s">
        <v>792</v>
      </c>
    </row>
    <row r="13" spans="1:105" ht="12" customHeight="1" x14ac:dyDescent="0.25">
      <c r="A13" s="73" t="s">
        <v>94</v>
      </c>
      <c r="B13" s="74"/>
      <c r="C13" s="74">
        <f>IF(RES_hh_fec_in!C13=0,0,1000*11630*RES_hh_fec_in!C13/RES_hh_num_in!C13)</f>
        <v>15216.003576840658</v>
      </c>
      <c r="D13" s="74">
        <f>IF(RES_hh_fec_in!D13=0,0,1000*11630*RES_hh_fec_in!D13/RES_hh_num_in!D13)</f>
        <v>17852.285172710977</v>
      </c>
      <c r="E13" s="74">
        <f>IF(RES_hh_fec_in!E13=0,0,1000*11630*RES_hh_fec_in!E13/RES_hh_num_in!E13)</f>
        <v>0</v>
      </c>
      <c r="F13" s="74">
        <f>IF(RES_hh_fec_in!F13=0,0,1000*11630*RES_hh_fec_in!F13/RES_hh_num_in!F13)</f>
        <v>0</v>
      </c>
      <c r="G13" s="74">
        <f>IF(RES_hh_fec_in!G13=0,0,1000*11630*RES_hh_fec_in!G13/RES_hh_num_in!G13)</f>
        <v>0</v>
      </c>
      <c r="H13" s="74">
        <f>IF(RES_hh_fec_in!H13=0,0,1000*11630*RES_hh_fec_in!H13/RES_hh_num_in!H13)</f>
        <v>0</v>
      </c>
      <c r="I13" s="74">
        <f>IF(RES_hh_fec_in!I13=0,0,1000*11630*RES_hh_fec_in!I13/RES_hh_num_in!I13)</f>
        <v>0</v>
      </c>
      <c r="J13" s="74">
        <f>IF(RES_hh_fec_in!J13=0,0,1000*11630*RES_hh_fec_in!J13/RES_hh_num_in!J13)</f>
        <v>12516.19385991843</v>
      </c>
      <c r="K13" s="74">
        <f>IF(RES_hh_fec_in!K13=0,0,1000*11630*RES_hh_fec_in!K13/RES_hh_num_in!K13)</f>
        <v>10080.8343549978</v>
      </c>
      <c r="L13" s="74">
        <f>IF(RES_hh_fec_in!L13=0,0,1000*11630*RES_hh_fec_in!L13/RES_hh_num_in!L13)</f>
        <v>11870.23559905309</v>
      </c>
      <c r="M13" s="74">
        <f>IF(RES_hh_fec_in!M13=0,0,1000*11630*RES_hh_fec_in!M13/RES_hh_num_in!M13)</f>
        <v>8280.3116206011109</v>
      </c>
      <c r="N13" s="74">
        <f>IF(RES_hh_fec_in!N13=0,0,1000*11630*RES_hh_fec_in!N13/RES_hh_num_in!N13)</f>
        <v>9673.0651797694263</v>
      </c>
      <c r="O13" s="74">
        <f>IF(RES_hh_fec_in!O13=0,0,1000*11630*RES_hh_fec_in!O13/RES_hh_num_in!O13)</f>
        <v>11819.081201623174</v>
      </c>
      <c r="P13" s="74">
        <f>IF(RES_hh_fec_in!P13=0,0,1000*11630*RES_hh_fec_in!P13/RES_hh_num_in!P13)</f>
        <v>6973.4714910680887</v>
      </c>
      <c r="Q13" s="74">
        <f>IF(RES_hh_fec_in!Q13=0,0,1000*11630*RES_hh_fec_in!Q13/RES_hh_num_in!Q13)</f>
        <v>0</v>
      </c>
      <c r="R13" s="74">
        <f>IF(RES_hh_fec_in!R13=0,0,1000*11630*RES_hh_fec_in!R13/RES_hh_num_in!R13)</f>
        <v>0</v>
      </c>
      <c r="S13" s="74">
        <f>IF(RES_hh_fec_in!S13=0,0,1000*11630*RES_hh_fec_in!S13/RES_hh_num_in!S13)</f>
        <v>0</v>
      </c>
      <c r="T13" s="74">
        <f>IF(RES_hh_fec_in!T13=0,0,1000*11630*RES_hh_fec_in!T13/RES_hh_num_in!T13)</f>
        <v>0</v>
      </c>
      <c r="U13" s="74">
        <f>IF(RES_hh_fec_in!U13=0,0,1000*11630*RES_hh_fec_in!U13/RES_hh_num_in!U13)</f>
        <v>0</v>
      </c>
      <c r="V13" s="74">
        <f>IF(RES_hh_fec_in!V13=0,0,1000*11630*RES_hh_fec_in!V13/RES_hh_num_in!V13)</f>
        <v>0</v>
      </c>
      <c r="W13" s="74">
        <f>IF(RES_hh_fec_in!W13=0,0,1000*11630*RES_hh_fec_in!W13/RES_hh_num_in!W13)</f>
        <v>0</v>
      </c>
      <c r="X13" s="74">
        <f>IF(RES_hh_fec_in!X13=0,0,1000*11630*RES_hh_fec_in!X13/RES_hh_num_in!X13)</f>
        <v>3527.9922708372433</v>
      </c>
      <c r="Y13" s="74">
        <f>IF(RES_hh_fec_in!Y13=0,0,1000*11630*RES_hh_fec_in!Y13/RES_hh_num_in!Y13)</f>
        <v>0</v>
      </c>
      <c r="DA13" s="90" t="s">
        <v>793</v>
      </c>
    </row>
    <row r="14" spans="1:105" ht="12" customHeight="1" x14ac:dyDescent="0.25">
      <c r="A14" s="75" t="s">
        <v>97</v>
      </c>
      <c r="B14" s="76"/>
      <c r="C14" s="76">
        <f>IF(RES_hh_fec_in!C14=0,0,1000*11630*RES_hh_fec_in!C14/RES_hh_num_in!C14)</f>
        <v>238.43640337751424</v>
      </c>
      <c r="D14" s="76">
        <f>IF(RES_hh_fec_in!D14=0,0,1000*11630*RES_hh_fec_in!D14/RES_hh_num_in!D14)</f>
        <v>212.72893112371551</v>
      </c>
      <c r="E14" s="76">
        <f>IF(RES_hh_fec_in!E14=0,0,1000*11630*RES_hh_fec_in!E14/RES_hh_num_in!E14)</f>
        <v>219.86334597494323</v>
      </c>
      <c r="F14" s="76">
        <f>IF(RES_hh_fec_in!F14=0,0,1000*11630*RES_hh_fec_in!F14/RES_hh_num_in!F14)</f>
        <v>203.43944835439069</v>
      </c>
      <c r="G14" s="76">
        <f>IF(RES_hh_fec_in!G14=0,0,1000*11630*RES_hh_fec_in!G14/RES_hh_num_in!G14)</f>
        <v>186.58565785674671</v>
      </c>
      <c r="H14" s="76">
        <f>IF(RES_hh_fec_in!H14=0,0,1000*11630*RES_hh_fec_in!H14/RES_hh_num_in!H14)</f>
        <v>159.52116163078426</v>
      </c>
      <c r="I14" s="76">
        <f>IF(RES_hh_fec_in!I14=0,0,1000*11630*RES_hh_fec_in!I14/RES_hh_num_in!I14)</f>
        <v>134.77092049104201</v>
      </c>
      <c r="J14" s="76">
        <f>IF(RES_hh_fec_in!J14=0,0,1000*11630*RES_hh_fec_in!J14/RES_hh_num_in!J14)</f>
        <v>156.37288972170737</v>
      </c>
      <c r="K14" s="76">
        <f>IF(RES_hh_fec_in!K14=0,0,1000*11630*RES_hh_fec_in!K14/RES_hh_num_in!K14)</f>
        <v>144.38197303317375</v>
      </c>
      <c r="L14" s="76">
        <f>IF(RES_hh_fec_in!L14=0,0,1000*11630*RES_hh_fec_in!L14/RES_hh_num_in!L14)</f>
        <v>162.58673445065216</v>
      </c>
      <c r="M14" s="76">
        <f>IF(RES_hh_fec_in!M14=0,0,1000*11630*RES_hh_fec_in!M14/RES_hh_num_in!M14)</f>
        <v>129.02345128293302</v>
      </c>
      <c r="N14" s="76">
        <f>IF(RES_hh_fec_in!N14=0,0,1000*11630*RES_hh_fec_in!N14/RES_hh_num_in!N14)</f>
        <v>135.77361535426661</v>
      </c>
      <c r="O14" s="76">
        <f>IF(RES_hh_fec_in!O14=0,0,1000*11630*RES_hh_fec_in!O14/RES_hh_num_in!O14)</f>
        <v>146.42098647704293</v>
      </c>
      <c r="P14" s="76">
        <f>IF(RES_hh_fec_in!P14=0,0,1000*11630*RES_hh_fec_in!P14/RES_hh_num_in!P14)</f>
        <v>107.83373675223898</v>
      </c>
      <c r="Q14" s="76">
        <f>IF(RES_hh_fec_in!Q14=0,0,1000*11630*RES_hh_fec_in!Q14/RES_hh_num_in!Q14)</f>
        <v>116.12239829045298</v>
      </c>
      <c r="R14" s="76">
        <f>IF(RES_hh_fec_in!R14=0,0,1000*11630*RES_hh_fec_in!R14/RES_hh_num_in!R14)</f>
        <v>112.15835892761449</v>
      </c>
      <c r="S14" s="76">
        <f>IF(RES_hh_fec_in!S14=0,0,1000*11630*RES_hh_fec_in!S14/RES_hh_num_in!S14)</f>
        <v>107.46699409042554</v>
      </c>
      <c r="T14" s="76">
        <f>IF(RES_hh_fec_in!T14=0,0,1000*11630*RES_hh_fec_in!T14/RES_hh_num_in!T14)</f>
        <v>102.51925083267821</v>
      </c>
      <c r="U14" s="76">
        <f>IF(RES_hh_fec_in!U14=0,0,1000*11630*RES_hh_fec_in!U14/RES_hh_num_in!U14)</f>
        <v>90.477876194279702</v>
      </c>
      <c r="V14" s="76">
        <f>IF(RES_hh_fec_in!V14=0,0,1000*11630*RES_hh_fec_in!V14/RES_hh_num_in!V14)</f>
        <v>80.419204136716715</v>
      </c>
      <c r="W14" s="76">
        <f>IF(RES_hh_fec_in!W14=0,0,1000*11630*RES_hh_fec_in!W14/RES_hh_num_in!W14)</f>
        <v>78.412839648989845</v>
      </c>
      <c r="X14" s="76">
        <f>IF(RES_hh_fec_in!X14=0,0,1000*11630*RES_hh_fec_in!X14/RES_hh_num_in!X14)</f>
        <v>51.312831029775651</v>
      </c>
      <c r="Y14" s="76">
        <f>IF(RES_hh_fec_in!Y14=0,0,1000*11630*RES_hh_fec_in!Y14/RES_hh_num_in!Y14)</f>
        <v>42.468539515257447</v>
      </c>
      <c r="DA14" s="91" t="s">
        <v>794</v>
      </c>
    </row>
    <row r="15" spans="1:105" ht="12.95" customHeight="1" x14ac:dyDescent="0.25">
      <c r="A15" s="68" t="s">
        <v>92</v>
      </c>
      <c r="B15" s="69"/>
      <c r="C15" s="69">
        <f t="shared" ref="C15:Y15" si="0">C16</f>
        <v>5.7819702768529719</v>
      </c>
      <c r="D15" s="69">
        <f t="shared" si="0"/>
        <v>2.3600688856964904</v>
      </c>
      <c r="E15" s="69">
        <f t="shared" si="0"/>
        <v>6.0290093079724683</v>
      </c>
      <c r="F15" s="69">
        <f t="shared" si="0"/>
        <v>2.5711882887806889</v>
      </c>
      <c r="G15" s="69">
        <f t="shared" si="0"/>
        <v>14.923210744081597</v>
      </c>
      <c r="H15" s="69">
        <f t="shared" si="0"/>
        <v>38.782568819409754</v>
      </c>
      <c r="I15" s="69">
        <f t="shared" si="0"/>
        <v>11.914948832018</v>
      </c>
      <c r="J15" s="69">
        <f t="shared" si="0"/>
        <v>10.982884320778991</v>
      </c>
      <c r="K15" s="69">
        <f t="shared" si="0"/>
        <v>2.9376100309341004</v>
      </c>
      <c r="L15" s="69">
        <f t="shared" si="0"/>
        <v>14.771066448667865</v>
      </c>
      <c r="M15" s="69">
        <f t="shared" si="0"/>
        <v>2.4060578539616353</v>
      </c>
      <c r="N15" s="69">
        <f t="shared" si="0"/>
        <v>13.950176900787202</v>
      </c>
      <c r="O15" s="69">
        <f t="shared" si="0"/>
        <v>20.441287347034411</v>
      </c>
      <c r="P15" s="69">
        <f t="shared" si="0"/>
        <v>12.214850695912835</v>
      </c>
      <c r="Q15" s="69">
        <f t="shared" si="0"/>
        <v>9.0670994975716273</v>
      </c>
      <c r="R15" s="69">
        <f t="shared" si="0"/>
        <v>12.748151000376259</v>
      </c>
      <c r="S15" s="69">
        <f t="shared" si="0"/>
        <v>11.882214947896315</v>
      </c>
      <c r="T15" s="69">
        <f t="shared" si="0"/>
        <v>7.1515615662375662</v>
      </c>
      <c r="U15" s="69">
        <f t="shared" si="0"/>
        <v>31.976763409207372</v>
      </c>
      <c r="V15" s="69">
        <f t="shared" si="0"/>
        <v>50.418670150139796</v>
      </c>
      <c r="W15" s="69">
        <f t="shared" si="0"/>
        <v>38.230434316211323</v>
      </c>
      <c r="X15" s="69">
        <f t="shared" si="0"/>
        <v>39.360332881234704</v>
      </c>
      <c r="Y15" s="69">
        <f t="shared" si="0"/>
        <v>32.459356036962326</v>
      </c>
      <c r="DA15" s="88" t="s">
        <v>795</v>
      </c>
    </row>
    <row r="16" spans="1:105" ht="12" customHeight="1" x14ac:dyDescent="0.25">
      <c r="A16" s="28" t="s">
        <v>91</v>
      </c>
      <c r="B16" s="72"/>
      <c r="C16" s="72">
        <f>IF(RES_hh_fec_in!C16=0,0,1000*11630*RES_hh_fec_in!C16/RES_hh_num_in!C$3)</f>
        <v>5.7819702768529719</v>
      </c>
      <c r="D16" s="72">
        <f>IF(RES_hh_fec_in!D16=0,0,1000*11630*RES_hh_fec_in!D16/RES_hh_num_in!D$3)</f>
        <v>2.3600688856964904</v>
      </c>
      <c r="E16" s="72">
        <f>IF(RES_hh_fec_in!E16=0,0,1000*11630*RES_hh_fec_in!E16/RES_hh_num_in!E$3)</f>
        <v>6.0290093079724683</v>
      </c>
      <c r="F16" s="72">
        <f>IF(RES_hh_fec_in!F16=0,0,1000*11630*RES_hh_fec_in!F16/RES_hh_num_in!F$3)</f>
        <v>2.5711882887806889</v>
      </c>
      <c r="G16" s="72">
        <f>IF(RES_hh_fec_in!G16=0,0,1000*11630*RES_hh_fec_in!G16/RES_hh_num_in!G$3)</f>
        <v>14.923210744081597</v>
      </c>
      <c r="H16" s="72">
        <f>IF(RES_hh_fec_in!H16=0,0,1000*11630*RES_hh_fec_in!H16/RES_hh_num_in!H$3)</f>
        <v>38.782568819409754</v>
      </c>
      <c r="I16" s="72">
        <f>IF(RES_hh_fec_in!I16=0,0,1000*11630*RES_hh_fec_in!I16/RES_hh_num_in!I$3)</f>
        <v>11.914948832018</v>
      </c>
      <c r="J16" s="72">
        <f>IF(RES_hh_fec_in!J16=0,0,1000*11630*RES_hh_fec_in!J16/RES_hh_num_in!J$3)</f>
        <v>10.982884320778991</v>
      </c>
      <c r="K16" s="72">
        <f>IF(RES_hh_fec_in!K16=0,0,1000*11630*RES_hh_fec_in!K16/RES_hh_num_in!K$3)</f>
        <v>2.9376100309341004</v>
      </c>
      <c r="L16" s="72">
        <f>IF(RES_hh_fec_in!L16=0,0,1000*11630*RES_hh_fec_in!L16/RES_hh_num_in!L$3)</f>
        <v>14.771066448667865</v>
      </c>
      <c r="M16" s="72">
        <f>IF(RES_hh_fec_in!M16=0,0,1000*11630*RES_hh_fec_in!M16/RES_hh_num_in!M$3)</f>
        <v>2.4060578539616353</v>
      </c>
      <c r="N16" s="72">
        <f>IF(RES_hh_fec_in!N16=0,0,1000*11630*RES_hh_fec_in!N16/RES_hh_num_in!N$3)</f>
        <v>13.950176900787202</v>
      </c>
      <c r="O16" s="72">
        <f>IF(RES_hh_fec_in!O16=0,0,1000*11630*RES_hh_fec_in!O16/RES_hh_num_in!O$3)</f>
        <v>20.441287347034411</v>
      </c>
      <c r="P16" s="72">
        <f>IF(RES_hh_fec_in!P16=0,0,1000*11630*RES_hh_fec_in!P16/RES_hh_num_in!P$3)</f>
        <v>12.214850695912835</v>
      </c>
      <c r="Q16" s="72">
        <f>IF(RES_hh_fec_in!Q16=0,0,1000*11630*RES_hh_fec_in!Q16/RES_hh_num_in!Q$3)</f>
        <v>9.0670994975716273</v>
      </c>
      <c r="R16" s="72">
        <f>IF(RES_hh_fec_in!R16=0,0,1000*11630*RES_hh_fec_in!R16/RES_hh_num_in!R$3)</f>
        <v>12.748151000376259</v>
      </c>
      <c r="S16" s="72">
        <f>IF(RES_hh_fec_in!S16=0,0,1000*11630*RES_hh_fec_in!S16/RES_hh_num_in!S$3)</f>
        <v>11.882214947896315</v>
      </c>
      <c r="T16" s="72">
        <f>IF(RES_hh_fec_in!T16=0,0,1000*11630*RES_hh_fec_in!T16/RES_hh_num_in!T$3)</f>
        <v>7.1515615662375662</v>
      </c>
      <c r="U16" s="72">
        <f>IF(RES_hh_fec_in!U16=0,0,1000*11630*RES_hh_fec_in!U16/RES_hh_num_in!U$3)</f>
        <v>31.976763409207372</v>
      </c>
      <c r="V16" s="72">
        <f>IF(RES_hh_fec_in!V16=0,0,1000*11630*RES_hh_fec_in!V16/RES_hh_num_in!V$3)</f>
        <v>50.418670150139796</v>
      </c>
      <c r="W16" s="72">
        <f>IF(RES_hh_fec_in!W16=0,0,1000*11630*RES_hh_fec_in!W16/RES_hh_num_in!W$3)</f>
        <v>38.230434316211323</v>
      </c>
      <c r="X16" s="72">
        <f>IF(RES_hh_fec_in!X16=0,0,1000*11630*RES_hh_fec_in!X16/RES_hh_num_in!X$3)</f>
        <v>39.360332881234704</v>
      </c>
      <c r="Y16" s="72">
        <f>IF(RES_hh_fec_in!Y16=0,0,1000*11630*RES_hh_fec_in!Y16/RES_hh_num_in!Y$3)</f>
        <v>32.459356036962326</v>
      </c>
      <c r="DA16" s="89" t="s">
        <v>796</v>
      </c>
    </row>
    <row r="17" spans="1:105" ht="12.95" customHeight="1" x14ac:dyDescent="0.25">
      <c r="A17" s="68" t="s">
        <v>55</v>
      </c>
      <c r="B17" s="69"/>
      <c r="C17" s="69">
        <f>IF(RES_hh_fec_in!C17=0,0,1000*11630*RES_hh_fec_in!C17/RES_hh_num_in!C17)</f>
        <v>1867.6866629614433</v>
      </c>
      <c r="D17" s="69">
        <f>IF(RES_hh_fec_in!D17=0,0,1000*11630*RES_hh_fec_in!D17/RES_hh_num_in!D17)</f>
        <v>1859.4013437517744</v>
      </c>
      <c r="E17" s="69">
        <f>IF(RES_hh_fec_in!E17=0,0,1000*11630*RES_hh_fec_in!E17/RES_hh_num_in!E17)</f>
        <v>1840.8261020478199</v>
      </c>
      <c r="F17" s="69">
        <f>IF(RES_hh_fec_in!F17=0,0,1000*11630*RES_hh_fec_in!F17/RES_hh_num_in!F17)</f>
        <v>2001.4269119341309</v>
      </c>
      <c r="G17" s="69">
        <f>IF(RES_hh_fec_in!G17=0,0,1000*11630*RES_hh_fec_in!G17/RES_hh_num_in!G17)</f>
        <v>2035.7536835255301</v>
      </c>
      <c r="H17" s="69">
        <f>IF(RES_hh_fec_in!H17=0,0,1000*11630*RES_hh_fec_in!H17/RES_hh_num_in!H17)</f>
        <v>2119.2778264970066</v>
      </c>
      <c r="I17" s="69">
        <f>IF(RES_hh_fec_in!I17=0,0,1000*11630*RES_hh_fec_in!I17/RES_hh_num_in!I17)</f>
        <v>2058.3014692745951</v>
      </c>
      <c r="J17" s="69">
        <f>IF(RES_hh_fec_in!J17=0,0,1000*11630*RES_hh_fec_in!J17/RES_hh_num_in!J17)</f>
        <v>2097.8921815296203</v>
      </c>
      <c r="K17" s="69">
        <f>IF(RES_hh_fec_in!K17=0,0,1000*11630*RES_hh_fec_in!K17/RES_hh_num_in!K17)</f>
        <v>2094.8324874000327</v>
      </c>
      <c r="L17" s="69">
        <f>IF(RES_hh_fec_in!L17=0,0,1000*11630*RES_hh_fec_in!L17/RES_hh_num_in!L17)</f>
        <v>2034.6414281643761</v>
      </c>
      <c r="M17" s="69">
        <f>IF(RES_hh_fec_in!M17=0,0,1000*11630*RES_hh_fec_in!M17/RES_hh_num_in!M17)</f>
        <v>1926.7025730504117</v>
      </c>
      <c r="N17" s="69">
        <f>IF(RES_hh_fec_in!N17=0,0,1000*11630*RES_hh_fec_in!N17/RES_hh_num_in!N17)</f>
        <v>1998.3827757449005</v>
      </c>
      <c r="O17" s="69">
        <f>IF(RES_hh_fec_in!O17=0,0,1000*11630*RES_hh_fec_in!O17/RES_hh_num_in!O17)</f>
        <v>1927.3923139422291</v>
      </c>
      <c r="P17" s="69">
        <f>IF(RES_hh_fec_in!P17=0,0,1000*11630*RES_hh_fec_in!P17/RES_hh_num_in!P17)</f>
        <v>1894.6827924833442</v>
      </c>
      <c r="Q17" s="69">
        <f>IF(RES_hh_fec_in!Q17=0,0,1000*11630*RES_hh_fec_in!Q17/RES_hh_num_in!Q17)</f>
        <v>1797.9734055647007</v>
      </c>
      <c r="R17" s="69">
        <f>IF(RES_hh_fec_in!R17=0,0,1000*11630*RES_hh_fec_in!R17/RES_hh_num_in!R17)</f>
        <v>1827.2920289898314</v>
      </c>
      <c r="S17" s="69">
        <f>IF(RES_hh_fec_in!S17=0,0,1000*11630*RES_hh_fec_in!S17/RES_hh_num_in!S17)</f>
        <v>1778.6289381707356</v>
      </c>
      <c r="T17" s="69">
        <f>IF(RES_hh_fec_in!T17=0,0,1000*11630*RES_hh_fec_in!T17/RES_hh_num_in!T17)</f>
        <v>1760.1482153147006</v>
      </c>
      <c r="U17" s="69">
        <f>IF(RES_hh_fec_in!U17=0,0,1000*11630*RES_hh_fec_in!U17/RES_hh_num_in!U17)</f>
        <v>1782.8558926880721</v>
      </c>
      <c r="V17" s="69">
        <f>IF(RES_hh_fec_in!V17=0,0,1000*11630*RES_hh_fec_in!V17/RES_hh_num_in!V17)</f>
        <v>1485.4376827086428</v>
      </c>
      <c r="W17" s="69">
        <f>IF(RES_hh_fec_in!W17=0,0,1000*11630*RES_hh_fec_in!W17/RES_hh_num_in!W17)</f>
        <v>1434.2619346044933</v>
      </c>
      <c r="X17" s="69">
        <f>IF(RES_hh_fec_in!X17=0,0,1000*11630*RES_hh_fec_in!X17/RES_hh_num_in!X17)</f>
        <v>1090.8063637477399</v>
      </c>
      <c r="Y17" s="69">
        <f>IF(RES_hh_fec_in!Y17=0,0,1000*11630*RES_hh_fec_in!Y17/RES_hh_num_in!Y17)</f>
        <v>1042.6014012935716</v>
      </c>
      <c r="DA17" s="88" t="s">
        <v>797</v>
      </c>
    </row>
    <row r="18" spans="1:105" ht="12" customHeight="1" x14ac:dyDescent="0.25">
      <c r="A18" s="28" t="s">
        <v>51</v>
      </c>
      <c r="B18" s="72"/>
      <c r="C18" s="72">
        <f>IF(RES_hh_fec_in!C18=0,0,1000*11630*RES_hh_fec_in!C18/RES_hh_num_in!C18)</f>
        <v>2027.6639593054504</v>
      </c>
      <c r="D18" s="72">
        <f>IF(RES_hh_fec_in!D18=0,0,1000*11630*RES_hh_fec_in!D18/RES_hh_num_in!D18)</f>
        <v>0</v>
      </c>
      <c r="E18" s="72">
        <f>IF(RES_hh_fec_in!E18=0,0,1000*11630*RES_hh_fec_in!E18/RES_hh_num_in!E18)</f>
        <v>0</v>
      </c>
      <c r="F18" s="72">
        <f>IF(RES_hh_fec_in!F18=0,0,1000*11630*RES_hh_fec_in!F18/RES_hh_num_in!F18)</f>
        <v>0</v>
      </c>
      <c r="G18" s="72">
        <f>IF(RES_hh_fec_in!G18=0,0,1000*11630*RES_hh_fec_in!G18/RES_hh_num_in!G18)</f>
        <v>0</v>
      </c>
      <c r="H18" s="72">
        <f>IF(RES_hh_fec_in!H18=0,0,1000*11630*RES_hh_fec_in!H18/RES_hh_num_in!H18)</f>
        <v>2128.1168643008959</v>
      </c>
      <c r="I18" s="72">
        <f>IF(RES_hh_fec_in!I18=0,0,1000*11630*RES_hh_fec_in!I18/RES_hh_num_in!I18)</f>
        <v>1693.1222137280079</v>
      </c>
      <c r="J18" s="72">
        <f>IF(RES_hh_fec_in!J18=0,0,1000*11630*RES_hh_fec_in!J18/RES_hh_num_in!J18)</f>
        <v>2220.1480796608639</v>
      </c>
      <c r="K18" s="72">
        <f>IF(RES_hh_fec_in!K18=0,0,1000*11630*RES_hh_fec_in!K18/RES_hh_num_in!K18)</f>
        <v>4359.1574864273834</v>
      </c>
      <c r="L18" s="72">
        <f>IF(RES_hh_fec_in!L18=0,0,1000*11630*RES_hh_fec_in!L18/RES_hh_num_in!L18)</f>
        <v>2194.2925419390281</v>
      </c>
      <c r="M18" s="72">
        <f>IF(RES_hh_fec_in!M18=0,0,1000*11630*RES_hh_fec_in!M18/RES_hh_num_in!M18)</f>
        <v>2083.5796947784688</v>
      </c>
      <c r="N18" s="72">
        <f>IF(RES_hh_fec_in!N18=0,0,1000*11630*RES_hh_fec_in!N18/RES_hh_num_in!N18)</f>
        <v>2047.3303022405075</v>
      </c>
      <c r="O18" s="72">
        <f>IF(RES_hh_fec_in!O18=0,0,1000*11630*RES_hh_fec_in!O18/RES_hh_num_in!O18)</f>
        <v>2058.2252995100976</v>
      </c>
      <c r="P18" s="72">
        <f>IF(RES_hh_fec_in!P18=0,0,1000*11630*RES_hh_fec_in!P18/RES_hh_num_in!P18)</f>
        <v>0</v>
      </c>
      <c r="Q18" s="72">
        <f>IF(RES_hh_fec_in!Q18=0,0,1000*11630*RES_hh_fec_in!Q18/RES_hh_num_in!Q18)</f>
        <v>0</v>
      </c>
      <c r="R18" s="72">
        <f>IF(RES_hh_fec_in!R18=0,0,1000*11630*RES_hh_fec_in!R18/RES_hh_num_in!R18)</f>
        <v>0</v>
      </c>
      <c r="S18" s="72">
        <f>IF(RES_hh_fec_in!S18=0,0,1000*11630*RES_hh_fec_in!S18/RES_hh_num_in!S18)</f>
        <v>0</v>
      </c>
      <c r="T18" s="72">
        <f>IF(RES_hh_fec_in!T18=0,0,1000*11630*RES_hh_fec_in!T18/RES_hh_num_in!T18)</f>
        <v>0</v>
      </c>
      <c r="U18" s="72">
        <f>IF(RES_hh_fec_in!U18=0,0,1000*11630*RES_hh_fec_in!U18/RES_hh_num_in!U18)</f>
        <v>0</v>
      </c>
      <c r="V18" s="72">
        <f>IF(RES_hh_fec_in!V18=0,0,1000*11630*RES_hh_fec_in!V18/RES_hh_num_in!V18)</f>
        <v>0</v>
      </c>
      <c r="W18" s="72">
        <f>IF(RES_hh_fec_in!W18=0,0,1000*11630*RES_hh_fec_in!W18/RES_hh_num_in!W18)</f>
        <v>0</v>
      </c>
      <c r="X18" s="72">
        <f>IF(RES_hh_fec_in!X18=0,0,1000*11630*RES_hh_fec_in!X18/RES_hh_num_in!X18)</f>
        <v>812.88884578888008</v>
      </c>
      <c r="Y18" s="72">
        <f>IF(RES_hh_fec_in!Y18=0,0,1000*11630*RES_hh_fec_in!Y18/RES_hh_num_in!Y18)</f>
        <v>1114.3314337361778</v>
      </c>
      <c r="DA18" s="89" t="s">
        <v>798</v>
      </c>
    </row>
    <row r="19" spans="1:105" s="2" customFormat="1" ht="12" customHeight="1" x14ac:dyDescent="0.25">
      <c r="A19" s="28" t="s">
        <v>74</v>
      </c>
      <c r="B19" s="72"/>
      <c r="C19" s="72">
        <f>IF(RES_hh_fec_in!C19=0,0,1000*11630*RES_hh_fec_in!C19/RES_hh_num_in!C19)</f>
        <v>1982.6186545485371</v>
      </c>
      <c r="D19" s="72">
        <f>IF(RES_hh_fec_in!D19=0,0,1000*11630*RES_hh_fec_in!D19/RES_hh_num_in!D19)</f>
        <v>1986.1822191973683</v>
      </c>
      <c r="E19" s="72">
        <f>IF(RES_hh_fec_in!E19=0,0,1000*11630*RES_hh_fec_in!E19/RES_hh_num_in!E19)</f>
        <v>1954.7299756416485</v>
      </c>
      <c r="F19" s="72">
        <f>IF(RES_hh_fec_in!F19=0,0,1000*11630*RES_hh_fec_in!F19/RES_hh_num_in!F19)</f>
        <v>2096.8194574603444</v>
      </c>
      <c r="G19" s="72">
        <f>IF(RES_hh_fec_in!G19=0,0,1000*11630*RES_hh_fec_in!G19/RES_hh_num_in!G19)</f>
        <v>2164.451372199936</v>
      </c>
      <c r="H19" s="72">
        <f>IF(RES_hh_fec_in!H19=0,0,1000*11630*RES_hh_fec_in!H19/RES_hh_num_in!H19)</f>
        <v>2305.214742969059</v>
      </c>
      <c r="I19" s="72">
        <f>IF(RES_hh_fec_in!I19=0,0,1000*11630*RES_hh_fec_in!I19/RES_hh_num_in!I19)</f>
        <v>2304.8381633744748</v>
      </c>
      <c r="J19" s="72">
        <f>IF(RES_hh_fec_in!J19=0,0,1000*11630*RES_hh_fec_in!J19/RES_hh_num_in!J19)</f>
        <v>2139.9139675749407</v>
      </c>
      <c r="K19" s="72">
        <f>IF(RES_hh_fec_in!K19=0,0,1000*11630*RES_hh_fec_in!K19/RES_hh_num_in!K19)</f>
        <v>2297.5690565915365</v>
      </c>
      <c r="L19" s="72">
        <f>IF(RES_hh_fec_in!L19=0,0,1000*11630*RES_hh_fec_in!L19/RES_hh_num_in!L19)</f>
        <v>2246.4906652379814</v>
      </c>
      <c r="M19" s="72">
        <f>IF(RES_hh_fec_in!M19=0,0,1000*11630*RES_hh_fec_in!M19/RES_hh_num_in!M19)</f>
        <v>2188.1350950713172</v>
      </c>
      <c r="N19" s="72">
        <f>IF(RES_hh_fec_in!N19=0,0,1000*11630*RES_hh_fec_in!N19/RES_hh_num_in!N19)</f>
        <v>2150.2477941810998</v>
      </c>
      <c r="O19" s="72">
        <f>IF(RES_hh_fec_in!O19=0,0,1000*11630*RES_hh_fec_in!O19/RES_hh_num_in!O19)</f>
        <v>2060.997836620525</v>
      </c>
      <c r="P19" s="72">
        <f>IF(RES_hh_fec_in!P19=0,0,1000*11630*RES_hh_fec_in!P19/RES_hh_num_in!P19)</f>
        <v>2140.9862989012413</v>
      </c>
      <c r="Q19" s="72">
        <f>IF(RES_hh_fec_in!Q19=0,0,1000*11630*RES_hh_fec_in!Q19/RES_hh_num_in!Q19)</f>
        <v>1893.8345885356985</v>
      </c>
      <c r="R19" s="72">
        <f>IF(RES_hh_fec_in!R19=0,0,1000*11630*RES_hh_fec_in!R19/RES_hh_num_in!R19)</f>
        <v>2022.5044151202333</v>
      </c>
      <c r="S19" s="72">
        <f>IF(RES_hh_fec_in!S19=0,0,1000*11630*RES_hh_fec_in!S19/RES_hh_num_in!S19)</f>
        <v>1905.5049416376939</v>
      </c>
      <c r="T19" s="72">
        <f>IF(RES_hh_fec_in!T19=0,0,1000*11630*RES_hh_fec_in!T19/RES_hh_num_in!T19)</f>
        <v>1783.5481582879497</v>
      </c>
      <c r="U19" s="72">
        <f>IF(RES_hh_fec_in!U19=0,0,1000*11630*RES_hh_fec_in!U19/RES_hh_num_in!U19)</f>
        <v>1744.1685621299657</v>
      </c>
      <c r="V19" s="72">
        <f>IF(RES_hh_fec_in!V19=0,0,1000*11630*RES_hh_fec_in!V19/RES_hh_num_in!V19)</f>
        <v>1481.7032361053932</v>
      </c>
      <c r="W19" s="72">
        <f>IF(RES_hh_fec_in!W19=0,0,1000*11630*RES_hh_fec_in!W19/RES_hh_num_in!W19)</f>
        <v>1324.2049092764425</v>
      </c>
      <c r="X19" s="72">
        <f>IF(RES_hh_fec_in!X19=0,0,1000*11630*RES_hh_fec_in!X19/RES_hh_num_in!X19)</f>
        <v>1226.4538368572012</v>
      </c>
      <c r="Y19" s="72">
        <f>IF(RES_hh_fec_in!Y19=0,0,1000*11630*RES_hh_fec_in!Y19/RES_hh_num_in!Y19)</f>
        <v>1112.782341686257</v>
      </c>
      <c r="DA19" s="89" t="s">
        <v>799</v>
      </c>
    </row>
    <row r="20" spans="1:105" ht="12" customHeight="1" x14ac:dyDescent="0.25">
      <c r="A20" s="28" t="s">
        <v>200</v>
      </c>
      <c r="B20" s="72"/>
      <c r="C20" s="72">
        <f>IF(RES_hh_fec_in!C20=0,0,1000*11630*RES_hh_fec_in!C20/RES_hh_num_in!C20)</f>
        <v>2222.1747275022344</v>
      </c>
      <c r="D20" s="72">
        <f>IF(RES_hh_fec_in!D20=0,0,1000*11630*RES_hh_fec_in!D20/RES_hh_num_in!D20)</f>
        <v>2047.8495584859149</v>
      </c>
      <c r="E20" s="72">
        <f>IF(RES_hh_fec_in!E20=0,0,1000*11630*RES_hh_fec_in!E20/RES_hh_num_in!E20)</f>
        <v>2116.3190816890551</v>
      </c>
      <c r="F20" s="72">
        <f>IF(RES_hh_fec_in!F20=0,0,1000*11630*RES_hh_fec_in!F20/RES_hh_num_in!F20)</f>
        <v>2452.5458223063979</v>
      </c>
      <c r="G20" s="72">
        <f>IF(RES_hh_fec_in!G20=0,0,1000*11630*RES_hh_fec_in!G20/RES_hh_num_in!G20)</f>
        <v>2538.763586958145</v>
      </c>
      <c r="H20" s="72">
        <f>IF(RES_hh_fec_in!H20=0,0,1000*11630*RES_hh_fec_in!H20/RES_hh_num_in!H20)</f>
        <v>2483.986246638683</v>
      </c>
      <c r="I20" s="72">
        <f>IF(RES_hh_fec_in!I20=0,0,1000*11630*RES_hh_fec_in!I20/RES_hh_num_in!I20)</f>
        <v>2277.5276140815508</v>
      </c>
      <c r="J20" s="72">
        <f>IF(RES_hh_fec_in!J20=0,0,1000*11630*RES_hh_fec_in!J20/RES_hh_num_in!J20)</f>
        <v>2624.1348097788223</v>
      </c>
      <c r="K20" s="72">
        <f>IF(RES_hh_fec_in!K20=0,0,1000*11630*RES_hh_fec_in!K20/RES_hh_num_in!K20)</f>
        <v>2465.3641266269865</v>
      </c>
      <c r="L20" s="72">
        <f>IF(RES_hh_fec_in!L20=0,0,1000*11630*RES_hh_fec_in!L20/RES_hh_num_in!L20)</f>
        <v>2368.7988544624081</v>
      </c>
      <c r="M20" s="72">
        <f>IF(RES_hh_fec_in!M20=0,0,1000*11630*RES_hh_fec_in!M20/RES_hh_num_in!M20)</f>
        <v>2456.5195953046687</v>
      </c>
      <c r="N20" s="72">
        <f>IF(RES_hh_fec_in!N20=0,0,1000*11630*RES_hh_fec_in!N20/RES_hh_num_in!N20)</f>
        <v>2317.0876602293101</v>
      </c>
      <c r="O20" s="72">
        <f>IF(RES_hh_fec_in!O20=0,0,1000*11630*RES_hh_fec_in!O20/RES_hh_num_in!O20)</f>
        <v>2188.3879229136242</v>
      </c>
      <c r="P20" s="72">
        <f>IF(RES_hh_fec_in!P20=0,0,1000*11630*RES_hh_fec_in!P20/RES_hh_num_in!P20)</f>
        <v>2217.881399642471</v>
      </c>
      <c r="Q20" s="72">
        <f>IF(RES_hh_fec_in!Q20=0,0,1000*11630*RES_hh_fec_in!Q20/RES_hh_num_in!Q20)</f>
        <v>2192.4729619568216</v>
      </c>
      <c r="R20" s="72">
        <f>IF(RES_hh_fec_in!R20=0,0,1000*11630*RES_hh_fec_in!R20/RES_hh_num_in!R20)</f>
        <v>1985.4952312379551</v>
      </c>
      <c r="S20" s="72">
        <f>IF(RES_hh_fec_in!S20=0,0,1000*11630*RES_hh_fec_in!S20/RES_hh_num_in!S20)</f>
        <v>1900.1023457372885</v>
      </c>
      <c r="T20" s="72">
        <f>IF(RES_hh_fec_in!T20=0,0,1000*11630*RES_hh_fec_in!T20/RES_hh_num_in!T20)</f>
        <v>1857.0320151828732</v>
      </c>
      <c r="U20" s="72">
        <f>IF(RES_hh_fec_in!U20=0,0,1000*11630*RES_hh_fec_in!U20/RES_hh_num_in!U20)</f>
        <v>1794.5993145584521</v>
      </c>
      <c r="V20" s="72">
        <f>IF(RES_hh_fec_in!V20=0,0,1000*11630*RES_hh_fec_in!V20/RES_hh_num_in!V20)</f>
        <v>1607.4134169475501</v>
      </c>
      <c r="W20" s="72">
        <f>IF(RES_hh_fec_in!W20=0,0,1000*11630*RES_hh_fec_in!W20/RES_hh_num_in!W20)</f>
        <v>1510.7272930272563</v>
      </c>
      <c r="X20" s="72">
        <f>IF(RES_hh_fec_in!X20=0,0,1000*11630*RES_hh_fec_in!X20/RES_hh_num_in!X20)</f>
        <v>1359.4973044468784</v>
      </c>
      <c r="Y20" s="72">
        <f>IF(RES_hh_fec_in!Y20=0,0,1000*11630*RES_hh_fec_in!Y20/RES_hh_num_in!Y20)</f>
        <v>1234.1652996994887</v>
      </c>
      <c r="DA20" s="89" t="s">
        <v>800</v>
      </c>
    </row>
    <row r="21" spans="1:105" ht="12" customHeight="1" x14ac:dyDescent="0.25">
      <c r="A21" s="28" t="s">
        <v>189</v>
      </c>
      <c r="B21" s="72"/>
      <c r="C21" s="72">
        <f>IF(RES_hh_fec_in!C21=0,0,1000*11630*RES_hh_fec_in!C21/RES_hh_num_in!C21)</f>
        <v>2035.313158599025</v>
      </c>
      <c r="D21" s="72">
        <f>IF(RES_hh_fec_in!D21=0,0,1000*11630*RES_hh_fec_in!D21/RES_hh_num_in!D21)</f>
        <v>1981.3619372660162</v>
      </c>
      <c r="E21" s="72">
        <f>IF(RES_hh_fec_in!E21=0,0,1000*11630*RES_hh_fec_in!E21/RES_hh_num_in!E21)</f>
        <v>1893.5141170651013</v>
      </c>
      <c r="F21" s="72">
        <f>IF(RES_hh_fec_in!F21=0,0,1000*11630*RES_hh_fec_in!F21/RES_hh_num_in!F21)</f>
        <v>2160.9469906329437</v>
      </c>
      <c r="G21" s="72">
        <f>IF(RES_hh_fec_in!G21=0,0,1000*11630*RES_hh_fec_in!G21/RES_hh_num_in!G21)</f>
        <v>2133.8070800396131</v>
      </c>
      <c r="H21" s="72">
        <f>IF(RES_hh_fec_in!H21=0,0,1000*11630*RES_hh_fec_in!H21/RES_hh_num_in!H21)</f>
        <v>2190.1985037732684</v>
      </c>
      <c r="I21" s="72">
        <f>IF(RES_hh_fec_in!I21=0,0,1000*11630*RES_hh_fec_in!I21/RES_hh_num_in!I21)</f>
        <v>2048.8059796074199</v>
      </c>
      <c r="J21" s="72">
        <f>IF(RES_hh_fec_in!J21=0,0,1000*11630*RES_hh_fec_in!J21/RES_hh_num_in!J21)</f>
        <v>2112.1125739126496</v>
      </c>
      <c r="K21" s="72">
        <f>IF(RES_hh_fec_in!K21=0,0,1000*11630*RES_hh_fec_in!K21/RES_hh_num_in!K21)</f>
        <v>2141.7566442016573</v>
      </c>
      <c r="L21" s="72">
        <f>IF(RES_hh_fec_in!L21=0,0,1000*11630*RES_hh_fec_in!L21/RES_hh_num_in!L21)</f>
        <v>2044.971087606262</v>
      </c>
      <c r="M21" s="72">
        <f>IF(RES_hh_fec_in!M21=0,0,1000*11630*RES_hh_fec_in!M21/RES_hh_num_in!M21)</f>
        <v>1846.7827632650633</v>
      </c>
      <c r="N21" s="72">
        <f>IF(RES_hh_fec_in!N21=0,0,1000*11630*RES_hh_fec_in!N21/RES_hh_num_in!N21)</f>
        <v>1963.1664248688639</v>
      </c>
      <c r="O21" s="72">
        <f>IF(RES_hh_fec_in!O21=0,0,1000*11630*RES_hh_fec_in!O21/RES_hh_num_in!O21)</f>
        <v>1881.6835499762933</v>
      </c>
      <c r="P21" s="72">
        <f>IF(RES_hh_fec_in!P21=0,0,1000*11630*RES_hh_fec_in!P21/RES_hh_num_in!P21)</f>
        <v>1845.6794959677018</v>
      </c>
      <c r="Q21" s="72">
        <f>IF(RES_hh_fec_in!Q21=0,0,1000*11630*RES_hh_fec_in!Q21/RES_hh_num_in!Q21)</f>
        <v>1744.8652697887621</v>
      </c>
      <c r="R21" s="72">
        <f>IF(RES_hh_fec_in!R21=0,0,1000*11630*RES_hh_fec_in!R21/RES_hh_num_in!R21)</f>
        <v>1810.2924860095482</v>
      </c>
      <c r="S21" s="72">
        <f>IF(RES_hh_fec_in!S21=0,0,1000*11630*RES_hh_fec_in!S21/RES_hh_num_in!S21)</f>
        <v>1745.7908392960537</v>
      </c>
      <c r="T21" s="72">
        <f>IF(RES_hh_fec_in!T21=0,0,1000*11630*RES_hh_fec_in!T21/RES_hh_num_in!T21)</f>
        <v>1738.5016931811317</v>
      </c>
      <c r="U21" s="72">
        <f>IF(RES_hh_fec_in!U21=0,0,1000*11630*RES_hh_fec_in!U21/RES_hh_num_in!U21)</f>
        <v>1825.020902926248</v>
      </c>
      <c r="V21" s="72">
        <f>IF(RES_hh_fec_in!V21=0,0,1000*11630*RES_hh_fec_in!V21/RES_hh_num_in!V21)</f>
        <v>1501.2234726463585</v>
      </c>
      <c r="W21" s="72">
        <f>IF(RES_hh_fec_in!W21=0,0,1000*11630*RES_hh_fec_in!W21/RES_hh_num_in!W21)</f>
        <v>1550.0151208886932</v>
      </c>
      <c r="X21" s="72">
        <f>IF(RES_hh_fec_in!X21=0,0,1000*11630*RES_hh_fec_in!X21/RES_hh_num_in!X21)</f>
        <v>1084.4866674434118</v>
      </c>
      <c r="Y21" s="72">
        <f>IF(RES_hh_fec_in!Y21=0,0,1000*11630*RES_hh_fec_in!Y21/RES_hh_num_in!Y21)</f>
        <v>1024.2688814799722</v>
      </c>
      <c r="DA21" s="89" t="s">
        <v>801</v>
      </c>
    </row>
    <row r="22" spans="1:105" ht="12" customHeight="1" x14ac:dyDescent="0.25">
      <c r="A22" s="28" t="s">
        <v>202</v>
      </c>
      <c r="B22" s="72"/>
      <c r="C22" s="72">
        <f>IF(RES_hh_fec_in!C22=0,0,1000*11630*RES_hh_fec_in!C22/RES_hh_num_in!C22)</f>
        <v>1944.2570393652179</v>
      </c>
      <c r="D22" s="72">
        <f>IF(RES_hh_fec_in!D22=0,0,1000*11630*RES_hh_fec_in!D22/RES_hh_num_in!D22)</f>
        <v>1649.9584258896291</v>
      </c>
      <c r="E22" s="72">
        <f>IF(RES_hh_fec_in!E22=0,0,1000*11630*RES_hh_fec_in!E22/RES_hh_num_in!E22)</f>
        <v>1768.2839050401838</v>
      </c>
      <c r="F22" s="72">
        <f>IF(RES_hh_fec_in!F22=0,0,1000*11630*RES_hh_fec_in!F22/RES_hh_num_in!F22)</f>
        <v>1956.8035518828881</v>
      </c>
      <c r="G22" s="72">
        <f>IF(RES_hh_fec_in!G22=0,0,1000*11630*RES_hh_fec_in!G22/RES_hh_num_in!G22)</f>
        <v>1746.592799531805</v>
      </c>
      <c r="H22" s="72">
        <f>IF(RES_hh_fec_in!H22=0,0,1000*11630*RES_hh_fec_in!H22/RES_hh_num_in!H22)</f>
        <v>1591.5726700164016</v>
      </c>
      <c r="I22" s="72">
        <f>IF(RES_hh_fec_in!I22=0,0,1000*11630*RES_hh_fec_in!I22/RES_hh_num_in!I22)</f>
        <v>2182.104556850536</v>
      </c>
      <c r="J22" s="72">
        <f>IF(RES_hh_fec_in!J22=0,0,1000*11630*RES_hh_fec_in!J22/RES_hh_num_in!J22)</f>
        <v>1874.5276307123663</v>
      </c>
      <c r="K22" s="72">
        <f>IF(RES_hh_fec_in!K22=0,0,1000*11630*RES_hh_fec_in!K22/RES_hh_num_in!K22)</f>
        <v>1867.1382765931437</v>
      </c>
      <c r="L22" s="72">
        <f>IF(RES_hh_fec_in!L22=0,0,1000*11630*RES_hh_fec_in!L22/RES_hh_num_in!L22)</f>
        <v>2051.0433438095401</v>
      </c>
      <c r="M22" s="72">
        <f>IF(RES_hh_fec_in!M22=0,0,1000*11630*RES_hh_fec_in!M22/RES_hh_num_in!M22)</f>
        <v>1751.8704024107562</v>
      </c>
      <c r="N22" s="72">
        <f>IF(RES_hh_fec_in!N22=0,0,1000*11630*RES_hh_fec_in!N22/RES_hh_num_in!N22)</f>
        <v>1853.9381506122397</v>
      </c>
      <c r="O22" s="72">
        <f>IF(RES_hh_fec_in!O22=0,0,1000*11630*RES_hh_fec_in!O22/RES_hh_num_in!O22)</f>
        <v>1869.413686278361</v>
      </c>
      <c r="P22" s="72">
        <f>IF(RES_hh_fec_in!P22=0,0,1000*11630*RES_hh_fec_in!P22/RES_hh_num_in!P22)</f>
        <v>1770.3611349435257</v>
      </c>
      <c r="Q22" s="72">
        <f>IF(RES_hh_fec_in!Q22=0,0,1000*11630*RES_hh_fec_in!Q22/RES_hh_num_in!Q22)</f>
        <v>1693.7690095956241</v>
      </c>
      <c r="R22" s="72">
        <f>IF(RES_hh_fec_in!R22=0,0,1000*11630*RES_hh_fec_in!R22/RES_hh_num_in!R22)</f>
        <v>1697.2116540450161</v>
      </c>
      <c r="S22" s="72">
        <f>IF(RES_hh_fec_in!S22=0,0,1000*11630*RES_hh_fec_in!S22/RES_hh_num_in!S22)</f>
        <v>1729.9374638976983</v>
      </c>
      <c r="T22" s="72">
        <f>IF(RES_hh_fec_in!T22=0,0,1000*11630*RES_hh_fec_in!T22/RES_hh_num_in!T22)</f>
        <v>1812.318622154186</v>
      </c>
      <c r="U22" s="72">
        <f>IF(RES_hh_fec_in!U22=0,0,1000*11630*RES_hh_fec_in!U22/RES_hh_num_in!U22)</f>
        <v>1707.9755784528602</v>
      </c>
      <c r="V22" s="72">
        <f>IF(RES_hh_fec_in!V22=0,0,1000*11630*RES_hh_fec_in!V22/RES_hh_num_in!V22)</f>
        <v>1257.4693352633587</v>
      </c>
      <c r="W22" s="72">
        <f>IF(RES_hh_fec_in!W22=0,0,1000*11630*RES_hh_fec_in!W22/RES_hh_num_in!W22)</f>
        <v>1111.1972330416022</v>
      </c>
      <c r="X22" s="72">
        <f>IF(RES_hh_fec_in!X22=0,0,1000*11630*RES_hh_fec_in!X22/RES_hh_num_in!X22)</f>
        <v>1417.1679259954294</v>
      </c>
      <c r="Y22" s="72">
        <f>IF(RES_hh_fec_in!Y22=0,0,1000*11630*RES_hh_fec_in!Y22/RES_hh_num_in!Y22)</f>
        <v>1140.5892055583611</v>
      </c>
      <c r="DA22" s="89" t="s">
        <v>802</v>
      </c>
    </row>
    <row r="23" spans="1:105" ht="12" customHeight="1" x14ac:dyDescent="0.25">
      <c r="A23" s="28" t="s">
        <v>197</v>
      </c>
      <c r="B23" s="72"/>
      <c r="C23" s="72">
        <f>IF(RES_hh_fec_in!C23=0,0,1000*11630*RES_hh_fec_in!C23/RES_hh_num_in!C23)</f>
        <v>0</v>
      </c>
      <c r="D23" s="72">
        <f>IF(RES_hh_fec_in!D23=0,0,1000*11630*RES_hh_fec_in!D23/RES_hh_num_in!D23)</f>
        <v>0</v>
      </c>
      <c r="E23" s="72">
        <f>IF(RES_hh_fec_in!E23=0,0,1000*11630*RES_hh_fec_in!E23/RES_hh_num_in!E23)</f>
        <v>0</v>
      </c>
      <c r="F23" s="72">
        <f>IF(RES_hh_fec_in!F23=0,0,1000*11630*RES_hh_fec_in!F23/RES_hh_num_in!F23)</f>
        <v>0</v>
      </c>
      <c r="G23" s="72">
        <f>IF(RES_hh_fec_in!G23=0,0,1000*11630*RES_hh_fec_in!G23/RES_hh_num_in!G23)</f>
        <v>0</v>
      </c>
      <c r="H23" s="72">
        <f>IF(RES_hh_fec_in!H23=0,0,1000*11630*RES_hh_fec_in!H23/RES_hh_num_in!H23)</f>
        <v>0</v>
      </c>
      <c r="I23" s="72">
        <f>IF(RES_hh_fec_in!I23=0,0,1000*11630*RES_hh_fec_in!I23/RES_hh_num_in!I23)</f>
        <v>0</v>
      </c>
      <c r="J23" s="72">
        <f>IF(RES_hh_fec_in!J23=0,0,1000*11630*RES_hh_fec_in!J23/RES_hh_num_in!J23)</f>
        <v>0</v>
      </c>
      <c r="K23" s="72">
        <f>IF(RES_hh_fec_in!K23=0,0,1000*11630*RES_hh_fec_in!K23/RES_hh_num_in!K23)</f>
        <v>0</v>
      </c>
      <c r="L23" s="72">
        <f>IF(RES_hh_fec_in!L23=0,0,1000*11630*RES_hh_fec_in!L23/RES_hh_num_in!L23)</f>
        <v>0</v>
      </c>
      <c r="M23" s="72">
        <f>IF(RES_hh_fec_in!M23=0,0,1000*11630*RES_hh_fec_in!M23/RES_hh_num_in!M23)</f>
        <v>0</v>
      </c>
      <c r="N23" s="72">
        <f>IF(RES_hh_fec_in!N23=0,0,1000*11630*RES_hh_fec_in!N23/RES_hh_num_in!N23)</f>
        <v>0</v>
      </c>
      <c r="O23" s="72">
        <f>IF(RES_hh_fec_in!O23=0,0,1000*11630*RES_hh_fec_in!O23/RES_hh_num_in!O23)</f>
        <v>0</v>
      </c>
      <c r="P23" s="72">
        <f>IF(RES_hh_fec_in!P23=0,0,1000*11630*RES_hh_fec_in!P23/RES_hh_num_in!P23)</f>
        <v>0</v>
      </c>
      <c r="Q23" s="72">
        <f>IF(RES_hh_fec_in!Q23=0,0,1000*11630*RES_hh_fec_in!Q23/RES_hh_num_in!Q23)</f>
        <v>0</v>
      </c>
      <c r="R23" s="72">
        <f>IF(RES_hh_fec_in!R23=0,0,1000*11630*RES_hh_fec_in!R23/RES_hh_num_in!R23)</f>
        <v>0</v>
      </c>
      <c r="S23" s="72">
        <f>IF(RES_hh_fec_in!S23=0,0,1000*11630*RES_hh_fec_in!S23/RES_hh_num_in!S23)</f>
        <v>0</v>
      </c>
      <c r="T23" s="72">
        <f>IF(RES_hh_fec_in!T23=0,0,1000*11630*RES_hh_fec_in!T23/RES_hh_num_in!T23)</f>
        <v>0</v>
      </c>
      <c r="U23" s="72">
        <f>IF(RES_hh_fec_in!U23=0,0,1000*11630*RES_hh_fec_in!U23/RES_hh_num_in!U23)</f>
        <v>0</v>
      </c>
      <c r="V23" s="72">
        <f>IF(RES_hh_fec_in!V23=0,0,1000*11630*RES_hh_fec_in!V23/RES_hh_num_in!V23)</f>
        <v>0</v>
      </c>
      <c r="W23" s="72">
        <f>IF(RES_hh_fec_in!W23=0,0,1000*11630*RES_hh_fec_in!W23/RES_hh_num_in!W23)</f>
        <v>0</v>
      </c>
      <c r="X23" s="72">
        <f>IF(RES_hh_fec_in!X23=0,0,1000*11630*RES_hh_fec_in!X23/RES_hh_num_in!X23)</f>
        <v>0</v>
      </c>
      <c r="Y23" s="72">
        <f>IF(RES_hh_fec_in!Y23=0,0,1000*11630*RES_hh_fec_in!Y23/RES_hh_num_in!Y23)</f>
        <v>0</v>
      </c>
      <c r="DA23" s="89" t="s">
        <v>803</v>
      </c>
    </row>
    <row r="24" spans="1:105" ht="12" customHeight="1" x14ac:dyDescent="0.25">
      <c r="A24" s="28" t="s">
        <v>198</v>
      </c>
      <c r="B24" s="72"/>
      <c r="C24" s="72">
        <f>IF(RES_hh_fec_in!C24=0,0,1000*11630*RES_hh_fec_in!C24/RES_hh_num_in!C24)</f>
        <v>0</v>
      </c>
      <c r="D24" s="72">
        <f>IF(RES_hh_fec_in!D24=0,0,1000*11630*RES_hh_fec_in!D24/RES_hh_num_in!D24)</f>
        <v>0</v>
      </c>
      <c r="E24" s="72">
        <f>IF(RES_hh_fec_in!E24=0,0,1000*11630*RES_hh_fec_in!E24/RES_hh_num_in!E24)</f>
        <v>0</v>
      </c>
      <c r="F24" s="72">
        <f>IF(RES_hh_fec_in!F24=0,0,1000*11630*RES_hh_fec_in!F24/RES_hh_num_in!F24)</f>
        <v>0</v>
      </c>
      <c r="G24" s="72">
        <f>IF(RES_hh_fec_in!G24=0,0,1000*11630*RES_hh_fec_in!G24/RES_hh_num_in!G24)</f>
        <v>0</v>
      </c>
      <c r="H24" s="72">
        <f>IF(RES_hh_fec_in!H24=0,0,1000*11630*RES_hh_fec_in!H24/RES_hh_num_in!H24)</f>
        <v>0</v>
      </c>
      <c r="I24" s="72">
        <f>IF(RES_hh_fec_in!I24=0,0,1000*11630*RES_hh_fec_in!I24/RES_hh_num_in!I24)</f>
        <v>0</v>
      </c>
      <c r="J24" s="72">
        <f>IF(RES_hh_fec_in!J24=0,0,1000*11630*RES_hh_fec_in!J24/RES_hh_num_in!J24)</f>
        <v>0</v>
      </c>
      <c r="K24" s="72">
        <f>IF(RES_hh_fec_in!K24=0,0,1000*11630*RES_hh_fec_in!K24/RES_hh_num_in!K24)</f>
        <v>0</v>
      </c>
      <c r="L24" s="72">
        <f>IF(RES_hh_fec_in!L24=0,0,1000*11630*RES_hh_fec_in!L24/RES_hh_num_in!L24)</f>
        <v>0</v>
      </c>
      <c r="M24" s="72">
        <f>IF(RES_hh_fec_in!M24=0,0,1000*11630*RES_hh_fec_in!M24/RES_hh_num_in!M24)</f>
        <v>0</v>
      </c>
      <c r="N24" s="72">
        <f>IF(RES_hh_fec_in!N24=0,0,1000*11630*RES_hh_fec_in!N24/RES_hh_num_in!N24)</f>
        <v>0</v>
      </c>
      <c r="O24" s="72">
        <f>IF(RES_hh_fec_in!O24=0,0,1000*11630*RES_hh_fec_in!O24/RES_hh_num_in!O24)</f>
        <v>0</v>
      </c>
      <c r="P24" s="72">
        <f>IF(RES_hh_fec_in!P24=0,0,1000*11630*RES_hh_fec_in!P24/RES_hh_num_in!P24)</f>
        <v>0</v>
      </c>
      <c r="Q24" s="72">
        <f>IF(RES_hh_fec_in!Q24=0,0,1000*11630*RES_hh_fec_in!Q24/RES_hh_num_in!Q24)</f>
        <v>0</v>
      </c>
      <c r="R24" s="72">
        <f>IF(RES_hh_fec_in!R24=0,0,1000*11630*RES_hh_fec_in!R24/RES_hh_num_in!R24)</f>
        <v>0</v>
      </c>
      <c r="S24" s="72">
        <f>IF(RES_hh_fec_in!S24=0,0,1000*11630*RES_hh_fec_in!S24/RES_hh_num_in!S24)</f>
        <v>0</v>
      </c>
      <c r="T24" s="72">
        <f>IF(RES_hh_fec_in!T24=0,0,1000*11630*RES_hh_fec_in!T24/RES_hh_num_in!T24)</f>
        <v>0</v>
      </c>
      <c r="U24" s="72">
        <f>IF(RES_hh_fec_in!U24=0,0,1000*11630*RES_hh_fec_in!U24/RES_hh_num_in!U24)</f>
        <v>0</v>
      </c>
      <c r="V24" s="72">
        <f>IF(RES_hh_fec_in!V24=0,0,1000*11630*RES_hh_fec_in!V24/RES_hh_num_in!V24)</f>
        <v>0</v>
      </c>
      <c r="W24" s="72">
        <f>IF(RES_hh_fec_in!W24=0,0,1000*11630*RES_hh_fec_in!W24/RES_hh_num_in!W24)</f>
        <v>0</v>
      </c>
      <c r="X24" s="72">
        <f>IF(RES_hh_fec_in!X24=0,0,1000*11630*RES_hh_fec_in!X24/RES_hh_num_in!X24)</f>
        <v>0</v>
      </c>
      <c r="Y24" s="72">
        <f>IF(RES_hh_fec_in!Y24=0,0,1000*11630*RES_hh_fec_in!Y24/RES_hh_num_in!Y24)</f>
        <v>0</v>
      </c>
      <c r="DA24" s="89" t="s">
        <v>804</v>
      </c>
    </row>
    <row r="25" spans="1:105" ht="12" customHeight="1" x14ac:dyDescent="0.25">
      <c r="A25" s="73" t="s">
        <v>53</v>
      </c>
      <c r="B25" s="74"/>
      <c r="C25" s="74">
        <f>IF(RES_hh_fec_in!C25=0,0,1000*11630*RES_hh_fec_in!C25/RES_hh_num_in!C25)</f>
        <v>1747.7972543219023</v>
      </c>
      <c r="D25" s="74">
        <f>IF(RES_hh_fec_in!D25=0,0,1000*11630*RES_hh_fec_in!D25/RES_hh_num_in!D25)</f>
        <v>1777.4693964529927</v>
      </c>
      <c r="E25" s="74">
        <f>IF(RES_hh_fec_in!E25=0,0,1000*11630*RES_hh_fec_in!E25/RES_hh_num_in!E25)</f>
        <v>1762.4113341489415</v>
      </c>
      <c r="F25" s="74">
        <f>IF(RES_hh_fec_in!F25=0,0,1000*11630*RES_hh_fec_in!F25/RES_hh_num_in!F25)</f>
        <v>1882.488398513495</v>
      </c>
      <c r="G25" s="74">
        <f>IF(RES_hh_fec_in!G25=0,0,1000*11630*RES_hh_fec_in!G25/RES_hh_num_in!G25)</f>
        <v>1950.0153563787856</v>
      </c>
      <c r="H25" s="74">
        <f>IF(RES_hh_fec_in!H25=0,0,1000*11630*RES_hh_fec_in!H25/RES_hh_num_in!H25)</f>
        <v>2007.0152432024229</v>
      </c>
      <c r="I25" s="74">
        <f>IF(RES_hh_fec_in!I25=0,0,1000*11630*RES_hh_fec_in!I25/RES_hh_num_in!I25)</f>
        <v>1958.5015804195964</v>
      </c>
      <c r="J25" s="74">
        <f>IF(RES_hh_fec_in!J25=0,0,1000*11630*RES_hh_fec_in!J25/RES_hh_num_in!J25)</f>
        <v>1832.6817847654991</v>
      </c>
      <c r="K25" s="74">
        <f>IF(RES_hh_fec_in!K25=0,0,1000*11630*RES_hh_fec_in!K25/RES_hh_num_in!K25)</f>
        <v>1739.2773343963688</v>
      </c>
      <c r="L25" s="74">
        <f>IF(RES_hh_fec_in!L25=0,0,1000*11630*RES_hh_fec_in!L25/RES_hh_num_in!L25)</f>
        <v>1852.8051359808146</v>
      </c>
      <c r="M25" s="74">
        <f>IF(RES_hh_fec_in!M25=0,0,1000*11630*RES_hh_fec_in!M25/RES_hh_num_in!M25)</f>
        <v>1800.2612478515027</v>
      </c>
      <c r="N25" s="74">
        <f>IF(RES_hh_fec_in!N25=0,0,1000*11630*RES_hh_fec_in!N25/RES_hh_num_in!N25)</f>
        <v>1911.8618584719115</v>
      </c>
      <c r="O25" s="74">
        <f>IF(RES_hh_fec_in!O25=0,0,1000*11630*RES_hh_fec_in!O25/RES_hh_num_in!O25)</f>
        <v>1758.6732907737157</v>
      </c>
      <c r="P25" s="74">
        <f>IF(RES_hh_fec_in!P25=0,0,1000*11630*RES_hh_fec_in!P25/RES_hh_num_in!P25)</f>
        <v>1698.1159870122281</v>
      </c>
      <c r="Q25" s="74">
        <f>IF(RES_hh_fec_in!Q25=0,0,1000*11630*RES_hh_fec_in!Q25/RES_hh_num_in!Q25)</f>
        <v>1593.7438672811788</v>
      </c>
      <c r="R25" s="74">
        <f>IF(RES_hh_fec_in!R25=0,0,1000*11630*RES_hh_fec_in!R25/RES_hh_num_in!R25)</f>
        <v>1653.9654508071756</v>
      </c>
      <c r="S25" s="74">
        <f>IF(RES_hh_fec_in!S25=0,0,1000*11630*RES_hh_fec_in!S25/RES_hh_num_in!S25)</f>
        <v>1618.1412198619053</v>
      </c>
      <c r="T25" s="74">
        <f>IF(RES_hh_fec_in!T25=0,0,1000*11630*RES_hh_fec_in!T25/RES_hh_num_in!T25)</f>
        <v>1653.5711107898444</v>
      </c>
      <c r="U25" s="74">
        <f>IF(RES_hh_fec_in!U25=0,0,1000*11630*RES_hh_fec_in!U25/RES_hh_num_in!U25)</f>
        <v>1641.2689009067897</v>
      </c>
      <c r="V25" s="74">
        <f>IF(RES_hh_fec_in!V25=0,0,1000*11630*RES_hh_fec_in!V25/RES_hh_num_in!V25)</f>
        <v>1358.4789260519465</v>
      </c>
      <c r="W25" s="74">
        <f>IF(RES_hh_fec_in!W25=0,0,1000*11630*RES_hh_fec_in!W25/RES_hh_num_in!W25)</f>
        <v>1148.9604328213882</v>
      </c>
      <c r="X25" s="74">
        <f>IF(RES_hh_fec_in!X25=0,0,1000*11630*RES_hh_fec_in!X25/RES_hh_num_in!X25)</f>
        <v>483.17964944953172</v>
      </c>
      <c r="Y25" s="74">
        <f>IF(RES_hh_fec_in!Y25=0,0,1000*11630*RES_hh_fec_in!Y25/RES_hh_num_in!Y25)</f>
        <v>842.86017487311233</v>
      </c>
      <c r="DA25" s="90" t="s">
        <v>805</v>
      </c>
    </row>
    <row r="26" spans="1:105" ht="12" customHeight="1" x14ac:dyDescent="0.25">
      <c r="A26" s="32" t="s">
        <v>52</v>
      </c>
      <c r="B26" s="77"/>
      <c r="C26" s="77">
        <f>IF(RES_hh_fec_in!C26=0,0,1000*11630*RES_hh_fec_in!C26/RES_hh_num_in!C26)</f>
        <v>708.84635665468568</v>
      </c>
      <c r="D26" s="77">
        <f>IF(RES_hh_fec_in!D26=0,0,1000*11630*RES_hh_fec_in!D26/RES_hh_num_in!D26)</f>
        <v>701.57928512209241</v>
      </c>
      <c r="E26" s="77">
        <f>IF(RES_hh_fec_in!E26=0,0,1000*11630*RES_hh_fec_in!E26/RES_hh_num_in!E26)</f>
        <v>699.14007949934182</v>
      </c>
      <c r="F26" s="77">
        <f>IF(RES_hh_fec_in!F26=0,0,1000*11630*RES_hh_fec_in!F26/RES_hh_num_in!F26)</f>
        <v>767.16605536492852</v>
      </c>
      <c r="G26" s="77">
        <f>IF(RES_hh_fec_in!G26=0,0,1000*11630*RES_hh_fec_in!G26/RES_hh_num_in!G26)</f>
        <v>785.17355131420197</v>
      </c>
      <c r="H26" s="77">
        <f>IF(RES_hh_fec_in!H26=0,0,1000*11630*RES_hh_fec_in!H26/RES_hh_num_in!H26)</f>
        <v>811.04916057671221</v>
      </c>
      <c r="I26" s="77">
        <f>IF(RES_hh_fec_in!I26=0,0,1000*11630*RES_hh_fec_in!I26/RES_hh_num_in!I26)</f>
        <v>791.88189101952639</v>
      </c>
      <c r="J26" s="77">
        <f>IF(RES_hh_fec_in!J26=0,0,1000*11630*RES_hh_fec_in!J26/RES_hh_num_in!J26)</f>
        <v>803.35747942032697</v>
      </c>
      <c r="K26" s="77">
        <f>IF(RES_hh_fec_in!K26=0,0,1000*11630*RES_hh_fec_in!K26/RES_hh_num_in!K26)</f>
        <v>822.64199357887173</v>
      </c>
      <c r="L26" s="77">
        <f>IF(RES_hh_fec_in!L26=0,0,1000*11630*RES_hh_fec_in!L26/RES_hh_num_in!L26)</f>
        <v>797.49493395644163</v>
      </c>
      <c r="M26" s="77">
        <f>IF(RES_hh_fec_in!M26=0,0,1000*11630*RES_hh_fec_in!M26/RES_hh_num_in!M26)</f>
        <v>796.79859369894439</v>
      </c>
      <c r="N26" s="77">
        <f>IF(RES_hh_fec_in!N26=0,0,1000*11630*RES_hh_fec_in!N26/RES_hh_num_in!N26)</f>
        <v>821.02157481931749</v>
      </c>
      <c r="O26" s="77">
        <f>IF(RES_hh_fec_in!O26=0,0,1000*11630*RES_hh_fec_in!O26/RES_hh_num_in!O26)</f>
        <v>907.45006065556379</v>
      </c>
      <c r="P26" s="77">
        <f>IF(RES_hh_fec_in!P26=0,0,1000*11630*RES_hh_fec_in!P26/RES_hh_num_in!P26)</f>
        <v>962.32174636361481</v>
      </c>
      <c r="Q26" s="77">
        <f>IF(RES_hh_fec_in!Q26=0,0,1000*11630*RES_hh_fec_in!Q26/RES_hh_num_in!Q26)</f>
        <v>914.56914031740723</v>
      </c>
      <c r="R26" s="77">
        <f>IF(RES_hh_fec_in!R26=0,0,1000*11630*RES_hh_fec_in!R26/RES_hh_num_in!R26)</f>
        <v>817.84010662617902</v>
      </c>
      <c r="S26" s="77">
        <f>IF(RES_hh_fec_in!S26=0,0,1000*11630*RES_hh_fec_in!S26/RES_hh_num_in!S26)</f>
        <v>783.88246971869046</v>
      </c>
      <c r="T26" s="77">
        <f>IF(RES_hh_fec_in!T26=0,0,1000*11630*RES_hh_fec_in!T26/RES_hh_num_in!T26)</f>
        <v>822.0694318910862</v>
      </c>
      <c r="U26" s="77">
        <f>IF(RES_hh_fec_in!U26=0,0,1000*11630*RES_hh_fec_in!U26/RES_hh_num_in!U26)</f>
        <v>811.53350278813559</v>
      </c>
      <c r="V26" s="77">
        <f>IF(RES_hh_fec_in!V26=0,0,1000*11630*RES_hh_fec_in!V26/RES_hh_num_in!V26)</f>
        <v>828.83809361865553</v>
      </c>
      <c r="W26" s="77">
        <f>IF(RES_hh_fec_in!W26=0,0,1000*11630*RES_hh_fec_in!W26/RES_hh_num_in!W26)</f>
        <v>793.80028879107533</v>
      </c>
      <c r="X26" s="77">
        <f>IF(RES_hh_fec_in!X26=0,0,1000*11630*RES_hh_fec_in!X26/RES_hh_num_in!X26)</f>
        <v>572.50590211902409</v>
      </c>
      <c r="Y26" s="77">
        <f>IF(RES_hh_fec_in!Y26=0,0,1000*11630*RES_hh_fec_in!Y26/RES_hh_num_in!Y26)</f>
        <v>511.73696667087523</v>
      </c>
      <c r="DA26" s="92" t="s">
        <v>806</v>
      </c>
    </row>
    <row r="27" spans="1:105" ht="12.95" customHeight="1" x14ac:dyDescent="0.25">
      <c r="A27" s="68" t="s">
        <v>54</v>
      </c>
      <c r="B27" s="69"/>
      <c r="C27" s="69">
        <f>IF(RES_hh_fec_in!C27=0,0,1000*11630*RES_hh_fec_in!C27/RES_hh_num_in!C27)</f>
        <v>313.06058042897774</v>
      </c>
      <c r="D27" s="69">
        <f>IF(RES_hh_fec_in!D27=0,0,1000*11630*RES_hh_fec_in!D27/RES_hh_num_in!D27)</f>
        <v>306.30740319862821</v>
      </c>
      <c r="E27" s="69">
        <f>IF(RES_hh_fec_in!E27=0,0,1000*11630*RES_hh_fec_in!E27/RES_hh_num_in!E27)</f>
        <v>329.64264983410879</v>
      </c>
      <c r="F27" s="69">
        <f>IF(RES_hh_fec_in!F27=0,0,1000*11630*RES_hh_fec_in!F27/RES_hh_num_in!F27)</f>
        <v>336.77343953809145</v>
      </c>
      <c r="G27" s="69">
        <f>IF(RES_hh_fec_in!G27=0,0,1000*11630*RES_hh_fec_in!G27/RES_hh_num_in!G27)</f>
        <v>349.70249376990535</v>
      </c>
      <c r="H27" s="69">
        <f>IF(RES_hh_fec_in!H27=0,0,1000*11630*RES_hh_fec_in!H27/RES_hh_num_in!H27)</f>
        <v>346.21244253837739</v>
      </c>
      <c r="I27" s="69">
        <f>IF(RES_hh_fec_in!I27=0,0,1000*11630*RES_hh_fec_in!I27/RES_hh_num_in!I27)</f>
        <v>340.31973957479278</v>
      </c>
      <c r="J27" s="69">
        <f>IF(RES_hh_fec_in!J27=0,0,1000*11630*RES_hh_fec_in!J27/RES_hh_num_in!J27)</f>
        <v>289.24433112720726</v>
      </c>
      <c r="K27" s="69">
        <f>IF(RES_hh_fec_in!K27=0,0,1000*11630*RES_hh_fec_in!K27/RES_hh_num_in!K27)</f>
        <v>305.90636282670965</v>
      </c>
      <c r="L27" s="69">
        <f>IF(RES_hh_fec_in!L27=0,0,1000*11630*RES_hh_fec_in!L27/RES_hh_num_in!L27)</f>
        <v>305.61302631782848</v>
      </c>
      <c r="M27" s="69">
        <f>IF(RES_hh_fec_in!M27=0,0,1000*11630*RES_hh_fec_in!M27/RES_hh_num_in!M27)</f>
        <v>281.58681361829969</v>
      </c>
      <c r="N27" s="69">
        <f>IF(RES_hh_fec_in!N27=0,0,1000*11630*RES_hh_fec_in!N27/RES_hh_num_in!N27)</f>
        <v>294.76878750881593</v>
      </c>
      <c r="O27" s="69">
        <f>IF(RES_hh_fec_in!O27=0,0,1000*11630*RES_hh_fec_in!O27/RES_hh_num_in!O27)</f>
        <v>292.37616915842858</v>
      </c>
      <c r="P27" s="69">
        <f>IF(RES_hh_fec_in!P27=0,0,1000*11630*RES_hh_fec_in!P27/RES_hh_num_in!P27)</f>
        <v>294.28465305948504</v>
      </c>
      <c r="Q27" s="69">
        <f>IF(RES_hh_fec_in!Q27=0,0,1000*11630*RES_hh_fec_in!Q27/RES_hh_num_in!Q27)</f>
        <v>303.71742024867433</v>
      </c>
      <c r="R27" s="69">
        <f>IF(RES_hh_fec_in!R27=0,0,1000*11630*RES_hh_fec_in!R27/RES_hh_num_in!R27)</f>
        <v>305.65574411836724</v>
      </c>
      <c r="S27" s="69">
        <f>IF(RES_hh_fec_in!S27=0,0,1000*11630*RES_hh_fec_in!S27/RES_hh_num_in!S27)</f>
        <v>295.31924577100938</v>
      </c>
      <c r="T27" s="69">
        <f>IF(RES_hh_fec_in!T27=0,0,1000*11630*RES_hh_fec_in!T27/RES_hh_num_in!T27)</f>
        <v>286.90650901782914</v>
      </c>
      <c r="U27" s="69">
        <f>IF(RES_hh_fec_in!U27=0,0,1000*11630*RES_hh_fec_in!U27/RES_hh_num_in!U27)</f>
        <v>277.9615924221647</v>
      </c>
      <c r="V27" s="69">
        <f>IF(RES_hh_fec_in!V27=0,0,1000*11630*RES_hh_fec_in!V27/RES_hh_num_in!V27)</f>
        <v>294.19447417268958</v>
      </c>
      <c r="W27" s="69">
        <f>IF(RES_hh_fec_in!W27=0,0,1000*11630*RES_hh_fec_in!W27/RES_hh_num_in!W27)</f>
        <v>287.0387502821884</v>
      </c>
      <c r="X27" s="69">
        <f>IF(RES_hh_fec_in!X27=0,0,1000*11630*RES_hh_fec_in!X27/RES_hh_num_in!X27)</f>
        <v>223.68885925306066</v>
      </c>
      <c r="Y27" s="69">
        <f>IF(RES_hh_fec_in!Y27=0,0,1000*11630*RES_hh_fec_in!Y27/RES_hh_num_in!Y27)</f>
        <v>207.61570553176179</v>
      </c>
      <c r="DA27" s="88" t="s">
        <v>807</v>
      </c>
    </row>
    <row r="28" spans="1:105" ht="12" customHeight="1" x14ac:dyDescent="0.25">
      <c r="A28" s="28" t="s">
        <v>51</v>
      </c>
      <c r="B28" s="72"/>
      <c r="C28" s="72">
        <f>IF(RES_hh_fec_in!C28=0,0,1000*11630*RES_hh_fec_in!C28/RES_hh_num_in!C28)</f>
        <v>0</v>
      </c>
      <c r="D28" s="72">
        <f>IF(RES_hh_fec_in!D28=0,0,1000*11630*RES_hh_fec_in!D28/RES_hh_num_in!D28)</f>
        <v>0</v>
      </c>
      <c r="E28" s="72">
        <f>IF(RES_hh_fec_in!E28=0,0,1000*11630*RES_hh_fec_in!E28/RES_hh_num_in!E28)</f>
        <v>0</v>
      </c>
      <c r="F28" s="72">
        <f>IF(RES_hh_fec_in!F28=0,0,1000*11630*RES_hh_fec_in!F28/RES_hh_num_in!F28)</f>
        <v>0</v>
      </c>
      <c r="G28" s="72">
        <f>IF(RES_hh_fec_in!G28=0,0,1000*11630*RES_hh_fec_in!G28/RES_hh_num_in!G28)</f>
        <v>0</v>
      </c>
      <c r="H28" s="72">
        <f>IF(RES_hh_fec_in!H28=0,0,1000*11630*RES_hh_fec_in!H28/RES_hh_num_in!H28)</f>
        <v>0</v>
      </c>
      <c r="I28" s="72">
        <f>IF(RES_hh_fec_in!I28=0,0,1000*11630*RES_hh_fec_in!I28/RES_hh_num_in!I28)</f>
        <v>0</v>
      </c>
      <c r="J28" s="72">
        <f>IF(RES_hh_fec_in!J28=0,0,1000*11630*RES_hh_fec_in!J28/RES_hh_num_in!J28)</f>
        <v>0</v>
      </c>
      <c r="K28" s="72">
        <f>IF(RES_hh_fec_in!K28=0,0,1000*11630*RES_hh_fec_in!K28/RES_hh_num_in!K28)</f>
        <v>0</v>
      </c>
      <c r="L28" s="72">
        <f>IF(RES_hh_fec_in!L28=0,0,1000*11630*RES_hh_fec_in!L28/RES_hh_num_in!L28)</f>
        <v>0</v>
      </c>
      <c r="M28" s="72">
        <f>IF(RES_hh_fec_in!M28=0,0,1000*11630*RES_hh_fec_in!M28/RES_hh_num_in!M28)</f>
        <v>0</v>
      </c>
      <c r="N28" s="72">
        <f>IF(RES_hh_fec_in!N28=0,0,1000*11630*RES_hh_fec_in!N28/RES_hh_num_in!N28)</f>
        <v>0</v>
      </c>
      <c r="O28" s="72">
        <f>IF(RES_hh_fec_in!O28=0,0,1000*11630*RES_hh_fec_in!O28/RES_hh_num_in!O28)</f>
        <v>0</v>
      </c>
      <c r="P28" s="72">
        <f>IF(RES_hh_fec_in!P28=0,0,1000*11630*RES_hh_fec_in!P28/RES_hh_num_in!P28)</f>
        <v>0</v>
      </c>
      <c r="Q28" s="72">
        <f>IF(RES_hh_fec_in!Q28=0,0,1000*11630*RES_hh_fec_in!Q28/RES_hh_num_in!Q28)</f>
        <v>0</v>
      </c>
      <c r="R28" s="72">
        <f>IF(RES_hh_fec_in!R28=0,0,1000*11630*RES_hh_fec_in!R28/RES_hh_num_in!R28)</f>
        <v>0</v>
      </c>
      <c r="S28" s="72">
        <f>IF(RES_hh_fec_in!S28=0,0,1000*11630*RES_hh_fec_in!S28/RES_hh_num_in!S28)</f>
        <v>0</v>
      </c>
      <c r="T28" s="72">
        <f>IF(RES_hh_fec_in!T28=0,0,1000*11630*RES_hh_fec_in!T28/RES_hh_num_in!T28)</f>
        <v>0</v>
      </c>
      <c r="U28" s="72">
        <f>IF(RES_hh_fec_in!U28=0,0,1000*11630*RES_hh_fec_in!U28/RES_hh_num_in!U28)</f>
        <v>0</v>
      </c>
      <c r="V28" s="72">
        <f>IF(RES_hh_fec_in!V28=0,0,1000*11630*RES_hh_fec_in!V28/RES_hh_num_in!V28)</f>
        <v>0</v>
      </c>
      <c r="W28" s="72">
        <f>IF(RES_hh_fec_in!W28=0,0,1000*11630*RES_hh_fec_in!W28/RES_hh_num_in!W28)</f>
        <v>0</v>
      </c>
      <c r="X28" s="72">
        <f>IF(RES_hh_fec_in!X28=0,0,1000*11630*RES_hh_fec_in!X28/RES_hh_num_in!X28)</f>
        <v>0</v>
      </c>
      <c r="Y28" s="72">
        <f>IF(RES_hh_fec_in!Y28=0,0,1000*11630*RES_hh_fec_in!Y28/RES_hh_num_in!Y28)</f>
        <v>0</v>
      </c>
      <c r="DA28" s="89" t="s">
        <v>808</v>
      </c>
    </row>
    <row r="29" spans="1:105" s="2" customFormat="1" ht="12" customHeight="1" x14ac:dyDescent="0.25">
      <c r="A29" s="28" t="s">
        <v>74</v>
      </c>
      <c r="B29" s="72"/>
      <c r="C29" s="72">
        <f>IF(RES_hh_fec_in!C29=0,0,1000*11630*RES_hh_fec_in!C29/RES_hh_num_in!C29)</f>
        <v>366.85460863115145</v>
      </c>
      <c r="D29" s="72">
        <f>IF(RES_hh_fec_in!D29=0,0,1000*11630*RES_hh_fec_in!D29/RES_hh_num_in!D29)</f>
        <v>364.79225004817636</v>
      </c>
      <c r="E29" s="72">
        <f>IF(RES_hh_fec_in!E29=0,0,1000*11630*RES_hh_fec_in!E29/RES_hh_num_in!E29)</f>
        <v>406.11324741494724</v>
      </c>
      <c r="F29" s="72">
        <f>IF(RES_hh_fec_in!F29=0,0,1000*11630*RES_hh_fec_in!F29/RES_hh_num_in!F29)</f>
        <v>404.10010724402986</v>
      </c>
      <c r="G29" s="72">
        <f>IF(RES_hh_fec_in!G29=0,0,1000*11630*RES_hh_fec_in!G29/RES_hh_num_in!G29)</f>
        <v>397.34432153604018</v>
      </c>
      <c r="H29" s="72">
        <f>IF(RES_hh_fec_in!H29=0,0,1000*11630*RES_hh_fec_in!H29/RES_hh_num_in!H29)</f>
        <v>413.41639234611307</v>
      </c>
      <c r="I29" s="72">
        <f>IF(RES_hh_fec_in!I29=0,0,1000*11630*RES_hh_fec_in!I29/RES_hh_num_in!I29)</f>
        <v>406.65671075388434</v>
      </c>
      <c r="J29" s="72">
        <f>IF(RES_hh_fec_in!J29=0,0,1000*11630*RES_hh_fec_in!J29/RES_hh_num_in!J29)</f>
        <v>344.68739301183268</v>
      </c>
      <c r="K29" s="72">
        <f>IF(RES_hh_fec_in!K29=0,0,1000*11630*RES_hh_fec_in!K29/RES_hh_num_in!K29)</f>
        <v>369.26492005344909</v>
      </c>
      <c r="L29" s="72">
        <f>IF(RES_hh_fec_in!L29=0,0,1000*11630*RES_hh_fec_in!L29/RES_hh_num_in!L29)</f>
        <v>352.95771548798609</v>
      </c>
      <c r="M29" s="72">
        <f>IF(RES_hh_fec_in!M29=0,0,1000*11630*RES_hh_fec_in!M29/RES_hh_num_in!M29)</f>
        <v>352.62530522441068</v>
      </c>
      <c r="N29" s="72">
        <f>IF(RES_hh_fec_in!N29=0,0,1000*11630*RES_hh_fec_in!N29/RES_hh_num_in!N29)</f>
        <v>355.50186341399211</v>
      </c>
      <c r="O29" s="72">
        <f>IF(RES_hh_fec_in!O29=0,0,1000*11630*RES_hh_fec_in!O29/RES_hh_num_in!O29)</f>
        <v>352.14227483869814</v>
      </c>
      <c r="P29" s="72">
        <f>IF(RES_hh_fec_in!P29=0,0,1000*11630*RES_hh_fec_in!P29/RES_hh_num_in!P29)</f>
        <v>383.59307145982245</v>
      </c>
      <c r="Q29" s="72">
        <f>IF(RES_hh_fec_in!Q29=0,0,1000*11630*RES_hh_fec_in!Q29/RES_hh_num_in!Q29)</f>
        <v>368.49862204896493</v>
      </c>
      <c r="R29" s="72">
        <f>IF(RES_hh_fec_in!R29=0,0,1000*11630*RES_hh_fec_in!R29/RES_hh_num_in!R29)</f>
        <v>393.26703056548513</v>
      </c>
      <c r="S29" s="72">
        <f>IF(RES_hh_fec_in!S29=0,0,1000*11630*RES_hh_fec_in!S29/RES_hh_num_in!S29)</f>
        <v>386.08931355252935</v>
      </c>
      <c r="T29" s="72">
        <f>IF(RES_hh_fec_in!T29=0,0,1000*11630*RES_hh_fec_in!T29/RES_hh_num_in!T29)</f>
        <v>382.94550668022515</v>
      </c>
      <c r="U29" s="72">
        <f>IF(RES_hh_fec_in!U29=0,0,1000*11630*RES_hh_fec_in!U29/RES_hh_num_in!U29)</f>
        <v>399.74294091172294</v>
      </c>
      <c r="V29" s="72">
        <f>IF(RES_hh_fec_in!V29=0,0,1000*11630*RES_hh_fec_in!V29/RES_hh_num_in!V29)</f>
        <v>369.05532264790702</v>
      </c>
      <c r="W29" s="72">
        <f>IF(RES_hh_fec_in!W29=0,0,1000*11630*RES_hh_fec_in!W29/RES_hh_num_in!W29)</f>
        <v>349.89887775600494</v>
      </c>
      <c r="X29" s="72">
        <f>IF(RES_hh_fec_in!X29=0,0,1000*11630*RES_hh_fec_in!X29/RES_hh_num_in!X29)</f>
        <v>317.70478494217366</v>
      </c>
      <c r="Y29" s="72">
        <f>IF(RES_hh_fec_in!Y29=0,0,1000*11630*RES_hh_fec_in!Y29/RES_hh_num_in!Y29)</f>
        <v>287.22702242635165</v>
      </c>
      <c r="DA29" s="89" t="s">
        <v>809</v>
      </c>
    </row>
    <row r="30" spans="1:105" ht="12" customHeight="1" x14ac:dyDescent="0.25">
      <c r="A30" s="28" t="s">
        <v>189</v>
      </c>
      <c r="B30" s="72"/>
      <c r="C30" s="72">
        <f>IF(RES_hh_fec_in!C30=0,0,1000*11630*RES_hh_fec_in!C30/RES_hh_num_in!C30)</f>
        <v>380.33032443353824</v>
      </c>
      <c r="D30" s="72">
        <f>IF(RES_hh_fec_in!D30=0,0,1000*11630*RES_hh_fec_in!D30/RES_hh_num_in!D30)</f>
        <v>369.751096553894</v>
      </c>
      <c r="E30" s="72">
        <f>IF(RES_hh_fec_in!E30=0,0,1000*11630*RES_hh_fec_in!E30/RES_hh_num_in!E30)</f>
        <v>384.60740326494567</v>
      </c>
      <c r="F30" s="72">
        <f>IF(RES_hh_fec_in!F30=0,0,1000*11630*RES_hh_fec_in!F30/RES_hh_num_in!F30)</f>
        <v>412.95601684591327</v>
      </c>
      <c r="G30" s="72">
        <f>IF(RES_hh_fec_in!G30=0,0,1000*11630*RES_hh_fec_in!G30/RES_hh_num_in!G30)</f>
        <v>414.85621977167284</v>
      </c>
      <c r="H30" s="72">
        <f>IF(RES_hh_fec_in!H30=0,0,1000*11630*RES_hh_fec_in!H30/RES_hh_num_in!H30)</f>
        <v>419.09295311295585</v>
      </c>
      <c r="I30" s="72">
        <f>IF(RES_hh_fec_in!I30=0,0,1000*11630*RES_hh_fec_in!I30/RES_hh_num_in!I30)</f>
        <v>418.70088444152901</v>
      </c>
      <c r="J30" s="72">
        <f>IF(RES_hh_fec_in!J30=0,0,1000*11630*RES_hh_fec_in!J30/RES_hh_num_in!J30)</f>
        <v>327.06591452163087</v>
      </c>
      <c r="K30" s="72">
        <f>IF(RES_hh_fec_in!K30=0,0,1000*11630*RES_hh_fec_in!K30/RES_hh_num_in!K30)</f>
        <v>363.90775184741352</v>
      </c>
      <c r="L30" s="72">
        <f>IF(RES_hh_fec_in!L30=0,0,1000*11630*RES_hh_fec_in!L30/RES_hh_num_in!L30)</f>
        <v>370.25393548699839</v>
      </c>
      <c r="M30" s="72">
        <f>IF(RES_hh_fec_in!M30=0,0,1000*11630*RES_hh_fec_in!M30/RES_hh_num_in!M30)</f>
        <v>334.71818206391657</v>
      </c>
      <c r="N30" s="72">
        <f>IF(RES_hh_fec_in!N30=0,0,1000*11630*RES_hh_fec_in!N30/RES_hh_num_in!N30)</f>
        <v>363.52048986298678</v>
      </c>
      <c r="O30" s="72">
        <f>IF(RES_hh_fec_in!O30=0,0,1000*11630*RES_hh_fec_in!O30/RES_hh_num_in!O30)</f>
        <v>362.3708456380578</v>
      </c>
      <c r="P30" s="72">
        <f>IF(RES_hh_fec_in!P30=0,0,1000*11630*RES_hh_fec_in!P30/RES_hh_num_in!P30)</f>
        <v>364.10872405764849</v>
      </c>
      <c r="Q30" s="72">
        <f>IF(RES_hh_fec_in!Q30=0,0,1000*11630*RES_hh_fec_in!Q30/RES_hh_num_in!Q30)</f>
        <v>372.39655789977201</v>
      </c>
      <c r="R30" s="72">
        <f>IF(RES_hh_fec_in!R30=0,0,1000*11630*RES_hh_fec_in!R30/RES_hh_num_in!R30)</f>
        <v>390.22148394412557</v>
      </c>
      <c r="S30" s="72">
        <f>IF(RES_hh_fec_in!S30=0,0,1000*11630*RES_hh_fec_in!S30/RES_hh_num_in!S30)</f>
        <v>371.96502763026592</v>
      </c>
      <c r="T30" s="72">
        <f>IF(RES_hh_fec_in!T30=0,0,1000*11630*RES_hh_fec_in!T30/RES_hh_num_in!T30)</f>
        <v>351.60068698737638</v>
      </c>
      <c r="U30" s="72">
        <f>IF(RES_hh_fec_in!U30=0,0,1000*11630*RES_hh_fec_in!U30/RES_hh_num_in!U30)</f>
        <v>328.09792064637872</v>
      </c>
      <c r="V30" s="72">
        <f>IF(RES_hh_fec_in!V30=0,0,1000*11630*RES_hh_fec_in!V30/RES_hh_num_in!V30)</f>
        <v>357.87750979623809</v>
      </c>
      <c r="W30" s="72">
        <f>IF(RES_hh_fec_in!W30=0,0,1000*11630*RES_hh_fec_in!W30/RES_hh_num_in!W30)</f>
        <v>356.5517268477829</v>
      </c>
      <c r="X30" s="72">
        <f>IF(RES_hh_fec_in!X30=0,0,1000*11630*RES_hh_fec_in!X30/RES_hh_num_in!X30)</f>
        <v>288.68280732902014</v>
      </c>
      <c r="Y30" s="72">
        <f>IF(RES_hh_fec_in!Y30=0,0,1000*11630*RES_hh_fec_in!Y30/RES_hh_num_in!Y30)</f>
        <v>265.98575043020617</v>
      </c>
      <c r="DA30" s="89" t="s">
        <v>810</v>
      </c>
    </row>
    <row r="31" spans="1:105" ht="12" customHeight="1" x14ac:dyDescent="0.25">
      <c r="A31" s="28" t="s">
        <v>202</v>
      </c>
      <c r="B31" s="72"/>
      <c r="C31" s="72">
        <f>IF(RES_hh_fec_in!C31=0,0,1000*11630*RES_hh_fec_in!C31/RES_hh_num_in!C31)</f>
        <v>0</v>
      </c>
      <c r="D31" s="72">
        <f>IF(RES_hh_fec_in!D31=0,0,1000*11630*RES_hh_fec_in!D31/RES_hh_num_in!D31)</f>
        <v>0</v>
      </c>
      <c r="E31" s="72">
        <f>IF(RES_hh_fec_in!E31=0,0,1000*11630*RES_hh_fec_in!E31/RES_hh_num_in!E31)</f>
        <v>0</v>
      </c>
      <c r="F31" s="72">
        <f>IF(RES_hh_fec_in!F31=0,0,1000*11630*RES_hh_fec_in!F31/RES_hh_num_in!F31)</f>
        <v>0</v>
      </c>
      <c r="G31" s="72">
        <f>IF(RES_hh_fec_in!G31=0,0,1000*11630*RES_hh_fec_in!G31/RES_hh_num_in!G31)</f>
        <v>0</v>
      </c>
      <c r="H31" s="72">
        <f>IF(RES_hh_fec_in!H31=0,0,1000*11630*RES_hh_fec_in!H31/RES_hh_num_in!H31)</f>
        <v>0</v>
      </c>
      <c r="I31" s="72">
        <f>IF(RES_hh_fec_in!I31=0,0,1000*11630*RES_hh_fec_in!I31/RES_hh_num_in!I31)</f>
        <v>0</v>
      </c>
      <c r="J31" s="72">
        <f>IF(RES_hh_fec_in!J31=0,0,1000*11630*RES_hh_fec_in!J31/RES_hh_num_in!J31)</f>
        <v>0</v>
      </c>
      <c r="K31" s="72">
        <f>IF(RES_hh_fec_in!K31=0,0,1000*11630*RES_hh_fec_in!K31/RES_hh_num_in!K31)</f>
        <v>0</v>
      </c>
      <c r="L31" s="72">
        <f>IF(RES_hh_fec_in!L31=0,0,1000*11630*RES_hh_fec_in!L31/RES_hh_num_in!L31)</f>
        <v>0</v>
      </c>
      <c r="M31" s="72">
        <f>IF(RES_hh_fec_in!M31=0,0,1000*11630*RES_hh_fec_in!M31/RES_hh_num_in!M31)</f>
        <v>0</v>
      </c>
      <c r="N31" s="72">
        <f>IF(RES_hh_fec_in!N31=0,0,1000*11630*RES_hh_fec_in!N31/RES_hh_num_in!N31)</f>
        <v>0</v>
      </c>
      <c r="O31" s="72">
        <f>IF(RES_hh_fec_in!O31=0,0,1000*11630*RES_hh_fec_in!O31/RES_hh_num_in!O31)</f>
        <v>0</v>
      </c>
      <c r="P31" s="72">
        <f>IF(RES_hh_fec_in!P31=0,0,1000*11630*RES_hh_fec_in!P31/RES_hh_num_in!P31)</f>
        <v>0</v>
      </c>
      <c r="Q31" s="72">
        <f>IF(RES_hh_fec_in!Q31=0,0,1000*11630*RES_hh_fec_in!Q31/RES_hh_num_in!Q31)</f>
        <v>0</v>
      </c>
      <c r="R31" s="72">
        <f>IF(RES_hh_fec_in!R31=0,0,1000*11630*RES_hh_fec_in!R31/RES_hh_num_in!R31)</f>
        <v>0</v>
      </c>
      <c r="S31" s="72">
        <f>IF(RES_hh_fec_in!S31=0,0,1000*11630*RES_hh_fec_in!S31/RES_hh_num_in!S31)</f>
        <v>0</v>
      </c>
      <c r="T31" s="72">
        <f>IF(RES_hh_fec_in!T31=0,0,1000*11630*RES_hh_fec_in!T31/RES_hh_num_in!T31)</f>
        <v>0</v>
      </c>
      <c r="U31" s="72">
        <f>IF(RES_hh_fec_in!U31=0,0,1000*11630*RES_hh_fec_in!U31/RES_hh_num_in!U31)</f>
        <v>0</v>
      </c>
      <c r="V31" s="72">
        <f>IF(RES_hh_fec_in!V31=0,0,1000*11630*RES_hh_fec_in!V31/RES_hh_num_in!V31)</f>
        <v>0</v>
      </c>
      <c r="W31" s="72">
        <f>IF(RES_hh_fec_in!W31=0,0,1000*11630*RES_hh_fec_in!W31/RES_hh_num_in!W31)</f>
        <v>0</v>
      </c>
      <c r="X31" s="72">
        <f>IF(RES_hh_fec_in!X31=0,0,1000*11630*RES_hh_fec_in!X31/RES_hh_num_in!X31)</f>
        <v>0</v>
      </c>
      <c r="Y31" s="72">
        <f>IF(RES_hh_fec_in!Y31=0,0,1000*11630*RES_hh_fec_in!Y31/RES_hh_num_in!Y31)</f>
        <v>0</v>
      </c>
      <c r="DA31" s="89" t="s">
        <v>811</v>
      </c>
    </row>
    <row r="32" spans="1:105" ht="12" customHeight="1" x14ac:dyDescent="0.25">
      <c r="A32" s="32" t="s">
        <v>53</v>
      </c>
      <c r="B32" s="77"/>
      <c r="C32" s="77">
        <f>IF(RES_hh_fec_in!C32=0,0,1000*11630*RES_hh_fec_in!C32/RES_hh_num_in!C32)</f>
        <v>299.07488518625325</v>
      </c>
      <c r="D32" s="77">
        <f>IF(RES_hh_fec_in!D32=0,0,1000*11630*RES_hh_fec_in!D32/RES_hh_num_in!D32)</f>
        <v>292.90776211381382</v>
      </c>
      <c r="E32" s="77">
        <f>IF(RES_hh_fec_in!E32=0,0,1000*11630*RES_hh_fec_in!E32/RES_hh_num_in!E32)</f>
        <v>317.16715520784658</v>
      </c>
      <c r="F32" s="77">
        <f>IF(RES_hh_fec_in!F32=0,0,1000*11630*RES_hh_fec_in!F32/RES_hh_num_in!F32)</f>
        <v>319.52382632513525</v>
      </c>
      <c r="G32" s="77">
        <f>IF(RES_hh_fec_in!G32=0,0,1000*11630*RES_hh_fec_in!G32/RES_hh_num_in!G32)</f>
        <v>333.18699846641323</v>
      </c>
      <c r="H32" s="77">
        <f>IF(RES_hh_fec_in!H32=0,0,1000*11630*RES_hh_fec_in!H32/RES_hh_num_in!H32)</f>
        <v>322.09403716189013</v>
      </c>
      <c r="I32" s="77">
        <f>IF(RES_hh_fec_in!I32=0,0,1000*11630*RES_hh_fec_in!I32/RES_hh_num_in!I32)</f>
        <v>315.37304735854315</v>
      </c>
      <c r="J32" s="77">
        <f>IF(RES_hh_fec_in!J32=0,0,1000*11630*RES_hh_fec_in!J32/RES_hh_num_in!J32)</f>
        <v>275.64139586125452</v>
      </c>
      <c r="K32" s="77">
        <f>IF(RES_hh_fec_in!K32=0,0,1000*11630*RES_hh_fec_in!K32/RES_hh_num_in!K32)</f>
        <v>284.86640639907989</v>
      </c>
      <c r="L32" s="77">
        <f>IF(RES_hh_fec_in!L32=0,0,1000*11630*RES_hh_fec_in!L32/RES_hh_num_in!L32)</f>
        <v>281.54340915052029</v>
      </c>
      <c r="M32" s="77">
        <f>IF(RES_hh_fec_in!M32=0,0,1000*11630*RES_hh_fec_in!M32/RES_hh_num_in!M32)</f>
        <v>262.02347891884006</v>
      </c>
      <c r="N32" s="77">
        <f>IF(RES_hh_fec_in!N32=0,0,1000*11630*RES_hh_fec_in!N32/RES_hh_num_in!N32)</f>
        <v>271.09228880890385</v>
      </c>
      <c r="O32" s="77">
        <f>IF(RES_hh_fec_in!O32=0,0,1000*11630*RES_hh_fec_in!O32/RES_hh_num_in!O32)</f>
        <v>271.34670291545171</v>
      </c>
      <c r="P32" s="77">
        <f>IF(RES_hh_fec_in!P32=0,0,1000*11630*RES_hh_fec_in!P32/RES_hh_num_in!P32)</f>
        <v>272.3542722072163</v>
      </c>
      <c r="Q32" s="77">
        <f>IF(RES_hh_fec_in!Q32=0,0,1000*11630*RES_hh_fec_in!Q32/RES_hh_num_in!Q32)</f>
        <v>285.3059772027637</v>
      </c>
      <c r="R32" s="77">
        <f>IF(RES_hh_fec_in!R32=0,0,1000*11630*RES_hh_fec_in!R32/RES_hh_num_in!R32)</f>
        <v>279.48707739291189</v>
      </c>
      <c r="S32" s="77">
        <f>IF(RES_hh_fec_in!S32=0,0,1000*11630*RES_hh_fec_in!S32/RES_hh_num_in!S32)</f>
        <v>275.80674556714848</v>
      </c>
      <c r="T32" s="77">
        <f>IF(RES_hh_fec_in!T32=0,0,1000*11630*RES_hh_fec_in!T32/RES_hh_num_in!T32)</f>
        <v>270.05965168825838</v>
      </c>
      <c r="U32" s="77">
        <f>IF(RES_hh_fec_in!U32=0,0,1000*11630*RES_hh_fec_in!U32/RES_hh_num_in!U32)</f>
        <v>262.62582831524486</v>
      </c>
      <c r="V32" s="77">
        <f>IF(RES_hh_fec_in!V32=0,0,1000*11630*RES_hh_fec_in!V32/RES_hh_num_in!V32)</f>
        <v>273.62540538991345</v>
      </c>
      <c r="W32" s="77">
        <f>IF(RES_hh_fec_in!W32=0,0,1000*11630*RES_hh_fec_in!W32/RES_hh_num_in!W32)</f>
        <v>264.42747407802955</v>
      </c>
      <c r="X32" s="77">
        <f>IF(RES_hh_fec_in!X32=0,0,1000*11630*RES_hh_fec_in!X32/RES_hh_num_in!X32)</f>
        <v>188.92283430663613</v>
      </c>
      <c r="Y32" s="77">
        <f>IF(RES_hh_fec_in!Y32=0,0,1000*11630*RES_hh_fec_in!Y32/RES_hh_num_in!Y32)</f>
        <v>191.02961942359434</v>
      </c>
      <c r="DA32" s="92" t="s">
        <v>812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813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/>
      <c r="C3" s="65">
        <f>IF(RES_hh_tes_in!C3=0,0,1000*11630*RES_hh_tes_in!C3/RES_hh_num_in!C3)</f>
        <v>12040.280958350291</v>
      </c>
      <c r="D3" s="65">
        <f>IF(RES_hh_tes_in!D3=0,0,1000*11630*RES_hh_tes_in!D3/RES_hh_num_in!D3)</f>
        <v>11264.117616978709</v>
      </c>
      <c r="E3" s="65">
        <f>IF(RES_hh_tes_in!E3=0,0,1000*11630*RES_hh_tes_in!E3/RES_hh_num_in!E3)</f>
        <v>11565.580680560923</v>
      </c>
      <c r="F3" s="65">
        <f>IF(RES_hh_tes_in!F3=0,0,1000*11630*RES_hh_tes_in!F3/RES_hh_num_in!F3)</f>
        <v>10886.600301894401</v>
      </c>
      <c r="G3" s="65">
        <f>IF(RES_hh_tes_in!G3=0,0,1000*11630*RES_hh_tes_in!G3/RES_hh_num_in!G3)</f>
        <v>10489.708155414486</v>
      </c>
      <c r="H3" s="65">
        <f>IF(RES_hh_tes_in!H3=0,0,1000*11630*RES_hh_tes_in!H3/RES_hh_num_in!H3)</f>
        <v>9834.2007883519727</v>
      </c>
      <c r="I3" s="65">
        <f>IF(RES_hh_tes_in!I3=0,0,1000*11630*RES_hh_tes_in!I3/RES_hh_num_in!I3)</f>
        <v>9263.9046483064103</v>
      </c>
      <c r="J3" s="65">
        <f>IF(RES_hh_tes_in!J3=0,0,1000*11630*RES_hh_tes_in!J3/RES_hh_num_in!J3)</f>
        <v>10040.707175206851</v>
      </c>
      <c r="K3" s="65">
        <f>IF(RES_hh_tes_in!K3=0,0,1000*11630*RES_hh_tes_in!K3/RES_hh_num_in!K3)</f>
        <v>9455.7410073290648</v>
      </c>
      <c r="L3" s="65">
        <f>IF(RES_hh_tes_in!L3=0,0,1000*11630*RES_hh_tes_in!L3/RES_hh_num_in!L3)</f>
        <v>10418.006790578738</v>
      </c>
      <c r="M3" s="65">
        <f>IF(RES_hh_tes_in!M3=0,0,1000*11630*RES_hh_tes_in!M3/RES_hh_num_in!M3)</f>
        <v>8198.3880590773715</v>
      </c>
      <c r="N3" s="65">
        <f>IF(RES_hh_tes_in!N3=0,0,1000*11630*RES_hh_tes_in!N3/RES_hh_num_in!N3)</f>
        <v>8754.3449099639456</v>
      </c>
      <c r="O3" s="65">
        <f>IF(RES_hh_tes_in!O3=0,0,1000*11630*RES_hh_tes_in!O3/RES_hh_num_in!O3)</f>
        <v>9389.0659024400047</v>
      </c>
      <c r="P3" s="65">
        <f>IF(RES_hh_tes_in!P3=0,0,1000*11630*RES_hh_tes_in!P3/RES_hh_num_in!P3)</f>
        <v>7448.9409011996686</v>
      </c>
      <c r="Q3" s="65">
        <f>IF(RES_hh_tes_in!Q3=0,0,1000*11630*RES_hh_tes_in!Q3/RES_hh_num_in!Q3)</f>
        <v>7928.4170897117956</v>
      </c>
      <c r="R3" s="65">
        <f>IF(RES_hh_tes_in!R3=0,0,1000*11630*RES_hh_tes_in!R3/RES_hh_num_in!R3)</f>
        <v>7912.7243717253514</v>
      </c>
      <c r="S3" s="65">
        <f>IF(RES_hh_tes_in!S3=0,0,1000*11630*RES_hh_tes_in!S3/RES_hh_num_in!S3)</f>
        <v>7574.6226172942124</v>
      </c>
      <c r="T3" s="65">
        <f>IF(RES_hh_tes_in!T3=0,0,1000*11630*RES_hh_tes_in!T3/RES_hh_num_in!T3)</f>
        <v>7254.9258948090101</v>
      </c>
      <c r="U3" s="65">
        <f>IF(RES_hh_tes_in!U3=0,0,1000*11630*RES_hh_tes_in!U3/RES_hh_num_in!U3)</f>
        <v>6768.010492133777</v>
      </c>
      <c r="V3" s="65">
        <f>IF(RES_hh_tes_in!V3=0,0,1000*11630*RES_hh_tes_in!V3/RES_hh_num_in!V3)</f>
        <v>6297.333704091935</v>
      </c>
      <c r="W3" s="65">
        <f>IF(RES_hh_tes_in!W3=0,0,1000*11630*RES_hh_tes_in!W3/RES_hh_num_in!W3)</f>
        <v>6266.9652377584662</v>
      </c>
      <c r="X3" s="65">
        <f>IF(RES_hh_tes_in!X3=0,0,1000*11630*RES_hh_tes_in!X3/RES_hh_num_in!X3)</f>
        <v>4785.0356089134311</v>
      </c>
      <c r="Y3" s="65">
        <f>IF(RES_hh_tes_in!Y3=0,0,1000*11630*RES_hh_tes_in!Y3/RES_hh_num_in!Y3)</f>
        <v>3952.6126301535955</v>
      </c>
      <c r="DA3" s="87" t="s">
        <v>814</v>
      </c>
    </row>
    <row r="4" spans="1:105" ht="12.95" customHeight="1" x14ac:dyDescent="0.25">
      <c r="A4" s="68" t="s">
        <v>57</v>
      </c>
      <c r="B4" s="69"/>
      <c r="C4" s="69">
        <f>IF(RES_hh_tes_in!C4=0,0,1000*11630*RES_hh_tes_in!C4/RES_hh_num_in!C4)</f>
        <v>10594.623124678414</v>
      </c>
      <c r="D4" s="69">
        <f>IF(RES_hh_tes_in!D4=0,0,1000*11630*RES_hh_tes_in!D4/RES_hh_num_in!D4)</f>
        <v>9835.2041325166538</v>
      </c>
      <c r="E4" s="69">
        <f>IF(RES_hh_tes_in!E4=0,0,1000*11630*RES_hh_tes_in!E4/RES_hh_num_in!E4)</f>
        <v>10115.247407453255</v>
      </c>
      <c r="F4" s="69">
        <f>IF(RES_hh_tes_in!F4=0,0,1000*11630*RES_hh_tes_in!F4/RES_hh_num_in!F4)</f>
        <v>9340.9962363593804</v>
      </c>
      <c r="G4" s="69">
        <f>IF(RES_hh_tes_in!G4=0,0,1000*11630*RES_hh_tes_in!G4/RES_hh_num_in!G4)</f>
        <v>8864.0391607003021</v>
      </c>
      <c r="H4" s="69">
        <f>IF(RES_hh_tes_in!H4=0,0,1000*11630*RES_hh_tes_in!H4/RES_hh_num_in!H4)</f>
        <v>8086.0749037022897</v>
      </c>
      <c r="I4" s="69">
        <f>IF(RES_hh_tes_in!I4=0,0,1000*11630*RES_hh_tes_in!I4/RES_hh_num_in!I4)</f>
        <v>7635.7778763113138</v>
      </c>
      <c r="J4" s="69">
        <f>IF(RES_hh_tes_in!J4=0,0,1000*11630*RES_hh_tes_in!J4/RES_hh_num_in!J4)</f>
        <v>8435.0698198759037</v>
      </c>
      <c r="K4" s="69">
        <f>IF(RES_hh_tes_in!K4=0,0,1000*11630*RES_hh_tes_in!K4/RES_hh_num_in!K4)</f>
        <v>7833.2560185026987</v>
      </c>
      <c r="L4" s="69">
        <f>IF(RES_hh_tes_in!L4=0,0,1000*11630*RES_hh_tes_in!L4/RES_hh_num_in!L4)</f>
        <v>8792.4079234966757</v>
      </c>
      <c r="M4" s="69">
        <f>IF(RES_hh_tes_in!M4=0,0,1000*11630*RES_hh_tes_in!M4/RES_hh_num_in!M4)</f>
        <v>6694.8210785188758</v>
      </c>
      <c r="N4" s="69">
        <f>IF(RES_hh_tes_in!N4=0,0,1000*11630*RES_hh_tes_in!N4/RES_hh_num_in!N4)</f>
        <v>7121.4594565485422</v>
      </c>
      <c r="O4" s="69">
        <f>IF(RES_hh_tes_in!O4=0,0,1000*11630*RES_hh_tes_in!O4/RES_hh_num_in!O4)</f>
        <v>7730.1261276752366</v>
      </c>
      <c r="P4" s="69">
        <f>IF(RES_hh_tes_in!P4=0,0,1000*11630*RES_hh_tes_in!P4/RES_hh_num_in!P4)</f>
        <v>5782.0120646510622</v>
      </c>
      <c r="Q4" s="69">
        <f>IF(RES_hh_tes_in!Q4=0,0,1000*11630*RES_hh_tes_in!Q4/RES_hh_num_in!Q4)</f>
        <v>6292.0345236496414</v>
      </c>
      <c r="R4" s="69">
        <f>IF(RES_hh_tes_in!R4=0,0,1000*11630*RES_hh_tes_in!R4/RES_hh_num_in!R4)</f>
        <v>6220.1546636501489</v>
      </c>
      <c r="S4" s="69">
        <f>IF(RES_hh_tes_in!S4=0,0,1000*11630*RES_hh_tes_in!S4/RES_hh_num_in!S4)</f>
        <v>5903.4472935497215</v>
      </c>
      <c r="T4" s="69">
        <f>IF(RES_hh_tes_in!T4=0,0,1000*11630*RES_hh_tes_in!T4/RES_hh_num_in!T4)</f>
        <v>5613.7482056114632</v>
      </c>
      <c r="U4" s="69">
        <f>IF(RES_hh_tes_in!U4=0,0,1000*11630*RES_hh_tes_in!U4/RES_hh_num_in!U4)</f>
        <v>4981.9007970251478</v>
      </c>
      <c r="V4" s="69">
        <f>IF(RES_hh_tes_in!V4=0,0,1000*11630*RES_hh_tes_in!V4/RES_hh_num_in!V4)</f>
        <v>4637.8722176533902</v>
      </c>
      <c r="W4" s="69">
        <f>IF(RES_hh_tes_in!W4=0,0,1000*11630*RES_hh_tes_in!W4/RES_hh_num_in!W4)</f>
        <v>4689.4443300777866</v>
      </c>
      <c r="X4" s="69">
        <f>IF(RES_hh_tes_in!X4=0,0,1000*11630*RES_hh_tes_in!X4/RES_hh_num_in!X4)</f>
        <v>3499.8713685017442</v>
      </c>
      <c r="Y4" s="69">
        <f>IF(RES_hh_tes_in!Y4=0,0,1000*11630*RES_hh_tes_in!Y4/RES_hh_num_in!Y4)</f>
        <v>2769.3083975764753</v>
      </c>
      <c r="DA4" s="88" t="s">
        <v>815</v>
      </c>
    </row>
    <row r="5" spans="1:105" ht="12" customHeight="1" x14ac:dyDescent="0.25">
      <c r="A5" s="28" t="s">
        <v>51</v>
      </c>
      <c r="B5" s="72"/>
      <c r="C5" s="72">
        <f>IF(RES_hh_tes_in!C5=0,0,1000*11630*RES_hh_tes_in!C5/RES_hh_num_in!C5)</f>
        <v>11116.526317459369</v>
      </c>
      <c r="D5" s="72">
        <f>IF(RES_hh_tes_in!D5=0,0,1000*11630*RES_hh_tes_in!D5/RES_hh_num_in!D5)</f>
        <v>0</v>
      </c>
      <c r="E5" s="72">
        <f>IF(RES_hh_tes_in!E5=0,0,1000*11630*RES_hh_tes_in!E5/RES_hh_num_in!E5)</f>
        <v>0</v>
      </c>
      <c r="F5" s="72">
        <f>IF(RES_hh_tes_in!F5=0,0,1000*11630*RES_hh_tes_in!F5/RES_hh_num_in!F5)</f>
        <v>0</v>
      </c>
      <c r="G5" s="72">
        <f>IF(RES_hh_tes_in!G5=0,0,1000*11630*RES_hh_tes_in!G5/RES_hh_num_in!G5)</f>
        <v>0</v>
      </c>
      <c r="H5" s="72">
        <f>IF(RES_hh_tes_in!H5=0,0,1000*11630*RES_hh_tes_in!H5/RES_hh_num_in!H5)</f>
        <v>8322.2306492176904</v>
      </c>
      <c r="I5" s="72">
        <f>IF(RES_hh_tes_in!I5=0,0,1000*11630*RES_hh_tes_in!I5/RES_hh_num_in!I5)</f>
        <v>6378.2888514922679</v>
      </c>
      <c r="J5" s="72">
        <f>IF(RES_hh_tes_in!J5=0,0,1000*11630*RES_hh_tes_in!J5/RES_hh_num_in!J5)</f>
        <v>8406.4835093083639</v>
      </c>
      <c r="K5" s="72">
        <f>IF(RES_hh_tes_in!K5=0,0,1000*11630*RES_hh_tes_in!K5/RES_hh_num_in!K5)</f>
        <v>13785.131405350206</v>
      </c>
      <c r="L5" s="72">
        <f>IF(RES_hh_tes_in!L5=0,0,1000*11630*RES_hh_tes_in!L5/RES_hh_num_in!L5)</f>
        <v>7833.6846053390118</v>
      </c>
      <c r="M5" s="72">
        <f>IF(RES_hh_tes_in!M5=0,0,1000*11630*RES_hh_tes_in!M5/RES_hh_num_in!M5)</f>
        <v>6757.2397213656386</v>
      </c>
      <c r="N5" s="72">
        <f>IF(RES_hh_tes_in!N5=0,0,1000*11630*RES_hh_tes_in!N5/RES_hh_num_in!N5)</f>
        <v>7135.1951282772134</v>
      </c>
      <c r="O5" s="72">
        <f>IF(RES_hh_tes_in!O5=0,0,1000*11630*RES_hh_tes_in!O5/RES_hh_num_in!O5)</f>
        <v>8943.917990423939</v>
      </c>
      <c r="P5" s="72">
        <f>IF(RES_hh_tes_in!P5=0,0,1000*11630*RES_hh_tes_in!P5/RES_hh_num_in!P5)</f>
        <v>6079.2577476051847</v>
      </c>
      <c r="Q5" s="72">
        <f>IF(RES_hh_tes_in!Q5=0,0,1000*11630*RES_hh_tes_in!Q5/RES_hh_num_in!Q5)</f>
        <v>0</v>
      </c>
      <c r="R5" s="72">
        <f>IF(RES_hh_tes_in!R5=0,0,1000*11630*RES_hh_tes_in!R5/RES_hh_num_in!R5)</f>
        <v>0</v>
      </c>
      <c r="S5" s="72">
        <f>IF(RES_hh_tes_in!S5=0,0,1000*11630*RES_hh_tes_in!S5/RES_hh_num_in!S5)</f>
        <v>0</v>
      </c>
      <c r="T5" s="72">
        <f>IF(RES_hh_tes_in!T5=0,0,1000*11630*RES_hh_tes_in!T5/RES_hh_num_in!T5)</f>
        <v>0</v>
      </c>
      <c r="U5" s="72">
        <f>IF(RES_hh_tes_in!U5=0,0,1000*11630*RES_hh_tes_in!U5/RES_hh_num_in!U5)</f>
        <v>0</v>
      </c>
      <c r="V5" s="72">
        <f>IF(RES_hh_tes_in!V5=0,0,1000*11630*RES_hh_tes_in!V5/RES_hh_num_in!V5)</f>
        <v>0</v>
      </c>
      <c r="W5" s="72">
        <f>IF(RES_hh_tes_in!W5=0,0,1000*11630*RES_hh_tes_in!W5/RES_hh_num_in!W5)</f>
        <v>0</v>
      </c>
      <c r="X5" s="72">
        <f>IF(RES_hh_tes_in!X5=0,0,1000*11630*RES_hh_tes_in!X5/RES_hh_num_in!X5)</f>
        <v>3441.7392696638399</v>
      </c>
      <c r="Y5" s="72">
        <f>IF(RES_hh_tes_in!Y5=0,0,1000*11630*RES_hh_tes_in!Y5/RES_hh_num_in!Y5)</f>
        <v>2439.6265894632152</v>
      </c>
      <c r="DA5" s="89" t="s">
        <v>816</v>
      </c>
    </row>
    <row r="6" spans="1:105" ht="12" customHeight="1" x14ac:dyDescent="0.25">
      <c r="A6" s="28" t="s">
        <v>74</v>
      </c>
      <c r="B6" s="72"/>
      <c r="C6" s="72">
        <f>IF(RES_hh_tes_in!C6=0,0,1000*11630*RES_hh_tes_in!C6/RES_hh_num_in!C6)</f>
        <v>10407.813225747665</v>
      </c>
      <c r="D6" s="72">
        <f>IF(RES_hh_tes_in!D6=0,0,1000*11630*RES_hh_tes_in!D6/RES_hh_num_in!D6)</f>
        <v>12461.290812432519</v>
      </c>
      <c r="E6" s="72">
        <f>IF(RES_hh_tes_in!E6=0,0,1000*11630*RES_hh_tes_in!E6/RES_hh_num_in!E6)</f>
        <v>7600.205309069006</v>
      </c>
      <c r="F6" s="72">
        <f>IF(RES_hh_tes_in!F6=0,0,1000*11630*RES_hh_tes_in!F6/RES_hh_num_in!F6)</f>
        <v>7402.4421210348928</v>
      </c>
      <c r="G6" s="72">
        <f>IF(RES_hh_tes_in!G6=0,0,1000*11630*RES_hh_tes_in!G6/RES_hh_num_in!G6)</f>
        <v>9713.8455770345263</v>
      </c>
      <c r="H6" s="72">
        <f>IF(RES_hh_tes_in!H6=0,0,1000*11630*RES_hh_tes_in!H6/RES_hh_num_in!H6)</f>
        <v>8638.5984837022988</v>
      </c>
      <c r="I6" s="72">
        <f>IF(RES_hh_tes_in!I6=0,0,1000*11630*RES_hh_tes_in!I6/RES_hh_num_in!I6)</f>
        <v>7580.3676522582455</v>
      </c>
      <c r="J6" s="72">
        <f>IF(RES_hh_tes_in!J6=0,0,1000*11630*RES_hh_tes_in!J6/RES_hh_num_in!J6)</f>
        <v>8004.1308320941207</v>
      </c>
      <c r="K6" s="72">
        <f>IF(RES_hh_tes_in!K6=0,0,1000*11630*RES_hh_tes_in!K6/RES_hh_num_in!K6)</f>
        <v>7849.2632622607807</v>
      </c>
      <c r="L6" s="72">
        <f>IF(RES_hh_tes_in!L6=0,0,1000*11630*RES_hh_tes_in!L6/RES_hh_num_in!L6)</f>
        <v>8946.5677194194395</v>
      </c>
      <c r="M6" s="72">
        <f>IF(RES_hh_tes_in!M6=0,0,1000*11630*RES_hh_tes_in!M6/RES_hh_num_in!M6)</f>
        <v>6847.6333571576852</v>
      </c>
      <c r="N6" s="72">
        <f>IF(RES_hh_tes_in!N6=0,0,1000*11630*RES_hh_tes_in!N6/RES_hh_num_in!N6)</f>
        <v>7077.0739202964451</v>
      </c>
      <c r="O6" s="72">
        <f>IF(RES_hh_tes_in!O6=0,0,1000*11630*RES_hh_tes_in!O6/RES_hh_num_in!O6)</f>
        <v>7676.1245329623871</v>
      </c>
      <c r="P6" s="72">
        <f>IF(RES_hh_tes_in!P6=0,0,1000*11630*RES_hh_tes_in!P6/RES_hh_num_in!P6)</f>
        <v>5991.2949298758376</v>
      </c>
      <c r="Q6" s="72">
        <f>IF(RES_hh_tes_in!Q6=0,0,1000*11630*RES_hh_tes_in!Q6/RES_hh_num_in!Q6)</f>
        <v>6083.4570355416654</v>
      </c>
      <c r="R6" s="72">
        <f>IF(RES_hh_tes_in!R6=0,0,1000*11630*RES_hh_tes_in!R6/RES_hh_num_in!R6)</f>
        <v>6211.7326059972584</v>
      </c>
      <c r="S6" s="72">
        <f>IF(RES_hh_tes_in!S6=0,0,1000*11630*RES_hh_tes_in!S6/RES_hh_num_in!S6)</f>
        <v>6096.0363471893534</v>
      </c>
      <c r="T6" s="72">
        <f>IF(RES_hh_tes_in!T6=0,0,1000*11630*RES_hh_tes_in!T6/RES_hh_num_in!T6)</f>
        <v>5665.2835086772884</v>
      </c>
      <c r="U6" s="72">
        <f>IF(RES_hh_tes_in!U6=0,0,1000*11630*RES_hh_tes_in!U6/RES_hh_num_in!U6)</f>
        <v>4931.7713129791973</v>
      </c>
      <c r="V6" s="72">
        <f>IF(RES_hh_tes_in!V6=0,0,1000*11630*RES_hh_tes_in!V6/RES_hh_num_in!V6)</f>
        <v>5138.9254292408987</v>
      </c>
      <c r="W6" s="72">
        <f>IF(RES_hh_tes_in!W6=0,0,1000*11630*RES_hh_tes_in!W6/RES_hh_num_in!W6)</f>
        <v>4897.5281555812389</v>
      </c>
      <c r="X6" s="72">
        <f>IF(RES_hh_tes_in!X6=0,0,1000*11630*RES_hh_tes_in!X6/RES_hh_num_in!X6)</f>
        <v>3442.9643429889311</v>
      </c>
      <c r="Y6" s="72">
        <f>IF(RES_hh_tes_in!Y6=0,0,1000*11630*RES_hh_tes_in!Y6/RES_hh_num_in!Y6)</f>
        <v>2691.92516624677</v>
      </c>
      <c r="DA6" s="89" t="s">
        <v>817</v>
      </c>
    </row>
    <row r="7" spans="1:105" ht="12" customHeight="1" x14ac:dyDescent="0.25">
      <c r="A7" s="28" t="s">
        <v>200</v>
      </c>
      <c r="B7" s="72"/>
      <c r="C7" s="72">
        <f>IF(RES_hh_tes_in!C7=0,0,1000*11630*RES_hh_tes_in!C7/RES_hh_num_in!C7)</f>
        <v>10561.694107416439</v>
      </c>
      <c r="D7" s="72">
        <f>IF(RES_hh_tes_in!D7=0,0,1000*11630*RES_hh_tes_in!D7/RES_hh_num_in!D7)</f>
        <v>9211.972823065018</v>
      </c>
      <c r="E7" s="72">
        <f>IF(RES_hh_tes_in!E7=0,0,1000*11630*RES_hh_tes_in!E7/RES_hh_num_in!E7)</f>
        <v>10065.2378460496</v>
      </c>
      <c r="F7" s="72">
        <f>IF(RES_hh_tes_in!F7=0,0,1000*11630*RES_hh_tes_in!F7/RES_hh_num_in!F7)</f>
        <v>9403.7729593195472</v>
      </c>
      <c r="G7" s="72">
        <f>IF(RES_hh_tes_in!G7=0,0,1000*11630*RES_hh_tes_in!G7/RES_hh_num_in!G7)</f>
        <v>9197.6258315416853</v>
      </c>
      <c r="H7" s="72">
        <f>IF(RES_hh_tes_in!H7=0,0,1000*11630*RES_hh_tes_in!H7/RES_hh_num_in!H7)</f>
        <v>8143.1170190515131</v>
      </c>
      <c r="I7" s="72">
        <f>IF(RES_hh_tes_in!I7=0,0,1000*11630*RES_hh_tes_in!I7/RES_hh_num_in!I7)</f>
        <v>6922.3678576801994</v>
      </c>
      <c r="J7" s="72">
        <f>IF(RES_hh_tes_in!J7=0,0,1000*11630*RES_hh_tes_in!J7/RES_hh_num_in!J7)</f>
        <v>8903.6180617828195</v>
      </c>
      <c r="K7" s="72">
        <f>IF(RES_hh_tes_in!K7=0,0,1000*11630*RES_hh_tes_in!K7/RES_hh_num_in!K7)</f>
        <v>7595.0421338207625</v>
      </c>
      <c r="L7" s="72">
        <f>IF(RES_hh_tes_in!L7=0,0,1000*11630*RES_hh_tes_in!L7/RES_hh_num_in!L7)</f>
        <v>8410.5109056386991</v>
      </c>
      <c r="M7" s="72">
        <f>IF(RES_hh_tes_in!M7=0,0,1000*11630*RES_hh_tes_in!M7/RES_hh_num_in!M7)</f>
        <v>7010.9665174242191</v>
      </c>
      <c r="N7" s="72">
        <f>IF(RES_hh_tes_in!N7=0,0,1000*11630*RES_hh_tes_in!N7/RES_hh_num_in!N7)</f>
        <v>7030.5940890573602</v>
      </c>
      <c r="O7" s="72">
        <f>IF(RES_hh_tes_in!O7=0,0,1000*11630*RES_hh_tes_in!O7/RES_hh_num_in!O7)</f>
        <v>7587.4234013560099</v>
      </c>
      <c r="P7" s="72">
        <f>IF(RES_hh_tes_in!P7=0,0,1000*11630*RES_hh_tes_in!P7/RES_hh_num_in!P7)</f>
        <v>5836.2330992471234</v>
      </c>
      <c r="Q7" s="72">
        <f>IF(RES_hh_tes_in!Q7=0,0,1000*11630*RES_hh_tes_in!Q7/RES_hh_num_in!Q7)</f>
        <v>6782.0385355586068</v>
      </c>
      <c r="R7" s="72">
        <f>IF(RES_hh_tes_in!R7=0,0,1000*11630*RES_hh_tes_in!R7/RES_hh_num_in!R7)</f>
        <v>6017.7624905201255</v>
      </c>
      <c r="S7" s="72">
        <f>IF(RES_hh_tes_in!S7=0,0,1000*11630*RES_hh_tes_in!S7/RES_hh_num_in!S7)</f>
        <v>5894.492864409599</v>
      </c>
      <c r="T7" s="72">
        <f>IF(RES_hh_tes_in!T7=0,0,1000*11630*RES_hh_tes_in!T7/RES_hh_num_in!T7)</f>
        <v>5581.4769004042382</v>
      </c>
      <c r="U7" s="72">
        <f>IF(RES_hh_tes_in!U7=0,0,1000*11630*RES_hh_tes_in!U7/RES_hh_num_in!U7)</f>
        <v>4336.8236139878964</v>
      </c>
      <c r="V7" s="72">
        <f>IF(RES_hh_tes_in!V7=0,0,1000*11630*RES_hh_tes_in!V7/RES_hh_num_in!V7)</f>
        <v>4893.4162834451945</v>
      </c>
      <c r="W7" s="72">
        <f>IF(RES_hh_tes_in!W7=0,0,1000*11630*RES_hh_tes_in!W7/RES_hh_num_in!W7)</f>
        <v>4284.2727314087724</v>
      </c>
      <c r="X7" s="72">
        <f>IF(RES_hh_tes_in!X7=0,0,1000*11630*RES_hh_tes_in!X7/RES_hh_num_in!X7)</f>
        <v>3273.554029108609</v>
      </c>
      <c r="Y7" s="72">
        <f>IF(RES_hh_tes_in!Y7=0,0,1000*11630*RES_hh_tes_in!Y7/RES_hh_num_in!Y7)</f>
        <v>2590.6921155170385</v>
      </c>
      <c r="DA7" s="89" t="s">
        <v>818</v>
      </c>
    </row>
    <row r="8" spans="1:105" ht="12" customHeight="1" x14ac:dyDescent="0.25">
      <c r="A8" s="28" t="s">
        <v>189</v>
      </c>
      <c r="B8" s="72"/>
      <c r="C8" s="72">
        <f>IF(RES_hh_tes_in!C8=0,0,1000*11630*RES_hh_tes_in!C8/RES_hh_num_in!C8)</f>
        <v>10184.325303122807</v>
      </c>
      <c r="D8" s="72">
        <f>IF(RES_hh_tes_in!D8=0,0,1000*11630*RES_hh_tes_in!D8/RES_hh_num_in!D8)</f>
        <v>9383.8026833465465</v>
      </c>
      <c r="E8" s="72">
        <f>IF(RES_hh_tes_in!E8=0,0,1000*11630*RES_hh_tes_in!E8/RES_hh_num_in!E8)</f>
        <v>9678.9571603892382</v>
      </c>
      <c r="F8" s="72">
        <f>IF(RES_hh_tes_in!F8=0,0,1000*11630*RES_hh_tes_in!F8/RES_hh_num_in!F8)</f>
        <v>8881.4436343252673</v>
      </c>
      <c r="G8" s="72">
        <f>IF(RES_hh_tes_in!G8=0,0,1000*11630*RES_hh_tes_in!G8/RES_hh_num_in!G8)</f>
        <v>8299.3666077815487</v>
      </c>
      <c r="H8" s="72">
        <f>IF(RES_hh_tes_in!H8=0,0,1000*11630*RES_hh_tes_in!H8/RES_hh_num_in!H8)</f>
        <v>8038.6837350863852</v>
      </c>
      <c r="I8" s="72">
        <f>IF(RES_hh_tes_in!I8=0,0,1000*11630*RES_hh_tes_in!I8/RES_hh_num_in!I8)</f>
        <v>7277.4912077407862</v>
      </c>
      <c r="J8" s="72">
        <f>IF(RES_hh_tes_in!J8=0,0,1000*11630*RES_hh_tes_in!J8/RES_hh_num_in!J8)</f>
        <v>7650.4621689561409</v>
      </c>
      <c r="K8" s="72">
        <f>IF(RES_hh_tes_in!K8=0,0,1000*11630*RES_hh_tes_in!K8/RES_hh_num_in!K8)</f>
        <v>7343.8412835704212</v>
      </c>
      <c r="L8" s="72">
        <f>IF(RES_hh_tes_in!L8=0,0,1000*11630*RES_hh_tes_in!L8/RES_hh_num_in!L8)</f>
        <v>8394.8113148589928</v>
      </c>
      <c r="M8" s="72">
        <f>IF(RES_hh_tes_in!M8=0,0,1000*11630*RES_hh_tes_in!M8/RES_hh_num_in!M8)</f>
        <v>6177.400292948254</v>
      </c>
      <c r="N8" s="72">
        <f>IF(RES_hh_tes_in!N8=0,0,1000*11630*RES_hh_tes_in!N8/RES_hh_num_in!N8)</f>
        <v>6786.5199750903848</v>
      </c>
      <c r="O8" s="72">
        <f>IF(RES_hh_tes_in!O8=0,0,1000*11630*RES_hh_tes_in!O8/RES_hh_num_in!O8)</f>
        <v>7348.6334605886232</v>
      </c>
      <c r="P8" s="72">
        <f>IF(RES_hh_tes_in!P8=0,0,1000*11630*RES_hh_tes_in!P8/RES_hh_num_in!P8)</f>
        <v>5357.6391860648746</v>
      </c>
      <c r="Q8" s="72">
        <f>IF(RES_hh_tes_in!Q8=0,0,1000*11630*RES_hh_tes_in!Q8/RES_hh_num_in!Q8)</f>
        <v>5802.9287236231048</v>
      </c>
      <c r="R8" s="72">
        <f>IF(RES_hh_tes_in!R8=0,0,1000*11630*RES_hh_tes_in!R8/RES_hh_num_in!R8)</f>
        <v>5964.7674460981116</v>
      </c>
      <c r="S8" s="72">
        <f>IF(RES_hh_tes_in!S8=0,0,1000*11630*RES_hh_tes_in!S8/RES_hh_num_in!S8)</f>
        <v>5667.7967978090501</v>
      </c>
      <c r="T8" s="72">
        <f>IF(RES_hh_tes_in!T8=0,0,1000*11630*RES_hh_tes_in!T8/RES_hh_num_in!T8)</f>
        <v>5445.5094969947695</v>
      </c>
      <c r="U8" s="72">
        <f>IF(RES_hh_tes_in!U8=0,0,1000*11630*RES_hh_tes_in!U8/RES_hh_num_in!U8)</f>
        <v>4998.5637961412676</v>
      </c>
      <c r="V8" s="72">
        <f>IF(RES_hh_tes_in!V8=0,0,1000*11630*RES_hh_tes_in!V8/RES_hh_num_in!V8)</f>
        <v>4494.2875421585313</v>
      </c>
      <c r="W8" s="72">
        <f>IF(RES_hh_tes_in!W8=0,0,1000*11630*RES_hh_tes_in!W8/RES_hh_num_in!W8)</f>
        <v>4718.7971360361707</v>
      </c>
      <c r="X8" s="72">
        <f>IF(RES_hh_tes_in!X8=0,0,1000*11630*RES_hh_tes_in!X8/RES_hh_num_in!X8)</f>
        <v>3291.9392632501795</v>
      </c>
      <c r="Y8" s="72">
        <f>IF(RES_hh_tes_in!Y8=0,0,1000*11630*RES_hh_tes_in!Y8/RES_hh_num_in!Y8)</f>
        <v>2660.0915521153938</v>
      </c>
      <c r="DA8" s="89" t="s">
        <v>819</v>
      </c>
    </row>
    <row r="9" spans="1:105" ht="12" customHeight="1" x14ac:dyDescent="0.25">
      <c r="A9" s="28" t="s">
        <v>202</v>
      </c>
      <c r="B9" s="72"/>
      <c r="C9" s="72">
        <f>IF(RES_hh_tes_in!C9=0,0,1000*11630*RES_hh_tes_in!C9/RES_hh_num_in!C9)</f>
        <v>11013.326967654057</v>
      </c>
      <c r="D9" s="72">
        <f>IF(RES_hh_tes_in!D9=0,0,1000*11630*RES_hh_tes_in!D9/RES_hh_num_in!D9)</f>
        <v>9012.3703460895849</v>
      </c>
      <c r="E9" s="72">
        <f>IF(RES_hh_tes_in!E9=0,0,1000*11630*RES_hh_tes_in!E9/RES_hh_num_in!E9)</f>
        <v>10357.351046317588</v>
      </c>
      <c r="F9" s="72">
        <f>IF(RES_hh_tes_in!F9=0,0,1000*11630*RES_hh_tes_in!F9/RES_hh_num_in!F9)</f>
        <v>9411.4782030221704</v>
      </c>
      <c r="G9" s="72">
        <f>IF(RES_hh_tes_in!G9=0,0,1000*11630*RES_hh_tes_in!G9/RES_hh_num_in!G9)</f>
        <v>8131.8503784709901</v>
      </c>
      <c r="H9" s="72">
        <f>IF(RES_hh_tes_in!H9=0,0,1000*11630*RES_hh_tes_in!H9/RES_hh_num_in!H9)</f>
        <v>6850.5582014235852</v>
      </c>
      <c r="I9" s="72">
        <f>IF(RES_hh_tes_in!I9=0,0,1000*11630*RES_hh_tes_in!I9/RES_hh_num_in!I9)</f>
        <v>8841.9073268782304</v>
      </c>
      <c r="J9" s="72">
        <f>IF(RES_hh_tes_in!J9=0,0,1000*11630*RES_hh_tes_in!J9/RES_hh_num_in!J9)</f>
        <v>8659.6790140590656</v>
      </c>
      <c r="K9" s="72">
        <f>IF(RES_hh_tes_in!K9=0,0,1000*11630*RES_hh_tes_in!K9/RES_hh_num_in!K9)</f>
        <v>7911.4658932468274</v>
      </c>
      <c r="L9" s="72">
        <f>IF(RES_hh_tes_in!L9=0,0,1000*11630*RES_hh_tes_in!L9/RES_hh_num_in!L9)</f>
        <v>10124.258218794299</v>
      </c>
      <c r="M9" s="72">
        <f>IF(RES_hh_tes_in!M9=0,0,1000*11630*RES_hh_tes_in!M9/RES_hh_num_in!M9)</f>
        <v>6943.7647222499536</v>
      </c>
      <c r="N9" s="72">
        <f>IF(RES_hh_tes_in!N9=0,0,1000*11630*RES_hh_tes_in!N9/RES_hh_num_in!N9)</f>
        <v>7677.3926727474136</v>
      </c>
      <c r="O9" s="72">
        <f>IF(RES_hh_tes_in!O9=0,0,1000*11630*RES_hh_tes_in!O9/RES_hh_num_in!O9)</f>
        <v>8497.0181797066107</v>
      </c>
      <c r="P9" s="72">
        <f>IF(RES_hh_tes_in!P9=0,0,1000*11630*RES_hh_tes_in!P9/RES_hh_num_in!P9)</f>
        <v>5858.3164336896107</v>
      </c>
      <c r="Q9" s="72">
        <f>IF(RES_hh_tes_in!Q9=0,0,1000*11630*RES_hh_tes_in!Q9/RES_hh_num_in!Q9)</f>
        <v>6543.7186292797023</v>
      </c>
      <c r="R9" s="72">
        <f>IF(RES_hh_tes_in!R9=0,0,1000*11630*RES_hh_tes_in!R9/RES_hh_num_in!R9)</f>
        <v>6867.9005743760645</v>
      </c>
      <c r="S9" s="72">
        <f>IF(RES_hh_tes_in!S9=0,0,1000*11630*RES_hh_tes_in!S9/RES_hh_num_in!S9)</f>
        <v>6052.4717024213542</v>
      </c>
      <c r="T9" s="72">
        <f>IF(RES_hh_tes_in!T9=0,0,1000*11630*RES_hh_tes_in!T9/RES_hh_num_in!T9)</f>
        <v>5520.1191405153722</v>
      </c>
      <c r="U9" s="72">
        <f>IF(RES_hh_tes_in!U9=0,0,1000*11630*RES_hh_tes_in!U9/RES_hh_num_in!U9)</f>
        <v>5117.4126253379372</v>
      </c>
      <c r="V9" s="72">
        <f>IF(RES_hh_tes_in!V9=0,0,1000*11630*RES_hh_tes_in!V9/RES_hh_num_in!V9)</f>
        <v>4330.5047975475964</v>
      </c>
      <c r="W9" s="72">
        <f>IF(RES_hh_tes_in!W9=0,0,1000*11630*RES_hh_tes_in!W9/RES_hh_num_in!W9)</f>
        <v>4613.4007647484332</v>
      </c>
      <c r="X9" s="72">
        <f>IF(RES_hh_tes_in!X9=0,0,1000*11630*RES_hh_tes_in!X9/RES_hh_num_in!X9)</f>
        <v>3471.0422907456805</v>
      </c>
      <c r="Y9" s="72">
        <f>IF(RES_hh_tes_in!Y9=0,0,1000*11630*RES_hh_tes_in!Y9/RES_hh_num_in!Y9)</f>
        <v>2831.5977189529576</v>
      </c>
      <c r="DA9" s="89" t="s">
        <v>820</v>
      </c>
    </row>
    <row r="10" spans="1:105" ht="12" customHeight="1" x14ac:dyDescent="0.25">
      <c r="A10" s="28" t="s">
        <v>197</v>
      </c>
      <c r="B10" s="72"/>
      <c r="C10" s="72">
        <f>IF(RES_hh_tes_in!C10=0,0,1000*11630*RES_hh_tes_in!C10/RES_hh_num_in!C10)</f>
        <v>0</v>
      </c>
      <c r="D10" s="72">
        <f>IF(RES_hh_tes_in!D10=0,0,1000*11630*RES_hh_tes_in!D10/RES_hh_num_in!D10)</f>
        <v>0</v>
      </c>
      <c r="E10" s="72">
        <f>IF(RES_hh_tes_in!E10=0,0,1000*11630*RES_hh_tes_in!E10/RES_hh_num_in!E10)</f>
        <v>0</v>
      </c>
      <c r="F10" s="72">
        <f>IF(RES_hh_tes_in!F10=0,0,1000*11630*RES_hh_tes_in!F10/RES_hh_num_in!F10)</f>
        <v>0</v>
      </c>
      <c r="G10" s="72">
        <f>IF(RES_hh_tes_in!G10=0,0,1000*11630*RES_hh_tes_in!G10/RES_hh_num_in!G10)</f>
        <v>0</v>
      </c>
      <c r="H10" s="72">
        <f>IF(RES_hh_tes_in!H10=0,0,1000*11630*RES_hh_tes_in!H10/RES_hh_num_in!H10)</f>
        <v>0</v>
      </c>
      <c r="I10" s="72">
        <f>IF(RES_hh_tes_in!I10=0,0,1000*11630*RES_hh_tes_in!I10/RES_hh_num_in!I10)</f>
        <v>0</v>
      </c>
      <c r="J10" s="72">
        <f>IF(RES_hh_tes_in!J10=0,0,1000*11630*RES_hh_tes_in!J10/RES_hh_num_in!J10)</f>
        <v>0</v>
      </c>
      <c r="K10" s="72">
        <f>IF(RES_hh_tes_in!K10=0,0,1000*11630*RES_hh_tes_in!K10/RES_hh_num_in!K10)</f>
        <v>0</v>
      </c>
      <c r="L10" s="72">
        <f>IF(RES_hh_tes_in!L10=0,0,1000*11630*RES_hh_tes_in!L10/RES_hh_num_in!L10)</f>
        <v>0</v>
      </c>
      <c r="M10" s="72">
        <f>IF(RES_hh_tes_in!M10=0,0,1000*11630*RES_hh_tes_in!M10/RES_hh_num_in!M10)</f>
        <v>0</v>
      </c>
      <c r="N10" s="72">
        <f>IF(RES_hh_tes_in!N10=0,0,1000*11630*RES_hh_tes_in!N10/RES_hh_num_in!N10)</f>
        <v>0</v>
      </c>
      <c r="O10" s="72">
        <f>IF(RES_hh_tes_in!O10=0,0,1000*11630*RES_hh_tes_in!O10/RES_hh_num_in!O10)</f>
        <v>0</v>
      </c>
      <c r="P10" s="72">
        <f>IF(RES_hh_tes_in!P10=0,0,1000*11630*RES_hh_tes_in!P10/RES_hh_num_in!P10)</f>
        <v>0</v>
      </c>
      <c r="Q10" s="72">
        <f>IF(RES_hh_tes_in!Q10=0,0,1000*11630*RES_hh_tes_in!Q10/RES_hh_num_in!Q10)</f>
        <v>0</v>
      </c>
      <c r="R10" s="72">
        <f>IF(RES_hh_tes_in!R10=0,0,1000*11630*RES_hh_tes_in!R10/RES_hh_num_in!R10)</f>
        <v>0</v>
      </c>
      <c r="S10" s="72">
        <f>IF(RES_hh_tes_in!S10=0,0,1000*11630*RES_hh_tes_in!S10/RES_hh_num_in!S10)</f>
        <v>0</v>
      </c>
      <c r="T10" s="72">
        <f>IF(RES_hh_tes_in!T10=0,0,1000*11630*RES_hh_tes_in!T10/RES_hh_num_in!T10)</f>
        <v>0</v>
      </c>
      <c r="U10" s="72">
        <f>IF(RES_hh_tes_in!U10=0,0,1000*11630*RES_hh_tes_in!U10/RES_hh_num_in!U10)</f>
        <v>0</v>
      </c>
      <c r="V10" s="72">
        <f>IF(RES_hh_tes_in!V10=0,0,1000*11630*RES_hh_tes_in!V10/RES_hh_num_in!V10)</f>
        <v>0</v>
      </c>
      <c r="W10" s="72">
        <f>IF(RES_hh_tes_in!W10=0,0,1000*11630*RES_hh_tes_in!W10/RES_hh_num_in!W10)</f>
        <v>0</v>
      </c>
      <c r="X10" s="72">
        <f>IF(RES_hh_tes_in!X10=0,0,1000*11630*RES_hh_tes_in!X10/RES_hh_num_in!X10)</f>
        <v>0</v>
      </c>
      <c r="Y10" s="72">
        <f>IF(RES_hh_tes_in!Y10=0,0,1000*11630*RES_hh_tes_in!Y10/RES_hh_num_in!Y10)</f>
        <v>0</v>
      </c>
      <c r="DA10" s="89" t="s">
        <v>821</v>
      </c>
    </row>
    <row r="11" spans="1:105" ht="12" customHeight="1" x14ac:dyDescent="0.25">
      <c r="A11" s="28" t="s">
        <v>198</v>
      </c>
      <c r="B11" s="72"/>
      <c r="C11" s="72">
        <f>IF(RES_hh_tes_in!C11=0,0,1000*11630*RES_hh_tes_in!C11/RES_hh_num_in!C11)</f>
        <v>9901.0350089225085</v>
      </c>
      <c r="D11" s="72">
        <f>IF(RES_hh_tes_in!D11=0,0,1000*11630*RES_hh_tes_in!D11/RES_hh_num_in!D11)</f>
        <v>10192.877711510291</v>
      </c>
      <c r="E11" s="72">
        <f>IF(RES_hh_tes_in!E11=0,0,1000*11630*RES_hh_tes_in!E11/RES_hh_num_in!E11)</f>
        <v>9941.3390438544138</v>
      </c>
      <c r="F11" s="72">
        <f>IF(RES_hh_tes_in!F11=0,0,1000*11630*RES_hh_tes_in!F11/RES_hh_num_in!F11)</f>
        <v>9602.8635129618815</v>
      </c>
      <c r="G11" s="72">
        <f>IF(RES_hh_tes_in!G11=0,0,1000*11630*RES_hh_tes_in!G11/RES_hh_num_in!G11)</f>
        <v>8890.475836517895</v>
      </c>
      <c r="H11" s="72">
        <f>IF(RES_hh_tes_in!H11=0,0,1000*11630*RES_hh_tes_in!H11/RES_hh_num_in!H11)</f>
        <v>8540.7376309410429</v>
      </c>
      <c r="I11" s="72">
        <f>IF(RES_hh_tes_in!I11=0,0,1000*11630*RES_hh_tes_in!I11/RES_hh_num_in!I11)</f>
        <v>8968.2879941599149</v>
      </c>
      <c r="J11" s="72">
        <f>IF(RES_hh_tes_in!J11=0,0,1000*11630*RES_hh_tes_in!J11/RES_hh_num_in!J11)</f>
        <v>8703.1339070924805</v>
      </c>
      <c r="K11" s="72">
        <f>IF(RES_hh_tes_in!K11=0,0,1000*11630*RES_hh_tes_in!K11/RES_hh_num_in!K11)</f>
        <v>7424.6026961861853</v>
      </c>
      <c r="L11" s="72">
        <f>IF(RES_hh_tes_in!L11=0,0,1000*11630*RES_hh_tes_in!L11/RES_hh_num_in!L11)</f>
        <v>7160.9746198042358</v>
      </c>
      <c r="M11" s="72">
        <f>IF(RES_hh_tes_in!M11=0,0,1000*11630*RES_hh_tes_in!M11/RES_hh_num_in!M11)</f>
        <v>7781.1586488075509</v>
      </c>
      <c r="N11" s="72">
        <f>IF(RES_hh_tes_in!N11=0,0,1000*11630*RES_hh_tes_in!N11/RES_hh_num_in!N11)</f>
        <v>7797.354078046842</v>
      </c>
      <c r="O11" s="72">
        <f>IF(RES_hh_tes_in!O11=0,0,1000*11630*RES_hh_tes_in!O11/RES_hh_num_in!O11)</f>
        <v>6939.085707973426</v>
      </c>
      <c r="P11" s="72">
        <f>IF(RES_hh_tes_in!P11=0,0,1000*11630*RES_hh_tes_in!P11/RES_hh_num_in!P11)</f>
        <v>7084.1145665336026</v>
      </c>
      <c r="Q11" s="72">
        <f>IF(RES_hh_tes_in!Q11=0,0,1000*11630*RES_hh_tes_in!Q11/RES_hh_num_in!Q11)</f>
        <v>6433.1308194312887</v>
      </c>
      <c r="R11" s="72">
        <f>IF(RES_hh_tes_in!R11=0,0,1000*11630*RES_hh_tes_in!R11/RES_hh_num_in!R11)</f>
        <v>5848.3995592813444</v>
      </c>
      <c r="S11" s="72">
        <f>IF(RES_hh_tes_in!S11=0,0,1000*11630*RES_hh_tes_in!S11/RES_hh_num_in!S11)</f>
        <v>5664.3745767834162</v>
      </c>
      <c r="T11" s="72">
        <f>IF(RES_hh_tes_in!T11=0,0,1000*11630*RES_hh_tes_in!T11/RES_hh_num_in!T11)</f>
        <v>5701.4619383155978</v>
      </c>
      <c r="U11" s="72">
        <f>IF(RES_hh_tes_in!U11=0,0,1000*11630*RES_hh_tes_in!U11/RES_hh_num_in!U11)</f>
        <v>5406.7470450381406</v>
      </c>
      <c r="V11" s="72">
        <f>IF(RES_hh_tes_in!V11=0,0,1000*11630*RES_hh_tes_in!V11/RES_hh_num_in!V11)</f>
        <v>5322.411839905918</v>
      </c>
      <c r="W11" s="72">
        <f>IF(RES_hh_tes_in!W11=0,0,1000*11630*RES_hh_tes_in!W11/RES_hh_num_in!W11)</f>
        <v>5174.5446802688639</v>
      </c>
      <c r="X11" s="72">
        <f>IF(RES_hh_tes_in!X11=0,0,1000*11630*RES_hh_tes_in!X11/RES_hh_num_in!X11)</f>
        <v>3165.2741821017958</v>
      </c>
      <c r="Y11" s="72">
        <f>IF(RES_hh_tes_in!Y11=0,0,1000*11630*RES_hh_tes_in!Y11/RES_hh_num_in!Y11)</f>
        <v>2489.1990206063365</v>
      </c>
      <c r="DA11" s="89" t="s">
        <v>822</v>
      </c>
    </row>
    <row r="12" spans="1:105" ht="12" customHeight="1" x14ac:dyDescent="0.25">
      <c r="A12" s="28" t="s">
        <v>95</v>
      </c>
      <c r="B12" s="72"/>
      <c r="C12" s="72">
        <f>IF(RES_hh_tes_in!C12=0,0,1000*11630*RES_hh_tes_in!C12/RES_hh_num_in!C12)</f>
        <v>9669.8707135104014</v>
      </c>
      <c r="D12" s="72">
        <f>IF(RES_hh_tes_in!D12=0,0,1000*11630*RES_hh_tes_in!D12/RES_hh_num_in!D12)</f>
        <v>9864.2357330849009</v>
      </c>
      <c r="E12" s="72">
        <f>IF(RES_hh_tes_in!E12=0,0,1000*11630*RES_hh_tes_in!E12/RES_hh_num_in!E12)</f>
        <v>9510.2665406151027</v>
      </c>
      <c r="F12" s="72">
        <f>IF(RES_hh_tes_in!F12=0,0,1000*11630*RES_hh_tes_in!F12/RES_hh_num_in!F12)</f>
        <v>9879.8199343932665</v>
      </c>
      <c r="G12" s="72">
        <f>IF(RES_hh_tes_in!G12=0,0,1000*11630*RES_hh_tes_in!G12/RES_hh_num_in!G12)</f>
        <v>9530.0726244960715</v>
      </c>
      <c r="H12" s="72">
        <f>IF(RES_hh_tes_in!H12=0,0,1000*11630*RES_hh_tes_in!H12/RES_hh_num_in!H12)</f>
        <v>8029.5371364518123</v>
      </c>
      <c r="I12" s="72">
        <f>IF(RES_hh_tes_in!I12=0,0,1000*11630*RES_hh_tes_in!I12/RES_hh_num_in!I12)</f>
        <v>7443.4744861798717</v>
      </c>
      <c r="J12" s="72">
        <f>IF(RES_hh_tes_in!J12=0,0,1000*11630*RES_hh_tes_in!J12/RES_hh_num_in!J12)</f>
        <v>8281.0769489630802</v>
      </c>
      <c r="K12" s="72">
        <f>IF(RES_hh_tes_in!K12=0,0,1000*11630*RES_hh_tes_in!K12/RES_hh_num_in!K12)</f>
        <v>7513.28055992995</v>
      </c>
      <c r="L12" s="72">
        <f>IF(RES_hh_tes_in!L12=0,0,1000*11630*RES_hh_tes_in!L12/RES_hh_num_in!L12)</f>
        <v>8158.8144295233724</v>
      </c>
      <c r="M12" s="72">
        <f>IF(RES_hh_tes_in!M12=0,0,1000*11630*RES_hh_tes_in!M12/RES_hh_num_in!M12)</f>
        <v>7069.9218526269169</v>
      </c>
      <c r="N12" s="72">
        <f>IF(RES_hh_tes_in!N12=0,0,1000*11630*RES_hh_tes_in!N12/RES_hh_num_in!N12)</f>
        <v>7068.8104342505567</v>
      </c>
      <c r="O12" s="72">
        <f>IF(RES_hh_tes_in!O12=0,0,1000*11630*RES_hh_tes_in!O12/RES_hh_num_in!O12)</f>
        <v>6830.84364738979</v>
      </c>
      <c r="P12" s="72">
        <f>IF(RES_hh_tes_in!P12=0,0,1000*11630*RES_hh_tes_in!P12/RES_hh_num_in!P12)</f>
        <v>6271.4782867682279</v>
      </c>
      <c r="Q12" s="72">
        <f>IF(RES_hh_tes_in!Q12=0,0,1000*11630*RES_hh_tes_in!Q12/RES_hh_num_in!Q12)</f>
        <v>6317.8042384503888</v>
      </c>
      <c r="R12" s="72">
        <f>IF(RES_hh_tes_in!R12=0,0,1000*11630*RES_hh_tes_in!R12/RES_hh_num_in!R12)</f>
        <v>6422.6413100359214</v>
      </c>
      <c r="S12" s="72">
        <f>IF(RES_hh_tes_in!S12=0,0,1000*11630*RES_hh_tes_in!S12/RES_hh_num_in!S12)</f>
        <v>5969.6420441557002</v>
      </c>
      <c r="T12" s="72">
        <f>IF(RES_hh_tes_in!T12=0,0,1000*11630*RES_hh_tes_in!T12/RES_hh_num_in!T12)</f>
        <v>5645.910228871051</v>
      </c>
      <c r="U12" s="72">
        <f>IF(RES_hh_tes_in!U12=0,0,1000*11630*RES_hh_tes_in!U12/RES_hh_num_in!U12)</f>
        <v>5163.2165084781982</v>
      </c>
      <c r="V12" s="72">
        <f>IF(RES_hh_tes_in!V12=0,0,1000*11630*RES_hh_tes_in!V12/RES_hh_num_in!V12)</f>
        <v>4425.9589806846934</v>
      </c>
      <c r="W12" s="72">
        <f>IF(RES_hh_tes_in!W12=0,0,1000*11630*RES_hh_tes_in!W12/RES_hh_num_in!W12)</f>
        <v>4413.8691670812495</v>
      </c>
      <c r="X12" s="72">
        <f>IF(RES_hh_tes_in!X12=0,0,1000*11630*RES_hh_tes_in!X12/RES_hh_num_in!X12)</f>
        <v>3877.1923208763142</v>
      </c>
      <c r="Y12" s="72">
        <f>IF(RES_hh_tes_in!Y12=0,0,1000*11630*RES_hh_tes_in!Y12/RES_hh_num_in!Y12)</f>
        <v>3098.3332670651907</v>
      </c>
      <c r="DA12" s="89" t="s">
        <v>823</v>
      </c>
    </row>
    <row r="13" spans="1:105" ht="12" customHeight="1" x14ac:dyDescent="0.25">
      <c r="A13" s="73" t="s">
        <v>94</v>
      </c>
      <c r="B13" s="74"/>
      <c r="C13" s="74">
        <f>IF(RES_hh_tes_in!C13=0,0,1000*11630*RES_hh_tes_in!C13/RES_hh_num_in!C13)</f>
        <v>11074.353044768533</v>
      </c>
      <c r="D13" s="74">
        <f>IF(RES_hh_tes_in!D13=0,0,1000*11630*RES_hh_tes_in!D13/RES_hh_num_in!D13)</f>
        <v>13080.601588725895</v>
      </c>
      <c r="E13" s="74">
        <f>IF(RES_hh_tes_in!E13=0,0,1000*11630*RES_hh_tes_in!E13/RES_hh_num_in!E13)</f>
        <v>0</v>
      </c>
      <c r="F13" s="74">
        <f>IF(RES_hh_tes_in!F13=0,0,1000*11630*RES_hh_tes_in!F13/RES_hh_num_in!F13)</f>
        <v>0</v>
      </c>
      <c r="G13" s="74">
        <f>IF(RES_hh_tes_in!G13=0,0,1000*11630*RES_hh_tes_in!G13/RES_hh_num_in!G13)</f>
        <v>0</v>
      </c>
      <c r="H13" s="74">
        <f>IF(RES_hh_tes_in!H13=0,0,1000*11630*RES_hh_tes_in!H13/RES_hh_num_in!H13)</f>
        <v>0</v>
      </c>
      <c r="I13" s="74">
        <f>IF(RES_hh_tes_in!I13=0,0,1000*11630*RES_hh_tes_in!I13/RES_hh_num_in!I13)</f>
        <v>0</v>
      </c>
      <c r="J13" s="74">
        <f>IF(RES_hh_tes_in!J13=0,0,1000*11630*RES_hh_tes_in!J13/RES_hh_num_in!J13)</f>
        <v>9536.1428005393027</v>
      </c>
      <c r="K13" s="74">
        <f>IF(RES_hh_tes_in!K13=0,0,1000*11630*RES_hh_tes_in!K13/RES_hh_num_in!K13)</f>
        <v>7728.9511053030692</v>
      </c>
      <c r="L13" s="74">
        <f>IF(RES_hh_tes_in!L13=0,0,1000*11630*RES_hh_tes_in!L13/RES_hh_num_in!L13)</f>
        <v>9157.3635042419955</v>
      </c>
      <c r="M13" s="74">
        <f>IF(RES_hh_tes_in!M13=0,0,1000*11630*RES_hh_tes_in!M13/RES_hh_num_in!M13)</f>
        <v>6419.7587969511815</v>
      </c>
      <c r="N13" s="74">
        <f>IF(RES_hh_tes_in!N13=0,0,1000*11630*RES_hh_tes_in!N13/RES_hh_num_in!N13)</f>
        <v>7524.9243993399486</v>
      </c>
      <c r="O13" s="74">
        <f>IF(RES_hh_tes_in!O13=0,0,1000*11630*RES_hh_tes_in!O13/RES_hh_num_in!O13)</f>
        <v>9215.7959595238553</v>
      </c>
      <c r="P13" s="74">
        <f>IF(RES_hh_tes_in!P13=0,0,1000*11630*RES_hh_tes_in!P13/RES_hh_num_in!P13)</f>
        <v>5457.2888220199766</v>
      </c>
      <c r="Q13" s="74">
        <f>IF(RES_hh_tes_in!Q13=0,0,1000*11630*RES_hh_tes_in!Q13/RES_hh_num_in!Q13)</f>
        <v>0</v>
      </c>
      <c r="R13" s="74">
        <f>IF(RES_hh_tes_in!R13=0,0,1000*11630*RES_hh_tes_in!R13/RES_hh_num_in!R13)</f>
        <v>0</v>
      </c>
      <c r="S13" s="74">
        <f>IF(RES_hh_tes_in!S13=0,0,1000*11630*RES_hh_tes_in!S13/RES_hh_num_in!S13)</f>
        <v>0</v>
      </c>
      <c r="T13" s="74">
        <f>IF(RES_hh_tes_in!T13=0,0,1000*11630*RES_hh_tes_in!T13/RES_hh_num_in!T13)</f>
        <v>0</v>
      </c>
      <c r="U13" s="74">
        <f>IF(RES_hh_tes_in!U13=0,0,1000*11630*RES_hh_tes_in!U13/RES_hh_num_in!U13)</f>
        <v>0</v>
      </c>
      <c r="V13" s="74">
        <f>IF(RES_hh_tes_in!V13=0,0,1000*11630*RES_hh_tes_in!V13/RES_hh_num_in!V13)</f>
        <v>0</v>
      </c>
      <c r="W13" s="74">
        <f>IF(RES_hh_tes_in!W13=0,0,1000*11630*RES_hh_tes_in!W13/RES_hh_num_in!W13)</f>
        <v>0</v>
      </c>
      <c r="X13" s="74">
        <f>IF(RES_hh_tes_in!X13=0,0,1000*11630*RES_hh_tes_in!X13/RES_hh_num_in!X13)</f>
        <v>3379.2932263655803</v>
      </c>
      <c r="Y13" s="74">
        <f>IF(RES_hh_tes_in!Y13=0,0,1000*11630*RES_hh_tes_in!Y13/RES_hh_num_in!Y13)</f>
        <v>0</v>
      </c>
      <c r="DA13" s="90" t="s">
        <v>824</v>
      </c>
    </row>
    <row r="14" spans="1:105" ht="12" customHeight="1" x14ac:dyDescent="0.25">
      <c r="A14" s="75" t="s">
        <v>97</v>
      </c>
      <c r="B14" s="76"/>
      <c r="C14" s="76">
        <f>IF(RES_hh_tes_in!C14=0,0,1000*11630*RES_hh_tes_in!C14/RES_hh_num_in!C14)</f>
        <v>238.43640337751424</v>
      </c>
      <c r="D14" s="76">
        <f>IF(RES_hh_tes_in!D14=0,0,1000*11630*RES_hh_tes_in!D14/RES_hh_num_in!D14)</f>
        <v>212.72893112371551</v>
      </c>
      <c r="E14" s="76">
        <f>IF(RES_hh_tes_in!E14=0,0,1000*11630*RES_hh_tes_in!E14/RES_hh_num_in!E14)</f>
        <v>219.86334597494323</v>
      </c>
      <c r="F14" s="76">
        <f>IF(RES_hh_tes_in!F14=0,0,1000*11630*RES_hh_tes_in!F14/RES_hh_num_in!F14)</f>
        <v>203.43944835439069</v>
      </c>
      <c r="G14" s="76">
        <f>IF(RES_hh_tes_in!G14=0,0,1000*11630*RES_hh_tes_in!G14/RES_hh_num_in!G14)</f>
        <v>186.58565785674671</v>
      </c>
      <c r="H14" s="76">
        <f>IF(RES_hh_tes_in!H14=0,0,1000*11630*RES_hh_tes_in!H14/RES_hh_num_in!H14)</f>
        <v>159.52116163078426</v>
      </c>
      <c r="I14" s="76">
        <f>IF(RES_hh_tes_in!I14=0,0,1000*11630*RES_hh_tes_in!I14/RES_hh_num_in!I14)</f>
        <v>134.77092049104201</v>
      </c>
      <c r="J14" s="76">
        <f>IF(RES_hh_tes_in!J14=0,0,1000*11630*RES_hh_tes_in!J14/RES_hh_num_in!J14)</f>
        <v>156.37288972170737</v>
      </c>
      <c r="K14" s="76">
        <f>IF(RES_hh_tes_in!K14=0,0,1000*11630*RES_hh_tes_in!K14/RES_hh_num_in!K14)</f>
        <v>144.38197303317375</v>
      </c>
      <c r="L14" s="76">
        <f>IF(RES_hh_tes_in!L14=0,0,1000*11630*RES_hh_tes_in!L14/RES_hh_num_in!L14)</f>
        <v>162.58673445065216</v>
      </c>
      <c r="M14" s="76">
        <f>IF(RES_hh_tes_in!M14=0,0,1000*11630*RES_hh_tes_in!M14/RES_hh_num_in!M14)</f>
        <v>129.02345128293302</v>
      </c>
      <c r="N14" s="76">
        <f>IF(RES_hh_tes_in!N14=0,0,1000*11630*RES_hh_tes_in!N14/RES_hh_num_in!N14)</f>
        <v>135.77361535426661</v>
      </c>
      <c r="O14" s="76">
        <f>IF(RES_hh_tes_in!O14=0,0,1000*11630*RES_hh_tes_in!O14/RES_hh_num_in!O14)</f>
        <v>146.42098647704293</v>
      </c>
      <c r="P14" s="76">
        <f>IF(RES_hh_tes_in!P14=0,0,1000*11630*RES_hh_tes_in!P14/RES_hh_num_in!P14)</f>
        <v>107.83373675223898</v>
      </c>
      <c r="Q14" s="76">
        <f>IF(RES_hh_tes_in!Q14=0,0,1000*11630*RES_hh_tes_in!Q14/RES_hh_num_in!Q14)</f>
        <v>116.12239829045298</v>
      </c>
      <c r="R14" s="76">
        <f>IF(RES_hh_tes_in!R14=0,0,1000*11630*RES_hh_tes_in!R14/RES_hh_num_in!R14)</f>
        <v>112.15835892761449</v>
      </c>
      <c r="S14" s="76">
        <f>IF(RES_hh_tes_in!S14=0,0,1000*11630*RES_hh_tes_in!S14/RES_hh_num_in!S14)</f>
        <v>107.46699409042554</v>
      </c>
      <c r="T14" s="76">
        <f>IF(RES_hh_tes_in!T14=0,0,1000*11630*RES_hh_tes_in!T14/RES_hh_num_in!T14)</f>
        <v>102.51925083267821</v>
      </c>
      <c r="U14" s="76">
        <f>IF(RES_hh_tes_in!U14=0,0,1000*11630*RES_hh_tes_in!U14/RES_hh_num_in!U14)</f>
        <v>90.477876194279702</v>
      </c>
      <c r="V14" s="76">
        <f>IF(RES_hh_tes_in!V14=0,0,1000*11630*RES_hh_tes_in!V14/RES_hh_num_in!V14)</f>
        <v>80.419204136716715</v>
      </c>
      <c r="W14" s="76">
        <f>IF(RES_hh_tes_in!W14=0,0,1000*11630*RES_hh_tes_in!W14/RES_hh_num_in!W14)</f>
        <v>78.412839648989845</v>
      </c>
      <c r="X14" s="76">
        <f>IF(RES_hh_tes_in!X14=0,0,1000*11630*RES_hh_tes_in!X14/RES_hh_num_in!X14)</f>
        <v>51.312831029775651</v>
      </c>
      <c r="Y14" s="76">
        <f>IF(RES_hh_tes_in!Y14=0,0,1000*11630*RES_hh_tes_in!Y14/RES_hh_num_in!Y14)</f>
        <v>42.468539515257447</v>
      </c>
      <c r="DA14" s="91" t="s">
        <v>825</v>
      </c>
    </row>
    <row r="15" spans="1:105" ht="12.95" customHeight="1" x14ac:dyDescent="0.25">
      <c r="A15" s="68" t="s">
        <v>92</v>
      </c>
      <c r="B15" s="69"/>
      <c r="C15" s="69">
        <f t="shared" ref="C15:Y15" si="0">C16</f>
        <v>14.918916885015646</v>
      </c>
      <c r="D15" s="69">
        <f t="shared" si="0"/>
        <v>6.3677494924694589</v>
      </c>
      <c r="E15" s="69">
        <f t="shared" si="0"/>
        <v>16.988298605204744</v>
      </c>
      <c r="F15" s="69">
        <f t="shared" si="0"/>
        <v>7.5550763703629018</v>
      </c>
      <c r="G15" s="69">
        <f t="shared" si="0"/>
        <v>45.67427217680725</v>
      </c>
      <c r="H15" s="69">
        <f t="shared" si="0"/>
        <v>123.50034672355977</v>
      </c>
      <c r="I15" s="69">
        <f t="shared" si="0"/>
        <v>39.437706979699023</v>
      </c>
      <c r="J15" s="69">
        <f t="shared" si="0"/>
        <v>37.756888379641659</v>
      </c>
      <c r="K15" s="69">
        <f t="shared" si="0"/>
        <v>10.48293333628472</v>
      </c>
      <c r="L15" s="69">
        <f t="shared" si="0"/>
        <v>54.685397472550264</v>
      </c>
      <c r="M15" s="69">
        <f t="shared" si="0"/>
        <v>9.2762571822913511</v>
      </c>
      <c r="N15" s="69">
        <f t="shared" si="0"/>
        <v>56.260760189282934</v>
      </c>
      <c r="O15" s="69">
        <f t="shared" si="0"/>
        <v>86.562465712425166</v>
      </c>
      <c r="P15" s="69">
        <f t="shared" si="0"/>
        <v>54.244605480855441</v>
      </c>
      <c r="Q15" s="69">
        <f t="shared" si="0"/>
        <v>41.700659097270844</v>
      </c>
      <c r="R15" s="69">
        <f t="shared" si="0"/>
        <v>59.067358749427612</v>
      </c>
      <c r="S15" s="69">
        <f t="shared" si="0"/>
        <v>55.100394231154688</v>
      </c>
      <c r="T15" s="69">
        <f t="shared" si="0"/>
        <v>33.193607164786904</v>
      </c>
      <c r="U15" s="69">
        <f t="shared" si="0"/>
        <v>148.56891249078868</v>
      </c>
      <c r="V15" s="69">
        <f t="shared" si="0"/>
        <v>234.93045993330742</v>
      </c>
      <c r="W15" s="69">
        <f t="shared" si="0"/>
        <v>179.82472728713719</v>
      </c>
      <c r="X15" s="69">
        <f t="shared" si="0"/>
        <v>187.15160775068784</v>
      </c>
      <c r="Y15" s="69">
        <f t="shared" si="0"/>
        <v>156.20906646184815</v>
      </c>
      <c r="DA15" s="88" t="s">
        <v>826</v>
      </c>
    </row>
    <row r="16" spans="1:105" ht="12" customHeight="1" x14ac:dyDescent="0.25">
      <c r="A16" s="28" t="s">
        <v>91</v>
      </c>
      <c r="B16" s="72"/>
      <c r="C16" s="72">
        <f>IF(RES_hh_tes_in!C16=0,0,1000*11630*RES_hh_tes_in!C16/RES_hh_num_in!C$3)</f>
        <v>14.918916885015646</v>
      </c>
      <c r="D16" s="72">
        <f>IF(RES_hh_tes_in!D16=0,0,1000*11630*RES_hh_tes_in!D16/RES_hh_num_in!D$3)</f>
        <v>6.3677494924694589</v>
      </c>
      <c r="E16" s="72">
        <f>IF(RES_hh_tes_in!E16=0,0,1000*11630*RES_hh_tes_in!E16/RES_hh_num_in!E$3)</f>
        <v>16.988298605204744</v>
      </c>
      <c r="F16" s="72">
        <f>IF(RES_hh_tes_in!F16=0,0,1000*11630*RES_hh_tes_in!F16/RES_hh_num_in!F$3)</f>
        <v>7.5550763703629018</v>
      </c>
      <c r="G16" s="72">
        <f>IF(RES_hh_tes_in!G16=0,0,1000*11630*RES_hh_tes_in!G16/RES_hh_num_in!G$3)</f>
        <v>45.67427217680725</v>
      </c>
      <c r="H16" s="72">
        <f>IF(RES_hh_tes_in!H16=0,0,1000*11630*RES_hh_tes_in!H16/RES_hh_num_in!H$3)</f>
        <v>123.50034672355977</v>
      </c>
      <c r="I16" s="72">
        <f>IF(RES_hh_tes_in!I16=0,0,1000*11630*RES_hh_tes_in!I16/RES_hh_num_in!I$3)</f>
        <v>39.437706979699023</v>
      </c>
      <c r="J16" s="72">
        <f>IF(RES_hh_tes_in!J16=0,0,1000*11630*RES_hh_tes_in!J16/RES_hh_num_in!J$3)</f>
        <v>37.756888379641659</v>
      </c>
      <c r="K16" s="72">
        <f>IF(RES_hh_tes_in!K16=0,0,1000*11630*RES_hh_tes_in!K16/RES_hh_num_in!K$3)</f>
        <v>10.48293333628472</v>
      </c>
      <c r="L16" s="72">
        <f>IF(RES_hh_tes_in!L16=0,0,1000*11630*RES_hh_tes_in!L16/RES_hh_num_in!L$3)</f>
        <v>54.685397472550264</v>
      </c>
      <c r="M16" s="72">
        <f>IF(RES_hh_tes_in!M16=0,0,1000*11630*RES_hh_tes_in!M16/RES_hh_num_in!M$3)</f>
        <v>9.2762571822913511</v>
      </c>
      <c r="N16" s="72">
        <f>IF(RES_hh_tes_in!N16=0,0,1000*11630*RES_hh_tes_in!N16/RES_hh_num_in!N$3)</f>
        <v>56.260760189282934</v>
      </c>
      <c r="O16" s="72">
        <f>IF(RES_hh_tes_in!O16=0,0,1000*11630*RES_hh_tes_in!O16/RES_hh_num_in!O$3)</f>
        <v>86.562465712425166</v>
      </c>
      <c r="P16" s="72">
        <f>IF(RES_hh_tes_in!P16=0,0,1000*11630*RES_hh_tes_in!P16/RES_hh_num_in!P$3)</f>
        <v>54.244605480855441</v>
      </c>
      <c r="Q16" s="72">
        <f>IF(RES_hh_tes_in!Q16=0,0,1000*11630*RES_hh_tes_in!Q16/RES_hh_num_in!Q$3)</f>
        <v>41.700659097270844</v>
      </c>
      <c r="R16" s="72">
        <f>IF(RES_hh_tes_in!R16=0,0,1000*11630*RES_hh_tes_in!R16/RES_hh_num_in!R$3)</f>
        <v>59.067358749427612</v>
      </c>
      <c r="S16" s="72">
        <f>IF(RES_hh_tes_in!S16=0,0,1000*11630*RES_hh_tes_in!S16/RES_hh_num_in!S$3)</f>
        <v>55.100394231154688</v>
      </c>
      <c r="T16" s="72">
        <f>IF(RES_hh_tes_in!T16=0,0,1000*11630*RES_hh_tes_in!T16/RES_hh_num_in!T$3)</f>
        <v>33.193607164786904</v>
      </c>
      <c r="U16" s="72">
        <f>IF(RES_hh_tes_in!U16=0,0,1000*11630*RES_hh_tes_in!U16/RES_hh_num_in!U$3)</f>
        <v>148.56891249078868</v>
      </c>
      <c r="V16" s="72">
        <f>IF(RES_hh_tes_in!V16=0,0,1000*11630*RES_hh_tes_in!V16/RES_hh_num_in!V$3)</f>
        <v>234.93045993330742</v>
      </c>
      <c r="W16" s="72">
        <f>IF(RES_hh_tes_in!W16=0,0,1000*11630*RES_hh_tes_in!W16/RES_hh_num_in!W$3)</f>
        <v>179.82472728713719</v>
      </c>
      <c r="X16" s="72">
        <f>IF(RES_hh_tes_in!X16=0,0,1000*11630*RES_hh_tes_in!X16/RES_hh_num_in!X$3)</f>
        <v>187.15160775068784</v>
      </c>
      <c r="Y16" s="72">
        <f>IF(RES_hh_tes_in!Y16=0,0,1000*11630*RES_hh_tes_in!Y16/RES_hh_num_in!Y$3)</f>
        <v>156.20906646184815</v>
      </c>
      <c r="DA16" s="89" t="s">
        <v>827</v>
      </c>
    </row>
    <row r="17" spans="1:105" ht="12.95" customHeight="1" x14ac:dyDescent="0.25">
      <c r="A17" s="68" t="s">
        <v>55</v>
      </c>
      <c r="B17" s="69"/>
      <c r="C17" s="69">
        <f>IF(RES_hh_tes_in!C17=0,0,1000*11630*RES_hh_tes_in!C17/RES_hh_num_in!C17)</f>
        <v>1201.1489231452338</v>
      </c>
      <c r="D17" s="69">
        <f>IF(RES_hh_tes_in!D17=0,0,1000*11630*RES_hh_tes_in!D17/RES_hh_num_in!D17)</f>
        <v>1197.607342815417</v>
      </c>
      <c r="E17" s="69">
        <f>IF(RES_hh_tes_in!E17=0,0,1000*11630*RES_hh_tes_in!E17/RES_hh_num_in!E17)</f>
        <v>1190.6467521568704</v>
      </c>
      <c r="F17" s="69">
        <f>IF(RES_hh_tes_in!F17=0,0,1000*11630*RES_hh_tes_in!F17/RES_hh_num_in!F17)</f>
        <v>1290.9210901989577</v>
      </c>
      <c r="G17" s="69">
        <f>IF(RES_hh_tes_in!G17=0,0,1000*11630*RES_hh_tes_in!G17/RES_hh_num_in!G17)</f>
        <v>1323.9317794454887</v>
      </c>
      <c r="H17" s="69">
        <f>IF(RES_hh_tes_in!H17=0,0,1000*11630*RES_hh_tes_in!H17/RES_hh_num_in!H17)</f>
        <v>1373.9226507181022</v>
      </c>
      <c r="I17" s="69">
        <f>IF(RES_hh_tes_in!I17=0,0,1000*11630*RES_hh_tes_in!I17/RES_hh_num_in!I17)</f>
        <v>1341.7987257989919</v>
      </c>
      <c r="J17" s="69">
        <f>IF(RES_hh_tes_in!J17=0,0,1000*11630*RES_hh_tes_in!J17/RES_hh_num_in!J17)</f>
        <v>1356.8914969269636</v>
      </c>
      <c r="K17" s="69">
        <f>IF(RES_hh_tes_in!K17=0,0,1000*11630*RES_hh_tes_in!K17/RES_hh_num_in!K17)</f>
        <v>1389.9897266560415</v>
      </c>
      <c r="L17" s="69">
        <f>IF(RES_hh_tes_in!L17=0,0,1000*11630*RES_hh_tes_in!L17/RES_hh_num_in!L17)</f>
        <v>1349.7725661714544</v>
      </c>
      <c r="M17" s="69">
        <f>IF(RES_hh_tes_in!M17=0,0,1000*11630*RES_hh_tes_in!M17/RES_hh_num_in!M17)</f>
        <v>1288.9008308731395</v>
      </c>
      <c r="N17" s="69">
        <f>IF(RES_hh_tes_in!N17=0,0,1000*11630*RES_hh_tes_in!N17/RES_hh_num_in!N17)</f>
        <v>1361.2263180822874</v>
      </c>
      <c r="O17" s="69">
        <f>IF(RES_hh_tes_in!O17=0,0,1000*11630*RES_hh_tes_in!O17/RES_hh_num_in!O17)</f>
        <v>1356.2368265210321</v>
      </c>
      <c r="P17" s="69">
        <f>IF(RES_hh_tes_in!P17=0,0,1000*11630*RES_hh_tes_in!P17/RES_hh_num_in!P17)</f>
        <v>1393.4792760878393</v>
      </c>
      <c r="Q17" s="69">
        <f>IF(RES_hh_tes_in!Q17=0,0,1000*11630*RES_hh_tes_in!Q17/RES_hh_num_in!Q17)</f>
        <v>1365.0087885451569</v>
      </c>
      <c r="R17" s="69">
        <f>IF(RES_hh_tes_in!R17=0,0,1000*11630*RES_hh_tes_in!R17/RES_hh_num_in!R17)</f>
        <v>1402.0163696363443</v>
      </c>
      <c r="S17" s="69">
        <f>IF(RES_hh_tes_in!S17=0,0,1000*11630*RES_hh_tes_in!S17/RES_hh_num_in!S17)</f>
        <v>1385.9572485242938</v>
      </c>
      <c r="T17" s="69">
        <f>IF(RES_hh_tes_in!T17=0,0,1000*11630*RES_hh_tes_in!T17/RES_hh_num_in!T17)</f>
        <v>1380.1477770663573</v>
      </c>
      <c r="U17" s="69">
        <f>IF(RES_hh_tes_in!U17=0,0,1000*11630*RES_hh_tes_in!U17/RES_hh_num_in!U17)</f>
        <v>1413.9409884062713</v>
      </c>
      <c r="V17" s="69">
        <f>IF(RES_hh_tes_in!V17=0,0,1000*11630*RES_hh_tes_in!V17/RES_hh_num_in!V17)</f>
        <v>1188.1494328315989</v>
      </c>
      <c r="W17" s="69">
        <f>IF(RES_hh_tes_in!W17=0,0,1000*11630*RES_hh_tes_in!W17/RES_hh_num_in!W17)</f>
        <v>1166.058303678667</v>
      </c>
      <c r="X17" s="69">
        <f>IF(RES_hh_tes_in!X17=0,0,1000*11630*RES_hh_tes_in!X17/RES_hh_num_in!X17)</f>
        <v>924.05960917667812</v>
      </c>
      <c r="Y17" s="69">
        <f>IF(RES_hh_tes_in!Y17=0,0,1000*11630*RES_hh_tes_in!Y17/RES_hh_num_in!Y17)</f>
        <v>855.48424607881384</v>
      </c>
      <c r="DA17" s="88" t="s">
        <v>828</v>
      </c>
    </row>
    <row r="18" spans="1:105" ht="12" customHeight="1" x14ac:dyDescent="0.25">
      <c r="A18" s="28" t="s">
        <v>51</v>
      </c>
      <c r="B18" s="72"/>
      <c r="C18" s="72">
        <f>IF(RES_hh_tes_in!C18=0,0,1000*11630*RES_hh_tes_in!C18/RES_hh_num_in!C18)</f>
        <v>1237.7801826304933</v>
      </c>
      <c r="D18" s="72">
        <f>IF(RES_hh_tes_in!D18=0,0,1000*11630*RES_hh_tes_in!D18/RES_hh_num_in!D18)</f>
        <v>0</v>
      </c>
      <c r="E18" s="72">
        <f>IF(RES_hh_tes_in!E18=0,0,1000*11630*RES_hh_tes_in!E18/RES_hh_num_in!E18)</f>
        <v>0</v>
      </c>
      <c r="F18" s="72">
        <f>IF(RES_hh_tes_in!F18=0,0,1000*11630*RES_hh_tes_in!F18/RES_hh_num_in!F18)</f>
        <v>0</v>
      </c>
      <c r="G18" s="72">
        <f>IF(RES_hh_tes_in!G18=0,0,1000*11630*RES_hh_tes_in!G18/RES_hh_num_in!G18)</f>
        <v>0</v>
      </c>
      <c r="H18" s="72">
        <f>IF(RES_hh_tes_in!H18=0,0,1000*11630*RES_hh_tes_in!H18/RES_hh_num_in!H18)</f>
        <v>1344.3597973288479</v>
      </c>
      <c r="I18" s="72">
        <f>IF(RES_hh_tes_in!I18=0,0,1000*11630*RES_hh_tes_in!I18/RES_hh_num_in!I18)</f>
        <v>1077.5225199959043</v>
      </c>
      <c r="J18" s="72">
        <f>IF(RES_hh_tes_in!J18=0,0,1000*11630*RES_hh_tes_in!J18/RES_hh_num_in!J18)</f>
        <v>1423.6784849374947</v>
      </c>
      <c r="K18" s="72">
        <f>IF(RES_hh_tes_in!K18=0,0,1000*11630*RES_hh_tes_in!K18/RES_hh_num_in!K18)</f>
        <v>2817.0134854866023</v>
      </c>
      <c r="L18" s="72">
        <f>IF(RES_hh_tes_in!L18=0,0,1000*11630*RES_hh_tes_in!L18/RES_hh_num_in!L18)</f>
        <v>1429.1615909487989</v>
      </c>
      <c r="M18" s="72">
        <f>IF(RES_hh_tes_in!M18=0,0,1000*11630*RES_hh_tes_in!M18/RES_hh_num_in!M18)</f>
        <v>1367.6136919329288</v>
      </c>
      <c r="N18" s="72">
        <f>IF(RES_hh_tes_in!N18=0,0,1000*11630*RES_hh_tes_in!N18/RES_hh_num_in!N18)</f>
        <v>1353.5133625797448</v>
      </c>
      <c r="O18" s="72">
        <f>IF(RES_hh_tes_in!O18=0,0,1000*11630*RES_hh_tes_in!O18/RES_hh_num_in!O18)</f>
        <v>1369.4220958395949</v>
      </c>
      <c r="P18" s="72">
        <f>IF(RES_hh_tes_in!P18=0,0,1000*11630*RES_hh_tes_in!P18/RES_hh_num_in!P18)</f>
        <v>0</v>
      </c>
      <c r="Q18" s="72">
        <f>IF(RES_hh_tes_in!Q18=0,0,1000*11630*RES_hh_tes_in!Q18/RES_hh_num_in!Q18)</f>
        <v>0</v>
      </c>
      <c r="R18" s="72">
        <f>IF(RES_hh_tes_in!R18=0,0,1000*11630*RES_hh_tes_in!R18/RES_hh_num_in!R18)</f>
        <v>0</v>
      </c>
      <c r="S18" s="72">
        <f>IF(RES_hh_tes_in!S18=0,0,1000*11630*RES_hh_tes_in!S18/RES_hh_num_in!S18)</f>
        <v>0</v>
      </c>
      <c r="T18" s="72">
        <f>IF(RES_hh_tes_in!T18=0,0,1000*11630*RES_hh_tes_in!T18/RES_hh_num_in!T18)</f>
        <v>0</v>
      </c>
      <c r="U18" s="72">
        <f>IF(RES_hh_tes_in!U18=0,0,1000*11630*RES_hh_tes_in!U18/RES_hh_num_in!U18)</f>
        <v>0</v>
      </c>
      <c r="V18" s="72">
        <f>IF(RES_hh_tes_in!V18=0,0,1000*11630*RES_hh_tes_in!V18/RES_hh_num_in!V18)</f>
        <v>0</v>
      </c>
      <c r="W18" s="72">
        <f>IF(RES_hh_tes_in!W18=0,0,1000*11630*RES_hh_tes_in!W18/RES_hh_num_in!W18)</f>
        <v>0</v>
      </c>
      <c r="X18" s="72">
        <f>IF(RES_hh_tes_in!X18=0,0,1000*11630*RES_hh_tes_in!X18/RES_hh_num_in!X18)</f>
        <v>628.12520806329246</v>
      </c>
      <c r="Y18" s="72">
        <f>IF(RES_hh_tes_in!Y18=0,0,1000*11630*RES_hh_tes_in!Y18/RES_hh_num_in!Y18)</f>
        <v>867.87094478466349</v>
      </c>
      <c r="DA18" s="89" t="s">
        <v>829</v>
      </c>
    </row>
    <row r="19" spans="1:105" s="2" customFormat="1" ht="12" customHeight="1" x14ac:dyDescent="0.25">
      <c r="A19" s="28" t="s">
        <v>74</v>
      </c>
      <c r="B19" s="72"/>
      <c r="C19" s="72">
        <f>IF(RES_hh_tes_in!C19=0,0,1000*11630*RES_hh_tes_in!C19/RES_hh_num_in!C19)</f>
        <v>1188.3845838395102</v>
      </c>
      <c r="D19" s="72">
        <f>IF(RES_hh_tes_in!D19=0,0,1000*11630*RES_hh_tes_in!D19/RES_hh_num_in!D19)</f>
        <v>1194.1244499900404</v>
      </c>
      <c r="E19" s="72">
        <f>IF(RES_hh_tes_in!E19=0,0,1000*11630*RES_hh_tes_in!E19/RES_hh_num_in!E19)</f>
        <v>1179.2546699969612</v>
      </c>
      <c r="F19" s="72">
        <f>IF(RES_hh_tes_in!F19=0,0,1000*11630*RES_hh_tes_in!F19/RES_hh_num_in!F19)</f>
        <v>1269.3803703175624</v>
      </c>
      <c r="G19" s="72">
        <f>IF(RES_hh_tes_in!G19=0,0,1000*11630*RES_hh_tes_in!G19/RES_hh_num_in!G19)</f>
        <v>1315.3740684547806</v>
      </c>
      <c r="H19" s="72">
        <f>IF(RES_hh_tes_in!H19=0,0,1000*11630*RES_hh_tes_in!H19/RES_hh_num_in!H19)</f>
        <v>1406.7768852430781</v>
      </c>
      <c r="I19" s="72">
        <f>IF(RES_hh_tes_in!I19=0,0,1000*11630*RES_hh_tes_in!I19/RES_hh_num_in!I19)</f>
        <v>1412.9965555716599</v>
      </c>
      <c r="J19" s="72">
        <f>IF(RES_hh_tes_in!J19=0,0,1000*11630*RES_hh_tes_in!J19/RES_hh_num_in!J19)</f>
        <v>1318.8536654871732</v>
      </c>
      <c r="K19" s="72">
        <f>IF(RES_hh_tes_in!K19=0,0,1000*11630*RES_hh_tes_in!K19/RES_hh_num_in!K19)</f>
        <v>1424.9356604694785</v>
      </c>
      <c r="L19" s="72">
        <f>IF(RES_hh_tes_in!L19=0,0,1000*11630*RES_hh_tes_in!L19/RES_hh_num_in!L19)</f>
        <v>1403.4856034542961</v>
      </c>
      <c r="M19" s="72">
        <f>IF(RES_hh_tes_in!M19=0,0,1000*11630*RES_hh_tes_in!M19/RES_hh_num_in!M19)</f>
        <v>1387.3377911515418</v>
      </c>
      <c r="N19" s="72">
        <f>IF(RES_hh_tes_in!N19=0,0,1000*11630*RES_hh_tes_in!N19/RES_hh_num_in!N19)</f>
        <v>1396.2146016652905</v>
      </c>
      <c r="O19" s="72">
        <f>IF(RES_hh_tes_in!O19=0,0,1000*11630*RES_hh_tes_in!O19/RES_hh_num_in!O19)</f>
        <v>1384.361394420363</v>
      </c>
      <c r="P19" s="72">
        <f>IF(RES_hh_tes_in!P19=0,0,1000*11630*RES_hh_tes_in!P19/RES_hh_num_in!P19)</f>
        <v>1496.1590300778169</v>
      </c>
      <c r="Q19" s="72">
        <f>IF(RES_hh_tes_in!Q19=0,0,1000*11630*RES_hh_tes_in!Q19/RES_hh_num_in!Q19)</f>
        <v>1369.6933208244318</v>
      </c>
      <c r="R19" s="72">
        <f>IF(RES_hh_tes_in!R19=0,0,1000*11630*RES_hh_tes_in!R19/RES_hh_num_in!R19)</f>
        <v>1494.7956710123838</v>
      </c>
      <c r="S19" s="72">
        <f>IF(RES_hh_tes_in!S19=0,0,1000*11630*RES_hh_tes_in!S19/RES_hh_num_in!S19)</f>
        <v>1436.4330600534838</v>
      </c>
      <c r="T19" s="72">
        <f>IF(RES_hh_tes_in!T19=0,0,1000*11630*RES_hh_tes_in!T19/RES_hh_num_in!T19)</f>
        <v>1368.085578539574</v>
      </c>
      <c r="U19" s="72">
        <f>IF(RES_hh_tes_in!U19=0,0,1000*11630*RES_hh_tes_in!U19/RES_hh_num_in!U19)</f>
        <v>1357.5245336900218</v>
      </c>
      <c r="V19" s="72">
        <f>IF(RES_hh_tes_in!V19=0,0,1000*11630*RES_hh_tes_in!V19/RES_hh_num_in!V19)</f>
        <v>1166.3801309321259</v>
      </c>
      <c r="W19" s="72">
        <f>IF(RES_hh_tes_in!W19=0,0,1000*11630*RES_hh_tes_in!W19/RES_hh_num_in!W19)</f>
        <v>1049.6162157450899</v>
      </c>
      <c r="X19" s="72">
        <f>IF(RES_hh_tes_in!X19=0,0,1000*11630*RES_hh_tes_in!X19/RES_hh_num_in!X19)</f>
        <v>976.36390568076342</v>
      </c>
      <c r="Y19" s="72">
        <f>IF(RES_hh_tes_in!Y19=0,0,1000*11630*RES_hh_tes_in!Y19/RES_hh_num_in!Y19)</f>
        <v>887.8144884713887</v>
      </c>
      <c r="DA19" s="89" t="s">
        <v>830</v>
      </c>
    </row>
    <row r="20" spans="1:105" ht="12" customHeight="1" x14ac:dyDescent="0.25">
      <c r="A20" s="28" t="s">
        <v>200</v>
      </c>
      <c r="B20" s="72"/>
      <c r="C20" s="72">
        <f>IF(RES_hh_tes_in!C20=0,0,1000*11630*RES_hh_tes_in!C20/RES_hh_num_in!C20)</f>
        <v>1201.4679472042044</v>
      </c>
      <c r="D20" s="72">
        <f>IF(RES_hh_tes_in!D20=0,0,1000*11630*RES_hh_tes_in!D20/RES_hh_num_in!D20)</f>
        <v>1111.5786190501854</v>
      </c>
      <c r="E20" s="72">
        <f>IF(RES_hh_tes_in!E20=0,0,1000*11630*RES_hh_tes_in!E20/RES_hh_num_in!E20)</f>
        <v>1153.8802119746936</v>
      </c>
      <c r="F20" s="72">
        <f>IF(RES_hh_tes_in!F20=0,0,1000*11630*RES_hh_tes_in!F20/RES_hh_num_in!F20)</f>
        <v>1343.2522371944833</v>
      </c>
      <c r="G20" s="72">
        <f>IF(RES_hh_tes_in!G20=0,0,1000*11630*RES_hh_tes_in!G20/RES_hh_num_in!G20)</f>
        <v>1397.4298615528776</v>
      </c>
      <c r="H20" s="72">
        <f>IF(RES_hh_tes_in!H20=0,0,1000*11630*RES_hh_tes_in!H20/RES_hh_num_in!H20)</f>
        <v>1374.6915905200071</v>
      </c>
      <c r="I20" s="72">
        <f>IF(RES_hh_tes_in!I20=0,0,1000*11630*RES_hh_tes_in!I20/RES_hh_num_in!I20)</f>
        <v>1267.9168522962136</v>
      </c>
      <c r="J20" s="72">
        <f>IF(RES_hh_tes_in!J20=0,0,1000*11630*RES_hh_tes_in!J20/RES_hh_num_in!J20)</f>
        <v>1470.9054996306459</v>
      </c>
      <c r="K20" s="72">
        <f>IF(RES_hh_tes_in!K20=0,0,1000*11630*RES_hh_tes_in!K20/RES_hh_num_in!K20)</f>
        <v>1393.1462743117459</v>
      </c>
      <c r="L20" s="72">
        <f>IF(RES_hh_tes_in!L20=0,0,1000*11630*RES_hh_tes_in!L20/RES_hh_num_in!L20)</f>
        <v>1351.2436589762383</v>
      </c>
      <c r="M20" s="72">
        <f>IF(RES_hh_tes_in!M20=0,0,1000*11630*RES_hh_tes_in!M20/RES_hh_num_in!M20)</f>
        <v>1428.0575029146119</v>
      </c>
      <c r="N20" s="72">
        <f>IF(RES_hh_tes_in!N20=0,0,1000*11630*RES_hh_tes_in!N20/RES_hh_num_in!N20)</f>
        <v>1388.6313826389119</v>
      </c>
      <c r="O20" s="72">
        <f>IF(RES_hh_tes_in!O20=0,0,1000*11630*RES_hh_tes_in!O20/RES_hh_num_in!O20)</f>
        <v>1368.9822553672416</v>
      </c>
      <c r="P20" s="72">
        <f>IF(RES_hh_tes_in!P20=0,0,1000*11630*RES_hh_tes_in!P20/RES_hh_num_in!P20)</f>
        <v>1458.0732823667713</v>
      </c>
      <c r="Q20" s="72">
        <f>IF(RES_hh_tes_in!Q20=0,0,1000*11630*RES_hh_tes_in!Q20/RES_hh_num_in!Q20)</f>
        <v>1504.2430477273276</v>
      </c>
      <c r="R20" s="72">
        <f>IF(RES_hh_tes_in!R20=0,0,1000*11630*RES_hh_tes_in!R20/RES_hh_num_in!R20)</f>
        <v>1399.1770639462682</v>
      </c>
      <c r="S20" s="72">
        <f>IF(RES_hh_tes_in!S20=0,0,1000*11630*RES_hh_tes_in!S20/RES_hh_num_in!S20)</f>
        <v>1371.9163780625634</v>
      </c>
      <c r="T20" s="72">
        <f>IF(RES_hh_tes_in!T20=0,0,1000*11630*RES_hh_tes_in!T20/RES_hh_num_in!T20)</f>
        <v>1369.6589327348734</v>
      </c>
      <c r="U20" s="72">
        <f>IF(RES_hh_tes_in!U20=0,0,1000*11630*RES_hh_tes_in!U20/RES_hh_num_in!U20)</f>
        <v>1347.3482855000668</v>
      </c>
      <c r="V20" s="72">
        <f>IF(RES_hh_tes_in!V20=0,0,1000*11630*RES_hh_tes_in!V20/RES_hh_num_in!V20)</f>
        <v>1223.5500640717132</v>
      </c>
      <c r="W20" s="72">
        <f>IF(RES_hh_tes_in!W20=0,0,1000*11630*RES_hh_tes_in!W20/RES_hh_num_in!W20)</f>
        <v>1159.6220861099837</v>
      </c>
      <c r="X20" s="72">
        <f>IF(RES_hh_tes_in!X20=0,0,1000*11630*RES_hh_tes_in!X20/RES_hh_num_in!X20)</f>
        <v>1048.0787740904184</v>
      </c>
      <c r="Y20" s="72">
        <f>IF(RES_hh_tes_in!Y20=0,0,1000*11630*RES_hh_tes_in!Y20/RES_hh_num_in!Y20)</f>
        <v>953.54325663343116</v>
      </c>
      <c r="DA20" s="89" t="s">
        <v>831</v>
      </c>
    </row>
    <row r="21" spans="1:105" ht="12" customHeight="1" x14ac:dyDescent="0.25">
      <c r="A21" s="28" t="s">
        <v>189</v>
      </c>
      <c r="B21" s="72"/>
      <c r="C21" s="72">
        <f>IF(RES_hh_tes_in!C21=0,0,1000*11630*RES_hh_tes_in!C21/RES_hh_num_in!C21)</f>
        <v>1207.8695974101458</v>
      </c>
      <c r="D21" s="72">
        <f>IF(RES_hh_tes_in!D21=0,0,1000*11630*RES_hh_tes_in!D21/RES_hh_num_in!D21)</f>
        <v>1186.8750372780753</v>
      </c>
      <c r="E21" s="72">
        <f>IF(RES_hh_tes_in!E21=0,0,1000*11630*RES_hh_tes_in!E21/RES_hh_num_in!E21)</f>
        <v>1145.2640028385181</v>
      </c>
      <c r="F21" s="72">
        <f>IF(RES_hh_tes_in!F21=0,0,1000*11630*RES_hh_tes_in!F21/RES_hh_num_in!F21)</f>
        <v>1319.6804168929455</v>
      </c>
      <c r="G21" s="72">
        <f>IF(RES_hh_tes_in!G21=0,0,1000*11630*RES_hh_tes_in!G21/RES_hh_num_in!G21)</f>
        <v>1316.10209300165</v>
      </c>
      <c r="H21" s="72">
        <f>IF(RES_hh_tes_in!H21=0,0,1000*11630*RES_hh_tes_in!H21/RES_hh_num_in!H21)</f>
        <v>1364.6732724104697</v>
      </c>
      <c r="I21" s="72">
        <f>IF(RES_hh_tes_in!I21=0,0,1000*11630*RES_hh_tes_in!I21/RES_hh_num_in!I21)</f>
        <v>1289.9845688240741</v>
      </c>
      <c r="J21" s="72">
        <f>IF(RES_hh_tes_in!J21=0,0,1000*11630*RES_hh_tes_in!J21/RES_hh_num_in!J21)</f>
        <v>1344.5834213992666</v>
      </c>
      <c r="K21" s="72">
        <f>IF(RES_hh_tes_in!K21=0,0,1000*11630*RES_hh_tes_in!K21/RES_hh_num_in!K21)</f>
        <v>1379.6572735697116</v>
      </c>
      <c r="L21" s="72">
        <f>IF(RES_hh_tes_in!L21=0,0,1000*11630*RES_hh_tes_in!L21/RES_hh_num_in!L21)</f>
        <v>1334.0548587905871</v>
      </c>
      <c r="M21" s="72">
        <f>IF(RES_hh_tes_in!M21=0,0,1000*11630*RES_hh_tes_in!M21/RES_hh_num_in!M21)</f>
        <v>1228.0944147588007</v>
      </c>
      <c r="N21" s="72">
        <f>IF(RES_hh_tes_in!N21=0,0,1000*11630*RES_hh_tes_in!N21/RES_hh_num_in!N21)</f>
        <v>1341.330149294972</v>
      </c>
      <c r="O21" s="72">
        <f>IF(RES_hh_tes_in!O21=0,0,1000*11630*RES_hh_tes_in!O21/RES_hh_num_in!O21)</f>
        <v>1332.179488680089</v>
      </c>
      <c r="P21" s="72">
        <f>IF(RES_hh_tes_in!P21=0,0,1000*11630*RES_hh_tes_in!P21/RES_hh_num_in!P21)</f>
        <v>1359.7477685751162</v>
      </c>
      <c r="Q21" s="72">
        <f>IF(RES_hh_tes_in!Q21=0,0,1000*11630*RES_hh_tes_in!Q21/RES_hh_num_in!Q21)</f>
        <v>1329.3923087294875</v>
      </c>
      <c r="R21" s="72">
        <f>IF(RES_hh_tes_in!R21=0,0,1000*11630*RES_hh_tes_in!R21/RES_hh_num_in!R21)</f>
        <v>1407.092011809837</v>
      </c>
      <c r="S21" s="72">
        <f>IF(RES_hh_tes_in!S21=0,0,1000*11630*RES_hh_tes_in!S21/RES_hh_num_in!S21)</f>
        <v>1379.8301770080427</v>
      </c>
      <c r="T21" s="72">
        <f>IF(RES_hh_tes_in!T21=0,0,1000*11630*RES_hh_tes_in!T21/RES_hh_num_in!T21)</f>
        <v>1393.2357158677373</v>
      </c>
      <c r="U21" s="72">
        <f>IF(RES_hh_tes_in!U21=0,0,1000*11630*RES_hh_tes_in!U21/RES_hh_num_in!U21)</f>
        <v>1479.2591132451651</v>
      </c>
      <c r="V21" s="72">
        <f>IF(RES_hh_tes_in!V21=0,0,1000*11630*RES_hh_tes_in!V21/RES_hh_num_in!V21)</f>
        <v>1227.9668180358688</v>
      </c>
      <c r="W21" s="72">
        <f>IF(RES_hh_tes_in!W21=0,0,1000*11630*RES_hh_tes_in!W21/RES_hh_num_in!W21)</f>
        <v>1275.502846828635</v>
      </c>
      <c r="X21" s="72">
        <f>IF(RES_hh_tes_in!X21=0,0,1000*11630*RES_hh_tes_in!X21/RES_hh_num_in!X21)</f>
        <v>895.32554928693435</v>
      </c>
      <c r="Y21" s="72">
        <f>IF(RES_hh_tes_in!Y21=0,0,1000*11630*RES_hh_tes_in!Y21/RES_hh_num_in!Y21)</f>
        <v>847.21975680319952</v>
      </c>
      <c r="DA21" s="89" t="s">
        <v>832</v>
      </c>
    </row>
    <row r="22" spans="1:105" ht="12" customHeight="1" x14ac:dyDescent="0.25">
      <c r="A22" s="28" t="s">
        <v>202</v>
      </c>
      <c r="B22" s="72"/>
      <c r="C22" s="72">
        <f>IF(RES_hh_tes_in!C22=0,0,1000*11630*RES_hh_tes_in!C22/RES_hh_num_in!C22)</f>
        <v>1162.6111518862174</v>
      </c>
      <c r="D22" s="72">
        <f>IF(RES_hh_tes_in!D22=0,0,1000*11630*RES_hh_tes_in!D22/RES_hh_num_in!D22)</f>
        <v>1009.1310169983832</v>
      </c>
      <c r="E22" s="72">
        <f>IF(RES_hh_tes_in!E22=0,0,1000*11630*RES_hh_tes_in!E22/RES_hh_num_in!E22)</f>
        <v>1105.8455436321647</v>
      </c>
      <c r="F22" s="72">
        <f>IF(RES_hh_tes_in!F22=0,0,1000*11630*RES_hh_tes_in!F22/RES_hh_num_in!F22)</f>
        <v>1250.9102537004096</v>
      </c>
      <c r="G22" s="72">
        <f>IF(RES_hh_tes_in!G22=0,0,1000*11630*RES_hh_tes_in!G22/RES_hh_num_in!G22)</f>
        <v>1140.9599053641257</v>
      </c>
      <c r="H22" s="72">
        <f>IF(RES_hh_tes_in!H22=0,0,1000*11630*RES_hh_tes_in!H22/RES_hh_num_in!H22)</f>
        <v>1062.0920548839301</v>
      </c>
      <c r="I22" s="72">
        <f>IF(RES_hh_tes_in!I22=0,0,1000*11630*RES_hh_tes_in!I22/RES_hh_num_in!I22)</f>
        <v>1487.019283826796</v>
      </c>
      <c r="J22" s="72">
        <f>IF(RES_hh_tes_in!J22=0,0,1000*11630*RES_hh_tes_in!J22/RES_hh_num_in!J22)</f>
        <v>1303.9570923790945</v>
      </c>
      <c r="K22" s="72">
        <f>IF(RES_hh_tes_in!K22=0,0,1000*11630*RES_hh_tes_in!K22/RES_hh_num_in!K22)</f>
        <v>1325.1743223209539</v>
      </c>
      <c r="L22" s="72">
        <f>IF(RES_hh_tes_in!L22=0,0,1000*11630*RES_hh_tes_in!L22/RES_hh_num_in!L22)</f>
        <v>1484.4560063019887</v>
      </c>
      <c r="M22" s="72">
        <f>IF(RES_hh_tes_in!M22=0,0,1000*11630*RES_hh_tes_in!M22/RES_hh_num_in!M22)</f>
        <v>1290.4907895452161</v>
      </c>
      <c r="N22" s="72">
        <f>IF(RES_hh_tes_in!N22=0,0,1000*11630*RES_hh_tes_in!N22/RES_hh_num_in!N22)</f>
        <v>1386.3776967287401</v>
      </c>
      <c r="O22" s="72">
        <f>IF(RES_hh_tes_in!O22=0,0,1000*11630*RES_hh_tes_in!O22/RES_hh_num_in!O22)</f>
        <v>1415.0010957707518</v>
      </c>
      <c r="P22" s="72">
        <f>IF(RES_hh_tes_in!P22=0,0,1000*11630*RES_hh_tes_in!P22/RES_hh_num_in!P22)</f>
        <v>1353.9525334168829</v>
      </c>
      <c r="Q22" s="72">
        <f>IF(RES_hh_tes_in!Q22=0,0,1000*11630*RES_hh_tes_in!Q22/RES_hh_num_in!Q22)</f>
        <v>1311.2737750818569</v>
      </c>
      <c r="R22" s="72">
        <f>IF(RES_hh_tes_in!R22=0,0,1000*11630*RES_hh_tes_in!R22/RES_hh_num_in!R22)</f>
        <v>1337.800606401431</v>
      </c>
      <c r="S22" s="72">
        <f>IF(RES_hh_tes_in!S22=0,0,1000*11630*RES_hh_tes_in!S22/RES_hh_num_in!S22)</f>
        <v>1390.9700252457881</v>
      </c>
      <c r="T22" s="72">
        <f>IF(RES_hh_tes_in!T22=0,0,1000*11630*RES_hh_tes_in!T22/RES_hh_num_in!T22)</f>
        <v>1486.1355606015361</v>
      </c>
      <c r="U22" s="72">
        <f>IF(RES_hh_tes_in!U22=0,0,1000*11630*RES_hh_tes_in!U22/RES_hh_num_in!U22)</f>
        <v>1425.7545135766322</v>
      </c>
      <c r="V22" s="72">
        <f>IF(RES_hh_tes_in!V22=0,0,1000*11630*RES_hh_tes_in!V22/RES_hh_num_in!V22)</f>
        <v>1065.2404205592957</v>
      </c>
      <c r="W22" s="72">
        <f>IF(RES_hh_tes_in!W22=0,0,1000*11630*RES_hh_tes_in!W22/RES_hh_num_in!W22)</f>
        <v>952.36879377065043</v>
      </c>
      <c r="X22" s="72">
        <f>IF(RES_hh_tes_in!X22=0,0,1000*11630*RES_hh_tes_in!X22/RES_hh_num_in!X22)</f>
        <v>1222.4352142167158</v>
      </c>
      <c r="Y22" s="72">
        <f>IF(RES_hh_tes_in!Y22=0,0,1000*11630*RES_hh_tes_in!Y22/RES_hh_num_in!Y22)</f>
        <v>989.7996399270728</v>
      </c>
      <c r="DA22" s="89" t="s">
        <v>833</v>
      </c>
    </row>
    <row r="23" spans="1:105" ht="12" customHeight="1" x14ac:dyDescent="0.25">
      <c r="A23" s="28" t="s">
        <v>197</v>
      </c>
      <c r="B23" s="72"/>
      <c r="C23" s="72">
        <f>IF(RES_hh_tes_in!C23=0,0,1000*11630*RES_hh_tes_in!C23/RES_hh_num_in!C23)</f>
        <v>0</v>
      </c>
      <c r="D23" s="72">
        <f>IF(RES_hh_tes_in!D23=0,0,1000*11630*RES_hh_tes_in!D23/RES_hh_num_in!D23)</f>
        <v>0</v>
      </c>
      <c r="E23" s="72">
        <f>IF(RES_hh_tes_in!E23=0,0,1000*11630*RES_hh_tes_in!E23/RES_hh_num_in!E23)</f>
        <v>0</v>
      </c>
      <c r="F23" s="72">
        <f>IF(RES_hh_tes_in!F23=0,0,1000*11630*RES_hh_tes_in!F23/RES_hh_num_in!F23)</f>
        <v>0</v>
      </c>
      <c r="G23" s="72">
        <f>IF(RES_hh_tes_in!G23=0,0,1000*11630*RES_hh_tes_in!G23/RES_hh_num_in!G23)</f>
        <v>0</v>
      </c>
      <c r="H23" s="72">
        <f>IF(RES_hh_tes_in!H23=0,0,1000*11630*RES_hh_tes_in!H23/RES_hh_num_in!H23)</f>
        <v>0</v>
      </c>
      <c r="I23" s="72">
        <f>IF(RES_hh_tes_in!I23=0,0,1000*11630*RES_hh_tes_in!I23/RES_hh_num_in!I23)</f>
        <v>0</v>
      </c>
      <c r="J23" s="72">
        <f>IF(RES_hh_tes_in!J23=0,0,1000*11630*RES_hh_tes_in!J23/RES_hh_num_in!J23)</f>
        <v>0</v>
      </c>
      <c r="K23" s="72">
        <f>IF(RES_hh_tes_in!K23=0,0,1000*11630*RES_hh_tes_in!K23/RES_hh_num_in!K23)</f>
        <v>0</v>
      </c>
      <c r="L23" s="72">
        <f>IF(RES_hh_tes_in!L23=0,0,1000*11630*RES_hh_tes_in!L23/RES_hh_num_in!L23)</f>
        <v>0</v>
      </c>
      <c r="M23" s="72">
        <f>IF(RES_hh_tes_in!M23=0,0,1000*11630*RES_hh_tes_in!M23/RES_hh_num_in!M23)</f>
        <v>0</v>
      </c>
      <c r="N23" s="72">
        <f>IF(RES_hh_tes_in!N23=0,0,1000*11630*RES_hh_tes_in!N23/RES_hh_num_in!N23)</f>
        <v>0</v>
      </c>
      <c r="O23" s="72">
        <f>IF(RES_hh_tes_in!O23=0,0,1000*11630*RES_hh_tes_in!O23/RES_hh_num_in!O23)</f>
        <v>0</v>
      </c>
      <c r="P23" s="72">
        <f>IF(RES_hh_tes_in!P23=0,0,1000*11630*RES_hh_tes_in!P23/RES_hh_num_in!P23)</f>
        <v>0</v>
      </c>
      <c r="Q23" s="72">
        <f>IF(RES_hh_tes_in!Q23=0,0,1000*11630*RES_hh_tes_in!Q23/RES_hh_num_in!Q23)</f>
        <v>0</v>
      </c>
      <c r="R23" s="72">
        <f>IF(RES_hh_tes_in!R23=0,0,1000*11630*RES_hh_tes_in!R23/RES_hh_num_in!R23)</f>
        <v>0</v>
      </c>
      <c r="S23" s="72">
        <f>IF(RES_hh_tes_in!S23=0,0,1000*11630*RES_hh_tes_in!S23/RES_hh_num_in!S23)</f>
        <v>0</v>
      </c>
      <c r="T23" s="72">
        <f>IF(RES_hh_tes_in!T23=0,0,1000*11630*RES_hh_tes_in!T23/RES_hh_num_in!T23)</f>
        <v>0</v>
      </c>
      <c r="U23" s="72">
        <f>IF(RES_hh_tes_in!U23=0,0,1000*11630*RES_hh_tes_in!U23/RES_hh_num_in!U23)</f>
        <v>0</v>
      </c>
      <c r="V23" s="72">
        <f>IF(RES_hh_tes_in!V23=0,0,1000*11630*RES_hh_tes_in!V23/RES_hh_num_in!V23)</f>
        <v>0</v>
      </c>
      <c r="W23" s="72">
        <f>IF(RES_hh_tes_in!W23=0,0,1000*11630*RES_hh_tes_in!W23/RES_hh_num_in!W23)</f>
        <v>0</v>
      </c>
      <c r="X23" s="72">
        <f>IF(RES_hh_tes_in!X23=0,0,1000*11630*RES_hh_tes_in!X23/RES_hh_num_in!X23)</f>
        <v>0</v>
      </c>
      <c r="Y23" s="72">
        <f>IF(RES_hh_tes_in!Y23=0,0,1000*11630*RES_hh_tes_in!Y23/RES_hh_num_in!Y23)</f>
        <v>0</v>
      </c>
      <c r="DA23" s="89" t="s">
        <v>834</v>
      </c>
    </row>
    <row r="24" spans="1:105" ht="12" customHeight="1" x14ac:dyDescent="0.25">
      <c r="A24" s="28" t="s">
        <v>198</v>
      </c>
      <c r="B24" s="72"/>
      <c r="C24" s="72">
        <f>IF(RES_hh_tes_in!C24=0,0,1000*11630*RES_hh_tes_in!C24/RES_hh_num_in!C24)</f>
        <v>0</v>
      </c>
      <c r="D24" s="72">
        <f>IF(RES_hh_tes_in!D24=0,0,1000*11630*RES_hh_tes_in!D24/RES_hh_num_in!D24)</f>
        <v>0</v>
      </c>
      <c r="E24" s="72">
        <f>IF(RES_hh_tes_in!E24=0,0,1000*11630*RES_hh_tes_in!E24/RES_hh_num_in!E24)</f>
        <v>0</v>
      </c>
      <c r="F24" s="72">
        <f>IF(RES_hh_tes_in!F24=0,0,1000*11630*RES_hh_tes_in!F24/RES_hh_num_in!F24)</f>
        <v>0</v>
      </c>
      <c r="G24" s="72">
        <f>IF(RES_hh_tes_in!G24=0,0,1000*11630*RES_hh_tes_in!G24/RES_hh_num_in!G24)</f>
        <v>0</v>
      </c>
      <c r="H24" s="72">
        <f>IF(RES_hh_tes_in!H24=0,0,1000*11630*RES_hh_tes_in!H24/RES_hh_num_in!H24)</f>
        <v>0</v>
      </c>
      <c r="I24" s="72">
        <f>IF(RES_hh_tes_in!I24=0,0,1000*11630*RES_hh_tes_in!I24/RES_hh_num_in!I24)</f>
        <v>0</v>
      </c>
      <c r="J24" s="72">
        <f>IF(RES_hh_tes_in!J24=0,0,1000*11630*RES_hh_tes_in!J24/RES_hh_num_in!J24)</f>
        <v>0</v>
      </c>
      <c r="K24" s="72">
        <f>IF(RES_hh_tes_in!K24=0,0,1000*11630*RES_hh_tes_in!K24/RES_hh_num_in!K24)</f>
        <v>0</v>
      </c>
      <c r="L24" s="72">
        <f>IF(RES_hh_tes_in!L24=0,0,1000*11630*RES_hh_tes_in!L24/RES_hh_num_in!L24)</f>
        <v>0</v>
      </c>
      <c r="M24" s="72">
        <f>IF(RES_hh_tes_in!M24=0,0,1000*11630*RES_hh_tes_in!M24/RES_hh_num_in!M24)</f>
        <v>0</v>
      </c>
      <c r="N24" s="72">
        <f>IF(RES_hh_tes_in!N24=0,0,1000*11630*RES_hh_tes_in!N24/RES_hh_num_in!N24)</f>
        <v>0</v>
      </c>
      <c r="O24" s="72">
        <f>IF(RES_hh_tes_in!O24=0,0,1000*11630*RES_hh_tes_in!O24/RES_hh_num_in!O24)</f>
        <v>0</v>
      </c>
      <c r="P24" s="72">
        <f>IF(RES_hh_tes_in!P24=0,0,1000*11630*RES_hh_tes_in!P24/RES_hh_num_in!P24)</f>
        <v>0</v>
      </c>
      <c r="Q24" s="72">
        <f>IF(RES_hh_tes_in!Q24=0,0,1000*11630*RES_hh_tes_in!Q24/RES_hh_num_in!Q24)</f>
        <v>0</v>
      </c>
      <c r="R24" s="72">
        <f>IF(RES_hh_tes_in!R24=0,0,1000*11630*RES_hh_tes_in!R24/RES_hh_num_in!R24)</f>
        <v>0</v>
      </c>
      <c r="S24" s="72">
        <f>IF(RES_hh_tes_in!S24=0,0,1000*11630*RES_hh_tes_in!S24/RES_hh_num_in!S24)</f>
        <v>0</v>
      </c>
      <c r="T24" s="72">
        <f>IF(RES_hh_tes_in!T24=0,0,1000*11630*RES_hh_tes_in!T24/RES_hh_num_in!T24)</f>
        <v>0</v>
      </c>
      <c r="U24" s="72">
        <f>IF(RES_hh_tes_in!U24=0,0,1000*11630*RES_hh_tes_in!U24/RES_hh_num_in!U24)</f>
        <v>0</v>
      </c>
      <c r="V24" s="72">
        <f>IF(RES_hh_tes_in!V24=0,0,1000*11630*RES_hh_tes_in!V24/RES_hh_num_in!V24)</f>
        <v>0</v>
      </c>
      <c r="W24" s="72">
        <f>IF(RES_hh_tes_in!W24=0,0,1000*11630*RES_hh_tes_in!W24/RES_hh_num_in!W24)</f>
        <v>0</v>
      </c>
      <c r="X24" s="72">
        <f>IF(RES_hh_tes_in!X24=0,0,1000*11630*RES_hh_tes_in!X24/RES_hh_num_in!X24)</f>
        <v>0</v>
      </c>
      <c r="Y24" s="72">
        <f>IF(RES_hh_tes_in!Y24=0,0,1000*11630*RES_hh_tes_in!Y24/RES_hh_num_in!Y24)</f>
        <v>0</v>
      </c>
      <c r="DA24" s="89" t="s">
        <v>835</v>
      </c>
    </row>
    <row r="25" spans="1:105" ht="12" customHeight="1" x14ac:dyDescent="0.25">
      <c r="A25" s="73" t="s">
        <v>53</v>
      </c>
      <c r="B25" s="74"/>
      <c r="C25" s="74">
        <f>IF(RES_hh_tes_in!C25=0,0,1000*11630*RES_hh_tes_in!C25/RES_hh_num_in!C25)</f>
        <v>1173.0191648270029</v>
      </c>
      <c r="D25" s="74">
        <f>IF(RES_hh_tes_in!D25=0,0,1000*11630*RES_hh_tes_in!D25/RES_hh_num_in!D25)</f>
        <v>1194.7789953803047</v>
      </c>
      <c r="E25" s="74">
        <f>IF(RES_hh_tes_in!E25=0,0,1000*11630*RES_hh_tes_in!E25/RES_hh_num_in!E25)</f>
        <v>1186.6606571291845</v>
      </c>
      <c r="F25" s="74">
        <f>IF(RES_hh_tes_in!F25=0,0,1000*11630*RES_hh_tes_in!F25/RES_hh_num_in!F25)</f>
        <v>1269.6762284010531</v>
      </c>
      <c r="G25" s="74">
        <f>IF(RES_hh_tes_in!G25=0,0,1000*11630*RES_hh_tes_in!G25/RES_hh_num_in!G25)</f>
        <v>1317.6425000833005</v>
      </c>
      <c r="H25" s="74">
        <f>IF(RES_hh_tes_in!H25=0,0,1000*11630*RES_hh_tes_in!H25/RES_hh_num_in!H25)</f>
        <v>1358.8159748225637</v>
      </c>
      <c r="I25" s="74">
        <f>IF(RES_hh_tes_in!I25=0,0,1000*11630*RES_hh_tes_in!I25/RES_hh_num_in!I25)</f>
        <v>1328.765747400678</v>
      </c>
      <c r="J25" s="74">
        <f>IF(RES_hh_tes_in!J25=0,0,1000*11630*RES_hh_tes_in!J25/RES_hh_num_in!J25)</f>
        <v>1246.3538790080786</v>
      </c>
      <c r="K25" s="74">
        <f>IF(RES_hh_tes_in!K25=0,0,1000*11630*RES_hh_tes_in!K25/RES_hh_num_in!K25)</f>
        <v>1186.0769066784826</v>
      </c>
      <c r="L25" s="74">
        <f>IF(RES_hh_tes_in!L25=0,0,1000*11630*RES_hh_tes_in!L25/RES_hh_num_in!L25)</f>
        <v>1267.4697956955338</v>
      </c>
      <c r="M25" s="74">
        <f>IF(RES_hh_tes_in!M25=0,0,1000*11630*RES_hh_tes_in!M25/RES_hh_num_in!M25)</f>
        <v>1238.8665183406383</v>
      </c>
      <c r="N25" s="74">
        <f>IF(RES_hh_tes_in!N25=0,0,1000*11630*RES_hh_tes_in!N25/RES_hh_num_in!N25)</f>
        <v>1328.5205942782084</v>
      </c>
      <c r="O25" s="74">
        <f>IF(RES_hh_tes_in!O25=0,0,1000*11630*RES_hh_tes_in!O25/RES_hh_num_in!O25)</f>
        <v>1240.1041197230641</v>
      </c>
      <c r="P25" s="74">
        <f>IF(RES_hh_tes_in!P25=0,0,1000*11630*RES_hh_tes_in!P25/RES_hh_num_in!P25)</f>
        <v>1219.9812151263982</v>
      </c>
      <c r="Q25" s="74">
        <f>IF(RES_hh_tes_in!Q25=0,0,1000*11630*RES_hh_tes_in!Q25/RES_hh_num_in!Q25)</f>
        <v>1165.441249251455</v>
      </c>
      <c r="R25" s="74">
        <f>IF(RES_hh_tes_in!R25=0,0,1000*11630*RES_hh_tes_in!R25/RES_hh_num_in!R25)</f>
        <v>1223.8371595187575</v>
      </c>
      <c r="S25" s="74">
        <f>IF(RES_hh_tes_in!S25=0,0,1000*11630*RES_hh_tes_in!S25/RES_hh_num_in!S25)</f>
        <v>1210.9387252239637</v>
      </c>
      <c r="T25" s="74">
        <f>IF(RES_hh_tes_in!T25=0,0,1000*11630*RES_hh_tes_in!T25/RES_hh_num_in!T25)</f>
        <v>1251.252188580778</v>
      </c>
      <c r="U25" s="74">
        <f>IF(RES_hh_tes_in!U25=0,0,1000*11630*RES_hh_tes_in!U25/RES_hh_num_in!U25)</f>
        <v>1255.6704878842131</v>
      </c>
      <c r="V25" s="74">
        <f>IF(RES_hh_tes_in!V25=0,0,1000*11630*RES_hh_tes_in!V25/RES_hh_num_in!V25)</f>
        <v>1050.4809388983306</v>
      </c>
      <c r="W25" s="74">
        <f>IF(RES_hh_tes_in!W25=0,0,1000*11630*RES_hh_tes_in!W25/RES_hh_num_in!W25)</f>
        <v>897.08731251042241</v>
      </c>
      <c r="X25" s="74">
        <f>IF(RES_hh_tes_in!X25=0,0,1000*11630*RES_hh_tes_in!X25/RES_hh_num_in!X25)</f>
        <v>383.01095953571092</v>
      </c>
      <c r="Y25" s="74">
        <f>IF(RES_hh_tes_in!Y25=0,0,1000*11630*RES_hh_tes_in!Y25/RES_hh_num_in!Y25)</f>
        <v>677.48833350809707</v>
      </c>
      <c r="DA25" s="90" t="s">
        <v>836</v>
      </c>
    </row>
    <row r="26" spans="1:105" ht="12" customHeight="1" x14ac:dyDescent="0.25">
      <c r="A26" s="32" t="s">
        <v>52</v>
      </c>
      <c r="B26" s="77"/>
      <c r="C26" s="77">
        <f>IF(RES_hh_tes_in!C26=0,0,1000*11630*RES_hh_tes_in!C26/RES_hh_num_in!C26)</f>
        <v>708.84635665468568</v>
      </c>
      <c r="D26" s="77">
        <f>IF(RES_hh_tes_in!D26=0,0,1000*11630*RES_hh_tes_in!D26/RES_hh_num_in!D26)</f>
        <v>701.57928512209241</v>
      </c>
      <c r="E26" s="77">
        <f>IF(RES_hh_tes_in!E26=0,0,1000*11630*RES_hh_tes_in!E26/RES_hh_num_in!E26)</f>
        <v>699.14007949934182</v>
      </c>
      <c r="F26" s="77">
        <f>IF(RES_hh_tes_in!F26=0,0,1000*11630*RES_hh_tes_in!F26/RES_hh_num_in!F26)</f>
        <v>767.16605536492852</v>
      </c>
      <c r="G26" s="77">
        <f>IF(RES_hh_tes_in!G26=0,0,1000*11630*RES_hh_tes_in!G26/RES_hh_num_in!G26)</f>
        <v>785.17355131420197</v>
      </c>
      <c r="H26" s="77">
        <f>IF(RES_hh_tes_in!H26=0,0,1000*11630*RES_hh_tes_in!H26/RES_hh_num_in!H26)</f>
        <v>811.04916057671221</v>
      </c>
      <c r="I26" s="77">
        <f>IF(RES_hh_tes_in!I26=0,0,1000*11630*RES_hh_tes_in!I26/RES_hh_num_in!I26)</f>
        <v>791.88189101952639</v>
      </c>
      <c r="J26" s="77">
        <f>IF(RES_hh_tes_in!J26=0,0,1000*11630*RES_hh_tes_in!J26/RES_hh_num_in!J26)</f>
        <v>803.35747942032697</v>
      </c>
      <c r="K26" s="77">
        <f>IF(RES_hh_tes_in!K26=0,0,1000*11630*RES_hh_tes_in!K26/RES_hh_num_in!K26)</f>
        <v>822.64199357887173</v>
      </c>
      <c r="L26" s="77">
        <f>IF(RES_hh_tes_in!L26=0,0,1000*11630*RES_hh_tes_in!L26/RES_hh_num_in!L26)</f>
        <v>797.49493395644163</v>
      </c>
      <c r="M26" s="77">
        <f>IF(RES_hh_tes_in!M26=0,0,1000*11630*RES_hh_tes_in!M26/RES_hh_num_in!M26)</f>
        <v>796.79859369894439</v>
      </c>
      <c r="N26" s="77">
        <f>IF(RES_hh_tes_in!N26=0,0,1000*11630*RES_hh_tes_in!N26/RES_hh_num_in!N26)</f>
        <v>821.02157481931749</v>
      </c>
      <c r="O26" s="77">
        <f>IF(RES_hh_tes_in!O26=0,0,1000*11630*RES_hh_tes_in!O26/RES_hh_num_in!O26)</f>
        <v>907.45006065556379</v>
      </c>
      <c r="P26" s="77">
        <f>IF(RES_hh_tes_in!P26=0,0,1000*11630*RES_hh_tes_in!P26/RES_hh_num_in!P26)</f>
        <v>962.32174636361481</v>
      </c>
      <c r="Q26" s="77">
        <f>IF(RES_hh_tes_in!Q26=0,0,1000*11630*RES_hh_tes_in!Q26/RES_hh_num_in!Q26)</f>
        <v>914.56914031740723</v>
      </c>
      <c r="R26" s="77">
        <f>IF(RES_hh_tes_in!R26=0,0,1000*11630*RES_hh_tes_in!R26/RES_hh_num_in!R26)</f>
        <v>817.84010662617902</v>
      </c>
      <c r="S26" s="77">
        <f>IF(RES_hh_tes_in!S26=0,0,1000*11630*RES_hh_tes_in!S26/RES_hh_num_in!S26)</f>
        <v>783.88246971869046</v>
      </c>
      <c r="T26" s="77">
        <f>IF(RES_hh_tes_in!T26=0,0,1000*11630*RES_hh_tes_in!T26/RES_hh_num_in!T26)</f>
        <v>822.0694318910862</v>
      </c>
      <c r="U26" s="77">
        <f>IF(RES_hh_tes_in!U26=0,0,1000*11630*RES_hh_tes_in!U26/RES_hh_num_in!U26)</f>
        <v>811.53350278813559</v>
      </c>
      <c r="V26" s="77">
        <f>IF(RES_hh_tes_in!V26=0,0,1000*11630*RES_hh_tes_in!V26/RES_hh_num_in!V26)</f>
        <v>828.83809361865553</v>
      </c>
      <c r="W26" s="77">
        <f>IF(RES_hh_tes_in!W26=0,0,1000*11630*RES_hh_tes_in!W26/RES_hh_num_in!W26)</f>
        <v>793.80028879107533</v>
      </c>
      <c r="X26" s="77">
        <f>IF(RES_hh_tes_in!X26=0,0,1000*11630*RES_hh_tes_in!X26/RES_hh_num_in!X26)</f>
        <v>572.50590211902409</v>
      </c>
      <c r="Y26" s="77">
        <f>IF(RES_hh_tes_in!Y26=0,0,1000*11630*RES_hh_tes_in!Y26/RES_hh_num_in!Y26)</f>
        <v>511.73696667087523</v>
      </c>
      <c r="DA26" s="92" t="s">
        <v>837</v>
      </c>
    </row>
    <row r="27" spans="1:105" ht="12.95" customHeight="1" x14ac:dyDescent="0.25">
      <c r="A27" s="68" t="s">
        <v>54</v>
      </c>
      <c r="B27" s="69"/>
      <c r="C27" s="69">
        <f>IF(RES_hh_tes_in!C27=0,0,1000*11630*RES_hh_tes_in!C27/RES_hh_num_in!C27)</f>
        <v>229.58999364162773</v>
      </c>
      <c r="D27" s="69">
        <f>IF(RES_hh_tes_in!D27=0,0,1000*11630*RES_hh_tes_in!D27/RES_hh_num_in!D27)</f>
        <v>224.93839215417069</v>
      </c>
      <c r="E27" s="69">
        <f>IF(RES_hh_tes_in!E27=0,0,1000*11630*RES_hh_tes_in!E27/RES_hh_num_in!E27)</f>
        <v>242.69822234559163</v>
      </c>
      <c r="F27" s="69">
        <f>IF(RES_hh_tes_in!F27=0,0,1000*11630*RES_hh_tes_in!F27/RES_hh_num_in!F27)</f>
        <v>247.12789896570038</v>
      </c>
      <c r="G27" s="69">
        <f>IF(RES_hh_tes_in!G27=0,0,1000*11630*RES_hh_tes_in!G27/RES_hh_num_in!G27)</f>
        <v>256.06294309188928</v>
      </c>
      <c r="H27" s="69">
        <f>IF(RES_hh_tes_in!H27=0,0,1000*11630*RES_hh_tes_in!H27/RES_hh_num_in!H27)</f>
        <v>250.70288720802128</v>
      </c>
      <c r="I27" s="69">
        <f>IF(RES_hh_tes_in!I27=0,0,1000*11630*RES_hh_tes_in!I27/RES_hh_num_in!I27)</f>
        <v>246.8903392164047</v>
      </c>
      <c r="J27" s="69">
        <f>IF(RES_hh_tes_in!J27=0,0,1000*11630*RES_hh_tes_in!J27/RES_hh_num_in!J27)</f>
        <v>210.98897002434302</v>
      </c>
      <c r="K27" s="69">
        <f>IF(RES_hh_tes_in!K27=0,0,1000*11630*RES_hh_tes_in!K27/RES_hh_num_in!K27)</f>
        <v>222.0123288340402</v>
      </c>
      <c r="L27" s="69">
        <f>IF(RES_hh_tes_in!L27=0,0,1000*11630*RES_hh_tes_in!L27/RES_hh_num_in!L27)</f>
        <v>221.14090343805842</v>
      </c>
      <c r="M27" s="69">
        <f>IF(RES_hh_tes_in!M27=0,0,1000*11630*RES_hh_tes_in!M27/RES_hh_num_in!M27)</f>
        <v>205.38989250306554</v>
      </c>
      <c r="N27" s="69">
        <f>IF(RES_hh_tes_in!N27=0,0,1000*11630*RES_hh_tes_in!N27/RES_hh_num_in!N27)</f>
        <v>215.39837514383228</v>
      </c>
      <c r="O27" s="69">
        <f>IF(RES_hh_tes_in!O27=0,0,1000*11630*RES_hh_tes_in!O27/RES_hh_num_in!O27)</f>
        <v>216.14048253130872</v>
      </c>
      <c r="P27" s="69">
        <f>IF(RES_hh_tes_in!P27=0,0,1000*11630*RES_hh_tes_in!P27/RES_hh_num_in!P27)</f>
        <v>219.20495497991149</v>
      </c>
      <c r="Q27" s="69">
        <f>IF(RES_hh_tes_in!Q27=0,0,1000*11630*RES_hh_tes_in!Q27/RES_hh_num_in!Q27)</f>
        <v>229.67311841972796</v>
      </c>
      <c r="R27" s="69">
        <f>IF(RES_hh_tes_in!R27=0,0,1000*11630*RES_hh_tes_in!R27/RES_hh_num_in!R27)</f>
        <v>231.48597968943082</v>
      </c>
      <c r="S27" s="69">
        <f>IF(RES_hh_tes_in!S27=0,0,1000*11630*RES_hh_tes_in!S27/RES_hh_num_in!S27)</f>
        <v>230.11768098904096</v>
      </c>
      <c r="T27" s="69">
        <f>IF(RES_hh_tes_in!T27=0,0,1000*11630*RES_hh_tes_in!T27/RES_hh_num_in!T27)</f>
        <v>227.83630496640177</v>
      </c>
      <c r="U27" s="69">
        <f>IF(RES_hh_tes_in!U27=0,0,1000*11630*RES_hh_tes_in!U27/RES_hh_num_in!U27)</f>
        <v>223.59979421156876</v>
      </c>
      <c r="V27" s="69">
        <f>IF(RES_hh_tes_in!V27=0,0,1000*11630*RES_hh_tes_in!V27/RES_hh_num_in!V27)</f>
        <v>236.38159367363801</v>
      </c>
      <c r="W27" s="69">
        <f>IF(RES_hh_tes_in!W27=0,0,1000*11630*RES_hh_tes_in!W27/RES_hh_num_in!W27)</f>
        <v>231.63787671487458</v>
      </c>
      <c r="X27" s="69">
        <f>IF(RES_hh_tes_in!X27=0,0,1000*11630*RES_hh_tes_in!X27/RES_hh_num_in!X27)</f>
        <v>173.95302348432119</v>
      </c>
      <c r="Y27" s="69">
        <f>IF(RES_hh_tes_in!Y27=0,0,1000*11630*RES_hh_tes_in!Y27/RES_hh_num_in!Y27)</f>
        <v>171.61092003645811</v>
      </c>
      <c r="DA27" s="88" t="s">
        <v>838</v>
      </c>
    </row>
    <row r="28" spans="1:105" ht="12" customHeight="1" x14ac:dyDescent="0.25">
      <c r="A28" s="28" t="s">
        <v>51</v>
      </c>
      <c r="B28" s="72"/>
      <c r="C28" s="72">
        <f>IF(RES_hh_tes_in!C28=0,0,1000*11630*RES_hh_tes_in!C28/RES_hh_num_in!C28)</f>
        <v>0</v>
      </c>
      <c r="D28" s="72">
        <f>IF(RES_hh_tes_in!D28=0,0,1000*11630*RES_hh_tes_in!D28/RES_hh_num_in!D28)</f>
        <v>0</v>
      </c>
      <c r="E28" s="72">
        <f>IF(RES_hh_tes_in!E28=0,0,1000*11630*RES_hh_tes_in!E28/RES_hh_num_in!E28)</f>
        <v>0</v>
      </c>
      <c r="F28" s="72">
        <f>IF(RES_hh_tes_in!F28=0,0,1000*11630*RES_hh_tes_in!F28/RES_hh_num_in!F28)</f>
        <v>0</v>
      </c>
      <c r="G28" s="72">
        <f>IF(RES_hh_tes_in!G28=0,0,1000*11630*RES_hh_tes_in!G28/RES_hh_num_in!G28)</f>
        <v>0</v>
      </c>
      <c r="H28" s="72">
        <f>IF(RES_hh_tes_in!H28=0,0,1000*11630*RES_hh_tes_in!H28/RES_hh_num_in!H28)</f>
        <v>0</v>
      </c>
      <c r="I28" s="72">
        <f>IF(RES_hh_tes_in!I28=0,0,1000*11630*RES_hh_tes_in!I28/RES_hh_num_in!I28)</f>
        <v>0</v>
      </c>
      <c r="J28" s="72">
        <f>IF(RES_hh_tes_in!J28=0,0,1000*11630*RES_hh_tes_in!J28/RES_hh_num_in!J28)</f>
        <v>0</v>
      </c>
      <c r="K28" s="72">
        <f>IF(RES_hh_tes_in!K28=0,0,1000*11630*RES_hh_tes_in!K28/RES_hh_num_in!K28)</f>
        <v>0</v>
      </c>
      <c r="L28" s="72">
        <f>IF(RES_hh_tes_in!L28=0,0,1000*11630*RES_hh_tes_in!L28/RES_hh_num_in!L28)</f>
        <v>0</v>
      </c>
      <c r="M28" s="72">
        <f>IF(RES_hh_tes_in!M28=0,0,1000*11630*RES_hh_tes_in!M28/RES_hh_num_in!M28)</f>
        <v>0</v>
      </c>
      <c r="N28" s="72">
        <f>IF(RES_hh_tes_in!N28=0,0,1000*11630*RES_hh_tes_in!N28/RES_hh_num_in!N28)</f>
        <v>0</v>
      </c>
      <c r="O28" s="72">
        <f>IF(RES_hh_tes_in!O28=0,0,1000*11630*RES_hh_tes_in!O28/RES_hh_num_in!O28)</f>
        <v>0</v>
      </c>
      <c r="P28" s="72">
        <f>IF(RES_hh_tes_in!P28=0,0,1000*11630*RES_hh_tes_in!P28/RES_hh_num_in!P28)</f>
        <v>0</v>
      </c>
      <c r="Q28" s="72">
        <f>IF(RES_hh_tes_in!Q28=0,0,1000*11630*RES_hh_tes_in!Q28/RES_hh_num_in!Q28)</f>
        <v>0</v>
      </c>
      <c r="R28" s="72">
        <f>IF(RES_hh_tes_in!R28=0,0,1000*11630*RES_hh_tes_in!R28/RES_hh_num_in!R28)</f>
        <v>0</v>
      </c>
      <c r="S28" s="72">
        <f>IF(RES_hh_tes_in!S28=0,0,1000*11630*RES_hh_tes_in!S28/RES_hh_num_in!S28)</f>
        <v>0</v>
      </c>
      <c r="T28" s="72">
        <f>IF(RES_hh_tes_in!T28=0,0,1000*11630*RES_hh_tes_in!T28/RES_hh_num_in!T28)</f>
        <v>0</v>
      </c>
      <c r="U28" s="72">
        <f>IF(RES_hh_tes_in!U28=0,0,1000*11630*RES_hh_tes_in!U28/RES_hh_num_in!U28)</f>
        <v>0</v>
      </c>
      <c r="V28" s="72">
        <f>IF(RES_hh_tes_in!V28=0,0,1000*11630*RES_hh_tes_in!V28/RES_hh_num_in!V28)</f>
        <v>0</v>
      </c>
      <c r="W28" s="72">
        <f>IF(RES_hh_tes_in!W28=0,0,1000*11630*RES_hh_tes_in!W28/RES_hh_num_in!W28)</f>
        <v>0</v>
      </c>
      <c r="X28" s="72">
        <f>IF(RES_hh_tes_in!X28=0,0,1000*11630*RES_hh_tes_in!X28/RES_hh_num_in!X28)</f>
        <v>0</v>
      </c>
      <c r="Y28" s="72">
        <f>IF(RES_hh_tes_in!Y28=0,0,1000*11630*RES_hh_tes_in!Y28/RES_hh_num_in!Y28)</f>
        <v>0</v>
      </c>
      <c r="DA28" s="89" t="s">
        <v>839</v>
      </c>
    </row>
    <row r="29" spans="1:105" s="2" customFormat="1" ht="12" customHeight="1" x14ac:dyDescent="0.25">
      <c r="A29" s="28" t="s">
        <v>74</v>
      </c>
      <c r="B29" s="72"/>
      <c r="C29" s="72">
        <f>IF(RES_hh_tes_in!C29=0,0,1000*11630*RES_hh_tes_in!C29/RES_hh_num_in!C29)</f>
        <v>223.99340701152911</v>
      </c>
      <c r="D29" s="72">
        <f>IF(RES_hh_tes_in!D29=0,0,1000*11630*RES_hh_tes_in!D29/RES_hh_num_in!D29)</f>
        <v>222.78029986133035</v>
      </c>
      <c r="E29" s="72">
        <f>IF(RES_hh_tes_in!E29=0,0,1000*11630*RES_hh_tes_in!E29/RES_hh_num_in!E29)</f>
        <v>248.06657556879119</v>
      </c>
      <c r="F29" s="72">
        <f>IF(RES_hh_tes_in!F29=0,0,1000*11630*RES_hh_tes_in!F29/RES_hh_num_in!F29)</f>
        <v>246.88798627634813</v>
      </c>
      <c r="G29" s="72">
        <f>IF(RES_hh_tes_in!G29=0,0,1000*11630*RES_hh_tes_in!G29/RES_hh_num_in!G29)</f>
        <v>242.810737502721</v>
      </c>
      <c r="H29" s="72">
        <f>IF(RES_hh_tes_in!H29=0,0,1000*11630*RES_hh_tes_in!H29/RES_hh_num_in!H29)</f>
        <v>252.6844075028568</v>
      </c>
      <c r="I29" s="72">
        <f>IF(RES_hh_tes_in!I29=0,0,1000*11630*RES_hh_tes_in!I29/RES_hh_num_in!I29)</f>
        <v>248.60425495908854</v>
      </c>
      <c r="J29" s="72">
        <f>IF(RES_hh_tes_in!J29=0,0,1000*11630*RES_hh_tes_in!J29/RES_hh_num_in!J29)</f>
        <v>210.76372835819498</v>
      </c>
      <c r="K29" s="72">
        <f>IF(RES_hh_tes_in!K29=0,0,1000*11630*RES_hh_tes_in!K29/RES_hh_num_in!K29)</f>
        <v>225.83871074019387</v>
      </c>
      <c r="L29" s="72">
        <f>IF(RES_hh_tes_in!L29=0,0,1000*11630*RES_hh_tes_in!L29/RES_hh_num_in!L29)</f>
        <v>215.91005969344451</v>
      </c>
      <c r="M29" s="72">
        <f>IF(RES_hh_tes_in!M29=0,0,1000*11630*RES_hh_tes_in!M29/RES_hh_num_in!M29)</f>
        <v>215.74061215192648</v>
      </c>
      <c r="N29" s="72">
        <f>IF(RES_hh_tes_in!N29=0,0,1000*11630*RES_hh_tes_in!N29/RES_hh_num_in!N29)</f>
        <v>217.51962606155928</v>
      </c>
      <c r="O29" s="72">
        <f>IF(RES_hh_tes_in!O29=0,0,1000*11630*RES_hh_tes_in!O29/RES_hh_num_in!O29)</f>
        <v>215.47531415335985</v>
      </c>
      <c r="P29" s="72">
        <f>IF(RES_hh_tes_in!P29=0,0,1000*11630*RES_hh_tes_in!P29/RES_hh_num_in!P29)</f>
        <v>234.75437703585763</v>
      </c>
      <c r="Q29" s="72">
        <f>IF(RES_hh_tes_in!Q29=0,0,1000*11630*RES_hh_tes_in!Q29/RES_hh_num_in!Q29)</f>
        <v>225.65113949700685</v>
      </c>
      <c r="R29" s="72">
        <f>IF(RES_hh_tes_in!R29=0,0,1000*11630*RES_hh_tes_in!R29/RES_hh_num_in!R29)</f>
        <v>241.19486503878611</v>
      </c>
      <c r="S29" s="72">
        <f>IF(RES_hh_tes_in!S29=0,0,1000*11630*RES_hh_tes_in!S29/RES_hh_num_in!S29)</f>
        <v>237.3144061598752</v>
      </c>
      <c r="T29" s="72">
        <f>IF(RES_hh_tes_in!T29=0,0,1000*11630*RES_hh_tes_in!T29/RES_hh_num_in!T29)</f>
        <v>235.94978653748956</v>
      </c>
      <c r="U29" s="72">
        <f>IF(RES_hh_tes_in!U29=0,0,1000*11630*RES_hh_tes_in!U29/RES_hh_num_in!U29)</f>
        <v>246.83986503796754</v>
      </c>
      <c r="V29" s="72">
        <f>IF(RES_hh_tes_in!V29=0,0,1000*11630*RES_hh_tes_in!V29/RES_hh_num_in!V29)</f>
        <v>228.24439590266135</v>
      </c>
      <c r="W29" s="72">
        <f>IF(RES_hh_tes_in!W29=0,0,1000*11630*RES_hh_tes_in!W29/RES_hh_num_in!W29)</f>
        <v>216.55829842327418</v>
      </c>
      <c r="X29" s="72">
        <f>IF(RES_hh_tes_in!X29=0,0,1000*11630*RES_hh_tes_in!X29/RES_hh_num_in!X29)</f>
        <v>196.7574914640166</v>
      </c>
      <c r="Y29" s="72">
        <f>IF(RES_hh_tes_in!Y29=0,0,1000*11630*RES_hh_tes_in!Y29/RES_hh_num_in!Y29)</f>
        <v>177.89360317298099</v>
      </c>
      <c r="DA29" s="89" t="s">
        <v>840</v>
      </c>
    </row>
    <row r="30" spans="1:105" ht="12" customHeight="1" x14ac:dyDescent="0.25">
      <c r="A30" s="28" t="s">
        <v>189</v>
      </c>
      <c r="B30" s="72"/>
      <c r="C30" s="72">
        <f>IF(RES_hh_tes_in!C30=0,0,1000*11630*RES_hh_tes_in!C30/RES_hh_num_in!C30)</f>
        <v>231.92667480271709</v>
      </c>
      <c r="D30" s="72">
        <f>IF(RES_hh_tes_in!D30=0,0,1000*11630*RES_hh_tes_in!D30/RES_hh_num_in!D30)</f>
        <v>225.58697985526473</v>
      </c>
      <c r="E30" s="72">
        <f>IF(RES_hh_tes_in!E30=0,0,1000*11630*RES_hh_tes_in!E30/RES_hh_num_in!E30)</f>
        <v>234.76693168534234</v>
      </c>
      <c r="F30" s="72">
        <f>IF(RES_hh_tes_in!F30=0,0,1000*11630*RES_hh_tes_in!F30/RES_hh_num_in!F30)</f>
        <v>252.19571538045651</v>
      </c>
      <c r="G30" s="72">
        <f>IF(RES_hh_tes_in!G30=0,0,1000*11630*RES_hh_tes_in!G30/RES_hh_num_in!G30)</f>
        <v>253.48136936308291</v>
      </c>
      <c r="H30" s="72">
        <f>IF(RES_hh_tes_in!H30=0,0,1000*11630*RES_hh_tes_in!H30/RES_hh_num_in!H30)</f>
        <v>256.19652842568684</v>
      </c>
      <c r="I30" s="72">
        <f>IF(RES_hh_tes_in!I30=0,0,1000*11630*RES_hh_tes_in!I30/RES_hh_num_in!I30)</f>
        <v>256.08321733671653</v>
      </c>
      <c r="J30" s="72">
        <f>IF(RES_hh_tes_in!J30=0,0,1000*11630*RES_hh_tes_in!J30/RES_hh_num_in!J30)</f>
        <v>200.13673546803761</v>
      </c>
      <c r="K30" s="72">
        <f>IF(RES_hh_tes_in!K30=0,0,1000*11630*RES_hh_tes_in!K30/RES_hh_num_in!K30)</f>
        <v>222.79070138358804</v>
      </c>
      <c r="L30" s="72">
        <f>IF(RES_hh_tes_in!L30=0,0,1000*11630*RES_hh_tes_in!L30/RES_hh_num_in!L30)</f>
        <v>226.787759941225</v>
      </c>
      <c r="M30" s="72">
        <f>IF(RES_hh_tes_in!M30=0,0,1000*11630*RES_hh_tes_in!M30/RES_hh_num_in!M30)</f>
        <v>205.09818377650228</v>
      </c>
      <c r="N30" s="72">
        <f>IF(RES_hh_tes_in!N30=0,0,1000*11630*RES_hh_tes_in!N30/RES_hh_num_in!N30)</f>
        <v>222.79336594030411</v>
      </c>
      <c r="O30" s="72">
        <f>IF(RES_hh_tes_in!O30=0,0,1000*11630*RES_hh_tes_in!O30/RES_hh_num_in!O30)</f>
        <v>222.11653946106404</v>
      </c>
      <c r="P30" s="72">
        <f>IF(RES_hh_tes_in!P30=0,0,1000*11630*RES_hh_tes_in!P30/RES_hh_num_in!P30)</f>
        <v>223.25962104037808</v>
      </c>
      <c r="Q30" s="72">
        <f>IF(RES_hh_tes_in!Q30=0,0,1000*11630*RES_hh_tes_in!Q30/RES_hh_num_in!Q30)</f>
        <v>228.66550057664188</v>
      </c>
      <c r="R30" s="72">
        <f>IF(RES_hh_tes_in!R30=0,0,1000*11630*RES_hh_tes_in!R30/RES_hh_num_in!R30)</f>
        <v>240.50261629587771</v>
      </c>
      <c r="S30" s="72">
        <f>IF(RES_hh_tes_in!S30=0,0,1000*11630*RES_hh_tes_in!S30/RES_hh_num_in!S30)</f>
        <v>230.45005561496342</v>
      </c>
      <c r="T30" s="72">
        <f>IF(RES_hh_tes_in!T30=0,0,1000*11630*RES_hh_tes_in!T30/RES_hh_num_in!T30)</f>
        <v>219.0772231085372</v>
      </c>
      <c r="U30" s="72">
        <f>IF(RES_hh_tes_in!U30=0,0,1000*11630*RES_hh_tes_in!U30/RES_hh_num_in!U30)</f>
        <v>205.49140272141639</v>
      </c>
      <c r="V30" s="72">
        <f>IF(RES_hh_tes_in!V30=0,0,1000*11630*RES_hh_tes_in!V30/RES_hh_num_in!V30)</f>
        <v>224.96185589710029</v>
      </c>
      <c r="W30" s="72">
        <f>IF(RES_hh_tes_in!W30=0,0,1000*11630*RES_hh_tes_in!W30/RES_hh_num_in!W30)</f>
        <v>224.52070598738501</v>
      </c>
      <c r="X30" s="72">
        <f>IF(RES_hh_tes_in!X30=0,0,1000*11630*RES_hh_tes_in!X30/RES_hh_num_in!X30)</f>
        <v>181.90149404257266</v>
      </c>
      <c r="Y30" s="72">
        <f>IF(RES_hh_tes_in!Y30=0,0,1000*11630*RES_hh_tes_in!Y30/RES_hh_num_in!Y30)</f>
        <v>167.61074489282998</v>
      </c>
      <c r="DA30" s="89" t="s">
        <v>841</v>
      </c>
    </row>
    <row r="31" spans="1:105" ht="12" customHeight="1" x14ac:dyDescent="0.25">
      <c r="A31" s="28" t="s">
        <v>202</v>
      </c>
      <c r="B31" s="72"/>
      <c r="C31" s="72">
        <f>IF(RES_hh_tes_in!C31=0,0,1000*11630*RES_hh_tes_in!C31/RES_hh_num_in!C31)</f>
        <v>0</v>
      </c>
      <c r="D31" s="72">
        <f>IF(RES_hh_tes_in!D31=0,0,1000*11630*RES_hh_tes_in!D31/RES_hh_num_in!D31)</f>
        <v>0</v>
      </c>
      <c r="E31" s="72">
        <f>IF(RES_hh_tes_in!E31=0,0,1000*11630*RES_hh_tes_in!E31/RES_hh_num_in!E31)</f>
        <v>0</v>
      </c>
      <c r="F31" s="72">
        <f>IF(RES_hh_tes_in!F31=0,0,1000*11630*RES_hh_tes_in!F31/RES_hh_num_in!F31)</f>
        <v>0</v>
      </c>
      <c r="G31" s="72">
        <f>IF(RES_hh_tes_in!G31=0,0,1000*11630*RES_hh_tes_in!G31/RES_hh_num_in!G31)</f>
        <v>0</v>
      </c>
      <c r="H31" s="72">
        <f>IF(RES_hh_tes_in!H31=0,0,1000*11630*RES_hh_tes_in!H31/RES_hh_num_in!H31)</f>
        <v>0</v>
      </c>
      <c r="I31" s="72">
        <f>IF(RES_hh_tes_in!I31=0,0,1000*11630*RES_hh_tes_in!I31/RES_hh_num_in!I31)</f>
        <v>0</v>
      </c>
      <c r="J31" s="72">
        <f>IF(RES_hh_tes_in!J31=0,0,1000*11630*RES_hh_tes_in!J31/RES_hh_num_in!J31)</f>
        <v>0</v>
      </c>
      <c r="K31" s="72">
        <f>IF(RES_hh_tes_in!K31=0,0,1000*11630*RES_hh_tes_in!K31/RES_hh_num_in!K31)</f>
        <v>0</v>
      </c>
      <c r="L31" s="72">
        <f>IF(RES_hh_tes_in!L31=0,0,1000*11630*RES_hh_tes_in!L31/RES_hh_num_in!L31)</f>
        <v>0</v>
      </c>
      <c r="M31" s="72">
        <f>IF(RES_hh_tes_in!M31=0,0,1000*11630*RES_hh_tes_in!M31/RES_hh_num_in!M31)</f>
        <v>0</v>
      </c>
      <c r="N31" s="72">
        <f>IF(RES_hh_tes_in!N31=0,0,1000*11630*RES_hh_tes_in!N31/RES_hh_num_in!N31)</f>
        <v>0</v>
      </c>
      <c r="O31" s="72">
        <f>IF(RES_hh_tes_in!O31=0,0,1000*11630*RES_hh_tes_in!O31/RES_hh_num_in!O31)</f>
        <v>0</v>
      </c>
      <c r="P31" s="72">
        <f>IF(RES_hh_tes_in!P31=0,0,1000*11630*RES_hh_tes_in!P31/RES_hh_num_in!P31)</f>
        <v>0</v>
      </c>
      <c r="Q31" s="72">
        <f>IF(RES_hh_tes_in!Q31=0,0,1000*11630*RES_hh_tes_in!Q31/RES_hh_num_in!Q31)</f>
        <v>0</v>
      </c>
      <c r="R31" s="72">
        <f>IF(RES_hh_tes_in!R31=0,0,1000*11630*RES_hh_tes_in!R31/RES_hh_num_in!R31)</f>
        <v>0</v>
      </c>
      <c r="S31" s="72">
        <f>IF(RES_hh_tes_in!S31=0,0,1000*11630*RES_hh_tes_in!S31/RES_hh_num_in!S31)</f>
        <v>0</v>
      </c>
      <c r="T31" s="72">
        <f>IF(RES_hh_tes_in!T31=0,0,1000*11630*RES_hh_tes_in!T31/RES_hh_num_in!T31)</f>
        <v>0</v>
      </c>
      <c r="U31" s="72">
        <f>IF(RES_hh_tes_in!U31=0,0,1000*11630*RES_hh_tes_in!U31/RES_hh_num_in!U31)</f>
        <v>0</v>
      </c>
      <c r="V31" s="72">
        <f>IF(RES_hh_tes_in!V31=0,0,1000*11630*RES_hh_tes_in!V31/RES_hh_num_in!V31)</f>
        <v>0</v>
      </c>
      <c r="W31" s="72">
        <f>IF(RES_hh_tes_in!W31=0,0,1000*11630*RES_hh_tes_in!W31/RES_hh_num_in!W31)</f>
        <v>0</v>
      </c>
      <c r="X31" s="72">
        <f>IF(RES_hh_tes_in!X31=0,0,1000*11630*RES_hh_tes_in!X31/RES_hh_num_in!X31)</f>
        <v>0</v>
      </c>
      <c r="Y31" s="72">
        <f>IF(RES_hh_tes_in!Y31=0,0,1000*11630*RES_hh_tes_in!Y31/RES_hh_num_in!Y31)</f>
        <v>0</v>
      </c>
      <c r="DA31" s="89" t="s">
        <v>842</v>
      </c>
    </row>
    <row r="32" spans="1:105" ht="12" customHeight="1" x14ac:dyDescent="0.25">
      <c r="A32" s="32" t="s">
        <v>53</v>
      </c>
      <c r="B32" s="77"/>
      <c r="C32" s="77">
        <f>IF(RES_hh_tes_in!C32=0,0,1000*11630*RES_hh_tes_in!C32/RES_hh_num_in!C32)</f>
        <v>229.25693123899308</v>
      </c>
      <c r="D32" s="77">
        <f>IF(RES_hh_tes_in!D32=0,0,1000*11630*RES_hh_tes_in!D32/RES_hh_num_in!D32)</f>
        <v>224.8898427668172</v>
      </c>
      <c r="E32" s="77">
        <f>IF(RES_hh_tes_in!E32=0,0,1000*11630*RES_hh_tes_in!E32/RES_hh_num_in!E32)</f>
        <v>243.92439625300966</v>
      </c>
      <c r="F32" s="77">
        <f>IF(RES_hh_tes_in!F32=0,0,1000*11630*RES_hh_tes_in!F32/RES_hh_num_in!F32)</f>
        <v>246.15099325893689</v>
      </c>
      <c r="G32" s="77">
        <f>IF(RES_hh_tes_in!G32=0,0,1000*11630*RES_hh_tes_in!G32/RES_hh_num_in!G32)</f>
        <v>257.12632165802114</v>
      </c>
      <c r="H32" s="77">
        <f>IF(RES_hh_tes_in!H32=0,0,1000*11630*RES_hh_tes_in!H32/RES_hh_num_in!H32)</f>
        <v>249.01578313478907</v>
      </c>
      <c r="I32" s="77">
        <f>IF(RES_hh_tes_in!I32=0,0,1000*11630*RES_hh_tes_in!I32/RES_hh_num_in!I32)</f>
        <v>244.27901566924271</v>
      </c>
      <c r="J32" s="77">
        <f>IF(RES_hh_tes_in!J32=0,0,1000*11630*RES_hh_tes_in!J32/RES_hh_num_in!J32)</f>
        <v>213.93441193682099</v>
      </c>
      <c r="K32" s="77">
        <f>IF(RES_hh_tes_in!K32=0,0,1000*11630*RES_hh_tes_in!K32/RES_hh_num_in!K32)</f>
        <v>221.58009704608787</v>
      </c>
      <c r="L32" s="77">
        <f>IF(RES_hh_tes_in!L32=0,0,1000*11630*RES_hh_tes_in!L32/RES_hh_num_in!L32)</f>
        <v>219.51902447309871</v>
      </c>
      <c r="M32" s="77">
        <f>IF(RES_hh_tes_in!M32=0,0,1000*11630*RES_hh_tes_in!M32/RES_hh_num_in!M32)</f>
        <v>204.99619940281278</v>
      </c>
      <c r="N32" s="77">
        <f>IF(RES_hh_tes_in!N32=0,0,1000*11630*RES_hh_tes_in!N32/RES_hh_num_in!N32)</f>
        <v>213.07869815457701</v>
      </c>
      <c r="O32" s="77">
        <f>IF(RES_hh_tes_in!O32=0,0,1000*11630*RES_hh_tes_in!O32/RES_hh_num_in!O32)</f>
        <v>214.65190660900365</v>
      </c>
      <c r="P32" s="77">
        <f>IF(RES_hh_tes_in!P32=0,0,1000*11630*RES_hh_tes_in!P32/RES_hh_num_in!P32)</f>
        <v>217.271750462152</v>
      </c>
      <c r="Q32" s="77">
        <f>IF(RES_hh_tes_in!Q32=0,0,1000*11630*RES_hh_tes_in!Q32/RES_hh_num_in!Q32)</f>
        <v>230.07490868502282</v>
      </c>
      <c r="R32" s="77">
        <f>IF(RES_hh_tes_in!R32=0,0,1000*11630*RES_hh_tes_in!R32/RES_hh_num_in!R32)</f>
        <v>228.67616760342119</v>
      </c>
      <c r="S32" s="77">
        <f>IF(RES_hh_tes_in!S32=0,0,1000*11630*RES_hh_tes_in!S32/RES_hh_num_in!S32)</f>
        <v>229.73214944735898</v>
      </c>
      <c r="T32" s="77">
        <f>IF(RES_hh_tes_in!T32=0,0,1000*11630*RES_hh_tes_in!T32/RES_hh_num_in!T32)</f>
        <v>229.23248509272474</v>
      </c>
      <c r="U32" s="77">
        <f>IF(RES_hh_tes_in!U32=0,0,1000*11630*RES_hh_tes_in!U32/RES_hh_num_in!U32)</f>
        <v>226.9069504162367</v>
      </c>
      <c r="V32" s="77">
        <f>IF(RES_hh_tes_in!V32=0,0,1000*11630*RES_hh_tes_in!V32/RES_hh_num_in!V32)</f>
        <v>239.86769145093069</v>
      </c>
      <c r="W32" s="77">
        <f>IF(RES_hh_tes_in!W32=0,0,1000*11630*RES_hh_tes_in!W32/RES_hh_num_in!W32)</f>
        <v>234.3062750658668</v>
      </c>
      <c r="X32" s="77">
        <f>IF(RES_hh_tes_in!X32=0,0,1000*11630*RES_hh_tes_in!X32/RES_hh_num_in!X32)</f>
        <v>168.82693612709298</v>
      </c>
      <c r="Y32" s="77">
        <f>IF(RES_hh_tes_in!Y32=0,0,1000*11630*RES_hh_tes_in!Y32/RES_hh_num_in!Y32)</f>
        <v>171.98694070472877</v>
      </c>
      <c r="DA32" s="92" t="s">
        <v>843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844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/>
      <c r="C3" s="65">
        <f>IF(RES_hh_emi_in!C3=0,0,1000000*RES_hh_emi_in!C3/RES_hh_num_in!C3)</f>
        <v>3928.251695193012</v>
      </c>
      <c r="D3" s="65">
        <f>IF(RES_hh_emi_in!D3=0,0,1000000*RES_hh_emi_in!D3/RES_hh_num_in!D3)</f>
        <v>3639.9922349249064</v>
      </c>
      <c r="E3" s="65">
        <f>IF(RES_hh_emi_in!E3=0,0,1000000*RES_hh_emi_in!E3/RES_hh_num_in!E3)</f>
        <v>4344.8852270929119</v>
      </c>
      <c r="F3" s="65">
        <f>IF(RES_hh_emi_in!F3=0,0,1000000*RES_hh_emi_in!F3/RES_hh_num_in!F3)</f>
        <v>3943.6802628072242</v>
      </c>
      <c r="G3" s="65">
        <f>IF(RES_hh_emi_in!G3=0,0,1000000*RES_hh_emi_in!G3/RES_hh_num_in!G3)</f>
        <v>3541.1221689156259</v>
      </c>
      <c r="H3" s="65">
        <f>IF(RES_hh_emi_in!H3=0,0,1000000*RES_hh_emi_in!H3/RES_hh_num_in!H3)</f>
        <v>3065.3593441921221</v>
      </c>
      <c r="I3" s="65">
        <f>IF(RES_hh_emi_in!I3=0,0,1000000*RES_hh_emi_in!I3/RES_hh_num_in!I3)</f>
        <v>2477.1307083755992</v>
      </c>
      <c r="J3" s="65">
        <f>IF(RES_hh_emi_in!J3=0,0,1000000*RES_hh_emi_in!J3/RES_hh_num_in!J3)</f>
        <v>3173.5617802330962</v>
      </c>
      <c r="K3" s="65">
        <f>IF(RES_hh_emi_in!K3=0,0,1000000*RES_hh_emi_in!K3/RES_hh_num_in!K3)</f>
        <v>2784.0859171487928</v>
      </c>
      <c r="L3" s="65">
        <f>IF(RES_hh_emi_in!L3=0,0,1000000*RES_hh_emi_in!L3/RES_hh_num_in!L3)</f>
        <v>3035.0229027998344</v>
      </c>
      <c r="M3" s="65">
        <f>IF(RES_hh_emi_in!M3=0,0,1000000*RES_hh_emi_in!M3/RES_hh_num_in!M3)</f>
        <v>2559.6841413612528</v>
      </c>
      <c r="N3" s="65">
        <f>IF(RES_hh_emi_in!N3=0,0,1000000*RES_hh_emi_in!N3/RES_hh_num_in!N3)</f>
        <v>2442.1516048745207</v>
      </c>
      <c r="O3" s="65">
        <f>IF(RES_hh_emi_in!O3=0,0,1000000*RES_hh_emi_in!O3/RES_hh_num_in!O3)</f>
        <v>2662.8631138590736</v>
      </c>
      <c r="P3" s="65">
        <f>IF(RES_hh_emi_in!P3=0,0,1000000*RES_hh_emi_in!P3/RES_hh_num_in!P3)</f>
        <v>1833.6416258758584</v>
      </c>
      <c r="Q3" s="65">
        <f>IF(RES_hh_emi_in!Q3=0,0,1000000*RES_hh_emi_in!Q3/RES_hh_num_in!Q3)</f>
        <v>1832.013998287254</v>
      </c>
      <c r="R3" s="65">
        <f>IF(RES_hh_emi_in!R3=0,0,1000000*RES_hh_emi_in!R3/RES_hh_num_in!R3)</f>
        <v>1761.0995862058032</v>
      </c>
      <c r="S3" s="65">
        <f>IF(RES_hh_emi_in!S3=0,0,1000000*RES_hh_emi_in!S3/RES_hh_num_in!S3)</f>
        <v>1699.6143595752508</v>
      </c>
      <c r="T3" s="65">
        <f>IF(RES_hh_emi_in!T3=0,0,1000000*RES_hh_emi_in!T3/RES_hh_num_in!T3)</f>
        <v>1630.6624826808506</v>
      </c>
      <c r="U3" s="65">
        <f>IF(RES_hh_emi_in!U3=0,0,1000000*RES_hh_emi_in!U3/RES_hh_num_in!U3)</f>
        <v>1335.0308118761313</v>
      </c>
      <c r="V3" s="65">
        <f>IF(RES_hh_emi_in!V3=0,0,1000000*RES_hh_emi_in!V3/RES_hh_num_in!V3)</f>
        <v>1186.9911198097859</v>
      </c>
      <c r="W3" s="65">
        <f>IF(RES_hh_emi_in!W3=0,0,1000000*RES_hh_emi_in!W3/RES_hh_num_in!W3)</f>
        <v>1027.8078042404443</v>
      </c>
      <c r="X3" s="65">
        <f>IF(RES_hh_emi_in!X3=0,0,1000000*RES_hh_emi_in!X3/RES_hh_num_in!X3)</f>
        <v>685.84955192863015</v>
      </c>
      <c r="Y3" s="65">
        <f>IF(RES_hh_emi_in!Y3=0,0,1000000*RES_hh_emi_in!Y3/RES_hh_num_in!Y3)</f>
        <v>669.13806765303707</v>
      </c>
      <c r="DA3" s="87" t="s">
        <v>845</v>
      </c>
    </row>
    <row r="4" spans="1:105" ht="12.95" customHeight="1" x14ac:dyDescent="0.25">
      <c r="A4" s="68" t="s">
        <v>57</v>
      </c>
      <c r="B4" s="69"/>
      <c r="C4" s="69">
        <f>IF(RES_hh_emi_in!C4=0,0,1000000*RES_hh_emi_in!C4/RES_hh_num_in!C4)</f>
        <v>3764.745320346366</v>
      </c>
      <c r="D4" s="69">
        <f>IF(RES_hh_emi_in!D4=0,0,1000000*RES_hh_emi_in!D4/RES_hh_num_in!D4)</f>
        <v>3478.3794069197702</v>
      </c>
      <c r="E4" s="69">
        <f>IF(RES_hh_emi_in!E4=0,0,1000000*RES_hh_emi_in!E4/RES_hh_num_in!E4)</f>
        <v>4177.3587600632518</v>
      </c>
      <c r="F4" s="69">
        <f>IF(RES_hh_emi_in!F4=0,0,1000000*RES_hh_emi_in!F4/RES_hh_num_in!F4)</f>
        <v>3752.8677935613032</v>
      </c>
      <c r="G4" s="69">
        <f>IF(RES_hh_emi_in!G4=0,0,1000000*RES_hh_emi_in!G4/RES_hh_num_in!G4)</f>
        <v>3356.900328965603</v>
      </c>
      <c r="H4" s="69">
        <f>IF(RES_hh_emi_in!H4=0,0,1000000*RES_hh_emi_in!H4/RES_hh_num_in!H4)</f>
        <v>2812.3345937413605</v>
      </c>
      <c r="I4" s="69">
        <f>IF(RES_hh_emi_in!I4=0,0,1000000*RES_hh_emi_in!I4/RES_hh_num_in!I4)</f>
        <v>2206.603762104115</v>
      </c>
      <c r="J4" s="69">
        <f>IF(RES_hh_emi_in!J4=0,0,1000000*RES_hh_emi_in!J4/RES_hh_num_in!J4)</f>
        <v>2873.4130134826137</v>
      </c>
      <c r="K4" s="69">
        <f>IF(RES_hh_emi_in!K4=0,0,1000000*RES_hh_emi_in!K4/RES_hh_num_in!K4)</f>
        <v>2478.5293319191069</v>
      </c>
      <c r="L4" s="69">
        <f>IF(RES_hh_emi_in!L4=0,0,1000000*RES_hh_emi_in!L4/RES_hh_num_in!L4)</f>
        <v>2758.0851616536925</v>
      </c>
      <c r="M4" s="69">
        <f>IF(RES_hh_emi_in!M4=0,0,1000000*RES_hh_emi_in!M4/RES_hh_num_in!M4)</f>
        <v>2286.3350324563144</v>
      </c>
      <c r="N4" s="69">
        <f>IF(RES_hh_emi_in!N4=0,0,1000000*RES_hh_emi_in!N4/RES_hh_num_in!N4)</f>
        <v>2179.9396453783565</v>
      </c>
      <c r="O4" s="69">
        <f>IF(RES_hh_emi_in!O4=0,0,1000000*RES_hh_emi_in!O4/RES_hh_num_in!O4)</f>
        <v>2435.2776173476623</v>
      </c>
      <c r="P4" s="69">
        <f>IF(RES_hh_emi_in!P4=0,0,1000000*RES_hh_emi_in!P4/RES_hh_num_in!P4)</f>
        <v>1642.9076696640393</v>
      </c>
      <c r="Q4" s="69">
        <f>IF(RES_hh_emi_in!Q4=0,0,1000000*RES_hh_emi_in!Q4/RES_hh_num_in!Q4)</f>
        <v>1630.7280336589606</v>
      </c>
      <c r="R4" s="69">
        <f>IF(RES_hh_emi_in!R4=0,0,1000000*RES_hh_emi_in!R4/RES_hh_num_in!R4)</f>
        <v>1533.896626526478</v>
      </c>
      <c r="S4" s="69">
        <f>IF(RES_hh_emi_in!S4=0,0,1000000*RES_hh_emi_in!S4/RES_hh_num_in!S4)</f>
        <v>1471.4862310356143</v>
      </c>
      <c r="T4" s="69">
        <f>IF(RES_hh_emi_in!T4=0,0,1000000*RES_hh_emi_in!T4/RES_hh_num_in!T4)</f>
        <v>1415.7427605899195</v>
      </c>
      <c r="U4" s="69">
        <f>IF(RES_hh_emi_in!U4=0,0,1000000*RES_hh_emi_in!U4/RES_hh_num_in!U4)</f>
        <v>1110.7114185668236</v>
      </c>
      <c r="V4" s="69">
        <f>IF(RES_hh_emi_in!V4=0,0,1000000*RES_hh_emi_in!V4/RES_hh_num_in!V4)</f>
        <v>1013.4498980772065</v>
      </c>
      <c r="W4" s="69">
        <f>IF(RES_hh_emi_in!W4=0,0,1000000*RES_hh_emi_in!W4/RES_hh_num_in!W4)</f>
        <v>826.7421007972398</v>
      </c>
      <c r="X4" s="69">
        <f>IF(RES_hh_emi_in!X4=0,0,1000000*RES_hh_emi_in!X4/RES_hh_num_in!X4)</f>
        <v>535.08632114907095</v>
      </c>
      <c r="Y4" s="69">
        <f>IF(RES_hh_emi_in!Y4=0,0,1000000*RES_hh_emi_in!Y4/RES_hh_num_in!Y4)</f>
        <v>534.87362548536305</v>
      </c>
      <c r="DA4" s="88" t="s">
        <v>846</v>
      </c>
    </row>
    <row r="5" spans="1:105" ht="12" customHeight="1" x14ac:dyDescent="0.25">
      <c r="A5" s="28" t="s">
        <v>51</v>
      </c>
      <c r="B5" s="72"/>
      <c r="C5" s="72">
        <f>IF(RES_hh_emi_in!C5=0,0,1000000*RES_hh_emi_in!C5/RES_hh_num_in!C5)</f>
        <v>5856.1142990137414</v>
      </c>
      <c r="D5" s="72">
        <f>IF(RES_hh_emi_in!D5=0,0,1000000*RES_hh_emi_in!D5/RES_hh_num_in!D5)</f>
        <v>0</v>
      </c>
      <c r="E5" s="72">
        <f>IF(RES_hh_emi_in!E5=0,0,1000000*RES_hh_emi_in!E5/RES_hh_num_in!E5)</f>
        <v>0</v>
      </c>
      <c r="F5" s="72">
        <f>IF(RES_hh_emi_in!F5=0,0,1000000*RES_hh_emi_in!F5/RES_hh_num_in!F5)</f>
        <v>0</v>
      </c>
      <c r="G5" s="72">
        <f>IF(RES_hh_emi_in!G5=0,0,1000000*RES_hh_emi_in!G5/RES_hh_num_in!G5)</f>
        <v>0</v>
      </c>
      <c r="H5" s="72">
        <f>IF(RES_hh_emi_in!H5=0,0,1000000*RES_hh_emi_in!H5/RES_hh_num_in!H5)</f>
        <v>4382.1959553586275</v>
      </c>
      <c r="I5" s="72">
        <f>IF(RES_hh_emi_in!I5=0,0,1000000*RES_hh_emi_in!I5/RES_hh_num_in!I5)</f>
        <v>3332.4769115899012</v>
      </c>
      <c r="J5" s="72">
        <f>IF(RES_hh_emi_in!J5=0,0,1000000*RES_hh_emi_in!J5/RES_hh_num_in!J5)</f>
        <v>4353.1075747102977</v>
      </c>
      <c r="K5" s="72">
        <f>IF(RES_hh_emi_in!K5=0,0,1000000*RES_hh_emi_in!K5/RES_hh_num_in!K5)</f>
        <v>6965.9118997400947</v>
      </c>
      <c r="L5" s="72">
        <f>IF(RES_hh_emi_in!L5=0,0,1000000*RES_hh_emi_in!L5/RES_hh_num_in!L5)</f>
        <v>3983.6609870237335</v>
      </c>
      <c r="M5" s="72">
        <f>IF(RES_hh_emi_in!M5=0,0,1000000*RES_hh_emi_in!M5/RES_hh_num_in!M5)</f>
        <v>3420.2822235046547</v>
      </c>
      <c r="N5" s="72">
        <f>IF(RES_hh_emi_in!N5=0,0,1000000*RES_hh_emi_in!N5/RES_hh_num_in!N5)</f>
        <v>3587.7974306826786</v>
      </c>
      <c r="O5" s="72">
        <f>IF(RES_hh_emi_in!O5=0,0,1000000*RES_hh_emi_in!O5/RES_hh_num_in!O5)</f>
        <v>4430.7987987103825</v>
      </c>
      <c r="P5" s="72">
        <f>IF(RES_hh_emi_in!P5=0,0,1000000*RES_hh_emi_in!P5/RES_hh_num_in!P5)</f>
        <v>2991.3121146134913</v>
      </c>
      <c r="Q5" s="72">
        <f>IF(RES_hh_emi_in!Q5=0,0,1000000*RES_hh_emi_in!Q5/RES_hh_num_in!Q5)</f>
        <v>0</v>
      </c>
      <c r="R5" s="72">
        <f>IF(RES_hh_emi_in!R5=0,0,1000000*RES_hh_emi_in!R5/RES_hh_num_in!R5)</f>
        <v>0</v>
      </c>
      <c r="S5" s="72">
        <f>IF(RES_hh_emi_in!S5=0,0,1000000*RES_hh_emi_in!S5/RES_hh_num_in!S5)</f>
        <v>0</v>
      </c>
      <c r="T5" s="72">
        <f>IF(RES_hh_emi_in!T5=0,0,1000000*RES_hh_emi_in!T5/RES_hh_num_in!T5)</f>
        <v>0</v>
      </c>
      <c r="U5" s="72">
        <f>IF(RES_hh_emi_in!U5=0,0,1000000*RES_hh_emi_in!U5/RES_hh_num_in!U5)</f>
        <v>0</v>
      </c>
      <c r="V5" s="72">
        <f>IF(RES_hh_emi_in!V5=0,0,1000000*RES_hh_emi_in!V5/RES_hh_num_in!V5)</f>
        <v>0</v>
      </c>
      <c r="W5" s="72">
        <f>IF(RES_hh_emi_in!W5=0,0,1000000*RES_hh_emi_in!W5/RES_hh_num_in!W5)</f>
        <v>0</v>
      </c>
      <c r="X5" s="72">
        <f>IF(RES_hh_emi_in!X5=0,0,1000000*RES_hh_emi_in!X5/RES_hh_num_in!X5)</f>
        <v>1449.5449280793653</v>
      </c>
      <c r="Y5" s="72">
        <f>IF(RES_hh_emi_in!Y5=0,0,1000000*RES_hh_emi_in!Y5/RES_hh_num_in!Y5)</f>
        <v>1021.1088315076272</v>
      </c>
      <c r="DA5" s="89" t="s">
        <v>847</v>
      </c>
    </row>
    <row r="6" spans="1:105" ht="12" customHeight="1" x14ac:dyDescent="0.25">
      <c r="A6" s="28" t="s">
        <v>74</v>
      </c>
      <c r="B6" s="72"/>
      <c r="C6" s="72">
        <f>IF(RES_hh_emi_in!C6=0,0,1000000*RES_hh_emi_in!C6/RES_hh_num_in!C6)</f>
        <v>4468.5126697925407</v>
      </c>
      <c r="D6" s="72">
        <f>IF(RES_hh_emi_in!D6=0,0,1000000*RES_hh_emi_in!D6/RES_hh_num_in!D6)</f>
        <v>5301.7102123126951</v>
      </c>
      <c r="E6" s="72">
        <f>IF(RES_hh_emi_in!E6=0,0,1000000*RES_hh_emi_in!E6/RES_hh_num_in!E6)</f>
        <v>3202.9924494701254</v>
      </c>
      <c r="F6" s="72">
        <f>IF(RES_hh_emi_in!F6=0,0,1000000*RES_hh_emi_in!F6/RES_hh_num_in!F6)</f>
        <v>3090.6100757357449</v>
      </c>
      <c r="G6" s="72">
        <f>IF(RES_hh_emi_in!G6=0,0,1000000*RES_hh_emi_in!G6/RES_hh_num_in!G6)</f>
        <v>4016.5902815943036</v>
      </c>
      <c r="H6" s="72">
        <f>IF(RES_hh_emi_in!H6=0,0,1000000*RES_hh_emi_in!H6/RES_hh_num_in!H6)</f>
        <v>3536.6878798413418</v>
      </c>
      <c r="I6" s="72">
        <f>IF(RES_hh_emi_in!I6=0,0,1000000*RES_hh_emi_in!I6/RES_hh_num_in!I6)</f>
        <v>3071.6984447551145</v>
      </c>
      <c r="J6" s="72">
        <f>IF(RES_hh_emi_in!J6=0,0,1000000*RES_hh_emi_in!J6/RES_hh_num_in!J6)</f>
        <v>3207.7343268160962</v>
      </c>
      <c r="K6" s="72">
        <f>IF(RES_hh_emi_in!K6=0,0,1000000*RES_hh_emi_in!K6/RES_hh_num_in!K6)</f>
        <v>3107.5932974303219</v>
      </c>
      <c r="L6" s="72">
        <f>IF(RES_hh_emi_in!L6=0,0,1000000*RES_hh_emi_in!L6/RES_hh_num_in!L6)</f>
        <v>3495.1103896625641</v>
      </c>
      <c r="M6" s="72">
        <f>IF(RES_hh_emi_in!M6=0,0,1000000*RES_hh_emi_in!M6/RES_hh_num_in!M6)</f>
        <v>2612.5187332344963</v>
      </c>
      <c r="N6" s="72">
        <f>IF(RES_hh_emi_in!N6=0,0,1000000*RES_hh_emi_in!N6/RES_hh_num_in!N6)</f>
        <v>2604.6527999039508</v>
      </c>
      <c r="O6" s="72">
        <f>IF(RES_hh_emi_in!O6=0,0,1000000*RES_hh_emi_in!O6/RES_hh_num_in!O6)</f>
        <v>2692.0321220776532</v>
      </c>
      <c r="P6" s="72">
        <f>IF(RES_hh_emi_in!P6=0,0,1000000*RES_hh_emi_in!P6/RES_hh_num_in!P6)</f>
        <v>1992.9540595773678</v>
      </c>
      <c r="Q6" s="72">
        <f>IF(RES_hh_emi_in!Q6=0,0,1000000*RES_hh_emi_in!Q6/RES_hh_num_in!Q6)</f>
        <v>1943.6836903981907</v>
      </c>
      <c r="R6" s="72">
        <f>IF(RES_hh_emi_in!R6=0,0,1000000*RES_hh_emi_in!R6/RES_hh_num_in!R6)</f>
        <v>1955.4467861272415</v>
      </c>
      <c r="S6" s="72">
        <f>IF(RES_hh_emi_in!S6=0,0,1000000*RES_hh_emi_in!S6/RES_hh_num_in!S6)</f>
        <v>1906.1266134186958</v>
      </c>
      <c r="T6" s="72">
        <f>IF(RES_hh_emi_in!T6=0,0,1000000*RES_hh_emi_in!T6/RES_hh_num_in!T6)</f>
        <v>1767.6697838025664</v>
      </c>
      <c r="U6" s="72">
        <f>IF(RES_hh_emi_in!U6=0,0,1000000*RES_hh_emi_in!U6/RES_hh_num_in!U6)</f>
        <v>1537.7021514117459</v>
      </c>
      <c r="V6" s="72">
        <f>IF(RES_hh_emi_in!V6=0,0,1000000*RES_hh_emi_in!V6/RES_hh_num_in!V6)</f>
        <v>1598.5043921694751</v>
      </c>
      <c r="W6" s="72">
        <f>IF(RES_hh_emi_in!W6=0,0,1000000*RES_hh_emi_in!W6/RES_hh_num_in!W6)</f>
        <v>1517.8915144057928</v>
      </c>
      <c r="X6" s="72">
        <f>IF(RES_hh_emi_in!X6=0,0,1000000*RES_hh_emi_in!X6/RES_hh_num_in!X6)</f>
        <v>1063.9894457668195</v>
      </c>
      <c r="Y6" s="72">
        <f>IF(RES_hh_emi_in!Y6=0,0,1000000*RES_hh_emi_in!Y6/RES_hh_num_in!Y6)</f>
        <v>829.81999044649729</v>
      </c>
      <c r="DA6" s="89" t="s">
        <v>848</v>
      </c>
    </row>
    <row r="7" spans="1:105" ht="12" customHeight="1" x14ac:dyDescent="0.25">
      <c r="A7" s="28" t="s">
        <v>200</v>
      </c>
      <c r="B7" s="72"/>
      <c r="C7" s="72">
        <f>IF(RES_hh_emi_in!C7=0,0,1000000*RES_hh_emi_in!C7/RES_hh_num_in!C7)</f>
        <v>5589.8279959467163</v>
      </c>
      <c r="D7" s="72">
        <f>IF(RES_hh_emi_in!D7=0,0,1000000*RES_hh_emi_in!D7/RES_hh_num_in!D7)</f>
        <v>4829.984458103514</v>
      </c>
      <c r="E7" s="72">
        <f>IF(RES_hh_emi_in!E7=0,0,1000000*RES_hh_emi_in!E7/RES_hh_num_in!E7)</f>
        <v>5222.2454682943489</v>
      </c>
      <c r="F7" s="72">
        <f>IF(RES_hh_emi_in!F7=0,0,1000000*RES_hh_emi_in!F7/RES_hh_num_in!F7)</f>
        <v>4830.1843886453962</v>
      </c>
      <c r="G7" s="72">
        <f>IF(RES_hh_emi_in!G7=0,0,1000000*RES_hh_emi_in!G7/RES_hh_num_in!G7)</f>
        <v>4675.8732913384647</v>
      </c>
      <c r="H7" s="72">
        <f>IF(RES_hh_emi_in!H7=0,0,1000000*RES_hh_emi_in!H7/RES_hh_num_in!H7)</f>
        <v>4095.2077601860251</v>
      </c>
      <c r="I7" s="72">
        <f>IF(RES_hh_emi_in!I7=0,0,1000000*RES_hh_emi_in!I7/RES_hh_num_in!I7)</f>
        <v>3442.7932830512882</v>
      </c>
      <c r="J7" s="72">
        <f>IF(RES_hh_emi_in!J7=0,0,1000000*RES_hh_emi_in!J7/RES_hh_num_in!J7)</f>
        <v>4376.1630556625414</v>
      </c>
      <c r="K7" s="72">
        <f>IF(RES_hh_emi_in!K7=0,0,1000000*RES_hh_emi_in!K7/RES_hh_num_in!K7)</f>
        <v>3685.1893327788616</v>
      </c>
      <c r="L7" s="72">
        <f>IF(RES_hh_emi_in!L7=0,0,1000000*RES_hh_emi_in!L7/RES_hh_num_in!L7)</f>
        <v>4011.5320328137091</v>
      </c>
      <c r="M7" s="72">
        <f>IF(RES_hh_emi_in!M7=0,0,1000000*RES_hh_emi_in!M7/RES_hh_num_in!M7)</f>
        <v>3263.3727658803537</v>
      </c>
      <c r="N7" s="72">
        <f>IF(RES_hh_emi_in!N7=0,0,1000000*RES_hh_emi_in!N7/RES_hh_num_in!N7)</f>
        <v>3148.6876212954098</v>
      </c>
      <c r="O7" s="72">
        <f>IF(RES_hh_emi_in!O7=0,0,1000000*RES_hh_emi_in!O7/RES_hh_num_in!O7)</f>
        <v>3228.4331670550355</v>
      </c>
      <c r="P7" s="72">
        <f>IF(RES_hh_emi_in!P7=0,0,1000000*RES_hh_emi_in!P7/RES_hh_num_in!P7)</f>
        <v>2346.9200171652387</v>
      </c>
      <c r="Q7" s="72">
        <f>IF(RES_hh_emi_in!Q7=0,0,1000000*RES_hh_emi_in!Q7/RES_hh_num_in!Q7)</f>
        <v>2613.6214951976172</v>
      </c>
      <c r="R7" s="72">
        <f>IF(RES_hh_emi_in!R7=0,0,1000000*RES_hh_emi_in!R7/RES_hh_num_in!R7)</f>
        <v>2283.0335163804812</v>
      </c>
      <c r="S7" s="72">
        <f>IF(RES_hh_emi_in!S7=0,0,1000000*RES_hh_emi_in!S7/RES_hh_num_in!S7)</f>
        <v>2219.2586017284279</v>
      </c>
      <c r="T7" s="72">
        <f>IF(RES_hh_emi_in!T7=0,0,1000000*RES_hh_emi_in!T7/RES_hh_num_in!T7)</f>
        <v>2095.690868007604</v>
      </c>
      <c r="U7" s="72">
        <f>IF(RES_hh_emi_in!U7=0,0,1000000*RES_hh_emi_in!U7/RES_hh_num_in!U7)</f>
        <v>1627.7438236372398</v>
      </c>
      <c r="V7" s="72">
        <f>IF(RES_hh_emi_in!V7=0,0,1000000*RES_hh_emi_in!V7/RES_hh_num_in!V7)</f>
        <v>1833.4029899881716</v>
      </c>
      <c r="W7" s="72">
        <f>IF(RES_hh_emi_in!W7=0,0,1000000*RES_hh_emi_in!W7/RES_hh_num_in!W7)</f>
        <v>1601.0600661594913</v>
      </c>
      <c r="X7" s="72">
        <f>IF(RES_hh_emi_in!X7=0,0,1000000*RES_hh_emi_in!X7/RES_hh_num_in!X7)</f>
        <v>1221.8774372858807</v>
      </c>
      <c r="Y7" s="72">
        <f>IF(RES_hh_emi_in!Y7=0,0,1000000*RES_hh_emi_in!Y7/RES_hh_num_in!Y7)</f>
        <v>965.89009297815778</v>
      </c>
      <c r="DA7" s="89" t="s">
        <v>849</v>
      </c>
    </row>
    <row r="8" spans="1:105" ht="12" customHeight="1" x14ac:dyDescent="0.25">
      <c r="A8" s="28" t="s">
        <v>189</v>
      </c>
      <c r="B8" s="72"/>
      <c r="C8" s="72">
        <f>IF(RES_hh_emi_in!C8=0,0,1000000*RES_hh_emi_in!C8/RES_hh_num_in!C8)</f>
        <v>3747.1839610304687</v>
      </c>
      <c r="D8" s="72">
        <f>IF(RES_hh_emi_in!D8=0,0,1000000*RES_hh_emi_in!D8/RES_hh_num_in!D8)</f>
        <v>3422.1586204364739</v>
      </c>
      <c r="E8" s="72">
        <f>IF(RES_hh_emi_in!E8=0,0,1000000*RES_hh_emi_in!E8/RES_hh_num_in!E8)</f>
        <v>3496.9754143300638</v>
      </c>
      <c r="F8" s="72">
        <f>IF(RES_hh_emi_in!F8=0,0,1000000*RES_hh_emi_in!F8/RES_hh_num_in!F8)</f>
        <v>3179.3799203960489</v>
      </c>
      <c r="G8" s="72">
        <f>IF(RES_hh_emi_in!G8=0,0,1000000*RES_hh_emi_in!G8/RES_hh_num_in!G8)</f>
        <v>2942.5554472752574</v>
      </c>
      <c r="H8" s="72">
        <f>IF(RES_hh_emi_in!H8=0,0,1000000*RES_hh_emi_in!H8/RES_hh_num_in!H8)</f>
        <v>2821.9237366145417</v>
      </c>
      <c r="I8" s="72">
        <f>IF(RES_hh_emi_in!I8=0,0,1000000*RES_hh_emi_in!I8/RES_hh_num_in!I8)</f>
        <v>2528.3307612109315</v>
      </c>
      <c r="J8" s="72">
        <f>IF(RES_hh_emi_in!J8=0,0,1000000*RES_hh_emi_in!J8/RES_hh_num_in!J8)</f>
        <v>2628.0370834313626</v>
      </c>
      <c r="K8" s="72">
        <f>IF(RES_hh_emi_in!K8=0,0,1000000*RES_hh_emi_in!K8/RES_hh_num_in!K8)</f>
        <v>2491.1010434685682</v>
      </c>
      <c r="L8" s="72">
        <f>IF(RES_hh_emi_in!L8=0,0,1000000*RES_hh_emi_in!L8/RES_hh_num_in!L8)</f>
        <v>2808.1037630979604</v>
      </c>
      <c r="M8" s="72">
        <f>IF(RES_hh_emi_in!M8=0,0,1000000*RES_hh_emi_in!M8/RES_hh_num_in!M8)</f>
        <v>2014.6643681006383</v>
      </c>
      <c r="N8" s="72">
        <f>IF(RES_hh_emi_in!N8=0,0,1000000*RES_hh_emi_in!N8/RES_hh_num_in!N8)</f>
        <v>2128.9280424230806</v>
      </c>
      <c r="O8" s="72">
        <f>IF(RES_hh_emi_in!O8=0,0,1000000*RES_hh_emi_in!O8/RES_hh_num_in!O8)</f>
        <v>2186.7585539757961</v>
      </c>
      <c r="P8" s="72">
        <f>IF(RES_hh_emi_in!P8=0,0,1000000*RES_hh_emi_in!P8/RES_hh_num_in!P8)</f>
        <v>1503.2556379064936</v>
      </c>
      <c r="Q8" s="72">
        <f>IF(RES_hh_emi_in!Q8=0,0,1000000*RES_hh_emi_in!Q8/RES_hh_num_in!Q8)</f>
        <v>1553.3676568284818</v>
      </c>
      <c r="R8" s="72">
        <f>IF(RES_hh_emi_in!R8=0,0,1000000*RES_hh_emi_in!R8/RES_hh_num_in!R8)</f>
        <v>1560.2357780675686</v>
      </c>
      <c r="S8" s="72">
        <f>IF(RES_hh_emi_in!S8=0,0,1000000*RES_hh_emi_in!S8/RES_hh_num_in!S8)</f>
        <v>1457.0664529668534</v>
      </c>
      <c r="T8" s="72">
        <f>IF(RES_hh_emi_in!T8=0,0,1000000*RES_hh_emi_in!T8/RES_hh_num_in!T8)</f>
        <v>1380.5961909436046</v>
      </c>
      <c r="U8" s="72">
        <f>IF(RES_hh_emi_in!U8=0,0,1000000*RES_hh_emi_in!U8/RES_hh_num_in!U8)</f>
        <v>1252.1786097752317</v>
      </c>
      <c r="V8" s="72">
        <f>IF(RES_hh_emi_in!V8=0,0,1000000*RES_hh_emi_in!V8/RES_hh_num_in!V8)</f>
        <v>1113.6961200535286</v>
      </c>
      <c r="W8" s="72">
        <f>IF(RES_hh_emi_in!W8=0,0,1000000*RES_hh_emi_in!W8/RES_hh_num_in!W8)</f>
        <v>1159.4852057224145</v>
      </c>
      <c r="X8" s="72">
        <f>IF(RES_hh_emi_in!X8=0,0,1000000*RES_hh_emi_in!X8/RES_hh_num_in!X8)</f>
        <v>804.43649632430254</v>
      </c>
      <c r="Y8" s="72">
        <f>IF(RES_hh_emi_in!Y8=0,0,1000000*RES_hh_emi_in!Y8/RES_hh_num_in!Y8)</f>
        <v>647.82960857084322</v>
      </c>
      <c r="DA8" s="89" t="s">
        <v>850</v>
      </c>
    </row>
    <row r="9" spans="1:105" ht="12" customHeight="1" x14ac:dyDescent="0.25">
      <c r="A9" s="28" t="s">
        <v>202</v>
      </c>
      <c r="B9" s="72"/>
      <c r="C9" s="72">
        <f>IF(RES_hh_emi_in!C9=0,0,1000000*RES_hh_emi_in!C9/RES_hh_num_in!C9)</f>
        <v>0</v>
      </c>
      <c r="D9" s="72">
        <f>IF(RES_hh_emi_in!D9=0,0,1000000*RES_hh_emi_in!D9/RES_hh_num_in!D9)</f>
        <v>0</v>
      </c>
      <c r="E9" s="72">
        <f>IF(RES_hh_emi_in!E9=0,0,1000000*RES_hh_emi_in!E9/RES_hh_num_in!E9)</f>
        <v>0</v>
      </c>
      <c r="F9" s="72">
        <f>IF(RES_hh_emi_in!F9=0,0,1000000*RES_hh_emi_in!F9/RES_hh_num_in!F9)</f>
        <v>0</v>
      </c>
      <c r="G9" s="72">
        <f>IF(RES_hh_emi_in!G9=0,0,1000000*RES_hh_emi_in!G9/RES_hh_num_in!G9)</f>
        <v>0</v>
      </c>
      <c r="H9" s="72">
        <f>IF(RES_hh_emi_in!H9=0,0,1000000*RES_hh_emi_in!H9/RES_hh_num_in!H9)</f>
        <v>0</v>
      </c>
      <c r="I9" s="72">
        <f>IF(RES_hh_emi_in!I9=0,0,1000000*RES_hh_emi_in!I9/RES_hh_num_in!I9)</f>
        <v>0</v>
      </c>
      <c r="J9" s="72">
        <f>IF(RES_hh_emi_in!J9=0,0,1000000*RES_hh_emi_in!J9/RES_hh_num_in!J9)</f>
        <v>0</v>
      </c>
      <c r="K9" s="72">
        <f>IF(RES_hh_emi_in!K9=0,0,1000000*RES_hh_emi_in!K9/RES_hh_num_in!K9)</f>
        <v>0</v>
      </c>
      <c r="L9" s="72">
        <f>IF(RES_hh_emi_in!L9=0,0,1000000*RES_hh_emi_in!L9/RES_hh_num_in!L9)</f>
        <v>0</v>
      </c>
      <c r="M9" s="72">
        <f>IF(RES_hh_emi_in!M9=0,0,1000000*RES_hh_emi_in!M9/RES_hh_num_in!M9)</f>
        <v>0</v>
      </c>
      <c r="N9" s="72">
        <f>IF(RES_hh_emi_in!N9=0,0,1000000*RES_hh_emi_in!N9/RES_hh_num_in!N9)</f>
        <v>0</v>
      </c>
      <c r="O9" s="72">
        <f>IF(RES_hh_emi_in!O9=0,0,1000000*RES_hh_emi_in!O9/RES_hh_num_in!O9)</f>
        <v>0</v>
      </c>
      <c r="P9" s="72">
        <f>IF(RES_hh_emi_in!P9=0,0,1000000*RES_hh_emi_in!P9/RES_hh_num_in!P9)</f>
        <v>0</v>
      </c>
      <c r="Q9" s="72">
        <f>IF(RES_hh_emi_in!Q9=0,0,1000000*RES_hh_emi_in!Q9/RES_hh_num_in!Q9)</f>
        <v>0</v>
      </c>
      <c r="R9" s="72">
        <f>IF(RES_hh_emi_in!R9=0,0,1000000*RES_hh_emi_in!R9/RES_hh_num_in!R9)</f>
        <v>0</v>
      </c>
      <c r="S9" s="72">
        <f>IF(RES_hh_emi_in!S9=0,0,1000000*RES_hh_emi_in!S9/RES_hh_num_in!S9)</f>
        <v>0</v>
      </c>
      <c r="T9" s="72">
        <f>IF(RES_hh_emi_in!T9=0,0,1000000*RES_hh_emi_in!T9/RES_hh_num_in!T9)</f>
        <v>0</v>
      </c>
      <c r="U9" s="72">
        <f>IF(RES_hh_emi_in!U9=0,0,1000000*RES_hh_emi_in!U9/RES_hh_num_in!U9)</f>
        <v>0</v>
      </c>
      <c r="V9" s="72">
        <f>IF(RES_hh_emi_in!V9=0,0,1000000*RES_hh_emi_in!V9/RES_hh_num_in!V9)</f>
        <v>0</v>
      </c>
      <c r="W9" s="72">
        <f>IF(RES_hh_emi_in!W9=0,0,1000000*RES_hh_emi_in!W9/RES_hh_num_in!W9)</f>
        <v>0</v>
      </c>
      <c r="X9" s="72">
        <f>IF(RES_hh_emi_in!X9=0,0,1000000*RES_hh_emi_in!X9/RES_hh_num_in!X9)</f>
        <v>0</v>
      </c>
      <c r="Y9" s="72">
        <f>IF(RES_hh_emi_in!Y9=0,0,1000000*RES_hh_emi_in!Y9/RES_hh_num_in!Y9)</f>
        <v>0</v>
      </c>
      <c r="DA9" s="89" t="s">
        <v>851</v>
      </c>
    </row>
    <row r="10" spans="1:105" ht="12" customHeight="1" x14ac:dyDescent="0.25">
      <c r="A10" s="28" t="s">
        <v>197</v>
      </c>
      <c r="B10" s="72"/>
      <c r="C10" s="72">
        <f>IF(RES_hh_emi_in!C10=0,0,1000000*RES_hh_emi_in!C10/RES_hh_num_in!C10)</f>
        <v>0</v>
      </c>
      <c r="D10" s="72">
        <f>IF(RES_hh_emi_in!D10=0,0,1000000*RES_hh_emi_in!D10/RES_hh_num_in!D10)</f>
        <v>0</v>
      </c>
      <c r="E10" s="72">
        <f>IF(RES_hh_emi_in!E10=0,0,1000000*RES_hh_emi_in!E10/RES_hh_num_in!E10)</f>
        <v>0</v>
      </c>
      <c r="F10" s="72">
        <f>IF(RES_hh_emi_in!F10=0,0,1000000*RES_hh_emi_in!F10/RES_hh_num_in!F10)</f>
        <v>0</v>
      </c>
      <c r="G10" s="72">
        <f>IF(RES_hh_emi_in!G10=0,0,1000000*RES_hh_emi_in!G10/RES_hh_num_in!G10)</f>
        <v>0</v>
      </c>
      <c r="H10" s="72">
        <f>IF(RES_hh_emi_in!H10=0,0,1000000*RES_hh_emi_in!H10/RES_hh_num_in!H10)</f>
        <v>0</v>
      </c>
      <c r="I10" s="72">
        <f>IF(RES_hh_emi_in!I10=0,0,1000000*RES_hh_emi_in!I10/RES_hh_num_in!I10)</f>
        <v>0</v>
      </c>
      <c r="J10" s="72">
        <f>IF(RES_hh_emi_in!J10=0,0,1000000*RES_hh_emi_in!J10/RES_hh_num_in!J10)</f>
        <v>0</v>
      </c>
      <c r="K10" s="72">
        <f>IF(RES_hh_emi_in!K10=0,0,1000000*RES_hh_emi_in!K10/RES_hh_num_in!K10)</f>
        <v>0</v>
      </c>
      <c r="L10" s="72">
        <f>IF(RES_hh_emi_in!L10=0,0,1000000*RES_hh_emi_in!L10/RES_hh_num_in!L10)</f>
        <v>0</v>
      </c>
      <c r="M10" s="72">
        <f>IF(RES_hh_emi_in!M10=0,0,1000000*RES_hh_emi_in!M10/RES_hh_num_in!M10)</f>
        <v>0</v>
      </c>
      <c r="N10" s="72">
        <f>IF(RES_hh_emi_in!N10=0,0,1000000*RES_hh_emi_in!N10/RES_hh_num_in!N10)</f>
        <v>0</v>
      </c>
      <c r="O10" s="72">
        <f>IF(RES_hh_emi_in!O10=0,0,1000000*RES_hh_emi_in!O10/RES_hh_num_in!O10)</f>
        <v>0</v>
      </c>
      <c r="P10" s="72">
        <f>IF(RES_hh_emi_in!P10=0,0,1000000*RES_hh_emi_in!P10/RES_hh_num_in!P10)</f>
        <v>0</v>
      </c>
      <c r="Q10" s="72">
        <f>IF(RES_hh_emi_in!Q10=0,0,1000000*RES_hh_emi_in!Q10/RES_hh_num_in!Q10)</f>
        <v>0</v>
      </c>
      <c r="R10" s="72">
        <f>IF(RES_hh_emi_in!R10=0,0,1000000*RES_hh_emi_in!R10/RES_hh_num_in!R10)</f>
        <v>0</v>
      </c>
      <c r="S10" s="72">
        <f>IF(RES_hh_emi_in!S10=0,0,1000000*RES_hh_emi_in!S10/RES_hh_num_in!S10)</f>
        <v>0</v>
      </c>
      <c r="T10" s="72">
        <f>IF(RES_hh_emi_in!T10=0,0,1000000*RES_hh_emi_in!T10/RES_hh_num_in!T10)</f>
        <v>0</v>
      </c>
      <c r="U10" s="72">
        <f>IF(RES_hh_emi_in!U10=0,0,1000000*RES_hh_emi_in!U10/RES_hh_num_in!U10)</f>
        <v>0</v>
      </c>
      <c r="V10" s="72">
        <f>IF(RES_hh_emi_in!V10=0,0,1000000*RES_hh_emi_in!V10/RES_hh_num_in!V10)</f>
        <v>0</v>
      </c>
      <c r="W10" s="72">
        <f>IF(RES_hh_emi_in!W10=0,0,1000000*RES_hh_emi_in!W10/RES_hh_num_in!W10)</f>
        <v>0</v>
      </c>
      <c r="X10" s="72">
        <f>IF(RES_hh_emi_in!X10=0,0,1000000*RES_hh_emi_in!X10/RES_hh_num_in!X10)</f>
        <v>0</v>
      </c>
      <c r="Y10" s="72">
        <f>IF(RES_hh_emi_in!Y10=0,0,1000000*RES_hh_emi_in!Y10/RES_hh_num_in!Y10)</f>
        <v>0</v>
      </c>
      <c r="DA10" s="89" t="s">
        <v>852</v>
      </c>
    </row>
    <row r="11" spans="1:105" ht="12" customHeight="1" x14ac:dyDescent="0.25">
      <c r="A11" s="28" t="s">
        <v>198</v>
      </c>
      <c r="B11" s="72"/>
      <c r="C11" s="72">
        <f>IF(RES_hh_emi_in!C11=0,0,1000000*RES_hh_emi_in!C11/RES_hh_num_in!C11)</f>
        <v>0</v>
      </c>
      <c r="D11" s="72">
        <f>IF(RES_hh_emi_in!D11=0,0,1000000*RES_hh_emi_in!D11/RES_hh_num_in!D11)</f>
        <v>0</v>
      </c>
      <c r="E11" s="72">
        <f>IF(RES_hh_emi_in!E11=0,0,1000000*RES_hh_emi_in!E11/RES_hh_num_in!E11)</f>
        <v>0</v>
      </c>
      <c r="F11" s="72">
        <f>IF(RES_hh_emi_in!F11=0,0,1000000*RES_hh_emi_in!F11/RES_hh_num_in!F11)</f>
        <v>0</v>
      </c>
      <c r="G11" s="72">
        <f>IF(RES_hh_emi_in!G11=0,0,1000000*RES_hh_emi_in!G11/RES_hh_num_in!G11)</f>
        <v>0</v>
      </c>
      <c r="H11" s="72">
        <f>IF(RES_hh_emi_in!H11=0,0,1000000*RES_hh_emi_in!H11/RES_hh_num_in!H11)</f>
        <v>0</v>
      </c>
      <c r="I11" s="72">
        <f>IF(RES_hh_emi_in!I11=0,0,1000000*RES_hh_emi_in!I11/RES_hh_num_in!I11)</f>
        <v>0</v>
      </c>
      <c r="J11" s="72">
        <f>IF(RES_hh_emi_in!J11=0,0,1000000*RES_hh_emi_in!J11/RES_hh_num_in!J11)</f>
        <v>0</v>
      </c>
      <c r="K11" s="72">
        <f>IF(RES_hh_emi_in!K11=0,0,1000000*RES_hh_emi_in!K11/RES_hh_num_in!K11)</f>
        <v>0</v>
      </c>
      <c r="L11" s="72">
        <f>IF(RES_hh_emi_in!L11=0,0,1000000*RES_hh_emi_in!L11/RES_hh_num_in!L11)</f>
        <v>0</v>
      </c>
      <c r="M11" s="72">
        <f>IF(RES_hh_emi_in!M11=0,0,1000000*RES_hh_emi_in!M11/RES_hh_num_in!M11)</f>
        <v>0</v>
      </c>
      <c r="N11" s="72">
        <f>IF(RES_hh_emi_in!N11=0,0,1000000*RES_hh_emi_in!N11/RES_hh_num_in!N11)</f>
        <v>0</v>
      </c>
      <c r="O11" s="72">
        <f>IF(RES_hh_emi_in!O11=0,0,1000000*RES_hh_emi_in!O11/RES_hh_num_in!O11)</f>
        <v>0</v>
      </c>
      <c r="P11" s="72">
        <f>IF(RES_hh_emi_in!P11=0,0,1000000*RES_hh_emi_in!P11/RES_hh_num_in!P11)</f>
        <v>0</v>
      </c>
      <c r="Q11" s="72">
        <f>IF(RES_hh_emi_in!Q11=0,0,1000000*RES_hh_emi_in!Q11/RES_hh_num_in!Q11)</f>
        <v>0</v>
      </c>
      <c r="R11" s="72">
        <f>IF(RES_hh_emi_in!R11=0,0,1000000*RES_hh_emi_in!R11/RES_hh_num_in!R11)</f>
        <v>0</v>
      </c>
      <c r="S11" s="72">
        <f>IF(RES_hh_emi_in!S11=0,0,1000000*RES_hh_emi_in!S11/RES_hh_num_in!S11)</f>
        <v>0</v>
      </c>
      <c r="T11" s="72">
        <f>IF(RES_hh_emi_in!T11=0,0,1000000*RES_hh_emi_in!T11/RES_hh_num_in!T11)</f>
        <v>0</v>
      </c>
      <c r="U11" s="72">
        <f>IF(RES_hh_emi_in!U11=0,0,1000000*RES_hh_emi_in!U11/RES_hh_num_in!U11)</f>
        <v>0</v>
      </c>
      <c r="V11" s="72">
        <f>IF(RES_hh_emi_in!V11=0,0,1000000*RES_hh_emi_in!V11/RES_hh_num_in!V11)</f>
        <v>0</v>
      </c>
      <c r="W11" s="72">
        <f>IF(RES_hh_emi_in!W11=0,0,1000000*RES_hh_emi_in!W11/RES_hh_num_in!W11)</f>
        <v>0</v>
      </c>
      <c r="X11" s="72">
        <f>IF(RES_hh_emi_in!X11=0,0,1000000*RES_hh_emi_in!X11/RES_hh_num_in!X11)</f>
        <v>0</v>
      </c>
      <c r="Y11" s="72">
        <f>IF(RES_hh_emi_in!Y11=0,0,1000000*RES_hh_emi_in!Y11/RES_hh_num_in!Y11)</f>
        <v>0</v>
      </c>
      <c r="DA11" s="89" t="s">
        <v>853</v>
      </c>
    </row>
    <row r="12" spans="1:105" ht="12" customHeight="1" x14ac:dyDescent="0.25">
      <c r="A12" s="28" t="s">
        <v>95</v>
      </c>
      <c r="B12" s="72"/>
      <c r="C12" s="72">
        <f>IF(RES_hh_emi_in!C12=0,0,1000000*RES_hh_emi_in!C12/RES_hh_num_in!C12)</f>
        <v>0</v>
      </c>
      <c r="D12" s="72">
        <f>IF(RES_hh_emi_in!D12=0,0,1000000*RES_hh_emi_in!D12/RES_hh_num_in!D12)</f>
        <v>0</v>
      </c>
      <c r="E12" s="72">
        <f>IF(RES_hh_emi_in!E12=0,0,1000000*RES_hh_emi_in!E12/RES_hh_num_in!E12)</f>
        <v>0</v>
      </c>
      <c r="F12" s="72">
        <f>IF(RES_hh_emi_in!F12=0,0,1000000*RES_hh_emi_in!F12/RES_hh_num_in!F12)</f>
        <v>0</v>
      </c>
      <c r="G12" s="72">
        <f>IF(RES_hh_emi_in!G12=0,0,1000000*RES_hh_emi_in!G12/RES_hh_num_in!G12)</f>
        <v>0</v>
      </c>
      <c r="H12" s="72">
        <f>IF(RES_hh_emi_in!H12=0,0,1000000*RES_hh_emi_in!H12/RES_hh_num_in!H12)</f>
        <v>0</v>
      </c>
      <c r="I12" s="72">
        <f>IF(RES_hh_emi_in!I12=0,0,1000000*RES_hh_emi_in!I12/RES_hh_num_in!I12)</f>
        <v>0</v>
      </c>
      <c r="J12" s="72">
        <f>IF(RES_hh_emi_in!J12=0,0,1000000*RES_hh_emi_in!J12/RES_hh_num_in!J12)</f>
        <v>0</v>
      </c>
      <c r="K12" s="72">
        <f>IF(RES_hh_emi_in!K12=0,0,1000000*RES_hh_emi_in!K12/RES_hh_num_in!K12)</f>
        <v>0</v>
      </c>
      <c r="L12" s="72">
        <f>IF(RES_hh_emi_in!L12=0,0,1000000*RES_hh_emi_in!L12/RES_hh_num_in!L12)</f>
        <v>0</v>
      </c>
      <c r="M12" s="72">
        <f>IF(RES_hh_emi_in!M12=0,0,1000000*RES_hh_emi_in!M12/RES_hh_num_in!M12)</f>
        <v>0</v>
      </c>
      <c r="N12" s="72">
        <f>IF(RES_hh_emi_in!N12=0,0,1000000*RES_hh_emi_in!N12/RES_hh_num_in!N12)</f>
        <v>0</v>
      </c>
      <c r="O12" s="72">
        <f>IF(RES_hh_emi_in!O12=0,0,1000000*RES_hh_emi_in!O12/RES_hh_num_in!O12)</f>
        <v>0</v>
      </c>
      <c r="P12" s="72">
        <f>IF(RES_hh_emi_in!P12=0,0,1000000*RES_hh_emi_in!P12/RES_hh_num_in!P12)</f>
        <v>0</v>
      </c>
      <c r="Q12" s="72">
        <f>IF(RES_hh_emi_in!Q12=0,0,1000000*RES_hh_emi_in!Q12/RES_hh_num_in!Q12)</f>
        <v>0</v>
      </c>
      <c r="R12" s="72">
        <f>IF(RES_hh_emi_in!R12=0,0,1000000*RES_hh_emi_in!R12/RES_hh_num_in!R12)</f>
        <v>0</v>
      </c>
      <c r="S12" s="72">
        <f>IF(RES_hh_emi_in!S12=0,0,1000000*RES_hh_emi_in!S12/RES_hh_num_in!S12)</f>
        <v>0</v>
      </c>
      <c r="T12" s="72">
        <f>IF(RES_hh_emi_in!T12=0,0,1000000*RES_hh_emi_in!T12/RES_hh_num_in!T12)</f>
        <v>0</v>
      </c>
      <c r="U12" s="72">
        <f>IF(RES_hh_emi_in!U12=0,0,1000000*RES_hh_emi_in!U12/RES_hh_num_in!U12)</f>
        <v>0</v>
      </c>
      <c r="V12" s="72">
        <f>IF(RES_hh_emi_in!V12=0,0,1000000*RES_hh_emi_in!V12/RES_hh_num_in!V12)</f>
        <v>0</v>
      </c>
      <c r="W12" s="72">
        <f>IF(RES_hh_emi_in!W12=0,0,1000000*RES_hh_emi_in!W12/RES_hh_num_in!W12)</f>
        <v>0</v>
      </c>
      <c r="X12" s="72">
        <f>IF(RES_hh_emi_in!X12=0,0,1000000*RES_hh_emi_in!X12/RES_hh_num_in!X12)</f>
        <v>0</v>
      </c>
      <c r="Y12" s="72">
        <f>IF(RES_hh_emi_in!Y12=0,0,1000000*RES_hh_emi_in!Y12/RES_hh_num_in!Y12)</f>
        <v>0</v>
      </c>
      <c r="DA12" s="89" t="s">
        <v>854</v>
      </c>
    </row>
    <row r="13" spans="1:105" ht="12" customHeight="1" x14ac:dyDescent="0.25">
      <c r="A13" s="73" t="s">
        <v>94</v>
      </c>
      <c r="B13" s="74"/>
      <c r="C13" s="74">
        <f>IF(RES_hh_emi_in!C13=0,0,1000000*RES_hh_emi_in!C13/RES_hh_num_in!C13)</f>
        <v>0</v>
      </c>
      <c r="D13" s="74">
        <f>IF(RES_hh_emi_in!D13=0,0,1000000*RES_hh_emi_in!D13/RES_hh_num_in!D13)</f>
        <v>0</v>
      </c>
      <c r="E13" s="74">
        <f>IF(RES_hh_emi_in!E13=0,0,1000000*RES_hh_emi_in!E13/RES_hh_num_in!E13)</f>
        <v>0</v>
      </c>
      <c r="F13" s="74">
        <f>IF(RES_hh_emi_in!F13=0,0,1000000*RES_hh_emi_in!F13/RES_hh_num_in!F13)</f>
        <v>0</v>
      </c>
      <c r="G13" s="74">
        <f>IF(RES_hh_emi_in!G13=0,0,1000000*RES_hh_emi_in!G13/RES_hh_num_in!G13)</f>
        <v>0</v>
      </c>
      <c r="H13" s="74">
        <f>IF(RES_hh_emi_in!H13=0,0,1000000*RES_hh_emi_in!H13/RES_hh_num_in!H13)</f>
        <v>0</v>
      </c>
      <c r="I13" s="74">
        <f>IF(RES_hh_emi_in!I13=0,0,1000000*RES_hh_emi_in!I13/RES_hh_num_in!I13)</f>
        <v>0</v>
      </c>
      <c r="J13" s="74">
        <f>IF(RES_hh_emi_in!J13=0,0,1000000*RES_hh_emi_in!J13/RES_hh_num_in!J13)</f>
        <v>0</v>
      </c>
      <c r="K13" s="74">
        <f>IF(RES_hh_emi_in!K13=0,0,1000000*RES_hh_emi_in!K13/RES_hh_num_in!K13)</f>
        <v>0</v>
      </c>
      <c r="L13" s="74">
        <f>IF(RES_hh_emi_in!L13=0,0,1000000*RES_hh_emi_in!L13/RES_hh_num_in!L13)</f>
        <v>0</v>
      </c>
      <c r="M13" s="74">
        <f>IF(RES_hh_emi_in!M13=0,0,1000000*RES_hh_emi_in!M13/RES_hh_num_in!M13)</f>
        <v>0</v>
      </c>
      <c r="N13" s="74">
        <f>IF(RES_hh_emi_in!N13=0,0,1000000*RES_hh_emi_in!N13/RES_hh_num_in!N13)</f>
        <v>0</v>
      </c>
      <c r="O13" s="74">
        <f>IF(RES_hh_emi_in!O13=0,0,1000000*RES_hh_emi_in!O13/RES_hh_num_in!O13)</f>
        <v>0</v>
      </c>
      <c r="P13" s="74">
        <f>IF(RES_hh_emi_in!P13=0,0,1000000*RES_hh_emi_in!P13/RES_hh_num_in!P13)</f>
        <v>0</v>
      </c>
      <c r="Q13" s="74">
        <f>IF(RES_hh_emi_in!Q13=0,0,1000000*RES_hh_emi_in!Q13/RES_hh_num_in!Q13)</f>
        <v>0</v>
      </c>
      <c r="R13" s="74">
        <f>IF(RES_hh_emi_in!R13=0,0,1000000*RES_hh_emi_in!R13/RES_hh_num_in!R13)</f>
        <v>0</v>
      </c>
      <c r="S13" s="74">
        <f>IF(RES_hh_emi_in!S13=0,0,1000000*RES_hh_emi_in!S13/RES_hh_num_in!S13)</f>
        <v>0</v>
      </c>
      <c r="T13" s="74">
        <f>IF(RES_hh_emi_in!T13=0,0,1000000*RES_hh_emi_in!T13/RES_hh_num_in!T13)</f>
        <v>0</v>
      </c>
      <c r="U13" s="74">
        <f>IF(RES_hh_emi_in!U13=0,0,1000000*RES_hh_emi_in!U13/RES_hh_num_in!U13)</f>
        <v>0</v>
      </c>
      <c r="V13" s="74">
        <f>IF(RES_hh_emi_in!V13=0,0,1000000*RES_hh_emi_in!V13/RES_hh_num_in!V13)</f>
        <v>0</v>
      </c>
      <c r="W13" s="74">
        <f>IF(RES_hh_emi_in!W13=0,0,1000000*RES_hh_emi_in!W13/RES_hh_num_in!W13)</f>
        <v>0</v>
      </c>
      <c r="X13" s="74">
        <f>IF(RES_hh_emi_in!X13=0,0,1000000*RES_hh_emi_in!X13/RES_hh_num_in!X13)</f>
        <v>0</v>
      </c>
      <c r="Y13" s="74">
        <f>IF(RES_hh_emi_in!Y13=0,0,1000000*RES_hh_emi_in!Y13/RES_hh_num_in!Y13)</f>
        <v>0</v>
      </c>
      <c r="DA13" s="90" t="s">
        <v>855</v>
      </c>
    </row>
    <row r="14" spans="1:105" ht="12" customHeight="1" x14ac:dyDescent="0.25">
      <c r="A14" s="75" t="s">
        <v>97</v>
      </c>
      <c r="B14" s="76"/>
      <c r="C14" s="76">
        <f>IF(RES_hh_emi_in!C14=0,0,1000000*RES_hh_emi_in!C14/RES_hh_num_in!C14)</f>
        <v>0</v>
      </c>
      <c r="D14" s="76">
        <f>IF(RES_hh_emi_in!D14=0,0,1000000*RES_hh_emi_in!D14/RES_hh_num_in!D14)</f>
        <v>0</v>
      </c>
      <c r="E14" s="76">
        <f>IF(RES_hh_emi_in!E14=0,0,1000000*RES_hh_emi_in!E14/RES_hh_num_in!E14)</f>
        <v>0</v>
      </c>
      <c r="F14" s="76">
        <f>IF(RES_hh_emi_in!F14=0,0,1000000*RES_hh_emi_in!F14/RES_hh_num_in!F14)</f>
        <v>0</v>
      </c>
      <c r="G14" s="76">
        <f>IF(RES_hh_emi_in!G14=0,0,1000000*RES_hh_emi_in!G14/RES_hh_num_in!G14)</f>
        <v>0</v>
      </c>
      <c r="H14" s="76">
        <f>IF(RES_hh_emi_in!H14=0,0,1000000*RES_hh_emi_in!H14/RES_hh_num_in!H14)</f>
        <v>0</v>
      </c>
      <c r="I14" s="76">
        <f>IF(RES_hh_emi_in!I14=0,0,1000000*RES_hh_emi_in!I14/RES_hh_num_in!I14)</f>
        <v>0</v>
      </c>
      <c r="J14" s="76">
        <f>IF(RES_hh_emi_in!J14=0,0,1000000*RES_hh_emi_in!J14/RES_hh_num_in!J14)</f>
        <v>0</v>
      </c>
      <c r="K14" s="76">
        <f>IF(RES_hh_emi_in!K14=0,0,1000000*RES_hh_emi_in!K14/RES_hh_num_in!K14)</f>
        <v>0</v>
      </c>
      <c r="L14" s="76">
        <f>IF(RES_hh_emi_in!L14=0,0,1000000*RES_hh_emi_in!L14/RES_hh_num_in!L14)</f>
        <v>0</v>
      </c>
      <c r="M14" s="76">
        <f>IF(RES_hh_emi_in!M14=0,0,1000000*RES_hh_emi_in!M14/RES_hh_num_in!M14)</f>
        <v>0</v>
      </c>
      <c r="N14" s="76">
        <f>IF(RES_hh_emi_in!N14=0,0,1000000*RES_hh_emi_in!N14/RES_hh_num_in!N14)</f>
        <v>0</v>
      </c>
      <c r="O14" s="76">
        <f>IF(RES_hh_emi_in!O14=0,0,1000000*RES_hh_emi_in!O14/RES_hh_num_in!O14)</f>
        <v>0</v>
      </c>
      <c r="P14" s="76">
        <f>IF(RES_hh_emi_in!P14=0,0,1000000*RES_hh_emi_in!P14/RES_hh_num_in!P14)</f>
        <v>0</v>
      </c>
      <c r="Q14" s="76">
        <f>IF(RES_hh_emi_in!Q14=0,0,1000000*RES_hh_emi_in!Q14/RES_hh_num_in!Q14)</f>
        <v>0</v>
      </c>
      <c r="R14" s="76">
        <f>IF(RES_hh_emi_in!R14=0,0,1000000*RES_hh_emi_in!R14/RES_hh_num_in!R14)</f>
        <v>0</v>
      </c>
      <c r="S14" s="76">
        <f>IF(RES_hh_emi_in!S14=0,0,1000000*RES_hh_emi_in!S14/RES_hh_num_in!S14)</f>
        <v>0</v>
      </c>
      <c r="T14" s="76">
        <f>IF(RES_hh_emi_in!T14=0,0,1000000*RES_hh_emi_in!T14/RES_hh_num_in!T14)</f>
        <v>0</v>
      </c>
      <c r="U14" s="76">
        <f>IF(RES_hh_emi_in!U14=0,0,1000000*RES_hh_emi_in!U14/RES_hh_num_in!U14)</f>
        <v>0</v>
      </c>
      <c r="V14" s="76">
        <f>IF(RES_hh_emi_in!V14=0,0,1000000*RES_hh_emi_in!V14/RES_hh_num_in!V14)</f>
        <v>0</v>
      </c>
      <c r="W14" s="76">
        <f>IF(RES_hh_emi_in!W14=0,0,1000000*RES_hh_emi_in!W14/RES_hh_num_in!W14)</f>
        <v>0</v>
      </c>
      <c r="X14" s="76">
        <f>IF(RES_hh_emi_in!X14=0,0,1000000*RES_hh_emi_in!X14/RES_hh_num_in!X14)</f>
        <v>0</v>
      </c>
      <c r="Y14" s="76">
        <f>IF(RES_hh_emi_in!Y14=0,0,1000000*RES_hh_emi_in!Y14/RES_hh_num_in!Y14)</f>
        <v>0</v>
      </c>
      <c r="DA14" s="91" t="s">
        <v>856</v>
      </c>
    </row>
    <row r="15" spans="1:105" ht="12.95" customHeight="1" x14ac:dyDescent="0.25">
      <c r="A15" s="68" t="s">
        <v>92</v>
      </c>
      <c r="B15" s="69"/>
      <c r="C15" s="69">
        <f t="shared" ref="C15:Y15" si="0">C16</f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X15" s="69">
        <f t="shared" si="0"/>
        <v>0</v>
      </c>
      <c r="Y15" s="69">
        <f t="shared" si="0"/>
        <v>0</v>
      </c>
      <c r="DA15" s="88" t="s">
        <v>857</v>
      </c>
    </row>
    <row r="16" spans="1:105" ht="12" customHeight="1" x14ac:dyDescent="0.25">
      <c r="A16" s="28" t="s">
        <v>91</v>
      </c>
      <c r="B16" s="72"/>
      <c r="C16" s="72">
        <f>IF(RES_hh_emi_in!C16=0,0,1000000*RES_hh_emi_in!C16/RES_hh_num_in!C$3)</f>
        <v>0</v>
      </c>
      <c r="D16" s="72">
        <f>IF(RES_hh_emi_in!D16=0,0,1000000*RES_hh_emi_in!D16/RES_hh_num_in!D$3)</f>
        <v>0</v>
      </c>
      <c r="E16" s="72">
        <f>IF(RES_hh_emi_in!E16=0,0,1000000*RES_hh_emi_in!E16/RES_hh_num_in!E$3)</f>
        <v>0</v>
      </c>
      <c r="F16" s="72">
        <f>IF(RES_hh_emi_in!F16=0,0,1000000*RES_hh_emi_in!F16/RES_hh_num_in!F$3)</f>
        <v>0</v>
      </c>
      <c r="G16" s="72">
        <f>IF(RES_hh_emi_in!G16=0,0,1000000*RES_hh_emi_in!G16/RES_hh_num_in!G$3)</f>
        <v>0</v>
      </c>
      <c r="H16" s="72">
        <f>IF(RES_hh_emi_in!H16=0,0,1000000*RES_hh_emi_in!H16/RES_hh_num_in!H$3)</f>
        <v>0</v>
      </c>
      <c r="I16" s="72">
        <f>IF(RES_hh_emi_in!I16=0,0,1000000*RES_hh_emi_in!I16/RES_hh_num_in!I$3)</f>
        <v>0</v>
      </c>
      <c r="J16" s="72">
        <f>IF(RES_hh_emi_in!J16=0,0,1000000*RES_hh_emi_in!J16/RES_hh_num_in!J$3)</f>
        <v>0</v>
      </c>
      <c r="K16" s="72">
        <f>IF(RES_hh_emi_in!K16=0,0,1000000*RES_hh_emi_in!K16/RES_hh_num_in!K$3)</f>
        <v>0</v>
      </c>
      <c r="L16" s="72">
        <f>IF(RES_hh_emi_in!L16=0,0,1000000*RES_hh_emi_in!L16/RES_hh_num_in!L$3)</f>
        <v>0</v>
      </c>
      <c r="M16" s="72">
        <f>IF(RES_hh_emi_in!M16=0,0,1000000*RES_hh_emi_in!M16/RES_hh_num_in!M$3)</f>
        <v>0</v>
      </c>
      <c r="N16" s="72">
        <f>IF(RES_hh_emi_in!N16=0,0,1000000*RES_hh_emi_in!N16/RES_hh_num_in!N$3)</f>
        <v>0</v>
      </c>
      <c r="O16" s="72">
        <f>IF(RES_hh_emi_in!O16=0,0,1000000*RES_hh_emi_in!O16/RES_hh_num_in!O$3)</f>
        <v>0</v>
      </c>
      <c r="P16" s="72">
        <f>IF(RES_hh_emi_in!P16=0,0,1000000*RES_hh_emi_in!P16/RES_hh_num_in!P$3)</f>
        <v>0</v>
      </c>
      <c r="Q16" s="72">
        <f>IF(RES_hh_emi_in!Q16=0,0,1000000*RES_hh_emi_in!Q16/RES_hh_num_in!Q$3)</f>
        <v>0</v>
      </c>
      <c r="R16" s="72">
        <f>IF(RES_hh_emi_in!R16=0,0,1000000*RES_hh_emi_in!R16/RES_hh_num_in!R$3)</f>
        <v>0</v>
      </c>
      <c r="S16" s="72">
        <f>IF(RES_hh_emi_in!S16=0,0,1000000*RES_hh_emi_in!S16/RES_hh_num_in!S$3)</f>
        <v>0</v>
      </c>
      <c r="T16" s="72">
        <f>IF(RES_hh_emi_in!T16=0,0,1000000*RES_hh_emi_in!T16/RES_hh_num_in!T$3)</f>
        <v>0</v>
      </c>
      <c r="U16" s="72">
        <f>IF(RES_hh_emi_in!U16=0,0,1000000*RES_hh_emi_in!U16/RES_hh_num_in!U$3)</f>
        <v>0</v>
      </c>
      <c r="V16" s="72">
        <f>IF(RES_hh_emi_in!V16=0,0,1000000*RES_hh_emi_in!V16/RES_hh_num_in!V$3)</f>
        <v>0</v>
      </c>
      <c r="W16" s="72">
        <f>IF(RES_hh_emi_in!W16=0,0,1000000*RES_hh_emi_in!W16/RES_hh_num_in!W$3)</f>
        <v>0</v>
      </c>
      <c r="X16" s="72">
        <f>IF(RES_hh_emi_in!X16=0,0,1000000*RES_hh_emi_in!X16/RES_hh_num_in!X$3)</f>
        <v>0</v>
      </c>
      <c r="Y16" s="72">
        <f>IF(RES_hh_emi_in!Y16=0,0,1000000*RES_hh_emi_in!Y16/RES_hh_num_in!Y$3)</f>
        <v>0</v>
      </c>
      <c r="DA16" s="89" t="s">
        <v>858</v>
      </c>
    </row>
    <row r="17" spans="1:105" ht="12.95" customHeight="1" x14ac:dyDescent="0.25">
      <c r="A17" s="68" t="s">
        <v>55</v>
      </c>
      <c r="B17" s="69"/>
      <c r="C17" s="69">
        <f>IF(RES_hh_emi_in!C17=0,0,1000000*RES_hh_emi_in!C17/RES_hh_num_in!C17)</f>
        <v>149.96039093950839</v>
      </c>
      <c r="D17" s="69">
        <f>IF(RES_hh_emi_in!D17=0,0,1000000*RES_hh_emi_in!D17/RES_hh_num_in!D17)</f>
        <v>148.24733625606217</v>
      </c>
      <c r="E17" s="69">
        <f>IF(RES_hh_emi_in!E17=0,0,1000000*RES_hh_emi_in!E17/RES_hh_num_in!E17)</f>
        <v>153.45160599651035</v>
      </c>
      <c r="F17" s="69">
        <f>IF(RES_hh_emi_in!F17=0,0,1000000*RES_hh_emi_in!F17/RES_hh_num_in!F17)</f>
        <v>174.93610795109714</v>
      </c>
      <c r="G17" s="69">
        <f>IF(RES_hh_emi_in!G17=0,0,1000000*RES_hh_emi_in!G17/RES_hh_num_in!G17)</f>
        <v>166.58224823798156</v>
      </c>
      <c r="H17" s="69">
        <f>IF(RES_hh_emi_in!H17=0,0,1000000*RES_hh_emi_in!H17/RES_hh_num_in!H17)</f>
        <v>231.52680862554936</v>
      </c>
      <c r="I17" s="69">
        <f>IF(RES_hh_emi_in!I17=0,0,1000000*RES_hh_emi_in!I17/RES_hh_num_in!I17)</f>
        <v>249.42034606546443</v>
      </c>
      <c r="J17" s="69">
        <f>IF(RES_hh_emi_in!J17=0,0,1000000*RES_hh_emi_in!J17/RES_hh_num_in!J17)</f>
        <v>283.15253026125771</v>
      </c>
      <c r="K17" s="69">
        <f>IF(RES_hh_emi_in!K17=0,0,1000000*RES_hh_emi_in!K17/RES_hh_num_in!K17)</f>
        <v>285.79258869150829</v>
      </c>
      <c r="L17" s="69">
        <f>IF(RES_hh_emi_in!L17=0,0,1000000*RES_hh_emi_in!L17/RES_hh_num_in!L17)</f>
        <v>255.90890724561584</v>
      </c>
      <c r="M17" s="69">
        <f>IF(RES_hh_emi_in!M17=0,0,1000000*RES_hh_emi_in!M17/RES_hh_num_in!M17)</f>
        <v>255.30006113119342</v>
      </c>
      <c r="N17" s="69">
        <f>IF(RES_hh_emi_in!N17=0,0,1000000*RES_hh_emi_in!N17/RES_hh_num_in!N17)</f>
        <v>242.88312769245806</v>
      </c>
      <c r="O17" s="69">
        <f>IF(RES_hh_emi_in!O17=0,0,1000000*RES_hh_emi_in!O17/RES_hh_num_in!O17)</f>
        <v>210.06619888799889</v>
      </c>
      <c r="P17" s="69">
        <f>IF(RES_hh_emi_in!P17=0,0,1000000*RES_hh_emi_in!P17/RES_hh_num_in!P17)</f>
        <v>173.25703668049468</v>
      </c>
      <c r="Q17" s="69">
        <f>IF(RES_hh_emi_in!Q17=0,0,1000000*RES_hh_emi_in!Q17/RES_hh_num_in!Q17)</f>
        <v>184.98598079583601</v>
      </c>
      <c r="R17" s="69">
        <f>IF(RES_hh_emi_in!R17=0,0,1000000*RES_hh_emi_in!R17/RES_hh_num_in!R17)</f>
        <v>208.23734026920363</v>
      </c>
      <c r="S17" s="69">
        <f>IF(RES_hh_emi_in!S17=0,0,1000000*RES_hh_emi_in!S17/RES_hh_num_in!S17)</f>
        <v>212.8293918165709</v>
      </c>
      <c r="T17" s="69">
        <f>IF(RES_hh_emi_in!T17=0,0,1000000*RES_hh_emi_in!T17/RES_hh_num_in!T17)</f>
        <v>200.63113920743774</v>
      </c>
      <c r="U17" s="69">
        <f>IF(RES_hh_emi_in!U17=0,0,1000000*RES_hh_emi_in!U17/RES_hh_num_in!U17)</f>
        <v>210.06414216053705</v>
      </c>
      <c r="V17" s="69">
        <f>IF(RES_hh_emi_in!V17=0,0,1000000*RES_hh_emi_in!V17/RES_hh_num_in!V17)</f>
        <v>155.83977832627022</v>
      </c>
      <c r="W17" s="69">
        <f>IF(RES_hh_emi_in!W17=0,0,1000000*RES_hh_emi_in!W17/RES_hh_num_in!W17)</f>
        <v>183.00921103672431</v>
      </c>
      <c r="X17" s="69">
        <f>IF(RES_hh_emi_in!X17=0,0,1000000*RES_hh_emi_in!X17/RES_hh_num_in!X17)</f>
        <v>130.62131176075604</v>
      </c>
      <c r="Y17" s="69">
        <f>IF(RES_hh_emi_in!Y17=0,0,1000000*RES_hh_emi_in!Y17/RES_hh_num_in!Y17)</f>
        <v>122.57545463150917</v>
      </c>
      <c r="DA17" s="88" t="s">
        <v>859</v>
      </c>
    </row>
    <row r="18" spans="1:105" ht="12" customHeight="1" x14ac:dyDescent="0.25">
      <c r="A18" s="28" t="s">
        <v>51</v>
      </c>
      <c r="B18" s="72"/>
      <c r="C18" s="72">
        <f>IF(RES_hh_emi_in!C18=0,0,1000000*RES_hh_emi_in!C18/RES_hh_num_in!C18)</f>
        <v>692.06358284099531</v>
      </c>
      <c r="D18" s="72">
        <f>IF(RES_hh_emi_in!D18=0,0,1000000*RES_hh_emi_in!D18/RES_hh_num_in!D18)</f>
        <v>0</v>
      </c>
      <c r="E18" s="72">
        <f>IF(RES_hh_emi_in!E18=0,0,1000000*RES_hh_emi_in!E18/RES_hh_num_in!E18)</f>
        <v>0</v>
      </c>
      <c r="F18" s="72">
        <f>IF(RES_hh_emi_in!F18=0,0,1000000*RES_hh_emi_in!F18/RES_hh_num_in!F18)</f>
        <v>0</v>
      </c>
      <c r="G18" s="72">
        <f>IF(RES_hh_emi_in!G18=0,0,1000000*RES_hh_emi_in!G18/RES_hh_num_in!G18)</f>
        <v>0</v>
      </c>
      <c r="H18" s="72">
        <f>IF(RES_hh_emi_in!H18=0,0,1000000*RES_hh_emi_in!H18/RES_hh_num_in!H18)</f>
        <v>754.56051326258967</v>
      </c>
      <c r="I18" s="72">
        <f>IF(RES_hh_emi_in!I18=0,0,1000000*RES_hh_emi_in!I18/RES_hh_num_in!I18)</f>
        <v>600.63398017968643</v>
      </c>
      <c r="J18" s="72">
        <f>IF(RES_hh_emi_in!J18=0,0,1000000*RES_hh_emi_in!J18/RES_hh_num_in!J18)</f>
        <v>787.2583479193155</v>
      </c>
      <c r="K18" s="72">
        <f>IF(RES_hh_emi_in!K18=0,0,1000000*RES_hh_emi_in!K18/RES_hh_num_in!K18)</f>
        <v>1521.5295742805231</v>
      </c>
      <c r="L18" s="72">
        <f>IF(RES_hh_emi_in!L18=0,0,1000000*RES_hh_emi_in!L18/RES_hh_num_in!L18)</f>
        <v>777.54918590150646</v>
      </c>
      <c r="M18" s="72">
        <f>IF(RES_hh_emi_in!M18=0,0,1000000*RES_hh_emi_in!M18/RES_hh_num_in!M18)</f>
        <v>741.28396429973293</v>
      </c>
      <c r="N18" s="72">
        <f>IF(RES_hh_emi_in!N18=0,0,1000000*RES_hh_emi_in!N18/RES_hh_num_in!N18)</f>
        <v>729.42287370469171</v>
      </c>
      <c r="O18" s="72">
        <f>IF(RES_hh_emi_in!O18=0,0,1000000*RES_hh_emi_in!O18/RES_hh_num_in!O18)</f>
        <v>727.6270688756033</v>
      </c>
      <c r="P18" s="72">
        <f>IF(RES_hh_emi_in!P18=0,0,1000000*RES_hh_emi_in!P18/RES_hh_num_in!P18)</f>
        <v>0</v>
      </c>
      <c r="Q18" s="72">
        <f>IF(RES_hh_emi_in!Q18=0,0,1000000*RES_hh_emi_in!Q18/RES_hh_num_in!Q18)</f>
        <v>0</v>
      </c>
      <c r="R18" s="72">
        <f>IF(RES_hh_emi_in!R18=0,0,1000000*RES_hh_emi_in!R18/RES_hh_num_in!R18)</f>
        <v>0</v>
      </c>
      <c r="S18" s="72">
        <f>IF(RES_hh_emi_in!S18=0,0,1000000*RES_hh_emi_in!S18/RES_hh_num_in!S18)</f>
        <v>0</v>
      </c>
      <c r="T18" s="72">
        <f>IF(RES_hh_emi_in!T18=0,0,1000000*RES_hh_emi_in!T18/RES_hh_num_in!T18)</f>
        <v>0</v>
      </c>
      <c r="U18" s="72">
        <f>IF(RES_hh_emi_in!U18=0,0,1000000*RES_hh_emi_in!U18/RES_hh_num_in!U18)</f>
        <v>0</v>
      </c>
      <c r="V18" s="72">
        <f>IF(RES_hh_emi_in!V18=0,0,1000000*RES_hh_emi_in!V18/RES_hh_num_in!V18)</f>
        <v>0</v>
      </c>
      <c r="W18" s="72">
        <f>IF(RES_hh_emi_in!W18=0,0,1000000*RES_hh_emi_in!W18/RES_hh_num_in!W18)</f>
        <v>0</v>
      </c>
      <c r="X18" s="72">
        <f>IF(RES_hh_emi_in!X18=0,0,1000000*RES_hh_emi_in!X18/RES_hh_num_in!X18)</f>
        <v>287.4516301046288</v>
      </c>
      <c r="Y18" s="72">
        <f>IF(RES_hh_emi_in!Y18=0,0,1000000*RES_hh_emi_in!Y18/RES_hh_num_in!Y18)</f>
        <v>394.03780459955271</v>
      </c>
      <c r="DA18" s="89" t="s">
        <v>860</v>
      </c>
    </row>
    <row r="19" spans="1:105" s="2" customFormat="1" ht="12" customHeight="1" x14ac:dyDescent="0.25">
      <c r="A19" s="28" t="s">
        <v>74</v>
      </c>
      <c r="B19" s="72"/>
      <c r="C19" s="72">
        <f>IF(RES_hh_emi_in!C19=0,0,1000000*RES_hh_emi_in!C19/RES_hh_num_in!C19)</f>
        <v>450.3716535672458</v>
      </c>
      <c r="D19" s="72">
        <f>IF(RES_hh_emi_in!D19=0,0,1000000*RES_hh_emi_in!D19/RES_hh_num_in!D19)</f>
        <v>451.18115291287427</v>
      </c>
      <c r="E19" s="72">
        <f>IF(RES_hh_emi_in!E19=0,0,1000000*RES_hh_emi_in!E19/RES_hh_num_in!E19)</f>
        <v>444.03646126675682</v>
      </c>
      <c r="F19" s="72">
        <f>IF(RES_hh_emi_in!F19=0,0,1000000*RES_hh_emi_in!F19/RES_hh_num_in!F19)</f>
        <v>476.31350795669192</v>
      </c>
      <c r="G19" s="72">
        <f>IF(RES_hh_emi_in!G19=0,0,1000000*RES_hh_emi_in!G19/RES_hh_num_in!G19)</f>
        <v>491.67677370893767</v>
      </c>
      <c r="H19" s="72">
        <f>IF(RES_hh_emi_in!H19=0,0,1000000*RES_hh_emi_in!H19/RES_hh_num_in!H19)</f>
        <v>523.65258101285144</v>
      </c>
      <c r="I19" s="72">
        <f>IF(RES_hh_emi_in!I19=0,0,1000000*RES_hh_emi_in!I19/RES_hh_num_in!I19)</f>
        <v>523.56703719214602</v>
      </c>
      <c r="J19" s="72">
        <f>IF(RES_hh_emi_in!J19=0,0,1000000*RES_hh_emi_in!J19/RES_hh_num_in!J19)</f>
        <v>486.10285687432361</v>
      </c>
      <c r="K19" s="72">
        <f>IF(RES_hh_emi_in!K19=0,0,1000000*RES_hh_emi_in!K19/RES_hh_num_in!K19)</f>
        <v>521.91578689533344</v>
      </c>
      <c r="L19" s="72">
        <f>IF(RES_hh_emi_in!L19=0,0,1000000*RES_hh_emi_in!L19/RES_hh_num_in!L19)</f>
        <v>510.31281951545998</v>
      </c>
      <c r="M19" s="72">
        <f>IF(RES_hh_emi_in!M19=0,0,1000000*RES_hh_emi_in!M19/RES_hh_num_in!M19)</f>
        <v>497.05676819640058</v>
      </c>
      <c r="N19" s="72">
        <f>IF(RES_hh_emi_in!N19=0,0,1000000*RES_hh_emi_in!N19/RES_hh_num_in!N19)</f>
        <v>488.45028892617876</v>
      </c>
      <c r="O19" s="72">
        <f>IF(RES_hh_emi_in!O19=0,0,1000000*RES_hh_emi_in!O19/RES_hh_num_in!O19)</f>
        <v>468.17626856671853</v>
      </c>
      <c r="P19" s="72">
        <f>IF(RES_hh_emi_in!P19=0,0,1000000*RES_hh_emi_in!P19/RES_hh_num_in!P19)</f>
        <v>486.34644765840613</v>
      </c>
      <c r="Q19" s="72">
        <f>IF(RES_hh_emi_in!Q19=0,0,1000000*RES_hh_emi_in!Q19/RES_hh_num_in!Q19)</f>
        <v>430.20346513176918</v>
      </c>
      <c r="R19" s="72">
        <f>IF(RES_hh_emi_in!R19=0,0,1000000*RES_hh_emi_in!R19/RES_hh_num_in!R19)</f>
        <v>459.43210293871226</v>
      </c>
      <c r="S19" s="72">
        <f>IF(RES_hh_emi_in!S19=0,0,1000000*RES_hh_emi_in!S19/RES_hh_num_in!S19)</f>
        <v>432.85450254241863</v>
      </c>
      <c r="T19" s="72">
        <f>IF(RES_hh_emi_in!T19=0,0,1000000*RES_hh_emi_in!T19/RES_hh_num_in!T19)</f>
        <v>405.15079963669075</v>
      </c>
      <c r="U19" s="72">
        <f>IF(RES_hh_emi_in!U19=0,0,1000000*RES_hh_emi_in!U19/RES_hh_num_in!U19)</f>
        <v>396.20533057344306</v>
      </c>
      <c r="V19" s="72">
        <f>IF(RES_hh_emi_in!V19=0,0,1000000*RES_hh_emi_in!V19/RES_hh_num_in!V19)</f>
        <v>336.58370711370111</v>
      </c>
      <c r="W19" s="72">
        <f>IF(RES_hh_emi_in!W19=0,0,1000000*RES_hh_emi_in!W19/RES_hh_num_in!W19)</f>
        <v>300.80638719123669</v>
      </c>
      <c r="X19" s="72">
        <f>IF(RES_hh_emi_in!X19=0,0,1000000*RES_hh_emi_in!X19/RES_hh_num_in!X19)</f>
        <v>278.60125358048185</v>
      </c>
      <c r="Y19" s="72">
        <f>IF(RES_hh_emi_in!Y19=0,0,1000000*RES_hh_emi_in!Y19/RES_hh_num_in!Y19)</f>
        <v>252.7796367374502</v>
      </c>
      <c r="DA19" s="89" t="s">
        <v>861</v>
      </c>
    </row>
    <row r="20" spans="1:105" ht="12" customHeight="1" x14ac:dyDescent="0.25">
      <c r="A20" s="28" t="s">
        <v>200</v>
      </c>
      <c r="B20" s="72"/>
      <c r="C20" s="72">
        <f>IF(RES_hh_emi_in!C20=0,0,1000000*RES_hh_emi_in!C20/RES_hh_num_in!C20)</f>
        <v>591.9270683351001</v>
      </c>
      <c r="D20" s="72">
        <f>IF(RES_hh_emi_in!D20=0,0,1000000*RES_hh_emi_in!D20/RES_hh_num_in!D20)</f>
        <v>545.75217284072801</v>
      </c>
      <c r="E20" s="72">
        <f>IF(RES_hh_emi_in!E20=0,0,1000000*RES_hh_emi_in!E20/RES_hh_num_in!E20)</f>
        <v>563.87209644282859</v>
      </c>
      <c r="F20" s="72">
        <f>IF(RES_hh_emi_in!F20=0,0,1000000*RES_hh_emi_in!F20/RES_hh_num_in!F20)</f>
        <v>653.48769644081403</v>
      </c>
      <c r="G20" s="72">
        <f>IF(RES_hh_emi_in!G20=0,0,1000000*RES_hh_emi_in!G20/RES_hh_num_in!G20)</f>
        <v>676.56565876453283</v>
      </c>
      <c r="H20" s="72">
        <f>IF(RES_hh_emi_in!H20=0,0,1000000*RES_hh_emi_in!H20/RES_hh_num_in!H20)</f>
        <v>661.89999017356706</v>
      </c>
      <c r="I20" s="72">
        <f>IF(RES_hh_emi_in!I20=0,0,1000000*RES_hh_emi_in!I20/RES_hh_num_in!I20)</f>
        <v>606.86991846495732</v>
      </c>
      <c r="J20" s="72">
        <f>IF(RES_hh_emi_in!J20=0,0,1000000*RES_hh_emi_in!J20/RES_hh_num_in!J20)</f>
        <v>699.30712082564867</v>
      </c>
      <c r="K20" s="72">
        <f>IF(RES_hh_emi_in!K20=0,0,1000000*RES_hh_emi_in!K20/RES_hh_num_in!K20)</f>
        <v>657.14653645196745</v>
      </c>
      <c r="L20" s="72">
        <f>IF(RES_hh_emi_in!L20=0,0,1000000*RES_hh_emi_in!L20/RES_hh_num_in!L20)</f>
        <v>629.64942951641024</v>
      </c>
      <c r="M20" s="72">
        <f>IF(RES_hh_emi_in!M20=0,0,1000000*RES_hh_emi_in!M20/RES_hh_num_in!M20)</f>
        <v>653.64821379181876</v>
      </c>
      <c r="N20" s="72">
        <f>IF(RES_hh_emi_in!N20=0,0,1000000*RES_hh_emi_in!N20/RES_hh_num_in!N20)</f>
        <v>616.54658086409802</v>
      </c>
      <c r="O20" s="72">
        <f>IF(RES_hh_emi_in!O20=0,0,1000000*RES_hh_emi_in!O20/RES_hh_num_in!O20)</f>
        <v>582.52173978559938</v>
      </c>
      <c r="P20" s="72">
        <f>IF(RES_hh_emi_in!P20=0,0,1000000*RES_hh_emi_in!P20/RES_hh_num_in!P20)</f>
        <v>590.27941060429509</v>
      </c>
      <c r="Q20" s="72">
        <f>IF(RES_hh_emi_in!Q20=0,0,1000000*RES_hh_emi_in!Q20/RES_hh_num_in!Q20)</f>
        <v>583.66138583586587</v>
      </c>
      <c r="R20" s="72">
        <f>IF(RES_hh_emi_in!R20=0,0,1000000*RES_hh_emi_in!R20/RES_hh_num_in!R20)</f>
        <v>528.6506194270612</v>
      </c>
      <c r="S20" s="72">
        <f>IF(RES_hh_emi_in!S20=0,0,1000000*RES_hh_emi_in!S20/RES_hh_num_in!S20)</f>
        <v>505.77968766675508</v>
      </c>
      <c r="T20" s="72">
        <f>IF(RES_hh_emi_in!T20=0,0,1000000*RES_hh_emi_in!T20/RES_hh_num_in!T20)</f>
        <v>494.17131802295967</v>
      </c>
      <c r="U20" s="72">
        <f>IF(RES_hh_emi_in!U20=0,0,1000000*RES_hh_emi_in!U20/RES_hh_num_in!U20)</f>
        <v>477.71755052144738</v>
      </c>
      <c r="V20" s="72">
        <f>IF(RES_hh_emi_in!V20=0,0,1000000*RES_hh_emi_in!V20/RES_hh_num_in!V20)</f>
        <v>428.00605887347461</v>
      </c>
      <c r="W20" s="72">
        <f>IF(RES_hh_emi_in!W20=0,0,1000000*RES_hh_emi_in!W20/RES_hh_num_in!W20)</f>
        <v>402.3627180497557</v>
      </c>
      <c r="X20" s="72">
        <f>IF(RES_hh_emi_in!X20=0,0,1000000*RES_hh_emi_in!X20/RES_hh_num_in!X20)</f>
        <v>362.23122974318846</v>
      </c>
      <c r="Y20" s="72">
        <f>IF(RES_hh_emi_in!Y20=0,0,1000000*RES_hh_emi_in!Y20/RES_hh_num_in!Y20)</f>
        <v>328.79980386020679</v>
      </c>
      <c r="DA20" s="89" t="s">
        <v>862</v>
      </c>
    </row>
    <row r="21" spans="1:105" ht="12" customHeight="1" x14ac:dyDescent="0.25">
      <c r="A21" s="28" t="s">
        <v>189</v>
      </c>
      <c r="B21" s="72"/>
      <c r="C21" s="72">
        <f>IF(RES_hh_emi_in!C21=0,0,1000000*RES_hh_emi_in!C21/RES_hh_num_in!C21)</f>
        <v>411.05184551065923</v>
      </c>
      <c r="D21" s="72">
        <f>IF(RES_hh_emi_in!D21=0,0,1000000*RES_hh_emi_in!D21/RES_hh_num_in!D21)</f>
        <v>400.15585685024462</v>
      </c>
      <c r="E21" s="72">
        <f>IF(RES_hh_emi_in!E21=0,0,1000000*RES_hh_emi_in!E21/RES_hh_num_in!E21)</f>
        <v>382.41411108246797</v>
      </c>
      <c r="F21" s="72">
        <f>IF(RES_hh_emi_in!F21=0,0,1000000*RES_hh_emi_in!F21/RES_hh_num_in!F21)</f>
        <v>436.42485422822926</v>
      </c>
      <c r="G21" s="72">
        <f>IF(RES_hh_emi_in!G21=0,0,1000000*RES_hh_emi_in!G21/RES_hh_num_in!G21)</f>
        <v>430.94367788480031</v>
      </c>
      <c r="H21" s="72">
        <f>IF(RES_hh_emi_in!H21=0,0,1000000*RES_hh_emi_in!H21/RES_hh_num_in!H21)</f>
        <v>442.3324898220493</v>
      </c>
      <c r="I21" s="72">
        <f>IF(RES_hh_emi_in!I21=0,0,1000000*RES_hh_emi_in!I21/RES_hh_num_in!I21)</f>
        <v>413.77685564151454</v>
      </c>
      <c r="J21" s="72">
        <f>IF(RES_hh_emi_in!J21=0,0,1000000*RES_hh_emi_in!J21/RES_hh_num_in!J21)</f>
        <v>426.56225542739884</v>
      </c>
      <c r="K21" s="72">
        <f>IF(RES_hh_emi_in!K21=0,0,1000000*RES_hh_emi_in!K21/RES_hh_num_in!K21)</f>
        <v>432.54917186296672</v>
      </c>
      <c r="L21" s="72">
        <f>IF(RES_hh_emi_in!L21=0,0,1000000*RES_hh_emi_in!L21/RES_hh_num_in!L21)</f>
        <v>413.00236085296075</v>
      </c>
      <c r="M21" s="72">
        <f>IF(RES_hh_emi_in!M21=0,0,1000000*RES_hh_emi_in!M21/RES_hh_num_in!M21)</f>
        <v>372.97624686901224</v>
      </c>
      <c r="N21" s="72">
        <f>IF(RES_hh_emi_in!N21=0,0,1000000*RES_hh_emi_in!N21/RES_hh_num_in!N21)</f>
        <v>396.4810911665158</v>
      </c>
      <c r="O21" s="72">
        <f>IF(RES_hh_emi_in!O21=0,0,1000000*RES_hh_emi_in!O21/RES_hh_num_in!O21)</f>
        <v>380.02480975321231</v>
      </c>
      <c r="P21" s="72">
        <f>IF(RES_hh_emi_in!P21=0,0,1000000*RES_hh_emi_in!P21/RES_hh_num_in!P21)</f>
        <v>372.75343100563714</v>
      </c>
      <c r="Q21" s="72">
        <f>IF(RES_hh_emi_in!Q21=0,0,1000000*RES_hh_emi_in!Q21/RES_hh_num_in!Q21)</f>
        <v>352.39298988653849</v>
      </c>
      <c r="R21" s="72">
        <f>IF(RES_hh_emi_in!R21=0,0,1000000*RES_hh_emi_in!R21/RES_hh_num_in!R21)</f>
        <v>365.6066704744884</v>
      </c>
      <c r="S21" s="72">
        <f>IF(RES_hh_emi_in!S21=0,0,1000000*RES_hh_emi_in!S21/RES_hh_num_in!S21)</f>
        <v>352.57991790423102</v>
      </c>
      <c r="T21" s="72">
        <f>IF(RES_hh_emi_in!T21=0,0,1000000*RES_hh_emi_in!T21/RES_hh_num_in!T21)</f>
        <v>351.10678195227962</v>
      </c>
      <c r="U21" s="72">
        <f>IF(RES_hh_emi_in!U21=0,0,1000000*RES_hh_emi_in!U21/RES_hh_num_in!U21)</f>
        <v>368.57384092314049</v>
      </c>
      <c r="V21" s="72">
        <f>IF(RES_hh_emi_in!V21=0,0,1000000*RES_hh_emi_in!V21/RES_hh_num_in!V21)</f>
        <v>303.16141383256758</v>
      </c>
      <c r="W21" s="72">
        <f>IF(RES_hh_emi_in!W21=0,0,1000000*RES_hh_emi_in!W21/RES_hh_num_in!W21)</f>
        <v>312.89201805108024</v>
      </c>
      <c r="X21" s="72">
        <f>IF(RES_hh_emi_in!X21=0,0,1000000*RES_hh_emi_in!X21/RES_hh_num_in!X21)</f>
        <v>218.79889892014796</v>
      </c>
      <c r="Y21" s="72">
        <f>IF(RES_hh_emi_in!Y21=0,0,1000000*RES_hh_emi_in!Y21/RES_hh_num_in!Y21)</f>
        <v>206.66899980156498</v>
      </c>
      <c r="DA21" s="89" t="s">
        <v>863</v>
      </c>
    </row>
    <row r="22" spans="1:105" ht="12" customHeight="1" x14ac:dyDescent="0.25">
      <c r="A22" s="28" t="s">
        <v>202</v>
      </c>
      <c r="B22" s="72"/>
      <c r="C22" s="72">
        <f>IF(RES_hh_emi_in!C22=0,0,1000000*RES_hh_emi_in!C22/RES_hh_num_in!C22)</f>
        <v>0</v>
      </c>
      <c r="D22" s="72">
        <f>IF(RES_hh_emi_in!D22=0,0,1000000*RES_hh_emi_in!D22/RES_hh_num_in!D22)</f>
        <v>0</v>
      </c>
      <c r="E22" s="72">
        <f>IF(RES_hh_emi_in!E22=0,0,1000000*RES_hh_emi_in!E22/RES_hh_num_in!E22)</f>
        <v>0</v>
      </c>
      <c r="F22" s="72">
        <f>IF(RES_hh_emi_in!F22=0,0,1000000*RES_hh_emi_in!F22/RES_hh_num_in!F22)</f>
        <v>0</v>
      </c>
      <c r="G22" s="72">
        <f>IF(RES_hh_emi_in!G22=0,0,1000000*RES_hh_emi_in!G22/RES_hh_num_in!G22)</f>
        <v>0</v>
      </c>
      <c r="H22" s="72">
        <f>IF(RES_hh_emi_in!H22=0,0,1000000*RES_hh_emi_in!H22/RES_hh_num_in!H22)</f>
        <v>0</v>
      </c>
      <c r="I22" s="72">
        <f>IF(RES_hh_emi_in!I22=0,0,1000000*RES_hh_emi_in!I22/RES_hh_num_in!I22)</f>
        <v>0</v>
      </c>
      <c r="J22" s="72">
        <f>IF(RES_hh_emi_in!J22=0,0,1000000*RES_hh_emi_in!J22/RES_hh_num_in!J22)</f>
        <v>0</v>
      </c>
      <c r="K22" s="72">
        <f>IF(RES_hh_emi_in!K22=0,0,1000000*RES_hh_emi_in!K22/RES_hh_num_in!K22)</f>
        <v>0</v>
      </c>
      <c r="L22" s="72">
        <f>IF(RES_hh_emi_in!L22=0,0,1000000*RES_hh_emi_in!L22/RES_hh_num_in!L22)</f>
        <v>0</v>
      </c>
      <c r="M22" s="72">
        <f>IF(RES_hh_emi_in!M22=0,0,1000000*RES_hh_emi_in!M22/RES_hh_num_in!M22)</f>
        <v>0</v>
      </c>
      <c r="N22" s="72">
        <f>IF(RES_hh_emi_in!N22=0,0,1000000*RES_hh_emi_in!N22/RES_hh_num_in!N22)</f>
        <v>0</v>
      </c>
      <c r="O22" s="72">
        <f>IF(RES_hh_emi_in!O22=0,0,1000000*RES_hh_emi_in!O22/RES_hh_num_in!O22)</f>
        <v>0</v>
      </c>
      <c r="P22" s="72">
        <f>IF(RES_hh_emi_in!P22=0,0,1000000*RES_hh_emi_in!P22/RES_hh_num_in!P22)</f>
        <v>0</v>
      </c>
      <c r="Q22" s="72">
        <f>IF(RES_hh_emi_in!Q22=0,0,1000000*RES_hh_emi_in!Q22/RES_hh_num_in!Q22)</f>
        <v>0</v>
      </c>
      <c r="R22" s="72">
        <f>IF(RES_hh_emi_in!R22=0,0,1000000*RES_hh_emi_in!R22/RES_hh_num_in!R22)</f>
        <v>0</v>
      </c>
      <c r="S22" s="72">
        <f>IF(RES_hh_emi_in!S22=0,0,1000000*RES_hh_emi_in!S22/RES_hh_num_in!S22)</f>
        <v>0</v>
      </c>
      <c r="T22" s="72">
        <f>IF(RES_hh_emi_in!T22=0,0,1000000*RES_hh_emi_in!T22/RES_hh_num_in!T22)</f>
        <v>0</v>
      </c>
      <c r="U22" s="72">
        <f>IF(RES_hh_emi_in!U22=0,0,1000000*RES_hh_emi_in!U22/RES_hh_num_in!U22)</f>
        <v>0</v>
      </c>
      <c r="V22" s="72">
        <f>IF(RES_hh_emi_in!V22=0,0,1000000*RES_hh_emi_in!V22/RES_hh_num_in!V22)</f>
        <v>0</v>
      </c>
      <c r="W22" s="72">
        <f>IF(RES_hh_emi_in!W22=0,0,1000000*RES_hh_emi_in!W22/RES_hh_num_in!W22)</f>
        <v>0</v>
      </c>
      <c r="X22" s="72">
        <f>IF(RES_hh_emi_in!X22=0,0,1000000*RES_hh_emi_in!X22/RES_hh_num_in!X22)</f>
        <v>0</v>
      </c>
      <c r="Y22" s="72">
        <f>IF(RES_hh_emi_in!Y22=0,0,1000000*RES_hh_emi_in!Y22/RES_hh_num_in!Y22)</f>
        <v>0</v>
      </c>
      <c r="DA22" s="89" t="s">
        <v>864</v>
      </c>
    </row>
    <row r="23" spans="1:105" ht="12" customHeight="1" x14ac:dyDescent="0.25">
      <c r="A23" s="28" t="s">
        <v>197</v>
      </c>
      <c r="B23" s="72"/>
      <c r="C23" s="72">
        <f>IF(RES_hh_emi_in!C23=0,0,1000000*RES_hh_emi_in!C23/RES_hh_num_in!C23)</f>
        <v>0</v>
      </c>
      <c r="D23" s="72">
        <f>IF(RES_hh_emi_in!D23=0,0,1000000*RES_hh_emi_in!D23/RES_hh_num_in!D23)</f>
        <v>0</v>
      </c>
      <c r="E23" s="72">
        <f>IF(RES_hh_emi_in!E23=0,0,1000000*RES_hh_emi_in!E23/RES_hh_num_in!E23)</f>
        <v>0</v>
      </c>
      <c r="F23" s="72">
        <f>IF(RES_hh_emi_in!F23=0,0,1000000*RES_hh_emi_in!F23/RES_hh_num_in!F23)</f>
        <v>0</v>
      </c>
      <c r="G23" s="72">
        <f>IF(RES_hh_emi_in!G23=0,0,1000000*RES_hh_emi_in!G23/RES_hh_num_in!G23)</f>
        <v>0</v>
      </c>
      <c r="H23" s="72">
        <f>IF(RES_hh_emi_in!H23=0,0,1000000*RES_hh_emi_in!H23/RES_hh_num_in!H23)</f>
        <v>0</v>
      </c>
      <c r="I23" s="72">
        <f>IF(RES_hh_emi_in!I23=0,0,1000000*RES_hh_emi_in!I23/RES_hh_num_in!I23)</f>
        <v>0</v>
      </c>
      <c r="J23" s="72">
        <f>IF(RES_hh_emi_in!J23=0,0,1000000*RES_hh_emi_in!J23/RES_hh_num_in!J23)</f>
        <v>0</v>
      </c>
      <c r="K23" s="72">
        <f>IF(RES_hh_emi_in!K23=0,0,1000000*RES_hh_emi_in!K23/RES_hh_num_in!K23)</f>
        <v>0</v>
      </c>
      <c r="L23" s="72">
        <f>IF(RES_hh_emi_in!L23=0,0,1000000*RES_hh_emi_in!L23/RES_hh_num_in!L23)</f>
        <v>0</v>
      </c>
      <c r="M23" s="72">
        <f>IF(RES_hh_emi_in!M23=0,0,1000000*RES_hh_emi_in!M23/RES_hh_num_in!M23)</f>
        <v>0</v>
      </c>
      <c r="N23" s="72">
        <f>IF(RES_hh_emi_in!N23=0,0,1000000*RES_hh_emi_in!N23/RES_hh_num_in!N23)</f>
        <v>0</v>
      </c>
      <c r="O23" s="72">
        <f>IF(RES_hh_emi_in!O23=0,0,1000000*RES_hh_emi_in!O23/RES_hh_num_in!O23)</f>
        <v>0</v>
      </c>
      <c r="P23" s="72">
        <f>IF(RES_hh_emi_in!P23=0,0,1000000*RES_hh_emi_in!P23/RES_hh_num_in!P23)</f>
        <v>0</v>
      </c>
      <c r="Q23" s="72">
        <f>IF(RES_hh_emi_in!Q23=0,0,1000000*RES_hh_emi_in!Q23/RES_hh_num_in!Q23)</f>
        <v>0</v>
      </c>
      <c r="R23" s="72">
        <f>IF(RES_hh_emi_in!R23=0,0,1000000*RES_hh_emi_in!R23/RES_hh_num_in!R23)</f>
        <v>0</v>
      </c>
      <c r="S23" s="72">
        <f>IF(RES_hh_emi_in!S23=0,0,1000000*RES_hh_emi_in!S23/RES_hh_num_in!S23)</f>
        <v>0</v>
      </c>
      <c r="T23" s="72">
        <f>IF(RES_hh_emi_in!T23=0,0,1000000*RES_hh_emi_in!T23/RES_hh_num_in!T23)</f>
        <v>0</v>
      </c>
      <c r="U23" s="72">
        <f>IF(RES_hh_emi_in!U23=0,0,1000000*RES_hh_emi_in!U23/RES_hh_num_in!U23)</f>
        <v>0</v>
      </c>
      <c r="V23" s="72">
        <f>IF(RES_hh_emi_in!V23=0,0,1000000*RES_hh_emi_in!V23/RES_hh_num_in!V23)</f>
        <v>0</v>
      </c>
      <c r="W23" s="72">
        <f>IF(RES_hh_emi_in!W23=0,0,1000000*RES_hh_emi_in!W23/RES_hh_num_in!W23)</f>
        <v>0</v>
      </c>
      <c r="X23" s="72">
        <f>IF(RES_hh_emi_in!X23=0,0,1000000*RES_hh_emi_in!X23/RES_hh_num_in!X23)</f>
        <v>0</v>
      </c>
      <c r="Y23" s="72">
        <f>IF(RES_hh_emi_in!Y23=0,0,1000000*RES_hh_emi_in!Y23/RES_hh_num_in!Y23)</f>
        <v>0</v>
      </c>
      <c r="DA23" s="89" t="s">
        <v>865</v>
      </c>
    </row>
    <row r="24" spans="1:105" ht="12" customHeight="1" x14ac:dyDescent="0.25">
      <c r="A24" s="28" t="s">
        <v>198</v>
      </c>
      <c r="B24" s="72"/>
      <c r="C24" s="72">
        <f>IF(RES_hh_emi_in!C24=0,0,1000000*RES_hh_emi_in!C24/RES_hh_num_in!C24)</f>
        <v>0</v>
      </c>
      <c r="D24" s="72">
        <f>IF(RES_hh_emi_in!D24=0,0,1000000*RES_hh_emi_in!D24/RES_hh_num_in!D24)</f>
        <v>0</v>
      </c>
      <c r="E24" s="72">
        <f>IF(RES_hh_emi_in!E24=0,0,1000000*RES_hh_emi_in!E24/RES_hh_num_in!E24)</f>
        <v>0</v>
      </c>
      <c r="F24" s="72">
        <f>IF(RES_hh_emi_in!F24=0,0,1000000*RES_hh_emi_in!F24/RES_hh_num_in!F24)</f>
        <v>0</v>
      </c>
      <c r="G24" s="72">
        <f>IF(RES_hh_emi_in!G24=0,0,1000000*RES_hh_emi_in!G24/RES_hh_num_in!G24)</f>
        <v>0</v>
      </c>
      <c r="H24" s="72">
        <f>IF(RES_hh_emi_in!H24=0,0,1000000*RES_hh_emi_in!H24/RES_hh_num_in!H24)</f>
        <v>0</v>
      </c>
      <c r="I24" s="72">
        <f>IF(RES_hh_emi_in!I24=0,0,1000000*RES_hh_emi_in!I24/RES_hh_num_in!I24)</f>
        <v>0</v>
      </c>
      <c r="J24" s="72">
        <f>IF(RES_hh_emi_in!J24=0,0,1000000*RES_hh_emi_in!J24/RES_hh_num_in!J24)</f>
        <v>0</v>
      </c>
      <c r="K24" s="72">
        <f>IF(RES_hh_emi_in!K24=0,0,1000000*RES_hh_emi_in!K24/RES_hh_num_in!K24)</f>
        <v>0</v>
      </c>
      <c r="L24" s="72">
        <f>IF(RES_hh_emi_in!L24=0,0,1000000*RES_hh_emi_in!L24/RES_hh_num_in!L24)</f>
        <v>0</v>
      </c>
      <c r="M24" s="72">
        <f>IF(RES_hh_emi_in!M24=0,0,1000000*RES_hh_emi_in!M24/RES_hh_num_in!M24)</f>
        <v>0</v>
      </c>
      <c r="N24" s="72">
        <f>IF(RES_hh_emi_in!N24=0,0,1000000*RES_hh_emi_in!N24/RES_hh_num_in!N24)</f>
        <v>0</v>
      </c>
      <c r="O24" s="72">
        <f>IF(RES_hh_emi_in!O24=0,0,1000000*RES_hh_emi_in!O24/RES_hh_num_in!O24)</f>
        <v>0</v>
      </c>
      <c r="P24" s="72">
        <f>IF(RES_hh_emi_in!P24=0,0,1000000*RES_hh_emi_in!P24/RES_hh_num_in!P24)</f>
        <v>0</v>
      </c>
      <c r="Q24" s="72">
        <f>IF(RES_hh_emi_in!Q24=0,0,1000000*RES_hh_emi_in!Q24/RES_hh_num_in!Q24)</f>
        <v>0</v>
      </c>
      <c r="R24" s="72">
        <f>IF(RES_hh_emi_in!R24=0,0,1000000*RES_hh_emi_in!R24/RES_hh_num_in!R24)</f>
        <v>0</v>
      </c>
      <c r="S24" s="72">
        <f>IF(RES_hh_emi_in!S24=0,0,1000000*RES_hh_emi_in!S24/RES_hh_num_in!S24)</f>
        <v>0</v>
      </c>
      <c r="T24" s="72">
        <f>IF(RES_hh_emi_in!T24=0,0,1000000*RES_hh_emi_in!T24/RES_hh_num_in!T24)</f>
        <v>0</v>
      </c>
      <c r="U24" s="72">
        <f>IF(RES_hh_emi_in!U24=0,0,1000000*RES_hh_emi_in!U24/RES_hh_num_in!U24)</f>
        <v>0</v>
      </c>
      <c r="V24" s="72">
        <f>IF(RES_hh_emi_in!V24=0,0,1000000*RES_hh_emi_in!V24/RES_hh_num_in!V24)</f>
        <v>0</v>
      </c>
      <c r="W24" s="72">
        <f>IF(RES_hh_emi_in!W24=0,0,1000000*RES_hh_emi_in!W24/RES_hh_num_in!W24)</f>
        <v>0</v>
      </c>
      <c r="X24" s="72">
        <f>IF(RES_hh_emi_in!X24=0,0,1000000*RES_hh_emi_in!X24/RES_hh_num_in!X24)</f>
        <v>0</v>
      </c>
      <c r="Y24" s="72">
        <f>IF(RES_hh_emi_in!Y24=0,0,1000000*RES_hh_emi_in!Y24/RES_hh_num_in!Y24)</f>
        <v>0</v>
      </c>
      <c r="DA24" s="89" t="s">
        <v>866</v>
      </c>
    </row>
    <row r="25" spans="1:105" ht="12" customHeight="1" x14ac:dyDescent="0.25">
      <c r="A25" s="73" t="s">
        <v>53</v>
      </c>
      <c r="B25" s="74"/>
      <c r="C25" s="74">
        <f>IF(RES_hh_emi_in!C25=0,0,1000000*RES_hh_emi_in!C25/RES_hh_num_in!C25)</f>
        <v>0</v>
      </c>
      <c r="D25" s="74">
        <f>IF(RES_hh_emi_in!D25=0,0,1000000*RES_hh_emi_in!D25/RES_hh_num_in!D25)</f>
        <v>0</v>
      </c>
      <c r="E25" s="74">
        <f>IF(RES_hh_emi_in!E25=0,0,1000000*RES_hh_emi_in!E25/RES_hh_num_in!E25)</f>
        <v>0</v>
      </c>
      <c r="F25" s="74">
        <f>IF(RES_hh_emi_in!F25=0,0,1000000*RES_hh_emi_in!F25/RES_hh_num_in!F25)</f>
        <v>0</v>
      </c>
      <c r="G25" s="74">
        <f>IF(RES_hh_emi_in!G25=0,0,1000000*RES_hh_emi_in!G25/RES_hh_num_in!G25)</f>
        <v>0</v>
      </c>
      <c r="H25" s="74">
        <f>IF(RES_hh_emi_in!H25=0,0,1000000*RES_hh_emi_in!H25/RES_hh_num_in!H25)</f>
        <v>0</v>
      </c>
      <c r="I25" s="74">
        <f>IF(RES_hh_emi_in!I25=0,0,1000000*RES_hh_emi_in!I25/RES_hh_num_in!I25)</f>
        <v>0</v>
      </c>
      <c r="J25" s="74">
        <f>IF(RES_hh_emi_in!J25=0,0,1000000*RES_hh_emi_in!J25/RES_hh_num_in!J25)</f>
        <v>0</v>
      </c>
      <c r="K25" s="74">
        <f>IF(RES_hh_emi_in!K25=0,0,1000000*RES_hh_emi_in!K25/RES_hh_num_in!K25)</f>
        <v>0</v>
      </c>
      <c r="L25" s="74">
        <f>IF(RES_hh_emi_in!L25=0,0,1000000*RES_hh_emi_in!L25/RES_hh_num_in!L25)</f>
        <v>0</v>
      </c>
      <c r="M25" s="74">
        <f>IF(RES_hh_emi_in!M25=0,0,1000000*RES_hh_emi_in!M25/RES_hh_num_in!M25)</f>
        <v>0</v>
      </c>
      <c r="N25" s="74">
        <f>IF(RES_hh_emi_in!N25=0,0,1000000*RES_hh_emi_in!N25/RES_hh_num_in!N25)</f>
        <v>0</v>
      </c>
      <c r="O25" s="74">
        <f>IF(RES_hh_emi_in!O25=0,0,1000000*RES_hh_emi_in!O25/RES_hh_num_in!O25)</f>
        <v>0</v>
      </c>
      <c r="P25" s="74">
        <f>IF(RES_hh_emi_in!P25=0,0,1000000*RES_hh_emi_in!P25/RES_hh_num_in!P25)</f>
        <v>0</v>
      </c>
      <c r="Q25" s="74">
        <f>IF(RES_hh_emi_in!Q25=0,0,1000000*RES_hh_emi_in!Q25/RES_hh_num_in!Q25)</f>
        <v>0</v>
      </c>
      <c r="R25" s="74">
        <f>IF(RES_hh_emi_in!R25=0,0,1000000*RES_hh_emi_in!R25/RES_hh_num_in!R25)</f>
        <v>0</v>
      </c>
      <c r="S25" s="74">
        <f>IF(RES_hh_emi_in!S25=0,0,1000000*RES_hh_emi_in!S25/RES_hh_num_in!S25)</f>
        <v>0</v>
      </c>
      <c r="T25" s="74">
        <f>IF(RES_hh_emi_in!T25=0,0,1000000*RES_hh_emi_in!T25/RES_hh_num_in!T25)</f>
        <v>0</v>
      </c>
      <c r="U25" s="74">
        <f>IF(RES_hh_emi_in!U25=0,0,1000000*RES_hh_emi_in!U25/RES_hh_num_in!U25)</f>
        <v>0</v>
      </c>
      <c r="V25" s="74">
        <f>IF(RES_hh_emi_in!V25=0,0,1000000*RES_hh_emi_in!V25/RES_hh_num_in!V25)</f>
        <v>0</v>
      </c>
      <c r="W25" s="74">
        <f>IF(RES_hh_emi_in!W25=0,0,1000000*RES_hh_emi_in!W25/RES_hh_num_in!W25)</f>
        <v>0</v>
      </c>
      <c r="X25" s="74">
        <f>IF(RES_hh_emi_in!X25=0,0,1000000*RES_hh_emi_in!X25/RES_hh_num_in!X25)</f>
        <v>0</v>
      </c>
      <c r="Y25" s="74">
        <f>IF(RES_hh_emi_in!Y25=0,0,1000000*RES_hh_emi_in!Y25/RES_hh_num_in!Y25)</f>
        <v>0</v>
      </c>
      <c r="DA25" s="90" t="s">
        <v>867</v>
      </c>
    </row>
    <row r="26" spans="1:105" ht="12" customHeight="1" x14ac:dyDescent="0.25">
      <c r="A26" s="32" t="s">
        <v>52</v>
      </c>
      <c r="B26" s="77"/>
      <c r="C26" s="77">
        <f>IF(RES_hh_emi_in!C26=0,0,1000000*RES_hh_emi_in!C26/RES_hh_num_in!C26)</f>
        <v>0</v>
      </c>
      <c r="D26" s="77">
        <f>IF(RES_hh_emi_in!D26=0,0,1000000*RES_hh_emi_in!D26/RES_hh_num_in!D26)</f>
        <v>0</v>
      </c>
      <c r="E26" s="77">
        <f>IF(RES_hh_emi_in!E26=0,0,1000000*RES_hh_emi_in!E26/RES_hh_num_in!E26)</f>
        <v>0</v>
      </c>
      <c r="F26" s="77">
        <f>IF(RES_hh_emi_in!F26=0,0,1000000*RES_hh_emi_in!F26/RES_hh_num_in!F26)</f>
        <v>0</v>
      </c>
      <c r="G26" s="77">
        <f>IF(RES_hh_emi_in!G26=0,0,1000000*RES_hh_emi_in!G26/RES_hh_num_in!G26)</f>
        <v>0</v>
      </c>
      <c r="H26" s="77">
        <f>IF(RES_hh_emi_in!H26=0,0,1000000*RES_hh_emi_in!H26/RES_hh_num_in!H26)</f>
        <v>0</v>
      </c>
      <c r="I26" s="77">
        <f>IF(RES_hh_emi_in!I26=0,0,1000000*RES_hh_emi_in!I26/RES_hh_num_in!I26)</f>
        <v>0</v>
      </c>
      <c r="J26" s="77">
        <f>IF(RES_hh_emi_in!J26=0,0,1000000*RES_hh_emi_in!J26/RES_hh_num_in!J26)</f>
        <v>0</v>
      </c>
      <c r="K26" s="77">
        <f>IF(RES_hh_emi_in!K26=0,0,1000000*RES_hh_emi_in!K26/RES_hh_num_in!K26)</f>
        <v>0</v>
      </c>
      <c r="L26" s="77">
        <f>IF(RES_hh_emi_in!L26=0,0,1000000*RES_hh_emi_in!L26/RES_hh_num_in!L26)</f>
        <v>0</v>
      </c>
      <c r="M26" s="77">
        <f>IF(RES_hh_emi_in!M26=0,0,1000000*RES_hh_emi_in!M26/RES_hh_num_in!M26)</f>
        <v>0</v>
      </c>
      <c r="N26" s="77">
        <f>IF(RES_hh_emi_in!N26=0,0,1000000*RES_hh_emi_in!N26/RES_hh_num_in!N26)</f>
        <v>0</v>
      </c>
      <c r="O26" s="77">
        <f>IF(RES_hh_emi_in!O26=0,0,1000000*RES_hh_emi_in!O26/RES_hh_num_in!O26)</f>
        <v>0</v>
      </c>
      <c r="P26" s="77">
        <f>IF(RES_hh_emi_in!P26=0,0,1000000*RES_hh_emi_in!P26/RES_hh_num_in!P26)</f>
        <v>0</v>
      </c>
      <c r="Q26" s="77">
        <f>IF(RES_hh_emi_in!Q26=0,0,1000000*RES_hh_emi_in!Q26/RES_hh_num_in!Q26)</f>
        <v>0</v>
      </c>
      <c r="R26" s="77">
        <f>IF(RES_hh_emi_in!R26=0,0,1000000*RES_hh_emi_in!R26/RES_hh_num_in!R26)</f>
        <v>0</v>
      </c>
      <c r="S26" s="77">
        <f>IF(RES_hh_emi_in!S26=0,0,1000000*RES_hh_emi_in!S26/RES_hh_num_in!S26)</f>
        <v>0</v>
      </c>
      <c r="T26" s="77">
        <f>IF(RES_hh_emi_in!T26=0,0,1000000*RES_hh_emi_in!T26/RES_hh_num_in!T26)</f>
        <v>0</v>
      </c>
      <c r="U26" s="77">
        <f>IF(RES_hh_emi_in!U26=0,0,1000000*RES_hh_emi_in!U26/RES_hh_num_in!U26)</f>
        <v>0</v>
      </c>
      <c r="V26" s="77">
        <f>IF(RES_hh_emi_in!V26=0,0,1000000*RES_hh_emi_in!V26/RES_hh_num_in!V26)</f>
        <v>0</v>
      </c>
      <c r="W26" s="77">
        <f>IF(RES_hh_emi_in!W26=0,0,1000000*RES_hh_emi_in!W26/RES_hh_num_in!W26)</f>
        <v>0</v>
      </c>
      <c r="X26" s="77">
        <f>IF(RES_hh_emi_in!X26=0,0,1000000*RES_hh_emi_in!X26/RES_hh_num_in!X26)</f>
        <v>0</v>
      </c>
      <c r="Y26" s="77">
        <f>IF(RES_hh_emi_in!Y26=0,0,1000000*RES_hh_emi_in!Y26/RES_hh_num_in!Y26)</f>
        <v>0</v>
      </c>
      <c r="DA26" s="92" t="s">
        <v>868</v>
      </c>
    </row>
    <row r="27" spans="1:105" ht="12.95" customHeight="1" x14ac:dyDescent="0.25">
      <c r="A27" s="68" t="s">
        <v>54</v>
      </c>
      <c r="B27" s="69"/>
      <c r="C27" s="69">
        <f>IF(RES_hh_emi_in!C27=0,0,1000000*RES_hh_emi_in!C27/RES_hh_num_in!C27)</f>
        <v>13.54598390713784</v>
      </c>
      <c r="D27" s="69">
        <f>IF(RES_hh_emi_in!D27=0,0,1000000*RES_hh_emi_in!D27/RES_hh_num_in!D27)</f>
        <v>13.365491749073994</v>
      </c>
      <c r="E27" s="69">
        <f>IF(RES_hh_emi_in!E27=0,0,1000000*RES_hh_emi_in!E27/RES_hh_num_in!E27)</f>
        <v>14.074861033148387</v>
      </c>
      <c r="F27" s="69">
        <f>IF(RES_hh_emi_in!F27=0,0,1000000*RES_hh_emi_in!F27/RES_hh_num_in!F27)</f>
        <v>15.876361294823822</v>
      </c>
      <c r="G27" s="69">
        <f>IF(RES_hh_emi_in!G27=0,0,1000000*RES_hh_emi_in!G27/RES_hh_num_in!G27)</f>
        <v>17.639591712041884</v>
      </c>
      <c r="H27" s="69">
        <f>IF(RES_hh_emi_in!H27=0,0,1000000*RES_hh_emi_in!H27/RES_hh_num_in!H27)</f>
        <v>21.497941825212092</v>
      </c>
      <c r="I27" s="69">
        <f>IF(RES_hh_emi_in!I27=0,0,1000000*RES_hh_emi_in!I27/RES_hh_num_in!I27)</f>
        <v>21.106600206019863</v>
      </c>
      <c r="J27" s="69">
        <f>IF(RES_hh_emi_in!J27=0,0,1000000*RES_hh_emi_in!J27/RES_hh_num_in!J27)</f>
        <v>16.996236489225005</v>
      </c>
      <c r="K27" s="69">
        <f>IF(RES_hh_emi_in!K27=0,0,1000000*RES_hh_emi_in!K27/RES_hh_num_in!K27)</f>
        <v>19.763996538177619</v>
      </c>
      <c r="L27" s="69">
        <f>IF(RES_hh_emi_in!L27=0,0,1000000*RES_hh_emi_in!L27/RES_hh_num_in!L27)</f>
        <v>21.028833900525676</v>
      </c>
      <c r="M27" s="69">
        <f>IF(RES_hh_emi_in!M27=0,0,1000000*RES_hh_emi_in!M27/RES_hh_num_in!M27)</f>
        <v>18.049047773744942</v>
      </c>
      <c r="N27" s="69">
        <f>IF(RES_hh_emi_in!N27=0,0,1000000*RES_hh_emi_in!N27/RES_hh_num_in!N27)</f>
        <v>19.328831803705821</v>
      </c>
      <c r="O27" s="69">
        <f>IF(RES_hh_emi_in!O27=0,0,1000000*RES_hh_emi_in!O27/RES_hh_num_in!O27)</f>
        <v>17.519297623412857</v>
      </c>
      <c r="P27" s="69">
        <f>IF(RES_hh_emi_in!P27=0,0,1000000*RES_hh_emi_in!P27/RES_hh_num_in!P27)</f>
        <v>17.476919531324423</v>
      </c>
      <c r="Q27" s="69">
        <f>IF(RES_hh_emi_in!Q27=0,0,1000000*RES_hh_emi_in!Q27/RES_hh_num_in!Q27)</f>
        <v>16.29998383245707</v>
      </c>
      <c r="R27" s="69">
        <f>IF(RES_hh_emi_in!R27=0,0,1000000*RES_hh_emi_in!R27/RES_hh_num_in!R27)</f>
        <v>18.965619410121455</v>
      </c>
      <c r="S27" s="69">
        <f>IF(RES_hh_emi_in!S27=0,0,1000000*RES_hh_emi_in!S27/RES_hh_num_in!S27)</f>
        <v>15.298736723065369</v>
      </c>
      <c r="T27" s="69">
        <f>IF(RES_hh_emi_in!T27=0,0,1000000*RES_hh_emi_in!T27/RES_hh_num_in!T27)</f>
        <v>14.28858288349355</v>
      </c>
      <c r="U27" s="69">
        <f>IF(RES_hh_emi_in!U27=0,0,1000000*RES_hh_emi_in!U27/RES_hh_num_in!U27)</f>
        <v>14.255251148770821</v>
      </c>
      <c r="V27" s="69">
        <f>IF(RES_hh_emi_in!V27=0,0,1000000*RES_hh_emi_in!V27/RES_hh_num_in!V27)</f>
        <v>17.701443406309316</v>
      </c>
      <c r="W27" s="69">
        <f>IF(RES_hh_emi_in!W27=0,0,1000000*RES_hh_emi_in!W27/RES_hh_num_in!W27)</f>
        <v>18.05649240648011</v>
      </c>
      <c r="X27" s="69">
        <f>IF(RES_hh_emi_in!X27=0,0,1000000*RES_hh_emi_in!X27/RES_hh_num_in!X27)</f>
        <v>20.141919018803197</v>
      </c>
      <c r="Y27" s="69">
        <f>IF(RES_hh_emi_in!Y27=0,0,1000000*RES_hh_emi_in!Y27/RES_hh_num_in!Y27)</f>
        <v>11.688987536164827</v>
      </c>
      <c r="DA27" s="88" t="s">
        <v>869</v>
      </c>
    </row>
    <row r="28" spans="1:105" ht="12" customHeight="1" x14ac:dyDescent="0.25">
      <c r="A28" s="28" t="s">
        <v>51</v>
      </c>
      <c r="B28" s="72"/>
      <c r="C28" s="72">
        <f>IF(RES_hh_emi_in!C28=0,0,1000000*RES_hh_emi_in!C28/RES_hh_num_in!C28)</f>
        <v>0</v>
      </c>
      <c r="D28" s="72">
        <f>IF(RES_hh_emi_in!D28=0,0,1000000*RES_hh_emi_in!D28/RES_hh_num_in!D28)</f>
        <v>0</v>
      </c>
      <c r="E28" s="72">
        <f>IF(RES_hh_emi_in!E28=0,0,1000000*RES_hh_emi_in!E28/RES_hh_num_in!E28)</f>
        <v>0</v>
      </c>
      <c r="F28" s="72">
        <f>IF(RES_hh_emi_in!F28=0,0,1000000*RES_hh_emi_in!F28/RES_hh_num_in!F28)</f>
        <v>0</v>
      </c>
      <c r="G28" s="72">
        <f>IF(RES_hh_emi_in!G28=0,0,1000000*RES_hh_emi_in!G28/RES_hh_num_in!G28)</f>
        <v>0</v>
      </c>
      <c r="H28" s="72">
        <f>IF(RES_hh_emi_in!H28=0,0,1000000*RES_hh_emi_in!H28/RES_hh_num_in!H28)</f>
        <v>0</v>
      </c>
      <c r="I28" s="72">
        <f>IF(RES_hh_emi_in!I28=0,0,1000000*RES_hh_emi_in!I28/RES_hh_num_in!I28)</f>
        <v>0</v>
      </c>
      <c r="J28" s="72">
        <f>IF(RES_hh_emi_in!J28=0,0,1000000*RES_hh_emi_in!J28/RES_hh_num_in!J28)</f>
        <v>0</v>
      </c>
      <c r="K28" s="72">
        <f>IF(RES_hh_emi_in!K28=0,0,1000000*RES_hh_emi_in!K28/RES_hh_num_in!K28)</f>
        <v>0</v>
      </c>
      <c r="L28" s="72">
        <f>IF(RES_hh_emi_in!L28=0,0,1000000*RES_hh_emi_in!L28/RES_hh_num_in!L28)</f>
        <v>0</v>
      </c>
      <c r="M28" s="72">
        <f>IF(RES_hh_emi_in!M28=0,0,1000000*RES_hh_emi_in!M28/RES_hh_num_in!M28)</f>
        <v>0</v>
      </c>
      <c r="N28" s="72">
        <f>IF(RES_hh_emi_in!N28=0,0,1000000*RES_hh_emi_in!N28/RES_hh_num_in!N28)</f>
        <v>0</v>
      </c>
      <c r="O28" s="72">
        <f>IF(RES_hh_emi_in!O28=0,0,1000000*RES_hh_emi_in!O28/RES_hh_num_in!O28)</f>
        <v>0</v>
      </c>
      <c r="P28" s="72">
        <f>IF(RES_hh_emi_in!P28=0,0,1000000*RES_hh_emi_in!P28/RES_hh_num_in!P28)</f>
        <v>0</v>
      </c>
      <c r="Q28" s="72">
        <f>IF(RES_hh_emi_in!Q28=0,0,1000000*RES_hh_emi_in!Q28/RES_hh_num_in!Q28)</f>
        <v>0</v>
      </c>
      <c r="R28" s="72">
        <f>IF(RES_hh_emi_in!R28=0,0,1000000*RES_hh_emi_in!R28/RES_hh_num_in!R28)</f>
        <v>0</v>
      </c>
      <c r="S28" s="72">
        <f>IF(RES_hh_emi_in!S28=0,0,1000000*RES_hh_emi_in!S28/RES_hh_num_in!S28)</f>
        <v>0</v>
      </c>
      <c r="T28" s="72">
        <f>IF(RES_hh_emi_in!T28=0,0,1000000*RES_hh_emi_in!T28/RES_hh_num_in!T28)</f>
        <v>0</v>
      </c>
      <c r="U28" s="72">
        <f>IF(RES_hh_emi_in!U28=0,0,1000000*RES_hh_emi_in!U28/RES_hh_num_in!U28)</f>
        <v>0</v>
      </c>
      <c r="V28" s="72">
        <f>IF(RES_hh_emi_in!V28=0,0,1000000*RES_hh_emi_in!V28/RES_hh_num_in!V28)</f>
        <v>0</v>
      </c>
      <c r="W28" s="72">
        <f>IF(RES_hh_emi_in!W28=0,0,1000000*RES_hh_emi_in!W28/RES_hh_num_in!W28)</f>
        <v>0</v>
      </c>
      <c r="X28" s="72">
        <f>IF(RES_hh_emi_in!X28=0,0,1000000*RES_hh_emi_in!X28/RES_hh_num_in!X28)</f>
        <v>0</v>
      </c>
      <c r="Y28" s="72">
        <f>IF(RES_hh_emi_in!Y28=0,0,1000000*RES_hh_emi_in!Y28/RES_hh_num_in!Y28)</f>
        <v>0</v>
      </c>
      <c r="DA28" s="89" t="s">
        <v>870</v>
      </c>
    </row>
    <row r="29" spans="1:105" s="2" customFormat="1" ht="12" customHeight="1" x14ac:dyDescent="0.25">
      <c r="A29" s="28" t="s">
        <v>74</v>
      </c>
      <c r="B29" s="72"/>
      <c r="C29" s="72">
        <f>IF(RES_hh_emi_in!C29=0,0,1000000*RES_hh_emi_in!C29/RES_hh_num_in!C29)</f>
        <v>83.334692896652371</v>
      </c>
      <c r="D29" s="72">
        <f>IF(RES_hh_emi_in!D29=0,0,1000000*RES_hh_emi_in!D29/RES_hh_num_in!D29)</f>
        <v>82.866207520943746</v>
      </c>
      <c r="E29" s="72">
        <f>IF(RES_hh_emi_in!E29=0,0,1000000*RES_hh_emi_in!E29/RES_hh_num_in!E29)</f>
        <v>92.252685282779439</v>
      </c>
      <c r="F29" s="72">
        <f>IF(RES_hh_emi_in!F29=0,0,1000000*RES_hh_emi_in!F29/RES_hh_num_in!F29)</f>
        <v>91.795380361553825</v>
      </c>
      <c r="G29" s="72">
        <f>IF(RES_hh_emi_in!G29=0,0,1000000*RES_hh_emi_in!G29/RES_hh_num_in!G29)</f>
        <v>90.260736080126904</v>
      </c>
      <c r="H29" s="72">
        <f>IF(RES_hh_emi_in!H29=0,0,1000000*RES_hh_emi_in!H29/RES_hh_num_in!H29)</f>
        <v>93.911667685343076</v>
      </c>
      <c r="I29" s="72">
        <f>IF(RES_hh_emi_in!I29=0,0,1000000*RES_hh_emi_in!I29/RES_hh_num_in!I29)</f>
        <v>92.376138414852406</v>
      </c>
      <c r="J29" s="72">
        <f>IF(RES_hh_emi_in!J29=0,0,1000000*RES_hh_emi_in!J29/RES_hh_num_in!J29)</f>
        <v>78.299188196567926</v>
      </c>
      <c r="K29" s="72">
        <f>IF(RES_hh_emi_in!K29=0,0,1000000*RES_hh_emi_in!K29/RES_hh_num_in!K29)</f>
        <v>83.882219239341509</v>
      </c>
      <c r="L29" s="72">
        <f>IF(RES_hh_emi_in!L29=0,0,1000000*RES_hh_emi_in!L29/RES_hh_num_in!L29)</f>
        <v>80.177874650250928</v>
      </c>
      <c r="M29" s="72">
        <f>IF(RES_hh_emi_in!M29=0,0,1000000*RES_hh_emi_in!M29/RES_hh_num_in!M29)</f>
        <v>80.102364334777164</v>
      </c>
      <c r="N29" s="72">
        <f>IF(RES_hh_emi_in!N29=0,0,1000000*RES_hh_emi_in!N29/RES_hh_num_in!N29)</f>
        <v>80.755803293122469</v>
      </c>
      <c r="O29" s="72">
        <f>IF(RES_hh_emi_in!O29=0,0,1000000*RES_hh_emi_in!O29/RES_hh_num_in!O29)</f>
        <v>79.992639152358691</v>
      </c>
      <c r="P29" s="72">
        <f>IF(RES_hh_emi_in!P29=0,0,1000000*RES_hh_emi_in!P29/RES_hh_num_in!P29)</f>
        <v>87.137002112813278</v>
      </c>
      <c r="Q29" s="72">
        <f>IF(RES_hh_emi_in!Q29=0,0,1000000*RES_hh_emi_in!Q29/RES_hh_num_in!Q29)</f>
        <v>83.70814698464288</v>
      </c>
      <c r="R29" s="72">
        <f>IF(RES_hh_emi_in!R29=0,0,1000000*RES_hh_emi_in!R29/RES_hh_num_in!R29)</f>
        <v>89.334538663255586</v>
      </c>
      <c r="S29" s="72">
        <f>IF(RES_hh_emi_in!S29=0,0,1000000*RES_hh_emi_in!S29/RES_hh_num_in!S29)</f>
        <v>87.704048466592582</v>
      </c>
      <c r="T29" s="72">
        <f>IF(RES_hh_emi_in!T29=0,0,1000000*RES_hh_emi_in!T29/RES_hh_num_in!T29)</f>
        <v>86.98990129747996</v>
      </c>
      <c r="U29" s="72">
        <f>IF(RES_hh_emi_in!U29=0,0,1000000*RES_hh_emi_in!U29/RES_hh_num_in!U29)</f>
        <v>90.805606457507011</v>
      </c>
      <c r="V29" s="72">
        <f>IF(RES_hh_emi_in!V29=0,0,1000000*RES_hh_emi_in!V29/RES_hh_num_in!V29)</f>
        <v>83.834607092698548</v>
      </c>
      <c r="W29" s="72">
        <f>IF(RES_hh_emi_in!W29=0,0,1000000*RES_hh_emi_in!W29/RES_hh_num_in!W29)</f>
        <v>79.483029071054091</v>
      </c>
      <c r="X29" s="72">
        <f>IF(RES_hh_emi_in!X29=0,0,1000000*RES_hh_emi_in!X29/RES_hh_num_in!X29)</f>
        <v>72.169818947464179</v>
      </c>
      <c r="Y29" s="72">
        <f>IF(RES_hh_emi_in!Y29=0,0,1000000*RES_hh_emi_in!Y29/RES_hh_num_in!Y29)</f>
        <v>65.246490414370058</v>
      </c>
      <c r="DA29" s="89" t="s">
        <v>871</v>
      </c>
    </row>
    <row r="30" spans="1:105" ht="12" customHeight="1" x14ac:dyDescent="0.25">
      <c r="A30" s="28" t="s">
        <v>189</v>
      </c>
      <c r="B30" s="72"/>
      <c r="C30" s="72">
        <f>IF(RES_hh_emi_in!C30=0,0,1000000*RES_hh_emi_in!C30/RES_hh_num_in!C30)</f>
        <v>76.811512322597395</v>
      </c>
      <c r="D30" s="72">
        <f>IF(RES_hh_emi_in!D30=0,0,1000000*RES_hh_emi_in!D30/RES_hh_num_in!D30)</f>
        <v>74.674931460024439</v>
      </c>
      <c r="E30" s="72">
        <f>IF(RES_hh_emi_in!E30=0,0,1000000*RES_hh_emi_in!E30/RES_hh_num_in!E30)</f>
        <v>77.675311163388443</v>
      </c>
      <c r="F30" s="72">
        <f>IF(RES_hh_emi_in!F30=0,0,1000000*RES_hh_emi_in!F30/RES_hh_num_in!F30)</f>
        <v>83.400597162200654</v>
      </c>
      <c r="G30" s="72">
        <f>IF(RES_hh_emi_in!G30=0,0,1000000*RES_hh_emi_in!G30/RES_hh_num_in!G30)</f>
        <v>83.784362145087073</v>
      </c>
      <c r="H30" s="72">
        <f>IF(RES_hh_emi_in!H30=0,0,1000000*RES_hh_emi_in!H30/RES_hh_num_in!H30)</f>
        <v>84.640012810692568</v>
      </c>
      <c r="I30" s="72">
        <f>IF(RES_hh_emi_in!I30=0,0,1000000*RES_hh_emi_in!I30/RES_hh_num_in!I30)</f>
        <v>84.56083062181122</v>
      </c>
      <c r="J30" s="72">
        <f>IF(RES_hh_emi_in!J30=0,0,1000000*RES_hh_emi_in!J30/RES_hh_num_in!J30)</f>
        <v>66.054232096788581</v>
      </c>
      <c r="K30" s="72">
        <f>IF(RES_hh_emi_in!K30=0,0,1000000*RES_hh_emi_in!K30/RES_hh_num_in!K30)</f>
        <v>73.494809563103644</v>
      </c>
      <c r="L30" s="72">
        <f>IF(RES_hh_emi_in!L30=0,0,1000000*RES_hh_emi_in!L30/RES_hh_num_in!L30)</f>
        <v>74.776484810954202</v>
      </c>
      <c r="M30" s="72">
        <f>IF(RES_hh_emi_in!M30=0,0,1000000*RES_hh_emi_in!M30/RES_hh_num_in!M30)</f>
        <v>67.599684049628607</v>
      </c>
      <c r="N30" s="72">
        <f>IF(RES_hh_emi_in!N30=0,0,1000000*RES_hh_emi_in!N30/RES_hh_num_in!N30)</f>
        <v>73.416598132728822</v>
      </c>
      <c r="O30" s="72">
        <f>IF(RES_hh_emi_in!O30=0,0,1000000*RES_hh_emi_in!O30/RES_hh_num_in!O30)</f>
        <v>73.184415985062159</v>
      </c>
      <c r="P30" s="72">
        <f>IF(RES_hh_emi_in!P30=0,0,1000000*RES_hh_emi_in!P30/RES_hh_num_in!P30)</f>
        <v>73.53539791068269</v>
      </c>
      <c r="Q30" s="72">
        <f>IF(RES_hh_emi_in!Q30=0,0,1000000*RES_hh_emi_in!Q30/RES_hh_num_in!Q30)</f>
        <v>75.209208833437955</v>
      </c>
      <c r="R30" s="72">
        <f>IF(RES_hh_emi_in!R30=0,0,1000000*RES_hh_emi_in!R30/RES_hh_num_in!R30)</f>
        <v>78.809130897355615</v>
      </c>
      <c r="S30" s="72">
        <f>IF(RES_hh_emi_in!S30=0,0,1000000*RES_hh_emi_in!S30/RES_hh_num_in!S30)</f>
        <v>75.122056980208527</v>
      </c>
      <c r="T30" s="72">
        <f>IF(RES_hh_emi_in!T30=0,0,1000000*RES_hh_emi_in!T30/RES_hh_num_in!T30)</f>
        <v>71.009068455066782</v>
      </c>
      <c r="U30" s="72">
        <f>IF(RES_hh_emi_in!U30=0,0,1000000*RES_hh_emi_in!U30/RES_hh_num_in!U30)</f>
        <v>66.261329181290193</v>
      </c>
      <c r="V30" s="72">
        <f>IF(RES_hh_emi_in!V30=0,0,1000000*RES_hh_emi_in!V30/RES_hh_num_in!V30)</f>
        <v>72.270820317944796</v>
      </c>
      <c r="W30" s="72">
        <f>IF(RES_hh_emi_in!W30=0,0,1000000*RES_hh_emi_in!W30/RES_hh_num_in!W30)</f>
        <v>71.974903889348326</v>
      </c>
      <c r="X30" s="72">
        <f>IF(RES_hh_emi_in!X30=0,0,1000000*RES_hh_emi_in!X30/RES_hh_num_in!X30)</f>
        <v>58.242744956624996</v>
      </c>
      <c r="Y30" s="72">
        <f>IF(RES_hh_emi_in!Y30=0,0,1000000*RES_hh_emi_in!Y30/RES_hh_num_in!Y30)</f>
        <v>53.668533718852657</v>
      </c>
      <c r="DA30" s="89" t="s">
        <v>872</v>
      </c>
    </row>
    <row r="31" spans="1:105" ht="12" customHeight="1" x14ac:dyDescent="0.25">
      <c r="A31" s="28" t="s">
        <v>202</v>
      </c>
      <c r="B31" s="72"/>
      <c r="C31" s="72">
        <f>IF(RES_hh_emi_in!C31=0,0,1000000*RES_hh_emi_in!C31/RES_hh_num_in!C31)</f>
        <v>0</v>
      </c>
      <c r="D31" s="72">
        <f>IF(RES_hh_emi_in!D31=0,0,1000000*RES_hh_emi_in!D31/RES_hh_num_in!D31)</f>
        <v>0</v>
      </c>
      <c r="E31" s="72">
        <f>IF(RES_hh_emi_in!E31=0,0,1000000*RES_hh_emi_in!E31/RES_hh_num_in!E31)</f>
        <v>0</v>
      </c>
      <c r="F31" s="72">
        <f>IF(RES_hh_emi_in!F31=0,0,1000000*RES_hh_emi_in!F31/RES_hh_num_in!F31)</f>
        <v>0</v>
      </c>
      <c r="G31" s="72">
        <f>IF(RES_hh_emi_in!G31=0,0,1000000*RES_hh_emi_in!G31/RES_hh_num_in!G31)</f>
        <v>0</v>
      </c>
      <c r="H31" s="72">
        <f>IF(RES_hh_emi_in!H31=0,0,1000000*RES_hh_emi_in!H31/RES_hh_num_in!H31)</f>
        <v>0</v>
      </c>
      <c r="I31" s="72">
        <f>IF(RES_hh_emi_in!I31=0,0,1000000*RES_hh_emi_in!I31/RES_hh_num_in!I31)</f>
        <v>0</v>
      </c>
      <c r="J31" s="72">
        <f>IF(RES_hh_emi_in!J31=0,0,1000000*RES_hh_emi_in!J31/RES_hh_num_in!J31)</f>
        <v>0</v>
      </c>
      <c r="K31" s="72">
        <f>IF(RES_hh_emi_in!K31=0,0,1000000*RES_hh_emi_in!K31/RES_hh_num_in!K31)</f>
        <v>0</v>
      </c>
      <c r="L31" s="72">
        <f>IF(RES_hh_emi_in!L31=0,0,1000000*RES_hh_emi_in!L31/RES_hh_num_in!L31)</f>
        <v>0</v>
      </c>
      <c r="M31" s="72">
        <f>IF(RES_hh_emi_in!M31=0,0,1000000*RES_hh_emi_in!M31/RES_hh_num_in!M31)</f>
        <v>0</v>
      </c>
      <c r="N31" s="72">
        <f>IF(RES_hh_emi_in!N31=0,0,1000000*RES_hh_emi_in!N31/RES_hh_num_in!N31)</f>
        <v>0</v>
      </c>
      <c r="O31" s="72">
        <f>IF(RES_hh_emi_in!O31=0,0,1000000*RES_hh_emi_in!O31/RES_hh_num_in!O31)</f>
        <v>0</v>
      </c>
      <c r="P31" s="72">
        <f>IF(RES_hh_emi_in!P31=0,0,1000000*RES_hh_emi_in!P31/RES_hh_num_in!P31)</f>
        <v>0</v>
      </c>
      <c r="Q31" s="72">
        <f>IF(RES_hh_emi_in!Q31=0,0,1000000*RES_hh_emi_in!Q31/RES_hh_num_in!Q31)</f>
        <v>0</v>
      </c>
      <c r="R31" s="72">
        <f>IF(RES_hh_emi_in!R31=0,0,1000000*RES_hh_emi_in!R31/RES_hh_num_in!R31)</f>
        <v>0</v>
      </c>
      <c r="S31" s="72">
        <f>IF(RES_hh_emi_in!S31=0,0,1000000*RES_hh_emi_in!S31/RES_hh_num_in!S31)</f>
        <v>0</v>
      </c>
      <c r="T31" s="72">
        <f>IF(RES_hh_emi_in!T31=0,0,1000000*RES_hh_emi_in!T31/RES_hh_num_in!T31)</f>
        <v>0</v>
      </c>
      <c r="U31" s="72">
        <f>IF(RES_hh_emi_in!U31=0,0,1000000*RES_hh_emi_in!U31/RES_hh_num_in!U31)</f>
        <v>0</v>
      </c>
      <c r="V31" s="72">
        <f>IF(RES_hh_emi_in!V31=0,0,1000000*RES_hh_emi_in!V31/RES_hh_num_in!V31)</f>
        <v>0</v>
      </c>
      <c r="W31" s="72">
        <f>IF(RES_hh_emi_in!W31=0,0,1000000*RES_hh_emi_in!W31/RES_hh_num_in!W31)</f>
        <v>0</v>
      </c>
      <c r="X31" s="72">
        <f>IF(RES_hh_emi_in!X31=0,0,1000000*RES_hh_emi_in!X31/RES_hh_num_in!X31)</f>
        <v>0</v>
      </c>
      <c r="Y31" s="72">
        <f>IF(RES_hh_emi_in!Y31=0,0,1000000*RES_hh_emi_in!Y31/RES_hh_num_in!Y31)</f>
        <v>0</v>
      </c>
      <c r="DA31" s="89" t="s">
        <v>873</v>
      </c>
    </row>
    <row r="32" spans="1:105" ht="12" customHeight="1" x14ac:dyDescent="0.25">
      <c r="A32" s="32" t="s">
        <v>53</v>
      </c>
      <c r="B32" s="77"/>
      <c r="C32" s="77">
        <f>IF(RES_hh_emi_in!C32=0,0,1000000*RES_hh_emi_in!C32/RES_hh_num_in!C32)</f>
        <v>0</v>
      </c>
      <c r="D32" s="77">
        <f>IF(RES_hh_emi_in!D32=0,0,1000000*RES_hh_emi_in!D32/RES_hh_num_in!D32)</f>
        <v>0</v>
      </c>
      <c r="E32" s="77">
        <f>IF(RES_hh_emi_in!E32=0,0,1000000*RES_hh_emi_in!E32/RES_hh_num_in!E32)</f>
        <v>0</v>
      </c>
      <c r="F32" s="77">
        <f>IF(RES_hh_emi_in!F32=0,0,1000000*RES_hh_emi_in!F32/RES_hh_num_in!F32)</f>
        <v>0</v>
      </c>
      <c r="G32" s="77">
        <f>IF(RES_hh_emi_in!G32=0,0,1000000*RES_hh_emi_in!G32/RES_hh_num_in!G32)</f>
        <v>0</v>
      </c>
      <c r="H32" s="77">
        <f>IF(RES_hh_emi_in!H32=0,0,1000000*RES_hh_emi_in!H32/RES_hh_num_in!H32)</f>
        <v>0</v>
      </c>
      <c r="I32" s="77">
        <f>IF(RES_hh_emi_in!I32=0,0,1000000*RES_hh_emi_in!I32/RES_hh_num_in!I32)</f>
        <v>0</v>
      </c>
      <c r="J32" s="77">
        <f>IF(RES_hh_emi_in!J32=0,0,1000000*RES_hh_emi_in!J32/RES_hh_num_in!J32)</f>
        <v>0</v>
      </c>
      <c r="K32" s="77">
        <f>IF(RES_hh_emi_in!K32=0,0,1000000*RES_hh_emi_in!K32/RES_hh_num_in!K32)</f>
        <v>0</v>
      </c>
      <c r="L32" s="77">
        <f>IF(RES_hh_emi_in!L32=0,0,1000000*RES_hh_emi_in!L32/RES_hh_num_in!L32)</f>
        <v>0</v>
      </c>
      <c r="M32" s="77">
        <f>IF(RES_hh_emi_in!M32=0,0,1000000*RES_hh_emi_in!M32/RES_hh_num_in!M32)</f>
        <v>0</v>
      </c>
      <c r="N32" s="77">
        <f>IF(RES_hh_emi_in!N32=0,0,1000000*RES_hh_emi_in!N32/RES_hh_num_in!N32)</f>
        <v>0</v>
      </c>
      <c r="O32" s="77">
        <f>IF(RES_hh_emi_in!O32=0,0,1000000*RES_hh_emi_in!O32/RES_hh_num_in!O32)</f>
        <v>0</v>
      </c>
      <c r="P32" s="77">
        <f>IF(RES_hh_emi_in!P32=0,0,1000000*RES_hh_emi_in!P32/RES_hh_num_in!P32)</f>
        <v>0</v>
      </c>
      <c r="Q32" s="77">
        <f>IF(RES_hh_emi_in!Q32=0,0,1000000*RES_hh_emi_in!Q32/RES_hh_num_in!Q32)</f>
        <v>0</v>
      </c>
      <c r="R32" s="77">
        <f>IF(RES_hh_emi_in!R32=0,0,1000000*RES_hh_emi_in!R32/RES_hh_num_in!R32)</f>
        <v>0</v>
      </c>
      <c r="S32" s="77">
        <f>IF(RES_hh_emi_in!S32=0,0,1000000*RES_hh_emi_in!S32/RES_hh_num_in!S32)</f>
        <v>0</v>
      </c>
      <c r="T32" s="77">
        <f>IF(RES_hh_emi_in!T32=0,0,1000000*RES_hh_emi_in!T32/RES_hh_num_in!T32)</f>
        <v>0</v>
      </c>
      <c r="U32" s="77">
        <f>IF(RES_hh_emi_in!U32=0,0,1000000*RES_hh_emi_in!U32/RES_hh_num_in!U32)</f>
        <v>0</v>
      </c>
      <c r="V32" s="77">
        <f>IF(RES_hh_emi_in!V32=0,0,1000000*RES_hh_emi_in!V32/RES_hh_num_in!V32)</f>
        <v>0</v>
      </c>
      <c r="W32" s="77">
        <f>IF(RES_hh_emi_in!W32=0,0,1000000*RES_hh_emi_in!W32/RES_hh_num_in!W32)</f>
        <v>0</v>
      </c>
      <c r="X32" s="77">
        <f>IF(RES_hh_emi_in!X32=0,0,1000000*RES_hh_emi_in!X32/RES_hh_num_in!X32)</f>
        <v>0</v>
      </c>
      <c r="Y32" s="77">
        <f>IF(RES_hh_emi_in!Y32=0,0,1000000*RES_hh_emi_in!Y32/RES_hh_num_in!Y32)</f>
        <v>0</v>
      </c>
      <c r="DA32" s="92" t="s">
        <v>874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875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/>
      <c r="C3" s="65">
        <f>IF(RES_hh_fech_in!C3=0,0,RES_hh_fech_in!C3/RES_summary!C$21)</f>
        <v>169.40887014796249</v>
      </c>
      <c r="D3" s="65">
        <f>IF(RES_hh_fech_in!D3=0,0,RES_hh_fech_in!D3/RES_summary!D$21)</f>
        <v>157.94840475204279</v>
      </c>
      <c r="E3" s="65">
        <f>IF(RES_hh_fech_in!E3=0,0,RES_hh_fech_in!E3/RES_summary!E$21)</f>
        <v>166.8951923228135</v>
      </c>
      <c r="F3" s="65">
        <f>IF(RES_hh_fech_in!F3=0,0,RES_hh_fech_in!F3/RES_summary!F$21)</f>
        <v>154.9639187036517</v>
      </c>
      <c r="G3" s="65">
        <f>IF(RES_hh_fech_in!G3=0,0,RES_hh_fech_in!G3/RES_summary!G$21)</f>
        <v>146.46752964513757</v>
      </c>
      <c r="H3" s="65">
        <f>IF(RES_hh_fech_in!H3=0,0,RES_hh_fech_in!H3/RES_summary!H$21)</f>
        <v>133.49305431429116</v>
      </c>
      <c r="I3" s="65">
        <f>IF(RES_hh_fech_in!I3=0,0,RES_hh_fech_in!I3/RES_summary!I$21)</f>
        <v>122.78757605611042</v>
      </c>
      <c r="J3" s="65">
        <f>IF(RES_hh_fech_in!J3=0,0,RES_hh_fech_in!J3/RES_summary!J$21)</f>
        <v>134.59613373050783</v>
      </c>
      <c r="K3" s="65">
        <f>IF(RES_hh_fech_in!K3=0,0,RES_hh_fech_in!K3/RES_summary!K$21)</f>
        <v>123.28627001148863</v>
      </c>
      <c r="L3" s="65">
        <f>IF(RES_hh_fech_in!L3=0,0,RES_hh_fech_in!L3/RES_summary!L$21)</f>
        <v>135.17138125778069</v>
      </c>
      <c r="M3" s="65">
        <f>IF(RES_hh_fech_in!M3=0,0,RES_hh_fech_in!M3/RES_summary!M$21)</f>
        <v>105.39109965309532</v>
      </c>
      <c r="N3" s="65">
        <f>IF(RES_hh_fech_in!N3=0,0,RES_hh_fech_in!N3/RES_summary!N$21)</f>
        <v>107.61329275840828</v>
      </c>
      <c r="O3" s="65">
        <f>IF(RES_hh_fech_in!O3=0,0,RES_hh_fech_in!O3/RES_summary!O$21)</f>
        <v>111.19186143940605</v>
      </c>
      <c r="P3" s="65">
        <f>IF(RES_hh_fech_in!P3=0,0,RES_hh_fech_in!P3/RES_summary!P$21)</f>
        <v>81.674388360244734</v>
      </c>
      <c r="Q3" s="65">
        <f>IF(RES_hh_fech_in!Q3=0,0,RES_hh_fech_in!Q3/RES_summary!Q$21)</f>
        <v>84.282238870585573</v>
      </c>
      <c r="R3" s="65">
        <f>IF(RES_hh_fech_in!R3=0,0,RES_hh_fech_in!R3/RES_summary!R$21)</f>
        <v>82.265726816788813</v>
      </c>
      <c r="S3" s="65">
        <f>IF(RES_hh_fech_in!S3=0,0,RES_hh_fech_in!S3/RES_summary!S$21)</f>
        <v>77.787630180353347</v>
      </c>
      <c r="T3" s="65">
        <f>IF(RES_hh_fech_in!T3=0,0,RES_hh_fech_in!T3/RES_summary!T$21)</f>
        <v>73.95718362177189</v>
      </c>
      <c r="U3" s="65">
        <f>IF(RES_hh_fech_in!U3=0,0,RES_hh_fech_in!U3/RES_summary!U$21)</f>
        <v>65.679167125695557</v>
      </c>
      <c r="V3" s="65">
        <f>IF(RES_hh_fech_in!V3=0,0,RES_hh_fech_in!V3/RES_summary!V$21)</f>
        <v>59.412059809806877</v>
      </c>
      <c r="W3" s="65">
        <f>IF(RES_hh_fech_in!W3=0,0,RES_hh_fech_in!W3/RES_summary!W$21)</f>
        <v>56.530784197375745</v>
      </c>
      <c r="X3" s="65">
        <f>IF(RES_hh_fech_in!X3=0,0,RES_hh_fech_in!X3/RES_summary!X$21)</f>
        <v>39.963131000943399</v>
      </c>
      <c r="Y3" s="65">
        <f>IF(RES_hh_fech_in!Y3=0,0,RES_hh_fech_in!Y3/RES_summary!Y$21)</f>
        <v>35.313255170839589</v>
      </c>
      <c r="DA3" s="87" t="s">
        <v>876</v>
      </c>
    </row>
    <row r="4" spans="1:105" ht="12.95" customHeight="1" x14ac:dyDescent="0.25">
      <c r="A4" s="68" t="s">
        <v>57</v>
      </c>
      <c r="B4" s="69"/>
      <c r="C4" s="69">
        <f>IF(RES_hh_fech_in!C4=0,0,RES_hh_fech_in!C4/RES_summary!C$21)</f>
        <v>151.81887153066916</v>
      </c>
      <c r="D4" s="69">
        <f>IF(RES_hh_fech_in!D4=0,0,RES_hh_fech_in!D4/RES_summary!D$21)</f>
        <v>140.49415375281325</v>
      </c>
      <c r="E4" s="69">
        <f>IF(RES_hh_fech_in!E4=0,0,RES_hh_fech_in!E4/RES_summary!E$21)</f>
        <v>149.353851916601</v>
      </c>
      <c r="F4" s="69">
        <f>IF(RES_hh_fech_in!F4=0,0,RES_hh_fech_in!F4/RES_summary!F$21)</f>
        <v>136.07370415407584</v>
      </c>
      <c r="G4" s="69">
        <f>IF(RES_hh_fech_in!G4=0,0,RES_hh_fech_in!G4/RES_summary!G$21)</f>
        <v>127.08833579503792</v>
      </c>
      <c r="H4" s="69">
        <f>IF(RES_hh_fech_in!H4=0,0,RES_hh_fech_in!H4/RES_summary!H$21)</f>
        <v>113.27210282086497</v>
      </c>
      <c r="I4" s="69">
        <f>IF(RES_hh_fech_in!I4=0,0,RES_hh_fech_in!I4/RES_summary!I$21)</f>
        <v>103.31681317026731</v>
      </c>
      <c r="J4" s="69">
        <f>IF(RES_hh_fech_in!J4=0,0,RES_hh_fech_in!J4/RES_summary!J$21)</f>
        <v>115.21991722204544</v>
      </c>
      <c r="K4" s="69">
        <f>IF(RES_hh_fech_in!K4=0,0,RES_hh_fech_in!K4/RES_summary!K$21)</f>
        <v>103.86128140354828</v>
      </c>
      <c r="L4" s="69">
        <f>IF(RES_hh_fech_in!L4=0,0,RES_hh_fech_in!L4/RES_summary!L$21)</f>
        <v>116.11802004100089</v>
      </c>
      <c r="M4" s="69">
        <f>IF(RES_hh_fech_in!M4=0,0,RES_hh_fech_in!M4/RES_summary!M$21)</f>
        <v>87.475294515820252</v>
      </c>
      <c r="N4" s="69">
        <f>IF(RES_hh_fech_in!N4=0,0,RES_hh_fech_in!N4/RES_summary!N$21)</f>
        <v>88.899714051104851</v>
      </c>
      <c r="O4" s="69">
        <f>IF(RES_hh_fech_in!O4=0,0,RES_hh_fech_in!O4/RES_summary!O$21)</f>
        <v>93.010160997859174</v>
      </c>
      <c r="P4" s="69">
        <f>IF(RES_hh_fech_in!P4=0,0,RES_hh_fech_in!P4/RES_summary!P$21)</f>
        <v>63.802793681033556</v>
      </c>
      <c r="Q4" s="69">
        <f>IF(RES_hh_fech_in!Q4=0,0,RES_hh_fech_in!Q4/RES_summary!Q$21)</f>
        <v>67.139843294905006</v>
      </c>
      <c r="R4" s="69">
        <f>IF(RES_hh_fech_in!R4=0,0,RES_hh_fech_in!R4/RES_summary!R$21)</f>
        <v>64.82157432917225</v>
      </c>
      <c r="S4" s="69">
        <f>IF(RES_hh_fech_in!S4=0,0,RES_hh_fech_in!S4/RES_summary!S$21)</f>
        <v>60.815477281857291</v>
      </c>
      <c r="T4" s="69">
        <f>IF(RES_hh_fech_in!T4=0,0,RES_hh_fech_in!T4/RES_summary!T$21)</f>
        <v>57.229911993898249</v>
      </c>
      <c r="U4" s="69">
        <f>IF(RES_hh_fech_in!U4=0,0,RES_hh_fech_in!U4/RES_summary!U$21)</f>
        <v>48.625036965951438</v>
      </c>
      <c r="V4" s="69">
        <f>IF(RES_hh_fech_in!V4=0,0,RES_hh_fech_in!V4/RES_summary!V$21)</f>
        <v>44.484420139893992</v>
      </c>
      <c r="W4" s="69">
        <f>IF(RES_hh_fech_in!W4=0,0,RES_hh_fech_in!W4/RES_summary!W$21)</f>
        <v>42.176683974155758</v>
      </c>
      <c r="X4" s="69">
        <f>IF(RES_hh_fech_in!X4=0,0,RES_hh_fech_in!X4/RES_summary!X$21)</f>
        <v>28.912754442691927</v>
      </c>
      <c r="Y4" s="69">
        <f>IF(RES_hh_fech_in!Y4=0,0,RES_hh_fech_in!Y4/RES_summary!Y$21)</f>
        <v>24.833139913451088</v>
      </c>
      <c r="DA4" s="88" t="s">
        <v>877</v>
      </c>
    </row>
    <row r="5" spans="1:105" ht="12" customHeight="1" x14ac:dyDescent="0.25">
      <c r="A5" s="28" t="s">
        <v>51</v>
      </c>
      <c r="B5" s="72"/>
      <c r="C5" s="72">
        <f>IF(RES_hh_fech_in!C5=0,0,RES_hh_fech_in!C5/RES_summary!C$21)</f>
        <v>138.02890758893932</v>
      </c>
      <c r="D5" s="72">
        <f>IF(RES_hh_fech_in!D5=0,0,RES_hh_fech_in!D5/RES_summary!D$21)</f>
        <v>0</v>
      </c>
      <c r="E5" s="72">
        <f>IF(RES_hh_fech_in!E5=0,0,RES_hh_fech_in!E5/RES_summary!E$21)</f>
        <v>0</v>
      </c>
      <c r="F5" s="72">
        <f>IF(RES_hh_fech_in!F5=0,0,RES_hh_fech_in!F5/RES_summary!F$21)</f>
        <v>0</v>
      </c>
      <c r="G5" s="72">
        <f>IF(RES_hh_fech_in!G5=0,0,RES_hh_fech_in!G5/RES_summary!G$21)</f>
        <v>0</v>
      </c>
      <c r="H5" s="72">
        <f>IF(RES_hh_fech_in!H5=0,0,RES_hh_fech_in!H5/RES_summary!H$21)</f>
        <v>99.796000574234483</v>
      </c>
      <c r="I5" s="72">
        <f>IF(RES_hh_fech_in!I5=0,0,RES_hh_fech_in!I5/RES_summary!I$21)</f>
        <v>75.877825488044522</v>
      </c>
      <c r="J5" s="72">
        <f>IF(RES_hh_fech_in!J5=0,0,RES_hh_fech_in!J5/RES_summary!J$21)</f>
        <v>99.188710424677552</v>
      </c>
      <c r="K5" s="72">
        <f>IF(RES_hh_fech_in!K5=0,0,RES_hh_fech_in!K5/RES_summary!K$21)</f>
        <v>161.28162890015298</v>
      </c>
      <c r="L5" s="72">
        <f>IF(RES_hh_fech_in!L5=0,0,RES_hh_fech_in!L5/RES_summary!L$21)</f>
        <v>90.95467190958253</v>
      </c>
      <c r="M5" s="72">
        <f>IF(RES_hh_fech_in!M5=0,0,RES_hh_fech_in!M5/RES_summary!M$21)</f>
        <v>77.910298460804228</v>
      </c>
      <c r="N5" s="72">
        <f>IF(RES_hh_fech_in!N5=0,0,RES_hh_fech_in!N5/RES_summary!N$21)</f>
        <v>81.682035589584672</v>
      </c>
      <c r="O5" s="72">
        <f>IF(RES_hh_fech_in!O5=0,0,RES_hh_fech_in!O5/RES_summary!O$21)</f>
        <v>101.72130085071835</v>
      </c>
      <c r="P5" s="72">
        <f>IF(RES_hh_fech_in!P5=0,0,RES_hh_fech_in!P5/RES_summary!P$21)</f>
        <v>68.6813470308863</v>
      </c>
      <c r="Q5" s="72">
        <f>IF(RES_hh_fech_in!Q5=0,0,RES_hh_fech_in!Q5/RES_summary!Q$21)</f>
        <v>0</v>
      </c>
      <c r="R5" s="72">
        <f>IF(RES_hh_fech_in!R5=0,0,RES_hh_fech_in!R5/RES_summary!R$21)</f>
        <v>0</v>
      </c>
      <c r="S5" s="72">
        <f>IF(RES_hh_fech_in!S5=0,0,RES_hh_fech_in!S5/RES_summary!S$21)</f>
        <v>0</v>
      </c>
      <c r="T5" s="72">
        <f>IF(RES_hh_fech_in!T5=0,0,RES_hh_fech_in!T5/RES_summary!T$21)</f>
        <v>0</v>
      </c>
      <c r="U5" s="72">
        <f>IF(RES_hh_fech_in!U5=0,0,RES_hh_fech_in!U5/RES_summary!U$21)</f>
        <v>0</v>
      </c>
      <c r="V5" s="72">
        <f>IF(RES_hh_fech_in!V5=0,0,RES_hh_fech_in!V5/RES_summary!V$21)</f>
        <v>0</v>
      </c>
      <c r="W5" s="72">
        <f>IF(RES_hh_fech_in!W5=0,0,RES_hh_fech_in!W5/RES_summary!W$21)</f>
        <v>0</v>
      </c>
      <c r="X5" s="72">
        <f>IF(RES_hh_fech_in!X5=0,0,RES_hh_fech_in!X5/RES_summary!X$21)</f>
        <v>33.458218667300919</v>
      </c>
      <c r="Y5" s="72">
        <f>IF(RES_hh_fech_in!Y5=0,0,RES_hh_fech_in!Y5/RES_summary!Y$21)</f>
        <v>23.593776257724535</v>
      </c>
      <c r="DA5" s="89" t="s">
        <v>878</v>
      </c>
    </row>
    <row r="6" spans="1:105" ht="12" customHeight="1" x14ac:dyDescent="0.25">
      <c r="A6" s="28" t="s">
        <v>74</v>
      </c>
      <c r="B6" s="72"/>
      <c r="C6" s="72">
        <f>IF(RES_hh_fech_in!C6=0,0,RES_hh_fech_in!C6/RES_summary!C$21)</f>
        <v>158.24924793037641</v>
      </c>
      <c r="D6" s="72">
        <f>IF(RES_hh_fech_in!D6=0,0,RES_hh_fech_in!D6/RES_summary!D$21)</f>
        <v>187.89372653435436</v>
      </c>
      <c r="E6" s="72">
        <f>IF(RES_hh_fech_in!E6=0,0,RES_hh_fech_in!E6/RES_summary!E$21)</f>
        <v>113.63931485402193</v>
      </c>
      <c r="F6" s="72">
        <f>IF(RES_hh_fech_in!F6=0,0,RES_hh_fech_in!F6/RES_summary!F$21)</f>
        <v>109.79693533251567</v>
      </c>
      <c r="G6" s="72">
        <f>IF(RES_hh_fech_in!G6=0,0,RES_hh_fech_in!G6/RES_summary!G$21)</f>
        <v>142.75176652487534</v>
      </c>
      <c r="H6" s="72">
        <f>IF(RES_hh_fech_in!H6=0,0,RES_hh_fech_in!H6/RES_summary!H$21)</f>
        <v>125.71433964424305</v>
      </c>
      <c r="I6" s="72">
        <f>IF(RES_hh_fech_in!I6=0,0,RES_hh_fech_in!I6/RES_summary!I$21)</f>
        <v>109.2234865353718</v>
      </c>
      <c r="J6" s="72">
        <f>IF(RES_hh_fech_in!J6=0,0,RES_hh_fech_in!J6/RES_summary!J$21)</f>
        <v>114.09449971990905</v>
      </c>
      <c r="K6" s="72">
        <f>IF(RES_hh_fech_in!K6=0,0,RES_hh_fech_in!K6/RES_summary!K$21)</f>
        <v>110.55466641654252</v>
      </c>
      <c r="L6" s="72">
        <f>IF(RES_hh_fech_in!L6=0,0,RES_hh_fech_in!L6/RES_summary!L$21)</f>
        <v>124.48155940387201</v>
      </c>
      <c r="M6" s="72">
        <f>IF(RES_hh_fech_in!M6=0,0,RES_hh_fech_in!M6/RES_summary!M$21)</f>
        <v>93.204089256227377</v>
      </c>
      <c r="N6" s="72">
        <f>IF(RES_hh_fech_in!N6=0,0,RES_hh_fech_in!N6/RES_summary!N$21)</f>
        <v>93.005382115857543</v>
      </c>
      <c r="O6" s="72">
        <f>IF(RES_hh_fech_in!O6=0,0,RES_hh_fech_in!O6/RES_summary!O$21)</f>
        <v>96.182085326769212</v>
      </c>
      <c r="P6" s="72">
        <f>IF(RES_hh_fech_in!P6=0,0,RES_hh_fech_in!P6/RES_summary!P$21)</f>
        <v>71.231603807008</v>
      </c>
      <c r="Q6" s="72">
        <f>IF(RES_hh_fech_in!Q6=0,0,RES_hh_fech_in!Q6/RES_summary!Q$21)</f>
        <v>69.490720480260833</v>
      </c>
      <c r="R6" s="72">
        <f>IF(RES_hh_fech_in!R6=0,0,RES_hh_fech_in!R6/RES_summary!R$21)</f>
        <v>69.983529254067719</v>
      </c>
      <c r="S6" s="72">
        <f>IF(RES_hh_fech_in!S6=0,0,RES_hh_fech_in!S6/RES_summary!S$21)</f>
        <v>68.277534132490899</v>
      </c>
      <c r="T6" s="72">
        <f>IF(RES_hh_fech_in!T6=0,0,RES_hh_fech_in!T6/RES_summary!T$21)</f>
        <v>63.36513051052885</v>
      </c>
      <c r="U6" s="72">
        <f>IF(RES_hh_fech_in!U6=0,0,RES_hh_fech_in!U6/RES_summary!U$21)</f>
        <v>55.162431624717705</v>
      </c>
      <c r="V6" s="72">
        <f>IF(RES_hh_fech_in!V6=0,0,RES_hh_fech_in!V6/RES_summary!V$21)</f>
        <v>57.399745316051423</v>
      </c>
      <c r="W6" s="72">
        <f>IF(RES_hh_fech_in!W6=0,0,RES_hh_fech_in!W6/RES_summary!W$21)</f>
        <v>54.511470176400977</v>
      </c>
      <c r="X6" s="72">
        <f>IF(RES_hh_fech_in!X6=0,0,RES_hh_fech_in!X6/RES_summary!X$21)</f>
        <v>38.230520067316974</v>
      </c>
      <c r="Y6" s="72">
        <f>IF(RES_hh_fech_in!Y6=0,0,RES_hh_fech_in!Y6/RES_summary!Y$21)</f>
        <v>29.847019287325743</v>
      </c>
      <c r="DA6" s="89" t="s">
        <v>879</v>
      </c>
    </row>
    <row r="7" spans="1:105" ht="12" customHeight="1" x14ac:dyDescent="0.25">
      <c r="A7" s="28" t="s">
        <v>200</v>
      </c>
      <c r="B7" s="72"/>
      <c r="C7" s="72">
        <f>IF(RES_hh_fech_in!C7=0,0,RES_hh_fech_in!C7/RES_summary!C$21)</f>
        <v>168.81808492487045</v>
      </c>
      <c r="D7" s="72">
        <f>IF(RES_hh_fech_in!D7=0,0,RES_hh_fech_in!D7/RES_summary!D$21)</f>
        <v>145.90711247537456</v>
      </c>
      <c r="E7" s="72">
        <f>IF(RES_hh_fech_in!E7=0,0,RES_hh_fech_in!E7/RES_summary!E$21)</f>
        <v>157.96554763151414</v>
      </c>
      <c r="F7" s="72">
        <f>IF(RES_hh_fech_in!F7=0,0,RES_hh_fech_in!F7/RES_summary!F$21)</f>
        <v>146.29223906396152</v>
      </c>
      <c r="G7" s="72">
        <f>IF(RES_hh_fech_in!G7=0,0,RES_hh_fech_in!G7/RES_summary!G$21)</f>
        <v>141.65465893614319</v>
      </c>
      <c r="H7" s="72">
        <f>IF(RES_hh_fech_in!H7=0,0,RES_hh_fech_in!H7/RES_summary!H$21)</f>
        <v>124.09454645809035</v>
      </c>
      <c r="I7" s="72">
        <f>IF(RES_hh_fech_in!I7=0,0,RES_hh_fech_in!I7/RES_summary!I$21)</f>
        <v>104.36342066344008</v>
      </c>
      <c r="J7" s="72">
        <f>IF(RES_hh_fech_in!J7=0,0,RES_hh_fech_in!J7/RES_summary!J$21)</f>
        <v>132.68134456900103</v>
      </c>
      <c r="K7" s="72">
        <f>IF(RES_hh_fech_in!K7=0,0,RES_hh_fech_in!K7/RES_summary!K$21)</f>
        <v>111.72835815053207</v>
      </c>
      <c r="L7" s="72">
        <f>IF(RES_hh_fech_in!L7=0,0,RES_hh_fech_in!L7/RES_summary!L$21)</f>
        <v>122.09998700793957</v>
      </c>
      <c r="M7" s="72">
        <f>IF(RES_hh_fech_in!M7=0,0,RES_hh_fech_in!M7/RES_summary!M$21)</f>
        <v>99.391730644894196</v>
      </c>
      <c r="N7" s="72">
        <f>IF(RES_hh_fech_in!N7=0,0,RES_hh_fech_in!N7/RES_summary!N$21)</f>
        <v>95.983426310154925</v>
      </c>
      <c r="O7" s="72">
        <f>IF(RES_hh_fech_in!O7=0,0,RES_hh_fech_in!O7/RES_summary!O$21)</f>
        <v>98.435053775846924</v>
      </c>
      <c r="P7" s="72">
        <f>IF(RES_hh_fech_in!P7=0,0,RES_hh_fech_in!P7/RES_summary!P$21)</f>
        <v>71.595589273648926</v>
      </c>
      <c r="Q7" s="72">
        <f>IF(RES_hh_fech_in!Q7=0,0,RES_hh_fech_in!Q7/RES_summary!Q$21)</f>
        <v>79.735011558809546</v>
      </c>
      <c r="R7" s="72">
        <f>IF(RES_hh_fech_in!R7=0,0,RES_hh_fech_in!R7/RES_summary!R$21)</f>
        <v>69.709840382553111</v>
      </c>
      <c r="S7" s="72">
        <f>IF(RES_hh_fech_in!S7=0,0,RES_hh_fech_in!S7/RES_summary!S$21)</f>
        <v>67.83931672370143</v>
      </c>
      <c r="T7" s="72">
        <f>IF(RES_hh_fech_in!T7=0,0,RES_hh_fech_in!T7/RES_summary!T$21)</f>
        <v>64.128359825121294</v>
      </c>
      <c r="U7" s="72">
        <f>IF(RES_hh_fech_in!U7=0,0,RES_hh_fech_in!U7/RES_summary!U$21)</f>
        <v>49.829370074613841</v>
      </c>
      <c r="V7" s="72">
        <f>IF(RES_hh_fech_in!V7=0,0,RES_hh_fech_in!V7/RES_summary!V$21)</f>
        <v>56.164720099133575</v>
      </c>
      <c r="W7" s="72">
        <f>IF(RES_hh_fech_in!W7=0,0,RES_hh_fech_in!W7/RES_summary!W$21)</f>
        <v>49.040511301395689</v>
      </c>
      <c r="X7" s="72">
        <f>IF(RES_hh_fech_in!X7=0,0,RES_hh_fech_in!X7/RES_summary!X$21)</f>
        <v>37.430433067776463</v>
      </c>
      <c r="Y7" s="72">
        <f>IF(RES_hh_fech_in!Y7=0,0,RES_hh_fech_in!Y7/RES_summary!Y$21)</f>
        <v>29.62227617578294</v>
      </c>
      <c r="DA7" s="89" t="s">
        <v>880</v>
      </c>
    </row>
    <row r="8" spans="1:105" ht="12" customHeight="1" x14ac:dyDescent="0.25">
      <c r="A8" s="28" t="s">
        <v>189</v>
      </c>
      <c r="B8" s="72"/>
      <c r="C8" s="72">
        <f>IF(RES_hh_fech_in!C8=0,0,RES_hh_fech_in!C8/RES_summary!C$21)</f>
        <v>149.26231517175154</v>
      </c>
      <c r="D8" s="72">
        <f>IF(RES_hh_fech_in!D8=0,0,RES_hh_fech_in!D8/RES_summary!D$21)</f>
        <v>136.4152514189374</v>
      </c>
      <c r="E8" s="72">
        <f>IF(RES_hh_fech_in!E8=0,0,RES_hh_fech_in!E8/RES_summary!E$21)</f>
        <v>139.55061948781673</v>
      </c>
      <c r="F8" s="72">
        <f>IF(RES_hh_fech_in!F8=0,0,RES_hh_fech_in!F8/RES_summary!F$21)</f>
        <v>127.04422467128158</v>
      </c>
      <c r="G8" s="72">
        <f>IF(RES_hh_fech_in!G8=0,0,RES_hh_fech_in!G8/RES_summary!G$21)</f>
        <v>117.62919129329789</v>
      </c>
      <c r="H8" s="72">
        <f>IF(RES_hh_fech_in!H8=0,0,RES_hh_fech_in!H8/RES_summary!H$21)</f>
        <v>112.82357448530301</v>
      </c>
      <c r="I8" s="72">
        <f>IF(RES_hh_fech_in!I8=0,0,RES_hh_fech_in!I8/RES_summary!I$21)</f>
        <v>101.1201824032008</v>
      </c>
      <c r="J8" s="72">
        <f>IF(RES_hh_fech_in!J8=0,0,RES_hh_fech_in!J8/RES_summary!J$21)</f>
        <v>105.1391118042885</v>
      </c>
      <c r="K8" s="72">
        <f>IF(RES_hh_fech_in!K8=0,0,RES_hh_fech_in!K8/RES_summary!K$21)</f>
        <v>99.680623093533256</v>
      </c>
      <c r="L8" s="72">
        <f>IF(RES_hh_fech_in!L8=0,0,RES_hh_fech_in!L8/RES_summary!L$21)</f>
        <v>112.49255286005696</v>
      </c>
      <c r="M8" s="72">
        <f>IF(RES_hh_fech_in!M8=0,0,RES_hh_fech_in!M8/RES_summary!M$21)</f>
        <v>80.843434826820811</v>
      </c>
      <c r="N8" s="72">
        <f>IF(RES_hh_fech_in!N8=0,0,RES_hh_fech_in!N8/RES_summary!N$21)</f>
        <v>85.503860173112201</v>
      </c>
      <c r="O8" s="72">
        <f>IF(RES_hh_fech_in!O8=0,0,RES_hh_fech_in!O8/RES_summary!O$21)</f>
        <v>87.878226382037411</v>
      </c>
      <c r="P8" s="72">
        <f>IF(RES_hh_fech_in!P8=0,0,RES_hh_fech_in!P8/RES_summary!P$21)</f>
        <v>60.433086336045001</v>
      </c>
      <c r="Q8" s="72">
        <f>IF(RES_hh_fech_in!Q8=0,0,RES_hh_fech_in!Q8/RES_summary!Q$21)</f>
        <v>62.465753102480662</v>
      </c>
      <c r="R8" s="72">
        <f>IF(RES_hh_fech_in!R8=0,0,RES_hh_fech_in!R8/RES_summary!R$21)</f>
        <v>62.80678582708866</v>
      </c>
      <c r="S8" s="72">
        <f>IF(RES_hh_fech_in!S8=0,0,RES_hh_fech_in!S8/RES_summary!S$21)</f>
        <v>58.704573914074352</v>
      </c>
      <c r="T8" s="72">
        <f>IF(RES_hh_fech_in!T8=0,0,RES_hh_fech_in!T8/RES_summary!T$21)</f>
        <v>55.665181052277219</v>
      </c>
      <c r="U8" s="72">
        <f>IF(RES_hh_fech_in!U8=0,0,RES_hh_fech_in!U8/RES_summary!U$21)</f>
        <v>50.525736804208449</v>
      </c>
      <c r="V8" s="72">
        <f>IF(RES_hh_fech_in!V8=0,0,RES_hh_fech_in!V8/RES_summary!V$21)</f>
        <v>44.984833840472518</v>
      </c>
      <c r="W8" s="72">
        <f>IF(RES_hh_fech_in!W8=0,0,RES_hh_fech_in!W8/RES_summary!W$21)</f>
        <v>46.858208909070207</v>
      </c>
      <c r="X8" s="72">
        <f>IF(RES_hh_fech_in!X8=0,0,RES_hh_fech_in!X8/RES_summary!X$21)</f>
        <v>32.54434962120542</v>
      </c>
      <c r="Y8" s="72">
        <f>IF(RES_hh_fech_in!Y8=0,0,RES_hh_fech_in!Y8/RES_summary!Y$21)</f>
        <v>26.233024661556843</v>
      </c>
      <c r="DA8" s="89" t="s">
        <v>881</v>
      </c>
    </row>
    <row r="9" spans="1:105" ht="12" customHeight="1" x14ac:dyDescent="0.25">
      <c r="A9" s="28" t="s">
        <v>202</v>
      </c>
      <c r="B9" s="72"/>
      <c r="C9" s="72">
        <f>IF(RES_hh_fech_in!C9=0,0,RES_hh_fech_in!C9/RES_summary!C$21)</f>
        <v>154.96538756152779</v>
      </c>
      <c r="D9" s="72">
        <f>IF(RES_hh_fech_in!D9=0,0,RES_hh_fech_in!D9/RES_summary!D$21)</f>
        <v>124.38027771460141</v>
      </c>
      <c r="E9" s="72">
        <f>IF(RES_hh_fech_in!E9=0,0,RES_hh_fech_in!E9/RES_summary!E$21)</f>
        <v>140.28375393242385</v>
      </c>
      <c r="F9" s="72">
        <f>IF(RES_hh_fech_in!F9=0,0,RES_hh_fech_in!F9/RES_summary!F$21)</f>
        <v>125.15752440182115</v>
      </c>
      <c r="G9" s="72">
        <f>IF(RES_hh_fech_in!G9=0,0,RES_hh_fech_in!G9/RES_summary!G$21)</f>
        <v>106.10521521160672</v>
      </c>
      <c r="H9" s="72">
        <f>IF(RES_hh_fech_in!H9=0,0,RES_hh_fech_in!H9/RES_summary!H$21)</f>
        <v>87.703625704881276</v>
      </c>
      <c r="I9" s="72">
        <f>IF(RES_hh_fech_in!I9=0,0,RES_hh_fech_in!I9/RES_summary!I$21)</f>
        <v>111.11838664666975</v>
      </c>
      <c r="J9" s="72">
        <f>IF(RES_hh_fech_in!J9=0,0,RES_hh_fech_in!J9/RES_summary!J$21)</f>
        <v>106.85891225263939</v>
      </c>
      <c r="K9" s="72">
        <f>IF(RES_hh_fech_in!K9=0,0,RES_hh_fech_in!K9/RES_summary!K$21)</f>
        <v>95.88760473996382</v>
      </c>
      <c r="L9" s="72">
        <f>IF(RES_hh_fech_in!L9=0,0,RES_hh_fech_in!L9/RES_summary!L$21)</f>
        <v>120.68759583597499</v>
      </c>
      <c r="M9" s="72">
        <f>IF(RES_hh_fech_in!M9=0,0,RES_hh_fech_in!M9/RES_summary!M$21)</f>
        <v>81.596865636328744</v>
      </c>
      <c r="N9" s="72">
        <f>IF(RES_hh_fech_in!N9=0,0,RES_hh_fech_in!N9/RES_summary!N$21)</f>
        <v>89.071040693655277</v>
      </c>
      <c r="O9" s="72">
        <f>IF(RES_hh_fech_in!O9=0,0,RES_hh_fech_in!O9/RES_summary!O$21)</f>
        <v>97.555911251371072</v>
      </c>
      <c r="P9" s="72">
        <f>IF(RES_hh_fech_in!P9=0,0,RES_hh_fech_in!P9/RES_summary!P$21)</f>
        <v>66.654723204121808</v>
      </c>
      <c r="Q9" s="72">
        <f>IF(RES_hh_fech_in!Q9=0,0,RES_hh_fech_in!Q9/RES_summary!Q$21)</f>
        <v>73.650847442377682</v>
      </c>
      <c r="R9" s="72">
        <f>IF(RES_hh_fech_in!R9=0,0,RES_hh_fech_in!R9/RES_summary!R$21)</f>
        <v>76.118276536121442</v>
      </c>
      <c r="S9" s="72">
        <f>IF(RES_hh_fech_in!S9=0,0,RES_hh_fech_in!S9/RES_summary!S$21)</f>
        <v>65.929442997957437</v>
      </c>
      <c r="T9" s="72">
        <f>IF(RES_hh_fech_in!T9=0,0,RES_hh_fech_in!T9/RES_summary!T$21)</f>
        <v>59.101417223426637</v>
      </c>
      <c r="U9" s="72">
        <f>IF(RES_hh_fech_in!U9=0,0,RES_hh_fech_in!U9/RES_summary!U$21)</f>
        <v>53.941235146574428</v>
      </c>
      <c r="V9" s="72">
        <f>IF(RES_hh_fech_in!V9=0,0,RES_hh_fech_in!V9/RES_summary!V$21)</f>
        <v>45.078112478343549</v>
      </c>
      <c r="W9" s="72">
        <f>IF(RES_hh_fech_in!W9=0,0,RES_hh_fech_in!W9/RES_summary!W$21)</f>
        <v>47.516243458571317</v>
      </c>
      <c r="X9" s="72">
        <f>IF(RES_hh_fech_in!X9=0,0,RES_hh_fech_in!X9/RES_summary!X$21)</f>
        <v>35.428286614408215</v>
      </c>
      <c r="Y9" s="72">
        <f>IF(RES_hh_fech_in!Y9=0,0,RES_hh_fech_in!Y9/RES_summary!Y$21)</f>
        <v>28.673787369761847</v>
      </c>
      <c r="DA9" s="89" t="s">
        <v>882</v>
      </c>
    </row>
    <row r="10" spans="1:105" ht="12" customHeight="1" x14ac:dyDescent="0.25">
      <c r="A10" s="28" t="s">
        <v>197</v>
      </c>
      <c r="B10" s="72"/>
      <c r="C10" s="72">
        <f>IF(RES_hh_fech_in!C10=0,0,RES_hh_fech_in!C10/RES_summary!C$21)</f>
        <v>0</v>
      </c>
      <c r="D10" s="72">
        <f>IF(RES_hh_fech_in!D10=0,0,RES_hh_fech_in!D10/RES_summary!D$21)</f>
        <v>0</v>
      </c>
      <c r="E10" s="72">
        <f>IF(RES_hh_fech_in!E10=0,0,RES_hh_fech_in!E10/RES_summary!E$21)</f>
        <v>0</v>
      </c>
      <c r="F10" s="72">
        <f>IF(RES_hh_fech_in!F10=0,0,RES_hh_fech_in!F10/RES_summary!F$21)</f>
        <v>0</v>
      </c>
      <c r="G10" s="72">
        <f>IF(RES_hh_fech_in!G10=0,0,RES_hh_fech_in!G10/RES_summary!G$21)</f>
        <v>0</v>
      </c>
      <c r="H10" s="72">
        <f>IF(RES_hh_fech_in!H10=0,0,RES_hh_fech_in!H10/RES_summary!H$21)</f>
        <v>0</v>
      </c>
      <c r="I10" s="72">
        <f>IF(RES_hh_fech_in!I10=0,0,RES_hh_fech_in!I10/RES_summary!I$21)</f>
        <v>0</v>
      </c>
      <c r="J10" s="72">
        <f>IF(RES_hh_fech_in!J10=0,0,RES_hh_fech_in!J10/RES_summary!J$21)</f>
        <v>0</v>
      </c>
      <c r="K10" s="72">
        <f>IF(RES_hh_fech_in!K10=0,0,RES_hh_fech_in!K10/RES_summary!K$21)</f>
        <v>0</v>
      </c>
      <c r="L10" s="72">
        <f>IF(RES_hh_fech_in!L10=0,0,RES_hh_fech_in!L10/RES_summary!L$21)</f>
        <v>0</v>
      </c>
      <c r="M10" s="72">
        <f>IF(RES_hh_fech_in!M10=0,0,RES_hh_fech_in!M10/RES_summary!M$21)</f>
        <v>0</v>
      </c>
      <c r="N10" s="72">
        <f>IF(RES_hh_fech_in!N10=0,0,RES_hh_fech_in!N10/RES_summary!N$21)</f>
        <v>0</v>
      </c>
      <c r="O10" s="72">
        <f>IF(RES_hh_fech_in!O10=0,0,RES_hh_fech_in!O10/RES_summary!O$21)</f>
        <v>0</v>
      </c>
      <c r="P10" s="72">
        <f>IF(RES_hh_fech_in!P10=0,0,RES_hh_fech_in!P10/RES_summary!P$21)</f>
        <v>0</v>
      </c>
      <c r="Q10" s="72">
        <f>IF(RES_hh_fech_in!Q10=0,0,RES_hh_fech_in!Q10/RES_summary!Q$21)</f>
        <v>0</v>
      </c>
      <c r="R10" s="72">
        <f>IF(RES_hh_fech_in!R10=0,0,RES_hh_fech_in!R10/RES_summary!R$21)</f>
        <v>0</v>
      </c>
      <c r="S10" s="72">
        <f>IF(RES_hh_fech_in!S10=0,0,RES_hh_fech_in!S10/RES_summary!S$21)</f>
        <v>0</v>
      </c>
      <c r="T10" s="72">
        <f>IF(RES_hh_fech_in!T10=0,0,RES_hh_fech_in!T10/RES_summary!T$21)</f>
        <v>0</v>
      </c>
      <c r="U10" s="72">
        <f>IF(RES_hh_fech_in!U10=0,0,RES_hh_fech_in!U10/RES_summary!U$21)</f>
        <v>0</v>
      </c>
      <c r="V10" s="72">
        <f>IF(RES_hh_fech_in!V10=0,0,RES_hh_fech_in!V10/RES_summary!V$21)</f>
        <v>0</v>
      </c>
      <c r="W10" s="72">
        <f>IF(RES_hh_fech_in!W10=0,0,RES_hh_fech_in!W10/RES_summary!W$21)</f>
        <v>0</v>
      </c>
      <c r="X10" s="72">
        <f>IF(RES_hh_fech_in!X10=0,0,RES_hh_fech_in!X10/RES_summary!X$21)</f>
        <v>0</v>
      </c>
      <c r="Y10" s="72">
        <f>IF(RES_hh_fech_in!Y10=0,0,RES_hh_fech_in!Y10/RES_summary!Y$21)</f>
        <v>0</v>
      </c>
      <c r="DA10" s="89" t="s">
        <v>883</v>
      </c>
    </row>
    <row r="11" spans="1:105" ht="12" customHeight="1" x14ac:dyDescent="0.25">
      <c r="A11" s="28" t="s">
        <v>198</v>
      </c>
      <c r="B11" s="72"/>
      <c r="C11" s="72">
        <f>IF(RES_hh_fech_in!C11=0,0,RES_hh_fech_in!C11/RES_summary!C$21)</f>
        <v>100.33381277575124</v>
      </c>
      <c r="D11" s="72">
        <f>IF(RES_hh_fech_in!D11=0,0,RES_hh_fech_in!D11/RES_summary!D$21)</f>
        <v>103.16383936457167</v>
      </c>
      <c r="E11" s="72">
        <f>IF(RES_hh_fech_in!E11=0,0,RES_hh_fech_in!E11/RES_summary!E$21)</f>
        <v>100.52567354625735</v>
      </c>
      <c r="F11" s="72">
        <f>IF(RES_hh_fech_in!F11=0,0,RES_hh_fech_in!F11/RES_summary!F$21)</f>
        <v>97.03531742799295</v>
      </c>
      <c r="G11" s="72">
        <f>IF(RES_hh_fech_in!G11=0,0,RES_hh_fech_in!G11/RES_summary!G$21)</f>
        <v>89.688422187926506</v>
      </c>
      <c r="H11" s="72">
        <f>IF(RES_hh_fech_in!H11=0,0,RES_hh_fech_in!H11/RES_summary!H$21)</f>
        <v>85.992037035409012</v>
      </c>
      <c r="I11" s="72">
        <f>IF(RES_hh_fech_in!I11=0,0,RES_hh_fech_in!I11/RES_summary!I$21)</f>
        <v>90.133832607532938</v>
      </c>
      <c r="J11" s="72">
        <f>IF(RES_hh_fech_in!J11=0,0,RES_hh_fech_in!J11/RES_summary!J$21)</f>
        <v>87.299091513126783</v>
      </c>
      <c r="K11" s="72">
        <f>IF(RES_hh_fech_in!K11=0,0,RES_hh_fech_in!K11/RES_summary!K$21)</f>
        <v>74.313310448731883</v>
      </c>
      <c r="L11" s="72">
        <f>IF(RES_hh_fech_in!L11=0,0,RES_hh_fech_in!L11/RES_summary!L$21)</f>
        <v>71.576694881595074</v>
      </c>
      <c r="M11" s="72">
        <f>IF(RES_hh_fech_in!M11=0,0,RES_hh_fech_in!M11/RES_summary!M$21)</f>
        <v>77.63851261857927</v>
      </c>
      <c r="N11" s="72">
        <f>IF(RES_hh_fech_in!N11=0,0,RES_hh_fech_in!N11/RES_summary!N$21)</f>
        <v>77.507620981398247</v>
      </c>
      <c r="O11" s="72">
        <f>IF(RES_hh_fech_in!O11=0,0,RES_hh_fech_in!O11/RES_summary!O$21)</f>
        <v>68.600291533650861</v>
      </c>
      <c r="P11" s="72">
        <f>IF(RES_hh_fech_in!P11=0,0,RES_hh_fech_in!P11/RES_summary!P$21)</f>
        <v>69.570651674725383</v>
      </c>
      <c r="Q11" s="72">
        <f>IF(RES_hh_fech_in!Q11=0,0,RES_hh_fech_in!Q11/RES_summary!Q$21)</f>
        <v>62.782051516074155</v>
      </c>
      <c r="R11" s="72">
        <f>IF(RES_hh_fech_in!R11=0,0,RES_hh_fech_in!R11/RES_summary!R$21)</f>
        <v>56.849297172471701</v>
      </c>
      <c r="S11" s="72">
        <f>IF(RES_hh_fech_in!S11=0,0,RES_hh_fech_in!S11/RES_summary!S$21)</f>
        <v>54.84184353554334</v>
      </c>
      <c r="T11" s="72">
        <f>IF(RES_hh_fech_in!T11=0,0,RES_hh_fech_in!T11/RES_summary!T$21)</f>
        <v>54.985432115041569</v>
      </c>
      <c r="U11" s="72">
        <f>IF(RES_hh_fech_in!U11=0,0,RES_hh_fech_in!U11/RES_summary!U$21)</f>
        <v>51.950880909787365</v>
      </c>
      <c r="V11" s="72">
        <f>IF(RES_hh_fech_in!V11=0,0,RES_hh_fech_in!V11/RES_summary!V$21)</f>
        <v>50.976689097120719</v>
      </c>
      <c r="W11" s="72">
        <f>IF(RES_hh_fech_in!W11=0,0,RES_hh_fech_in!W11/RES_summary!W$21)</f>
        <v>49.376202946757473</v>
      </c>
      <c r="X11" s="72">
        <f>IF(RES_hh_fech_in!X11=0,0,RES_hh_fech_in!X11/RES_summary!X$21)</f>
        <v>30.059177652857887</v>
      </c>
      <c r="Y11" s="72">
        <f>IF(RES_hh_fech_in!Y11=0,0,RES_hh_fech_in!Y11/RES_summary!Y$21)</f>
        <v>23.543204183678139</v>
      </c>
      <c r="DA11" s="89" t="s">
        <v>884</v>
      </c>
    </row>
    <row r="12" spans="1:105" ht="12" customHeight="1" x14ac:dyDescent="0.25">
      <c r="A12" s="28" t="s">
        <v>95</v>
      </c>
      <c r="B12" s="72"/>
      <c r="C12" s="72">
        <f>IF(RES_hh_fech_in!C12=0,0,RES_hh_fech_in!C12/RES_summary!C$21)</f>
        <v>47.442911181406473</v>
      </c>
      <c r="D12" s="72">
        <f>IF(RES_hh_fech_in!D12=0,0,RES_hh_fech_in!D12/RES_summary!D$21)</f>
        <v>45.79040796118224</v>
      </c>
      <c r="E12" s="72">
        <f>IF(RES_hh_fech_in!E12=0,0,RES_hh_fech_in!E12/RES_summary!E$21)</f>
        <v>41.873450183966376</v>
      </c>
      <c r="F12" s="72">
        <f>IF(RES_hh_fech_in!F12=0,0,RES_hh_fech_in!F12/RES_summary!F$21)</f>
        <v>41.369263208145384</v>
      </c>
      <c r="G12" s="72">
        <f>IF(RES_hh_fech_in!G12=0,0,RES_hh_fech_in!G12/RES_summary!G$21)</f>
        <v>37.982751839805616</v>
      </c>
      <c r="H12" s="72">
        <f>IF(RES_hh_fech_in!H12=0,0,RES_hh_fech_in!H12/RES_summary!H$21)</f>
        <v>30.50461682668298</v>
      </c>
      <c r="I12" s="72">
        <f>IF(RES_hh_fech_in!I12=0,0,RES_hh_fech_in!I12/RES_summary!I$21)</f>
        <v>26.999953198817852</v>
      </c>
      <c r="J12" s="72">
        <f>IF(RES_hh_fech_in!J12=0,0,RES_hh_fech_in!J12/RES_summary!J$21)</f>
        <v>28.708177999468639</v>
      </c>
      <c r="K12" s="72">
        <f>IF(RES_hh_fech_in!K12=0,0,RES_hh_fech_in!K12/RES_summary!K$21)</f>
        <v>24.907460503250544</v>
      </c>
      <c r="L12" s="72">
        <f>IF(RES_hh_fech_in!L12=0,0,RES_hh_fech_in!L12/RES_summary!L$21)</f>
        <v>25.904203975599152</v>
      </c>
      <c r="M12" s="72">
        <f>IF(RES_hh_fech_in!M12=0,0,RES_hh_fech_in!M12/RES_summary!M$21)</f>
        <v>21.352881407654305</v>
      </c>
      <c r="N12" s="72">
        <f>IF(RES_hh_fech_in!N12=0,0,RES_hh_fech_in!N12/RES_summary!N$21)</f>
        <v>20.116315057801987</v>
      </c>
      <c r="O12" s="72">
        <f>IF(RES_hh_fech_in!O12=0,0,RES_hh_fech_in!O12/RES_summary!O$21)</f>
        <v>18.166640513734698</v>
      </c>
      <c r="P12" s="72">
        <f>IF(RES_hh_fech_in!P12=0,0,RES_hh_fech_in!P12/RES_summary!P$21)</f>
        <v>15.58436199130904</v>
      </c>
      <c r="Q12" s="72">
        <f>IF(RES_hh_fech_in!Q12=0,0,RES_hh_fech_in!Q12/RES_summary!Q$21)</f>
        <v>14.937600754477616</v>
      </c>
      <c r="R12" s="72">
        <f>IF(RES_hh_fech_in!R12=0,0,RES_hh_fech_in!R12/RES_summary!R$21)</f>
        <v>15.197547012755962</v>
      </c>
      <c r="S12" s="72">
        <f>IF(RES_hh_fech_in!S12=0,0,RES_hh_fech_in!S12/RES_summary!S$21)</f>
        <v>14.137508119694974</v>
      </c>
      <c r="T12" s="72">
        <f>IF(RES_hh_fech_in!T12=0,0,RES_hh_fech_in!T12/RES_summary!T$21)</f>
        <v>13.380393507411691</v>
      </c>
      <c r="U12" s="72">
        <f>IF(RES_hh_fech_in!U12=0,0,RES_hh_fech_in!U12/RES_summary!U$21)</f>
        <v>12.2451200725747</v>
      </c>
      <c r="V12" s="72">
        <f>IF(RES_hh_fech_in!V12=0,0,RES_hh_fech_in!V12/RES_summary!V$21)</f>
        <v>10.47610355613411</v>
      </c>
      <c r="W12" s="72">
        <f>IF(RES_hh_fech_in!W12=0,0,RES_hh_fech_in!W12/RES_summary!W$21)</f>
        <v>10.28804136062459</v>
      </c>
      <c r="X12" s="72">
        <f>IF(RES_hh_fech_in!X12=0,0,RES_hh_fech_in!X12/RES_summary!X$21)</f>
        <v>8.8593727541382137</v>
      </c>
      <c r="Y12" s="72">
        <f>IF(RES_hh_fech_in!Y12=0,0,RES_hh_fech_in!Y12/RES_summary!Y$21)</f>
        <v>6.926532679649247</v>
      </c>
      <c r="DA12" s="89" t="s">
        <v>885</v>
      </c>
    </row>
    <row r="13" spans="1:105" ht="12" customHeight="1" x14ac:dyDescent="0.25">
      <c r="A13" s="73" t="s">
        <v>94</v>
      </c>
      <c r="B13" s="74"/>
      <c r="C13" s="74">
        <f>IF(RES_hh_fech_in!C13=0,0,RES_hh_fech_in!C13/RES_summary!C$21)</f>
        <v>122.40837222954488</v>
      </c>
      <c r="D13" s="74">
        <f>IF(RES_hh_fech_in!D13=0,0,RES_hh_fech_in!D13/RES_summary!D$21)</f>
        <v>143.72157564295571</v>
      </c>
      <c r="E13" s="74">
        <f>IF(RES_hh_fech_in!E13=0,0,RES_hh_fech_in!E13/RES_summary!E$21)</f>
        <v>0</v>
      </c>
      <c r="F13" s="74">
        <f>IF(RES_hh_fech_in!F13=0,0,RES_hh_fech_in!F13/RES_summary!F$21)</f>
        <v>0</v>
      </c>
      <c r="G13" s="74">
        <f>IF(RES_hh_fech_in!G13=0,0,RES_hh_fech_in!G13/RES_summary!G$21)</f>
        <v>0</v>
      </c>
      <c r="H13" s="74">
        <f>IF(RES_hh_fech_in!H13=0,0,RES_hh_fech_in!H13/RES_summary!H$21)</f>
        <v>0</v>
      </c>
      <c r="I13" s="74">
        <f>IF(RES_hh_fech_in!I13=0,0,RES_hh_fech_in!I13/RES_summary!I$21)</f>
        <v>0</v>
      </c>
      <c r="J13" s="74">
        <f>IF(RES_hh_fech_in!J13=0,0,RES_hh_fech_in!J13/RES_summary!J$21)</f>
        <v>101.12777637231692</v>
      </c>
      <c r="K13" s="74">
        <f>IF(RES_hh_fech_in!K13=0,0,RES_hh_fech_in!K13/RES_summary!K$21)</f>
        <v>81.466909437293367</v>
      </c>
      <c r="L13" s="74">
        <f>IF(RES_hh_fech_in!L13=0,0,RES_hh_fech_in!L13/RES_summary!L$21)</f>
        <v>96.036278412660025</v>
      </c>
      <c r="M13" s="74">
        <f>IF(RES_hh_fech_in!M13=0,0,RES_hh_fech_in!M13/RES_summary!M$21)</f>
        <v>67.104878620055644</v>
      </c>
      <c r="N13" s="74">
        <f>IF(RES_hh_fech_in!N13=0,0,RES_hh_fech_in!N13/RES_summary!N$21)</f>
        <v>78.461068028308446</v>
      </c>
      <c r="O13" s="74">
        <f>IF(RES_hh_fech_in!O13=0,0,RES_hh_fech_in!O13/RES_summary!O$21)</f>
        <v>95.924496329326274</v>
      </c>
      <c r="P13" s="74">
        <f>IF(RES_hh_fech_in!P13=0,0,RES_hh_fech_in!P13/RES_summary!P$21)</f>
        <v>56.618234758819845</v>
      </c>
      <c r="Q13" s="74">
        <f>IF(RES_hh_fech_in!Q13=0,0,RES_hh_fech_in!Q13/RES_summary!Q$21)</f>
        <v>0</v>
      </c>
      <c r="R13" s="74">
        <f>IF(RES_hh_fech_in!R13=0,0,RES_hh_fech_in!R13/RES_summary!R$21)</f>
        <v>0</v>
      </c>
      <c r="S13" s="74">
        <f>IF(RES_hh_fech_in!S13=0,0,RES_hh_fech_in!S13/RES_summary!S$21)</f>
        <v>0</v>
      </c>
      <c r="T13" s="74">
        <f>IF(RES_hh_fech_in!T13=0,0,RES_hh_fech_in!T13/RES_summary!T$21)</f>
        <v>0</v>
      </c>
      <c r="U13" s="74">
        <f>IF(RES_hh_fech_in!U13=0,0,RES_hh_fech_in!U13/RES_summary!U$21)</f>
        <v>0</v>
      </c>
      <c r="V13" s="74">
        <f>IF(RES_hh_fech_in!V13=0,0,RES_hh_fech_in!V13/RES_summary!V$21)</f>
        <v>0</v>
      </c>
      <c r="W13" s="74">
        <f>IF(RES_hh_fech_in!W13=0,0,RES_hh_fech_in!W13/RES_summary!W$21)</f>
        <v>0</v>
      </c>
      <c r="X13" s="74">
        <f>IF(RES_hh_fech_in!X13=0,0,RES_hh_fech_in!X13/RES_summary!X$21)</f>
        <v>28.796013664805741</v>
      </c>
      <c r="Y13" s="74">
        <f>IF(RES_hh_fech_in!Y13=0,0,RES_hh_fech_in!Y13/RES_summary!Y$21)</f>
        <v>0</v>
      </c>
      <c r="DA13" s="90" t="s">
        <v>886</v>
      </c>
    </row>
    <row r="14" spans="1:105" ht="12" customHeight="1" x14ac:dyDescent="0.25">
      <c r="A14" s="75" t="s">
        <v>97</v>
      </c>
      <c r="B14" s="76"/>
      <c r="C14" s="76">
        <f>IF(RES_hh_fech_in!C14=0,0,RES_hh_fech_in!C14/RES_summary!C$21)</f>
        <v>1.9181522842260512</v>
      </c>
      <c r="D14" s="76">
        <f>IF(RES_hh_fech_in!D14=0,0,RES_hh_fech_in!D14/RES_summary!D$21)</f>
        <v>1.7125951591159458</v>
      </c>
      <c r="E14" s="76">
        <f>IF(RES_hh_fech_in!E14=0,0,RES_hh_fech_in!E14/RES_summary!E$21)</f>
        <v>1.7719741611343891</v>
      </c>
      <c r="F14" s="76">
        <f>IF(RES_hh_fech_in!F14=0,0,RES_hh_fech_in!F14/RES_summary!F$21)</f>
        <v>1.6417727069828325</v>
      </c>
      <c r="G14" s="76">
        <f>IF(RES_hh_fech_in!G14=0,0,RES_hh_fech_in!G14/RES_summary!G$21)</f>
        <v>1.5063783880461865</v>
      </c>
      <c r="H14" s="76">
        <f>IF(RES_hh_fech_in!H14=0,0,RES_hh_fech_in!H14/RES_summary!H$21)</f>
        <v>1.2880663890737465</v>
      </c>
      <c r="I14" s="76">
        <f>IF(RES_hh_fech_in!I14=0,0,RES_hh_fech_in!I14/RES_summary!I$21)</f>
        <v>1.0885929374782324</v>
      </c>
      <c r="J14" s="76">
        <f>IF(RES_hh_fech_in!J14=0,0,RES_hh_fech_in!J14/RES_summary!J$21)</f>
        <v>1.2634545932618573</v>
      </c>
      <c r="K14" s="76">
        <f>IF(RES_hh_fech_in!K14=0,0,RES_hh_fech_in!K14/RES_summary!K$21)</f>
        <v>1.1668035310628677</v>
      </c>
      <c r="L14" s="76">
        <f>IF(RES_hh_fech_in!L14=0,0,RES_hh_fech_in!L14/RES_summary!L$21)</f>
        <v>1.3154098556522018</v>
      </c>
      <c r="M14" s="76">
        <f>IF(RES_hh_fech_in!M14=0,0,RES_hh_fech_in!M14/RES_summary!M$21)</f>
        <v>1.0456252655927636</v>
      </c>
      <c r="N14" s="76">
        <f>IF(RES_hh_fech_in!N14=0,0,RES_hh_fech_in!N14/RES_summary!N$21)</f>
        <v>1.1012996059450131</v>
      </c>
      <c r="O14" s="76">
        <f>IF(RES_hh_fech_in!O14=0,0,RES_hh_fech_in!O14/RES_summary!O$21)</f>
        <v>1.1883630495680593</v>
      </c>
      <c r="P14" s="76">
        <f>IF(RES_hh_fech_in!P14=0,0,RES_hh_fech_in!P14/RES_summary!P$21)</f>
        <v>0.87551169172757626</v>
      </c>
      <c r="Q14" s="76">
        <f>IF(RES_hh_fech_in!Q14=0,0,RES_hh_fech_in!Q14/RES_summary!Q$21)</f>
        <v>0.94308118558807796</v>
      </c>
      <c r="R14" s="76">
        <f>IF(RES_hh_fech_in!R14=0,0,RES_hh_fech_in!R14/RES_summary!R$21)</f>
        <v>0.91182888214086744</v>
      </c>
      <c r="S14" s="76">
        <f>IF(RES_hh_fech_in!S14=0,0,RES_hh_fech_in!S14/RES_summary!S$21)</f>
        <v>0.87444609888484892</v>
      </c>
      <c r="T14" s="76">
        <f>IF(RES_hh_fech_in!T14=0,0,RES_hh_fech_in!T14/RES_summary!T$21)</f>
        <v>0.83480776372662246</v>
      </c>
      <c r="U14" s="76">
        <f>IF(RES_hh_fech_in!U14=0,0,RES_hh_fech_in!U14/RES_summary!U$21)</f>
        <v>0.73730204404282718</v>
      </c>
      <c r="V14" s="76">
        <f>IF(RES_hh_fech_in!V14=0,0,RES_hh_fech_in!V14/RES_summary!V$21)</f>
        <v>0.65597571617251604</v>
      </c>
      <c r="W14" s="76">
        <f>IF(RES_hh_fech_in!W14=0,0,RES_hh_fech_in!W14/RES_summary!W$21)</f>
        <v>0.63968505406075193</v>
      </c>
      <c r="X14" s="76">
        <f>IF(RES_hh_fech_in!X14=0,0,RES_hh_fech_in!X14/RES_summary!X$21)</f>
        <v>0.41882319179872546</v>
      </c>
      <c r="Y14" s="76">
        <f>IF(RES_hh_fech_in!Y14=0,0,RES_hh_fech_in!Y14/RES_summary!Y$21)</f>
        <v>0.34698944107828222</v>
      </c>
      <c r="DA14" s="91" t="s">
        <v>887</v>
      </c>
    </row>
    <row r="15" spans="1:105" ht="12.95" customHeight="1" x14ac:dyDescent="0.25">
      <c r="A15" s="68" t="s">
        <v>92</v>
      </c>
      <c r="B15" s="69"/>
      <c r="C15" s="69">
        <f>IF(RES_hh_fech_in!C15=0,0,RES_hh_fech_in!C15/RES_summary!C$21)</f>
        <v>4.6514287821700015E-2</v>
      </c>
      <c r="D15" s="69">
        <f>IF(RES_hh_fech_in!D15=0,0,RES_hh_fech_in!D15/RES_summary!D$21)</f>
        <v>1.8999966424281912E-2</v>
      </c>
      <c r="E15" s="69">
        <f>IF(RES_hh_fech_in!E15=0,0,RES_hh_fech_in!E15/RES_summary!E$21)</f>
        <v>4.8590403569058103E-2</v>
      </c>
      <c r="F15" s="69">
        <f>IF(RES_hh_fech_in!F15=0,0,RES_hh_fech_in!F15/RES_summary!F$21)</f>
        <v>2.0749696242198464E-2</v>
      </c>
      <c r="G15" s="69">
        <f>IF(RES_hh_fech_in!G15=0,0,RES_hh_fech_in!G15/RES_summary!G$21)</f>
        <v>0.12048086869786342</v>
      </c>
      <c r="H15" s="69">
        <f>IF(RES_hh_fech_in!H15=0,0,RES_hh_fech_in!H15/RES_summary!H$21)</f>
        <v>0.31315295643246499</v>
      </c>
      <c r="I15" s="69">
        <f>IF(RES_hh_fech_in!I15=0,0,RES_hh_fech_in!I15/RES_summary!I$21)</f>
        <v>9.6241304145514364E-2</v>
      </c>
      <c r="J15" s="69">
        <f>IF(RES_hh_fech_in!J15=0,0,RES_hh_fech_in!J15/RES_summary!J$21)</f>
        <v>8.8739011391599038E-2</v>
      </c>
      <c r="K15" s="69">
        <f>IF(RES_hh_fech_in!K15=0,0,RES_hh_fech_in!K15/RES_summary!K$21)</f>
        <v>2.3739901076099485E-2</v>
      </c>
      <c r="L15" s="69">
        <f>IF(RES_hh_fech_in!L15=0,0,RES_hh_fech_in!L15/RES_summary!L$21)</f>
        <v>0.11950548395428051</v>
      </c>
      <c r="M15" s="69">
        <f>IF(RES_hh_fech_in!M15=0,0,RES_hh_fech_in!M15/RES_summary!M$21)</f>
        <v>1.9499051200105196E-2</v>
      </c>
      <c r="N15" s="69">
        <f>IF(RES_hh_fech_in!N15=0,0,RES_hh_fech_in!N15/RES_summary!N$21)</f>
        <v>0.1131539753405954</v>
      </c>
      <c r="O15" s="69">
        <f>IF(RES_hh_fech_in!O15=0,0,RES_hh_fech_in!O15/RES_summary!O$21)</f>
        <v>0.16590292930875342</v>
      </c>
      <c r="P15" s="69">
        <f>IF(RES_hh_fech_in!P15=0,0,RES_hh_fech_in!P15/RES_summary!P$21)</f>
        <v>9.917345831712876E-2</v>
      </c>
      <c r="Q15" s="69">
        <f>IF(RES_hh_fech_in!Q15=0,0,RES_hh_fech_in!Q15/RES_summary!Q$21)</f>
        <v>7.3637911978243556E-2</v>
      </c>
      <c r="R15" s="69">
        <f>IF(RES_hh_fech_in!R15=0,0,RES_hh_fech_in!R15/RES_summary!R$21)</f>
        <v>0.1036403562532341</v>
      </c>
      <c r="S15" s="69">
        <f>IF(RES_hh_fech_in!S15=0,0,RES_hh_fech_in!S15/RES_summary!S$21)</f>
        <v>9.6684164242618095E-2</v>
      </c>
      <c r="T15" s="69">
        <f>IF(RES_hh_fech_in!T15=0,0,RES_hh_fech_in!T15/RES_summary!T$21)</f>
        <v>5.8234712698086145E-2</v>
      </c>
      <c r="U15" s="69">
        <f>IF(RES_hh_fech_in!U15=0,0,RES_hh_fech_in!U15/RES_summary!U$21)</f>
        <v>0.26057787842916968</v>
      </c>
      <c r="V15" s="69">
        <f>IF(RES_hh_fech_in!V15=0,0,RES_hh_fech_in!V15/RES_summary!V$21)</f>
        <v>0.41126275266262668</v>
      </c>
      <c r="W15" s="69">
        <f>IF(RES_hh_fech_in!W15=0,0,RES_hh_fech_in!W15/RES_summary!W$21)</f>
        <v>0.31188052303430019</v>
      </c>
      <c r="X15" s="69">
        <f>IF(RES_hh_fech_in!X15=0,0,RES_hh_fech_in!X15/RES_summary!X$21)</f>
        <v>0.32126506990060955</v>
      </c>
      <c r="Y15" s="69">
        <f>IF(RES_hh_fech_in!Y15=0,0,RES_hh_fech_in!Y15/RES_summary!Y$21)</f>
        <v>0.26520935114757377</v>
      </c>
      <c r="DA15" s="88" t="s">
        <v>888</v>
      </c>
    </row>
    <row r="16" spans="1:105" ht="12" customHeight="1" x14ac:dyDescent="0.25">
      <c r="A16" s="28" t="s">
        <v>91</v>
      </c>
      <c r="B16" s="72"/>
      <c r="C16" s="72">
        <f>IF(RES_hh_fech_in!C16=0,0,RES_hh_fech_in!C16/RES_summary!C$21)</f>
        <v>4.6514287821700015E-2</v>
      </c>
      <c r="D16" s="72">
        <f>IF(RES_hh_fech_in!D16=0,0,RES_hh_fech_in!D16/RES_summary!D$21)</f>
        <v>1.8999966424281912E-2</v>
      </c>
      <c r="E16" s="72">
        <f>IF(RES_hh_fech_in!E16=0,0,RES_hh_fech_in!E16/RES_summary!E$21)</f>
        <v>4.8590403569058103E-2</v>
      </c>
      <c r="F16" s="72">
        <f>IF(RES_hh_fech_in!F16=0,0,RES_hh_fech_in!F16/RES_summary!F$21)</f>
        <v>2.0749696242198464E-2</v>
      </c>
      <c r="G16" s="72">
        <f>IF(RES_hh_fech_in!G16=0,0,RES_hh_fech_in!G16/RES_summary!G$21)</f>
        <v>0.12048086869786342</v>
      </c>
      <c r="H16" s="72">
        <f>IF(RES_hh_fech_in!H16=0,0,RES_hh_fech_in!H16/RES_summary!H$21)</f>
        <v>0.31315295643246499</v>
      </c>
      <c r="I16" s="72">
        <f>IF(RES_hh_fech_in!I16=0,0,RES_hh_fech_in!I16/RES_summary!I$21)</f>
        <v>9.6241304145514364E-2</v>
      </c>
      <c r="J16" s="72">
        <f>IF(RES_hh_fech_in!J16=0,0,RES_hh_fech_in!J16/RES_summary!J$21)</f>
        <v>8.8739011391599038E-2</v>
      </c>
      <c r="K16" s="72">
        <f>IF(RES_hh_fech_in!K16=0,0,RES_hh_fech_in!K16/RES_summary!K$21)</f>
        <v>2.3739901076099485E-2</v>
      </c>
      <c r="L16" s="72">
        <f>IF(RES_hh_fech_in!L16=0,0,RES_hh_fech_in!L16/RES_summary!L$21)</f>
        <v>0.11950548395428051</v>
      </c>
      <c r="M16" s="72">
        <f>IF(RES_hh_fech_in!M16=0,0,RES_hh_fech_in!M16/RES_summary!M$21)</f>
        <v>1.9499051200105196E-2</v>
      </c>
      <c r="N16" s="72">
        <f>IF(RES_hh_fech_in!N16=0,0,RES_hh_fech_in!N16/RES_summary!N$21)</f>
        <v>0.1131539753405954</v>
      </c>
      <c r="O16" s="72">
        <f>IF(RES_hh_fech_in!O16=0,0,RES_hh_fech_in!O16/RES_summary!O$21)</f>
        <v>0.16590292930875342</v>
      </c>
      <c r="P16" s="72">
        <f>IF(RES_hh_fech_in!P16=0,0,RES_hh_fech_in!P16/RES_summary!P$21)</f>
        <v>9.917345831712876E-2</v>
      </c>
      <c r="Q16" s="72">
        <f>IF(RES_hh_fech_in!Q16=0,0,RES_hh_fech_in!Q16/RES_summary!Q$21)</f>
        <v>7.3637911978243556E-2</v>
      </c>
      <c r="R16" s="72">
        <f>IF(RES_hh_fech_in!R16=0,0,RES_hh_fech_in!R16/RES_summary!R$21)</f>
        <v>0.1036403562532341</v>
      </c>
      <c r="S16" s="72">
        <f>IF(RES_hh_fech_in!S16=0,0,RES_hh_fech_in!S16/RES_summary!S$21)</f>
        <v>9.6684164242618095E-2</v>
      </c>
      <c r="T16" s="72">
        <f>IF(RES_hh_fech_in!T16=0,0,RES_hh_fech_in!T16/RES_summary!T$21)</f>
        <v>5.8234712698086145E-2</v>
      </c>
      <c r="U16" s="72">
        <f>IF(RES_hh_fech_in!U16=0,0,RES_hh_fech_in!U16/RES_summary!U$21)</f>
        <v>0.26057787842916968</v>
      </c>
      <c r="V16" s="72">
        <f>IF(RES_hh_fech_in!V16=0,0,RES_hh_fech_in!V16/RES_summary!V$21)</f>
        <v>0.41126275266262668</v>
      </c>
      <c r="W16" s="72">
        <f>IF(RES_hh_fech_in!W16=0,0,RES_hh_fech_in!W16/RES_summary!W$21)</f>
        <v>0.31188052303430019</v>
      </c>
      <c r="X16" s="72">
        <f>IF(RES_hh_fech_in!X16=0,0,RES_hh_fech_in!X16/RES_summary!X$21)</f>
        <v>0.32126506990060955</v>
      </c>
      <c r="Y16" s="72">
        <f>IF(RES_hh_fech_in!Y16=0,0,RES_hh_fech_in!Y16/RES_summary!Y$21)</f>
        <v>0.26520935114757377</v>
      </c>
      <c r="DA16" s="89" t="s">
        <v>889</v>
      </c>
    </row>
    <row r="17" spans="1:105" ht="12.95" customHeight="1" x14ac:dyDescent="0.25">
      <c r="A17" s="68" t="s">
        <v>55</v>
      </c>
      <c r="B17" s="69"/>
      <c r="C17" s="69">
        <f>IF(RES_hh_fech_in!C17=0,0,RES_hh_fech_in!C17/RES_summary!C$21)</f>
        <v>15.025002004856916</v>
      </c>
      <c r="D17" s="69">
        <f>IF(RES_hh_fech_in!D17=0,0,RES_hh_fech_in!D17/RES_summary!D$21)</f>
        <v>14.969293190830916</v>
      </c>
      <c r="E17" s="69">
        <f>IF(RES_hh_fech_in!E17=0,0,RES_hh_fech_in!E17/RES_summary!E$21)</f>
        <v>14.836016769899498</v>
      </c>
      <c r="F17" s="69">
        <f>IF(RES_hh_fech_in!F17=0,0,RES_hh_fech_in!F17/RES_summary!F$21)</f>
        <v>16.151676115983101</v>
      </c>
      <c r="G17" s="69">
        <f>IF(RES_hh_fech_in!G17=0,0,RES_hh_fech_in!G17/RES_summary!G$21)</f>
        <v>16.43542910786157</v>
      </c>
      <c r="H17" s="69">
        <f>IF(RES_hh_fech_in!H17=0,0,RES_hh_fech_in!H17/RES_summary!H$21)</f>
        <v>17.112278455808763</v>
      </c>
      <c r="I17" s="69">
        <f>IF(RES_hh_fech_in!I17=0,0,RES_hh_fech_in!I17/RES_summary!I$21)</f>
        <v>16.625637299867854</v>
      </c>
      <c r="J17" s="69">
        <f>IF(RES_hh_fech_in!J17=0,0,RES_hh_fech_in!J17/RES_summary!J$21)</f>
        <v>16.950454248424542</v>
      </c>
      <c r="K17" s="69">
        <f>IF(RES_hh_fech_in!K17=0,0,RES_hh_fech_in!K17/RES_summary!K$21)</f>
        <v>16.929107505145165</v>
      </c>
      <c r="L17" s="69">
        <f>IF(RES_hh_fech_in!L17=0,0,RES_hh_fech_in!L17/RES_summary!L$21)</f>
        <v>16.461290008490952</v>
      </c>
      <c r="M17" s="69">
        <f>IF(RES_hh_fech_in!M17=0,0,RES_hh_fech_in!M17/RES_summary!M$21)</f>
        <v>15.6142846097513</v>
      </c>
      <c r="N17" s="69">
        <f>IF(RES_hh_fech_in!N17=0,0,RES_hh_fech_in!N17/RES_summary!N$21)</f>
        <v>16.20946866379515</v>
      </c>
      <c r="O17" s="69">
        <f>IF(RES_hh_fech_in!O17=0,0,RES_hh_fech_in!O17/RES_summary!O$21)</f>
        <v>15.642851909548769</v>
      </c>
      <c r="P17" s="69">
        <f>IF(RES_hh_fech_in!P17=0,0,RES_hh_fech_in!P17/RES_summary!P$21)</f>
        <v>15.383097970030965</v>
      </c>
      <c r="Q17" s="69">
        <f>IF(RES_hh_fech_in!Q17=0,0,RES_hh_fech_in!Q17/RES_summary!Q$21)</f>
        <v>14.602134609160919</v>
      </c>
      <c r="R17" s="69">
        <f>IF(RES_hh_fech_in!R17=0,0,RES_hh_fech_in!R17/RES_summary!R$21)</f>
        <v>14.855581555129961</v>
      </c>
      <c r="S17" s="69">
        <f>IF(RES_hh_fech_in!S17=0,0,RES_hh_fech_in!S17/RES_summary!S$21)</f>
        <v>14.472491293823833</v>
      </c>
      <c r="T17" s="69">
        <f>IF(RES_hh_fech_in!T17=0,0,RES_hh_fech_in!T17/RES_summary!T$21)</f>
        <v>14.332775391155133</v>
      </c>
      <c r="U17" s="69">
        <f>IF(RES_hh_fech_in!U17=0,0,RES_hh_fech_in!U17/RES_summary!U$21)</f>
        <v>14.528449928357427</v>
      </c>
      <c r="V17" s="69">
        <f>IF(RES_hh_fech_in!V17=0,0,RES_hh_fech_in!V17/RES_summary!V$21)</f>
        <v>12.116646243948107</v>
      </c>
      <c r="W17" s="69">
        <f>IF(RES_hh_fech_in!W17=0,0,RES_hh_fech_in!W17/RES_summary!W$21)</f>
        <v>11.700582803553313</v>
      </c>
      <c r="X17" s="69">
        <f>IF(RES_hh_fech_in!X17=0,0,RES_hh_fech_in!X17/RES_summary!X$21)</f>
        <v>8.903328733393943</v>
      </c>
      <c r="Y17" s="69">
        <f>IF(RES_hh_fech_in!Y17=0,0,RES_hh_fech_in!Y17/RES_summary!Y$21)</f>
        <v>8.5185806159479167</v>
      </c>
      <c r="DA17" s="88" t="s">
        <v>890</v>
      </c>
    </row>
    <row r="18" spans="1:105" ht="12" customHeight="1" x14ac:dyDescent="0.25">
      <c r="A18" s="28" t="s">
        <v>51</v>
      </c>
      <c r="B18" s="72"/>
      <c r="C18" s="72">
        <f>IF(RES_hh_fech_in!C18=0,0,RES_hh_fech_in!C18/RES_summary!C$21)</f>
        <v>16.31197334002135</v>
      </c>
      <c r="D18" s="72">
        <f>IF(RES_hh_fech_in!D18=0,0,RES_hh_fech_in!D18/RES_summary!D$21)</f>
        <v>0</v>
      </c>
      <c r="E18" s="72">
        <f>IF(RES_hh_fech_in!E18=0,0,RES_hh_fech_in!E18/RES_summary!E$21)</f>
        <v>0</v>
      </c>
      <c r="F18" s="72">
        <f>IF(RES_hh_fech_in!F18=0,0,RES_hh_fech_in!F18/RES_summary!F$21)</f>
        <v>0</v>
      </c>
      <c r="G18" s="72">
        <f>IF(RES_hh_fech_in!G18=0,0,RES_hh_fech_in!G18/RES_summary!G$21)</f>
        <v>0</v>
      </c>
      <c r="H18" s="72">
        <f>IF(RES_hh_fech_in!H18=0,0,RES_hh_fech_in!H18/RES_summary!H$21)</f>
        <v>17.183649974111102</v>
      </c>
      <c r="I18" s="72">
        <f>IF(RES_hh_fech_in!I18=0,0,RES_hh_fech_in!I18/RES_summary!I$21)</f>
        <v>13.675953814341787</v>
      </c>
      <c r="J18" s="72">
        <f>IF(RES_hh_fech_in!J18=0,0,RES_hh_fech_in!J18/RES_summary!J$21)</f>
        <v>17.938251917970526</v>
      </c>
      <c r="K18" s="72">
        <f>IF(RES_hh_fech_in!K18=0,0,RES_hh_fech_in!K18/RES_summary!K$21)</f>
        <v>35.227945987785908</v>
      </c>
      <c r="L18" s="72">
        <f>IF(RES_hh_fech_in!L18=0,0,RES_hh_fech_in!L18/RES_summary!L$21)</f>
        <v>17.752949191108762</v>
      </c>
      <c r="M18" s="72">
        <f>IF(RES_hh_fech_in!M18=0,0,RES_hh_fech_in!M18/RES_summary!M$21)</f>
        <v>16.885640169079963</v>
      </c>
      <c r="N18" s="72">
        <f>IF(RES_hh_fech_in!N18=0,0,RES_hh_fech_in!N18/RES_summary!N$21)</f>
        <v>16.606496403691015</v>
      </c>
      <c r="O18" s="72">
        <f>IF(RES_hh_fech_in!O18=0,0,RES_hh_fech_in!O18/RES_summary!O$21)</f>
        <v>16.70470164471568</v>
      </c>
      <c r="P18" s="72">
        <f>IF(RES_hh_fech_in!P18=0,0,RES_hh_fech_in!P18/RES_summary!P$21)</f>
        <v>0</v>
      </c>
      <c r="Q18" s="72">
        <f>IF(RES_hh_fech_in!Q18=0,0,RES_hh_fech_in!Q18/RES_summary!Q$21)</f>
        <v>0</v>
      </c>
      <c r="R18" s="72">
        <f>IF(RES_hh_fech_in!R18=0,0,RES_hh_fech_in!R18/RES_summary!R$21)</f>
        <v>0</v>
      </c>
      <c r="S18" s="72">
        <f>IF(RES_hh_fech_in!S18=0,0,RES_hh_fech_in!S18/RES_summary!S$21)</f>
        <v>0</v>
      </c>
      <c r="T18" s="72">
        <f>IF(RES_hh_fech_in!T18=0,0,RES_hh_fech_in!T18/RES_summary!T$21)</f>
        <v>0</v>
      </c>
      <c r="U18" s="72">
        <f>IF(RES_hh_fech_in!U18=0,0,RES_hh_fech_in!U18/RES_summary!U$21)</f>
        <v>0</v>
      </c>
      <c r="V18" s="72">
        <f>IF(RES_hh_fech_in!V18=0,0,RES_hh_fech_in!V18/RES_summary!V$21)</f>
        <v>0</v>
      </c>
      <c r="W18" s="72">
        <f>IF(RES_hh_fech_in!W18=0,0,RES_hh_fech_in!W18/RES_summary!W$21)</f>
        <v>0</v>
      </c>
      <c r="X18" s="72">
        <f>IF(RES_hh_fech_in!X18=0,0,RES_hh_fech_in!X18/RES_summary!X$21)</f>
        <v>6.6349233542254078</v>
      </c>
      <c r="Y18" s="72">
        <f>IF(RES_hh_fech_in!Y18=0,0,RES_hh_fech_in!Y18/RES_summary!Y$21)</f>
        <v>9.104651249642421</v>
      </c>
      <c r="DA18" s="89" t="s">
        <v>891</v>
      </c>
    </row>
    <row r="19" spans="1:105" s="2" customFormat="1" ht="12" customHeight="1" x14ac:dyDescent="0.25">
      <c r="A19" s="28" t="s">
        <v>74</v>
      </c>
      <c r="B19" s="72"/>
      <c r="C19" s="72">
        <f>IF(RES_hh_fech_in!C19=0,0,RES_hh_fech_in!C19/RES_summary!C$21)</f>
        <v>15.949596819535383</v>
      </c>
      <c r="D19" s="72">
        <f>IF(RES_hh_fech_in!D19=0,0,RES_hh_fech_in!D19/RES_summary!D$21)</f>
        <v>15.989955083924968</v>
      </c>
      <c r="E19" s="72">
        <f>IF(RES_hh_fech_in!E19=0,0,RES_hh_fech_in!E19/RES_summary!E$21)</f>
        <v>15.754017539724879</v>
      </c>
      <c r="F19" s="72">
        <f>IF(RES_hh_fech_in!F19=0,0,RES_hh_fech_in!F19/RES_summary!F$21)</f>
        <v>16.921501628986533</v>
      </c>
      <c r="G19" s="72">
        <f>IF(RES_hh_fech_in!G19=0,0,RES_hh_fech_in!G19/RES_summary!G$21)</f>
        <v>17.474455467323054</v>
      </c>
      <c r="H19" s="72">
        <f>IF(RES_hh_fech_in!H19=0,0,RES_hh_fech_in!H19/RES_summary!H$21)</f>
        <v>18.613640971899198</v>
      </c>
      <c r="I19" s="72">
        <f>IF(RES_hh_fech_in!I19=0,0,RES_hh_fech_in!I19/RES_summary!I$21)</f>
        <v>18.617002373642798</v>
      </c>
      <c r="J19" s="72">
        <f>IF(RES_hh_fech_in!J19=0,0,RES_hh_fech_in!J19/RES_summary!J$21)</f>
        <v>17.289979972420017</v>
      </c>
      <c r="K19" s="72">
        <f>IF(RES_hh_fech_in!K19=0,0,RES_hh_fech_in!K19/RES_summary!K$21)</f>
        <v>18.567495870664082</v>
      </c>
      <c r="L19" s="72">
        <f>IF(RES_hh_fech_in!L19=0,0,RES_hh_fech_in!L19/RES_summary!L$21)</f>
        <v>18.17525871141487</v>
      </c>
      <c r="M19" s="72">
        <f>IF(RES_hh_fech_in!M19=0,0,RES_hh_fech_in!M19/RES_summary!M$21)</f>
        <v>17.732972705245263</v>
      </c>
      <c r="N19" s="72">
        <f>IF(RES_hh_fech_in!N19=0,0,RES_hh_fech_in!N19/RES_summary!N$21)</f>
        <v>17.44129035849058</v>
      </c>
      <c r="O19" s="72">
        <f>IF(RES_hh_fech_in!O19=0,0,RES_hh_fech_in!O19/RES_summary!O$21)</f>
        <v>16.727203751379911</v>
      </c>
      <c r="P19" s="72">
        <f>IF(RES_hh_fech_in!P19=0,0,RES_hh_fech_in!P19/RES_summary!P$21)</f>
        <v>17.382858027292354</v>
      </c>
      <c r="Q19" s="72">
        <f>IF(RES_hh_fech_in!Q19=0,0,RES_hh_fech_in!Q19/RES_summary!Q$21)</f>
        <v>15.380665533591515</v>
      </c>
      <c r="R19" s="72">
        <f>IF(RES_hh_fech_in!R19=0,0,RES_hh_fech_in!R19/RES_summary!R$21)</f>
        <v>16.442625922819175</v>
      </c>
      <c r="S19" s="72">
        <f>IF(RES_hh_fech_in!S19=0,0,RES_hh_fech_in!S19/RES_summary!S$21)</f>
        <v>15.504866184484952</v>
      </c>
      <c r="T19" s="72">
        <f>IF(RES_hh_fech_in!T19=0,0,RES_hh_fech_in!T19/RES_summary!T$21)</f>
        <v>14.523319644123884</v>
      </c>
      <c r="U19" s="72">
        <f>IF(RES_hh_fech_in!U19=0,0,RES_hh_fech_in!U19/RES_summary!U$21)</f>
        <v>14.213187799107141</v>
      </c>
      <c r="V19" s="72">
        <f>IF(RES_hh_fech_in!V19=0,0,RES_hh_fech_in!V19/RES_summary!V$21)</f>
        <v>12.086184536307851</v>
      </c>
      <c r="W19" s="72">
        <f>IF(RES_hh_fech_in!W19=0,0,RES_hh_fech_in!W19/RES_summary!W$21)</f>
        <v>10.802747263967078</v>
      </c>
      <c r="X19" s="72">
        <f>IF(RES_hh_fech_in!X19=0,0,RES_hh_fech_in!X19/RES_summary!X$21)</f>
        <v>10.010504200172798</v>
      </c>
      <c r="Y19" s="72">
        <f>IF(RES_hh_fech_in!Y19=0,0,RES_hh_fech_in!Y19/RES_summary!Y$21)</f>
        <v>9.0919943843318602</v>
      </c>
      <c r="DA19" s="89" t="s">
        <v>892</v>
      </c>
    </row>
    <row r="20" spans="1:105" ht="12" customHeight="1" x14ac:dyDescent="0.25">
      <c r="A20" s="28" t="s">
        <v>200</v>
      </c>
      <c r="B20" s="72"/>
      <c r="C20" s="72">
        <f>IF(RES_hh_fech_in!C20=0,0,RES_hh_fech_in!C20/RES_summary!C$21)</f>
        <v>17.876756523453693</v>
      </c>
      <c r="D20" s="72">
        <f>IF(RES_hh_fech_in!D20=0,0,RES_hh_fech_in!D20/RES_summary!D$21)</f>
        <v>16.486414057244897</v>
      </c>
      <c r="E20" s="72">
        <f>IF(RES_hh_fech_in!E20=0,0,RES_hh_fech_in!E20/RES_summary!E$21)</f>
        <v>17.056334300925453</v>
      </c>
      <c r="F20" s="72">
        <f>IF(RES_hh_fech_in!F20=0,0,RES_hh_fech_in!F20/RES_summary!F$21)</f>
        <v>19.792241997595401</v>
      </c>
      <c r="G20" s="72">
        <f>IF(RES_hh_fech_in!G20=0,0,RES_hh_fech_in!G20/RES_summary!G$21)</f>
        <v>20.496423163931201</v>
      </c>
      <c r="H20" s="72">
        <f>IF(RES_hh_fech_in!H20=0,0,RES_hh_fech_in!H20/RES_summary!H$21)</f>
        <v>20.057145788733351</v>
      </c>
      <c r="I20" s="72">
        <f>IF(RES_hh_fech_in!I20=0,0,RES_hh_fech_in!I20/RES_summary!I$21)</f>
        <v>18.396405296984081</v>
      </c>
      <c r="J20" s="72">
        <f>IF(RES_hh_fech_in!J20=0,0,RES_hh_fech_in!J20/RES_summary!J$21)</f>
        <v>21.202365606044918</v>
      </c>
      <c r="K20" s="72">
        <f>IF(RES_hh_fech_in!K20=0,0,RES_hh_fech_in!K20/RES_summary!K$21)</f>
        <v>19.923509201825031</v>
      </c>
      <c r="L20" s="72">
        <f>IF(RES_hh_fech_in!L20=0,0,RES_hh_fech_in!L20/RES_summary!L$21)</f>
        <v>19.164794531027614</v>
      </c>
      <c r="M20" s="72">
        <f>IF(RES_hh_fech_in!M20=0,0,RES_hh_fech_in!M20/RES_summary!M$21)</f>
        <v>19.908000667581288</v>
      </c>
      <c r="N20" s="72">
        <f>IF(RES_hh_fech_in!N20=0,0,RES_hh_fech_in!N20/RES_summary!N$21)</f>
        <v>18.794577433121304</v>
      </c>
      <c r="O20" s="72">
        <f>IF(RES_hh_fech_in!O20=0,0,RES_hh_fech_in!O20/RES_summary!O$21)</f>
        <v>17.761110673293327</v>
      </c>
      <c r="P20" s="72">
        <f>IF(RES_hh_fech_in!P20=0,0,RES_hh_fech_in!P20/RES_summary!P$21)</f>
        <v>18.007176183772437</v>
      </c>
      <c r="Q20" s="72">
        <f>IF(RES_hh_fech_in!Q20=0,0,RES_hh_fech_in!Q20/RES_summary!Q$21)</f>
        <v>17.806039409901153</v>
      </c>
      <c r="R20" s="72">
        <f>IF(RES_hh_fech_in!R20=0,0,RES_hh_fech_in!R20/RES_summary!R$21)</f>
        <v>16.141747387407445</v>
      </c>
      <c r="S20" s="72">
        <f>IF(RES_hh_fech_in!S20=0,0,RES_hh_fech_in!S20/RES_summary!S$21)</f>
        <v>15.460905906736922</v>
      </c>
      <c r="T20" s="72">
        <f>IF(RES_hh_fech_in!T20=0,0,RES_hh_fech_in!T20/RES_summary!T$21)</f>
        <v>15.121694034750083</v>
      </c>
      <c r="U20" s="72">
        <f>IF(RES_hh_fech_in!U20=0,0,RES_hh_fech_in!U20/RES_summary!U$21)</f>
        <v>14.624146791649137</v>
      </c>
      <c r="V20" s="72">
        <f>IF(RES_hh_fech_in!V20=0,0,RES_hh_fech_in!V20/RES_summary!V$21)</f>
        <v>13.111596647672686</v>
      </c>
      <c r="W20" s="72">
        <f>IF(RES_hh_fech_in!W20=0,0,RES_hh_fech_in!W20/RES_summary!W$21)</f>
        <v>12.324380476936897</v>
      </c>
      <c r="X20" s="72">
        <f>IF(RES_hh_fech_in!X20=0,0,RES_hh_fech_in!X20/RES_summary!X$21)</f>
        <v>11.096425374772284</v>
      </c>
      <c r="Y20" s="72">
        <f>IF(RES_hh_fech_in!Y20=0,0,RES_hh_fech_in!Y20/RES_summary!Y$21)</f>
        <v>10.0837545257963</v>
      </c>
      <c r="DA20" s="89" t="s">
        <v>893</v>
      </c>
    </row>
    <row r="21" spans="1:105" ht="12" customHeight="1" x14ac:dyDescent="0.25">
      <c r="A21" s="28" t="s">
        <v>189</v>
      </c>
      <c r="B21" s="72"/>
      <c r="C21" s="72">
        <f>IF(RES_hh_fech_in!C21=0,0,RES_hh_fech_in!C21/RES_summary!C$21)</f>
        <v>16.373508948215537</v>
      </c>
      <c r="D21" s="72">
        <f>IF(RES_hh_fech_in!D21=0,0,RES_hh_fech_in!D21/RES_summary!D$21)</f>
        <v>15.951148930678203</v>
      </c>
      <c r="E21" s="72">
        <f>IF(RES_hh_fech_in!E21=0,0,RES_hh_fech_in!E21/RES_summary!E$21)</f>
        <v>15.260652357964839</v>
      </c>
      <c r="F21" s="72">
        <f>IF(RES_hh_fech_in!F21=0,0,RES_hh_fech_in!F21/RES_summary!F$21)</f>
        <v>17.439015978246406</v>
      </c>
      <c r="G21" s="72">
        <f>IF(RES_hh_fech_in!G21=0,0,RES_hh_fech_in!G21/RES_summary!G$21)</f>
        <v>17.227052210515797</v>
      </c>
      <c r="H21" s="72">
        <f>IF(RES_hh_fech_in!H21=0,0,RES_hh_fech_in!H21/RES_summary!H$21)</f>
        <v>17.68493314159479</v>
      </c>
      <c r="I21" s="72">
        <f>IF(RES_hh_fech_in!I21=0,0,RES_hh_fech_in!I21/RES_summary!I$21)</f>
        <v>16.548938832929124</v>
      </c>
      <c r="J21" s="72">
        <f>IF(RES_hh_fech_in!J21=0,0,RES_hh_fech_in!J21/RES_summary!J$21)</f>
        <v>17.065351530851817</v>
      </c>
      <c r="K21" s="72">
        <f>IF(RES_hh_fech_in!K21=0,0,RES_hh_fech_in!K21/RES_summary!K$21)</f>
        <v>17.30831877853387</v>
      </c>
      <c r="L21" s="72">
        <f>IF(RES_hh_fech_in!L21=0,0,RES_hh_fech_in!L21/RES_summary!L$21)</f>
        <v>16.544862237684789</v>
      </c>
      <c r="M21" s="72">
        <f>IF(RES_hh_fech_in!M21=0,0,RES_hh_fech_in!M21/RES_summary!M$21)</f>
        <v>14.966602568215475</v>
      </c>
      <c r="N21" s="72">
        <f>IF(RES_hh_fech_in!N21=0,0,RES_hh_fech_in!N21/RES_summary!N$21)</f>
        <v>15.923818515631943</v>
      </c>
      <c r="O21" s="72">
        <f>IF(RES_hh_fech_in!O21=0,0,RES_hh_fech_in!O21/RES_summary!O$21)</f>
        <v>15.271876358533323</v>
      </c>
      <c r="P21" s="72">
        <f>IF(RES_hh_fech_in!P21=0,0,RES_hh_fech_in!P21/RES_summary!P$21)</f>
        <v>14.985235850764777</v>
      </c>
      <c r="Q21" s="72">
        <f>IF(RES_hh_fech_in!Q21=0,0,RES_hh_fech_in!Q21/RES_summary!Q$21)</f>
        <v>14.170820027398078</v>
      </c>
      <c r="R21" s="72">
        <f>IF(RES_hh_fech_in!R21=0,0,RES_hh_fech_in!R21/RES_summary!R$21)</f>
        <v>14.717378086205979</v>
      </c>
      <c r="S21" s="72">
        <f>IF(RES_hh_fech_in!S21=0,0,RES_hh_fech_in!S21/RES_summary!S$21)</f>
        <v>14.205291604293119</v>
      </c>
      <c r="T21" s="72">
        <f>IF(RES_hh_fech_in!T21=0,0,RES_hh_fech_in!T21/RES_summary!T$21)</f>
        <v>14.156509132984006</v>
      </c>
      <c r="U21" s="72">
        <f>IF(RES_hh_fech_in!U21=0,0,RES_hh_fech_in!U21/RES_summary!U$21)</f>
        <v>14.872051585948714</v>
      </c>
      <c r="V21" s="72">
        <f>IF(RES_hh_fech_in!V21=0,0,RES_hh_fech_in!V21/RES_summary!V$21)</f>
        <v>12.245410199907404</v>
      </c>
      <c r="W21" s="72">
        <f>IF(RES_hh_fech_in!W21=0,0,RES_hh_fech_in!W21/RES_summary!W$21)</f>
        <v>12.644887123577599</v>
      </c>
      <c r="X21" s="72">
        <f>IF(RES_hh_fech_in!X21=0,0,RES_hh_fech_in!X21/RES_summary!X$21)</f>
        <v>8.8517464035115516</v>
      </c>
      <c r="Y21" s="72">
        <f>IF(RES_hh_fech_in!Y21=0,0,RES_hh_fech_in!Y21/RES_summary!Y$21)</f>
        <v>8.3687946596545046</v>
      </c>
      <c r="DA21" s="89" t="s">
        <v>894</v>
      </c>
    </row>
    <row r="22" spans="1:105" ht="12" customHeight="1" x14ac:dyDescent="0.25">
      <c r="A22" s="28" t="s">
        <v>202</v>
      </c>
      <c r="B22" s="72"/>
      <c r="C22" s="72">
        <f>IF(RES_hh_fech_in!C22=0,0,RES_hh_fech_in!C22/RES_summary!C$21)</f>
        <v>15.640988659253832</v>
      </c>
      <c r="D22" s="72">
        <f>IF(RES_hh_fech_in!D22=0,0,RES_hh_fech_in!D22/RES_summary!D$21)</f>
        <v>13.283152404304673</v>
      </c>
      <c r="E22" s="72">
        <f>IF(RES_hh_fech_in!E22=0,0,RES_hh_fech_in!E22/RES_summary!E$21)</f>
        <v>14.251367709277538</v>
      </c>
      <c r="F22" s="72">
        <f>IF(RES_hh_fech_in!F22=0,0,RES_hh_fech_in!F22/RES_summary!F$21)</f>
        <v>15.791562012162009</v>
      </c>
      <c r="G22" s="72">
        <f>IF(RES_hh_fech_in!G22=0,0,RES_hh_fech_in!G22/RES_summary!G$21)</f>
        <v>14.100921132704636</v>
      </c>
      <c r="H22" s="72">
        <f>IF(RES_hh_fech_in!H22=0,0,RES_hh_fech_in!H22/RES_summary!H$21)</f>
        <v>12.851280927613747</v>
      </c>
      <c r="I22" s="72">
        <f>IF(RES_hh_fech_in!I22=0,0,RES_hh_fech_in!I22/RES_summary!I$21)</f>
        <v>17.625639127280813</v>
      </c>
      <c r="J22" s="72">
        <f>IF(RES_hh_fech_in!J22=0,0,RES_hh_fech_in!J22/RES_summary!J$21)</f>
        <v>15.145723465459705</v>
      </c>
      <c r="K22" s="72">
        <f>IF(RES_hh_fech_in!K22=0,0,RES_hh_fech_in!K22/RES_summary!K$21)</f>
        <v>15.089027309600194</v>
      </c>
      <c r="L22" s="72">
        <f>IF(RES_hh_fech_in!L22=0,0,RES_hh_fech_in!L22/RES_summary!L$21)</f>
        <v>16.5939898967329</v>
      </c>
      <c r="M22" s="72">
        <f>IF(RES_hh_fech_in!M22=0,0,RES_hh_fech_in!M22/RES_summary!M$21)</f>
        <v>14.197418659867733</v>
      </c>
      <c r="N22" s="72">
        <f>IF(RES_hh_fech_in!N22=0,0,RES_hh_fech_in!N22/RES_summary!N$21)</f>
        <v>15.037835955007038</v>
      </c>
      <c r="O22" s="72">
        <f>IF(RES_hh_fech_in!O22=0,0,RES_hh_fech_in!O22/RES_summary!O$21)</f>
        <v>15.172293279681814</v>
      </c>
      <c r="P22" s="72">
        <f>IF(RES_hh_fech_in!P22=0,0,RES_hh_fech_in!P22/RES_summary!P$21)</f>
        <v>14.373719384170146</v>
      </c>
      <c r="Q22" s="72">
        <f>IF(RES_hh_fech_in!Q22=0,0,RES_hh_fech_in!Q22/RES_summary!Q$21)</f>
        <v>13.75584477411808</v>
      </c>
      <c r="R22" s="72">
        <f>IF(RES_hh_fech_in!R22=0,0,RES_hh_fech_in!R22/RES_summary!R$21)</f>
        <v>13.798049651057203</v>
      </c>
      <c r="S22" s="72">
        <f>IF(RES_hh_fech_in!S22=0,0,RES_hh_fech_in!S22/RES_summary!S$21)</f>
        <v>14.076294581639036</v>
      </c>
      <c r="T22" s="72">
        <f>IF(RES_hh_fech_in!T22=0,0,RES_hh_fech_in!T22/RES_summary!T$21)</f>
        <v>14.757595708438378</v>
      </c>
      <c r="U22" s="72">
        <f>IF(RES_hh_fech_in!U22=0,0,RES_hh_fech_in!U22/RES_summary!U$21)</f>
        <v>13.918252042792098</v>
      </c>
      <c r="V22" s="72">
        <f>IF(RES_hh_fech_in!V22=0,0,RES_hh_fech_in!V22/RES_summary!V$21)</f>
        <v>10.257119013041212</v>
      </c>
      <c r="W22" s="72">
        <f>IF(RES_hh_fech_in!W22=0,0,RES_hh_fech_in!W22/RES_summary!W$21)</f>
        <v>9.065049362735742</v>
      </c>
      <c r="X22" s="72">
        <f>IF(RES_hh_fech_in!X22=0,0,RES_hh_fech_in!X22/RES_summary!X$21)</f>
        <v>11.56714182727058</v>
      </c>
      <c r="Y22" s="72">
        <f>IF(RES_hh_fech_in!Y22=0,0,RES_hh_fech_in!Y22/RES_summary!Y$21)</f>
        <v>9.3191905220670606</v>
      </c>
      <c r="DA22" s="89" t="s">
        <v>895</v>
      </c>
    </row>
    <row r="23" spans="1:105" ht="12" customHeight="1" x14ac:dyDescent="0.25">
      <c r="A23" s="28" t="s">
        <v>197</v>
      </c>
      <c r="B23" s="72"/>
      <c r="C23" s="72">
        <f>IF(RES_hh_fech_in!C23=0,0,RES_hh_fech_in!C23/RES_summary!C$21)</f>
        <v>0</v>
      </c>
      <c r="D23" s="72">
        <f>IF(RES_hh_fech_in!D23=0,0,RES_hh_fech_in!D23/RES_summary!D$21)</f>
        <v>0</v>
      </c>
      <c r="E23" s="72">
        <f>IF(RES_hh_fech_in!E23=0,0,RES_hh_fech_in!E23/RES_summary!E$21)</f>
        <v>0</v>
      </c>
      <c r="F23" s="72">
        <f>IF(RES_hh_fech_in!F23=0,0,RES_hh_fech_in!F23/RES_summary!F$21)</f>
        <v>0</v>
      </c>
      <c r="G23" s="72">
        <f>IF(RES_hh_fech_in!G23=0,0,RES_hh_fech_in!G23/RES_summary!G$21)</f>
        <v>0</v>
      </c>
      <c r="H23" s="72">
        <f>IF(RES_hh_fech_in!H23=0,0,RES_hh_fech_in!H23/RES_summary!H$21)</f>
        <v>0</v>
      </c>
      <c r="I23" s="72">
        <f>IF(RES_hh_fech_in!I23=0,0,RES_hh_fech_in!I23/RES_summary!I$21)</f>
        <v>0</v>
      </c>
      <c r="J23" s="72">
        <f>IF(RES_hh_fech_in!J23=0,0,RES_hh_fech_in!J23/RES_summary!J$21)</f>
        <v>0</v>
      </c>
      <c r="K23" s="72">
        <f>IF(RES_hh_fech_in!K23=0,0,RES_hh_fech_in!K23/RES_summary!K$21)</f>
        <v>0</v>
      </c>
      <c r="L23" s="72">
        <f>IF(RES_hh_fech_in!L23=0,0,RES_hh_fech_in!L23/RES_summary!L$21)</f>
        <v>0</v>
      </c>
      <c r="M23" s="72">
        <f>IF(RES_hh_fech_in!M23=0,0,RES_hh_fech_in!M23/RES_summary!M$21)</f>
        <v>0</v>
      </c>
      <c r="N23" s="72">
        <f>IF(RES_hh_fech_in!N23=0,0,RES_hh_fech_in!N23/RES_summary!N$21)</f>
        <v>0</v>
      </c>
      <c r="O23" s="72">
        <f>IF(RES_hh_fech_in!O23=0,0,RES_hh_fech_in!O23/RES_summary!O$21)</f>
        <v>0</v>
      </c>
      <c r="P23" s="72">
        <f>IF(RES_hh_fech_in!P23=0,0,RES_hh_fech_in!P23/RES_summary!P$21)</f>
        <v>0</v>
      </c>
      <c r="Q23" s="72">
        <f>IF(RES_hh_fech_in!Q23=0,0,RES_hh_fech_in!Q23/RES_summary!Q$21)</f>
        <v>0</v>
      </c>
      <c r="R23" s="72">
        <f>IF(RES_hh_fech_in!R23=0,0,RES_hh_fech_in!R23/RES_summary!R$21)</f>
        <v>0</v>
      </c>
      <c r="S23" s="72">
        <f>IF(RES_hh_fech_in!S23=0,0,RES_hh_fech_in!S23/RES_summary!S$21)</f>
        <v>0</v>
      </c>
      <c r="T23" s="72">
        <f>IF(RES_hh_fech_in!T23=0,0,RES_hh_fech_in!T23/RES_summary!T$21)</f>
        <v>0</v>
      </c>
      <c r="U23" s="72">
        <f>IF(RES_hh_fech_in!U23=0,0,RES_hh_fech_in!U23/RES_summary!U$21)</f>
        <v>0</v>
      </c>
      <c r="V23" s="72">
        <f>IF(RES_hh_fech_in!V23=0,0,RES_hh_fech_in!V23/RES_summary!V$21)</f>
        <v>0</v>
      </c>
      <c r="W23" s="72">
        <f>IF(RES_hh_fech_in!W23=0,0,RES_hh_fech_in!W23/RES_summary!W$21)</f>
        <v>0</v>
      </c>
      <c r="X23" s="72">
        <f>IF(RES_hh_fech_in!X23=0,0,RES_hh_fech_in!X23/RES_summary!X$21)</f>
        <v>0</v>
      </c>
      <c r="Y23" s="72">
        <f>IF(RES_hh_fech_in!Y23=0,0,RES_hh_fech_in!Y23/RES_summary!Y$21)</f>
        <v>0</v>
      </c>
      <c r="DA23" s="89" t="s">
        <v>896</v>
      </c>
    </row>
    <row r="24" spans="1:105" ht="12" customHeight="1" x14ac:dyDescent="0.25">
      <c r="A24" s="28" t="s">
        <v>198</v>
      </c>
      <c r="B24" s="72"/>
      <c r="C24" s="72">
        <f>IF(RES_hh_fech_in!C24=0,0,RES_hh_fech_in!C24/RES_summary!C$21)</f>
        <v>0</v>
      </c>
      <c r="D24" s="72">
        <f>IF(RES_hh_fech_in!D24=0,0,RES_hh_fech_in!D24/RES_summary!D$21)</f>
        <v>0</v>
      </c>
      <c r="E24" s="72">
        <f>IF(RES_hh_fech_in!E24=0,0,RES_hh_fech_in!E24/RES_summary!E$21)</f>
        <v>0</v>
      </c>
      <c r="F24" s="72">
        <f>IF(RES_hh_fech_in!F24=0,0,RES_hh_fech_in!F24/RES_summary!F$21)</f>
        <v>0</v>
      </c>
      <c r="G24" s="72">
        <f>IF(RES_hh_fech_in!G24=0,0,RES_hh_fech_in!G24/RES_summary!G$21)</f>
        <v>0</v>
      </c>
      <c r="H24" s="72">
        <f>IF(RES_hh_fech_in!H24=0,0,RES_hh_fech_in!H24/RES_summary!H$21)</f>
        <v>0</v>
      </c>
      <c r="I24" s="72">
        <f>IF(RES_hh_fech_in!I24=0,0,RES_hh_fech_in!I24/RES_summary!I$21)</f>
        <v>0</v>
      </c>
      <c r="J24" s="72">
        <f>IF(RES_hh_fech_in!J24=0,0,RES_hh_fech_in!J24/RES_summary!J$21)</f>
        <v>0</v>
      </c>
      <c r="K24" s="72">
        <f>IF(RES_hh_fech_in!K24=0,0,RES_hh_fech_in!K24/RES_summary!K$21)</f>
        <v>0</v>
      </c>
      <c r="L24" s="72">
        <f>IF(RES_hh_fech_in!L24=0,0,RES_hh_fech_in!L24/RES_summary!L$21)</f>
        <v>0</v>
      </c>
      <c r="M24" s="72">
        <f>IF(RES_hh_fech_in!M24=0,0,RES_hh_fech_in!M24/RES_summary!M$21)</f>
        <v>0</v>
      </c>
      <c r="N24" s="72">
        <f>IF(RES_hh_fech_in!N24=0,0,RES_hh_fech_in!N24/RES_summary!N$21)</f>
        <v>0</v>
      </c>
      <c r="O24" s="72">
        <f>IF(RES_hh_fech_in!O24=0,0,RES_hh_fech_in!O24/RES_summary!O$21)</f>
        <v>0</v>
      </c>
      <c r="P24" s="72">
        <f>IF(RES_hh_fech_in!P24=0,0,RES_hh_fech_in!P24/RES_summary!P$21)</f>
        <v>0</v>
      </c>
      <c r="Q24" s="72">
        <f>IF(RES_hh_fech_in!Q24=0,0,RES_hh_fech_in!Q24/RES_summary!Q$21)</f>
        <v>0</v>
      </c>
      <c r="R24" s="72">
        <f>IF(RES_hh_fech_in!R24=0,0,RES_hh_fech_in!R24/RES_summary!R$21)</f>
        <v>0</v>
      </c>
      <c r="S24" s="72">
        <f>IF(RES_hh_fech_in!S24=0,0,RES_hh_fech_in!S24/RES_summary!S$21)</f>
        <v>0</v>
      </c>
      <c r="T24" s="72">
        <f>IF(RES_hh_fech_in!T24=0,0,RES_hh_fech_in!T24/RES_summary!T$21)</f>
        <v>0</v>
      </c>
      <c r="U24" s="72">
        <f>IF(RES_hh_fech_in!U24=0,0,RES_hh_fech_in!U24/RES_summary!U$21)</f>
        <v>0</v>
      </c>
      <c r="V24" s="72">
        <f>IF(RES_hh_fech_in!V24=0,0,RES_hh_fech_in!V24/RES_summary!V$21)</f>
        <v>0</v>
      </c>
      <c r="W24" s="72">
        <f>IF(RES_hh_fech_in!W24=0,0,RES_hh_fech_in!W24/RES_summary!W$21)</f>
        <v>0</v>
      </c>
      <c r="X24" s="72">
        <f>IF(RES_hh_fech_in!X24=0,0,RES_hh_fech_in!X24/RES_summary!X$21)</f>
        <v>0</v>
      </c>
      <c r="Y24" s="72">
        <f>IF(RES_hh_fech_in!Y24=0,0,RES_hh_fech_in!Y24/RES_summary!Y$21)</f>
        <v>0</v>
      </c>
      <c r="DA24" s="89" t="s">
        <v>897</v>
      </c>
    </row>
    <row r="25" spans="1:105" ht="12" customHeight="1" x14ac:dyDescent="0.25">
      <c r="A25" s="73" t="s">
        <v>53</v>
      </c>
      <c r="B25" s="74"/>
      <c r="C25" s="74">
        <f>IF(RES_hh_fech_in!C25=0,0,RES_hh_fech_in!C25/RES_summary!C$21)</f>
        <v>14.060526195882634</v>
      </c>
      <c r="D25" s="74">
        <f>IF(RES_hh_fech_in!D25=0,0,RES_hh_fech_in!D25/RES_summary!D$21)</f>
        <v>14.309691999870983</v>
      </c>
      <c r="E25" s="74">
        <f>IF(RES_hh_fech_in!E25=0,0,RES_hh_fech_in!E25/RES_summary!E$21)</f>
        <v>14.204038110828249</v>
      </c>
      <c r="F25" s="74">
        <f>IF(RES_hh_fech_in!F25=0,0,RES_hh_fech_in!F25/RES_summary!F$21)</f>
        <v>15.191832748717612</v>
      </c>
      <c r="G25" s="74">
        <f>IF(RES_hh_fech_in!G25=0,0,RES_hh_fech_in!G25/RES_summary!G$21)</f>
        <v>15.743230336934335</v>
      </c>
      <c r="H25" s="74">
        <f>IF(RES_hh_fech_in!H25=0,0,RES_hh_fech_in!H25/RES_summary!H$21)</f>
        <v>16.205805240505647</v>
      </c>
      <c r="I25" s="74">
        <f>IF(RES_hh_fech_in!I25=0,0,RES_hh_fech_in!I25/RES_summary!I$21)</f>
        <v>15.819517895378922</v>
      </c>
      <c r="J25" s="74">
        <f>IF(RES_hh_fech_in!J25=0,0,RES_hh_fech_in!J25/RES_summary!J$21)</f>
        <v>14.80761929430453</v>
      </c>
      <c r="K25" s="74">
        <f>IF(RES_hh_fech_in!K25=0,0,RES_hh_fech_in!K25/RES_summary!K$21)</f>
        <v>14.055736271210353</v>
      </c>
      <c r="L25" s="74">
        <f>IF(RES_hh_fech_in!L25=0,0,RES_hh_fech_in!L25/RES_summary!L$21)</f>
        <v>14.9901413833483</v>
      </c>
      <c r="M25" s="74">
        <f>IF(RES_hh_fech_in!M25=0,0,RES_hh_fech_in!M25/RES_summary!M$21)</f>
        <v>14.589585278518182</v>
      </c>
      <c r="N25" s="74">
        <f>IF(RES_hh_fech_in!N25=0,0,RES_hh_fech_in!N25/RES_summary!N$21)</f>
        <v>15.507672133960389</v>
      </c>
      <c r="O25" s="74">
        <f>IF(RES_hh_fech_in!O25=0,0,RES_hh_fech_in!O25/RES_summary!O$21)</f>
        <v>14.273516422083558</v>
      </c>
      <c r="P25" s="74">
        <f>IF(RES_hh_fech_in!P25=0,0,RES_hh_fech_in!P25/RES_summary!P$21)</f>
        <v>13.787154607788823</v>
      </c>
      <c r="Q25" s="74">
        <f>IF(RES_hh_fech_in!Q25=0,0,RES_hh_fech_in!Q25/RES_summary!Q$21)</f>
        <v>12.943496500302942</v>
      </c>
      <c r="R25" s="74">
        <f>IF(RES_hh_fech_in!R25=0,0,RES_hh_fech_in!R25/RES_summary!R$21)</f>
        <v>13.446465181275094</v>
      </c>
      <c r="S25" s="74">
        <f>IF(RES_hh_fech_in!S25=0,0,RES_hh_fech_in!S25/RES_summary!S$21)</f>
        <v>13.166621892880103</v>
      </c>
      <c r="T25" s="74">
        <f>IF(RES_hh_fech_in!T25=0,0,RES_hh_fech_in!T25/RES_summary!T$21)</f>
        <v>13.464924781926005</v>
      </c>
      <c r="U25" s="74">
        <f>IF(RES_hh_fech_in!U25=0,0,RES_hh_fech_in!U25/RES_summary!U$21)</f>
        <v>13.374660926656539</v>
      </c>
      <c r="V25" s="74">
        <f>IF(RES_hh_fech_in!V25=0,0,RES_hh_fech_in!V25/RES_summary!V$21)</f>
        <v>11.081049557606059</v>
      </c>
      <c r="W25" s="74">
        <f>IF(RES_hh_fech_in!W25=0,0,RES_hh_fech_in!W25/RES_summary!W$21)</f>
        <v>9.3731182274876712</v>
      </c>
      <c r="X25" s="74">
        <f>IF(RES_hh_fech_in!X25=0,0,RES_hh_fech_in!X25/RES_summary!X$21)</f>
        <v>3.9437863577866779</v>
      </c>
      <c r="Y25" s="74">
        <f>IF(RES_hh_fech_in!Y25=0,0,RES_hh_fech_in!Y25/RES_summary!Y$21)</f>
        <v>6.886593801543202</v>
      </c>
      <c r="DA25" s="90" t="s">
        <v>898</v>
      </c>
    </row>
    <row r="26" spans="1:105" ht="12" customHeight="1" x14ac:dyDescent="0.25">
      <c r="A26" s="32" t="s">
        <v>52</v>
      </c>
      <c r="B26" s="77"/>
      <c r="C26" s="77">
        <f>IF(RES_hh_fech_in!C26=0,0,RES_hh_fech_in!C26/RES_summary!C$21)</f>
        <v>5.7024650553453355</v>
      </c>
      <c r="D26" s="77">
        <f>IF(RES_hh_fech_in!D26=0,0,RES_hh_fech_in!D26/RES_summary!D$21)</f>
        <v>5.6481329600502699</v>
      </c>
      <c r="E26" s="77">
        <f>IF(RES_hh_fech_in!E26=0,0,RES_hh_fech_in!E26/RES_summary!E$21)</f>
        <v>5.634673439507571</v>
      </c>
      <c r="F26" s="77">
        <f>IF(RES_hh_fech_in!F26=0,0,RES_hh_fech_in!F26/RES_summary!F$21)</f>
        <v>6.1910917553598308</v>
      </c>
      <c r="G26" s="77">
        <f>IF(RES_hh_fech_in!G26=0,0,RES_hh_fech_in!G26/RES_summary!G$21)</f>
        <v>6.3390106300306934</v>
      </c>
      <c r="H26" s="77">
        <f>IF(RES_hh_fech_in!H26=0,0,RES_hh_fech_in!H26/RES_summary!H$21)</f>
        <v>6.5488813706314959</v>
      </c>
      <c r="I26" s="77">
        <f>IF(RES_hh_fech_in!I26=0,0,RES_hh_fech_in!I26/RES_summary!I$21)</f>
        <v>6.3963133199647606</v>
      </c>
      <c r="J26" s="77">
        <f>IF(RES_hh_fech_in!J26=0,0,RES_hh_fech_in!J26/RES_summary!J$21)</f>
        <v>6.4909313833827493</v>
      </c>
      <c r="K26" s="77">
        <f>IF(RES_hh_fech_in!K26=0,0,RES_hh_fech_in!K26/RES_summary!K$21)</f>
        <v>6.6480708272900735</v>
      </c>
      <c r="L26" s="77">
        <f>IF(RES_hh_fech_in!L26=0,0,RES_hh_fech_in!L26/RES_summary!L$21)</f>
        <v>6.4521419874965531</v>
      </c>
      <c r="M26" s="77">
        <f>IF(RES_hh_fech_in!M26=0,0,RES_hh_fech_in!M26/RES_summary!M$21)</f>
        <v>6.4573744763143468</v>
      </c>
      <c r="N26" s="77">
        <f>IF(RES_hh_fech_in!N26=0,0,RES_hh_fech_in!N26/RES_summary!N$21)</f>
        <v>6.6595467349205766</v>
      </c>
      <c r="O26" s="77">
        <f>IF(RES_hh_fech_in!O26=0,0,RES_hh_fech_in!O26/RES_summary!O$21)</f>
        <v>7.3649286714814153</v>
      </c>
      <c r="P26" s="77">
        <f>IF(RES_hh_fech_in!P26=0,0,RES_hh_fech_in!P26/RES_summary!P$21)</f>
        <v>7.8131757789386853</v>
      </c>
      <c r="Q26" s="77">
        <f>IF(RES_hh_fech_in!Q26=0,0,RES_hh_fech_in!Q26/RES_summary!Q$21)</f>
        <v>7.4276191488521928</v>
      </c>
      <c r="R26" s="77">
        <f>IF(RES_hh_fech_in!R26=0,0,RES_hh_fech_in!R26/RES_summary!R$21)</f>
        <v>6.648904614200009</v>
      </c>
      <c r="S26" s="77">
        <f>IF(RES_hh_fech_in!S26=0,0,RES_hh_fech_in!S26/RES_summary!S$21)</f>
        <v>6.3783580571069391</v>
      </c>
      <c r="T26" s="77">
        <f>IF(RES_hh_fech_in!T26=0,0,RES_hh_fech_in!T26/RES_summary!T$21)</f>
        <v>6.6940592960933225</v>
      </c>
      <c r="U26" s="77">
        <f>IF(RES_hh_fech_in!U26=0,0,RES_hh_fech_in!U26/RES_summary!U$21)</f>
        <v>6.6131670589849358</v>
      </c>
      <c r="V26" s="77">
        <f>IF(RES_hh_fech_in!V26=0,0,RES_hh_fech_in!V26/RES_summary!V$21)</f>
        <v>6.760793866204482</v>
      </c>
      <c r="W26" s="77">
        <f>IF(RES_hh_fech_in!W26=0,0,RES_hh_fech_in!W26/RES_summary!W$21)</f>
        <v>6.4757529879266533</v>
      </c>
      <c r="X26" s="77">
        <f>IF(RES_hh_fech_in!X26=0,0,RES_hh_fech_in!X26/RES_summary!X$21)</f>
        <v>4.6728809234859847</v>
      </c>
      <c r="Y26" s="77">
        <f>IF(RES_hh_fech_in!Y26=0,0,RES_hh_fech_in!Y26/RES_summary!Y$21)</f>
        <v>4.1811497657090104</v>
      </c>
      <c r="DA26" s="92" t="s">
        <v>899</v>
      </c>
    </row>
    <row r="27" spans="1:105" ht="12.95" customHeight="1" x14ac:dyDescent="0.25">
      <c r="A27" s="68" t="s">
        <v>54</v>
      </c>
      <c r="B27" s="69"/>
      <c r="C27" s="69">
        <f>IF(RES_hh_fech_in!C27=0,0,RES_hh_fech_in!C27/RES_summary!C$21)</f>
        <v>2.5184823246147281</v>
      </c>
      <c r="D27" s="69">
        <f>IF(RES_hh_fech_in!D27=0,0,RES_hh_fech_in!D27/RES_summary!D$21)</f>
        <v>2.4659578419743462</v>
      </c>
      <c r="E27" s="69">
        <f>IF(RES_hh_fech_in!E27=0,0,RES_hh_fech_in!E27/RES_summary!E$21)</f>
        <v>2.6567332327439486</v>
      </c>
      <c r="F27" s="69">
        <f>IF(RES_hh_fech_in!F27=0,0,RES_hh_fech_in!F27/RES_summary!F$21)</f>
        <v>2.7177887373505492</v>
      </c>
      <c r="G27" s="69">
        <f>IF(RES_hh_fech_in!G27=0,0,RES_hh_fech_in!G27/RES_summary!G$21)</f>
        <v>2.8232838735401962</v>
      </c>
      <c r="H27" s="69">
        <f>IF(RES_hh_fech_in!H27=0,0,RES_hh_fech_in!H27/RES_summary!H$21)</f>
        <v>2.7955200811849634</v>
      </c>
      <c r="I27" s="69">
        <f>IF(RES_hh_fech_in!I27=0,0,RES_hh_fech_in!I27/RES_summary!I$21)</f>
        <v>2.7488842818297381</v>
      </c>
      <c r="J27" s="69">
        <f>IF(RES_hh_fech_in!J27=0,0,RES_hh_fech_in!J27/RES_summary!J$21)</f>
        <v>2.3370232486462328</v>
      </c>
      <c r="K27" s="69">
        <f>IF(RES_hh_fech_in!K27=0,0,RES_hh_fech_in!K27/RES_summary!K$21)</f>
        <v>2.4721412017190914</v>
      </c>
      <c r="L27" s="69">
        <f>IF(RES_hh_fech_in!L27=0,0,RES_hh_fech_in!L27/RES_summary!L$21)</f>
        <v>2.4725657243345589</v>
      </c>
      <c r="M27" s="69">
        <f>IF(RES_hh_fech_in!M27=0,0,RES_hh_fech_in!M27/RES_summary!M$21)</f>
        <v>2.2820214763236755</v>
      </c>
      <c r="N27" s="69">
        <f>IF(RES_hh_fech_in!N27=0,0,RES_hh_fech_in!N27/RES_summary!N$21)</f>
        <v>2.3909560681676805</v>
      </c>
      <c r="O27" s="69">
        <f>IF(RES_hh_fech_in!O27=0,0,RES_hh_fech_in!O27/RES_summary!O$21)</f>
        <v>2.3729456026893576</v>
      </c>
      <c r="P27" s="69">
        <f>IF(RES_hh_fech_in!P27=0,0,RES_hh_fech_in!P27/RES_summary!P$21)</f>
        <v>2.389323250863074</v>
      </c>
      <c r="Q27" s="69">
        <f>IF(RES_hh_fech_in!Q27=0,0,RES_hh_fech_in!Q27/RES_summary!Q$21)</f>
        <v>2.4666230545414183</v>
      </c>
      <c r="R27" s="69">
        <f>IF(RES_hh_fech_in!R27=0,0,RES_hh_fech_in!R27/RES_summary!R$21)</f>
        <v>2.4849305762333667</v>
      </c>
      <c r="S27" s="69">
        <f>IF(RES_hh_fech_in!S27=0,0,RES_hh_fech_in!S27/RES_summary!S$21)</f>
        <v>2.4029774404296123</v>
      </c>
      <c r="T27" s="69">
        <f>IF(RES_hh_fech_in!T27=0,0,RES_hh_fech_in!T27/RES_summary!T$21)</f>
        <v>2.3362615240204345</v>
      </c>
      <c r="U27" s="69">
        <f>IF(RES_hh_fech_in!U27=0,0,RES_hh_fech_in!U27/RES_summary!U$21)</f>
        <v>2.2651023529575105</v>
      </c>
      <c r="V27" s="69">
        <f>IF(RES_hh_fech_in!V27=0,0,RES_hh_fech_in!V27/RES_summary!V$21)</f>
        <v>2.3997306733021571</v>
      </c>
      <c r="W27" s="69">
        <f>IF(RES_hh_fech_in!W27=0,0,RES_hh_fech_in!W27/RES_summary!W$21)</f>
        <v>2.3416368966323717</v>
      </c>
      <c r="X27" s="69">
        <f>IF(RES_hh_fech_in!X27=0,0,RES_hh_fech_in!X27/RES_summary!X$21)</f>
        <v>1.8257827549569201</v>
      </c>
      <c r="Y27" s="69">
        <f>IF(RES_hh_fech_in!Y27=0,0,RES_hh_fech_in!Y27/RES_summary!Y$21)</f>
        <v>1.6963252902930099</v>
      </c>
      <c r="DA27" s="88" t="s">
        <v>900</v>
      </c>
    </row>
    <row r="28" spans="1:105" ht="12" customHeight="1" x14ac:dyDescent="0.25">
      <c r="A28" s="28" t="s">
        <v>51</v>
      </c>
      <c r="B28" s="72"/>
      <c r="C28" s="72">
        <f>IF(RES_hh_fech_in!C28=0,0,RES_hh_fech_in!C28/RES_summary!C$21)</f>
        <v>0</v>
      </c>
      <c r="D28" s="72">
        <f>IF(RES_hh_fech_in!D28=0,0,RES_hh_fech_in!D28/RES_summary!D$21)</f>
        <v>0</v>
      </c>
      <c r="E28" s="72">
        <f>IF(RES_hh_fech_in!E28=0,0,RES_hh_fech_in!E28/RES_summary!E$21)</f>
        <v>0</v>
      </c>
      <c r="F28" s="72">
        <f>IF(RES_hh_fech_in!F28=0,0,RES_hh_fech_in!F28/RES_summary!F$21)</f>
        <v>0</v>
      </c>
      <c r="G28" s="72">
        <f>IF(RES_hh_fech_in!G28=0,0,RES_hh_fech_in!G28/RES_summary!G$21)</f>
        <v>0</v>
      </c>
      <c r="H28" s="72">
        <f>IF(RES_hh_fech_in!H28=0,0,RES_hh_fech_in!H28/RES_summary!H$21)</f>
        <v>0</v>
      </c>
      <c r="I28" s="72">
        <f>IF(RES_hh_fech_in!I28=0,0,RES_hh_fech_in!I28/RES_summary!I$21)</f>
        <v>0</v>
      </c>
      <c r="J28" s="72">
        <f>IF(RES_hh_fech_in!J28=0,0,RES_hh_fech_in!J28/RES_summary!J$21)</f>
        <v>0</v>
      </c>
      <c r="K28" s="72">
        <f>IF(RES_hh_fech_in!K28=0,0,RES_hh_fech_in!K28/RES_summary!K$21)</f>
        <v>0</v>
      </c>
      <c r="L28" s="72">
        <f>IF(RES_hh_fech_in!L28=0,0,RES_hh_fech_in!L28/RES_summary!L$21)</f>
        <v>0</v>
      </c>
      <c r="M28" s="72">
        <f>IF(RES_hh_fech_in!M28=0,0,RES_hh_fech_in!M28/RES_summary!M$21)</f>
        <v>0</v>
      </c>
      <c r="N28" s="72">
        <f>IF(RES_hh_fech_in!N28=0,0,RES_hh_fech_in!N28/RES_summary!N$21)</f>
        <v>0</v>
      </c>
      <c r="O28" s="72">
        <f>IF(RES_hh_fech_in!O28=0,0,RES_hh_fech_in!O28/RES_summary!O$21)</f>
        <v>0</v>
      </c>
      <c r="P28" s="72">
        <f>IF(RES_hh_fech_in!P28=0,0,RES_hh_fech_in!P28/RES_summary!P$21)</f>
        <v>0</v>
      </c>
      <c r="Q28" s="72">
        <f>IF(RES_hh_fech_in!Q28=0,0,RES_hh_fech_in!Q28/RES_summary!Q$21)</f>
        <v>0</v>
      </c>
      <c r="R28" s="72">
        <f>IF(RES_hh_fech_in!R28=0,0,RES_hh_fech_in!R28/RES_summary!R$21)</f>
        <v>0</v>
      </c>
      <c r="S28" s="72">
        <f>IF(RES_hh_fech_in!S28=0,0,RES_hh_fech_in!S28/RES_summary!S$21)</f>
        <v>0</v>
      </c>
      <c r="T28" s="72">
        <f>IF(RES_hh_fech_in!T28=0,0,RES_hh_fech_in!T28/RES_summary!T$21)</f>
        <v>0</v>
      </c>
      <c r="U28" s="72">
        <f>IF(RES_hh_fech_in!U28=0,0,RES_hh_fech_in!U28/RES_summary!U$21)</f>
        <v>0</v>
      </c>
      <c r="V28" s="72">
        <f>IF(RES_hh_fech_in!V28=0,0,RES_hh_fech_in!V28/RES_summary!V$21)</f>
        <v>0</v>
      </c>
      <c r="W28" s="72">
        <f>IF(RES_hh_fech_in!W28=0,0,RES_hh_fech_in!W28/RES_summary!W$21)</f>
        <v>0</v>
      </c>
      <c r="X28" s="72">
        <f>IF(RES_hh_fech_in!X28=0,0,RES_hh_fech_in!X28/RES_summary!X$21)</f>
        <v>0</v>
      </c>
      <c r="Y28" s="72">
        <f>IF(RES_hh_fech_in!Y28=0,0,RES_hh_fech_in!Y28/RES_summary!Y$21)</f>
        <v>0</v>
      </c>
      <c r="DA28" s="89" t="s">
        <v>901</v>
      </c>
    </row>
    <row r="29" spans="1:105" s="2" customFormat="1" ht="12" customHeight="1" x14ac:dyDescent="0.25">
      <c r="A29" s="28" t="s">
        <v>74</v>
      </c>
      <c r="B29" s="72"/>
      <c r="C29" s="72">
        <f>IF(RES_hh_fech_in!C29=0,0,RES_hh_fech_in!C29/RES_summary!C$21)</f>
        <v>2.9512398088414469</v>
      </c>
      <c r="D29" s="72">
        <f>IF(RES_hh_fech_in!D29=0,0,RES_hh_fech_in!D29/RES_summary!D$21)</f>
        <v>2.93679584725687</v>
      </c>
      <c r="E29" s="72">
        <f>IF(RES_hh_fech_in!E29=0,0,RES_hh_fech_in!E29/RES_summary!E$21)</f>
        <v>3.2730429791406688</v>
      </c>
      <c r="F29" s="72">
        <f>IF(RES_hh_fech_in!F29=0,0,RES_hh_fech_in!F29/RES_summary!F$21)</f>
        <v>3.2611203595399707</v>
      </c>
      <c r="G29" s="72">
        <f>IF(RES_hh_fech_in!G29=0,0,RES_hh_fech_in!G29/RES_summary!G$21)</f>
        <v>3.207914828235674</v>
      </c>
      <c r="H29" s="72">
        <f>IF(RES_hh_fech_in!H29=0,0,RES_hh_fech_in!H29/RES_summary!H$21)</f>
        <v>3.338163753506608</v>
      </c>
      <c r="I29" s="72">
        <f>IF(RES_hh_fech_in!I29=0,0,RES_hh_fech_in!I29/RES_summary!I$21)</f>
        <v>3.2847117292949801</v>
      </c>
      <c r="J29" s="72">
        <f>IF(RES_hh_fech_in!J29=0,0,RES_hh_fech_in!J29/RES_summary!J$21)</f>
        <v>2.7849895894057921</v>
      </c>
      <c r="K29" s="72">
        <f>IF(RES_hh_fech_in!K29=0,0,RES_hh_fech_in!K29/RES_summary!K$21)</f>
        <v>2.9841648757425974</v>
      </c>
      <c r="L29" s="72">
        <f>IF(RES_hh_fech_in!L29=0,0,RES_hh_fech_in!L29/RES_summary!L$21)</f>
        <v>2.8556084796838137</v>
      </c>
      <c r="M29" s="72">
        <f>IF(RES_hh_fech_in!M29=0,0,RES_hh_fech_in!M29/RES_summary!M$21)</f>
        <v>2.8577279925760015</v>
      </c>
      <c r="N29" s="72">
        <f>IF(RES_hh_fech_in!N29=0,0,RES_hh_fech_in!N29/RES_summary!N$21)</f>
        <v>2.8835798551065412</v>
      </c>
      <c r="O29" s="72">
        <f>IF(RES_hh_fech_in!O29=0,0,RES_hh_fech_in!O29/RES_summary!O$21)</f>
        <v>2.8580115301624507</v>
      </c>
      <c r="P29" s="72">
        <f>IF(RES_hh_fech_in!P29=0,0,RES_hh_fech_in!P29/RES_summary!P$21)</f>
        <v>3.1144262365719517</v>
      </c>
      <c r="Q29" s="72">
        <f>IF(RES_hh_fech_in!Q29=0,0,RES_hh_fech_in!Q29/RES_summary!Q$21)</f>
        <v>2.9927397512085543</v>
      </c>
      <c r="R29" s="72">
        <f>IF(RES_hh_fech_in!R29=0,0,RES_hh_fech_in!R29/RES_summary!R$21)</f>
        <v>3.1971958246537411</v>
      </c>
      <c r="S29" s="72">
        <f>IF(RES_hh_fech_in!S29=0,0,RES_hh_fech_in!S29/RES_summary!S$21)</f>
        <v>3.1415626436248973</v>
      </c>
      <c r="T29" s="72">
        <f>IF(RES_hh_fech_in!T29=0,0,RES_hh_fech_in!T29/RES_summary!T$21)</f>
        <v>3.1183009967819295</v>
      </c>
      <c r="U29" s="72">
        <f>IF(RES_hh_fech_in!U29=0,0,RES_hh_fech_in!U29/RES_summary!U$21)</f>
        <v>3.2574956422831938</v>
      </c>
      <c r="V29" s="72">
        <f>IF(RES_hh_fech_in!V29=0,0,RES_hh_fech_in!V29/RES_summary!V$21)</f>
        <v>3.0103671402874403</v>
      </c>
      <c r="W29" s="72">
        <f>IF(RES_hh_fech_in!W29=0,0,RES_hh_fech_in!W29/RES_summary!W$21)</f>
        <v>2.854444291714028</v>
      </c>
      <c r="X29" s="72">
        <f>IF(RES_hh_fech_in!X29=0,0,RES_hh_fech_in!X29/RES_summary!X$21)</f>
        <v>2.5931551506483035</v>
      </c>
      <c r="Y29" s="72">
        <f>IF(RES_hh_fech_in!Y29=0,0,RES_hh_fech_in!Y29/RES_summary!Y$21)</f>
        <v>2.3467900029501361</v>
      </c>
      <c r="DA29" s="89" t="s">
        <v>902</v>
      </c>
    </row>
    <row r="30" spans="1:105" ht="12" customHeight="1" x14ac:dyDescent="0.25">
      <c r="A30" s="28" t="s">
        <v>189</v>
      </c>
      <c r="B30" s="72"/>
      <c r="C30" s="72">
        <f>IF(RES_hh_fech_in!C30=0,0,RES_hh_fech_in!C30/RES_summary!C$21)</f>
        <v>3.0596480664807117</v>
      </c>
      <c r="D30" s="72">
        <f>IF(RES_hh_fech_in!D30=0,0,RES_hh_fech_in!D30/RES_summary!D$21)</f>
        <v>2.97671752822255</v>
      </c>
      <c r="E30" s="72">
        <f>IF(RES_hh_fech_in!E30=0,0,RES_hh_fech_in!E30/RES_summary!E$21)</f>
        <v>3.0997180441534207</v>
      </c>
      <c r="F30" s="72">
        <f>IF(RES_hh_fech_in!F30=0,0,RES_hh_fech_in!F30/RES_summary!F$21)</f>
        <v>3.33258826213943</v>
      </c>
      <c r="G30" s="72">
        <f>IF(RES_hh_fech_in!G30=0,0,RES_hh_fech_in!G30/RES_summary!G$21)</f>
        <v>3.3492951751435505</v>
      </c>
      <c r="H30" s="72">
        <f>IF(RES_hh_fech_in!H30=0,0,RES_hh_fech_in!H30/RES_summary!H$21)</f>
        <v>3.3839995978206567</v>
      </c>
      <c r="I30" s="72">
        <f>IF(RES_hh_fech_in!I30=0,0,RES_hh_fech_in!I30/RES_summary!I$21)</f>
        <v>3.3819968288280253</v>
      </c>
      <c r="J30" s="72">
        <f>IF(RES_hh_fech_in!J30=0,0,RES_hh_fech_in!J30/RES_summary!J$21)</f>
        <v>2.6426123654628633</v>
      </c>
      <c r="K30" s="72">
        <f>IF(RES_hh_fech_in!K30=0,0,RES_hh_fech_in!K30/RES_summary!K$21)</f>
        <v>2.9408716401122472</v>
      </c>
      <c r="L30" s="72">
        <f>IF(RES_hh_fech_in!L30=0,0,RES_hh_fech_in!L30/RES_summary!L$21)</f>
        <v>2.9955437476446507</v>
      </c>
      <c r="M30" s="72">
        <f>IF(RES_hh_fech_in!M30=0,0,RES_hh_fech_in!M30/RES_summary!M$21)</f>
        <v>2.7126059994459761</v>
      </c>
      <c r="N30" s="72">
        <f>IF(RES_hh_fech_in!N30=0,0,RES_hh_fech_in!N30/RES_summary!N$21)</f>
        <v>2.9486212854717566</v>
      </c>
      <c r="O30" s="72">
        <f>IF(RES_hh_fech_in!O30=0,0,RES_hh_fech_in!O30/RES_summary!O$21)</f>
        <v>2.9410273319290616</v>
      </c>
      <c r="P30" s="72">
        <f>IF(RES_hh_fech_in!P30=0,0,RES_hh_fech_in!P30/RES_summary!P$21)</f>
        <v>2.9562310884664962</v>
      </c>
      <c r="Q30" s="72">
        <f>IF(RES_hh_fech_in!Q30=0,0,RES_hh_fech_in!Q30/RES_summary!Q$21)</f>
        <v>3.0243966065408956</v>
      </c>
      <c r="R30" s="72">
        <f>IF(RES_hh_fech_in!R30=0,0,RES_hh_fech_in!R30/RES_summary!R$21)</f>
        <v>3.1724360350329386</v>
      </c>
      <c r="S30" s="72">
        <f>IF(RES_hh_fech_in!S30=0,0,RES_hh_fech_in!S30/RES_summary!S$21)</f>
        <v>3.026635015576931</v>
      </c>
      <c r="T30" s="72">
        <f>IF(RES_hh_fech_in!T30=0,0,RES_hh_fech_in!T30/RES_summary!T$21)</f>
        <v>2.8630621160871388</v>
      </c>
      <c r="U30" s="72">
        <f>IF(RES_hh_fech_in!U30=0,0,RES_hh_fech_in!U30/RES_summary!U$21)</f>
        <v>2.6736620897172485</v>
      </c>
      <c r="V30" s="72">
        <f>IF(RES_hh_fech_in!V30=0,0,RES_hh_fech_in!V30/RES_summary!V$21)</f>
        <v>2.9191902395791161</v>
      </c>
      <c r="W30" s="72">
        <f>IF(RES_hh_fech_in!W30=0,0,RES_hh_fech_in!W30/RES_summary!W$21)</f>
        <v>2.9087176498781053</v>
      </c>
      <c r="X30" s="72">
        <f>IF(RES_hh_fech_in!X30=0,0,RES_hh_fech_in!X30/RES_summary!X$21)</f>
        <v>2.3562733210490205</v>
      </c>
      <c r="Y30" s="72">
        <f>IF(RES_hh_fech_in!Y30=0,0,RES_hh_fech_in!Y30/RES_summary!Y$21)</f>
        <v>2.1732380705817924</v>
      </c>
      <c r="DA30" s="89" t="s">
        <v>903</v>
      </c>
    </row>
    <row r="31" spans="1:105" ht="12" customHeight="1" x14ac:dyDescent="0.25">
      <c r="A31" s="28" t="s">
        <v>202</v>
      </c>
      <c r="B31" s="72"/>
      <c r="C31" s="72">
        <f>IF(RES_hh_fech_in!C31=0,0,RES_hh_fech_in!C31/RES_summary!C$21)</f>
        <v>0</v>
      </c>
      <c r="D31" s="72">
        <f>IF(RES_hh_fech_in!D31=0,0,RES_hh_fech_in!D31/RES_summary!D$21)</f>
        <v>0</v>
      </c>
      <c r="E31" s="72">
        <f>IF(RES_hh_fech_in!E31=0,0,RES_hh_fech_in!E31/RES_summary!E$21)</f>
        <v>0</v>
      </c>
      <c r="F31" s="72">
        <f>IF(RES_hh_fech_in!F31=0,0,RES_hh_fech_in!F31/RES_summary!F$21)</f>
        <v>0</v>
      </c>
      <c r="G31" s="72">
        <f>IF(RES_hh_fech_in!G31=0,0,RES_hh_fech_in!G31/RES_summary!G$21)</f>
        <v>0</v>
      </c>
      <c r="H31" s="72">
        <f>IF(RES_hh_fech_in!H31=0,0,RES_hh_fech_in!H31/RES_summary!H$21)</f>
        <v>0</v>
      </c>
      <c r="I31" s="72">
        <f>IF(RES_hh_fech_in!I31=0,0,RES_hh_fech_in!I31/RES_summary!I$21)</f>
        <v>0</v>
      </c>
      <c r="J31" s="72">
        <f>IF(RES_hh_fech_in!J31=0,0,RES_hh_fech_in!J31/RES_summary!J$21)</f>
        <v>0</v>
      </c>
      <c r="K31" s="72">
        <f>IF(RES_hh_fech_in!K31=0,0,RES_hh_fech_in!K31/RES_summary!K$21)</f>
        <v>0</v>
      </c>
      <c r="L31" s="72">
        <f>IF(RES_hh_fech_in!L31=0,0,RES_hh_fech_in!L31/RES_summary!L$21)</f>
        <v>0</v>
      </c>
      <c r="M31" s="72">
        <f>IF(RES_hh_fech_in!M31=0,0,RES_hh_fech_in!M31/RES_summary!M$21)</f>
        <v>0</v>
      </c>
      <c r="N31" s="72">
        <f>IF(RES_hh_fech_in!N31=0,0,RES_hh_fech_in!N31/RES_summary!N$21)</f>
        <v>0</v>
      </c>
      <c r="O31" s="72">
        <f>IF(RES_hh_fech_in!O31=0,0,RES_hh_fech_in!O31/RES_summary!O$21)</f>
        <v>0</v>
      </c>
      <c r="P31" s="72">
        <f>IF(RES_hh_fech_in!P31=0,0,RES_hh_fech_in!P31/RES_summary!P$21)</f>
        <v>0</v>
      </c>
      <c r="Q31" s="72">
        <f>IF(RES_hh_fech_in!Q31=0,0,RES_hh_fech_in!Q31/RES_summary!Q$21)</f>
        <v>0</v>
      </c>
      <c r="R31" s="72">
        <f>IF(RES_hh_fech_in!R31=0,0,RES_hh_fech_in!R31/RES_summary!R$21)</f>
        <v>0</v>
      </c>
      <c r="S31" s="72">
        <f>IF(RES_hh_fech_in!S31=0,0,RES_hh_fech_in!S31/RES_summary!S$21)</f>
        <v>0</v>
      </c>
      <c r="T31" s="72">
        <f>IF(RES_hh_fech_in!T31=0,0,RES_hh_fech_in!T31/RES_summary!T$21)</f>
        <v>0</v>
      </c>
      <c r="U31" s="72">
        <f>IF(RES_hh_fech_in!U31=0,0,RES_hh_fech_in!U31/RES_summary!U$21)</f>
        <v>0</v>
      </c>
      <c r="V31" s="72">
        <f>IF(RES_hh_fech_in!V31=0,0,RES_hh_fech_in!V31/RES_summary!V$21)</f>
        <v>0</v>
      </c>
      <c r="W31" s="72">
        <f>IF(RES_hh_fech_in!W31=0,0,RES_hh_fech_in!W31/RES_summary!W$21)</f>
        <v>0</v>
      </c>
      <c r="X31" s="72">
        <f>IF(RES_hh_fech_in!X31=0,0,RES_hh_fech_in!X31/RES_summary!X$21)</f>
        <v>0</v>
      </c>
      <c r="Y31" s="72">
        <f>IF(RES_hh_fech_in!Y31=0,0,RES_hh_fech_in!Y31/RES_summary!Y$21)</f>
        <v>0</v>
      </c>
      <c r="DA31" s="89" t="s">
        <v>904</v>
      </c>
    </row>
    <row r="32" spans="1:105" ht="12" customHeight="1" x14ac:dyDescent="0.25">
      <c r="A32" s="32" t="s">
        <v>53</v>
      </c>
      <c r="B32" s="77"/>
      <c r="C32" s="77">
        <f>IF(RES_hh_fech_in!C32=0,0,RES_hh_fech_in!C32/RES_summary!C$21)</f>
        <v>2.4059714290622276</v>
      </c>
      <c r="D32" s="77">
        <f>IF(RES_hh_fech_in!D32=0,0,RES_hh_fech_in!D32/RES_summary!D$21)</f>
        <v>2.3580827150016148</v>
      </c>
      <c r="E32" s="77">
        <f>IF(RES_hh_fech_in!E32=0,0,RES_hh_fech_in!E32/RES_summary!E$21)</f>
        <v>2.5561878051872018</v>
      </c>
      <c r="F32" s="77">
        <f>IF(RES_hh_fech_in!F32=0,0,RES_hh_fech_in!F32/RES_summary!F$21)</f>
        <v>2.5785829716639026</v>
      </c>
      <c r="G32" s="77">
        <f>IF(RES_hh_fech_in!G32=0,0,RES_hh_fech_in!G32/RES_summary!G$21)</f>
        <v>2.6899478739846483</v>
      </c>
      <c r="H32" s="77">
        <f>IF(RES_hh_fech_in!H32=0,0,RES_hh_fech_in!H32/RES_summary!H$21)</f>
        <v>2.6007740863218363</v>
      </c>
      <c r="I32" s="77">
        <f>IF(RES_hh_fech_in!I32=0,0,RES_hh_fech_in!I32/RES_summary!I$21)</f>
        <v>2.547380924420692</v>
      </c>
      <c r="J32" s="77">
        <f>IF(RES_hh_fech_in!J32=0,0,RES_hh_fech_in!J32/RES_summary!J$21)</f>
        <v>2.227114868272893</v>
      </c>
      <c r="K32" s="77">
        <f>IF(RES_hh_fech_in!K32=0,0,RES_hh_fech_in!K32/RES_summary!K$21)</f>
        <v>2.3021096185689798</v>
      </c>
      <c r="L32" s="77">
        <f>IF(RES_hh_fech_in!L32=0,0,RES_hh_fech_in!L32/RES_summary!L$21)</f>
        <v>2.2778302082383033</v>
      </c>
      <c r="M32" s="77">
        <f>IF(RES_hh_fech_in!M32=0,0,RES_hh_fech_in!M32/RES_summary!M$21)</f>
        <v>2.1234772982103087</v>
      </c>
      <c r="N32" s="77">
        <f>IF(RES_hh_fech_in!N32=0,0,RES_hh_fech_in!N32/RES_summary!N$21)</f>
        <v>2.1989090447431736</v>
      </c>
      <c r="O32" s="77">
        <f>IF(RES_hh_fech_in!O32=0,0,RES_hh_fech_in!O32/RES_summary!O$21)</f>
        <v>2.2022689719919488</v>
      </c>
      <c r="P32" s="77">
        <f>IF(RES_hh_fech_in!P32=0,0,RES_hh_fech_in!P32/RES_summary!P$21)</f>
        <v>2.2112685398006646</v>
      </c>
      <c r="Q32" s="77">
        <f>IF(RES_hh_fech_in!Q32=0,0,RES_hh_fech_in!Q32/RES_summary!Q$21)</f>
        <v>2.3170956094339372</v>
      </c>
      <c r="R32" s="77">
        <f>IF(RES_hh_fech_in!R32=0,0,RES_hh_fech_in!R32/RES_summary!R$21)</f>
        <v>2.2721836498737482</v>
      </c>
      <c r="S32" s="77">
        <f>IF(RES_hh_fech_in!S32=0,0,RES_hh_fech_in!S32/RES_summary!S$21)</f>
        <v>2.24420655614863</v>
      </c>
      <c r="T32" s="77">
        <f>IF(RES_hh_fech_in!T32=0,0,RES_hh_fech_in!T32/RES_summary!T$21)</f>
        <v>2.1990786322328804</v>
      </c>
      <c r="U32" s="77">
        <f>IF(RES_hh_fech_in!U32=0,0,RES_hh_fech_in!U32/RES_summary!U$21)</f>
        <v>2.1401315789009736</v>
      </c>
      <c r="V32" s="77">
        <f>IF(RES_hh_fech_in!V32=0,0,RES_hh_fech_in!V32/RES_summary!V$21)</f>
        <v>2.2319497337787459</v>
      </c>
      <c r="W32" s="77">
        <f>IF(RES_hh_fech_in!W32=0,0,RES_hh_fech_in!W32/RES_summary!W$21)</f>
        <v>2.1571760926902166</v>
      </c>
      <c r="X32" s="77">
        <f>IF(RES_hh_fech_in!X32=0,0,RES_hh_fech_in!X32/RES_summary!X$21)</f>
        <v>1.5420171306091555</v>
      </c>
      <c r="Y32" s="77">
        <f>IF(RES_hh_fech_in!Y32=0,0,RES_hh_fech_in!Y32/RES_summary!Y$21)</f>
        <v>1.5608085804169463</v>
      </c>
      <c r="DA32" s="92" t="s">
        <v>905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906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/>
      <c r="C3" s="65">
        <f>IF(RES_hh_tesh_in!C3=0,0,RES_hh_tesh_in!C3/RES_summary!C$21)</f>
        <v>96.860597190005365</v>
      </c>
      <c r="D3" s="65">
        <f>IF(RES_hh_tesh_in!D3=0,0,RES_hh_tesh_in!D3/RES_summary!D$21)</f>
        <v>90.682885494928286</v>
      </c>
      <c r="E3" s="65">
        <f>IF(RES_hh_tesh_in!E3=0,0,RES_hh_tesh_in!E3/RES_summary!E$21)</f>
        <v>93.212036019885872</v>
      </c>
      <c r="F3" s="65">
        <f>IF(RES_hh_tesh_in!F3=0,0,RES_hh_tesh_in!F3/RES_summary!F$21)</f>
        <v>87.855739838352477</v>
      </c>
      <c r="G3" s="65">
        <f>IF(RES_hh_tesh_in!G3=0,0,RES_hh_tesh_in!G3/RES_summary!G$21)</f>
        <v>84.687482648639431</v>
      </c>
      <c r="H3" s="65">
        <f>IF(RES_hh_tesh_in!H3=0,0,RES_hh_tesh_in!H3/RES_summary!H$21)</f>
        <v>79.407041482038878</v>
      </c>
      <c r="I3" s="65">
        <f>IF(RES_hh_tesh_in!I3=0,0,RES_hh_tesh_in!I3/RES_summary!I$21)</f>
        <v>74.827871894578578</v>
      </c>
      <c r="J3" s="65">
        <f>IF(RES_hh_tesh_in!J3=0,0,RES_hh_tesh_in!J3/RES_summary!J$21)</f>
        <v>81.126451155883089</v>
      </c>
      <c r="K3" s="65">
        <f>IF(RES_hh_tesh_in!K3=0,0,RES_hh_tesh_in!K3/RES_summary!K$21)</f>
        <v>76.415301470028595</v>
      </c>
      <c r="L3" s="65">
        <f>IF(RES_hh_tesh_in!L3=0,0,RES_hh_tesh_in!L3/RES_summary!L$21)</f>
        <v>84.287004440317475</v>
      </c>
      <c r="M3" s="65">
        <f>IF(RES_hh_tesh_in!M3=0,0,RES_hh_tesh_in!M3/RES_summary!M$21)</f>
        <v>66.440957875998663</v>
      </c>
      <c r="N3" s="65">
        <f>IF(RES_hh_tesh_in!N3=0,0,RES_hh_tesh_in!N3/RES_summary!N$21)</f>
        <v>71.009058530951592</v>
      </c>
      <c r="O3" s="65">
        <f>IF(RES_hh_tesh_in!O3=0,0,RES_hh_tesh_in!O3/RES_summary!O$21)</f>
        <v>76.202320834441778</v>
      </c>
      <c r="P3" s="65">
        <f>IF(RES_hh_tesh_in!P3=0,0,RES_hh_tesh_in!P3/RES_summary!P$21)</f>
        <v>60.47861315399188</v>
      </c>
      <c r="Q3" s="65">
        <f>IF(RES_hh_tesh_in!Q3=0,0,RES_hh_tesh_in!Q3/RES_summary!Q$21)</f>
        <v>64.390170190077043</v>
      </c>
      <c r="R3" s="65">
        <f>IF(RES_hh_tesh_in!R3=0,0,RES_hh_tesh_in!R3/RES_summary!R$21)</f>
        <v>64.329138617440208</v>
      </c>
      <c r="S3" s="65">
        <f>IF(RES_hh_tesh_in!S3=0,0,RES_hh_tesh_in!S3/RES_summary!S$21)</f>
        <v>61.63379979386599</v>
      </c>
      <c r="T3" s="65">
        <f>IF(RES_hh_tesh_in!T3=0,0,RES_hh_tesh_in!T3/RES_summary!T$21)</f>
        <v>59.076401876293893</v>
      </c>
      <c r="U3" s="65">
        <f>IF(RES_hh_tesh_in!U3=0,0,RES_hh_tesh_in!U3/RES_summary!U$21)</f>
        <v>55.152355248022751</v>
      </c>
      <c r="V3" s="65">
        <f>IF(RES_hh_tesh_in!V3=0,0,RES_hh_tesh_in!V3/RES_summary!V$21)</f>
        <v>51.367058787305268</v>
      </c>
      <c r="W3" s="65">
        <f>IF(RES_hh_tesh_in!W3=0,0,RES_hh_tesh_in!W3/RES_summary!W$21)</f>
        <v>51.125351598767438</v>
      </c>
      <c r="X3" s="65">
        <f>IF(RES_hh_tesh_in!X3=0,0,RES_hh_tesh_in!X3/RES_summary!X$21)</f>
        <v>39.056194062509576</v>
      </c>
      <c r="Y3" s="65">
        <f>IF(RES_hh_tesh_in!Y3=0,0,RES_hh_tesh_in!Y3/RES_summary!Y$21)</f>
        <v>32.294843735872249</v>
      </c>
      <c r="DA3" s="87" t="s">
        <v>907</v>
      </c>
    </row>
    <row r="4" spans="1:105" ht="12.95" customHeight="1" x14ac:dyDescent="0.25">
      <c r="A4" s="68" t="s">
        <v>57</v>
      </c>
      <c r="B4" s="69"/>
      <c r="C4" s="69">
        <f>IF(RES_hh_tesh_in!C4=0,0,RES_hh_tesh_in!C4/RES_summary!C$21)</f>
        <v>85.230695729545303</v>
      </c>
      <c r="D4" s="69">
        <f>IF(RES_hh_tesh_in!D4=0,0,RES_hh_tesh_in!D4/RES_summary!D$21)</f>
        <v>79.179277107679638</v>
      </c>
      <c r="E4" s="69">
        <f>IF(RES_hh_tesh_in!E4=0,0,RES_hh_tesh_in!E4/RES_summary!E$21)</f>
        <v>81.523170494874094</v>
      </c>
      <c r="F4" s="69">
        <f>IF(RES_hh_tesh_in!F4=0,0,RES_hh_tesh_in!F4/RES_summary!F$21)</f>
        <v>75.382590745966354</v>
      </c>
      <c r="G4" s="69">
        <f>IF(RES_hh_tesh_in!G4=0,0,RES_hh_tesh_in!G4/RES_summary!G$21)</f>
        <v>71.562826295714558</v>
      </c>
      <c r="H4" s="69">
        <f>IF(RES_hh_tesh_in!H4=0,0,RES_hh_tesh_in!H4/RES_summary!H$21)</f>
        <v>65.291659090963478</v>
      </c>
      <c r="I4" s="69">
        <f>IF(RES_hh_tesh_in!I4=0,0,RES_hh_tesh_in!I4/RES_summary!I$21)</f>
        <v>61.67690951444925</v>
      </c>
      <c r="J4" s="69">
        <f>IF(RES_hh_tesh_in!J4=0,0,RES_hh_tesh_in!J4/RES_summary!J$21)</f>
        <v>68.153295161157658</v>
      </c>
      <c r="K4" s="69">
        <f>IF(RES_hh_tesh_in!K4=0,0,RES_hh_tesh_in!K4/RES_summary!K$21)</f>
        <v>63.30340685958349</v>
      </c>
      <c r="L4" s="69">
        <f>IF(RES_hh_tesh_in!L4=0,0,RES_hh_tesh_in!L4/RES_summary!L$21)</f>
        <v>71.135078003503423</v>
      </c>
      <c r="M4" s="69">
        <f>IF(RES_hh_tesh_in!M4=0,0,RES_hh_tesh_in!M4/RES_summary!M$21)</f>
        <v>54.255827128446334</v>
      </c>
      <c r="N4" s="69">
        <f>IF(RES_hh_tesh_in!N4=0,0,RES_hh_tesh_in!N4/RES_summary!N$21)</f>
        <v>57.764245820414764</v>
      </c>
      <c r="O4" s="69">
        <f>IF(RES_hh_tesh_in!O4=0,0,RES_hh_tesh_in!O4/RES_summary!O$21)</f>
        <v>62.738248659936211</v>
      </c>
      <c r="P4" s="69">
        <f>IF(RES_hh_tesh_in!P4=0,0,RES_hh_tesh_in!P4/RES_summary!P$21)</f>
        <v>46.944669792376452</v>
      </c>
      <c r="Q4" s="69">
        <f>IF(RES_hh_tesh_in!Q4=0,0,RES_hh_tesh_in!Q4/RES_summary!Q$21)</f>
        <v>51.100386020984182</v>
      </c>
      <c r="R4" s="69">
        <f>IF(RES_hh_tesh_in!R4=0,0,RES_hh_tesh_in!R4/RES_summary!R$21)</f>
        <v>50.568827218307192</v>
      </c>
      <c r="S4" s="69">
        <f>IF(RES_hh_tesh_in!S4=0,0,RES_hh_tesh_in!S4/RES_summary!S$21)</f>
        <v>48.03564573019716</v>
      </c>
      <c r="T4" s="69">
        <f>IF(RES_hh_tesh_in!T4=0,0,RES_hh_tesh_in!T4/RES_summary!T$21)</f>
        <v>45.712395941124512</v>
      </c>
      <c r="U4" s="69">
        <f>IF(RES_hh_tesh_in!U4=0,0,RES_hh_tesh_in!U4/RES_summary!U$21)</f>
        <v>40.597390161744983</v>
      </c>
      <c r="V4" s="69">
        <f>IF(RES_hh_tesh_in!V4=0,0,RES_hh_tesh_in!V4/RES_summary!V$21)</f>
        <v>37.830908452161253</v>
      </c>
      <c r="W4" s="69">
        <f>IF(RES_hh_tesh_in!W4=0,0,RES_hh_tesh_in!W4/RES_summary!W$21)</f>
        <v>38.256074684056415</v>
      </c>
      <c r="X4" s="69">
        <f>IF(RES_hh_tesh_in!X4=0,0,RES_hh_tesh_in!X4/RES_summary!X$21)</f>
        <v>28.566486549734275</v>
      </c>
      <c r="Y4" s="69">
        <f>IF(RES_hh_tesh_in!Y4=0,0,RES_hh_tesh_in!Y4/RES_summary!Y$21)</f>
        <v>22.626649845192571</v>
      </c>
      <c r="DA4" s="88" t="s">
        <v>908</v>
      </c>
    </row>
    <row r="5" spans="1:105" ht="12" customHeight="1" x14ac:dyDescent="0.25">
      <c r="A5" s="28" t="s">
        <v>51</v>
      </c>
      <c r="B5" s="72"/>
      <c r="C5" s="72">
        <f>IF(RES_hh_tesh_in!C5=0,0,RES_hh_tesh_in!C5/RES_summary!C$21)</f>
        <v>89.429256801583634</v>
      </c>
      <c r="D5" s="72">
        <f>IF(RES_hh_tesh_in!D5=0,0,RES_hh_tesh_in!D5/RES_summary!D$21)</f>
        <v>0</v>
      </c>
      <c r="E5" s="72">
        <f>IF(RES_hh_tesh_in!E5=0,0,RES_hh_tesh_in!E5/RES_summary!E$21)</f>
        <v>0</v>
      </c>
      <c r="F5" s="72">
        <f>IF(RES_hh_tesh_in!F5=0,0,RES_hh_tesh_in!F5/RES_summary!F$21)</f>
        <v>0</v>
      </c>
      <c r="G5" s="72">
        <f>IF(RES_hh_tesh_in!G5=0,0,RES_hh_tesh_in!G5/RES_summary!G$21)</f>
        <v>0</v>
      </c>
      <c r="H5" s="72">
        <f>IF(RES_hh_tesh_in!H5=0,0,RES_hh_tesh_in!H5/RES_summary!H$21)</f>
        <v>67.198517562124081</v>
      </c>
      <c r="I5" s="72">
        <f>IF(RES_hh_tesh_in!I5=0,0,RES_hh_tesh_in!I5/RES_summary!I$21)</f>
        <v>51.519720809446738</v>
      </c>
      <c r="J5" s="72">
        <f>IF(RES_hh_tesh_in!J5=0,0,RES_hh_tesh_in!J5/RES_summary!J$21)</f>
        <v>67.922324783522214</v>
      </c>
      <c r="K5" s="72">
        <f>IF(RES_hh_tesh_in!K5=0,0,RES_hh_tesh_in!K5/RES_summary!K$21)</f>
        <v>111.40268872924051</v>
      </c>
      <c r="L5" s="72">
        <f>IF(RES_hh_tesh_in!L5=0,0,RES_hh_tesh_in!L5/RES_summary!L$21)</f>
        <v>63.378515908759198</v>
      </c>
      <c r="M5" s="72">
        <f>IF(RES_hh_tesh_in!M5=0,0,RES_hh_tesh_in!M5/RES_summary!M$21)</f>
        <v>54.761677106536474</v>
      </c>
      <c r="N5" s="72">
        <f>IF(RES_hh_tesh_in!N5=0,0,RES_hh_tesh_in!N5/RES_summary!N$21)</f>
        <v>57.875659881406698</v>
      </c>
      <c r="O5" s="72">
        <f>IF(RES_hh_tesh_in!O5=0,0,RES_hh_tesh_in!O5/RES_summary!O$21)</f>
        <v>72.58946899564333</v>
      </c>
      <c r="P5" s="72">
        <f>IF(RES_hh_tesh_in!P5=0,0,RES_hh_tesh_in!P5/RES_summary!P$21)</f>
        <v>49.358033908096751</v>
      </c>
      <c r="Q5" s="72">
        <f>IF(RES_hh_tesh_in!Q5=0,0,RES_hh_tesh_in!Q5/RES_summary!Q$21)</f>
        <v>0</v>
      </c>
      <c r="R5" s="72">
        <f>IF(RES_hh_tesh_in!R5=0,0,RES_hh_tesh_in!R5/RES_summary!R$21)</f>
        <v>0</v>
      </c>
      <c r="S5" s="72">
        <f>IF(RES_hh_tesh_in!S5=0,0,RES_hh_tesh_in!S5/RES_summary!S$21)</f>
        <v>0</v>
      </c>
      <c r="T5" s="72">
        <f>IF(RES_hh_tesh_in!T5=0,0,RES_hh_tesh_in!T5/RES_summary!T$21)</f>
        <v>0</v>
      </c>
      <c r="U5" s="72">
        <f>IF(RES_hh_tesh_in!U5=0,0,RES_hh_tesh_in!U5/RES_summary!U$21)</f>
        <v>0</v>
      </c>
      <c r="V5" s="72">
        <f>IF(RES_hh_tesh_in!V5=0,0,RES_hh_tesh_in!V5/RES_summary!V$21)</f>
        <v>0</v>
      </c>
      <c r="W5" s="72">
        <f>IF(RES_hh_tesh_in!W5=0,0,RES_hh_tesh_in!W5/RES_summary!W$21)</f>
        <v>0</v>
      </c>
      <c r="X5" s="72">
        <f>IF(RES_hh_tesh_in!X5=0,0,RES_hh_tesh_in!X5/RES_summary!X$21)</f>
        <v>28.092003448867711</v>
      </c>
      <c r="Y5" s="72">
        <f>IF(RES_hh_tesh_in!Y5=0,0,RES_hh_tesh_in!Y5/RES_summary!Y$21)</f>
        <v>19.932982776896072</v>
      </c>
      <c r="DA5" s="89" t="s">
        <v>909</v>
      </c>
    </row>
    <row r="6" spans="1:105" ht="12" customHeight="1" x14ac:dyDescent="0.25">
      <c r="A6" s="28" t="s">
        <v>74</v>
      </c>
      <c r="B6" s="72"/>
      <c r="C6" s="72">
        <f>IF(RES_hh_tesh_in!C6=0,0,RES_hh_tesh_in!C6/RES_summary!C$21)</f>
        <v>83.72786382437387</v>
      </c>
      <c r="D6" s="72">
        <f>IF(RES_hh_tesh_in!D6=0,0,RES_hh_tesh_in!D6/RES_summary!D$21)</f>
        <v>100.32084591868089</v>
      </c>
      <c r="E6" s="72">
        <f>IF(RES_hh_tesh_in!E6=0,0,RES_hh_tesh_in!E6/RES_summary!E$21)</f>
        <v>61.253354292722783</v>
      </c>
      <c r="F6" s="72">
        <f>IF(RES_hh_tesh_in!F6=0,0,RES_hh_tesh_in!F6/RES_summary!F$21)</f>
        <v>59.738303154285489</v>
      </c>
      <c r="G6" s="72">
        <f>IF(RES_hh_tesh_in!G6=0,0,RES_hh_tesh_in!G6/RES_summary!G$21)</f>
        <v>78.423643114613313</v>
      </c>
      <c r="H6" s="72">
        <f>IF(RES_hh_tesh_in!H6=0,0,RES_hh_tesh_in!H6/RES_summary!H$21)</f>
        <v>69.753054966552256</v>
      </c>
      <c r="I6" s="72">
        <f>IF(RES_hh_tesh_in!I6=0,0,RES_hh_tesh_in!I6/RES_summary!I$21)</f>
        <v>61.229341312432958</v>
      </c>
      <c r="J6" s="72">
        <f>IF(RES_hh_tesh_in!J6=0,0,RES_hh_tesh_in!J6/RES_summary!J$21)</f>
        <v>64.671413842103618</v>
      </c>
      <c r="K6" s="72">
        <f>IF(RES_hh_tesh_in!K6=0,0,RES_hh_tesh_in!K6/RES_summary!K$21)</f>
        <v>63.432767250961589</v>
      </c>
      <c r="L6" s="72">
        <f>IF(RES_hh_tesh_in!L6=0,0,RES_hh_tesh_in!L6/RES_summary!L$21)</f>
        <v>72.382309615524534</v>
      </c>
      <c r="M6" s="72">
        <f>IF(RES_hh_tesh_in!M6=0,0,RES_hh_tesh_in!M6/RES_summary!M$21)</f>
        <v>55.494240593973252</v>
      </c>
      <c r="N6" s="72">
        <f>IF(RES_hh_tesh_in!N6=0,0,RES_hh_tesh_in!N6/RES_summary!N$21)</f>
        <v>57.404221721059756</v>
      </c>
      <c r="O6" s="72">
        <f>IF(RES_hh_tesh_in!O6=0,0,RES_hh_tesh_in!O6/RES_summary!O$21)</f>
        <v>62.299967909897951</v>
      </c>
      <c r="P6" s="72">
        <f>IF(RES_hh_tesh_in!P6=0,0,RES_hh_tesh_in!P6/RES_summary!P$21)</f>
        <v>48.643855973817324</v>
      </c>
      <c r="Q6" s="72">
        <f>IF(RES_hh_tesh_in!Q6=0,0,RES_hh_tesh_in!Q6/RES_summary!Q$21)</f>
        <v>49.406436294938736</v>
      </c>
      <c r="R6" s="72">
        <f>IF(RES_hh_tesh_in!R6=0,0,RES_hh_tesh_in!R6/RES_summary!R$21)</f>
        <v>50.500357284470894</v>
      </c>
      <c r="S6" s="72">
        <f>IF(RES_hh_tesh_in!S6=0,0,RES_hh_tesh_in!S6/RES_summary!S$21)</f>
        <v>49.602719863687838</v>
      </c>
      <c r="T6" s="72">
        <f>IF(RES_hh_tesh_in!T6=0,0,RES_hh_tesh_in!T6/RES_summary!T$21)</f>
        <v>46.132044648620159</v>
      </c>
      <c r="U6" s="72">
        <f>IF(RES_hh_tesh_in!U6=0,0,RES_hh_tesh_in!U6/RES_summary!U$21)</f>
        <v>40.188886198029842</v>
      </c>
      <c r="V6" s="72">
        <f>IF(RES_hh_tesh_in!V6=0,0,RES_hh_tesh_in!V6/RES_summary!V$21)</f>
        <v>41.917976246974106</v>
      </c>
      <c r="W6" s="72">
        <f>IF(RES_hh_tesh_in!W6=0,0,RES_hh_tesh_in!W6/RES_summary!W$21)</f>
        <v>39.953604243784056</v>
      </c>
      <c r="X6" s="72">
        <f>IF(RES_hh_tesh_in!X6=0,0,RES_hh_tesh_in!X6/RES_summary!X$21)</f>
        <v>28.102002685119253</v>
      </c>
      <c r="Y6" s="72">
        <f>IF(RES_hh_tesh_in!Y6=0,0,RES_hh_tesh_in!Y6/RES_summary!Y$21)</f>
        <v>21.994389718180688</v>
      </c>
      <c r="DA6" s="89" t="s">
        <v>910</v>
      </c>
    </row>
    <row r="7" spans="1:105" ht="12" customHeight="1" x14ac:dyDescent="0.25">
      <c r="A7" s="28" t="s">
        <v>200</v>
      </c>
      <c r="B7" s="72"/>
      <c r="C7" s="72">
        <f>IF(RES_hh_tesh_in!C7=0,0,RES_hh_tesh_in!C7/RES_summary!C$21)</f>
        <v>84.965791256974597</v>
      </c>
      <c r="D7" s="72">
        <f>IF(RES_hh_tesh_in!D7=0,0,RES_hh_tesh_in!D7/RES_summary!D$21)</f>
        <v>74.161892222895744</v>
      </c>
      <c r="E7" s="72">
        <f>IF(RES_hh_tesh_in!E7=0,0,RES_hh_tesh_in!E7/RES_summary!E$21)</f>
        <v>81.12012172735902</v>
      </c>
      <c r="F7" s="72">
        <f>IF(RES_hh_tesh_in!F7=0,0,RES_hh_tesh_in!F7/RES_summary!F$21)</f>
        <v>75.889203948191934</v>
      </c>
      <c r="G7" s="72">
        <f>IF(RES_hh_tesh_in!G7=0,0,RES_hh_tesh_in!G7/RES_summary!G$21)</f>
        <v>74.256000879805811</v>
      </c>
      <c r="H7" s="72">
        <f>IF(RES_hh_tesh_in!H7=0,0,RES_hh_tesh_in!H7/RES_summary!H$21)</f>
        <v>65.752250217506671</v>
      </c>
      <c r="I7" s="72">
        <f>IF(RES_hh_tesh_in!I7=0,0,RES_hh_tesh_in!I7/RES_summary!I$21)</f>
        <v>55.914441580132028</v>
      </c>
      <c r="J7" s="72">
        <f>IF(RES_hh_tesh_in!J7=0,0,RES_hh_tesh_in!J7/RES_summary!J$21)</f>
        <v>71.939050028613309</v>
      </c>
      <c r="K7" s="72">
        <f>IF(RES_hh_tesh_in!K7=0,0,RES_hh_tesh_in!K7/RES_summary!K$21)</f>
        <v>61.378313331936354</v>
      </c>
      <c r="L7" s="72">
        <f>IF(RES_hh_tesh_in!L7=0,0,RES_hh_tesh_in!L7/RES_summary!L$21)</f>
        <v>68.045335763265243</v>
      </c>
      <c r="M7" s="72">
        <f>IF(RES_hh_tesh_in!M7=0,0,RES_hh_tesh_in!M7/RES_summary!M$21)</f>
        <v>56.817916851162252</v>
      </c>
      <c r="N7" s="72">
        <f>IF(RES_hh_tesh_in!N7=0,0,RES_hh_tesh_in!N7/RES_summary!N$21)</f>
        <v>57.027210180971998</v>
      </c>
      <c r="O7" s="72">
        <f>IF(RES_hh_tesh_in!O7=0,0,RES_hh_tesh_in!O7/RES_summary!O$21)</f>
        <v>61.580063271962601</v>
      </c>
      <c r="P7" s="72">
        <f>IF(RES_hh_tesh_in!P7=0,0,RES_hh_tesh_in!P7/RES_summary!P$21)</f>
        <v>47.384895190810781</v>
      </c>
      <c r="Q7" s="72">
        <f>IF(RES_hh_tesh_in!Q7=0,0,RES_hh_tesh_in!Q7/RES_summary!Q$21)</f>
        <v>55.079924605247257</v>
      </c>
      <c r="R7" s="72">
        <f>IF(RES_hh_tesh_in!R7=0,0,RES_hh_tesh_in!R7/RES_summary!R$21)</f>
        <v>48.923412371444869</v>
      </c>
      <c r="S7" s="72">
        <f>IF(RES_hh_tesh_in!S7=0,0,RES_hh_tesh_in!S7/RES_summary!S$21)</f>
        <v>47.962784609481972</v>
      </c>
      <c r="T7" s="72">
        <f>IF(RES_hh_tesh_in!T7=0,0,RES_hh_tesh_in!T7/RES_summary!T$21)</f>
        <v>45.449612747589939</v>
      </c>
      <c r="U7" s="72">
        <f>IF(RES_hh_tesh_in!U7=0,0,RES_hh_tesh_in!U7/RES_summary!U$21)</f>
        <v>35.340671661882311</v>
      </c>
      <c r="V7" s="72">
        <f>IF(RES_hh_tesh_in!V7=0,0,RES_hh_tesh_in!V7/RES_summary!V$21)</f>
        <v>39.915369537929209</v>
      </c>
      <c r="W7" s="72">
        <f>IF(RES_hh_tesh_in!W7=0,0,RES_hh_tesh_in!W7/RES_summary!W$21)</f>
        <v>34.950720393117805</v>
      </c>
      <c r="X7" s="72">
        <f>IF(RES_hh_tesh_in!X7=0,0,RES_hh_tesh_in!X7/RES_summary!X$21)</f>
        <v>26.719249736995845</v>
      </c>
      <c r="Y7" s="72">
        <f>IF(RES_hh_tesh_in!Y7=0,0,RES_hh_tesh_in!Y7/RES_summary!Y$21)</f>
        <v>21.167264507558855</v>
      </c>
      <c r="DA7" s="89" t="s">
        <v>911</v>
      </c>
    </row>
    <row r="8" spans="1:105" ht="12" customHeight="1" x14ac:dyDescent="0.25">
      <c r="A8" s="28" t="s">
        <v>189</v>
      </c>
      <c r="B8" s="72"/>
      <c r="C8" s="72">
        <f>IF(RES_hh_tesh_in!C8=0,0,RES_hh_tesh_in!C8/RES_summary!C$21)</f>
        <v>81.929967768203809</v>
      </c>
      <c r="D8" s="72">
        <f>IF(RES_hh_tesh_in!D8=0,0,RES_hh_tesh_in!D8/RES_summary!D$21)</f>
        <v>75.545225394153846</v>
      </c>
      <c r="E8" s="72">
        <f>IF(RES_hh_tesh_in!E8=0,0,RES_hh_tesh_in!E8/RES_summary!E$21)</f>
        <v>78.006917973908259</v>
      </c>
      <c r="F8" s="72">
        <f>IF(RES_hh_tesh_in!F8=0,0,RES_hh_tesh_in!F8/RES_summary!F$21)</f>
        <v>71.67396429448165</v>
      </c>
      <c r="G8" s="72">
        <f>IF(RES_hh_tesh_in!G8=0,0,RES_hh_tesh_in!G8/RES_summary!G$21)</f>
        <v>67.004005752858347</v>
      </c>
      <c r="H8" s="72">
        <f>IF(RES_hh_tesh_in!H8=0,0,RES_hh_tesh_in!H8/RES_summary!H$21)</f>
        <v>64.908995306365682</v>
      </c>
      <c r="I8" s="72">
        <f>IF(RES_hh_tesh_in!I8=0,0,RES_hh_tesh_in!I8/RES_summary!I$21)</f>
        <v>58.782899919668715</v>
      </c>
      <c r="J8" s="72">
        <f>IF(RES_hh_tesh_in!J8=0,0,RES_hh_tesh_in!J8/RES_summary!J$21)</f>
        <v>61.813857793035922</v>
      </c>
      <c r="K8" s="72">
        <f>IF(RES_hh_tesh_in!K8=0,0,RES_hh_tesh_in!K8/RES_summary!K$21)</f>
        <v>59.348267385613475</v>
      </c>
      <c r="L8" s="72">
        <f>IF(RES_hh_tesh_in!L8=0,0,RES_hh_tesh_in!L8/RES_summary!L$21)</f>
        <v>67.918318042470801</v>
      </c>
      <c r="M8" s="72">
        <f>IF(RES_hh_tesh_in!M8=0,0,RES_hh_tesh_in!M8/RES_summary!M$21)</f>
        <v>50.062572018961724</v>
      </c>
      <c r="N8" s="72">
        <f>IF(RES_hh_tesh_in!N8=0,0,RES_hh_tesh_in!N8/RES_summary!N$21)</f>
        <v>55.04745347469408</v>
      </c>
      <c r="O8" s="72">
        <f>IF(RES_hh_tesh_in!O8=0,0,RES_hh_tesh_in!O8/RES_summary!O$21)</f>
        <v>59.642027276958572</v>
      </c>
      <c r="P8" s="72">
        <f>IF(RES_hh_tesh_in!P8=0,0,RES_hh_tesh_in!P8/RES_summary!P$21)</f>
        <v>43.499148677700063</v>
      </c>
      <c r="Q8" s="72">
        <f>IF(RES_hh_tesh_in!Q8=0,0,RES_hh_tesh_in!Q8/RES_summary!Q$21)</f>
        <v>47.128142211368043</v>
      </c>
      <c r="R8" s="72">
        <f>IF(RES_hh_tesh_in!R8=0,0,RES_hh_tesh_in!R8/RES_summary!R$21)</f>
        <v>48.492571437462253</v>
      </c>
      <c r="S8" s="72">
        <f>IF(RES_hh_tesh_in!S8=0,0,RES_hh_tesh_in!S8/RES_summary!S$21)</f>
        <v>46.118185784054781</v>
      </c>
      <c r="T8" s="72">
        <f>IF(RES_hh_tesh_in!T8=0,0,RES_hh_tesh_in!T8/RES_summary!T$21)</f>
        <v>44.342438796765542</v>
      </c>
      <c r="U8" s="72">
        <f>IF(RES_hh_tesh_in!U8=0,0,RES_hh_tesh_in!U8/RES_summary!U$21)</f>
        <v>40.733176542073124</v>
      </c>
      <c r="V8" s="72">
        <f>IF(RES_hh_tesh_in!V8=0,0,RES_hh_tesh_in!V8/RES_summary!V$21)</f>
        <v>36.659694917406377</v>
      </c>
      <c r="W8" s="72">
        <f>IF(RES_hh_tesh_in!W8=0,0,RES_hh_tesh_in!W8/RES_summary!W$21)</f>
        <v>38.495532295212648</v>
      </c>
      <c r="X8" s="72">
        <f>IF(RES_hh_tesh_in!X8=0,0,RES_hh_tesh_in!X8/RES_summary!X$21)</f>
        <v>26.869312836041605</v>
      </c>
      <c r="Y8" s="72">
        <f>IF(RES_hh_tesh_in!Y8=0,0,RES_hh_tesh_in!Y8/RES_summary!Y$21)</f>
        <v>21.734292994793734</v>
      </c>
      <c r="DA8" s="89" t="s">
        <v>912</v>
      </c>
    </row>
    <row r="9" spans="1:105" ht="12" customHeight="1" x14ac:dyDescent="0.25">
      <c r="A9" s="28" t="s">
        <v>202</v>
      </c>
      <c r="B9" s="72"/>
      <c r="C9" s="72">
        <f>IF(RES_hh_tesh_in!C9=0,0,RES_hh_tesh_in!C9/RES_summary!C$21)</f>
        <v>88.599047715405263</v>
      </c>
      <c r="D9" s="72">
        <f>IF(RES_hh_tesh_in!D9=0,0,RES_hh_tesh_in!D9/RES_summary!D$21)</f>
        <v>72.554972872481315</v>
      </c>
      <c r="E9" s="72">
        <f>IF(RES_hh_tesh_in!E9=0,0,RES_hh_tesh_in!E9/RES_summary!E$21)</f>
        <v>83.474388832254903</v>
      </c>
      <c r="F9" s="72">
        <f>IF(RES_hh_tesh_in!F9=0,0,RES_hh_tesh_in!F9/RES_summary!F$21)</f>
        <v>75.951385884458205</v>
      </c>
      <c r="G9" s="72">
        <f>IF(RES_hh_tesh_in!G9=0,0,RES_hh_tesh_in!G9/RES_summary!G$21)</f>
        <v>65.651582258046361</v>
      </c>
      <c r="H9" s="72">
        <f>IF(RES_hh_tesh_in!H9=0,0,RES_hh_tesh_in!H9/RES_summary!H$21)</f>
        <v>55.315380576719498</v>
      </c>
      <c r="I9" s="72">
        <f>IF(RES_hh_tesh_in!I9=0,0,RES_hh_tesh_in!I9/RES_summary!I$21)</f>
        <v>71.419248564948788</v>
      </c>
      <c r="J9" s="72">
        <f>IF(RES_hh_tesh_in!J9=0,0,RES_hh_tesh_in!J9/RES_summary!J$21)</f>
        <v>69.968082357228553</v>
      </c>
      <c r="K9" s="72">
        <f>IF(RES_hh_tesh_in!K9=0,0,RES_hh_tesh_in!K9/RES_summary!K$21)</f>
        <v>63.935449462259839</v>
      </c>
      <c r="L9" s="72">
        <f>IF(RES_hh_tesh_in!L9=0,0,RES_hh_tesh_in!L9/RES_summary!L$21)</f>
        <v>81.910428222616957</v>
      </c>
      <c r="M9" s="72">
        <f>IF(RES_hh_tesh_in!M9=0,0,RES_hh_tesh_in!M9/RES_summary!M$21)</f>
        <v>56.273303494220549</v>
      </c>
      <c r="N9" s="72">
        <f>IF(RES_hh_tesh_in!N9=0,0,RES_hh_tesh_in!N9/RES_summary!N$21)</f>
        <v>62.273583148834966</v>
      </c>
      <c r="O9" s="72">
        <f>IF(RES_hh_tesh_in!O9=0,0,RES_hh_tesh_in!O9/RES_summary!O$21)</f>
        <v>68.962398623468928</v>
      </c>
      <c r="P9" s="72">
        <f>IF(RES_hh_tesh_in!P9=0,0,RES_hh_tesh_in!P9/RES_summary!P$21)</f>
        <v>47.564191745664949</v>
      </c>
      <c r="Q9" s="72">
        <f>IF(RES_hh_tesh_in!Q9=0,0,RES_hh_tesh_in!Q9/RES_summary!Q$21)</f>
        <v>53.144423590184019</v>
      </c>
      <c r="R9" s="72">
        <f>IF(RES_hh_tesh_in!R9=0,0,RES_hh_tesh_in!R9/RES_summary!R$21)</f>
        <v>55.834894191253156</v>
      </c>
      <c r="S9" s="72">
        <f>IF(RES_hh_tesh_in!S9=0,0,RES_hh_tesh_in!S9/RES_summary!S$21)</f>
        <v>49.24823955101968</v>
      </c>
      <c r="T9" s="72">
        <f>IF(RES_hh_tesh_in!T9=0,0,RES_hh_tesh_in!T9/RES_summary!T$21)</f>
        <v>44.949980396552782</v>
      </c>
      <c r="U9" s="72">
        <f>IF(RES_hh_tesh_in!U9=0,0,RES_hh_tesh_in!U9/RES_summary!U$21)</f>
        <v>41.701672801983584</v>
      </c>
      <c r="V9" s="72">
        <f>IF(RES_hh_tesh_in!V9=0,0,RES_hh_tesh_in!V9/RES_summary!V$21)</f>
        <v>35.323726670192571</v>
      </c>
      <c r="W9" s="72">
        <f>IF(RES_hh_tesh_in!W9=0,0,RES_hh_tesh_in!W9/RES_summary!W$21)</f>
        <v>37.635717961656979</v>
      </c>
      <c r="X9" s="72">
        <f>IF(RES_hh_tesh_in!X9=0,0,RES_hh_tesh_in!X9/RES_summary!X$21)</f>
        <v>28.331179198335132</v>
      </c>
      <c r="Y9" s="72">
        <f>IF(RES_hh_tesh_in!Y9=0,0,RES_hh_tesh_in!Y9/RES_summary!Y$21)</f>
        <v>23.135585095998785</v>
      </c>
      <c r="DA9" s="89" t="s">
        <v>913</v>
      </c>
    </row>
    <row r="10" spans="1:105" ht="12" customHeight="1" x14ac:dyDescent="0.25">
      <c r="A10" s="28" t="s">
        <v>197</v>
      </c>
      <c r="B10" s="72"/>
      <c r="C10" s="72">
        <f>IF(RES_hh_tesh_in!C10=0,0,RES_hh_tesh_in!C10/RES_summary!C$21)</f>
        <v>0</v>
      </c>
      <c r="D10" s="72">
        <f>IF(RES_hh_tesh_in!D10=0,0,RES_hh_tesh_in!D10/RES_summary!D$21)</f>
        <v>0</v>
      </c>
      <c r="E10" s="72">
        <f>IF(RES_hh_tesh_in!E10=0,0,RES_hh_tesh_in!E10/RES_summary!E$21)</f>
        <v>0</v>
      </c>
      <c r="F10" s="72">
        <f>IF(RES_hh_tesh_in!F10=0,0,RES_hh_tesh_in!F10/RES_summary!F$21)</f>
        <v>0</v>
      </c>
      <c r="G10" s="72">
        <f>IF(RES_hh_tesh_in!G10=0,0,RES_hh_tesh_in!G10/RES_summary!G$21)</f>
        <v>0</v>
      </c>
      <c r="H10" s="72">
        <f>IF(RES_hh_tesh_in!H10=0,0,RES_hh_tesh_in!H10/RES_summary!H$21)</f>
        <v>0</v>
      </c>
      <c r="I10" s="72">
        <f>IF(RES_hh_tesh_in!I10=0,0,RES_hh_tesh_in!I10/RES_summary!I$21)</f>
        <v>0</v>
      </c>
      <c r="J10" s="72">
        <f>IF(RES_hh_tesh_in!J10=0,0,RES_hh_tesh_in!J10/RES_summary!J$21)</f>
        <v>0</v>
      </c>
      <c r="K10" s="72">
        <f>IF(RES_hh_tesh_in!K10=0,0,RES_hh_tesh_in!K10/RES_summary!K$21)</f>
        <v>0</v>
      </c>
      <c r="L10" s="72">
        <f>IF(RES_hh_tesh_in!L10=0,0,RES_hh_tesh_in!L10/RES_summary!L$21)</f>
        <v>0</v>
      </c>
      <c r="M10" s="72">
        <f>IF(RES_hh_tesh_in!M10=0,0,RES_hh_tesh_in!M10/RES_summary!M$21)</f>
        <v>0</v>
      </c>
      <c r="N10" s="72">
        <f>IF(RES_hh_tesh_in!N10=0,0,RES_hh_tesh_in!N10/RES_summary!N$21)</f>
        <v>0</v>
      </c>
      <c r="O10" s="72">
        <f>IF(RES_hh_tesh_in!O10=0,0,RES_hh_tesh_in!O10/RES_summary!O$21)</f>
        <v>0</v>
      </c>
      <c r="P10" s="72">
        <f>IF(RES_hh_tesh_in!P10=0,0,RES_hh_tesh_in!P10/RES_summary!P$21)</f>
        <v>0</v>
      </c>
      <c r="Q10" s="72">
        <f>IF(RES_hh_tesh_in!Q10=0,0,RES_hh_tesh_in!Q10/RES_summary!Q$21)</f>
        <v>0</v>
      </c>
      <c r="R10" s="72">
        <f>IF(RES_hh_tesh_in!R10=0,0,RES_hh_tesh_in!R10/RES_summary!R$21)</f>
        <v>0</v>
      </c>
      <c r="S10" s="72">
        <f>IF(RES_hh_tesh_in!S10=0,0,RES_hh_tesh_in!S10/RES_summary!S$21)</f>
        <v>0</v>
      </c>
      <c r="T10" s="72">
        <f>IF(RES_hh_tesh_in!T10=0,0,RES_hh_tesh_in!T10/RES_summary!T$21)</f>
        <v>0</v>
      </c>
      <c r="U10" s="72">
        <f>IF(RES_hh_tesh_in!U10=0,0,RES_hh_tesh_in!U10/RES_summary!U$21)</f>
        <v>0</v>
      </c>
      <c r="V10" s="72">
        <f>IF(RES_hh_tesh_in!V10=0,0,RES_hh_tesh_in!V10/RES_summary!V$21)</f>
        <v>0</v>
      </c>
      <c r="W10" s="72">
        <f>IF(RES_hh_tesh_in!W10=0,0,RES_hh_tesh_in!W10/RES_summary!W$21)</f>
        <v>0</v>
      </c>
      <c r="X10" s="72">
        <f>IF(RES_hh_tesh_in!X10=0,0,RES_hh_tesh_in!X10/RES_summary!X$21)</f>
        <v>0</v>
      </c>
      <c r="Y10" s="72">
        <f>IF(RES_hh_tesh_in!Y10=0,0,RES_hh_tesh_in!Y10/RES_summary!Y$21)</f>
        <v>0</v>
      </c>
      <c r="DA10" s="89" t="s">
        <v>914</v>
      </c>
    </row>
    <row r="11" spans="1:105" ht="12" customHeight="1" x14ac:dyDescent="0.25">
      <c r="A11" s="28" t="s">
        <v>198</v>
      </c>
      <c r="B11" s="72"/>
      <c r="C11" s="72">
        <f>IF(RES_hh_tesh_in!C11=0,0,RES_hh_tesh_in!C11/RES_summary!C$21)</f>
        <v>79.650978833535888</v>
      </c>
      <c r="D11" s="72">
        <f>IF(RES_hh_tesh_in!D11=0,0,RES_hh_tesh_in!D11/RES_summary!D$21)</f>
        <v>82.058763394253148</v>
      </c>
      <c r="E11" s="72">
        <f>IF(RES_hh_tesh_in!E11=0,0,RES_hh_tesh_in!E11/RES_summary!E$21)</f>
        <v>80.121567488534737</v>
      </c>
      <c r="F11" s="72">
        <f>IF(RES_hh_tesh_in!F11=0,0,RES_hh_tesh_in!F11/RES_summary!F$21)</f>
        <v>77.495880725149647</v>
      </c>
      <c r="G11" s="72">
        <f>IF(RES_hh_tesh_in!G11=0,0,RES_hh_tesh_in!G11/RES_summary!G$21)</f>
        <v>71.776259833751979</v>
      </c>
      <c r="H11" s="72">
        <f>IF(RES_hh_tesh_in!H11=0,0,RES_hh_tesh_in!H11/RES_summary!H$21)</f>
        <v>68.962869677282498</v>
      </c>
      <c r="I11" s="72">
        <f>IF(RES_hh_tesh_in!I11=0,0,RES_hh_tesh_in!I11/RES_summary!I$21)</f>
        <v>72.440070425743102</v>
      </c>
      <c r="J11" s="72">
        <f>IF(RES_hh_tesh_in!J11=0,0,RES_hh_tesh_in!J11/RES_summary!J$21)</f>
        <v>70.319187234170329</v>
      </c>
      <c r="K11" s="72">
        <f>IF(RES_hh_tesh_in!K11=0,0,RES_hh_tesh_in!K11/RES_summary!K$21)</f>
        <v>60.000929899042681</v>
      </c>
      <c r="L11" s="72">
        <f>IF(RES_hh_tesh_in!L11=0,0,RES_hh_tesh_in!L11/RES_summary!L$21)</f>
        <v>57.935947989808383</v>
      </c>
      <c r="M11" s="72">
        <f>IF(RES_hh_tesh_in!M11=0,0,RES_hh_tesh_in!M11/RES_summary!M$21)</f>
        <v>63.059668594177985</v>
      </c>
      <c r="N11" s="72">
        <f>IF(RES_hh_tesh_in!N11=0,0,RES_hh_tesh_in!N11/RES_summary!N$21)</f>
        <v>63.246625282537849</v>
      </c>
      <c r="O11" s="72">
        <f>IF(RES_hh_tesh_in!O11=0,0,RES_hh_tesh_in!O11/RES_summary!O$21)</f>
        <v>56.318108841824625</v>
      </c>
      <c r="P11" s="72">
        <f>IF(RES_hh_tesh_in!P11=0,0,RES_hh_tesh_in!P11/RES_summary!P$21)</f>
        <v>57.516555721222574</v>
      </c>
      <c r="Q11" s="72">
        <f>IF(RES_hh_tesh_in!Q11=0,0,RES_hh_tesh_in!Q11/RES_summary!Q$21)</f>
        <v>52.246291237090816</v>
      </c>
      <c r="R11" s="72">
        <f>IF(RES_hh_tesh_in!R11=0,0,RES_hh_tesh_in!R11/RES_summary!R$21)</f>
        <v>47.546519790774845</v>
      </c>
      <c r="S11" s="72">
        <f>IF(RES_hh_tesh_in!S11=0,0,RES_hh_tesh_in!S11/RES_summary!S$21)</f>
        <v>46.090339580197352</v>
      </c>
      <c r="T11" s="72">
        <f>IF(RES_hh_tesh_in!T11=0,0,RES_hh_tesh_in!T11/RES_summary!T$21)</f>
        <v>46.426643308834628</v>
      </c>
      <c r="U11" s="72">
        <f>IF(RES_hh_tesh_in!U11=0,0,RES_hh_tesh_in!U11/RES_summary!U$21)</f>
        <v>44.059452051784241</v>
      </c>
      <c r="V11" s="72">
        <f>IF(RES_hh_tesh_in!V11=0,0,RES_hh_tesh_in!V11/RES_summary!V$21)</f>
        <v>43.41466638381366</v>
      </c>
      <c r="W11" s="72">
        <f>IF(RES_hh_tesh_in!W11=0,0,RES_hh_tesh_in!W11/RES_summary!W$21)</f>
        <v>42.21348070488105</v>
      </c>
      <c r="X11" s="72">
        <f>IF(RES_hh_tesh_in!X11=0,0,RES_hh_tesh_in!X11/RES_summary!X$21)</f>
        <v>25.835453029218105</v>
      </c>
      <c r="Y11" s="72">
        <f>IF(RES_hh_tesh_in!Y11=0,0,RES_hh_tesh_in!Y11/RES_summary!Y$21)</f>
        <v>20.338014604493146</v>
      </c>
      <c r="DA11" s="89" t="s">
        <v>915</v>
      </c>
    </row>
    <row r="12" spans="1:105" ht="12" customHeight="1" x14ac:dyDescent="0.25">
      <c r="A12" s="28" t="s">
        <v>95</v>
      </c>
      <c r="B12" s="72"/>
      <c r="C12" s="72">
        <f>IF(RES_hh_tesh_in!C12=0,0,RES_hh_tesh_in!C12/RES_summary!C$21)</f>
        <v>77.791328566230874</v>
      </c>
      <c r="D12" s="72">
        <f>IF(RES_hh_tesh_in!D12=0,0,RES_hh_tesh_in!D12/RES_summary!D$21)</f>
        <v>79.412998860202578</v>
      </c>
      <c r="E12" s="72">
        <f>IF(RES_hh_tesh_in!E12=0,0,RES_hh_tesh_in!E12/RES_summary!E$21)</f>
        <v>76.647367030389105</v>
      </c>
      <c r="F12" s="72">
        <f>IF(RES_hh_tesh_in!F12=0,0,RES_hh_tesh_in!F12/RES_summary!F$21)</f>
        <v>79.730941316434766</v>
      </c>
      <c r="G12" s="72">
        <f>IF(RES_hh_tesh_in!G12=0,0,RES_hh_tesh_in!G12/RES_summary!G$21)</f>
        <v>76.939972787583642</v>
      </c>
      <c r="H12" s="72">
        <f>IF(RES_hh_tesh_in!H12=0,0,RES_hh_tesh_in!H12/RES_summary!H$21)</f>
        <v>64.835140363516089</v>
      </c>
      <c r="I12" s="72">
        <f>IF(RES_hh_tesh_in!I12=0,0,RES_hh_tesh_in!I12/RES_summary!I$21)</f>
        <v>60.123606238138073</v>
      </c>
      <c r="J12" s="72">
        <f>IF(RES_hh_tesh_in!J12=0,0,RES_hh_tesh_in!J12/RES_summary!J$21)</f>
        <v>66.909070536092244</v>
      </c>
      <c r="K12" s="72">
        <f>IF(RES_hh_tesh_in!K12=0,0,RES_hh_tesh_in!K12/RES_summary!K$21)</f>
        <v>60.717568149439515</v>
      </c>
      <c r="L12" s="72">
        <f>IF(RES_hh_tesh_in!L12=0,0,RES_hh_tesh_in!L12/RES_summary!L$21)</f>
        <v>66.008982511976356</v>
      </c>
      <c r="M12" s="72">
        <f>IF(RES_hh_tesh_in!M12=0,0,RES_hh_tesh_in!M12/RES_summary!M$21)</f>
        <v>57.29569966828943</v>
      </c>
      <c r="N12" s="72">
        <f>IF(RES_hh_tesh_in!N12=0,0,RES_hh_tesh_in!N12/RES_summary!N$21)</f>
        <v>57.337194162705927</v>
      </c>
      <c r="O12" s="72">
        <f>IF(RES_hh_tesh_in!O12=0,0,RES_hh_tesh_in!O12/RES_summary!O$21)</f>
        <v>55.43960864658883</v>
      </c>
      <c r="P12" s="72">
        <f>IF(RES_hh_tesh_in!P12=0,0,RES_hh_tesh_in!P12/RES_summary!P$21)</f>
        <v>50.918689547936928</v>
      </c>
      <c r="Q12" s="72">
        <f>IF(RES_hh_tesh_in!Q12=0,0,RES_hh_tesh_in!Q12/RES_summary!Q$21)</f>
        <v>51.309673234685775</v>
      </c>
      <c r="R12" s="72">
        <f>IF(RES_hh_tesh_in!R12=0,0,RES_hh_tesh_in!R12/RES_summary!R$21)</f>
        <v>52.215010117091865</v>
      </c>
      <c r="S12" s="72">
        <f>IF(RES_hh_tesh_in!S12=0,0,RES_hh_tesh_in!S12/RES_summary!S$21)</f>
        <v>48.574264511935382</v>
      </c>
      <c r="T12" s="72">
        <f>IF(RES_hh_tesh_in!T12=0,0,RES_hh_tesh_in!T12/RES_summary!T$21)</f>
        <v>45.974289258683775</v>
      </c>
      <c r="U12" s="72">
        <f>IF(RES_hh_tesh_in!U12=0,0,RES_hh_tesh_in!U12/RES_summary!U$21)</f>
        <v>42.074927547617726</v>
      </c>
      <c r="V12" s="72">
        <f>IF(RES_hh_tesh_in!V12=0,0,RES_hh_tesh_in!V12/RES_summary!V$21)</f>
        <v>36.102342012351023</v>
      </c>
      <c r="W12" s="72">
        <f>IF(RES_hh_tesh_in!W12=0,0,RES_hh_tesh_in!W12/RES_summary!W$21)</f>
        <v>36.007956724952365</v>
      </c>
      <c r="X12" s="72">
        <f>IF(RES_hh_tesh_in!X12=0,0,RES_hh_tesh_in!X12/RES_summary!X$21)</f>
        <v>31.64623799658683</v>
      </c>
      <c r="Y12" s="72">
        <f>IF(RES_hh_tesh_in!Y12=0,0,RES_hh_tesh_in!Y12/RES_summary!Y$21)</f>
        <v>25.31494939276066</v>
      </c>
      <c r="DA12" s="89" t="s">
        <v>916</v>
      </c>
    </row>
    <row r="13" spans="1:105" ht="12" customHeight="1" x14ac:dyDescent="0.25">
      <c r="A13" s="73" t="s">
        <v>94</v>
      </c>
      <c r="B13" s="74"/>
      <c r="C13" s="74">
        <f>IF(RES_hh_tesh_in!C13=0,0,RES_hh_tesh_in!C13/RES_summary!C$21)</f>
        <v>89.089984952992893</v>
      </c>
      <c r="D13" s="74">
        <f>IF(RES_hh_tesh_in!D13=0,0,RES_hh_tesh_in!D13/RES_summary!D$21)</f>
        <v>105.3066681661097</v>
      </c>
      <c r="E13" s="74">
        <f>IF(RES_hh_tesh_in!E13=0,0,RES_hh_tesh_in!E13/RES_summary!E$21)</f>
        <v>0</v>
      </c>
      <c r="F13" s="74">
        <f>IF(RES_hh_tesh_in!F13=0,0,RES_hh_tesh_in!F13/RES_summary!F$21)</f>
        <v>0</v>
      </c>
      <c r="G13" s="74">
        <f>IF(RES_hh_tesh_in!G13=0,0,RES_hh_tesh_in!G13/RES_summary!G$21)</f>
        <v>0</v>
      </c>
      <c r="H13" s="74">
        <f>IF(RES_hh_tesh_in!H13=0,0,RES_hh_tesh_in!H13/RES_summary!H$21)</f>
        <v>0</v>
      </c>
      <c r="I13" s="74">
        <f>IF(RES_hh_tesh_in!I13=0,0,RES_hh_tesh_in!I13/RES_summary!I$21)</f>
        <v>0</v>
      </c>
      <c r="J13" s="74">
        <f>IF(RES_hh_tesh_in!J13=0,0,RES_hh_tesh_in!J13/RES_summary!J$21)</f>
        <v>77.049694769884582</v>
      </c>
      <c r="K13" s="74">
        <f>IF(RES_hh_tesh_in!K13=0,0,RES_hh_tesh_in!K13/RES_summary!K$21)</f>
        <v>62.460480707018924</v>
      </c>
      <c r="L13" s="74">
        <f>IF(RES_hh_tesh_in!L13=0,0,RES_hh_tesh_in!L13/RES_summary!L$21)</f>
        <v>74.087755350826455</v>
      </c>
      <c r="M13" s="74">
        <f>IF(RES_hh_tesh_in!M13=0,0,RES_hh_tesh_in!M13/RES_summary!M$21)</f>
        <v>52.026681431606519</v>
      </c>
      <c r="N13" s="74">
        <f>IF(RES_hh_tesh_in!N13=0,0,RES_hh_tesh_in!N13/RES_summary!N$21)</f>
        <v>61.036868276179987</v>
      </c>
      <c r="O13" s="74">
        <f>IF(RES_hh_tesh_in!O13=0,0,RES_hh_tesh_in!O13/RES_summary!O$21)</f>
        <v>74.796049761444991</v>
      </c>
      <c r="P13" s="74">
        <f>IF(RES_hh_tesh_in!P13=0,0,RES_hh_tesh_in!P13/RES_summary!P$21)</f>
        <v>44.308212927745885</v>
      </c>
      <c r="Q13" s="74">
        <f>IF(RES_hh_tesh_in!Q13=0,0,RES_hh_tesh_in!Q13/RES_summary!Q$21)</f>
        <v>0</v>
      </c>
      <c r="R13" s="74">
        <f>IF(RES_hh_tesh_in!R13=0,0,RES_hh_tesh_in!R13/RES_summary!R$21)</f>
        <v>0</v>
      </c>
      <c r="S13" s="74">
        <f>IF(RES_hh_tesh_in!S13=0,0,RES_hh_tesh_in!S13/RES_summary!S$21)</f>
        <v>0</v>
      </c>
      <c r="T13" s="74">
        <f>IF(RES_hh_tesh_in!T13=0,0,RES_hh_tesh_in!T13/RES_summary!T$21)</f>
        <v>0</v>
      </c>
      <c r="U13" s="74">
        <f>IF(RES_hh_tesh_in!U13=0,0,RES_hh_tesh_in!U13/RES_summary!U$21)</f>
        <v>0</v>
      </c>
      <c r="V13" s="74">
        <f>IF(RES_hh_tesh_in!V13=0,0,RES_hh_tesh_in!V13/RES_summary!V$21)</f>
        <v>0</v>
      </c>
      <c r="W13" s="74">
        <f>IF(RES_hh_tesh_in!W13=0,0,RES_hh_tesh_in!W13/RES_summary!W$21)</f>
        <v>0</v>
      </c>
      <c r="X13" s="74">
        <f>IF(RES_hh_tesh_in!X13=0,0,RES_hh_tesh_in!X13/RES_summary!X$21)</f>
        <v>27.582309272099291</v>
      </c>
      <c r="Y13" s="74">
        <f>IF(RES_hh_tesh_in!Y13=0,0,RES_hh_tesh_in!Y13/RES_summary!Y$21)</f>
        <v>0</v>
      </c>
      <c r="DA13" s="90" t="s">
        <v>917</v>
      </c>
    </row>
    <row r="14" spans="1:105" ht="12" customHeight="1" x14ac:dyDescent="0.25">
      <c r="A14" s="75" t="s">
        <v>97</v>
      </c>
      <c r="B14" s="76"/>
      <c r="C14" s="76">
        <f>IF(RES_hh_tesh_in!C14=0,0,RES_hh_tesh_in!C14/RES_summary!C$21)</f>
        <v>1.9181522842260512</v>
      </c>
      <c r="D14" s="76">
        <f>IF(RES_hh_tesh_in!D14=0,0,RES_hh_tesh_in!D14/RES_summary!D$21)</f>
        <v>1.7125951591159458</v>
      </c>
      <c r="E14" s="76">
        <f>IF(RES_hh_tesh_in!E14=0,0,RES_hh_tesh_in!E14/RES_summary!E$21)</f>
        <v>1.7719741611343891</v>
      </c>
      <c r="F14" s="76">
        <f>IF(RES_hh_tesh_in!F14=0,0,RES_hh_tesh_in!F14/RES_summary!F$21)</f>
        <v>1.6417727069828325</v>
      </c>
      <c r="G14" s="76">
        <f>IF(RES_hh_tesh_in!G14=0,0,RES_hh_tesh_in!G14/RES_summary!G$21)</f>
        <v>1.5063783880461865</v>
      </c>
      <c r="H14" s="76">
        <f>IF(RES_hh_tesh_in!H14=0,0,RES_hh_tesh_in!H14/RES_summary!H$21)</f>
        <v>1.2880663890737465</v>
      </c>
      <c r="I14" s="76">
        <f>IF(RES_hh_tesh_in!I14=0,0,RES_hh_tesh_in!I14/RES_summary!I$21)</f>
        <v>1.0885929374782324</v>
      </c>
      <c r="J14" s="76">
        <f>IF(RES_hh_tesh_in!J14=0,0,RES_hh_tesh_in!J14/RES_summary!J$21)</f>
        <v>1.2634545932618573</v>
      </c>
      <c r="K14" s="76">
        <f>IF(RES_hh_tesh_in!K14=0,0,RES_hh_tesh_in!K14/RES_summary!K$21)</f>
        <v>1.1668035310628677</v>
      </c>
      <c r="L14" s="76">
        <f>IF(RES_hh_tesh_in!L14=0,0,RES_hh_tesh_in!L14/RES_summary!L$21)</f>
        <v>1.3154098556522018</v>
      </c>
      <c r="M14" s="76">
        <f>IF(RES_hh_tesh_in!M14=0,0,RES_hh_tesh_in!M14/RES_summary!M$21)</f>
        <v>1.0456252655927636</v>
      </c>
      <c r="N14" s="76">
        <f>IF(RES_hh_tesh_in!N14=0,0,RES_hh_tesh_in!N14/RES_summary!N$21)</f>
        <v>1.1012996059450131</v>
      </c>
      <c r="O14" s="76">
        <f>IF(RES_hh_tesh_in!O14=0,0,RES_hh_tesh_in!O14/RES_summary!O$21)</f>
        <v>1.1883630495680593</v>
      </c>
      <c r="P14" s="76">
        <f>IF(RES_hh_tesh_in!P14=0,0,RES_hh_tesh_in!P14/RES_summary!P$21)</f>
        <v>0.87551169172757626</v>
      </c>
      <c r="Q14" s="76">
        <f>IF(RES_hh_tesh_in!Q14=0,0,RES_hh_tesh_in!Q14/RES_summary!Q$21)</f>
        <v>0.94308118558807796</v>
      </c>
      <c r="R14" s="76">
        <f>IF(RES_hh_tesh_in!R14=0,0,RES_hh_tesh_in!R14/RES_summary!R$21)</f>
        <v>0.91182888214086744</v>
      </c>
      <c r="S14" s="76">
        <f>IF(RES_hh_tesh_in!S14=0,0,RES_hh_tesh_in!S14/RES_summary!S$21)</f>
        <v>0.87444609888484892</v>
      </c>
      <c r="T14" s="76">
        <f>IF(RES_hh_tesh_in!T14=0,0,RES_hh_tesh_in!T14/RES_summary!T$21)</f>
        <v>0.83480776372662246</v>
      </c>
      <c r="U14" s="76">
        <f>IF(RES_hh_tesh_in!U14=0,0,RES_hh_tesh_in!U14/RES_summary!U$21)</f>
        <v>0.73730204404282718</v>
      </c>
      <c r="V14" s="76">
        <f>IF(RES_hh_tesh_in!V14=0,0,RES_hh_tesh_in!V14/RES_summary!V$21)</f>
        <v>0.65597571617251604</v>
      </c>
      <c r="W14" s="76">
        <f>IF(RES_hh_tesh_in!W14=0,0,RES_hh_tesh_in!W14/RES_summary!W$21)</f>
        <v>0.63968505406075193</v>
      </c>
      <c r="X14" s="76">
        <f>IF(RES_hh_tesh_in!X14=0,0,RES_hh_tesh_in!X14/RES_summary!X$21)</f>
        <v>0.41882319179872546</v>
      </c>
      <c r="Y14" s="76">
        <f>IF(RES_hh_tesh_in!Y14=0,0,RES_hh_tesh_in!Y14/RES_summary!Y$21)</f>
        <v>0.34698944107828222</v>
      </c>
      <c r="DA14" s="91" t="s">
        <v>918</v>
      </c>
    </row>
    <row r="15" spans="1:105" ht="12.95" customHeight="1" x14ac:dyDescent="0.25">
      <c r="A15" s="68" t="s">
        <v>92</v>
      </c>
      <c r="B15" s="69"/>
      <c r="C15" s="69">
        <f>IF(RES_hh_tesh_in!C15=0,0,RES_hh_tesh_in!C15/RES_summary!C$21)</f>
        <v>0.12001839524421409</v>
      </c>
      <c r="D15" s="69">
        <f>IF(RES_hh_tesh_in!D15=0,0,RES_hh_tesh_in!D15/RES_summary!D$21)</f>
        <v>5.1264192875223165E-2</v>
      </c>
      <c r="E15" s="69">
        <f>IF(RES_hh_tesh_in!E15=0,0,RES_hh_tesh_in!E15/RES_summary!E$21)</f>
        <v>0.13691607410308795</v>
      </c>
      <c r="F15" s="69">
        <f>IF(RES_hh_tesh_in!F15=0,0,RES_hh_tesh_in!F15/RES_summary!F$21)</f>
        <v>6.0970073819830203E-2</v>
      </c>
      <c r="G15" s="69">
        <f>IF(RES_hh_tesh_in!G15=0,0,RES_hh_tesh_in!G15/RES_summary!G$21)</f>
        <v>0.36874611525450574</v>
      </c>
      <c r="H15" s="69">
        <f>IF(RES_hh_tesh_in!H15=0,0,RES_hh_tesh_in!H15/RES_summary!H$21)</f>
        <v>0.99721343568045362</v>
      </c>
      <c r="I15" s="69">
        <f>IF(RES_hh_tesh_in!I15=0,0,RES_hh_tesh_in!I15/RES_summary!I$21)</f>
        <v>0.31855246763926304</v>
      </c>
      <c r="J15" s="69">
        <f>IF(RES_hh_tesh_in!J15=0,0,RES_hh_tesh_in!J15/RES_summary!J$21)</f>
        <v>0.30506639696581184</v>
      </c>
      <c r="K15" s="69">
        <f>IF(RES_hh_tesh_in!K15=0,0,RES_hh_tesh_in!K15/RES_summary!K$21)</f>
        <v>8.4716418370756705E-2</v>
      </c>
      <c r="L15" s="69">
        <f>IF(RES_hh_tesh_in!L15=0,0,RES_hh_tesh_in!L15/RES_summary!L$21)</f>
        <v>0.4424328407769561</v>
      </c>
      <c r="M15" s="69">
        <f>IF(RES_hh_tesh_in!M15=0,0,RES_hh_tesh_in!M15/RES_summary!M$21)</f>
        <v>7.5176169785369895E-2</v>
      </c>
      <c r="N15" s="69">
        <f>IF(RES_hh_tesh_in!N15=0,0,RES_hh_tesh_in!N15/RES_summary!N$21)</f>
        <v>0.45634752278603974</v>
      </c>
      <c r="O15" s="69">
        <f>IF(RES_hh_tesh_in!O15=0,0,RES_hh_tesh_in!O15/RES_summary!O$21)</f>
        <v>0.70254707475472822</v>
      </c>
      <c r="P15" s="69">
        <f>IF(RES_hh_tesh_in!P15=0,0,RES_hh_tesh_in!P15/RES_summary!P$21)</f>
        <v>0.44041677254268591</v>
      </c>
      <c r="Q15" s="69">
        <f>IF(RES_hh_tesh_in!Q15=0,0,RES_hh_tesh_in!Q15/RES_summary!Q$21)</f>
        <v>0.33866943501193381</v>
      </c>
      <c r="R15" s="69">
        <f>IF(RES_hh_tesh_in!R15=0,0,RES_hh_tesh_in!R15/RES_summary!R$21)</f>
        <v>0.48020784375299447</v>
      </c>
      <c r="S15" s="69">
        <f>IF(RES_hh_tesh_in!S15=0,0,RES_hh_tesh_in!S15/RES_summary!S$21)</f>
        <v>0.44834532863093368</v>
      </c>
      <c r="T15" s="69">
        <f>IF(RES_hh_tesh_in!T15=0,0,RES_hh_tesh_in!T15/RES_summary!T$21)</f>
        <v>0.27029343993628796</v>
      </c>
      <c r="U15" s="69">
        <f>IF(RES_hh_tesh_in!U15=0,0,RES_hh_tesh_in!U15/RES_summary!U$21)</f>
        <v>1.210684506182119</v>
      </c>
      <c r="V15" s="69">
        <f>IF(RES_hh_tesh_in!V15=0,0,RES_hh_tesh_in!V15/RES_summary!V$21)</f>
        <v>1.9163168593846984</v>
      </c>
      <c r="W15" s="69">
        <f>IF(RES_hh_tesh_in!W15=0,0,RES_hh_tesh_in!W15/RES_summary!W$21)</f>
        <v>1.4669943202039646</v>
      </c>
      <c r="X15" s="69">
        <f>IF(RES_hh_tesh_in!X15=0,0,RES_hh_tesh_in!X15/RES_summary!X$21)</f>
        <v>1.5275601079761525</v>
      </c>
      <c r="Y15" s="69">
        <f>IF(RES_hh_tesh_in!Y15=0,0,RES_hh_tesh_in!Y15/RES_summary!Y$21)</f>
        <v>1.27630705650906</v>
      </c>
      <c r="DA15" s="88" t="s">
        <v>919</v>
      </c>
    </row>
    <row r="16" spans="1:105" ht="12" customHeight="1" x14ac:dyDescent="0.25">
      <c r="A16" s="28" t="s">
        <v>91</v>
      </c>
      <c r="B16" s="72"/>
      <c r="C16" s="72">
        <f>IF(RES_hh_tesh_in!C16=0,0,RES_hh_tesh_in!C16/RES_summary!C$21)</f>
        <v>0.12001839524421409</v>
      </c>
      <c r="D16" s="72">
        <f>IF(RES_hh_tesh_in!D16=0,0,RES_hh_tesh_in!D16/RES_summary!D$21)</f>
        <v>5.1264192875223165E-2</v>
      </c>
      <c r="E16" s="72">
        <f>IF(RES_hh_tesh_in!E16=0,0,RES_hh_tesh_in!E16/RES_summary!E$21)</f>
        <v>0.13691607410308795</v>
      </c>
      <c r="F16" s="72">
        <f>IF(RES_hh_tesh_in!F16=0,0,RES_hh_tesh_in!F16/RES_summary!F$21)</f>
        <v>6.0970073819830203E-2</v>
      </c>
      <c r="G16" s="72">
        <f>IF(RES_hh_tesh_in!G16=0,0,RES_hh_tesh_in!G16/RES_summary!G$21)</f>
        <v>0.36874611525450574</v>
      </c>
      <c r="H16" s="72">
        <f>IF(RES_hh_tesh_in!H16=0,0,RES_hh_tesh_in!H16/RES_summary!H$21)</f>
        <v>0.99721343568045362</v>
      </c>
      <c r="I16" s="72">
        <f>IF(RES_hh_tesh_in!I16=0,0,RES_hh_tesh_in!I16/RES_summary!I$21)</f>
        <v>0.31855246763926304</v>
      </c>
      <c r="J16" s="72">
        <f>IF(RES_hh_tesh_in!J16=0,0,RES_hh_tesh_in!J16/RES_summary!J$21)</f>
        <v>0.30506639696581184</v>
      </c>
      <c r="K16" s="72">
        <f>IF(RES_hh_tesh_in!K16=0,0,RES_hh_tesh_in!K16/RES_summary!K$21)</f>
        <v>8.4716418370756705E-2</v>
      </c>
      <c r="L16" s="72">
        <f>IF(RES_hh_tesh_in!L16=0,0,RES_hh_tesh_in!L16/RES_summary!L$21)</f>
        <v>0.4424328407769561</v>
      </c>
      <c r="M16" s="72">
        <f>IF(RES_hh_tesh_in!M16=0,0,RES_hh_tesh_in!M16/RES_summary!M$21)</f>
        <v>7.5176169785369895E-2</v>
      </c>
      <c r="N16" s="72">
        <f>IF(RES_hh_tesh_in!N16=0,0,RES_hh_tesh_in!N16/RES_summary!N$21)</f>
        <v>0.45634752278603974</v>
      </c>
      <c r="O16" s="72">
        <f>IF(RES_hh_tesh_in!O16=0,0,RES_hh_tesh_in!O16/RES_summary!O$21)</f>
        <v>0.70254707475472822</v>
      </c>
      <c r="P16" s="72">
        <f>IF(RES_hh_tesh_in!P16=0,0,RES_hh_tesh_in!P16/RES_summary!P$21)</f>
        <v>0.44041677254268591</v>
      </c>
      <c r="Q16" s="72">
        <f>IF(RES_hh_tesh_in!Q16=0,0,RES_hh_tesh_in!Q16/RES_summary!Q$21)</f>
        <v>0.33866943501193381</v>
      </c>
      <c r="R16" s="72">
        <f>IF(RES_hh_tesh_in!R16=0,0,RES_hh_tesh_in!R16/RES_summary!R$21)</f>
        <v>0.48020784375299447</v>
      </c>
      <c r="S16" s="72">
        <f>IF(RES_hh_tesh_in!S16=0,0,RES_hh_tesh_in!S16/RES_summary!S$21)</f>
        <v>0.44834532863093368</v>
      </c>
      <c r="T16" s="72">
        <f>IF(RES_hh_tesh_in!T16=0,0,RES_hh_tesh_in!T16/RES_summary!T$21)</f>
        <v>0.27029343993628796</v>
      </c>
      <c r="U16" s="72">
        <f>IF(RES_hh_tesh_in!U16=0,0,RES_hh_tesh_in!U16/RES_summary!U$21)</f>
        <v>1.210684506182119</v>
      </c>
      <c r="V16" s="72">
        <f>IF(RES_hh_tesh_in!V16=0,0,RES_hh_tesh_in!V16/RES_summary!V$21)</f>
        <v>1.9163168593846984</v>
      </c>
      <c r="W16" s="72">
        <f>IF(RES_hh_tesh_in!W16=0,0,RES_hh_tesh_in!W16/RES_summary!W$21)</f>
        <v>1.4669943202039646</v>
      </c>
      <c r="X16" s="72">
        <f>IF(RES_hh_tesh_in!X16=0,0,RES_hh_tesh_in!X16/RES_summary!X$21)</f>
        <v>1.5275601079761525</v>
      </c>
      <c r="Y16" s="72">
        <f>IF(RES_hh_tesh_in!Y16=0,0,RES_hh_tesh_in!Y16/RES_summary!Y$21)</f>
        <v>1.27630705650906</v>
      </c>
      <c r="DA16" s="89" t="s">
        <v>920</v>
      </c>
    </row>
    <row r="17" spans="1:105" ht="12.95" customHeight="1" x14ac:dyDescent="0.25">
      <c r="A17" s="68" t="s">
        <v>55</v>
      </c>
      <c r="B17" s="69"/>
      <c r="C17" s="69">
        <f>IF(RES_hh_tesh_in!C17=0,0,RES_hh_tesh_in!C17/RES_summary!C$21)</f>
        <v>9.6628976028413351</v>
      </c>
      <c r="D17" s="69">
        <f>IF(RES_hh_tesh_in!D17=0,0,RES_hh_tesh_in!D17/RES_summary!D$21)</f>
        <v>9.641455569739108</v>
      </c>
      <c r="E17" s="69">
        <f>IF(RES_hh_tesh_in!E17=0,0,RES_hh_tesh_in!E17/RES_summary!E$21)</f>
        <v>9.595939107107915</v>
      </c>
      <c r="F17" s="69">
        <f>IF(RES_hh_tesh_in!F17=0,0,RES_hh_tesh_in!F17/RES_summary!F$21)</f>
        <v>10.417837002119608</v>
      </c>
      <c r="G17" s="69">
        <f>IF(RES_hh_tesh_in!G17=0,0,RES_hh_tesh_in!G17/RES_summary!G$21)</f>
        <v>10.688614777323313</v>
      </c>
      <c r="H17" s="69">
        <f>IF(RES_hh_tesh_in!H17=0,0,RES_hh_tesh_in!H17/RES_summary!H$21)</f>
        <v>11.093848424155281</v>
      </c>
      <c r="I17" s="69">
        <f>IF(RES_hh_tesh_in!I17=0,0,RES_hh_tesh_in!I17/RES_summary!I$21)</f>
        <v>10.83818832059667</v>
      </c>
      <c r="J17" s="69">
        <f>IF(RES_hh_tesh_in!J17=0,0,RES_hh_tesh_in!J17/RES_summary!J$21)</f>
        <v>10.963350472075749</v>
      </c>
      <c r="K17" s="69">
        <f>IF(RES_hh_tesh_in!K17=0,0,RES_hh_tesh_in!K17/RES_summary!K$21)</f>
        <v>11.233015362871779</v>
      </c>
      <c r="L17" s="69">
        <f>IF(RES_hh_tesh_in!L17=0,0,RES_hh_tesh_in!L17/RES_summary!L$21)</f>
        <v>10.920350558918388</v>
      </c>
      <c r="M17" s="69">
        <f>IF(RES_hh_tesh_in!M17=0,0,RES_hh_tesh_in!M17/RES_summary!M$21)</f>
        <v>10.445444298719766</v>
      </c>
      <c r="N17" s="69">
        <f>IF(RES_hh_tesh_in!N17=0,0,RES_hh_tesh_in!N17/RES_summary!N$21)</f>
        <v>11.04130580742391</v>
      </c>
      <c r="O17" s="69">
        <f>IF(RES_hh_tesh_in!O17=0,0,RES_hh_tesh_in!O17/RES_summary!O$21)</f>
        <v>11.007313704676728</v>
      </c>
      <c r="P17" s="69">
        <f>IF(RES_hh_tesh_in!P17=0,0,RES_hh_tesh_in!P17/RES_summary!P$21)</f>
        <v>11.313782079147424</v>
      </c>
      <c r="Q17" s="69">
        <f>IF(RES_hh_tesh_in!Q17=0,0,RES_hh_tesh_in!Q17/RES_summary!Q$21)</f>
        <v>11.085838094898779</v>
      </c>
      <c r="R17" s="69">
        <f>IF(RES_hh_tesh_in!R17=0,0,RES_hh_tesh_in!R17/RES_summary!R$21)</f>
        <v>11.398160879776841</v>
      </c>
      <c r="S17" s="69">
        <f>IF(RES_hh_tesh_in!S17=0,0,RES_hh_tesh_in!S17/RES_summary!S$21)</f>
        <v>11.277368641887254</v>
      </c>
      <c r="T17" s="69">
        <f>IF(RES_hh_tesh_in!T17=0,0,RES_hh_tesh_in!T17/RES_summary!T$21)</f>
        <v>11.238455900009193</v>
      </c>
      <c r="U17" s="69">
        <f>IF(RES_hh_tesh_in!U17=0,0,RES_hh_tesh_in!U17/RES_summary!U$21)</f>
        <v>11.52217121751792</v>
      </c>
      <c r="V17" s="69">
        <f>IF(RES_hh_tesh_in!V17=0,0,RES_hh_tesh_in!V17/RES_summary!V$21)</f>
        <v>9.6916797857967136</v>
      </c>
      <c r="W17" s="69">
        <f>IF(RES_hh_tesh_in!W17=0,0,RES_hh_tesh_in!W17/RES_summary!W$21)</f>
        <v>9.5126011551895893</v>
      </c>
      <c r="X17" s="69">
        <f>IF(RES_hh_tesh_in!X17=0,0,RES_hh_tesh_in!X17/RES_summary!X$21)</f>
        <v>7.5423161646076737</v>
      </c>
      <c r="Y17" s="69">
        <f>IF(RES_hh_tesh_in!Y17=0,0,RES_hh_tesh_in!Y17/RES_summary!Y$21)</f>
        <v>6.9897388463645589</v>
      </c>
      <c r="DA17" s="88" t="s">
        <v>921</v>
      </c>
    </row>
    <row r="18" spans="1:105" ht="12" customHeight="1" x14ac:dyDescent="0.25">
      <c r="A18" s="28" t="s">
        <v>51</v>
      </c>
      <c r="B18" s="72"/>
      <c r="C18" s="72">
        <f>IF(RES_hh_tesh_in!C18=0,0,RES_hh_tesh_in!C18/RES_summary!C$21)</f>
        <v>9.9575855492304566</v>
      </c>
      <c r="D18" s="72">
        <f>IF(RES_hh_tesh_in!D18=0,0,RES_hh_tesh_in!D18/RES_summary!D$21)</f>
        <v>0</v>
      </c>
      <c r="E18" s="72">
        <f>IF(RES_hh_tesh_in!E18=0,0,RES_hh_tesh_in!E18/RES_summary!E$21)</f>
        <v>0</v>
      </c>
      <c r="F18" s="72">
        <f>IF(RES_hh_tesh_in!F18=0,0,RES_hh_tesh_in!F18/RES_summary!F$21)</f>
        <v>0</v>
      </c>
      <c r="G18" s="72">
        <f>IF(RES_hh_tesh_in!G18=0,0,RES_hh_tesh_in!G18/RES_summary!G$21)</f>
        <v>0</v>
      </c>
      <c r="H18" s="72">
        <f>IF(RES_hh_tesh_in!H18=0,0,RES_hh_tesh_in!H18/RES_summary!H$21)</f>
        <v>10.85514079799125</v>
      </c>
      <c r="I18" s="72">
        <f>IF(RES_hh_tesh_in!I18=0,0,RES_hh_tesh_in!I18/RES_summary!I$21)</f>
        <v>8.7035348646984652</v>
      </c>
      <c r="J18" s="72">
        <f>IF(RES_hh_tesh_in!J18=0,0,RES_hh_tesh_in!J18/RES_summary!J$21)</f>
        <v>11.502972953454734</v>
      </c>
      <c r="K18" s="72">
        <f>IF(RES_hh_tesh_in!K18=0,0,RES_hh_tesh_in!K18/RES_summary!K$21)</f>
        <v>22.765316284757191</v>
      </c>
      <c r="L18" s="72">
        <f>IF(RES_hh_tesh_in!L18=0,0,RES_hh_tesh_in!L18/RES_summary!L$21)</f>
        <v>11.562648382142287</v>
      </c>
      <c r="M18" s="72">
        <f>IF(RES_hh_tesh_in!M18=0,0,RES_hh_tesh_in!M18/RES_summary!M$21)</f>
        <v>11.083345048024055</v>
      </c>
      <c r="N18" s="72">
        <f>IF(RES_hh_tesh_in!N18=0,0,RES_hh_tesh_in!N18/RES_summary!N$21)</f>
        <v>10.978743763734805</v>
      </c>
      <c r="O18" s="72">
        <f>IF(RES_hh_tesh_in!O18=0,0,RES_hh_tesh_in!O18/RES_summary!O$21)</f>
        <v>11.114326280085379</v>
      </c>
      <c r="P18" s="72">
        <f>IF(RES_hh_tesh_in!P18=0,0,RES_hh_tesh_in!P18/RES_summary!P$21)</f>
        <v>0</v>
      </c>
      <c r="Q18" s="72">
        <f>IF(RES_hh_tesh_in!Q18=0,0,RES_hh_tesh_in!Q18/RES_summary!Q$21)</f>
        <v>0</v>
      </c>
      <c r="R18" s="72">
        <f>IF(RES_hh_tesh_in!R18=0,0,RES_hh_tesh_in!R18/RES_summary!R$21)</f>
        <v>0</v>
      </c>
      <c r="S18" s="72">
        <f>IF(RES_hh_tesh_in!S18=0,0,RES_hh_tesh_in!S18/RES_summary!S$21)</f>
        <v>0</v>
      </c>
      <c r="T18" s="72">
        <f>IF(RES_hh_tesh_in!T18=0,0,RES_hh_tesh_in!T18/RES_summary!T$21)</f>
        <v>0</v>
      </c>
      <c r="U18" s="72">
        <f>IF(RES_hh_tesh_in!U18=0,0,RES_hh_tesh_in!U18/RES_summary!U$21)</f>
        <v>0</v>
      </c>
      <c r="V18" s="72">
        <f>IF(RES_hh_tesh_in!V18=0,0,RES_hh_tesh_in!V18/RES_summary!V$21)</f>
        <v>0</v>
      </c>
      <c r="W18" s="72">
        <f>IF(RES_hh_tesh_in!W18=0,0,RES_hh_tesh_in!W18/RES_summary!W$21)</f>
        <v>0</v>
      </c>
      <c r="X18" s="72">
        <f>IF(RES_hh_tesh_in!X18=0,0,RES_hh_tesh_in!X18/RES_summary!X$21)</f>
        <v>5.126854223608345</v>
      </c>
      <c r="Y18" s="72">
        <f>IF(RES_hh_tesh_in!Y18=0,0,RES_hh_tesh_in!Y18/RES_summary!Y$21)</f>
        <v>7.0909444378401902</v>
      </c>
      <c r="DA18" s="89" t="s">
        <v>922</v>
      </c>
    </row>
    <row r="19" spans="1:105" s="2" customFormat="1" ht="12" customHeight="1" x14ac:dyDescent="0.25">
      <c r="A19" s="28" t="s">
        <v>74</v>
      </c>
      <c r="B19" s="72"/>
      <c r="C19" s="72">
        <f>IF(RES_hh_tesh_in!C19=0,0,RES_hh_tesh_in!C19/RES_summary!C$21)</f>
        <v>9.5602121645060443</v>
      </c>
      <c r="D19" s="72">
        <f>IF(RES_hh_tesh_in!D19=0,0,RES_hh_tesh_in!D19/RES_summary!D$21)</f>
        <v>9.6134161988789657</v>
      </c>
      <c r="E19" s="72">
        <f>IF(RES_hh_tesh_in!E19=0,0,RES_hh_tesh_in!E19/RES_summary!E$21)</f>
        <v>9.5041253709921207</v>
      </c>
      <c r="F19" s="72">
        <f>IF(RES_hh_tesh_in!F19=0,0,RES_hh_tesh_in!F19/RES_summary!F$21)</f>
        <v>10.244001660566617</v>
      </c>
      <c r="G19" s="72">
        <f>IF(RES_hh_tesh_in!G19=0,0,RES_hh_tesh_in!G19/RES_summary!G$21)</f>
        <v>10.619525057161406</v>
      </c>
      <c r="H19" s="72">
        <f>IF(RES_hh_tesh_in!H19=0,0,RES_hh_tesh_in!H19/RES_summary!H$21)</f>
        <v>11.359132570770981</v>
      </c>
      <c r="I19" s="72">
        <f>IF(RES_hh_tesh_in!I19=0,0,RES_hh_tesh_in!I19/RES_summary!I$21)</f>
        <v>11.413278661835792</v>
      </c>
      <c r="J19" s="72">
        <f>IF(RES_hh_tesh_in!J19=0,0,RES_hh_tesh_in!J19/RES_summary!J$21)</f>
        <v>10.656014124094632</v>
      </c>
      <c r="K19" s="72">
        <f>IF(RES_hh_tesh_in!K19=0,0,RES_hh_tesh_in!K19/RES_summary!K$21)</f>
        <v>11.515426235318015</v>
      </c>
      <c r="L19" s="72">
        <f>IF(RES_hh_tesh_in!L19=0,0,RES_hh_tesh_in!L19/RES_summary!L$21)</f>
        <v>11.354916508333586</v>
      </c>
      <c r="M19" s="72">
        <f>IF(RES_hh_tesh_in!M19=0,0,RES_hh_tesh_in!M19/RES_summary!M$21)</f>
        <v>11.243192085744463</v>
      </c>
      <c r="N19" s="72">
        <f>IF(RES_hh_tesh_in!N19=0,0,RES_hh_tesh_in!N19/RES_summary!N$21)</f>
        <v>11.325106034898981</v>
      </c>
      <c r="O19" s="72">
        <f>IF(RES_hh_tesh_in!O19=0,0,RES_hh_tesh_in!O19/RES_summary!O$21)</f>
        <v>11.235574680652826</v>
      </c>
      <c r="P19" s="72">
        <f>IF(RES_hh_tesh_in!P19=0,0,RES_hh_tesh_in!P19/RES_summary!P$21)</f>
        <v>12.147448126800828</v>
      </c>
      <c r="Q19" s="72">
        <f>IF(RES_hh_tesh_in!Q19=0,0,RES_hh_tesh_in!Q19/RES_summary!Q$21)</f>
        <v>11.123883246574117</v>
      </c>
      <c r="R19" s="72">
        <f>IF(RES_hh_tesh_in!R19=0,0,RES_hh_tesh_in!R19/RES_summary!R$21)</f>
        <v>12.152441233630126</v>
      </c>
      <c r="S19" s="72">
        <f>IF(RES_hh_tesh_in!S19=0,0,RES_hh_tesh_in!S19/RES_summary!S$21)</f>
        <v>11.688084293267693</v>
      </c>
      <c r="T19" s="72">
        <f>IF(RES_hh_tesh_in!T19=0,0,RES_hh_tesh_in!T19/RES_summary!T$21)</f>
        <v>11.140234181688161</v>
      </c>
      <c r="U19" s="72">
        <f>IF(RES_hh_tesh_in!U19=0,0,RES_hh_tesh_in!U19/RES_summary!U$21)</f>
        <v>11.062434880530709</v>
      </c>
      <c r="V19" s="72">
        <f>IF(RES_hh_tesh_in!V19=0,0,RES_hh_tesh_in!V19/RES_summary!V$21)</f>
        <v>9.514108600438977</v>
      </c>
      <c r="W19" s="72">
        <f>IF(RES_hh_tesh_in!W19=0,0,RES_hh_tesh_in!W19/RES_summary!W$21)</f>
        <v>8.562676836058051</v>
      </c>
      <c r="X19" s="72">
        <f>IF(RES_hh_tesh_in!X19=0,0,RES_hh_tesh_in!X19/RES_summary!X$21)</f>
        <v>7.969231849573803</v>
      </c>
      <c r="Y19" s="72">
        <f>IF(RES_hh_tesh_in!Y19=0,0,RES_hh_tesh_in!Y19/RES_summary!Y$21)</f>
        <v>7.2538932737541471</v>
      </c>
      <c r="DA19" s="89" t="s">
        <v>923</v>
      </c>
    </row>
    <row r="20" spans="1:105" ht="12" customHeight="1" x14ac:dyDescent="0.25">
      <c r="A20" s="28" t="s">
        <v>200</v>
      </c>
      <c r="B20" s="72"/>
      <c r="C20" s="72">
        <f>IF(RES_hh_tesh_in!C20=0,0,RES_hh_tesh_in!C20/RES_summary!C$21)</f>
        <v>9.6654640596355552</v>
      </c>
      <c r="D20" s="72">
        <f>IF(RES_hh_tesh_in!D20=0,0,RES_hh_tesh_in!D20/RES_summary!D$21)</f>
        <v>8.9488728773568695</v>
      </c>
      <c r="E20" s="72">
        <f>IF(RES_hh_tesh_in!E20=0,0,RES_hh_tesh_in!E20/RES_summary!E$21)</f>
        <v>9.2996215972099652</v>
      </c>
      <c r="F20" s="72">
        <f>IF(RES_hh_tesh_in!F20=0,0,RES_hh_tesh_in!F20/RES_summary!F$21)</f>
        <v>10.840153566371667</v>
      </c>
      <c r="G20" s="72">
        <f>IF(RES_hh_tesh_in!G20=0,0,RES_hh_tesh_in!G20/RES_summary!G$21)</f>
        <v>11.281993302345951</v>
      </c>
      <c r="H20" s="72">
        <f>IF(RES_hh_tesh_in!H20=0,0,RES_hh_tesh_in!H20/RES_summary!H$21)</f>
        <v>11.100057290138512</v>
      </c>
      <c r="I20" s="72">
        <f>IF(RES_hh_tesh_in!I20=0,0,RES_hh_tesh_in!I20/RES_summary!I$21)</f>
        <v>10.241417997965161</v>
      </c>
      <c r="J20" s="72">
        <f>IF(RES_hh_tesh_in!J20=0,0,RES_hh_tesh_in!J20/RES_summary!J$21)</f>
        <v>11.884555648167986</v>
      </c>
      <c r="K20" s="72">
        <f>IF(RES_hh_tesh_in!K20=0,0,RES_hh_tesh_in!K20/RES_summary!K$21)</f>
        <v>11.258524578968984</v>
      </c>
      <c r="L20" s="72">
        <f>IF(RES_hh_tesh_in!L20=0,0,RES_hh_tesh_in!L20/RES_summary!L$21)</f>
        <v>10.932252452271067</v>
      </c>
      <c r="M20" s="72">
        <f>IF(RES_hh_tesh_in!M20=0,0,RES_hh_tesh_in!M20/RES_summary!M$21)</f>
        <v>11.573190694553597</v>
      </c>
      <c r="N20" s="72">
        <f>IF(RES_hh_tesh_in!N20=0,0,RES_hh_tesh_in!N20/RES_summary!N$21)</f>
        <v>11.263596321809626</v>
      </c>
      <c r="O20" s="72">
        <f>IF(RES_hh_tesh_in!O20=0,0,RES_hh_tesh_in!O20/RES_summary!O$21)</f>
        <v>11.110756503801079</v>
      </c>
      <c r="P20" s="72">
        <f>IF(RES_hh_tesh_in!P20=0,0,RES_hh_tesh_in!P20/RES_summary!P$21)</f>
        <v>11.838226556506736</v>
      </c>
      <c r="Q20" s="72">
        <f>IF(RES_hh_tesh_in!Q20=0,0,RES_hh_tesh_in!Q20/RES_summary!Q$21)</f>
        <v>12.21662089095816</v>
      </c>
      <c r="R20" s="72">
        <f>IF(RES_hh_tesh_in!R20=0,0,RES_hh_tesh_in!R20/RES_summary!R$21)</f>
        <v>11.375077794769247</v>
      </c>
      <c r="S20" s="72">
        <f>IF(RES_hh_tesh_in!S20=0,0,RES_hh_tesh_in!S20/RES_summary!S$21)</f>
        <v>11.163119755481471</v>
      </c>
      <c r="T20" s="72">
        <f>IF(RES_hh_tesh_in!T20=0,0,RES_hh_tesh_in!T20/RES_summary!T$21)</f>
        <v>11.153045905209936</v>
      </c>
      <c r="U20" s="72">
        <f>IF(RES_hh_tesh_in!U20=0,0,RES_hh_tesh_in!U20/RES_summary!U$21)</f>
        <v>10.979508877990265</v>
      </c>
      <c r="V20" s="72">
        <f>IF(RES_hh_tesh_in!V20=0,0,RES_hh_tesh_in!V20/RES_summary!V$21)</f>
        <v>9.9804410920043036</v>
      </c>
      <c r="W20" s="72">
        <f>IF(RES_hh_tesh_in!W20=0,0,RES_hh_tesh_in!W20/RES_summary!W$21)</f>
        <v>9.4600950579509213</v>
      </c>
      <c r="X20" s="72">
        <f>IF(RES_hh_tesh_in!X20=0,0,RES_hh_tesh_in!X20/RES_summary!X$21)</f>
        <v>8.554579597573289</v>
      </c>
      <c r="Y20" s="72">
        <f>IF(RES_hh_tesh_in!Y20=0,0,RES_hh_tesh_in!Y20/RES_summary!Y$21)</f>
        <v>7.7909305438754162</v>
      </c>
      <c r="DA20" s="89" t="s">
        <v>924</v>
      </c>
    </row>
    <row r="21" spans="1:105" ht="12" customHeight="1" x14ac:dyDescent="0.25">
      <c r="A21" s="28" t="s">
        <v>189</v>
      </c>
      <c r="B21" s="72"/>
      <c r="C21" s="72">
        <f>IF(RES_hh_tesh_in!C21=0,0,RES_hh_tesh_in!C21/RES_summary!C$21)</f>
        <v>9.7169634942495762</v>
      </c>
      <c r="D21" s="72">
        <f>IF(RES_hh_tesh_in!D21=0,0,RES_hh_tesh_in!D21/RES_summary!D$21)</f>
        <v>9.5550540896380518</v>
      </c>
      <c r="E21" s="72">
        <f>IF(RES_hh_tesh_in!E21=0,0,RES_hh_tesh_in!E21/RES_summary!E$21)</f>
        <v>9.230179826966129</v>
      </c>
      <c r="F21" s="72">
        <f>IF(RES_hh_tesh_in!F21=0,0,RES_hh_tesh_in!F21/RES_summary!F$21)</f>
        <v>10.649927081105377</v>
      </c>
      <c r="G21" s="72">
        <f>IF(RES_hh_tesh_in!G21=0,0,RES_hh_tesh_in!G21/RES_summary!G$21)</f>
        <v>10.625402681711805</v>
      </c>
      <c r="H21" s="72">
        <f>IF(RES_hh_tesh_in!H21=0,0,RES_hh_tesh_in!H21/RES_summary!H$21)</f>
        <v>11.019163578608181</v>
      </c>
      <c r="I21" s="72">
        <f>IF(RES_hh_tesh_in!I21=0,0,RES_hh_tesh_in!I21/RES_summary!I$21)</f>
        <v>10.419666838820243</v>
      </c>
      <c r="J21" s="72">
        <f>IF(RES_hh_tesh_in!J21=0,0,RES_hh_tesh_in!J21/RES_summary!J$21)</f>
        <v>10.863904240779789</v>
      </c>
      <c r="K21" s="72">
        <f>IF(RES_hh_tesh_in!K21=0,0,RES_hh_tesh_in!K21/RES_summary!K$21)</f>
        <v>11.149515030438302</v>
      </c>
      <c r="L21" s="72">
        <f>IF(RES_hh_tesh_in!L21=0,0,RES_hh_tesh_in!L21/RES_summary!L$21)</f>
        <v>10.793186265552711</v>
      </c>
      <c r="M21" s="72">
        <f>IF(RES_hh_tesh_in!M21=0,0,RES_hh_tesh_in!M21/RES_summary!M$21)</f>
        <v>9.9526600461897754</v>
      </c>
      <c r="N21" s="72">
        <f>IF(RES_hh_tesh_in!N21=0,0,RES_hh_tesh_in!N21/RES_summary!N$21)</f>
        <v>10.879922148396249</v>
      </c>
      <c r="O21" s="72">
        <f>IF(RES_hh_tesh_in!O21=0,0,RES_hh_tesh_in!O21/RES_summary!O$21)</f>
        <v>10.812062654612026</v>
      </c>
      <c r="P21" s="72">
        <f>IF(RES_hh_tesh_in!P21=0,0,RES_hh_tesh_in!P21/RES_summary!P$21)</f>
        <v>11.039912971978861</v>
      </c>
      <c r="Q21" s="72">
        <f>IF(RES_hh_tesh_in!Q21=0,0,RES_hh_tesh_in!Q21/RES_summary!Q$21)</f>
        <v>10.796580961860416</v>
      </c>
      <c r="R21" s="72">
        <f>IF(RES_hh_tesh_in!R21=0,0,RES_hh_tesh_in!R21/RES_summary!R$21)</f>
        <v>11.439425010007115</v>
      </c>
      <c r="S21" s="72">
        <f>IF(RES_hh_tesh_in!S21=0,0,RES_hh_tesh_in!S21/RES_summary!S$21)</f>
        <v>11.227513392558643</v>
      </c>
      <c r="T21" s="72">
        <f>IF(RES_hh_tesh_in!T21=0,0,RES_hh_tesh_in!T21/RES_summary!T$21)</f>
        <v>11.34503015639352</v>
      </c>
      <c r="U21" s="72">
        <f>IF(RES_hh_tesh_in!U21=0,0,RES_hh_tesh_in!U21/RES_summary!U$21)</f>
        <v>12.054447050931056</v>
      </c>
      <c r="V21" s="72">
        <f>IF(RES_hh_tesh_in!V21=0,0,RES_hh_tesh_in!V21/RES_summary!V$21)</f>
        <v>10.016468349123999</v>
      </c>
      <c r="W21" s="72">
        <f>IF(RES_hh_tesh_in!W21=0,0,RES_hh_tesh_in!W21/RES_summary!W$21)</f>
        <v>10.405440118998797</v>
      </c>
      <c r="X21" s="72">
        <f>IF(RES_hh_tesh_in!X21=0,0,RES_hh_tesh_in!X21/RES_summary!X$21)</f>
        <v>7.3077843635972233</v>
      </c>
      <c r="Y21" s="72">
        <f>IF(RES_hh_tesh_in!Y21=0,0,RES_hh_tesh_in!Y21/RES_summary!Y$21)</f>
        <v>6.9222137902341823</v>
      </c>
      <c r="DA21" s="89" t="s">
        <v>925</v>
      </c>
    </row>
    <row r="22" spans="1:105" ht="12" customHeight="1" x14ac:dyDescent="0.25">
      <c r="A22" s="28" t="s">
        <v>202</v>
      </c>
      <c r="B22" s="72"/>
      <c r="C22" s="72">
        <f>IF(RES_hh_tesh_in!C22=0,0,RES_hh_tesh_in!C22/RES_summary!C$21)</f>
        <v>9.3528723175981892</v>
      </c>
      <c r="D22" s="72">
        <f>IF(RES_hh_tesh_in!D22=0,0,RES_hh_tesh_in!D22/RES_summary!D$21)</f>
        <v>8.1241083922905819</v>
      </c>
      <c r="E22" s="72">
        <f>IF(RES_hh_tesh_in!E22=0,0,RES_hh_tesh_in!E22/RES_summary!E$21)</f>
        <v>8.9124893502945497</v>
      </c>
      <c r="F22" s="72">
        <f>IF(RES_hh_tesh_in!F22=0,0,RES_hh_tesh_in!F22/RES_summary!F$21)</f>
        <v>10.094946334266245</v>
      </c>
      <c r="G22" s="72">
        <f>IF(RES_hh_tesh_in!G22=0,0,RES_hh_tesh_in!G22/RES_summary!G$21)</f>
        <v>9.2114118673971515</v>
      </c>
      <c r="H22" s="72">
        <f>IF(RES_hh_tesh_in!H22=0,0,RES_hh_tesh_in!H22/RES_summary!H$21)</f>
        <v>8.575947316410808</v>
      </c>
      <c r="I22" s="72">
        <f>IF(RES_hh_tesh_in!I22=0,0,RES_hh_tesh_in!I22/RES_summary!I$21)</f>
        <v>12.011186718691183</v>
      </c>
      <c r="J22" s="72">
        <f>IF(RES_hh_tesh_in!J22=0,0,RES_hh_tesh_in!J22/RES_summary!J$21)</f>
        <v>10.535653467264932</v>
      </c>
      <c r="K22" s="72">
        <f>IF(RES_hh_tesh_in!K22=0,0,RES_hh_tesh_in!K22/RES_summary!K$21)</f>
        <v>10.709218374531195</v>
      </c>
      <c r="L22" s="72">
        <f>IF(RES_hh_tesh_in!L22=0,0,RES_hh_tesh_in!L22/RES_summary!L$21)</f>
        <v>12.010008489126836</v>
      </c>
      <c r="M22" s="72">
        <f>IF(RES_hh_tesh_in!M22=0,0,RES_hh_tesh_in!M22/RES_summary!M$21)</f>
        <v>10.458329560602319</v>
      </c>
      <c r="N22" s="72">
        <f>IF(RES_hh_tesh_in!N22=0,0,RES_hh_tesh_in!N22/RES_summary!N$21)</f>
        <v>11.245316014562007</v>
      </c>
      <c r="O22" s="72">
        <f>IF(RES_hh_tesh_in!O22=0,0,RES_hh_tesh_in!O22/RES_summary!O$21)</f>
        <v>11.484248657045626</v>
      </c>
      <c r="P22" s="72">
        <f>IF(RES_hh_tesh_in!P22=0,0,RES_hh_tesh_in!P22/RES_summary!P$21)</f>
        <v>10.992860942714573</v>
      </c>
      <c r="Q22" s="72">
        <f>IF(RES_hh_tesh_in!Q22=0,0,RES_hh_tesh_in!Q22/RES_summary!Q$21)</f>
        <v>10.649432363096677</v>
      </c>
      <c r="R22" s="72">
        <f>IF(RES_hh_tesh_in!R22=0,0,RES_hh_tesh_in!R22/RES_summary!R$21)</f>
        <v>10.87609736024814</v>
      </c>
      <c r="S22" s="72">
        <f>IF(RES_hh_tesh_in!S22=0,0,RES_hh_tesh_in!S22/RES_summary!S$21)</f>
        <v>11.318157007522595</v>
      </c>
      <c r="T22" s="72">
        <f>IF(RES_hh_tesh_in!T22=0,0,RES_hh_tesh_in!T22/RES_summary!T$21)</f>
        <v>12.101507705759815</v>
      </c>
      <c r="U22" s="72">
        <f>IF(RES_hh_tesh_in!U22=0,0,RES_hh_tesh_in!U22/RES_summary!U$21)</f>
        <v>11.618439350920559</v>
      </c>
      <c r="V22" s="72">
        <f>IF(RES_hh_tesh_in!V22=0,0,RES_hh_tesh_in!V22/RES_summary!V$21)</f>
        <v>8.6891166764638541</v>
      </c>
      <c r="W22" s="72">
        <f>IF(RES_hh_tesh_in!W22=0,0,RES_hh_tesh_in!W22/RES_summary!W$21)</f>
        <v>7.7693409147796357</v>
      </c>
      <c r="X22" s="72">
        <f>IF(RES_hh_tesh_in!X22=0,0,RES_hh_tesh_in!X22/RES_summary!X$21)</f>
        <v>9.9777035862299428</v>
      </c>
      <c r="Y22" s="72">
        <f>IF(RES_hh_tesh_in!Y22=0,0,RES_hh_tesh_in!Y22/RES_summary!Y$21)</f>
        <v>8.0871635275894178</v>
      </c>
      <c r="DA22" s="89" t="s">
        <v>926</v>
      </c>
    </row>
    <row r="23" spans="1:105" ht="12" customHeight="1" x14ac:dyDescent="0.25">
      <c r="A23" s="28" t="s">
        <v>197</v>
      </c>
      <c r="B23" s="72"/>
      <c r="C23" s="72">
        <f>IF(RES_hh_tesh_in!C23=0,0,RES_hh_tesh_in!C23/RES_summary!C$21)</f>
        <v>0</v>
      </c>
      <c r="D23" s="72">
        <f>IF(RES_hh_tesh_in!D23=0,0,RES_hh_tesh_in!D23/RES_summary!D$21)</f>
        <v>0</v>
      </c>
      <c r="E23" s="72">
        <f>IF(RES_hh_tesh_in!E23=0,0,RES_hh_tesh_in!E23/RES_summary!E$21)</f>
        <v>0</v>
      </c>
      <c r="F23" s="72">
        <f>IF(RES_hh_tesh_in!F23=0,0,RES_hh_tesh_in!F23/RES_summary!F$21)</f>
        <v>0</v>
      </c>
      <c r="G23" s="72">
        <f>IF(RES_hh_tesh_in!G23=0,0,RES_hh_tesh_in!G23/RES_summary!G$21)</f>
        <v>0</v>
      </c>
      <c r="H23" s="72">
        <f>IF(RES_hh_tesh_in!H23=0,0,RES_hh_tesh_in!H23/RES_summary!H$21)</f>
        <v>0</v>
      </c>
      <c r="I23" s="72">
        <f>IF(RES_hh_tesh_in!I23=0,0,RES_hh_tesh_in!I23/RES_summary!I$21)</f>
        <v>0</v>
      </c>
      <c r="J23" s="72">
        <f>IF(RES_hh_tesh_in!J23=0,0,RES_hh_tesh_in!J23/RES_summary!J$21)</f>
        <v>0</v>
      </c>
      <c r="K23" s="72">
        <f>IF(RES_hh_tesh_in!K23=0,0,RES_hh_tesh_in!K23/RES_summary!K$21)</f>
        <v>0</v>
      </c>
      <c r="L23" s="72">
        <f>IF(RES_hh_tesh_in!L23=0,0,RES_hh_tesh_in!L23/RES_summary!L$21)</f>
        <v>0</v>
      </c>
      <c r="M23" s="72">
        <f>IF(RES_hh_tesh_in!M23=0,0,RES_hh_tesh_in!M23/RES_summary!M$21)</f>
        <v>0</v>
      </c>
      <c r="N23" s="72">
        <f>IF(RES_hh_tesh_in!N23=0,0,RES_hh_tesh_in!N23/RES_summary!N$21)</f>
        <v>0</v>
      </c>
      <c r="O23" s="72">
        <f>IF(RES_hh_tesh_in!O23=0,0,RES_hh_tesh_in!O23/RES_summary!O$21)</f>
        <v>0</v>
      </c>
      <c r="P23" s="72">
        <f>IF(RES_hh_tesh_in!P23=0,0,RES_hh_tesh_in!P23/RES_summary!P$21)</f>
        <v>0</v>
      </c>
      <c r="Q23" s="72">
        <f>IF(RES_hh_tesh_in!Q23=0,0,RES_hh_tesh_in!Q23/RES_summary!Q$21)</f>
        <v>0</v>
      </c>
      <c r="R23" s="72">
        <f>IF(RES_hh_tesh_in!R23=0,0,RES_hh_tesh_in!R23/RES_summary!R$21)</f>
        <v>0</v>
      </c>
      <c r="S23" s="72">
        <f>IF(RES_hh_tesh_in!S23=0,0,RES_hh_tesh_in!S23/RES_summary!S$21)</f>
        <v>0</v>
      </c>
      <c r="T23" s="72">
        <f>IF(RES_hh_tesh_in!T23=0,0,RES_hh_tesh_in!T23/RES_summary!T$21)</f>
        <v>0</v>
      </c>
      <c r="U23" s="72">
        <f>IF(RES_hh_tesh_in!U23=0,0,RES_hh_tesh_in!U23/RES_summary!U$21)</f>
        <v>0</v>
      </c>
      <c r="V23" s="72">
        <f>IF(RES_hh_tesh_in!V23=0,0,RES_hh_tesh_in!V23/RES_summary!V$21)</f>
        <v>0</v>
      </c>
      <c r="W23" s="72">
        <f>IF(RES_hh_tesh_in!W23=0,0,RES_hh_tesh_in!W23/RES_summary!W$21)</f>
        <v>0</v>
      </c>
      <c r="X23" s="72">
        <f>IF(RES_hh_tesh_in!X23=0,0,RES_hh_tesh_in!X23/RES_summary!X$21)</f>
        <v>0</v>
      </c>
      <c r="Y23" s="72">
        <f>IF(RES_hh_tesh_in!Y23=0,0,RES_hh_tesh_in!Y23/RES_summary!Y$21)</f>
        <v>0</v>
      </c>
      <c r="DA23" s="89" t="s">
        <v>927</v>
      </c>
    </row>
    <row r="24" spans="1:105" ht="12" customHeight="1" x14ac:dyDescent="0.25">
      <c r="A24" s="28" t="s">
        <v>198</v>
      </c>
      <c r="B24" s="72"/>
      <c r="C24" s="72">
        <f>IF(RES_hh_tesh_in!C24=0,0,RES_hh_tesh_in!C24/RES_summary!C$21)</f>
        <v>0</v>
      </c>
      <c r="D24" s="72">
        <f>IF(RES_hh_tesh_in!D24=0,0,RES_hh_tesh_in!D24/RES_summary!D$21)</f>
        <v>0</v>
      </c>
      <c r="E24" s="72">
        <f>IF(RES_hh_tesh_in!E24=0,0,RES_hh_tesh_in!E24/RES_summary!E$21)</f>
        <v>0</v>
      </c>
      <c r="F24" s="72">
        <f>IF(RES_hh_tesh_in!F24=0,0,RES_hh_tesh_in!F24/RES_summary!F$21)</f>
        <v>0</v>
      </c>
      <c r="G24" s="72">
        <f>IF(RES_hh_tesh_in!G24=0,0,RES_hh_tesh_in!G24/RES_summary!G$21)</f>
        <v>0</v>
      </c>
      <c r="H24" s="72">
        <f>IF(RES_hh_tesh_in!H24=0,0,RES_hh_tesh_in!H24/RES_summary!H$21)</f>
        <v>0</v>
      </c>
      <c r="I24" s="72">
        <f>IF(RES_hh_tesh_in!I24=0,0,RES_hh_tesh_in!I24/RES_summary!I$21)</f>
        <v>0</v>
      </c>
      <c r="J24" s="72">
        <f>IF(RES_hh_tesh_in!J24=0,0,RES_hh_tesh_in!J24/RES_summary!J$21)</f>
        <v>0</v>
      </c>
      <c r="K24" s="72">
        <f>IF(RES_hh_tesh_in!K24=0,0,RES_hh_tesh_in!K24/RES_summary!K$21)</f>
        <v>0</v>
      </c>
      <c r="L24" s="72">
        <f>IF(RES_hh_tesh_in!L24=0,0,RES_hh_tesh_in!L24/RES_summary!L$21)</f>
        <v>0</v>
      </c>
      <c r="M24" s="72">
        <f>IF(RES_hh_tesh_in!M24=0,0,RES_hh_tesh_in!M24/RES_summary!M$21)</f>
        <v>0</v>
      </c>
      <c r="N24" s="72">
        <f>IF(RES_hh_tesh_in!N24=0,0,RES_hh_tesh_in!N24/RES_summary!N$21)</f>
        <v>0</v>
      </c>
      <c r="O24" s="72">
        <f>IF(RES_hh_tesh_in!O24=0,0,RES_hh_tesh_in!O24/RES_summary!O$21)</f>
        <v>0</v>
      </c>
      <c r="P24" s="72">
        <f>IF(RES_hh_tesh_in!P24=0,0,RES_hh_tesh_in!P24/RES_summary!P$21)</f>
        <v>0</v>
      </c>
      <c r="Q24" s="72">
        <f>IF(RES_hh_tesh_in!Q24=0,0,RES_hh_tesh_in!Q24/RES_summary!Q$21)</f>
        <v>0</v>
      </c>
      <c r="R24" s="72">
        <f>IF(RES_hh_tesh_in!R24=0,0,RES_hh_tesh_in!R24/RES_summary!R$21)</f>
        <v>0</v>
      </c>
      <c r="S24" s="72">
        <f>IF(RES_hh_tesh_in!S24=0,0,RES_hh_tesh_in!S24/RES_summary!S$21)</f>
        <v>0</v>
      </c>
      <c r="T24" s="72">
        <f>IF(RES_hh_tesh_in!T24=0,0,RES_hh_tesh_in!T24/RES_summary!T$21)</f>
        <v>0</v>
      </c>
      <c r="U24" s="72">
        <f>IF(RES_hh_tesh_in!U24=0,0,RES_hh_tesh_in!U24/RES_summary!U$21)</f>
        <v>0</v>
      </c>
      <c r="V24" s="72">
        <f>IF(RES_hh_tesh_in!V24=0,0,RES_hh_tesh_in!V24/RES_summary!V$21)</f>
        <v>0</v>
      </c>
      <c r="W24" s="72">
        <f>IF(RES_hh_tesh_in!W24=0,0,RES_hh_tesh_in!W24/RES_summary!W$21)</f>
        <v>0</v>
      </c>
      <c r="X24" s="72">
        <f>IF(RES_hh_tesh_in!X24=0,0,RES_hh_tesh_in!X24/RES_summary!X$21)</f>
        <v>0</v>
      </c>
      <c r="Y24" s="72">
        <f>IF(RES_hh_tesh_in!Y24=0,0,RES_hh_tesh_in!Y24/RES_summary!Y$21)</f>
        <v>0</v>
      </c>
      <c r="DA24" s="89" t="s">
        <v>928</v>
      </c>
    </row>
    <row r="25" spans="1:105" ht="12" customHeight="1" x14ac:dyDescent="0.25">
      <c r="A25" s="73" t="s">
        <v>53</v>
      </c>
      <c r="B25" s="74"/>
      <c r="C25" s="74">
        <f>IF(RES_hh_tesh_in!C25=0,0,RES_hh_tesh_in!C25/RES_summary!C$21)</f>
        <v>9.4366017880726005</v>
      </c>
      <c r="D25" s="74">
        <f>IF(RES_hh_tesh_in!D25=0,0,RES_hh_tesh_in!D25/RES_summary!D$21)</f>
        <v>9.618685680847717</v>
      </c>
      <c r="E25" s="74">
        <f>IF(RES_hh_tesh_in!E25=0,0,RES_hh_tesh_in!E25/RES_summary!E$21)</f>
        <v>9.5638134366758347</v>
      </c>
      <c r="F25" s="74">
        <f>IF(RES_hh_tesh_in!F25=0,0,RES_hh_tesh_in!F25/RES_summary!F$21)</f>
        <v>10.246389259090622</v>
      </c>
      <c r="G25" s="74">
        <f>IF(RES_hh_tesh_in!G25=0,0,RES_hh_tesh_in!G25/RES_summary!G$21)</f>
        <v>10.637838985569486</v>
      </c>
      <c r="H25" s="74">
        <f>IF(RES_hh_tesh_in!H25=0,0,RES_hh_tesh_in!H25/RES_summary!H$21)</f>
        <v>10.971868360364681</v>
      </c>
      <c r="I25" s="74">
        <f>IF(RES_hh_tesh_in!I25=0,0,RES_hh_tesh_in!I25/RES_summary!I$21)</f>
        <v>10.732916291682585</v>
      </c>
      <c r="J25" s="74">
        <f>IF(RES_hh_tesh_in!J25=0,0,RES_hh_tesh_in!J25/RES_summary!J$21)</f>
        <v>10.070233632344852</v>
      </c>
      <c r="K25" s="74">
        <f>IF(RES_hh_tesh_in!K25=0,0,RES_hh_tesh_in!K25/RES_summary!K$21)</f>
        <v>9.5851212845429288</v>
      </c>
      <c r="L25" s="74">
        <f>IF(RES_hh_tesh_in!L25=0,0,RES_hh_tesh_in!L25/RES_summary!L$21)</f>
        <v>10.254479042417968</v>
      </c>
      <c r="M25" s="74">
        <f>IF(RES_hh_tesh_in!M25=0,0,RES_hh_tesh_in!M25/RES_summary!M$21)</f>
        <v>10.039958777984294</v>
      </c>
      <c r="N25" s="74">
        <f>IF(RES_hh_tesh_in!N25=0,0,RES_hh_tesh_in!N25/RES_summary!N$21)</f>
        <v>10.776020091612361</v>
      </c>
      <c r="O25" s="74">
        <f>IF(RES_hh_tesh_in!O25=0,0,RES_hh_tesh_in!O25/RES_summary!O$21)</f>
        <v>10.064772468440319</v>
      </c>
      <c r="P25" s="74">
        <f>IF(RES_hh_tesh_in!P25=0,0,RES_hh_tesh_in!P25/RES_summary!P$21)</f>
        <v>9.9051359036669897</v>
      </c>
      <c r="Q25" s="74">
        <f>IF(RES_hh_tesh_in!Q25=0,0,RES_hh_tesh_in!Q25/RES_summary!Q$21)</f>
        <v>9.4650621349393536</v>
      </c>
      <c r="R25" s="74">
        <f>IF(RES_hh_tesh_in!R25=0,0,RES_hh_tesh_in!R25/RES_summary!R$21)</f>
        <v>9.9495934119957088</v>
      </c>
      <c r="S25" s="74">
        <f>IF(RES_hh_tesh_in!S25=0,0,RES_hh_tesh_in!S25/RES_summary!S$21)</f>
        <v>9.8532638157693349</v>
      </c>
      <c r="T25" s="74">
        <f>IF(RES_hh_tesh_in!T25=0,0,RES_hh_tesh_in!T25/RES_summary!T$21)</f>
        <v>10.188867290027128</v>
      </c>
      <c r="U25" s="74">
        <f>IF(RES_hh_tesh_in!U25=0,0,RES_hh_tesh_in!U25/RES_summary!U$21)</f>
        <v>10.232428703049255</v>
      </c>
      <c r="V25" s="74">
        <f>IF(RES_hh_tesh_in!V25=0,0,RES_hh_tesh_in!V25/RES_summary!V$21)</f>
        <v>8.5687242694906764</v>
      </c>
      <c r="W25" s="74">
        <f>IF(RES_hh_tesh_in!W25=0,0,RES_hh_tesh_in!W25/RES_summary!W$21)</f>
        <v>7.3183594494124016</v>
      </c>
      <c r="X25" s="74">
        <f>IF(RES_hh_tesh_in!X25=0,0,RES_hh_tesh_in!X25/RES_summary!X$21)</f>
        <v>3.1261941574331469</v>
      </c>
      <c r="Y25" s="74">
        <f>IF(RES_hh_tesh_in!Y25=0,0,RES_hh_tesh_in!Y25/RES_summary!Y$21)</f>
        <v>5.5354222411292255</v>
      </c>
      <c r="DA25" s="90" t="s">
        <v>929</v>
      </c>
    </row>
    <row r="26" spans="1:105" ht="12" customHeight="1" x14ac:dyDescent="0.25">
      <c r="A26" s="32" t="s">
        <v>52</v>
      </c>
      <c r="B26" s="77"/>
      <c r="C26" s="77">
        <f>IF(RES_hh_tesh_in!C26=0,0,RES_hh_tesh_in!C26/RES_summary!C$21)</f>
        <v>5.7024650553453355</v>
      </c>
      <c r="D26" s="77">
        <f>IF(RES_hh_tesh_in!D26=0,0,RES_hh_tesh_in!D26/RES_summary!D$21)</f>
        <v>5.6481329600502699</v>
      </c>
      <c r="E26" s="77">
        <f>IF(RES_hh_tesh_in!E26=0,0,RES_hh_tesh_in!E26/RES_summary!E$21)</f>
        <v>5.634673439507571</v>
      </c>
      <c r="F26" s="77">
        <f>IF(RES_hh_tesh_in!F26=0,0,RES_hh_tesh_in!F26/RES_summary!F$21)</f>
        <v>6.1910917553598308</v>
      </c>
      <c r="G26" s="77">
        <f>IF(RES_hh_tesh_in!G26=0,0,RES_hh_tesh_in!G26/RES_summary!G$21)</f>
        <v>6.3390106300306934</v>
      </c>
      <c r="H26" s="77">
        <f>IF(RES_hh_tesh_in!H26=0,0,RES_hh_tesh_in!H26/RES_summary!H$21)</f>
        <v>6.5488813706314959</v>
      </c>
      <c r="I26" s="77">
        <f>IF(RES_hh_tesh_in!I26=0,0,RES_hh_tesh_in!I26/RES_summary!I$21)</f>
        <v>6.3963133199647606</v>
      </c>
      <c r="J26" s="77">
        <f>IF(RES_hh_tesh_in!J26=0,0,RES_hh_tesh_in!J26/RES_summary!J$21)</f>
        <v>6.4909313833827493</v>
      </c>
      <c r="K26" s="77">
        <f>IF(RES_hh_tesh_in!K26=0,0,RES_hh_tesh_in!K26/RES_summary!K$21)</f>
        <v>6.6480708272900735</v>
      </c>
      <c r="L26" s="77">
        <f>IF(RES_hh_tesh_in!L26=0,0,RES_hh_tesh_in!L26/RES_summary!L$21)</f>
        <v>6.4521419874965531</v>
      </c>
      <c r="M26" s="77">
        <f>IF(RES_hh_tesh_in!M26=0,0,RES_hh_tesh_in!M26/RES_summary!M$21)</f>
        <v>6.4573744763143468</v>
      </c>
      <c r="N26" s="77">
        <f>IF(RES_hh_tesh_in!N26=0,0,RES_hh_tesh_in!N26/RES_summary!N$21)</f>
        <v>6.6595467349205766</v>
      </c>
      <c r="O26" s="77">
        <f>IF(RES_hh_tesh_in!O26=0,0,RES_hh_tesh_in!O26/RES_summary!O$21)</f>
        <v>7.3649286714814153</v>
      </c>
      <c r="P26" s="77">
        <f>IF(RES_hh_tesh_in!P26=0,0,RES_hh_tesh_in!P26/RES_summary!P$21)</f>
        <v>7.8131757789386853</v>
      </c>
      <c r="Q26" s="77">
        <f>IF(RES_hh_tesh_in!Q26=0,0,RES_hh_tesh_in!Q26/RES_summary!Q$21)</f>
        <v>7.4276191488521928</v>
      </c>
      <c r="R26" s="77">
        <f>IF(RES_hh_tesh_in!R26=0,0,RES_hh_tesh_in!R26/RES_summary!R$21)</f>
        <v>6.648904614200009</v>
      </c>
      <c r="S26" s="77">
        <f>IF(RES_hh_tesh_in!S26=0,0,RES_hh_tesh_in!S26/RES_summary!S$21)</f>
        <v>6.3783580571069391</v>
      </c>
      <c r="T26" s="77">
        <f>IF(RES_hh_tesh_in!T26=0,0,RES_hh_tesh_in!T26/RES_summary!T$21)</f>
        <v>6.6940592960933225</v>
      </c>
      <c r="U26" s="77">
        <f>IF(RES_hh_tesh_in!U26=0,0,RES_hh_tesh_in!U26/RES_summary!U$21)</f>
        <v>6.6131670589849358</v>
      </c>
      <c r="V26" s="77">
        <f>IF(RES_hh_tesh_in!V26=0,0,RES_hh_tesh_in!V26/RES_summary!V$21)</f>
        <v>6.760793866204482</v>
      </c>
      <c r="W26" s="77">
        <f>IF(RES_hh_tesh_in!W26=0,0,RES_hh_tesh_in!W26/RES_summary!W$21)</f>
        <v>6.4757529879266533</v>
      </c>
      <c r="X26" s="77">
        <f>IF(RES_hh_tesh_in!X26=0,0,RES_hh_tesh_in!X26/RES_summary!X$21)</f>
        <v>4.6728809234859847</v>
      </c>
      <c r="Y26" s="77">
        <f>IF(RES_hh_tesh_in!Y26=0,0,RES_hh_tesh_in!Y26/RES_summary!Y$21)</f>
        <v>4.1811497657090104</v>
      </c>
      <c r="DA26" s="92" t="s">
        <v>930</v>
      </c>
    </row>
    <row r="27" spans="1:105" ht="12.95" customHeight="1" x14ac:dyDescent="0.25">
      <c r="A27" s="68" t="s">
        <v>54</v>
      </c>
      <c r="B27" s="69"/>
      <c r="C27" s="69">
        <f>IF(RES_hh_tesh_in!C27=0,0,RES_hh_tesh_in!C27/RES_summary!C$21)</f>
        <v>1.8469854623745079</v>
      </c>
      <c r="D27" s="69">
        <f>IF(RES_hh_tesh_in!D27=0,0,RES_hh_tesh_in!D27/RES_summary!D$21)</f>
        <v>1.810888624634333</v>
      </c>
      <c r="E27" s="69">
        <f>IF(RES_hh_tesh_in!E27=0,0,RES_hh_tesh_in!E27/RES_summary!E$21)</f>
        <v>1.9560103438007739</v>
      </c>
      <c r="F27" s="69">
        <f>IF(RES_hh_tesh_in!F27=0,0,RES_hh_tesh_in!F27/RES_summary!F$21)</f>
        <v>1.9943420164466905</v>
      </c>
      <c r="G27" s="69">
        <f>IF(RES_hh_tesh_in!G27=0,0,RES_hh_tesh_in!G27/RES_summary!G$21)</f>
        <v>2.0672954603470619</v>
      </c>
      <c r="H27" s="69">
        <f>IF(RES_hh_tesh_in!H27=0,0,RES_hh_tesh_in!H27/RES_summary!H$21)</f>
        <v>2.0243205312396713</v>
      </c>
      <c r="I27" s="69">
        <f>IF(RES_hh_tesh_in!I27=0,0,RES_hh_tesh_in!I27/RES_summary!I$21)</f>
        <v>1.9942215918933897</v>
      </c>
      <c r="J27" s="69">
        <f>IF(RES_hh_tesh_in!J27=0,0,RES_hh_tesh_in!J27/RES_summary!J$21)</f>
        <v>1.7047391256838758</v>
      </c>
      <c r="K27" s="69">
        <f>IF(RES_hh_tesh_in!K27=0,0,RES_hh_tesh_in!K27/RES_summary!K$21)</f>
        <v>1.7941628292025731</v>
      </c>
      <c r="L27" s="69">
        <f>IF(RES_hh_tesh_in!L27=0,0,RES_hh_tesh_in!L27/RES_summary!L$21)</f>
        <v>1.7891430371187158</v>
      </c>
      <c r="M27" s="69">
        <f>IF(RES_hh_tesh_in!M27=0,0,RES_hh_tesh_in!M27/RES_summary!M$21)</f>
        <v>1.6645102790471953</v>
      </c>
      <c r="N27" s="69">
        <f>IF(RES_hh_tesh_in!N27=0,0,RES_hh_tesh_in!N27/RES_summary!N$21)</f>
        <v>1.7471593803268652</v>
      </c>
      <c r="O27" s="69">
        <f>IF(RES_hh_tesh_in!O27=0,0,RES_hh_tesh_in!O27/RES_summary!O$21)</f>
        <v>1.7542113950740894</v>
      </c>
      <c r="P27" s="69">
        <f>IF(RES_hh_tesh_in!P27=0,0,RES_hh_tesh_in!P27/RES_summary!P$21)</f>
        <v>1.7797445099253197</v>
      </c>
      <c r="Q27" s="69">
        <f>IF(RES_hh_tesh_in!Q27=0,0,RES_hh_tesh_in!Q27/RES_summary!Q$21)</f>
        <v>1.8652766391821576</v>
      </c>
      <c r="R27" s="69">
        <f>IF(RES_hh_tesh_in!R27=0,0,RES_hh_tesh_in!R27/RES_summary!R$21)</f>
        <v>1.8819426756031856</v>
      </c>
      <c r="S27" s="69">
        <f>IF(RES_hh_tesh_in!S27=0,0,RES_hh_tesh_in!S27/RES_summary!S$21)</f>
        <v>1.8724400931506338</v>
      </c>
      <c r="T27" s="69">
        <f>IF(RES_hh_tesh_in!T27=0,0,RES_hh_tesh_in!T27/RES_summary!T$21)</f>
        <v>1.8552565952238909</v>
      </c>
      <c r="U27" s="69">
        <f>IF(RES_hh_tesh_in!U27=0,0,RES_hh_tesh_in!U27/RES_summary!U$21)</f>
        <v>1.8221093625777236</v>
      </c>
      <c r="V27" s="69">
        <f>IF(RES_hh_tesh_in!V27=0,0,RES_hh_tesh_in!V27/RES_summary!V$21)</f>
        <v>1.9281536899625933</v>
      </c>
      <c r="W27" s="69">
        <f>IF(RES_hh_tesh_in!W27=0,0,RES_hh_tesh_in!W27/RES_summary!W$21)</f>
        <v>1.8896814393174601</v>
      </c>
      <c r="X27" s="69">
        <f>IF(RES_hh_tesh_in!X27=0,0,RES_hh_tesh_in!X27/RES_summary!X$21)</f>
        <v>1.4198312401914766</v>
      </c>
      <c r="Y27" s="69">
        <f>IF(RES_hh_tesh_in!Y27=0,0,RES_hh_tesh_in!Y27/RES_summary!Y$21)</f>
        <v>1.4021479878060601</v>
      </c>
      <c r="DA27" s="88" t="s">
        <v>931</v>
      </c>
    </row>
    <row r="28" spans="1:105" ht="12" customHeight="1" x14ac:dyDescent="0.25">
      <c r="A28" s="28" t="s">
        <v>51</v>
      </c>
      <c r="B28" s="72"/>
      <c r="C28" s="72">
        <f>IF(RES_hh_tesh_in!C28=0,0,RES_hh_tesh_in!C28/RES_summary!C$21)</f>
        <v>0</v>
      </c>
      <c r="D28" s="72">
        <f>IF(RES_hh_tesh_in!D28=0,0,RES_hh_tesh_in!D28/RES_summary!D$21)</f>
        <v>0</v>
      </c>
      <c r="E28" s="72">
        <f>IF(RES_hh_tesh_in!E28=0,0,RES_hh_tesh_in!E28/RES_summary!E$21)</f>
        <v>0</v>
      </c>
      <c r="F28" s="72">
        <f>IF(RES_hh_tesh_in!F28=0,0,RES_hh_tesh_in!F28/RES_summary!F$21)</f>
        <v>0</v>
      </c>
      <c r="G28" s="72">
        <f>IF(RES_hh_tesh_in!G28=0,0,RES_hh_tesh_in!G28/RES_summary!G$21)</f>
        <v>0</v>
      </c>
      <c r="H28" s="72">
        <f>IF(RES_hh_tesh_in!H28=0,0,RES_hh_tesh_in!H28/RES_summary!H$21)</f>
        <v>0</v>
      </c>
      <c r="I28" s="72">
        <f>IF(RES_hh_tesh_in!I28=0,0,RES_hh_tesh_in!I28/RES_summary!I$21)</f>
        <v>0</v>
      </c>
      <c r="J28" s="72">
        <f>IF(RES_hh_tesh_in!J28=0,0,RES_hh_tesh_in!J28/RES_summary!J$21)</f>
        <v>0</v>
      </c>
      <c r="K28" s="72">
        <f>IF(RES_hh_tesh_in!K28=0,0,RES_hh_tesh_in!K28/RES_summary!K$21)</f>
        <v>0</v>
      </c>
      <c r="L28" s="72">
        <f>IF(RES_hh_tesh_in!L28=0,0,RES_hh_tesh_in!L28/RES_summary!L$21)</f>
        <v>0</v>
      </c>
      <c r="M28" s="72">
        <f>IF(RES_hh_tesh_in!M28=0,0,RES_hh_tesh_in!M28/RES_summary!M$21)</f>
        <v>0</v>
      </c>
      <c r="N28" s="72">
        <f>IF(RES_hh_tesh_in!N28=0,0,RES_hh_tesh_in!N28/RES_summary!N$21)</f>
        <v>0</v>
      </c>
      <c r="O28" s="72">
        <f>IF(RES_hh_tesh_in!O28=0,0,RES_hh_tesh_in!O28/RES_summary!O$21)</f>
        <v>0</v>
      </c>
      <c r="P28" s="72">
        <f>IF(RES_hh_tesh_in!P28=0,0,RES_hh_tesh_in!P28/RES_summary!P$21)</f>
        <v>0</v>
      </c>
      <c r="Q28" s="72">
        <f>IF(RES_hh_tesh_in!Q28=0,0,RES_hh_tesh_in!Q28/RES_summary!Q$21)</f>
        <v>0</v>
      </c>
      <c r="R28" s="72">
        <f>IF(RES_hh_tesh_in!R28=0,0,RES_hh_tesh_in!R28/RES_summary!R$21)</f>
        <v>0</v>
      </c>
      <c r="S28" s="72">
        <f>IF(RES_hh_tesh_in!S28=0,0,RES_hh_tesh_in!S28/RES_summary!S$21)</f>
        <v>0</v>
      </c>
      <c r="T28" s="72">
        <f>IF(RES_hh_tesh_in!T28=0,0,RES_hh_tesh_in!T28/RES_summary!T$21)</f>
        <v>0</v>
      </c>
      <c r="U28" s="72">
        <f>IF(RES_hh_tesh_in!U28=0,0,RES_hh_tesh_in!U28/RES_summary!U$21)</f>
        <v>0</v>
      </c>
      <c r="V28" s="72">
        <f>IF(RES_hh_tesh_in!V28=0,0,RES_hh_tesh_in!V28/RES_summary!V$21)</f>
        <v>0</v>
      </c>
      <c r="W28" s="72">
        <f>IF(RES_hh_tesh_in!W28=0,0,RES_hh_tesh_in!W28/RES_summary!W$21)</f>
        <v>0</v>
      </c>
      <c r="X28" s="72">
        <f>IF(RES_hh_tesh_in!X28=0,0,RES_hh_tesh_in!X28/RES_summary!X$21)</f>
        <v>0</v>
      </c>
      <c r="Y28" s="72">
        <f>IF(RES_hh_tesh_in!Y28=0,0,RES_hh_tesh_in!Y28/RES_summary!Y$21)</f>
        <v>0</v>
      </c>
      <c r="DA28" s="89" t="s">
        <v>932</v>
      </c>
    </row>
    <row r="29" spans="1:105" s="2" customFormat="1" ht="12" customHeight="1" x14ac:dyDescent="0.25">
      <c r="A29" s="28" t="s">
        <v>74</v>
      </c>
      <c r="B29" s="72"/>
      <c r="C29" s="72">
        <f>IF(RES_hh_tesh_in!C29=0,0,RES_hh_tesh_in!C29/RES_summary!C$21)</f>
        <v>1.8019625326694502</v>
      </c>
      <c r="D29" s="72">
        <f>IF(RES_hh_tesh_in!D29=0,0,RES_hh_tesh_in!D29/RES_summary!D$21)</f>
        <v>1.7935146906136032</v>
      </c>
      <c r="E29" s="72">
        <f>IF(RES_hh_tesh_in!E29=0,0,RES_hh_tesh_in!E29/RES_summary!E$21)</f>
        <v>1.9992762331520451</v>
      </c>
      <c r="F29" s="72">
        <f>IF(RES_hh_tesh_in!F29=0,0,RES_hh_tesh_in!F29/RES_summary!F$21)</f>
        <v>1.9924059017520062</v>
      </c>
      <c r="G29" s="72">
        <f>IF(RES_hh_tesh_in!G29=0,0,RES_hh_tesh_in!G29/RES_summary!G$21)</f>
        <v>1.9603052644082364</v>
      </c>
      <c r="H29" s="72">
        <f>IF(RES_hh_tesh_in!H29=0,0,RES_hh_tesh_in!H29/RES_summary!H$21)</f>
        <v>2.040320475478747</v>
      </c>
      <c r="I29" s="72">
        <f>IF(RES_hh_tesh_in!I29=0,0,RES_hh_tesh_in!I29/RES_summary!I$21)</f>
        <v>2.008065502479742</v>
      </c>
      <c r="J29" s="72">
        <f>IF(RES_hh_tesh_in!J29=0,0,RES_hh_tesh_in!J29/RES_summary!J$21)</f>
        <v>1.7029192282694634</v>
      </c>
      <c r="K29" s="72">
        <f>IF(RES_hh_tesh_in!K29=0,0,RES_hh_tesh_in!K29/RES_summary!K$21)</f>
        <v>1.8250852208661734</v>
      </c>
      <c r="L29" s="72">
        <f>IF(RES_hh_tesh_in!L29=0,0,RES_hh_tesh_in!L29/RES_summary!L$21)</f>
        <v>1.7468228352997277</v>
      </c>
      <c r="M29" s="72">
        <f>IF(RES_hh_tesh_in!M29=0,0,RES_hh_tesh_in!M29/RES_summary!M$21)</f>
        <v>1.7483940526891124</v>
      </c>
      <c r="N29" s="72">
        <f>IF(RES_hh_tesh_in!N29=0,0,RES_hh_tesh_in!N29/RES_summary!N$21)</f>
        <v>1.7643654685179153</v>
      </c>
      <c r="O29" s="72">
        <f>IF(RES_hh_tesh_in!O29=0,0,RES_hh_tesh_in!O29/RES_summary!O$21)</f>
        <v>1.7488128416213744</v>
      </c>
      <c r="P29" s="72">
        <f>IF(RES_hh_tesh_in!P29=0,0,RES_hh_tesh_in!P29/RES_summary!P$21)</f>
        <v>1.9059916494533378</v>
      </c>
      <c r="Q29" s="72">
        <f>IF(RES_hh_tesh_in!Q29=0,0,RES_hh_tesh_in!Q29/RES_summary!Q$21)</f>
        <v>1.8326123753821399</v>
      </c>
      <c r="R29" s="72">
        <f>IF(RES_hh_tesh_in!R29=0,0,RES_hh_tesh_in!R29/RES_summary!R$21)</f>
        <v>1.9608743054842004</v>
      </c>
      <c r="S29" s="72">
        <f>IF(RES_hh_tesh_in!S29=0,0,RES_hh_tesh_in!S29/RES_summary!S$21)</f>
        <v>1.9309989865452624</v>
      </c>
      <c r="T29" s="72">
        <f>IF(RES_hh_tesh_in!T29=0,0,RES_hh_tesh_in!T29/RES_summary!T$21)</f>
        <v>1.9213241615724932</v>
      </c>
      <c r="U29" s="72">
        <f>IF(RES_hh_tesh_in!U29=0,0,RES_hh_tesh_in!U29/RES_summary!U$21)</f>
        <v>2.011492142598009</v>
      </c>
      <c r="V29" s="72">
        <f>IF(RES_hh_tesh_in!V29=0,0,RES_hh_tesh_in!V29/RES_summary!V$21)</f>
        <v>1.86177894536329</v>
      </c>
      <c r="W29" s="72">
        <f>IF(RES_hh_tesh_in!W29=0,0,RES_hh_tesh_in!W29/RES_summary!W$21)</f>
        <v>1.7666635649762648</v>
      </c>
      <c r="X29" s="72">
        <f>IF(RES_hh_tesh_in!X29=0,0,RES_hh_tesh_in!X29/RES_summary!X$21)</f>
        <v>1.60596480317859</v>
      </c>
      <c r="Y29" s="72">
        <f>IF(RES_hh_tesh_in!Y29=0,0,RES_hh_tesh_in!Y29/RES_summary!Y$21)</f>
        <v>1.4534806857254416</v>
      </c>
      <c r="DA29" s="89" t="s">
        <v>933</v>
      </c>
    </row>
    <row r="30" spans="1:105" ht="12" customHeight="1" x14ac:dyDescent="0.25">
      <c r="A30" s="28" t="s">
        <v>189</v>
      </c>
      <c r="B30" s="72"/>
      <c r="C30" s="72">
        <f>IF(RES_hh_tesh_in!C30=0,0,RES_hh_tesh_in!C30/RES_summary!C$21)</f>
        <v>1.8657833902209326</v>
      </c>
      <c r="D30" s="72">
        <f>IF(RES_hh_tesh_in!D30=0,0,RES_hh_tesh_in!D30/RES_summary!D$21)</f>
        <v>1.8161101436411193</v>
      </c>
      <c r="E30" s="72">
        <f>IF(RES_hh_tesh_in!E30=0,0,RES_hh_tesh_in!E30/RES_summary!E$21)</f>
        <v>1.8920886289187948</v>
      </c>
      <c r="F30" s="72">
        <f>IF(RES_hh_tesh_in!F30=0,0,RES_hh_tesh_in!F30/RES_summary!F$21)</f>
        <v>2.0352397024217943</v>
      </c>
      <c r="G30" s="72">
        <f>IF(RES_hh_tesh_in!G30=0,0,RES_hh_tesh_in!G30/RES_summary!G$21)</f>
        <v>2.0464534143029471</v>
      </c>
      <c r="H30" s="72">
        <f>IF(RES_hh_tesh_in!H30=0,0,RES_hh_tesh_in!H30/RES_summary!H$21)</f>
        <v>2.0686793770113887</v>
      </c>
      <c r="I30" s="72">
        <f>IF(RES_hh_tesh_in!I30=0,0,RES_hh_tesh_in!I30/RES_summary!I$21)</f>
        <v>2.0684757571124717</v>
      </c>
      <c r="J30" s="72">
        <f>IF(RES_hh_tesh_in!J30=0,0,RES_hh_tesh_in!J30/RES_summary!J$21)</f>
        <v>1.6170557323429917</v>
      </c>
      <c r="K30" s="72">
        <f>IF(RES_hh_tesh_in!K30=0,0,RES_hh_tesh_in!K30/RES_summary!K$21)</f>
        <v>1.8004531424613215</v>
      </c>
      <c r="L30" s="72">
        <f>IF(RES_hh_tesh_in!L30=0,0,RES_hh_tesh_in!L30/RES_summary!L$21)</f>
        <v>1.8348289949726362</v>
      </c>
      <c r="M30" s="72">
        <f>IF(RES_hh_tesh_in!M30=0,0,RES_hh_tesh_in!M30/RES_summary!M$21)</f>
        <v>1.6621462280808361</v>
      </c>
      <c r="N30" s="72">
        <f>IF(RES_hh_tesh_in!N30=0,0,RES_hh_tesh_in!N30/RES_summary!N$21)</f>
        <v>1.8071423190507954</v>
      </c>
      <c r="O30" s="72">
        <f>IF(RES_hh_tesh_in!O30=0,0,RES_hh_tesh_in!O30/RES_summary!O$21)</f>
        <v>1.8027134944541521</v>
      </c>
      <c r="P30" s="72">
        <f>IF(RES_hh_tesh_in!P30=0,0,RES_hh_tesh_in!P30/RES_summary!P$21)</f>
        <v>1.8126647040028543</v>
      </c>
      <c r="Q30" s="72">
        <f>IF(RES_hh_tesh_in!Q30=0,0,RES_hh_tesh_in!Q30/RES_summary!Q$21)</f>
        <v>1.8570933305003954</v>
      </c>
      <c r="R30" s="72">
        <f>IF(RES_hh_tesh_in!R30=0,0,RES_hh_tesh_in!R30/RES_summary!R$21)</f>
        <v>1.9552464378562784</v>
      </c>
      <c r="S30" s="72">
        <f>IF(RES_hh_tesh_in!S30=0,0,RES_hh_tesh_in!S30/RES_summary!S$21)</f>
        <v>1.8751445857947815</v>
      </c>
      <c r="T30" s="72">
        <f>IF(RES_hh_tesh_in!T30=0,0,RES_hh_tesh_in!T30/RES_summary!T$21)</f>
        <v>1.7839319466464592</v>
      </c>
      <c r="U30" s="72">
        <f>IF(RES_hh_tesh_in!U30=0,0,RES_hh_tesh_in!U30/RES_summary!U$21)</f>
        <v>1.674544514444593</v>
      </c>
      <c r="V30" s="72">
        <f>IF(RES_hh_tesh_in!V30=0,0,RES_hh_tesh_in!V30/RES_summary!V$21)</f>
        <v>1.8350034188689941</v>
      </c>
      <c r="W30" s="72">
        <f>IF(RES_hh_tesh_in!W30=0,0,RES_hh_tesh_in!W30/RES_summary!W$21)</f>
        <v>1.8316201860590162</v>
      </c>
      <c r="X30" s="72">
        <f>IF(RES_hh_tesh_in!X30=0,0,RES_hh_tesh_in!X30/RES_summary!X$21)</f>
        <v>1.4847078751834795</v>
      </c>
      <c r="Y30" s="72">
        <f>IF(RES_hh_tesh_in!Y30=0,0,RES_hh_tesh_in!Y30/RES_summary!Y$21)</f>
        <v>1.3694645342862117</v>
      </c>
      <c r="DA30" s="89" t="s">
        <v>934</v>
      </c>
    </row>
    <row r="31" spans="1:105" ht="12" customHeight="1" x14ac:dyDescent="0.25">
      <c r="A31" s="28" t="s">
        <v>202</v>
      </c>
      <c r="B31" s="72"/>
      <c r="C31" s="72">
        <f>IF(RES_hh_tesh_in!C31=0,0,RES_hh_tesh_in!C31/RES_summary!C$21)</f>
        <v>0</v>
      </c>
      <c r="D31" s="72">
        <f>IF(RES_hh_tesh_in!D31=0,0,RES_hh_tesh_in!D31/RES_summary!D$21)</f>
        <v>0</v>
      </c>
      <c r="E31" s="72">
        <f>IF(RES_hh_tesh_in!E31=0,0,RES_hh_tesh_in!E31/RES_summary!E$21)</f>
        <v>0</v>
      </c>
      <c r="F31" s="72">
        <f>IF(RES_hh_tesh_in!F31=0,0,RES_hh_tesh_in!F31/RES_summary!F$21)</f>
        <v>0</v>
      </c>
      <c r="G31" s="72">
        <f>IF(RES_hh_tesh_in!G31=0,0,RES_hh_tesh_in!G31/RES_summary!G$21)</f>
        <v>0</v>
      </c>
      <c r="H31" s="72">
        <f>IF(RES_hh_tesh_in!H31=0,0,RES_hh_tesh_in!H31/RES_summary!H$21)</f>
        <v>0</v>
      </c>
      <c r="I31" s="72">
        <f>IF(RES_hh_tesh_in!I31=0,0,RES_hh_tesh_in!I31/RES_summary!I$21)</f>
        <v>0</v>
      </c>
      <c r="J31" s="72">
        <f>IF(RES_hh_tesh_in!J31=0,0,RES_hh_tesh_in!J31/RES_summary!J$21)</f>
        <v>0</v>
      </c>
      <c r="K31" s="72">
        <f>IF(RES_hh_tesh_in!K31=0,0,RES_hh_tesh_in!K31/RES_summary!K$21)</f>
        <v>0</v>
      </c>
      <c r="L31" s="72">
        <f>IF(RES_hh_tesh_in!L31=0,0,RES_hh_tesh_in!L31/RES_summary!L$21)</f>
        <v>0</v>
      </c>
      <c r="M31" s="72">
        <f>IF(RES_hh_tesh_in!M31=0,0,RES_hh_tesh_in!M31/RES_summary!M$21)</f>
        <v>0</v>
      </c>
      <c r="N31" s="72">
        <f>IF(RES_hh_tesh_in!N31=0,0,RES_hh_tesh_in!N31/RES_summary!N$21)</f>
        <v>0</v>
      </c>
      <c r="O31" s="72">
        <f>IF(RES_hh_tesh_in!O31=0,0,RES_hh_tesh_in!O31/RES_summary!O$21)</f>
        <v>0</v>
      </c>
      <c r="P31" s="72">
        <f>IF(RES_hh_tesh_in!P31=0,0,RES_hh_tesh_in!P31/RES_summary!P$21)</f>
        <v>0</v>
      </c>
      <c r="Q31" s="72">
        <f>IF(RES_hh_tesh_in!Q31=0,0,RES_hh_tesh_in!Q31/RES_summary!Q$21)</f>
        <v>0</v>
      </c>
      <c r="R31" s="72">
        <f>IF(RES_hh_tesh_in!R31=0,0,RES_hh_tesh_in!R31/RES_summary!R$21)</f>
        <v>0</v>
      </c>
      <c r="S31" s="72">
        <f>IF(RES_hh_tesh_in!S31=0,0,RES_hh_tesh_in!S31/RES_summary!S$21)</f>
        <v>0</v>
      </c>
      <c r="T31" s="72">
        <f>IF(RES_hh_tesh_in!T31=0,0,RES_hh_tesh_in!T31/RES_summary!T$21)</f>
        <v>0</v>
      </c>
      <c r="U31" s="72">
        <f>IF(RES_hh_tesh_in!U31=0,0,RES_hh_tesh_in!U31/RES_summary!U$21)</f>
        <v>0</v>
      </c>
      <c r="V31" s="72">
        <f>IF(RES_hh_tesh_in!V31=0,0,RES_hh_tesh_in!V31/RES_summary!V$21)</f>
        <v>0</v>
      </c>
      <c r="W31" s="72">
        <f>IF(RES_hh_tesh_in!W31=0,0,RES_hh_tesh_in!W31/RES_summary!W$21)</f>
        <v>0</v>
      </c>
      <c r="X31" s="72">
        <f>IF(RES_hh_tesh_in!X31=0,0,RES_hh_tesh_in!X31/RES_summary!X$21)</f>
        <v>0</v>
      </c>
      <c r="Y31" s="72">
        <f>IF(RES_hh_tesh_in!Y31=0,0,RES_hh_tesh_in!Y31/RES_summary!Y$21)</f>
        <v>0</v>
      </c>
      <c r="DA31" s="89" t="s">
        <v>935</v>
      </c>
    </row>
    <row r="32" spans="1:105" ht="12" customHeight="1" x14ac:dyDescent="0.25">
      <c r="A32" s="32" t="s">
        <v>53</v>
      </c>
      <c r="B32" s="77"/>
      <c r="C32" s="77">
        <f>IF(RES_hh_tesh_in!C32=0,0,RES_hh_tesh_in!C32/RES_summary!C$21)</f>
        <v>1.8443060711433292</v>
      </c>
      <c r="D32" s="77">
        <f>IF(RES_hh_tesh_in!D32=0,0,RES_hh_tesh_in!D32/RES_summary!D$21)</f>
        <v>1.8104977730218119</v>
      </c>
      <c r="E32" s="77">
        <f>IF(RES_hh_tesh_in!E32=0,0,RES_hh_tesh_in!E32/RES_summary!E$21)</f>
        <v>1.9658926116766096</v>
      </c>
      <c r="F32" s="77">
        <f>IF(RES_hh_tesh_in!F32=0,0,RES_hh_tesh_in!F32/RES_summary!F$21)</f>
        <v>1.9864583088391758</v>
      </c>
      <c r="G32" s="77">
        <f>IF(RES_hh_tesh_in!G32=0,0,RES_hh_tesh_in!G32/RES_summary!G$21)</f>
        <v>2.0758805279708681</v>
      </c>
      <c r="H32" s="77">
        <f>IF(RES_hh_tesh_in!H32=0,0,RES_hh_tesh_in!H32/RES_summary!H$21)</f>
        <v>2.0106978743496127</v>
      </c>
      <c r="I32" s="77">
        <f>IF(RES_hh_tesh_in!I32=0,0,RES_hh_tesh_in!I32/RES_summary!I$21)</f>
        <v>1.9731289974334438</v>
      </c>
      <c r="J32" s="77">
        <f>IF(RES_hh_tesh_in!J32=0,0,RES_hh_tesh_in!J32/RES_summary!J$21)</f>
        <v>1.7285375738683992</v>
      </c>
      <c r="K32" s="77">
        <f>IF(RES_hh_tesh_in!K32=0,0,RES_hh_tesh_in!K32/RES_summary!K$21)</f>
        <v>1.7906698060375239</v>
      </c>
      <c r="L32" s="77">
        <f>IF(RES_hh_tesh_in!L32=0,0,RES_hh_tesh_in!L32/RES_summary!L$21)</f>
        <v>1.7760212065930494</v>
      </c>
      <c r="M32" s="77">
        <f>IF(RES_hh_tesh_in!M32=0,0,RES_hh_tesh_in!M32/RES_summary!M$21)</f>
        <v>1.6613197315271859</v>
      </c>
      <c r="N32" s="77">
        <f>IF(RES_hh_tesh_in!N32=0,0,RES_hh_tesh_in!N32/RES_summary!N$21)</f>
        <v>1.7283438000867661</v>
      </c>
      <c r="O32" s="77">
        <f>IF(RES_hh_tesh_in!O32=0,0,RES_hh_tesh_in!O32/RES_summary!O$21)</f>
        <v>1.7421300079375439</v>
      </c>
      <c r="P32" s="77">
        <f>IF(RES_hh_tesh_in!P32=0,0,RES_hh_tesh_in!P32/RES_summary!P$21)</f>
        <v>1.7640486506443989</v>
      </c>
      <c r="Q32" s="77">
        <f>IF(RES_hh_tesh_in!Q32=0,0,RES_hh_tesh_in!Q32/RES_summary!Q$21)</f>
        <v>1.8685397550437872</v>
      </c>
      <c r="R32" s="77">
        <f>IF(RES_hh_tesh_in!R32=0,0,RES_hh_tesh_in!R32/RES_summary!R$21)</f>
        <v>1.8590993687118502</v>
      </c>
      <c r="S32" s="77">
        <f>IF(RES_hh_tesh_in!S32=0,0,RES_hh_tesh_in!S32/RES_summary!S$21)</f>
        <v>1.8693030690301191</v>
      </c>
      <c r="T32" s="77">
        <f>IF(RES_hh_tesh_in!T32=0,0,RES_hh_tesh_in!T32/RES_summary!T$21)</f>
        <v>1.8666256015280582</v>
      </c>
      <c r="U32" s="77">
        <f>IF(RES_hh_tesh_in!U32=0,0,RES_hh_tesh_in!U32/RES_summary!U$21)</f>
        <v>1.8490592992057093</v>
      </c>
      <c r="V32" s="77">
        <f>IF(RES_hh_tesh_in!V32=0,0,RES_hh_tesh_in!V32/RES_summary!V$21)</f>
        <v>1.9565896277545083</v>
      </c>
      <c r="W32" s="77">
        <f>IF(RES_hh_tesh_in!W32=0,0,RES_hh_tesh_in!W32/RES_summary!W$21)</f>
        <v>1.911449998536219</v>
      </c>
      <c r="X32" s="77">
        <f>IF(RES_hh_tesh_in!X32=0,0,RES_hh_tesh_in!X32/RES_summary!X$21)</f>
        <v>1.3779913294847841</v>
      </c>
      <c r="Y32" s="77">
        <f>IF(RES_hh_tesh_in!Y32=0,0,RES_hh_tesh_in!Y32/RES_summary!Y$21)</f>
        <v>1.4052202667920197</v>
      </c>
      <c r="DA32" s="92" t="s">
        <v>936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937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/>
      <c r="C3" s="65">
        <f>IF(RES_hh_emih_in!C3=0,0,RES_hh_emih_in!C3/RES_summary!C$21)</f>
        <v>31.601655013304573</v>
      </c>
      <c r="D3" s="65">
        <f>IF(RES_hh_emih_in!D3=0,0,RES_hh_emih_in!D3/RES_summary!D$21)</f>
        <v>29.304115090611035</v>
      </c>
      <c r="E3" s="65">
        <f>IF(RES_hh_emih_in!E3=0,0,RES_hh_emih_in!E3/RES_summary!E$21)</f>
        <v>35.017316421540237</v>
      </c>
      <c r="F3" s="65">
        <f>IF(RES_hh_emih_in!F3=0,0,RES_hh_emih_in!F3/RES_summary!F$21)</f>
        <v>31.825816836000321</v>
      </c>
      <c r="G3" s="65">
        <f>IF(RES_hh_emih_in!G3=0,0,RES_hh_emih_in!G3/RES_summary!G$21)</f>
        <v>28.588852787287561</v>
      </c>
      <c r="H3" s="65">
        <f>IF(RES_hh_emih_in!H3=0,0,RES_hh_emih_in!H3/RES_summary!H$21)</f>
        <v>24.751489403178077</v>
      </c>
      <c r="I3" s="65">
        <f>IF(RES_hh_emih_in!I3=0,0,RES_hh_emih_in!I3/RES_summary!I$21)</f>
        <v>20.008670895197792</v>
      </c>
      <c r="J3" s="65">
        <f>IF(RES_hh_emih_in!J3=0,0,RES_hh_emih_in!J3/RES_summary!J$21)</f>
        <v>25.6416007619457</v>
      </c>
      <c r="K3" s="65">
        <f>IF(RES_hh_emih_in!K3=0,0,RES_hh_emih_in!K3/RES_summary!K$21)</f>
        <v>22.499216561926541</v>
      </c>
      <c r="L3" s="65">
        <f>IF(RES_hh_emih_in!L3=0,0,RES_hh_emih_in!L3/RES_summary!L$21)</f>
        <v>24.554887900062891</v>
      </c>
      <c r="M3" s="65">
        <f>IF(RES_hh_emih_in!M3=0,0,RES_hh_emih_in!M3/RES_summary!M$21)</f>
        <v>20.744061513865915</v>
      </c>
      <c r="N3" s="65">
        <f>IF(RES_hh_emih_in!N3=0,0,RES_hh_emih_in!N3/RES_summary!N$21)</f>
        <v>19.809007759634454</v>
      </c>
      <c r="O3" s="65">
        <f>IF(RES_hh_emih_in!O3=0,0,RES_hh_emih_in!O3/RES_summary!O$21)</f>
        <v>21.611984775584165</v>
      </c>
      <c r="P3" s="65">
        <f>IF(RES_hh_emih_in!P3=0,0,RES_hh_emih_in!P3/RES_summary!P$21)</f>
        <v>14.887499313700111</v>
      </c>
      <c r="Q3" s="65">
        <f>IF(RES_hh_emih_in!Q3=0,0,RES_hh_emih_in!Q3/RES_summary!Q$21)</f>
        <v>14.878593268433596</v>
      </c>
      <c r="R3" s="65">
        <f>IF(RES_hh_emih_in!R3=0,0,RES_hh_emih_in!R3/RES_summary!R$21)</f>
        <v>14.31744795824944</v>
      </c>
      <c r="S3" s="65">
        <f>IF(RES_hh_emih_in!S3=0,0,RES_hh_emih_in!S3/RES_summary!S$21)</f>
        <v>13.829559102478511</v>
      </c>
      <c r="T3" s="65">
        <f>IF(RES_hh_emih_in!T3=0,0,RES_hh_emih_in!T3/RES_summary!T$21)</f>
        <v>13.278381274766295</v>
      </c>
      <c r="U3" s="65">
        <f>IF(RES_hh_emih_in!U3=0,0,RES_hh_emih_in!U3/RES_summary!U$21)</f>
        <v>10.879134080720814</v>
      </c>
      <c r="V3" s="65">
        <f>IF(RES_hh_emih_in!V3=0,0,RES_hh_emih_in!V3/RES_summary!V$21)</f>
        <v>9.6822314802309943</v>
      </c>
      <c r="W3" s="65">
        <f>IF(RES_hh_emih_in!W3=0,0,RES_hh_emih_in!W3/RES_summary!W$21)</f>
        <v>8.3847657317698125</v>
      </c>
      <c r="X3" s="65">
        <f>IF(RES_hh_emih_in!X3=0,0,RES_hh_emih_in!X3/RES_summary!X$21)</f>
        <v>5.5980091658904998</v>
      </c>
      <c r="Y3" s="65">
        <f>IF(RES_hh_emih_in!Y3=0,0,RES_hh_emih_in!Y3/RES_summary!Y$21)</f>
        <v>5.4671963469738269</v>
      </c>
      <c r="DA3" s="87" t="s">
        <v>938</v>
      </c>
    </row>
    <row r="4" spans="1:105" ht="12.95" customHeight="1" x14ac:dyDescent="0.25">
      <c r="A4" s="68" t="s">
        <v>57</v>
      </c>
      <c r="B4" s="69"/>
      <c r="C4" s="69">
        <f>IF(RES_hh_emih_in!C4=0,0,RES_hh_emih_in!C4/RES_summary!C$21)</f>
        <v>30.28629325664761</v>
      </c>
      <c r="D4" s="69">
        <f>IF(RES_hh_emih_in!D4=0,0,RES_hh_emih_in!D4/RES_summary!D$21)</f>
        <v>28.003035141444787</v>
      </c>
      <c r="E4" s="69">
        <f>IF(RES_hh_emih_in!E4=0,0,RES_hh_emih_in!E4/RES_summary!E$21)</f>
        <v>33.667147890417638</v>
      </c>
      <c r="F4" s="69">
        <f>IF(RES_hh_emih_in!F4=0,0,RES_hh_emih_in!F4/RES_summary!F$21)</f>
        <v>30.285944865770446</v>
      </c>
      <c r="G4" s="69">
        <f>IF(RES_hh_emih_in!G4=0,0,RES_hh_emih_in!G4/RES_summary!G$21)</f>
        <v>27.101558418071477</v>
      </c>
      <c r="H4" s="69">
        <f>IF(RES_hh_emih_in!H4=0,0,RES_hh_emih_in!H4/RES_summary!H$21)</f>
        <v>22.708420801322411</v>
      </c>
      <c r="I4" s="69">
        <f>IF(RES_hh_emih_in!I4=0,0,RES_hh_emih_in!I4/RES_summary!I$21)</f>
        <v>17.823527972409302</v>
      </c>
      <c r="J4" s="69">
        <f>IF(RES_hh_emih_in!J4=0,0,RES_hh_emih_in!J4/RES_summary!J$21)</f>
        <v>23.216472348141526</v>
      </c>
      <c r="K4" s="69">
        <f>IF(RES_hh_emih_in!K4=0,0,RES_hh_emih_in!K4/RES_summary!K$21)</f>
        <v>20.029902040898399</v>
      </c>
      <c r="L4" s="69">
        <f>IF(RES_hh_emih_in!L4=0,0,RES_hh_emih_in!L4/RES_summary!L$21)</f>
        <v>22.314319902086027</v>
      </c>
      <c r="M4" s="69">
        <f>IF(RES_hh_emih_in!M4=0,0,RES_hh_emih_in!M4/RES_summary!M$21)</f>
        <v>18.528799623440271</v>
      </c>
      <c r="N4" s="69">
        <f>IF(RES_hh_emih_in!N4=0,0,RES_hh_emih_in!N4/RES_summary!N$21)</f>
        <v>17.68212966985454</v>
      </c>
      <c r="O4" s="69">
        <f>IF(RES_hh_emih_in!O4=0,0,RES_hh_emih_in!O4/RES_summary!O$21)</f>
        <v>19.764884840123987</v>
      </c>
      <c r="P4" s="69">
        <f>IF(RES_hh_emih_in!P4=0,0,RES_hh_emih_in!P4/RES_summary!P$21)</f>
        <v>13.338913372951508</v>
      </c>
      <c r="Q4" s="69">
        <f>IF(RES_hh_emih_in!Q4=0,0,RES_hh_emih_in!Q4/RES_summary!Q$21)</f>
        <v>13.243861218815759</v>
      </c>
      <c r="R4" s="69">
        <f>IF(RES_hh_emih_in!R4=0,0,RES_hh_emih_in!R4/RES_summary!R$21)</f>
        <v>12.470325525964205</v>
      </c>
      <c r="S4" s="69">
        <f>IF(RES_hh_emih_in!S4=0,0,RES_hh_emih_in!S4/RES_summary!S$21)</f>
        <v>11.973307760047421</v>
      </c>
      <c r="T4" s="69">
        <f>IF(RES_hh_emih_in!T4=0,0,RES_hh_emih_in!T4/RES_summary!T$21)</f>
        <v>11.528303595479469</v>
      </c>
      <c r="U4" s="69">
        <f>IF(RES_hh_emih_in!U4=0,0,RES_hh_emih_in!U4/RES_summary!U$21)</f>
        <v>9.0511607223468697</v>
      </c>
      <c r="V4" s="69">
        <f>IF(RES_hh_emih_in!V4=0,0,RES_hh_emih_in!V4/RES_summary!V$21)</f>
        <v>8.2666637879923286</v>
      </c>
      <c r="W4" s="69">
        <f>IF(RES_hh_emih_in!W4=0,0,RES_hh_emih_in!W4/RES_summary!W$21)</f>
        <v>6.7444893949787597</v>
      </c>
      <c r="X4" s="69">
        <f>IF(RES_hh_emih_in!X4=0,0,RES_hh_emih_in!X4/RES_summary!X$21)</f>
        <v>4.3674565681524742</v>
      </c>
      <c r="Y4" s="69">
        <f>IF(RES_hh_emih_in!Y4=0,0,RES_hh_emih_in!Y4/RES_summary!Y$21)</f>
        <v>4.3701879667418906</v>
      </c>
      <c r="DA4" s="88" t="s">
        <v>939</v>
      </c>
    </row>
    <row r="5" spans="1:105" ht="12" customHeight="1" x14ac:dyDescent="0.25">
      <c r="A5" s="28" t="s">
        <v>51</v>
      </c>
      <c r="B5" s="72"/>
      <c r="C5" s="72">
        <f>IF(RES_hh_emih_in!C5=0,0,RES_hh_emih_in!C5/RES_summary!C$21)</f>
        <v>47.110755154098968</v>
      </c>
      <c r="D5" s="72">
        <f>IF(RES_hh_emih_in!D5=0,0,RES_hh_emih_in!D5/RES_summary!D$21)</f>
        <v>0</v>
      </c>
      <c r="E5" s="72">
        <f>IF(RES_hh_emih_in!E5=0,0,RES_hh_emih_in!E5/RES_summary!E$21)</f>
        <v>0</v>
      </c>
      <c r="F5" s="72">
        <f>IF(RES_hh_emih_in!F5=0,0,RES_hh_emih_in!F5/RES_summary!F$21)</f>
        <v>0</v>
      </c>
      <c r="G5" s="72">
        <f>IF(RES_hh_emih_in!G5=0,0,RES_hh_emih_in!G5/RES_summary!G$21)</f>
        <v>0</v>
      </c>
      <c r="H5" s="72">
        <f>IF(RES_hh_emih_in!H5=0,0,RES_hh_emih_in!H5/RES_summary!H$21)</f>
        <v>35.384392031302013</v>
      </c>
      <c r="I5" s="72">
        <f>IF(RES_hh_emih_in!I5=0,0,RES_hh_emih_in!I5/RES_summary!I$21)</f>
        <v>26.917608168352356</v>
      </c>
      <c r="J5" s="72">
        <f>IF(RES_hh_emih_in!J5=0,0,RES_hh_emih_in!J5/RES_summary!J$21)</f>
        <v>35.172041458201797</v>
      </c>
      <c r="K5" s="72">
        <f>IF(RES_hh_emih_in!K5=0,0,RES_hh_emih_in!K5/RES_summary!K$21)</f>
        <v>56.294081809105805</v>
      </c>
      <c r="L5" s="72">
        <f>IF(RES_hh_emih_in!L5=0,0,RES_hh_emih_in!L5/RES_summary!L$21)</f>
        <v>32.229855293013905</v>
      </c>
      <c r="M5" s="72">
        <f>IF(RES_hh_emih_in!M5=0,0,RES_hh_emih_in!M5/RES_summary!M$21)</f>
        <v>27.718476546653445</v>
      </c>
      <c r="N5" s="72">
        <f>IF(RES_hh_emih_in!N5=0,0,RES_hh_emih_in!N5/RES_summary!N$21)</f>
        <v>29.101676981286918</v>
      </c>
      <c r="O5" s="72">
        <f>IF(RES_hh_emih_in!O5=0,0,RES_hh_emih_in!O5/RES_summary!O$21)</f>
        <v>35.960675441040792</v>
      </c>
      <c r="P5" s="72">
        <f>IF(RES_hh_emih_in!P5=0,0,RES_hh_emih_in!P5/RES_summary!P$21)</f>
        <v>24.286728892348005</v>
      </c>
      <c r="Q5" s="72">
        <f>IF(RES_hh_emih_in!Q5=0,0,RES_hh_emih_in!Q5/RES_summary!Q$21)</f>
        <v>0</v>
      </c>
      <c r="R5" s="72">
        <f>IF(RES_hh_emih_in!R5=0,0,RES_hh_emih_in!R5/RES_summary!R$21)</f>
        <v>0</v>
      </c>
      <c r="S5" s="72">
        <f>IF(RES_hh_emih_in!S5=0,0,RES_hh_emih_in!S5/RES_summary!S$21)</f>
        <v>0</v>
      </c>
      <c r="T5" s="72">
        <f>IF(RES_hh_emih_in!T5=0,0,RES_hh_emih_in!T5/RES_summary!T$21)</f>
        <v>0</v>
      </c>
      <c r="U5" s="72">
        <f>IF(RES_hh_emih_in!U5=0,0,RES_hh_emih_in!U5/RES_summary!U$21)</f>
        <v>0</v>
      </c>
      <c r="V5" s="72">
        <f>IF(RES_hh_emih_in!V5=0,0,RES_hh_emih_in!V5/RES_summary!V$21)</f>
        <v>0</v>
      </c>
      <c r="W5" s="72">
        <f>IF(RES_hh_emih_in!W5=0,0,RES_hh_emih_in!W5/RES_summary!W$21)</f>
        <v>0</v>
      </c>
      <c r="X5" s="72">
        <f>IF(RES_hh_emih_in!X5=0,0,RES_hh_emih_in!X5/RES_summary!X$21)</f>
        <v>11.831407880839118</v>
      </c>
      <c r="Y5" s="72">
        <f>IF(RES_hh_emih_in!Y5=0,0,RES_hh_emih_in!Y5/RES_summary!Y$21)</f>
        <v>8.3429754535739775</v>
      </c>
      <c r="DA5" s="89" t="s">
        <v>940</v>
      </c>
    </row>
    <row r="6" spans="1:105" ht="12" customHeight="1" x14ac:dyDescent="0.25">
      <c r="A6" s="28" t="s">
        <v>74</v>
      </c>
      <c r="B6" s="72"/>
      <c r="C6" s="72">
        <f>IF(RES_hh_emih_in!C6=0,0,RES_hh_emih_in!C6/RES_summary!C$21)</f>
        <v>35.947899159864313</v>
      </c>
      <c r="D6" s="72">
        <f>IF(RES_hh_emih_in!D6=0,0,RES_hh_emih_in!D6/RES_summary!D$21)</f>
        <v>42.681938919543938</v>
      </c>
      <c r="E6" s="72">
        <f>IF(RES_hh_emih_in!E6=0,0,RES_hh_emih_in!E6/RES_summary!E$21)</f>
        <v>25.814306762239628</v>
      </c>
      <c r="F6" s="72">
        <f>IF(RES_hh_emih_in!F6=0,0,RES_hh_emih_in!F6/RES_summary!F$21)</f>
        <v>24.941471830134269</v>
      </c>
      <c r="G6" s="72">
        <f>IF(RES_hh_emih_in!G6=0,0,RES_hh_emih_in!G6/RES_summary!G$21)</f>
        <v>32.427491283790687</v>
      </c>
      <c r="H6" s="72">
        <f>IF(RES_hh_emih_in!H6=0,0,RES_hh_emih_in!H6/RES_summary!H$21)</f>
        <v>28.557269393586253</v>
      </c>
      <c r="I6" s="72">
        <f>IF(RES_hh_emih_in!I6=0,0,RES_hh_emih_in!I6/RES_summary!I$21)</f>
        <v>24.811207201375066</v>
      </c>
      <c r="J6" s="72">
        <f>IF(RES_hh_emih_in!J6=0,0,RES_hh_emih_in!J6/RES_summary!J$21)</f>
        <v>25.917706556374544</v>
      </c>
      <c r="K6" s="72">
        <f>IF(RES_hh_emih_in!K6=0,0,RES_hh_emih_in!K6/RES_summary!K$21)</f>
        <v>25.113598023181797</v>
      </c>
      <c r="L6" s="72">
        <f>IF(RES_hh_emih_in!L6=0,0,RES_hh_emih_in!L6/RES_summary!L$21)</f>
        <v>28.277231034183572</v>
      </c>
      <c r="M6" s="72">
        <f>IF(RES_hh_emih_in!M6=0,0,RES_hh_emih_in!M6/RES_summary!M$21)</f>
        <v>21.172240915444622</v>
      </c>
      <c r="N6" s="72">
        <f>IF(RES_hh_emih_in!N6=0,0,RES_hh_emih_in!N6/RES_summary!N$21)</f>
        <v>21.127102601438203</v>
      </c>
      <c r="O6" s="72">
        <f>IF(RES_hh_emih_in!O6=0,0,RES_hh_emih_in!O6/RES_summary!O$21)</f>
        <v>21.848722502828899</v>
      </c>
      <c r="P6" s="72">
        <f>IF(RES_hh_emih_in!P6=0,0,RES_hh_emih_in!P6/RES_summary!P$21)</f>
        <v>16.180971120799942</v>
      </c>
      <c r="Q6" s="72">
        <f>IF(RES_hh_emih_in!Q6=0,0,RES_hh_emih_in!Q6/RES_summary!Q$21)</f>
        <v>15.785512064296048</v>
      </c>
      <c r="R6" s="72">
        <f>IF(RES_hh_emih_in!R6=0,0,RES_hh_emih_in!R6/RES_summary!R$21)</f>
        <v>15.897458505354026</v>
      </c>
      <c r="S6" s="72">
        <f>IF(RES_hh_emih_in!S6=0,0,RES_hh_emih_in!S6/RES_summary!S$21)</f>
        <v>15.509924653536634</v>
      </c>
      <c r="T6" s="72">
        <f>IF(RES_hh_emih_in!T6=0,0,RES_hh_emih_in!T6/RES_summary!T$21)</f>
        <v>14.394023046771736</v>
      </c>
      <c r="U6" s="72">
        <f>IF(RES_hh_emih_in!U6=0,0,RES_hh_emih_in!U6/RES_summary!U$21)</f>
        <v>12.530697967870875</v>
      </c>
      <c r="V6" s="72">
        <f>IF(RES_hh_emih_in!V6=0,0,RES_hh_emih_in!V6/RES_summary!V$21)</f>
        <v>13.038926145994242</v>
      </c>
      <c r="W6" s="72">
        <f>IF(RES_hh_emih_in!W6=0,0,RES_hh_emih_in!W6/RES_summary!W$21)</f>
        <v>12.382825565271245</v>
      </c>
      <c r="X6" s="72">
        <f>IF(RES_hh_emih_in!X6=0,0,RES_hh_emih_in!X6/RES_summary!X$21)</f>
        <v>8.6844449384917244</v>
      </c>
      <c r="Y6" s="72">
        <f>IF(RES_hh_emih_in!Y6=0,0,RES_hh_emih_in!Y6/RES_summary!Y$21)</f>
        <v>6.7800489013089171</v>
      </c>
      <c r="DA6" s="89" t="s">
        <v>941</v>
      </c>
    </row>
    <row r="7" spans="1:105" ht="12" customHeight="1" x14ac:dyDescent="0.25">
      <c r="A7" s="28" t="s">
        <v>200</v>
      </c>
      <c r="B7" s="72"/>
      <c r="C7" s="72">
        <f>IF(RES_hh_emih_in!C7=0,0,RES_hh_emih_in!C7/RES_summary!C$21)</f>
        <v>44.968558437277103</v>
      </c>
      <c r="D7" s="72">
        <f>IF(RES_hh_emih_in!D7=0,0,RES_hh_emih_in!D7/RES_summary!D$21)</f>
        <v>38.884264391582668</v>
      </c>
      <c r="E7" s="72">
        <f>IF(RES_hh_emih_in!E7=0,0,RES_hh_emih_in!E7/RES_summary!E$21)</f>
        <v>42.088343520312577</v>
      </c>
      <c r="F7" s="72">
        <f>IF(RES_hh_emih_in!F7=0,0,RES_hh_emih_in!F7/RES_summary!F$21)</f>
        <v>38.979976416168952</v>
      </c>
      <c r="G7" s="72">
        <f>IF(RES_hh_emih_in!G7=0,0,RES_hh_emih_in!G7/RES_summary!G$21)</f>
        <v>37.750138741759478</v>
      </c>
      <c r="H7" s="72">
        <f>IF(RES_hh_emih_in!H7=0,0,RES_hh_emih_in!H7/RES_summary!H$21)</f>
        <v>33.067082876305058</v>
      </c>
      <c r="I7" s="72">
        <f>IF(RES_hh_emih_in!I7=0,0,RES_hh_emih_in!I7/RES_summary!I$21)</f>
        <v>27.80867296499796</v>
      </c>
      <c r="J7" s="72">
        <f>IF(RES_hh_emih_in!J7=0,0,RES_hh_emih_in!J7/RES_summary!J$21)</f>
        <v>35.358324089166892</v>
      </c>
      <c r="K7" s="72">
        <f>IF(RES_hh_emih_in!K7=0,0,RES_hh_emih_in!K7/RES_summary!K$21)</f>
        <v>29.781362837683552</v>
      </c>
      <c r="L7" s="72">
        <f>IF(RES_hh_emih_in!L7=0,0,RES_hh_emih_in!L7/RES_summary!L$21)</f>
        <v>32.455346311351533</v>
      </c>
      <c r="M7" s="72">
        <f>IF(RES_hh_emih_in!M7=0,0,RES_hh_emih_in!M7/RES_summary!M$21)</f>
        <v>26.4468589324056</v>
      </c>
      <c r="N7" s="72">
        <f>IF(RES_hh_emih_in!N7=0,0,RES_hh_emih_in!N7/RES_summary!N$21)</f>
        <v>25.539928560704755</v>
      </c>
      <c r="O7" s="72">
        <f>IF(RES_hh_emih_in!O7=0,0,RES_hh_emih_in!O7/RES_summary!O$21)</f>
        <v>26.202191202486638</v>
      </c>
      <c r="P7" s="72">
        <f>IF(RES_hh_emih_in!P7=0,0,RES_hh_emih_in!P7/RES_summary!P$21)</f>
        <v>19.054852186924581</v>
      </c>
      <c r="Q7" s="72">
        <f>IF(RES_hh_emih_in!Q7=0,0,RES_hh_emih_in!Q7/RES_summary!Q$21)</f>
        <v>21.226372299030466</v>
      </c>
      <c r="R7" s="72">
        <f>IF(RES_hh_emih_in!R7=0,0,RES_hh_emih_in!R7/RES_summary!R$21)</f>
        <v>18.560684366600555</v>
      </c>
      <c r="S7" s="72">
        <f>IF(RES_hh_emih_in!S7=0,0,RES_hh_emih_in!S7/RES_summary!S$21)</f>
        <v>18.057842253084498</v>
      </c>
      <c r="T7" s="72">
        <f>IF(RES_hh_emih_in!T7=0,0,RES_hh_emih_in!T7/RES_summary!T$21)</f>
        <v>17.065077951448274</v>
      </c>
      <c r="U7" s="72">
        <f>IF(RES_hh_emih_in!U7=0,0,RES_hh_emih_in!U7/RES_summary!U$21)</f>
        <v>13.264445396229368</v>
      </c>
      <c r="V7" s="72">
        <f>IF(RES_hh_emih_in!V7=0,0,RES_hh_emih_in!V7/RES_summary!V$21)</f>
        <v>14.954983107588667</v>
      </c>
      <c r="W7" s="72">
        <f>IF(RES_hh_emih_in!W7=0,0,RES_hh_emih_in!W7/RES_summary!W$21)</f>
        <v>13.061307300697141</v>
      </c>
      <c r="X7" s="72">
        <f>IF(RES_hh_emih_in!X7=0,0,RES_hh_emih_in!X7/RES_summary!X$21)</f>
        <v>9.973150925427646</v>
      </c>
      <c r="Y7" s="72">
        <f>IF(RES_hh_emih_in!Y7=0,0,RES_hh_emih_in!Y7/RES_summary!Y$21)</f>
        <v>7.8918104397051874</v>
      </c>
      <c r="DA7" s="89" t="s">
        <v>942</v>
      </c>
    </row>
    <row r="8" spans="1:105" ht="12" customHeight="1" x14ac:dyDescent="0.25">
      <c r="A8" s="28" t="s">
        <v>189</v>
      </c>
      <c r="B8" s="72"/>
      <c r="C8" s="72">
        <f>IF(RES_hh_emih_in!C8=0,0,RES_hh_emih_in!C8/RES_summary!C$21)</f>
        <v>30.145017172086945</v>
      </c>
      <c r="D8" s="72">
        <f>IF(RES_hh_emih_in!D8=0,0,RES_hh_emih_in!D8/RES_summary!D$21)</f>
        <v>27.550424176568601</v>
      </c>
      <c r="E8" s="72">
        <f>IF(RES_hh_emih_in!E8=0,0,RES_hh_emih_in!E8/RES_summary!E$21)</f>
        <v>28.183643111759469</v>
      </c>
      <c r="F8" s="72">
        <f>IF(RES_hh_emih_in!F8=0,0,RES_hh_emih_in!F8/RES_summary!F$21)</f>
        <v>25.657851614612031</v>
      </c>
      <c r="G8" s="72">
        <f>IF(RES_hh_emih_in!G8=0,0,RES_hh_emih_in!G8/RES_summary!G$21)</f>
        <v>23.756391473594444</v>
      </c>
      <c r="H8" s="72">
        <f>IF(RES_hh_emih_in!H8=0,0,RES_hh_emih_in!H8/RES_summary!H$21)</f>
        <v>22.785849103051799</v>
      </c>
      <c r="I8" s="72">
        <f>IF(RES_hh_emih_in!I8=0,0,RES_hh_emih_in!I8/RES_summary!I$21)</f>
        <v>20.422232038150437</v>
      </c>
      <c r="J8" s="72">
        <f>IF(RES_hh_emih_in!J8=0,0,RES_hh_emih_in!J8/RES_summary!J$21)</f>
        <v>21.233895019994108</v>
      </c>
      <c r="K8" s="72">
        <f>IF(RES_hh_emih_in!K8=0,0,RES_hh_emih_in!K8/RES_summary!K$21)</f>
        <v>20.13149863996998</v>
      </c>
      <c r="L8" s="72">
        <f>IF(RES_hh_emih_in!L8=0,0,RES_hh_emih_in!L8/RES_summary!L$21)</f>
        <v>22.718995975617101</v>
      </c>
      <c r="M8" s="72">
        <f>IF(RES_hh_emih_in!M8=0,0,RES_hh_emih_in!M8/RES_summary!M$21)</f>
        <v>16.327140097624735</v>
      </c>
      <c r="N8" s="72">
        <f>IF(RES_hh_emih_in!N8=0,0,RES_hh_emih_in!N8/RES_summary!N$21)</f>
        <v>17.268359600561741</v>
      </c>
      <c r="O8" s="72">
        <f>IF(RES_hh_emih_in!O8=0,0,RES_hh_emih_in!O8/RES_summary!O$21)</f>
        <v>17.747886600116274</v>
      </c>
      <c r="P8" s="72">
        <f>IF(RES_hh_emih_in!P8=0,0,RES_hh_emih_in!P8/RES_summary!P$21)</f>
        <v>12.20506611642765</v>
      </c>
      <c r="Q8" s="72">
        <f>IF(RES_hh_emih_in!Q8=0,0,RES_hh_emih_in!Q8/RES_summary!Q$21)</f>
        <v>12.615583496576996</v>
      </c>
      <c r="R8" s="72">
        <f>IF(RES_hh_emih_in!R8=0,0,RES_hh_emih_in!R8/RES_summary!R$21)</f>
        <v>12.684458465638826</v>
      </c>
      <c r="S8" s="72">
        <f>IF(RES_hh_emih_in!S8=0,0,RES_hh_emih_in!S8/RES_summary!S$21)</f>
        <v>11.855975747686458</v>
      </c>
      <c r="T8" s="72">
        <f>IF(RES_hh_emih_in!T8=0,0,RES_hh_emih_in!T8/RES_summary!T$21)</f>
        <v>11.242107305799308</v>
      </c>
      <c r="U8" s="72">
        <f>IF(RES_hh_emih_in!U8=0,0,RES_hh_emih_in!U8/RES_summary!U$21)</f>
        <v>10.203973472051434</v>
      </c>
      <c r="V8" s="72">
        <f>IF(RES_hh_emih_in!V8=0,0,RES_hh_emih_in!V8/RES_summary!V$21)</f>
        <v>9.0843675685807703</v>
      </c>
      <c r="W8" s="72">
        <f>IF(RES_hh_emih_in!W8=0,0,RES_hh_emih_in!W8/RES_summary!W$21)</f>
        <v>9.4589783997797081</v>
      </c>
      <c r="X8" s="72">
        <f>IF(RES_hh_emih_in!X8=0,0,RES_hh_emih_in!X8/RES_summary!X$21)</f>
        <v>6.56593398236833</v>
      </c>
      <c r="Y8" s="72">
        <f>IF(RES_hh_emih_in!Y8=0,0,RES_hh_emih_in!Y8/RES_summary!Y$21)</f>
        <v>5.2930954621408661</v>
      </c>
      <c r="DA8" s="89" t="s">
        <v>943</v>
      </c>
    </row>
    <row r="9" spans="1:105" ht="12" customHeight="1" x14ac:dyDescent="0.25">
      <c r="A9" s="28" t="s">
        <v>202</v>
      </c>
      <c r="B9" s="72"/>
      <c r="C9" s="72">
        <f>IF(RES_hh_emih_in!C9=0,0,RES_hh_emih_in!C9/RES_summary!C$21)</f>
        <v>0</v>
      </c>
      <c r="D9" s="72">
        <f>IF(RES_hh_emih_in!D9=0,0,RES_hh_emih_in!D9/RES_summary!D$21)</f>
        <v>0</v>
      </c>
      <c r="E9" s="72">
        <f>IF(RES_hh_emih_in!E9=0,0,RES_hh_emih_in!E9/RES_summary!E$21)</f>
        <v>0</v>
      </c>
      <c r="F9" s="72">
        <f>IF(RES_hh_emih_in!F9=0,0,RES_hh_emih_in!F9/RES_summary!F$21)</f>
        <v>0</v>
      </c>
      <c r="G9" s="72">
        <f>IF(RES_hh_emih_in!G9=0,0,RES_hh_emih_in!G9/RES_summary!G$21)</f>
        <v>0</v>
      </c>
      <c r="H9" s="72">
        <f>IF(RES_hh_emih_in!H9=0,0,RES_hh_emih_in!H9/RES_summary!H$21)</f>
        <v>0</v>
      </c>
      <c r="I9" s="72">
        <f>IF(RES_hh_emih_in!I9=0,0,RES_hh_emih_in!I9/RES_summary!I$21)</f>
        <v>0</v>
      </c>
      <c r="J9" s="72">
        <f>IF(RES_hh_emih_in!J9=0,0,RES_hh_emih_in!J9/RES_summary!J$21)</f>
        <v>0</v>
      </c>
      <c r="K9" s="72">
        <f>IF(RES_hh_emih_in!K9=0,0,RES_hh_emih_in!K9/RES_summary!K$21)</f>
        <v>0</v>
      </c>
      <c r="L9" s="72">
        <f>IF(RES_hh_emih_in!L9=0,0,RES_hh_emih_in!L9/RES_summary!L$21)</f>
        <v>0</v>
      </c>
      <c r="M9" s="72">
        <f>IF(RES_hh_emih_in!M9=0,0,RES_hh_emih_in!M9/RES_summary!M$21)</f>
        <v>0</v>
      </c>
      <c r="N9" s="72">
        <f>IF(RES_hh_emih_in!N9=0,0,RES_hh_emih_in!N9/RES_summary!N$21)</f>
        <v>0</v>
      </c>
      <c r="O9" s="72">
        <f>IF(RES_hh_emih_in!O9=0,0,RES_hh_emih_in!O9/RES_summary!O$21)</f>
        <v>0</v>
      </c>
      <c r="P9" s="72">
        <f>IF(RES_hh_emih_in!P9=0,0,RES_hh_emih_in!P9/RES_summary!P$21)</f>
        <v>0</v>
      </c>
      <c r="Q9" s="72">
        <f>IF(RES_hh_emih_in!Q9=0,0,RES_hh_emih_in!Q9/RES_summary!Q$21)</f>
        <v>0</v>
      </c>
      <c r="R9" s="72">
        <f>IF(RES_hh_emih_in!R9=0,0,RES_hh_emih_in!R9/RES_summary!R$21)</f>
        <v>0</v>
      </c>
      <c r="S9" s="72">
        <f>IF(RES_hh_emih_in!S9=0,0,RES_hh_emih_in!S9/RES_summary!S$21)</f>
        <v>0</v>
      </c>
      <c r="T9" s="72">
        <f>IF(RES_hh_emih_in!T9=0,0,RES_hh_emih_in!T9/RES_summary!T$21)</f>
        <v>0</v>
      </c>
      <c r="U9" s="72">
        <f>IF(RES_hh_emih_in!U9=0,0,RES_hh_emih_in!U9/RES_summary!U$21)</f>
        <v>0</v>
      </c>
      <c r="V9" s="72">
        <f>IF(RES_hh_emih_in!V9=0,0,RES_hh_emih_in!V9/RES_summary!V$21)</f>
        <v>0</v>
      </c>
      <c r="W9" s="72">
        <f>IF(RES_hh_emih_in!W9=0,0,RES_hh_emih_in!W9/RES_summary!W$21)</f>
        <v>0</v>
      </c>
      <c r="X9" s="72">
        <f>IF(RES_hh_emih_in!X9=0,0,RES_hh_emih_in!X9/RES_summary!X$21)</f>
        <v>0</v>
      </c>
      <c r="Y9" s="72">
        <f>IF(RES_hh_emih_in!Y9=0,0,RES_hh_emih_in!Y9/RES_summary!Y$21)</f>
        <v>0</v>
      </c>
      <c r="DA9" s="89" t="s">
        <v>944</v>
      </c>
    </row>
    <row r="10" spans="1:105" ht="12" customHeight="1" x14ac:dyDescent="0.25">
      <c r="A10" s="28" t="s">
        <v>197</v>
      </c>
      <c r="B10" s="72"/>
      <c r="C10" s="72">
        <f>IF(RES_hh_emih_in!C10=0,0,RES_hh_emih_in!C10/RES_summary!C$21)</f>
        <v>0</v>
      </c>
      <c r="D10" s="72">
        <f>IF(RES_hh_emih_in!D10=0,0,RES_hh_emih_in!D10/RES_summary!D$21)</f>
        <v>0</v>
      </c>
      <c r="E10" s="72">
        <f>IF(RES_hh_emih_in!E10=0,0,RES_hh_emih_in!E10/RES_summary!E$21)</f>
        <v>0</v>
      </c>
      <c r="F10" s="72">
        <f>IF(RES_hh_emih_in!F10=0,0,RES_hh_emih_in!F10/RES_summary!F$21)</f>
        <v>0</v>
      </c>
      <c r="G10" s="72">
        <f>IF(RES_hh_emih_in!G10=0,0,RES_hh_emih_in!G10/RES_summary!G$21)</f>
        <v>0</v>
      </c>
      <c r="H10" s="72">
        <f>IF(RES_hh_emih_in!H10=0,0,RES_hh_emih_in!H10/RES_summary!H$21)</f>
        <v>0</v>
      </c>
      <c r="I10" s="72">
        <f>IF(RES_hh_emih_in!I10=0,0,RES_hh_emih_in!I10/RES_summary!I$21)</f>
        <v>0</v>
      </c>
      <c r="J10" s="72">
        <f>IF(RES_hh_emih_in!J10=0,0,RES_hh_emih_in!J10/RES_summary!J$21)</f>
        <v>0</v>
      </c>
      <c r="K10" s="72">
        <f>IF(RES_hh_emih_in!K10=0,0,RES_hh_emih_in!K10/RES_summary!K$21)</f>
        <v>0</v>
      </c>
      <c r="L10" s="72">
        <f>IF(RES_hh_emih_in!L10=0,0,RES_hh_emih_in!L10/RES_summary!L$21)</f>
        <v>0</v>
      </c>
      <c r="M10" s="72">
        <f>IF(RES_hh_emih_in!M10=0,0,RES_hh_emih_in!M10/RES_summary!M$21)</f>
        <v>0</v>
      </c>
      <c r="N10" s="72">
        <f>IF(RES_hh_emih_in!N10=0,0,RES_hh_emih_in!N10/RES_summary!N$21)</f>
        <v>0</v>
      </c>
      <c r="O10" s="72">
        <f>IF(RES_hh_emih_in!O10=0,0,RES_hh_emih_in!O10/RES_summary!O$21)</f>
        <v>0</v>
      </c>
      <c r="P10" s="72">
        <f>IF(RES_hh_emih_in!P10=0,0,RES_hh_emih_in!P10/RES_summary!P$21)</f>
        <v>0</v>
      </c>
      <c r="Q10" s="72">
        <f>IF(RES_hh_emih_in!Q10=0,0,RES_hh_emih_in!Q10/RES_summary!Q$21)</f>
        <v>0</v>
      </c>
      <c r="R10" s="72">
        <f>IF(RES_hh_emih_in!R10=0,0,RES_hh_emih_in!R10/RES_summary!R$21)</f>
        <v>0</v>
      </c>
      <c r="S10" s="72">
        <f>IF(RES_hh_emih_in!S10=0,0,RES_hh_emih_in!S10/RES_summary!S$21)</f>
        <v>0</v>
      </c>
      <c r="T10" s="72">
        <f>IF(RES_hh_emih_in!T10=0,0,RES_hh_emih_in!T10/RES_summary!T$21)</f>
        <v>0</v>
      </c>
      <c r="U10" s="72">
        <f>IF(RES_hh_emih_in!U10=0,0,RES_hh_emih_in!U10/RES_summary!U$21)</f>
        <v>0</v>
      </c>
      <c r="V10" s="72">
        <f>IF(RES_hh_emih_in!V10=0,0,RES_hh_emih_in!V10/RES_summary!V$21)</f>
        <v>0</v>
      </c>
      <c r="W10" s="72">
        <f>IF(RES_hh_emih_in!W10=0,0,RES_hh_emih_in!W10/RES_summary!W$21)</f>
        <v>0</v>
      </c>
      <c r="X10" s="72">
        <f>IF(RES_hh_emih_in!X10=0,0,RES_hh_emih_in!X10/RES_summary!X$21)</f>
        <v>0</v>
      </c>
      <c r="Y10" s="72">
        <f>IF(RES_hh_emih_in!Y10=0,0,RES_hh_emih_in!Y10/RES_summary!Y$21)</f>
        <v>0</v>
      </c>
      <c r="DA10" s="89" t="s">
        <v>945</v>
      </c>
    </row>
    <row r="11" spans="1:105" ht="12" customHeight="1" x14ac:dyDescent="0.25">
      <c r="A11" s="28" t="s">
        <v>198</v>
      </c>
      <c r="B11" s="72"/>
      <c r="C11" s="72">
        <f>IF(RES_hh_emih_in!C11=0,0,RES_hh_emih_in!C11/RES_summary!C$21)</f>
        <v>0</v>
      </c>
      <c r="D11" s="72">
        <f>IF(RES_hh_emih_in!D11=0,0,RES_hh_emih_in!D11/RES_summary!D$21)</f>
        <v>0</v>
      </c>
      <c r="E11" s="72">
        <f>IF(RES_hh_emih_in!E11=0,0,RES_hh_emih_in!E11/RES_summary!E$21)</f>
        <v>0</v>
      </c>
      <c r="F11" s="72">
        <f>IF(RES_hh_emih_in!F11=0,0,RES_hh_emih_in!F11/RES_summary!F$21)</f>
        <v>0</v>
      </c>
      <c r="G11" s="72">
        <f>IF(RES_hh_emih_in!G11=0,0,RES_hh_emih_in!G11/RES_summary!G$21)</f>
        <v>0</v>
      </c>
      <c r="H11" s="72">
        <f>IF(RES_hh_emih_in!H11=0,0,RES_hh_emih_in!H11/RES_summary!H$21)</f>
        <v>0</v>
      </c>
      <c r="I11" s="72">
        <f>IF(RES_hh_emih_in!I11=0,0,RES_hh_emih_in!I11/RES_summary!I$21)</f>
        <v>0</v>
      </c>
      <c r="J11" s="72">
        <f>IF(RES_hh_emih_in!J11=0,0,RES_hh_emih_in!J11/RES_summary!J$21)</f>
        <v>0</v>
      </c>
      <c r="K11" s="72">
        <f>IF(RES_hh_emih_in!K11=0,0,RES_hh_emih_in!K11/RES_summary!K$21)</f>
        <v>0</v>
      </c>
      <c r="L11" s="72">
        <f>IF(RES_hh_emih_in!L11=0,0,RES_hh_emih_in!L11/RES_summary!L$21)</f>
        <v>0</v>
      </c>
      <c r="M11" s="72">
        <f>IF(RES_hh_emih_in!M11=0,0,RES_hh_emih_in!M11/RES_summary!M$21)</f>
        <v>0</v>
      </c>
      <c r="N11" s="72">
        <f>IF(RES_hh_emih_in!N11=0,0,RES_hh_emih_in!N11/RES_summary!N$21)</f>
        <v>0</v>
      </c>
      <c r="O11" s="72">
        <f>IF(RES_hh_emih_in!O11=0,0,RES_hh_emih_in!O11/RES_summary!O$21)</f>
        <v>0</v>
      </c>
      <c r="P11" s="72">
        <f>IF(RES_hh_emih_in!P11=0,0,RES_hh_emih_in!P11/RES_summary!P$21)</f>
        <v>0</v>
      </c>
      <c r="Q11" s="72">
        <f>IF(RES_hh_emih_in!Q11=0,0,RES_hh_emih_in!Q11/RES_summary!Q$21)</f>
        <v>0</v>
      </c>
      <c r="R11" s="72">
        <f>IF(RES_hh_emih_in!R11=0,0,RES_hh_emih_in!R11/RES_summary!R$21)</f>
        <v>0</v>
      </c>
      <c r="S11" s="72">
        <f>IF(RES_hh_emih_in!S11=0,0,RES_hh_emih_in!S11/RES_summary!S$21)</f>
        <v>0</v>
      </c>
      <c r="T11" s="72">
        <f>IF(RES_hh_emih_in!T11=0,0,RES_hh_emih_in!T11/RES_summary!T$21)</f>
        <v>0</v>
      </c>
      <c r="U11" s="72">
        <f>IF(RES_hh_emih_in!U11=0,0,RES_hh_emih_in!U11/RES_summary!U$21)</f>
        <v>0</v>
      </c>
      <c r="V11" s="72">
        <f>IF(RES_hh_emih_in!V11=0,0,RES_hh_emih_in!V11/RES_summary!V$21)</f>
        <v>0</v>
      </c>
      <c r="W11" s="72">
        <f>IF(RES_hh_emih_in!W11=0,0,RES_hh_emih_in!W11/RES_summary!W$21)</f>
        <v>0</v>
      </c>
      <c r="X11" s="72">
        <f>IF(RES_hh_emih_in!X11=0,0,RES_hh_emih_in!X11/RES_summary!X$21)</f>
        <v>0</v>
      </c>
      <c r="Y11" s="72">
        <f>IF(RES_hh_emih_in!Y11=0,0,RES_hh_emih_in!Y11/RES_summary!Y$21)</f>
        <v>0</v>
      </c>
      <c r="DA11" s="89" t="s">
        <v>946</v>
      </c>
    </row>
    <row r="12" spans="1:105" ht="12" customHeight="1" x14ac:dyDescent="0.25">
      <c r="A12" s="28" t="s">
        <v>95</v>
      </c>
      <c r="B12" s="72"/>
      <c r="C12" s="72">
        <f>IF(RES_hh_emih_in!C12=0,0,RES_hh_emih_in!C12/RES_summary!C$21)</f>
        <v>0</v>
      </c>
      <c r="D12" s="72">
        <f>IF(RES_hh_emih_in!D12=0,0,RES_hh_emih_in!D12/RES_summary!D$21)</f>
        <v>0</v>
      </c>
      <c r="E12" s="72">
        <f>IF(RES_hh_emih_in!E12=0,0,RES_hh_emih_in!E12/RES_summary!E$21)</f>
        <v>0</v>
      </c>
      <c r="F12" s="72">
        <f>IF(RES_hh_emih_in!F12=0,0,RES_hh_emih_in!F12/RES_summary!F$21)</f>
        <v>0</v>
      </c>
      <c r="G12" s="72">
        <f>IF(RES_hh_emih_in!G12=0,0,RES_hh_emih_in!G12/RES_summary!G$21)</f>
        <v>0</v>
      </c>
      <c r="H12" s="72">
        <f>IF(RES_hh_emih_in!H12=0,0,RES_hh_emih_in!H12/RES_summary!H$21)</f>
        <v>0</v>
      </c>
      <c r="I12" s="72">
        <f>IF(RES_hh_emih_in!I12=0,0,RES_hh_emih_in!I12/RES_summary!I$21)</f>
        <v>0</v>
      </c>
      <c r="J12" s="72">
        <f>IF(RES_hh_emih_in!J12=0,0,RES_hh_emih_in!J12/RES_summary!J$21)</f>
        <v>0</v>
      </c>
      <c r="K12" s="72">
        <f>IF(RES_hh_emih_in!K12=0,0,RES_hh_emih_in!K12/RES_summary!K$21)</f>
        <v>0</v>
      </c>
      <c r="L12" s="72">
        <f>IF(RES_hh_emih_in!L12=0,0,RES_hh_emih_in!L12/RES_summary!L$21)</f>
        <v>0</v>
      </c>
      <c r="M12" s="72">
        <f>IF(RES_hh_emih_in!M12=0,0,RES_hh_emih_in!M12/RES_summary!M$21)</f>
        <v>0</v>
      </c>
      <c r="N12" s="72">
        <f>IF(RES_hh_emih_in!N12=0,0,RES_hh_emih_in!N12/RES_summary!N$21)</f>
        <v>0</v>
      </c>
      <c r="O12" s="72">
        <f>IF(RES_hh_emih_in!O12=0,0,RES_hh_emih_in!O12/RES_summary!O$21)</f>
        <v>0</v>
      </c>
      <c r="P12" s="72">
        <f>IF(RES_hh_emih_in!P12=0,0,RES_hh_emih_in!P12/RES_summary!P$21)</f>
        <v>0</v>
      </c>
      <c r="Q12" s="72">
        <f>IF(RES_hh_emih_in!Q12=0,0,RES_hh_emih_in!Q12/RES_summary!Q$21)</f>
        <v>0</v>
      </c>
      <c r="R12" s="72">
        <f>IF(RES_hh_emih_in!R12=0,0,RES_hh_emih_in!R12/RES_summary!R$21)</f>
        <v>0</v>
      </c>
      <c r="S12" s="72">
        <f>IF(RES_hh_emih_in!S12=0,0,RES_hh_emih_in!S12/RES_summary!S$21)</f>
        <v>0</v>
      </c>
      <c r="T12" s="72">
        <f>IF(RES_hh_emih_in!T12=0,0,RES_hh_emih_in!T12/RES_summary!T$21)</f>
        <v>0</v>
      </c>
      <c r="U12" s="72">
        <f>IF(RES_hh_emih_in!U12=0,0,RES_hh_emih_in!U12/RES_summary!U$21)</f>
        <v>0</v>
      </c>
      <c r="V12" s="72">
        <f>IF(RES_hh_emih_in!V12=0,0,RES_hh_emih_in!V12/RES_summary!V$21)</f>
        <v>0</v>
      </c>
      <c r="W12" s="72">
        <f>IF(RES_hh_emih_in!W12=0,0,RES_hh_emih_in!W12/RES_summary!W$21)</f>
        <v>0</v>
      </c>
      <c r="X12" s="72">
        <f>IF(RES_hh_emih_in!X12=0,0,RES_hh_emih_in!X12/RES_summary!X$21)</f>
        <v>0</v>
      </c>
      <c r="Y12" s="72">
        <f>IF(RES_hh_emih_in!Y12=0,0,RES_hh_emih_in!Y12/RES_summary!Y$21)</f>
        <v>0</v>
      </c>
      <c r="DA12" s="89" t="s">
        <v>947</v>
      </c>
    </row>
    <row r="13" spans="1:105" ht="12" customHeight="1" x14ac:dyDescent="0.25">
      <c r="A13" s="73" t="s">
        <v>94</v>
      </c>
      <c r="B13" s="74"/>
      <c r="C13" s="74">
        <f>IF(RES_hh_emih_in!C13=0,0,RES_hh_emih_in!C13/RES_summary!C$21)</f>
        <v>0</v>
      </c>
      <c r="D13" s="74">
        <f>IF(RES_hh_emih_in!D13=0,0,RES_hh_emih_in!D13/RES_summary!D$21)</f>
        <v>0</v>
      </c>
      <c r="E13" s="74">
        <f>IF(RES_hh_emih_in!E13=0,0,RES_hh_emih_in!E13/RES_summary!E$21)</f>
        <v>0</v>
      </c>
      <c r="F13" s="74">
        <f>IF(RES_hh_emih_in!F13=0,0,RES_hh_emih_in!F13/RES_summary!F$21)</f>
        <v>0</v>
      </c>
      <c r="G13" s="74">
        <f>IF(RES_hh_emih_in!G13=0,0,RES_hh_emih_in!G13/RES_summary!G$21)</f>
        <v>0</v>
      </c>
      <c r="H13" s="74">
        <f>IF(RES_hh_emih_in!H13=0,0,RES_hh_emih_in!H13/RES_summary!H$21)</f>
        <v>0</v>
      </c>
      <c r="I13" s="74">
        <f>IF(RES_hh_emih_in!I13=0,0,RES_hh_emih_in!I13/RES_summary!I$21)</f>
        <v>0</v>
      </c>
      <c r="J13" s="74">
        <f>IF(RES_hh_emih_in!J13=0,0,RES_hh_emih_in!J13/RES_summary!J$21)</f>
        <v>0</v>
      </c>
      <c r="K13" s="74">
        <f>IF(RES_hh_emih_in!K13=0,0,RES_hh_emih_in!K13/RES_summary!K$21)</f>
        <v>0</v>
      </c>
      <c r="L13" s="74">
        <f>IF(RES_hh_emih_in!L13=0,0,RES_hh_emih_in!L13/RES_summary!L$21)</f>
        <v>0</v>
      </c>
      <c r="M13" s="74">
        <f>IF(RES_hh_emih_in!M13=0,0,RES_hh_emih_in!M13/RES_summary!M$21)</f>
        <v>0</v>
      </c>
      <c r="N13" s="74">
        <f>IF(RES_hh_emih_in!N13=0,0,RES_hh_emih_in!N13/RES_summary!N$21)</f>
        <v>0</v>
      </c>
      <c r="O13" s="74">
        <f>IF(RES_hh_emih_in!O13=0,0,RES_hh_emih_in!O13/RES_summary!O$21)</f>
        <v>0</v>
      </c>
      <c r="P13" s="74">
        <f>IF(RES_hh_emih_in!P13=0,0,RES_hh_emih_in!P13/RES_summary!P$21)</f>
        <v>0</v>
      </c>
      <c r="Q13" s="74">
        <f>IF(RES_hh_emih_in!Q13=0,0,RES_hh_emih_in!Q13/RES_summary!Q$21)</f>
        <v>0</v>
      </c>
      <c r="R13" s="74">
        <f>IF(RES_hh_emih_in!R13=0,0,RES_hh_emih_in!R13/RES_summary!R$21)</f>
        <v>0</v>
      </c>
      <c r="S13" s="74">
        <f>IF(RES_hh_emih_in!S13=0,0,RES_hh_emih_in!S13/RES_summary!S$21)</f>
        <v>0</v>
      </c>
      <c r="T13" s="74">
        <f>IF(RES_hh_emih_in!T13=0,0,RES_hh_emih_in!T13/RES_summary!T$21)</f>
        <v>0</v>
      </c>
      <c r="U13" s="74">
        <f>IF(RES_hh_emih_in!U13=0,0,RES_hh_emih_in!U13/RES_summary!U$21)</f>
        <v>0</v>
      </c>
      <c r="V13" s="74">
        <f>IF(RES_hh_emih_in!V13=0,0,RES_hh_emih_in!V13/RES_summary!V$21)</f>
        <v>0</v>
      </c>
      <c r="W13" s="74">
        <f>IF(RES_hh_emih_in!W13=0,0,RES_hh_emih_in!W13/RES_summary!W$21)</f>
        <v>0</v>
      </c>
      <c r="X13" s="74">
        <f>IF(RES_hh_emih_in!X13=0,0,RES_hh_emih_in!X13/RES_summary!X$21)</f>
        <v>0</v>
      </c>
      <c r="Y13" s="74">
        <f>IF(RES_hh_emih_in!Y13=0,0,RES_hh_emih_in!Y13/RES_summary!Y$21)</f>
        <v>0</v>
      </c>
      <c r="DA13" s="90" t="s">
        <v>948</v>
      </c>
    </row>
    <row r="14" spans="1:105" ht="12" customHeight="1" x14ac:dyDescent="0.25">
      <c r="A14" s="75" t="s">
        <v>97</v>
      </c>
      <c r="B14" s="76"/>
      <c r="C14" s="76">
        <f>IF(RES_hh_emih_in!C14=0,0,RES_hh_emih_in!C14/RES_summary!C$21)</f>
        <v>0</v>
      </c>
      <c r="D14" s="76">
        <f>IF(RES_hh_emih_in!D14=0,0,RES_hh_emih_in!D14/RES_summary!D$21)</f>
        <v>0</v>
      </c>
      <c r="E14" s="76">
        <f>IF(RES_hh_emih_in!E14=0,0,RES_hh_emih_in!E14/RES_summary!E$21)</f>
        <v>0</v>
      </c>
      <c r="F14" s="76">
        <f>IF(RES_hh_emih_in!F14=0,0,RES_hh_emih_in!F14/RES_summary!F$21)</f>
        <v>0</v>
      </c>
      <c r="G14" s="76">
        <f>IF(RES_hh_emih_in!G14=0,0,RES_hh_emih_in!G14/RES_summary!G$21)</f>
        <v>0</v>
      </c>
      <c r="H14" s="76">
        <f>IF(RES_hh_emih_in!H14=0,0,RES_hh_emih_in!H14/RES_summary!H$21)</f>
        <v>0</v>
      </c>
      <c r="I14" s="76">
        <f>IF(RES_hh_emih_in!I14=0,0,RES_hh_emih_in!I14/RES_summary!I$21)</f>
        <v>0</v>
      </c>
      <c r="J14" s="76">
        <f>IF(RES_hh_emih_in!J14=0,0,RES_hh_emih_in!J14/RES_summary!J$21)</f>
        <v>0</v>
      </c>
      <c r="K14" s="76">
        <f>IF(RES_hh_emih_in!K14=0,0,RES_hh_emih_in!K14/RES_summary!K$21)</f>
        <v>0</v>
      </c>
      <c r="L14" s="76">
        <f>IF(RES_hh_emih_in!L14=0,0,RES_hh_emih_in!L14/RES_summary!L$21)</f>
        <v>0</v>
      </c>
      <c r="M14" s="76">
        <f>IF(RES_hh_emih_in!M14=0,0,RES_hh_emih_in!M14/RES_summary!M$21)</f>
        <v>0</v>
      </c>
      <c r="N14" s="76">
        <f>IF(RES_hh_emih_in!N14=0,0,RES_hh_emih_in!N14/RES_summary!N$21)</f>
        <v>0</v>
      </c>
      <c r="O14" s="76">
        <f>IF(RES_hh_emih_in!O14=0,0,RES_hh_emih_in!O14/RES_summary!O$21)</f>
        <v>0</v>
      </c>
      <c r="P14" s="76">
        <f>IF(RES_hh_emih_in!P14=0,0,RES_hh_emih_in!P14/RES_summary!P$21)</f>
        <v>0</v>
      </c>
      <c r="Q14" s="76">
        <f>IF(RES_hh_emih_in!Q14=0,0,RES_hh_emih_in!Q14/RES_summary!Q$21)</f>
        <v>0</v>
      </c>
      <c r="R14" s="76">
        <f>IF(RES_hh_emih_in!R14=0,0,RES_hh_emih_in!R14/RES_summary!R$21)</f>
        <v>0</v>
      </c>
      <c r="S14" s="76">
        <f>IF(RES_hh_emih_in!S14=0,0,RES_hh_emih_in!S14/RES_summary!S$21)</f>
        <v>0</v>
      </c>
      <c r="T14" s="76">
        <f>IF(RES_hh_emih_in!T14=0,0,RES_hh_emih_in!T14/RES_summary!T$21)</f>
        <v>0</v>
      </c>
      <c r="U14" s="76">
        <f>IF(RES_hh_emih_in!U14=0,0,RES_hh_emih_in!U14/RES_summary!U$21)</f>
        <v>0</v>
      </c>
      <c r="V14" s="76">
        <f>IF(RES_hh_emih_in!V14=0,0,RES_hh_emih_in!V14/RES_summary!V$21)</f>
        <v>0</v>
      </c>
      <c r="W14" s="76">
        <f>IF(RES_hh_emih_in!W14=0,0,RES_hh_emih_in!W14/RES_summary!W$21)</f>
        <v>0</v>
      </c>
      <c r="X14" s="76">
        <f>IF(RES_hh_emih_in!X14=0,0,RES_hh_emih_in!X14/RES_summary!X$21)</f>
        <v>0</v>
      </c>
      <c r="Y14" s="76">
        <f>IF(RES_hh_emih_in!Y14=0,0,RES_hh_emih_in!Y14/RES_summary!Y$21)</f>
        <v>0</v>
      </c>
      <c r="DA14" s="91" t="s">
        <v>949</v>
      </c>
    </row>
    <row r="15" spans="1:105" ht="12.95" customHeight="1" x14ac:dyDescent="0.25">
      <c r="A15" s="68" t="s">
        <v>92</v>
      </c>
      <c r="B15" s="69"/>
      <c r="C15" s="69">
        <f>IF(RES_hh_emih_in!C15=0,0,RES_hh_emih_in!C15/RES_summary!C$21)</f>
        <v>0</v>
      </c>
      <c r="D15" s="69">
        <f>IF(RES_hh_emih_in!D15=0,0,RES_hh_emih_in!D15/RES_summary!D$21)</f>
        <v>0</v>
      </c>
      <c r="E15" s="69">
        <f>IF(RES_hh_emih_in!E15=0,0,RES_hh_emih_in!E15/RES_summary!E$21)</f>
        <v>0</v>
      </c>
      <c r="F15" s="69">
        <f>IF(RES_hh_emih_in!F15=0,0,RES_hh_emih_in!F15/RES_summary!F$21)</f>
        <v>0</v>
      </c>
      <c r="G15" s="69">
        <f>IF(RES_hh_emih_in!G15=0,0,RES_hh_emih_in!G15/RES_summary!G$21)</f>
        <v>0</v>
      </c>
      <c r="H15" s="69">
        <f>IF(RES_hh_emih_in!H15=0,0,RES_hh_emih_in!H15/RES_summary!H$21)</f>
        <v>0</v>
      </c>
      <c r="I15" s="69">
        <f>IF(RES_hh_emih_in!I15=0,0,RES_hh_emih_in!I15/RES_summary!I$21)</f>
        <v>0</v>
      </c>
      <c r="J15" s="69">
        <f>IF(RES_hh_emih_in!J15=0,0,RES_hh_emih_in!J15/RES_summary!J$21)</f>
        <v>0</v>
      </c>
      <c r="K15" s="69">
        <f>IF(RES_hh_emih_in!K15=0,0,RES_hh_emih_in!K15/RES_summary!K$21)</f>
        <v>0</v>
      </c>
      <c r="L15" s="69">
        <f>IF(RES_hh_emih_in!L15=0,0,RES_hh_emih_in!L15/RES_summary!L$21)</f>
        <v>0</v>
      </c>
      <c r="M15" s="69">
        <f>IF(RES_hh_emih_in!M15=0,0,RES_hh_emih_in!M15/RES_summary!M$21)</f>
        <v>0</v>
      </c>
      <c r="N15" s="69">
        <f>IF(RES_hh_emih_in!N15=0,0,RES_hh_emih_in!N15/RES_summary!N$21)</f>
        <v>0</v>
      </c>
      <c r="O15" s="69">
        <f>IF(RES_hh_emih_in!O15=0,0,RES_hh_emih_in!O15/RES_summary!O$21)</f>
        <v>0</v>
      </c>
      <c r="P15" s="69">
        <f>IF(RES_hh_emih_in!P15=0,0,RES_hh_emih_in!P15/RES_summary!P$21)</f>
        <v>0</v>
      </c>
      <c r="Q15" s="69">
        <f>IF(RES_hh_emih_in!Q15=0,0,RES_hh_emih_in!Q15/RES_summary!Q$21)</f>
        <v>0</v>
      </c>
      <c r="R15" s="69">
        <f>IF(RES_hh_emih_in!R15=0,0,RES_hh_emih_in!R15/RES_summary!R$21)</f>
        <v>0</v>
      </c>
      <c r="S15" s="69">
        <f>IF(RES_hh_emih_in!S15=0,0,RES_hh_emih_in!S15/RES_summary!S$21)</f>
        <v>0</v>
      </c>
      <c r="T15" s="69">
        <f>IF(RES_hh_emih_in!T15=0,0,RES_hh_emih_in!T15/RES_summary!T$21)</f>
        <v>0</v>
      </c>
      <c r="U15" s="69">
        <f>IF(RES_hh_emih_in!U15=0,0,RES_hh_emih_in!U15/RES_summary!U$21)</f>
        <v>0</v>
      </c>
      <c r="V15" s="69">
        <f>IF(RES_hh_emih_in!V15=0,0,RES_hh_emih_in!V15/RES_summary!V$21)</f>
        <v>0</v>
      </c>
      <c r="W15" s="69">
        <f>IF(RES_hh_emih_in!W15=0,0,RES_hh_emih_in!W15/RES_summary!W$21)</f>
        <v>0</v>
      </c>
      <c r="X15" s="69">
        <f>IF(RES_hh_emih_in!X15=0,0,RES_hh_emih_in!X15/RES_summary!X$21)</f>
        <v>0</v>
      </c>
      <c r="Y15" s="69">
        <f>IF(RES_hh_emih_in!Y15=0,0,RES_hh_emih_in!Y15/RES_summary!Y$21)</f>
        <v>0</v>
      </c>
      <c r="DA15" s="88" t="s">
        <v>950</v>
      </c>
    </row>
    <row r="16" spans="1:105" ht="12" customHeight="1" x14ac:dyDescent="0.25">
      <c r="A16" s="28" t="s">
        <v>91</v>
      </c>
      <c r="B16" s="72"/>
      <c r="C16" s="72">
        <f>IF(RES_hh_emih_in!C16=0,0,RES_hh_emih_in!C16/RES_summary!C$21)</f>
        <v>0</v>
      </c>
      <c r="D16" s="72">
        <f>IF(RES_hh_emih_in!D16=0,0,RES_hh_emih_in!D16/RES_summary!D$21)</f>
        <v>0</v>
      </c>
      <c r="E16" s="72">
        <f>IF(RES_hh_emih_in!E16=0,0,RES_hh_emih_in!E16/RES_summary!E$21)</f>
        <v>0</v>
      </c>
      <c r="F16" s="72">
        <f>IF(RES_hh_emih_in!F16=0,0,RES_hh_emih_in!F16/RES_summary!F$21)</f>
        <v>0</v>
      </c>
      <c r="G16" s="72">
        <f>IF(RES_hh_emih_in!G16=0,0,RES_hh_emih_in!G16/RES_summary!G$21)</f>
        <v>0</v>
      </c>
      <c r="H16" s="72">
        <f>IF(RES_hh_emih_in!H16=0,0,RES_hh_emih_in!H16/RES_summary!H$21)</f>
        <v>0</v>
      </c>
      <c r="I16" s="72">
        <f>IF(RES_hh_emih_in!I16=0,0,RES_hh_emih_in!I16/RES_summary!I$21)</f>
        <v>0</v>
      </c>
      <c r="J16" s="72">
        <f>IF(RES_hh_emih_in!J16=0,0,RES_hh_emih_in!J16/RES_summary!J$21)</f>
        <v>0</v>
      </c>
      <c r="K16" s="72">
        <f>IF(RES_hh_emih_in!K16=0,0,RES_hh_emih_in!K16/RES_summary!K$21)</f>
        <v>0</v>
      </c>
      <c r="L16" s="72">
        <f>IF(RES_hh_emih_in!L16=0,0,RES_hh_emih_in!L16/RES_summary!L$21)</f>
        <v>0</v>
      </c>
      <c r="M16" s="72">
        <f>IF(RES_hh_emih_in!M16=0,0,RES_hh_emih_in!M16/RES_summary!M$21)</f>
        <v>0</v>
      </c>
      <c r="N16" s="72">
        <f>IF(RES_hh_emih_in!N16=0,0,RES_hh_emih_in!N16/RES_summary!N$21)</f>
        <v>0</v>
      </c>
      <c r="O16" s="72">
        <f>IF(RES_hh_emih_in!O16=0,0,RES_hh_emih_in!O16/RES_summary!O$21)</f>
        <v>0</v>
      </c>
      <c r="P16" s="72">
        <f>IF(RES_hh_emih_in!P16=0,0,RES_hh_emih_in!P16/RES_summary!P$21)</f>
        <v>0</v>
      </c>
      <c r="Q16" s="72">
        <f>IF(RES_hh_emih_in!Q16=0,0,RES_hh_emih_in!Q16/RES_summary!Q$21)</f>
        <v>0</v>
      </c>
      <c r="R16" s="72">
        <f>IF(RES_hh_emih_in!R16=0,0,RES_hh_emih_in!R16/RES_summary!R$21)</f>
        <v>0</v>
      </c>
      <c r="S16" s="72">
        <f>IF(RES_hh_emih_in!S16=0,0,RES_hh_emih_in!S16/RES_summary!S$21)</f>
        <v>0</v>
      </c>
      <c r="T16" s="72">
        <f>IF(RES_hh_emih_in!T16=0,0,RES_hh_emih_in!T16/RES_summary!T$21)</f>
        <v>0</v>
      </c>
      <c r="U16" s="72">
        <f>IF(RES_hh_emih_in!U16=0,0,RES_hh_emih_in!U16/RES_summary!U$21)</f>
        <v>0</v>
      </c>
      <c r="V16" s="72">
        <f>IF(RES_hh_emih_in!V16=0,0,RES_hh_emih_in!V16/RES_summary!V$21)</f>
        <v>0</v>
      </c>
      <c r="W16" s="72">
        <f>IF(RES_hh_emih_in!W16=0,0,RES_hh_emih_in!W16/RES_summary!W$21)</f>
        <v>0</v>
      </c>
      <c r="X16" s="72">
        <f>IF(RES_hh_emih_in!X16=0,0,RES_hh_emih_in!X16/RES_summary!X$21)</f>
        <v>0</v>
      </c>
      <c r="Y16" s="72">
        <f>IF(RES_hh_emih_in!Y16=0,0,RES_hh_emih_in!Y16/RES_summary!Y$21)</f>
        <v>0</v>
      </c>
      <c r="DA16" s="89" t="s">
        <v>951</v>
      </c>
    </row>
    <row r="17" spans="1:105" ht="12.95" customHeight="1" x14ac:dyDescent="0.25">
      <c r="A17" s="68" t="s">
        <v>55</v>
      </c>
      <c r="B17" s="69"/>
      <c r="C17" s="69">
        <f>IF(RES_hh_emih_in!C17=0,0,RES_hh_emih_in!C17/RES_summary!C$21)</f>
        <v>1.2063882123260388</v>
      </c>
      <c r="D17" s="69">
        <f>IF(RES_hh_emih_in!D17=0,0,RES_hh_emih_in!D17/RES_summary!D$21)</f>
        <v>1.1934797447758243</v>
      </c>
      <c r="E17" s="69">
        <f>IF(RES_hh_emih_in!E17=0,0,RES_hh_emih_in!E17/RES_summary!E$21)</f>
        <v>1.2367331153114525</v>
      </c>
      <c r="F17" s="69">
        <f>IF(RES_hh_emih_in!F17=0,0,RES_hh_emih_in!F17/RES_summary!F$21)</f>
        <v>1.4117484579470707</v>
      </c>
      <c r="G17" s="69">
        <f>IF(RES_hh_emih_in!G17=0,0,RES_hh_emih_in!G17/RES_summary!G$21)</f>
        <v>1.3448831033438771</v>
      </c>
      <c r="H17" s="69">
        <f>IF(RES_hh_emih_in!H17=0,0,RES_hh_emih_in!H17/RES_summary!H$21)</f>
        <v>1.869481749702411</v>
      </c>
      <c r="I17" s="69">
        <f>IF(RES_hh_emih_in!I17=0,0,RES_hh_emih_in!I17/RES_summary!I$21)</f>
        <v>2.0146573622926951</v>
      </c>
      <c r="J17" s="69">
        <f>IF(RES_hh_emih_in!J17=0,0,RES_hh_emih_in!J17/RES_summary!J$21)</f>
        <v>2.2878029918675917</v>
      </c>
      <c r="K17" s="69">
        <f>IF(RES_hh_emih_in!K17=0,0,RES_hh_emih_in!K17/RES_summary!K$21)</f>
        <v>2.3095944364206171</v>
      </c>
      <c r="L17" s="69">
        <f>IF(RES_hh_emih_in!L17=0,0,RES_hh_emih_in!L17/RES_summary!L$21)</f>
        <v>2.0704339740720954</v>
      </c>
      <c r="M17" s="69">
        <f>IF(RES_hh_emih_in!M17=0,0,RES_hh_emih_in!M17/RES_summary!M$21)</f>
        <v>2.0689897190919764</v>
      </c>
      <c r="N17" s="69">
        <f>IF(RES_hh_emih_in!N17=0,0,RES_hh_emih_in!N17/RES_summary!N$21)</f>
        <v>1.9700962673819729</v>
      </c>
      <c r="O17" s="69">
        <f>IF(RES_hh_emih_in!O17=0,0,RES_hh_emih_in!O17/RES_summary!O$21)</f>
        <v>1.7049120807614051</v>
      </c>
      <c r="P17" s="69">
        <f>IF(RES_hh_emih_in!P17=0,0,RES_hh_emih_in!P17/RES_summary!P$21)</f>
        <v>1.4066892779239339</v>
      </c>
      <c r="Q17" s="69">
        <f>IF(RES_hh_emih_in!Q17=0,0,RES_hh_emih_in!Q17/RES_summary!Q$21)</f>
        <v>1.5023526955561806</v>
      </c>
      <c r="R17" s="69">
        <f>IF(RES_hh_emih_in!R17=0,0,RES_hh_emih_in!R17/RES_summary!R$21)</f>
        <v>1.6929350876130362</v>
      </c>
      <c r="S17" s="69">
        <f>IF(RES_hh_emih_in!S17=0,0,RES_hh_emih_in!S17/RES_summary!S$21)</f>
        <v>1.7317673484515572</v>
      </c>
      <c r="T17" s="69">
        <f>IF(RES_hh_emih_in!T17=0,0,RES_hh_emih_in!T17/RES_summary!T$21)</f>
        <v>1.633726654216815</v>
      </c>
      <c r="U17" s="69">
        <f>IF(RES_hh_emih_in!U17=0,0,RES_hh_emih_in!U17/RES_summary!U$21)</f>
        <v>1.7118076585097723</v>
      </c>
      <c r="V17" s="69">
        <f>IF(RES_hh_emih_in!V17=0,0,RES_hh_emih_in!V17/RES_summary!V$21)</f>
        <v>1.2711778398347489</v>
      </c>
      <c r="W17" s="69">
        <f>IF(RES_hh_emih_in!W17=0,0,RES_hh_emih_in!W17/RES_summary!W$21)</f>
        <v>1.4929730587451144</v>
      </c>
      <c r="X17" s="69">
        <f>IF(RES_hh_emih_in!X17=0,0,RES_hh_emih_in!X17/RES_summary!X$21)</f>
        <v>1.0661511674698068</v>
      </c>
      <c r="Y17" s="69">
        <f>IF(RES_hh_emih_in!Y17=0,0,RES_hh_emih_in!Y17/RES_summary!Y$21)</f>
        <v>1.0015034417942092</v>
      </c>
      <c r="DA17" s="88" t="s">
        <v>952</v>
      </c>
    </row>
    <row r="18" spans="1:105" ht="12" customHeight="1" x14ac:dyDescent="0.25">
      <c r="A18" s="28" t="s">
        <v>51</v>
      </c>
      <c r="B18" s="72"/>
      <c r="C18" s="72">
        <f>IF(RES_hh_emih_in!C18=0,0,RES_hh_emih_in!C18/RES_summary!C$21)</f>
        <v>5.5674524672070635</v>
      </c>
      <c r="D18" s="72">
        <f>IF(RES_hh_emih_in!D18=0,0,RES_hh_emih_in!D18/RES_summary!D$21)</f>
        <v>0</v>
      </c>
      <c r="E18" s="72">
        <f>IF(RES_hh_emih_in!E18=0,0,RES_hh_emih_in!E18/RES_summary!E$21)</f>
        <v>0</v>
      </c>
      <c r="F18" s="72">
        <f>IF(RES_hh_emih_in!F18=0,0,RES_hh_emih_in!F18/RES_summary!F$21)</f>
        <v>0</v>
      </c>
      <c r="G18" s="72">
        <f>IF(RES_hh_emih_in!G18=0,0,RES_hh_emih_in!G18/RES_summary!G$21)</f>
        <v>0</v>
      </c>
      <c r="H18" s="72">
        <f>IF(RES_hh_emih_in!H18=0,0,RES_hh_emih_in!H18/RES_summary!H$21)</f>
        <v>6.0927592660422016</v>
      </c>
      <c r="I18" s="72">
        <f>IF(RES_hh_emih_in!I18=0,0,RES_hh_emih_in!I18/RES_summary!I$21)</f>
        <v>4.8515355274768437</v>
      </c>
      <c r="J18" s="72">
        <f>IF(RES_hh_emih_in!J18=0,0,RES_hh_emih_in!J18/RES_summary!J$21)</f>
        <v>6.3608543497058818</v>
      </c>
      <c r="K18" s="72">
        <f>IF(RES_hh_emih_in!K18=0,0,RES_hh_emih_in!K18/RES_summary!K$21)</f>
        <v>12.296036981564109</v>
      </c>
      <c r="L18" s="72">
        <f>IF(RES_hh_emih_in!L18=0,0,RES_hh_emih_in!L18/RES_summary!L$21)</f>
        <v>6.2907706821531839</v>
      </c>
      <c r="M18" s="72">
        <f>IF(RES_hh_emih_in!M18=0,0,RES_hh_emih_in!M18/RES_summary!M$21)</f>
        <v>6.0074756514678223</v>
      </c>
      <c r="N18" s="72">
        <f>IF(RES_hh_emih_in!N18=0,0,RES_hh_emih_in!N18/RES_summary!N$21)</f>
        <v>5.916562811428534</v>
      </c>
      <c r="O18" s="72">
        <f>IF(RES_hh_emih_in!O18=0,0,RES_hh_emih_in!O18/RES_summary!O$21)</f>
        <v>5.9054725918873148</v>
      </c>
      <c r="P18" s="72">
        <f>IF(RES_hh_emih_in!P18=0,0,RES_hh_emih_in!P18/RES_summary!P$21)</f>
        <v>0</v>
      </c>
      <c r="Q18" s="72">
        <f>IF(RES_hh_emih_in!Q18=0,0,RES_hh_emih_in!Q18/RES_summary!Q$21)</f>
        <v>0</v>
      </c>
      <c r="R18" s="72">
        <f>IF(RES_hh_emih_in!R18=0,0,RES_hh_emih_in!R18/RES_summary!R$21)</f>
        <v>0</v>
      </c>
      <c r="S18" s="72">
        <f>IF(RES_hh_emih_in!S18=0,0,RES_hh_emih_in!S18/RES_summary!S$21)</f>
        <v>0</v>
      </c>
      <c r="T18" s="72">
        <f>IF(RES_hh_emih_in!T18=0,0,RES_hh_emih_in!T18/RES_summary!T$21)</f>
        <v>0</v>
      </c>
      <c r="U18" s="72">
        <f>IF(RES_hh_emih_in!U18=0,0,RES_hh_emih_in!U18/RES_summary!U$21)</f>
        <v>0</v>
      </c>
      <c r="V18" s="72">
        <f>IF(RES_hh_emih_in!V18=0,0,RES_hh_emih_in!V18/RES_summary!V$21)</f>
        <v>0</v>
      </c>
      <c r="W18" s="72">
        <f>IF(RES_hh_emih_in!W18=0,0,RES_hh_emih_in!W18/RES_summary!W$21)</f>
        <v>0</v>
      </c>
      <c r="X18" s="72">
        <f>IF(RES_hh_emih_in!X18=0,0,RES_hh_emih_in!X18/RES_summary!X$21)</f>
        <v>2.3462242638358206</v>
      </c>
      <c r="Y18" s="72">
        <f>IF(RES_hh_emih_in!Y18=0,0,RES_hh_emih_in!Y18/RES_summary!Y$21)</f>
        <v>3.2194880997165209</v>
      </c>
      <c r="DA18" s="89" t="s">
        <v>953</v>
      </c>
    </row>
    <row r="19" spans="1:105" s="2" customFormat="1" ht="12" customHeight="1" x14ac:dyDescent="0.25">
      <c r="A19" s="28" t="s">
        <v>74</v>
      </c>
      <c r="B19" s="72"/>
      <c r="C19" s="72">
        <f>IF(RES_hh_emih_in!C19=0,0,RES_hh_emih_in!C19/RES_summary!C$21)</f>
        <v>3.6231104135256587</v>
      </c>
      <c r="D19" s="72">
        <f>IF(RES_hh_emih_in!D19=0,0,RES_hh_emih_in!D19/RES_summary!D$21)</f>
        <v>3.6322781968643967</v>
      </c>
      <c r="E19" s="72">
        <f>IF(RES_hh_emih_in!E19=0,0,RES_hh_emih_in!E19/RES_summary!E$21)</f>
        <v>3.5786826243239029</v>
      </c>
      <c r="F19" s="72">
        <f>IF(RES_hh_emih_in!F19=0,0,RES_hh_emih_in!F19/RES_summary!F$21)</f>
        <v>3.8438883100405818</v>
      </c>
      <c r="G19" s="72">
        <f>IF(RES_hh_emih_in!G19=0,0,RES_hh_emih_in!G19/RES_summary!G$21)</f>
        <v>3.9694973039571066</v>
      </c>
      <c r="H19" s="72">
        <f>IF(RES_hh_emih_in!H19=0,0,RES_hh_emih_in!H19/RES_summary!H$21)</f>
        <v>4.2282746831766218</v>
      </c>
      <c r="I19" s="72">
        <f>IF(RES_hh_emih_in!I19=0,0,RES_hh_emih_in!I19/RES_summary!I$21)</f>
        <v>4.2290382591967006</v>
      </c>
      <c r="J19" s="72">
        <f>IF(RES_hh_emih_in!J19=0,0,RES_hh_emih_in!J19/RES_summary!J$21)</f>
        <v>3.9275918505349314</v>
      </c>
      <c r="K19" s="72">
        <f>IF(RES_hh_emih_in!K19=0,0,RES_hh_emih_in!K19/RES_summary!K$21)</f>
        <v>4.2177923619800533</v>
      </c>
      <c r="L19" s="72">
        <f>IF(RES_hh_emih_in!L19=0,0,RES_hh_emih_in!L19/RES_summary!L$21)</f>
        <v>4.1286917688850036</v>
      </c>
      <c r="M19" s="72">
        <f>IF(RES_hh_emih_in!M19=0,0,RES_hh_emih_in!M19/RES_summary!M$21)</f>
        <v>4.0282220797235153</v>
      </c>
      <c r="N19" s="72">
        <f>IF(RES_hh_emih_in!N19=0,0,RES_hh_emih_in!N19/RES_summary!N$21)</f>
        <v>3.9619635178347212</v>
      </c>
      <c r="O19" s="72">
        <f>IF(RES_hh_emih_in!O19=0,0,RES_hh_emih_in!O19/RES_summary!O$21)</f>
        <v>3.7997516041634611</v>
      </c>
      <c r="P19" s="72">
        <f>IF(RES_hh_emih_in!P19=0,0,RES_hh_emih_in!P19/RES_summary!P$21)</f>
        <v>3.9486900294797325</v>
      </c>
      <c r="Q19" s="72">
        <f>IF(RES_hh_emih_in!Q19=0,0,RES_hh_emih_in!Q19/RES_summary!Q$21)</f>
        <v>3.4938719826106475</v>
      </c>
      <c r="R19" s="72">
        <f>IF(RES_hh_emih_in!R19=0,0,RES_hh_emih_in!R19/RES_summary!R$21)</f>
        <v>3.735106904627604</v>
      </c>
      <c r="S19" s="72">
        <f>IF(RES_hh_emih_in!S19=0,0,RES_hh_emih_in!S19/RES_summary!S$21)</f>
        <v>3.522085402467602</v>
      </c>
      <c r="T19" s="72">
        <f>IF(RES_hh_emih_in!T19=0,0,RES_hh_emih_in!T19/RES_summary!T$21)</f>
        <v>3.2991172903591823</v>
      </c>
      <c r="U19" s="72">
        <f>IF(RES_hh_emih_in!U19=0,0,RES_hh_emih_in!U19/RES_summary!U$21)</f>
        <v>3.2286677404451782</v>
      </c>
      <c r="V19" s="72">
        <f>IF(RES_hh_emih_in!V19=0,0,RES_hh_emih_in!V19/RES_summary!V$21)</f>
        <v>2.7454976792676913</v>
      </c>
      <c r="W19" s="72">
        <f>IF(RES_hh_emih_in!W19=0,0,RES_hh_emih_in!W19/RES_summary!W$21)</f>
        <v>2.4539520684827614</v>
      </c>
      <c r="X19" s="72">
        <f>IF(RES_hh_emih_in!X19=0,0,RES_hh_emih_in!X19/RES_summary!X$21)</f>
        <v>2.2739861341112531</v>
      </c>
      <c r="Y19" s="72">
        <f>IF(RES_hh_emih_in!Y19=0,0,RES_hh_emih_in!Y19/RES_summary!Y$21)</f>
        <v>2.0653374443448258</v>
      </c>
      <c r="DA19" s="89" t="s">
        <v>954</v>
      </c>
    </row>
    <row r="20" spans="1:105" ht="12" customHeight="1" x14ac:dyDescent="0.25">
      <c r="A20" s="28" t="s">
        <v>200</v>
      </c>
      <c r="B20" s="72"/>
      <c r="C20" s="72">
        <f>IF(RES_hh_emih_in!C20=0,0,RES_hh_emih_in!C20/RES_summary!C$21)</f>
        <v>4.7618830100558238</v>
      </c>
      <c r="D20" s="72">
        <f>IF(RES_hh_emih_in!D20=0,0,RES_hh_emih_in!D20/RES_summary!D$21)</f>
        <v>4.3936314837236656</v>
      </c>
      <c r="E20" s="72">
        <f>IF(RES_hh_emih_in!E20=0,0,RES_hh_emih_in!E20/RES_summary!E$21)</f>
        <v>4.5444900360755938</v>
      </c>
      <c r="F20" s="72">
        <f>IF(RES_hh_emih_in!F20=0,0,RES_hh_emih_in!F20/RES_summary!F$21)</f>
        <v>5.2736982578553855</v>
      </c>
      <c r="G20" s="72">
        <f>IF(RES_hh_emih_in!G20=0,0,RES_hh_emih_in!G20/RES_summary!G$21)</f>
        <v>5.4621769870415129</v>
      </c>
      <c r="H20" s="72">
        <f>IF(RES_hh_emih_in!H20=0,0,RES_hh_emih_in!H20/RES_summary!H$21)</f>
        <v>5.3445644549913203</v>
      </c>
      <c r="I20" s="72">
        <f>IF(RES_hh_emih_in!I20=0,0,RES_hh_emih_in!I20/RES_summary!I$21)</f>
        <v>4.9019054318387214</v>
      </c>
      <c r="J20" s="72">
        <f>IF(RES_hh_emih_in!J20=0,0,RES_hh_emih_in!J20/RES_summary!J$21)</f>
        <v>5.6502300077737759</v>
      </c>
      <c r="K20" s="72">
        <f>IF(RES_hh_emih_in!K20=0,0,RES_hh_emih_in!K20/RES_summary!K$21)</f>
        <v>5.3106415091149586</v>
      </c>
      <c r="L20" s="72">
        <f>IF(RES_hh_emih_in!L20=0,0,RES_hh_emih_in!L20/RES_summary!L$21)</f>
        <v>5.0941859924190771</v>
      </c>
      <c r="M20" s="72">
        <f>IF(RES_hh_emih_in!M20=0,0,RES_hh_emih_in!M20/RES_summary!M$21)</f>
        <v>5.2972624771254608</v>
      </c>
      <c r="N20" s="72">
        <f>IF(RES_hh_emih_in!N20=0,0,RES_hh_emih_in!N20/RES_summary!N$21)</f>
        <v>5.000990102389868</v>
      </c>
      <c r="O20" s="72">
        <f>IF(RES_hh_emih_in!O20=0,0,RES_hh_emih_in!O20/RES_summary!O$21)</f>
        <v>4.7277875104320684</v>
      </c>
      <c r="P20" s="72">
        <f>IF(RES_hh_emih_in!P20=0,0,RES_hh_emih_in!P20/RES_summary!P$21)</f>
        <v>4.7925309920171397</v>
      </c>
      <c r="Q20" s="72">
        <f>IF(RES_hh_emih_in!Q20=0,0,RES_hh_emih_in!Q20/RES_summary!Q$21)</f>
        <v>4.7401714039635321</v>
      </c>
      <c r="R20" s="72">
        <f>IF(RES_hh_emih_in!R20=0,0,RES_hh_emih_in!R20/RES_summary!R$21)</f>
        <v>4.2978419795385543</v>
      </c>
      <c r="S20" s="72">
        <f>IF(RES_hh_emih_in!S20=0,0,RES_hh_emih_in!S20/RES_summary!S$21)</f>
        <v>4.1154689262383926</v>
      </c>
      <c r="T20" s="72">
        <f>IF(RES_hh_emih_in!T20=0,0,RES_hh_emih_in!T20/RES_summary!T$21)</f>
        <v>4.0240057310786277</v>
      </c>
      <c r="U20" s="72">
        <f>IF(RES_hh_emih_in!U20=0,0,RES_hh_emih_in!U20/RES_summary!U$21)</f>
        <v>3.8929088666745733</v>
      </c>
      <c r="V20" s="72">
        <f>IF(RES_hh_emih_in!V20=0,0,RES_hh_emih_in!V20/RES_summary!V$21)</f>
        <v>3.4912255599843376</v>
      </c>
      <c r="W20" s="72">
        <f>IF(RES_hh_emih_in!W20=0,0,RES_hh_emih_in!W20/RES_summary!W$21)</f>
        <v>3.2824396897224832</v>
      </c>
      <c r="X20" s="72">
        <f>IF(RES_hh_emih_in!X20=0,0,RES_hh_emih_in!X20/RES_summary!X$21)</f>
        <v>2.9565868178698871</v>
      </c>
      <c r="Y20" s="72">
        <f>IF(RES_hh_emih_in!Y20=0,0,RES_hh_emih_in!Y20/RES_summary!Y$21)</f>
        <v>2.6864606475839237</v>
      </c>
      <c r="DA20" s="89" t="s">
        <v>955</v>
      </c>
    </row>
    <row r="21" spans="1:105" ht="12" customHeight="1" x14ac:dyDescent="0.25">
      <c r="A21" s="28" t="s">
        <v>189</v>
      </c>
      <c r="B21" s="72"/>
      <c r="C21" s="72">
        <f>IF(RES_hh_emih_in!C21=0,0,RES_hh_emih_in!C21/RES_summary!C$21)</f>
        <v>3.3067938671816113</v>
      </c>
      <c r="D21" s="72">
        <f>IF(RES_hh_emih_in!D21=0,0,RES_hh_emih_in!D21/RES_summary!D$21)</f>
        <v>3.2214940380397694</v>
      </c>
      <c r="E21" s="72">
        <f>IF(RES_hh_emih_in!E21=0,0,RES_hh_emih_in!E21/RES_summary!E$21)</f>
        <v>3.0820413502145798</v>
      </c>
      <c r="F21" s="72">
        <f>IF(RES_hh_emih_in!F21=0,0,RES_hh_emih_in!F21/RES_summary!F$21)</f>
        <v>3.5219836669666438</v>
      </c>
      <c r="G21" s="72">
        <f>IF(RES_hh_emih_in!G21=0,0,RES_hh_emih_in!G21/RES_summary!G$21)</f>
        <v>3.4791754644357709</v>
      </c>
      <c r="H21" s="72">
        <f>IF(RES_hh_emih_in!H21=0,0,RES_hh_emih_in!H21/RES_summary!H$21)</f>
        <v>3.5716490972764841</v>
      </c>
      <c r="I21" s="72">
        <f>IF(RES_hh_emih_in!I21=0,0,RES_hh_emih_in!I21/RES_summary!I$21)</f>
        <v>3.3422236866983663</v>
      </c>
      <c r="J21" s="72">
        <f>IF(RES_hh_emih_in!J21=0,0,RES_hh_emih_in!J21/RES_summary!J$21)</f>
        <v>3.446518395170834</v>
      </c>
      <c r="K21" s="72">
        <f>IF(RES_hh_emih_in!K21=0,0,RES_hh_emih_in!K21/RES_summary!K$21)</f>
        <v>3.4955880605127003</v>
      </c>
      <c r="L21" s="72">
        <f>IF(RES_hh_emih_in!L21=0,0,RES_hh_emih_in!L21/RES_summary!L$21)</f>
        <v>3.3414003775228203</v>
      </c>
      <c r="M21" s="72">
        <f>IF(RES_hh_emih_in!M21=0,0,RES_hh_emih_in!M21/RES_summary!M$21)</f>
        <v>3.0226550546767981</v>
      </c>
      <c r="N21" s="72">
        <f>IF(RES_hh_emih_in!N21=0,0,RES_hh_emih_in!N21/RES_summary!N$21)</f>
        <v>3.2159743874170275</v>
      </c>
      <c r="O21" s="72">
        <f>IF(RES_hh_emih_in!O21=0,0,RES_hh_emih_in!O21/RES_summary!O$21)</f>
        <v>3.0843081493693911</v>
      </c>
      <c r="P21" s="72">
        <f>IF(RES_hh_emih_in!P21=0,0,RES_hh_emih_in!P21/RES_summary!P$21)</f>
        <v>3.0264182324204549</v>
      </c>
      <c r="Q21" s="72">
        <f>IF(RES_hh_emih_in!Q21=0,0,RES_hh_emih_in!Q21/RES_summary!Q$21)</f>
        <v>2.8619388127333165</v>
      </c>
      <c r="R21" s="72">
        <f>IF(RES_hh_emih_in!R21=0,0,RES_hh_emih_in!R21/RES_summary!R$21)</f>
        <v>2.97232167829016</v>
      </c>
      <c r="S21" s="72">
        <f>IF(RES_hh_emih_in!S21=0,0,RES_hh_emih_in!S21/RES_summary!S$21)</f>
        <v>2.8689006924030385</v>
      </c>
      <c r="T21" s="72">
        <f>IF(RES_hh_emih_in!T21=0,0,RES_hh_emih_in!T21/RES_summary!T$21)</f>
        <v>2.8590402786810558</v>
      </c>
      <c r="U21" s="72">
        <f>IF(RES_hh_emih_in!U21=0,0,RES_hh_emih_in!U21/RES_summary!U$21)</f>
        <v>3.0034993937062402</v>
      </c>
      <c r="V21" s="72">
        <f>IF(RES_hh_emih_in!V21=0,0,RES_hh_emih_in!V21/RES_summary!V$21)</f>
        <v>2.4728735839838438</v>
      </c>
      <c r="W21" s="72">
        <f>IF(RES_hh_emih_in!W21=0,0,RES_hh_emih_in!W21/RES_summary!W$21)</f>
        <v>2.5525455828172077</v>
      </c>
      <c r="X21" s="72">
        <f>IF(RES_hh_emih_in!X21=0,0,RES_hh_emih_in!X21/RES_summary!X$21)</f>
        <v>1.7858701492148743</v>
      </c>
      <c r="Y21" s="72">
        <f>IF(RES_hh_emih_in!Y21=0,0,RES_hh_emih_in!Y21/RES_summary!Y$21)</f>
        <v>1.6885902257973593</v>
      </c>
      <c r="DA21" s="89" t="s">
        <v>956</v>
      </c>
    </row>
    <row r="22" spans="1:105" ht="12" customHeight="1" x14ac:dyDescent="0.25">
      <c r="A22" s="28" t="s">
        <v>202</v>
      </c>
      <c r="B22" s="72"/>
      <c r="C22" s="72">
        <f>IF(RES_hh_emih_in!C22=0,0,RES_hh_emih_in!C22/RES_summary!C$21)</f>
        <v>0</v>
      </c>
      <c r="D22" s="72">
        <f>IF(RES_hh_emih_in!D22=0,0,RES_hh_emih_in!D22/RES_summary!D$21)</f>
        <v>0</v>
      </c>
      <c r="E22" s="72">
        <f>IF(RES_hh_emih_in!E22=0,0,RES_hh_emih_in!E22/RES_summary!E$21)</f>
        <v>0</v>
      </c>
      <c r="F22" s="72">
        <f>IF(RES_hh_emih_in!F22=0,0,RES_hh_emih_in!F22/RES_summary!F$21)</f>
        <v>0</v>
      </c>
      <c r="G22" s="72">
        <f>IF(RES_hh_emih_in!G22=0,0,RES_hh_emih_in!G22/RES_summary!G$21)</f>
        <v>0</v>
      </c>
      <c r="H22" s="72">
        <f>IF(RES_hh_emih_in!H22=0,0,RES_hh_emih_in!H22/RES_summary!H$21)</f>
        <v>0</v>
      </c>
      <c r="I22" s="72">
        <f>IF(RES_hh_emih_in!I22=0,0,RES_hh_emih_in!I22/RES_summary!I$21)</f>
        <v>0</v>
      </c>
      <c r="J22" s="72">
        <f>IF(RES_hh_emih_in!J22=0,0,RES_hh_emih_in!J22/RES_summary!J$21)</f>
        <v>0</v>
      </c>
      <c r="K22" s="72">
        <f>IF(RES_hh_emih_in!K22=0,0,RES_hh_emih_in!K22/RES_summary!K$21)</f>
        <v>0</v>
      </c>
      <c r="L22" s="72">
        <f>IF(RES_hh_emih_in!L22=0,0,RES_hh_emih_in!L22/RES_summary!L$21)</f>
        <v>0</v>
      </c>
      <c r="M22" s="72">
        <f>IF(RES_hh_emih_in!M22=0,0,RES_hh_emih_in!M22/RES_summary!M$21)</f>
        <v>0</v>
      </c>
      <c r="N22" s="72">
        <f>IF(RES_hh_emih_in!N22=0,0,RES_hh_emih_in!N22/RES_summary!N$21)</f>
        <v>0</v>
      </c>
      <c r="O22" s="72">
        <f>IF(RES_hh_emih_in!O22=0,0,RES_hh_emih_in!O22/RES_summary!O$21)</f>
        <v>0</v>
      </c>
      <c r="P22" s="72">
        <f>IF(RES_hh_emih_in!P22=0,0,RES_hh_emih_in!P22/RES_summary!P$21)</f>
        <v>0</v>
      </c>
      <c r="Q22" s="72">
        <f>IF(RES_hh_emih_in!Q22=0,0,RES_hh_emih_in!Q22/RES_summary!Q$21)</f>
        <v>0</v>
      </c>
      <c r="R22" s="72">
        <f>IF(RES_hh_emih_in!R22=0,0,RES_hh_emih_in!R22/RES_summary!R$21)</f>
        <v>0</v>
      </c>
      <c r="S22" s="72">
        <f>IF(RES_hh_emih_in!S22=0,0,RES_hh_emih_in!S22/RES_summary!S$21)</f>
        <v>0</v>
      </c>
      <c r="T22" s="72">
        <f>IF(RES_hh_emih_in!T22=0,0,RES_hh_emih_in!T22/RES_summary!T$21)</f>
        <v>0</v>
      </c>
      <c r="U22" s="72">
        <f>IF(RES_hh_emih_in!U22=0,0,RES_hh_emih_in!U22/RES_summary!U$21)</f>
        <v>0</v>
      </c>
      <c r="V22" s="72">
        <f>IF(RES_hh_emih_in!V22=0,0,RES_hh_emih_in!V22/RES_summary!V$21)</f>
        <v>0</v>
      </c>
      <c r="W22" s="72">
        <f>IF(RES_hh_emih_in!W22=0,0,RES_hh_emih_in!W22/RES_summary!W$21)</f>
        <v>0</v>
      </c>
      <c r="X22" s="72">
        <f>IF(RES_hh_emih_in!X22=0,0,RES_hh_emih_in!X22/RES_summary!X$21)</f>
        <v>0</v>
      </c>
      <c r="Y22" s="72">
        <f>IF(RES_hh_emih_in!Y22=0,0,RES_hh_emih_in!Y22/RES_summary!Y$21)</f>
        <v>0</v>
      </c>
      <c r="DA22" s="89" t="s">
        <v>957</v>
      </c>
    </row>
    <row r="23" spans="1:105" ht="12" customHeight="1" x14ac:dyDescent="0.25">
      <c r="A23" s="28" t="s">
        <v>197</v>
      </c>
      <c r="B23" s="72"/>
      <c r="C23" s="72">
        <f>IF(RES_hh_emih_in!C23=0,0,RES_hh_emih_in!C23/RES_summary!C$21)</f>
        <v>0</v>
      </c>
      <c r="D23" s="72">
        <f>IF(RES_hh_emih_in!D23=0,0,RES_hh_emih_in!D23/RES_summary!D$21)</f>
        <v>0</v>
      </c>
      <c r="E23" s="72">
        <f>IF(RES_hh_emih_in!E23=0,0,RES_hh_emih_in!E23/RES_summary!E$21)</f>
        <v>0</v>
      </c>
      <c r="F23" s="72">
        <f>IF(RES_hh_emih_in!F23=0,0,RES_hh_emih_in!F23/RES_summary!F$21)</f>
        <v>0</v>
      </c>
      <c r="G23" s="72">
        <f>IF(RES_hh_emih_in!G23=0,0,RES_hh_emih_in!G23/RES_summary!G$21)</f>
        <v>0</v>
      </c>
      <c r="H23" s="72">
        <f>IF(RES_hh_emih_in!H23=0,0,RES_hh_emih_in!H23/RES_summary!H$21)</f>
        <v>0</v>
      </c>
      <c r="I23" s="72">
        <f>IF(RES_hh_emih_in!I23=0,0,RES_hh_emih_in!I23/RES_summary!I$21)</f>
        <v>0</v>
      </c>
      <c r="J23" s="72">
        <f>IF(RES_hh_emih_in!J23=0,0,RES_hh_emih_in!J23/RES_summary!J$21)</f>
        <v>0</v>
      </c>
      <c r="K23" s="72">
        <f>IF(RES_hh_emih_in!K23=0,0,RES_hh_emih_in!K23/RES_summary!K$21)</f>
        <v>0</v>
      </c>
      <c r="L23" s="72">
        <f>IF(RES_hh_emih_in!L23=0,0,RES_hh_emih_in!L23/RES_summary!L$21)</f>
        <v>0</v>
      </c>
      <c r="M23" s="72">
        <f>IF(RES_hh_emih_in!M23=0,0,RES_hh_emih_in!M23/RES_summary!M$21)</f>
        <v>0</v>
      </c>
      <c r="N23" s="72">
        <f>IF(RES_hh_emih_in!N23=0,0,RES_hh_emih_in!N23/RES_summary!N$21)</f>
        <v>0</v>
      </c>
      <c r="O23" s="72">
        <f>IF(RES_hh_emih_in!O23=0,0,RES_hh_emih_in!O23/RES_summary!O$21)</f>
        <v>0</v>
      </c>
      <c r="P23" s="72">
        <f>IF(RES_hh_emih_in!P23=0,0,RES_hh_emih_in!P23/RES_summary!P$21)</f>
        <v>0</v>
      </c>
      <c r="Q23" s="72">
        <f>IF(RES_hh_emih_in!Q23=0,0,RES_hh_emih_in!Q23/RES_summary!Q$21)</f>
        <v>0</v>
      </c>
      <c r="R23" s="72">
        <f>IF(RES_hh_emih_in!R23=0,0,RES_hh_emih_in!R23/RES_summary!R$21)</f>
        <v>0</v>
      </c>
      <c r="S23" s="72">
        <f>IF(RES_hh_emih_in!S23=0,0,RES_hh_emih_in!S23/RES_summary!S$21)</f>
        <v>0</v>
      </c>
      <c r="T23" s="72">
        <f>IF(RES_hh_emih_in!T23=0,0,RES_hh_emih_in!T23/RES_summary!T$21)</f>
        <v>0</v>
      </c>
      <c r="U23" s="72">
        <f>IF(RES_hh_emih_in!U23=0,0,RES_hh_emih_in!U23/RES_summary!U$21)</f>
        <v>0</v>
      </c>
      <c r="V23" s="72">
        <f>IF(RES_hh_emih_in!V23=0,0,RES_hh_emih_in!V23/RES_summary!V$21)</f>
        <v>0</v>
      </c>
      <c r="W23" s="72">
        <f>IF(RES_hh_emih_in!W23=0,0,RES_hh_emih_in!W23/RES_summary!W$21)</f>
        <v>0</v>
      </c>
      <c r="X23" s="72">
        <f>IF(RES_hh_emih_in!X23=0,0,RES_hh_emih_in!X23/RES_summary!X$21)</f>
        <v>0</v>
      </c>
      <c r="Y23" s="72">
        <f>IF(RES_hh_emih_in!Y23=0,0,RES_hh_emih_in!Y23/RES_summary!Y$21)</f>
        <v>0</v>
      </c>
      <c r="DA23" s="89" t="s">
        <v>958</v>
      </c>
    </row>
    <row r="24" spans="1:105" ht="12" customHeight="1" x14ac:dyDescent="0.25">
      <c r="A24" s="28" t="s">
        <v>198</v>
      </c>
      <c r="B24" s="72"/>
      <c r="C24" s="72">
        <f>IF(RES_hh_emih_in!C24=0,0,RES_hh_emih_in!C24/RES_summary!C$21)</f>
        <v>0</v>
      </c>
      <c r="D24" s="72">
        <f>IF(RES_hh_emih_in!D24=0,0,RES_hh_emih_in!D24/RES_summary!D$21)</f>
        <v>0</v>
      </c>
      <c r="E24" s="72">
        <f>IF(RES_hh_emih_in!E24=0,0,RES_hh_emih_in!E24/RES_summary!E$21)</f>
        <v>0</v>
      </c>
      <c r="F24" s="72">
        <f>IF(RES_hh_emih_in!F24=0,0,RES_hh_emih_in!F24/RES_summary!F$21)</f>
        <v>0</v>
      </c>
      <c r="G24" s="72">
        <f>IF(RES_hh_emih_in!G24=0,0,RES_hh_emih_in!G24/RES_summary!G$21)</f>
        <v>0</v>
      </c>
      <c r="H24" s="72">
        <f>IF(RES_hh_emih_in!H24=0,0,RES_hh_emih_in!H24/RES_summary!H$21)</f>
        <v>0</v>
      </c>
      <c r="I24" s="72">
        <f>IF(RES_hh_emih_in!I24=0,0,RES_hh_emih_in!I24/RES_summary!I$21)</f>
        <v>0</v>
      </c>
      <c r="J24" s="72">
        <f>IF(RES_hh_emih_in!J24=0,0,RES_hh_emih_in!J24/RES_summary!J$21)</f>
        <v>0</v>
      </c>
      <c r="K24" s="72">
        <f>IF(RES_hh_emih_in!K24=0,0,RES_hh_emih_in!K24/RES_summary!K$21)</f>
        <v>0</v>
      </c>
      <c r="L24" s="72">
        <f>IF(RES_hh_emih_in!L24=0,0,RES_hh_emih_in!L24/RES_summary!L$21)</f>
        <v>0</v>
      </c>
      <c r="M24" s="72">
        <f>IF(RES_hh_emih_in!M24=0,0,RES_hh_emih_in!M24/RES_summary!M$21)</f>
        <v>0</v>
      </c>
      <c r="N24" s="72">
        <f>IF(RES_hh_emih_in!N24=0,0,RES_hh_emih_in!N24/RES_summary!N$21)</f>
        <v>0</v>
      </c>
      <c r="O24" s="72">
        <f>IF(RES_hh_emih_in!O24=0,0,RES_hh_emih_in!O24/RES_summary!O$21)</f>
        <v>0</v>
      </c>
      <c r="P24" s="72">
        <f>IF(RES_hh_emih_in!P24=0,0,RES_hh_emih_in!P24/RES_summary!P$21)</f>
        <v>0</v>
      </c>
      <c r="Q24" s="72">
        <f>IF(RES_hh_emih_in!Q24=0,0,RES_hh_emih_in!Q24/RES_summary!Q$21)</f>
        <v>0</v>
      </c>
      <c r="R24" s="72">
        <f>IF(RES_hh_emih_in!R24=0,0,RES_hh_emih_in!R24/RES_summary!R$21)</f>
        <v>0</v>
      </c>
      <c r="S24" s="72">
        <f>IF(RES_hh_emih_in!S24=0,0,RES_hh_emih_in!S24/RES_summary!S$21)</f>
        <v>0</v>
      </c>
      <c r="T24" s="72">
        <f>IF(RES_hh_emih_in!T24=0,0,RES_hh_emih_in!T24/RES_summary!T$21)</f>
        <v>0</v>
      </c>
      <c r="U24" s="72">
        <f>IF(RES_hh_emih_in!U24=0,0,RES_hh_emih_in!U24/RES_summary!U$21)</f>
        <v>0</v>
      </c>
      <c r="V24" s="72">
        <f>IF(RES_hh_emih_in!V24=0,0,RES_hh_emih_in!V24/RES_summary!V$21)</f>
        <v>0</v>
      </c>
      <c r="W24" s="72">
        <f>IF(RES_hh_emih_in!W24=0,0,RES_hh_emih_in!W24/RES_summary!W$21)</f>
        <v>0</v>
      </c>
      <c r="X24" s="72">
        <f>IF(RES_hh_emih_in!X24=0,0,RES_hh_emih_in!X24/RES_summary!X$21)</f>
        <v>0</v>
      </c>
      <c r="Y24" s="72">
        <f>IF(RES_hh_emih_in!Y24=0,0,RES_hh_emih_in!Y24/RES_summary!Y$21)</f>
        <v>0</v>
      </c>
      <c r="DA24" s="89" t="s">
        <v>959</v>
      </c>
    </row>
    <row r="25" spans="1:105" ht="12" customHeight="1" x14ac:dyDescent="0.25">
      <c r="A25" s="73" t="s">
        <v>53</v>
      </c>
      <c r="B25" s="74"/>
      <c r="C25" s="74">
        <f>IF(RES_hh_emih_in!C25=0,0,RES_hh_emih_in!C25/RES_summary!C$21)</f>
        <v>0</v>
      </c>
      <c r="D25" s="74">
        <f>IF(RES_hh_emih_in!D25=0,0,RES_hh_emih_in!D25/RES_summary!D$21)</f>
        <v>0</v>
      </c>
      <c r="E25" s="74">
        <f>IF(RES_hh_emih_in!E25=0,0,RES_hh_emih_in!E25/RES_summary!E$21)</f>
        <v>0</v>
      </c>
      <c r="F25" s="74">
        <f>IF(RES_hh_emih_in!F25=0,0,RES_hh_emih_in!F25/RES_summary!F$21)</f>
        <v>0</v>
      </c>
      <c r="G25" s="74">
        <f>IF(RES_hh_emih_in!G25=0,0,RES_hh_emih_in!G25/RES_summary!G$21)</f>
        <v>0</v>
      </c>
      <c r="H25" s="74">
        <f>IF(RES_hh_emih_in!H25=0,0,RES_hh_emih_in!H25/RES_summary!H$21)</f>
        <v>0</v>
      </c>
      <c r="I25" s="74">
        <f>IF(RES_hh_emih_in!I25=0,0,RES_hh_emih_in!I25/RES_summary!I$21)</f>
        <v>0</v>
      </c>
      <c r="J25" s="74">
        <f>IF(RES_hh_emih_in!J25=0,0,RES_hh_emih_in!J25/RES_summary!J$21)</f>
        <v>0</v>
      </c>
      <c r="K25" s="74">
        <f>IF(RES_hh_emih_in!K25=0,0,RES_hh_emih_in!K25/RES_summary!K$21)</f>
        <v>0</v>
      </c>
      <c r="L25" s="74">
        <f>IF(RES_hh_emih_in!L25=0,0,RES_hh_emih_in!L25/RES_summary!L$21)</f>
        <v>0</v>
      </c>
      <c r="M25" s="74">
        <f>IF(RES_hh_emih_in!M25=0,0,RES_hh_emih_in!M25/RES_summary!M$21)</f>
        <v>0</v>
      </c>
      <c r="N25" s="74">
        <f>IF(RES_hh_emih_in!N25=0,0,RES_hh_emih_in!N25/RES_summary!N$21)</f>
        <v>0</v>
      </c>
      <c r="O25" s="74">
        <f>IF(RES_hh_emih_in!O25=0,0,RES_hh_emih_in!O25/RES_summary!O$21)</f>
        <v>0</v>
      </c>
      <c r="P25" s="74">
        <f>IF(RES_hh_emih_in!P25=0,0,RES_hh_emih_in!P25/RES_summary!P$21)</f>
        <v>0</v>
      </c>
      <c r="Q25" s="74">
        <f>IF(RES_hh_emih_in!Q25=0,0,RES_hh_emih_in!Q25/RES_summary!Q$21)</f>
        <v>0</v>
      </c>
      <c r="R25" s="74">
        <f>IF(RES_hh_emih_in!R25=0,0,RES_hh_emih_in!R25/RES_summary!R$21)</f>
        <v>0</v>
      </c>
      <c r="S25" s="74">
        <f>IF(RES_hh_emih_in!S25=0,0,RES_hh_emih_in!S25/RES_summary!S$21)</f>
        <v>0</v>
      </c>
      <c r="T25" s="74">
        <f>IF(RES_hh_emih_in!T25=0,0,RES_hh_emih_in!T25/RES_summary!T$21)</f>
        <v>0</v>
      </c>
      <c r="U25" s="74">
        <f>IF(RES_hh_emih_in!U25=0,0,RES_hh_emih_in!U25/RES_summary!U$21)</f>
        <v>0</v>
      </c>
      <c r="V25" s="74">
        <f>IF(RES_hh_emih_in!V25=0,0,RES_hh_emih_in!V25/RES_summary!V$21)</f>
        <v>0</v>
      </c>
      <c r="W25" s="74">
        <f>IF(RES_hh_emih_in!W25=0,0,RES_hh_emih_in!W25/RES_summary!W$21)</f>
        <v>0</v>
      </c>
      <c r="X25" s="74">
        <f>IF(RES_hh_emih_in!X25=0,0,RES_hh_emih_in!X25/RES_summary!X$21)</f>
        <v>0</v>
      </c>
      <c r="Y25" s="74">
        <f>IF(RES_hh_emih_in!Y25=0,0,RES_hh_emih_in!Y25/RES_summary!Y$21)</f>
        <v>0</v>
      </c>
      <c r="DA25" s="90" t="s">
        <v>960</v>
      </c>
    </row>
    <row r="26" spans="1:105" ht="12" customHeight="1" x14ac:dyDescent="0.25">
      <c r="A26" s="32" t="s">
        <v>52</v>
      </c>
      <c r="B26" s="77"/>
      <c r="C26" s="77">
        <f>IF(RES_hh_emih_in!C26=0,0,RES_hh_emih_in!C26/RES_summary!C$21)</f>
        <v>0</v>
      </c>
      <c r="D26" s="77">
        <f>IF(RES_hh_emih_in!D26=0,0,RES_hh_emih_in!D26/RES_summary!D$21)</f>
        <v>0</v>
      </c>
      <c r="E26" s="77">
        <f>IF(RES_hh_emih_in!E26=0,0,RES_hh_emih_in!E26/RES_summary!E$21)</f>
        <v>0</v>
      </c>
      <c r="F26" s="77">
        <f>IF(RES_hh_emih_in!F26=0,0,RES_hh_emih_in!F26/RES_summary!F$21)</f>
        <v>0</v>
      </c>
      <c r="G26" s="77">
        <f>IF(RES_hh_emih_in!G26=0,0,RES_hh_emih_in!G26/RES_summary!G$21)</f>
        <v>0</v>
      </c>
      <c r="H26" s="77">
        <f>IF(RES_hh_emih_in!H26=0,0,RES_hh_emih_in!H26/RES_summary!H$21)</f>
        <v>0</v>
      </c>
      <c r="I26" s="77">
        <f>IF(RES_hh_emih_in!I26=0,0,RES_hh_emih_in!I26/RES_summary!I$21)</f>
        <v>0</v>
      </c>
      <c r="J26" s="77">
        <f>IF(RES_hh_emih_in!J26=0,0,RES_hh_emih_in!J26/RES_summary!J$21)</f>
        <v>0</v>
      </c>
      <c r="K26" s="77">
        <f>IF(RES_hh_emih_in!K26=0,0,RES_hh_emih_in!K26/RES_summary!K$21)</f>
        <v>0</v>
      </c>
      <c r="L26" s="77">
        <f>IF(RES_hh_emih_in!L26=0,0,RES_hh_emih_in!L26/RES_summary!L$21)</f>
        <v>0</v>
      </c>
      <c r="M26" s="77">
        <f>IF(RES_hh_emih_in!M26=0,0,RES_hh_emih_in!M26/RES_summary!M$21)</f>
        <v>0</v>
      </c>
      <c r="N26" s="77">
        <f>IF(RES_hh_emih_in!N26=0,0,RES_hh_emih_in!N26/RES_summary!N$21)</f>
        <v>0</v>
      </c>
      <c r="O26" s="77">
        <f>IF(RES_hh_emih_in!O26=0,0,RES_hh_emih_in!O26/RES_summary!O$21)</f>
        <v>0</v>
      </c>
      <c r="P26" s="77">
        <f>IF(RES_hh_emih_in!P26=0,0,RES_hh_emih_in!P26/RES_summary!P$21)</f>
        <v>0</v>
      </c>
      <c r="Q26" s="77">
        <f>IF(RES_hh_emih_in!Q26=0,0,RES_hh_emih_in!Q26/RES_summary!Q$21)</f>
        <v>0</v>
      </c>
      <c r="R26" s="77">
        <f>IF(RES_hh_emih_in!R26=0,0,RES_hh_emih_in!R26/RES_summary!R$21)</f>
        <v>0</v>
      </c>
      <c r="S26" s="77">
        <f>IF(RES_hh_emih_in!S26=0,0,RES_hh_emih_in!S26/RES_summary!S$21)</f>
        <v>0</v>
      </c>
      <c r="T26" s="77">
        <f>IF(RES_hh_emih_in!T26=0,0,RES_hh_emih_in!T26/RES_summary!T$21)</f>
        <v>0</v>
      </c>
      <c r="U26" s="77">
        <f>IF(RES_hh_emih_in!U26=0,0,RES_hh_emih_in!U26/RES_summary!U$21)</f>
        <v>0</v>
      </c>
      <c r="V26" s="77">
        <f>IF(RES_hh_emih_in!V26=0,0,RES_hh_emih_in!V26/RES_summary!V$21)</f>
        <v>0</v>
      </c>
      <c r="W26" s="77">
        <f>IF(RES_hh_emih_in!W26=0,0,RES_hh_emih_in!W26/RES_summary!W$21)</f>
        <v>0</v>
      </c>
      <c r="X26" s="77">
        <f>IF(RES_hh_emih_in!X26=0,0,RES_hh_emih_in!X26/RES_summary!X$21)</f>
        <v>0</v>
      </c>
      <c r="Y26" s="77">
        <f>IF(RES_hh_emih_in!Y26=0,0,RES_hh_emih_in!Y26/RES_summary!Y$21)</f>
        <v>0</v>
      </c>
      <c r="DA26" s="92" t="s">
        <v>961</v>
      </c>
    </row>
    <row r="27" spans="1:105" ht="12.95" customHeight="1" x14ac:dyDescent="0.25">
      <c r="A27" s="68" t="s">
        <v>54</v>
      </c>
      <c r="B27" s="69"/>
      <c r="C27" s="69">
        <f>IF(RES_hh_emih_in!C27=0,0,RES_hh_emih_in!C27/RES_summary!C$21)</f>
        <v>0.10897354433092464</v>
      </c>
      <c r="D27" s="69">
        <f>IF(RES_hh_emih_in!D27=0,0,RES_hh_emih_in!D27/RES_summary!D$21)</f>
        <v>0.10760020439042409</v>
      </c>
      <c r="E27" s="69">
        <f>IF(RES_hh_emih_in!E27=0,0,RES_hh_emih_in!E27/RES_summary!E$21)</f>
        <v>0.11343541581113999</v>
      </c>
      <c r="F27" s="69">
        <f>IF(RES_hh_emih_in!F27=0,0,RES_hh_emih_in!F27/RES_summary!F$21)</f>
        <v>0.12812351228280267</v>
      </c>
      <c r="G27" s="69">
        <f>IF(RES_hh_emih_in!G27=0,0,RES_hh_emih_in!G27/RES_summary!G$21)</f>
        <v>0.14241126587221087</v>
      </c>
      <c r="H27" s="69">
        <f>IF(RES_hh_emih_in!H27=0,0,RES_hh_emih_in!H27/RES_summary!H$21)</f>
        <v>0.17358685215325476</v>
      </c>
      <c r="I27" s="69">
        <f>IF(RES_hh_emih_in!I27=0,0,RES_hh_emih_in!I27/RES_summary!I$21)</f>
        <v>0.17048556049579727</v>
      </c>
      <c r="J27" s="69">
        <f>IF(RES_hh_emih_in!J27=0,0,RES_hh_emih_in!J27/RES_summary!J$21)</f>
        <v>0.13732542193658229</v>
      </c>
      <c r="K27" s="69">
        <f>IF(RES_hh_emih_in!K27=0,0,RES_hh_emih_in!K27/RES_summary!K$21)</f>
        <v>0.15972008460752524</v>
      </c>
      <c r="L27" s="69">
        <f>IF(RES_hh_emih_in!L27=0,0,RES_hh_emih_in!L27/RES_summary!L$21)</f>
        <v>0.17013402390476301</v>
      </c>
      <c r="M27" s="69">
        <f>IF(RES_hh_emih_in!M27=0,0,RES_hh_emih_in!M27/RES_summary!M$21)</f>
        <v>0.14627217133366946</v>
      </c>
      <c r="N27" s="69">
        <f>IF(RES_hh_emih_in!N27=0,0,RES_hh_emih_in!N27/RES_summary!N$21)</f>
        <v>0.15678182239793861</v>
      </c>
      <c r="O27" s="69">
        <f>IF(RES_hh_emih_in!O27=0,0,RES_hh_emih_in!O27/RES_summary!O$21)</f>
        <v>0.14218785469877687</v>
      </c>
      <c r="P27" s="69">
        <f>IF(RES_hh_emih_in!P27=0,0,RES_hh_emih_in!P27/RES_summary!P$21)</f>
        <v>0.14189666282466892</v>
      </c>
      <c r="Q27" s="69">
        <f>IF(RES_hh_emih_in!Q27=0,0,RES_hh_emih_in!Q27/RES_summary!Q$21)</f>
        <v>0.13237935406165258</v>
      </c>
      <c r="R27" s="69">
        <f>IF(RES_hh_emih_in!R27=0,0,RES_hh_emih_in!R27/RES_summary!R$21)</f>
        <v>0.15418734467219794</v>
      </c>
      <c r="S27" s="69">
        <f>IF(RES_hh_emih_in!S27=0,0,RES_hh_emih_in!S27/RES_summary!S$21)</f>
        <v>0.12448399397953158</v>
      </c>
      <c r="T27" s="69">
        <f>IF(RES_hh_emih_in!T27=0,0,RES_hh_emih_in!T27/RES_summary!T$21)</f>
        <v>0.11635102507001155</v>
      </c>
      <c r="U27" s="69">
        <f>IF(RES_hh_emih_in!U27=0,0,RES_hh_emih_in!U27/RES_summary!U$21)</f>
        <v>0.11616569986417398</v>
      </c>
      <c r="V27" s="69">
        <f>IF(RES_hh_emih_in!V27=0,0,RES_hh_emih_in!V27/RES_summary!V$21)</f>
        <v>0.14438985240391722</v>
      </c>
      <c r="W27" s="69">
        <f>IF(RES_hh_emih_in!W27=0,0,RES_hh_emih_in!W27/RES_summary!W$21)</f>
        <v>0.14730327804593907</v>
      </c>
      <c r="X27" s="69">
        <f>IF(RES_hh_emih_in!X27=0,0,RES_hh_emih_in!X27/RES_summary!X$21)</f>
        <v>0.16440143026821979</v>
      </c>
      <c r="Y27" s="69">
        <f>IF(RES_hh_emih_in!Y27=0,0,RES_hh_emih_in!Y27/RES_summary!Y$21)</f>
        <v>9.5504938437727033E-2</v>
      </c>
      <c r="DA27" s="88" t="s">
        <v>962</v>
      </c>
    </row>
    <row r="28" spans="1:105" ht="12" customHeight="1" x14ac:dyDescent="0.25">
      <c r="A28" s="28" t="s">
        <v>51</v>
      </c>
      <c r="B28" s="72"/>
      <c r="C28" s="72">
        <f>IF(RES_hh_emih_in!C28=0,0,RES_hh_emih_in!C28/RES_summary!C$21)</f>
        <v>0</v>
      </c>
      <c r="D28" s="72">
        <f>IF(RES_hh_emih_in!D28=0,0,RES_hh_emih_in!D28/RES_summary!D$21)</f>
        <v>0</v>
      </c>
      <c r="E28" s="72">
        <f>IF(RES_hh_emih_in!E28=0,0,RES_hh_emih_in!E28/RES_summary!E$21)</f>
        <v>0</v>
      </c>
      <c r="F28" s="72">
        <f>IF(RES_hh_emih_in!F28=0,0,RES_hh_emih_in!F28/RES_summary!F$21)</f>
        <v>0</v>
      </c>
      <c r="G28" s="72">
        <f>IF(RES_hh_emih_in!G28=0,0,RES_hh_emih_in!G28/RES_summary!G$21)</f>
        <v>0</v>
      </c>
      <c r="H28" s="72">
        <f>IF(RES_hh_emih_in!H28=0,0,RES_hh_emih_in!H28/RES_summary!H$21)</f>
        <v>0</v>
      </c>
      <c r="I28" s="72">
        <f>IF(RES_hh_emih_in!I28=0,0,RES_hh_emih_in!I28/RES_summary!I$21)</f>
        <v>0</v>
      </c>
      <c r="J28" s="72">
        <f>IF(RES_hh_emih_in!J28=0,0,RES_hh_emih_in!J28/RES_summary!J$21)</f>
        <v>0</v>
      </c>
      <c r="K28" s="72">
        <f>IF(RES_hh_emih_in!K28=0,0,RES_hh_emih_in!K28/RES_summary!K$21)</f>
        <v>0</v>
      </c>
      <c r="L28" s="72">
        <f>IF(RES_hh_emih_in!L28=0,0,RES_hh_emih_in!L28/RES_summary!L$21)</f>
        <v>0</v>
      </c>
      <c r="M28" s="72">
        <f>IF(RES_hh_emih_in!M28=0,0,RES_hh_emih_in!M28/RES_summary!M$21)</f>
        <v>0</v>
      </c>
      <c r="N28" s="72">
        <f>IF(RES_hh_emih_in!N28=0,0,RES_hh_emih_in!N28/RES_summary!N$21)</f>
        <v>0</v>
      </c>
      <c r="O28" s="72">
        <f>IF(RES_hh_emih_in!O28=0,0,RES_hh_emih_in!O28/RES_summary!O$21)</f>
        <v>0</v>
      </c>
      <c r="P28" s="72">
        <f>IF(RES_hh_emih_in!P28=0,0,RES_hh_emih_in!P28/RES_summary!P$21)</f>
        <v>0</v>
      </c>
      <c r="Q28" s="72">
        <f>IF(RES_hh_emih_in!Q28=0,0,RES_hh_emih_in!Q28/RES_summary!Q$21)</f>
        <v>0</v>
      </c>
      <c r="R28" s="72">
        <f>IF(RES_hh_emih_in!R28=0,0,RES_hh_emih_in!R28/RES_summary!R$21)</f>
        <v>0</v>
      </c>
      <c r="S28" s="72">
        <f>IF(RES_hh_emih_in!S28=0,0,RES_hh_emih_in!S28/RES_summary!S$21)</f>
        <v>0</v>
      </c>
      <c r="T28" s="72">
        <f>IF(RES_hh_emih_in!T28=0,0,RES_hh_emih_in!T28/RES_summary!T$21)</f>
        <v>0</v>
      </c>
      <c r="U28" s="72">
        <f>IF(RES_hh_emih_in!U28=0,0,RES_hh_emih_in!U28/RES_summary!U$21)</f>
        <v>0</v>
      </c>
      <c r="V28" s="72">
        <f>IF(RES_hh_emih_in!V28=0,0,RES_hh_emih_in!V28/RES_summary!V$21)</f>
        <v>0</v>
      </c>
      <c r="W28" s="72">
        <f>IF(RES_hh_emih_in!W28=0,0,RES_hh_emih_in!W28/RES_summary!W$21)</f>
        <v>0</v>
      </c>
      <c r="X28" s="72">
        <f>IF(RES_hh_emih_in!X28=0,0,RES_hh_emih_in!X28/RES_summary!X$21)</f>
        <v>0</v>
      </c>
      <c r="Y28" s="72">
        <f>IF(RES_hh_emih_in!Y28=0,0,RES_hh_emih_in!Y28/RES_summary!Y$21)</f>
        <v>0</v>
      </c>
      <c r="DA28" s="89" t="s">
        <v>963</v>
      </c>
    </row>
    <row r="29" spans="1:105" s="2" customFormat="1" ht="12" customHeight="1" x14ac:dyDescent="0.25">
      <c r="A29" s="28" t="s">
        <v>74</v>
      </c>
      <c r="B29" s="72"/>
      <c r="C29" s="72">
        <f>IF(RES_hh_emih_in!C29=0,0,RES_hh_emih_in!C29/RES_summary!C$21)</f>
        <v>0.67040363497642308</v>
      </c>
      <c r="D29" s="72">
        <f>IF(RES_hh_emih_in!D29=0,0,RES_hh_emih_in!D29/RES_summary!D$21)</f>
        <v>0.66712254466287069</v>
      </c>
      <c r="E29" s="72">
        <f>IF(RES_hh_emih_in!E29=0,0,RES_hh_emih_in!E29/RES_summary!E$21)</f>
        <v>0.74350444314159458</v>
      </c>
      <c r="F29" s="72">
        <f>IF(RES_hh_emih_in!F29=0,0,RES_hh_emih_in!F29/RES_summary!F$21)</f>
        <v>0.74079610087309977</v>
      </c>
      <c r="G29" s="72">
        <f>IF(RES_hh_emih_in!G29=0,0,RES_hh_emih_in!G29/RES_summary!G$21)</f>
        <v>0.72870993238201587</v>
      </c>
      <c r="H29" s="72">
        <f>IF(RES_hh_emih_in!H29=0,0,RES_hh_emih_in!H29/RES_summary!H$21)</f>
        <v>0.75829727824656123</v>
      </c>
      <c r="I29" s="72">
        <f>IF(RES_hh_emih_in!I29=0,0,RES_hh_emih_in!I29/RES_summary!I$21)</f>
        <v>0.746155116426648</v>
      </c>
      <c r="J29" s="72">
        <f>IF(RES_hh_emih_in!J29=0,0,RES_hh_emih_in!J29/RES_summary!J$21)</f>
        <v>0.63263823512941986</v>
      </c>
      <c r="K29" s="72">
        <f>IF(RES_hh_emih_in!K29=0,0,RES_hh_emih_in!K29/RES_summary!K$21)</f>
        <v>0.67788289317368844</v>
      </c>
      <c r="L29" s="72">
        <f>IF(RES_hh_emih_in!L29=0,0,RES_hh_emih_in!L29/RES_summary!L$21)</f>
        <v>0.64868002224497512</v>
      </c>
      <c r="M29" s="72">
        <f>IF(RES_hh_emih_in!M29=0,0,RES_hh_emih_in!M29/RES_summary!M$21)</f>
        <v>0.64916149079356478</v>
      </c>
      <c r="N29" s="72">
        <f>IF(RES_hh_emih_in!N29=0,0,RES_hh_emih_in!N29/RES_summary!N$21)</f>
        <v>0.65503399988600208</v>
      </c>
      <c r="O29" s="72">
        <f>IF(RES_hh_emih_in!O29=0,0,RES_hh_emih_in!O29/RES_summary!O$21)</f>
        <v>0.64922589919170248</v>
      </c>
      <c r="P29" s="72">
        <f>IF(RES_hh_emih_in!P29=0,0,RES_hh_emih_in!P29/RES_summary!P$21)</f>
        <v>0.70747306389968467</v>
      </c>
      <c r="Q29" s="72">
        <f>IF(RES_hh_emih_in!Q29=0,0,RES_hh_emih_in!Q29/RES_summary!Q$21)</f>
        <v>0.67983076188453528</v>
      </c>
      <c r="R29" s="72">
        <f>IF(RES_hh_emih_in!R29=0,0,RES_hh_emih_in!R29/RES_summary!R$21)</f>
        <v>0.72627500352834362</v>
      </c>
      <c r="S29" s="72">
        <f>IF(RES_hh_emih_in!S29=0,0,RES_hh_emih_in!S29/RES_summary!S$21)</f>
        <v>0.71363737012583184</v>
      </c>
      <c r="T29" s="72">
        <f>IF(RES_hh_emih_in!T29=0,0,RES_hh_emih_in!T29/RES_summary!T$21)</f>
        <v>0.70835325442898323</v>
      </c>
      <c r="U29" s="72">
        <f>IF(RES_hh_emih_in!U29=0,0,RES_hh_emih_in!U29/RES_summary!U$21)</f>
        <v>0.73997271010105048</v>
      </c>
      <c r="V29" s="72">
        <f>IF(RES_hh_emih_in!V29=0,0,RES_hh_emih_in!V29/RES_summary!V$21)</f>
        <v>0.68383499958769489</v>
      </c>
      <c r="W29" s="72">
        <f>IF(RES_hh_emih_in!W29=0,0,RES_hh_emih_in!W29/RES_summary!W$21)</f>
        <v>0.64841556530575861</v>
      </c>
      <c r="X29" s="72">
        <f>IF(RES_hh_emih_in!X29=0,0,RES_hh_emih_in!X29/RES_summary!X$21)</f>
        <v>0.58906112402126865</v>
      </c>
      <c r="Y29" s="72">
        <f>IF(RES_hh_emih_in!Y29=0,0,RES_hh_emih_in!Y29/RES_summary!Y$21)</f>
        <v>0.533096817070153</v>
      </c>
      <c r="DA29" s="89" t="s">
        <v>964</v>
      </c>
    </row>
    <row r="30" spans="1:105" ht="12" customHeight="1" x14ac:dyDescent="0.25">
      <c r="A30" s="28" t="s">
        <v>189</v>
      </c>
      <c r="B30" s="72"/>
      <c r="C30" s="72">
        <f>IF(RES_hh_emih_in!C30=0,0,RES_hh_emih_in!C30/RES_summary!C$21)</f>
        <v>0.61792652350644472</v>
      </c>
      <c r="D30" s="72">
        <f>IF(RES_hh_emih_in!D30=0,0,RES_hh_emih_in!D30/RES_summary!D$21)</f>
        <v>0.60117787199982631</v>
      </c>
      <c r="E30" s="72">
        <f>IF(RES_hh_emih_in!E30=0,0,RES_hh_emih_in!E30/RES_summary!E$21)</f>
        <v>0.62601905619722498</v>
      </c>
      <c r="F30" s="72">
        <f>IF(RES_hh_emih_in!F30=0,0,RES_hh_emih_in!F30/RES_summary!F$21)</f>
        <v>0.6730495254216794</v>
      </c>
      <c r="G30" s="72">
        <f>IF(RES_hh_emih_in!G30=0,0,RES_hh_emih_in!G30/RES_summary!G$21)</f>
        <v>0.67642365357199163</v>
      </c>
      <c r="H30" s="72">
        <f>IF(RES_hh_emih_in!H30=0,0,RES_hh_emih_in!H30/RES_summary!H$21)</f>
        <v>0.68343255877585984</v>
      </c>
      <c r="I30" s="72">
        <f>IF(RES_hh_emih_in!I30=0,0,RES_hh_emih_in!I30/RES_summary!I$21)</f>
        <v>0.68302807955010814</v>
      </c>
      <c r="J30" s="72">
        <f>IF(RES_hh_emih_in!J30=0,0,RES_hh_emih_in!J30/RES_summary!J$21)</f>
        <v>0.53370199332887991</v>
      </c>
      <c r="K30" s="72">
        <f>IF(RES_hh_emih_in!K30=0,0,RES_hh_emih_in!K30/RES_summary!K$21)</f>
        <v>0.59393843643706956</v>
      </c>
      <c r="L30" s="72">
        <f>IF(RES_hh_emih_in!L30=0,0,RES_hh_emih_in!L30/RES_summary!L$21)</f>
        <v>0.60498001527431366</v>
      </c>
      <c r="M30" s="72">
        <f>IF(RES_hh_emih_in!M30=0,0,RES_hh_emih_in!M30/RES_summary!M$21)</f>
        <v>0.54783790764810947</v>
      </c>
      <c r="N30" s="72">
        <f>IF(RES_hh_emih_in!N30=0,0,RES_hh_emih_in!N30/RES_summary!N$21)</f>
        <v>0.59550355481387607</v>
      </c>
      <c r="O30" s="72">
        <f>IF(RES_hh_emih_in!O30=0,0,RES_hh_emih_in!O30/RES_summary!O$21)</f>
        <v>0.59396987995639339</v>
      </c>
      <c r="P30" s="72">
        <f>IF(RES_hh_emih_in!P30=0,0,RES_hh_emih_in!P30/RES_summary!P$21)</f>
        <v>0.59704043062669365</v>
      </c>
      <c r="Q30" s="72">
        <f>IF(RES_hh_emih_in!Q30=0,0,RES_hh_emih_in!Q30/RES_summary!Q$21)</f>
        <v>0.61080713865699932</v>
      </c>
      <c r="R30" s="72">
        <f>IF(RES_hh_emih_in!R30=0,0,RES_hh_emih_in!R30/RES_summary!R$21)</f>
        <v>0.64070518163525236</v>
      </c>
      <c r="S30" s="72">
        <f>IF(RES_hh_emih_in!S30=0,0,RES_hh_emih_in!S30/RES_summary!S$21)</f>
        <v>0.61125920774591713</v>
      </c>
      <c r="T30" s="72">
        <f>IF(RES_hh_emih_in!T30=0,0,RES_hh_emih_in!T30/RES_summary!T$21)</f>
        <v>0.57822234516748616</v>
      </c>
      <c r="U30" s="72">
        <f>IF(RES_hh_emih_in!U30=0,0,RES_hh_emih_in!U30/RES_summary!U$21)</f>
        <v>0.5399619829874901</v>
      </c>
      <c r="V30" s="72">
        <f>IF(RES_hh_emih_in!V30=0,0,RES_hh_emih_in!V30/RES_summary!V$21)</f>
        <v>0.58950972750045161</v>
      </c>
      <c r="W30" s="72">
        <f>IF(RES_hh_emih_in!W30=0,0,RES_hh_emih_in!W30/RES_summary!W$21)</f>
        <v>0.58716493997126062</v>
      </c>
      <c r="X30" s="72">
        <f>IF(RES_hh_emih_in!X30=0,0,RES_hh_emih_in!X30/RES_summary!X$21)</f>
        <v>0.47538621144676008</v>
      </c>
      <c r="Y30" s="72">
        <f>IF(RES_hh_emih_in!Y30=0,0,RES_hh_emih_in!Y30/RES_summary!Y$21)</f>
        <v>0.43849905674070216</v>
      </c>
      <c r="DA30" s="89" t="s">
        <v>965</v>
      </c>
    </row>
    <row r="31" spans="1:105" ht="12" customHeight="1" x14ac:dyDescent="0.25">
      <c r="A31" s="28" t="s">
        <v>202</v>
      </c>
      <c r="B31" s="72"/>
      <c r="C31" s="72">
        <f>IF(RES_hh_emih_in!C31=0,0,RES_hh_emih_in!C31/RES_summary!C$21)</f>
        <v>0</v>
      </c>
      <c r="D31" s="72">
        <f>IF(RES_hh_emih_in!D31=0,0,RES_hh_emih_in!D31/RES_summary!D$21)</f>
        <v>0</v>
      </c>
      <c r="E31" s="72">
        <f>IF(RES_hh_emih_in!E31=0,0,RES_hh_emih_in!E31/RES_summary!E$21)</f>
        <v>0</v>
      </c>
      <c r="F31" s="72">
        <f>IF(RES_hh_emih_in!F31=0,0,RES_hh_emih_in!F31/RES_summary!F$21)</f>
        <v>0</v>
      </c>
      <c r="G31" s="72">
        <f>IF(RES_hh_emih_in!G31=0,0,RES_hh_emih_in!G31/RES_summary!G$21)</f>
        <v>0</v>
      </c>
      <c r="H31" s="72">
        <f>IF(RES_hh_emih_in!H31=0,0,RES_hh_emih_in!H31/RES_summary!H$21)</f>
        <v>0</v>
      </c>
      <c r="I31" s="72">
        <f>IF(RES_hh_emih_in!I31=0,0,RES_hh_emih_in!I31/RES_summary!I$21)</f>
        <v>0</v>
      </c>
      <c r="J31" s="72">
        <f>IF(RES_hh_emih_in!J31=0,0,RES_hh_emih_in!J31/RES_summary!J$21)</f>
        <v>0</v>
      </c>
      <c r="K31" s="72">
        <f>IF(RES_hh_emih_in!K31=0,0,RES_hh_emih_in!K31/RES_summary!K$21)</f>
        <v>0</v>
      </c>
      <c r="L31" s="72">
        <f>IF(RES_hh_emih_in!L31=0,0,RES_hh_emih_in!L31/RES_summary!L$21)</f>
        <v>0</v>
      </c>
      <c r="M31" s="72">
        <f>IF(RES_hh_emih_in!M31=0,0,RES_hh_emih_in!M31/RES_summary!M$21)</f>
        <v>0</v>
      </c>
      <c r="N31" s="72">
        <f>IF(RES_hh_emih_in!N31=0,0,RES_hh_emih_in!N31/RES_summary!N$21)</f>
        <v>0</v>
      </c>
      <c r="O31" s="72">
        <f>IF(RES_hh_emih_in!O31=0,0,RES_hh_emih_in!O31/RES_summary!O$21)</f>
        <v>0</v>
      </c>
      <c r="P31" s="72">
        <f>IF(RES_hh_emih_in!P31=0,0,RES_hh_emih_in!P31/RES_summary!P$21)</f>
        <v>0</v>
      </c>
      <c r="Q31" s="72">
        <f>IF(RES_hh_emih_in!Q31=0,0,RES_hh_emih_in!Q31/RES_summary!Q$21)</f>
        <v>0</v>
      </c>
      <c r="R31" s="72">
        <f>IF(RES_hh_emih_in!R31=0,0,RES_hh_emih_in!R31/RES_summary!R$21)</f>
        <v>0</v>
      </c>
      <c r="S31" s="72">
        <f>IF(RES_hh_emih_in!S31=0,0,RES_hh_emih_in!S31/RES_summary!S$21)</f>
        <v>0</v>
      </c>
      <c r="T31" s="72">
        <f>IF(RES_hh_emih_in!T31=0,0,RES_hh_emih_in!T31/RES_summary!T$21)</f>
        <v>0</v>
      </c>
      <c r="U31" s="72">
        <f>IF(RES_hh_emih_in!U31=0,0,RES_hh_emih_in!U31/RES_summary!U$21)</f>
        <v>0</v>
      </c>
      <c r="V31" s="72">
        <f>IF(RES_hh_emih_in!V31=0,0,RES_hh_emih_in!V31/RES_summary!V$21)</f>
        <v>0</v>
      </c>
      <c r="W31" s="72">
        <f>IF(RES_hh_emih_in!W31=0,0,RES_hh_emih_in!W31/RES_summary!W$21)</f>
        <v>0</v>
      </c>
      <c r="X31" s="72">
        <f>IF(RES_hh_emih_in!X31=0,0,RES_hh_emih_in!X31/RES_summary!X$21)</f>
        <v>0</v>
      </c>
      <c r="Y31" s="72">
        <f>IF(RES_hh_emih_in!Y31=0,0,RES_hh_emih_in!Y31/RES_summary!Y$21)</f>
        <v>0</v>
      </c>
      <c r="DA31" s="89" t="s">
        <v>966</v>
      </c>
    </row>
    <row r="32" spans="1:105" ht="12" customHeight="1" x14ac:dyDescent="0.25">
      <c r="A32" s="32" t="s">
        <v>53</v>
      </c>
      <c r="B32" s="77"/>
      <c r="C32" s="77">
        <f>IF(RES_hh_emih_in!C32=0,0,RES_hh_emih_in!C32/RES_summary!C$21)</f>
        <v>0</v>
      </c>
      <c r="D32" s="77">
        <f>IF(RES_hh_emih_in!D32=0,0,RES_hh_emih_in!D32/RES_summary!D$21)</f>
        <v>0</v>
      </c>
      <c r="E32" s="77">
        <f>IF(RES_hh_emih_in!E32=0,0,RES_hh_emih_in!E32/RES_summary!E$21)</f>
        <v>0</v>
      </c>
      <c r="F32" s="77">
        <f>IF(RES_hh_emih_in!F32=0,0,RES_hh_emih_in!F32/RES_summary!F$21)</f>
        <v>0</v>
      </c>
      <c r="G32" s="77">
        <f>IF(RES_hh_emih_in!G32=0,0,RES_hh_emih_in!G32/RES_summary!G$21)</f>
        <v>0</v>
      </c>
      <c r="H32" s="77">
        <f>IF(RES_hh_emih_in!H32=0,0,RES_hh_emih_in!H32/RES_summary!H$21)</f>
        <v>0</v>
      </c>
      <c r="I32" s="77">
        <f>IF(RES_hh_emih_in!I32=0,0,RES_hh_emih_in!I32/RES_summary!I$21)</f>
        <v>0</v>
      </c>
      <c r="J32" s="77">
        <f>IF(RES_hh_emih_in!J32=0,0,RES_hh_emih_in!J32/RES_summary!J$21)</f>
        <v>0</v>
      </c>
      <c r="K32" s="77">
        <f>IF(RES_hh_emih_in!K32=0,0,RES_hh_emih_in!K32/RES_summary!K$21)</f>
        <v>0</v>
      </c>
      <c r="L32" s="77">
        <f>IF(RES_hh_emih_in!L32=0,0,RES_hh_emih_in!L32/RES_summary!L$21)</f>
        <v>0</v>
      </c>
      <c r="M32" s="77">
        <f>IF(RES_hh_emih_in!M32=0,0,RES_hh_emih_in!M32/RES_summary!M$21)</f>
        <v>0</v>
      </c>
      <c r="N32" s="77">
        <f>IF(RES_hh_emih_in!N32=0,0,RES_hh_emih_in!N32/RES_summary!N$21)</f>
        <v>0</v>
      </c>
      <c r="O32" s="77">
        <f>IF(RES_hh_emih_in!O32=0,0,RES_hh_emih_in!O32/RES_summary!O$21)</f>
        <v>0</v>
      </c>
      <c r="P32" s="77">
        <f>IF(RES_hh_emih_in!P32=0,0,RES_hh_emih_in!P32/RES_summary!P$21)</f>
        <v>0</v>
      </c>
      <c r="Q32" s="77">
        <f>IF(RES_hh_emih_in!Q32=0,0,RES_hh_emih_in!Q32/RES_summary!Q$21)</f>
        <v>0</v>
      </c>
      <c r="R32" s="77">
        <f>IF(RES_hh_emih_in!R32=0,0,RES_hh_emih_in!R32/RES_summary!R$21)</f>
        <v>0</v>
      </c>
      <c r="S32" s="77">
        <f>IF(RES_hh_emih_in!S32=0,0,RES_hh_emih_in!S32/RES_summary!S$21)</f>
        <v>0</v>
      </c>
      <c r="T32" s="77">
        <f>IF(RES_hh_emih_in!T32=0,0,RES_hh_emih_in!T32/RES_summary!T$21)</f>
        <v>0</v>
      </c>
      <c r="U32" s="77">
        <f>IF(RES_hh_emih_in!U32=0,0,RES_hh_emih_in!U32/RES_summary!U$21)</f>
        <v>0</v>
      </c>
      <c r="V32" s="77">
        <f>IF(RES_hh_emih_in!V32=0,0,RES_hh_emih_in!V32/RES_summary!V$21)</f>
        <v>0</v>
      </c>
      <c r="W32" s="77">
        <f>IF(RES_hh_emih_in!W32=0,0,RES_hh_emih_in!W32/RES_summary!W$21)</f>
        <v>0</v>
      </c>
      <c r="X32" s="77">
        <f>IF(RES_hh_emih_in!X32=0,0,RES_hh_emih_in!X32/RES_summary!X$21)</f>
        <v>0</v>
      </c>
      <c r="Y32" s="77">
        <f>IF(RES_hh_emih_in!Y32=0,0,RES_hh_emih_in!Y32/RES_summary!Y$21)</f>
        <v>0</v>
      </c>
      <c r="DA32" s="92" t="s">
        <v>967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144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18" t="s">
        <v>98</v>
      </c>
      <c r="B3" s="19">
        <f>SUM(B4,B9,B12)</f>
        <v>921.44567657871721</v>
      </c>
      <c r="C3" s="19">
        <f t="shared" ref="C3:V3" si="0">SUM(C4,C9,C12)</f>
        <v>944.54950500910593</v>
      </c>
      <c r="D3" s="19">
        <f t="shared" si="0"/>
        <v>978.73808550978811</v>
      </c>
      <c r="E3" s="19">
        <f t="shared" si="0"/>
        <v>1006.9778676119928</v>
      </c>
      <c r="F3" s="19">
        <f t="shared" si="0"/>
        <v>1016.4969716655409</v>
      </c>
      <c r="G3" s="19">
        <f t="shared" si="0"/>
        <v>1050.4612642791437</v>
      </c>
      <c r="H3" s="19">
        <f t="shared" si="0"/>
        <v>1064.0758047551158</v>
      </c>
      <c r="I3" s="19">
        <f t="shared" si="0"/>
        <v>1077.6988517803204</v>
      </c>
      <c r="J3" s="19">
        <f t="shared" si="0"/>
        <v>1083.9658203371228</v>
      </c>
      <c r="K3" s="19">
        <f t="shared" si="0"/>
        <v>1102.359651022527</v>
      </c>
      <c r="L3" s="19">
        <f t="shared" si="0"/>
        <v>1098.9064378472881</v>
      </c>
      <c r="M3" s="19">
        <f t="shared" si="0"/>
        <v>1098.4282540723675</v>
      </c>
      <c r="N3" s="19">
        <f t="shared" si="0"/>
        <v>1085.7786883717124</v>
      </c>
      <c r="O3" s="19">
        <f t="shared" si="0"/>
        <v>1075.6564705814894</v>
      </c>
      <c r="P3" s="19">
        <f t="shared" si="0"/>
        <v>1066.884085207143</v>
      </c>
      <c r="Q3" s="19">
        <f t="shared" si="0"/>
        <v>1060.4095839353349</v>
      </c>
      <c r="R3" s="19">
        <f t="shared" si="0"/>
        <v>1044.6517626827172</v>
      </c>
      <c r="S3" s="19">
        <f t="shared" si="0"/>
        <v>1023.2416165090281</v>
      </c>
      <c r="T3" s="19">
        <f t="shared" si="0"/>
        <v>1017.4118658641443</v>
      </c>
      <c r="U3" s="19">
        <f t="shared" si="0"/>
        <v>997.76440240756654</v>
      </c>
      <c r="V3" s="19">
        <f t="shared" si="0"/>
        <v>1050.8942390369732</v>
      </c>
      <c r="W3" s="19">
        <f t="shared" ref="W3:Y3" si="1">SUM(W4,W9,W12)</f>
        <v>1055.7953568357693</v>
      </c>
      <c r="X3" s="19">
        <f t="shared" si="1"/>
        <v>1001.7657252862637</v>
      </c>
      <c r="Y3" s="19">
        <f t="shared" si="1"/>
        <v>969.11306643820819</v>
      </c>
      <c r="DA3" s="56" t="s">
        <v>250</v>
      </c>
    </row>
    <row r="4" spans="1:105" ht="12.95" customHeight="1" x14ac:dyDescent="0.25">
      <c r="A4" s="23" t="s">
        <v>110</v>
      </c>
      <c r="B4" s="22">
        <f>SUM(B5:B8)</f>
        <v>519.50060806102431</v>
      </c>
      <c r="C4" s="22">
        <f t="shared" ref="C4:V4" si="2">SUM(C5:C8)</f>
        <v>518.25827732762832</v>
      </c>
      <c r="D4" s="22">
        <f t="shared" si="2"/>
        <v>526.25782007867838</v>
      </c>
      <c r="E4" s="22">
        <f t="shared" si="2"/>
        <v>529.98603415538958</v>
      </c>
      <c r="F4" s="22">
        <f t="shared" si="2"/>
        <v>525.96532020283848</v>
      </c>
      <c r="G4" s="22">
        <f t="shared" si="2"/>
        <v>528.2672506055776</v>
      </c>
      <c r="H4" s="22">
        <f t="shared" si="2"/>
        <v>526.43842439511366</v>
      </c>
      <c r="I4" s="22">
        <f t="shared" si="2"/>
        <v>522.20102317303849</v>
      </c>
      <c r="J4" s="22">
        <f t="shared" si="2"/>
        <v>514.27883302556734</v>
      </c>
      <c r="K4" s="22">
        <f t="shared" si="2"/>
        <v>515.97817884192921</v>
      </c>
      <c r="L4" s="22">
        <f t="shared" si="2"/>
        <v>505.61278834503577</v>
      </c>
      <c r="M4" s="22">
        <f t="shared" si="2"/>
        <v>499.02911396584244</v>
      </c>
      <c r="N4" s="22">
        <f t="shared" si="2"/>
        <v>487.46875487211486</v>
      </c>
      <c r="O4" s="22">
        <f t="shared" si="2"/>
        <v>478.47363761064469</v>
      </c>
      <c r="P4" s="22">
        <f t="shared" si="2"/>
        <v>466.08365170870138</v>
      </c>
      <c r="Q4" s="22">
        <f t="shared" si="2"/>
        <v>452.64440489795658</v>
      </c>
      <c r="R4" s="22">
        <f t="shared" si="2"/>
        <v>440.59747526058322</v>
      </c>
      <c r="S4" s="22">
        <f t="shared" si="2"/>
        <v>424.97020379617368</v>
      </c>
      <c r="T4" s="22">
        <f t="shared" si="2"/>
        <v>414.69691265148259</v>
      </c>
      <c r="U4" s="22">
        <f t="shared" si="2"/>
        <v>406.50448033435532</v>
      </c>
      <c r="V4" s="22">
        <f t="shared" si="2"/>
        <v>401.36925734877099</v>
      </c>
      <c r="W4" s="22">
        <f t="shared" ref="W4:Y4" si="3">SUM(W5:W8)</f>
        <v>396.09023123906547</v>
      </c>
      <c r="X4" s="22">
        <f t="shared" si="3"/>
        <v>383.41193647631411</v>
      </c>
      <c r="Y4" s="22">
        <f t="shared" si="3"/>
        <v>374.7740531131642</v>
      </c>
      <c r="DA4" s="57"/>
    </row>
    <row r="5" spans="1:105" ht="12" customHeight="1" x14ac:dyDescent="0.25">
      <c r="A5" s="28" t="s">
        <v>32</v>
      </c>
      <c r="B5" s="29">
        <f>B18*B70/11630</f>
        <v>292.58379011443799</v>
      </c>
      <c r="C5" s="29">
        <f t="shared" ref="C5:V5" si="4">C18*C70/11630</f>
        <v>289.6974541216477</v>
      </c>
      <c r="D5" s="29">
        <f t="shared" si="4"/>
        <v>290.26129436758816</v>
      </c>
      <c r="E5" s="29">
        <f t="shared" si="4"/>
        <v>290.39659845759303</v>
      </c>
      <c r="F5" s="29">
        <f t="shared" si="4"/>
        <v>289.53692738956249</v>
      </c>
      <c r="G5" s="29">
        <f t="shared" si="4"/>
        <v>286.12058839909497</v>
      </c>
      <c r="H5" s="29">
        <f t="shared" si="4"/>
        <v>287.02287580240716</v>
      </c>
      <c r="I5" s="29">
        <f t="shared" si="4"/>
        <v>279.21075500447455</v>
      </c>
      <c r="J5" s="29">
        <f t="shared" si="4"/>
        <v>277.18923857938103</v>
      </c>
      <c r="K5" s="29">
        <f t="shared" si="4"/>
        <v>276.23851341248576</v>
      </c>
      <c r="L5" s="29">
        <f t="shared" si="4"/>
        <v>270.00565387949479</v>
      </c>
      <c r="M5" s="29">
        <f t="shared" si="4"/>
        <v>266.06953217600704</v>
      </c>
      <c r="N5" s="29">
        <f t="shared" si="4"/>
        <v>259.53526028839622</v>
      </c>
      <c r="O5" s="29">
        <f t="shared" si="4"/>
        <v>252.76711915285176</v>
      </c>
      <c r="P5" s="29">
        <f t="shared" si="4"/>
        <v>245.53632882475154</v>
      </c>
      <c r="Q5" s="29">
        <f t="shared" si="4"/>
        <v>238.05609199613244</v>
      </c>
      <c r="R5" s="29">
        <f t="shared" si="4"/>
        <v>229.6636753107073</v>
      </c>
      <c r="S5" s="29">
        <f t="shared" si="4"/>
        <v>221.17809223656903</v>
      </c>
      <c r="T5" s="29">
        <f t="shared" si="4"/>
        <v>213.24902177706883</v>
      </c>
      <c r="U5" s="29">
        <f t="shared" si="4"/>
        <v>209.81419700381898</v>
      </c>
      <c r="V5" s="29">
        <f t="shared" si="4"/>
        <v>204.91598231666634</v>
      </c>
      <c r="W5" s="29">
        <f t="shared" ref="W5:Y5" si="5">W18*W70/11630</f>
        <v>200.39090455383646</v>
      </c>
      <c r="X5" s="29">
        <f t="shared" si="5"/>
        <v>196.02003359343189</v>
      </c>
      <c r="Y5" s="29">
        <f t="shared" si="5"/>
        <v>192.68308096322448</v>
      </c>
      <c r="DA5" s="58" t="s">
        <v>968</v>
      </c>
    </row>
    <row r="6" spans="1:105" ht="12" customHeight="1" x14ac:dyDescent="0.25">
      <c r="A6" s="28" t="s">
        <v>47</v>
      </c>
      <c r="B6" s="29">
        <f>B19*B71/11630</f>
        <v>95.932219339016342</v>
      </c>
      <c r="C6" s="29">
        <f t="shared" ref="C6:V6" si="6">C19*C71/11630</f>
        <v>95.794590034364546</v>
      </c>
      <c r="D6" s="29">
        <f t="shared" si="6"/>
        <v>97.130194515666986</v>
      </c>
      <c r="E6" s="29">
        <f t="shared" si="6"/>
        <v>96.733713479841299</v>
      </c>
      <c r="F6" s="29">
        <f t="shared" si="6"/>
        <v>95.202032761532621</v>
      </c>
      <c r="G6" s="29">
        <f t="shared" si="6"/>
        <v>94.686365256769363</v>
      </c>
      <c r="H6" s="29">
        <f t="shared" si="6"/>
        <v>94.478018323651042</v>
      </c>
      <c r="I6" s="29">
        <f t="shared" si="6"/>
        <v>92.353495307324096</v>
      </c>
      <c r="J6" s="29">
        <f t="shared" si="6"/>
        <v>89.114608488205434</v>
      </c>
      <c r="K6" s="29">
        <f t="shared" si="6"/>
        <v>88.120298424065496</v>
      </c>
      <c r="L6" s="29">
        <f t="shared" si="6"/>
        <v>85.508983721125418</v>
      </c>
      <c r="M6" s="29">
        <f t="shared" si="6"/>
        <v>84.07038806062117</v>
      </c>
      <c r="N6" s="29">
        <f t="shared" si="6"/>
        <v>81.533385727881594</v>
      </c>
      <c r="O6" s="29">
        <f t="shared" si="6"/>
        <v>79.043092984350196</v>
      </c>
      <c r="P6" s="29">
        <f t="shared" si="6"/>
        <v>75.84601370117349</v>
      </c>
      <c r="Q6" s="29">
        <f t="shared" si="6"/>
        <v>72.964604883942215</v>
      </c>
      <c r="R6" s="29">
        <f t="shared" si="6"/>
        <v>70.139569279544915</v>
      </c>
      <c r="S6" s="29">
        <f t="shared" si="6"/>
        <v>67.494847994705921</v>
      </c>
      <c r="T6" s="29">
        <f t="shared" si="6"/>
        <v>65.808119323885876</v>
      </c>
      <c r="U6" s="29">
        <f t="shared" si="6"/>
        <v>64.045333931976444</v>
      </c>
      <c r="V6" s="29">
        <f t="shared" si="6"/>
        <v>62.60889013871742</v>
      </c>
      <c r="W6" s="29">
        <f t="shared" ref="W6:Y6" si="7">W19*W71/11630</f>
        <v>61.510808826457826</v>
      </c>
      <c r="X6" s="29">
        <f t="shared" si="7"/>
        <v>60.372129352503578</v>
      </c>
      <c r="Y6" s="29">
        <f t="shared" si="7"/>
        <v>59.691972532511905</v>
      </c>
      <c r="DA6" s="58" t="s">
        <v>969</v>
      </c>
    </row>
    <row r="7" spans="1:105" ht="12" customHeight="1" x14ac:dyDescent="0.25">
      <c r="A7" s="28" t="s">
        <v>46</v>
      </c>
      <c r="B7" s="29">
        <f>B20*B72/11630</f>
        <v>83.44713910287733</v>
      </c>
      <c r="C7" s="29">
        <f t="shared" ref="C7:V7" si="8">C20*C72/11630</f>
        <v>83.617320009093845</v>
      </c>
      <c r="D7" s="29">
        <f t="shared" si="8"/>
        <v>87.897517150487502</v>
      </c>
      <c r="E7" s="29">
        <f t="shared" si="8"/>
        <v>90.880655273955</v>
      </c>
      <c r="F7" s="29">
        <f t="shared" si="8"/>
        <v>87.87763687202424</v>
      </c>
      <c r="G7" s="29">
        <f t="shared" si="8"/>
        <v>92.332094400859646</v>
      </c>
      <c r="H7" s="29">
        <f t="shared" si="8"/>
        <v>90.532875955238097</v>
      </c>
      <c r="I7" s="29">
        <f t="shared" si="8"/>
        <v>93.432821393437237</v>
      </c>
      <c r="J7" s="29">
        <f t="shared" si="8"/>
        <v>90.621854113424931</v>
      </c>
      <c r="K7" s="29">
        <f t="shared" si="8"/>
        <v>93.380449701836142</v>
      </c>
      <c r="L7" s="29">
        <f t="shared" si="8"/>
        <v>91.718996743140153</v>
      </c>
      <c r="M7" s="29">
        <f t="shared" si="8"/>
        <v>90.219449846993754</v>
      </c>
      <c r="N7" s="29">
        <f t="shared" si="8"/>
        <v>88.119548419460514</v>
      </c>
      <c r="O7" s="29">
        <f t="shared" si="8"/>
        <v>87.572435396315441</v>
      </c>
      <c r="P7" s="29">
        <f t="shared" si="8"/>
        <v>85.031917920406499</v>
      </c>
      <c r="Q7" s="29">
        <f t="shared" si="8"/>
        <v>82.578056582118506</v>
      </c>
      <c r="R7" s="29">
        <f t="shared" si="8"/>
        <v>82.811813600914022</v>
      </c>
      <c r="S7" s="29">
        <f t="shared" si="8"/>
        <v>78.781684466195017</v>
      </c>
      <c r="T7" s="29">
        <f t="shared" si="8"/>
        <v>77.628003887198801</v>
      </c>
      <c r="U7" s="29">
        <f t="shared" si="8"/>
        <v>73.44563906542939</v>
      </c>
      <c r="V7" s="29">
        <f t="shared" si="8"/>
        <v>71.422436422168332</v>
      </c>
      <c r="W7" s="29">
        <f t="shared" ref="W7:Y7" si="9">W20*W72/11630</f>
        <v>67.125534496074977</v>
      </c>
      <c r="X7" s="29">
        <f t="shared" si="9"/>
        <v>63.081903414496985</v>
      </c>
      <c r="Y7" s="29">
        <f t="shared" si="9"/>
        <v>59.44346627573762</v>
      </c>
      <c r="DA7" s="58" t="s">
        <v>970</v>
      </c>
    </row>
    <row r="8" spans="1:105" ht="12" customHeight="1" x14ac:dyDescent="0.25">
      <c r="A8" s="28" t="s">
        <v>45</v>
      </c>
      <c r="B8" s="29">
        <f>B21*B73/11630</f>
        <v>47.537459504692698</v>
      </c>
      <c r="C8" s="29">
        <f t="shared" ref="C8:V8" si="10">C21*C73/11630</f>
        <v>49.148913162522213</v>
      </c>
      <c r="D8" s="29">
        <f t="shared" si="10"/>
        <v>50.968814044935698</v>
      </c>
      <c r="E8" s="29">
        <f t="shared" si="10"/>
        <v>51.975066944000204</v>
      </c>
      <c r="F8" s="29">
        <f t="shared" si="10"/>
        <v>53.348723179719066</v>
      </c>
      <c r="G8" s="29">
        <f t="shared" si="10"/>
        <v>55.12820254885365</v>
      </c>
      <c r="H8" s="29">
        <f t="shared" si="10"/>
        <v>54.404654313817375</v>
      </c>
      <c r="I8" s="29">
        <f t="shared" si="10"/>
        <v>57.203951467802618</v>
      </c>
      <c r="J8" s="29">
        <f t="shared" si="10"/>
        <v>57.353131844555953</v>
      </c>
      <c r="K8" s="29">
        <f t="shared" si="10"/>
        <v>58.238917303541868</v>
      </c>
      <c r="L8" s="29">
        <f t="shared" si="10"/>
        <v>58.379154001275445</v>
      </c>
      <c r="M8" s="29">
        <f t="shared" si="10"/>
        <v>58.669743882220494</v>
      </c>
      <c r="N8" s="29">
        <f t="shared" si="10"/>
        <v>58.280560436376554</v>
      </c>
      <c r="O8" s="29">
        <f t="shared" si="10"/>
        <v>59.090990077127259</v>
      </c>
      <c r="P8" s="29">
        <f t="shared" si="10"/>
        <v>59.669391262369849</v>
      </c>
      <c r="Q8" s="29">
        <f t="shared" si="10"/>
        <v>59.045651435763411</v>
      </c>
      <c r="R8" s="29">
        <f t="shared" si="10"/>
        <v>57.982417069416968</v>
      </c>
      <c r="S8" s="29">
        <f t="shared" si="10"/>
        <v>57.515579098703704</v>
      </c>
      <c r="T8" s="29">
        <f t="shared" si="10"/>
        <v>58.011767663329081</v>
      </c>
      <c r="U8" s="29">
        <f t="shared" si="10"/>
        <v>59.199310333130462</v>
      </c>
      <c r="V8" s="29">
        <f t="shared" si="10"/>
        <v>62.42194847121884</v>
      </c>
      <c r="W8" s="29">
        <f t="shared" ref="W8:Y8" si="11">W21*W73/11630</f>
        <v>67.06298336269623</v>
      </c>
      <c r="X8" s="29">
        <f t="shared" si="11"/>
        <v>63.937870115881665</v>
      </c>
      <c r="Y8" s="29">
        <f t="shared" si="11"/>
        <v>62.955533341690185</v>
      </c>
      <c r="DA8" s="58" t="s">
        <v>971</v>
      </c>
    </row>
    <row r="9" spans="1:105" ht="12.95" customHeight="1" x14ac:dyDescent="0.25">
      <c r="A9" s="23" t="s">
        <v>109</v>
      </c>
      <c r="B9" s="22">
        <f>SUM(B10:B11)</f>
        <v>129.92364106201251</v>
      </c>
      <c r="C9" s="22">
        <f t="shared" ref="C9:V9" si="12">SUM(C10:C11)</f>
        <v>150.28850999314042</v>
      </c>
      <c r="D9" s="22">
        <f t="shared" si="12"/>
        <v>172.64466431679008</v>
      </c>
      <c r="E9" s="22">
        <f t="shared" si="12"/>
        <v>193.67672839975918</v>
      </c>
      <c r="F9" s="22">
        <f t="shared" si="12"/>
        <v>208.98330166297495</v>
      </c>
      <c r="G9" s="22">
        <f t="shared" si="12"/>
        <v>233.86053484688404</v>
      </c>
      <c r="H9" s="22">
        <f t="shared" si="12"/>
        <v>247.54756352063654</v>
      </c>
      <c r="I9" s="22">
        <f t="shared" si="12"/>
        <v>263.8381479050185</v>
      </c>
      <c r="J9" s="22">
        <f t="shared" si="12"/>
        <v>276.26192561800735</v>
      </c>
      <c r="K9" s="22">
        <f t="shared" si="12"/>
        <v>290.48022204130757</v>
      </c>
      <c r="L9" s="22">
        <f t="shared" si="12"/>
        <v>299.1512449847919</v>
      </c>
      <c r="M9" s="22">
        <f t="shared" si="12"/>
        <v>309.13171180134157</v>
      </c>
      <c r="N9" s="22">
        <f t="shared" si="12"/>
        <v>315.35481018929238</v>
      </c>
      <c r="O9" s="22">
        <f t="shared" si="12"/>
        <v>318.72703516399503</v>
      </c>
      <c r="P9" s="22">
        <f t="shared" si="12"/>
        <v>327.49002742851292</v>
      </c>
      <c r="Q9" s="22">
        <f t="shared" si="12"/>
        <v>343.57222372186254</v>
      </c>
      <c r="R9" s="22">
        <f t="shared" si="12"/>
        <v>348.59994344261531</v>
      </c>
      <c r="S9" s="22">
        <f t="shared" si="12"/>
        <v>348.7793183942685</v>
      </c>
      <c r="T9" s="22">
        <f t="shared" si="12"/>
        <v>356.36016040691715</v>
      </c>
      <c r="U9" s="22">
        <f t="shared" si="12"/>
        <v>354.36670299975435</v>
      </c>
      <c r="V9" s="22">
        <f t="shared" si="12"/>
        <v>395.0107534218082</v>
      </c>
      <c r="W9" s="22">
        <f t="shared" ref="W9:Y9" si="13">SUM(W10:W11)</f>
        <v>403.98852074765432</v>
      </c>
      <c r="X9" s="22">
        <f t="shared" si="13"/>
        <v>382.25551382461646</v>
      </c>
      <c r="Y9" s="22">
        <f t="shared" si="13"/>
        <v>370.89775801013025</v>
      </c>
      <c r="DA9" s="57"/>
    </row>
    <row r="10" spans="1:105" ht="12" customHeight="1" x14ac:dyDescent="0.25">
      <c r="A10" s="28" t="s">
        <v>28</v>
      </c>
      <c r="B10" s="29">
        <f>B23*B75/11630</f>
        <v>106.83055503112293</v>
      </c>
      <c r="C10" s="29">
        <f t="shared" ref="C10:V10" si="14">C23*C75/11630</f>
        <v>123.28825874409046</v>
      </c>
      <c r="D10" s="29">
        <f t="shared" si="14"/>
        <v>141.86731623992114</v>
      </c>
      <c r="E10" s="29">
        <f t="shared" si="14"/>
        <v>158.64522467073002</v>
      </c>
      <c r="F10" s="29">
        <f t="shared" si="14"/>
        <v>170.21141016697544</v>
      </c>
      <c r="G10" s="29">
        <f t="shared" si="14"/>
        <v>190.14848575984769</v>
      </c>
      <c r="H10" s="29">
        <f t="shared" si="14"/>
        <v>201.08194682612657</v>
      </c>
      <c r="I10" s="29">
        <f t="shared" si="14"/>
        <v>214.04946464979511</v>
      </c>
      <c r="J10" s="29">
        <f t="shared" si="14"/>
        <v>222.68163285400166</v>
      </c>
      <c r="K10" s="29">
        <f t="shared" si="14"/>
        <v>232.66542977542198</v>
      </c>
      <c r="L10" s="29">
        <f t="shared" si="14"/>
        <v>238.75345239070336</v>
      </c>
      <c r="M10" s="29">
        <f t="shared" si="14"/>
        <v>247.24329082906965</v>
      </c>
      <c r="N10" s="29">
        <f t="shared" si="14"/>
        <v>251.85540243188953</v>
      </c>
      <c r="O10" s="29">
        <f t="shared" si="14"/>
        <v>253.97113641792919</v>
      </c>
      <c r="P10" s="29">
        <f t="shared" si="14"/>
        <v>258.68239039351766</v>
      </c>
      <c r="Q10" s="29">
        <f t="shared" si="14"/>
        <v>269.14599197757616</v>
      </c>
      <c r="R10" s="29">
        <f t="shared" si="14"/>
        <v>269.32100424391962</v>
      </c>
      <c r="S10" s="29">
        <f t="shared" si="14"/>
        <v>264.05062161769149</v>
      </c>
      <c r="T10" s="29">
        <f t="shared" si="14"/>
        <v>264.23779462998436</v>
      </c>
      <c r="U10" s="29">
        <f t="shared" si="14"/>
        <v>257.50657800492115</v>
      </c>
      <c r="V10" s="29">
        <f t="shared" si="14"/>
        <v>281.18459184143029</v>
      </c>
      <c r="W10" s="29">
        <f t="shared" ref="W10:Y10" si="15">W23*W75/11630</f>
        <v>282.38626673660178</v>
      </c>
      <c r="X10" s="29">
        <f t="shared" si="15"/>
        <v>263.14329110233035</v>
      </c>
      <c r="Y10" s="29">
        <f t="shared" si="15"/>
        <v>252.08139031500687</v>
      </c>
      <c r="DA10" s="58" t="s">
        <v>972</v>
      </c>
    </row>
    <row r="11" spans="1:105" ht="12" customHeight="1" x14ac:dyDescent="0.25">
      <c r="A11" s="28" t="s">
        <v>27</v>
      </c>
      <c r="B11" s="29">
        <f>B24*B76/11630</f>
        <v>23.09308603088958</v>
      </c>
      <c r="C11" s="29">
        <f t="shared" ref="C11:V11" si="16">C24*C76/11630</f>
        <v>27.000251249049974</v>
      </c>
      <c r="D11" s="29">
        <f t="shared" si="16"/>
        <v>30.77734807686895</v>
      </c>
      <c r="E11" s="29">
        <f t="shared" si="16"/>
        <v>35.031503729029176</v>
      </c>
      <c r="F11" s="29">
        <f t="shared" si="16"/>
        <v>38.771891495999505</v>
      </c>
      <c r="G11" s="29">
        <f t="shared" si="16"/>
        <v>43.712049087036355</v>
      </c>
      <c r="H11" s="29">
        <f t="shared" si="16"/>
        <v>46.465616694509983</v>
      </c>
      <c r="I11" s="29">
        <f t="shared" si="16"/>
        <v>49.788683255223411</v>
      </c>
      <c r="J11" s="29">
        <f t="shared" si="16"/>
        <v>53.580292764005669</v>
      </c>
      <c r="K11" s="29">
        <f t="shared" si="16"/>
        <v>57.814792265885586</v>
      </c>
      <c r="L11" s="29">
        <f t="shared" si="16"/>
        <v>60.397792594088514</v>
      </c>
      <c r="M11" s="29">
        <f t="shared" si="16"/>
        <v>61.888420972271945</v>
      </c>
      <c r="N11" s="29">
        <f t="shared" si="16"/>
        <v>63.499407757402835</v>
      </c>
      <c r="O11" s="29">
        <f t="shared" si="16"/>
        <v>64.755898746065824</v>
      </c>
      <c r="P11" s="29">
        <f t="shared" si="16"/>
        <v>68.807637034995267</v>
      </c>
      <c r="Q11" s="29">
        <f t="shared" si="16"/>
        <v>74.426231744286355</v>
      </c>
      <c r="R11" s="29">
        <f t="shared" si="16"/>
        <v>79.278939198695696</v>
      </c>
      <c r="S11" s="29">
        <f t="shared" si="16"/>
        <v>84.728696776577024</v>
      </c>
      <c r="T11" s="29">
        <f t="shared" si="16"/>
        <v>92.122365776932767</v>
      </c>
      <c r="U11" s="29">
        <f t="shared" si="16"/>
        <v>96.860124994833228</v>
      </c>
      <c r="V11" s="29">
        <f t="shared" si="16"/>
        <v>113.82616158037794</v>
      </c>
      <c r="W11" s="29">
        <f t="shared" ref="W11:Y11" si="17">W24*W76/11630</f>
        <v>121.60225401105255</v>
      </c>
      <c r="X11" s="29">
        <f t="shared" si="17"/>
        <v>119.11222272228609</v>
      </c>
      <c r="Y11" s="29">
        <f t="shared" si="17"/>
        <v>118.81636769512335</v>
      </c>
      <c r="DA11" s="58" t="s">
        <v>973</v>
      </c>
    </row>
    <row r="12" spans="1:105" ht="12.95" customHeight="1" x14ac:dyDescent="0.25">
      <c r="A12" s="23" t="s">
        <v>108</v>
      </c>
      <c r="B12" s="22">
        <f>SUM(B13:B14)</f>
        <v>272.02142745568034</v>
      </c>
      <c r="C12" s="22">
        <f t="shared" ref="C12:V12" si="18">SUM(C13:C14)</f>
        <v>276.00271768833716</v>
      </c>
      <c r="D12" s="22">
        <f t="shared" si="18"/>
        <v>279.83560111431967</v>
      </c>
      <c r="E12" s="22">
        <f t="shared" si="18"/>
        <v>283.315105056844</v>
      </c>
      <c r="F12" s="22">
        <f t="shared" si="18"/>
        <v>281.54834979972736</v>
      </c>
      <c r="G12" s="22">
        <f t="shared" si="18"/>
        <v>288.33347882668204</v>
      </c>
      <c r="H12" s="22">
        <f t="shared" si="18"/>
        <v>290.08981683936554</v>
      </c>
      <c r="I12" s="22">
        <f t="shared" si="18"/>
        <v>291.65968070226336</v>
      </c>
      <c r="J12" s="22">
        <f t="shared" si="18"/>
        <v>293.42506169354817</v>
      </c>
      <c r="K12" s="22">
        <f t="shared" si="18"/>
        <v>295.90125013929031</v>
      </c>
      <c r="L12" s="22">
        <f t="shared" si="18"/>
        <v>294.14240451746048</v>
      </c>
      <c r="M12" s="22">
        <f t="shared" si="18"/>
        <v>290.26742830518344</v>
      </c>
      <c r="N12" s="22">
        <f t="shared" si="18"/>
        <v>282.95512331030523</v>
      </c>
      <c r="O12" s="22">
        <f t="shared" si="18"/>
        <v>278.4557978068496</v>
      </c>
      <c r="P12" s="22">
        <f t="shared" si="18"/>
        <v>273.31040606992883</v>
      </c>
      <c r="Q12" s="22">
        <f t="shared" si="18"/>
        <v>264.1929553155158</v>
      </c>
      <c r="R12" s="22">
        <f t="shared" si="18"/>
        <v>255.45434397951857</v>
      </c>
      <c r="S12" s="22">
        <f t="shared" si="18"/>
        <v>249.49209431858588</v>
      </c>
      <c r="T12" s="22">
        <f t="shared" si="18"/>
        <v>246.35479280574455</v>
      </c>
      <c r="U12" s="22">
        <f t="shared" si="18"/>
        <v>236.89321907345683</v>
      </c>
      <c r="V12" s="22">
        <f t="shared" si="18"/>
        <v>254.51422826639401</v>
      </c>
      <c r="W12" s="22">
        <f t="shared" ref="W12:Y12" si="19">SUM(W13:W14)</f>
        <v>255.71660484904965</v>
      </c>
      <c r="X12" s="22">
        <f t="shared" si="19"/>
        <v>236.09827498533303</v>
      </c>
      <c r="Y12" s="22">
        <f t="shared" si="19"/>
        <v>223.44125531491375</v>
      </c>
      <c r="DA12" s="57"/>
    </row>
    <row r="13" spans="1:105" ht="12" customHeight="1" x14ac:dyDescent="0.25">
      <c r="A13" s="30" t="s">
        <v>44</v>
      </c>
      <c r="B13" s="31">
        <f>B26*B78/11630</f>
        <v>198.47123339121021</v>
      </c>
      <c r="C13" s="31">
        <f t="shared" ref="C13:V13" si="20">C26*C78/11630</f>
        <v>201.70745242722754</v>
      </c>
      <c r="D13" s="31">
        <f t="shared" si="20"/>
        <v>204.70059230133432</v>
      </c>
      <c r="E13" s="31">
        <f t="shared" si="20"/>
        <v>207.38151847169144</v>
      </c>
      <c r="F13" s="31">
        <f t="shared" si="20"/>
        <v>205.96209866562344</v>
      </c>
      <c r="G13" s="31">
        <f t="shared" si="20"/>
        <v>210.91556525777631</v>
      </c>
      <c r="H13" s="31">
        <f t="shared" si="20"/>
        <v>211.90214484972421</v>
      </c>
      <c r="I13" s="31">
        <f t="shared" si="20"/>
        <v>212.70208547684831</v>
      </c>
      <c r="J13" s="31">
        <f t="shared" si="20"/>
        <v>213.776501840539</v>
      </c>
      <c r="K13" s="31">
        <f t="shared" si="20"/>
        <v>215.01725127111558</v>
      </c>
      <c r="L13" s="31">
        <f t="shared" si="20"/>
        <v>212.82457922930516</v>
      </c>
      <c r="M13" s="31">
        <f t="shared" si="20"/>
        <v>207.14048739143425</v>
      </c>
      <c r="N13" s="31">
        <f t="shared" si="20"/>
        <v>199.08272322274368</v>
      </c>
      <c r="O13" s="31">
        <f t="shared" si="20"/>
        <v>193.9450796159345</v>
      </c>
      <c r="P13" s="31">
        <f t="shared" si="20"/>
        <v>188.28843926202003</v>
      </c>
      <c r="Q13" s="31">
        <f t="shared" si="20"/>
        <v>177.65742817610081</v>
      </c>
      <c r="R13" s="31">
        <f t="shared" si="20"/>
        <v>166.61378242415637</v>
      </c>
      <c r="S13" s="31">
        <f t="shared" si="20"/>
        <v>157.8680352619495</v>
      </c>
      <c r="T13" s="31">
        <f t="shared" si="20"/>
        <v>150.56556785394145</v>
      </c>
      <c r="U13" s="31">
        <f t="shared" si="20"/>
        <v>139.88925750785884</v>
      </c>
      <c r="V13" s="31">
        <f t="shared" si="20"/>
        <v>145.33904407852745</v>
      </c>
      <c r="W13" s="31">
        <f t="shared" ref="W13:Y13" si="21">W26*W78/11630</f>
        <v>143.25552058138788</v>
      </c>
      <c r="X13" s="31">
        <f t="shared" si="21"/>
        <v>129.62990351489839</v>
      </c>
      <c r="Y13" s="31">
        <f t="shared" si="21"/>
        <v>120.03980213690988</v>
      </c>
      <c r="DA13" s="59" t="s">
        <v>974</v>
      </c>
    </row>
    <row r="14" spans="1:105" ht="12" customHeight="1" x14ac:dyDescent="0.25">
      <c r="A14" s="32" t="s">
        <v>25</v>
      </c>
      <c r="B14" s="33">
        <f>B27*B79/11630</f>
        <v>73.550194064470119</v>
      </c>
      <c r="C14" s="33">
        <f t="shared" ref="C14:V14" si="22">C27*C79/11630</f>
        <v>74.29526526110962</v>
      </c>
      <c r="D14" s="33">
        <f t="shared" si="22"/>
        <v>75.135008812985348</v>
      </c>
      <c r="E14" s="33">
        <f t="shared" si="22"/>
        <v>75.933586585152597</v>
      </c>
      <c r="F14" s="33">
        <f t="shared" si="22"/>
        <v>75.58625113410389</v>
      </c>
      <c r="G14" s="33">
        <f t="shared" si="22"/>
        <v>77.417913568905703</v>
      </c>
      <c r="H14" s="33">
        <f t="shared" si="22"/>
        <v>78.187671989641345</v>
      </c>
      <c r="I14" s="33">
        <f t="shared" si="22"/>
        <v>78.957595225415062</v>
      </c>
      <c r="J14" s="33">
        <f t="shared" si="22"/>
        <v>79.648559853009175</v>
      </c>
      <c r="K14" s="33">
        <f t="shared" si="22"/>
        <v>80.883998868174714</v>
      </c>
      <c r="L14" s="33">
        <f t="shared" si="22"/>
        <v>81.317825288155305</v>
      </c>
      <c r="M14" s="33">
        <f t="shared" si="22"/>
        <v>83.126940913749166</v>
      </c>
      <c r="N14" s="33">
        <f t="shared" si="22"/>
        <v>83.87240008756153</v>
      </c>
      <c r="O14" s="33">
        <f t="shared" si="22"/>
        <v>84.510718190915114</v>
      </c>
      <c r="P14" s="33">
        <f t="shared" si="22"/>
        <v>85.021966807908768</v>
      </c>
      <c r="Q14" s="33">
        <f t="shared" si="22"/>
        <v>86.535527139415009</v>
      </c>
      <c r="R14" s="33">
        <f t="shared" si="22"/>
        <v>88.840561555362214</v>
      </c>
      <c r="S14" s="33">
        <f t="shared" si="22"/>
        <v>91.624059056636384</v>
      </c>
      <c r="T14" s="33">
        <f t="shared" si="22"/>
        <v>95.789224951803106</v>
      </c>
      <c r="U14" s="33">
        <f t="shared" si="22"/>
        <v>97.00396156559799</v>
      </c>
      <c r="V14" s="33">
        <f t="shared" si="22"/>
        <v>109.17518418786658</v>
      </c>
      <c r="W14" s="33">
        <f t="shared" ref="W14:Y14" si="23">W27*W79/11630</f>
        <v>112.46108426766176</v>
      </c>
      <c r="X14" s="33">
        <f t="shared" si="23"/>
        <v>106.46837147043466</v>
      </c>
      <c r="Y14" s="33">
        <f t="shared" si="23"/>
        <v>103.40145317800385</v>
      </c>
      <c r="DA14" s="60" t="s">
        <v>975</v>
      </c>
    </row>
    <row r="15" spans="1:105" s="2" customFormat="1" ht="12" customHeight="1" x14ac:dyDescent="0.25">
      <c r="DA15" s="9"/>
    </row>
    <row r="16" spans="1:105" ht="12.95" customHeight="1" x14ac:dyDescent="0.25">
      <c r="A16" s="18" t="s">
        <v>118</v>
      </c>
      <c r="B16" s="19">
        <f>SUM(B17,B22,B25)</f>
        <v>38631.363207412287</v>
      </c>
      <c r="C16" s="19">
        <f t="shared" ref="C16:Q16" si="24">SUM(C17,C22,C25)</f>
        <v>38984.364219867755</v>
      </c>
      <c r="D16" s="19">
        <f t="shared" si="24"/>
        <v>39625.068098641874</v>
      </c>
      <c r="E16" s="19">
        <f t="shared" si="24"/>
        <v>40157.912258709483</v>
      </c>
      <c r="F16" s="19">
        <f t="shared" si="24"/>
        <v>39863.959760106438</v>
      </c>
      <c r="G16" s="19">
        <f t="shared" si="24"/>
        <v>41047.618597358014</v>
      </c>
      <c r="H16" s="19">
        <f t="shared" si="24"/>
        <v>41291.212265254675</v>
      </c>
      <c r="I16" s="19">
        <f t="shared" si="24"/>
        <v>41840.046090079508</v>
      </c>
      <c r="J16" s="19">
        <f t="shared" si="24"/>
        <v>42157.806631773157</v>
      </c>
      <c r="K16" s="19">
        <f t="shared" si="24"/>
        <v>43075.53541782478</v>
      </c>
      <c r="L16" s="19">
        <f t="shared" si="24"/>
        <v>43237.203703936131</v>
      </c>
      <c r="M16" s="19">
        <f t="shared" si="24"/>
        <v>43763.219872439338</v>
      </c>
      <c r="N16" s="19">
        <f t="shared" si="24"/>
        <v>43774.438960678934</v>
      </c>
      <c r="O16" s="19">
        <f t="shared" si="24"/>
        <v>43822.72240950587</v>
      </c>
      <c r="P16" s="19">
        <f t="shared" si="24"/>
        <v>43764.491086064547</v>
      </c>
      <c r="Q16" s="19">
        <f t="shared" si="24"/>
        <v>43926.602360919016</v>
      </c>
      <c r="R16" s="19">
        <f t="shared" ref="R16" si="25">SUM(R17,R22,R25)</f>
        <v>44005.63394271092</v>
      </c>
      <c r="S16" s="19">
        <f t="shared" ref="S16" si="26">SUM(S17,S22,S25)</f>
        <v>44191.452166431751</v>
      </c>
      <c r="T16" s="19">
        <f t="shared" ref="T16" si="27">SUM(T17,T22,T25)</f>
        <v>44703.41255593823</v>
      </c>
      <c r="U16" s="19">
        <f t="shared" ref="U16" si="28">SUM(U17,U22,U25)</f>
        <v>45130.582347519899</v>
      </c>
      <c r="V16" s="19">
        <f t="shared" ref="V16:W16" si="29">SUM(V17,V22,V25)</f>
        <v>45713.353640266461</v>
      </c>
      <c r="W16" s="19">
        <f t="shared" si="29"/>
        <v>45380.678147288636</v>
      </c>
      <c r="X16" s="19">
        <f t="shared" ref="X16:Y16" si="30">SUM(X17,X22,X25)</f>
        <v>45203.297260418731</v>
      </c>
      <c r="Y16" s="19">
        <f t="shared" si="30"/>
        <v>44944.431465785427</v>
      </c>
      <c r="DA16" s="56" t="s">
        <v>976</v>
      </c>
    </row>
    <row r="17" spans="1:105" ht="12.95" customHeight="1" x14ac:dyDescent="0.25">
      <c r="A17" s="23" t="s">
        <v>110</v>
      </c>
      <c r="B17" s="22">
        <f>SUM(B18:B21)</f>
        <v>7646.7526111459438</v>
      </c>
      <c r="C17" s="22">
        <f t="shared" ref="C17:Q17" si="31">SUM(C18:C21)</f>
        <v>7701.7894169539159</v>
      </c>
      <c r="D17" s="22">
        <f t="shared" si="31"/>
        <v>7944.6289148601054</v>
      </c>
      <c r="E17" s="22">
        <f t="shared" si="31"/>
        <v>8068.7935278718087</v>
      </c>
      <c r="F17" s="22">
        <f t="shared" si="31"/>
        <v>7925.6640849549149</v>
      </c>
      <c r="G17" s="22">
        <f t="shared" si="31"/>
        <v>8172.8376586429868</v>
      </c>
      <c r="H17" s="22">
        <f t="shared" si="31"/>
        <v>8080.7105957157428</v>
      </c>
      <c r="I17" s="22">
        <f t="shared" si="31"/>
        <v>8235.3219475036967</v>
      </c>
      <c r="J17" s="22">
        <f t="shared" si="31"/>
        <v>8107.2324807107025</v>
      </c>
      <c r="K17" s="22">
        <f t="shared" si="31"/>
        <v>8282.2675409654712</v>
      </c>
      <c r="L17" s="22">
        <f t="shared" si="31"/>
        <v>8177.1819600952222</v>
      </c>
      <c r="M17" s="22">
        <f t="shared" si="31"/>
        <v>8156.980552494816</v>
      </c>
      <c r="N17" s="22">
        <f t="shared" si="31"/>
        <v>8027.1885883882369</v>
      </c>
      <c r="O17" s="22">
        <f t="shared" si="31"/>
        <v>7932.5344386110974</v>
      </c>
      <c r="P17" s="22">
        <f t="shared" si="31"/>
        <v>7737.205048068121</v>
      </c>
      <c r="Q17" s="22">
        <f t="shared" si="31"/>
        <v>7495.4972431254837</v>
      </c>
      <c r="R17" s="22">
        <f t="shared" ref="R17" si="32">SUM(R18:R21)</f>
        <v>7328.3656659922071</v>
      </c>
      <c r="S17" s="22">
        <f t="shared" ref="S17" si="33">SUM(S18:S21)</f>
        <v>7017.318291495184</v>
      </c>
      <c r="T17" s="22">
        <f t="shared" ref="T17" si="34">SUM(T18:T21)</f>
        <v>6872.4399528016838</v>
      </c>
      <c r="U17" s="22">
        <f t="shared" ref="U17" si="35">SUM(U18:U21)</f>
        <v>6711.7824173972658</v>
      </c>
      <c r="V17" s="22">
        <f t="shared" ref="V17:W17" si="36">SUM(V18:V21)</f>
        <v>6619.9919206327259</v>
      </c>
      <c r="W17" s="22">
        <f t="shared" si="36"/>
        <v>6398.0825730888682</v>
      </c>
      <c r="X17" s="22">
        <f t="shared" ref="X17:Y17" si="37">SUM(X18:X21)</f>
        <v>6232.4855571374128</v>
      </c>
      <c r="Y17" s="22">
        <f t="shared" si="37"/>
        <v>6082.1273324098529</v>
      </c>
      <c r="DA17" s="57"/>
    </row>
    <row r="18" spans="1:105" ht="12" customHeight="1" x14ac:dyDescent="0.25">
      <c r="A18" s="28" t="s">
        <v>32</v>
      </c>
      <c r="B18" s="29">
        <f>B31*B83/1000000</f>
        <v>388.44172135056101</v>
      </c>
      <c r="C18" s="29">
        <f t="shared" ref="C18:Q18" si="38">C31*C83/1000000</f>
        <v>384.60974788068091</v>
      </c>
      <c r="D18" s="29">
        <f t="shared" si="38"/>
        <v>385.35831660902414</v>
      </c>
      <c r="E18" s="29">
        <f t="shared" si="38"/>
        <v>385.53794977874526</v>
      </c>
      <c r="F18" s="29">
        <f t="shared" si="38"/>
        <v>384.39662848637136</v>
      </c>
      <c r="G18" s="29">
        <f t="shared" si="38"/>
        <v>379.86100948418675</v>
      </c>
      <c r="H18" s="29">
        <f t="shared" si="38"/>
        <v>381.05890931301343</v>
      </c>
      <c r="I18" s="29">
        <f t="shared" si="38"/>
        <v>370.68733797968497</v>
      </c>
      <c r="J18" s="29">
        <f t="shared" si="38"/>
        <v>368.00352108198683</v>
      </c>
      <c r="K18" s="29">
        <f t="shared" si="38"/>
        <v>366.74131403963605</v>
      </c>
      <c r="L18" s="29">
        <f t="shared" si="38"/>
        <v>358.46641034458059</v>
      </c>
      <c r="M18" s="29">
        <f t="shared" si="38"/>
        <v>353.24071452134291</v>
      </c>
      <c r="N18" s="29">
        <f t="shared" si="38"/>
        <v>344.56564807694639</v>
      </c>
      <c r="O18" s="29">
        <f t="shared" si="38"/>
        <v>335.58009083877471</v>
      </c>
      <c r="P18" s="29">
        <f t="shared" si="38"/>
        <v>325.98030870226717</v>
      </c>
      <c r="Q18" s="29">
        <f t="shared" si="38"/>
        <v>316.04935501313048</v>
      </c>
      <c r="R18" s="29">
        <f t="shared" ref="R18:V18" si="39">R31*R83/1000000</f>
        <v>304.90736802095074</v>
      </c>
      <c r="S18" s="29">
        <f t="shared" si="39"/>
        <v>293.64169094877855</v>
      </c>
      <c r="T18" s="29">
        <f t="shared" si="39"/>
        <v>283.11485425425946</v>
      </c>
      <c r="U18" s="29">
        <f t="shared" si="39"/>
        <v>278.55469305415716</v>
      </c>
      <c r="V18" s="29">
        <f t="shared" si="39"/>
        <v>272.05169798434139</v>
      </c>
      <c r="W18" s="29">
        <f t="shared" ref="W18:Y18" si="40">W31*W83/1000000</f>
        <v>266.04408903665734</v>
      </c>
      <c r="X18" s="29">
        <f t="shared" si="40"/>
        <v>260.24120898306091</v>
      </c>
      <c r="Y18" s="29">
        <f t="shared" si="40"/>
        <v>255.81098534272846</v>
      </c>
      <c r="DA18" s="58" t="s">
        <v>977</v>
      </c>
    </row>
    <row r="19" spans="1:105" ht="12" customHeight="1" x14ac:dyDescent="0.25">
      <c r="A19" s="28" t="s">
        <v>47</v>
      </c>
      <c r="B19" s="29">
        <f>B32*B84/1000000</f>
        <v>2605.2731432552578</v>
      </c>
      <c r="C19" s="29">
        <f t="shared" ref="C19:Q19" si="41">C32*C84/1000000</f>
        <v>2629.8824610785955</v>
      </c>
      <c r="D19" s="29">
        <f t="shared" si="41"/>
        <v>2642.3151610643963</v>
      </c>
      <c r="E19" s="29">
        <f t="shared" si="41"/>
        <v>2632.1583904048894</v>
      </c>
      <c r="F19" s="29">
        <f t="shared" si="41"/>
        <v>2581.2441332658909</v>
      </c>
      <c r="G19" s="29">
        <f t="shared" si="41"/>
        <v>2562.7661287291935</v>
      </c>
      <c r="H19" s="29">
        <f t="shared" si="41"/>
        <v>2532.7510401457075</v>
      </c>
      <c r="I19" s="29">
        <f t="shared" si="41"/>
        <v>2493.8549650737573</v>
      </c>
      <c r="J19" s="29">
        <f t="shared" si="41"/>
        <v>2431.2256598001136</v>
      </c>
      <c r="K19" s="29">
        <f t="shared" si="41"/>
        <v>2395.4347840276782</v>
      </c>
      <c r="L19" s="29">
        <f t="shared" si="41"/>
        <v>2329.157171082617</v>
      </c>
      <c r="M19" s="29">
        <f t="shared" si="41"/>
        <v>2285.7681277541928</v>
      </c>
      <c r="N19" s="29">
        <f t="shared" si="41"/>
        <v>2219.8992201631449</v>
      </c>
      <c r="O19" s="29">
        <f t="shared" si="41"/>
        <v>2150.6059363649802</v>
      </c>
      <c r="P19" s="29">
        <f t="shared" si="41"/>
        <v>2071.6585796614645</v>
      </c>
      <c r="Q19" s="29">
        <f t="shared" si="41"/>
        <v>1980.4164124470485</v>
      </c>
      <c r="R19" s="29">
        <f t="shared" ref="R19:V19" si="42">R32*R84/1000000</f>
        <v>1899.2706563326142</v>
      </c>
      <c r="S19" s="29">
        <f t="shared" si="42"/>
        <v>1831.2975700216991</v>
      </c>
      <c r="T19" s="29">
        <f t="shared" si="42"/>
        <v>1784.6175268378092</v>
      </c>
      <c r="U19" s="29">
        <f t="shared" si="42"/>
        <v>1763.6936553182475</v>
      </c>
      <c r="V19" s="29">
        <f t="shared" si="42"/>
        <v>1726.9828604100253</v>
      </c>
      <c r="W19" s="29">
        <f t="shared" ref="W19:Y19" si="43">W32*W84/1000000</f>
        <v>1696.1780081954334</v>
      </c>
      <c r="X19" s="29">
        <f t="shared" si="43"/>
        <v>1667.4740518379749</v>
      </c>
      <c r="Y19" s="29">
        <f t="shared" si="43"/>
        <v>1650.0239493037875</v>
      </c>
      <c r="DA19" s="58" t="s">
        <v>978</v>
      </c>
    </row>
    <row r="20" spans="1:105" ht="12" customHeight="1" x14ac:dyDescent="0.25">
      <c r="A20" s="28" t="s">
        <v>46</v>
      </c>
      <c r="B20" s="29">
        <f t="shared" ref="B20" si="44">B33*B85/1000000</f>
        <v>3517.0428148111632</v>
      </c>
      <c r="C20" s="29">
        <f t="shared" ref="C20:Q20" si="45">C33*C85/1000000</f>
        <v>3513.9261695279083</v>
      </c>
      <c r="D20" s="29">
        <f t="shared" si="45"/>
        <v>3699.727169923648</v>
      </c>
      <c r="E20" s="29">
        <f t="shared" si="45"/>
        <v>3800.174757008273</v>
      </c>
      <c r="F20" s="29">
        <f t="shared" si="45"/>
        <v>3689.0134904390679</v>
      </c>
      <c r="G20" s="29">
        <f t="shared" si="45"/>
        <v>3917.8172065128574</v>
      </c>
      <c r="H20" s="29">
        <f t="shared" si="45"/>
        <v>3873.5438280794106</v>
      </c>
      <c r="I20" s="29">
        <f t="shared" si="45"/>
        <v>4011.0837669289131</v>
      </c>
      <c r="J20" s="29">
        <f t="shared" si="45"/>
        <v>3923.6914424394072</v>
      </c>
      <c r="K20" s="29">
        <f t="shared" si="45"/>
        <v>4101.6384471062802</v>
      </c>
      <c r="L20" s="29">
        <f t="shared" si="45"/>
        <v>4089.0108434932226</v>
      </c>
      <c r="M20" s="29">
        <f t="shared" si="45"/>
        <v>4115.0734903829534</v>
      </c>
      <c r="N20" s="29">
        <f t="shared" si="45"/>
        <v>4063.8591934628921</v>
      </c>
      <c r="O20" s="29">
        <f t="shared" si="45"/>
        <v>4030.2573206683596</v>
      </c>
      <c r="P20" s="29">
        <f t="shared" si="45"/>
        <v>3910.3116090299141</v>
      </c>
      <c r="Q20" s="29">
        <f t="shared" si="45"/>
        <v>3787.1195505614896</v>
      </c>
      <c r="R20" s="29">
        <f t="shared" ref="R20:V20" si="46">R33*R85/1000000</f>
        <v>3731.1187894706413</v>
      </c>
      <c r="S20" s="29">
        <f t="shared" si="46"/>
        <v>3520.1191423765968</v>
      </c>
      <c r="T20" s="29">
        <f t="shared" si="46"/>
        <v>3437.260073704992</v>
      </c>
      <c r="U20" s="29">
        <f t="shared" si="46"/>
        <v>3270.0246570576437</v>
      </c>
      <c r="V20" s="29">
        <f t="shared" si="46"/>
        <v>3196.1674099953248</v>
      </c>
      <c r="W20" s="29">
        <f t="shared" ref="W20:Y20" si="47">W33*W85/1000000</f>
        <v>2988.6463786007434</v>
      </c>
      <c r="X20" s="29">
        <f t="shared" si="47"/>
        <v>2864.9304405670287</v>
      </c>
      <c r="Y20" s="29">
        <f t="shared" si="47"/>
        <v>2727.0288750071159</v>
      </c>
      <c r="DA20" s="58" t="s">
        <v>979</v>
      </c>
    </row>
    <row r="21" spans="1:105" ht="12" customHeight="1" x14ac:dyDescent="0.25">
      <c r="A21" s="28" t="s">
        <v>45</v>
      </c>
      <c r="B21" s="29">
        <f t="shared" ref="B21" si="48">B34*B86/1000000</f>
        <v>1135.9949317289618</v>
      </c>
      <c r="C21" s="29">
        <f t="shared" ref="C21:Q21" si="49">C34*C86/1000000</f>
        <v>1173.3710384667311</v>
      </c>
      <c r="D21" s="29">
        <f t="shared" si="49"/>
        <v>1217.2282672630363</v>
      </c>
      <c r="E21" s="29">
        <f t="shared" si="49"/>
        <v>1250.9224306799001</v>
      </c>
      <c r="F21" s="29">
        <f t="shared" si="49"/>
        <v>1271.0098327635844</v>
      </c>
      <c r="G21" s="29">
        <f t="shared" si="49"/>
        <v>1312.3933139167491</v>
      </c>
      <c r="H21" s="29">
        <f t="shared" si="49"/>
        <v>1293.3568181776106</v>
      </c>
      <c r="I21" s="29">
        <f t="shared" si="49"/>
        <v>1359.6958775213411</v>
      </c>
      <c r="J21" s="29">
        <f t="shared" si="49"/>
        <v>1384.3118573891941</v>
      </c>
      <c r="K21" s="29">
        <f t="shared" si="49"/>
        <v>1418.4529957918771</v>
      </c>
      <c r="L21" s="29">
        <f t="shared" si="49"/>
        <v>1400.5475351748023</v>
      </c>
      <c r="M21" s="29">
        <f t="shared" si="49"/>
        <v>1402.8982198363276</v>
      </c>
      <c r="N21" s="29">
        <f t="shared" si="49"/>
        <v>1398.8645266852538</v>
      </c>
      <c r="O21" s="29">
        <f t="shared" si="49"/>
        <v>1416.0910907389825</v>
      </c>
      <c r="P21" s="29">
        <f t="shared" si="49"/>
        <v>1429.254550674475</v>
      </c>
      <c r="Q21" s="29">
        <f t="shared" si="49"/>
        <v>1411.9119251038146</v>
      </c>
      <c r="R21" s="29">
        <f t="shared" ref="R21:V21" si="50">R34*R86/1000000</f>
        <v>1393.0688521680001</v>
      </c>
      <c r="S21" s="29">
        <f t="shared" si="50"/>
        <v>1372.2598881481088</v>
      </c>
      <c r="T21" s="29">
        <f t="shared" si="50"/>
        <v>1367.4474980046236</v>
      </c>
      <c r="U21" s="29">
        <f t="shared" si="50"/>
        <v>1399.5094119672181</v>
      </c>
      <c r="V21" s="29">
        <f t="shared" si="50"/>
        <v>1424.7899522430343</v>
      </c>
      <c r="W21" s="29">
        <f t="shared" ref="W21:Y21" si="51">W34*W86/1000000</f>
        <v>1447.2140972560335</v>
      </c>
      <c r="X21" s="29">
        <f t="shared" si="51"/>
        <v>1439.8398557493485</v>
      </c>
      <c r="Y21" s="29">
        <f t="shared" si="51"/>
        <v>1449.2635227562214</v>
      </c>
      <c r="DA21" s="58" t="s">
        <v>980</v>
      </c>
    </row>
    <row r="22" spans="1:105" ht="12.95" customHeight="1" x14ac:dyDescent="0.25">
      <c r="A22" s="23" t="s">
        <v>109</v>
      </c>
      <c r="B22" s="22">
        <f>SUM(B23:B24)</f>
        <v>1286.1461378009783</v>
      </c>
      <c r="C22" s="22">
        <f t="shared" ref="C22:Q22" si="52">SUM(C23:C24)</f>
        <v>1471.7434195996125</v>
      </c>
      <c r="D22" s="22">
        <f t="shared" si="52"/>
        <v>1671.0855358862</v>
      </c>
      <c r="E22" s="22">
        <f t="shared" si="52"/>
        <v>1863.0207757288117</v>
      </c>
      <c r="F22" s="22">
        <f t="shared" si="52"/>
        <v>2001.5566846544752</v>
      </c>
      <c r="G22" s="22">
        <f t="shared" si="52"/>
        <v>2231.4066240224274</v>
      </c>
      <c r="H22" s="22">
        <f t="shared" si="52"/>
        <v>2350.3528674035219</v>
      </c>
      <c r="I22" s="22">
        <f t="shared" si="52"/>
        <v>2496.7625379248784</v>
      </c>
      <c r="J22" s="22">
        <f t="shared" si="52"/>
        <v>2622.5670584567042</v>
      </c>
      <c r="K22" s="22">
        <f t="shared" si="52"/>
        <v>2773.0212205402859</v>
      </c>
      <c r="L22" s="22">
        <f t="shared" si="52"/>
        <v>2860.795851473496</v>
      </c>
      <c r="M22" s="22">
        <f t="shared" si="52"/>
        <v>2948.6340983708046</v>
      </c>
      <c r="N22" s="22">
        <f t="shared" si="52"/>
        <v>3009.8066529551338</v>
      </c>
      <c r="O22" s="22">
        <f t="shared" si="52"/>
        <v>3044.0062887095519</v>
      </c>
      <c r="P22" s="22">
        <f t="shared" si="52"/>
        <v>3140.1532162100757</v>
      </c>
      <c r="Q22" s="22">
        <f t="shared" si="52"/>
        <v>3304.0322840092149</v>
      </c>
      <c r="R22" s="22">
        <f t="shared" ref="R22" si="53">SUM(R23:R24)</f>
        <v>3357.1356201955068</v>
      </c>
      <c r="S22" s="22">
        <f t="shared" ref="S22" si="54">SUM(S23:S24)</f>
        <v>3402.6342403009771</v>
      </c>
      <c r="T22" s="22">
        <f t="shared" ref="T22" si="55">SUM(T23:T24)</f>
        <v>3472.6587035057109</v>
      </c>
      <c r="U22" s="22">
        <f t="shared" ref="U22" si="56">SUM(U23:U24)</f>
        <v>3540.3344426755539</v>
      </c>
      <c r="V22" s="22">
        <f t="shared" ref="V22:W22" si="57">SUM(V23:V24)</f>
        <v>3638.3073115591314</v>
      </c>
      <c r="W22" s="22">
        <f t="shared" si="57"/>
        <v>3656.0370805259117</v>
      </c>
      <c r="X22" s="22">
        <f t="shared" ref="X22:Y22" si="58">SUM(X23:X24)</f>
        <v>3689.8443368453441</v>
      </c>
      <c r="Y22" s="22">
        <f t="shared" si="58"/>
        <v>3709.0016360238014</v>
      </c>
      <c r="DA22" s="57"/>
    </row>
    <row r="23" spans="1:105" ht="12" customHeight="1" x14ac:dyDescent="0.25">
      <c r="A23" s="28" t="s">
        <v>28</v>
      </c>
      <c r="B23" s="29">
        <f t="shared" ref="B23" si="59">B36*B88/1000000</f>
        <v>871.82570334105776</v>
      </c>
      <c r="C23" s="29">
        <f t="shared" ref="C23:Q23" si="60">C36*C88/1000000</f>
        <v>997.65493787592061</v>
      </c>
      <c r="D23" s="29">
        <f t="shared" si="60"/>
        <v>1141.0820263018247</v>
      </c>
      <c r="E23" s="29">
        <f t="shared" si="60"/>
        <v>1270.5625358808134</v>
      </c>
      <c r="F23" s="29">
        <f t="shared" si="60"/>
        <v>1357.6501781440195</v>
      </c>
      <c r="G23" s="29">
        <f t="shared" si="60"/>
        <v>1515.9170546614209</v>
      </c>
      <c r="H23" s="29">
        <f t="shared" si="60"/>
        <v>1601.3999650201902</v>
      </c>
      <c r="I23" s="29">
        <f t="shared" si="60"/>
        <v>1705.5668337992097</v>
      </c>
      <c r="J23" s="29">
        <f t="shared" si="60"/>
        <v>1780.6552394576847</v>
      </c>
      <c r="K23" s="29">
        <f t="shared" si="60"/>
        <v>1872.4294369040354</v>
      </c>
      <c r="L23" s="29">
        <f t="shared" si="60"/>
        <v>1930.0316923374071</v>
      </c>
      <c r="M23" s="29">
        <f t="shared" si="60"/>
        <v>1998.5276296506127</v>
      </c>
      <c r="N23" s="29">
        <f t="shared" si="60"/>
        <v>2037.8887145385602</v>
      </c>
      <c r="O23" s="29">
        <f t="shared" si="60"/>
        <v>2056.4320363791962</v>
      </c>
      <c r="P23" s="29">
        <f t="shared" si="60"/>
        <v>2095.2210730456113</v>
      </c>
      <c r="Q23" s="29">
        <f t="shared" si="60"/>
        <v>2179.4919291209717</v>
      </c>
      <c r="R23" s="29">
        <f t="shared" ref="R23:V23" si="61">R36*R88/1000000</f>
        <v>2165.2798107234062</v>
      </c>
      <c r="S23" s="29">
        <f t="shared" si="61"/>
        <v>2125.4822486469743</v>
      </c>
      <c r="T23" s="29">
        <f t="shared" si="61"/>
        <v>2098.5147908074418</v>
      </c>
      <c r="U23" s="29">
        <f t="shared" si="61"/>
        <v>2072.2078778702371</v>
      </c>
      <c r="V23" s="29">
        <f t="shared" si="61"/>
        <v>2060.7836652620849</v>
      </c>
      <c r="W23" s="29">
        <f t="shared" ref="W23:Y23" si="62">W36*W88/1000000</f>
        <v>2005.9556317848467</v>
      </c>
      <c r="X23" s="29">
        <f t="shared" si="62"/>
        <v>1984.9010774329906</v>
      </c>
      <c r="Y23" s="29">
        <f t="shared" si="62"/>
        <v>1961.1889988460143</v>
      </c>
      <c r="DA23" s="58" t="s">
        <v>981</v>
      </c>
    </row>
    <row r="24" spans="1:105" ht="12" customHeight="1" x14ac:dyDescent="0.25">
      <c r="A24" s="28" t="s">
        <v>27</v>
      </c>
      <c r="B24" s="29">
        <f t="shared" ref="B24" si="63">B37*B89/1000000</f>
        <v>414.32043445992059</v>
      </c>
      <c r="C24" s="29">
        <f t="shared" ref="C24:Q24" si="64">C37*C89/1000000</f>
        <v>474.08848172369193</v>
      </c>
      <c r="D24" s="29">
        <f t="shared" si="64"/>
        <v>530.00350958437514</v>
      </c>
      <c r="E24" s="29">
        <f t="shared" si="64"/>
        <v>592.45823984799836</v>
      </c>
      <c r="F24" s="29">
        <f t="shared" si="64"/>
        <v>643.90650651045564</v>
      </c>
      <c r="G24" s="29">
        <f t="shared" si="64"/>
        <v>715.4895693610066</v>
      </c>
      <c r="H24" s="29">
        <f t="shared" si="64"/>
        <v>748.95290238333178</v>
      </c>
      <c r="I24" s="29">
        <f t="shared" si="64"/>
        <v>791.19570412566895</v>
      </c>
      <c r="J24" s="29">
        <f t="shared" si="64"/>
        <v>841.91181899901937</v>
      </c>
      <c r="K24" s="29">
        <f t="shared" si="64"/>
        <v>900.59178363625063</v>
      </c>
      <c r="L24" s="29">
        <f t="shared" si="64"/>
        <v>930.76415913608901</v>
      </c>
      <c r="M24" s="29">
        <f t="shared" si="64"/>
        <v>950.10646872019197</v>
      </c>
      <c r="N24" s="29">
        <f t="shared" si="64"/>
        <v>971.91793841657352</v>
      </c>
      <c r="O24" s="29">
        <f t="shared" si="64"/>
        <v>987.57425233035553</v>
      </c>
      <c r="P24" s="29">
        <f t="shared" si="64"/>
        <v>1044.9321431644646</v>
      </c>
      <c r="Q24" s="29">
        <f t="shared" si="64"/>
        <v>1124.5403548882434</v>
      </c>
      <c r="R24" s="29">
        <f t="shared" ref="R24:V24" si="65">R37*R89/1000000</f>
        <v>1191.8558094721004</v>
      </c>
      <c r="S24" s="29">
        <f t="shared" si="65"/>
        <v>1277.1519916540028</v>
      </c>
      <c r="T24" s="29">
        <f t="shared" si="65"/>
        <v>1374.1439126982691</v>
      </c>
      <c r="U24" s="29">
        <f t="shared" si="65"/>
        <v>1468.126564805317</v>
      </c>
      <c r="V24" s="29">
        <f t="shared" si="65"/>
        <v>1577.5236462970468</v>
      </c>
      <c r="W24" s="29">
        <f t="shared" ref="W24:Y24" si="66">W37*W89/1000000</f>
        <v>1650.0814487410653</v>
      </c>
      <c r="X24" s="29">
        <f t="shared" si="66"/>
        <v>1704.9432594123534</v>
      </c>
      <c r="Y24" s="29">
        <f t="shared" si="66"/>
        <v>1747.8126371777871</v>
      </c>
      <c r="DA24" s="58" t="s">
        <v>982</v>
      </c>
    </row>
    <row r="25" spans="1:105" ht="12.95" customHeight="1" x14ac:dyDescent="0.25">
      <c r="A25" s="23" t="s">
        <v>108</v>
      </c>
      <c r="B25" s="22">
        <f>SUM(B26:B27)</f>
        <v>29698.464458465365</v>
      </c>
      <c r="C25" s="22">
        <f t="shared" ref="C25:Q25" si="67">SUM(C26:C27)</f>
        <v>29810.831383314224</v>
      </c>
      <c r="D25" s="22">
        <f t="shared" si="67"/>
        <v>30009.353647895565</v>
      </c>
      <c r="E25" s="22">
        <f t="shared" si="67"/>
        <v>30226.097955108864</v>
      </c>
      <c r="F25" s="22">
        <f t="shared" si="67"/>
        <v>29936.738990497048</v>
      </c>
      <c r="G25" s="22">
        <f t="shared" si="67"/>
        <v>30643.374314692599</v>
      </c>
      <c r="H25" s="22">
        <f t="shared" si="67"/>
        <v>30860.148802135409</v>
      </c>
      <c r="I25" s="22">
        <f t="shared" si="67"/>
        <v>31107.961604650933</v>
      </c>
      <c r="J25" s="22">
        <f t="shared" si="67"/>
        <v>31428.007092605749</v>
      </c>
      <c r="K25" s="22">
        <f t="shared" si="67"/>
        <v>32020.246656319021</v>
      </c>
      <c r="L25" s="22">
        <f t="shared" si="67"/>
        <v>32199.225892367409</v>
      </c>
      <c r="M25" s="22">
        <f t="shared" si="67"/>
        <v>32657.605221573722</v>
      </c>
      <c r="N25" s="22">
        <f t="shared" si="67"/>
        <v>32737.443719335562</v>
      </c>
      <c r="O25" s="22">
        <f t="shared" si="67"/>
        <v>32846.181682185219</v>
      </c>
      <c r="P25" s="22">
        <f t="shared" si="67"/>
        <v>32887.132821786348</v>
      </c>
      <c r="Q25" s="22">
        <f t="shared" si="67"/>
        <v>33127.072833784317</v>
      </c>
      <c r="R25" s="22">
        <f t="shared" ref="R25" si="68">SUM(R26:R27)</f>
        <v>33320.132656523208</v>
      </c>
      <c r="S25" s="22">
        <f t="shared" ref="S25" si="69">SUM(S26:S27)</f>
        <v>33771.499634635591</v>
      </c>
      <c r="T25" s="22">
        <f t="shared" ref="T25" si="70">SUM(T26:T27)</f>
        <v>34358.313899630833</v>
      </c>
      <c r="U25" s="22">
        <f t="shared" ref="U25" si="71">SUM(U26:U27)</f>
        <v>34878.46548744708</v>
      </c>
      <c r="V25" s="22">
        <f t="shared" ref="V25:W25" si="72">SUM(V26:V27)</f>
        <v>35455.054408074604</v>
      </c>
      <c r="W25" s="22">
        <f t="shared" si="72"/>
        <v>35326.558493673852</v>
      </c>
      <c r="X25" s="22">
        <f t="shared" ref="X25:Y25" si="73">SUM(X26:X27)</f>
        <v>35280.967366435973</v>
      </c>
      <c r="Y25" s="22">
        <f t="shared" si="73"/>
        <v>35153.302497351775</v>
      </c>
      <c r="DA25" s="57"/>
    </row>
    <row r="26" spans="1:105" ht="12" customHeight="1" x14ac:dyDescent="0.25">
      <c r="A26" s="30" t="s">
        <v>44</v>
      </c>
      <c r="B26" s="31">
        <f t="shared" ref="B26" si="74">B39*B91/1000000</f>
        <v>4863.9862003643429</v>
      </c>
      <c r="C26" s="31">
        <f t="shared" ref="C26:Q26" si="75">C39*C91/1000000</f>
        <v>4928.4194920900763</v>
      </c>
      <c r="D26" s="31">
        <f t="shared" si="75"/>
        <v>4990.5861652612093</v>
      </c>
      <c r="E26" s="31">
        <f t="shared" si="75"/>
        <v>5046.2902606011385</v>
      </c>
      <c r="F26" s="31">
        <f t="shared" si="75"/>
        <v>4992.9802863193963</v>
      </c>
      <c r="G26" s="31">
        <f t="shared" si="75"/>
        <v>5110.3087264743899</v>
      </c>
      <c r="H26" s="31">
        <f t="shared" si="75"/>
        <v>5120.3886588560745</v>
      </c>
      <c r="I26" s="31">
        <f t="shared" si="75"/>
        <v>5128.3243808222569</v>
      </c>
      <c r="J26" s="31">
        <f t="shared" si="75"/>
        <v>5154.6122839256195</v>
      </c>
      <c r="K26" s="31">
        <f t="shared" si="75"/>
        <v>5195.9574153275562</v>
      </c>
      <c r="L26" s="31">
        <f t="shared" si="75"/>
        <v>5140.605565908455</v>
      </c>
      <c r="M26" s="31">
        <f t="shared" si="75"/>
        <v>4997.9342793187507</v>
      </c>
      <c r="N26" s="31">
        <f t="shared" si="75"/>
        <v>4801.1683110006497</v>
      </c>
      <c r="O26" s="31">
        <f t="shared" si="75"/>
        <v>4672.3049605026054</v>
      </c>
      <c r="P26" s="31">
        <f t="shared" si="75"/>
        <v>4527.7544959644092</v>
      </c>
      <c r="Q26" s="31">
        <f t="shared" si="75"/>
        <v>4260.7254514163296</v>
      </c>
      <c r="R26" s="31">
        <f t="shared" ref="R26:V26" si="76">R39*R91/1000000</f>
        <v>3991.3815660133541</v>
      </c>
      <c r="S26" s="31">
        <f t="shared" si="76"/>
        <v>3770.2106563009274</v>
      </c>
      <c r="T26" s="31">
        <f t="shared" si="76"/>
        <v>3531.3081309708759</v>
      </c>
      <c r="U26" s="31">
        <f t="shared" si="76"/>
        <v>3306.1898339705049</v>
      </c>
      <c r="V26" s="31">
        <f t="shared" si="76"/>
        <v>3116.6885317564988</v>
      </c>
      <c r="W26" s="31">
        <f t="shared" ref="W26:Y26" si="77">W39*W91/1000000</f>
        <v>2986.6093506193729</v>
      </c>
      <c r="X26" s="31">
        <f t="shared" si="77"/>
        <v>2865.4540918339953</v>
      </c>
      <c r="Y26" s="31">
        <f t="shared" si="77"/>
        <v>2734.586810100001</v>
      </c>
      <c r="DA26" s="59" t="s">
        <v>983</v>
      </c>
    </row>
    <row r="27" spans="1:105" ht="12" customHeight="1" x14ac:dyDescent="0.25">
      <c r="A27" s="32" t="s">
        <v>25</v>
      </c>
      <c r="B27" s="33">
        <f t="shared" ref="B27" si="78">B40*B92/1000000</f>
        <v>24834.478258101022</v>
      </c>
      <c r="C27" s="33">
        <f t="shared" ref="C27:Q27" si="79">C40*C92/1000000</f>
        <v>24882.411891224147</v>
      </c>
      <c r="D27" s="33">
        <f t="shared" si="79"/>
        <v>25018.767482634357</v>
      </c>
      <c r="E27" s="33">
        <f t="shared" si="79"/>
        <v>25179.807694507726</v>
      </c>
      <c r="F27" s="33">
        <f t="shared" si="79"/>
        <v>24943.758704177653</v>
      </c>
      <c r="G27" s="33">
        <f t="shared" si="79"/>
        <v>25533.065588218207</v>
      </c>
      <c r="H27" s="33">
        <f t="shared" si="79"/>
        <v>25739.760143279334</v>
      </c>
      <c r="I27" s="33">
        <f t="shared" si="79"/>
        <v>25979.637223828675</v>
      </c>
      <c r="J27" s="33">
        <f t="shared" si="79"/>
        <v>26273.394808680128</v>
      </c>
      <c r="K27" s="33">
        <f t="shared" si="79"/>
        <v>26824.289240991464</v>
      </c>
      <c r="L27" s="33">
        <f t="shared" si="79"/>
        <v>27058.620326458953</v>
      </c>
      <c r="M27" s="33">
        <f t="shared" si="79"/>
        <v>27659.670942254972</v>
      </c>
      <c r="N27" s="33">
        <f t="shared" si="79"/>
        <v>27936.275408334914</v>
      </c>
      <c r="O27" s="33">
        <f t="shared" si="79"/>
        <v>28173.876721682616</v>
      </c>
      <c r="P27" s="33">
        <f t="shared" si="79"/>
        <v>28359.378325821941</v>
      </c>
      <c r="Q27" s="33">
        <f t="shared" si="79"/>
        <v>28866.347382367989</v>
      </c>
      <c r="R27" s="33">
        <f t="shared" ref="R27:V27" si="80">R40*R92/1000000</f>
        <v>29328.751090509857</v>
      </c>
      <c r="S27" s="33">
        <f t="shared" si="80"/>
        <v>30001.288978334665</v>
      </c>
      <c r="T27" s="33">
        <f t="shared" si="80"/>
        <v>30827.005768659958</v>
      </c>
      <c r="U27" s="33">
        <f t="shared" si="80"/>
        <v>31572.275653476572</v>
      </c>
      <c r="V27" s="33">
        <f t="shared" si="80"/>
        <v>32338.365876318105</v>
      </c>
      <c r="W27" s="33">
        <f t="shared" ref="W27:Y27" si="81">W40*W92/1000000</f>
        <v>32339.949143054477</v>
      </c>
      <c r="X27" s="33">
        <f t="shared" si="81"/>
        <v>32415.513274601981</v>
      </c>
      <c r="Y27" s="33">
        <f t="shared" si="81"/>
        <v>32418.715687251773</v>
      </c>
      <c r="DA27" s="60" t="s">
        <v>984</v>
      </c>
    </row>
    <row r="28" spans="1:105" s="2" customFormat="1" ht="12" customHeight="1" x14ac:dyDescent="0.25">
      <c r="DA28" s="9"/>
    </row>
    <row r="29" spans="1:105" ht="12.95" customHeight="1" x14ac:dyDescent="0.25">
      <c r="A29" s="18" t="s">
        <v>117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DA29" s="56"/>
    </row>
    <row r="30" spans="1:105" ht="12.95" customHeight="1" x14ac:dyDescent="0.25">
      <c r="A30" s="23" t="s">
        <v>110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DA30" s="57"/>
    </row>
    <row r="31" spans="1:105" ht="12" customHeight="1" x14ac:dyDescent="0.25">
      <c r="A31" s="28" t="s">
        <v>32</v>
      </c>
      <c r="B31" s="34">
        <v>8284208</v>
      </c>
      <c r="C31" s="34">
        <v>8290495</v>
      </c>
      <c r="D31" s="34">
        <v>8443831</v>
      </c>
      <c r="E31" s="34">
        <v>8599366</v>
      </c>
      <c r="F31" s="34">
        <v>8737650</v>
      </c>
      <c r="G31" s="34">
        <v>8791822</v>
      </c>
      <c r="H31" s="34">
        <v>9039854</v>
      </c>
      <c r="I31" s="34">
        <v>8935397</v>
      </c>
      <c r="J31" s="34">
        <v>9101745</v>
      </c>
      <c r="K31" s="34">
        <v>9340246</v>
      </c>
      <c r="L31" s="34">
        <v>9358014</v>
      </c>
      <c r="M31" s="34">
        <v>9505994</v>
      </c>
      <c r="N31" s="34">
        <v>9547270</v>
      </c>
      <c r="O31" s="34">
        <v>9600926</v>
      </c>
      <c r="P31" s="34">
        <v>9656197</v>
      </c>
      <c r="Q31" s="34">
        <v>9726238</v>
      </c>
      <c r="R31" s="34">
        <v>9760160</v>
      </c>
      <c r="S31" s="34">
        <v>9802117</v>
      </c>
      <c r="T31" s="34">
        <v>9893291</v>
      </c>
      <c r="U31" s="34">
        <v>10030026</v>
      </c>
      <c r="V31" s="34">
        <v>10150281</v>
      </c>
      <c r="W31" s="34">
        <v>10295033</v>
      </c>
      <c r="X31" s="34">
        <v>10432001</v>
      </c>
      <c r="Y31" s="34">
        <v>10577456</v>
      </c>
      <c r="DA31" s="58" t="s">
        <v>985</v>
      </c>
    </row>
    <row r="32" spans="1:105" ht="12" customHeight="1" x14ac:dyDescent="0.25">
      <c r="A32" s="28" t="s">
        <v>47</v>
      </c>
      <c r="B32" s="34">
        <v>3914545</v>
      </c>
      <c r="C32" s="34">
        <v>3993850</v>
      </c>
      <c r="D32" s="34">
        <v>4068408</v>
      </c>
      <c r="E32" s="34">
        <v>4118814</v>
      </c>
      <c r="F32" s="34">
        <v>4099956</v>
      </c>
      <c r="G32" s="34">
        <v>4158325</v>
      </c>
      <c r="H32" s="34">
        <v>4206369</v>
      </c>
      <c r="I32" s="34">
        <v>4246762</v>
      </c>
      <c r="J32" s="34">
        <v>4244167</v>
      </c>
      <c r="K32" s="34">
        <v>4321294</v>
      </c>
      <c r="L32" s="34">
        <v>4338851</v>
      </c>
      <c r="M32" s="34">
        <v>4429719</v>
      </c>
      <c r="N32" s="34">
        <v>4471180</v>
      </c>
      <c r="O32" s="34">
        <v>4515256</v>
      </c>
      <c r="P32" s="34">
        <v>4554613</v>
      </c>
      <c r="Q32" s="34">
        <v>4587649</v>
      </c>
      <c r="R32" s="34">
        <v>4603650</v>
      </c>
      <c r="S32" s="34">
        <v>4636778</v>
      </c>
      <c r="T32" s="34">
        <v>4699418</v>
      </c>
      <c r="U32" s="34">
        <v>4789940</v>
      </c>
      <c r="V32" s="34">
        <v>4870781</v>
      </c>
      <c r="W32" s="34">
        <v>4950387</v>
      </c>
      <c r="X32" s="34">
        <v>5021878</v>
      </c>
      <c r="Y32" s="34">
        <v>5099878</v>
      </c>
      <c r="DA32" s="58" t="s">
        <v>986</v>
      </c>
    </row>
    <row r="33" spans="1:105" ht="12" customHeight="1" x14ac:dyDescent="0.25">
      <c r="A33" s="28" t="s">
        <v>46</v>
      </c>
      <c r="B33" s="34">
        <v>2341329</v>
      </c>
      <c r="C33" s="34">
        <v>2347301</v>
      </c>
      <c r="D33" s="34">
        <v>2486427</v>
      </c>
      <c r="E33" s="34">
        <v>2566119</v>
      </c>
      <c r="F33" s="34">
        <v>2498306</v>
      </c>
      <c r="G33" s="34">
        <v>2671651</v>
      </c>
      <c r="H33" s="34">
        <v>2652289</v>
      </c>
      <c r="I33" s="34">
        <v>2762209</v>
      </c>
      <c r="J33" s="34">
        <v>2713446</v>
      </c>
      <c r="K33" s="34">
        <v>2854068</v>
      </c>
      <c r="L33" s="34">
        <v>2865864</v>
      </c>
      <c r="M33" s="34">
        <v>2922568</v>
      </c>
      <c r="N33" s="34">
        <v>2945949</v>
      </c>
      <c r="O33" s="34">
        <v>2970091</v>
      </c>
      <c r="P33" s="34">
        <v>2991999</v>
      </c>
      <c r="Q33" s="34">
        <v>3013701</v>
      </c>
      <c r="R33" s="34">
        <v>3024212</v>
      </c>
      <c r="S33" s="34">
        <v>3042619</v>
      </c>
      <c r="T33" s="34">
        <v>3078114</v>
      </c>
      <c r="U33" s="34">
        <v>3128416</v>
      </c>
      <c r="V33" s="34">
        <v>3172264</v>
      </c>
      <c r="W33" s="34">
        <v>3219029</v>
      </c>
      <c r="X33" s="34">
        <v>3261632</v>
      </c>
      <c r="Y33" s="34">
        <v>3307773</v>
      </c>
      <c r="DA33" s="58" t="s">
        <v>987</v>
      </c>
    </row>
    <row r="34" spans="1:105" ht="12" customHeight="1" x14ac:dyDescent="0.25">
      <c r="A34" s="28" t="s">
        <v>45</v>
      </c>
      <c r="B34" s="34">
        <v>1798195</v>
      </c>
      <c r="C34" s="34">
        <v>1875362</v>
      </c>
      <c r="D34" s="34">
        <v>1970600</v>
      </c>
      <c r="E34" s="34">
        <v>2051292</v>
      </c>
      <c r="F34" s="34">
        <v>2110695</v>
      </c>
      <c r="G34" s="34">
        <v>2217496</v>
      </c>
      <c r="H34" s="34">
        <v>2208222</v>
      </c>
      <c r="I34" s="34">
        <v>2380165</v>
      </c>
      <c r="J34" s="34">
        <v>2475589</v>
      </c>
      <c r="K34" s="34">
        <v>2603408</v>
      </c>
      <c r="L34" s="34">
        <v>2622674</v>
      </c>
      <c r="M34" s="34">
        <v>2700284</v>
      </c>
      <c r="N34" s="34">
        <v>2770187</v>
      </c>
      <c r="O34" s="34">
        <v>2905498</v>
      </c>
      <c r="P34" s="34">
        <v>3036408</v>
      </c>
      <c r="Q34" s="34">
        <v>3095430</v>
      </c>
      <c r="R34" s="34">
        <v>3118601</v>
      </c>
      <c r="S34" s="34">
        <v>3140843</v>
      </c>
      <c r="T34" s="34">
        <v>3199604</v>
      </c>
      <c r="U34" s="34">
        <v>3349807</v>
      </c>
      <c r="V34" s="34">
        <v>3500874</v>
      </c>
      <c r="W34" s="34">
        <v>3598847</v>
      </c>
      <c r="X34" s="34">
        <v>3675808</v>
      </c>
      <c r="Y34" s="34">
        <v>3766064</v>
      </c>
      <c r="DA34" s="58" t="s">
        <v>988</v>
      </c>
    </row>
    <row r="35" spans="1:105" ht="12.95" customHeight="1" x14ac:dyDescent="0.25">
      <c r="A35" s="23" t="s">
        <v>109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DA35" s="57"/>
    </row>
    <row r="36" spans="1:105" ht="12" customHeight="1" x14ac:dyDescent="0.25">
      <c r="A36" s="28" t="s">
        <v>28</v>
      </c>
      <c r="B36" s="34">
        <v>2379951.2996044243</v>
      </c>
      <c r="C36" s="34">
        <v>2780676.6298462292</v>
      </c>
      <c r="D36" s="34">
        <v>3261858.3349060165</v>
      </c>
      <c r="E36" s="34">
        <v>3719999.035049215</v>
      </c>
      <c r="F36" s="34">
        <v>4058474.1066042949</v>
      </c>
      <c r="G36" s="34">
        <v>4660995.0737947607</v>
      </c>
      <c r="H36" s="34">
        <v>5054216.1909095403</v>
      </c>
      <c r="I36" s="34">
        <v>5560255.6111253873</v>
      </c>
      <c r="J36" s="34">
        <v>6029143.1806268804</v>
      </c>
      <c r="K36" s="34">
        <v>6667578.6341307741</v>
      </c>
      <c r="L36" s="34">
        <v>7256324.9742430281</v>
      </c>
      <c r="M36" s="34">
        <v>8000704.2160184924</v>
      </c>
      <c r="N36" s="34">
        <v>8574920.710606236</v>
      </c>
      <c r="O36" s="34">
        <v>9249968.585562136</v>
      </c>
      <c r="P36" s="34">
        <v>10088071.771227155</v>
      </c>
      <c r="Q36" s="34">
        <v>11497195.03958484</v>
      </c>
      <c r="R36" s="34">
        <v>12241867.189599423</v>
      </c>
      <c r="S36" s="34">
        <v>13100508.410491247</v>
      </c>
      <c r="T36" s="34">
        <v>13991332.713035667</v>
      </c>
      <c r="U36" s="34">
        <v>14828940.238339677</v>
      </c>
      <c r="V36" s="34">
        <v>15533662.797084931</v>
      </c>
      <c r="W36" s="34">
        <v>16023096.383549344</v>
      </c>
      <c r="X36" s="34">
        <v>16486440.65839483</v>
      </c>
      <c r="Y36" s="34">
        <v>16938370.761008389</v>
      </c>
      <c r="DA36" s="58" t="s">
        <v>989</v>
      </c>
    </row>
    <row r="37" spans="1:105" ht="12" customHeight="1" x14ac:dyDescent="0.25">
      <c r="A37" s="28" t="s">
        <v>27</v>
      </c>
      <c r="B37" s="34">
        <v>1219894.8781873088</v>
      </c>
      <c r="C37" s="34">
        <v>1420363.3087460417</v>
      </c>
      <c r="D37" s="34">
        <v>1620006.540392187</v>
      </c>
      <c r="E37" s="34">
        <v>1858666.7349174612</v>
      </c>
      <c r="F37" s="34">
        <v>2082113.3236301008</v>
      </c>
      <c r="G37" s="34">
        <v>2401692.1258463208</v>
      </c>
      <c r="H37" s="34">
        <v>2618748.4808206046</v>
      </c>
      <c r="I37" s="34">
        <v>2902944.1101156077</v>
      </c>
      <c r="J37" s="34">
        <v>3259858.3595548072</v>
      </c>
      <c r="K37" s="34">
        <v>3679038.7456876477</v>
      </c>
      <c r="L37" s="34">
        <v>4047732.8568411348</v>
      </c>
      <c r="M37" s="34">
        <v>4404577.3716895068</v>
      </c>
      <c r="N37" s="34">
        <v>4810754.8075997541</v>
      </c>
      <c r="O37" s="34">
        <v>5239176.7860884536</v>
      </c>
      <c r="P37" s="34">
        <v>5971193.3323825886</v>
      </c>
      <c r="Q37" s="34">
        <v>7001605.61839421</v>
      </c>
      <c r="R37" s="34">
        <v>7892369.3365537096</v>
      </c>
      <c r="S37" s="34">
        <v>8881513.8331296593</v>
      </c>
      <c r="T37" s="34">
        <v>9929398.5244980566</v>
      </c>
      <c r="U37" s="34">
        <v>10939396.271509225</v>
      </c>
      <c r="V37" s="34">
        <v>11876242.772483606</v>
      </c>
      <c r="W37" s="34">
        <v>12543976.778783776</v>
      </c>
      <c r="X37" s="34">
        <v>13097231.736696471</v>
      </c>
      <c r="Y37" s="34">
        <v>13566977.367409479</v>
      </c>
      <c r="DA37" s="58" t="s">
        <v>990</v>
      </c>
    </row>
    <row r="38" spans="1:105" ht="12.95" customHeight="1" x14ac:dyDescent="0.25">
      <c r="A38" s="23" t="s">
        <v>108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DA38" s="57"/>
    </row>
    <row r="39" spans="1:105" ht="12" customHeight="1" x14ac:dyDescent="0.25">
      <c r="A39" s="30" t="s">
        <v>44</v>
      </c>
      <c r="B39" s="35">
        <v>75773183.828783631</v>
      </c>
      <c r="C39" s="35">
        <v>77572346.32900475</v>
      </c>
      <c r="D39" s="35">
        <v>79744619.059097469</v>
      </c>
      <c r="E39" s="35">
        <v>82225065.724848226</v>
      </c>
      <c r="F39" s="35">
        <v>83245488.815614462</v>
      </c>
      <c r="G39" s="35">
        <v>87285523.800415754</v>
      </c>
      <c r="H39" s="35">
        <v>89490848.17895928</v>
      </c>
      <c r="I39" s="35">
        <v>91815125.739188999</v>
      </c>
      <c r="J39" s="35">
        <v>94697662.385412827</v>
      </c>
      <c r="K39" s="35">
        <v>98252700.1789065</v>
      </c>
      <c r="L39" s="35">
        <v>101475262.3522117</v>
      </c>
      <c r="M39" s="35">
        <v>105056190.77737056</v>
      </c>
      <c r="N39" s="35">
        <v>107068045.14059219</v>
      </c>
      <c r="O39" s="35">
        <v>109668745.53468634</v>
      </c>
      <c r="P39" s="35">
        <v>112282945.33902115</v>
      </c>
      <c r="Q39" s="35">
        <v>115229127.80266884</v>
      </c>
      <c r="R39" s="35">
        <v>117084869.3333786</v>
      </c>
      <c r="S39" s="35">
        <v>120009029.33730051</v>
      </c>
      <c r="T39" s="35">
        <v>123570084.36954331</v>
      </c>
      <c r="U39" s="35">
        <v>127139493.69512299</v>
      </c>
      <c r="V39" s="35">
        <v>130341748.70878591</v>
      </c>
      <c r="W39" s="35">
        <v>135773303.52463576</v>
      </c>
      <c r="X39" s="35">
        <v>140711792.08018649</v>
      </c>
      <c r="Y39" s="35">
        <v>145308224.05155435</v>
      </c>
      <c r="DA39" s="59" t="s">
        <v>991</v>
      </c>
    </row>
    <row r="40" spans="1:105" ht="12" customHeight="1" x14ac:dyDescent="0.25">
      <c r="A40" s="32" t="s">
        <v>25</v>
      </c>
      <c r="B40" s="36">
        <v>3019636.150373335</v>
      </c>
      <c r="C40" s="36">
        <v>3043825.2618404021</v>
      </c>
      <c r="D40" s="36">
        <v>3080450.8391288687</v>
      </c>
      <c r="E40" s="36">
        <v>3121264.9546030895</v>
      </c>
      <c r="F40" s="36">
        <v>3111797.5051278044</v>
      </c>
      <c r="G40" s="36">
        <v>3209387.3313877359</v>
      </c>
      <c r="H40" s="36">
        <v>3258595.9645765573</v>
      </c>
      <c r="I40" s="36">
        <v>3312983.0521526188</v>
      </c>
      <c r="J40" s="36">
        <v>3375721.7329473812</v>
      </c>
      <c r="K40" s="36">
        <v>3453594.2648045081</v>
      </c>
      <c r="L40" s="36">
        <v>3499639.1422048761</v>
      </c>
      <c r="M40" s="36">
        <v>3604805.6378885829</v>
      </c>
      <c r="N40" s="36">
        <v>3675955.060012769</v>
      </c>
      <c r="O40" s="36">
        <v>3758288.9916562564</v>
      </c>
      <c r="P40" s="36">
        <v>3842756.1629213118</v>
      </c>
      <c r="Q40" s="36">
        <v>3977758.3045413662</v>
      </c>
      <c r="R40" s="36">
        <v>4116674.8007633542</v>
      </c>
      <c r="S40" s="36">
        <v>4295287.5551442169</v>
      </c>
      <c r="T40" s="36">
        <v>4497159.6034991387</v>
      </c>
      <c r="U40" s="36">
        <v>4701312.9912099671</v>
      </c>
      <c r="V40" s="36">
        <v>4893894.2234321749</v>
      </c>
      <c r="W40" s="36">
        <v>4980370.5208968613</v>
      </c>
      <c r="X40" s="36">
        <v>5062478.1973764664</v>
      </c>
      <c r="Y40" s="36">
        <v>5144661.9734418662</v>
      </c>
      <c r="DA40" s="60" t="s">
        <v>992</v>
      </c>
    </row>
    <row r="41" spans="1:105" s="2" customFormat="1" ht="12" customHeight="1" x14ac:dyDescent="0.25">
      <c r="DA41" s="9"/>
    </row>
    <row r="42" spans="1:105" ht="12.95" customHeight="1" x14ac:dyDescent="0.25">
      <c r="A42" s="18" t="s">
        <v>116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DA42" s="56"/>
    </row>
    <row r="43" spans="1:105" ht="12.95" customHeight="1" x14ac:dyDescent="0.25">
      <c r="A43" s="23" t="s">
        <v>110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DA43" s="57"/>
    </row>
    <row r="44" spans="1:105" ht="12" customHeight="1" x14ac:dyDescent="0.25">
      <c r="A44" s="28" t="s">
        <v>32</v>
      </c>
      <c r="B44" s="37"/>
      <c r="C44" s="37">
        <v>441868.64162637666</v>
      </c>
      <c r="D44" s="37">
        <v>591719.41621537879</v>
      </c>
      <c r="E44" s="37">
        <v>596738.21254840586</v>
      </c>
      <c r="F44" s="37">
        <v>582325.14654600993</v>
      </c>
      <c r="G44" s="37">
        <v>501069.33487437665</v>
      </c>
      <c r="H44" s="37">
        <v>697803.89495011419</v>
      </c>
      <c r="I44" s="37">
        <v>348207.94494508952</v>
      </c>
      <c r="J44" s="37">
        <v>621924.60379127786</v>
      </c>
      <c r="K44" s="37">
        <v>697007.99118565954</v>
      </c>
      <c r="L44" s="37">
        <v>479224.22759513557</v>
      </c>
      <c r="M44" s="37">
        <v>612404.43426147848</v>
      </c>
      <c r="N44" s="37">
        <v>508687.73320632614</v>
      </c>
      <c r="O44" s="37">
        <v>524074.24723618478</v>
      </c>
      <c r="P44" s="37">
        <v>528715.09994748794</v>
      </c>
      <c r="Q44" s="37">
        <v>546530.4157316722</v>
      </c>
      <c r="R44" s="37">
        <v>513476.31978029199</v>
      </c>
      <c r="S44" s="37">
        <v>524595.93809016794</v>
      </c>
      <c r="T44" s="37">
        <v>576917.39746856317</v>
      </c>
      <c r="U44" s="37">
        <v>578603.64162637666</v>
      </c>
      <c r="V44" s="37">
        <v>711974.41621537879</v>
      </c>
      <c r="W44" s="37">
        <v>741490.21254840493</v>
      </c>
      <c r="X44" s="37">
        <v>719293.14654600993</v>
      </c>
      <c r="Y44" s="37">
        <v>646524.33487437665</v>
      </c>
      <c r="DA44" s="58" t="s">
        <v>993</v>
      </c>
    </row>
    <row r="45" spans="1:105" ht="12" customHeight="1" x14ac:dyDescent="0.25">
      <c r="A45" s="28" t="s">
        <v>47</v>
      </c>
      <c r="B45" s="37"/>
      <c r="C45" s="37">
        <v>317496.08301845612</v>
      </c>
      <c r="D45" s="37">
        <v>315824.26586144511</v>
      </c>
      <c r="E45" s="37">
        <v>294787.15107027395</v>
      </c>
      <c r="F45" s="37">
        <v>228678.25122514833</v>
      </c>
      <c r="G45" s="37">
        <v>309101.08552397648</v>
      </c>
      <c r="H45" s="37">
        <v>302013.17986780778</v>
      </c>
      <c r="I45" s="37">
        <v>297641.06694737542</v>
      </c>
      <c r="J45" s="37">
        <v>257974.28633075347</v>
      </c>
      <c r="K45" s="37">
        <v>341060.38455214724</v>
      </c>
      <c r="L45" s="37">
        <v>284897.91520183114</v>
      </c>
      <c r="M45" s="37">
        <v>361660.43901724555</v>
      </c>
      <c r="N45" s="37">
        <v>315749.52397527266</v>
      </c>
      <c r="O45" s="37">
        <v>321905.74538569897</v>
      </c>
      <c r="P45" s="37">
        <v>320773.68598588835</v>
      </c>
      <c r="Q45" s="37">
        <v>318085.93603667896</v>
      </c>
      <c r="R45" s="37">
        <v>333497.08301845565</v>
      </c>
      <c r="S45" s="37">
        <v>348952.26586144511</v>
      </c>
      <c r="T45" s="37">
        <v>357427.15107027441</v>
      </c>
      <c r="U45" s="37">
        <v>319200.25122514833</v>
      </c>
      <c r="V45" s="37">
        <v>389942.08552397601</v>
      </c>
      <c r="W45" s="37">
        <v>381619.17986780778</v>
      </c>
      <c r="X45" s="37">
        <v>369132.06694737542</v>
      </c>
      <c r="Y45" s="37">
        <v>335974.28633075394</v>
      </c>
      <c r="DA45" s="58" t="s">
        <v>994</v>
      </c>
    </row>
    <row r="46" spans="1:105" ht="12" customHeight="1" x14ac:dyDescent="0.25">
      <c r="A46" s="28" t="s">
        <v>46</v>
      </c>
      <c r="B46" s="37"/>
      <c r="C46" s="37">
        <v>156819.67136277771</v>
      </c>
      <c r="D46" s="37">
        <v>296858.29159320984</v>
      </c>
      <c r="E46" s="37">
        <v>244623.12281072047</v>
      </c>
      <c r="F46" s="37">
        <v>104645.50546417804</v>
      </c>
      <c r="G46" s="37">
        <v>353674.43449412286</v>
      </c>
      <c r="H46" s="37">
        <v>169197.58920347178</v>
      </c>
      <c r="I46" s="37">
        <v>307085.36449151253</v>
      </c>
      <c r="J46" s="37">
        <v>157400.90351340035</v>
      </c>
      <c r="K46" s="37">
        <v>356195.13183022244</v>
      </c>
      <c r="L46" s="37">
        <v>237207.79311765358</v>
      </c>
      <c r="M46" s="37">
        <v>292403.48650433961</v>
      </c>
      <c r="N46" s="37">
        <v>269837.70561439078</v>
      </c>
      <c r="O46" s="37">
        <v>180961.67136277771</v>
      </c>
      <c r="P46" s="37">
        <v>318766.29159320984</v>
      </c>
      <c r="Q46" s="37">
        <v>266325.12281072047</v>
      </c>
      <c r="R46" s="37">
        <v>115156.50546417804</v>
      </c>
      <c r="S46" s="37">
        <v>372081.43449412286</v>
      </c>
      <c r="T46" s="37">
        <v>204692.58920347178</v>
      </c>
      <c r="U46" s="37">
        <v>357387.36449151253</v>
      </c>
      <c r="V46" s="37">
        <v>201248.90351340035</v>
      </c>
      <c r="W46" s="37">
        <v>402960.13183022244</v>
      </c>
      <c r="X46" s="37">
        <v>279810.79311765358</v>
      </c>
      <c r="Y46" s="37">
        <v>338544.48650433961</v>
      </c>
      <c r="DA46" s="58" t="s">
        <v>995</v>
      </c>
    </row>
    <row r="47" spans="1:105" ht="12" customHeight="1" x14ac:dyDescent="0.25">
      <c r="A47" s="28" t="s">
        <v>45</v>
      </c>
      <c r="B47" s="37"/>
      <c r="C47" s="37">
        <v>159353.35566263855</v>
      </c>
      <c r="D47" s="37">
        <v>181684.72999341832</v>
      </c>
      <c r="E47" s="37">
        <v>171619.95350642549</v>
      </c>
      <c r="F47" s="37">
        <v>155044.47457626439</v>
      </c>
      <c r="G47" s="37">
        <v>207400.33503810572</v>
      </c>
      <c r="H47" s="37">
        <v>96540.200951483566</v>
      </c>
      <c r="I47" s="37">
        <v>283242.39495882182</v>
      </c>
      <c r="J47" s="37">
        <v>212492.93032136187</v>
      </c>
      <c r="K47" s="37">
        <v>250956.54671944492</v>
      </c>
      <c r="L47" s="37">
        <v>148786.74790860759</v>
      </c>
      <c r="M47" s="37">
        <v>213844.84132769378</v>
      </c>
      <c r="N47" s="37">
        <v>213199.97976017091</v>
      </c>
      <c r="O47" s="37">
        <v>286036.20515508298</v>
      </c>
      <c r="P47" s="37">
        <v>289448.49471959565</v>
      </c>
      <c r="Q47" s="37">
        <v>225778.80940088397</v>
      </c>
      <c r="R47" s="37">
        <v>182524.35566263832</v>
      </c>
      <c r="S47" s="37">
        <v>203926.72999341832</v>
      </c>
      <c r="T47" s="37">
        <v>230380.95350642549</v>
      </c>
      <c r="U47" s="37">
        <v>305247.47457626462</v>
      </c>
      <c r="V47" s="37">
        <v>358467.33503810596</v>
      </c>
      <c r="W47" s="37">
        <v>194513.20095148357</v>
      </c>
      <c r="X47" s="37">
        <v>360203.39495882206</v>
      </c>
      <c r="Y47" s="37">
        <v>302748.93032136187</v>
      </c>
      <c r="DA47" s="58" t="s">
        <v>996</v>
      </c>
    </row>
    <row r="48" spans="1:105" ht="12.95" customHeight="1" x14ac:dyDescent="0.25">
      <c r="A48" s="23" t="s">
        <v>109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DA48" s="57"/>
    </row>
    <row r="49" spans="1:105" ht="12" customHeight="1" x14ac:dyDescent="0.25">
      <c r="A49" s="28" t="s">
        <v>28</v>
      </c>
      <c r="B49" s="37"/>
      <c r="C49" s="37">
        <v>626735.48421518691</v>
      </c>
      <c r="D49" s="37">
        <v>724643.76306963805</v>
      </c>
      <c r="E49" s="37">
        <v>720402.25188468723</v>
      </c>
      <c r="F49" s="37">
        <v>620987.76402180735</v>
      </c>
      <c r="G49" s="37">
        <v>906848.53970277915</v>
      </c>
      <c r="H49" s="37">
        <v>721048.05679164082</v>
      </c>
      <c r="I49" s="37">
        <v>859180.28579925653</v>
      </c>
      <c r="J49" s="37">
        <v>849297.03514188528</v>
      </c>
      <c r="K49" s="37">
        <v>1265170.9377190806</v>
      </c>
      <c r="L49" s="37">
        <v>1313390.1031818921</v>
      </c>
      <c r="M49" s="37">
        <v>1464781.493660152</v>
      </c>
      <c r="N49" s="37">
        <v>1195204.258609551</v>
      </c>
      <c r="O49" s="37">
        <v>1581896.4146586787</v>
      </c>
      <c r="P49" s="37">
        <v>1559151.2424566597</v>
      </c>
      <c r="Q49" s="37">
        <v>2268303.5541569423</v>
      </c>
      <c r="R49" s="37">
        <v>1593969.1851564683</v>
      </c>
      <c r="S49" s="37">
        <v>2123812.1586109046</v>
      </c>
      <c r="T49" s="37">
        <v>2204214.4057263117</v>
      </c>
      <c r="U49" s="37">
        <v>2302389.0189641621</v>
      </c>
      <c r="V49" s="37">
        <v>1899926.8173548058</v>
      </c>
      <c r="W49" s="37">
        <v>2071330.0011230912</v>
      </c>
      <c r="X49" s="37">
        <v>2022495.5173021462</v>
      </c>
      <c r="Y49" s="37">
        <v>2720233.6567705013</v>
      </c>
      <c r="DA49" s="58" t="s">
        <v>997</v>
      </c>
    </row>
    <row r="50" spans="1:105" ht="12" customHeight="1" x14ac:dyDescent="0.25">
      <c r="A50" s="28" t="s">
        <v>27</v>
      </c>
      <c r="B50" s="37"/>
      <c r="C50" s="37">
        <v>428053.01268331695</v>
      </c>
      <c r="D50" s="37">
        <v>435144.78006096417</v>
      </c>
      <c r="E50" s="37">
        <v>482354.11609073845</v>
      </c>
      <c r="F50" s="37">
        <v>475617.87084514275</v>
      </c>
      <c r="G50" s="37">
        <v>580522.3461661581</v>
      </c>
      <c r="H50" s="37">
        <v>645109.3676576009</v>
      </c>
      <c r="I50" s="37">
        <v>719340.40935596731</v>
      </c>
      <c r="J50" s="37">
        <v>839268.36552993814</v>
      </c>
      <c r="K50" s="37">
        <v>894798.25697798328</v>
      </c>
      <c r="L50" s="37">
        <v>949216.45731964521</v>
      </c>
      <c r="M50" s="37">
        <v>1001953.8825059729</v>
      </c>
      <c r="N50" s="37">
        <v>1125517.8452662146</v>
      </c>
      <c r="O50" s="37">
        <v>1267690.3440186377</v>
      </c>
      <c r="P50" s="37">
        <v>1626814.8032721179</v>
      </c>
      <c r="Q50" s="37">
        <v>1979628.7433312666</v>
      </c>
      <c r="R50" s="37">
        <v>1892717.6006654724</v>
      </c>
      <c r="S50" s="37">
        <v>2114662.3418421643</v>
      </c>
      <c r="T50" s="37">
        <v>2315575.0353870355</v>
      </c>
      <c r="U50" s="37">
        <v>2636812.5502832858</v>
      </c>
      <c r="V50" s="37">
        <v>2916475.2443056479</v>
      </c>
      <c r="W50" s="37">
        <v>2560451.6069656424</v>
      </c>
      <c r="X50" s="37">
        <v>2667917.299754858</v>
      </c>
      <c r="Y50" s="37">
        <v>2785320.6661000438</v>
      </c>
      <c r="DA50" s="58" t="s">
        <v>998</v>
      </c>
    </row>
    <row r="51" spans="1:105" ht="12.95" customHeight="1" x14ac:dyDescent="0.25">
      <c r="A51" s="23" t="s">
        <v>108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DA51" s="57"/>
    </row>
    <row r="52" spans="1:105" ht="12" customHeight="1" x14ac:dyDescent="0.25">
      <c r="A52" s="30" t="s">
        <v>44</v>
      </c>
      <c r="B52" s="38"/>
      <c r="C52" s="38">
        <v>20038795.324311294</v>
      </c>
      <c r="D52" s="38">
        <v>20585458.285779804</v>
      </c>
      <c r="E52" s="38">
        <v>21277255.772830375</v>
      </c>
      <c r="F52" s="38">
        <v>19814891.574788347</v>
      </c>
      <c r="G52" s="38">
        <v>23258689.657355621</v>
      </c>
      <c r="H52" s="38">
        <v>21746838.336031109</v>
      </c>
      <c r="I52" s="38">
        <v>23106655.794018149</v>
      </c>
      <c r="J52" s="38">
        <v>23884731.584475949</v>
      </c>
      <c r="K52" s="38">
        <v>25338830.344042018</v>
      </c>
      <c r="L52" s="38">
        <v>25659500.403558478</v>
      </c>
      <c r="M52" s="38">
        <v>25944835.197712258</v>
      </c>
      <c r="N52" s="38">
        <v>22395276.683850661</v>
      </c>
      <c r="O52" s="38">
        <v>18296888.891694546</v>
      </c>
      <c r="P52" s="38">
        <v>18663356.792562082</v>
      </c>
      <c r="Q52" s="38">
        <v>21917488.148527339</v>
      </c>
      <c r="R52" s="38">
        <v>17607820.397692069</v>
      </c>
      <c r="S52" s="38">
        <v>15608938.609752893</v>
      </c>
      <c r="T52" s="38">
        <v>15463318.000890151</v>
      </c>
      <c r="U52" s="38">
        <v>13641958.988003567</v>
      </c>
      <c r="V52" s="38">
        <v>11564841.915042996</v>
      </c>
      <c r="W52" s="38">
        <v>12527177.970987201</v>
      </c>
      <c r="X52" s="38">
        <v>11569071.343899354</v>
      </c>
      <c r="Y52" s="38">
        <v>11491402.758484289</v>
      </c>
      <c r="DA52" s="59" t="s">
        <v>999</v>
      </c>
    </row>
    <row r="53" spans="1:105" ht="12" customHeight="1" x14ac:dyDescent="0.25">
      <c r="A53" s="32" t="s">
        <v>25</v>
      </c>
      <c r="B53" s="39"/>
      <c r="C53" s="39">
        <v>379445.81990707153</v>
      </c>
      <c r="D53" s="39">
        <v>398008.60531385196</v>
      </c>
      <c r="E53" s="39">
        <v>408429.1100461022</v>
      </c>
      <c r="F53" s="39">
        <v>364486.98046156112</v>
      </c>
      <c r="G53" s="39">
        <v>477993.01365507441</v>
      </c>
      <c r="H53" s="39">
        <v>436171.78536974918</v>
      </c>
      <c r="I53" s="39">
        <v>448023.32961484697</v>
      </c>
      <c r="J53" s="39">
        <v>463163.08857912291</v>
      </c>
      <c r="K53" s="39">
        <v>457318.35176419839</v>
      </c>
      <c r="L53" s="39">
        <v>444053.48271421995</v>
      </c>
      <c r="M53" s="39">
        <v>513595.60572980903</v>
      </c>
      <c r="N53" s="39">
        <v>435636.40258574719</v>
      </c>
      <c r="O53" s="39">
        <v>560326.94529856183</v>
      </c>
      <c r="P53" s="39">
        <v>520638.95663480461</v>
      </c>
      <c r="Q53" s="39">
        <v>583025.47123490134</v>
      </c>
      <c r="R53" s="39">
        <v>602079.5848011109</v>
      </c>
      <c r="S53" s="39">
        <v>635931.10614506109</v>
      </c>
      <c r="T53" s="39">
        <v>645925.53106914181</v>
      </c>
      <c r="U53" s="39">
        <v>717748.99344063736</v>
      </c>
      <c r="V53" s="39">
        <v>628217.63480795454</v>
      </c>
      <c r="W53" s="39">
        <v>646803.24276324827</v>
      </c>
      <c r="X53" s="39">
        <v>602746.63311440963</v>
      </c>
      <c r="Y53" s="39">
        <v>665209.24730030168</v>
      </c>
      <c r="DA53" s="60" t="s">
        <v>1000</v>
      </c>
    </row>
    <row r="54" spans="1:105" s="2" customFormat="1" ht="12" customHeight="1" x14ac:dyDescent="0.25">
      <c r="DA54" s="9"/>
    </row>
    <row r="55" spans="1:105" ht="12.95" customHeight="1" x14ac:dyDescent="0.25">
      <c r="A55" s="18" t="s">
        <v>115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DA55" s="56"/>
    </row>
    <row r="56" spans="1:105" ht="12.95" customHeight="1" x14ac:dyDescent="0.25">
      <c r="A56" s="23" t="s">
        <v>110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DA56" s="57"/>
    </row>
    <row r="57" spans="1:105" ht="12" customHeight="1" x14ac:dyDescent="0.25">
      <c r="A57" s="28" t="s">
        <v>32</v>
      </c>
      <c r="B57" s="37"/>
      <c r="C57" s="37">
        <v>435581.64162637666</v>
      </c>
      <c r="D57" s="37">
        <v>438383.41621537879</v>
      </c>
      <c r="E57" s="37">
        <v>441203.21254840493</v>
      </c>
      <c r="F57" s="37">
        <v>444041.14654600993</v>
      </c>
      <c r="G57" s="37">
        <v>446897.33487437665</v>
      </c>
      <c r="H57" s="37">
        <v>449771.89495011419</v>
      </c>
      <c r="I57" s="37">
        <v>452664.94494508952</v>
      </c>
      <c r="J57" s="37">
        <v>455576.60379127786</v>
      </c>
      <c r="K57" s="37">
        <v>458506.99118565954</v>
      </c>
      <c r="L57" s="37">
        <v>461456.22759513557</v>
      </c>
      <c r="M57" s="37">
        <v>464424.43426147848</v>
      </c>
      <c r="N57" s="37">
        <v>467411.73320632614</v>
      </c>
      <c r="O57" s="37">
        <v>470418.24723618478</v>
      </c>
      <c r="P57" s="37">
        <v>473444.09994748794</v>
      </c>
      <c r="Q57" s="37">
        <v>476489.4157316722</v>
      </c>
      <c r="R57" s="37">
        <v>479554.31978029199</v>
      </c>
      <c r="S57" s="37">
        <v>482638.93809016794</v>
      </c>
      <c r="T57" s="37">
        <v>485743.39746856317</v>
      </c>
      <c r="U57" s="37">
        <v>441868.64162637666</v>
      </c>
      <c r="V57" s="37">
        <v>591719.41621537879</v>
      </c>
      <c r="W57" s="37">
        <v>596738.21254840493</v>
      </c>
      <c r="X57" s="37">
        <v>582325.14654600993</v>
      </c>
      <c r="Y57" s="37">
        <v>501069.33487437665</v>
      </c>
      <c r="DA57" s="58" t="s">
        <v>1001</v>
      </c>
    </row>
    <row r="58" spans="1:105" ht="12" customHeight="1" x14ac:dyDescent="0.25">
      <c r="A58" s="28" t="s">
        <v>47</v>
      </c>
      <c r="B58" s="37"/>
      <c r="C58" s="37">
        <v>238191.08301845565</v>
      </c>
      <c r="D58" s="37">
        <v>241266.26586144511</v>
      </c>
      <c r="E58" s="37">
        <v>244381.15107027441</v>
      </c>
      <c r="F58" s="37">
        <v>247536.25122514833</v>
      </c>
      <c r="G58" s="37">
        <v>250732.08552397601</v>
      </c>
      <c r="H58" s="37">
        <v>253969.17986780778</v>
      </c>
      <c r="I58" s="37">
        <v>257248.06694737542</v>
      </c>
      <c r="J58" s="37">
        <v>260569.28633075394</v>
      </c>
      <c r="K58" s="37">
        <v>263933.38455214724</v>
      </c>
      <c r="L58" s="37">
        <v>267340.91520183161</v>
      </c>
      <c r="M58" s="37">
        <v>270792.43901724555</v>
      </c>
      <c r="N58" s="37">
        <v>274288.52397527266</v>
      </c>
      <c r="O58" s="37">
        <v>277829.74538569897</v>
      </c>
      <c r="P58" s="37">
        <v>281416.68598588835</v>
      </c>
      <c r="Q58" s="37">
        <v>285049.93603667896</v>
      </c>
      <c r="R58" s="37">
        <v>317496.08301845565</v>
      </c>
      <c r="S58" s="37">
        <v>315824.26586144511</v>
      </c>
      <c r="T58" s="37">
        <v>294787.15107027441</v>
      </c>
      <c r="U58" s="37">
        <v>228678.25122514833</v>
      </c>
      <c r="V58" s="37">
        <v>309101.08552397601</v>
      </c>
      <c r="W58" s="37">
        <v>302013.17986780778</v>
      </c>
      <c r="X58" s="37">
        <v>297641.06694737542</v>
      </c>
      <c r="Y58" s="37">
        <v>257974.28633075394</v>
      </c>
      <c r="DA58" s="58" t="s">
        <v>1002</v>
      </c>
    </row>
    <row r="59" spans="1:105" ht="12" customHeight="1" x14ac:dyDescent="0.25">
      <c r="A59" s="28" t="s">
        <v>46</v>
      </c>
      <c r="B59" s="37"/>
      <c r="C59" s="37">
        <v>150847.67136277771</v>
      </c>
      <c r="D59" s="37">
        <v>157732.29159320984</v>
      </c>
      <c r="E59" s="37">
        <v>164931.12281072047</v>
      </c>
      <c r="F59" s="37">
        <v>172458.50546417804</v>
      </c>
      <c r="G59" s="37">
        <v>180329.43449412286</v>
      </c>
      <c r="H59" s="37">
        <v>188559.58920347178</v>
      </c>
      <c r="I59" s="37">
        <v>197165.36449151253</v>
      </c>
      <c r="J59" s="37">
        <v>206163.90351340035</v>
      </c>
      <c r="K59" s="37">
        <v>215573.13183022244</v>
      </c>
      <c r="L59" s="37">
        <v>225411.79311765358</v>
      </c>
      <c r="M59" s="37">
        <v>235699.48650433961</v>
      </c>
      <c r="N59" s="37">
        <v>246456.70561439078</v>
      </c>
      <c r="O59" s="37">
        <v>156819.67136277771</v>
      </c>
      <c r="P59" s="37">
        <v>296858.29159320984</v>
      </c>
      <c r="Q59" s="37">
        <v>244623.12281072047</v>
      </c>
      <c r="R59" s="37">
        <v>104645.50546417804</v>
      </c>
      <c r="S59" s="37">
        <v>353674.43449412286</v>
      </c>
      <c r="T59" s="37">
        <v>169197.58920347178</v>
      </c>
      <c r="U59" s="37">
        <v>307085.36449151253</v>
      </c>
      <c r="V59" s="37">
        <v>157400.90351340035</v>
      </c>
      <c r="W59" s="37">
        <v>356195.13183022244</v>
      </c>
      <c r="X59" s="37">
        <v>237207.79311765358</v>
      </c>
      <c r="Y59" s="37">
        <v>292403.48650433961</v>
      </c>
      <c r="DA59" s="58" t="s">
        <v>1003</v>
      </c>
    </row>
    <row r="60" spans="1:105" ht="12" customHeight="1" x14ac:dyDescent="0.25">
      <c r="A60" s="28" t="s">
        <v>45</v>
      </c>
      <c r="B60" s="37"/>
      <c r="C60" s="37">
        <v>82186.355662638554</v>
      </c>
      <c r="D60" s="37">
        <v>86446.729993418325</v>
      </c>
      <c r="E60" s="37">
        <v>90927.953506425489</v>
      </c>
      <c r="F60" s="37">
        <v>95641.47457626462</v>
      </c>
      <c r="G60" s="37">
        <v>100599.33503810596</v>
      </c>
      <c r="H60" s="37">
        <v>105814.20095148357</v>
      </c>
      <c r="I60" s="37">
        <v>111299.39495882206</v>
      </c>
      <c r="J60" s="37">
        <v>117068.93032136187</v>
      </c>
      <c r="K60" s="37">
        <v>123137.54671944492</v>
      </c>
      <c r="L60" s="37">
        <v>129520.74790860759</v>
      </c>
      <c r="M60" s="37">
        <v>136234.84132769378</v>
      </c>
      <c r="N60" s="37">
        <v>143296.97976017091</v>
      </c>
      <c r="O60" s="37">
        <v>150725.20515508298</v>
      </c>
      <c r="P60" s="37">
        <v>158538.49471959565</v>
      </c>
      <c r="Q60" s="37">
        <v>166756.80940088397</v>
      </c>
      <c r="R60" s="37">
        <v>159353.35566263832</v>
      </c>
      <c r="S60" s="37">
        <v>181684.72999341832</v>
      </c>
      <c r="T60" s="37">
        <v>171619.95350642549</v>
      </c>
      <c r="U60" s="37">
        <v>155044.47457626462</v>
      </c>
      <c r="V60" s="37">
        <v>207400.33503810596</v>
      </c>
      <c r="W60" s="37">
        <v>96540.200951483566</v>
      </c>
      <c r="X60" s="37">
        <v>283242.39495882206</v>
      </c>
      <c r="Y60" s="37">
        <v>212492.93032136187</v>
      </c>
      <c r="DA60" s="58" t="s">
        <v>1004</v>
      </c>
    </row>
    <row r="61" spans="1:105" ht="12.95" customHeight="1" x14ac:dyDescent="0.25">
      <c r="A61" s="23" t="s">
        <v>109</v>
      </c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DA61" s="57"/>
    </row>
    <row r="62" spans="1:105" ht="12" customHeight="1" x14ac:dyDescent="0.25">
      <c r="A62" s="28" t="s">
        <v>28</v>
      </c>
      <c r="B62" s="37"/>
      <c r="C62" s="37">
        <v>226010.15397338197</v>
      </c>
      <c r="D62" s="37">
        <v>243462.05800985079</v>
      </c>
      <c r="E62" s="37">
        <v>262261.55174148874</v>
      </c>
      <c r="F62" s="37">
        <v>282512.69246672746</v>
      </c>
      <c r="G62" s="37">
        <v>304327.57251231279</v>
      </c>
      <c r="H62" s="37">
        <v>327826.93967686128</v>
      </c>
      <c r="I62" s="37">
        <v>353140.86558340956</v>
      </c>
      <c r="J62" s="37">
        <v>380409.46564039215</v>
      </c>
      <c r="K62" s="37">
        <v>626735.48421518691</v>
      </c>
      <c r="L62" s="37">
        <v>724643.76306963805</v>
      </c>
      <c r="M62" s="37">
        <v>720402.25188468769</v>
      </c>
      <c r="N62" s="37">
        <v>620987.76402180642</v>
      </c>
      <c r="O62" s="37">
        <v>906848.53970277868</v>
      </c>
      <c r="P62" s="37">
        <v>721048.05679164082</v>
      </c>
      <c r="Q62" s="37">
        <v>859180.28579925746</v>
      </c>
      <c r="R62" s="37">
        <v>849297.03514188528</v>
      </c>
      <c r="S62" s="37">
        <v>1265170.9377190806</v>
      </c>
      <c r="T62" s="37">
        <v>1313390.1031818911</v>
      </c>
      <c r="U62" s="37">
        <v>1464781.493660152</v>
      </c>
      <c r="V62" s="37">
        <v>1195204.2586095519</v>
      </c>
      <c r="W62" s="37">
        <v>1581896.4146586768</v>
      </c>
      <c r="X62" s="37">
        <v>1559151.2424566578</v>
      </c>
      <c r="Y62" s="37">
        <v>2268303.5541569442</v>
      </c>
      <c r="DA62" s="58" t="s">
        <v>1005</v>
      </c>
    </row>
    <row r="63" spans="1:105" ht="12" customHeight="1" x14ac:dyDescent="0.25">
      <c r="A63" s="28" t="s">
        <v>27</v>
      </c>
      <c r="B63" s="37"/>
      <c r="C63" s="37">
        <v>227584.58212458389</v>
      </c>
      <c r="D63" s="37">
        <v>235501.54841481894</v>
      </c>
      <c r="E63" s="37">
        <v>243693.92156546446</v>
      </c>
      <c r="F63" s="37">
        <v>252171.28213250288</v>
      </c>
      <c r="G63" s="37">
        <v>260943.54394993838</v>
      </c>
      <c r="H63" s="37">
        <v>428053.01268331707</v>
      </c>
      <c r="I63" s="37">
        <v>435144.78006096417</v>
      </c>
      <c r="J63" s="37">
        <v>482354.11609073868</v>
      </c>
      <c r="K63" s="37">
        <v>475617.87084514275</v>
      </c>
      <c r="L63" s="37">
        <v>580522.3461661581</v>
      </c>
      <c r="M63" s="37">
        <v>645109.3676576009</v>
      </c>
      <c r="N63" s="37">
        <v>719340.40935596731</v>
      </c>
      <c r="O63" s="37">
        <v>839268.36552993767</v>
      </c>
      <c r="P63" s="37">
        <v>894798.25697798282</v>
      </c>
      <c r="Q63" s="37">
        <v>949216.45731964521</v>
      </c>
      <c r="R63" s="37">
        <v>1001953.8825059738</v>
      </c>
      <c r="S63" s="37">
        <v>1125517.8452662155</v>
      </c>
      <c r="T63" s="37">
        <v>1267690.3440186381</v>
      </c>
      <c r="U63" s="37">
        <v>1626814.8032721188</v>
      </c>
      <c r="V63" s="37">
        <v>1979628.7433312666</v>
      </c>
      <c r="W63" s="37">
        <v>1892717.6006654724</v>
      </c>
      <c r="X63" s="37">
        <v>2114662.3418421634</v>
      </c>
      <c r="Y63" s="37">
        <v>2315575.0353870355</v>
      </c>
      <c r="DA63" s="58" t="s">
        <v>1006</v>
      </c>
    </row>
    <row r="64" spans="1:105" ht="12.95" customHeight="1" x14ac:dyDescent="0.25">
      <c r="A64" s="23" t="s">
        <v>108</v>
      </c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DA64" s="57"/>
    </row>
    <row r="65" spans="1:105" ht="12" customHeight="1" x14ac:dyDescent="0.25">
      <c r="A65" s="30" t="s">
        <v>44</v>
      </c>
      <c r="B65" s="38"/>
      <c r="C65" s="38">
        <v>18239632.824090168</v>
      </c>
      <c r="D65" s="38">
        <v>18413185.555687085</v>
      </c>
      <c r="E65" s="38">
        <v>18796809.10707961</v>
      </c>
      <c r="F65" s="38">
        <v>18794468.484022111</v>
      </c>
      <c r="G65" s="38">
        <v>19218654.672554329</v>
      </c>
      <c r="H65" s="38">
        <v>19541513.957487583</v>
      </c>
      <c r="I65" s="38">
        <v>20782378.233788431</v>
      </c>
      <c r="J65" s="38">
        <v>21002194.938252121</v>
      </c>
      <c r="K65" s="38">
        <v>21783792.550548345</v>
      </c>
      <c r="L65" s="38">
        <v>22436938.230253279</v>
      </c>
      <c r="M65" s="38">
        <v>22363906.772553399</v>
      </c>
      <c r="N65" s="38">
        <v>20383422.32062903</v>
      </c>
      <c r="O65" s="38">
        <v>15696188.497600392</v>
      </c>
      <c r="P65" s="38">
        <v>16049156.988227278</v>
      </c>
      <c r="Q65" s="38">
        <v>18971305.684879646</v>
      </c>
      <c r="R65" s="38">
        <v>15752078.866982311</v>
      </c>
      <c r="S65" s="38">
        <v>12684778.605830982</v>
      </c>
      <c r="T65" s="38">
        <v>11902262.968647361</v>
      </c>
      <c r="U65" s="38">
        <v>10072549.662423879</v>
      </c>
      <c r="V65" s="38">
        <v>8362586.901380077</v>
      </c>
      <c r="W65" s="38">
        <v>7095623.1551373303</v>
      </c>
      <c r="X65" s="38">
        <v>6630582.7883486152</v>
      </c>
      <c r="Y65" s="38">
        <v>6894970.7871164382</v>
      </c>
      <c r="DA65" s="59" t="s">
        <v>1007</v>
      </c>
    </row>
    <row r="66" spans="1:105" ht="12" customHeight="1" x14ac:dyDescent="0.25">
      <c r="A66" s="32" t="s">
        <v>25</v>
      </c>
      <c r="B66" s="39"/>
      <c r="C66" s="39">
        <v>355256.70844000438</v>
      </c>
      <c r="D66" s="39">
        <v>361383.02802538546</v>
      </c>
      <c r="E66" s="39">
        <v>367614.99457188137</v>
      </c>
      <c r="F66" s="39">
        <v>373954.42993684625</v>
      </c>
      <c r="G66" s="39">
        <v>380403.18739514286</v>
      </c>
      <c r="H66" s="39">
        <v>386963.15218092781</v>
      </c>
      <c r="I66" s="39">
        <v>393636.24203878548</v>
      </c>
      <c r="J66" s="39">
        <v>400424.40778436046</v>
      </c>
      <c r="K66" s="39">
        <v>379445.81990707153</v>
      </c>
      <c r="L66" s="39">
        <v>398008.60531385196</v>
      </c>
      <c r="M66" s="39">
        <v>408429.1100461022</v>
      </c>
      <c r="N66" s="39">
        <v>364486.98046156112</v>
      </c>
      <c r="O66" s="39">
        <v>477993.01365507441</v>
      </c>
      <c r="P66" s="39">
        <v>436171.78536974965</v>
      </c>
      <c r="Q66" s="39">
        <v>448023.32961484697</v>
      </c>
      <c r="R66" s="39">
        <v>463163.08857912337</v>
      </c>
      <c r="S66" s="39">
        <v>457318.35176419839</v>
      </c>
      <c r="T66" s="39">
        <v>444053.48271421995</v>
      </c>
      <c r="U66" s="39">
        <v>513595.60572980903</v>
      </c>
      <c r="V66" s="39">
        <v>435636.40258574672</v>
      </c>
      <c r="W66" s="39">
        <v>560326.94529856183</v>
      </c>
      <c r="X66" s="39">
        <v>520638.95663480461</v>
      </c>
      <c r="Y66" s="39">
        <v>583025.47123490181</v>
      </c>
      <c r="DA66" s="60" t="s">
        <v>1008</v>
      </c>
    </row>
    <row r="67" spans="1:105" s="2" customFormat="1" ht="12" customHeight="1" x14ac:dyDescent="0.25">
      <c r="DA67" s="9"/>
    </row>
    <row r="68" spans="1:105" ht="12.95" customHeight="1" x14ac:dyDescent="0.25">
      <c r="A68" s="18" t="s">
        <v>114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DA68" s="56"/>
    </row>
    <row r="69" spans="1:105" ht="12.95" customHeight="1" x14ac:dyDescent="0.25">
      <c r="A69" s="23" t="s">
        <v>110</v>
      </c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DA69" s="57"/>
    </row>
    <row r="70" spans="1:105" ht="12" customHeight="1" x14ac:dyDescent="0.25">
      <c r="A70" s="28" t="s">
        <v>32</v>
      </c>
      <c r="B70" s="40">
        <v>8759.9999999999982</v>
      </c>
      <c r="C70" s="40">
        <v>8759.9999999999945</v>
      </c>
      <c r="D70" s="40">
        <v>8759.9999999999964</v>
      </c>
      <c r="E70" s="40">
        <v>8759.9999999999964</v>
      </c>
      <c r="F70" s="40">
        <v>8759.9999999999964</v>
      </c>
      <c r="G70" s="40">
        <v>8759.9999999999964</v>
      </c>
      <c r="H70" s="40">
        <v>8759.9999999999945</v>
      </c>
      <c r="I70" s="40">
        <v>8759.9999999999964</v>
      </c>
      <c r="J70" s="40">
        <v>8759.9999999999909</v>
      </c>
      <c r="K70" s="40">
        <v>8759.9999999999927</v>
      </c>
      <c r="L70" s="40">
        <v>8759.9999999999945</v>
      </c>
      <c r="M70" s="40">
        <v>8759.9999999999945</v>
      </c>
      <c r="N70" s="40">
        <v>8759.9999999999927</v>
      </c>
      <c r="O70" s="40">
        <v>8759.9999999999982</v>
      </c>
      <c r="P70" s="40">
        <v>8760</v>
      </c>
      <c r="Q70" s="40">
        <v>8759.9999999999909</v>
      </c>
      <c r="R70" s="40">
        <v>8759.9999999999927</v>
      </c>
      <c r="S70" s="40">
        <v>8759.9999999999927</v>
      </c>
      <c r="T70" s="40">
        <v>8759.9999999999927</v>
      </c>
      <c r="U70" s="40">
        <v>8759.9999999999927</v>
      </c>
      <c r="V70" s="40">
        <v>8759.9999999999964</v>
      </c>
      <c r="W70" s="40">
        <v>8759.9999999999982</v>
      </c>
      <c r="X70" s="40">
        <v>8759.9999999999982</v>
      </c>
      <c r="Y70" s="40">
        <v>8759.9999999999982</v>
      </c>
      <c r="DA70" s="58" t="s">
        <v>1009</v>
      </c>
    </row>
    <row r="71" spans="1:105" ht="12" customHeight="1" x14ac:dyDescent="0.25">
      <c r="A71" s="28" t="s">
        <v>47</v>
      </c>
      <c r="B71" s="40">
        <v>428.24366182146895</v>
      </c>
      <c r="C71" s="40">
        <v>423.62770906603055</v>
      </c>
      <c r="D71" s="40">
        <v>427.51303056602973</v>
      </c>
      <c r="E71" s="40">
        <v>427.4108624585848</v>
      </c>
      <c r="F71" s="40">
        <v>428.94030314589116</v>
      </c>
      <c r="G71" s="40">
        <v>429.69290704738802</v>
      </c>
      <c r="H71" s="40">
        <v>433.82840859117744</v>
      </c>
      <c r="I71" s="40">
        <v>430.68709506625737</v>
      </c>
      <c r="J71" s="40">
        <v>426.28823554084994</v>
      </c>
      <c r="K71" s="40">
        <v>427.83008642327542</v>
      </c>
      <c r="L71" s="40">
        <v>426.96538173696911</v>
      </c>
      <c r="M71" s="40">
        <v>427.75056720458758</v>
      </c>
      <c r="N71" s="40">
        <v>427.15149742048891</v>
      </c>
      <c r="O71" s="40">
        <v>427.44751879638767</v>
      </c>
      <c r="P71" s="40">
        <v>425.78885729751488</v>
      </c>
      <c r="Q71" s="40">
        <v>428.48481231870062</v>
      </c>
      <c r="R71" s="40">
        <v>429.49286243184702</v>
      </c>
      <c r="S71" s="40">
        <v>428.63873956275097</v>
      </c>
      <c r="T71" s="40">
        <v>428.8585179889638</v>
      </c>
      <c r="U71" s="40">
        <v>422.3223411746543</v>
      </c>
      <c r="V71" s="40">
        <v>421.6262992560367</v>
      </c>
      <c r="W71" s="40">
        <v>421.75449934808938</v>
      </c>
      <c r="X71" s="40">
        <v>421.07273789100077</v>
      </c>
      <c r="Y71" s="40">
        <v>420.73185716245644</v>
      </c>
      <c r="DA71" s="58" t="s">
        <v>1010</v>
      </c>
    </row>
    <row r="72" spans="1:105" ht="12" customHeight="1" x14ac:dyDescent="0.25">
      <c r="A72" s="28" t="s">
        <v>46</v>
      </c>
      <c r="B72" s="40">
        <v>275.93927025269119</v>
      </c>
      <c r="C72" s="40">
        <v>276.74725785044353</v>
      </c>
      <c r="D72" s="40">
        <v>276.30365092063425</v>
      </c>
      <c r="E72" s="40">
        <v>278.12984623585714</v>
      </c>
      <c r="F72" s="40">
        <v>277.04342081438176</v>
      </c>
      <c r="G72" s="40">
        <v>274.08687064238444</v>
      </c>
      <c r="H72" s="40">
        <v>271.81758980676591</v>
      </c>
      <c r="I72" s="40">
        <v>270.90526549577618</v>
      </c>
      <c r="J72" s="40">
        <v>268.60729973300079</v>
      </c>
      <c r="K72" s="40">
        <v>264.77580704329051</v>
      </c>
      <c r="L72" s="40">
        <v>260.86796365926239</v>
      </c>
      <c r="M72" s="40">
        <v>254.97775536030409</v>
      </c>
      <c r="N72" s="40">
        <v>252.18155928405784</v>
      </c>
      <c r="O72" s="40">
        <v>252.70530951861173</v>
      </c>
      <c r="P72" s="40">
        <v>252.90086936566755</v>
      </c>
      <c r="Q72" s="40">
        <v>253.59188830140019</v>
      </c>
      <c r="R72" s="40">
        <v>258.12670314773646</v>
      </c>
      <c r="S72" s="40">
        <v>260.2840850787959</v>
      </c>
      <c r="T72" s="40">
        <v>262.65504088987575</v>
      </c>
      <c r="U72" s="40">
        <v>261.2129484979252</v>
      </c>
      <c r="V72" s="40">
        <v>259.88718018717071</v>
      </c>
      <c r="W72" s="40">
        <v>261.21188902745143</v>
      </c>
      <c r="X72" s="40">
        <v>256.07691074181787</v>
      </c>
      <c r="Y72" s="40">
        <v>253.50942159900109</v>
      </c>
      <c r="DA72" s="58" t="s">
        <v>1011</v>
      </c>
    </row>
    <row r="73" spans="1:105" ht="12" customHeight="1" x14ac:dyDescent="0.25">
      <c r="A73" s="28" t="s">
        <v>45</v>
      </c>
      <c r="B73" s="40">
        <v>486.67528225511808</v>
      </c>
      <c r="C73" s="40">
        <v>487.14502177167901</v>
      </c>
      <c r="D73" s="40">
        <v>486.98122060166423</v>
      </c>
      <c r="E73" s="40">
        <v>483.21943370236107</v>
      </c>
      <c r="F73" s="40">
        <v>488.1517314709393</v>
      </c>
      <c r="G73" s="40">
        <v>488.52808746009686</v>
      </c>
      <c r="H73" s="40">
        <v>489.21235097459919</v>
      </c>
      <c r="I73" s="40">
        <v>489.2873226793339</v>
      </c>
      <c r="J73" s="40">
        <v>481.8400707844666</v>
      </c>
      <c r="K73" s="40">
        <v>477.50514839024788</v>
      </c>
      <c r="L73" s="40">
        <v>484.77437857908461</v>
      </c>
      <c r="M73" s="40">
        <v>486.37107931452783</v>
      </c>
      <c r="N73" s="40">
        <v>484.53792697222764</v>
      </c>
      <c r="O73" s="40">
        <v>485.29944089851045</v>
      </c>
      <c r="P73" s="40">
        <v>485.53633784400353</v>
      </c>
      <c r="Q73" s="40">
        <v>486.36243804473639</v>
      </c>
      <c r="R73" s="40">
        <v>484.06473913178587</v>
      </c>
      <c r="S73" s="40">
        <v>487.44861720080291</v>
      </c>
      <c r="T73" s="40">
        <v>493.38410352792647</v>
      </c>
      <c r="U73" s="40">
        <v>491.94951694289455</v>
      </c>
      <c r="V73" s="40">
        <v>509.52581436820998</v>
      </c>
      <c r="W73" s="40">
        <v>538.92682360333163</v>
      </c>
      <c r="X73" s="40">
        <v>516.44453824394714</v>
      </c>
      <c r="Y73" s="40">
        <v>505.20339556425489</v>
      </c>
      <c r="DA73" s="58" t="s">
        <v>1012</v>
      </c>
    </row>
    <row r="74" spans="1:105" ht="12.95" customHeight="1" x14ac:dyDescent="0.25">
      <c r="A74" s="23" t="s">
        <v>109</v>
      </c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DA74" s="57"/>
    </row>
    <row r="75" spans="1:105" ht="12" customHeight="1" x14ac:dyDescent="0.25">
      <c r="A75" s="28" t="s">
        <v>28</v>
      </c>
      <c r="B75" s="40">
        <v>1425.1006253321232</v>
      </c>
      <c r="C75" s="40">
        <v>1437.2128025011593</v>
      </c>
      <c r="D75" s="40">
        <v>1445.9231237017727</v>
      </c>
      <c r="E75" s="40">
        <v>1452.1473054779781</v>
      </c>
      <c r="F75" s="40">
        <v>1458.0771483771225</v>
      </c>
      <c r="G75" s="40">
        <v>1458.8046770678686</v>
      </c>
      <c r="H75" s="40">
        <v>1460.3366383602784</v>
      </c>
      <c r="I75" s="40">
        <v>1459.5706392413263</v>
      </c>
      <c r="J75" s="40">
        <v>1454.4013533359685</v>
      </c>
      <c r="K75" s="40">
        <v>1445.1273276082545</v>
      </c>
      <c r="L75" s="40">
        <v>1438.6824124846848</v>
      </c>
      <c r="M75" s="40">
        <v>1438.7789438991999</v>
      </c>
      <c r="N75" s="40">
        <v>1437.3102463281994</v>
      </c>
      <c r="O75" s="40">
        <v>1436.3150662353673</v>
      </c>
      <c r="P75" s="40">
        <v>1435.8753064198102</v>
      </c>
      <c r="Q75" s="40">
        <v>1436.1915476152572</v>
      </c>
      <c r="R75" s="40">
        <v>1446.5582064012021</v>
      </c>
      <c r="S75" s="40">
        <v>1444.8056347535301</v>
      </c>
      <c r="T75" s="40">
        <v>1464.4097649482339</v>
      </c>
      <c r="U75" s="40">
        <v>1445.2225252976136</v>
      </c>
      <c r="V75" s="40">
        <v>1586.8607939009173</v>
      </c>
      <c r="W75" s="40">
        <v>1637.2008583382906</v>
      </c>
      <c r="X75" s="40">
        <v>1541.8181340694136</v>
      </c>
      <c r="Y75" s="40">
        <v>1494.861826722758</v>
      </c>
      <c r="DA75" s="58" t="s">
        <v>1013</v>
      </c>
    </row>
    <row r="76" spans="1:105" ht="12" customHeight="1" x14ac:dyDescent="0.25">
      <c r="A76" s="28" t="s">
        <v>27</v>
      </c>
      <c r="B76" s="40">
        <v>648.22434087601403</v>
      </c>
      <c r="C76" s="40">
        <v>662.35087780399635</v>
      </c>
      <c r="D76" s="40">
        <v>675.35507154411164</v>
      </c>
      <c r="E76" s="40">
        <v>687.67106433212314</v>
      </c>
      <c r="F76" s="40">
        <v>700.28349386022603</v>
      </c>
      <c r="G76" s="40">
        <v>710.52207139267136</v>
      </c>
      <c r="H76" s="40">
        <v>721.5341851770595</v>
      </c>
      <c r="I76" s="40">
        <v>731.85734356095099</v>
      </c>
      <c r="J76" s="40">
        <v>740.14735365784395</v>
      </c>
      <c r="K76" s="40">
        <v>746.60467291563293</v>
      </c>
      <c r="L76" s="40">
        <v>754.67702637070079</v>
      </c>
      <c r="M76" s="40">
        <v>757.5596626313403</v>
      </c>
      <c r="N76" s="40">
        <v>759.83586991072434</v>
      </c>
      <c r="O76" s="40">
        <v>762.58681374048308</v>
      </c>
      <c r="P76" s="40">
        <v>765.8227607905485</v>
      </c>
      <c r="Q76" s="40">
        <v>769.716330253058</v>
      </c>
      <c r="R76" s="40">
        <v>773.5953087221277</v>
      </c>
      <c r="S76" s="40">
        <v>771.55636130311666</v>
      </c>
      <c r="T76" s="40">
        <v>779.67315074151156</v>
      </c>
      <c r="U76" s="40">
        <v>767.29301185234624</v>
      </c>
      <c r="V76" s="40">
        <v>839.16222890678932</v>
      </c>
      <c r="W76" s="40">
        <v>857.06933753332942</v>
      </c>
      <c r="X76" s="40">
        <v>812.50513330141735</v>
      </c>
      <c r="Y76" s="40">
        <v>790.60782998202149</v>
      </c>
      <c r="DA76" s="58" t="s">
        <v>1014</v>
      </c>
    </row>
    <row r="77" spans="1:105" ht="12.95" customHeight="1" x14ac:dyDescent="0.25">
      <c r="A77" s="23" t="s">
        <v>108</v>
      </c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DA77" s="57"/>
    </row>
    <row r="78" spans="1:105" ht="12" customHeight="1" x14ac:dyDescent="0.25">
      <c r="A78" s="30" t="s">
        <v>44</v>
      </c>
      <c r="B78" s="41">
        <v>474.55324691646416</v>
      </c>
      <c r="C78" s="41">
        <v>475.98579534344987</v>
      </c>
      <c r="D78" s="41">
        <v>477.03171724316144</v>
      </c>
      <c r="E78" s="41">
        <v>477.94457616840702</v>
      </c>
      <c r="F78" s="41">
        <v>479.74137090914462</v>
      </c>
      <c r="G78" s="41">
        <v>479.99996775933164</v>
      </c>
      <c r="H78" s="41">
        <v>481.29587591752443</v>
      </c>
      <c r="I78" s="41">
        <v>482.36520750255613</v>
      </c>
      <c r="J78" s="41">
        <v>482.32933525545923</v>
      </c>
      <c r="K78" s="41">
        <v>481.26850018177674</v>
      </c>
      <c r="L78" s="41">
        <v>481.48993823831864</v>
      </c>
      <c r="M78" s="41">
        <v>482.00791241511638</v>
      </c>
      <c r="N78" s="41">
        <v>482.24347098507621</v>
      </c>
      <c r="O78" s="41">
        <v>482.75557674443468</v>
      </c>
      <c r="P78" s="41">
        <v>483.63809269452634</v>
      </c>
      <c r="Q78" s="41">
        <v>484.93053900040212</v>
      </c>
      <c r="R78" s="41">
        <v>485.47558221259163</v>
      </c>
      <c r="S78" s="41">
        <v>486.97683431244536</v>
      </c>
      <c r="T78" s="41">
        <v>495.87220633162605</v>
      </c>
      <c r="U78" s="41">
        <v>492.08065674274661</v>
      </c>
      <c r="V78" s="41">
        <v>542.33622173360436</v>
      </c>
      <c r="W78" s="41">
        <v>557.84386532374174</v>
      </c>
      <c r="X78" s="41">
        <v>526.12805145775405</v>
      </c>
      <c r="Y78" s="41">
        <v>510.52059992976029</v>
      </c>
      <c r="DA78" s="59" t="s">
        <v>1015</v>
      </c>
    </row>
    <row r="79" spans="1:105" ht="12" customHeight="1" x14ac:dyDescent="0.25">
      <c r="A79" s="32" t="s">
        <v>25</v>
      </c>
      <c r="B79" s="42">
        <v>34.443596844671347</v>
      </c>
      <c r="C79" s="42">
        <v>34.725489585334401</v>
      </c>
      <c r="D79" s="42">
        <v>34.926586735399425</v>
      </c>
      <c r="E79" s="42">
        <v>35.072055462041909</v>
      </c>
      <c r="F79" s="42">
        <v>35.242006271588863</v>
      </c>
      <c r="G79" s="42">
        <v>35.262915520094609</v>
      </c>
      <c r="H79" s="42">
        <v>35.327548515519226</v>
      </c>
      <c r="I79" s="42">
        <v>35.346022138805246</v>
      </c>
      <c r="J79" s="42">
        <v>35.25668296144449</v>
      </c>
      <c r="K79" s="42">
        <v>35.068250956650623</v>
      </c>
      <c r="L79" s="42">
        <v>34.951017335369421</v>
      </c>
      <c r="M79" s="42">
        <v>34.952198991998799</v>
      </c>
      <c r="N79" s="42">
        <v>34.91646609151465</v>
      </c>
      <c r="O79" s="42">
        <v>34.885495605364596</v>
      </c>
      <c r="P79" s="42">
        <v>34.866965792252444</v>
      </c>
      <c r="Q79" s="42">
        <v>34.864410356473648</v>
      </c>
      <c r="R79" s="42">
        <v>35.228766738150966</v>
      </c>
      <c r="S79" s="42">
        <v>35.518067493639755</v>
      </c>
      <c r="T79" s="42">
        <v>36.138076287708714</v>
      </c>
      <c r="U79" s="42">
        <v>35.732491550183148</v>
      </c>
      <c r="V79" s="42">
        <v>39.26318964171022</v>
      </c>
      <c r="W79" s="42">
        <v>40.44293342105653</v>
      </c>
      <c r="X79" s="42">
        <v>38.198597989541135</v>
      </c>
      <c r="Y79" s="42">
        <v>37.094587955348118</v>
      </c>
      <c r="DA79" s="60" t="s">
        <v>1016</v>
      </c>
    </row>
    <row r="80" spans="1:105" s="2" customFormat="1" ht="12" customHeight="1" x14ac:dyDescent="0.25">
      <c r="DA80" s="9"/>
    </row>
    <row r="81" spans="1:105" ht="12.95" customHeight="1" x14ac:dyDescent="0.25">
      <c r="A81" s="18" t="s">
        <v>113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DA81" s="56"/>
    </row>
    <row r="82" spans="1:105" ht="12.95" customHeight="1" x14ac:dyDescent="0.25">
      <c r="A82" s="23" t="s">
        <v>110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DA82" s="57"/>
    </row>
    <row r="83" spans="1:105" ht="12" customHeight="1" x14ac:dyDescent="0.25">
      <c r="A83" s="28" t="s">
        <v>32</v>
      </c>
      <c r="B83" s="29">
        <v>46.889421577845589</v>
      </c>
      <c r="C83" s="29">
        <v>46.391650665090673</v>
      </c>
      <c r="D83" s="29">
        <v>45.637852842983733</v>
      </c>
      <c r="E83" s="29">
        <v>44.833299312849952</v>
      </c>
      <c r="F83" s="29">
        <v>43.993136425282692</v>
      </c>
      <c r="G83" s="29">
        <v>43.206176090028528</v>
      </c>
      <c r="H83" s="29">
        <v>42.15321500911557</v>
      </c>
      <c r="I83" s="29">
        <v>41.485267859915453</v>
      </c>
      <c r="J83" s="29">
        <v>40.432194165183361</v>
      </c>
      <c r="K83" s="29">
        <v>39.264631149932889</v>
      </c>
      <c r="L83" s="29">
        <v>38.305821122364272</v>
      </c>
      <c r="M83" s="29">
        <v>37.159787237541167</v>
      </c>
      <c r="N83" s="29">
        <v>36.09048954066936</v>
      </c>
      <c r="O83" s="29">
        <v>34.952887965054067</v>
      </c>
      <c r="P83" s="29">
        <v>33.758663861380121</v>
      </c>
      <c r="Q83" s="29">
        <v>32.494511753992704</v>
      </c>
      <c r="R83" s="29">
        <v>31.239996887443517</v>
      </c>
      <c r="S83" s="29">
        <v>29.956966535777788</v>
      </c>
      <c r="T83" s="29">
        <v>28.616853002126337</v>
      </c>
      <c r="U83" s="29">
        <v>27.772080855439171</v>
      </c>
      <c r="V83" s="29">
        <v>26.802380937467777</v>
      </c>
      <c r="W83" s="29">
        <v>25.84198506567753</v>
      </c>
      <c r="X83" s="29">
        <v>24.946432518848578</v>
      </c>
      <c r="Y83" s="29">
        <v>24.184547337538294</v>
      </c>
      <c r="DA83" s="58" t="s">
        <v>1017</v>
      </c>
    </row>
    <row r="84" spans="1:105" ht="12" customHeight="1" x14ac:dyDescent="0.25">
      <c r="A84" s="28" t="s">
        <v>47</v>
      </c>
      <c r="B84" s="29">
        <v>665.53664429844537</v>
      </c>
      <c r="C84" s="29">
        <v>658.48303293278309</v>
      </c>
      <c r="D84" s="29">
        <v>649.47152819097698</v>
      </c>
      <c r="E84" s="29">
        <v>639.05735738610429</v>
      </c>
      <c r="F84" s="29">
        <v>629.57849627310418</v>
      </c>
      <c r="G84" s="29">
        <v>616.29769888818066</v>
      </c>
      <c r="H84" s="29">
        <v>602.12288559223111</v>
      </c>
      <c r="I84" s="29">
        <v>587.23680890847129</v>
      </c>
      <c r="J84" s="29">
        <v>572.839301516673</v>
      </c>
      <c r="K84" s="29">
        <v>554.33274940970875</v>
      </c>
      <c r="L84" s="29">
        <v>536.8142789606319</v>
      </c>
      <c r="M84" s="29">
        <v>516.00747761973003</v>
      </c>
      <c r="N84" s="29">
        <v>496.49068482215995</v>
      </c>
      <c r="O84" s="29">
        <v>476.29767533999848</v>
      </c>
      <c r="P84" s="29">
        <v>454.84843161459918</v>
      </c>
      <c r="Q84" s="29">
        <v>431.68437961296701</v>
      </c>
      <c r="R84" s="29">
        <v>412.55756982668407</v>
      </c>
      <c r="S84" s="29">
        <v>394.95045266814566</v>
      </c>
      <c r="T84" s="29">
        <v>379.75288149251872</v>
      </c>
      <c r="U84" s="29">
        <v>368.20788054093526</v>
      </c>
      <c r="V84" s="29">
        <v>354.55974317260933</v>
      </c>
      <c r="W84" s="29">
        <v>342.63543601650406</v>
      </c>
      <c r="X84" s="29">
        <v>332.04192770871276</v>
      </c>
      <c r="Y84" s="29">
        <v>323.54184733512989</v>
      </c>
      <c r="DA84" s="58" t="s">
        <v>1018</v>
      </c>
    </row>
    <row r="85" spans="1:105" ht="12" customHeight="1" x14ac:dyDescent="0.25">
      <c r="A85" s="28" t="s">
        <v>46</v>
      </c>
      <c r="B85" s="29">
        <v>1502.1566020030348</v>
      </c>
      <c r="C85" s="29">
        <v>1497.0070602483058</v>
      </c>
      <c r="D85" s="29">
        <v>1487.9693511708358</v>
      </c>
      <c r="E85" s="29">
        <v>1480.9035578662849</v>
      </c>
      <c r="F85" s="29">
        <v>1476.6059443635279</v>
      </c>
      <c r="G85" s="29">
        <v>1466.4404918579776</v>
      </c>
      <c r="H85" s="29">
        <v>1460.4531512513947</v>
      </c>
      <c r="I85" s="29">
        <v>1452.1289905756273</v>
      </c>
      <c r="J85" s="29">
        <v>1446.0178836945372</v>
      </c>
      <c r="K85" s="29">
        <v>1437.120085122807</v>
      </c>
      <c r="L85" s="29">
        <v>1426.7986350689434</v>
      </c>
      <c r="M85" s="29">
        <v>1408.0334453750788</v>
      </c>
      <c r="N85" s="29">
        <v>1379.4737089687881</v>
      </c>
      <c r="O85" s="29">
        <v>1356.9474203545817</v>
      </c>
      <c r="P85" s="29">
        <v>1306.9227660269653</v>
      </c>
      <c r="Q85" s="29">
        <v>1256.6341354240151</v>
      </c>
      <c r="R85" s="29">
        <v>1233.7490855372048</v>
      </c>
      <c r="S85" s="29">
        <v>1156.9372117825455</v>
      </c>
      <c r="T85" s="29">
        <v>1116.6773139997388</v>
      </c>
      <c r="U85" s="29">
        <v>1045.2652898647891</v>
      </c>
      <c r="V85" s="29">
        <v>1007.535126331013</v>
      </c>
      <c r="W85" s="29">
        <v>928.43102022403127</v>
      </c>
      <c r="X85" s="29">
        <v>878.37329305299568</v>
      </c>
      <c r="Y85" s="29">
        <v>824.43047784933117</v>
      </c>
      <c r="DA85" s="58" t="s">
        <v>1019</v>
      </c>
    </row>
    <row r="86" spans="1:105" ht="12" customHeight="1" x14ac:dyDescent="0.25">
      <c r="A86" s="28" t="s">
        <v>45</v>
      </c>
      <c r="B86" s="29">
        <v>631.74179203532526</v>
      </c>
      <c r="C86" s="29">
        <v>625.67708979212068</v>
      </c>
      <c r="D86" s="29">
        <v>617.69423894399483</v>
      </c>
      <c r="E86" s="29">
        <v>609.82172732107381</v>
      </c>
      <c r="F86" s="29">
        <v>602.17598125905658</v>
      </c>
      <c r="G86" s="29">
        <v>591.83570744513133</v>
      </c>
      <c r="H86" s="29">
        <v>585.70054015294238</v>
      </c>
      <c r="I86" s="29">
        <v>571.26118463272132</v>
      </c>
      <c r="J86" s="29">
        <v>559.18484748041533</v>
      </c>
      <c r="K86" s="29">
        <v>544.84467889469386</v>
      </c>
      <c r="L86" s="29">
        <v>534.01510640468553</v>
      </c>
      <c r="M86" s="29">
        <v>519.53728564711253</v>
      </c>
      <c r="N86" s="29">
        <v>504.97115418029682</v>
      </c>
      <c r="O86" s="29">
        <v>487.38326123059881</v>
      </c>
      <c r="P86" s="29">
        <v>470.70569919275505</v>
      </c>
      <c r="Q86" s="29">
        <v>456.12788048956514</v>
      </c>
      <c r="R86" s="29">
        <v>446.6967246428768</v>
      </c>
      <c r="S86" s="29">
        <v>436.90814477135876</v>
      </c>
      <c r="T86" s="29">
        <v>427.38023143008434</v>
      </c>
      <c r="U86" s="29">
        <v>417.78807315383187</v>
      </c>
      <c r="V86" s="29">
        <v>406.98121447473812</v>
      </c>
      <c r="W86" s="29">
        <v>402.13271007520837</v>
      </c>
      <c r="X86" s="29">
        <v>391.70703577263794</v>
      </c>
      <c r="Y86" s="29">
        <v>384.82179876821567</v>
      </c>
      <c r="DA86" s="58" t="s">
        <v>1020</v>
      </c>
    </row>
    <row r="87" spans="1:105" ht="12.95" customHeight="1" x14ac:dyDescent="0.25">
      <c r="A87" s="23" t="s">
        <v>109</v>
      </c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DA87" s="57"/>
    </row>
    <row r="88" spans="1:105" ht="12" customHeight="1" x14ac:dyDescent="0.25">
      <c r="A88" s="28" t="s">
        <v>28</v>
      </c>
      <c r="B88" s="29">
        <v>366.32081651669318</v>
      </c>
      <c r="C88" s="29">
        <v>358.78135816572484</v>
      </c>
      <c r="D88" s="29">
        <v>349.82574629032831</v>
      </c>
      <c r="E88" s="29">
        <v>341.54915738143575</v>
      </c>
      <c r="F88" s="29">
        <v>334.52232107006313</v>
      </c>
      <c r="G88" s="29">
        <v>325.23463995580522</v>
      </c>
      <c r="H88" s="29">
        <v>316.84437399026405</v>
      </c>
      <c r="I88" s="29">
        <v>306.74252284132052</v>
      </c>
      <c r="J88" s="29">
        <v>295.34134222908619</v>
      </c>
      <c r="K88" s="29">
        <v>280.82599990935637</v>
      </c>
      <c r="L88" s="29">
        <v>265.97922490905887</v>
      </c>
      <c r="M88" s="29">
        <v>249.79396509238398</v>
      </c>
      <c r="N88" s="29">
        <v>237.65685809991402</v>
      </c>
      <c r="O88" s="29">
        <v>222.31773193143482</v>
      </c>
      <c r="P88" s="29">
        <v>207.69291897997073</v>
      </c>
      <c r="Q88" s="29">
        <v>189.56727459323614</v>
      </c>
      <c r="R88" s="29">
        <v>176.87496336857893</v>
      </c>
      <c r="S88" s="29">
        <v>162.24425663853089</v>
      </c>
      <c r="T88" s="29">
        <v>149.98676922694179</v>
      </c>
      <c r="U88" s="29">
        <v>139.74079364839707</v>
      </c>
      <c r="V88" s="29">
        <v>132.66566245076558</v>
      </c>
      <c r="W88" s="29">
        <v>125.19151004073902</v>
      </c>
      <c r="X88" s="29">
        <v>120.39597379209241</v>
      </c>
      <c r="Y88" s="29">
        <v>115.78380391581764</v>
      </c>
      <c r="DA88" s="58" t="s">
        <v>1021</v>
      </c>
    </row>
    <row r="89" spans="1:105" ht="12" customHeight="1" x14ac:dyDescent="0.25">
      <c r="A89" s="28" t="s">
        <v>27</v>
      </c>
      <c r="B89" s="29">
        <v>339.63617838577704</v>
      </c>
      <c r="C89" s="29">
        <v>333.77973002008747</v>
      </c>
      <c r="D89" s="29">
        <v>327.16133939562167</v>
      </c>
      <c r="E89" s="29">
        <v>318.75442149897196</v>
      </c>
      <c r="F89" s="29">
        <v>309.2562250107618</v>
      </c>
      <c r="G89" s="29">
        <v>297.91061129822322</v>
      </c>
      <c r="H89" s="29">
        <v>285.99650095019501</v>
      </c>
      <c r="I89" s="29">
        <v>272.54940987966876</v>
      </c>
      <c r="J89" s="29">
        <v>258.26638035708942</v>
      </c>
      <c r="K89" s="29">
        <v>244.7899698506495</v>
      </c>
      <c r="L89" s="29">
        <v>229.9470325871408</v>
      </c>
      <c r="M89" s="29">
        <v>215.70888385955411</v>
      </c>
      <c r="N89" s="29">
        <v>202.03023793297331</v>
      </c>
      <c r="O89" s="29">
        <v>188.4979821548786</v>
      </c>
      <c r="P89" s="29">
        <v>174.99553020627491</v>
      </c>
      <c r="Q89" s="29">
        <v>160.61178195097372</v>
      </c>
      <c r="R89" s="29">
        <v>151.01368912779967</v>
      </c>
      <c r="S89" s="29">
        <v>143.79890811969398</v>
      </c>
      <c r="T89" s="29">
        <v>138.39145536438562</v>
      </c>
      <c r="U89" s="29">
        <v>134.20544684252221</v>
      </c>
      <c r="V89" s="29">
        <v>132.83019524929674</v>
      </c>
      <c r="W89" s="29">
        <v>131.54372635095487</v>
      </c>
      <c r="X89" s="29">
        <v>130.17584888838451</v>
      </c>
      <c r="Y89" s="29">
        <v>128.82844791768972</v>
      </c>
      <c r="DA89" s="58" t="s">
        <v>1022</v>
      </c>
    </row>
    <row r="90" spans="1:105" ht="12.95" customHeight="1" x14ac:dyDescent="0.25">
      <c r="A90" s="23" t="s">
        <v>108</v>
      </c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DA90" s="57"/>
    </row>
    <row r="91" spans="1:105" ht="12" customHeight="1" x14ac:dyDescent="0.25">
      <c r="A91" s="30" t="s">
        <v>44</v>
      </c>
      <c r="B91" s="31">
        <v>64.191392714274215</v>
      </c>
      <c r="C91" s="31">
        <v>63.533201267206117</v>
      </c>
      <c r="D91" s="31">
        <v>62.582105528183227</v>
      </c>
      <c r="E91" s="31">
        <v>61.371678041434038</v>
      </c>
      <c r="F91" s="31">
        <v>59.978989340535371</v>
      </c>
      <c r="G91" s="31">
        <v>58.547036254940238</v>
      </c>
      <c r="H91" s="31">
        <v>57.216897180553921</v>
      </c>
      <c r="I91" s="31">
        <v>55.854896886922845</v>
      </c>
      <c r="J91" s="31">
        <v>54.432307557357746</v>
      </c>
      <c r="K91" s="31">
        <v>52.883609365099737</v>
      </c>
      <c r="L91" s="31">
        <v>50.658706829117286</v>
      </c>
      <c r="M91" s="31">
        <v>47.573914895792335</v>
      </c>
      <c r="N91" s="31">
        <v>44.842215104386973</v>
      </c>
      <c r="O91" s="31">
        <v>42.603796895122095</v>
      </c>
      <c r="P91" s="31">
        <v>40.324507718367627</v>
      </c>
      <c r="Q91" s="31">
        <v>36.976114743425541</v>
      </c>
      <c r="R91" s="31">
        <v>34.08964444969056</v>
      </c>
      <c r="S91" s="31">
        <v>31.416058250952727</v>
      </c>
      <c r="T91" s="31">
        <v>28.577370882181317</v>
      </c>
      <c r="U91" s="31">
        <v>26.004428190493325</v>
      </c>
      <c r="V91" s="31">
        <v>23.911667310217798</v>
      </c>
      <c r="W91" s="31">
        <v>21.997029409227412</v>
      </c>
      <c r="X91" s="31">
        <v>20.363994015519882</v>
      </c>
      <c r="Y91" s="31">
        <v>18.819215690983796</v>
      </c>
      <c r="DA91" s="59" t="s">
        <v>1023</v>
      </c>
    </row>
    <row r="92" spans="1:105" ht="12" customHeight="1" x14ac:dyDescent="0.25">
      <c r="A92" s="32" t="s">
        <v>25</v>
      </c>
      <c r="B92" s="33">
        <v>8224.328038671345</v>
      </c>
      <c r="C92" s="33">
        <v>8174.7175842082934</v>
      </c>
      <c r="D92" s="33">
        <v>8121.7876178506067</v>
      </c>
      <c r="E92" s="33">
        <v>8067.1804735364649</v>
      </c>
      <c r="F92" s="33">
        <v>8015.868212206562</v>
      </c>
      <c r="G92" s="33">
        <v>7955.744493195135</v>
      </c>
      <c r="H92" s="33">
        <v>7899.0339468563488</v>
      </c>
      <c r="I92" s="33">
        <v>7841.7658088979179</v>
      </c>
      <c r="J92" s="33">
        <v>7783.0451936393847</v>
      </c>
      <c r="K92" s="33">
        <v>7767.0644506093595</v>
      </c>
      <c r="L92" s="33">
        <v>7731.8315480410429</v>
      </c>
      <c r="M92" s="33">
        <v>7672.999246210642</v>
      </c>
      <c r="N92" s="33">
        <v>7599.7325735091754</v>
      </c>
      <c r="O92" s="33">
        <v>7496.4636259295621</v>
      </c>
      <c r="P92" s="33">
        <v>7379.9578020226982</v>
      </c>
      <c r="Q92" s="33">
        <v>7256.9384996095851</v>
      </c>
      <c r="R92" s="33">
        <v>7124.3789004347473</v>
      </c>
      <c r="S92" s="33">
        <v>6984.6986012389007</v>
      </c>
      <c r="T92" s="33">
        <v>6854.7724534112949</v>
      </c>
      <c r="U92" s="33">
        <v>6715.6293810914476</v>
      </c>
      <c r="V92" s="33">
        <v>6607.9004571616251</v>
      </c>
      <c r="W92" s="33">
        <v>6493.4825646728641</v>
      </c>
      <c r="X92" s="33">
        <v>6403.0919266774736</v>
      </c>
      <c r="Y92" s="33">
        <v>6301.427742892718</v>
      </c>
      <c r="DA92" s="60" t="s">
        <v>1024</v>
      </c>
    </row>
    <row r="93" spans="1:105" s="2" customFormat="1" ht="12" customHeight="1" x14ac:dyDescent="0.25">
      <c r="DA93" s="9"/>
    </row>
    <row r="94" spans="1:105" ht="12.95" customHeight="1" x14ac:dyDescent="0.25">
      <c r="A94" s="18" t="s">
        <v>112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DA94" s="56"/>
    </row>
    <row r="95" spans="1:105" ht="12.95" customHeight="1" x14ac:dyDescent="0.25">
      <c r="A95" s="23" t="s">
        <v>110</v>
      </c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DA95" s="57"/>
    </row>
    <row r="96" spans="1:105" ht="12" customHeight="1" x14ac:dyDescent="0.25">
      <c r="A96" s="28" t="s">
        <v>32</v>
      </c>
      <c r="B96" s="29"/>
      <c r="C96" s="29">
        <v>37.550068488314992</v>
      </c>
      <c r="D96" s="29">
        <v>36.003742585063094</v>
      </c>
      <c r="E96" s="29">
        <v>34.969097278499461</v>
      </c>
      <c r="F96" s="29">
        <v>33.794713044179019</v>
      </c>
      <c r="G96" s="29">
        <v>32.768196718468417</v>
      </c>
      <c r="H96" s="29">
        <v>31.939408745493395</v>
      </c>
      <c r="I96" s="29">
        <v>31.169955370850563</v>
      </c>
      <c r="J96" s="29">
        <v>30.032429051066597</v>
      </c>
      <c r="K96" s="29">
        <v>29.033986438690231</v>
      </c>
      <c r="L96" s="29">
        <v>27.883631775946377</v>
      </c>
      <c r="M96" s="29">
        <v>27.026089851652674</v>
      </c>
      <c r="N96" s="29">
        <v>26.030899705174427</v>
      </c>
      <c r="O96" s="29">
        <v>24.943187617661732</v>
      </c>
      <c r="P96" s="29">
        <v>23.830864412091266</v>
      </c>
      <c r="Q96" s="29">
        <v>22.709366295508488</v>
      </c>
      <c r="R96" s="29">
        <v>22.092620906703807</v>
      </c>
      <c r="S96" s="29">
        <v>21.664261464159527</v>
      </c>
      <c r="T96" s="29">
        <v>21.232485450756169</v>
      </c>
      <c r="U96" s="29">
        <v>20.794954767284928</v>
      </c>
      <c r="V96" s="29">
        <v>20.788834734911369</v>
      </c>
      <c r="W96" s="29">
        <v>20.040436684454559</v>
      </c>
      <c r="X96" s="29">
        <v>19.292038633997748</v>
      </c>
      <c r="Y96" s="29">
        <v>18.543640583540938</v>
      </c>
      <c r="DA96" s="58" t="s">
        <v>1025</v>
      </c>
    </row>
    <row r="97" spans="1:105" ht="12" customHeight="1" x14ac:dyDescent="0.25">
      <c r="A97" s="28" t="s">
        <v>47</v>
      </c>
      <c r="B97" s="29"/>
      <c r="C97" s="29">
        <v>576.80778350455512</v>
      </c>
      <c r="D97" s="29">
        <v>547.78641051458078</v>
      </c>
      <c r="E97" s="29">
        <v>517.28116371409783</v>
      </c>
      <c r="F97" s="29">
        <v>497.77444174842236</v>
      </c>
      <c r="G97" s="29">
        <v>480.08044368181316</v>
      </c>
      <c r="H97" s="29">
        <v>460.28026724465667</v>
      </c>
      <c r="I97" s="29">
        <v>444.53523001199727</v>
      </c>
      <c r="J97" s="29">
        <v>429.45793060988285</v>
      </c>
      <c r="K97" s="29">
        <v>410.09296193808279</v>
      </c>
      <c r="L97" s="29">
        <v>391.88620444254906</v>
      </c>
      <c r="M97" s="29">
        <v>378.34729230636174</v>
      </c>
      <c r="N97" s="29">
        <v>369.53391015774457</v>
      </c>
      <c r="O97" s="29">
        <v>359.15044788529804</v>
      </c>
      <c r="P97" s="29">
        <v>337.76386552445695</v>
      </c>
      <c r="Q97" s="29">
        <v>309.56731976218833</v>
      </c>
      <c r="R97" s="29">
        <v>305.8151360117767</v>
      </c>
      <c r="S97" s="29">
        <v>300.99003478152605</v>
      </c>
      <c r="T97" s="29">
        <v>296.02618898109949</v>
      </c>
      <c r="U97" s="29">
        <v>291.05966228864349</v>
      </c>
      <c r="V97" s="29">
        <v>286.40815012974957</v>
      </c>
      <c r="W97" s="29">
        <v>283.54406862845207</v>
      </c>
      <c r="X97" s="29">
        <v>280.67998712715456</v>
      </c>
      <c r="Y97" s="29">
        <v>277.81590562585706</v>
      </c>
      <c r="DA97" s="58" t="s">
        <v>1026</v>
      </c>
    </row>
    <row r="98" spans="1:105" ht="12" customHeight="1" x14ac:dyDescent="0.25">
      <c r="A98" s="28" t="s">
        <v>46</v>
      </c>
      <c r="B98" s="29"/>
      <c r="C98" s="29">
        <v>1425.0774676994379</v>
      </c>
      <c r="D98" s="29">
        <v>1424.0451270292815</v>
      </c>
      <c r="E98" s="29">
        <v>1423.4139360568361</v>
      </c>
      <c r="F98" s="29">
        <v>1413.3279334774152</v>
      </c>
      <c r="G98" s="29">
        <v>1412.8438979462428</v>
      </c>
      <c r="H98" s="29">
        <v>1412.3880516533084</v>
      </c>
      <c r="I98" s="29">
        <v>1412.3538369369269</v>
      </c>
      <c r="J98" s="29">
        <v>1412.3053890153788</v>
      </c>
      <c r="K98" s="29">
        <v>1408.6986682885831</v>
      </c>
      <c r="L98" s="29">
        <v>1374.2221758552712</v>
      </c>
      <c r="M98" s="29">
        <v>1299.9851375756718</v>
      </c>
      <c r="N98" s="29">
        <v>1182.2005001123948</v>
      </c>
      <c r="O98" s="29">
        <v>1049.2736164883213</v>
      </c>
      <c r="P98" s="29">
        <v>949.89307184810298</v>
      </c>
      <c r="Q98" s="29">
        <v>844.86172857981944</v>
      </c>
      <c r="R98" s="29">
        <v>798.0239980721268</v>
      </c>
      <c r="S98" s="29">
        <v>775.87079810380976</v>
      </c>
      <c r="T98" s="29">
        <v>762.6733595750311</v>
      </c>
      <c r="U98" s="29">
        <v>745.62730145358216</v>
      </c>
      <c r="V98" s="29">
        <v>737.59853899358859</v>
      </c>
      <c r="W98" s="29">
        <v>730.22255360365273</v>
      </c>
      <c r="X98" s="29">
        <v>722.84656821371675</v>
      </c>
      <c r="Y98" s="29">
        <v>715.47058282378089</v>
      </c>
      <c r="DA98" s="58" t="s">
        <v>1027</v>
      </c>
    </row>
    <row r="99" spans="1:105" ht="12" customHeight="1" x14ac:dyDescent="0.25">
      <c r="A99" s="28" t="s">
        <v>45</v>
      </c>
      <c r="B99" s="29"/>
      <c r="C99" s="29">
        <v>560.36888569817188</v>
      </c>
      <c r="D99" s="29">
        <v>541.97862925248683</v>
      </c>
      <c r="E99" s="29">
        <v>531.04053374368095</v>
      </c>
      <c r="F99" s="29">
        <v>519.25822474759275</v>
      </c>
      <c r="G99" s="29">
        <v>505.9600570482184</v>
      </c>
      <c r="H99" s="29">
        <v>495.24194813687529</v>
      </c>
      <c r="I99" s="29">
        <v>482.45439595061544</v>
      </c>
      <c r="J99" s="29">
        <v>463.88986001393954</v>
      </c>
      <c r="K99" s="29">
        <v>446.02252580082239</v>
      </c>
      <c r="L99" s="29">
        <v>429.59611437791591</v>
      </c>
      <c r="M99" s="29">
        <v>413.4583135631654</v>
      </c>
      <c r="N99" s="29">
        <v>405.68952085812941</v>
      </c>
      <c r="O99" s="29">
        <v>393.11798030017547</v>
      </c>
      <c r="P99" s="29">
        <v>391.499195067541</v>
      </c>
      <c r="Q99" s="29">
        <v>389.7824612853276</v>
      </c>
      <c r="R99" s="29">
        <v>385.99555195440968</v>
      </c>
      <c r="S99" s="29">
        <v>380.82441129986319</v>
      </c>
      <c r="T99" s="29">
        <v>374.70442002153305</v>
      </c>
      <c r="U99" s="29">
        <v>368.78284658785554</v>
      </c>
      <c r="V99" s="29">
        <v>363.25994838462316</v>
      </c>
      <c r="W99" s="29">
        <v>361.08038869431545</v>
      </c>
      <c r="X99" s="29">
        <v>358.90082900400768</v>
      </c>
      <c r="Y99" s="29">
        <v>356.72126931369996</v>
      </c>
      <c r="DA99" s="58" t="s">
        <v>1028</v>
      </c>
    </row>
    <row r="100" spans="1:105" ht="12.95" customHeight="1" x14ac:dyDescent="0.25">
      <c r="A100" s="23" t="s">
        <v>109</v>
      </c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DA100" s="57"/>
    </row>
    <row r="101" spans="1:105" ht="12" customHeight="1" x14ac:dyDescent="0.25">
      <c r="A101" s="28" t="s">
        <v>28</v>
      </c>
      <c r="B101" s="29"/>
      <c r="C101" s="29">
        <v>332.87002879802873</v>
      </c>
      <c r="D101" s="29">
        <v>321.00229127971278</v>
      </c>
      <c r="E101" s="29">
        <v>313.09226860935638</v>
      </c>
      <c r="F101" s="29">
        <v>306.89481095356149</v>
      </c>
      <c r="G101" s="29">
        <v>297.45695070211536</v>
      </c>
      <c r="H101" s="29">
        <v>285.10269272769102</v>
      </c>
      <c r="I101" s="29">
        <v>271.80525771457104</v>
      </c>
      <c r="J101" s="29">
        <v>252.49153458626844</v>
      </c>
      <c r="K101" s="29">
        <v>237.43483759386362</v>
      </c>
      <c r="L101" s="29">
        <v>220.96600472105698</v>
      </c>
      <c r="M101" s="29">
        <v>200.74551319754303</v>
      </c>
      <c r="N101" s="29">
        <v>192.38469548242406</v>
      </c>
      <c r="O101" s="29">
        <v>182.24437487678043</v>
      </c>
      <c r="P101" s="29">
        <v>156.72743771717424</v>
      </c>
      <c r="Q101" s="29">
        <v>140.10495839408171</v>
      </c>
      <c r="R101" s="29">
        <v>125.61610048021232</v>
      </c>
      <c r="S101" s="29">
        <v>122.70298622822658</v>
      </c>
      <c r="T101" s="29">
        <v>119.42899257751886</v>
      </c>
      <c r="U101" s="29">
        <v>116.28851489672306</v>
      </c>
      <c r="V101" s="29">
        <v>115.01221664315051</v>
      </c>
      <c r="W101" s="29">
        <v>112.71197231028749</v>
      </c>
      <c r="X101" s="29">
        <v>110.41172797742449</v>
      </c>
      <c r="Y101" s="29">
        <v>108.11148364456147</v>
      </c>
      <c r="DA101" s="58" t="s">
        <v>1029</v>
      </c>
    </row>
    <row r="102" spans="1:105" ht="12" customHeight="1" x14ac:dyDescent="0.25">
      <c r="A102" s="28" t="s">
        <v>27</v>
      </c>
      <c r="B102" s="29"/>
      <c r="C102" s="29">
        <v>320.20334149006936</v>
      </c>
      <c r="D102" s="29">
        <v>312.30955763547411</v>
      </c>
      <c r="E102" s="29">
        <v>301.0692717974905</v>
      </c>
      <c r="F102" s="29">
        <v>288.24559720805581</v>
      </c>
      <c r="G102" s="29">
        <v>275.97375355176047</v>
      </c>
      <c r="H102" s="29">
        <v>264.33864793748205</v>
      </c>
      <c r="I102" s="29">
        <v>247.64725183457386</v>
      </c>
      <c r="J102" s="29">
        <v>233.46300825909267</v>
      </c>
      <c r="K102" s="29">
        <v>218.79202416308522</v>
      </c>
      <c r="L102" s="29">
        <v>200.56679898869177</v>
      </c>
      <c r="M102" s="29">
        <v>189.49938806328785</v>
      </c>
      <c r="N102" s="29">
        <v>177.65524202741528</v>
      </c>
      <c r="O102" s="29">
        <v>166.91334146817667</v>
      </c>
      <c r="P102" s="29">
        <v>155.60014095444703</v>
      </c>
      <c r="Q102" s="29">
        <v>136.38391492610631</v>
      </c>
      <c r="R102" s="29">
        <v>135.88139197096757</v>
      </c>
      <c r="S102" s="29">
        <v>134.89166650613069</v>
      </c>
      <c r="T102" s="29">
        <v>133.26553775865048</v>
      </c>
      <c r="U102" s="29">
        <v>131.64199509202047</v>
      </c>
      <c r="V102" s="29">
        <v>130.08394305703075</v>
      </c>
      <c r="W102" s="29">
        <v>128.78310362646044</v>
      </c>
      <c r="X102" s="29">
        <v>127.48226419589014</v>
      </c>
      <c r="Y102" s="29">
        <v>126.18142476531983</v>
      </c>
      <c r="DA102" s="58" t="s">
        <v>1030</v>
      </c>
    </row>
    <row r="103" spans="1:105" ht="12.95" customHeight="1" x14ac:dyDescent="0.25">
      <c r="A103" s="23" t="s">
        <v>108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DA103" s="57"/>
    </row>
    <row r="104" spans="1:105" ht="12" customHeight="1" x14ac:dyDescent="0.25">
      <c r="A104" s="30" t="s">
        <v>44</v>
      </c>
      <c r="B104" s="31"/>
      <c r="C104" s="31">
        <v>61.643462359358494</v>
      </c>
      <c r="D104" s="31">
        <v>60.435130691203916</v>
      </c>
      <c r="E104" s="31">
        <v>59.251106085144158</v>
      </c>
      <c r="F104" s="31">
        <v>57.608794570861455</v>
      </c>
      <c r="G104" s="31">
        <v>56.421818117815775</v>
      </c>
      <c r="H104" s="31">
        <v>54.836958619151801</v>
      </c>
      <c r="I104" s="31">
        <v>53.726674871747122</v>
      </c>
      <c r="J104" s="31">
        <v>52.05409914771019</v>
      </c>
      <c r="K104" s="31">
        <v>50.225152041176997</v>
      </c>
      <c r="L104" s="31">
        <v>46.096300453568865</v>
      </c>
      <c r="M104" s="31">
        <v>40.911052541882206</v>
      </c>
      <c r="N104" s="31">
        <v>39.071021640563451</v>
      </c>
      <c r="O104" s="31">
        <v>36.590765253375693</v>
      </c>
      <c r="P104" s="31">
        <v>34.02509014745803</v>
      </c>
      <c r="Q104" s="31">
        <v>28.417347056610929</v>
      </c>
      <c r="R104" s="31">
        <v>24.38385867993502</v>
      </c>
      <c r="S104" s="31">
        <v>19.444834396818006</v>
      </c>
      <c r="T104" s="31">
        <v>15.318382580230317</v>
      </c>
      <c r="U104" s="31">
        <v>12.328076572813908</v>
      </c>
      <c r="V104" s="31">
        <v>11.067756223622968</v>
      </c>
      <c r="W104" s="31">
        <v>10.40369085020559</v>
      </c>
      <c r="X104" s="31">
        <v>9.7396254767882109</v>
      </c>
      <c r="Y104" s="31">
        <v>9.0755601033708331</v>
      </c>
      <c r="DA104" s="59" t="s">
        <v>1031</v>
      </c>
    </row>
    <row r="105" spans="1:105" ht="12" customHeight="1" x14ac:dyDescent="0.25">
      <c r="A105" s="32" t="s">
        <v>25</v>
      </c>
      <c r="B105" s="33"/>
      <c r="C105" s="33">
        <v>7826.3646230169043</v>
      </c>
      <c r="D105" s="33">
        <v>7810.1028972680733</v>
      </c>
      <c r="E105" s="33">
        <v>7796.7667848343608</v>
      </c>
      <c r="F105" s="33">
        <v>7790.3328930684411</v>
      </c>
      <c r="G105" s="33">
        <v>7778.079130707205</v>
      </c>
      <c r="H105" s="33">
        <v>7770.3477647053678</v>
      </c>
      <c r="I105" s="33">
        <v>7761.3606996212811</v>
      </c>
      <c r="J105" s="33">
        <v>7744.5274841843884</v>
      </c>
      <c r="K105" s="33">
        <v>7698.3041682065523</v>
      </c>
      <c r="L105" s="33">
        <v>7527.9653850123605</v>
      </c>
      <c r="M105" s="33">
        <v>7370.5403487318354</v>
      </c>
      <c r="N105" s="33">
        <v>7152.9361655021376</v>
      </c>
      <c r="O105" s="33">
        <v>7059.2157501447018</v>
      </c>
      <c r="P105" s="33">
        <v>6866.0018925977838</v>
      </c>
      <c r="Q105" s="33">
        <v>6833.7318283765708</v>
      </c>
      <c r="R105" s="33">
        <v>6725.6606593632869</v>
      </c>
      <c r="S105" s="33">
        <v>6593.6602579902801</v>
      </c>
      <c r="T105" s="33">
        <v>6453.5861129259338</v>
      </c>
      <c r="U105" s="33">
        <v>6312.4393920230059</v>
      </c>
      <c r="V105" s="33">
        <v>6179.6571551085835</v>
      </c>
      <c r="W105" s="33">
        <v>6117.8605835574972</v>
      </c>
      <c r="X105" s="33">
        <v>6056.0640120064118</v>
      </c>
      <c r="Y105" s="33">
        <v>5994.2674404553254</v>
      </c>
      <c r="DA105" s="60" t="s">
        <v>1032</v>
      </c>
    </row>
    <row r="106" spans="1:105" s="2" customFormat="1" ht="12" customHeight="1" x14ac:dyDescent="0.25">
      <c r="DA106" s="9"/>
    </row>
    <row r="107" spans="1:105" ht="12.95" customHeight="1" x14ac:dyDescent="0.25">
      <c r="A107" s="18" t="s">
        <v>111</v>
      </c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DA107" s="61"/>
    </row>
    <row r="108" spans="1:105" ht="12.95" customHeight="1" x14ac:dyDescent="0.25">
      <c r="A108" s="23" t="s">
        <v>110</v>
      </c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DA108" s="57"/>
    </row>
    <row r="109" spans="1:105" ht="12" customHeight="1" x14ac:dyDescent="0.25">
      <c r="A109" s="28" t="s">
        <v>32</v>
      </c>
      <c r="B109" s="43">
        <f>B31/RES_summary!B$6</f>
        <v>1.8939982066454715</v>
      </c>
      <c r="C109" s="43">
        <f>C31/RES_summary!C$6</f>
        <v>1.883958922603453</v>
      </c>
      <c r="D109" s="43">
        <f>D31/RES_summary!D$6</f>
        <v>1.9031031976334696</v>
      </c>
      <c r="E109" s="43">
        <f>E31/RES_summary!E$6</f>
        <v>1.9223475292771641</v>
      </c>
      <c r="F109" s="43">
        <f>F31/RES_summary!F$6</f>
        <v>1.9379868172581334</v>
      </c>
      <c r="G109" s="43">
        <f>G31/RES_summary!G$6</f>
        <v>1.9316024869665822</v>
      </c>
      <c r="H109" s="43">
        <f>H31/RES_summary!H$6</f>
        <v>1.9762941437785955</v>
      </c>
      <c r="I109" s="43">
        <f>I31/RES_summary!I$6</f>
        <v>1.9374247207879798</v>
      </c>
      <c r="J109" s="43">
        <f>J31/RES_summary!J$6</f>
        <v>1.9548475972978447</v>
      </c>
      <c r="K109" s="43">
        <f>K31/RES_summary!K$6</f>
        <v>1.980433661142307</v>
      </c>
      <c r="L109" s="43">
        <f>L31/RES_summary!L$6</f>
        <v>1.9665816121742106</v>
      </c>
      <c r="M109" s="43">
        <f>M31/RES_summary!M$6</f>
        <v>1.9641700931875943</v>
      </c>
      <c r="N109" s="43">
        <f>N31/RES_summary!N$6</f>
        <v>1.9644677403889483</v>
      </c>
      <c r="O109" s="43">
        <f>O31/RES_summary!O$6</f>
        <v>1.9679444568453983</v>
      </c>
      <c r="P109" s="43">
        <f>P31/RES_summary!P$6</f>
        <v>1.971685370682968</v>
      </c>
      <c r="Q109" s="43">
        <f>Q31/RES_summary!Q$6</f>
        <v>1.9716855370289132</v>
      </c>
      <c r="R109" s="43">
        <f>R31/RES_summary!R$6</f>
        <v>1.9716853653850854</v>
      </c>
      <c r="S109" s="43">
        <f>S31/RES_summary!S$6</f>
        <v>1.973940947609228</v>
      </c>
      <c r="T109" s="43">
        <f>T31/RES_summary!T$6</f>
        <v>1.978903188214701</v>
      </c>
      <c r="U109" s="43">
        <f>U31/RES_summary!U$6</f>
        <v>1.9892785502381773</v>
      </c>
      <c r="V109" s="43">
        <f>V31/RES_summary!V$6</f>
        <v>2.0005560012062134</v>
      </c>
      <c r="W109" s="43">
        <f>W31/RES_summary!W$6</f>
        <v>2.0082622315847627</v>
      </c>
      <c r="X109" s="43">
        <f>X31/RES_summary!X$6</f>
        <v>2.0149913254168186</v>
      </c>
      <c r="Y109" s="43">
        <f>Y31/RES_summary!Y$6</f>
        <v>2.0222091199477541</v>
      </c>
      <c r="DA109" s="58" t="s">
        <v>1033</v>
      </c>
    </row>
    <row r="110" spans="1:105" ht="12" customHeight="1" x14ac:dyDescent="0.25">
      <c r="A110" s="28" t="s">
        <v>47</v>
      </c>
      <c r="B110" s="43">
        <f>B32/RES_summary!B$6</f>
        <v>0.89497284590548631</v>
      </c>
      <c r="C110" s="43">
        <f>C32/RES_summary!C$6</f>
        <v>0.9075754032828921</v>
      </c>
      <c r="D110" s="43">
        <f>D32/RES_summary!D$6</f>
        <v>0.91695348640653618</v>
      </c>
      <c r="E110" s="43">
        <f>E32/RES_summary!E$6</f>
        <v>0.92074135656654144</v>
      </c>
      <c r="F110" s="43">
        <f>F32/RES_summary!F$6</f>
        <v>0.90935900148648519</v>
      </c>
      <c r="G110" s="43">
        <f>G32/RES_summary!G$6</f>
        <v>0.91360254013506115</v>
      </c>
      <c r="H110" s="43">
        <f>H32/RES_summary!H$6</f>
        <v>0.91959697814498187</v>
      </c>
      <c r="I110" s="43">
        <f>I32/RES_summary!I$6</f>
        <v>0.92080762411597405</v>
      </c>
      <c r="J110" s="43">
        <f>J32/RES_summary!J$6</f>
        <v>0.91155044032554211</v>
      </c>
      <c r="K110" s="43">
        <f>K32/RES_summary!K$6</f>
        <v>0.91625382214689888</v>
      </c>
      <c r="L110" s="43">
        <f>L32/RES_summary!L$6</f>
        <v>0.91180720552071048</v>
      </c>
      <c r="M110" s="43">
        <f>M32/RES_summary!M$6</f>
        <v>0.91528793107010764</v>
      </c>
      <c r="N110" s="43">
        <f>N32/RES_summary!N$6</f>
        <v>0.92000004938293956</v>
      </c>
      <c r="O110" s="43">
        <f>O32/RES_summary!O$6</f>
        <v>0.92551208252599027</v>
      </c>
      <c r="P110" s="43">
        <f>P32/RES_summary!P$6</f>
        <v>0.93000006329846674</v>
      </c>
      <c r="Q110" s="43">
        <f>Q32/RES_summary!Q$6</f>
        <v>0.92999998378254334</v>
      </c>
      <c r="R110" s="43">
        <f>R32/RES_summary!R$6</f>
        <v>0.93000005454368051</v>
      </c>
      <c r="S110" s="43">
        <f>S32/RES_summary!S$6</f>
        <v>0.93374991944838248</v>
      </c>
      <c r="T110" s="43">
        <f>T32/RES_summary!T$6</f>
        <v>0.93999997199653318</v>
      </c>
      <c r="U110" s="43">
        <f>U32/RES_summary!U$6</f>
        <v>0.95000001983323423</v>
      </c>
      <c r="V110" s="43">
        <f>V32/RES_summary!V$6</f>
        <v>0.96000003941873135</v>
      </c>
      <c r="W110" s="43">
        <f>W32/RES_summary!W$6</f>
        <v>0.965676869984603</v>
      </c>
      <c r="X110" s="43">
        <f>X32/RES_summary!X$6</f>
        <v>0.9699999652321315</v>
      </c>
      <c r="Y110" s="43">
        <f>Y32/RES_summary!Y$6</f>
        <v>0.97500001911810474</v>
      </c>
      <c r="DA110" s="58" t="s">
        <v>1034</v>
      </c>
    </row>
    <row r="111" spans="1:105" ht="12" customHeight="1" x14ac:dyDescent="0.25">
      <c r="A111" s="28" t="s">
        <v>46</v>
      </c>
      <c r="B111" s="43">
        <f>B33/RES_summary!B$6</f>
        <v>0.5352923209034629</v>
      </c>
      <c r="C111" s="43">
        <f>C33/RES_summary!C$6</f>
        <v>0.53340827815299419</v>
      </c>
      <c r="D111" s="43">
        <f>D33/RES_summary!D$6</f>
        <v>0.56040050711367795</v>
      </c>
      <c r="E111" s="43">
        <f>E33/RES_summary!E$6</f>
        <v>0.5736437453041523</v>
      </c>
      <c r="F111" s="43">
        <f>F33/RES_summary!F$6</f>
        <v>0.55411742213030946</v>
      </c>
      <c r="G111" s="43">
        <f>G33/RES_summary!G$6</f>
        <v>0.58697363480593179</v>
      </c>
      <c r="H111" s="43">
        <f>H33/RES_summary!H$6</f>
        <v>0.5798437915378265</v>
      </c>
      <c r="I111" s="43">
        <f>I33/RES_summary!I$6</f>
        <v>0.59891821265278355</v>
      </c>
      <c r="J111" s="43">
        <f>J33/RES_summary!J$6</f>
        <v>0.58278642101019607</v>
      </c>
      <c r="K111" s="43">
        <f>K33/RES_summary!K$6</f>
        <v>0.60515454714887618</v>
      </c>
      <c r="L111" s="43">
        <f>L33/RES_summary!L$6</f>
        <v>0.60225977920016271</v>
      </c>
      <c r="M111" s="43">
        <f>M33/RES_summary!M$6</f>
        <v>0.60387379383019613</v>
      </c>
      <c r="N111" s="43">
        <f>N33/RES_summary!N$6</f>
        <v>0.60616508963620819</v>
      </c>
      <c r="O111" s="43">
        <f>O33/RES_summary!O$6</f>
        <v>0.60879274767625602</v>
      </c>
      <c r="P111" s="43">
        <f>P33/RES_summary!P$6</f>
        <v>0.6109320944257941</v>
      </c>
      <c r="Q111" s="43">
        <f>Q33/RES_summary!Q$6</f>
        <v>0.61093206588503934</v>
      </c>
      <c r="R111" s="43">
        <f>R33/RES_summary!R$6</f>
        <v>0.61093204847276683</v>
      </c>
      <c r="S111" s="43">
        <f>S33/RES_summary!S$6</f>
        <v>0.61271970453666713</v>
      </c>
      <c r="T111" s="43">
        <f>T33/RES_summary!T$6</f>
        <v>0.6156990235391141</v>
      </c>
      <c r="U111" s="43">
        <f>U33/RES_summary!U$6</f>
        <v>0.62046607307118817</v>
      </c>
      <c r="V111" s="43">
        <f>V33/RES_summary!V$6</f>
        <v>0.62523311252273972</v>
      </c>
      <c r="W111" s="43">
        <f>W33/RES_summary!W$6</f>
        <v>0.62793915892023533</v>
      </c>
      <c r="X111" s="43">
        <f>X33/RES_summary!X$6</f>
        <v>0.62999995750593851</v>
      </c>
      <c r="Y111" s="43">
        <f>Y33/RES_summary!Y$6</f>
        <v>0.63238350765221263</v>
      </c>
      <c r="DA111" s="58" t="s">
        <v>1035</v>
      </c>
    </row>
    <row r="112" spans="1:105" ht="12" customHeight="1" x14ac:dyDescent="0.25">
      <c r="A112" s="28" t="s">
        <v>45</v>
      </c>
      <c r="B112" s="43">
        <f>B34/RES_summary!B$6</f>
        <v>0.41111692333157901</v>
      </c>
      <c r="C112" s="43">
        <f>C34/RES_summary!C$6</f>
        <v>0.42616333198578094</v>
      </c>
      <c r="D112" s="43">
        <f>D34/RES_summary!D$6</f>
        <v>0.44414142837019299</v>
      </c>
      <c r="E112" s="43">
        <f>E34/RES_summary!E$6</f>
        <v>0.45855660847857999</v>
      </c>
      <c r="F112" s="43">
        <f>F34/RES_summary!F$6</f>
        <v>0.46814636489818839</v>
      </c>
      <c r="G112" s="43">
        <f>G34/RES_summary!G$6</f>
        <v>0.48719375670235909</v>
      </c>
      <c r="H112" s="43">
        <f>H34/RES_summary!H$6</f>
        <v>0.48276180198961816</v>
      </c>
      <c r="I112" s="43">
        <f>I34/RES_summary!I$6</f>
        <v>0.51608121167468235</v>
      </c>
      <c r="J112" s="43">
        <f>J34/RES_summary!J$6</f>
        <v>0.53170015294286688</v>
      </c>
      <c r="K112" s="43">
        <f>K34/RES_summary!K$6</f>
        <v>0.5520065356830185</v>
      </c>
      <c r="L112" s="43">
        <f>L34/RES_summary!L$6</f>
        <v>0.55115353141461265</v>
      </c>
      <c r="M112" s="43">
        <f>M34/RES_summary!M$6</f>
        <v>0.5579445006921917</v>
      </c>
      <c r="N112" s="43">
        <f>N34/RES_summary!N$6</f>
        <v>0.56999990534936573</v>
      </c>
      <c r="O112" s="43">
        <f>O34/RES_summary!O$6</f>
        <v>0.59555283349495569</v>
      </c>
      <c r="P112" s="43">
        <f>P34/RES_summary!P$6</f>
        <v>0.61999990607324285</v>
      </c>
      <c r="Q112" s="43">
        <f>Q34/RES_summary!Q$6</f>
        <v>0.62750002229900292</v>
      </c>
      <c r="R112" s="43">
        <f>R34/RES_summary!R$6</f>
        <v>0.6299999131341385</v>
      </c>
      <c r="S112" s="43">
        <f>S34/RES_summary!S$6</f>
        <v>0.63249995972419126</v>
      </c>
      <c r="T112" s="43">
        <f>T34/RES_summary!T$6</f>
        <v>0.64000003200396205</v>
      </c>
      <c r="U112" s="43">
        <f>U34/RES_summary!U$6</f>
        <v>0.66437506867257357</v>
      </c>
      <c r="V112" s="43">
        <f>V34/RES_summary!V$6</f>
        <v>0.69000005912809703</v>
      </c>
      <c r="W112" s="43">
        <f>W34/RES_summary!W$6</f>
        <v>0.70203063043626257</v>
      </c>
      <c r="X112" s="43">
        <f>X34/RES_summary!X$6</f>
        <v>0.71000005022025447</v>
      </c>
      <c r="Y112" s="43">
        <f>Y34/RES_summary!Y$6</f>
        <v>0.72000006117793525</v>
      </c>
      <c r="DA112" s="58" t="s">
        <v>1036</v>
      </c>
    </row>
    <row r="113" spans="1:105" ht="12.95" customHeight="1" x14ac:dyDescent="0.25">
      <c r="A113" s="23" t="s">
        <v>109</v>
      </c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DA113" s="57"/>
    </row>
    <row r="114" spans="1:105" ht="12" customHeight="1" x14ac:dyDescent="0.25">
      <c r="A114" s="28" t="s">
        <v>28</v>
      </c>
      <c r="B114" s="43">
        <f>B36/RES_summary!B$6</f>
        <v>0.54412244276753297</v>
      </c>
      <c r="C114" s="43">
        <f>C36/RES_summary!C$6</f>
        <v>0.63188995924534097</v>
      </c>
      <c r="D114" s="43">
        <f>D36/RES_summary!D$6</f>
        <v>0.7351702121213729</v>
      </c>
      <c r="E114" s="43">
        <f>E36/RES_summary!E$6</f>
        <v>0.83158816056210338</v>
      </c>
      <c r="F114" s="43">
        <f>F36/RES_summary!F$6</f>
        <v>0.90015843124668571</v>
      </c>
      <c r="G114" s="43">
        <f>G36/RES_summary!G$6</f>
        <v>1.0240413962294674</v>
      </c>
      <c r="H114" s="43">
        <f>H36/RES_summary!H$6</f>
        <v>1.1049534494125108</v>
      </c>
      <c r="I114" s="43">
        <f>I36/RES_summary!I$6</f>
        <v>1.2056069444809672</v>
      </c>
      <c r="J114" s="43">
        <f>J36/RES_summary!J$6</f>
        <v>1.2949226835527849</v>
      </c>
      <c r="K114" s="43">
        <f>K36/RES_summary!K$6</f>
        <v>1.4137419041581807</v>
      </c>
      <c r="L114" s="43">
        <f>L36/RES_summary!L$6</f>
        <v>1.5249127930677215</v>
      </c>
      <c r="M114" s="43">
        <f>M36/RES_summary!M$6</f>
        <v>1.6531405285489786</v>
      </c>
      <c r="N114" s="43">
        <f>N36/RES_summary!N$6</f>
        <v>1.7643949644640853</v>
      </c>
      <c r="O114" s="43">
        <f>O36/RES_summary!O$6</f>
        <v>1.8960071563879437</v>
      </c>
      <c r="P114" s="43">
        <f>P36/RES_summary!P$6</f>
        <v>2.0598692766653786</v>
      </c>
      <c r="Q114" s="43">
        <f>Q36/RES_summary!Q$6</f>
        <v>2.3306907743723722</v>
      </c>
      <c r="R114" s="43">
        <f>R36/RES_summary!R$6</f>
        <v>2.4730240470157279</v>
      </c>
      <c r="S114" s="43">
        <f>S36/RES_summary!S$6</f>
        <v>2.6381678555732146</v>
      </c>
      <c r="T114" s="43">
        <f>T36/RES_summary!T$6</f>
        <v>2.7986130108978826</v>
      </c>
      <c r="U114" s="43">
        <f>U36/RES_summary!U$6</f>
        <v>2.9410584517819718</v>
      </c>
      <c r="V114" s="43">
        <f>V36/RES_summary!V$6</f>
        <v>3.061586406270127</v>
      </c>
      <c r="W114" s="43">
        <f>W36/RES_summary!W$6</f>
        <v>3.1256411999965947</v>
      </c>
      <c r="X114" s="43">
        <f>X36/RES_summary!X$6</f>
        <v>3.1844355568662928</v>
      </c>
      <c r="Y114" s="43">
        <f>Y36/RES_summary!Y$6</f>
        <v>3.2382954682078133</v>
      </c>
      <c r="DA114" s="58" t="s">
        <v>1037</v>
      </c>
    </row>
    <row r="115" spans="1:105" ht="12" customHeight="1" x14ac:dyDescent="0.25">
      <c r="A115" s="28" t="s">
        <v>27</v>
      </c>
      <c r="B115" s="43">
        <f>B37/RES_summary!B$6</f>
        <v>0.27890158136815957</v>
      </c>
      <c r="C115" s="43">
        <f>C37/RES_summary!C$6</f>
        <v>0.32276795641884692</v>
      </c>
      <c r="D115" s="43">
        <f>D37/RES_summary!D$6</f>
        <v>0.36512332224644306</v>
      </c>
      <c r="E115" s="43">
        <f>E37/RES_summary!E$6</f>
        <v>0.41549614304336335</v>
      </c>
      <c r="F115" s="43">
        <f>F37/RES_summary!F$6</f>
        <v>0.46180702743102015</v>
      </c>
      <c r="G115" s="43">
        <f>G37/RES_summary!G$6</f>
        <v>0.52766246668924954</v>
      </c>
      <c r="H115" s="43">
        <f>H37/RES_summary!H$6</f>
        <v>0.57251115855132773</v>
      </c>
      <c r="I115" s="43">
        <f>I37/RES_summary!I$6</f>
        <v>0.62943321734936253</v>
      </c>
      <c r="J115" s="43">
        <f>J37/RES_summary!J$6</f>
        <v>0.70014335511564085</v>
      </c>
      <c r="K115" s="43">
        <f>K37/RES_summary!K$6</f>
        <v>0.78007497582040008</v>
      </c>
      <c r="L115" s="43">
        <f>L37/RES_summary!L$6</f>
        <v>0.85062888421166738</v>
      </c>
      <c r="M115" s="43">
        <f>M37/RES_summary!M$6</f>
        <v>0.91009305777000782</v>
      </c>
      <c r="N115" s="43">
        <f>N37/RES_summary!N$6</f>
        <v>0.98987172526290323</v>
      </c>
      <c r="O115" s="43">
        <f>O37/RES_summary!O$6</f>
        <v>1.0738973422580136</v>
      </c>
      <c r="P115" s="43">
        <f>P37/RES_summary!P$6</f>
        <v>1.2192496216655928</v>
      </c>
      <c r="Q115" s="43">
        <f>Q37/RES_summary!Q$6</f>
        <v>1.4193529434266614</v>
      </c>
      <c r="R115" s="43">
        <f>R37/RES_summary!R$6</f>
        <v>1.5943661906256603</v>
      </c>
      <c r="S115" s="43">
        <f>S37/RES_summary!S$6</f>
        <v>1.788550762245791</v>
      </c>
      <c r="T115" s="43">
        <f>T37/RES_summary!T$6</f>
        <v>1.9861255872473125</v>
      </c>
      <c r="U115" s="43">
        <f>U37/RES_summary!U$6</f>
        <v>2.1696360862343518</v>
      </c>
      <c r="V115" s="43">
        <f>V37/RES_summary!V$6</f>
        <v>2.3407321186747434</v>
      </c>
      <c r="W115" s="43">
        <f>W37/RES_summary!W$6</f>
        <v>2.4469659105228461</v>
      </c>
      <c r="X115" s="43">
        <f>X37/RES_summary!X$6</f>
        <v>2.5297935014018154</v>
      </c>
      <c r="Y115" s="43">
        <f>Y37/RES_summary!Y$6</f>
        <v>2.5937489470530739</v>
      </c>
      <c r="DA115" s="58" t="s">
        <v>1038</v>
      </c>
    </row>
    <row r="116" spans="1:105" ht="12.95" customHeight="1" x14ac:dyDescent="0.25">
      <c r="A116" s="23" t="s">
        <v>108</v>
      </c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DA116" s="57"/>
    </row>
    <row r="117" spans="1:105" ht="12" customHeight="1" x14ac:dyDescent="0.25">
      <c r="A117" s="30" t="s">
        <v>44</v>
      </c>
      <c r="B117" s="44">
        <f>B39/RES_summary!B$6</f>
        <v>17.323837629805269</v>
      </c>
      <c r="C117" s="44">
        <f>C39/RES_summary!C$6</f>
        <v>17.627791104610004</v>
      </c>
      <c r="D117" s="44">
        <f>D39/RES_summary!D$6</f>
        <v>17.973149809065497</v>
      </c>
      <c r="E117" s="44">
        <f>E39/RES_summary!E$6</f>
        <v>18.381023896507536</v>
      </c>
      <c r="F117" s="44">
        <f>F39/RES_summary!F$6</f>
        <v>18.463621216330502</v>
      </c>
      <c r="G117" s="44">
        <f>G39/RES_summary!G$6</f>
        <v>19.177018694084559</v>
      </c>
      <c r="H117" s="44">
        <f>H39/RES_summary!H$6</f>
        <v>19.564501725122621</v>
      </c>
      <c r="I117" s="44">
        <f>I39/RES_summary!I$6</f>
        <v>19.907889302440786</v>
      </c>
      <c r="J117" s="44">
        <f>J39/RES_summary!J$6</f>
        <v>20.338901802219986</v>
      </c>
      <c r="K117" s="44">
        <f>K39/RES_summary!K$6</f>
        <v>20.832744098220669</v>
      </c>
      <c r="L117" s="44">
        <f>L39/RES_summary!L$6</f>
        <v>21.324971840436813</v>
      </c>
      <c r="M117" s="44">
        <f>M39/RES_summary!M$6</f>
        <v>21.707170026524487</v>
      </c>
      <c r="N117" s="44">
        <f>N39/RES_summary!N$6</f>
        <v>22.030561689907277</v>
      </c>
      <c r="O117" s="44">
        <f>O39/RES_summary!O$6</f>
        <v>22.479290004336509</v>
      </c>
      <c r="P117" s="44">
        <f>P39/RES_summary!P$6</f>
        <v>22.92689769089667</v>
      </c>
      <c r="Q117" s="44">
        <f>Q39/RES_summary!Q$6</f>
        <v>23.35904228674832</v>
      </c>
      <c r="R117" s="44">
        <f>R39/RES_summary!R$6</f>
        <v>23.652739644908237</v>
      </c>
      <c r="S117" s="44">
        <f>S39/RES_summary!S$6</f>
        <v>24.167303562254421</v>
      </c>
      <c r="T117" s="44">
        <f>T39/RES_summary!T$6</f>
        <v>24.717076848022447</v>
      </c>
      <c r="U117" s="44">
        <f>U39/RES_summary!U$6</f>
        <v>25.215873587551034</v>
      </c>
      <c r="V117" s="44">
        <f>V39/RES_summary!V$6</f>
        <v>25.689531904296427</v>
      </c>
      <c r="W117" s="44">
        <f>W39/RES_summary!W$6</f>
        <v>26.485432103619321</v>
      </c>
      <c r="X117" s="44">
        <f>X39/RES_summary!X$6</f>
        <v>27.179161545846359</v>
      </c>
      <c r="Y117" s="44">
        <f>Y39/RES_summary!Y$6</f>
        <v>27.780178511776821</v>
      </c>
      <c r="DA117" s="59" t="s">
        <v>1039</v>
      </c>
    </row>
    <row r="118" spans="1:105" ht="12" customHeight="1" x14ac:dyDescent="0.25">
      <c r="A118" s="32" t="s">
        <v>25</v>
      </c>
      <c r="B118" s="45">
        <f>B40/RES_summary!B$6</f>
        <v>0.69037202512647333</v>
      </c>
      <c r="C118" s="45">
        <f>C40/RES_summary!C$6</f>
        <v>0.69168870627025492</v>
      </c>
      <c r="D118" s="45">
        <f>D40/RES_summary!D$6</f>
        <v>0.69428389105595012</v>
      </c>
      <c r="E118" s="45">
        <f>E40/RES_summary!E$6</f>
        <v>0.69774399341772975</v>
      </c>
      <c r="F118" s="45">
        <f>F40/RES_summary!F$6</f>
        <v>0.69018815618781182</v>
      </c>
      <c r="G118" s="45">
        <f>G40/RES_summary!G$6</f>
        <v>0.70511670401739179</v>
      </c>
      <c r="H118" s="45">
        <f>H40/RES_summary!H$6</f>
        <v>0.71239470479647282</v>
      </c>
      <c r="I118" s="45">
        <f>I40/RES_summary!I$6</f>
        <v>0.71834024440011968</v>
      </c>
      <c r="J118" s="45">
        <f>J40/RES_summary!J$6</f>
        <v>0.7250281697408909</v>
      </c>
      <c r="K118" s="45">
        <f>K40/RES_summary!K$6</f>
        <v>0.7322734683804758</v>
      </c>
      <c r="L118" s="45">
        <f>L40/RES_summary!L$6</f>
        <v>0.73544728468083465</v>
      </c>
      <c r="M118" s="45">
        <f>M40/RES_summary!M$6</f>
        <v>0.74484072109605615</v>
      </c>
      <c r="N118" s="45">
        <f>N40/RES_summary!N$6</f>
        <v>0.75637277782178625</v>
      </c>
      <c r="O118" s="45">
        <f>O40/RES_summary!O$6</f>
        <v>0.77035319180181272</v>
      </c>
      <c r="P118" s="45">
        <f>P40/RES_summary!P$6</f>
        <v>0.78464701057090758</v>
      </c>
      <c r="Q118" s="45">
        <f>Q40/RES_summary!Q$6</f>
        <v>0.80636403498052001</v>
      </c>
      <c r="R118" s="45">
        <f>R40/RES_summary!R$6</f>
        <v>0.83162442610722243</v>
      </c>
      <c r="S118" s="45">
        <f>S40/RES_summary!S$6</f>
        <v>0.86498090023364338</v>
      </c>
      <c r="T118" s="45">
        <f>T40/RES_summary!T$6</f>
        <v>0.89954328415840656</v>
      </c>
      <c r="U118" s="45">
        <f>U40/RES_summary!U$6</f>
        <v>0.93242241758596356</v>
      </c>
      <c r="V118" s="45">
        <f>V40/RES_summary!V$6</f>
        <v>0.96455550914853072</v>
      </c>
      <c r="W118" s="45">
        <f>W40/RES_summary!W$6</f>
        <v>0.97152578495040254</v>
      </c>
      <c r="X118" s="45">
        <f>X40/RES_summary!X$6</f>
        <v>0.97784208924302751</v>
      </c>
      <c r="Y118" s="45">
        <f>Y40/RES_summary!Y$6</f>
        <v>0.98356186608032703</v>
      </c>
      <c r="DA118" s="60" t="s">
        <v>1040</v>
      </c>
    </row>
    <row r="119" spans="1:105" s="2" customFormat="1" ht="12" customHeight="1" x14ac:dyDescent="0.25">
      <c r="DA119" s="9"/>
    </row>
    <row r="120" spans="1:105" ht="12.95" customHeight="1" x14ac:dyDescent="0.25">
      <c r="A120" s="18" t="s">
        <v>43</v>
      </c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DA120" s="56"/>
    </row>
    <row r="121" spans="1:105" ht="12.95" customHeight="1" x14ac:dyDescent="0.25">
      <c r="A121" s="23" t="s">
        <v>110</v>
      </c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DA121" s="57"/>
    </row>
    <row r="122" spans="1:105" ht="12" customHeight="1" x14ac:dyDescent="0.25">
      <c r="A122" s="28" t="s">
        <v>32</v>
      </c>
      <c r="B122" s="29">
        <f t="shared" ref="B122:Q122" si="82">B83*B109</f>
        <v>88.808480379083022</v>
      </c>
      <c r="C122" s="29">
        <f t="shared" si="82"/>
        <v>87.399964204799986</v>
      </c>
      <c r="D122" s="29">
        <f t="shared" si="82"/>
        <v>86.853543678608077</v>
      </c>
      <c r="E122" s="29">
        <f t="shared" si="82"/>
        <v>86.185182163400682</v>
      </c>
      <c r="F122" s="29">
        <f t="shared" si="82"/>
        <v>85.258118442036462</v>
      </c>
      <c r="G122" s="29">
        <f t="shared" si="82"/>
        <v>83.457157187815184</v>
      </c>
      <c r="H122" s="29">
        <f t="shared" si="82"/>
        <v>83.307151963955093</v>
      </c>
      <c r="I122" s="29">
        <f t="shared" si="82"/>
        <v>80.374583500311246</v>
      </c>
      <c r="J122" s="29">
        <f t="shared" si="82"/>
        <v>79.03877761728863</v>
      </c>
      <c r="K122" s="29">
        <f t="shared" si="82"/>
        <v>77.760997221663857</v>
      </c>
      <c r="L122" s="29">
        <f t="shared" si="82"/>
        <v>75.331523458476056</v>
      </c>
      <c r="M122" s="29">
        <f t="shared" si="82"/>
        <v>72.988142761192407</v>
      </c>
      <c r="N122" s="29">
        <f t="shared" si="82"/>
        <v>70.898602437489714</v>
      </c>
      <c r="O122" s="29">
        <f t="shared" si="82"/>
        <v>68.785342121566387</v>
      </c>
      <c r="P122" s="29">
        <f t="shared" si="82"/>
        <v>66.561463669286979</v>
      </c>
      <c r="Q122" s="29">
        <f t="shared" si="82"/>
        <v>64.068958858163441</v>
      </c>
      <c r="R122" s="29">
        <f t="shared" ref="R122:V122" si="83">R83*R109</f>
        <v>61.595444677648004</v>
      </c>
      <c r="S122" s="29">
        <f t="shared" si="83"/>
        <v>59.13328291113114</v>
      </c>
      <c r="T122" s="29">
        <f t="shared" si="83"/>
        <v>56.629981642579246</v>
      </c>
      <c r="U122" s="29">
        <f t="shared" si="83"/>
        <v>55.246404741205474</v>
      </c>
      <c r="V122" s="29">
        <f t="shared" si="83"/>
        <v>53.619664031066179</v>
      </c>
      <c r="W122" s="29">
        <f t="shared" ref="W122:Y122" si="84">W83*W109</f>
        <v>51.897482596577667</v>
      </c>
      <c r="X122" s="29">
        <f t="shared" si="84"/>
        <v>50.266845125575919</v>
      </c>
      <c r="Y122" s="29">
        <f t="shared" si="84"/>
        <v>48.906212187778117</v>
      </c>
      <c r="DA122" s="58" t="s">
        <v>1041</v>
      </c>
    </row>
    <row r="123" spans="1:105" ht="12" customHeight="1" x14ac:dyDescent="0.25">
      <c r="A123" s="28" t="s">
        <v>47</v>
      </c>
      <c r="B123" s="29">
        <f t="shared" ref="B123:Q123" si="85">B84*B110</f>
        <v>595.63722460216695</v>
      </c>
      <c r="C123" s="29">
        <f t="shared" si="85"/>
        <v>597.62300416891253</v>
      </c>
      <c r="D123" s="29">
        <f t="shared" si="85"/>
        <v>595.53518209649724</v>
      </c>
      <c r="E123" s="29">
        <f t="shared" si="85"/>
        <v>588.40653816351073</v>
      </c>
      <c r="F123" s="29">
        <f t="shared" si="85"/>
        <v>572.5128727282729</v>
      </c>
      <c r="G123" s="29">
        <f t="shared" si="85"/>
        <v>563.05114318363485</v>
      </c>
      <c r="H123" s="29">
        <f t="shared" si="85"/>
        <v>553.7103860625524</v>
      </c>
      <c r="I123" s="29">
        <f t="shared" si="85"/>
        <v>540.73213080445566</v>
      </c>
      <c r="J123" s="29">
        <f t="shared" si="85"/>
        <v>522.17191753329928</v>
      </c>
      <c r="K123" s="29">
        <f t="shared" si="85"/>
        <v>507.90950038784473</v>
      </c>
      <c r="L123" s="29">
        <f t="shared" si="85"/>
        <v>489.4711275827089</v>
      </c>
      <c r="M123" s="29">
        <f t="shared" si="85"/>
        <v>472.29541660726755</v>
      </c>
      <c r="N123" s="29">
        <f t="shared" si="85"/>
        <v>456.77145455455661</v>
      </c>
      <c r="O123" s="29">
        <f t="shared" si="85"/>
        <v>440.81925340621001</v>
      </c>
      <c r="P123" s="29">
        <f t="shared" si="85"/>
        <v>423.00907019278554</v>
      </c>
      <c r="Q123" s="29">
        <f t="shared" si="85"/>
        <v>401.46646603923659</v>
      </c>
      <c r="R123" s="29">
        <f t="shared" ref="R123:V123" si="86">R84*R110</f>
        <v>383.67856244122447</v>
      </c>
      <c r="S123" s="29">
        <f t="shared" si="86"/>
        <v>368.78495336498321</v>
      </c>
      <c r="T123" s="29">
        <f t="shared" si="86"/>
        <v>356.96769796857041</v>
      </c>
      <c r="U123" s="29">
        <f t="shared" si="86"/>
        <v>349.79749381664163</v>
      </c>
      <c r="V123" s="29">
        <f t="shared" si="86"/>
        <v>340.37736742200025</v>
      </c>
      <c r="W123" s="29">
        <f t="shared" ref="W123:Y123" si="87">W84*W110</f>
        <v>330.87511539822736</v>
      </c>
      <c r="X123" s="29">
        <f t="shared" si="87"/>
        <v>322.08065833306131</v>
      </c>
      <c r="Y123" s="29">
        <f t="shared" si="87"/>
        <v>315.45330733725859</v>
      </c>
      <c r="DA123" s="58" t="s">
        <v>1042</v>
      </c>
    </row>
    <row r="124" spans="1:105" ht="12" customHeight="1" x14ac:dyDescent="0.25">
      <c r="A124" s="28" t="s">
        <v>46</v>
      </c>
      <c r="B124" s="29">
        <f t="shared" ref="B124:Q124" si="88">B85*B111</f>
        <v>804.09289384666386</v>
      </c>
      <c r="C124" s="29">
        <f t="shared" si="88"/>
        <v>798.51595838992444</v>
      </c>
      <c r="D124" s="29">
        <f t="shared" si="88"/>
        <v>833.85877896574675</v>
      </c>
      <c r="E124" s="29">
        <f t="shared" si="88"/>
        <v>849.51106336866007</v>
      </c>
      <c r="F124" s="29">
        <f t="shared" si="88"/>
        <v>818.21307939300925</v>
      </c>
      <c r="G124" s="29">
        <f t="shared" si="88"/>
        <v>860.7619057324755</v>
      </c>
      <c r="H124" s="29">
        <f t="shared" si="88"/>
        <v>846.83469258497553</v>
      </c>
      <c r="I124" s="29">
        <f t="shared" si="88"/>
        <v>869.70649957684543</v>
      </c>
      <c r="J124" s="29">
        <f t="shared" si="88"/>
        <v>842.71958715507731</v>
      </c>
      <c r="K124" s="29">
        <f t="shared" si="88"/>
        <v>869.67975431104662</v>
      </c>
      <c r="L124" s="29">
        <f t="shared" si="88"/>
        <v>859.30343091971542</v>
      </c>
      <c r="M124" s="29">
        <f t="shared" si="88"/>
        <v>850.27449849845107</v>
      </c>
      <c r="N124" s="29">
        <f t="shared" si="88"/>
        <v>836.18880444785793</v>
      </c>
      <c r="O124" s="29">
        <f t="shared" si="88"/>
        <v>826.09974848987338</v>
      </c>
      <c r="P124" s="29">
        <f t="shared" si="88"/>
        <v>798.44106270160603</v>
      </c>
      <c r="Q124" s="29">
        <f t="shared" si="88"/>
        <v>767.71808841625386</v>
      </c>
      <c r="R124" s="29">
        <f t="shared" ref="R124:V124" si="89">R85*R111</f>
        <v>753.73685612864733</v>
      </c>
      <c r="S124" s="29">
        <f t="shared" si="89"/>
        <v>708.87822657087679</v>
      </c>
      <c r="T124" s="29">
        <f t="shared" si="89"/>
        <v>687.5371318379199</v>
      </c>
      <c r="U124" s="29">
        <f t="shared" si="89"/>
        <v>648.55164972002297</v>
      </c>
      <c r="V124" s="29">
        <f t="shared" si="89"/>
        <v>629.94432301193103</v>
      </c>
      <c r="W124" s="29">
        <f t="shared" ref="W124:Y124" si="90">W85*W111</f>
        <v>582.99819395493421</v>
      </c>
      <c r="X124" s="29">
        <f t="shared" si="90"/>
        <v>553.37513729773855</v>
      </c>
      <c r="Y124" s="29">
        <f t="shared" si="90"/>
        <v>521.35623739774985</v>
      </c>
      <c r="DA124" s="58" t="s">
        <v>1043</v>
      </c>
    </row>
    <row r="125" spans="1:105" ht="12" customHeight="1" x14ac:dyDescent="0.25">
      <c r="A125" s="28" t="s">
        <v>45</v>
      </c>
      <c r="B125" s="29">
        <f t="shared" ref="B125:Q125" si="91">B86*B112</f>
        <v>259.71974188154115</v>
      </c>
      <c r="C125" s="29">
        <f t="shared" si="91"/>
        <v>266.64063333297679</v>
      </c>
      <c r="D125" s="29">
        <f t="shared" si="91"/>
        <v>274.34360158062515</v>
      </c>
      <c r="E125" s="29">
        <f t="shared" si="91"/>
        <v>279.63778305690101</v>
      </c>
      <c r="F125" s="29">
        <f t="shared" si="91"/>
        <v>281.90649665542696</v>
      </c>
      <c r="G125" s="29">
        <f t="shared" si="91"/>
        <v>288.3386616607919</v>
      </c>
      <c r="H125" s="29">
        <f t="shared" si="91"/>
        <v>282.75384819052715</v>
      </c>
      <c r="I125" s="29">
        <f t="shared" si="91"/>
        <v>294.81716434796925</v>
      </c>
      <c r="J125" s="29">
        <f t="shared" si="91"/>
        <v>297.31866892867049</v>
      </c>
      <c r="K125" s="29">
        <f t="shared" si="91"/>
        <v>300.75782368198657</v>
      </c>
      <c r="L125" s="29">
        <f t="shared" si="91"/>
        <v>294.32431172369257</v>
      </c>
      <c r="M125" s="29">
        <f t="shared" si="91"/>
        <v>289.87297143135476</v>
      </c>
      <c r="N125" s="29">
        <f t="shared" si="91"/>
        <v>287.83351008692915</v>
      </c>
      <c r="O125" s="29">
        <f t="shared" si="91"/>
        <v>290.26248222389529</v>
      </c>
      <c r="P125" s="29">
        <f t="shared" si="91"/>
        <v>291.83748928764822</v>
      </c>
      <c r="Q125" s="29">
        <f t="shared" si="91"/>
        <v>286.22025517839904</v>
      </c>
      <c r="R125" s="29">
        <f t="shared" ref="R125:V125" si="92">R86*R112</f>
        <v>281.41889772231656</v>
      </c>
      <c r="S125" s="29">
        <f t="shared" si="92"/>
        <v>276.34438397105555</v>
      </c>
      <c r="T125" s="29">
        <f t="shared" si="92"/>
        <v>273.5233617931147</v>
      </c>
      <c r="U125" s="29">
        <f t="shared" si="92"/>
        <v>277.56797979215924</v>
      </c>
      <c r="V125" s="29">
        <f t="shared" si="92"/>
        <v>280.81706205159406</v>
      </c>
      <c r="W125" s="29">
        <f t="shared" ref="W125:Y125" si="93">W86*W112</f>
        <v>282.30947997314132</v>
      </c>
      <c r="X125" s="29">
        <f t="shared" si="93"/>
        <v>278.11201507019996</v>
      </c>
      <c r="Y125" s="29">
        <f t="shared" si="93"/>
        <v>277.07171865571837</v>
      </c>
      <c r="DA125" s="58" t="s">
        <v>1044</v>
      </c>
    </row>
    <row r="126" spans="1:105" ht="12.95" customHeight="1" x14ac:dyDescent="0.25">
      <c r="A126" s="23" t="s">
        <v>109</v>
      </c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DA126" s="57"/>
    </row>
    <row r="127" spans="1:105" ht="12" customHeight="1" x14ac:dyDescent="0.25">
      <c r="A127" s="28" t="s">
        <v>28</v>
      </c>
      <c r="B127" s="29">
        <f t="shared" ref="B127:Q127" si="94">B88*B114</f>
        <v>199.32337751966034</v>
      </c>
      <c r="C127" s="29">
        <f t="shared" si="94"/>
        <v>226.71033778932795</v>
      </c>
      <c r="D127" s="29">
        <f t="shared" si="94"/>
        <v>257.18146810577826</v>
      </c>
      <c r="E127" s="29">
        <f t="shared" si="94"/>
        <v>284.02823552836452</v>
      </c>
      <c r="F127" s="29">
        <f t="shared" si="94"/>
        <v>301.12308775142816</v>
      </c>
      <c r="G127" s="29">
        <f t="shared" si="94"/>
        <v>333.05373480253093</v>
      </c>
      <c r="H127" s="29">
        <f t="shared" si="94"/>
        <v>350.09828396748986</v>
      </c>
      <c r="I127" s="29">
        <f t="shared" si="94"/>
        <v>369.81091570510773</v>
      </c>
      <c r="J127" s="29">
        <f t="shared" si="94"/>
        <v>382.44420344336976</v>
      </c>
      <c r="K127" s="29">
        <f t="shared" si="94"/>
        <v>397.01548384897853</v>
      </c>
      <c r="L127" s="29">
        <f t="shared" si="94"/>
        <v>405.59512275406064</v>
      </c>
      <c r="M127" s="29">
        <f t="shared" si="94"/>
        <v>412.94452748116879</v>
      </c>
      <c r="N127" s="29">
        <f t="shared" si="94"/>
        <v>419.32056370184398</v>
      </c>
      <c r="O127" s="29">
        <f t="shared" si="94"/>
        <v>421.51601073393687</v>
      </c>
      <c r="P127" s="29">
        <f t="shared" si="94"/>
        <v>427.82026278779335</v>
      </c>
      <c r="Q127" s="29">
        <f t="shared" si="94"/>
        <v>441.82269801736965</v>
      </c>
      <c r="R127" s="29">
        <f t="shared" ref="R127:V127" si="95">R88*R114</f>
        <v>437.41603772552168</v>
      </c>
      <c r="S127" s="29">
        <f t="shared" si="95"/>
        <v>428.02758261514333</v>
      </c>
      <c r="T127" s="29">
        <f t="shared" si="95"/>
        <v>419.75492382105745</v>
      </c>
      <c r="U127" s="29">
        <f t="shared" si="95"/>
        <v>410.98584221833869</v>
      </c>
      <c r="V127" s="29">
        <f t="shared" si="95"/>
        <v>406.16738873808515</v>
      </c>
      <c r="W127" s="29">
        <f t="shared" ref="W127:Y127" si="96">W88*W114</f>
        <v>391.30374167312124</v>
      </c>
      <c r="X127" s="29">
        <f t="shared" si="96"/>
        <v>383.39321984708135</v>
      </c>
      <c r="Y127" s="29">
        <f t="shared" si="96"/>
        <v>374.94216751245432</v>
      </c>
      <c r="DA127" s="58" t="s">
        <v>1045</v>
      </c>
    </row>
    <row r="128" spans="1:105" ht="12" customHeight="1" x14ac:dyDescent="0.25">
      <c r="A128" s="28" t="s">
        <v>27</v>
      </c>
      <c r="B128" s="29">
        <f t="shared" ref="B128:Q128" si="97">B89*B115</f>
        <v>94.72506724163155</v>
      </c>
      <c r="C128" s="29">
        <f t="shared" si="97"/>
        <v>107.73340135261809</v>
      </c>
      <c r="D128" s="29">
        <f t="shared" si="97"/>
        <v>119.45423515072549</v>
      </c>
      <c r="E128" s="29">
        <f t="shared" si="97"/>
        <v>132.44123271084138</v>
      </c>
      <c r="F128" s="29">
        <f t="shared" si="97"/>
        <v>142.81669798675861</v>
      </c>
      <c r="G128" s="29">
        <f t="shared" si="97"/>
        <v>157.19624801052268</v>
      </c>
      <c r="H128" s="29">
        <f t="shared" si="97"/>
        <v>163.73618810062206</v>
      </c>
      <c r="I128" s="29">
        <f t="shared" si="97"/>
        <v>171.55165194723003</v>
      </c>
      <c r="J128" s="29">
        <f t="shared" si="97"/>
        <v>180.82349005678483</v>
      </c>
      <c r="K128" s="29">
        <f t="shared" si="97"/>
        <v>190.95452981232188</v>
      </c>
      <c r="L128" s="29">
        <f t="shared" si="97"/>
        <v>195.59958775738349</v>
      </c>
      <c r="M128" s="29">
        <f t="shared" si="97"/>
        <v>196.31515769989707</v>
      </c>
      <c r="N128" s="29">
        <f t="shared" si="97"/>
        <v>199.98402017798713</v>
      </c>
      <c r="O128" s="29">
        <f t="shared" si="97"/>
        <v>202.4274820571226</v>
      </c>
      <c r="P128" s="29">
        <f t="shared" si="97"/>
        <v>213.36323399717051</v>
      </c>
      <c r="Q128" s="29">
        <f t="shared" si="97"/>
        <v>227.96480546111567</v>
      </c>
      <c r="R128" s="29">
        <f t="shared" ref="R128:V128" si="98">R89*R115</f>
        <v>240.77112026701764</v>
      </c>
      <c r="S128" s="29">
        <f t="shared" si="98"/>
        <v>257.19164672759115</v>
      </c>
      <c r="T128" s="29">
        <f t="shared" si="98"/>
        <v>274.86281055560062</v>
      </c>
      <c r="U128" s="29">
        <f t="shared" si="98"/>
        <v>291.17698043874225</v>
      </c>
      <c r="V128" s="29">
        <f t="shared" si="98"/>
        <v>310.91990434986616</v>
      </c>
      <c r="W128" s="29">
        <f t="shared" ref="W128:Y128" si="99">W89*W115</f>
        <v>321.88301412393236</v>
      </c>
      <c r="X128" s="29">
        <f t="shared" si="99"/>
        <v>329.31801655729987</v>
      </c>
      <c r="Y128" s="29">
        <f t="shared" si="99"/>
        <v>334.14865113698949</v>
      </c>
      <c r="DA128" s="58" t="s">
        <v>1046</v>
      </c>
    </row>
    <row r="129" spans="1:105" ht="12.95" customHeight="1" x14ac:dyDescent="0.25">
      <c r="A129" s="23" t="s">
        <v>108</v>
      </c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DA129" s="57"/>
    </row>
    <row r="130" spans="1:105" ht="12" customHeight="1" x14ac:dyDescent="0.25">
      <c r="A130" s="30" t="s">
        <v>44</v>
      </c>
      <c r="B130" s="31">
        <f t="shared" ref="B130:Q130" si="100">B91*B117</f>
        <v>1112.0412646131515</v>
      </c>
      <c r="C130" s="31">
        <f t="shared" si="100"/>
        <v>1119.950000145453</v>
      </c>
      <c r="D130" s="31">
        <f t="shared" si="100"/>
        <v>1124.797558024783</v>
      </c>
      <c r="E130" s="31">
        <f t="shared" si="100"/>
        <v>1128.0742806483659</v>
      </c>
      <c r="F130" s="31">
        <f t="shared" si="100"/>
        <v>1107.42934012197</v>
      </c>
      <c r="G130" s="31">
        <f t="shared" si="100"/>
        <v>1122.7576087442353</v>
      </c>
      <c r="H130" s="31">
        <f t="shared" si="100"/>
        <v>1119.4200835951108</v>
      </c>
      <c r="I130" s="31">
        <f t="shared" si="100"/>
        <v>1111.9531042241044</v>
      </c>
      <c r="J130" s="31">
        <f t="shared" si="100"/>
        <v>1107.0933582773359</v>
      </c>
      <c r="K130" s="31">
        <f t="shared" si="100"/>
        <v>1101.7107008933888</v>
      </c>
      <c r="L130" s="31">
        <f t="shared" si="100"/>
        <v>1080.2954966038701</v>
      </c>
      <c r="M130" s="31">
        <f t="shared" si="100"/>
        <v>1032.6950594703701</v>
      </c>
      <c r="N130" s="31">
        <f t="shared" si="100"/>
        <v>987.89918616928912</v>
      </c>
      <c r="O130" s="31">
        <f t="shared" si="100"/>
        <v>957.70310569130083</v>
      </c>
      <c r="P130" s="31">
        <f t="shared" si="100"/>
        <v>924.51586289478769</v>
      </c>
      <c r="Q130" s="31">
        <f t="shared" si="100"/>
        <v>863.72662789133517</v>
      </c>
      <c r="R130" s="31">
        <f t="shared" ref="R130:V130" si="101">R91*R117</f>
        <v>806.31348475602192</v>
      </c>
      <c r="S130" s="31">
        <f t="shared" si="101"/>
        <v>759.24141648024226</v>
      </c>
      <c r="T130" s="31">
        <f t="shared" si="101"/>
        <v>706.34907220931461</v>
      </c>
      <c r="U130" s="31">
        <f t="shared" si="101"/>
        <v>655.7243739680282</v>
      </c>
      <c r="V130" s="31">
        <f t="shared" si="101"/>
        <v>614.27954025076201</v>
      </c>
      <c r="W130" s="31">
        <f t="shared" ref="W130:Y130" si="102">W91*W117</f>
        <v>582.60082889941009</v>
      </c>
      <c r="X130" s="31">
        <f t="shared" si="102"/>
        <v>553.47628306646334</v>
      </c>
      <c r="Y130" s="31">
        <f t="shared" si="102"/>
        <v>522.80117134716124</v>
      </c>
      <c r="DA130" s="59" t="s">
        <v>1047</v>
      </c>
    </row>
    <row r="131" spans="1:105" ht="12" customHeight="1" x14ac:dyDescent="0.25">
      <c r="A131" s="32" t="s">
        <v>25</v>
      </c>
      <c r="B131" s="33">
        <f t="shared" ref="B131:Q131" si="103">B92*B118</f>
        <v>5677.8460033619731</v>
      </c>
      <c r="C131" s="33">
        <f t="shared" si="103"/>
        <v>5654.3598299457381</v>
      </c>
      <c r="D131" s="33">
        <f t="shared" si="103"/>
        <v>5638.8263096513556</v>
      </c>
      <c r="E131" s="33">
        <f t="shared" si="103"/>
        <v>5628.826719226865</v>
      </c>
      <c r="F131" s="33">
        <f t="shared" si="103"/>
        <v>5532.4573016273389</v>
      </c>
      <c r="G131" s="33">
        <f t="shared" si="103"/>
        <v>5609.7283350462685</v>
      </c>
      <c r="H131" s="33">
        <f t="shared" si="103"/>
        <v>5627.2299567480459</v>
      </c>
      <c r="I131" s="33">
        <f t="shared" si="103"/>
        <v>5633.0559676922321</v>
      </c>
      <c r="J131" s="33">
        <f t="shared" si="103"/>
        <v>5642.9270117550013</v>
      </c>
      <c r="K131" s="33">
        <f t="shared" si="103"/>
        <v>5687.6152243824108</v>
      </c>
      <c r="L131" s="33">
        <f t="shared" si="103"/>
        <v>5686.3545176163989</v>
      </c>
      <c r="M131" s="33">
        <f t="shared" si="103"/>
        <v>5715.1622915170301</v>
      </c>
      <c r="N131" s="33">
        <f t="shared" si="103"/>
        <v>5748.2308373278474</v>
      </c>
      <c r="O131" s="33">
        <f t="shared" si="103"/>
        <v>5774.9246814610287</v>
      </c>
      <c r="P131" s="33">
        <f t="shared" si="103"/>
        <v>5790.6618274965558</v>
      </c>
      <c r="Q131" s="33">
        <f t="shared" si="103"/>
        <v>5851.7342101506656</v>
      </c>
      <c r="R131" s="33">
        <f t="shared" ref="R131:V131" si="104">R92*R118</f>
        <v>5924.807514444451</v>
      </c>
      <c r="S131" s="33">
        <f t="shared" si="104"/>
        <v>6041.6308839602943</v>
      </c>
      <c r="T131" s="33">
        <f t="shared" si="104"/>
        <v>6166.164524900174</v>
      </c>
      <c r="U131" s="33">
        <f t="shared" si="104"/>
        <v>6261.8033831286157</v>
      </c>
      <c r="V131" s="33">
        <f t="shared" si="104"/>
        <v>6373.6867898603405</v>
      </c>
      <c r="W131" s="33">
        <f t="shared" ref="W131:Y131" si="105">W92*W118</f>
        <v>6308.5857457055572</v>
      </c>
      <c r="X131" s="33">
        <f t="shared" si="105"/>
        <v>6261.2127871974635</v>
      </c>
      <c r="Y131" s="33">
        <f t="shared" si="105"/>
        <v>6197.8440297699053</v>
      </c>
      <c r="DA131" s="60" t="s">
        <v>1048</v>
      </c>
    </row>
    <row r="132" spans="1:105" s="2" customFormat="1" ht="12" customHeight="1" x14ac:dyDescent="0.25">
      <c r="DA132" s="9"/>
    </row>
    <row r="133" spans="1:105" ht="12.95" customHeight="1" x14ac:dyDescent="0.25">
      <c r="A133" s="18" t="s">
        <v>42</v>
      </c>
      <c r="B133" s="19">
        <f t="shared" ref="B133" si="106">SUM(B134,B139,B142)</f>
        <v>2450.067335069336</v>
      </c>
      <c r="C133" s="19">
        <f t="shared" ref="C133:Q133" si="107">SUM(C134,C139,C142)</f>
        <v>2496.2921273752659</v>
      </c>
      <c r="D133" s="19">
        <f t="shared" si="107"/>
        <v>2565.4822221673667</v>
      </c>
      <c r="E133" s="19">
        <f t="shared" si="107"/>
        <v>2617.9726815008639</v>
      </c>
      <c r="F133" s="19">
        <f t="shared" si="107"/>
        <v>2622.056091743827</v>
      </c>
      <c r="G133" s="19">
        <f t="shared" si="107"/>
        <v>2684.0995936931731</v>
      </c>
      <c r="H133" s="19">
        <f t="shared" si="107"/>
        <v>2705.4683038623175</v>
      </c>
      <c r="I133" s="19">
        <f t="shared" si="107"/>
        <v>2717.6161749899502</v>
      </c>
      <c r="J133" s="19">
        <f t="shared" si="107"/>
        <v>2707.5940054215653</v>
      </c>
      <c r="K133" s="19">
        <f t="shared" si="107"/>
        <v>2718.3477133043662</v>
      </c>
      <c r="L133" s="19">
        <f t="shared" si="107"/>
        <v>2685.7693660429491</v>
      </c>
      <c r="M133" s="19">
        <f t="shared" si="107"/>
        <v>2639.568691212603</v>
      </c>
      <c r="N133" s="19">
        <f t="shared" si="107"/>
        <v>2598.2846312808442</v>
      </c>
      <c r="O133" s="19">
        <f t="shared" si="107"/>
        <v>2564.2066562299256</v>
      </c>
      <c r="P133" s="19">
        <f t="shared" si="107"/>
        <v>2533.5439833396545</v>
      </c>
      <c r="Q133" s="19">
        <f t="shared" si="107"/>
        <v>2500.0351637371068</v>
      </c>
      <c r="R133" s="19">
        <f t="shared" ref="R133:V133" si="108">SUM(R134,R139,R142)</f>
        <v>2454.3242128892371</v>
      </c>
      <c r="S133" s="19">
        <f t="shared" si="108"/>
        <v>2396.4710336383546</v>
      </c>
      <c r="T133" s="19">
        <f t="shared" si="108"/>
        <v>2366.7930089745105</v>
      </c>
      <c r="U133" s="19">
        <f t="shared" si="108"/>
        <v>2301.4485004289922</v>
      </c>
      <c r="V133" s="19">
        <f t="shared" si="108"/>
        <v>2408.8589656919066</v>
      </c>
      <c r="W133" s="19">
        <f t="shared" ref="W133:Y133" si="109">SUM(W134,W139,W142)</f>
        <v>2395.2571220904429</v>
      </c>
      <c r="X133" s="19">
        <f t="shared" si="109"/>
        <v>2250.3571210735481</v>
      </c>
      <c r="Y133" s="19">
        <f t="shared" si="109"/>
        <v>2154.7604774242636</v>
      </c>
      <c r="DA133" s="56" t="s">
        <v>277</v>
      </c>
    </row>
    <row r="134" spans="1:105" ht="12.95" customHeight="1" x14ac:dyDescent="0.25">
      <c r="A134" s="23" t="s">
        <v>110</v>
      </c>
      <c r="B134" s="22">
        <f t="shared" ref="B134" si="110">SUM(B135:B138)</f>
        <v>1381.3201393324243</v>
      </c>
      <c r="C134" s="22">
        <f t="shared" ref="C134:Q134" si="111">SUM(C135:C138)</f>
        <v>1369.6731095397204</v>
      </c>
      <c r="D134" s="22">
        <f t="shared" si="111"/>
        <v>1379.4345000738199</v>
      </c>
      <c r="E134" s="22">
        <f t="shared" si="111"/>
        <v>1377.8743343050503</v>
      </c>
      <c r="F134" s="22">
        <f t="shared" si="111"/>
        <v>1356.7286576605914</v>
      </c>
      <c r="G134" s="22">
        <f t="shared" si="111"/>
        <v>1349.8088515285317</v>
      </c>
      <c r="H134" s="22">
        <f t="shared" si="111"/>
        <v>1338.497186733774</v>
      </c>
      <c r="I134" s="22">
        <f t="shared" si="111"/>
        <v>1316.826073282883</v>
      </c>
      <c r="J134" s="22">
        <f t="shared" si="111"/>
        <v>1284.5961185216684</v>
      </c>
      <c r="K134" s="22">
        <f t="shared" si="111"/>
        <v>1272.3688691516222</v>
      </c>
      <c r="L134" s="22">
        <f t="shared" si="111"/>
        <v>1235.7369938398397</v>
      </c>
      <c r="M134" s="22">
        <f t="shared" si="111"/>
        <v>1199.1876759763513</v>
      </c>
      <c r="N134" s="22">
        <f t="shared" si="111"/>
        <v>1166.5200169965165</v>
      </c>
      <c r="O134" s="22">
        <f t="shared" si="111"/>
        <v>1140.6107060635329</v>
      </c>
      <c r="P134" s="22">
        <f t="shared" si="111"/>
        <v>1106.8151150556214</v>
      </c>
      <c r="Q134" s="22">
        <f t="shared" si="111"/>
        <v>1067.1602238015573</v>
      </c>
      <c r="R134" s="22">
        <f t="shared" ref="R134:V134" si="112">SUM(R135:R138)</f>
        <v>1035.147874438949</v>
      </c>
      <c r="S134" s="22">
        <f t="shared" si="112"/>
        <v>995.29648435476145</v>
      </c>
      <c r="T134" s="22">
        <f t="shared" si="112"/>
        <v>964.70444923816433</v>
      </c>
      <c r="U134" s="22">
        <f t="shared" si="112"/>
        <v>937.64532431275893</v>
      </c>
      <c r="V134" s="22">
        <f t="shared" si="112"/>
        <v>920.01830270160337</v>
      </c>
      <c r="W134" s="22">
        <f t="shared" ref="W134:Y134" si="113">SUM(W135:W138)</f>
        <v>898.6002270451354</v>
      </c>
      <c r="X134" s="22">
        <f t="shared" si="113"/>
        <v>861.29297476964041</v>
      </c>
      <c r="Y134" s="22">
        <f t="shared" si="113"/>
        <v>833.28596587840798</v>
      </c>
      <c r="DA134" s="57"/>
    </row>
    <row r="135" spans="1:105" ht="12" customHeight="1" x14ac:dyDescent="0.25">
      <c r="A135" s="28" t="s">
        <v>32</v>
      </c>
      <c r="B135" s="29">
        <f>B5*1000*11630/RES_summary!B$6</f>
        <v>777.96228812076697</v>
      </c>
      <c r="C135" s="29">
        <f>C5*1000*11630/RES_summary!C$6</f>
        <v>765.62368643404739</v>
      </c>
      <c r="D135" s="29">
        <f>D5*1000*11630/RES_summary!D$6</f>
        <v>760.8370426246064</v>
      </c>
      <c r="E135" s="29">
        <f>E5*1000*11630/RES_summary!E$6</f>
        <v>754.98219575138967</v>
      </c>
      <c r="F135" s="29">
        <f>F5*1000*11630/RES_summary!F$6</f>
        <v>746.86111755223919</v>
      </c>
      <c r="G135" s="29">
        <f>G5*1000*11630/RES_summary!G$6</f>
        <v>731.08469696526072</v>
      </c>
      <c r="H135" s="29">
        <f>H5*1000*11630/RES_summary!H$6</f>
        <v>729.77065120424606</v>
      </c>
      <c r="I135" s="29">
        <f>I5*1000*11630/RES_summary!I$6</f>
        <v>704.08135146272616</v>
      </c>
      <c r="J135" s="29">
        <f>J5*1000*11630/RES_summary!J$6</f>
        <v>692.37969192744765</v>
      </c>
      <c r="K135" s="29">
        <f>K5*1000*11630/RES_summary!K$6</f>
        <v>681.18633566177482</v>
      </c>
      <c r="L135" s="29">
        <f>L5*1000*11630/RES_summary!L$6</f>
        <v>659.90414549624995</v>
      </c>
      <c r="M135" s="29">
        <f>M5*1000*11630/RES_summary!M$6</f>
        <v>639.37613058804516</v>
      </c>
      <c r="N135" s="29">
        <f>N5*1000*11630/RES_summary!N$6</f>
        <v>621.07175735240946</v>
      </c>
      <c r="O135" s="29">
        <f>O5*1000*11630/RES_summary!O$6</f>
        <v>602.55959698492143</v>
      </c>
      <c r="P135" s="29">
        <f>P5*1000*11630/RES_summary!P$6</f>
        <v>583.07842174295399</v>
      </c>
      <c r="Q135" s="29">
        <f>Q5*1000*11630/RES_summary!Q$6</f>
        <v>561.24407959751113</v>
      </c>
      <c r="R135" s="29">
        <f>R5*1000*11630/RES_summary!R$6</f>
        <v>539.57609537619601</v>
      </c>
      <c r="S135" s="29">
        <f>S5*1000*11630/RES_summary!S$6</f>
        <v>518.00755830150831</v>
      </c>
      <c r="T135" s="29">
        <f>T5*1000*11630/RES_summary!T$6</f>
        <v>496.07863918899375</v>
      </c>
      <c r="U135" s="29">
        <f>U5*1000*11630/RES_summary!U$6</f>
        <v>483.95850553295958</v>
      </c>
      <c r="V135" s="29">
        <f>V5*1000*11630/RES_summary!V$6</f>
        <v>469.70825691213952</v>
      </c>
      <c r="W135" s="29">
        <f>W5*1000*11630/RES_summary!W$6</f>
        <v>454.62194754602029</v>
      </c>
      <c r="X135" s="29">
        <f>X5*1000*11630/RES_summary!X$6</f>
        <v>440.33756330004502</v>
      </c>
      <c r="Y135" s="29">
        <f>Y5*1000*11630/RES_summary!Y$6</f>
        <v>428.41841876493612</v>
      </c>
      <c r="DA135" s="58" t="s">
        <v>1049</v>
      </c>
    </row>
    <row r="136" spans="1:105" ht="12" customHeight="1" x14ac:dyDescent="0.25">
      <c r="A136" s="28" t="s">
        <v>47</v>
      </c>
      <c r="B136" s="29">
        <f>B6*1000*11630/RES_summary!B$6</f>
        <v>255.07786618080874</v>
      </c>
      <c r="C136" s="29">
        <f>C6*1000*11630/RES_summary!C$6</f>
        <v>253.16966414123524</v>
      </c>
      <c r="D136" s="29">
        <f>D6*1000*11630/RES_summary!D$6</f>
        <v>254.59905050676591</v>
      </c>
      <c r="E136" s="29">
        <f>E6*1000*11630/RES_summary!E$6</f>
        <v>251.49134595273634</v>
      </c>
      <c r="F136" s="29">
        <f>F6*1000*11630/RES_summary!F$6</f>
        <v>245.57384518299037</v>
      </c>
      <c r="G136" s="29">
        <f>G6*1000*11630/RES_summary!G$6</f>
        <v>241.93908253093116</v>
      </c>
      <c r="H136" s="29">
        <f>H6*1000*11630/RES_summary!H$6</f>
        <v>240.21529560592356</v>
      </c>
      <c r="I136" s="29">
        <f>I6*1000*11630/RES_summary!I$6</f>
        <v>232.88635062515849</v>
      </c>
      <c r="J136" s="29">
        <f>J6*1000*11630/RES_summary!J$6</f>
        <v>222.59574537425235</v>
      </c>
      <c r="K136" s="29">
        <f>K6*1000*11630/RES_summary!K$6</f>
        <v>217.2989654461343</v>
      </c>
      <c r="L136" s="29">
        <f>L6*1000*11630/RES_summary!L$6</f>
        <v>208.98722683757603</v>
      </c>
      <c r="M136" s="29">
        <f>M6*1000*11630/RES_summary!M$6</f>
        <v>202.02463234188571</v>
      </c>
      <c r="N136" s="29">
        <f>N6*1000*11630/RES_summary!N$6</f>
        <v>195.11061079191367</v>
      </c>
      <c r="O136" s="29">
        <f>O6*1000*11630/RES_summary!O$6</f>
        <v>188.42709610616052</v>
      </c>
      <c r="P136" s="29">
        <f>P6*1000*11630/RES_summary!P$6</f>
        <v>180.11254862387042</v>
      </c>
      <c r="Q136" s="29">
        <f>Q6*1000*11630/RES_summary!Q$6</f>
        <v>172.02228335307427</v>
      </c>
      <c r="R136" s="29">
        <f>R6*1000*11630/RES_summary!R$6</f>
        <v>164.78720403661768</v>
      </c>
      <c r="S136" s="29">
        <f>S6*1000*11630/RES_summary!S$6</f>
        <v>158.07551758007432</v>
      </c>
      <c r="T136" s="29">
        <f>T6*1000*11630/RES_summary!T$6</f>
        <v>153.08863792073313</v>
      </c>
      <c r="U136" s="29">
        <f>U6*1000*11630/RES_summary!U$6</f>
        <v>147.72729652567074</v>
      </c>
      <c r="V136" s="29">
        <f>V6*1000*11630/RES_summary!V$6</f>
        <v>143.51204977665023</v>
      </c>
      <c r="W136" s="29">
        <f>W6*1000*11630/RES_summary!W$6</f>
        <v>139.5480686415207</v>
      </c>
      <c r="X136" s="29">
        <f>X6*1000*11630/RES_summary!X$6</f>
        <v>135.61938462603808</v>
      </c>
      <c r="Y136" s="29">
        <f>Y6*1000*11630/RES_summary!Y$6</f>
        <v>132.72125584404395</v>
      </c>
      <c r="DA136" s="58" t="s">
        <v>1050</v>
      </c>
    </row>
    <row r="137" spans="1:105" ht="12" customHeight="1" x14ac:dyDescent="0.25">
      <c r="A137" s="28" t="s">
        <v>46</v>
      </c>
      <c r="B137" s="29">
        <f>B7*1000*11630/RES_summary!B$6</f>
        <v>221.88080634342313</v>
      </c>
      <c r="C137" s="29">
        <f>C7*1000*11630/RES_summary!C$6</f>
        <v>220.98710183423049</v>
      </c>
      <c r="D137" s="29">
        <f>D7*1000*11630/RES_summary!D$6</f>
        <v>230.39822498045802</v>
      </c>
      <c r="E137" s="29">
        <f>E7*1000*11630/RES_summary!E$6</f>
        <v>236.27438143038492</v>
      </c>
      <c r="F137" s="29">
        <f>F7*1000*11630/RES_summary!F$6</f>
        <v>226.68055047010861</v>
      </c>
      <c r="G137" s="29">
        <f>G7*1000*11630/RES_summary!G$6</f>
        <v>235.9235371103893</v>
      </c>
      <c r="H137" s="29">
        <f>H7*1000*11630/RES_summary!H$6</f>
        <v>230.18456510320161</v>
      </c>
      <c r="I137" s="29">
        <f>I7*1000*11630/RES_summary!I$6</f>
        <v>235.60807017126746</v>
      </c>
      <c r="J137" s="29">
        <f>J7*1000*11630/RES_summary!J$6</f>
        <v>226.36063273783449</v>
      </c>
      <c r="K137" s="29">
        <f>K7*1000*11630/RES_summary!K$6</f>
        <v>230.27015881691804</v>
      </c>
      <c r="L137" s="29">
        <f>L7*1000*11630/RES_summary!L$6</f>
        <v>224.16473618944383</v>
      </c>
      <c r="M137" s="29">
        <f>M7*1000*11630/RES_summary!M$6</f>
        <v>216.80108306724327</v>
      </c>
      <c r="N137" s="29">
        <f>N7*1000*11630/RES_summary!N$6</f>
        <v>210.87139656153295</v>
      </c>
      <c r="O137" s="29">
        <f>O7*1000*11630/RES_summary!O$6</f>
        <v>208.75979263538071</v>
      </c>
      <c r="P137" s="29">
        <f>P7*1000*11630/RES_summary!P$6</f>
        <v>201.92643889448362</v>
      </c>
      <c r="Q137" s="29">
        <f>Q7*1000*11630/RES_summary!Q$6</f>
        <v>194.68707972461911</v>
      </c>
      <c r="R137" s="29">
        <f>R7*1000*11630/RES_summary!R$6</f>
        <v>194.55960971342751</v>
      </c>
      <c r="S137" s="29">
        <f>S7*1000*11630/RES_summary!S$6</f>
        <v>184.50972063527999</v>
      </c>
      <c r="T137" s="29">
        <f>T7*1000*11630/RES_summary!T$6</f>
        <v>180.58509347619679</v>
      </c>
      <c r="U137" s="29">
        <f>U7*1000*11630/RES_summary!U$6</f>
        <v>169.41008867656078</v>
      </c>
      <c r="V137" s="29">
        <f>V7*1000*11630/RES_summary!V$6</f>
        <v>163.714453782487</v>
      </c>
      <c r="W137" s="29">
        <f>W7*1000*11630/RES_summary!W$6</f>
        <v>152.28605954256088</v>
      </c>
      <c r="X137" s="29">
        <f>X7*1000*11630/RES_summary!X$6</f>
        <v>141.7065956405342</v>
      </c>
      <c r="Y137" s="29">
        <f>Y7*1000*11630/RES_summary!Y$6</f>
        <v>132.16871818973505</v>
      </c>
      <c r="DA137" s="58" t="s">
        <v>1051</v>
      </c>
    </row>
    <row r="138" spans="1:105" ht="12" customHeight="1" x14ac:dyDescent="0.25">
      <c r="A138" s="28" t="s">
        <v>45</v>
      </c>
      <c r="B138" s="29">
        <f>B8*1000*11630/RES_summary!B$6</f>
        <v>126.39917868742545</v>
      </c>
      <c r="C138" s="29">
        <f>C8*1000*11630/RES_summary!C$6</f>
        <v>129.89265713020725</v>
      </c>
      <c r="D138" s="29">
        <f>D8*1000*11630/RES_summary!D$6</f>
        <v>133.60018196198953</v>
      </c>
      <c r="E138" s="29">
        <f>E8*1000*11630/RES_summary!E$6</f>
        <v>135.1264111705394</v>
      </c>
      <c r="F138" s="29">
        <f>F8*1000*11630/RES_summary!F$6</f>
        <v>137.61314445525323</v>
      </c>
      <c r="G138" s="29">
        <f>G8*1000*11630/RES_summary!G$6</f>
        <v>140.86153492195064</v>
      </c>
      <c r="H138" s="29">
        <f>H8*1000*11630/RES_summary!H$6</f>
        <v>138.3266748204027</v>
      </c>
      <c r="I138" s="29">
        <f>I8*1000*11630/RES_summary!I$6</f>
        <v>144.25030102373103</v>
      </c>
      <c r="J138" s="29">
        <f>J8*1000*11630/RES_summary!J$6</f>
        <v>143.26004848213401</v>
      </c>
      <c r="K138" s="29">
        <f>K8*1000*11630/RES_summary!K$6</f>
        <v>143.61340922679503</v>
      </c>
      <c r="L138" s="29">
        <f>L8*1000*11630/RES_summary!L$6</f>
        <v>142.68088531656988</v>
      </c>
      <c r="M138" s="29">
        <f>M8*1000*11630/RES_summary!M$6</f>
        <v>140.98582997917731</v>
      </c>
      <c r="N138" s="29">
        <f>N8*1000*11630/RES_summary!N$6</f>
        <v>139.46625229066041</v>
      </c>
      <c r="O138" s="29">
        <f>O8*1000*11630/RES_summary!O$6</f>
        <v>140.86422033707021</v>
      </c>
      <c r="P138" s="29">
        <f>P8*1000*11630/RES_summary!P$6</f>
        <v>141.69770579431335</v>
      </c>
      <c r="Q138" s="29">
        <f>Q8*1000*11630/RES_summary!Q$6</f>
        <v>139.20678112635272</v>
      </c>
      <c r="R138" s="29">
        <f>R8*1000*11630/RES_summary!R$6</f>
        <v>136.22496531270787</v>
      </c>
      <c r="S138" s="29">
        <f>S8*1000*11630/RES_summary!S$6</f>
        <v>134.70368783789874</v>
      </c>
      <c r="T138" s="29">
        <f>T8*1000*11630/RES_summary!T$6</f>
        <v>134.9520786522406</v>
      </c>
      <c r="U138" s="29">
        <f>U8*1000*11630/RES_summary!U$6</f>
        <v>136.54943357756781</v>
      </c>
      <c r="V138" s="29">
        <f>V8*1000*11630/RES_summary!V$6</f>
        <v>143.08354223032663</v>
      </c>
      <c r="W138" s="29">
        <f>W8*1000*11630/RES_summary!W$6</f>
        <v>152.14415131503344</v>
      </c>
      <c r="X138" s="29">
        <f>X8*1000*11630/RES_summary!X$6</f>
        <v>143.62943120302305</v>
      </c>
      <c r="Y138" s="29">
        <f>Y8*1000*11630/RES_summary!Y$6</f>
        <v>139.97757307969283</v>
      </c>
      <c r="DA138" s="58" t="s">
        <v>1052</v>
      </c>
    </row>
    <row r="139" spans="1:105" ht="12.95" customHeight="1" x14ac:dyDescent="0.25">
      <c r="A139" s="23" t="s">
        <v>109</v>
      </c>
      <c r="B139" s="22">
        <f t="shared" ref="B139" si="114">SUM(B140:B141)</f>
        <v>345.45896422372158</v>
      </c>
      <c r="C139" s="22">
        <f t="shared" ref="C139:Q139" si="115">SUM(C140:C141)</f>
        <v>397.18831288490139</v>
      </c>
      <c r="D139" s="22">
        <f t="shared" si="115"/>
        <v>452.53865524818002</v>
      </c>
      <c r="E139" s="22">
        <f t="shared" si="115"/>
        <v>503.52684036190175</v>
      </c>
      <c r="F139" s="22">
        <f t="shared" si="115"/>
        <v>539.07286934686442</v>
      </c>
      <c r="G139" s="22">
        <f t="shared" si="115"/>
        <v>597.55174979644642</v>
      </c>
      <c r="H139" s="22">
        <f t="shared" si="115"/>
        <v>629.40260816996647</v>
      </c>
      <c r="I139" s="22">
        <f t="shared" si="115"/>
        <v>665.31649091171687</v>
      </c>
      <c r="J139" s="22">
        <f t="shared" si="115"/>
        <v>690.06339470823809</v>
      </c>
      <c r="K139" s="22">
        <f t="shared" si="115"/>
        <v>716.30546946605978</v>
      </c>
      <c r="L139" s="22">
        <f t="shared" si="115"/>
        <v>731.13708494391108</v>
      </c>
      <c r="M139" s="22">
        <f t="shared" si="115"/>
        <v>742.85633577486271</v>
      </c>
      <c r="N139" s="22">
        <f t="shared" si="115"/>
        <v>754.64877464496135</v>
      </c>
      <c r="O139" s="22">
        <f t="shared" si="115"/>
        <v>759.79832543203213</v>
      </c>
      <c r="P139" s="22">
        <f t="shared" si="115"/>
        <v>777.69497183393946</v>
      </c>
      <c r="Q139" s="22">
        <f t="shared" si="115"/>
        <v>810.01025792349674</v>
      </c>
      <c r="R139" s="22">
        <f t="shared" ref="R139:V139" si="116">SUM(R140:R141)</f>
        <v>819.00716809768733</v>
      </c>
      <c r="S139" s="22">
        <f t="shared" si="116"/>
        <v>816.85451429898808</v>
      </c>
      <c r="T139" s="22">
        <f t="shared" si="116"/>
        <v>828.99636285621091</v>
      </c>
      <c r="U139" s="22">
        <f t="shared" si="116"/>
        <v>817.38405905526827</v>
      </c>
      <c r="V139" s="22">
        <f t="shared" si="116"/>
        <v>905.4433448952999</v>
      </c>
      <c r="W139" s="22">
        <f t="shared" ref="W139:Y139" si="117">SUM(W140:W141)</f>
        <v>916.51888341664858</v>
      </c>
      <c r="X139" s="22">
        <f t="shared" si="117"/>
        <v>858.69519778093877</v>
      </c>
      <c r="Y139" s="22">
        <f t="shared" si="117"/>
        <v>824.66727340989257</v>
      </c>
      <c r="DA139" s="57"/>
    </row>
    <row r="140" spans="1:105" ht="12" customHeight="1" x14ac:dyDescent="0.25">
      <c r="A140" s="28" t="s">
        <v>28</v>
      </c>
      <c r="B140" s="29">
        <f>B10*1000*11630/RES_summary!B$6</f>
        <v>284.05586994657887</v>
      </c>
      <c r="C140" s="29">
        <f>C10*1000*11630/RES_summary!C$6</f>
        <v>325.83099993018453</v>
      </c>
      <c r="D140" s="29">
        <f>D10*1000*11630/RES_summary!D$6</f>
        <v>371.86463172171472</v>
      </c>
      <c r="E140" s="29">
        <f>E10*1000*11630/RES_summary!E$6</f>
        <v>412.45083690217905</v>
      </c>
      <c r="F140" s="29">
        <f>F10*1000*11630/RES_summary!F$6</f>
        <v>439.06069309911641</v>
      </c>
      <c r="G140" s="29">
        <f>G10*1000*11630/RES_summary!G$6</f>
        <v>485.86034604485371</v>
      </c>
      <c r="H140" s="29">
        <f>H10*1000*11630/RES_summary!H$6</f>
        <v>511.2613511047864</v>
      </c>
      <c r="I140" s="29">
        <f>I10*1000*11630/RES_summary!I$6</f>
        <v>539.7651546341242</v>
      </c>
      <c r="J140" s="29">
        <f>J10*1000*11630/RES_summary!J$6</f>
        <v>556.22736706353328</v>
      </c>
      <c r="K140" s="29">
        <f>K10*1000*11630/RES_summary!K$6</f>
        <v>573.73792519377264</v>
      </c>
      <c r="L140" s="29">
        <f>L10*1000*11630/RES_summary!L$6</f>
        <v>583.52256969583391</v>
      </c>
      <c r="M140" s="29">
        <f>M10*1000*11630/RES_summary!M$6</f>
        <v>594.13589113831028</v>
      </c>
      <c r="N140" s="29">
        <f>N10*1000*11630/RES_summary!N$6</f>
        <v>602.6937427047767</v>
      </c>
      <c r="O140" s="29">
        <f>O10*1000*11630/RES_summary!O$6</f>
        <v>605.42979687658226</v>
      </c>
      <c r="P140" s="29">
        <f>P10*1000*11630/RES_summary!P$6</f>
        <v>614.29655092302653</v>
      </c>
      <c r="Q140" s="29">
        <f>Q10*1000*11630/RES_summary!Q$6</f>
        <v>634.54202443711449</v>
      </c>
      <c r="R140" s="29">
        <f>R10*1000*11630/RES_summary!R$6</f>
        <v>632.74775898335133</v>
      </c>
      <c r="S140" s="29">
        <f>S10*1000*11630/RES_summary!S$6</f>
        <v>618.41666319229125</v>
      </c>
      <c r="T140" s="29">
        <f>T10*1000*11630/RES_summary!T$6</f>
        <v>614.69320932865855</v>
      </c>
      <c r="U140" s="29">
        <f>U10*1000*11630/RES_summary!U$6</f>
        <v>593.96599675235404</v>
      </c>
      <c r="V140" s="29">
        <f>V10*1000*11630/RES_summary!V$6</f>
        <v>644.53110494958037</v>
      </c>
      <c r="W140" s="29">
        <f>W10*1000*11630/RES_summary!W$6</f>
        <v>640.64282173821869</v>
      </c>
      <c r="X140" s="29">
        <f>X10*1000*11630/RES_summary!X$6</f>
        <v>591.12261883949145</v>
      </c>
      <c r="Y140" s="29">
        <f>Y10*1000*11630/RES_summary!Y$6</f>
        <v>560.4867334430578</v>
      </c>
      <c r="DA140" s="58" t="s">
        <v>1053</v>
      </c>
    </row>
    <row r="141" spans="1:105" ht="12" customHeight="1" x14ac:dyDescent="0.25">
      <c r="A141" s="28" t="s">
        <v>27</v>
      </c>
      <c r="B141" s="29">
        <f>B11*1000*11630/RES_summary!B$6</f>
        <v>61.403094277142728</v>
      </c>
      <c r="C141" s="29">
        <f>C11*1000*11630/RES_summary!C$6</f>
        <v>71.357312954716832</v>
      </c>
      <c r="D141" s="29">
        <f>D11*1000*11630/RES_summary!D$6</f>
        <v>80.674023526465334</v>
      </c>
      <c r="E141" s="29">
        <f>E11*1000*11630/RES_summary!E$6</f>
        <v>91.076003459722685</v>
      </c>
      <c r="F141" s="29">
        <f>F11*1000*11630/RES_summary!F$6</f>
        <v>100.01217624774803</v>
      </c>
      <c r="G141" s="29">
        <f>G11*1000*11630/RES_summary!G$6</f>
        <v>111.69140375159266</v>
      </c>
      <c r="H141" s="29">
        <f>H11*1000*11630/RES_summary!H$6</f>
        <v>118.14125706518008</v>
      </c>
      <c r="I141" s="29">
        <f>I11*1000*11630/RES_summary!I$6</f>
        <v>125.55133627759263</v>
      </c>
      <c r="J141" s="29">
        <f>J11*1000*11630/RES_summary!J$6</f>
        <v>133.83602764470476</v>
      </c>
      <c r="K141" s="29">
        <f>K11*1000*11630/RES_summary!K$6</f>
        <v>142.56754427228708</v>
      </c>
      <c r="L141" s="29">
        <f>L11*1000*11630/RES_summary!L$6</f>
        <v>147.61451524807711</v>
      </c>
      <c r="M141" s="29">
        <f>M11*1000*11630/RES_summary!M$6</f>
        <v>148.7204446365524</v>
      </c>
      <c r="N141" s="29">
        <f>N11*1000*11630/RES_summary!N$6</f>
        <v>151.95503194018468</v>
      </c>
      <c r="O141" s="29">
        <f>O11*1000*11630/RES_summary!O$6</f>
        <v>154.3685285554499</v>
      </c>
      <c r="P141" s="29">
        <f>P11*1000*11630/RES_summary!P$6</f>
        <v>163.3984209109129</v>
      </c>
      <c r="Q141" s="29">
        <f>Q11*1000*11630/RES_summary!Q$6</f>
        <v>175.46823348638227</v>
      </c>
      <c r="R141" s="29">
        <f>R11*1000*11630/RES_summary!R$6</f>
        <v>186.25940911433605</v>
      </c>
      <c r="S141" s="29">
        <f>S11*1000*11630/RES_summary!S$6</f>
        <v>198.43785110669683</v>
      </c>
      <c r="T141" s="29">
        <f>T11*1000*11630/RES_summary!T$6</f>
        <v>214.30315352755235</v>
      </c>
      <c r="U141" s="29">
        <f>U11*1000*11630/RES_summary!U$6</f>
        <v>223.41806230291425</v>
      </c>
      <c r="V141" s="29">
        <f>V11*1000*11630/RES_summary!V$6</f>
        <v>260.91223994571953</v>
      </c>
      <c r="W141" s="29">
        <f>W11*1000*11630/RES_summary!W$6</f>
        <v>275.87606167842995</v>
      </c>
      <c r="X141" s="29">
        <f>X11*1000*11630/RES_summary!X$6</f>
        <v>267.57257894144732</v>
      </c>
      <c r="Y141" s="29">
        <f>Y11*1000*11630/RES_summary!Y$6</f>
        <v>264.18053996683477</v>
      </c>
      <c r="DA141" s="58" t="s">
        <v>1054</v>
      </c>
    </row>
    <row r="142" spans="1:105" ht="12.95" customHeight="1" x14ac:dyDescent="0.25">
      <c r="A142" s="23" t="s">
        <v>108</v>
      </c>
      <c r="B142" s="22">
        <f t="shared" ref="B142" si="118">SUM(B143:B144)</f>
        <v>723.28823151319023</v>
      </c>
      <c r="C142" s="22">
        <f t="shared" ref="C142:Q142" si="119">SUM(C143:C144)</f>
        <v>729.4307049506441</v>
      </c>
      <c r="D142" s="22">
        <f t="shared" si="119"/>
        <v>733.50906684536699</v>
      </c>
      <c r="E142" s="22">
        <f t="shared" si="119"/>
        <v>736.57150683391194</v>
      </c>
      <c r="F142" s="22">
        <f t="shared" si="119"/>
        <v>726.25456473637155</v>
      </c>
      <c r="G142" s="22">
        <f t="shared" si="119"/>
        <v>736.73899236819466</v>
      </c>
      <c r="H142" s="22">
        <f t="shared" si="119"/>
        <v>737.56850895857701</v>
      </c>
      <c r="I142" s="22">
        <f t="shared" si="119"/>
        <v>735.47361079535017</v>
      </c>
      <c r="J142" s="22">
        <f t="shared" si="119"/>
        <v>732.93449219165893</v>
      </c>
      <c r="K142" s="22">
        <f t="shared" si="119"/>
        <v>729.67337468668438</v>
      </c>
      <c r="L142" s="22">
        <f t="shared" si="119"/>
        <v>718.8952872591982</v>
      </c>
      <c r="M142" s="22">
        <f t="shared" si="119"/>
        <v>697.52467946138881</v>
      </c>
      <c r="N142" s="22">
        <f t="shared" si="119"/>
        <v>677.11583963936664</v>
      </c>
      <c r="O142" s="22">
        <f t="shared" si="119"/>
        <v>663.79762473436051</v>
      </c>
      <c r="P142" s="22">
        <f t="shared" si="119"/>
        <v>649.03389645009372</v>
      </c>
      <c r="Q142" s="22">
        <f t="shared" si="119"/>
        <v>622.86468201205298</v>
      </c>
      <c r="R142" s="22">
        <f t="shared" ref="R142:V142" si="120">SUM(R143:R144)</f>
        <v>600.16917035260087</v>
      </c>
      <c r="S142" s="22">
        <f t="shared" si="120"/>
        <v>584.32003498460529</v>
      </c>
      <c r="T142" s="22">
        <f t="shared" si="120"/>
        <v>573.09219688013559</v>
      </c>
      <c r="U142" s="22">
        <f t="shared" si="120"/>
        <v>546.41911706096516</v>
      </c>
      <c r="V142" s="22">
        <f t="shared" si="120"/>
        <v>583.39731809500358</v>
      </c>
      <c r="W142" s="22">
        <f t="shared" ref="W142:Y142" si="121">SUM(W143:W144)</f>
        <v>580.13801162865889</v>
      </c>
      <c r="X142" s="22">
        <f t="shared" si="121"/>
        <v>530.36894852296894</v>
      </c>
      <c r="Y142" s="22">
        <f t="shared" si="121"/>
        <v>496.80723813596313</v>
      </c>
      <c r="DA142" s="57"/>
    </row>
    <row r="143" spans="1:105" ht="12" customHeight="1" x14ac:dyDescent="0.25">
      <c r="A143" s="30" t="s">
        <v>44</v>
      </c>
      <c r="B143" s="31">
        <f>B13*1000*11630/RES_summary!B$6</f>
        <v>527.72279282726197</v>
      </c>
      <c r="C143" s="31">
        <f>C13*1000*11630/RES_summary!C$6</f>
        <v>533.08029156413022</v>
      </c>
      <c r="D143" s="31">
        <f>D13*1000*11630/RES_summary!D$6</f>
        <v>536.56411065547672</v>
      </c>
      <c r="E143" s="31">
        <f>E13*1000*11630/RES_summary!E$6</f>
        <v>539.15698395096388</v>
      </c>
      <c r="F143" s="31">
        <f>F13*1000*11630/RES_summary!F$6</f>
        <v>531.27966981512327</v>
      </c>
      <c r="G143" s="31">
        <f>G13*1000*11630/RES_summary!G$6</f>
        <v>538.92361599877722</v>
      </c>
      <c r="H143" s="31">
        <f>H13*1000*11630/RES_summary!H$6</f>
        <v>538.77226965357727</v>
      </c>
      <c r="I143" s="31">
        <f>I13*1000*11630/RES_summary!I$6</f>
        <v>536.3674898521715</v>
      </c>
      <c r="J143" s="31">
        <f>J13*1000*11630/RES_summary!J$6</f>
        <v>533.98360356364151</v>
      </c>
      <c r="K143" s="31">
        <f>K13*1000*11630/RES_summary!K$6</f>
        <v>530.21865665317523</v>
      </c>
      <c r="L143" s="31">
        <f>L13*1000*11630/RES_summary!L$6</f>
        <v>520.15141193893123</v>
      </c>
      <c r="M143" s="31">
        <f>M13*1000*11630/RES_summary!M$6</f>
        <v>497.76718977671766</v>
      </c>
      <c r="N143" s="31">
        <f>N13*1000*11630/RES_summary!N$6</f>
        <v>476.40793252161001</v>
      </c>
      <c r="O143" s="31">
        <f>O13*1000*11630/RES_summary!O$6</f>
        <v>462.33651513794024</v>
      </c>
      <c r="P143" s="31">
        <f>P13*1000*11630/RES_summary!P$6</f>
        <v>447.13108859626931</v>
      </c>
      <c r="Q143" s="31">
        <f>Q13*1000*11630/RES_summary!Q$6</f>
        <v>418.84741921234496</v>
      </c>
      <c r="R143" s="31">
        <f>R13*1000*11630/RES_summary!R$6</f>
        <v>391.44550845779332</v>
      </c>
      <c r="S143" s="31">
        <f>S13*1000*11630/RES_summary!S$6</f>
        <v>369.73298147644522</v>
      </c>
      <c r="T143" s="31">
        <f>T13*1000*11630/RES_summary!T$6</f>
        <v>350.25887287672992</v>
      </c>
      <c r="U143" s="31">
        <f>U13*1000*11630/RES_summary!U$6</f>
        <v>322.66928058441368</v>
      </c>
      <c r="V143" s="31">
        <f>V13*1000*11630/RES_summary!V$6</f>
        <v>333.1460449478538</v>
      </c>
      <c r="W143" s="31">
        <f>W13*1000*11630/RES_summary!W$6</f>
        <v>325.00029833406279</v>
      </c>
      <c r="X143" s="31">
        <f>X13*1000*11630/RES_summary!X$6</f>
        <v>291.19939833783866</v>
      </c>
      <c r="Y143" s="31">
        <f>Y13*1000*11630/RES_summary!Y$6</f>
        <v>266.90076764013418</v>
      </c>
      <c r="DA143" s="59" t="s">
        <v>1055</v>
      </c>
    </row>
    <row r="144" spans="1:105" ht="12" customHeight="1" x14ac:dyDescent="0.25">
      <c r="A144" s="32" t="s">
        <v>25</v>
      </c>
      <c r="B144" s="33">
        <f>B14*1000*11630/RES_summary!B$6</f>
        <v>195.56543868592829</v>
      </c>
      <c r="C144" s="33">
        <f>C14*1000*11630/RES_summary!C$6</f>
        <v>196.35041338651388</v>
      </c>
      <c r="D144" s="33">
        <f>D14*1000*11630/RES_summary!D$6</f>
        <v>196.94495618989032</v>
      </c>
      <c r="E144" s="33">
        <f>E14*1000*11630/RES_summary!E$6</f>
        <v>197.41452288294806</v>
      </c>
      <c r="F144" s="33">
        <f>F14*1000*11630/RES_summary!F$6</f>
        <v>194.97489492124828</v>
      </c>
      <c r="G144" s="33">
        <f>G14*1000*11630/RES_summary!G$6</f>
        <v>197.81537636941749</v>
      </c>
      <c r="H144" s="33">
        <f>H14*1000*11630/RES_summary!H$6</f>
        <v>198.79623930499974</v>
      </c>
      <c r="I144" s="33">
        <f>I14*1000*11630/RES_summary!I$6</f>
        <v>199.10612094317867</v>
      </c>
      <c r="J144" s="33">
        <f>J14*1000*11630/RES_summary!J$6</f>
        <v>198.9508886280174</v>
      </c>
      <c r="K144" s="33">
        <f>K14*1000*11630/RES_summary!K$6</f>
        <v>199.45471803350915</v>
      </c>
      <c r="L144" s="33">
        <f>L14*1000*11630/RES_summary!L$6</f>
        <v>198.74387532026699</v>
      </c>
      <c r="M144" s="33">
        <f>M14*1000*11630/RES_summary!M$6</f>
        <v>199.7574896846711</v>
      </c>
      <c r="N144" s="33">
        <f>N14*1000*11630/RES_summary!N$6</f>
        <v>200.70790711775663</v>
      </c>
      <c r="O144" s="33">
        <f>O14*1000*11630/RES_summary!O$6</f>
        <v>201.46110959642024</v>
      </c>
      <c r="P144" s="33">
        <f>P14*1000*11630/RES_summary!P$6</f>
        <v>201.90280785382444</v>
      </c>
      <c r="Q144" s="33">
        <f>Q14*1000*11630/RES_summary!Q$6</f>
        <v>204.01726279970802</v>
      </c>
      <c r="R144" s="33">
        <f>R14*1000*11630/RES_summary!R$6</f>
        <v>208.72366189480758</v>
      </c>
      <c r="S144" s="33">
        <f>S14*1000*11630/RES_summary!S$6</f>
        <v>214.5870535081601</v>
      </c>
      <c r="T144" s="33">
        <f>T14*1000*11630/RES_summary!T$6</f>
        <v>222.83332400340564</v>
      </c>
      <c r="U144" s="33">
        <f>U14*1000*11630/RES_summary!U$6</f>
        <v>223.74983647655148</v>
      </c>
      <c r="V144" s="33">
        <f>V14*1000*11630/RES_summary!V$6</f>
        <v>250.25127314714976</v>
      </c>
      <c r="W144" s="33">
        <f>W14*1000*11630/RES_summary!W$6</f>
        <v>255.13771329459607</v>
      </c>
      <c r="X144" s="33">
        <f>X14*1000*11630/RES_summary!X$6</f>
        <v>239.16955018513025</v>
      </c>
      <c r="Y144" s="33">
        <f>Y14*1000*11630/RES_summary!Y$6</f>
        <v>229.90647049582896</v>
      </c>
      <c r="DA144" s="60" t="s">
        <v>1056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  <ignoredErrors>
    <ignoredError sqref="B22:P25 Q22:V25 B139:V142 B9:V12 W9:Y27 W139:Y144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292.58379011443799</v>
      </c>
      <c r="C3" s="49">
        <f t="shared" ref="C3:W3" si="0">C5*C11/11630</f>
        <v>289.6974541216477</v>
      </c>
      <c r="D3" s="49">
        <f t="shared" si="0"/>
        <v>290.26129436758816</v>
      </c>
      <c r="E3" s="49">
        <f t="shared" si="0"/>
        <v>290.39659845759303</v>
      </c>
      <c r="F3" s="49">
        <f t="shared" si="0"/>
        <v>289.53692738956249</v>
      </c>
      <c r="G3" s="49">
        <f t="shared" si="0"/>
        <v>286.12058839909497</v>
      </c>
      <c r="H3" s="49">
        <f t="shared" si="0"/>
        <v>287.02287580240716</v>
      </c>
      <c r="I3" s="49">
        <f t="shared" si="0"/>
        <v>279.21075500447455</v>
      </c>
      <c r="J3" s="49">
        <f t="shared" si="0"/>
        <v>277.18923857938103</v>
      </c>
      <c r="K3" s="49">
        <f t="shared" si="0"/>
        <v>276.23851341248576</v>
      </c>
      <c r="L3" s="49">
        <f t="shared" si="0"/>
        <v>270.00565387949479</v>
      </c>
      <c r="M3" s="49">
        <f t="shared" si="0"/>
        <v>266.06953217600704</v>
      </c>
      <c r="N3" s="49">
        <f t="shared" si="0"/>
        <v>259.53526028839622</v>
      </c>
      <c r="O3" s="49">
        <f t="shared" si="0"/>
        <v>252.76711915285176</v>
      </c>
      <c r="P3" s="49">
        <f t="shared" si="0"/>
        <v>245.53632882475154</v>
      </c>
      <c r="Q3" s="49">
        <f t="shared" si="0"/>
        <v>238.05609199613244</v>
      </c>
      <c r="R3" s="49">
        <f t="shared" si="0"/>
        <v>229.6636753107073</v>
      </c>
      <c r="S3" s="49">
        <f t="shared" si="0"/>
        <v>221.17809223656903</v>
      </c>
      <c r="T3" s="49">
        <f t="shared" si="0"/>
        <v>213.24902177706883</v>
      </c>
      <c r="U3" s="49">
        <f t="shared" si="0"/>
        <v>209.81419700381898</v>
      </c>
      <c r="V3" s="49">
        <f t="shared" si="0"/>
        <v>204.91598231666634</v>
      </c>
      <c r="W3" s="49">
        <f t="shared" si="0"/>
        <v>200.39090455383646</v>
      </c>
      <c r="X3" s="49">
        <f t="shared" ref="X3:Y3" si="1">X5*X11/11630</f>
        <v>196.02003359343189</v>
      </c>
      <c r="Y3" s="49">
        <f t="shared" si="1"/>
        <v>192.68308096322448</v>
      </c>
      <c r="DA3" s="62" t="s">
        <v>968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388.44172135056101</v>
      </c>
      <c r="C5" s="49">
        <f t="shared" ref="C5:W5" si="2">C7*C13/1000000</f>
        <v>384.60974788068091</v>
      </c>
      <c r="D5" s="49">
        <f t="shared" si="2"/>
        <v>385.35831660902414</v>
      </c>
      <c r="E5" s="49">
        <f t="shared" si="2"/>
        <v>385.53794977874526</v>
      </c>
      <c r="F5" s="49">
        <f t="shared" si="2"/>
        <v>384.39662848637136</v>
      </c>
      <c r="G5" s="49">
        <f t="shared" si="2"/>
        <v>379.86100948418675</v>
      </c>
      <c r="H5" s="49">
        <f t="shared" si="2"/>
        <v>381.05890931301343</v>
      </c>
      <c r="I5" s="49">
        <f t="shared" si="2"/>
        <v>370.68733797968497</v>
      </c>
      <c r="J5" s="49">
        <f t="shared" si="2"/>
        <v>368.00352108198683</v>
      </c>
      <c r="K5" s="49">
        <f t="shared" si="2"/>
        <v>366.74131403963605</v>
      </c>
      <c r="L5" s="49">
        <f t="shared" si="2"/>
        <v>358.46641034458059</v>
      </c>
      <c r="M5" s="49">
        <f t="shared" si="2"/>
        <v>353.24071452134291</v>
      </c>
      <c r="N5" s="49">
        <f t="shared" si="2"/>
        <v>344.56564807694639</v>
      </c>
      <c r="O5" s="49">
        <f t="shared" si="2"/>
        <v>335.58009083877471</v>
      </c>
      <c r="P5" s="49">
        <f t="shared" si="2"/>
        <v>325.98030870226717</v>
      </c>
      <c r="Q5" s="49">
        <f t="shared" si="2"/>
        <v>316.04935501313048</v>
      </c>
      <c r="R5" s="49">
        <f t="shared" si="2"/>
        <v>304.90736802095074</v>
      </c>
      <c r="S5" s="49">
        <f t="shared" si="2"/>
        <v>293.64169094877855</v>
      </c>
      <c r="T5" s="49">
        <f t="shared" si="2"/>
        <v>283.11485425425946</v>
      </c>
      <c r="U5" s="49">
        <f t="shared" si="2"/>
        <v>278.55469305415716</v>
      </c>
      <c r="V5" s="49">
        <f t="shared" si="2"/>
        <v>272.05169798434139</v>
      </c>
      <c r="W5" s="49">
        <f t="shared" si="2"/>
        <v>266.04408903665734</v>
      </c>
      <c r="X5" s="49">
        <f t="shared" ref="X5:Y5" si="3">X7*X13/1000000</f>
        <v>260.24120898306091</v>
      </c>
      <c r="Y5" s="49">
        <f t="shared" si="3"/>
        <v>255.81098534272846</v>
      </c>
      <c r="DA5" s="62" t="s">
        <v>977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8284208</v>
      </c>
      <c r="C7" s="35">
        <v>8290495</v>
      </c>
      <c r="D7" s="35">
        <v>8443831</v>
      </c>
      <c r="E7" s="35">
        <v>8599366</v>
      </c>
      <c r="F7" s="35">
        <v>8737650</v>
      </c>
      <c r="G7" s="35">
        <v>8791822</v>
      </c>
      <c r="H7" s="35">
        <v>9039854</v>
      </c>
      <c r="I7" s="35">
        <v>8935397</v>
      </c>
      <c r="J7" s="35">
        <v>9101745</v>
      </c>
      <c r="K7" s="35">
        <v>9340246</v>
      </c>
      <c r="L7" s="35">
        <v>9358014</v>
      </c>
      <c r="M7" s="35">
        <v>9505994</v>
      </c>
      <c r="N7" s="35">
        <v>9547270</v>
      </c>
      <c r="O7" s="35">
        <v>9600926</v>
      </c>
      <c r="P7" s="35">
        <v>9656197</v>
      </c>
      <c r="Q7" s="35">
        <v>9726238</v>
      </c>
      <c r="R7" s="35">
        <v>9760160</v>
      </c>
      <c r="S7" s="35">
        <v>9802117</v>
      </c>
      <c r="T7" s="35">
        <v>9893291</v>
      </c>
      <c r="U7" s="35">
        <v>10030026</v>
      </c>
      <c r="V7" s="35">
        <v>10150281</v>
      </c>
      <c r="W7" s="35">
        <v>10295033</v>
      </c>
      <c r="X7" s="35">
        <v>10432001</v>
      </c>
      <c r="Y7" s="35">
        <v>10577456</v>
      </c>
      <c r="DA7" s="59" t="s">
        <v>985</v>
      </c>
    </row>
    <row r="8" spans="1:105" ht="12.95" customHeight="1" x14ac:dyDescent="0.25">
      <c r="A8" s="51" t="s">
        <v>116</v>
      </c>
      <c r="B8" s="52"/>
      <c r="C8" s="52">
        <v>441868.64162637666</v>
      </c>
      <c r="D8" s="52">
        <v>591719.41621537879</v>
      </c>
      <c r="E8" s="52">
        <v>596738.21254840586</v>
      </c>
      <c r="F8" s="52">
        <v>582325.14654600993</v>
      </c>
      <c r="G8" s="52">
        <v>501069.33487437665</v>
      </c>
      <c r="H8" s="52">
        <v>697803.89495011419</v>
      </c>
      <c r="I8" s="52">
        <v>348207.94494508952</v>
      </c>
      <c r="J8" s="52">
        <v>621924.60379127786</v>
      </c>
      <c r="K8" s="52">
        <v>697007.99118565954</v>
      </c>
      <c r="L8" s="52">
        <v>479224.22759513557</v>
      </c>
      <c r="M8" s="52">
        <v>612404.43426147848</v>
      </c>
      <c r="N8" s="52">
        <v>508687.73320632614</v>
      </c>
      <c r="O8" s="52">
        <v>524074.24723618478</v>
      </c>
      <c r="P8" s="52">
        <v>528715.09994748794</v>
      </c>
      <c r="Q8" s="52">
        <v>546530.4157316722</v>
      </c>
      <c r="R8" s="52">
        <v>513476.31978029199</v>
      </c>
      <c r="S8" s="52">
        <v>524595.93809016794</v>
      </c>
      <c r="T8" s="52">
        <v>576917.39746856317</v>
      </c>
      <c r="U8" s="52">
        <v>578603.64162637666</v>
      </c>
      <c r="V8" s="52">
        <v>711974.41621537879</v>
      </c>
      <c r="W8" s="52">
        <v>741490.21254840493</v>
      </c>
      <c r="X8" s="52">
        <v>719293.14654600993</v>
      </c>
      <c r="Y8" s="52">
        <v>646524.33487437665</v>
      </c>
      <c r="DA8" s="63" t="s">
        <v>993</v>
      </c>
    </row>
    <row r="9" spans="1:105" ht="12.95" customHeight="1" x14ac:dyDescent="0.25">
      <c r="A9" s="53" t="s">
        <v>115</v>
      </c>
      <c r="B9" s="36"/>
      <c r="C9" s="36">
        <v>435581.64162637666</v>
      </c>
      <c r="D9" s="36">
        <v>438383.41621537879</v>
      </c>
      <c r="E9" s="36">
        <v>441203.21254840493</v>
      </c>
      <c r="F9" s="36">
        <v>444041.14654600993</v>
      </c>
      <c r="G9" s="36">
        <v>446897.33487437665</v>
      </c>
      <c r="H9" s="36">
        <v>449771.89495011419</v>
      </c>
      <c r="I9" s="36">
        <v>452664.94494508952</v>
      </c>
      <c r="J9" s="36">
        <v>455576.60379127786</v>
      </c>
      <c r="K9" s="36">
        <v>458506.99118565954</v>
      </c>
      <c r="L9" s="36">
        <v>461456.22759513557</v>
      </c>
      <c r="M9" s="36">
        <v>464424.43426147848</v>
      </c>
      <c r="N9" s="36">
        <v>467411.73320632614</v>
      </c>
      <c r="O9" s="36">
        <v>470418.24723618478</v>
      </c>
      <c r="P9" s="36">
        <v>473444.09994748794</v>
      </c>
      <c r="Q9" s="36">
        <v>476489.4157316722</v>
      </c>
      <c r="R9" s="36">
        <v>479554.31978029199</v>
      </c>
      <c r="S9" s="36">
        <v>482638.93809016794</v>
      </c>
      <c r="T9" s="36">
        <v>485743.39746856317</v>
      </c>
      <c r="U9" s="36">
        <v>441868.64162637666</v>
      </c>
      <c r="V9" s="36">
        <v>591719.41621537879</v>
      </c>
      <c r="W9" s="36">
        <v>596738.21254840493</v>
      </c>
      <c r="X9" s="36">
        <v>582325.14654600993</v>
      </c>
      <c r="Y9" s="36">
        <v>501069.33487437665</v>
      </c>
      <c r="DA9" s="60" t="s">
        <v>1001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8759.9999999999982</v>
      </c>
      <c r="C11" s="54">
        <v>8759.9999999999945</v>
      </c>
      <c r="D11" s="54">
        <v>8759.9999999999964</v>
      </c>
      <c r="E11" s="54">
        <v>8759.9999999999964</v>
      </c>
      <c r="F11" s="54">
        <v>8759.9999999999964</v>
      </c>
      <c r="G11" s="54">
        <v>8759.9999999999964</v>
      </c>
      <c r="H11" s="54">
        <v>8759.9999999999945</v>
      </c>
      <c r="I11" s="54">
        <v>8759.9999999999964</v>
      </c>
      <c r="J11" s="54">
        <v>8759.9999999999909</v>
      </c>
      <c r="K11" s="54">
        <v>8759.9999999999927</v>
      </c>
      <c r="L11" s="54">
        <v>8759.9999999999945</v>
      </c>
      <c r="M11" s="54">
        <v>8759.9999999999945</v>
      </c>
      <c r="N11" s="54">
        <v>8759.9999999999927</v>
      </c>
      <c r="O11" s="54">
        <v>8759.9999999999982</v>
      </c>
      <c r="P11" s="54">
        <v>8760</v>
      </c>
      <c r="Q11" s="54">
        <v>8759.9999999999909</v>
      </c>
      <c r="R11" s="54">
        <v>8759.9999999999927</v>
      </c>
      <c r="S11" s="54">
        <v>8759.9999999999927</v>
      </c>
      <c r="T11" s="54">
        <v>8759.9999999999927</v>
      </c>
      <c r="U11" s="54">
        <v>8759.9999999999927</v>
      </c>
      <c r="V11" s="54">
        <v>8759.9999999999964</v>
      </c>
      <c r="W11" s="54">
        <v>8759.9999999999982</v>
      </c>
      <c r="X11" s="54">
        <v>8759.9999999999982</v>
      </c>
      <c r="Y11" s="54">
        <v>8759.9999999999982</v>
      </c>
      <c r="DA11" s="62" t="s">
        <v>1009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46.889421577845589</v>
      </c>
      <c r="C13" s="35">
        <v>46.391650665090673</v>
      </c>
      <c r="D13" s="35">
        <v>45.637852842983733</v>
      </c>
      <c r="E13" s="35">
        <v>44.833299312849952</v>
      </c>
      <c r="F13" s="35">
        <v>43.993136425282692</v>
      </c>
      <c r="G13" s="35">
        <v>43.206176090028528</v>
      </c>
      <c r="H13" s="35">
        <v>42.15321500911557</v>
      </c>
      <c r="I13" s="35">
        <v>41.485267859915453</v>
      </c>
      <c r="J13" s="35">
        <v>40.432194165183361</v>
      </c>
      <c r="K13" s="35">
        <v>39.264631149932889</v>
      </c>
      <c r="L13" s="35">
        <v>38.305821122364272</v>
      </c>
      <c r="M13" s="35">
        <v>37.159787237541167</v>
      </c>
      <c r="N13" s="35">
        <v>36.09048954066936</v>
      </c>
      <c r="O13" s="35">
        <v>34.952887965054067</v>
      </c>
      <c r="P13" s="35">
        <v>33.758663861380121</v>
      </c>
      <c r="Q13" s="35">
        <v>32.494511753992704</v>
      </c>
      <c r="R13" s="35">
        <v>31.239996887443517</v>
      </c>
      <c r="S13" s="35">
        <v>29.956966535777788</v>
      </c>
      <c r="T13" s="35">
        <v>28.616853002126337</v>
      </c>
      <c r="U13" s="35">
        <v>27.772080855439171</v>
      </c>
      <c r="V13" s="35">
        <v>26.802380937467777</v>
      </c>
      <c r="W13" s="35">
        <v>25.84198506567753</v>
      </c>
      <c r="X13" s="35">
        <v>24.946432518848578</v>
      </c>
      <c r="Y13" s="35">
        <v>24.184547337538294</v>
      </c>
      <c r="DA13" s="59" t="s">
        <v>1017</v>
      </c>
    </row>
    <row r="14" spans="1:105" ht="12.95" customHeight="1" x14ac:dyDescent="0.25">
      <c r="A14" s="53" t="s">
        <v>112</v>
      </c>
      <c r="B14" s="36"/>
      <c r="C14" s="36">
        <v>37.550068488314992</v>
      </c>
      <c r="D14" s="36">
        <v>36.003742585063094</v>
      </c>
      <c r="E14" s="36">
        <v>34.969097278499461</v>
      </c>
      <c r="F14" s="36">
        <v>33.794713044179019</v>
      </c>
      <c r="G14" s="36">
        <v>32.768196718468417</v>
      </c>
      <c r="H14" s="36">
        <v>31.939408745493395</v>
      </c>
      <c r="I14" s="36">
        <v>31.169955370850563</v>
      </c>
      <c r="J14" s="36">
        <v>30.032429051066597</v>
      </c>
      <c r="K14" s="36">
        <v>29.033986438690231</v>
      </c>
      <c r="L14" s="36">
        <v>27.883631775946377</v>
      </c>
      <c r="M14" s="36">
        <v>27.026089851652674</v>
      </c>
      <c r="N14" s="36">
        <v>26.030899705174427</v>
      </c>
      <c r="O14" s="36">
        <v>24.943187617661732</v>
      </c>
      <c r="P14" s="36">
        <v>23.830864412091266</v>
      </c>
      <c r="Q14" s="36">
        <v>22.709366295508488</v>
      </c>
      <c r="R14" s="36">
        <v>22.092620906703807</v>
      </c>
      <c r="S14" s="36">
        <v>21.664261464159527</v>
      </c>
      <c r="T14" s="36">
        <v>21.232485450756169</v>
      </c>
      <c r="U14" s="36">
        <v>20.794954767284928</v>
      </c>
      <c r="V14" s="36">
        <v>20.788834734911369</v>
      </c>
      <c r="W14" s="36">
        <v>20.040436684454559</v>
      </c>
      <c r="X14" s="36">
        <v>19.292038633997748</v>
      </c>
      <c r="Y14" s="36">
        <v>18.543640583540938</v>
      </c>
      <c r="DA14" s="60" t="s">
        <v>1025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1.8939982066454715</v>
      </c>
      <c r="C16" s="44">
        <f>C7/RES_summary!C$6</f>
        <v>1.883958922603453</v>
      </c>
      <c r="D16" s="44">
        <f>D7/RES_summary!D$6</f>
        <v>1.9031031976334696</v>
      </c>
      <c r="E16" s="44">
        <f>E7/RES_summary!E$6</f>
        <v>1.9223475292771641</v>
      </c>
      <c r="F16" s="44">
        <f>F7/RES_summary!F$6</f>
        <v>1.9379868172581334</v>
      </c>
      <c r="G16" s="44">
        <f>G7/RES_summary!G$6</f>
        <v>1.9316024869665822</v>
      </c>
      <c r="H16" s="44">
        <f>H7/RES_summary!H$6</f>
        <v>1.9762941437785955</v>
      </c>
      <c r="I16" s="44">
        <f>I7/RES_summary!I$6</f>
        <v>1.9374247207879798</v>
      </c>
      <c r="J16" s="44">
        <f>J7/RES_summary!J$6</f>
        <v>1.9548475972978447</v>
      </c>
      <c r="K16" s="44">
        <f>K7/RES_summary!K$6</f>
        <v>1.980433661142307</v>
      </c>
      <c r="L16" s="44">
        <f>L7/RES_summary!L$6</f>
        <v>1.9665816121742106</v>
      </c>
      <c r="M16" s="44">
        <f>M7/RES_summary!M$6</f>
        <v>1.9641700931875943</v>
      </c>
      <c r="N16" s="44">
        <f>N7/RES_summary!N$6</f>
        <v>1.9644677403889483</v>
      </c>
      <c r="O16" s="44">
        <f>O7/RES_summary!O$6</f>
        <v>1.9679444568453983</v>
      </c>
      <c r="P16" s="44">
        <f>P7/RES_summary!P$6</f>
        <v>1.971685370682968</v>
      </c>
      <c r="Q16" s="44">
        <f>Q7/RES_summary!Q$6</f>
        <v>1.9716855370289132</v>
      </c>
      <c r="R16" s="44">
        <f>R7/RES_summary!R$6</f>
        <v>1.9716853653850854</v>
      </c>
      <c r="S16" s="44">
        <f>S7/RES_summary!S$6</f>
        <v>1.973940947609228</v>
      </c>
      <c r="T16" s="44">
        <f>T7/RES_summary!T$6</f>
        <v>1.978903188214701</v>
      </c>
      <c r="U16" s="44">
        <f>U7/RES_summary!U$6</f>
        <v>1.9892785502381773</v>
      </c>
      <c r="V16" s="44">
        <f>V7/RES_summary!V$6</f>
        <v>2.0005560012062134</v>
      </c>
      <c r="W16" s="44">
        <f>W7/RES_summary!W$6</f>
        <v>2.0082622315847627</v>
      </c>
      <c r="X16" s="44">
        <f>X7/RES_summary!X$6</f>
        <v>2.0149913254168186</v>
      </c>
      <c r="Y16" s="44">
        <f>Y7/RES_summary!Y$6</f>
        <v>2.0222091199477541</v>
      </c>
      <c r="DA16" s="59" t="s">
        <v>1033</v>
      </c>
    </row>
    <row r="17" spans="1:105" ht="12.95" customHeight="1" x14ac:dyDescent="0.25">
      <c r="A17" s="51" t="s">
        <v>43</v>
      </c>
      <c r="B17" s="52">
        <f t="shared" ref="B17:Q17" si="4">B13*B16</f>
        <v>88.808480379083022</v>
      </c>
      <c r="C17" s="52">
        <f t="shared" si="4"/>
        <v>87.399964204799986</v>
      </c>
      <c r="D17" s="52">
        <f t="shared" si="4"/>
        <v>86.853543678608077</v>
      </c>
      <c r="E17" s="52">
        <f t="shared" si="4"/>
        <v>86.185182163400682</v>
      </c>
      <c r="F17" s="52">
        <f t="shared" si="4"/>
        <v>85.258118442036462</v>
      </c>
      <c r="G17" s="52">
        <f t="shared" si="4"/>
        <v>83.457157187815184</v>
      </c>
      <c r="H17" s="52">
        <f t="shared" si="4"/>
        <v>83.307151963955093</v>
      </c>
      <c r="I17" s="52">
        <f t="shared" si="4"/>
        <v>80.374583500311246</v>
      </c>
      <c r="J17" s="52">
        <f t="shared" si="4"/>
        <v>79.03877761728863</v>
      </c>
      <c r="K17" s="52">
        <f t="shared" si="4"/>
        <v>77.760997221663857</v>
      </c>
      <c r="L17" s="52">
        <f t="shared" si="4"/>
        <v>75.331523458476056</v>
      </c>
      <c r="M17" s="52">
        <f t="shared" si="4"/>
        <v>72.988142761192407</v>
      </c>
      <c r="N17" s="52">
        <f t="shared" si="4"/>
        <v>70.898602437489714</v>
      </c>
      <c r="O17" s="52">
        <f t="shared" si="4"/>
        <v>68.785342121566387</v>
      </c>
      <c r="P17" s="52">
        <f t="shared" si="4"/>
        <v>66.561463669286979</v>
      </c>
      <c r="Q17" s="52">
        <f t="shared" si="4"/>
        <v>64.068958858163441</v>
      </c>
      <c r="R17" s="52">
        <f t="shared" ref="R17:V17" si="5">R13*R16</f>
        <v>61.595444677648004</v>
      </c>
      <c r="S17" s="52">
        <f t="shared" si="5"/>
        <v>59.13328291113114</v>
      </c>
      <c r="T17" s="52">
        <f t="shared" si="5"/>
        <v>56.629981642579246</v>
      </c>
      <c r="U17" s="52">
        <f t="shared" si="5"/>
        <v>55.246404741205474</v>
      </c>
      <c r="V17" s="52">
        <f t="shared" si="5"/>
        <v>53.619664031066179</v>
      </c>
      <c r="W17" s="52">
        <f t="shared" ref="W17:Y17" si="6">W13*W16</f>
        <v>51.897482596577667</v>
      </c>
      <c r="X17" s="52">
        <f t="shared" si="6"/>
        <v>50.266845125575919</v>
      </c>
      <c r="Y17" s="52">
        <f t="shared" si="6"/>
        <v>48.906212187778117</v>
      </c>
      <c r="DA17" s="63" t="s">
        <v>1041</v>
      </c>
    </row>
    <row r="18" spans="1:105" ht="12.95" customHeight="1" x14ac:dyDescent="0.25">
      <c r="A18" s="53" t="s">
        <v>42</v>
      </c>
      <c r="B18" s="36">
        <f>B3*11630*1000/RES_summary!B$6</f>
        <v>777.96228812076697</v>
      </c>
      <c r="C18" s="36">
        <f>C3*11630*1000/RES_summary!C$6</f>
        <v>765.62368643404739</v>
      </c>
      <c r="D18" s="36">
        <f>D3*11630*1000/RES_summary!D$6</f>
        <v>760.8370426246064</v>
      </c>
      <c r="E18" s="36">
        <f>E3*11630*1000/RES_summary!E$6</f>
        <v>754.98219575138967</v>
      </c>
      <c r="F18" s="36">
        <f>F3*11630*1000/RES_summary!F$6</f>
        <v>746.86111755223919</v>
      </c>
      <c r="G18" s="36">
        <f>G3*11630*1000/RES_summary!G$6</f>
        <v>731.0846969652606</v>
      </c>
      <c r="H18" s="36">
        <f>H3*11630*1000/RES_summary!H$6</f>
        <v>729.77065120424606</v>
      </c>
      <c r="I18" s="36">
        <f>I3*11630*1000/RES_summary!I$6</f>
        <v>704.08135146272616</v>
      </c>
      <c r="J18" s="36">
        <f>J3*11630*1000/RES_summary!J$6</f>
        <v>692.37969192744765</v>
      </c>
      <c r="K18" s="36">
        <f>K3*11630*1000/RES_summary!K$6</f>
        <v>681.18633566177482</v>
      </c>
      <c r="L18" s="36">
        <f>L3*11630*1000/RES_summary!L$6</f>
        <v>659.90414549624995</v>
      </c>
      <c r="M18" s="36">
        <f>M3*11630*1000/RES_summary!M$6</f>
        <v>639.37613058804504</v>
      </c>
      <c r="N18" s="36">
        <f>N3*11630*1000/RES_summary!N$6</f>
        <v>621.07175735240946</v>
      </c>
      <c r="O18" s="36">
        <f>O3*11630*1000/RES_summary!O$6</f>
        <v>602.55959698492143</v>
      </c>
      <c r="P18" s="36">
        <f>P3*11630*1000/RES_summary!P$6</f>
        <v>583.07842174295399</v>
      </c>
      <c r="Q18" s="36">
        <f>Q3*11630*1000/RES_summary!Q$6</f>
        <v>561.24407959751113</v>
      </c>
      <c r="R18" s="36">
        <f>R3*11630*1000/RES_summary!R$6</f>
        <v>539.57609537619601</v>
      </c>
      <c r="S18" s="36">
        <f>S3*11630*1000/RES_summary!S$6</f>
        <v>518.00755830150831</v>
      </c>
      <c r="T18" s="36">
        <f>T3*11630*1000/RES_summary!T$6</f>
        <v>496.07863918899375</v>
      </c>
      <c r="U18" s="36">
        <f>U3*11630*1000/RES_summary!U$6</f>
        <v>483.95850553295958</v>
      </c>
      <c r="V18" s="36">
        <f>V3*11630*1000/RES_summary!V$6</f>
        <v>469.70825691213946</v>
      </c>
      <c r="W18" s="36">
        <f>W3*11630*1000/RES_summary!W$6</f>
        <v>454.62194754602024</v>
      </c>
      <c r="X18" s="36">
        <f>X3*11630*1000/RES_summary!X$6</f>
        <v>440.33756330004491</v>
      </c>
      <c r="Y18" s="36">
        <f>Y3*11630*1000/RES_summary!Y$6</f>
        <v>428.41841876493623</v>
      </c>
      <c r="DA18" s="60" t="s">
        <v>1049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95.932219339016342</v>
      </c>
      <c r="C3" s="49">
        <f t="shared" ref="C3:W3" si="0">C5*C11/11630</f>
        <v>95.794590034364546</v>
      </c>
      <c r="D3" s="49">
        <f t="shared" si="0"/>
        <v>97.130194515666986</v>
      </c>
      <c r="E3" s="49">
        <f t="shared" si="0"/>
        <v>96.733713479841299</v>
      </c>
      <c r="F3" s="49">
        <f t="shared" si="0"/>
        <v>95.202032761532621</v>
      </c>
      <c r="G3" s="49">
        <f t="shared" si="0"/>
        <v>94.686365256769363</v>
      </c>
      <c r="H3" s="49">
        <f t="shared" si="0"/>
        <v>94.478018323651042</v>
      </c>
      <c r="I3" s="49">
        <f t="shared" si="0"/>
        <v>92.353495307324096</v>
      </c>
      <c r="J3" s="49">
        <f t="shared" si="0"/>
        <v>89.114608488205434</v>
      </c>
      <c r="K3" s="49">
        <f t="shared" si="0"/>
        <v>88.120298424065496</v>
      </c>
      <c r="L3" s="49">
        <f t="shared" si="0"/>
        <v>85.508983721125418</v>
      </c>
      <c r="M3" s="49">
        <f t="shared" si="0"/>
        <v>84.07038806062117</v>
      </c>
      <c r="N3" s="49">
        <f t="shared" si="0"/>
        <v>81.533385727881594</v>
      </c>
      <c r="O3" s="49">
        <f t="shared" si="0"/>
        <v>79.043092984350196</v>
      </c>
      <c r="P3" s="49">
        <f t="shared" si="0"/>
        <v>75.84601370117349</v>
      </c>
      <c r="Q3" s="49">
        <f t="shared" si="0"/>
        <v>72.964604883942215</v>
      </c>
      <c r="R3" s="49">
        <f t="shared" si="0"/>
        <v>70.139569279544915</v>
      </c>
      <c r="S3" s="49">
        <f t="shared" si="0"/>
        <v>67.494847994705921</v>
      </c>
      <c r="T3" s="49">
        <f t="shared" si="0"/>
        <v>65.808119323885876</v>
      </c>
      <c r="U3" s="49">
        <f t="shared" si="0"/>
        <v>64.045333931976444</v>
      </c>
      <c r="V3" s="49">
        <f t="shared" si="0"/>
        <v>62.60889013871742</v>
      </c>
      <c r="W3" s="49">
        <f t="shared" si="0"/>
        <v>61.510808826457826</v>
      </c>
      <c r="X3" s="49">
        <f t="shared" ref="X3:Y3" si="1">X5*X11/11630</f>
        <v>60.372129352503578</v>
      </c>
      <c r="Y3" s="49">
        <f t="shared" si="1"/>
        <v>59.691972532511905</v>
      </c>
      <c r="DA3" s="62" t="s">
        <v>969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2605.2731432552578</v>
      </c>
      <c r="C5" s="49">
        <f t="shared" ref="C5:W5" si="2">C7*C13/1000000</f>
        <v>2629.8824610785955</v>
      </c>
      <c r="D5" s="49">
        <f t="shared" si="2"/>
        <v>2642.3151610643963</v>
      </c>
      <c r="E5" s="49">
        <f t="shared" si="2"/>
        <v>2632.1583904048894</v>
      </c>
      <c r="F5" s="49">
        <f t="shared" si="2"/>
        <v>2581.2441332658909</v>
      </c>
      <c r="G5" s="49">
        <f t="shared" si="2"/>
        <v>2562.7661287291935</v>
      </c>
      <c r="H5" s="49">
        <f t="shared" si="2"/>
        <v>2532.7510401457075</v>
      </c>
      <c r="I5" s="49">
        <f t="shared" si="2"/>
        <v>2493.8549650737573</v>
      </c>
      <c r="J5" s="49">
        <f t="shared" si="2"/>
        <v>2431.2256598001136</v>
      </c>
      <c r="K5" s="49">
        <f t="shared" si="2"/>
        <v>2395.4347840276782</v>
      </c>
      <c r="L5" s="49">
        <f t="shared" si="2"/>
        <v>2329.157171082617</v>
      </c>
      <c r="M5" s="49">
        <f t="shared" si="2"/>
        <v>2285.7681277541928</v>
      </c>
      <c r="N5" s="49">
        <f t="shared" si="2"/>
        <v>2219.8992201631449</v>
      </c>
      <c r="O5" s="49">
        <f t="shared" si="2"/>
        <v>2150.6059363649802</v>
      </c>
      <c r="P5" s="49">
        <f t="shared" si="2"/>
        <v>2071.6585796614645</v>
      </c>
      <c r="Q5" s="49">
        <f t="shared" si="2"/>
        <v>1980.4164124470485</v>
      </c>
      <c r="R5" s="49">
        <f t="shared" si="2"/>
        <v>1899.2706563326142</v>
      </c>
      <c r="S5" s="49">
        <f t="shared" si="2"/>
        <v>1831.2975700216991</v>
      </c>
      <c r="T5" s="49">
        <f t="shared" si="2"/>
        <v>1784.6175268378092</v>
      </c>
      <c r="U5" s="49">
        <f t="shared" si="2"/>
        <v>1763.6936553182475</v>
      </c>
      <c r="V5" s="49">
        <f t="shared" si="2"/>
        <v>1726.9828604100253</v>
      </c>
      <c r="W5" s="49">
        <f t="shared" si="2"/>
        <v>1696.1780081954334</v>
      </c>
      <c r="X5" s="49">
        <f t="shared" ref="X5:Y5" si="3">X7*X13/1000000</f>
        <v>1667.4740518379749</v>
      </c>
      <c r="Y5" s="49">
        <f t="shared" si="3"/>
        <v>1650.0239493037875</v>
      </c>
      <c r="DA5" s="62" t="s">
        <v>978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3914545</v>
      </c>
      <c r="C7" s="35">
        <v>3993850</v>
      </c>
      <c r="D7" s="35">
        <v>4068408</v>
      </c>
      <c r="E7" s="35">
        <v>4118814</v>
      </c>
      <c r="F7" s="35">
        <v>4099956</v>
      </c>
      <c r="G7" s="35">
        <v>4158325</v>
      </c>
      <c r="H7" s="35">
        <v>4206369</v>
      </c>
      <c r="I7" s="35">
        <v>4246762</v>
      </c>
      <c r="J7" s="35">
        <v>4244167</v>
      </c>
      <c r="K7" s="35">
        <v>4321294</v>
      </c>
      <c r="L7" s="35">
        <v>4338851</v>
      </c>
      <c r="M7" s="35">
        <v>4429719</v>
      </c>
      <c r="N7" s="35">
        <v>4471180</v>
      </c>
      <c r="O7" s="35">
        <v>4515256</v>
      </c>
      <c r="P7" s="35">
        <v>4554613</v>
      </c>
      <c r="Q7" s="35">
        <v>4587649</v>
      </c>
      <c r="R7" s="35">
        <v>4603650</v>
      </c>
      <c r="S7" s="35">
        <v>4636778</v>
      </c>
      <c r="T7" s="35">
        <v>4699418</v>
      </c>
      <c r="U7" s="35">
        <v>4789940</v>
      </c>
      <c r="V7" s="35">
        <v>4870781</v>
      </c>
      <c r="W7" s="35">
        <v>4950387</v>
      </c>
      <c r="X7" s="35">
        <v>5021878</v>
      </c>
      <c r="Y7" s="35">
        <v>5099878</v>
      </c>
      <c r="DA7" s="59" t="s">
        <v>986</v>
      </c>
    </row>
    <row r="8" spans="1:105" ht="12.95" customHeight="1" x14ac:dyDescent="0.25">
      <c r="A8" s="51" t="s">
        <v>116</v>
      </c>
      <c r="B8" s="52"/>
      <c r="C8" s="52">
        <v>317496.08301845612</v>
      </c>
      <c r="D8" s="52">
        <v>315824.26586144511</v>
      </c>
      <c r="E8" s="52">
        <v>294787.15107027395</v>
      </c>
      <c r="F8" s="52">
        <v>228678.25122514833</v>
      </c>
      <c r="G8" s="52">
        <v>309101.08552397648</v>
      </c>
      <c r="H8" s="52">
        <v>302013.17986780778</v>
      </c>
      <c r="I8" s="52">
        <v>297641.06694737542</v>
      </c>
      <c r="J8" s="52">
        <v>257974.28633075347</v>
      </c>
      <c r="K8" s="52">
        <v>341060.38455214724</v>
      </c>
      <c r="L8" s="52">
        <v>284897.91520183114</v>
      </c>
      <c r="M8" s="52">
        <v>361660.43901724555</v>
      </c>
      <c r="N8" s="52">
        <v>315749.52397527266</v>
      </c>
      <c r="O8" s="52">
        <v>321905.74538569897</v>
      </c>
      <c r="P8" s="52">
        <v>320773.68598588835</v>
      </c>
      <c r="Q8" s="52">
        <v>318085.93603667896</v>
      </c>
      <c r="R8" s="52">
        <v>333497.08301845565</v>
      </c>
      <c r="S8" s="52">
        <v>348952.26586144511</v>
      </c>
      <c r="T8" s="52">
        <v>357427.15107027441</v>
      </c>
      <c r="U8" s="52">
        <v>319200.25122514833</v>
      </c>
      <c r="V8" s="52">
        <v>389942.08552397601</v>
      </c>
      <c r="W8" s="52">
        <v>381619.17986780778</v>
      </c>
      <c r="X8" s="52">
        <v>369132.06694737542</v>
      </c>
      <c r="Y8" s="52">
        <v>335974.28633075394</v>
      </c>
      <c r="DA8" s="63" t="s">
        <v>994</v>
      </c>
    </row>
    <row r="9" spans="1:105" ht="12.95" customHeight="1" x14ac:dyDescent="0.25">
      <c r="A9" s="53" t="s">
        <v>115</v>
      </c>
      <c r="B9" s="36"/>
      <c r="C9" s="36">
        <v>238191.08301845565</v>
      </c>
      <c r="D9" s="36">
        <v>241266.26586144511</v>
      </c>
      <c r="E9" s="36">
        <v>244381.15107027441</v>
      </c>
      <c r="F9" s="36">
        <v>247536.25122514833</v>
      </c>
      <c r="G9" s="36">
        <v>250732.08552397601</v>
      </c>
      <c r="H9" s="36">
        <v>253969.17986780778</v>
      </c>
      <c r="I9" s="36">
        <v>257248.06694737542</v>
      </c>
      <c r="J9" s="36">
        <v>260569.28633075394</v>
      </c>
      <c r="K9" s="36">
        <v>263933.38455214724</v>
      </c>
      <c r="L9" s="36">
        <v>267340.91520183161</v>
      </c>
      <c r="M9" s="36">
        <v>270792.43901724555</v>
      </c>
      <c r="N9" s="36">
        <v>274288.52397527266</v>
      </c>
      <c r="O9" s="36">
        <v>277829.74538569897</v>
      </c>
      <c r="P9" s="36">
        <v>281416.68598588835</v>
      </c>
      <c r="Q9" s="36">
        <v>285049.93603667896</v>
      </c>
      <c r="R9" s="36">
        <v>317496.08301845565</v>
      </c>
      <c r="S9" s="36">
        <v>315824.26586144511</v>
      </c>
      <c r="T9" s="36">
        <v>294787.15107027441</v>
      </c>
      <c r="U9" s="36">
        <v>228678.25122514833</v>
      </c>
      <c r="V9" s="36">
        <v>309101.08552397601</v>
      </c>
      <c r="W9" s="36">
        <v>302013.17986780778</v>
      </c>
      <c r="X9" s="36">
        <v>297641.06694737542</v>
      </c>
      <c r="Y9" s="36">
        <v>257974.28633075394</v>
      </c>
      <c r="DA9" s="60" t="s">
        <v>1002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428.24366182146895</v>
      </c>
      <c r="C11" s="54">
        <v>423.62770906603055</v>
      </c>
      <c r="D11" s="54">
        <v>427.51303056602973</v>
      </c>
      <c r="E11" s="54">
        <v>427.4108624585848</v>
      </c>
      <c r="F11" s="54">
        <v>428.94030314589116</v>
      </c>
      <c r="G11" s="54">
        <v>429.69290704738802</v>
      </c>
      <c r="H11" s="54">
        <v>433.82840859117744</v>
      </c>
      <c r="I11" s="54">
        <v>430.68709506625737</v>
      </c>
      <c r="J11" s="54">
        <v>426.28823554084994</v>
      </c>
      <c r="K11" s="54">
        <v>427.83008642327542</v>
      </c>
      <c r="L11" s="54">
        <v>426.96538173696911</v>
      </c>
      <c r="M11" s="54">
        <v>427.75056720458758</v>
      </c>
      <c r="N11" s="54">
        <v>427.15149742048891</v>
      </c>
      <c r="O11" s="54">
        <v>427.44751879638767</v>
      </c>
      <c r="P11" s="54">
        <v>425.78885729751488</v>
      </c>
      <c r="Q11" s="54">
        <v>428.48481231870062</v>
      </c>
      <c r="R11" s="54">
        <v>429.49286243184702</v>
      </c>
      <c r="S11" s="54">
        <v>428.63873956275097</v>
      </c>
      <c r="T11" s="54">
        <v>428.8585179889638</v>
      </c>
      <c r="U11" s="54">
        <v>422.3223411746543</v>
      </c>
      <c r="V11" s="54">
        <v>421.6262992560367</v>
      </c>
      <c r="W11" s="54">
        <v>421.75449934808938</v>
      </c>
      <c r="X11" s="54">
        <v>421.07273789100077</v>
      </c>
      <c r="Y11" s="54">
        <v>420.73185716245644</v>
      </c>
      <c r="DA11" s="62" t="s">
        <v>1010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665.53664429844537</v>
      </c>
      <c r="C13" s="35">
        <v>658.48303293278309</v>
      </c>
      <c r="D13" s="35">
        <v>649.47152819097698</v>
      </c>
      <c r="E13" s="35">
        <v>639.05735738610429</v>
      </c>
      <c r="F13" s="35">
        <v>629.57849627310418</v>
      </c>
      <c r="G13" s="35">
        <v>616.29769888818066</v>
      </c>
      <c r="H13" s="35">
        <v>602.12288559223111</v>
      </c>
      <c r="I13" s="35">
        <v>587.23680890847129</v>
      </c>
      <c r="J13" s="35">
        <v>572.839301516673</v>
      </c>
      <c r="K13" s="35">
        <v>554.33274940970875</v>
      </c>
      <c r="L13" s="35">
        <v>536.8142789606319</v>
      </c>
      <c r="M13" s="35">
        <v>516.00747761973003</v>
      </c>
      <c r="N13" s="35">
        <v>496.49068482215995</v>
      </c>
      <c r="O13" s="35">
        <v>476.29767533999848</v>
      </c>
      <c r="P13" s="35">
        <v>454.84843161459918</v>
      </c>
      <c r="Q13" s="35">
        <v>431.68437961296701</v>
      </c>
      <c r="R13" s="35">
        <v>412.55756982668407</v>
      </c>
      <c r="S13" s="35">
        <v>394.95045266814566</v>
      </c>
      <c r="T13" s="35">
        <v>379.75288149251872</v>
      </c>
      <c r="U13" s="35">
        <v>368.20788054093526</v>
      </c>
      <c r="V13" s="35">
        <v>354.55974317260933</v>
      </c>
      <c r="W13" s="35">
        <v>342.63543601650406</v>
      </c>
      <c r="X13" s="35">
        <v>332.04192770871276</v>
      </c>
      <c r="Y13" s="35">
        <v>323.54184733512989</v>
      </c>
      <c r="DA13" s="59" t="s">
        <v>1018</v>
      </c>
    </row>
    <row r="14" spans="1:105" ht="12.95" customHeight="1" x14ac:dyDescent="0.25">
      <c r="A14" s="53" t="s">
        <v>112</v>
      </c>
      <c r="B14" s="36"/>
      <c r="C14" s="36">
        <v>576.80778350455512</v>
      </c>
      <c r="D14" s="36">
        <v>547.78641051458078</v>
      </c>
      <c r="E14" s="36">
        <v>517.28116371409783</v>
      </c>
      <c r="F14" s="36">
        <v>497.77444174842236</v>
      </c>
      <c r="G14" s="36">
        <v>480.08044368181316</v>
      </c>
      <c r="H14" s="36">
        <v>460.28026724465667</v>
      </c>
      <c r="I14" s="36">
        <v>444.53523001199727</v>
      </c>
      <c r="J14" s="36">
        <v>429.45793060988285</v>
      </c>
      <c r="K14" s="36">
        <v>410.09296193808279</v>
      </c>
      <c r="L14" s="36">
        <v>391.88620444254906</v>
      </c>
      <c r="M14" s="36">
        <v>378.34729230636174</v>
      </c>
      <c r="N14" s="36">
        <v>369.53391015774457</v>
      </c>
      <c r="O14" s="36">
        <v>359.15044788529804</v>
      </c>
      <c r="P14" s="36">
        <v>337.76386552445695</v>
      </c>
      <c r="Q14" s="36">
        <v>309.56731976218833</v>
      </c>
      <c r="R14" s="36">
        <v>305.8151360117767</v>
      </c>
      <c r="S14" s="36">
        <v>300.99003478152605</v>
      </c>
      <c r="T14" s="36">
        <v>296.02618898109949</v>
      </c>
      <c r="U14" s="36">
        <v>291.05966228864349</v>
      </c>
      <c r="V14" s="36">
        <v>286.40815012974957</v>
      </c>
      <c r="W14" s="36">
        <v>283.54406862845207</v>
      </c>
      <c r="X14" s="36">
        <v>280.67998712715456</v>
      </c>
      <c r="Y14" s="36">
        <v>277.81590562585706</v>
      </c>
      <c r="DA14" s="60" t="s">
        <v>1026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0.89497284590548631</v>
      </c>
      <c r="C16" s="44">
        <f>C7/RES_summary!C$6</f>
        <v>0.9075754032828921</v>
      </c>
      <c r="D16" s="44">
        <f>D7/RES_summary!D$6</f>
        <v>0.91695348640653618</v>
      </c>
      <c r="E16" s="44">
        <f>E7/RES_summary!E$6</f>
        <v>0.92074135656654144</v>
      </c>
      <c r="F16" s="44">
        <f>F7/RES_summary!F$6</f>
        <v>0.90935900148648519</v>
      </c>
      <c r="G16" s="44">
        <f>G7/RES_summary!G$6</f>
        <v>0.91360254013506115</v>
      </c>
      <c r="H16" s="44">
        <f>H7/RES_summary!H$6</f>
        <v>0.91959697814498187</v>
      </c>
      <c r="I16" s="44">
        <f>I7/RES_summary!I$6</f>
        <v>0.92080762411597405</v>
      </c>
      <c r="J16" s="44">
        <f>J7/RES_summary!J$6</f>
        <v>0.91155044032554211</v>
      </c>
      <c r="K16" s="44">
        <f>K7/RES_summary!K$6</f>
        <v>0.91625382214689888</v>
      </c>
      <c r="L16" s="44">
        <f>L7/RES_summary!L$6</f>
        <v>0.91180720552071048</v>
      </c>
      <c r="M16" s="44">
        <f>M7/RES_summary!M$6</f>
        <v>0.91528793107010764</v>
      </c>
      <c r="N16" s="44">
        <f>N7/RES_summary!N$6</f>
        <v>0.92000004938293956</v>
      </c>
      <c r="O16" s="44">
        <f>O7/RES_summary!O$6</f>
        <v>0.92551208252599027</v>
      </c>
      <c r="P16" s="44">
        <f>P7/RES_summary!P$6</f>
        <v>0.93000006329846674</v>
      </c>
      <c r="Q16" s="44">
        <f>Q7/RES_summary!Q$6</f>
        <v>0.92999998378254334</v>
      </c>
      <c r="R16" s="44">
        <f>R7/RES_summary!R$6</f>
        <v>0.93000005454368051</v>
      </c>
      <c r="S16" s="44">
        <f>S7/RES_summary!S$6</f>
        <v>0.93374991944838248</v>
      </c>
      <c r="T16" s="44">
        <f>T7/RES_summary!T$6</f>
        <v>0.93999997199653318</v>
      </c>
      <c r="U16" s="44">
        <f>U7/RES_summary!U$6</f>
        <v>0.95000001983323423</v>
      </c>
      <c r="V16" s="44">
        <f>V7/RES_summary!V$6</f>
        <v>0.96000003941873135</v>
      </c>
      <c r="W16" s="44">
        <f>W7/RES_summary!W$6</f>
        <v>0.965676869984603</v>
      </c>
      <c r="X16" s="44">
        <f>X7/RES_summary!X$6</f>
        <v>0.9699999652321315</v>
      </c>
      <c r="Y16" s="44">
        <f>Y7/RES_summary!Y$6</f>
        <v>0.97500001911810474</v>
      </c>
      <c r="DA16" s="59" t="s">
        <v>1034</v>
      </c>
    </row>
    <row r="17" spans="1:105" ht="12.95" customHeight="1" x14ac:dyDescent="0.25">
      <c r="A17" s="51" t="s">
        <v>43</v>
      </c>
      <c r="B17" s="52">
        <f t="shared" ref="B17:Q17" si="4">B13*B16</f>
        <v>595.63722460216695</v>
      </c>
      <c r="C17" s="52">
        <f t="shared" si="4"/>
        <v>597.62300416891253</v>
      </c>
      <c r="D17" s="52">
        <f t="shared" si="4"/>
        <v>595.53518209649724</v>
      </c>
      <c r="E17" s="52">
        <f t="shared" si="4"/>
        <v>588.40653816351073</v>
      </c>
      <c r="F17" s="52">
        <f t="shared" si="4"/>
        <v>572.5128727282729</v>
      </c>
      <c r="G17" s="52">
        <f t="shared" si="4"/>
        <v>563.05114318363485</v>
      </c>
      <c r="H17" s="52">
        <f t="shared" si="4"/>
        <v>553.7103860625524</v>
      </c>
      <c r="I17" s="52">
        <f t="shared" si="4"/>
        <v>540.73213080445566</v>
      </c>
      <c r="J17" s="52">
        <f t="shared" si="4"/>
        <v>522.17191753329928</v>
      </c>
      <c r="K17" s="52">
        <f t="shared" si="4"/>
        <v>507.90950038784473</v>
      </c>
      <c r="L17" s="52">
        <f t="shared" si="4"/>
        <v>489.4711275827089</v>
      </c>
      <c r="M17" s="52">
        <f t="shared" si="4"/>
        <v>472.29541660726755</v>
      </c>
      <c r="N17" s="52">
        <f t="shared" si="4"/>
        <v>456.77145455455661</v>
      </c>
      <c r="O17" s="52">
        <f t="shared" si="4"/>
        <v>440.81925340621001</v>
      </c>
      <c r="P17" s="52">
        <f t="shared" si="4"/>
        <v>423.00907019278554</v>
      </c>
      <c r="Q17" s="52">
        <f t="shared" si="4"/>
        <v>401.46646603923659</v>
      </c>
      <c r="R17" s="52">
        <f t="shared" ref="R17:V17" si="5">R13*R16</f>
        <v>383.67856244122447</v>
      </c>
      <c r="S17" s="52">
        <f t="shared" si="5"/>
        <v>368.78495336498321</v>
      </c>
      <c r="T17" s="52">
        <f t="shared" si="5"/>
        <v>356.96769796857041</v>
      </c>
      <c r="U17" s="52">
        <f t="shared" si="5"/>
        <v>349.79749381664163</v>
      </c>
      <c r="V17" s="52">
        <f t="shared" si="5"/>
        <v>340.37736742200025</v>
      </c>
      <c r="W17" s="52">
        <f t="shared" ref="W17:Y17" si="6">W13*W16</f>
        <v>330.87511539822736</v>
      </c>
      <c r="X17" s="52">
        <f t="shared" si="6"/>
        <v>322.08065833306131</v>
      </c>
      <c r="Y17" s="52">
        <f t="shared" si="6"/>
        <v>315.45330733725859</v>
      </c>
      <c r="DA17" s="63" t="s">
        <v>1042</v>
      </c>
    </row>
    <row r="18" spans="1:105" ht="12.95" customHeight="1" x14ac:dyDescent="0.25">
      <c r="A18" s="53" t="s">
        <v>42</v>
      </c>
      <c r="B18" s="36">
        <f>B3*11630*1000/RES_summary!B$6</f>
        <v>255.07786618080874</v>
      </c>
      <c r="C18" s="36">
        <f>C3*11630*1000/RES_summary!C$6</f>
        <v>253.16966414123524</v>
      </c>
      <c r="D18" s="36">
        <f>D3*11630*1000/RES_summary!D$6</f>
        <v>254.59905050676591</v>
      </c>
      <c r="E18" s="36">
        <f>E3*11630*1000/RES_summary!E$6</f>
        <v>251.49134595273634</v>
      </c>
      <c r="F18" s="36">
        <f>F3*11630*1000/RES_summary!F$6</f>
        <v>245.57384518299037</v>
      </c>
      <c r="G18" s="36">
        <f>G3*11630*1000/RES_summary!G$6</f>
        <v>241.93908253093116</v>
      </c>
      <c r="H18" s="36">
        <f>H3*11630*1000/RES_summary!H$6</f>
        <v>240.21529560592356</v>
      </c>
      <c r="I18" s="36">
        <f>I3*11630*1000/RES_summary!I$6</f>
        <v>232.88635062515849</v>
      </c>
      <c r="J18" s="36">
        <f>J3*11630*1000/RES_summary!J$6</f>
        <v>222.59574537425235</v>
      </c>
      <c r="K18" s="36">
        <f>K3*11630*1000/RES_summary!K$6</f>
        <v>217.2989654461343</v>
      </c>
      <c r="L18" s="36">
        <f>L3*11630*1000/RES_summary!L$6</f>
        <v>208.987226837576</v>
      </c>
      <c r="M18" s="36">
        <f>M3*11630*1000/RES_summary!M$6</f>
        <v>202.02463234188568</v>
      </c>
      <c r="N18" s="36">
        <f>N3*11630*1000/RES_summary!N$6</f>
        <v>195.11061079191367</v>
      </c>
      <c r="O18" s="36">
        <f>O3*11630*1000/RES_summary!O$6</f>
        <v>188.42709610616052</v>
      </c>
      <c r="P18" s="36">
        <f>P3*11630*1000/RES_summary!P$6</f>
        <v>180.11254862387042</v>
      </c>
      <c r="Q18" s="36">
        <f>Q3*11630*1000/RES_summary!Q$6</f>
        <v>172.02228335307427</v>
      </c>
      <c r="R18" s="36">
        <f>R3*11630*1000/RES_summary!R$6</f>
        <v>164.78720403661768</v>
      </c>
      <c r="S18" s="36">
        <f>S3*11630*1000/RES_summary!S$6</f>
        <v>158.07551758007432</v>
      </c>
      <c r="T18" s="36">
        <f>T3*11630*1000/RES_summary!T$6</f>
        <v>153.08863792073313</v>
      </c>
      <c r="U18" s="36">
        <f>U3*11630*1000/RES_summary!U$6</f>
        <v>147.72729652567077</v>
      </c>
      <c r="V18" s="36">
        <f>V3*11630*1000/RES_summary!V$6</f>
        <v>143.51204977665026</v>
      </c>
      <c r="W18" s="36">
        <f>W3*11630*1000/RES_summary!W$6</f>
        <v>139.5480686415207</v>
      </c>
      <c r="X18" s="36">
        <f>X3*11630*1000/RES_summary!X$6</f>
        <v>135.61938462603808</v>
      </c>
      <c r="Y18" s="36">
        <f>Y3*11630*1000/RES_summary!Y$6</f>
        <v>132.72125584404395</v>
      </c>
      <c r="DA18" s="60" t="s">
        <v>1050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83.44713910287733</v>
      </c>
      <c r="C3" s="49">
        <f t="shared" ref="C3:W3" si="0">C5*C11/11630</f>
        <v>83.617320009093845</v>
      </c>
      <c r="D3" s="49">
        <f t="shared" si="0"/>
        <v>87.897517150487502</v>
      </c>
      <c r="E3" s="49">
        <f t="shared" si="0"/>
        <v>90.880655273955</v>
      </c>
      <c r="F3" s="49">
        <f t="shared" si="0"/>
        <v>87.87763687202424</v>
      </c>
      <c r="G3" s="49">
        <f t="shared" si="0"/>
        <v>92.332094400859646</v>
      </c>
      <c r="H3" s="49">
        <f t="shared" si="0"/>
        <v>90.532875955238097</v>
      </c>
      <c r="I3" s="49">
        <f t="shared" si="0"/>
        <v>93.432821393437237</v>
      </c>
      <c r="J3" s="49">
        <f t="shared" si="0"/>
        <v>90.621854113424931</v>
      </c>
      <c r="K3" s="49">
        <f t="shared" si="0"/>
        <v>93.380449701836142</v>
      </c>
      <c r="L3" s="49">
        <f t="shared" si="0"/>
        <v>91.718996743140153</v>
      </c>
      <c r="M3" s="49">
        <f t="shared" si="0"/>
        <v>90.219449846993754</v>
      </c>
      <c r="N3" s="49">
        <f t="shared" si="0"/>
        <v>88.119548419460514</v>
      </c>
      <c r="O3" s="49">
        <f t="shared" si="0"/>
        <v>87.572435396315441</v>
      </c>
      <c r="P3" s="49">
        <f t="shared" si="0"/>
        <v>85.031917920406499</v>
      </c>
      <c r="Q3" s="49">
        <f t="shared" si="0"/>
        <v>82.578056582118506</v>
      </c>
      <c r="R3" s="49">
        <f t="shared" si="0"/>
        <v>82.811813600914022</v>
      </c>
      <c r="S3" s="49">
        <f t="shared" si="0"/>
        <v>78.781684466195017</v>
      </c>
      <c r="T3" s="49">
        <f t="shared" si="0"/>
        <v>77.628003887198801</v>
      </c>
      <c r="U3" s="49">
        <f t="shared" si="0"/>
        <v>73.44563906542939</v>
      </c>
      <c r="V3" s="49">
        <f t="shared" si="0"/>
        <v>71.422436422168332</v>
      </c>
      <c r="W3" s="49">
        <f t="shared" si="0"/>
        <v>67.125534496074977</v>
      </c>
      <c r="X3" s="49">
        <f t="shared" ref="X3:Y3" si="1">X5*X11/11630</f>
        <v>63.081903414496985</v>
      </c>
      <c r="Y3" s="49">
        <f t="shared" si="1"/>
        <v>59.44346627573762</v>
      </c>
      <c r="DA3" s="62" t="s">
        <v>970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3517.0428148111632</v>
      </c>
      <c r="C5" s="49">
        <f t="shared" ref="C5:W5" si="2">C7*C13/1000000</f>
        <v>3513.9261695279083</v>
      </c>
      <c r="D5" s="49">
        <f t="shared" si="2"/>
        <v>3699.727169923648</v>
      </c>
      <c r="E5" s="49">
        <f t="shared" si="2"/>
        <v>3800.174757008273</v>
      </c>
      <c r="F5" s="49">
        <f t="shared" si="2"/>
        <v>3689.0134904390679</v>
      </c>
      <c r="G5" s="49">
        <f t="shared" si="2"/>
        <v>3917.8172065128574</v>
      </c>
      <c r="H5" s="49">
        <f t="shared" si="2"/>
        <v>3873.5438280794106</v>
      </c>
      <c r="I5" s="49">
        <f t="shared" si="2"/>
        <v>4011.0837669289131</v>
      </c>
      <c r="J5" s="49">
        <f t="shared" si="2"/>
        <v>3923.6914424394072</v>
      </c>
      <c r="K5" s="49">
        <f t="shared" si="2"/>
        <v>4101.6384471062802</v>
      </c>
      <c r="L5" s="49">
        <f t="shared" si="2"/>
        <v>4089.0108434932226</v>
      </c>
      <c r="M5" s="49">
        <f t="shared" si="2"/>
        <v>4115.0734903829534</v>
      </c>
      <c r="N5" s="49">
        <f t="shared" si="2"/>
        <v>4063.8591934628921</v>
      </c>
      <c r="O5" s="49">
        <f t="shared" si="2"/>
        <v>4030.2573206683596</v>
      </c>
      <c r="P5" s="49">
        <f t="shared" si="2"/>
        <v>3910.3116090299141</v>
      </c>
      <c r="Q5" s="49">
        <f t="shared" si="2"/>
        <v>3787.1195505614896</v>
      </c>
      <c r="R5" s="49">
        <f t="shared" si="2"/>
        <v>3731.1187894706413</v>
      </c>
      <c r="S5" s="49">
        <f t="shared" si="2"/>
        <v>3520.1191423765968</v>
      </c>
      <c r="T5" s="49">
        <f t="shared" si="2"/>
        <v>3437.260073704992</v>
      </c>
      <c r="U5" s="49">
        <f t="shared" si="2"/>
        <v>3270.0246570576437</v>
      </c>
      <c r="V5" s="49">
        <f t="shared" si="2"/>
        <v>3196.1674099953248</v>
      </c>
      <c r="W5" s="49">
        <f t="shared" si="2"/>
        <v>2988.6463786007434</v>
      </c>
      <c r="X5" s="49">
        <f t="shared" ref="X5:Y5" si="3">X7*X13/1000000</f>
        <v>2864.9304405670287</v>
      </c>
      <c r="Y5" s="49">
        <f t="shared" si="3"/>
        <v>2727.0288750071159</v>
      </c>
      <c r="DA5" s="62" t="s">
        <v>979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2341329</v>
      </c>
      <c r="C7" s="35">
        <v>2347301</v>
      </c>
      <c r="D7" s="35">
        <v>2486427</v>
      </c>
      <c r="E7" s="35">
        <v>2566119</v>
      </c>
      <c r="F7" s="35">
        <v>2498306</v>
      </c>
      <c r="G7" s="35">
        <v>2671651</v>
      </c>
      <c r="H7" s="35">
        <v>2652289</v>
      </c>
      <c r="I7" s="35">
        <v>2762209</v>
      </c>
      <c r="J7" s="35">
        <v>2713446</v>
      </c>
      <c r="K7" s="35">
        <v>2854068</v>
      </c>
      <c r="L7" s="35">
        <v>2865864</v>
      </c>
      <c r="M7" s="35">
        <v>2922568</v>
      </c>
      <c r="N7" s="35">
        <v>2945949</v>
      </c>
      <c r="O7" s="35">
        <v>2970091</v>
      </c>
      <c r="P7" s="35">
        <v>2991999</v>
      </c>
      <c r="Q7" s="35">
        <v>3013701</v>
      </c>
      <c r="R7" s="35">
        <v>3024212</v>
      </c>
      <c r="S7" s="35">
        <v>3042619</v>
      </c>
      <c r="T7" s="35">
        <v>3078114</v>
      </c>
      <c r="U7" s="35">
        <v>3128416</v>
      </c>
      <c r="V7" s="35">
        <v>3172264</v>
      </c>
      <c r="W7" s="35">
        <v>3219029</v>
      </c>
      <c r="X7" s="35">
        <v>3261632</v>
      </c>
      <c r="Y7" s="35">
        <v>3307773</v>
      </c>
      <c r="DA7" s="59" t="s">
        <v>987</v>
      </c>
    </row>
    <row r="8" spans="1:105" ht="12.95" customHeight="1" x14ac:dyDescent="0.25">
      <c r="A8" s="51" t="s">
        <v>116</v>
      </c>
      <c r="B8" s="52"/>
      <c r="C8" s="52">
        <v>156819.67136277771</v>
      </c>
      <c r="D8" s="52">
        <v>296858.29159320984</v>
      </c>
      <c r="E8" s="52">
        <v>244623.12281072047</v>
      </c>
      <c r="F8" s="52">
        <v>104645.50546417804</v>
      </c>
      <c r="G8" s="52">
        <v>353674.43449412286</v>
      </c>
      <c r="H8" s="52">
        <v>169197.58920347178</v>
      </c>
      <c r="I8" s="52">
        <v>307085.36449151253</v>
      </c>
      <c r="J8" s="52">
        <v>157400.90351340035</v>
      </c>
      <c r="K8" s="52">
        <v>356195.13183022244</v>
      </c>
      <c r="L8" s="52">
        <v>237207.79311765358</v>
      </c>
      <c r="M8" s="52">
        <v>292403.48650433961</v>
      </c>
      <c r="N8" s="52">
        <v>269837.70561439078</v>
      </c>
      <c r="O8" s="52">
        <v>180961.67136277771</v>
      </c>
      <c r="P8" s="52">
        <v>318766.29159320984</v>
      </c>
      <c r="Q8" s="52">
        <v>266325.12281072047</v>
      </c>
      <c r="R8" s="52">
        <v>115156.50546417804</v>
      </c>
      <c r="S8" s="52">
        <v>372081.43449412286</v>
      </c>
      <c r="T8" s="52">
        <v>204692.58920347178</v>
      </c>
      <c r="U8" s="52">
        <v>357387.36449151253</v>
      </c>
      <c r="V8" s="52">
        <v>201248.90351340035</v>
      </c>
      <c r="W8" s="52">
        <v>402960.13183022244</v>
      </c>
      <c r="X8" s="52">
        <v>279810.79311765358</v>
      </c>
      <c r="Y8" s="52">
        <v>338544.48650433961</v>
      </c>
      <c r="DA8" s="63" t="s">
        <v>995</v>
      </c>
    </row>
    <row r="9" spans="1:105" ht="12.95" customHeight="1" x14ac:dyDescent="0.25">
      <c r="A9" s="53" t="s">
        <v>115</v>
      </c>
      <c r="B9" s="36"/>
      <c r="C9" s="36">
        <v>150847.67136277771</v>
      </c>
      <c r="D9" s="36">
        <v>157732.29159320984</v>
      </c>
      <c r="E9" s="36">
        <v>164931.12281072047</v>
      </c>
      <c r="F9" s="36">
        <v>172458.50546417804</v>
      </c>
      <c r="G9" s="36">
        <v>180329.43449412286</v>
      </c>
      <c r="H9" s="36">
        <v>188559.58920347178</v>
      </c>
      <c r="I9" s="36">
        <v>197165.36449151253</v>
      </c>
      <c r="J9" s="36">
        <v>206163.90351340035</v>
      </c>
      <c r="K9" s="36">
        <v>215573.13183022244</v>
      </c>
      <c r="L9" s="36">
        <v>225411.79311765358</v>
      </c>
      <c r="M9" s="36">
        <v>235699.48650433961</v>
      </c>
      <c r="N9" s="36">
        <v>246456.70561439078</v>
      </c>
      <c r="O9" s="36">
        <v>156819.67136277771</v>
      </c>
      <c r="P9" s="36">
        <v>296858.29159320984</v>
      </c>
      <c r="Q9" s="36">
        <v>244623.12281072047</v>
      </c>
      <c r="R9" s="36">
        <v>104645.50546417804</v>
      </c>
      <c r="S9" s="36">
        <v>353674.43449412286</v>
      </c>
      <c r="T9" s="36">
        <v>169197.58920347178</v>
      </c>
      <c r="U9" s="36">
        <v>307085.36449151253</v>
      </c>
      <c r="V9" s="36">
        <v>157400.90351340035</v>
      </c>
      <c r="W9" s="36">
        <v>356195.13183022244</v>
      </c>
      <c r="X9" s="36">
        <v>237207.79311765358</v>
      </c>
      <c r="Y9" s="36">
        <v>292403.48650433961</v>
      </c>
      <c r="DA9" s="60" t="s">
        <v>1003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275.93927025269119</v>
      </c>
      <c r="C11" s="54">
        <v>276.74725785044353</v>
      </c>
      <c r="D11" s="54">
        <v>276.30365092063425</v>
      </c>
      <c r="E11" s="54">
        <v>278.12984623585714</v>
      </c>
      <c r="F11" s="54">
        <v>277.04342081438176</v>
      </c>
      <c r="G11" s="54">
        <v>274.08687064238444</v>
      </c>
      <c r="H11" s="54">
        <v>271.81758980676591</v>
      </c>
      <c r="I11" s="54">
        <v>270.90526549577618</v>
      </c>
      <c r="J11" s="54">
        <v>268.60729973300079</v>
      </c>
      <c r="K11" s="54">
        <v>264.77580704329051</v>
      </c>
      <c r="L11" s="54">
        <v>260.86796365926239</v>
      </c>
      <c r="M11" s="54">
        <v>254.97775536030409</v>
      </c>
      <c r="N11" s="54">
        <v>252.18155928405784</v>
      </c>
      <c r="O11" s="54">
        <v>252.70530951861173</v>
      </c>
      <c r="P11" s="54">
        <v>252.90086936566755</v>
      </c>
      <c r="Q11" s="54">
        <v>253.59188830140019</v>
      </c>
      <c r="R11" s="54">
        <v>258.12670314773646</v>
      </c>
      <c r="S11" s="54">
        <v>260.2840850787959</v>
      </c>
      <c r="T11" s="54">
        <v>262.65504088987575</v>
      </c>
      <c r="U11" s="54">
        <v>261.2129484979252</v>
      </c>
      <c r="V11" s="54">
        <v>259.88718018717071</v>
      </c>
      <c r="W11" s="54">
        <v>261.21188902745143</v>
      </c>
      <c r="X11" s="54">
        <v>256.07691074181787</v>
      </c>
      <c r="Y11" s="54">
        <v>253.50942159900109</v>
      </c>
      <c r="DA11" s="62" t="s">
        <v>1011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1502.1566020030348</v>
      </c>
      <c r="C13" s="35">
        <v>1497.0070602483058</v>
      </c>
      <c r="D13" s="35">
        <v>1487.9693511708358</v>
      </c>
      <c r="E13" s="35">
        <v>1480.9035578662849</v>
      </c>
      <c r="F13" s="35">
        <v>1476.6059443635279</v>
      </c>
      <c r="G13" s="35">
        <v>1466.4404918579776</v>
      </c>
      <c r="H13" s="35">
        <v>1460.4531512513947</v>
      </c>
      <c r="I13" s="35">
        <v>1452.1289905756273</v>
      </c>
      <c r="J13" s="35">
        <v>1446.0178836945372</v>
      </c>
      <c r="K13" s="35">
        <v>1437.120085122807</v>
      </c>
      <c r="L13" s="35">
        <v>1426.7986350689434</v>
      </c>
      <c r="M13" s="35">
        <v>1408.0334453750788</v>
      </c>
      <c r="N13" s="35">
        <v>1379.4737089687881</v>
      </c>
      <c r="O13" s="35">
        <v>1356.9474203545817</v>
      </c>
      <c r="P13" s="35">
        <v>1306.9227660269653</v>
      </c>
      <c r="Q13" s="35">
        <v>1256.6341354240151</v>
      </c>
      <c r="R13" s="35">
        <v>1233.7490855372048</v>
      </c>
      <c r="S13" s="35">
        <v>1156.9372117825455</v>
      </c>
      <c r="T13" s="35">
        <v>1116.6773139997388</v>
      </c>
      <c r="U13" s="35">
        <v>1045.2652898647891</v>
      </c>
      <c r="V13" s="35">
        <v>1007.535126331013</v>
      </c>
      <c r="W13" s="35">
        <v>928.43102022403127</v>
      </c>
      <c r="X13" s="35">
        <v>878.37329305299568</v>
      </c>
      <c r="Y13" s="35">
        <v>824.43047784933117</v>
      </c>
      <c r="DA13" s="59" t="s">
        <v>1019</v>
      </c>
    </row>
    <row r="14" spans="1:105" ht="12.95" customHeight="1" x14ac:dyDescent="0.25">
      <c r="A14" s="53" t="s">
        <v>112</v>
      </c>
      <c r="B14" s="36"/>
      <c r="C14" s="36">
        <v>1425.0774676994379</v>
      </c>
      <c r="D14" s="36">
        <v>1424.0451270292815</v>
      </c>
      <c r="E14" s="36">
        <v>1423.4139360568361</v>
      </c>
      <c r="F14" s="36">
        <v>1413.3279334774152</v>
      </c>
      <c r="G14" s="36">
        <v>1412.8438979462428</v>
      </c>
      <c r="H14" s="36">
        <v>1412.3880516533084</v>
      </c>
      <c r="I14" s="36">
        <v>1412.3538369369269</v>
      </c>
      <c r="J14" s="36">
        <v>1412.3053890153788</v>
      </c>
      <c r="K14" s="36">
        <v>1408.6986682885831</v>
      </c>
      <c r="L14" s="36">
        <v>1374.2221758552712</v>
      </c>
      <c r="M14" s="36">
        <v>1299.9851375756718</v>
      </c>
      <c r="N14" s="36">
        <v>1182.2005001123948</v>
      </c>
      <c r="O14" s="36">
        <v>1049.2736164883213</v>
      </c>
      <c r="P14" s="36">
        <v>949.89307184810298</v>
      </c>
      <c r="Q14" s="36">
        <v>844.86172857981944</v>
      </c>
      <c r="R14" s="36">
        <v>798.0239980721268</v>
      </c>
      <c r="S14" s="36">
        <v>775.87079810380976</v>
      </c>
      <c r="T14" s="36">
        <v>762.6733595750311</v>
      </c>
      <c r="U14" s="36">
        <v>745.62730145358216</v>
      </c>
      <c r="V14" s="36">
        <v>737.59853899358859</v>
      </c>
      <c r="W14" s="36">
        <v>730.22255360365273</v>
      </c>
      <c r="X14" s="36">
        <v>722.84656821371675</v>
      </c>
      <c r="Y14" s="36">
        <v>715.47058282378089</v>
      </c>
      <c r="DA14" s="60" t="s">
        <v>1027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0.5352923209034629</v>
      </c>
      <c r="C16" s="44">
        <f>C7/RES_summary!C$6</f>
        <v>0.53340827815299419</v>
      </c>
      <c r="D16" s="44">
        <f>D7/RES_summary!D$6</f>
        <v>0.56040050711367795</v>
      </c>
      <c r="E16" s="44">
        <f>E7/RES_summary!E$6</f>
        <v>0.5736437453041523</v>
      </c>
      <c r="F16" s="44">
        <f>F7/RES_summary!F$6</f>
        <v>0.55411742213030946</v>
      </c>
      <c r="G16" s="44">
        <f>G7/RES_summary!G$6</f>
        <v>0.58697363480593179</v>
      </c>
      <c r="H16" s="44">
        <f>H7/RES_summary!H$6</f>
        <v>0.5798437915378265</v>
      </c>
      <c r="I16" s="44">
        <f>I7/RES_summary!I$6</f>
        <v>0.59891821265278355</v>
      </c>
      <c r="J16" s="44">
        <f>J7/RES_summary!J$6</f>
        <v>0.58278642101019607</v>
      </c>
      <c r="K16" s="44">
        <f>K7/RES_summary!K$6</f>
        <v>0.60515454714887618</v>
      </c>
      <c r="L16" s="44">
        <f>L7/RES_summary!L$6</f>
        <v>0.60225977920016271</v>
      </c>
      <c r="M16" s="44">
        <f>M7/RES_summary!M$6</f>
        <v>0.60387379383019613</v>
      </c>
      <c r="N16" s="44">
        <f>N7/RES_summary!N$6</f>
        <v>0.60616508963620819</v>
      </c>
      <c r="O16" s="44">
        <f>O7/RES_summary!O$6</f>
        <v>0.60879274767625602</v>
      </c>
      <c r="P16" s="44">
        <f>P7/RES_summary!P$6</f>
        <v>0.6109320944257941</v>
      </c>
      <c r="Q16" s="44">
        <f>Q7/RES_summary!Q$6</f>
        <v>0.61093206588503934</v>
      </c>
      <c r="R16" s="44">
        <f>R7/RES_summary!R$6</f>
        <v>0.61093204847276683</v>
      </c>
      <c r="S16" s="44">
        <f>S7/RES_summary!S$6</f>
        <v>0.61271970453666713</v>
      </c>
      <c r="T16" s="44">
        <f>T7/RES_summary!T$6</f>
        <v>0.6156990235391141</v>
      </c>
      <c r="U16" s="44">
        <f>U7/RES_summary!U$6</f>
        <v>0.62046607307118817</v>
      </c>
      <c r="V16" s="44">
        <f>V7/RES_summary!V$6</f>
        <v>0.62523311252273972</v>
      </c>
      <c r="W16" s="44">
        <f>W7/RES_summary!W$6</f>
        <v>0.62793915892023533</v>
      </c>
      <c r="X16" s="44">
        <f>X7/RES_summary!X$6</f>
        <v>0.62999995750593851</v>
      </c>
      <c r="Y16" s="44">
        <f>Y7/RES_summary!Y$6</f>
        <v>0.63238350765221263</v>
      </c>
      <c r="DA16" s="59" t="s">
        <v>1035</v>
      </c>
    </row>
    <row r="17" spans="1:105" ht="12.95" customHeight="1" x14ac:dyDescent="0.25">
      <c r="A17" s="51" t="s">
        <v>43</v>
      </c>
      <c r="B17" s="52">
        <f t="shared" ref="B17:Q17" si="4">B13*B16</f>
        <v>804.09289384666386</v>
      </c>
      <c r="C17" s="52">
        <f t="shared" si="4"/>
        <v>798.51595838992444</v>
      </c>
      <c r="D17" s="52">
        <f t="shared" si="4"/>
        <v>833.85877896574675</v>
      </c>
      <c r="E17" s="52">
        <f t="shared" si="4"/>
        <v>849.51106336866007</v>
      </c>
      <c r="F17" s="52">
        <f t="shared" si="4"/>
        <v>818.21307939300925</v>
      </c>
      <c r="G17" s="52">
        <f t="shared" si="4"/>
        <v>860.7619057324755</v>
      </c>
      <c r="H17" s="52">
        <f t="shared" si="4"/>
        <v>846.83469258497553</v>
      </c>
      <c r="I17" s="52">
        <f t="shared" si="4"/>
        <v>869.70649957684543</v>
      </c>
      <c r="J17" s="52">
        <f t="shared" si="4"/>
        <v>842.71958715507731</v>
      </c>
      <c r="K17" s="52">
        <f t="shared" si="4"/>
        <v>869.67975431104662</v>
      </c>
      <c r="L17" s="52">
        <f t="shared" si="4"/>
        <v>859.30343091971542</v>
      </c>
      <c r="M17" s="52">
        <f t="shared" si="4"/>
        <v>850.27449849845107</v>
      </c>
      <c r="N17" s="52">
        <f t="shared" si="4"/>
        <v>836.18880444785793</v>
      </c>
      <c r="O17" s="52">
        <f t="shared" si="4"/>
        <v>826.09974848987338</v>
      </c>
      <c r="P17" s="52">
        <f t="shared" si="4"/>
        <v>798.44106270160603</v>
      </c>
      <c r="Q17" s="52">
        <f t="shared" si="4"/>
        <v>767.71808841625386</v>
      </c>
      <c r="R17" s="52">
        <f t="shared" ref="R17:V17" si="5">R13*R16</f>
        <v>753.73685612864733</v>
      </c>
      <c r="S17" s="52">
        <f t="shared" si="5"/>
        <v>708.87822657087679</v>
      </c>
      <c r="T17" s="52">
        <f t="shared" si="5"/>
        <v>687.5371318379199</v>
      </c>
      <c r="U17" s="52">
        <f t="shared" si="5"/>
        <v>648.55164972002297</v>
      </c>
      <c r="V17" s="52">
        <f t="shared" si="5"/>
        <v>629.94432301193103</v>
      </c>
      <c r="W17" s="52">
        <f t="shared" ref="W17:Y17" si="6">W13*W16</f>
        <v>582.99819395493421</v>
      </c>
      <c r="X17" s="52">
        <f t="shared" si="6"/>
        <v>553.37513729773855</v>
      </c>
      <c r="Y17" s="52">
        <f t="shared" si="6"/>
        <v>521.35623739774985</v>
      </c>
      <c r="DA17" s="63" t="s">
        <v>1043</v>
      </c>
    </row>
    <row r="18" spans="1:105" ht="12.95" customHeight="1" x14ac:dyDescent="0.25">
      <c r="A18" s="53" t="s">
        <v>42</v>
      </c>
      <c r="B18" s="36">
        <f>B3*11630*1000/RES_summary!B$6</f>
        <v>221.8808063434231</v>
      </c>
      <c r="C18" s="36">
        <f>C3*11630*1000/RES_summary!C$6</f>
        <v>220.98710183423049</v>
      </c>
      <c r="D18" s="36">
        <f>D3*11630*1000/RES_summary!D$6</f>
        <v>230.39822498045802</v>
      </c>
      <c r="E18" s="36">
        <f>E3*11630*1000/RES_summary!E$6</f>
        <v>236.27438143038492</v>
      </c>
      <c r="F18" s="36">
        <f>F3*11630*1000/RES_summary!F$6</f>
        <v>226.68055047010859</v>
      </c>
      <c r="G18" s="36">
        <f>G3*11630*1000/RES_summary!G$6</f>
        <v>235.9235371103893</v>
      </c>
      <c r="H18" s="36">
        <f>H3*11630*1000/RES_summary!H$6</f>
        <v>230.18456510320163</v>
      </c>
      <c r="I18" s="36">
        <f>I3*11630*1000/RES_summary!I$6</f>
        <v>235.60807017126746</v>
      </c>
      <c r="J18" s="36">
        <f>J3*11630*1000/RES_summary!J$6</f>
        <v>226.36063273783452</v>
      </c>
      <c r="K18" s="36">
        <f>K3*11630*1000/RES_summary!K$6</f>
        <v>230.27015881691804</v>
      </c>
      <c r="L18" s="36">
        <f>L3*11630*1000/RES_summary!L$6</f>
        <v>224.16473618944383</v>
      </c>
      <c r="M18" s="36">
        <f>M3*11630*1000/RES_summary!M$6</f>
        <v>216.8010830672433</v>
      </c>
      <c r="N18" s="36">
        <f>N3*11630*1000/RES_summary!N$6</f>
        <v>210.87139656153295</v>
      </c>
      <c r="O18" s="36">
        <f>O3*11630*1000/RES_summary!O$6</f>
        <v>208.75979263538071</v>
      </c>
      <c r="P18" s="36">
        <f>P3*11630*1000/RES_summary!P$6</f>
        <v>201.9264388944836</v>
      </c>
      <c r="Q18" s="36">
        <f>Q3*11630*1000/RES_summary!Q$6</f>
        <v>194.68707972461914</v>
      </c>
      <c r="R18" s="36">
        <f>R3*11630*1000/RES_summary!R$6</f>
        <v>194.55960971342753</v>
      </c>
      <c r="S18" s="36">
        <f>S3*11630*1000/RES_summary!S$6</f>
        <v>184.50972063527999</v>
      </c>
      <c r="T18" s="36">
        <f>T3*11630*1000/RES_summary!T$6</f>
        <v>180.58509347619676</v>
      </c>
      <c r="U18" s="36">
        <f>U3*11630*1000/RES_summary!U$6</f>
        <v>169.41008867656078</v>
      </c>
      <c r="V18" s="36">
        <f>V3*11630*1000/RES_summary!V$6</f>
        <v>163.71445378248697</v>
      </c>
      <c r="W18" s="36">
        <f>W3*11630*1000/RES_summary!W$6</f>
        <v>152.28605954256088</v>
      </c>
      <c r="X18" s="36">
        <f>X3*11630*1000/RES_summary!X$6</f>
        <v>141.7065956405342</v>
      </c>
      <c r="Y18" s="36">
        <f>Y3*11630*1000/RES_summary!Y$6</f>
        <v>132.16871818973505</v>
      </c>
      <c r="DA18" s="60" t="s">
        <v>1051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47.537459504692698</v>
      </c>
      <c r="C3" s="49">
        <f t="shared" ref="C3:W3" si="0">C5*C11/11630</f>
        <v>49.148913162522213</v>
      </c>
      <c r="D3" s="49">
        <f t="shared" si="0"/>
        <v>50.968814044935698</v>
      </c>
      <c r="E3" s="49">
        <f t="shared" si="0"/>
        <v>51.975066944000204</v>
      </c>
      <c r="F3" s="49">
        <f t="shared" si="0"/>
        <v>53.348723179719066</v>
      </c>
      <c r="G3" s="49">
        <f t="shared" si="0"/>
        <v>55.12820254885365</v>
      </c>
      <c r="H3" s="49">
        <f t="shared" si="0"/>
        <v>54.404654313817375</v>
      </c>
      <c r="I3" s="49">
        <f t="shared" si="0"/>
        <v>57.203951467802618</v>
      </c>
      <c r="J3" s="49">
        <f t="shared" si="0"/>
        <v>57.353131844555953</v>
      </c>
      <c r="K3" s="49">
        <f t="shared" si="0"/>
        <v>58.238917303541868</v>
      </c>
      <c r="L3" s="49">
        <f t="shared" si="0"/>
        <v>58.379154001275445</v>
      </c>
      <c r="M3" s="49">
        <f t="shared" si="0"/>
        <v>58.669743882220494</v>
      </c>
      <c r="N3" s="49">
        <f t="shared" si="0"/>
        <v>58.280560436376554</v>
      </c>
      <c r="O3" s="49">
        <f t="shared" si="0"/>
        <v>59.090990077127259</v>
      </c>
      <c r="P3" s="49">
        <f t="shared" si="0"/>
        <v>59.669391262369849</v>
      </c>
      <c r="Q3" s="49">
        <f t="shared" si="0"/>
        <v>59.045651435763411</v>
      </c>
      <c r="R3" s="49">
        <f t="shared" si="0"/>
        <v>57.982417069416968</v>
      </c>
      <c r="S3" s="49">
        <f t="shared" si="0"/>
        <v>57.515579098703704</v>
      </c>
      <c r="T3" s="49">
        <f t="shared" si="0"/>
        <v>58.011767663329081</v>
      </c>
      <c r="U3" s="49">
        <f t="shared" si="0"/>
        <v>59.199310333130462</v>
      </c>
      <c r="V3" s="49">
        <f t="shared" si="0"/>
        <v>62.42194847121884</v>
      </c>
      <c r="W3" s="49">
        <f t="shared" si="0"/>
        <v>67.06298336269623</v>
      </c>
      <c r="X3" s="49">
        <f t="shared" ref="X3:Y3" si="1">X5*X11/11630</f>
        <v>63.937870115881665</v>
      </c>
      <c r="Y3" s="49">
        <f t="shared" si="1"/>
        <v>62.955533341690185</v>
      </c>
      <c r="DA3" s="62" t="s">
        <v>971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1135.9949317289618</v>
      </c>
      <c r="C5" s="49">
        <f t="shared" ref="C5:W5" si="2">C7*C13/1000000</f>
        <v>1173.3710384667311</v>
      </c>
      <c r="D5" s="49">
        <f t="shared" si="2"/>
        <v>1217.2282672630363</v>
      </c>
      <c r="E5" s="49">
        <f t="shared" si="2"/>
        <v>1250.9224306799001</v>
      </c>
      <c r="F5" s="49">
        <f t="shared" si="2"/>
        <v>1271.0098327635844</v>
      </c>
      <c r="G5" s="49">
        <f t="shared" si="2"/>
        <v>1312.3933139167491</v>
      </c>
      <c r="H5" s="49">
        <f t="shared" si="2"/>
        <v>1293.3568181776106</v>
      </c>
      <c r="I5" s="49">
        <f t="shared" si="2"/>
        <v>1359.6958775213411</v>
      </c>
      <c r="J5" s="49">
        <f t="shared" si="2"/>
        <v>1384.3118573891941</v>
      </c>
      <c r="K5" s="49">
        <f t="shared" si="2"/>
        <v>1418.4529957918771</v>
      </c>
      <c r="L5" s="49">
        <f t="shared" si="2"/>
        <v>1400.5475351748023</v>
      </c>
      <c r="M5" s="49">
        <f t="shared" si="2"/>
        <v>1402.8982198363276</v>
      </c>
      <c r="N5" s="49">
        <f t="shared" si="2"/>
        <v>1398.8645266852538</v>
      </c>
      <c r="O5" s="49">
        <f t="shared" si="2"/>
        <v>1416.0910907389825</v>
      </c>
      <c r="P5" s="49">
        <f t="shared" si="2"/>
        <v>1429.254550674475</v>
      </c>
      <c r="Q5" s="49">
        <f t="shared" si="2"/>
        <v>1411.9119251038146</v>
      </c>
      <c r="R5" s="49">
        <f t="shared" si="2"/>
        <v>1393.0688521680001</v>
      </c>
      <c r="S5" s="49">
        <f t="shared" si="2"/>
        <v>1372.2598881481088</v>
      </c>
      <c r="T5" s="49">
        <f t="shared" si="2"/>
        <v>1367.4474980046236</v>
      </c>
      <c r="U5" s="49">
        <f t="shared" si="2"/>
        <v>1399.5094119672181</v>
      </c>
      <c r="V5" s="49">
        <f t="shared" si="2"/>
        <v>1424.7899522430343</v>
      </c>
      <c r="W5" s="49">
        <f t="shared" si="2"/>
        <v>1447.2140972560335</v>
      </c>
      <c r="X5" s="49">
        <f t="shared" ref="X5:Y5" si="3">X7*X13/1000000</f>
        <v>1439.8398557493485</v>
      </c>
      <c r="Y5" s="49">
        <f t="shared" si="3"/>
        <v>1449.2635227562214</v>
      </c>
      <c r="DA5" s="62" t="s">
        <v>980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1798195</v>
      </c>
      <c r="C7" s="35">
        <v>1875362</v>
      </c>
      <c r="D7" s="35">
        <v>1970600</v>
      </c>
      <c r="E7" s="35">
        <v>2051292</v>
      </c>
      <c r="F7" s="35">
        <v>2110695</v>
      </c>
      <c r="G7" s="35">
        <v>2217496</v>
      </c>
      <c r="H7" s="35">
        <v>2208222</v>
      </c>
      <c r="I7" s="35">
        <v>2380165</v>
      </c>
      <c r="J7" s="35">
        <v>2475589</v>
      </c>
      <c r="K7" s="35">
        <v>2603408</v>
      </c>
      <c r="L7" s="35">
        <v>2622674</v>
      </c>
      <c r="M7" s="35">
        <v>2700284</v>
      </c>
      <c r="N7" s="35">
        <v>2770187</v>
      </c>
      <c r="O7" s="35">
        <v>2905498</v>
      </c>
      <c r="P7" s="35">
        <v>3036408</v>
      </c>
      <c r="Q7" s="35">
        <v>3095430</v>
      </c>
      <c r="R7" s="35">
        <v>3118601</v>
      </c>
      <c r="S7" s="35">
        <v>3140843</v>
      </c>
      <c r="T7" s="35">
        <v>3199604</v>
      </c>
      <c r="U7" s="35">
        <v>3349807</v>
      </c>
      <c r="V7" s="35">
        <v>3500874</v>
      </c>
      <c r="W7" s="35">
        <v>3598847</v>
      </c>
      <c r="X7" s="35">
        <v>3675808</v>
      </c>
      <c r="Y7" s="35">
        <v>3766064</v>
      </c>
      <c r="DA7" s="59" t="s">
        <v>988</v>
      </c>
    </row>
    <row r="8" spans="1:105" ht="12.95" customHeight="1" x14ac:dyDescent="0.25">
      <c r="A8" s="51" t="s">
        <v>116</v>
      </c>
      <c r="B8" s="52"/>
      <c r="C8" s="52">
        <v>159353.35566263855</v>
      </c>
      <c r="D8" s="52">
        <v>181684.72999341832</v>
      </c>
      <c r="E8" s="52">
        <v>171619.95350642549</v>
      </c>
      <c r="F8" s="52">
        <v>155044.47457626439</v>
      </c>
      <c r="G8" s="52">
        <v>207400.33503810572</v>
      </c>
      <c r="H8" s="52">
        <v>96540.200951483566</v>
      </c>
      <c r="I8" s="52">
        <v>283242.39495882182</v>
      </c>
      <c r="J8" s="52">
        <v>212492.93032136187</v>
      </c>
      <c r="K8" s="52">
        <v>250956.54671944492</v>
      </c>
      <c r="L8" s="52">
        <v>148786.74790860759</v>
      </c>
      <c r="M8" s="52">
        <v>213844.84132769378</v>
      </c>
      <c r="N8" s="52">
        <v>213199.97976017091</v>
      </c>
      <c r="O8" s="52">
        <v>286036.20515508298</v>
      </c>
      <c r="P8" s="52">
        <v>289448.49471959565</v>
      </c>
      <c r="Q8" s="52">
        <v>225778.80940088397</v>
      </c>
      <c r="R8" s="52">
        <v>182524.35566263832</v>
      </c>
      <c r="S8" s="52">
        <v>203926.72999341832</v>
      </c>
      <c r="T8" s="52">
        <v>230380.95350642549</v>
      </c>
      <c r="U8" s="52">
        <v>305247.47457626462</v>
      </c>
      <c r="V8" s="52">
        <v>358467.33503810596</v>
      </c>
      <c r="W8" s="52">
        <v>194513.20095148357</v>
      </c>
      <c r="X8" s="52">
        <v>360203.39495882206</v>
      </c>
      <c r="Y8" s="52">
        <v>302748.93032136187</v>
      </c>
      <c r="DA8" s="63" t="s">
        <v>996</v>
      </c>
    </row>
    <row r="9" spans="1:105" ht="12.95" customHeight="1" x14ac:dyDescent="0.25">
      <c r="A9" s="53" t="s">
        <v>115</v>
      </c>
      <c r="B9" s="36"/>
      <c r="C9" s="36">
        <v>82186.355662638554</v>
      </c>
      <c r="D9" s="36">
        <v>86446.729993418325</v>
      </c>
      <c r="E9" s="36">
        <v>90927.953506425489</v>
      </c>
      <c r="F9" s="36">
        <v>95641.47457626462</v>
      </c>
      <c r="G9" s="36">
        <v>100599.33503810596</v>
      </c>
      <c r="H9" s="36">
        <v>105814.20095148357</v>
      </c>
      <c r="I9" s="36">
        <v>111299.39495882206</v>
      </c>
      <c r="J9" s="36">
        <v>117068.93032136187</v>
      </c>
      <c r="K9" s="36">
        <v>123137.54671944492</v>
      </c>
      <c r="L9" s="36">
        <v>129520.74790860759</v>
      </c>
      <c r="M9" s="36">
        <v>136234.84132769378</v>
      </c>
      <c r="N9" s="36">
        <v>143296.97976017091</v>
      </c>
      <c r="O9" s="36">
        <v>150725.20515508298</v>
      </c>
      <c r="P9" s="36">
        <v>158538.49471959565</v>
      </c>
      <c r="Q9" s="36">
        <v>166756.80940088397</v>
      </c>
      <c r="R9" s="36">
        <v>159353.35566263832</v>
      </c>
      <c r="S9" s="36">
        <v>181684.72999341832</v>
      </c>
      <c r="T9" s="36">
        <v>171619.95350642549</v>
      </c>
      <c r="U9" s="36">
        <v>155044.47457626462</v>
      </c>
      <c r="V9" s="36">
        <v>207400.33503810596</v>
      </c>
      <c r="W9" s="36">
        <v>96540.200951483566</v>
      </c>
      <c r="X9" s="36">
        <v>283242.39495882206</v>
      </c>
      <c r="Y9" s="36">
        <v>212492.93032136187</v>
      </c>
      <c r="DA9" s="60" t="s">
        <v>1004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486.67528225511808</v>
      </c>
      <c r="C11" s="54">
        <v>487.14502177167901</v>
      </c>
      <c r="D11" s="54">
        <v>486.98122060166423</v>
      </c>
      <c r="E11" s="54">
        <v>483.21943370236107</v>
      </c>
      <c r="F11" s="54">
        <v>488.1517314709393</v>
      </c>
      <c r="G11" s="54">
        <v>488.52808746009686</v>
      </c>
      <c r="H11" s="54">
        <v>489.21235097459919</v>
      </c>
      <c r="I11" s="54">
        <v>489.2873226793339</v>
      </c>
      <c r="J11" s="54">
        <v>481.8400707844666</v>
      </c>
      <c r="K11" s="54">
        <v>477.50514839024788</v>
      </c>
      <c r="L11" s="54">
        <v>484.77437857908461</v>
      </c>
      <c r="M11" s="54">
        <v>486.37107931452783</v>
      </c>
      <c r="N11" s="54">
        <v>484.53792697222764</v>
      </c>
      <c r="O11" s="54">
        <v>485.29944089851045</v>
      </c>
      <c r="P11" s="54">
        <v>485.53633784400353</v>
      </c>
      <c r="Q11" s="54">
        <v>486.36243804473639</v>
      </c>
      <c r="R11" s="54">
        <v>484.06473913178587</v>
      </c>
      <c r="S11" s="54">
        <v>487.44861720080291</v>
      </c>
      <c r="T11" s="54">
        <v>493.38410352792647</v>
      </c>
      <c r="U11" s="54">
        <v>491.94951694289455</v>
      </c>
      <c r="V11" s="54">
        <v>509.52581436820998</v>
      </c>
      <c r="W11" s="54">
        <v>538.92682360333163</v>
      </c>
      <c r="X11" s="54">
        <v>516.44453824394714</v>
      </c>
      <c r="Y11" s="54">
        <v>505.20339556425489</v>
      </c>
      <c r="DA11" s="62" t="s">
        <v>1012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631.74179203532526</v>
      </c>
      <c r="C13" s="35">
        <v>625.67708979212068</v>
      </c>
      <c r="D13" s="35">
        <v>617.69423894399483</v>
      </c>
      <c r="E13" s="35">
        <v>609.82172732107381</v>
      </c>
      <c r="F13" s="35">
        <v>602.17598125905658</v>
      </c>
      <c r="G13" s="35">
        <v>591.83570744513133</v>
      </c>
      <c r="H13" s="35">
        <v>585.70054015294238</v>
      </c>
      <c r="I13" s="35">
        <v>571.26118463272132</v>
      </c>
      <c r="J13" s="35">
        <v>559.18484748041533</v>
      </c>
      <c r="K13" s="35">
        <v>544.84467889469386</v>
      </c>
      <c r="L13" s="35">
        <v>534.01510640468553</v>
      </c>
      <c r="M13" s="35">
        <v>519.53728564711253</v>
      </c>
      <c r="N13" s="35">
        <v>504.97115418029682</v>
      </c>
      <c r="O13" s="35">
        <v>487.38326123059881</v>
      </c>
      <c r="P13" s="35">
        <v>470.70569919275505</v>
      </c>
      <c r="Q13" s="35">
        <v>456.12788048956514</v>
      </c>
      <c r="R13" s="35">
        <v>446.6967246428768</v>
      </c>
      <c r="S13" s="35">
        <v>436.90814477135876</v>
      </c>
      <c r="T13" s="35">
        <v>427.38023143008434</v>
      </c>
      <c r="U13" s="35">
        <v>417.78807315383187</v>
      </c>
      <c r="V13" s="35">
        <v>406.98121447473812</v>
      </c>
      <c r="W13" s="35">
        <v>402.13271007520837</v>
      </c>
      <c r="X13" s="35">
        <v>391.70703577263794</v>
      </c>
      <c r="Y13" s="35">
        <v>384.82179876821567</v>
      </c>
      <c r="DA13" s="59" t="s">
        <v>1020</v>
      </c>
    </row>
    <row r="14" spans="1:105" ht="12.95" customHeight="1" x14ac:dyDescent="0.25">
      <c r="A14" s="53" t="s">
        <v>112</v>
      </c>
      <c r="B14" s="36"/>
      <c r="C14" s="36">
        <v>560.36888569817188</v>
      </c>
      <c r="D14" s="36">
        <v>541.97862925248683</v>
      </c>
      <c r="E14" s="36">
        <v>531.04053374368095</v>
      </c>
      <c r="F14" s="36">
        <v>519.25822474759275</v>
      </c>
      <c r="G14" s="36">
        <v>505.9600570482184</v>
      </c>
      <c r="H14" s="36">
        <v>495.24194813687529</v>
      </c>
      <c r="I14" s="36">
        <v>482.45439595061544</v>
      </c>
      <c r="J14" s="36">
        <v>463.88986001393954</v>
      </c>
      <c r="K14" s="36">
        <v>446.02252580082239</v>
      </c>
      <c r="L14" s="36">
        <v>429.59611437791591</v>
      </c>
      <c r="M14" s="36">
        <v>413.4583135631654</v>
      </c>
      <c r="N14" s="36">
        <v>405.68952085812941</v>
      </c>
      <c r="O14" s="36">
        <v>393.11798030017547</v>
      </c>
      <c r="P14" s="36">
        <v>391.499195067541</v>
      </c>
      <c r="Q14" s="36">
        <v>389.7824612853276</v>
      </c>
      <c r="R14" s="36">
        <v>385.99555195440968</v>
      </c>
      <c r="S14" s="36">
        <v>380.82441129986319</v>
      </c>
      <c r="T14" s="36">
        <v>374.70442002153305</v>
      </c>
      <c r="U14" s="36">
        <v>368.78284658785554</v>
      </c>
      <c r="V14" s="36">
        <v>363.25994838462316</v>
      </c>
      <c r="W14" s="36">
        <v>361.08038869431545</v>
      </c>
      <c r="X14" s="36">
        <v>358.90082900400768</v>
      </c>
      <c r="Y14" s="36">
        <v>356.72126931369996</v>
      </c>
      <c r="DA14" s="60" t="s">
        <v>1028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0.41111692333157901</v>
      </c>
      <c r="C16" s="44">
        <f>C7/RES_summary!C$6</f>
        <v>0.42616333198578094</v>
      </c>
      <c r="D16" s="44">
        <f>D7/RES_summary!D$6</f>
        <v>0.44414142837019299</v>
      </c>
      <c r="E16" s="44">
        <f>E7/RES_summary!E$6</f>
        <v>0.45855660847857999</v>
      </c>
      <c r="F16" s="44">
        <f>F7/RES_summary!F$6</f>
        <v>0.46814636489818839</v>
      </c>
      <c r="G16" s="44">
        <f>G7/RES_summary!G$6</f>
        <v>0.48719375670235909</v>
      </c>
      <c r="H16" s="44">
        <f>H7/RES_summary!H$6</f>
        <v>0.48276180198961816</v>
      </c>
      <c r="I16" s="44">
        <f>I7/RES_summary!I$6</f>
        <v>0.51608121167468235</v>
      </c>
      <c r="J16" s="44">
        <f>J7/RES_summary!J$6</f>
        <v>0.53170015294286688</v>
      </c>
      <c r="K16" s="44">
        <f>K7/RES_summary!K$6</f>
        <v>0.5520065356830185</v>
      </c>
      <c r="L16" s="44">
        <f>L7/RES_summary!L$6</f>
        <v>0.55115353141461265</v>
      </c>
      <c r="M16" s="44">
        <f>M7/RES_summary!M$6</f>
        <v>0.5579445006921917</v>
      </c>
      <c r="N16" s="44">
        <f>N7/RES_summary!N$6</f>
        <v>0.56999990534936573</v>
      </c>
      <c r="O16" s="44">
        <f>O7/RES_summary!O$6</f>
        <v>0.59555283349495569</v>
      </c>
      <c r="P16" s="44">
        <f>P7/RES_summary!P$6</f>
        <v>0.61999990607324285</v>
      </c>
      <c r="Q16" s="44">
        <f>Q7/RES_summary!Q$6</f>
        <v>0.62750002229900292</v>
      </c>
      <c r="R16" s="44">
        <f>R7/RES_summary!R$6</f>
        <v>0.6299999131341385</v>
      </c>
      <c r="S16" s="44">
        <f>S7/RES_summary!S$6</f>
        <v>0.63249995972419126</v>
      </c>
      <c r="T16" s="44">
        <f>T7/RES_summary!T$6</f>
        <v>0.64000003200396205</v>
      </c>
      <c r="U16" s="44">
        <f>U7/RES_summary!U$6</f>
        <v>0.66437506867257357</v>
      </c>
      <c r="V16" s="44">
        <f>V7/RES_summary!V$6</f>
        <v>0.69000005912809703</v>
      </c>
      <c r="W16" s="44">
        <f>W7/RES_summary!W$6</f>
        <v>0.70203063043626257</v>
      </c>
      <c r="X16" s="44">
        <f>X7/RES_summary!X$6</f>
        <v>0.71000005022025447</v>
      </c>
      <c r="Y16" s="44">
        <f>Y7/RES_summary!Y$6</f>
        <v>0.72000006117793525</v>
      </c>
      <c r="DA16" s="59" t="s">
        <v>1036</v>
      </c>
    </row>
    <row r="17" spans="1:105" ht="12.95" customHeight="1" x14ac:dyDescent="0.25">
      <c r="A17" s="51" t="s">
        <v>43</v>
      </c>
      <c r="B17" s="52">
        <f t="shared" ref="B17:Q17" si="4">B13*B16</f>
        <v>259.71974188154115</v>
      </c>
      <c r="C17" s="52">
        <f t="shared" si="4"/>
        <v>266.64063333297679</v>
      </c>
      <c r="D17" s="52">
        <f t="shared" si="4"/>
        <v>274.34360158062515</v>
      </c>
      <c r="E17" s="52">
        <f t="shared" si="4"/>
        <v>279.63778305690101</v>
      </c>
      <c r="F17" s="52">
        <f t="shared" si="4"/>
        <v>281.90649665542696</v>
      </c>
      <c r="G17" s="52">
        <f t="shared" si="4"/>
        <v>288.3386616607919</v>
      </c>
      <c r="H17" s="52">
        <f t="shared" si="4"/>
        <v>282.75384819052715</v>
      </c>
      <c r="I17" s="52">
        <f t="shared" si="4"/>
        <v>294.81716434796925</v>
      </c>
      <c r="J17" s="52">
        <f t="shared" si="4"/>
        <v>297.31866892867049</v>
      </c>
      <c r="K17" s="52">
        <f t="shared" si="4"/>
        <v>300.75782368198657</v>
      </c>
      <c r="L17" s="52">
        <f t="shared" si="4"/>
        <v>294.32431172369257</v>
      </c>
      <c r="M17" s="52">
        <f t="shared" si="4"/>
        <v>289.87297143135476</v>
      </c>
      <c r="N17" s="52">
        <f t="shared" si="4"/>
        <v>287.83351008692915</v>
      </c>
      <c r="O17" s="52">
        <f t="shared" si="4"/>
        <v>290.26248222389529</v>
      </c>
      <c r="P17" s="52">
        <f t="shared" si="4"/>
        <v>291.83748928764822</v>
      </c>
      <c r="Q17" s="52">
        <f t="shared" si="4"/>
        <v>286.22025517839904</v>
      </c>
      <c r="R17" s="52">
        <f t="shared" ref="R17:V17" si="5">R13*R16</f>
        <v>281.41889772231656</v>
      </c>
      <c r="S17" s="52">
        <f t="shared" si="5"/>
        <v>276.34438397105555</v>
      </c>
      <c r="T17" s="52">
        <f t="shared" si="5"/>
        <v>273.5233617931147</v>
      </c>
      <c r="U17" s="52">
        <f t="shared" si="5"/>
        <v>277.56797979215924</v>
      </c>
      <c r="V17" s="52">
        <f t="shared" si="5"/>
        <v>280.81706205159406</v>
      </c>
      <c r="W17" s="52">
        <f t="shared" ref="W17:Y17" si="6">W13*W16</f>
        <v>282.30947997314132</v>
      </c>
      <c r="X17" s="52">
        <f t="shared" si="6"/>
        <v>278.11201507019996</v>
      </c>
      <c r="Y17" s="52">
        <f t="shared" si="6"/>
        <v>277.07171865571837</v>
      </c>
      <c r="DA17" s="63" t="s">
        <v>1044</v>
      </c>
    </row>
    <row r="18" spans="1:105" ht="12.95" customHeight="1" x14ac:dyDescent="0.25">
      <c r="A18" s="53" t="s">
        <v>42</v>
      </c>
      <c r="B18" s="36">
        <f>B3*11630*1000/RES_summary!B$6</f>
        <v>126.39917868742545</v>
      </c>
      <c r="C18" s="36">
        <f>C3*11630*1000/RES_summary!C$6</f>
        <v>129.89265713020725</v>
      </c>
      <c r="D18" s="36">
        <f>D3*11630*1000/RES_summary!D$6</f>
        <v>133.60018196198951</v>
      </c>
      <c r="E18" s="36">
        <f>E3*11630*1000/RES_summary!E$6</f>
        <v>135.1264111705394</v>
      </c>
      <c r="F18" s="36">
        <f>F3*11630*1000/RES_summary!F$6</f>
        <v>137.61314445525323</v>
      </c>
      <c r="G18" s="36">
        <f>G3*11630*1000/RES_summary!G$6</f>
        <v>140.86153492195064</v>
      </c>
      <c r="H18" s="36">
        <f>H3*11630*1000/RES_summary!H$6</f>
        <v>138.3266748204027</v>
      </c>
      <c r="I18" s="36">
        <f>I3*11630*1000/RES_summary!I$6</f>
        <v>144.25030102373103</v>
      </c>
      <c r="J18" s="36">
        <f>J3*11630*1000/RES_summary!J$6</f>
        <v>143.26004848213401</v>
      </c>
      <c r="K18" s="36">
        <f>K3*11630*1000/RES_summary!K$6</f>
        <v>143.61340922679503</v>
      </c>
      <c r="L18" s="36">
        <f>L3*11630*1000/RES_summary!L$6</f>
        <v>142.68088531656988</v>
      </c>
      <c r="M18" s="36">
        <f>M3*11630*1000/RES_summary!M$6</f>
        <v>140.98582997917731</v>
      </c>
      <c r="N18" s="36">
        <f>N3*11630*1000/RES_summary!N$6</f>
        <v>139.46625229066041</v>
      </c>
      <c r="O18" s="36">
        <f>O3*11630*1000/RES_summary!O$6</f>
        <v>140.86422033707021</v>
      </c>
      <c r="P18" s="36">
        <f>P3*11630*1000/RES_summary!P$6</f>
        <v>141.69770579431335</v>
      </c>
      <c r="Q18" s="36">
        <f>Q3*11630*1000/RES_summary!Q$6</f>
        <v>139.20678112635275</v>
      </c>
      <c r="R18" s="36">
        <f>R3*11630*1000/RES_summary!R$6</f>
        <v>136.22496531270787</v>
      </c>
      <c r="S18" s="36">
        <f>S3*11630*1000/RES_summary!S$6</f>
        <v>134.70368783789877</v>
      </c>
      <c r="T18" s="36">
        <f>T3*11630*1000/RES_summary!T$6</f>
        <v>134.9520786522406</v>
      </c>
      <c r="U18" s="36">
        <f>U3*11630*1000/RES_summary!U$6</f>
        <v>136.54943357756784</v>
      </c>
      <c r="V18" s="36">
        <f>V3*11630*1000/RES_summary!V$6</f>
        <v>143.08354223032663</v>
      </c>
      <c r="W18" s="36">
        <f>W3*11630*1000/RES_summary!W$6</f>
        <v>152.14415131503341</v>
      </c>
      <c r="X18" s="36">
        <f>X3*11630*1000/RES_summary!X$6</f>
        <v>143.62943120302305</v>
      </c>
      <c r="Y18" s="36">
        <f>Y3*11630*1000/RES_summary!Y$6</f>
        <v>139.97757307969283</v>
      </c>
      <c r="DA18" s="60" t="s">
        <v>1052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106.83055503112293</v>
      </c>
      <c r="C3" s="49">
        <f t="shared" ref="C3:W3" si="0">C5*C11/11630</f>
        <v>123.28825874409046</v>
      </c>
      <c r="D3" s="49">
        <f t="shared" si="0"/>
        <v>141.86731623992114</v>
      </c>
      <c r="E3" s="49">
        <f t="shared" si="0"/>
        <v>158.64522467073002</v>
      </c>
      <c r="F3" s="49">
        <f t="shared" si="0"/>
        <v>170.21141016697544</v>
      </c>
      <c r="G3" s="49">
        <f t="shared" si="0"/>
        <v>190.14848575984769</v>
      </c>
      <c r="H3" s="49">
        <f t="shared" si="0"/>
        <v>201.08194682612657</v>
      </c>
      <c r="I3" s="49">
        <f t="shared" si="0"/>
        <v>214.04946464979511</v>
      </c>
      <c r="J3" s="49">
        <f t="shared" si="0"/>
        <v>222.68163285400166</v>
      </c>
      <c r="K3" s="49">
        <f t="shared" si="0"/>
        <v>232.66542977542198</v>
      </c>
      <c r="L3" s="49">
        <f t="shared" si="0"/>
        <v>238.75345239070336</v>
      </c>
      <c r="M3" s="49">
        <f t="shared" si="0"/>
        <v>247.24329082906965</v>
      </c>
      <c r="N3" s="49">
        <f t="shared" si="0"/>
        <v>251.85540243188953</v>
      </c>
      <c r="O3" s="49">
        <f t="shared" si="0"/>
        <v>253.97113641792919</v>
      </c>
      <c r="P3" s="49">
        <f t="shared" si="0"/>
        <v>258.68239039351766</v>
      </c>
      <c r="Q3" s="49">
        <f t="shared" si="0"/>
        <v>269.14599197757616</v>
      </c>
      <c r="R3" s="49">
        <f t="shared" si="0"/>
        <v>269.32100424391962</v>
      </c>
      <c r="S3" s="49">
        <f t="shared" si="0"/>
        <v>264.05062161769149</v>
      </c>
      <c r="T3" s="49">
        <f t="shared" si="0"/>
        <v>264.23779462998436</v>
      </c>
      <c r="U3" s="49">
        <f t="shared" si="0"/>
        <v>257.50657800492115</v>
      </c>
      <c r="V3" s="49">
        <f t="shared" si="0"/>
        <v>281.18459184143029</v>
      </c>
      <c r="W3" s="49">
        <f t="shared" si="0"/>
        <v>282.38626673660178</v>
      </c>
      <c r="X3" s="49">
        <f t="shared" ref="X3:Y3" si="1">X5*X11/11630</f>
        <v>263.14329110233035</v>
      </c>
      <c r="Y3" s="49">
        <f t="shared" si="1"/>
        <v>252.08139031500687</v>
      </c>
      <c r="DA3" s="62" t="s">
        <v>972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871.82570334105776</v>
      </c>
      <c r="C5" s="49">
        <f t="shared" ref="C5:W5" si="2">C7*C13/1000000</f>
        <v>997.65493787592061</v>
      </c>
      <c r="D5" s="49">
        <f t="shared" si="2"/>
        <v>1141.0820263018247</v>
      </c>
      <c r="E5" s="49">
        <f t="shared" si="2"/>
        <v>1270.5625358808134</v>
      </c>
      <c r="F5" s="49">
        <f t="shared" si="2"/>
        <v>1357.6501781440195</v>
      </c>
      <c r="G5" s="49">
        <f t="shared" si="2"/>
        <v>1515.9170546614209</v>
      </c>
      <c r="H5" s="49">
        <f t="shared" si="2"/>
        <v>1601.3999650201902</v>
      </c>
      <c r="I5" s="49">
        <f t="shared" si="2"/>
        <v>1705.5668337992097</v>
      </c>
      <c r="J5" s="49">
        <f t="shared" si="2"/>
        <v>1780.6552394576847</v>
      </c>
      <c r="K5" s="49">
        <f t="shared" si="2"/>
        <v>1872.4294369040354</v>
      </c>
      <c r="L5" s="49">
        <f t="shared" si="2"/>
        <v>1930.0316923374071</v>
      </c>
      <c r="M5" s="49">
        <f t="shared" si="2"/>
        <v>1998.5276296506127</v>
      </c>
      <c r="N5" s="49">
        <f t="shared" si="2"/>
        <v>2037.8887145385602</v>
      </c>
      <c r="O5" s="49">
        <f t="shared" si="2"/>
        <v>2056.4320363791962</v>
      </c>
      <c r="P5" s="49">
        <f t="shared" si="2"/>
        <v>2095.2210730456113</v>
      </c>
      <c r="Q5" s="49">
        <f t="shared" si="2"/>
        <v>2179.4919291209717</v>
      </c>
      <c r="R5" s="49">
        <f t="shared" si="2"/>
        <v>2165.2798107234062</v>
      </c>
      <c r="S5" s="49">
        <f t="shared" si="2"/>
        <v>2125.4822486469743</v>
      </c>
      <c r="T5" s="49">
        <f t="shared" si="2"/>
        <v>2098.5147908074418</v>
      </c>
      <c r="U5" s="49">
        <f t="shared" si="2"/>
        <v>2072.2078778702371</v>
      </c>
      <c r="V5" s="49">
        <f t="shared" si="2"/>
        <v>2060.7836652620849</v>
      </c>
      <c r="W5" s="49">
        <f t="shared" si="2"/>
        <v>2005.9556317848467</v>
      </c>
      <c r="X5" s="49">
        <f t="shared" ref="X5:Y5" si="3">X7*X13/1000000</f>
        <v>1984.9010774329906</v>
      </c>
      <c r="Y5" s="49">
        <f t="shared" si="3"/>
        <v>1961.1889988460143</v>
      </c>
      <c r="DA5" s="62" t="s">
        <v>981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2379951.2996044243</v>
      </c>
      <c r="C7" s="35">
        <v>2780676.6298462292</v>
      </c>
      <c r="D7" s="35">
        <v>3261858.3349060165</v>
      </c>
      <c r="E7" s="35">
        <v>3719999.035049215</v>
      </c>
      <c r="F7" s="35">
        <v>4058474.1066042949</v>
      </c>
      <c r="G7" s="35">
        <v>4660995.0737947607</v>
      </c>
      <c r="H7" s="35">
        <v>5054216.1909095403</v>
      </c>
      <c r="I7" s="35">
        <v>5560255.6111253873</v>
      </c>
      <c r="J7" s="35">
        <v>6029143.1806268804</v>
      </c>
      <c r="K7" s="35">
        <v>6667578.6341307741</v>
      </c>
      <c r="L7" s="35">
        <v>7256324.9742430281</v>
      </c>
      <c r="M7" s="35">
        <v>8000704.2160184924</v>
      </c>
      <c r="N7" s="35">
        <v>8574920.710606236</v>
      </c>
      <c r="O7" s="35">
        <v>9249968.585562136</v>
      </c>
      <c r="P7" s="35">
        <v>10088071.771227155</v>
      </c>
      <c r="Q7" s="35">
        <v>11497195.03958484</v>
      </c>
      <c r="R7" s="35">
        <v>12241867.189599423</v>
      </c>
      <c r="S7" s="35">
        <v>13100508.410491247</v>
      </c>
      <c r="T7" s="35">
        <v>13991332.713035667</v>
      </c>
      <c r="U7" s="35">
        <v>14828940.238339677</v>
      </c>
      <c r="V7" s="35">
        <v>15533662.797084931</v>
      </c>
      <c r="W7" s="35">
        <v>16023096.383549344</v>
      </c>
      <c r="X7" s="35">
        <v>16486440.65839483</v>
      </c>
      <c r="Y7" s="35">
        <v>16938370.761008389</v>
      </c>
      <c r="DA7" s="59" t="s">
        <v>989</v>
      </c>
    </row>
    <row r="8" spans="1:105" ht="12.95" customHeight="1" x14ac:dyDescent="0.25">
      <c r="A8" s="51" t="s">
        <v>116</v>
      </c>
      <c r="B8" s="52"/>
      <c r="C8" s="52">
        <v>626735.48421518691</v>
      </c>
      <c r="D8" s="52">
        <v>724643.76306963805</v>
      </c>
      <c r="E8" s="52">
        <v>720402.25188468723</v>
      </c>
      <c r="F8" s="52">
        <v>620987.76402180735</v>
      </c>
      <c r="G8" s="52">
        <v>906848.53970277915</v>
      </c>
      <c r="H8" s="52">
        <v>721048.05679164082</v>
      </c>
      <c r="I8" s="52">
        <v>859180.28579925653</v>
      </c>
      <c r="J8" s="52">
        <v>849297.03514188528</v>
      </c>
      <c r="K8" s="52">
        <v>1265170.9377190806</v>
      </c>
      <c r="L8" s="52">
        <v>1313390.1031818921</v>
      </c>
      <c r="M8" s="52">
        <v>1464781.493660152</v>
      </c>
      <c r="N8" s="52">
        <v>1195204.258609551</v>
      </c>
      <c r="O8" s="52">
        <v>1581896.4146586787</v>
      </c>
      <c r="P8" s="52">
        <v>1559151.2424566597</v>
      </c>
      <c r="Q8" s="52">
        <v>2268303.5541569423</v>
      </c>
      <c r="R8" s="52">
        <v>1593969.1851564683</v>
      </c>
      <c r="S8" s="52">
        <v>2123812.1586109046</v>
      </c>
      <c r="T8" s="52">
        <v>2204214.4057263117</v>
      </c>
      <c r="U8" s="52">
        <v>2302389.0189641621</v>
      </c>
      <c r="V8" s="52">
        <v>1899926.8173548058</v>
      </c>
      <c r="W8" s="52">
        <v>2071330.0011230912</v>
      </c>
      <c r="X8" s="52">
        <v>2022495.5173021462</v>
      </c>
      <c r="Y8" s="52">
        <v>2720233.6567705013</v>
      </c>
      <c r="DA8" s="63" t="s">
        <v>997</v>
      </c>
    </row>
    <row r="9" spans="1:105" ht="12.95" customHeight="1" x14ac:dyDescent="0.25">
      <c r="A9" s="53" t="s">
        <v>115</v>
      </c>
      <c r="B9" s="36"/>
      <c r="C9" s="36">
        <v>226010.15397338197</v>
      </c>
      <c r="D9" s="36">
        <v>243462.05800985079</v>
      </c>
      <c r="E9" s="36">
        <v>262261.55174148874</v>
      </c>
      <c r="F9" s="36">
        <v>282512.69246672746</v>
      </c>
      <c r="G9" s="36">
        <v>304327.57251231279</v>
      </c>
      <c r="H9" s="36">
        <v>327826.93967686128</v>
      </c>
      <c r="I9" s="36">
        <v>353140.86558340956</v>
      </c>
      <c r="J9" s="36">
        <v>380409.46564039215</v>
      </c>
      <c r="K9" s="36">
        <v>626735.48421518691</v>
      </c>
      <c r="L9" s="36">
        <v>724643.76306963805</v>
      </c>
      <c r="M9" s="36">
        <v>720402.25188468769</v>
      </c>
      <c r="N9" s="36">
        <v>620987.76402180642</v>
      </c>
      <c r="O9" s="36">
        <v>906848.53970277868</v>
      </c>
      <c r="P9" s="36">
        <v>721048.05679164082</v>
      </c>
      <c r="Q9" s="36">
        <v>859180.28579925746</v>
      </c>
      <c r="R9" s="36">
        <v>849297.03514188528</v>
      </c>
      <c r="S9" s="36">
        <v>1265170.9377190806</v>
      </c>
      <c r="T9" s="36">
        <v>1313390.1031818911</v>
      </c>
      <c r="U9" s="36">
        <v>1464781.493660152</v>
      </c>
      <c r="V9" s="36">
        <v>1195204.2586095519</v>
      </c>
      <c r="W9" s="36">
        <v>1581896.4146586768</v>
      </c>
      <c r="X9" s="36">
        <v>1559151.2424566578</v>
      </c>
      <c r="Y9" s="36">
        <v>2268303.5541569442</v>
      </c>
      <c r="DA9" s="60" t="s">
        <v>1005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1425.1006253321232</v>
      </c>
      <c r="C11" s="54">
        <v>1437.2128025011593</v>
      </c>
      <c r="D11" s="54">
        <v>1445.9231237017727</v>
      </c>
      <c r="E11" s="54">
        <v>1452.1473054779781</v>
      </c>
      <c r="F11" s="54">
        <v>1458.0771483771225</v>
      </c>
      <c r="G11" s="54">
        <v>1458.8046770678686</v>
      </c>
      <c r="H11" s="54">
        <v>1460.3366383602784</v>
      </c>
      <c r="I11" s="54">
        <v>1459.5706392413263</v>
      </c>
      <c r="J11" s="54">
        <v>1454.4013533359685</v>
      </c>
      <c r="K11" s="54">
        <v>1445.1273276082545</v>
      </c>
      <c r="L11" s="54">
        <v>1438.6824124846848</v>
      </c>
      <c r="M11" s="54">
        <v>1438.7789438991999</v>
      </c>
      <c r="N11" s="54">
        <v>1437.3102463281994</v>
      </c>
      <c r="O11" s="54">
        <v>1436.3150662353673</v>
      </c>
      <c r="P11" s="54">
        <v>1435.8753064198102</v>
      </c>
      <c r="Q11" s="54">
        <v>1436.1915476152572</v>
      </c>
      <c r="R11" s="54">
        <v>1446.5582064012021</v>
      </c>
      <c r="S11" s="54">
        <v>1444.8056347535301</v>
      </c>
      <c r="T11" s="54">
        <v>1464.4097649482339</v>
      </c>
      <c r="U11" s="54">
        <v>1445.2225252976136</v>
      </c>
      <c r="V11" s="54">
        <v>1586.8607939009173</v>
      </c>
      <c r="W11" s="54">
        <v>1637.2008583382906</v>
      </c>
      <c r="X11" s="54">
        <v>1541.8181340694136</v>
      </c>
      <c r="Y11" s="54">
        <v>1494.861826722758</v>
      </c>
      <c r="DA11" s="62" t="s">
        <v>1013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366.32081651669318</v>
      </c>
      <c r="C13" s="35">
        <v>358.78135816572484</v>
      </c>
      <c r="D13" s="35">
        <v>349.82574629032831</v>
      </c>
      <c r="E13" s="35">
        <v>341.54915738143575</v>
      </c>
      <c r="F13" s="35">
        <v>334.52232107006313</v>
      </c>
      <c r="G13" s="35">
        <v>325.23463995580522</v>
      </c>
      <c r="H13" s="35">
        <v>316.84437399026405</v>
      </c>
      <c r="I13" s="35">
        <v>306.74252284132052</v>
      </c>
      <c r="J13" s="35">
        <v>295.34134222908619</v>
      </c>
      <c r="K13" s="35">
        <v>280.82599990935637</v>
      </c>
      <c r="L13" s="35">
        <v>265.97922490905887</v>
      </c>
      <c r="M13" s="35">
        <v>249.79396509238398</v>
      </c>
      <c r="N13" s="35">
        <v>237.65685809991402</v>
      </c>
      <c r="O13" s="35">
        <v>222.31773193143482</v>
      </c>
      <c r="P13" s="35">
        <v>207.69291897997073</v>
      </c>
      <c r="Q13" s="35">
        <v>189.56727459323614</v>
      </c>
      <c r="R13" s="35">
        <v>176.87496336857893</v>
      </c>
      <c r="S13" s="35">
        <v>162.24425663853089</v>
      </c>
      <c r="T13" s="35">
        <v>149.98676922694179</v>
      </c>
      <c r="U13" s="35">
        <v>139.74079364839707</v>
      </c>
      <c r="V13" s="35">
        <v>132.66566245076558</v>
      </c>
      <c r="W13" s="35">
        <v>125.19151004073902</v>
      </c>
      <c r="X13" s="35">
        <v>120.39597379209241</v>
      </c>
      <c r="Y13" s="35">
        <v>115.78380391581764</v>
      </c>
      <c r="DA13" s="59" t="s">
        <v>1021</v>
      </c>
    </row>
    <row r="14" spans="1:105" ht="12.95" customHeight="1" x14ac:dyDescent="0.25">
      <c r="A14" s="53" t="s">
        <v>112</v>
      </c>
      <c r="B14" s="36"/>
      <c r="C14" s="36">
        <v>332.87002879802873</v>
      </c>
      <c r="D14" s="36">
        <v>321.00229127971278</v>
      </c>
      <c r="E14" s="36">
        <v>313.09226860935638</v>
      </c>
      <c r="F14" s="36">
        <v>306.89481095356149</v>
      </c>
      <c r="G14" s="36">
        <v>297.45695070211536</v>
      </c>
      <c r="H14" s="36">
        <v>285.10269272769102</v>
      </c>
      <c r="I14" s="36">
        <v>271.80525771457104</v>
      </c>
      <c r="J14" s="36">
        <v>252.49153458626844</v>
      </c>
      <c r="K14" s="36">
        <v>237.43483759386362</v>
      </c>
      <c r="L14" s="36">
        <v>220.96600472105698</v>
      </c>
      <c r="M14" s="36">
        <v>200.74551319754303</v>
      </c>
      <c r="N14" s="36">
        <v>192.38469548242406</v>
      </c>
      <c r="O14" s="36">
        <v>182.24437487678043</v>
      </c>
      <c r="P14" s="36">
        <v>156.72743771717424</v>
      </c>
      <c r="Q14" s="36">
        <v>140.10495839408171</v>
      </c>
      <c r="R14" s="36">
        <v>125.61610048021232</v>
      </c>
      <c r="S14" s="36">
        <v>122.70298622822658</v>
      </c>
      <c r="T14" s="36">
        <v>119.42899257751886</v>
      </c>
      <c r="U14" s="36">
        <v>116.28851489672306</v>
      </c>
      <c r="V14" s="36">
        <v>115.01221664315051</v>
      </c>
      <c r="W14" s="36">
        <v>112.71197231028749</v>
      </c>
      <c r="X14" s="36">
        <v>110.41172797742449</v>
      </c>
      <c r="Y14" s="36">
        <v>108.11148364456147</v>
      </c>
      <c r="DA14" s="60" t="s">
        <v>1029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0.54412244276753297</v>
      </c>
      <c r="C16" s="44">
        <f>C7/RES_summary!C$6</f>
        <v>0.63188995924534097</v>
      </c>
      <c r="D16" s="44">
        <f>D7/RES_summary!D$6</f>
        <v>0.7351702121213729</v>
      </c>
      <c r="E16" s="44">
        <f>E7/RES_summary!E$6</f>
        <v>0.83158816056210338</v>
      </c>
      <c r="F16" s="44">
        <f>F7/RES_summary!F$6</f>
        <v>0.90015843124668571</v>
      </c>
      <c r="G16" s="44">
        <f>G7/RES_summary!G$6</f>
        <v>1.0240413962294674</v>
      </c>
      <c r="H16" s="44">
        <f>H7/RES_summary!H$6</f>
        <v>1.1049534494125108</v>
      </c>
      <c r="I16" s="44">
        <f>I7/RES_summary!I$6</f>
        <v>1.2056069444809672</v>
      </c>
      <c r="J16" s="44">
        <f>J7/RES_summary!J$6</f>
        <v>1.2949226835527849</v>
      </c>
      <c r="K16" s="44">
        <f>K7/RES_summary!K$6</f>
        <v>1.4137419041581807</v>
      </c>
      <c r="L16" s="44">
        <f>L7/RES_summary!L$6</f>
        <v>1.5249127930677215</v>
      </c>
      <c r="M16" s="44">
        <f>M7/RES_summary!M$6</f>
        <v>1.6531405285489786</v>
      </c>
      <c r="N16" s="44">
        <f>N7/RES_summary!N$6</f>
        <v>1.7643949644640853</v>
      </c>
      <c r="O16" s="44">
        <f>O7/RES_summary!O$6</f>
        <v>1.8960071563879437</v>
      </c>
      <c r="P16" s="44">
        <f>P7/RES_summary!P$6</f>
        <v>2.0598692766653786</v>
      </c>
      <c r="Q16" s="44">
        <f>Q7/RES_summary!Q$6</f>
        <v>2.3306907743723722</v>
      </c>
      <c r="R16" s="44">
        <f>R7/RES_summary!R$6</f>
        <v>2.4730240470157279</v>
      </c>
      <c r="S16" s="44">
        <f>S7/RES_summary!S$6</f>
        <v>2.6381678555732146</v>
      </c>
      <c r="T16" s="44">
        <f>T7/RES_summary!T$6</f>
        <v>2.7986130108978826</v>
      </c>
      <c r="U16" s="44">
        <f>U7/RES_summary!U$6</f>
        <v>2.9410584517819718</v>
      </c>
      <c r="V16" s="44">
        <f>V7/RES_summary!V$6</f>
        <v>3.061586406270127</v>
      </c>
      <c r="W16" s="44">
        <f>W7/RES_summary!W$6</f>
        <v>3.1256411999965947</v>
      </c>
      <c r="X16" s="44">
        <f>X7/RES_summary!X$6</f>
        <v>3.1844355568662928</v>
      </c>
      <c r="Y16" s="44">
        <f>Y7/RES_summary!Y$6</f>
        <v>3.2382954682078133</v>
      </c>
      <c r="DA16" s="59" t="s">
        <v>1037</v>
      </c>
    </row>
    <row r="17" spans="1:105" ht="12.95" customHeight="1" x14ac:dyDescent="0.25">
      <c r="A17" s="51" t="s">
        <v>43</v>
      </c>
      <c r="B17" s="52">
        <f t="shared" ref="B17:Q17" si="4">B13*B16</f>
        <v>199.32337751966034</v>
      </c>
      <c r="C17" s="52">
        <f t="shared" si="4"/>
        <v>226.71033778932795</v>
      </c>
      <c r="D17" s="52">
        <f t="shared" si="4"/>
        <v>257.18146810577826</v>
      </c>
      <c r="E17" s="52">
        <f t="shared" si="4"/>
        <v>284.02823552836452</v>
      </c>
      <c r="F17" s="52">
        <f t="shared" si="4"/>
        <v>301.12308775142816</v>
      </c>
      <c r="G17" s="52">
        <f t="shared" si="4"/>
        <v>333.05373480253093</v>
      </c>
      <c r="H17" s="52">
        <f t="shared" si="4"/>
        <v>350.09828396748986</v>
      </c>
      <c r="I17" s="52">
        <f t="shared" si="4"/>
        <v>369.81091570510773</v>
      </c>
      <c r="J17" s="52">
        <f t="shared" si="4"/>
        <v>382.44420344336976</v>
      </c>
      <c r="K17" s="52">
        <f t="shared" si="4"/>
        <v>397.01548384897853</v>
      </c>
      <c r="L17" s="52">
        <f t="shared" si="4"/>
        <v>405.59512275406064</v>
      </c>
      <c r="M17" s="52">
        <f t="shared" si="4"/>
        <v>412.94452748116879</v>
      </c>
      <c r="N17" s="52">
        <f t="shared" si="4"/>
        <v>419.32056370184398</v>
      </c>
      <c r="O17" s="52">
        <f t="shared" si="4"/>
        <v>421.51601073393687</v>
      </c>
      <c r="P17" s="52">
        <f t="shared" si="4"/>
        <v>427.82026278779335</v>
      </c>
      <c r="Q17" s="52">
        <f t="shared" si="4"/>
        <v>441.82269801736965</v>
      </c>
      <c r="R17" s="52">
        <f t="shared" ref="R17:V17" si="5">R13*R16</f>
        <v>437.41603772552168</v>
      </c>
      <c r="S17" s="52">
        <f t="shared" si="5"/>
        <v>428.02758261514333</v>
      </c>
      <c r="T17" s="52">
        <f t="shared" si="5"/>
        <v>419.75492382105745</v>
      </c>
      <c r="U17" s="52">
        <f t="shared" si="5"/>
        <v>410.98584221833869</v>
      </c>
      <c r="V17" s="52">
        <f t="shared" si="5"/>
        <v>406.16738873808515</v>
      </c>
      <c r="W17" s="52">
        <f t="shared" ref="W17:Y17" si="6">W13*W16</f>
        <v>391.30374167312124</v>
      </c>
      <c r="X17" s="52">
        <f t="shared" si="6"/>
        <v>383.39321984708135</v>
      </c>
      <c r="Y17" s="52">
        <f t="shared" si="6"/>
        <v>374.94216751245432</v>
      </c>
      <c r="DA17" s="63" t="s">
        <v>1045</v>
      </c>
    </row>
    <row r="18" spans="1:105" ht="12.95" customHeight="1" x14ac:dyDescent="0.25">
      <c r="A18" s="53" t="s">
        <v>42</v>
      </c>
      <c r="B18" s="36">
        <f>B3*11630*1000/RES_summary!B$6</f>
        <v>284.05586994657881</v>
      </c>
      <c r="C18" s="36">
        <f>C3*11630*1000/RES_summary!C$6</f>
        <v>325.83099993018448</v>
      </c>
      <c r="D18" s="36">
        <f>D3*11630*1000/RES_summary!D$6</f>
        <v>371.86463172171472</v>
      </c>
      <c r="E18" s="36">
        <f>E3*11630*1000/RES_summary!E$6</f>
        <v>412.45083690217911</v>
      </c>
      <c r="F18" s="36">
        <f>F3*11630*1000/RES_summary!F$6</f>
        <v>439.06069309911641</v>
      </c>
      <c r="G18" s="36">
        <f>G3*11630*1000/RES_summary!G$6</f>
        <v>485.86034604485371</v>
      </c>
      <c r="H18" s="36">
        <f>H3*11630*1000/RES_summary!H$6</f>
        <v>511.2613511047864</v>
      </c>
      <c r="I18" s="36">
        <f>I3*11630*1000/RES_summary!I$6</f>
        <v>539.7651546341242</v>
      </c>
      <c r="J18" s="36">
        <f>J3*11630*1000/RES_summary!J$6</f>
        <v>556.22736706353339</v>
      </c>
      <c r="K18" s="36">
        <f>K3*11630*1000/RES_summary!K$6</f>
        <v>573.73792519377264</v>
      </c>
      <c r="L18" s="36">
        <f>L3*11630*1000/RES_summary!L$6</f>
        <v>583.52256969583379</v>
      </c>
      <c r="M18" s="36">
        <f>M3*11630*1000/RES_summary!M$6</f>
        <v>594.13589113831028</v>
      </c>
      <c r="N18" s="36">
        <f>N3*11630*1000/RES_summary!N$6</f>
        <v>602.69374270477681</v>
      </c>
      <c r="O18" s="36">
        <f>O3*11630*1000/RES_summary!O$6</f>
        <v>605.42979687658226</v>
      </c>
      <c r="P18" s="36">
        <f>P3*11630*1000/RES_summary!P$6</f>
        <v>614.29655092302653</v>
      </c>
      <c r="Q18" s="36">
        <f>Q3*11630*1000/RES_summary!Q$6</f>
        <v>634.54202443711449</v>
      </c>
      <c r="R18" s="36">
        <f>R3*11630*1000/RES_summary!R$6</f>
        <v>632.74775898335133</v>
      </c>
      <c r="S18" s="36">
        <f>S3*11630*1000/RES_summary!S$6</f>
        <v>618.41666319229125</v>
      </c>
      <c r="T18" s="36">
        <f>T3*11630*1000/RES_summary!T$6</f>
        <v>614.69320932865855</v>
      </c>
      <c r="U18" s="36">
        <f>U3*11630*1000/RES_summary!U$6</f>
        <v>593.96599675235416</v>
      </c>
      <c r="V18" s="36">
        <f>V3*11630*1000/RES_summary!V$6</f>
        <v>644.53110494958048</v>
      </c>
      <c r="W18" s="36">
        <f>W3*11630*1000/RES_summary!W$6</f>
        <v>640.6428217382188</v>
      </c>
      <c r="X18" s="36">
        <f>X3*11630*1000/RES_summary!X$6</f>
        <v>591.12261883949145</v>
      </c>
      <c r="Y18" s="36">
        <f>Y3*11630*1000/RES_summary!Y$6</f>
        <v>560.4867334430578</v>
      </c>
      <c r="DA18" s="60" t="s">
        <v>1053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23.09308603088958</v>
      </c>
      <c r="C3" s="49">
        <f t="shared" ref="C3:W3" si="0">C5*C11/11630</f>
        <v>27.000251249049974</v>
      </c>
      <c r="D3" s="49">
        <f t="shared" si="0"/>
        <v>30.77734807686895</v>
      </c>
      <c r="E3" s="49">
        <f t="shared" si="0"/>
        <v>35.031503729029176</v>
      </c>
      <c r="F3" s="49">
        <f t="shared" si="0"/>
        <v>38.771891495999505</v>
      </c>
      <c r="G3" s="49">
        <f t="shared" si="0"/>
        <v>43.712049087036355</v>
      </c>
      <c r="H3" s="49">
        <f t="shared" si="0"/>
        <v>46.465616694509983</v>
      </c>
      <c r="I3" s="49">
        <f t="shared" si="0"/>
        <v>49.788683255223411</v>
      </c>
      <c r="J3" s="49">
        <f t="shared" si="0"/>
        <v>53.580292764005669</v>
      </c>
      <c r="K3" s="49">
        <f t="shared" si="0"/>
        <v>57.814792265885586</v>
      </c>
      <c r="L3" s="49">
        <f t="shared" si="0"/>
        <v>60.397792594088514</v>
      </c>
      <c r="M3" s="49">
        <f t="shared" si="0"/>
        <v>61.888420972271945</v>
      </c>
      <c r="N3" s="49">
        <f t="shared" si="0"/>
        <v>63.499407757402835</v>
      </c>
      <c r="O3" s="49">
        <f t="shared" si="0"/>
        <v>64.755898746065824</v>
      </c>
      <c r="P3" s="49">
        <f t="shared" si="0"/>
        <v>68.807637034995267</v>
      </c>
      <c r="Q3" s="49">
        <f t="shared" si="0"/>
        <v>74.426231744286355</v>
      </c>
      <c r="R3" s="49">
        <f t="shared" si="0"/>
        <v>79.278939198695696</v>
      </c>
      <c r="S3" s="49">
        <f t="shared" si="0"/>
        <v>84.728696776577024</v>
      </c>
      <c r="T3" s="49">
        <f t="shared" si="0"/>
        <v>92.122365776932767</v>
      </c>
      <c r="U3" s="49">
        <f t="shared" si="0"/>
        <v>96.860124994833228</v>
      </c>
      <c r="V3" s="49">
        <f t="shared" si="0"/>
        <v>113.82616158037794</v>
      </c>
      <c r="W3" s="49">
        <f t="shared" si="0"/>
        <v>121.60225401105255</v>
      </c>
      <c r="X3" s="49">
        <f t="shared" ref="X3:Y3" si="1">X5*X11/11630</f>
        <v>119.11222272228609</v>
      </c>
      <c r="Y3" s="49">
        <f t="shared" si="1"/>
        <v>118.81636769512335</v>
      </c>
      <c r="DA3" s="62" t="s">
        <v>973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414.32043445992059</v>
      </c>
      <c r="C5" s="49">
        <f t="shared" ref="C5:W5" si="2">C7*C13/1000000</f>
        <v>474.08848172369193</v>
      </c>
      <c r="D5" s="49">
        <f t="shared" si="2"/>
        <v>530.00350958437514</v>
      </c>
      <c r="E5" s="49">
        <f t="shared" si="2"/>
        <v>592.45823984799836</v>
      </c>
      <c r="F5" s="49">
        <f t="shared" si="2"/>
        <v>643.90650651045564</v>
      </c>
      <c r="G5" s="49">
        <f t="shared" si="2"/>
        <v>715.4895693610066</v>
      </c>
      <c r="H5" s="49">
        <f t="shared" si="2"/>
        <v>748.95290238333178</v>
      </c>
      <c r="I5" s="49">
        <f t="shared" si="2"/>
        <v>791.19570412566895</v>
      </c>
      <c r="J5" s="49">
        <f t="shared" si="2"/>
        <v>841.91181899901937</v>
      </c>
      <c r="K5" s="49">
        <f t="shared" si="2"/>
        <v>900.59178363625063</v>
      </c>
      <c r="L5" s="49">
        <f t="shared" si="2"/>
        <v>930.76415913608901</v>
      </c>
      <c r="M5" s="49">
        <f t="shared" si="2"/>
        <v>950.10646872019197</v>
      </c>
      <c r="N5" s="49">
        <f t="shared" si="2"/>
        <v>971.91793841657352</v>
      </c>
      <c r="O5" s="49">
        <f t="shared" si="2"/>
        <v>987.57425233035553</v>
      </c>
      <c r="P5" s="49">
        <f t="shared" si="2"/>
        <v>1044.9321431644646</v>
      </c>
      <c r="Q5" s="49">
        <f t="shared" si="2"/>
        <v>1124.5403548882434</v>
      </c>
      <c r="R5" s="49">
        <f t="shared" si="2"/>
        <v>1191.8558094721004</v>
      </c>
      <c r="S5" s="49">
        <f t="shared" si="2"/>
        <v>1277.1519916540028</v>
      </c>
      <c r="T5" s="49">
        <f t="shared" si="2"/>
        <v>1374.1439126982691</v>
      </c>
      <c r="U5" s="49">
        <f t="shared" si="2"/>
        <v>1468.126564805317</v>
      </c>
      <c r="V5" s="49">
        <f t="shared" si="2"/>
        <v>1577.5236462970468</v>
      </c>
      <c r="W5" s="49">
        <f t="shared" si="2"/>
        <v>1650.0814487410653</v>
      </c>
      <c r="X5" s="49">
        <f t="shared" ref="X5:Y5" si="3">X7*X13/1000000</f>
        <v>1704.9432594123534</v>
      </c>
      <c r="Y5" s="49">
        <f t="shared" si="3"/>
        <v>1747.8126371777871</v>
      </c>
      <c r="DA5" s="62" t="s">
        <v>982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1219894.8781873088</v>
      </c>
      <c r="C7" s="35">
        <v>1420363.3087460417</v>
      </c>
      <c r="D7" s="35">
        <v>1620006.540392187</v>
      </c>
      <c r="E7" s="35">
        <v>1858666.7349174612</v>
      </c>
      <c r="F7" s="35">
        <v>2082113.3236301008</v>
      </c>
      <c r="G7" s="35">
        <v>2401692.1258463208</v>
      </c>
      <c r="H7" s="35">
        <v>2618748.4808206046</v>
      </c>
      <c r="I7" s="35">
        <v>2902944.1101156077</v>
      </c>
      <c r="J7" s="35">
        <v>3259858.3595548072</v>
      </c>
      <c r="K7" s="35">
        <v>3679038.7456876477</v>
      </c>
      <c r="L7" s="35">
        <v>4047732.8568411348</v>
      </c>
      <c r="M7" s="35">
        <v>4404577.3716895068</v>
      </c>
      <c r="N7" s="35">
        <v>4810754.8075997541</v>
      </c>
      <c r="O7" s="35">
        <v>5239176.7860884536</v>
      </c>
      <c r="P7" s="35">
        <v>5971193.3323825886</v>
      </c>
      <c r="Q7" s="35">
        <v>7001605.61839421</v>
      </c>
      <c r="R7" s="35">
        <v>7892369.3365537096</v>
      </c>
      <c r="S7" s="35">
        <v>8881513.8331296593</v>
      </c>
      <c r="T7" s="35">
        <v>9929398.5244980566</v>
      </c>
      <c r="U7" s="35">
        <v>10939396.271509225</v>
      </c>
      <c r="V7" s="35">
        <v>11876242.772483606</v>
      </c>
      <c r="W7" s="35">
        <v>12543976.778783776</v>
      </c>
      <c r="X7" s="35">
        <v>13097231.736696471</v>
      </c>
      <c r="Y7" s="35">
        <v>13566977.367409479</v>
      </c>
      <c r="DA7" s="59" t="s">
        <v>990</v>
      </c>
    </row>
    <row r="8" spans="1:105" ht="12.95" customHeight="1" x14ac:dyDescent="0.25">
      <c r="A8" s="51" t="s">
        <v>116</v>
      </c>
      <c r="B8" s="52"/>
      <c r="C8" s="52">
        <v>428053.01268331695</v>
      </c>
      <c r="D8" s="52">
        <v>435144.78006096417</v>
      </c>
      <c r="E8" s="52">
        <v>482354.11609073845</v>
      </c>
      <c r="F8" s="52">
        <v>475617.87084514275</v>
      </c>
      <c r="G8" s="52">
        <v>580522.3461661581</v>
      </c>
      <c r="H8" s="52">
        <v>645109.3676576009</v>
      </c>
      <c r="I8" s="52">
        <v>719340.40935596731</v>
      </c>
      <c r="J8" s="52">
        <v>839268.36552993814</v>
      </c>
      <c r="K8" s="52">
        <v>894798.25697798328</v>
      </c>
      <c r="L8" s="52">
        <v>949216.45731964521</v>
      </c>
      <c r="M8" s="52">
        <v>1001953.8825059729</v>
      </c>
      <c r="N8" s="52">
        <v>1125517.8452662146</v>
      </c>
      <c r="O8" s="52">
        <v>1267690.3440186377</v>
      </c>
      <c r="P8" s="52">
        <v>1626814.8032721179</v>
      </c>
      <c r="Q8" s="52">
        <v>1979628.7433312666</v>
      </c>
      <c r="R8" s="52">
        <v>1892717.6006654724</v>
      </c>
      <c r="S8" s="52">
        <v>2114662.3418421643</v>
      </c>
      <c r="T8" s="52">
        <v>2315575.0353870355</v>
      </c>
      <c r="U8" s="52">
        <v>2636812.5502832858</v>
      </c>
      <c r="V8" s="52">
        <v>2916475.2443056479</v>
      </c>
      <c r="W8" s="52">
        <v>2560451.6069656424</v>
      </c>
      <c r="X8" s="52">
        <v>2667917.299754858</v>
      </c>
      <c r="Y8" s="52">
        <v>2785320.6661000438</v>
      </c>
      <c r="DA8" s="63" t="s">
        <v>998</v>
      </c>
    </row>
    <row r="9" spans="1:105" ht="12.95" customHeight="1" x14ac:dyDescent="0.25">
      <c r="A9" s="53" t="s">
        <v>115</v>
      </c>
      <c r="B9" s="36"/>
      <c r="C9" s="36">
        <v>227584.58212458389</v>
      </c>
      <c r="D9" s="36">
        <v>235501.54841481894</v>
      </c>
      <c r="E9" s="36">
        <v>243693.92156546446</v>
      </c>
      <c r="F9" s="36">
        <v>252171.28213250288</v>
      </c>
      <c r="G9" s="36">
        <v>260943.54394993838</v>
      </c>
      <c r="H9" s="36">
        <v>428053.01268331707</v>
      </c>
      <c r="I9" s="36">
        <v>435144.78006096417</v>
      </c>
      <c r="J9" s="36">
        <v>482354.11609073868</v>
      </c>
      <c r="K9" s="36">
        <v>475617.87084514275</v>
      </c>
      <c r="L9" s="36">
        <v>580522.3461661581</v>
      </c>
      <c r="M9" s="36">
        <v>645109.3676576009</v>
      </c>
      <c r="N9" s="36">
        <v>719340.40935596731</v>
      </c>
      <c r="O9" s="36">
        <v>839268.36552993767</v>
      </c>
      <c r="P9" s="36">
        <v>894798.25697798282</v>
      </c>
      <c r="Q9" s="36">
        <v>949216.45731964521</v>
      </c>
      <c r="R9" s="36">
        <v>1001953.8825059738</v>
      </c>
      <c r="S9" s="36">
        <v>1125517.8452662155</v>
      </c>
      <c r="T9" s="36">
        <v>1267690.3440186381</v>
      </c>
      <c r="U9" s="36">
        <v>1626814.8032721188</v>
      </c>
      <c r="V9" s="36">
        <v>1979628.7433312666</v>
      </c>
      <c r="W9" s="36">
        <v>1892717.6006654724</v>
      </c>
      <c r="X9" s="36">
        <v>2114662.3418421634</v>
      </c>
      <c r="Y9" s="36">
        <v>2315575.0353870355</v>
      </c>
      <c r="DA9" s="60" t="s">
        <v>1006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648.22434087601403</v>
      </c>
      <c r="C11" s="54">
        <v>662.35087780399635</v>
      </c>
      <c r="D11" s="54">
        <v>675.35507154411164</v>
      </c>
      <c r="E11" s="54">
        <v>687.67106433212314</v>
      </c>
      <c r="F11" s="54">
        <v>700.28349386022603</v>
      </c>
      <c r="G11" s="54">
        <v>710.52207139267136</v>
      </c>
      <c r="H11" s="54">
        <v>721.5341851770595</v>
      </c>
      <c r="I11" s="54">
        <v>731.85734356095099</v>
      </c>
      <c r="J11" s="54">
        <v>740.14735365784395</v>
      </c>
      <c r="K11" s="54">
        <v>746.60467291563293</v>
      </c>
      <c r="L11" s="54">
        <v>754.67702637070079</v>
      </c>
      <c r="M11" s="54">
        <v>757.5596626313403</v>
      </c>
      <c r="N11" s="54">
        <v>759.83586991072434</v>
      </c>
      <c r="O11" s="54">
        <v>762.58681374048308</v>
      </c>
      <c r="P11" s="54">
        <v>765.8227607905485</v>
      </c>
      <c r="Q11" s="54">
        <v>769.716330253058</v>
      </c>
      <c r="R11" s="54">
        <v>773.5953087221277</v>
      </c>
      <c r="S11" s="54">
        <v>771.55636130311666</v>
      </c>
      <c r="T11" s="54">
        <v>779.67315074151156</v>
      </c>
      <c r="U11" s="54">
        <v>767.29301185234624</v>
      </c>
      <c r="V11" s="54">
        <v>839.16222890678932</v>
      </c>
      <c r="W11" s="54">
        <v>857.06933753332942</v>
      </c>
      <c r="X11" s="54">
        <v>812.50513330141735</v>
      </c>
      <c r="Y11" s="54">
        <v>790.60782998202149</v>
      </c>
      <c r="DA11" s="62" t="s">
        <v>1014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339.63617838577704</v>
      </c>
      <c r="C13" s="35">
        <v>333.77973002008747</v>
      </c>
      <c r="D13" s="35">
        <v>327.16133939562167</v>
      </c>
      <c r="E13" s="35">
        <v>318.75442149897196</v>
      </c>
      <c r="F13" s="35">
        <v>309.2562250107618</v>
      </c>
      <c r="G13" s="35">
        <v>297.91061129822322</v>
      </c>
      <c r="H13" s="35">
        <v>285.99650095019501</v>
      </c>
      <c r="I13" s="35">
        <v>272.54940987966876</v>
      </c>
      <c r="J13" s="35">
        <v>258.26638035708942</v>
      </c>
      <c r="K13" s="35">
        <v>244.7899698506495</v>
      </c>
      <c r="L13" s="35">
        <v>229.9470325871408</v>
      </c>
      <c r="M13" s="35">
        <v>215.70888385955411</v>
      </c>
      <c r="N13" s="35">
        <v>202.03023793297331</v>
      </c>
      <c r="O13" s="35">
        <v>188.4979821548786</v>
      </c>
      <c r="P13" s="35">
        <v>174.99553020627491</v>
      </c>
      <c r="Q13" s="35">
        <v>160.61178195097372</v>
      </c>
      <c r="R13" s="35">
        <v>151.01368912779967</v>
      </c>
      <c r="S13" s="35">
        <v>143.79890811969398</v>
      </c>
      <c r="T13" s="35">
        <v>138.39145536438562</v>
      </c>
      <c r="U13" s="35">
        <v>134.20544684252221</v>
      </c>
      <c r="V13" s="35">
        <v>132.83019524929674</v>
      </c>
      <c r="W13" s="35">
        <v>131.54372635095487</v>
      </c>
      <c r="X13" s="35">
        <v>130.17584888838451</v>
      </c>
      <c r="Y13" s="35">
        <v>128.82844791768972</v>
      </c>
      <c r="DA13" s="59" t="s">
        <v>1022</v>
      </c>
    </row>
    <row r="14" spans="1:105" ht="12.95" customHeight="1" x14ac:dyDescent="0.25">
      <c r="A14" s="53" t="s">
        <v>112</v>
      </c>
      <c r="B14" s="36"/>
      <c r="C14" s="36">
        <v>320.20334149006936</v>
      </c>
      <c r="D14" s="36">
        <v>312.30955763547411</v>
      </c>
      <c r="E14" s="36">
        <v>301.0692717974905</v>
      </c>
      <c r="F14" s="36">
        <v>288.24559720805581</v>
      </c>
      <c r="G14" s="36">
        <v>275.97375355176047</v>
      </c>
      <c r="H14" s="36">
        <v>264.33864793748205</v>
      </c>
      <c r="I14" s="36">
        <v>247.64725183457386</v>
      </c>
      <c r="J14" s="36">
        <v>233.46300825909267</v>
      </c>
      <c r="K14" s="36">
        <v>218.79202416308522</v>
      </c>
      <c r="L14" s="36">
        <v>200.56679898869177</v>
      </c>
      <c r="M14" s="36">
        <v>189.49938806328785</v>
      </c>
      <c r="N14" s="36">
        <v>177.65524202741528</v>
      </c>
      <c r="O14" s="36">
        <v>166.91334146817667</v>
      </c>
      <c r="P14" s="36">
        <v>155.60014095444703</v>
      </c>
      <c r="Q14" s="36">
        <v>136.38391492610631</v>
      </c>
      <c r="R14" s="36">
        <v>135.88139197096757</v>
      </c>
      <c r="S14" s="36">
        <v>134.89166650613069</v>
      </c>
      <c r="T14" s="36">
        <v>133.26553775865048</v>
      </c>
      <c r="U14" s="36">
        <v>131.64199509202047</v>
      </c>
      <c r="V14" s="36">
        <v>130.08394305703075</v>
      </c>
      <c r="W14" s="36">
        <v>128.78310362646044</v>
      </c>
      <c r="X14" s="36">
        <v>127.48226419589014</v>
      </c>
      <c r="Y14" s="36">
        <v>126.18142476531983</v>
      </c>
      <c r="DA14" s="60" t="s">
        <v>1030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0.27890158136815957</v>
      </c>
      <c r="C16" s="44">
        <f>C7/RES_summary!C$6</f>
        <v>0.32276795641884692</v>
      </c>
      <c r="D16" s="44">
        <f>D7/RES_summary!D$6</f>
        <v>0.36512332224644306</v>
      </c>
      <c r="E16" s="44">
        <f>E7/RES_summary!E$6</f>
        <v>0.41549614304336335</v>
      </c>
      <c r="F16" s="44">
        <f>F7/RES_summary!F$6</f>
        <v>0.46180702743102015</v>
      </c>
      <c r="G16" s="44">
        <f>G7/RES_summary!G$6</f>
        <v>0.52766246668924954</v>
      </c>
      <c r="H16" s="44">
        <f>H7/RES_summary!H$6</f>
        <v>0.57251115855132773</v>
      </c>
      <c r="I16" s="44">
        <f>I7/RES_summary!I$6</f>
        <v>0.62943321734936253</v>
      </c>
      <c r="J16" s="44">
        <f>J7/RES_summary!J$6</f>
        <v>0.70014335511564085</v>
      </c>
      <c r="K16" s="44">
        <f>K7/RES_summary!K$6</f>
        <v>0.78007497582040008</v>
      </c>
      <c r="L16" s="44">
        <f>L7/RES_summary!L$6</f>
        <v>0.85062888421166738</v>
      </c>
      <c r="M16" s="44">
        <f>M7/RES_summary!M$6</f>
        <v>0.91009305777000782</v>
      </c>
      <c r="N16" s="44">
        <f>N7/RES_summary!N$6</f>
        <v>0.98987172526290323</v>
      </c>
      <c r="O16" s="44">
        <f>O7/RES_summary!O$6</f>
        <v>1.0738973422580136</v>
      </c>
      <c r="P16" s="44">
        <f>P7/RES_summary!P$6</f>
        <v>1.2192496216655928</v>
      </c>
      <c r="Q16" s="44">
        <f>Q7/RES_summary!Q$6</f>
        <v>1.4193529434266614</v>
      </c>
      <c r="R16" s="44">
        <f>R7/RES_summary!R$6</f>
        <v>1.5943661906256603</v>
      </c>
      <c r="S16" s="44">
        <f>S7/RES_summary!S$6</f>
        <v>1.788550762245791</v>
      </c>
      <c r="T16" s="44">
        <f>T7/RES_summary!T$6</f>
        <v>1.9861255872473125</v>
      </c>
      <c r="U16" s="44">
        <f>U7/RES_summary!U$6</f>
        <v>2.1696360862343518</v>
      </c>
      <c r="V16" s="44">
        <f>V7/RES_summary!V$6</f>
        <v>2.3407321186747434</v>
      </c>
      <c r="W16" s="44">
        <f>W7/RES_summary!W$6</f>
        <v>2.4469659105228461</v>
      </c>
      <c r="X16" s="44">
        <f>X7/RES_summary!X$6</f>
        <v>2.5297935014018154</v>
      </c>
      <c r="Y16" s="44">
        <f>Y7/RES_summary!Y$6</f>
        <v>2.5937489470530739</v>
      </c>
      <c r="DA16" s="59" t="s">
        <v>1038</v>
      </c>
    </row>
    <row r="17" spans="1:105" ht="12.95" customHeight="1" x14ac:dyDescent="0.25">
      <c r="A17" s="51" t="s">
        <v>43</v>
      </c>
      <c r="B17" s="52">
        <f t="shared" ref="B17:Q17" si="4">B13*B16</f>
        <v>94.72506724163155</v>
      </c>
      <c r="C17" s="52">
        <f t="shared" si="4"/>
        <v>107.73340135261809</v>
      </c>
      <c r="D17" s="52">
        <f t="shared" si="4"/>
        <v>119.45423515072549</v>
      </c>
      <c r="E17" s="52">
        <f t="shared" si="4"/>
        <v>132.44123271084138</v>
      </c>
      <c r="F17" s="52">
        <f t="shared" si="4"/>
        <v>142.81669798675861</v>
      </c>
      <c r="G17" s="52">
        <f t="shared" si="4"/>
        <v>157.19624801052268</v>
      </c>
      <c r="H17" s="52">
        <f t="shared" si="4"/>
        <v>163.73618810062206</v>
      </c>
      <c r="I17" s="52">
        <f t="shared" si="4"/>
        <v>171.55165194723003</v>
      </c>
      <c r="J17" s="52">
        <f t="shared" si="4"/>
        <v>180.82349005678483</v>
      </c>
      <c r="K17" s="52">
        <f t="shared" si="4"/>
        <v>190.95452981232188</v>
      </c>
      <c r="L17" s="52">
        <f t="shared" si="4"/>
        <v>195.59958775738349</v>
      </c>
      <c r="M17" s="52">
        <f t="shared" si="4"/>
        <v>196.31515769989707</v>
      </c>
      <c r="N17" s="52">
        <f t="shared" si="4"/>
        <v>199.98402017798713</v>
      </c>
      <c r="O17" s="52">
        <f t="shared" si="4"/>
        <v>202.4274820571226</v>
      </c>
      <c r="P17" s="52">
        <f t="shared" si="4"/>
        <v>213.36323399717051</v>
      </c>
      <c r="Q17" s="52">
        <f t="shared" si="4"/>
        <v>227.96480546111567</v>
      </c>
      <c r="R17" s="52">
        <f t="shared" ref="R17:V17" si="5">R13*R16</f>
        <v>240.77112026701764</v>
      </c>
      <c r="S17" s="52">
        <f t="shared" si="5"/>
        <v>257.19164672759115</v>
      </c>
      <c r="T17" s="52">
        <f t="shared" si="5"/>
        <v>274.86281055560062</v>
      </c>
      <c r="U17" s="52">
        <f t="shared" si="5"/>
        <v>291.17698043874225</v>
      </c>
      <c r="V17" s="52">
        <f t="shared" si="5"/>
        <v>310.91990434986616</v>
      </c>
      <c r="W17" s="52">
        <f t="shared" ref="W17:Y17" si="6">W13*W16</f>
        <v>321.88301412393236</v>
      </c>
      <c r="X17" s="52">
        <f t="shared" si="6"/>
        <v>329.31801655729987</v>
      </c>
      <c r="Y17" s="52">
        <f t="shared" si="6"/>
        <v>334.14865113698949</v>
      </c>
      <c r="DA17" s="63" t="s">
        <v>1046</v>
      </c>
    </row>
    <row r="18" spans="1:105" ht="12.95" customHeight="1" x14ac:dyDescent="0.25">
      <c r="A18" s="53" t="s">
        <v>42</v>
      </c>
      <c r="B18" s="36">
        <f>B3*11630*1000/RES_summary!B$6</f>
        <v>61.403094277142728</v>
      </c>
      <c r="C18" s="36">
        <f>C3*11630*1000/RES_summary!C$6</f>
        <v>71.357312954716832</v>
      </c>
      <c r="D18" s="36">
        <f>D3*11630*1000/RES_summary!D$6</f>
        <v>80.674023526465334</v>
      </c>
      <c r="E18" s="36">
        <f>E3*11630*1000/RES_summary!E$6</f>
        <v>91.076003459722685</v>
      </c>
      <c r="F18" s="36">
        <f>F3*11630*1000/RES_summary!F$6</f>
        <v>100.01217624774804</v>
      </c>
      <c r="G18" s="36">
        <f>G3*11630*1000/RES_summary!G$6</f>
        <v>111.69140375159265</v>
      </c>
      <c r="H18" s="36">
        <f>H3*11630*1000/RES_summary!H$6</f>
        <v>118.14125706518008</v>
      </c>
      <c r="I18" s="36">
        <f>I3*11630*1000/RES_summary!I$6</f>
        <v>125.5513362775926</v>
      </c>
      <c r="J18" s="36">
        <f>J3*11630*1000/RES_summary!J$6</f>
        <v>133.83602764470476</v>
      </c>
      <c r="K18" s="36">
        <f>K3*11630*1000/RES_summary!K$6</f>
        <v>142.56754427228708</v>
      </c>
      <c r="L18" s="36">
        <f>L3*11630*1000/RES_summary!L$6</f>
        <v>147.61451524807711</v>
      </c>
      <c r="M18" s="36">
        <f>M3*11630*1000/RES_summary!M$6</f>
        <v>148.7204446365524</v>
      </c>
      <c r="N18" s="36">
        <f>N3*11630*1000/RES_summary!N$6</f>
        <v>151.95503194018471</v>
      </c>
      <c r="O18" s="36">
        <f>O3*11630*1000/RES_summary!O$6</f>
        <v>154.3685285554499</v>
      </c>
      <c r="P18" s="36">
        <f>P3*11630*1000/RES_summary!P$6</f>
        <v>163.39842091091293</v>
      </c>
      <c r="Q18" s="36">
        <f>Q3*11630*1000/RES_summary!Q$6</f>
        <v>175.46823348638227</v>
      </c>
      <c r="R18" s="36">
        <f>R3*11630*1000/RES_summary!R$6</f>
        <v>186.25940911433608</v>
      </c>
      <c r="S18" s="36">
        <f>S3*11630*1000/RES_summary!S$6</f>
        <v>198.4378511066968</v>
      </c>
      <c r="T18" s="36">
        <f>T3*11630*1000/RES_summary!T$6</f>
        <v>214.30315352755233</v>
      </c>
      <c r="U18" s="36">
        <f>U3*11630*1000/RES_summary!U$6</f>
        <v>223.41806230291425</v>
      </c>
      <c r="V18" s="36">
        <f>V3*11630*1000/RES_summary!V$6</f>
        <v>260.91223994571953</v>
      </c>
      <c r="W18" s="36">
        <f>W3*11630*1000/RES_summary!W$6</f>
        <v>275.87606167843001</v>
      </c>
      <c r="X18" s="36">
        <f>X3*11630*1000/RES_summary!X$6</f>
        <v>267.57257894144726</v>
      </c>
      <c r="Y18" s="36">
        <f>Y3*11630*1000/RES_summary!Y$6</f>
        <v>264.18053996683477</v>
      </c>
      <c r="DA18" s="60" t="s">
        <v>1054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8" tint="0.59999389629810485"/>
    <pageSetUpPr fitToPage="1"/>
  </sheetPr>
  <dimension ref="A1:DA19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198.47123339121021</v>
      </c>
      <c r="C3" s="49">
        <f t="shared" ref="C3:W3" si="0">C5*C11/11630</f>
        <v>201.70745242722754</v>
      </c>
      <c r="D3" s="49">
        <f t="shared" si="0"/>
        <v>204.70059230133432</v>
      </c>
      <c r="E3" s="49">
        <f t="shared" si="0"/>
        <v>207.38151847169144</v>
      </c>
      <c r="F3" s="49">
        <f t="shared" si="0"/>
        <v>205.96209866562344</v>
      </c>
      <c r="G3" s="49">
        <f t="shared" si="0"/>
        <v>210.91556525777631</v>
      </c>
      <c r="H3" s="49">
        <f t="shared" si="0"/>
        <v>211.90214484972421</v>
      </c>
      <c r="I3" s="49">
        <f t="shared" si="0"/>
        <v>212.70208547684831</v>
      </c>
      <c r="J3" s="49">
        <f t="shared" si="0"/>
        <v>213.776501840539</v>
      </c>
      <c r="K3" s="49">
        <f t="shared" si="0"/>
        <v>215.01725127111558</v>
      </c>
      <c r="L3" s="49">
        <f t="shared" si="0"/>
        <v>212.82457922930516</v>
      </c>
      <c r="M3" s="49">
        <f t="shared" si="0"/>
        <v>207.14048739143425</v>
      </c>
      <c r="N3" s="49">
        <f t="shared" si="0"/>
        <v>199.08272322274368</v>
      </c>
      <c r="O3" s="49">
        <f t="shared" si="0"/>
        <v>193.9450796159345</v>
      </c>
      <c r="P3" s="49">
        <f t="shared" si="0"/>
        <v>188.28843926202003</v>
      </c>
      <c r="Q3" s="49">
        <f t="shared" si="0"/>
        <v>177.65742817610081</v>
      </c>
      <c r="R3" s="49">
        <f t="shared" si="0"/>
        <v>166.61378242415637</v>
      </c>
      <c r="S3" s="49">
        <f t="shared" si="0"/>
        <v>157.8680352619495</v>
      </c>
      <c r="T3" s="49">
        <f t="shared" si="0"/>
        <v>150.56556785394145</v>
      </c>
      <c r="U3" s="49">
        <f t="shared" si="0"/>
        <v>139.88925750785884</v>
      </c>
      <c r="V3" s="49">
        <f t="shared" si="0"/>
        <v>145.33904407852745</v>
      </c>
      <c r="W3" s="49">
        <f t="shared" si="0"/>
        <v>143.25552058138788</v>
      </c>
      <c r="X3" s="49">
        <f t="shared" ref="X3:Y3" si="1">X5*X11/11630</f>
        <v>129.62990351489839</v>
      </c>
      <c r="Y3" s="49">
        <f t="shared" si="1"/>
        <v>120.03980213690988</v>
      </c>
      <c r="DA3" s="62" t="s">
        <v>974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4863.9862003643429</v>
      </c>
      <c r="C5" s="49">
        <f t="shared" ref="C5:W5" si="2">C7*C13/1000000</f>
        <v>4928.4194920900763</v>
      </c>
      <c r="D5" s="49">
        <f t="shared" si="2"/>
        <v>4990.5861652612093</v>
      </c>
      <c r="E5" s="49">
        <f t="shared" si="2"/>
        <v>5046.2902606011385</v>
      </c>
      <c r="F5" s="49">
        <f t="shared" si="2"/>
        <v>4992.9802863193963</v>
      </c>
      <c r="G5" s="49">
        <f t="shared" si="2"/>
        <v>5110.3087264743899</v>
      </c>
      <c r="H5" s="49">
        <f t="shared" si="2"/>
        <v>5120.3886588560745</v>
      </c>
      <c r="I5" s="49">
        <f t="shared" si="2"/>
        <v>5128.3243808222569</v>
      </c>
      <c r="J5" s="49">
        <f t="shared" si="2"/>
        <v>5154.6122839256195</v>
      </c>
      <c r="K5" s="49">
        <f t="shared" si="2"/>
        <v>5195.9574153275562</v>
      </c>
      <c r="L5" s="49">
        <f t="shared" si="2"/>
        <v>5140.605565908455</v>
      </c>
      <c r="M5" s="49">
        <f t="shared" si="2"/>
        <v>4997.9342793187507</v>
      </c>
      <c r="N5" s="49">
        <f t="shared" si="2"/>
        <v>4801.1683110006497</v>
      </c>
      <c r="O5" s="49">
        <f t="shared" si="2"/>
        <v>4672.3049605026054</v>
      </c>
      <c r="P5" s="49">
        <f t="shared" si="2"/>
        <v>4527.7544959644092</v>
      </c>
      <c r="Q5" s="49">
        <f t="shared" si="2"/>
        <v>4260.7254514163296</v>
      </c>
      <c r="R5" s="49">
        <f t="shared" si="2"/>
        <v>3991.3815660133541</v>
      </c>
      <c r="S5" s="49">
        <f t="shared" si="2"/>
        <v>3770.2106563009274</v>
      </c>
      <c r="T5" s="49">
        <f t="shared" si="2"/>
        <v>3531.3081309708759</v>
      </c>
      <c r="U5" s="49">
        <f t="shared" si="2"/>
        <v>3306.1898339705049</v>
      </c>
      <c r="V5" s="49">
        <f t="shared" si="2"/>
        <v>3116.6885317564988</v>
      </c>
      <c r="W5" s="49">
        <f t="shared" si="2"/>
        <v>2986.6093506193729</v>
      </c>
      <c r="X5" s="49">
        <f t="shared" ref="X5:Y5" si="3">X7*X13/1000000</f>
        <v>2865.4540918339953</v>
      </c>
      <c r="Y5" s="49">
        <f t="shared" si="3"/>
        <v>2734.586810100001</v>
      </c>
      <c r="DA5" s="62" t="s">
        <v>983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75773183.828783631</v>
      </c>
      <c r="C7" s="35">
        <v>77572346.32900475</v>
      </c>
      <c r="D7" s="35">
        <v>79744619.059097469</v>
      </c>
      <c r="E7" s="35">
        <v>82225065.724848226</v>
      </c>
      <c r="F7" s="35">
        <v>83245488.815614462</v>
      </c>
      <c r="G7" s="35">
        <v>87285523.800415754</v>
      </c>
      <c r="H7" s="35">
        <v>89490848.17895928</v>
      </c>
      <c r="I7" s="35">
        <v>91815125.739188999</v>
      </c>
      <c r="J7" s="35">
        <v>94697662.385412827</v>
      </c>
      <c r="K7" s="35">
        <v>98252700.1789065</v>
      </c>
      <c r="L7" s="35">
        <v>101475262.3522117</v>
      </c>
      <c r="M7" s="35">
        <v>105056190.77737056</v>
      </c>
      <c r="N7" s="35">
        <v>107068045.14059219</v>
      </c>
      <c r="O7" s="35">
        <v>109668745.53468634</v>
      </c>
      <c r="P7" s="35">
        <v>112282945.33902115</v>
      </c>
      <c r="Q7" s="35">
        <v>115229127.80266884</v>
      </c>
      <c r="R7" s="35">
        <v>117084869.3333786</v>
      </c>
      <c r="S7" s="35">
        <v>120009029.33730051</v>
      </c>
      <c r="T7" s="35">
        <v>123570084.36954331</v>
      </c>
      <c r="U7" s="35">
        <v>127139493.69512299</v>
      </c>
      <c r="V7" s="35">
        <v>130341748.70878591</v>
      </c>
      <c r="W7" s="35">
        <v>135773303.52463576</v>
      </c>
      <c r="X7" s="35">
        <v>140711792.08018649</v>
      </c>
      <c r="Y7" s="35">
        <v>145308224.05155435</v>
      </c>
      <c r="DA7" s="59" t="s">
        <v>991</v>
      </c>
    </row>
    <row r="8" spans="1:105" ht="12.95" customHeight="1" x14ac:dyDescent="0.25">
      <c r="A8" s="51" t="s">
        <v>116</v>
      </c>
      <c r="B8" s="52"/>
      <c r="C8" s="52">
        <v>20038795.324311294</v>
      </c>
      <c r="D8" s="52">
        <v>20585458.285779804</v>
      </c>
      <c r="E8" s="52">
        <v>21277255.772830375</v>
      </c>
      <c r="F8" s="52">
        <v>19814891.574788347</v>
      </c>
      <c r="G8" s="52">
        <v>23258689.657355621</v>
      </c>
      <c r="H8" s="52">
        <v>21746838.336031109</v>
      </c>
      <c r="I8" s="52">
        <v>23106655.794018149</v>
      </c>
      <c r="J8" s="52">
        <v>23884731.584475949</v>
      </c>
      <c r="K8" s="52">
        <v>25338830.344042018</v>
      </c>
      <c r="L8" s="52">
        <v>25659500.403558478</v>
      </c>
      <c r="M8" s="52">
        <v>25944835.197712258</v>
      </c>
      <c r="N8" s="52">
        <v>22395276.683850661</v>
      </c>
      <c r="O8" s="52">
        <v>18296888.891694546</v>
      </c>
      <c r="P8" s="52">
        <v>18663356.792562082</v>
      </c>
      <c r="Q8" s="52">
        <v>21917488.148527339</v>
      </c>
      <c r="R8" s="52">
        <v>17607820.397692069</v>
      </c>
      <c r="S8" s="52">
        <v>15608938.609752893</v>
      </c>
      <c r="T8" s="52">
        <v>15463318.000890151</v>
      </c>
      <c r="U8" s="52">
        <v>13641958.988003567</v>
      </c>
      <c r="V8" s="52">
        <v>11564841.915042996</v>
      </c>
      <c r="W8" s="52">
        <v>12527177.970987201</v>
      </c>
      <c r="X8" s="52">
        <v>11569071.343899354</v>
      </c>
      <c r="Y8" s="52">
        <v>11491402.758484289</v>
      </c>
      <c r="DA8" s="63" t="s">
        <v>999</v>
      </c>
    </row>
    <row r="9" spans="1:105" ht="12.95" customHeight="1" x14ac:dyDescent="0.25">
      <c r="A9" s="53" t="s">
        <v>115</v>
      </c>
      <c r="B9" s="36"/>
      <c r="C9" s="36">
        <v>18239632.824090168</v>
      </c>
      <c r="D9" s="36">
        <v>18413185.555687085</v>
      </c>
      <c r="E9" s="36">
        <v>18796809.10707961</v>
      </c>
      <c r="F9" s="36">
        <v>18794468.484022111</v>
      </c>
      <c r="G9" s="36">
        <v>19218654.672554329</v>
      </c>
      <c r="H9" s="36">
        <v>19541513.957487583</v>
      </c>
      <c r="I9" s="36">
        <v>20782378.233788431</v>
      </c>
      <c r="J9" s="36">
        <v>21002194.938252121</v>
      </c>
      <c r="K9" s="36">
        <v>21783792.550548345</v>
      </c>
      <c r="L9" s="36">
        <v>22436938.230253279</v>
      </c>
      <c r="M9" s="36">
        <v>22363906.772553399</v>
      </c>
      <c r="N9" s="36">
        <v>20383422.32062903</v>
      </c>
      <c r="O9" s="36">
        <v>15696188.497600392</v>
      </c>
      <c r="P9" s="36">
        <v>16049156.988227278</v>
      </c>
      <c r="Q9" s="36">
        <v>18971305.684879646</v>
      </c>
      <c r="R9" s="36">
        <v>15752078.866982311</v>
      </c>
      <c r="S9" s="36">
        <v>12684778.605830982</v>
      </c>
      <c r="T9" s="36">
        <v>11902262.968647361</v>
      </c>
      <c r="U9" s="36">
        <v>10072549.662423879</v>
      </c>
      <c r="V9" s="36">
        <v>8362586.901380077</v>
      </c>
      <c r="W9" s="36">
        <v>7095623.1551373303</v>
      </c>
      <c r="X9" s="36">
        <v>6630582.7883486152</v>
      </c>
      <c r="Y9" s="36">
        <v>6894970.7871164382</v>
      </c>
      <c r="DA9" s="60" t="s">
        <v>1007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474.55324691646416</v>
      </c>
      <c r="C11" s="54">
        <v>475.98579534344987</v>
      </c>
      <c r="D11" s="54">
        <v>477.03171724316144</v>
      </c>
      <c r="E11" s="54">
        <v>477.94457616840702</v>
      </c>
      <c r="F11" s="54">
        <v>479.74137090914462</v>
      </c>
      <c r="G11" s="54">
        <v>479.99996775933164</v>
      </c>
      <c r="H11" s="54">
        <v>481.29587591752443</v>
      </c>
      <c r="I11" s="54">
        <v>482.36520750255613</v>
      </c>
      <c r="J11" s="54">
        <v>482.32933525545923</v>
      </c>
      <c r="K11" s="54">
        <v>481.26850018177674</v>
      </c>
      <c r="L11" s="54">
        <v>481.48993823831864</v>
      </c>
      <c r="M11" s="54">
        <v>482.00791241511638</v>
      </c>
      <c r="N11" s="54">
        <v>482.24347098507621</v>
      </c>
      <c r="O11" s="54">
        <v>482.75557674443468</v>
      </c>
      <c r="P11" s="54">
        <v>483.63809269452634</v>
      </c>
      <c r="Q11" s="54">
        <v>484.93053900040212</v>
      </c>
      <c r="R11" s="54">
        <v>485.47558221259163</v>
      </c>
      <c r="S11" s="54">
        <v>486.97683431244536</v>
      </c>
      <c r="T11" s="54">
        <v>495.87220633162605</v>
      </c>
      <c r="U11" s="54">
        <v>492.08065674274661</v>
      </c>
      <c r="V11" s="54">
        <v>542.33622173360436</v>
      </c>
      <c r="W11" s="54">
        <v>557.84386532374174</v>
      </c>
      <c r="X11" s="54">
        <v>526.12805145775405</v>
      </c>
      <c r="Y11" s="54">
        <v>510.52059992976029</v>
      </c>
      <c r="DA11" s="62" t="s">
        <v>1015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64.191392714274215</v>
      </c>
      <c r="C13" s="35">
        <v>63.533201267206117</v>
      </c>
      <c r="D13" s="35">
        <v>62.582105528183227</v>
      </c>
      <c r="E13" s="35">
        <v>61.371678041434038</v>
      </c>
      <c r="F13" s="35">
        <v>59.978989340535371</v>
      </c>
      <c r="G13" s="35">
        <v>58.547036254940238</v>
      </c>
      <c r="H13" s="35">
        <v>57.216897180553921</v>
      </c>
      <c r="I13" s="35">
        <v>55.854896886922845</v>
      </c>
      <c r="J13" s="35">
        <v>54.432307557357746</v>
      </c>
      <c r="K13" s="35">
        <v>52.883609365099737</v>
      </c>
      <c r="L13" s="35">
        <v>50.658706829117286</v>
      </c>
      <c r="M13" s="35">
        <v>47.573914895792335</v>
      </c>
      <c r="N13" s="35">
        <v>44.842215104386973</v>
      </c>
      <c r="O13" s="35">
        <v>42.603796895122095</v>
      </c>
      <c r="P13" s="35">
        <v>40.324507718367627</v>
      </c>
      <c r="Q13" s="35">
        <v>36.976114743425541</v>
      </c>
      <c r="R13" s="35">
        <v>34.08964444969056</v>
      </c>
      <c r="S13" s="35">
        <v>31.416058250952727</v>
      </c>
      <c r="T13" s="35">
        <v>28.577370882181317</v>
      </c>
      <c r="U13" s="35">
        <v>26.004428190493325</v>
      </c>
      <c r="V13" s="35">
        <v>23.911667310217798</v>
      </c>
      <c r="W13" s="35">
        <v>21.997029409227412</v>
      </c>
      <c r="X13" s="35">
        <v>20.363994015519882</v>
      </c>
      <c r="Y13" s="35">
        <v>18.819215690983796</v>
      </c>
      <c r="DA13" s="59" t="s">
        <v>1023</v>
      </c>
    </row>
    <row r="14" spans="1:105" ht="12.95" customHeight="1" x14ac:dyDescent="0.25">
      <c r="A14" s="53" t="s">
        <v>112</v>
      </c>
      <c r="B14" s="36"/>
      <c r="C14" s="36">
        <v>61.643462359358494</v>
      </c>
      <c r="D14" s="36">
        <v>60.435130691203916</v>
      </c>
      <c r="E14" s="36">
        <v>59.251106085144158</v>
      </c>
      <c r="F14" s="36">
        <v>57.608794570861455</v>
      </c>
      <c r="G14" s="36">
        <v>56.421818117815775</v>
      </c>
      <c r="H14" s="36">
        <v>54.836958619151801</v>
      </c>
      <c r="I14" s="36">
        <v>53.726674871747122</v>
      </c>
      <c r="J14" s="36">
        <v>52.05409914771019</v>
      </c>
      <c r="K14" s="36">
        <v>50.225152041176997</v>
      </c>
      <c r="L14" s="36">
        <v>46.096300453568865</v>
      </c>
      <c r="M14" s="36">
        <v>40.911052541882206</v>
      </c>
      <c r="N14" s="36">
        <v>39.071021640563451</v>
      </c>
      <c r="O14" s="36">
        <v>36.590765253375693</v>
      </c>
      <c r="P14" s="36">
        <v>34.02509014745803</v>
      </c>
      <c r="Q14" s="36">
        <v>28.417347056610929</v>
      </c>
      <c r="R14" s="36">
        <v>24.38385867993502</v>
      </c>
      <c r="S14" s="36">
        <v>19.444834396818006</v>
      </c>
      <c r="T14" s="36">
        <v>15.318382580230317</v>
      </c>
      <c r="U14" s="36">
        <v>12.328076572813908</v>
      </c>
      <c r="V14" s="36">
        <v>11.067756223622968</v>
      </c>
      <c r="W14" s="36">
        <v>10.40369085020559</v>
      </c>
      <c r="X14" s="36">
        <v>9.7396254767882109</v>
      </c>
      <c r="Y14" s="36">
        <v>9.0755601033708331</v>
      </c>
      <c r="DA14" s="60" t="s">
        <v>1031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17.323837629805269</v>
      </c>
      <c r="C16" s="44">
        <f>C7/RES_summary!C$6</f>
        <v>17.627791104610004</v>
      </c>
      <c r="D16" s="44">
        <f>D7/RES_summary!D$6</f>
        <v>17.973149809065497</v>
      </c>
      <c r="E16" s="44">
        <f>E7/RES_summary!E$6</f>
        <v>18.381023896507536</v>
      </c>
      <c r="F16" s="44">
        <f>F7/RES_summary!F$6</f>
        <v>18.463621216330502</v>
      </c>
      <c r="G16" s="44">
        <f>G7/RES_summary!G$6</f>
        <v>19.177018694084559</v>
      </c>
      <c r="H16" s="44">
        <f>H7/RES_summary!H$6</f>
        <v>19.564501725122621</v>
      </c>
      <c r="I16" s="44">
        <f>I7/RES_summary!I$6</f>
        <v>19.907889302440786</v>
      </c>
      <c r="J16" s="44">
        <f>J7/RES_summary!J$6</f>
        <v>20.338901802219986</v>
      </c>
      <c r="K16" s="44">
        <f>K7/RES_summary!K$6</f>
        <v>20.832744098220669</v>
      </c>
      <c r="L16" s="44">
        <f>L7/RES_summary!L$6</f>
        <v>21.324971840436813</v>
      </c>
      <c r="M16" s="44">
        <f>M7/RES_summary!M$6</f>
        <v>21.707170026524487</v>
      </c>
      <c r="N16" s="44">
        <f>N7/RES_summary!N$6</f>
        <v>22.030561689907277</v>
      </c>
      <c r="O16" s="44">
        <f>O7/RES_summary!O$6</f>
        <v>22.479290004336509</v>
      </c>
      <c r="P16" s="44">
        <f>P7/RES_summary!P$6</f>
        <v>22.92689769089667</v>
      </c>
      <c r="Q16" s="44">
        <f>Q7/RES_summary!Q$6</f>
        <v>23.35904228674832</v>
      </c>
      <c r="R16" s="44">
        <f>R7/RES_summary!R$6</f>
        <v>23.652739644908237</v>
      </c>
      <c r="S16" s="44">
        <f>S7/RES_summary!S$6</f>
        <v>24.167303562254421</v>
      </c>
      <c r="T16" s="44">
        <f>T7/RES_summary!T$6</f>
        <v>24.717076848022447</v>
      </c>
      <c r="U16" s="44">
        <f>U7/RES_summary!U$6</f>
        <v>25.215873587551034</v>
      </c>
      <c r="V16" s="44">
        <f>V7/RES_summary!V$6</f>
        <v>25.689531904296427</v>
      </c>
      <c r="W16" s="44">
        <f>W7/RES_summary!W$6</f>
        <v>26.485432103619321</v>
      </c>
      <c r="X16" s="44">
        <f>X7/RES_summary!X$6</f>
        <v>27.179161545846359</v>
      </c>
      <c r="Y16" s="44">
        <f>Y7/RES_summary!Y$6</f>
        <v>27.780178511776821</v>
      </c>
      <c r="DA16" s="59" t="s">
        <v>1039</v>
      </c>
    </row>
    <row r="17" spans="1:105" ht="12.95" customHeight="1" x14ac:dyDescent="0.25">
      <c r="A17" s="51" t="s">
        <v>43</v>
      </c>
      <c r="B17" s="52">
        <f t="shared" ref="B17:Q17" si="4">B13*B16</f>
        <v>1112.0412646131515</v>
      </c>
      <c r="C17" s="52">
        <f t="shared" si="4"/>
        <v>1119.950000145453</v>
      </c>
      <c r="D17" s="52">
        <f t="shared" si="4"/>
        <v>1124.797558024783</v>
      </c>
      <c r="E17" s="52">
        <f t="shared" si="4"/>
        <v>1128.0742806483659</v>
      </c>
      <c r="F17" s="52">
        <f t="shared" si="4"/>
        <v>1107.42934012197</v>
      </c>
      <c r="G17" s="52">
        <f t="shared" si="4"/>
        <v>1122.7576087442353</v>
      </c>
      <c r="H17" s="52">
        <f t="shared" si="4"/>
        <v>1119.4200835951108</v>
      </c>
      <c r="I17" s="52">
        <f t="shared" si="4"/>
        <v>1111.9531042241044</v>
      </c>
      <c r="J17" s="52">
        <f t="shared" si="4"/>
        <v>1107.0933582773359</v>
      </c>
      <c r="K17" s="52">
        <f t="shared" si="4"/>
        <v>1101.7107008933888</v>
      </c>
      <c r="L17" s="52">
        <f t="shared" si="4"/>
        <v>1080.2954966038701</v>
      </c>
      <c r="M17" s="52">
        <f t="shared" si="4"/>
        <v>1032.6950594703701</v>
      </c>
      <c r="N17" s="52">
        <f t="shared" si="4"/>
        <v>987.89918616928912</v>
      </c>
      <c r="O17" s="52">
        <f t="shared" si="4"/>
        <v>957.70310569130083</v>
      </c>
      <c r="P17" s="52">
        <f t="shared" si="4"/>
        <v>924.51586289478769</v>
      </c>
      <c r="Q17" s="52">
        <f t="shared" si="4"/>
        <v>863.72662789133517</v>
      </c>
      <c r="R17" s="52">
        <f t="shared" ref="R17:V17" si="5">R13*R16</f>
        <v>806.31348475602192</v>
      </c>
      <c r="S17" s="52">
        <f t="shared" si="5"/>
        <v>759.24141648024226</v>
      </c>
      <c r="T17" s="52">
        <f t="shared" si="5"/>
        <v>706.34907220931461</v>
      </c>
      <c r="U17" s="52">
        <f t="shared" si="5"/>
        <v>655.7243739680282</v>
      </c>
      <c r="V17" s="52">
        <f t="shared" si="5"/>
        <v>614.27954025076201</v>
      </c>
      <c r="W17" s="52">
        <f t="shared" ref="W17:Y17" si="6">W13*W16</f>
        <v>582.60082889941009</v>
      </c>
      <c r="X17" s="52">
        <f t="shared" si="6"/>
        <v>553.47628306646334</v>
      </c>
      <c r="Y17" s="52">
        <f t="shared" si="6"/>
        <v>522.80117134716124</v>
      </c>
      <c r="DA17" s="63" t="s">
        <v>1047</v>
      </c>
    </row>
    <row r="18" spans="1:105" ht="12.95" customHeight="1" x14ac:dyDescent="0.25">
      <c r="A18" s="51" t="s">
        <v>42</v>
      </c>
      <c r="B18" s="52">
        <f>B3*11630*1000/RES_summary!B$6</f>
        <v>527.72279282726197</v>
      </c>
      <c r="C18" s="52">
        <f>C3*11630*1000/RES_summary!C$6</f>
        <v>533.08029156413022</v>
      </c>
      <c r="D18" s="52">
        <f>D3*11630*1000/RES_summary!D$6</f>
        <v>536.56411065547684</v>
      </c>
      <c r="E18" s="52">
        <f>E3*11630*1000/RES_summary!E$6</f>
        <v>539.15698395096388</v>
      </c>
      <c r="F18" s="52">
        <f>F3*11630*1000/RES_summary!F$6</f>
        <v>531.27966981512327</v>
      </c>
      <c r="G18" s="52">
        <f>G3*11630*1000/RES_summary!G$6</f>
        <v>538.92361599877722</v>
      </c>
      <c r="H18" s="52">
        <f>H3*11630*1000/RES_summary!H$6</f>
        <v>538.77226965357727</v>
      </c>
      <c r="I18" s="52">
        <f>I3*11630*1000/RES_summary!I$6</f>
        <v>536.3674898521715</v>
      </c>
      <c r="J18" s="52">
        <f>J3*11630*1000/RES_summary!J$6</f>
        <v>533.98360356364151</v>
      </c>
      <c r="K18" s="52">
        <f>K3*11630*1000/RES_summary!K$6</f>
        <v>530.21865665317523</v>
      </c>
      <c r="L18" s="52">
        <f>L3*11630*1000/RES_summary!L$6</f>
        <v>520.15141193893123</v>
      </c>
      <c r="M18" s="52">
        <f>M3*11630*1000/RES_summary!M$6</f>
        <v>497.76718977671754</v>
      </c>
      <c r="N18" s="52">
        <f>N3*11630*1000/RES_summary!N$6</f>
        <v>476.40793252161001</v>
      </c>
      <c r="O18" s="52">
        <f>O3*11630*1000/RES_summary!O$6</f>
        <v>462.33651513794024</v>
      </c>
      <c r="P18" s="52">
        <f>P3*11630*1000/RES_summary!P$6</f>
        <v>447.13108859626936</v>
      </c>
      <c r="Q18" s="52">
        <f>Q3*11630*1000/RES_summary!Q$6</f>
        <v>418.84741921234496</v>
      </c>
      <c r="R18" s="52">
        <f>R3*11630*1000/RES_summary!R$6</f>
        <v>391.44550845779327</v>
      </c>
      <c r="S18" s="52">
        <f>S3*11630*1000/RES_summary!S$6</f>
        <v>369.73298147644522</v>
      </c>
      <c r="T18" s="52">
        <f>T3*11630*1000/RES_summary!T$6</f>
        <v>350.25887287672992</v>
      </c>
      <c r="U18" s="52">
        <f>U3*11630*1000/RES_summary!U$6</f>
        <v>322.66928058441368</v>
      </c>
      <c r="V18" s="52">
        <f>V3*11630*1000/RES_summary!V$6</f>
        <v>333.14604494785374</v>
      </c>
      <c r="W18" s="52">
        <f>W3*11630*1000/RES_summary!W$6</f>
        <v>325.00029833406285</v>
      </c>
      <c r="X18" s="52">
        <f>X3*11630*1000/RES_summary!X$6</f>
        <v>291.19939833783866</v>
      </c>
      <c r="Y18" s="52">
        <f>Y3*11630*1000/RES_summary!Y$6</f>
        <v>266.90076764013418</v>
      </c>
      <c r="DA18" s="63" t="s">
        <v>1055</v>
      </c>
    </row>
    <row r="19" spans="1:105" ht="12.95" customHeight="1" x14ac:dyDescent="0.25">
      <c r="A19" s="53" t="s">
        <v>119</v>
      </c>
      <c r="B19" s="36"/>
      <c r="C19" s="36">
        <v>142.36317538711185</v>
      </c>
      <c r="D19" s="36">
        <v>145.47275420601628</v>
      </c>
      <c r="E19" s="36">
        <v>148.78356577513904</v>
      </c>
      <c r="F19" s="36">
        <v>149.41939140476691</v>
      </c>
      <c r="G19" s="36">
        <v>155.47065081162103</v>
      </c>
      <c r="H19" s="36">
        <v>157.92294052896497</v>
      </c>
      <c r="I19" s="36">
        <v>161.25052138464034</v>
      </c>
      <c r="J19" s="36">
        <v>164.97847127131715</v>
      </c>
      <c r="K19" s="36">
        <v>169.58845613309995</v>
      </c>
      <c r="L19" s="36">
        <v>172.95057747631122</v>
      </c>
      <c r="M19" s="36">
        <v>177.50533969686379</v>
      </c>
      <c r="N19" s="36">
        <v>177.93150725640615</v>
      </c>
      <c r="O19" s="36">
        <v>181.54213716949013</v>
      </c>
      <c r="P19" s="36">
        <v>185.21019877350406</v>
      </c>
      <c r="Q19" s="36">
        <v>189.39630314757378</v>
      </c>
      <c r="R19" s="36">
        <v>191.12301804591027</v>
      </c>
      <c r="S19" s="36">
        <v>195.27789520503262</v>
      </c>
      <c r="T19" s="36">
        <v>200.50860187285659</v>
      </c>
      <c r="U19" s="36">
        <v>204.99354821962012</v>
      </c>
      <c r="V19" s="36">
        <v>208.4681728499732</v>
      </c>
      <c r="W19" s="36">
        <v>215.89240995142796</v>
      </c>
      <c r="X19" s="36">
        <v>221.55430969603663</v>
      </c>
      <c r="Y19" s="36">
        <v>226.65365169473955</v>
      </c>
      <c r="DA19" s="60" t="s">
        <v>1057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73.550194064470119</v>
      </c>
      <c r="C3" s="49">
        <f t="shared" ref="C3:W3" si="0">C5*C11/11630</f>
        <v>74.29526526110962</v>
      </c>
      <c r="D3" s="49">
        <f t="shared" si="0"/>
        <v>75.135008812985348</v>
      </c>
      <c r="E3" s="49">
        <f t="shared" si="0"/>
        <v>75.933586585152597</v>
      </c>
      <c r="F3" s="49">
        <f t="shared" si="0"/>
        <v>75.58625113410389</v>
      </c>
      <c r="G3" s="49">
        <f t="shared" si="0"/>
        <v>77.417913568905703</v>
      </c>
      <c r="H3" s="49">
        <f t="shared" si="0"/>
        <v>78.187671989641345</v>
      </c>
      <c r="I3" s="49">
        <f t="shared" si="0"/>
        <v>78.957595225415062</v>
      </c>
      <c r="J3" s="49">
        <f t="shared" si="0"/>
        <v>79.648559853009175</v>
      </c>
      <c r="K3" s="49">
        <f t="shared" si="0"/>
        <v>80.883998868174714</v>
      </c>
      <c r="L3" s="49">
        <f t="shared" si="0"/>
        <v>81.317825288155305</v>
      </c>
      <c r="M3" s="49">
        <f t="shared" si="0"/>
        <v>83.126940913749166</v>
      </c>
      <c r="N3" s="49">
        <f t="shared" si="0"/>
        <v>83.87240008756153</v>
      </c>
      <c r="O3" s="49">
        <f t="shared" si="0"/>
        <v>84.510718190915114</v>
      </c>
      <c r="P3" s="49">
        <f t="shared" si="0"/>
        <v>85.021966807908768</v>
      </c>
      <c r="Q3" s="49">
        <f t="shared" si="0"/>
        <v>86.535527139415009</v>
      </c>
      <c r="R3" s="49">
        <f t="shared" si="0"/>
        <v>88.840561555362214</v>
      </c>
      <c r="S3" s="49">
        <f t="shared" si="0"/>
        <v>91.624059056636384</v>
      </c>
      <c r="T3" s="49">
        <f t="shared" si="0"/>
        <v>95.789224951803106</v>
      </c>
      <c r="U3" s="49">
        <f t="shared" si="0"/>
        <v>97.00396156559799</v>
      </c>
      <c r="V3" s="49">
        <f t="shared" si="0"/>
        <v>109.17518418786658</v>
      </c>
      <c r="W3" s="49">
        <f t="shared" si="0"/>
        <v>112.46108426766176</v>
      </c>
      <c r="X3" s="49">
        <f t="shared" ref="X3:Y3" si="1">X5*X11/11630</f>
        <v>106.46837147043466</v>
      </c>
      <c r="Y3" s="49">
        <f t="shared" si="1"/>
        <v>103.40145317800385</v>
      </c>
      <c r="DA3" s="62" t="s">
        <v>975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24834.478258101022</v>
      </c>
      <c r="C5" s="49">
        <f t="shared" ref="C5:W5" si="2">C7*C13/1000000</f>
        <v>24882.411891224147</v>
      </c>
      <c r="D5" s="49">
        <f t="shared" si="2"/>
        <v>25018.767482634357</v>
      </c>
      <c r="E5" s="49">
        <f t="shared" si="2"/>
        <v>25179.807694507726</v>
      </c>
      <c r="F5" s="49">
        <f t="shared" si="2"/>
        <v>24943.758704177653</v>
      </c>
      <c r="G5" s="49">
        <f t="shared" si="2"/>
        <v>25533.065588218207</v>
      </c>
      <c r="H5" s="49">
        <f t="shared" si="2"/>
        <v>25739.760143279334</v>
      </c>
      <c r="I5" s="49">
        <f t="shared" si="2"/>
        <v>25979.637223828675</v>
      </c>
      <c r="J5" s="49">
        <f t="shared" si="2"/>
        <v>26273.394808680128</v>
      </c>
      <c r="K5" s="49">
        <f t="shared" si="2"/>
        <v>26824.289240991464</v>
      </c>
      <c r="L5" s="49">
        <f t="shared" si="2"/>
        <v>27058.620326458953</v>
      </c>
      <c r="M5" s="49">
        <f t="shared" si="2"/>
        <v>27659.670942254972</v>
      </c>
      <c r="N5" s="49">
        <f t="shared" si="2"/>
        <v>27936.275408334914</v>
      </c>
      <c r="O5" s="49">
        <f t="shared" si="2"/>
        <v>28173.876721682616</v>
      </c>
      <c r="P5" s="49">
        <f t="shared" si="2"/>
        <v>28359.378325821941</v>
      </c>
      <c r="Q5" s="49">
        <f t="shared" si="2"/>
        <v>28866.347382367989</v>
      </c>
      <c r="R5" s="49">
        <f t="shared" si="2"/>
        <v>29328.751090509857</v>
      </c>
      <c r="S5" s="49">
        <f t="shared" si="2"/>
        <v>30001.288978334665</v>
      </c>
      <c r="T5" s="49">
        <f t="shared" si="2"/>
        <v>30827.005768659958</v>
      </c>
      <c r="U5" s="49">
        <f t="shared" si="2"/>
        <v>31572.275653476572</v>
      </c>
      <c r="V5" s="49">
        <f t="shared" si="2"/>
        <v>32338.365876318105</v>
      </c>
      <c r="W5" s="49">
        <f t="shared" si="2"/>
        <v>32339.949143054477</v>
      </c>
      <c r="X5" s="49">
        <f t="shared" ref="X5:Y5" si="3">X7*X13/1000000</f>
        <v>32415.513274601981</v>
      </c>
      <c r="Y5" s="49">
        <f t="shared" si="3"/>
        <v>32418.715687251773</v>
      </c>
      <c r="DA5" s="62" t="s">
        <v>984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3019636.150373335</v>
      </c>
      <c r="C7" s="35">
        <v>3043825.2618404021</v>
      </c>
      <c r="D7" s="35">
        <v>3080450.8391288687</v>
      </c>
      <c r="E7" s="35">
        <v>3121264.9546030895</v>
      </c>
      <c r="F7" s="35">
        <v>3111797.5051278044</v>
      </c>
      <c r="G7" s="35">
        <v>3209387.3313877359</v>
      </c>
      <c r="H7" s="35">
        <v>3258595.9645765573</v>
      </c>
      <c r="I7" s="35">
        <v>3312983.0521526188</v>
      </c>
      <c r="J7" s="35">
        <v>3375721.7329473812</v>
      </c>
      <c r="K7" s="35">
        <v>3453594.2648045081</v>
      </c>
      <c r="L7" s="35">
        <v>3499639.1422048761</v>
      </c>
      <c r="M7" s="35">
        <v>3604805.6378885829</v>
      </c>
      <c r="N7" s="35">
        <v>3675955.060012769</v>
      </c>
      <c r="O7" s="35">
        <v>3758288.9916562564</v>
      </c>
      <c r="P7" s="35">
        <v>3842756.1629213118</v>
      </c>
      <c r="Q7" s="35">
        <v>3977758.3045413662</v>
      </c>
      <c r="R7" s="35">
        <v>4116674.8007633542</v>
      </c>
      <c r="S7" s="35">
        <v>4295287.5551442169</v>
      </c>
      <c r="T7" s="35">
        <v>4497159.6034991387</v>
      </c>
      <c r="U7" s="35">
        <v>4701312.9912099671</v>
      </c>
      <c r="V7" s="35">
        <v>4893894.2234321749</v>
      </c>
      <c r="W7" s="35">
        <v>4980370.5208968613</v>
      </c>
      <c r="X7" s="35">
        <v>5062478.1973764664</v>
      </c>
      <c r="Y7" s="35">
        <v>5144661.9734418662</v>
      </c>
      <c r="DA7" s="59" t="s">
        <v>992</v>
      </c>
    </row>
    <row r="8" spans="1:105" ht="12.95" customHeight="1" x14ac:dyDescent="0.25">
      <c r="A8" s="51" t="s">
        <v>116</v>
      </c>
      <c r="B8" s="52"/>
      <c r="C8" s="52">
        <v>379445.81990707153</v>
      </c>
      <c r="D8" s="52">
        <v>398008.60531385196</v>
      </c>
      <c r="E8" s="52">
        <v>408429.1100461022</v>
      </c>
      <c r="F8" s="52">
        <v>364486.98046156112</v>
      </c>
      <c r="G8" s="52">
        <v>477993.01365507441</v>
      </c>
      <c r="H8" s="52">
        <v>436171.78536974918</v>
      </c>
      <c r="I8" s="52">
        <v>448023.32961484697</v>
      </c>
      <c r="J8" s="52">
        <v>463163.08857912291</v>
      </c>
      <c r="K8" s="52">
        <v>457318.35176419839</v>
      </c>
      <c r="L8" s="52">
        <v>444053.48271421995</v>
      </c>
      <c r="M8" s="52">
        <v>513595.60572980903</v>
      </c>
      <c r="N8" s="52">
        <v>435636.40258574719</v>
      </c>
      <c r="O8" s="52">
        <v>560326.94529856183</v>
      </c>
      <c r="P8" s="52">
        <v>520638.95663480461</v>
      </c>
      <c r="Q8" s="52">
        <v>583025.47123490134</v>
      </c>
      <c r="R8" s="52">
        <v>602079.5848011109</v>
      </c>
      <c r="S8" s="52">
        <v>635931.10614506109</v>
      </c>
      <c r="T8" s="52">
        <v>645925.53106914181</v>
      </c>
      <c r="U8" s="52">
        <v>717748.99344063736</v>
      </c>
      <c r="V8" s="52">
        <v>628217.63480795454</v>
      </c>
      <c r="W8" s="52">
        <v>646803.24276324827</v>
      </c>
      <c r="X8" s="52">
        <v>602746.63311440963</v>
      </c>
      <c r="Y8" s="52">
        <v>665209.24730030168</v>
      </c>
      <c r="DA8" s="63" t="s">
        <v>1000</v>
      </c>
    </row>
    <row r="9" spans="1:105" ht="12.95" customHeight="1" x14ac:dyDescent="0.25">
      <c r="A9" s="53" t="s">
        <v>115</v>
      </c>
      <c r="B9" s="36"/>
      <c r="C9" s="36">
        <v>355256.70844000438</v>
      </c>
      <c r="D9" s="36">
        <v>361383.02802538546</v>
      </c>
      <c r="E9" s="36">
        <v>367614.99457188137</v>
      </c>
      <c r="F9" s="36">
        <v>373954.42993684625</v>
      </c>
      <c r="G9" s="36">
        <v>380403.18739514286</v>
      </c>
      <c r="H9" s="36">
        <v>386963.15218092781</v>
      </c>
      <c r="I9" s="36">
        <v>393636.24203878548</v>
      </c>
      <c r="J9" s="36">
        <v>400424.40778436046</v>
      </c>
      <c r="K9" s="36">
        <v>379445.81990707153</v>
      </c>
      <c r="L9" s="36">
        <v>398008.60531385196</v>
      </c>
      <c r="M9" s="36">
        <v>408429.1100461022</v>
      </c>
      <c r="N9" s="36">
        <v>364486.98046156112</v>
      </c>
      <c r="O9" s="36">
        <v>477993.01365507441</v>
      </c>
      <c r="P9" s="36">
        <v>436171.78536974965</v>
      </c>
      <c r="Q9" s="36">
        <v>448023.32961484697</v>
      </c>
      <c r="R9" s="36">
        <v>463163.08857912337</v>
      </c>
      <c r="S9" s="36">
        <v>457318.35176419839</v>
      </c>
      <c r="T9" s="36">
        <v>444053.48271421995</v>
      </c>
      <c r="U9" s="36">
        <v>513595.60572980903</v>
      </c>
      <c r="V9" s="36">
        <v>435636.40258574672</v>
      </c>
      <c r="W9" s="36">
        <v>560326.94529856183</v>
      </c>
      <c r="X9" s="36">
        <v>520638.95663480461</v>
      </c>
      <c r="Y9" s="36">
        <v>583025.47123490181</v>
      </c>
      <c r="DA9" s="60" t="s">
        <v>1008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34.443596844671347</v>
      </c>
      <c r="C11" s="54">
        <v>34.725489585334401</v>
      </c>
      <c r="D11" s="54">
        <v>34.926586735399425</v>
      </c>
      <c r="E11" s="54">
        <v>35.072055462041909</v>
      </c>
      <c r="F11" s="54">
        <v>35.242006271588863</v>
      </c>
      <c r="G11" s="54">
        <v>35.262915520094609</v>
      </c>
      <c r="H11" s="54">
        <v>35.327548515519226</v>
      </c>
      <c r="I11" s="54">
        <v>35.346022138805246</v>
      </c>
      <c r="J11" s="54">
        <v>35.25668296144449</v>
      </c>
      <c r="K11" s="54">
        <v>35.068250956650623</v>
      </c>
      <c r="L11" s="54">
        <v>34.951017335369421</v>
      </c>
      <c r="M11" s="54">
        <v>34.952198991998799</v>
      </c>
      <c r="N11" s="54">
        <v>34.91646609151465</v>
      </c>
      <c r="O11" s="54">
        <v>34.885495605364596</v>
      </c>
      <c r="P11" s="54">
        <v>34.866965792252444</v>
      </c>
      <c r="Q11" s="54">
        <v>34.864410356473648</v>
      </c>
      <c r="R11" s="54">
        <v>35.228766738150966</v>
      </c>
      <c r="S11" s="54">
        <v>35.518067493639755</v>
      </c>
      <c r="T11" s="54">
        <v>36.138076287708714</v>
      </c>
      <c r="U11" s="54">
        <v>35.732491550183148</v>
      </c>
      <c r="V11" s="54">
        <v>39.26318964171022</v>
      </c>
      <c r="W11" s="54">
        <v>40.44293342105653</v>
      </c>
      <c r="X11" s="54">
        <v>38.198597989541135</v>
      </c>
      <c r="Y11" s="54">
        <v>37.094587955348118</v>
      </c>
      <c r="DA11" s="62" t="s">
        <v>1016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8224.328038671345</v>
      </c>
      <c r="C13" s="35">
        <v>8174.7175842082934</v>
      </c>
      <c r="D13" s="35">
        <v>8121.7876178506067</v>
      </c>
      <c r="E13" s="35">
        <v>8067.1804735364649</v>
      </c>
      <c r="F13" s="35">
        <v>8015.868212206562</v>
      </c>
      <c r="G13" s="35">
        <v>7955.744493195135</v>
      </c>
      <c r="H13" s="35">
        <v>7899.0339468563488</v>
      </c>
      <c r="I13" s="35">
        <v>7841.7658088979179</v>
      </c>
      <c r="J13" s="35">
        <v>7783.0451936393847</v>
      </c>
      <c r="K13" s="35">
        <v>7767.0644506093595</v>
      </c>
      <c r="L13" s="35">
        <v>7731.8315480410429</v>
      </c>
      <c r="M13" s="35">
        <v>7672.999246210642</v>
      </c>
      <c r="N13" s="35">
        <v>7599.7325735091754</v>
      </c>
      <c r="O13" s="35">
        <v>7496.4636259295621</v>
      </c>
      <c r="P13" s="35">
        <v>7379.9578020226982</v>
      </c>
      <c r="Q13" s="35">
        <v>7256.9384996095851</v>
      </c>
      <c r="R13" s="35">
        <v>7124.3789004347473</v>
      </c>
      <c r="S13" s="35">
        <v>6984.6986012389007</v>
      </c>
      <c r="T13" s="35">
        <v>6854.7724534112949</v>
      </c>
      <c r="U13" s="35">
        <v>6715.6293810914476</v>
      </c>
      <c r="V13" s="35">
        <v>6607.9004571616251</v>
      </c>
      <c r="W13" s="35">
        <v>6493.4825646728641</v>
      </c>
      <c r="X13" s="35">
        <v>6403.0919266774736</v>
      </c>
      <c r="Y13" s="35">
        <v>6301.427742892718</v>
      </c>
      <c r="DA13" s="59" t="s">
        <v>1024</v>
      </c>
    </row>
    <row r="14" spans="1:105" ht="12.95" customHeight="1" x14ac:dyDescent="0.25">
      <c r="A14" s="53" t="s">
        <v>112</v>
      </c>
      <c r="B14" s="36"/>
      <c r="C14" s="36">
        <v>7826.3646230169043</v>
      </c>
      <c r="D14" s="36">
        <v>7810.1028972680733</v>
      </c>
      <c r="E14" s="36">
        <v>7796.7667848343608</v>
      </c>
      <c r="F14" s="36">
        <v>7790.3328930684411</v>
      </c>
      <c r="G14" s="36">
        <v>7778.079130707205</v>
      </c>
      <c r="H14" s="36">
        <v>7770.3477647053678</v>
      </c>
      <c r="I14" s="36">
        <v>7761.3606996212811</v>
      </c>
      <c r="J14" s="36">
        <v>7744.5274841843884</v>
      </c>
      <c r="K14" s="36">
        <v>7698.3041682065523</v>
      </c>
      <c r="L14" s="36">
        <v>7527.9653850123605</v>
      </c>
      <c r="M14" s="36">
        <v>7370.5403487318354</v>
      </c>
      <c r="N14" s="36">
        <v>7152.9361655021376</v>
      </c>
      <c r="O14" s="36">
        <v>7059.2157501447018</v>
      </c>
      <c r="P14" s="36">
        <v>6866.0018925977838</v>
      </c>
      <c r="Q14" s="36">
        <v>6833.7318283765708</v>
      </c>
      <c r="R14" s="36">
        <v>6725.6606593632869</v>
      </c>
      <c r="S14" s="36">
        <v>6593.6602579902801</v>
      </c>
      <c r="T14" s="36">
        <v>6453.5861129259338</v>
      </c>
      <c r="U14" s="36">
        <v>6312.4393920230059</v>
      </c>
      <c r="V14" s="36">
        <v>6179.6571551085835</v>
      </c>
      <c r="W14" s="36">
        <v>6117.8605835574972</v>
      </c>
      <c r="X14" s="36">
        <v>6056.0640120064118</v>
      </c>
      <c r="Y14" s="36">
        <v>5994.2674404553254</v>
      </c>
      <c r="DA14" s="60" t="s">
        <v>1032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0.69037202512647333</v>
      </c>
      <c r="C16" s="44">
        <f>C7/RES_summary!C$6</f>
        <v>0.69168870627025492</v>
      </c>
      <c r="D16" s="44">
        <f>D7/RES_summary!D$6</f>
        <v>0.69428389105595012</v>
      </c>
      <c r="E16" s="44">
        <f>E7/RES_summary!E$6</f>
        <v>0.69774399341772975</v>
      </c>
      <c r="F16" s="44">
        <f>F7/RES_summary!F$6</f>
        <v>0.69018815618781182</v>
      </c>
      <c r="G16" s="44">
        <f>G7/RES_summary!G$6</f>
        <v>0.70511670401739179</v>
      </c>
      <c r="H16" s="44">
        <f>H7/RES_summary!H$6</f>
        <v>0.71239470479647282</v>
      </c>
      <c r="I16" s="44">
        <f>I7/RES_summary!I$6</f>
        <v>0.71834024440011968</v>
      </c>
      <c r="J16" s="44">
        <f>J7/RES_summary!J$6</f>
        <v>0.7250281697408909</v>
      </c>
      <c r="K16" s="44">
        <f>K7/RES_summary!K$6</f>
        <v>0.7322734683804758</v>
      </c>
      <c r="L16" s="44">
        <f>L7/RES_summary!L$6</f>
        <v>0.73544728468083465</v>
      </c>
      <c r="M16" s="44">
        <f>M7/RES_summary!M$6</f>
        <v>0.74484072109605615</v>
      </c>
      <c r="N16" s="44">
        <f>N7/RES_summary!N$6</f>
        <v>0.75637277782178625</v>
      </c>
      <c r="O16" s="44">
        <f>O7/RES_summary!O$6</f>
        <v>0.77035319180181272</v>
      </c>
      <c r="P16" s="44">
        <f>P7/RES_summary!P$6</f>
        <v>0.78464701057090758</v>
      </c>
      <c r="Q16" s="44">
        <f>Q7/RES_summary!Q$6</f>
        <v>0.80636403498052001</v>
      </c>
      <c r="R16" s="44">
        <f>R7/RES_summary!R$6</f>
        <v>0.83162442610722243</v>
      </c>
      <c r="S16" s="44">
        <f>S7/RES_summary!S$6</f>
        <v>0.86498090023364338</v>
      </c>
      <c r="T16" s="44">
        <f>T7/RES_summary!T$6</f>
        <v>0.89954328415840656</v>
      </c>
      <c r="U16" s="44">
        <f>U7/RES_summary!U$6</f>
        <v>0.93242241758596356</v>
      </c>
      <c r="V16" s="44">
        <f>V7/RES_summary!V$6</f>
        <v>0.96455550914853072</v>
      </c>
      <c r="W16" s="44">
        <f>W7/RES_summary!W$6</f>
        <v>0.97152578495040254</v>
      </c>
      <c r="X16" s="44">
        <f>X7/RES_summary!X$6</f>
        <v>0.97784208924302751</v>
      </c>
      <c r="Y16" s="44">
        <f>Y7/RES_summary!Y$6</f>
        <v>0.98356186608032703</v>
      </c>
      <c r="DA16" s="59" t="s">
        <v>1040</v>
      </c>
    </row>
    <row r="17" spans="1:105" ht="12.95" customHeight="1" x14ac:dyDescent="0.25">
      <c r="A17" s="51" t="s">
        <v>43</v>
      </c>
      <c r="B17" s="52">
        <f t="shared" ref="B17:Q17" si="4">B13*B16</f>
        <v>5677.8460033619731</v>
      </c>
      <c r="C17" s="52">
        <f t="shared" si="4"/>
        <v>5654.3598299457381</v>
      </c>
      <c r="D17" s="52">
        <f t="shared" si="4"/>
        <v>5638.8263096513556</v>
      </c>
      <c r="E17" s="52">
        <f t="shared" si="4"/>
        <v>5628.826719226865</v>
      </c>
      <c r="F17" s="52">
        <f t="shared" si="4"/>
        <v>5532.4573016273389</v>
      </c>
      <c r="G17" s="52">
        <f t="shared" si="4"/>
        <v>5609.7283350462685</v>
      </c>
      <c r="H17" s="52">
        <f t="shared" si="4"/>
        <v>5627.2299567480459</v>
      </c>
      <c r="I17" s="52">
        <f t="shared" si="4"/>
        <v>5633.0559676922321</v>
      </c>
      <c r="J17" s="52">
        <f t="shared" si="4"/>
        <v>5642.9270117550013</v>
      </c>
      <c r="K17" s="52">
        <f t="shared" si="4"/>
        <v>5687.6152243824108</v>
      </c>
      <c r="L17" s="52">
        <f t="shared" si="4"/>
        <v>5686.3545176163989</v>
      </c>
      <c r="M17" s="52">
        <f t="shared" si="4"/>
        <v>5715.1622915170301</v>
      </c>
      <c r="N17" s="52">
        <f t="shared" si="4"/>
        <v>5748.2308373278474</v>
      </c>
      <c r="O17" s="52">
        <f t="shared" si="4"/>
        <v>5774.9246814610287</v>
      </c>
      <c r="P17" s="52">
        <f t="shared" si="4"/>
        <v>5790.6618274965558</v>
      </c>
      <c r="Q17" s="52">
        <f t="shared" si="4"/>
        <v>5851.7342101506656</v>
      </c>
      <c r="R17" s="52">
        <f t="shared" ref="R17:V17" si="5">R13*R16</f>
        <v>5924.807514444451</v>
      </c>
      <c r="S17" s="52">
        <f t="shared" si="5"/>
        <v>6041.6308839602943</v>
      </c>
      <c r="T17" s="52">
        <f t="shared" si="5"/>
        <v>6166.164524900174</v>
      </c>
      <c r="U17" s="52">
        <f t="shared" si="5"/>
        <v>6261.8033831286157</v>
      </c>
      <c r="V17" s="52">
        <f t="shared" si="5"/>
        <v>6373.6867898603405</v>
      </c>
      <c r="W17" s="52">
        <f t="shared" ref="W17:Y17" si="6">W13*W16</f>
        <v>6308.5857457055572</v>
      </c>
      <c r="X17" s="52">
        <f t="shared" si="6"/>
        <v>6261.2127871974635</v>
      </c>
      <c r="Y17" s="52">
        <f t="shared" si="6"/>
        <v>6197.8440297699053</v>
      </c>
      <c r="DA17" s="63" t="s">
        <v>1048</v>
      </c>
    </row>
    <row r="18" spans="1:105" ht="12.95" customHeight="1" x14ac:dyDescent="0.25">
      <c r="A18" s="53" t="s">
        <v>42</v>
      </c>
      <c r="B18" s="36">
        <f>B3*11630*1000/RES_summary!B$6</f>
        <v>195.56543868592826</v>
      </c>
      <c r="C18" s="36">
        <f>C3*11630*1000/RES_summary!C$6</f>
        <v>196.35041338651388</v>
      </c>
      <c r="D18" s="36">
        <f>D3*11630*1000/RES_summary!D$6</f>
        <v>196.94495618989032</v>
      </c>
      <c r="E18" s="36">
        <f>E3*11630*1000/RES_summary!E$6</f>
        <v>197.41452288294803</v>
      </c>
      <c r="F18" s="36">
        <f>F3*11630*1000/RES_summary!F$6</f>
        <v>194.97489492124828</v>
      </c>
      <c r="G18" s="36">
        <f>G3*11630*1000/RES_summary!G$6</f>
        <v>197.81537636941752</v>
      </c>
      <c r="H18" s="36">
        <f>H3*11630*1000/RES_summary!H$6</f>
        <v>198.79623930499974</v>
      </c>
      <c r="I18" s="36">
        <f>I3*11630*1000/RES_summary!I$6</f>
        <v>199.10612094317867</v>
      </c>
      <c r="J18" s="36">
        <f>J3*11630*1000/RES_summary!J$6</f>
        <v>198.95088862801737</v>
      </c>
      <c r="K18" s="36">
        <f>K3*11630*1000/RES_summary!K$6</f>
        <v>199.45471803350912</v>
      </c>
      <c r="L18" s="36">
        <f>L3*11630*1000/RES_summary!L$6</f>
        <v>198.74387532026699</v>
      </c>
      <c r="M18" s="36">
        <f>M3*11630*1000/RES_summary!M$6</f>
        <v>199.75748968467113</v>
      </c>
      <c r="N18" s="36">
        <f>N3*11630*1000/RES_summary!N$6</f>
        <v>200.70790711775663</v>
      </c>
      <c r="O18" s="36">
        <f>O3*11630*1000/RES_summary!O$6</f>
        <v>201.46110959642024</v>
      </c>
      <c r="P18" s="36">
        <f>P3*11630*1000/RES_summary!P$6</f>
        <v>201.90280785382444</v>
      </c>
      <c r="Q18" s="36">
        <f>Q3*11630*1000/RES_summary!Q$6</f>
        <v>204.01726279970805</v>
      </c>
      <c r="R18" s="36">
        <f>R3*11630*1000/RES_summary!R$6</f>
        <v>208.72366189480755</v>
      </c>
      <c r="S18" s="36">
        <f>S3*11630*1000/RES_summary!S$6</f>
        <v>214.5870535081601</v>
      </c>
      <c r="T18" s="36">
        <f>T3*11630*1000/RES_summary!T$6</f>
        <v>222.83332400340564</v>
      </c>
      <c r="U18" s="36">
        <f>U3*11630*1000/RES_summary!U$6</f>
        <v>223.74983647655151</v>
      </c>
      <c r="V18" s="36">
        <f>V3*11630*1000/RES_summary!V$6</f>
        <v>250.25127314714982</v>
      </c>
      <c r="W18" s="36">
        <f>W3*11630*1000/RES_summary!W$6</f>
        <v>255.13771329459607</v>
      </c>
      <c r="X18" s="36">
        <f>X3*11630*1000/RES_summary!X$6</f>
        <v>239.16955018513025</v>
      </c>
      <c r="Y18" s="36">
        <f>Y3*11630*1000/RES_summary!Y$6</f>
        <v>229.90647049582896</v>
      </c>
      <c r="DA18" s="60" t="s">
        <v>1056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1058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>
        <v>138769</v>
      </c>
      <c r="C3" s="120">
        <v>137838</v>
      </c>
      <c r="D3" s="120">
        <v>122113</v>
      </c>
      <c r="E3" s="120">
        <v>104308</v>
      </c>
      <c r="F3" s="120">
        <v>98367</v>
      </c>
      <c r="G3" s="120">
        <v>88586</v>
      </c>
      <c r="H3" s="120">
        <v>87650</v>
      </c>
      <c r="I3" s="120">
        <v>94474</v>
      </c>
      <c r="J3" s="120">
        <v>102345</v>
      </c>
      <c r="K3" s="120">
        <v>103933</v>
      </c>
      <c r="L3" s="120">
        <v>100317</v>
      </c>
      <c r="M3" s="120">
        <v>96124</v>
      </c>
      <c r="N3" s="120">
        <v>85401</v>
      </c>
      <c r="O3" s="120">
        <v>81910</v>
      </c>
      <c r="P3" s="120">
        <v>75122</v>
      </c>
      <c r="Q3" s="120">
        <v>68335</v>
      </c>
      <c r="R3" s="120">
        <v>62018</v>
      </c>
      <c r="S3" s="120">
        <v>55814</v>
      </c>
      <c r="T3" s="120">
        <v>47230</v>
      </c>
      <c r="U3" s="120">
        <v>38387</v>
      </c>
      <c r="V3" s="120">
        <v>30484</v>
      </c>
      <c r="W3" s="120">
        <v>29124</v>
      </c>
      <c r="X3" s="120">
        <v>27393</v>
      </c>
      <c r="Y3" s="120">
        <v>26328</v>
      </c>
      <c r="DA3" s="129" t="s">
        <v>336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>
        <v>138769</v>
      </c>
      <c r="C5" s="52">
        <v>137838</v>
      </c>
      <c r="D5" s="52">
        <v>122113</v>
      </c>
      <c r="E5" s="52">
        <v>104308</v>
      </c>
      <c r="F5" s="52">
        <v>98367</v>
      </c>
      <c r="G5" s="52">
        <v>88586</v>
      </c>
      <c r="H5" s="52">
        <v>87650</v>
      </c>
      <c r="I5" s="52">
        <v>94474</v>
      </c>
      <c r="J5" s="52">
        <v>102345</v>
      </c>
      <c r="K5" s="52">
        <v>103933</v>
      </c>
      <c r="L5" s="52">
        <v>100317</v>
      </c>
      <c r="M5" s="52">
        <v>96124</v>
      </c>
      <c r="N5" s="52">
        <v>85401</v>
      </c>
      <c r="O5" s="52">
        <v>81910</v>
      </c>
      <c r="P5" s="52">
        <v>75122</v>
      </c>
      <c r="Q5" s="52">
        <v>68335</v>
      </c>
      <c r="R5" s="52">
        <v>62018</v>
      </c>
      <c r="S5" s="52">
        <v>55814</v>
      </c>
      <c r="T5" s="52">
        <v>47230</v>
      </c>
      <c r="U5" s="52">
        <v>38387</v>
      </c>
      <c r="V5" s="52">
        <v>30484</v>
      </c>
      <c r="W5" s="52">
        <v>29124</v>
      </c>
      <c r="X5" s="52">
        <v>27393</v>
      </c>
      <c r="Y5" s="52">
        <v>26328</v>
      </c>
      <c r="DA5" s="63" t="s">
        <v>1059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>
        <v>1016</v>
      </c>
      <c r="C8" s="52">
        <v>1124</v>
      </c>
      <c r="D8" s="52">
        <v>1117</v>
      </c>
      <c r="E8" s="52">
        <v>1035</v>
      </c>
      <c r="F8" s="52">
        <v>879</v>
      </c>
      <c r="G8" s="52">
        <v>712</v>
      </c>
      <c r="H8" s="52">
        <v>641</v>
      </c>
      <c r="I8" s="52">
        <v>843</v>
      </c>
      <c r="J8" s="52">
        <v>1260</v>
      </c>
      <c r="K8" s="52">
        <v>1666</v>
      </c>
      <c r="L8" s="52">
        <v>2082</v>
      </c>
      <c r="M8" s="52">
        <v>2273</v>
      </c>
      <c r="N8" s="52">
        <v>2396</v>
      </c>
      <c r="O8" s="52">
        <v>2471</v>
      </c>
      <c r="P8" s="52">
        <v>2321</v>
      </c>
      <c r="Q8" s="52">
        <v>2002</v>
      </c>
      <c r="R8" s="52">
        <v>1573</v>
      </c>
      <c r="S8" s="52">
        <v>1173</v>
      </c>
      <c r="T8" s="52">
        <v>854</v>
      </c>
      <c r="U8" s="52">
        <v>677</v>
      </c>
      <c r="V8" s="52">
        <v>538</v>
      </c>
      <c r="W8" s="52">
        <v>429</v>
      </c>
      <c r="X8" s="52">
        <v>453</v>
      </c>
      <c r="Y8" s="52">
        <v>711</v>
      </c>
      <c r="DA8" s="63" t="s">
        <v>1060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>
        <v>747</v>
      </c>
      <c r="C10" s="52">
        <v>792</v>
      </c>
      <c r="D10" s="52">
        <v>765</v>
      </c>
      <c r="E10" s="52">
        <v>721</v>
      </c>
      <c r="F10" s="52">
        <v>758</v>
      </c>
      <c r="G10" s="52">
        <v>762</v>
      </c>
      <c r="H10" s="52">
        <v>850</v>
      </c>
      <c r="I10" s="52">
        <v>1062</v>
      </c>
      <c r="J10" s="52">
        <v>1150</v>
      </c>
      <c r="K10" s="52">
        <v>1191</v>
      </c>
      <c r="L10" s="52">
        <v>1239</v>
      </c>
      <c r="M10" s="52">
        <v>1309</v>
      </c>
      <c r="N10" s="52">
        <v>1348</v>
      </c>
      <c r="O10" s="52">
        <v>1349</v>
      </c>
      <c r="P10" s="52">
        <v>1329</v>
      </c>
      <c r="Q10" s="52">
        <v>1326</v>
      </c>
      <c r="R10" s="52">
        <v>1321</v>
      </c>
      <c r="S10" s="52">
        <v>1326</v>
      </c>
      <c r="T10" s="52">
        <v>1357</v>
      </c>
      <c r="U10" s="52">
        <v>1416</v>
      </c>
      <c r="V10" s="52">
        <v>1432</v>
      </c>
      <c r="W10" s="52">
        <v>1329</v>
      </c>
      <c r="X10" s="52">
        <v>910</v>
      </c>
      <c r="Y10" s="52">
        <v>657</v>
      </c>
      <c r="DA10" s="63" t="s">
        <v>1061</v>
      </c>
    </row>
    <row r="11" spans="1:105" ht="12" customHeight="1" x14ac:dyDescent="0.25">
      <c r="A11" s="97" t="s">
        <v>124</v>
      </c>
      <c r="B11" s="52">
        <v>10884</v>
      </c>
      <c r="C11" s="52">
        <v>10969</v>
      </c>
      <c r="D11" s="52">
        <v>9844</v>
      </c>
      <c r="E11" s="52">
        <v>8811</v>
      </c>
      <c r="F11" s="52">
        <v>12576</v>
      </c>
      <c r="G11" s="52">
        <v>13556</v>
      </c>
      <c r="H11" s="52">
        <v>13595</v>
      </c>
      <c r="I11" s="52">
        <v>13578</v>
      </c>
      <c r="J11" s="52">
        <v>13015</v>
      </c>
      <c r="K11" s="52">
        <v>12486</v>
      </c>
      <c r="L11" s="52">
        <v>11234</v>
      </c>
      <c r="M11" s="52">
        <v>10245</v>
      </c>
      <c r="N11" s="52">
        <v>8284</v>
      </c>
      <c r="O11" s="52">
        <v>8157</v>
      </c>
      <c r="P11" s="52">
        <v>7902</v>
      </c>
      <c r="Q11" s="52">
        <v>7524</v>
      </c>
      <c r="R11" s="52">
        <v>7051</v>
      </c>
      <c r="S11" s="52">
        <v>6273</v>
      </c>
      <c r="T11" s="52">
        <v>5164</v>
      </c>
      <c r="U11" s="52">
        <v>4033</v>
      </c>
      <c r="V11" s="52">
        <v>3132</v>
      </c>
      <c r="W11" s="52">
        <v>3041</v>
      </c>
      <c r="X11" s="52">
        <v>3182</v>
      </c>
      <c r="Y11" s="52">
        <v>3385</v>
      </c>
      <c r="DA11" s="63" t="s">
        <v>1062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1</v>
      </c>
      <c r="G12" s="52">
        <v>2</v>
      </c>
      <c r="H12" s="52">
        <v>3</v>
      </c>
      <c r="I12" s="52">
        <v>4</v>
      </c>
      <c r="J12" s="52">
        <v>6</v>
      </c>
      <c r="K12" s="52">
        <v>10</v>
      </c>
      <c r="L12" s="52">
        <v>12</v>
      </c>
      <c r="M12" s="52">
        <v>13</v>
      </c>
      <c r="N12" s="52">
        <v>12</v>
      </c>
      <c r="O12" s="52">
        <v>12</v>
      </c>
      <c r="P12" s="52">
        <v>12</v>
      </c>
      <c r="Q12" s="52">
        <v>10</v>
      </c>
      <c r="R12" s="52">
        <v>11</v>
      </c>
      <c r="S12" s="52">
        <v>8</v>
      </c>
      <c r="T12" s="52">
        <v>6</v>
      </c>
      <c r="U12" s="52">
        <v>6</v>
      </c>
      <c r="V12" s="52">
        <v>5</v>
      </c>
      <c r="W12" s="52">
        <v>4</v>
      </c>
      <c r="X12" s="52">
        <v>7</v>
      </c>
      <c r="Y12" s="52">
        <v>6</v>
      </c>
      <c r="DA12" s="63" t="s">
        <v>1063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>
        <v>126747</v>
      </c>
      <c r="C15" s="52">
        <v>125096</v>
      </c>
      <c r="D15" s="52">
        <v>110511</v>
      </c>
      <c r="E15" s="52">
        <v>93697</v>
      </c>
      <c r="F15" s="52">
        <v>83986</v>
      </c>
      <c r="G15" s="52">
        <v>73238</v>
      </c>
      <c r="H15" s="52">
        <v>71692</v>
      </c>
      <c r="I15" s="52">
        <v>76515</v>
      </c>
      <c r="J15" s="52">
        <v>82971</v>
      </c>
      <c r="K15" s="52">
        <v>81646</v>
      </c>
      <c r="L15" s="52">
        <v>78630</v>
      </c>
      <c r="M15" s="52">
        <v>74934</v>
      </c>
      <c r="N15" s="52">
        <v>66612</v>
      </c>
      <c r="O15" s="52">
        <v>62676</v>
      </c>
      <c r="P15" s="52">
        <v>56443</v>
      </c>
      <c r="Q15" s="52">
        <v>49891</v>
      </c>
      <c r="R15" s="52">
        <v>44537</v>
      </c>
      <c r="S15" s="52">
        <v>39912</v>
      </c>
      <c r="T15" s="52">
        <v>33448</v>
      </c>
      <c r="U15" s="52">
        <v>26859</v>
      </c>
      <c r="V15" s="52">
        <v>20919</v>
      </c>
      <c r="W15" s="52">
        <v>19796</v>
      </c>
      <c r="X15" s="52">
        <v>15925</v>
      </c>
      <c r="Y15" s="52">
        <v>14753</v>
      </c>
      <c r="DA15" s="63" t="s">
        <v>1064</v>
      </c>
    </row>
    <row r="16" spans="1:105" ht="12" customHeight="1" x14ac:dyDescent="0.25">
      <c r="A16" s="97" t="s">
        <v>121</v>
      </c>
      <c r="B16" s="52">
        <v>391</v>
      </c>
      <c r="C16" s="52">
        <v>981</v>
      </c>
      <c r="D16" s="52">
        <v>993</v>
      </c>
      <c r="E16" s="52">
        <v>1079</v>
      </c>
      <c r="F16" s="52">
        <v>1046</v>
      </c>
      <c r="G16" s="52">
        <v>1028</v>
      </c>
      <c r="H16" s="52">
        <v>1510</v>
      </c>
      <c r="I16" s="52">
        <v>3315</v>
      </c>
      <c r="J16" s="52">
        <v>5203</v>
      </c>
      <c r="K16" s="52">
        <v>8600</v>
      </c>
      <c r="L16" s="52">
        <v>9202</v>
      </c>
      <c r="M16" s="52">
        <v>9623</v>
      </c>
      <c r="N16" s="52">
        <v>9145</v>
      </c>
      <c r="O16" s="52">
        <v>9716</v>
      </c>
      <c r="P16" s="52">
        <v>9436</v>
      </c>
      <c r="Q16" s="52">
        <v>9584</v>
      </c>
      <c r="R16" s="52">
        <v>9098</v>
      </c>
      <c r="S16" s="52">
        <v>8295</v>
      </c>
      <c r="T16" s="52">
        <v>7255</v>
      </c>
      <c r="U16" s="52">
        <v>6073</v>
      </c>
      <c r="V16" s="52">
        <v>4996</v>
      </c>
      <c r="W16" s="52">
        <v>4954</v>
      </c>
      <c r="X16" s="52">
        <v>7369</v>
      </c>
      <c r="Y16" s="52">
        <v>7527</v>
      </c>
      <c r="DA16" s="63" t="s">
        <v>1065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1066</v>
      </c>
    </row>
    <row r="21" spans="1:105" ht="12" customHeight="1" x14ac:dyDescent="0.25">
      <c r="A21" s="97" t="s">
        <v>50</v>
      </c>
      <c r="B21" s="52">
        <v>5150</v>
      </c>
      <c r="C21" s="52">
        <v>5317</v>
      </c>
      <c r="D21" s="52">
        <v>4835</v>
      </c>
      <c r="E21" s="52">
        <v>4216</v>
      </c>
      <c r="F21" s="52">
        <v>4293</v>
      </c>
      <c r="G21" s="52">
        <v>4185</v>
      </c>
      <c r="H21" s="52">
        <v>4760</v>
      </c>
      <c r="I21" s="52">
        <v>5902</v>
      </c>
      <c r="J21" s="52">
        <v>6933</v>
      </c>
      <c r="K21" s="52">
        <v>7473</v>
      </c>
      <c r="L21" s="52">
        <v>7348</v>
      </c>
      <c r="M21" s="52">
        <v>7161</v>
      </c>
      <c r="N21" s="52">
        <v>6479</v>
      </c>
      <c r="O21" s="52">
        <v>6216</v>
      </c>
      <c r="P21" s="52">
        <v>5713</v>
      </c>
      <c r="Q21" s="52">
        <v>5121</v>
      </c>
      <c r="R21" s="52">
        <v>4633</v>
      </c>
      <c r="S21" s="52">
        <v>4149</v>
      </c>
      <c r="T21" s="52">
        <v>3509</v>
      </c>
      <c r="U21" s="52">
        <v>2873</v>
      </c>
      <c r="V21" s="52">
        <v>2285</v>
      </c>
      <c r="W21" s="52">
        <v>2154</v>
      </c>
      <c r="X21" s="52">
        <v>2062</v>
      </c>
      <c r="Y21" s="52">
        <v>2049</v>
      </c>
      <c r="DA21" s="63" t="s">
        <v>1067</v>
      </c>
    </row>
    <row r="22" spans="1:105" ht="12" customHeight="1" x14ac:dyDescent="0.25">
      <c r="A22" s="109" t="s">
        <v>120</v>
      </c>
      <c r="B22" s="36">
        <v>133619</v>
      </c>
      <c r="C22" s="36">
        <v>132521</v>
      </c>
      <c r="D22" s="36">
        <v>117278</v>
      </c>
      <c r="E22" s="36">
        <v>100092</v>
      </c>
      <c r="F22" s="36">
        <v>94074</v>
      </c>
      <c r="G22" s="36">
        <v>84401</v>
      </c>
      <c r="H22" s="36">
        <v>82890</v>
      </c>
      <c r="I22" s="36">
        <v>88572</v>
      </c>
      <c r="J22" s="36">
        <v>95412</v>
      </c>
      <c r="K22" s="36">
        <v>96460</v>
      </c>
      <c r="L22" s="36">
        <v>92969</v>
      </c>
      <c r="M22" s="36">
        <v>88963</v>
      </c>
      <c r="N22" s="36">
        <v>78922</v>
      </c>
      <c r="O22" s="36">
        <v>75694</v>
      </c>
      <c r="P22" s="36">
        <v>69409</v>
      </c>
      <c r="Q22" s="36">
        <v>63214</v>
      </c>
      <c r="R22" s="36">
        <v>57385</v>
      </c>
      <c r="S22" s="36">
        <v>51665</v>
      </c>
      <c r="T22" s="36">
        <v>43721</v>
      </c>
      <c r="U22" s="36">
        <v>35514</v>
      </c>
      <c r="V22" s="36">
        <v>28199</v>
      </c>
      <c r="W22" s="36">
        <v>26970</v>
      </c>
      <c r="X22" s="36">
        <v>25331</v>
      </c>
      <c r="Y22" s="36">
        <v>24279</v>
      </c>
      <c r="DA22" s="60" t="s">
        <v>1068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>
        <v>46271</v>
      </c>
      <c r="C24" s="120">
        <v>45370</v>
      </c>
      <c r="D24" s="120">
        <v>44807</v>
      </c>
      <c r="E24" s="120">
        <v>44347</v>
      </c>
      <c r="F24" s="120">
        <v>47161</v>
      </c>
      <c r="G24" s="120">
        <v>57093</v>
      </c>
      <c r="H24" s="120">
        <v>64536</v>
      </c>
      <c r="I24" s="120">
        <v>68546</v>
      </c>
      <c r="J24" s="120">
        <v>68883</v>
      </c>
      <c r="K24" s="120">
        <v>71050</v>
      </c>
      <c r="L24" s="120">
        <v>72688</v>
      </c>
      <c r="M24" s="120">
        <v>73709</v>
      </c>
      <c r="N24" s="120">
        <v>74101</v>
      </c>
      <c r="O24" s="120">
        <v>74645</v>
      </c>
      <c r="P24" s="120">
        <v>76734</v>
      </c>
      <c r="Q24" s="120">
        <v>77808</v>
      </c>
      <c r="R24" s="120">
        <v>81534</v>
      </c>
      <c r="S24" s="120">
        <v>85181</v>
      </c>
      <c r="T24" s="120">
        <v>89476</v>
      </c>
      <c r="U24" s="120">
        <v>93407</v>
      </c>
      <c r="V24" s="120">
        <v>100681</v>
      </c>
      <c r="W24" s="120">
        <v>104818</v>
      </c>
      <c r="X24" s="120">
        <v>106991</v>
      </c>
      <c r="Y24" s="120">
        <v>106336</v>
      </c>
      <c r="DA24" s="129" t="s">
        <v>337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>
        <v>46271</v>
      </c>
      <c r="C26" s="52">
        <v>45370</v>
      </c>
      <c r="D26" s="52">
        <v>44807</v>
      </c>
      <c r="E26" s="52">
        <v>44347</v>
      </c>
      <c r="F26" s="52">
        <v>47161</v>
      </c>
      <c r="G26" s="52">
        <v>57093</v>
      </c>
      <c r="H26" s="52">
        <v>64536</v>
      </c>
      <c r="I26" s="52">
        <v>68546</v>
      </c>
      <c r="J26" s="52">
        <v>68883</v>
      </c>
      <c r="K26" s="52">
        <v>71050</v>
      </c>
      <c r="L26" s="52">
        <v>72688</v>
      </c>
      <c r="M26" s="52">
        <v>73709</v>
      </c>
      <c r="N26" s="52">
        <v>74101</v>
      </c>
      <c r="O26" s="52">
        <v>74645</v>
      </c>
      <c r="P26" s="52">
        <v>76734</v>
      </c>
      <c r="Q26" s="52">
        <v>77808</v>
      </c>
      <c r="R26" s="52">
        <v>81534</v>
      </c>
      <c r="S26" s="52">
        <v>85181</v>
      </c>
      <c r="T26" s="52">
        <v>89476</v>
      </c>
      <c r="U26" s="52">
        <v>93407</v>
      </c>
      <c r="V26" s="52">
        <v>100681</v>
      </c>
      <c r="W26" s="52">
        <v>104818</v>
      </c>
      <c r="X26" s="52">
        <v>106991</v>
      </c>
      <c r="Y26" s="52">
        <v>106336</v>
      </c>
      <c r="DA26" s="63" t="s">
        <v>1069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>
        <v>339</v>
      </c>
      <c r="C29" s="52">
        <v>371</v>
      </c>
      <c r="D29" s="52">
        <v>377</v>
      </c>
      <c r="E29" s="52">
        <v>380</v>
      </c>
      <c r="F29" s="52">
        <v>395</v>
      </c>
      <c r="G29" s="52">
        <v>618</v>
      </c>
      <c r="H29" s="52">
        <v>1011</v>
      </c>
      <c r="I29" s="52">
        <v>1339</v>
      </c>
      <c r="J29" s="52">
        <v>1555</v>
      </c>
      <c r="K29" s="52">
        <v>1639</v>
      </c>
      <c r="L29" s="52">
        <v>1727</v>
      </c>
      <c r="M29" s="52">
        <v>1726</v>
      </c>
      <c r="N29" s="52">
        <v>1721</v>
      </c>
      <c r="O29" s="52">
        <v>1712</v>
      </c>
      <c r="P29" s="52">
        <v>1705</v>
      </c>
      <c r="Q29" s="52">
        <v>1691</v>
      </c>
      <c r="R29" s="52">
        <v>1822</v>
      </c>
      <c r="S29" s="52">
        <v>2017</v>
      </c>
      <c r="T29" s="52">
        <v>2231</v>
      </c>
      <c r="U29" s="52">
        <v>3269</v>
      </c>
      <c r="V29" s="52">
        <v>4958</v>
      </c>
      <c r="W29" s="52">
        <v>6290</v>
      </c>
      <c r="X29" s="52">
        <v>7272</v>
      </c>
      <c r="Y29" s="52">
        <v>7832</v>
      </c>
      <c r="DA29" s="63" t="s">
        <v>1070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>
        <v>3649</v>
      </c>
      <c r="C31" s="52">
        <v>3629</v>
      </c>
      <c r="D31" s="52">
        <v>3709</v>
      </c>
      <c r="E31" s="52">
        <v>4198</v>
      </c>
      <c r="F31" s="52">
        <v>7077</v>
      </c>
      <c r="G31" s="52">
        <v>10257</v>
      </c>
      <c r="H31" s="52">
        <v>10925</v>
      </c>
      <c r="I31" s="52">
        <v>10914</v>
      </c>
      <c r="J31" s="52">
        <v>10384</v>
      </c>
      <c r="K31" s="52">
        <v>10071</v>
      </c>
      <c r="L31" s="52">
        <v>9608</v>
      </c>
      <c r="M31" s="52">
        <v>9424</v>
      </c>
      <c r="N31" s="52">
        <v>8831</v>
      </c>
      <c r="O31" s="52">
        <v>8645</v>
      </c>
      <c r="P31" s="52">
        <v>9212</v>
      </c>
      <c r="Q31" s="52">
        <v>9369</v>
      </c>
      <c r="R31" s="52">
        <v>9697</v>
      </c>
      <c r="S31" s="52">
        <v>9736</v>
      </c>
      <c r="T31" s="52">
        <v>9896</v>
      </c>
      <c r="U31" s="52">
        <v>10302</v>
      </c>
      <c r="V31" s="52">
        <v>11509</v>
      </c>
      <c r="W31" s="52">
        <v>12211</v>
      </c>
      <c r="X31" s="52">
        <v>13368</v>
      </c>
      <c r="Y31" s="52">
        <v>13886</v>
      </c>
      <c r="DA31" s="63" t="s">
        <v>1071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2</v>
      </c>
      <c r="L32" s="52">
        <v>3</v>
      </c>
      <c r="M32" s="52">
        <v>5</v>
      </c>
      <c r="N32" s="52">
        <v>5</v>
      </c>
      <c r="O32" s="52">
        <v>7</v>
      </c>
      <c r="P32" s="52">
        <v>9</v>
      </c>
      <c r="Q32" s="52">
        <v>9</v>
      </c>
      <c r="R32" s="52">
        <v>9</v>
      </c>
      <c r="S32" s="52">
        <v>10</v>
      </c>
      <c r="T32" s="52">
        <v>10</v>
      </c>
      <c r="U32" s="52">
        <v>12</v>
      </c>
      <c r="V32" s="52">
        <v>13</v>
      </c>
      <c r="W32" s="52">
        <v>13</v>
      </c>
      <c r="X32" s="52">
        <v>29</v>
      </c>
      <c r="Y32" s="52">
        <v>29</v>
      </c>
      <c r="DA32" s="63" t="s">
        <v>1072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>
        <v>42491</v>
      </c>
      <c r="C35" s="52">
        <v>41430</v>
      </c>
      <c r="D35" s="52">
        <v>40716</v>
      </c>
      <c r="E35" s="52">
        <v>39537</v>
      </c>
      <c r="F35" s="52">
        <v>39467</v>
      </c>
      <c r="G35" s="52">
        <v>46145</v>
      </c>
      <c r="H35" s="52">
        <v>52547</v>
      </c>
      <c r="I35" s="52">
        <v>55700</v>
      </c>
      <c r="J35" s="52">
        <v>56007</v>
      </c>
      <c r="K35" s="52">
        <v>56232</v>
      </c>
      <c r="L35" s="52">
        <v>57358</v>
      </c>
      <c r="M35" s="52">
        <v>57737</v>
      </c>
      <c r="N35" s="52">
        <v>58505</v>
      </c>
      <c r="O35" s="52">
        <v>58095</v>
      </c>
      <c r="P35" s="52">
        <v>58458</v>
      </c>
      <c r="Q35" s="52">
        <v>58246</v>
      </c>
      <c r="R35" s="52">
        <v>60476</v>
      </c>
      <c r="S35" s="52">
        <v>62504</v>
      </c>
      <c r="T35" s="52">
        <v>65838</v>
      </c>
      <c r="U35" s="52">
        <v>69056</v>
      </c>
      <c r="V35" s="52">
        <v>74505</v>
      </c>
      <c r="W35" s="52">
        <v>77022</v>
      </c>
      <c r="X35" s="52">
        <v>69065</v>
      </c>
      <c r="Y35" s="52">
        <v>67101</v>
      </c>
      <c r="DA35" s="63" t="s">
        <v>1073</v>
      </c>
    </row>
    <row r="36" spans="1:105" ht="12" customHeight="1" x14ac:dyDescent="0.25">
      <c r="A36" s="97" t="s">
        <v>121</v>
      </c>
      <c r="B36" s="52">
        <v>131</v>
      </c>
      <c r="C36" s="52">
        <v>311</v>
      </c>
      <c r="D36" s="52">
        <v>382</v>
      </c>
      <c r="E36" s="52">
        <v>612</v>
      </c>
      <c r="F36" s="52">
        <v>617</v>
      </c>
      <c r="G36" s="52">
        <v>691</v>
      </c>
      <c r="H36" s="52">
        <v>1064</v>
      </c>
      <c r="I36" s="52">
        <v>1932</v>
      </c>
      <c r="J36" s="52">
        <v>2492</v>
      </c>
      <c r="K36" s="52">
        <v>4745</v>
      </c>
      <c r="L36" s="52">
        <v>5719</v>
      </c>
      <c r="M36" s="52">
        <v>6543</v>
      </c>
      <c r="N36" s="52">
        <v>6760</v>
      </c>
      <c r="O36" s="52">
        <v>7898</v>
      </c>
      <c r="P36" s="52">
        <v>9055</v>
      </c>
      <c r="Q36" s="52">
        <v>10184</v>
      </c>
      <c r="R36" s="52">
        <v>11352</v>
      </c>
      <c r="S36" s="52">
        <v>12931</v>
      </c>
      <c r="T36" s="52">
        <v>13732</v>
      </c>
      <c r="U36" s="52">
        <v>14037</v>
      </c>
      <c r="V36" s="52">
        <v>14654</v>
      </c>
      <c r="W36" s="52">
        <v>15572</v>
      </c>
      <c r="X36" s="52">
        <v>24529</v>
      </c>
      <c r="Y36" s="52">
        <v>25320</v>
      </c>
      <c r="DA36" s="63" t="s">
        <v>1074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>
        <v>1717</v>
      </c>
      <c r="C40" s="52">
        <v>1745</v>
      </c>
      <c r="D40" s="52">
        <v>1833</v>
      </c>
      <c r="E40" s="52">
        <v>1887</v>
      </c>
      <c r="F40" s="52">
        <v>2178</v>
      </c>
      <c r="G40" s="52">
        <v>2899</v>
      </c>
      <c r="H40" s="52">
        <v>3603</v>
      </c>
      <c r="I40" s="52">
        <v>4160</v>
      </c>
      <c r="J40" s="52">
        <v>4377</v>
      </c>
      <c r="K40" s="52">
        <v>4785</v>
      </c>
      <c r="L40" s="52">
        <v>5025</v>
      </c>
      <c r="M40" s="52">
        <v>5226</v>
      </c>
      <c r="N40" s="52">
        <v>5367</v>
      </c>
      <c r="O40" s="52">
        <v>5452</v>
      </c>
      <c r="P40" s="52">
        <v>5711</v>
      </c>
      <c r="Q40" s="52">
        <v>5768</v>
      </c>
      <c r="R40" s="52">
        <v>6094</v>
      </c>
      <c r="S40" s="52">
        <v>6348</v>
      </c>
      <c r="T40" s="52">
        <v>6515</v>
      </c>
      <c r="U40" s="52">
        <v>6731</v>
      </c>
      <c r="V40" s="52">
        <v>7090</v>
      </c>
      <c r="W40" s="52">
        <v>7323</v>
      </c>
      <c r="X40" s="52">
        <v>7664</v>
      </c>
      <c r="Y40" s="52">
        <v>7799</v>
      </c>
      <c r="DA40" s="63" t="s">
        <v>1075</v>
      </c>
    </row>
    <row r="41" spans="1:105" ht="12" customHeight="1" x14ac:dyDescent="0.25">
      <c r="A41" s="109" t="s">
        <v>120</v>
      </c>
      <c r="B41" s="36">
        <v>44554</v>
      </c>
      <c r="C41" s="36">
        <v>43625</v>
      </c>
      <c r="D41" s="36">
        <v>42974</v>
      </c>
      <c r="E41" s="36">
        <v>42460</v>
      </c>
      <c r="F41" s="36">
        <v>44983</v>
      </c>
      <c r="G41" s="36">
        <v>54194</v>
      </c>
      <c r="H41" s="36">
        <v>60933</v>
      </c>
      <c r="I41" s="36">
        <v>64386</v>
      </c>
      <c r="J41" s="36">
        <v>64506</v>
      </c>
      <c r="K41" s="36">
        <v>66265</v>
      </c>
      <c r="L41" s="36">
        <v>67663</v>
      </c>
      <c r="M41" s="36">
        <v>68483</v>
      </c>
      <c r="N41" s="36">
        <v>68734</v>
      </c>
      <c r="O41" s="36">
        <v>69193</v>
      </c>
      <c r="P41" s="36">
        <v>71023</v>
      </c>
      <c r="Q41" s="36">
        <v>72040</v>
      </c>
      <c r="R41" s="36">
        <v>75440</v>
      </c>
      <c r="S41" s="36">
        <v>78833</v>
      </c>
      <c r="T41" s="36">
        <v>82961</v>
      </c>
      <c r="U41" s="36">
        <v>86676</v>
      </c>
      <c r="V41" s="36">
        <v>93591</v>
      </c>
      <c r="W41" s="36">
        <v>97495</v>
      </c>
      <c r="X41" s="36">
        <v>99327</v>
      </c>
      <c r="Y41" s="36">
        <v>98537</v>
      </c>
      <c r="DA41" s="60" t="s">
        <v>1076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>
        <v>1873113</v>
      </c>
      <c r="C43" s="120">
        <v>1804393</v>
      </c>
      <c r="D43" s="120">
        <v>1792976</v>
      </c>
      <c r="E43" s="120">
        <v>1857679</v>
      </c>
      <c r="F43" s="120">
        <v>1949421</v>
      </c>
      <c r="G43" s="120">
        <v>1975315</v>
      </c>
      <c r="H43" s="120">
        <v>1925747</v>
      </c>
      <c r="I43" s="120">
        <v>1841702</v>
      </c>
      <c r="J43" s="120">
        <v>1812577</v>
      </c>
      <c r="K43" s="120">
        <v>1746338</v>
      </c>
      <c r="L43" s="120">
        <v>1712172</v>
      </c>
      <c r="M43" s="120">
        <v>1707991</v>
      </c>
      <c r="N43" s="120">
        <v>1692788</v>
      </c>
      <c r="O43" s="120">
        <v>1714965</v>
      </c>
      <c r="P43" s="120">
        <v>1747547</v>
      </c>
      <c r="Q43" s="120">
        <v>1743200</v>
      </c>
      <c r="R43" s="120">
        <v>1739550</v>
      </c>
      <c r="S43" s="120">
        <v>1725150</v>
      </c>
      <c r="T43" s="120">
        <v>1723957</v>
      </c>
      <c r="U43" s="120">
        <v>1651369</v>
      </c>
      <c r="V43" s="120">
        <v>1588309</v>
      </c>
      <c r="W43" s="120">
        <v>1496047</v>
      </c>
      <c r="X43" s="120">
        <v>1438430</v>
      </c>
      <c r="Y43" s="120">
        <v>1430759</v>
      </c>
      <c r="DA43" s="129" t="s">
        <v>338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>
        <v>1873113</v>
      </c>
      <c r="C45" s="52">
        <v>1804393</v>
      </c>
      <c r="D45" s="52">
        <v>1792976</v>
      </c>
      <c r="E45" s="52">
        <v>1857679</v>
      </c>
      <c r="F45" s="52">
        <v>1949421</v>
      </c>
      <c r="G45" s="52">
        <v>1975315</v>
      </c>
      <c r="H45" s="52">
        <v>1925747</v>
      </c>
      <c r="I45" s="52">
        <v>1841702</v>
      </c>
      <c r="J45" s="52">
        <v>1812577</v>
      </c>
      <c r="K45" s="52">
        <v>1746338</v>
      </c>
      <c r="L45" s="52">
        <v>1712172</v>
      </c>
      <c r="M45" s="52">
        <v>1707991</v>
      </c>
      <c r="N45" s="52">
        <v>1692788</v>
      </c>
      <c r="O45" s="52">
        <v>1714965</v>
      </c>
      <c r="P45" s="52">
        <v>1747547</v>
      </c>
      <c r="Q45" s="52">
        <v>1743200</v>
      </c>
      <c r="R45" s="52">
        <v>1739550</v>
      </c>
      <c r="S45" s="52">
        <v>1725150</v>
      </c>
      <c r="T45" s="52">
        <v>1723957</v>
      </c>
      <c r="U45" s="52">
        <v>1651369</v>
      </c>
      <c r="V45" s="52">
        <v>1588309</v>
      </c>
      <c r="W45" s="52">
        <v>1496047</v>
      </c>
      <c r="X45" s="52">
        <v>1438430</v>
      </c>
      <c r="Y45" s="52">
        <v>1430759</v>
      </c>
      <c r="DA45" s="63" t="s">
        <v>1077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>
        <v>13720</v>
      </c>
      <c r="C48" s="52">
        <v>14739</v>
      </c>
      <c r="D48" s="52">
        <v>15032</v>
      </c>
      <c r="E48" s="52">
        <v>15294</v>
      </c>
      <c r="F48" s="52">
        <v>16772</v>
      </c>
      <c r="G48" s="52">
        <v>21763</v>
      </c>
      <c r="H48" s="52">
        <v>25876</v>
      </c>
      <c r="I48" s="52">
        <v>27826</v>
      </c>
      <c r="J48" s="52">
        <v>29359</v>
      </c>
      <c r="K48" s="52">
        <v>29179</v>
      </c>
      <c r="L48" s="52">
        <v>30253</v>
      </c>
      <c r="M48" s="52">
        <v>29509</v>
      </c>
      <c r="N48" s="52">
        <v>31070</v>
      </c>
      <c r="O48" s="52">
        <v>35172</v>
      </c>
      <c r="P48" s="52">
        <v>39902</v>
      </c>
      <c r="Q48" s="52">
        <v>42517</v>
      </c>
      <c r="R48" s="52">
        <v>45094</v>
      </c>
      <c r="S48" s="52">
        <v>46913</v>
      </c>
      <c r="T48" s="52">
        <v>47543</v>
      </c>
      <c r="U48" s="52">
        <v>56981</v>
      </c>
      <c r="V48" s="52">
        <v>67562</v>
      </c>
      <c r="W48" s="52">
        <v>70084</v>
      </c>
      <c r="X48" s="52">
        <v>70289</v>
      </c>
      <c r="Y48" s="52">
        <v>72230</v>
      </c>
      <c r="DA48" s="63" t="s">
        <v>1078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>
        <v>458462</v>
      </c>
      <c r="C50" s="52">
        <v>454994</v>
      </c>
      <c r="D50" s="52">
        <v>477812</v>
      </c>
      <c r="E50" s="52">
        <v>522365</v>
      </c>
      <c r="F50" s="52">
        <v>576001</v>
      </c>
      <c r="G50" s="52">
        <v>612365</v>
      </c>
      <c r="H50" s="52">
        <v>628338</v>
      </c>
      <c r="I50" s="52">
        <v>633811</v>
      </c>
      <c r="J50" s="52">
        <v>658042</v>
      </c>
      <c r="K50" s="52">
        <v>667966</v>
      </c>
      <c r="L50" s="52">
        <v>684648</v>
      </c>
      <c r="M50" s="52">
        <v>705230</v>
      </c>
      <c r="N50" s="52">
        <v>703787</v>
      </c>
      <c r="O50" s="52">
        <v>711767</v>
      </c>
      <c r="P50" s="52">
        <v>719623</v>
      </c>
      <c r="Q50" s="52">
        <v>710874</v>
      </c>
      <c r="R50" s="52">
        <v>703544</v>
      </c>
      <c r="S50" s="52">
        <v>688116</v>
      </c>
      <c r="T50" s="52">
        <v>662954</v>
      </c>
      <c r="U50" s="52">
        <v>649131</v>
      </c>
      <c r="V50" s="52">
        <v>643401</v>
      </c>
      <c r="W50" s="52">
        <v>670940</v>
      </c>
      <c r="X50" s="52">
        <v>732733</v>
      </c>
      <c r="Y50" s="52">
        <v>794565</v>
      </c>
      <c r="DA50" s="63" t="s">
        <v>1079</v>
      </c>
    </row>
    <row r="51" spans="1:105" ht="12" customHeight="1" x14ac:dyDescent="0.25">
      <c r="A51" s="97" t="s">
        <v>137</v>
      </c>
      <c r="B51" s="52">
        <v>14</v>
      </c>
      <c r="C51" s="52">
        <v>36</v>
      </c>
      <c r="D51" s="52">
        <v>43</v>
      </c>
      <c r="E51" s="52">
        <v>76</v>
      </c>
      <c r="F51" s="52">
        <v>95</v>
      </c>
      <c r="G51" s="52">
        <v>102</v>
      </c>
      <c r="H51" s="52">
        <v>124</v>
      </c>
      <c r="I51" s="52">
        <v>170</v>
      </c>
      <c r="J51" s="52">
        <v>285</v>
      </c>
      <c r="K51" s="52">
        <v>511</v>
      </c>
      <c r="L51" s="52">
        <v>659</v>
      </c>
      <c r="M51" s="52">
        <v>852</v>
      </c>
      <c r="N51" s="52">
        <v>816</v>
      </c>
      <c r="O51" s="52">
        <v>933</v>
      </c>
      <c r="P51" s="52">
        <v>1092</v>
      </c>
      <c r="Q51" s="52">
        <v>1278</v>
      </c>
      <c r="R51" s="52">
        <v>1241</v>
      </c>
      <c r="S51" s="52">
        <v>1281</v>
      </c>
      <c r="T51" s="52">
        <v>1285</v>
      </c>
      <c r="U51" s="52">
        <v>1234</v>
      </c>
      <c r="V51" s="52">
        <v>1313</v>
      </c>
      <c r="W51" s="52">
        <v>1457</v>
      </c>
      <c r="X51" s="52">
        <v>2766</v>
      </c>
      <c r="Y51" s="52">
        <v>2999</v>
      </c>
      <c r="DA51" s="63" t="s">
        <v>1080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>
        <v>1410292</v>
      </c>
      <c r="C54" s="52">
        <v>1340297</v>
      </c>
      <c r="D54" s="52">
        <v>1303906</v>
      </c>
      <c r="E54" s="52">
        <v>1314120</v>
      </c>
      <c r="F54" s="52">
        <v>1351771</v>
      </c>
      <c r="G54" s="52">
        <v>1340710</v>
      </c>
      <c r="H54" s="52">
        <v>1271261</v>
      </c>
      <c r="I54" s="52">
        <v>1176036</v>
      </c>
      <c r="J54" s="52">
        <v>1114967</v>
      </c>
      <c r="K54" s="52">
        <v>1009810</v>
      </c>
      <c r="L54" s="52">
        <v>943608</v>
      </c>
      <c r="M54" s="52">
        <v>903096</v>
      </c>
      <c r="N54" s="52">
        <v>885272</v>
      </c>
      <c r="O54" s="52">
        <v>883579</v>
      </c>
      <c r="P54" s="52">
        <v>893586</v>
      </c>
      <c r="Q54" s="52">
        <v>883644</v>
      </c>
      <c r="R54" s="52">
        <v>877454</v>
      </c>
      <c r="S54" s="52">
        <v>864754</v>
      </c>
      <c r="T54" s="52">
        <v>881156</v>
      </c>
      <c r="U54" s="52">
        <v>829980</v>
      </c>
      <c r="V54" s="52">
        <v>781176</v>
      </c>
      <c r="W54" s="52">
        <v>681953</v>
      </c>
      <c r="X54" s="52">
        <v>568874</v>
      </c>
      <c r="Y54" s="52">
        <v>506513</v>
      </c>
      <c r="DA54" s="63" t="s">
        <v>1081</v>
      </c>
    </row>
    <row r="55" spans="1:105" ht="12" customHeight="1" x14ac:dyDescent="0.25">
      <c r="A55" s="97" t="s">
        <v>121</v>
      </c>
      <c r="B55" s="52">
        <v>4345</v>
      </c>
      <c r="C55" s="52">
        <v>9066</v>
      </c>
      <c r="D55" s="52">
        <v>11215</v>
      </c>
      <c r="E55" s="52">
        <v>21118</v>
      </c>
      <c r="F55" s="52">
        <v>21554</v>
      </c>
      <c r="G55" s="52">
        <v>22138</v>
      </c>
      <c r="H55" s="52">
        <v>26024</v>
      </c>
      <c r="I55" s="52">
        <v>31685</v>
      </c>
      <c r="J55" s="52">
        <v>39283</v>
      </c>
      <c r="K55" s="52">
        <v>68051</v>
      </c>
      <c r="L55" s="52">
        <v>83257</v>
      </c>
      <c r="M55" s="52">
        <v>98813</v>
      </c>
      <c r="N55" s="52">
        <v>102913</v>
      </c>
      <c r="O55" s="52">
        <v>118686</v>
      </c>
      <c r="P55" s="52">
        <v>133246</v>
      </c>
      <c r="Q55" s="52">
        <v>147404</v>
      </c>
      <c r="R55" s="52">
        <v>157311</v>
      </c>
      <c r="S55" s="52">
        <v>170999</v>
      </c>
      <c r="T55" s="52">
        <v>178562</v>
      </c>
      <c r="U55" s="52">
        <v>171024</v>
      </c>
      <c r="V55" s="52">
        <v>162419</v>
      </c>
      <c r="W55" s="52">
        <v>141697</v>
      </c>
      <c r="X55" s="52">
        <v>134057</v>
      </c>
      <c r="Y55" s="52">
        <v>126682</v>
      </c>
      <c r="DA55" s="63" t="s">
        <v>1082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>
        <v>69521</v>
      </c>
      <c r="C59" s="52">
        <v>69146</v>
      </c>
      <c r="D59" s="52">
        <v>73367</v>
      </c>
      <c r="E59" s="52">
        <v>79566</v>
      </c>
      <c r="F59" s="52">
        <v>90095</v>
      </c>
      <c r="G59" s="52">
        <v>97777</v>
      </c>
      <c r="H59" s="52">
        <v>103624</v>
      </c>
      <c r="I59" s="52">
        <v>105809</v>
      </c>
      <c r="J59" s="52">
        <v>110527</v>
      </c>
      <c r="K59" s="52">
        <v>113608</v>
      </c>
      <c r="L59" s="52">
        <v>116139</v>
      </c>
      <c r="M59" s="52">
        <v>120709</v>
      </c>
      <c r="N59" s="52">
        <v>122869</v>
      </c>
      <c r="O59" s="52">
        <v>125325</v>
      </c>
      <c r="P59" s="52">
        <v>129164</v>
      </c>
      <c r="Q59" s="52">
        <v>128491</v>
      </c>
      <c r="R59" s="52">
        <v>129088</v>
      </c>
      <c r="S59" s="52">
        <v>127853</v>
      </c>
      <c r="T59" s="52">
        <v>125513</v>
      </c>
      <c r="U59" s="52">
        <v>119341</v>
      </c>
      <c r="V59" s="52">
        <v>112933</v>
      </c>
      <c r="W59" s="52">
        <v>105512</v>
      </c>
      <c r="X59" s="52">
        <v>102941</v>
      </c>
      <c r="Y59" s="52">
        <v>105138</v>
      </c>
      <c r="DA59" s="63" t="s">
        <v>1083</v>
      </c>
    </row>
    <row r="60" spans="1:105" ht="12" customHeight="1" x14ac:dyDescent="0.25">
      <c r="A60" s="109" t="s">
        <v>120</v>
      </c>
      <c r="B60" s="36">
        <v>1803592</v>
      </c>
      <c r="C60" s="36">
        <v>1735247</v>
      </c>
      <c r="D60" s="36">
        <v>1719609</v>
      </c>
      <c r="E60" s="36">
        <v>1778113</v>
      </c>
      <c r="F60" s="36">
        <v>1859326</v>
      </c>
      <c r="G60" s="36">
        <v>1877538</v>
      </c>
      <c r="H60" s="36">
        <v>1822123</v>
      </c>
      <c r="I60" s="36">
        <v>1735893</v>
      </c>
      <c r="J60" s="36">
        <v>1702050</v>
      </c>
      <c r="K60" s="36">
        <v>1632730</v>
      </c>
      <c r="L60" s="36">
        <v>1596033</v>
      </c>
      <c r="M60" s="36">
        <v>1587282</v>
      </c>
      <c r="N60" s="36">
        <v>1569919</v>
      </c>
      <c r="O60" s="36">
        <v>1589640</v>
      </c>
      <c r="P60" s="36">
        <v>1618383</v>
      </c>
      <c r="Q60" s="36">
        <v>1614709</v>
      </c>
      <c r="R60" s="36">
        <v>1610462</v>
      </c>
      <c r="S60" s="36">
        <v>1597297</v>
      </c>
      <c r="T60" s="36">
        <v>1598444</v>
      </c>
      <c r="U60" s="36">
        <v>1532028</v>
      </c>
      <c r="V60" s="36">
        <v>1475376</v>
      </c>
      <c r="W60" s="36">
        <v>1390535</v>
      </c>
      <c r="X60" s="36">
        <v>1335489</v>
      </c>
      <c r="Y60" s="36">
        <v>1325621</v>
      </c>
      <c r="DA60" s="60" t="s">
        <v>1084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>
        <v>1785485</v>
      </c>
      <c r="C62" s="120">
        <v>1881562</v>
      </c>
      <c r="D62" s="120">
        <v>1936107</v>
      </c>
      <c r="E62" s="120">
        <v>1954008</v>
      </c>
      <c r="F62" s="120">
        <v>2057251</v>
      </c>
      <c r="G62" s="120">
        <v>2147582</v>
      </c>
      <c r="H62" s="120">
        <v>2178020</v>
      </c>
      <c r="I62" s="120">
        <v>2219942</v>
      </c>
      <c r="J62" s="120">
        <v>2231236</v>
      </c>
      <c r="K62" s="120">
        <v>2291664</v>
      </c>
      <c r="L62" s="120">
        <v>2311291</v>
      </c>
      <c r="M62" s="120">
        <v>2371548</v>
      </c>
      <c r="N62" s="120">
        <v>2392504</v>
      </c>
      <c r="O62" s="120">
        <v>2386399</v>
      </c>
      <c r="P62" s="120">
        <v>2378023</v>
      </c>
      <c r="Q62" s="120">
        <v>2420485</v>
      </c>
      <c r="R62" s="120">
        <v>2424940</v>
      </c>
      <c r="S62" s="120">
        <v>2436500</v>
      </c>
      <c r="T62" s="120">
        <v>2451684</v>
      </c>
      <c r="U62" s="120">
        <v>2539554</v>
      </c>
      <c r="V62" s="120">
        <v>2583814</v>
      </c>
      <c r="W62" s="120">
        <v>2634808</v>
      </c>
      <c r="X62" s="120">
        <v>2616488</v>
      </c>
      <c r="Y62" s="120">
        <v>2597678</v>
      </c>
      <c r="DA62" s="129" t="s">
        <v>339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>
        <v>1785485</v>
      </c>
      <c r="C64" s="52">
        <v>1881562</v>
      </c>
      <c r="D64" s="52">
        <v>1936107</v>
      </c>
      <c r="E64" s="52">
        <v>1954008</v>
      </c>
      <c r="F64" s="52">
        <v>2057251</v>
      </c>
      <c r="G64" s="52">
        <v>2147582</v>
      </c>
      <c r="H64" s="52">
        <v>2178020</v>
      </c>
      <c r="I64" s="52">
        <v>2219942</v>
      </c>
      <c r="J64" s="52">
        <v>2231236</v>
      </c>
      <c r="K64" s="52">
        <v>2291664</v>
      </c>
      <c r="L64" s="52">
        <v>2311291</v>
      </c>
      <c r="M64" s="52">
        <v>2371548</v>
      </c>
      <c r="N64" s="52">
        <v>2392504</v>
      </c>
      <c r="O64" s="52">
        <v>2386399</v>
      </c>
      <c r="P64" s="52">
        <v>2378023</v>
      </c>
      <c r="Q64" s="52">
        <v>2420485</v>
      </c>
      <c r="R64" s="52">
        <v>2424940</v>
      </c>
      <c r="S64" s="52">
        <v>2436500</v>
      </c>
      <c r="T64" s="52">
        <v>2451684</v>
      </c>
      <c r="U64" s="52">
        <v>2539554</v>
      </c>
      <c r="V64" s="52">
        <v>2583814</v>
      </c>
      <c r="W64" s="52">
        <v>2634808</v>
      </c>
      <c r="X64" s="52">
        <v>2616488</v>
      </c>
      <c r="Y64" s="52">
        <v>2597678</v>
      </c>
      <c r="DA64" s="63" t="s">
        <v>1085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>
        <v>13079</v>
      </c>
      <c r="C67" s="52">
        <v>15318</v>
      </c>
      <c r="D67" s="52">
        <v>15982</v>
      </c>
      <c r="E67" s="52">
        <v>17758</v>
      </c>
      <c r="F67" s="52">
        <v>19373</v>
      </c>
      <c r="G67" s="52">
        <v>24545</v>
      </c>
      <c r="H67" s="52">
        <v>30853</v>
      </c>
      <c r="I67" s="52">
        <v>35811</v>
      </c>
      <c r="J67" s="52">
        <v>39699</v>
      </c>
      <c r="K67" s="52">
        <v>41320</v>
      </c>
      <c r="L67" s="52">
        <v>44661</v>
      </c>
      <c r="M67" s="52">
        <v>45419</v>
      </c>
      <c r="N67" s="52">
        <v>48408</v>
      </c>
      <c r="O67" s="52">
        <v>53167</v>
      </c>
      <c r="P67" s="52">
        <v>56008</v>
      </c>
      <c r="Q67" s="52">
        <v>56419</v>
      </c>
      <c r="R67" s="52">
        <v>59050</v>
      </c>
      <c r="S67" s="52">
        <v>62575</v>
      </c>
      <c r="T67" s="52">
        <v>64180</v>
      </c>
      <c r="U67" s="52">
        <v>86112</v>
      </c>
      <c r="V67" s="52">
        <v>117255</v>
      </c>
      <c r="W67" s="52">
        <v>142208</v>
      </c>
      <c r="X67" s="52">
        <v>158753</v>
      </c>
      <c r="Y67" s="52">
        <v>170798</v>
      </c>
      <c r="DA67" s="63" t="s">
        <v>1086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>
        <v>1407596</v>
      </c>
      <c r="C69" s="52">
        <v>1454255</v>
      </c>
      <c r="D69" s="52">
        <v>1501698</v>
      </c>
      <c r="E69" s="52">
        <v>1554108</v>
      </c>
      <c r="F69" s="52">
        <v>1637749</v>
      </c>
      <c r="G69" s="52">
        <v>1704812</v>
      </c>
      <c r="H69" s="52">
        <v>1802149</v>
      </c>
      <c r="I69" s="52">
        <v>1910291</v>
      </c>
      <c r="J69" s="52">
        <v>2063100</v>
      </c>
      <c r="K69" s="52">
        <v>2192646</v>
      </c>
      <c r="L69" s="52">
        <v>2265237</v>
      </c>
      <c r="M69" s="52">
        <v>2319809</v>
      </c>
      <c r="N69" s="52">
        <v>2329880</v>
      </c>
      <c r="O69" s="52">
        <v>2312648</v>
      </c>
      <c r="P69" s="52">
        <v>2294061</v>
      </c>
      <c r="Q69" s="52">
        <v>2303224</v>
      </c>
      <c r="R69" s="52">
        <v>2334731</v>
      </c>
      <c r="S69" s="52">
        <v>2359362</v>
      </c>
      <c r="T69" s="52">
        <v>2390679</v>
      </c>
      <c r="U69" s="52">
        <v>2421457</v>
      </c>
      <c r="V69" s="52">
        <v>2405440</v>
      </c>
      <c r="W69" s="52">
        <v>2439302</v>
      </c>
      <c r="X69" s="52">
        <v>2402992</v>
      </c>
      <c r="Y69" s="52">
        <v>2368376</v>
      </c>
      <c r="DA69" s="63" t="s">
        <v>1087</v>
      </c>
    </row>
    <row r="70" spans="1:105" ht="12" customHeight="1" x14ac:dyDescent="0.25">
      <c r="A70" s="97" t="s">
        <v>133</v>
      </c>
      <c r="B70" s="52">
        <v>42</v>
      </c>
      <c r="C70" s="52">
        <v>115</v>
      </c>
      <c r="D70" s="52">
        <v>143</v>
      </c>
      <c r="E70" s="52">
        <v>227</v>
      </c>
      <c r="F70" s="52">
        <v>268</v>
      </c>
      <c r="G70" s="52">
        <v>273</v>
      </c>
      <c r="H70" s="52">
        <v>353</v>
      </c>
      <c r="I70" s="52">
        <v>519</v>
      </c>
      <c r="J70" s="52">
        <v>821</v>
      </c>
      <c r="K70" s="52">
        <v>1667</v>
      </c>
      <c r="L70" s="52">
        <v>2153</v>
      </c>
      <c r="M70" s="52">
        <v>2411</v>
      </c>
      <c r="N70" s="52">
        <v>2589</v>
      </c>
      <c r="O70" s="52">
        <v>2961</v>
      </c>
      <c r="P70" s="52">
        <v>3255</v>
      </c>
      <c r="Q70" s="52">
        <v>3664</v>
      </c>
      <c r="R70" s="52">
        <v>4145</v>
      </c>
      <c r="S70" s="52">
        <v>4430</v>
      </c>
      <c r="T70" s="52">
        <v>4732</v>
      </c>
      <c r="U70" s="52">
        <v>5082</v>
      </c>
      <c r="V70" s="52">
        <v>4917</v>
      </c>
      <c r="W70" s="52">
        <v>5825</v>
      </c>
      <c r="X70" s="52">
        <v>7733</v>
      </c>
      <c r="Y70" s="52">
        <v>7922</v>
      </c>
      <c r="DA70" s="63" t="s">
        <v>1088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>
        <v>376686</v>
      </c>
      <c r="C73" s="52">
        <v>422454</v>
      </c>
      <c r="D73" s="52">
        <v>428712</v>
      </c>
      <c r="E73" s="52">
        <v>393213</v>
      </c>
      <c r="F73" s="52">
        <v>412682</v>
      </c>
      <c r="G73" s="52">
        <v>435689</v>
      </c>
      <c r="H73" s="52">
        <v>369111</v>
      </c>
      <c r="I73" s="52">
        <v>304017</v>
      </c>
      <c r="J73" s="52">
        <v>165900</v>
      </c>
      <c r="K73" s="52">
        <v>96331</v>
      </c>
      <c r="L73" s="52">
        <v>43322</v>
      </c>
      <c r="M73" s="52">
        <v>48009</v>
      </c>
      <c r="N73" s="52">
        <v>57983</v>
      </c>
      <c r="O73" s="52">
        <v>62960</v>
      </c>
      <c r="P73" s="52">
        <v>70331</v>
      </c>
      <c r="Q73" s="52">
        <v>95122</v>
      </c>
      <c r="R73" s="52">
        <v>69981</v>
      </c>
      <c r="S73" s="52">
        <v>58546</v>
      </c>
      <c r="T73" s="52">
        <v>44562</v>
      </c>
      <c r="U73" s="52">
        <v>95140</v>
      </c>
      <c r="V73" s="52">
        <v>148620</v>
      </c>
      <c r="W73" s="52">
        <v>161268</v>
      </c>
      <c r="X73" s="52">
        <v>152794</v>
      </c>
      <c r="Y73" s="52">
        <v>162214</v>
      </c>
      <c r="DA73" s="63" t="s">
        <v>1089</v>
      </c>
    </row>
    <row r="74" spans="1:105" ht="12" customHeight="1" x14ac:dyDescent="0.25">
      <c r="A74" s="97" t="s">
        <v>121</v>
      </c>
      <c r="B74" s="52">
        <v>1161</v>
      </c>
      <c r="C74" s="52">
        <v>4738</v>
      </c>
      <c r="D74" s="52">
        <v>5554</v>
      </c>
      <c r="E74" s="52">
        <v>6460</v>
      </c>
      <c r="F74" s="52">
        <v>6552</v>
      </c>
      <c r="G74" s="52">
        <v>6808</v>
      </c>
      <c r="H74" s="52">
        <v>6407</v>
      </c>
      <c r="I74" s="52">
        <v>5115</v>
      </c>
      <c r="J74" s="52">
        <v>1415</v>
      </c>
      <c r="K74" s="52">
        <v>1020</v>
      </c>
      <c r="L74" s="52">
        <v>579</v>
      </c>
      <c r="M74" s="52">
        <v>1319</v>
      </c>
      <c r="N74" s="52">
        <v>2052</v>
      </c>
      <c r="O74" s="52">
        <v>7830</v>
      </c>
      <c r="P74" s="52">
        <v>10376</v>
      </c>
      <c r="Q74" s="52">
        <v>18475</v>
      </c>
      <c r="R74" s="52">
        <v>16083</v>
      </c>
      <c r="S74" s="52">
        <v>14162</v>
      </c>
      <c r="T74" s="52">
        <v>11711</v>
      </c>
      <c r="U74" s="52">
        <v>17875</v>
      </c>
      <c r="V74" s="52">
        <v>24837</v>
      </c>
      <c r="W74" s="52">
        <v>28413</v>
      </c>
      <c r="X74" s="52">
        <v>52969</v>
      </c>
      <c r="Y74" s="52">
        <v>59166</v>
      </c>
      <c r="DA74" s="63" t="s">
        <v>1090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>
        <v>1044842</v>
      </c>
      <c r="C78" s="52">
        <v>1079286</v>
      </c>
      <c r="D78" s="52">
        <v>1113117</v>
      </c>
      <c r="E78" s="52">
        <v>1150164</v>
      </c>
      <c r="F78" s="52">
        <v>1210075</v>
      </c>
      <c r="G78" s="52">
        <v>1259199</v>
      </c>
      <c r="H78" s="52">
        <v>1301666</v>
      </c>
      <c r="I78" s="52">
        <v>1319617</v>
      </c>
      <c r="J78" s="52">
        <v>1311654</v>
      </c>
      <c r="K78" s="52">
        <v>1332343</v>
      </c>
      <c r="L78" s="52">
        <v>1353747</v>
      </c>
      <c r="M78" s="52">
        <v>1366627</v>
      </c>
      <c r="N78" s="52">
        <v>1376115</v>
      </c>
      <c r="O78" s="52">
        <v>1366401</v>
      </c>
      <c r="P78" s="52">
        <v>1375171</v>
      </c>
      <c r="Q78" s="52">
        <v>1369492</v>
      </c>
      <c r="R78" s="52">
        <v>1363962</v>
      </c>
      <c r="S78" s="52">
        <v>1316983</v>
      </c>
      <c r="T78" s="52">
        <v>1274185</v>
      </c>
      <c r="U78" s="52">
        <v>1242702</v>
      </c>
      <c r="V78" s="52">
        <v>1232368</v>
      </c>
      <c r="W78" s="52">
        <v>1239499</v>
      </c>
      <c r="X78" s="52">
        <v>1321609</v>
      </c>
      <c r="Y78" s="52">
        <v>1334003</v>
      </c>
      <c r="DA78" s="63" t="s">
        <v>1091</v>
      </c>
    </row>
    <row r="79" spans="1:105" ht="12" customHeight="1" x14ac:dyDescent="0.25">
      <c r="A79" s="109" t="s">
        <v>120</v>
      </c>
      <c r="B79" s="36">
        <v>740643</v>
      </c>
      <c r="C79" s="36">
        <v>802276</v>
      </c>
      <c r="D79" s="36">
        <v>822990</v>
      </c>
      <c r="E79" s="36">
        <v>803844</v>
      </c>
      <c r="F79" s="36">
        <v>847176</v>
      </c>
      <c r="G79" s="36">
        <v>888383</v>
      </c>
      <c r="H79" s="36">
        <v>876354</v>
      </c>
      <c r="I79" s="36">
        <v>900325</v>
      </c>
      <c r="J79" s="36">
        <v>919582</v>
      </c>
      <c r="K79" s="36">
        <v>959321</v>
      </c>
      <c r="L79" s="36">
        <v>957544</v>
      </c>
      <c r="M79" s="36">
        <v>1004921</v>
      </c>
      <c r="N79" s="36">
        <v>1016389</v>
      </c>
      <c r="O79" s="36">
        <v>1019998</v>
      </c>
      <c r="P79" s="36">
        <v>1002852</v>
      </c>
      <c r="Q79" s="36">
        <v>1050993</v>
      </c>
      <c r="R79" s="36">
        <v>1060978</v>
      </c>
      <c r="S79" s="36">
        <v>1119517</v>
      </c>
      <c r="T79" s="36">
        <v>1177499</v>
      </c>
      <c r="U79" s="36">
        <v>1296852</v>
      </c>
      <c r="V79" s="36">
        <v>1351446</v>
      </c>
      <c r="W79" s="36">
        <v>1395309</v>
      </c>
      <c r="X79" s="36">
        <v>1294879</v>
      </c>
      <c r="Y79" s="36">
        <v>1263675</v>
      </c>
      <c r="DA79" s="60" t="s">
        <v>1092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>
        <v>80208</v>
      </c>
      <c r="C81" s="120">
        <v>81709</v>
      </c>
      <c r="D81" s="120">
        <v>88904</v>
      </c>
      <c r="E81" s="120">
        <v>102109</v>
      </c>
      <c r="F81" s="120">
        <v>118233</v>
      </c>
      <c r="G81" s="120">
        <v>148169</v>
      </c>
      <c r="H81" s="120">
        <v>190361</v>
      </c>
      <c r="I81" s="120">
        <v>258948</v>
      </c>
      <c r="J81" s="120">
        <v>309889</v>
      </c>
      <c r="K81" s="120">
        <v>358750</v>
      </c>
      <c r="L81" s="120">
        <v>404234</v>
      </c>
      <c r="M81" s="120">
        <v>425651</v>
      </c>
      <c r="N81" s="120">
        <v>445366</v>
      </c>
      <c r="O81" s="120">
        <v>454489</v>
      </c>
      <c r="P81" s="120">
        <v>461946</v>
      </c>
      <c r="Q81" s="120">
        <v>474480</v>
      </c>
      <c r="R81" s="120">
        <v>490730</v>
      </c>
      <c r="S81" s="120">
        <v>503209</v>
      </c>
      <c r="T81" s="120">
        <v>510882</v>
      </c>
      <c r="U81" s="120">
        <v>516112</v>
      </c>
      <c r="V81" s="120">
        <v>525872</v>
      </c>
      <c r="W81" s="120">
        <v>552729</v>
      </c>
      <c r="X81" s="120">
        <v>587158</v>
      </c>
      <c r="Y81" s="120">
        <v>608044</v>
      </c>
      <c r="DA81" s="129" t="s">
        <v>340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>
        <v>80208</v>
      </c>
      <c r="C83" s="52">
        <v>81709</v>
      </c>
      <c r="D83" s="52">
        <v>88904</v>
      </c>
      <c r="E83" s="52">
        <v>102109</v>
      </c>
      <c r="F83" s="52">
        <v>118233</v>
      </c>
      <c r="G83" s="52">
        <v>148169</v>
      </c>
      <c r="H83" s="52">
        <v>190361</v>
      </c>
      <c r="I83" s="52">
        <v>258948</v>
      </c>
      <c r="J83" s="52">
        <v>309889</v>
      </c>
      <c r="K83" s="52">
        <v>358750</v>
      </c>
      <c r="L83" s="52">
        <v>404234</v>
      </c>
      <c r="M83" s="52">
        <v>425651</v>
      </c>
      <c r="N83" s="52">
        <v>445366</v>
      </c>
      <c r="O83" s="52">
        <v>454489</v>
      </c>
      <c r="P83" s="52">
        <v>461946</v>
      </c>
      <c r="Q83" s="52">
        <v>474480</v>
      </c>
      <c r="R83" s="52">
        <v>490730</v>
      </c>
      <c r="S83" s="52">
        <v>503209</v>
      </c>
      <c r="T83" s="52">
        <v>510882</v>
      </c>
      <c r="U83" s="52">
        <v>516112</v>
      </c>
      <c r="V83" s="52">
        <v>525872</v>
      </c>
      <c r="W83" s="52">
        <v>552729</v>
      </c>
      <c r="X83" s="52">
        <v>587158</v>
      </c>
      <c r="Y83" s="52">
        <v>608044</v>
      </c>
      <c r="DA83" s="63" t="s">
        <v>1093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>
        <v>588</v>
      </c>
      <c r="C86" s="52">
        <v>666</v>
      </c>
      <c r="D86" s="52">
        <v>706</v>
      </c>
      <c r="E86" s="52">
        <v>836</v>
      </c>
      <c r="F86" s="52">
        <v>1085</v>
      </c>
      <c r="G86" s="52">
        <v>1920</v>
      </c>
      <c r="H86" s="52">
        <v>3446</v>
      </c>
      <c r="I86" s="52">
        <v>5384</v>
      </c>
      <c r="J86" s="52">
        <v>7433</v>
      </c>
      <c r="K86" s="52">
        <v>9172</v>
      </c>
      <c r="L86" s="52">
        <v>10891</v>
      </c>
      <c r="M86" s="52">
        <v>11681</v>
      </c>
      <c r="N86" s="52">
        <v>12259</v>
      </c>
      <c r="O86" s="52">
        <v>12441</v>
      </c>
      <c r="P86" s="52">
        <v>12170</v>
      </c>
      <c r="Q86" s="52">
        <v>11398</v>
      </c>
      <c r="R86" s="52">
        <v>11263</v>
      </c>
      <c r="S86" s="52">
        <v>11565</v>
      </c>
      <c r="T86" s="52">
        <v>11853</v>
      </c>
      <c r="U86" s="52">
        <v>15844</v>
      </c>
      <c r="V86" s="52">
        <v>22078</v>
      </c>
      <c r="W86" s="52">
        <v>28119</v>
      </c>
      <c r="X86" s="52">
        <v>34372</v>
      </c>
      <c r="Y86" s="52">
        <v>40901</v>
      </c>
      <c r="DA86" s="63" t="s">
        <v>1094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>
        <v>1579</v>
      </c>
      <c r="C88" s="52">
        <v>1659</v>
      </c>
      <c r="D88" s="52">
        <v>1890</v>
      </c>
      <c r="E88" s="52">
        <v>2263</v>
      </c>
      <c r="F88" s="52">
        <v>2734</v>
      </c>
      <c r="G88" s="52">
        <v>3610</v>
      </c>
      <c r="H88" s="52">
        <v>4905</v>
      </c>
      <c r="I88" s="52">
        <v>7008</v>
      </c>
      <c r="J88" s="52">
        <v>8891</v>
      </c>
      <c r="K88" s="52">
        <v>10752</v>
      </c>
      <c r="L88" s="52">
        <v>12632</v>
      </c>
      <c r="M88" s="52">
        <v>13814</v>
      </c>
      <c r="N88" s="52">
        <v>14727</v>
      </c>
      <c r="O88" s="52">
        <v>15160</v>
      </c>
      <c r="P88" s="52">
        <v>15343</v>
      </c>
      <c r="Q88" s="52">
        <v>16098</v>
      </c>
      <c r="R88" s="52">
        <v>17795</v>
      </c>
      <c r="S88" s="52">
        <v>20296</v>
      </c>
      <c r="T88" s="52">
        <v>22005</v>
      </c>
      <c r="U88" s="52">
        <v>23245</v>
      </c>
      <c r="V88" s="52">
        <v>28356</v>
      </c>
      <c r="W88" s="52">
        <v>32038</v>
      </c>
      <c r="X88" s="52">
        <v>65847</v>
      </c>
      <c r="Y88" s="52">
        <v>81986</v>
      </c>
      <c r="DA88" s="63" t="s">
        <v>1095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1</v>
      </c>
      <c r="J89" s="52">
        <v>2</v>
      </c>
      <c r="K89" s="52">
        <v>6</v>
      </c>
      <c r="L89" s="52">
        <v>12</v>
      </c>
      <c r="M89" s="52">
        <v>12</v>
      </c>
      <c r="N89" s="52">
        <v>13</v>
      </c>
      <c r="O89" s="52">
        <v>19</v>
      </c>
      <c r="P89" s="52">
        <v>19</v>
      </c>
      <c r="Q89" s="52">
        <v>21</v>
      </c>
      <c r="R89" s="52">
        <v>28</v>
      </c>
      <c r="S89" s="52">
        <v>36</v>
      </c>
      <c r="T89" s="52">
        <v>42</v>
      </c>
      <c r="U89" s="52">
        <v>44</v>
      </c>
      <c r="V89" s="52">
        <v>46</v>
      </c>
      <c r="W89" s="52">
        <v>48</v>
      </c>
      <c r="X89" s="52">
        <v>272</v>
      </c>
      <c r="Y89" s="52">
        <v>305</v>
      </c>
      <c r="DA89" s="63" t="s">
        <v>1096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>
        <v>6200</v>
      </c>
      <c r="C92" s="52">
        <v>6420</v>
      </c>
      <c r="D92" s="52">
        <v>7329</v>
      </c>
      <c r="E92" s="52">
        <v>10282</v>
      </c>
      <c r="F92" s="52">
        <v>18885</v>
      </c>
      <c r="G92" s="52">
        <v>26950</v>
      </c>
      <c r="H92" s="52">
        <v>30495</v>
      </c>
      <c r="I92" s="52">
        <v>34082</v>
      </c>
      <c r="J92" s="52">
        <v>36001</v>
      </c>
      <c r="K92" s="52">
        <v>38914</v>
      </c>
      <c r="L92" s="52">
        <v>42068</v>
      </c>
      <c r="M92" s="52">
        <v>45072</v>
      </c>
      <c r="N92" s="52">
        <v>46918</v>
      </c>
      <c r="O92" s="52">
        <v>48278</v>
      </c>
      <c r="P92" s="52">
        <v>51425</v>
      </c>
      <c r="Q92" s="52">
        <v>53429</v>
      </c>
      <c r="R92" s="52">
        <v>55047</v>
      </c>
      <c r="S92" s="52">
        <v>54449</v>
      </c>
      <c r="T92" s="52">
        <v>53639</v>
      </c>
      <c r="U92" s="52">
        <v>53755</v>
      </c>
      <c r="V92" s="52">
        <v>55564</v>
      </c>
      <c r="W92" s="52">
        <v>59500</v>
      </c>
      <c r="X92" s="52">
        <v>64220</v>
      </c>
      <c r="Y92" s="52">
        <v>68588</v>
      </c>
      <c r="DA92" s="63" t="s">
        <v>1097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1</v>
      </c>
      <c r="F93" s="52">
        <v>2</v>
      </c>
      <c r="G93" s="52">
        <v>4</v>
      </c>
      <c r="H93" s="52">
        <v>6</v>
      </c>
      <c r="I93" s="52">
        <v>11</v>
      </c>
      <c r="J93" s="52">
        <v>16</v>
      </c>
      <c r="K93" s="52">
        <v>30</v>
      </c>
      <c r="L93" s="52">
        <v>40</v>
      </c>
      <c r="M93" s="52">
        <v>51</v>
      </c>
      <c r="N93" s="52">
        <v>55</v>
      </c>
      <c r="O93" s="52">
        <v>64</v>
      </c>
      <c r="P93" s="52">
        <v>80</v>
      </c>
      <c r="Q93" s="52">
        <v>89</v>
      </c>
      <c r="R93" s="52">
        <v>110</v>
      </c>
      <c r="S93" s="52">
        <v>115</v>
      </c>
      <c r="T93" s="52">
        <v>115</v>
      </c>
      <c r="U93" s="52">
        <v>112</v>
      </c>
      <c r="V93" s="52">
        <v>116</v>
      </c>
      <c r="W93" s="52">
        <v>123</v>
      </c>
      <c r="X93" s="52">
        <v>204</v>
      </c>
      <c r="Y93" s="52">
        <v>224</v>
      </c>
      <c r="DA93" s="63" t="s">
        <v>1098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>
        <v>72207</v>
      </c>
      <c r="C96" s="52">
        <v>73009</v>
      </c>
      <c r="D96" s="52">
        <v>78835</v>
      </c>
      <c r="E96" s="52">
        <v>87818</v>
      </c>
      <c r="F96" s="52">
        <v>94824</v>
      </c>
      <c r="G96" s="52">
        <v>115626</v>
      </c>
      <c r="H96" s="52">
        <v>151595</v>
      </c>
      <c r="I96" s="52">
        <v>207145</v>
      </c>
      <c r="J96" s="52">
        <v>247847</v>
      </c>
      <c r="K96" s="52">
        <v>275945</v>
      </c>
      <c r="L96" s="52">
        <v>309431</v>
      </c>
      <c r="M96" s="52">
        <v>322780</v>
      </c>
      <c r="N96" s="52">
        <v>339205</v>
      </c>
      <c r="O96" s="52">
        <v>342402</v>
      </c>
      <c r="P96" s="52">
        <v>340826</v>
      </c>
      <c r="Q96" s="52">
        <v>341184</v>
      </c>
      <c r="R96" s="52">
        <v>348117</v>
      </c>
      <c r="S96" s="52">
        <v>352266</v>
      </c>
      <c r="T96" s="52">
        <v>357048</v>
      </c>
      <c r="U96" s="52">
        <v>361285</v>
      </c>
      <c r="V96" s="52">
        <v>364915</v>
      </c>
      <c r="W96" s="52">
        <v>379612</v>
      </c>
      <c r="X96" s="52">
        <v>332312</v>
      </c>
      <c r="Y96" s="52">
        <v>326437</v>
      </c>
      <c r="DA96" s="63" t="s">
        <v>1099</v>
      </c>
    </row>
    <row r="97" spans="1:105" ht="12" customHeight="1" x14ac:dyDescent="0.25">
      <c r="A97" s="97" t="s">
        <v>121</v>
      </c>
      <c r="B97" s="52">
        <v>222</v>
      </c>
      <c r="C97" s="52">
        <v>621</v>
      </c>
      <c r="D97" s="52">
        <v>850</v>
      </c>
      <c r="E97" s="52">
        <v>1745</v>
      </c>
      <c r="F97" s="52">
        <v>1788</v>
      </c>
      <c r="G97" s="52">
        <v>1979</v>
      </c>
      <c r="H97" s="52">
        <v>3360</v>
      </c>
      <c r="I97" s="52">
        <v>10701</v>
      </c>
      <c r="J97" s="52">
        <v>17132</v>
      </c>
      <c r="K97" s="52">
        <v>33103</v>
      </c>
      <c r="L97" s="52">
        <v>40051</v>
      </c>
      <c r="M97" s="52">
        <v>43922</v>
      </c>
      <c r="N97" s="52">
        <v>44448</v>
      </c>
      <c r="O97" s="52">
        <v>48566</v>
      </c>
      <c r="P97" s="52">
        <v>54253</v>
      </c>
      <c r="Q97" s="52">
        <v>63659</v>
      </c>
      <c r="R97" s="52">
        <v>69633</v>
      </c>
      <c r="S97" s="52">
        <v>76047</v>
      </c>
      <c r="T97" s="52">
        <v>78033</v>
      </c>
      <c r="U97" s="52">
        <v>77671</v>
      </c>
      <c r="V97" s="52">
        <v>76875</v>
      </c>
      <c r="W97" s="52">
        <v>81408</v>
      </c>
      <c r="X97" s="52">
        <v>124303</v>
      </c>
      <c r="Y97" s="52">
        <v>130504</v>
      </c>
      <c r="DA97" s="63" t="s">
        <v>1100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X101" s="52">
        <v>0</v>
      </c>
      <c r="Y101" s="52">
        <v>0</v>
      </c>
      <c r="DA101" s="63" t="s">
        <v>1101</v>
      </c>
    </row>
    <row r="102" spans="1:105" ht="12" customHeight="1" x14ac:dyDescent="0.25">
      <c r="A102" s="97" t="s">
        <v>50</v>
      </c>
      <c r="B102" s="52">
        <v>2977</v>
      </c>
      <c r="C102" s="52">
        <v>3168</v>
      </c>
      <c r="D102" s="52">
        <v>3761</v>
      </c>
      <c r="E102" s="52">
        <v>4524</v>
      </c>
      <c r="F102" s="52">
        <v>5653</v>
      </c>
      <c r="G102" s="52">
        <v>7644</v>
      </c>
      <c r="H102" s="52">
        <v>10788</v>
      </c>
      <c r="I102" s="52">
        <v>16936</v>
      </c>
      <c r="J102" s="52">
        <v>21589</v>
      </c>
      <c r="K102" s="52">
        <v>26205</v>
      </c>
      <c r="L102" s="52">
        <v>29727</v>
      </c>
      <c r="M102" s="52">
        <v>31564</v>
      </c>
      <c r="N102" s="52">
        <v>33163</v>
      </c>
      <c r="O102" s="52">
        <v>33729</v>
      </c>
      <c r="P102" s="52">
        <v>34736</v>
      </c>
      <c r="Q102" s="52">
        <v>35437</v>
      </c>
      <c r="R102" s="52">
        <v>36918</v>
      </c>
      <c r="S102" s="52">
        <v>37725</v>
      </c>
      <c r="T102" s="52">
        <v>37665</v>
      </c>
      <c r="U102" s="52">
        <v>37710</v>
      </c>
      <c r="V102" s="52">
        <v>37703</v>
      </c>
      <c r="W102" s="52">
        <v>39229</v>
      </c>
      <c r="X102" s="52">
        <v>43067</v>
      </c>
      <c r="Y102" s="52">
        <v>45930</v>
      </c>
      <c r="DA102" s="63" t="s">
        <v>1102</v>
      </c>
    </row>
    <row r="103" spans="1:105" ht="12" customHeight="1" x14ac:dyDescent="0.25">
      <c r="A103" s="109" t="s">
        <v>120</v>
      </c>
      <c r="B103" s="36">
        <v>77231</v>
      </c>
      <c r="C103" s="36">
        <v>78541</v>
      </c>
      <c r="D103" s="36">
        <v>85143</v>
      </c>
      <c r="E103" s="36">
        <v>97585</v>
      </c>
      <c r="F103" s="36">
        <v>112580</v>
      </c>
      <c r="G103" s="36">
        <v>140525</v>
      </c>
      <c r="H103" s="36">
        <v>179573</v>
      </c>
      <c r="I103" s="36">
        <v>242012</v>
      </c>
      <c r="J103" s="36">
        <v>288300</v>
      </c>
      <c r="K103" s="36">
        <v>332545</v>
      </c>
      <c r="L103" s="36">
        <v>374507</v>
      </c>
      <c r="M103" s="36">
        <v>394087</v>
      </c>
      <c r="N103" s="36">
        <v>412203</v>
      </c>
      <c r="O103" s="36">
        <v>420760</v>
      </c>
      <c r="P103" s="36">
        <v>427210</v>
      </c>
      <c r="Q103" s="36">
        <v>439043</v>
      </c>
      <c r="R103" s="36">
        <v>453812</v>
      </c>
      <c r="S103" s="36">
        <v>465484</v>
      </c>
      <c r="T103" s="36">
        <v>473217</v>
      </c>
      <c r="U103" s="36">
        <v>478402</v>
      </c>
      <c r="V103" s="36">
        <v>488169</v>
      </c>
      <c r="W103" s="36">
        <v>513500</v>
      </c>
      <c r="X103" s="36">
        <v>544091</v>
      </c>
      <c r="Y103" s="36">
        <v>562114</v>
      </c>
      <c r="DA103" s="60" t="s">
        <v>1103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>
        <v>0</v>
      </c>
      <c r="C105" s="120">
        <v>0</v>
      </c>
      <c r="D105" s="120">
        <v>0</v>
      </c>
      <c r="E105" s="120">
        <v>0</v>
      </c>
      <c r="F105" s="120">
        <v>0</v>
      </c>
      <c r="G105" s="120">
        <v>0</v>
      </c>
      <c r="H105" s="120">
        <v>0</v>
      </c>
      <c r="I105" s="120">
        <v>0</v>
      </c>
      <c r="J105" s="120">
        <v>0</v>
      </c>
      <c r="K105" s="120">
        <v>0</v>
      </c>
      <c r="L105" s="120">
        <v>0</v>
      </c>
      <c r="M105" s="120">
        <v>0</v>
      </c>
      <c r="N105" s="120">
        <v>0</v>
      </c>
      <c r="O105" s="120">
        <v>0</v>
      </c>
      <c r="P105" s="120">
        <v>0</v>
      </c>
      <c r="Q105" s="120">
        <v>0</v>
      </c>
      <c r="R105" s="120">
        <v>0</v>
      </c>
      <c r="S105" s="120">
        <v>0</v>
      </c>
      <c r="T105" s="120">
        <v>0</v>
      </c>
      <c r="U105" s="120">
        <v>0</v>
      </c>
      <c r="V105" s="120">
        <v>0</v>
      </c>
      <c r="W105" s="120">
        <v>0</v>
      </c>
      <c r="X105" s="120">
        <v>0</v>
      </c>
      <c r="Y105" s="120">
        <v>0</v>
      </c>
      <c r="DA105" s="129" t="s">
        <v>341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1104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1105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1106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1107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1108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1109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1110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1111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>
        <v>13927</v>
      </c>
      <c r="C124" s="120">
        <v>13625</v>
      </c>
      <c r="D124" s="120">
        <v>13399</v>
      </c>
      <c r="E124" s="120">
        <v>13392</v>
      </c>
      <c r="F124" s="120">
        <v>13370</v>
      </c>
      <c r="G124" s="120">
        <v>13336</v>
      </c>
      <c r="H124" s="120">
        <v>13446</v>
      </c>
      <c r="I124" s="120">
        <v>13340</v>
      </c>
      <c r="J124" s="120">
        <v>13120</v>
      </c>
      <c r="K124" s="120">
        <v>13039</v>
      </c>
      <c r="L124" s="120">
        <v>12972</v>
      </c>
      <c r="M124" s="120">
        <v>13142</v>
      </c>
      <c r="N124" s="120">
        <v>13334</v>
      </c>
      <c r="O124" s="120">
        <v>13302</v>
      </c>
      <c r="P124" s="120">
        <v>13240</v>
      </c>
      <c r="Q124" s="120">
        <v>13357</v>
      </c>
      <c r="R124" s="120">
        <v>13378</v>
      </c>
      <c r="S124" s="120">
        <v>13253</v>
      </c>
      <c r="T124" s="120">
        <v>13320</v>
      </c>
      <c r="U124" s="120">
        <v>13349</v>
      </c>
      <c r="V124" s="120">
        <v>13311</v>
      </c>
      <c r="W124" s="120">
        <v>13259</v>
      </c>
      <c r="X124" s="120">
        <v>13246</v>
      </c>
      <c r="Y124" s="120">
        <v>13344</v>
      </c>
      <c r="DA124" s="129" t="s">
        <v>342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>
        <v>13927</v>
      </c>
      <c r="C126" s="52">
        <v>13625</v>
      </c>
      <c r="D126" s="52">
        <v>13399</v>
      </c>
      <c r="E126" s="52">
        <v>13392</v>
      </c>
      <c r="F126" s="52">
        <v>13370</v>
      </c>
      <c r="G126" s="52">
        <v>13336</v>
      </c>
      <c r="H126" s="52">
        <v>13446</v>
      </c>
      <c r="I126" s="52">
        <v>13340</v>
      </c>
      <c r="J126" s="52">
        <v>13120</v>
      </c>
      <c r="K126" s="52">
        <v>13039</v>
      </c>
      <c r="L126" s="52">
        <v>12972</v>
      </c>
      <c r="M126" s="52">
        <v>13142</v>
      </c>
      <c r="N126" s="52">
        <v>13334</v>
      </c>
      <c r="O126" s="52">
        <v>13302</v>
      </c>
      <c r="P126" s="52">
        <v>13240</v>
      </c>
      <c r="Q126" s="52">
        <v>13357</v>
      </c>
      <c r="R126" s="52">
        <v>13378</v>
      </c>
      <c r="S126" s="52">
        <v>13253</v>
      </c>
      <c r="T126" s="52">
        <v>13320</v>
      </c>
      <c r="U126" s="52">
        <v>13349</v>
      </c>
      <c r="V126" s="52">
        <v>13311</v>
      </c>
      <c r="W126" s="52">
        <v>13259</v>
      </c>
      <c r="X126" s="52">
        <v>13246</v>
      </c>
      <c r="Y126" s="52">
        <v>13344</v>
      </c>
      <c r="DA126" s="63" t="s">
        <v>1112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>
        <v>102</v>
      </c>
      <c r="C129" s="52">
        <v>111</v>
      </c>
      <c r="D129" s="52">
        <v>114</v>
      </c>
      <c r="E129" s="52">
        <v>114</v>
      </c>
      <c r="F129" s="52">
        <v>117</v>
      </c>
      <c r="G129" s="52">
        <v>137</v>
      </c>
      <c r="H129" s="52">
        <v>165</v>
      </c>
      <c r="I129" s="52">
        <v>192</v>
      </c>
      <c r="J129" s="52">
        <v>215</v>
      </c>
      <c r="K129" s="52">
        <v>221</v>
      </c>
      <c r="L129" s="52">
        <v>240</v>
      </c>
      <c r="M129" s="52">
        <v>243</v>
      </c>
      <c r="N129" s="52">
        <v>263</v>
      </c>
      <c r="O129" s="52">
        <v>294</v>
      </c>
      <c r="P129" s="52">
        <v>312</v>
      </c>
      <c r="Q129" s="52">
        <v>305</v>
      </c>
      <c r="R129" s="52">
        <v>305</v>
      </c>
      <c r="S129" s="52">
        <v>313</v>
      </c>
      <c r="T129" s="52">
        <v>307</v>
      </c>
      <c r="U129" s="52">
        <v>396</v>
      </c>
      <c r="V129" s="52">
        <v>524</v>
      </c>
      <c r="W129" s="52">
        <v>618</v>
      </c>
      <c r="X129" s="52">
        <v>693</v>
      </c>
      <c r="Y129" s="52">
        <v>769</v>
      </c>
      <c r="DA129" s="63" t="s">
        <v>1113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>
        <v>0</v>
      </c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  <c r="Q131" s="52">
        <v>0</v>
      </c>
      <c r="R131" s="52">
        <v>0</v>
      </c>
      <c r="S131" s="52">
        <v>0</v>
      </c>
      <c r="T131" s="52">
        <v>0</v>
      </c>
      <c r="U131" s="52">
        <v>0</v>
      </c>
      <c r="V131" s="52">
        <v>0</v>
      </c>
      <c r="W131" s="52">
        <v>0</v>
      </c>
      <c r="X131" s="52">
        <v>0</v>
      </c>
      <c r="Y131" s="52">
        <v>0</v>
      </c>
      <c r="DA131" s="63" t="s">
        <v>1114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X132" s="52">
        <v>0</v>
      </c>
      <c r="Y132" s="52">
        <v>0</v>
      </c>
      <c r="DA132" s="63" t="s">
        <v>1115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>
        <v>13884</v>
      </c>
      <c r="C135" s="52">
        <v>13524</v>
      </c>
      <c r="D135" s="52">
        <v>13274</v>
      </c>
      <c r="E135" s="52">
        <v>13180</v>
      </c>
      <c r="F135" s="52">
        <v>13156</v>
      </c>
      <c r="G135" s="52">
        <v>13117</v>
      </c>
      <c r="H135" s="52">
        <v>13168</v>
      </c>
      <c r="I135" s="52">
        <v>12926</v>
      </c>
      <c r="J135" s="52">
        <v>12585</v>
      </c>
      <c r="K135" s="52">
        <v>12053</v>
      </c>
      <c r="L135" s="52">
        <v>11795</v>
      </c>
      <c r="M135" s="52">
        <v>11766</v>
      </c>
      <c r="N135" s="52">
        <v>11909</v>
      </c>
      <c r="O135" s="52">
        <v>11699</v>
      </c>
      <c r="P135" s="52">
        <v>11518</v>
      </c>
      <c r="Q135" s="52">
        <v>11435</v>
      </c>
      <c r="R135" s="52">
        <v>11345</v>
      </c>
      <c r="S135" s="52">
        <v>11090</v>
      </c>
      <c r="T135" s="52">
        <v>11102</v>
      </c>
      <c r="U135" s="52">
        <v>11145</v>
      </c>
      <c r="V135" s="52">
        <v>11118</v>
      </c>
      <c r="W135" s="52">
        <v>11041</v>
      </c>
      <c r="X135" s="52">
        <v>9789</v>
      </c>
      <c r="Y135" s="52">
        <v>9686</v>
      </c>
      <c r="DA135" s="63" t="s">
        <v>1116</v>
      </c>
    </row>
    <row r="136" spans="1:105" ht="12" customHeight="1" x14ac:dyDescent="0.25">
      <c r="A136" s="97" t="s">
        <v>121</v>
      </c>
      <c r="B136" s="52">
        <v>43</v>
      </c>
      <c r="C136" s="52">
        <v>101</v>
      </c>
      <c r="D136" s="52">
        <v>125</v>
      </c>
      <c r="E136" s="52">
        <v>212</v>
      </c>
      <c r="F136" s="52">
        <v>214</v>
      </c>
      <c r="G136" s="52">
        <v>219</v>
      </c>
      <c r="H136" s="52">
        <v>278</v>
      </c>
      <c r="I136" s="52">
        <v>414</v>
      </c>
      <c r="J136" s="52">
        <v>535</v>
      </c>
      <c r="K136" s="52">
        <v>986</v>
      </c>
      <c r="L136" s="52">
        <v>1177</v>
      </c>
      <c r="M136" s="52">
        <v>1376</v>
      </c>
      <c r="N136" s="52">
        <v>1425</v>
      </c>
      <c r="O136" s="52">
        <v>1603</v>
      </c>
      <c r="P136" s="52">
        <v>1722</v>
      </c>
      <c r="Q136" s="52">
        <v>1922</v>
      </c>
      <c r="R136" s="52">
        <v>2033</v>
      </c>
      <c r="S136" s="52">
        <v>2163</v>
      </c>
      <c r="T136" s="52">
        <v>2218</v>
      </c>
      <c r="U136" s="52">
        <v>2204</v>
      </c>
      <c r="V136" s="52">
        <v>2193</v>
      </c>
      <c r="W136" s="52">
        <v>2218</v>
      </c>
      <c r="X136" s="52">
        <v>3457</v>
      </c>
      <c r="Y136" s="52">
        <v>3658</v>
      </c>
      <c r="DA136" s="63" t="s">
        <v>1117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>
        <v>517</v>
      </c>
      <c r="C140" s="52">
        <v>524</v>
      </c>
      <c r="D140" s="52">
        <v>547</v>
      </c>
      <c r="E140" s="52">
        <v>571</v>
      </c>
      <c r="F140" s="52">
        <v>611</v>
      </c>
      <c r="G140" s="52">
        <v>654</v>
      </c>
      <c r="H140" s="52">
        <v>728</v>
      </c>
      <c r="I140" s="52">
        <v>788</v>
      </c>
      <c r="J140" s="52">
        <v>822</v>
      </c>
      <c r="K140" s="52">
        <v>874</v>
      </c>
      <c r="L140" s="52">
        <v>904</v>
      </c>
      <c r="M140" s="52">
        <v>946</v>
      </c>
      <c r="N140" s="52">
        <v>978</v>
      </c>
      <c r="O140" s="52">
        <v>979</v>
      </c>
      <c r="P140" s="52">
        <v>984</v>
      </c>
      <c r="Q140" s="52">
        <v>984</v>
      </c>
      <c r="R140" s="52">
        <v>987</v>
      </c>
      <c r="S140" s="52">
        <v>979</v>
      </c>
      <c r="T140" s="52">
        <v>957</v>
      </c>
      <c r="U140" s="52">
        <v>946</v>
      </c>
      <c r="V140" s="52">
        <v>913</v>
      </c>
      <c r="W140" s="52">
        <v>903</v>
      </c>
      <c r="X140" s="52">
        <v>911</v>
      </c>
      <c r="Y140" s="52">
        <v>944</v>
      </c>
      <c r="DA140" s="63" t="s">
        <v>1118</v>
      </c>
    </row>
    <row r="141" spans="1:105" ht="12" customHeight="1" x14ac:dyDescent="0.25">
      <c r="A141" s="109" t="s">
        <v>120</v>
      </c>
      <c r="B141" s="36">
        <v>13410</v>
      </c>
      <c r="C141" s="36">
        <v>13101</v>
      </c>
      <c r="D141" s="36">
        <v>12852</v>
      </c>
      <c r="E141" s="36">
        <v>12821</v>
      </c>
      <c r="F141" s="36">
        <v>12759</v>
      </c>
      <c r="G141" s="36">
        <v>12682</v>
      </c>
      <c r="H141" s="36">
        <v>12718</v>
      </c>
      <c r="I141" s="36">
        <v>12552</v>
      </c>
      <c r="J141" s="36">
        <v>12298</v>
      </c>
      <c r="K141" s="36">
        <v>12165</v>
      </c>
      <c r="L141" s="36">
        <v>12068</v>
      </c>
      <c r="M141" s="36">
        <v>12196</v>
      </c>
      <c r="N141" s="36">
        <v>12356</v>
      </c>
      <c r="O141" s="36">
        <v>12323</v>
      </c>
      <c r="P141" s="36">
        <v>12256</v>
      </c>
      <c r="Q141" s="36">
        <v>12373</v>
      </c>
      <c r="R141" s="36">
        <v>12391</v>
      </c>
      <c r="S141" s="36">
        <v>12274</v>
      </c>
      <c r="T141" s="36">
        <v>12363</v>
      </c>
      <c r="U141" s="36">
        <v>12403</v>
      </c>
      <c r="V141" s="36">
        <v>12398</v>
      </c>
      <c r="W141" s="36">
        <v>12356</v>
      </c>
      <c r="X141" s="36">
        <v>12335</v>
      </c>
      <c r="Y141" s="36">
        <v>12400</v>
      </c>
      <c r="DA141" s="60" t="s">
        <v>1119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>
        <v>5760</v>
      </c>
      <c r="C143" s="120">
        <v>8295</v>
      </c>
      <c r="D143" s="120">
        <v>13418</v>
      </c>
      <c r="E143" s="120">
        <v>18780</v>
      </c>
      <c r="F143" s="120">
        <v>24855</v>
      </c>
      <c r="G143" s="120">
        <v>29151</v>
      </c>
      <c r="H143" s="120">
        <v>31307</v>
      </c>
      <c r="I143" s="120">
        <v>33020</v>
      </c>
      <c r="J143" s="120">
        <v>34393</v>
      </c>
      <c r="K143" s="120">
        <v>37529</v>
      </c>
      <c r="L143" s="120">
        <v>42172</v>
      </c>
      <c r="M143" s="120">
        <v>48890</v>
      </c>
      <c r="N143" s="120">
        <v>56507</v>
      </c>
      <c r="O143" s="120">
        <v>65116</v>
      </c>
      <c r="P143" s="120">
        <v>79719</v>
      </c>
      <c r="Q143" s="120">
        <v>92294</v>
      </c>
      <c r="R143" s="120">
        <v>108802</v>
      </c>
      <c r="S143" s="120">
        <v>127199</v>
      </c>
      <c r="T143" s="120">
        <v>150146</v>
      </c>
      <c r="U143" s="120">
        <v>180192</v>
      </c>
      <c r="V143" s="120">
        <v>222436</v>
      </c>
      <c r="W143" s="120">
        <v>286789</v>
      </c>
      <c r="X143" s="120">
        <v>378562</v>
      </c>
      <c r="Y143" s="120">
        <v>439651</v>
      </c>
      <c r="DA143" s="129" t="s">
        <v>343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>
        <v>5760</v>
      </c>
      <c r="C145" s="52">
        <v>8295</v>
      </c>
      <c r="D145" s="52">
        <v>13418</v>
      </c>
      <c r="E145" s="52">
        <v>18780</v>
      </c>
      <c r="F145" s="52">
        <v>24855</v>
      </c>
      <c r="G145" s="52">
        <v>29151</v>
      </c>
      <c r="H145" s="52">
        <v>31307</v>
      </c>
      <c r="I145" s="52">
        <v>33020</v>
      </c>
      <c r="J145" s="52">
        <v>34393</v>
      </c>
      <c r="K145" s="52">
        <v>37529</v>
      </c>
      <c r="L145" s="52">
        <v>42172</v>
      </c>
      <c r="M145" s="52">
        <v>48890</v>
      </c>
      <c r="N145" s="52">
        <v>56507</v>
      </c>
      <c r="O145" s="52">
        <v>65116</v>
      </c>
      <c r="P145" s="52">
        <v>79719</v>
      </c>
      <c r="Q145" s="52">
        <v>92294</v>
      </c>
      <c r="R145" s="52">
        <v>108802</v>
      </c>
      <c r="S145" s="52">
        <v>127199</v>
      </c>
      <c r="T145" s="52">
        <v>150146</v>
      </c>
      <c r="U145" s="52">
        <v>180192</v>
      </c>
      <c r="V145" s="52">
        <v>222436</v>
      </c>
      <c r="W145" s="52">
        <v>286789</v>
      </c>
      <c r="X145" s="52">
        <v>378562</v>
      </c>
      <c r="Y145" s="52">
        <v>439651</v>
      </c>
      <c r="DA145" s="63" t="s">
        <v>1120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>
        <v>422</v>
      </c>
      <c r="C147" s="52">
        <v>520</v>
      </c>
      <c r="D147" s="52">
        <v>706</v>
      </c>
      <c r="E147" s="52">
        <v>986</v>
      </c>
      <c r="F147" s="52">
        <v>1313</v>
      </c>
      <c r="G147" s="52">
        <v>1654</v>
      </c>
      <c r="H147" s="52">
        <v>1939</v>
      </c>
      <c r="I147" s="52">
        <v>2151</v>
      </c>
      <c r="J147" s="52">
        <v>2268</v>
      </c>
      <c r="K147" s="52">
        <v>2304</v>
      </c>
      <c r="L147" s="52">
        <v>2508</v>
      </c>
      <c r="M147" s="52">
        <v>2769</v>
      </c>
      <c r="N147" s="52">
        <v>3428</v>
      </c>
      <c r="O147" s="52">
        <v>4502</v>
      </c>
      <c r="P147" s="52">
        <v>6511</v>
      </c>
      <c r="Q147" s="52">
        <v>9180</v>
      </c>
      <c r="R147" s="52">
        <v>12666</v>
      </c>
      <c r="S147" s="52">
        <v>16012</v>
      </c>
      <c r="T147" s="52">
        <v>19432</v>
      </c>
      <c r="U147" s="52">
        <v>26404</v>
      </c>
      <c r="V147" s="52">
        <v>38964</v>
      </c>
      <c r="W147" s="52">
        <v>58849</v>
      </c>
      <c r="X147" s="52">
        <v>90031</v>
      </c>
      <c r="Y147" s="52">
        <v>124756</v>
      </c>
      <c r="DA147" s="63" t="s">
        <v>1121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>
        <v>454</v>
      </c>
      <c r="C149" s="52">
        <v>681</v>
      </c>
      <c r="D149" s="52">
        <v>1197</v>
      </c>
      <c r="E149" s="52">
        <v>2104</v>
      </c>
      <c r="F149" s="52">
        <v>4425</v>
      </c>
      <c r="G149" s="52">
        <v>5525</v>
      </c>
      <c r="H149" s="52">
        <v>5677</v>
      </c>
      <c r="I149" s="52">
        <v>5625</v>
      </c>
      <c r="J149" s="52">
        <v>5419</v>
      </c>
      <c r="K149" s="52">
        <v>5385</v>
      </c>
      <c r="L149" s="52">
        <v>5513</v>
      </c>
      <c r="M149" s="52">
        <v>6332</v>
      </c>
      <c r="N149" s="52">
        <v>6963</v>
      </c>
      <c r="O149" s="52">
        <v>7895</v>
      </c>
      <c r="P149" s="52">
        <v>9772</v>
      </c>
      <c r="Q149" s="52">
        <v>10986</v>
      </c>
      <c r="R149" s="52">
        <v>12591</v>
      </c>
      <c r="S149" s="52">
        <v>14000</v>
      </c>
      <c r="T149" s="52">
        <v>16114</v>
      </c>
      <c r="U149" s="52">
        <v>19869</v>
      </c>
      <c r="V149" s="52">
        <v>25931</v>
      </c>
      <c r="W149" s="52">
        <v>34218</v>
      </c>
      <c r="X149" s="52">
        <v>50867</v>
      </c>
      <c r="Y149" s="52">
        <v>61044</v>
      </c>
      <c r="DA149" s="63" t="s">
        <v>1122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1</v>
      </c>
      <c r="L150" s="52">
        <v>2</v>
      </c>
      <c r="M150" s="52">
        <v>4</v>
      </c>
      <c r="N150" s="52">
        <v>5</v>
      </c>
      <c r="O150" s="52">
        <v>7</v>
      </c>
      <c r="P150" s="52">
        <v>11</v>
      </c>
      <c r="Q150" s="52">
        <v>14</v>
      </c>
      <c r="R150" s="52">
        <v>18</v>
      </c>
      <c r="S150" s="52">
        <v>21</v>
      </c>
      <c r="T150" s="52">
        <v>23</v>
      </c>
      <c r="U150" s="52">
        <v>27</v>
      </c>
      <c r="V150" s="52">
        <v>40</v>
      </c>
      <c r="W150" s="52">
        <v>59</v>
      </c>
      <c r="X150" s="52">
        <v>197</v>
      </c>
      <c r="Y150" s="52">
        <v>236</v>
      </c>
      <c r="DA150" s="63" t="s">
        <v>1123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>
        <v>5290</v>
      </c>
      <c r="C153" s="52">
        <v>7492</v>
      </c>
      <c r="D153" s="52">
        <v>12020</v>
      </c>
      <c r="E153" s="52">
        <v>16246</v>
      </c>
      <c r="F153" s="52">
        <v>19985</v>
      </c>
      <c r="G153" s="52">
        <v>23161</v>
      </c>
      <c r="H153" s="52">
        <v>25083</v>
      </c>
      <c r="I153" s="52">
        <v>26498</v>
      </c>
      <c r="J153" s="52">
        <v>27639</v>
      </c>
      <c r="K153" s="52">
        <v>28957</v>
      </c>
      <c r="L153" s="52">
        <v>32485</v>
      </c>
      <c r="M153" s="52">
        <v>37390</v>
      </c>
      <c r="N153" s="52">
        <v>43978</v>
      </c>
      <c r="O153" s="52">
        <v>50302</v>
      </c>
      <c r="P153" s="52">
        <v>60279</v>
      </c>
      <c r="Q153" s="52">
        <v>68294</v>
      </c>
      <c r="R153" s="52">
        <v>79716</v>
      </c>
      <c r="S153" s="52">
        <v>92019</v>
      </c>
      <c r="T153" s="52">
        <v>109811</v>
      </c>
      <c r="U153" s="52">
        <v>133340</v>
      </c>
      <c r="V153" s="52">
        <v>165394</v>
      </c>
      <c r="W153" s="52">
        <v>210307</v>
      </c>
      <c r="X153" s="52">
        <v>206738</v>
      </c>
      <c r="Y153" s="52">
        <v>240694</v>
      </c>
      <c r="DA153" s="63" t="s">
        <v>1124</v>
      </c>
    </row>
    <row r="154" spans="1:105" ht="12" customHeight="1" x14ac:dyDescent="0.25">
      <c r="A154" s="97" t="s">
        <v>121</v>
      </c>
      <c r="B154" s="52">
        <v>16</v>
      </c>
      <c r="C154" s="52">
        <v>122</v>
      </c>
      <c r="D154" s="52">
        <v>201</v>
      </c>
      <c r="E154" s="52">
        <v>430</v>
      </c>
      <c r="F154" s="52">
        <v>445</v>
      </c>
      <c r="G154" s="52">
        <v>465</v>
      </c>
      <c r="H154" s="52">
        <v>547</v>
      </c>
      <c r="I154" s="52">
        <v>897</v>
      </c>
      <c r="J154" s="52">
        <v>1335</v>
      </c>
      <c r="K154" s="52">
        <v>3186</v>
      </c>
      <c r="L154" s="52">
        <v>4172</v>
      </c>
      <c r="M154" s="52">
        <v>5164</v>
      </c>
      <c r="N154" s="52">
        <v>5561</v>
      </c>
      <c r="O154" s="52">
        <v>6912</v>
      </c>
      <c r="P154" s="52">
        <v>9657</v>
      </c>
      <c r="Q154" s="52">
        <v>13000</v>
      </c>
      <c r="R154" s="52">
        <v>16477</v>
      </c>
      <c r="S154" s="52">
        <v>21159</v>
      </c>
      <c r="T154" s="52">
        <v>24198</v>
      </c>
      <c r="U154" s="52">
        <v>26956</v>
      </c>
      <c r="V154" s="52">
        <v>31071</v>
      </c>
      <c r="W154" s="52">
        <v>42205</v>
      </c>
      <c r="X154" s="52">
        <v>120760</v>
      </c>
      <c r="Y154" s="52">
        <v>137677</v>
      </c>
      <c r="DA154" s="63" t="s">
        <v>1125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>
        <v>214</v>
      </c>
      <c r="C158" s="52">
        <v>342</v>
      </c>
      <c r="D158" s="52">
        <v>630</v>
      </c>
      <c r="E158" s="52">
        <v>897</v>
      </c>
      <c r="F158" s="52">
        <v>1249</v>
      </c>
      <c r="G158" s="52">
        <v>1521</v>
      </c>
      <c r="H158" s="52">
        <v>1702</v>
      </c>
      <c r="I158" s="52">
        <v>1925</v>
      </c>
      <c r="J158" s="52">
        <v>2151</v>
      </c>
      <c r="K158" s="52">
        <v>2560</v>
      </c>
      <c r="L158" s="52">
        <v>2967</v>
      </c>
      <c r="M158" s="52">
        <v>3520</v>
      </c>
      <c r="N158" s="52">
        <v>4117</v>
      </c>
      <c r="O158" s="52">
        <v>4730</v>
      </c>
      <c r="P158" s="52">
        <v>5957</v>
      </c>
      <c r="Q158" s="52">
        <v>6897</v>
      </c>
      <c r="R158" s="52">
        <v>8246</v>
      </c>
      <c r="S158" s="52">
        <v>9574</v>
      </c>
      <c r="T158" s="52">
        <v>10932</v>
      </c>
      <c r="U158" s="52">
        <v>12914</v>
      </c>
      <c r="V158" s="52">
        <v>15503</v>
      </c>
      <c r="W158" s="52">
        <v>19955</v>
      </c>
      <c r="X158" s="52">
        <v>28180</v>
      </c>
      <c r="Y158" s="52">
        <v>33804</v>
      </c>
      <c r="DA158" s="63" t="s">
        <v>1126</v>
      </c>
    </row>
    <row r="159" spans="1:105" ht="12" customHeight="1" x14ac:dyDescent="0.25">
      <c r="A159" s="109" t="s">
        <v>120</v>
      </c>
      <c r="B159" s="36">
        <v>5546</v>
      </c>
      <c r="C159" s="36">
        <v>7953</v>
      </c>
      <c r="D159" s="36">
        <v>12788</v>
      </c>
      <c r="E159" s="36">
        <v>17883</v>
      </c>
      <c r="F159" s="36">
        <v>23606</v>
      </c>
      <c r="G159" s="36">
        <v>27630</v>
      </c>
      <c r="H159" s="36">
        <v>29605</v>
      </c>
      <c r="I159" s="36">
        <v>31095</v>
      </c>
      <c r="J159" s="36">
        <v>32242</v>
      </c>
      <c r="K159" s="36">
        <v>34969</v>
      </c>
      <c r="L159" s="36">
        <v>39205</v>
      </c>
      <c r="M159" s="36">
        <v>45370</v>
      </c>
      <c r="N159" s="36">
        <v>52390</v>
      </c>
      <c r="O159" s="36">
        <v>60386</v>
      </c>
      <c r="P159" s="36">
        <v>73762</v>
      </c>
      <c r="Q159" s="36">
        <v>85397</v>
      </c>
      <c r="R159" s="36">
        <v>100556</v>
      </c>
      <c r="S159" s="36">
        <v>117625</v>
      </c>
      <c r="T159" s="36">
        <v>139214</v>
      </c>
      <c r="U159" s="36">
        <v>167278</v>
      </c>
      <c r="V159" s="36">
        <v>206933</v>
      </c>
      <c r="W159" s="36">
        <v>266834</v>
      </c>
      <c r="X159" s="36">
        <v>350382</v>
      </c>
      <c r="Y159" s="36">
        <v>405847</v>
      </c>
      <c r="DA159" s="60" t="s">
        <v>1127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>
        <v>430393</v>
      </c>
      <c r="C161" s="120">
        <v>427779</v>
      </c>
      <c r="D161" s="120">
        <v>425151</v>
      </c>
      <c r="E161" s="120">
        <v>378744</v>
      </c>
      <c r="F161" s="120">
        <v>199964</v>
      </c>
      <c r="G161" s="120">
        <v>92337</v>
      </c>
      <c r="H161" s="120">
        <v>83077</v>
      </c>
      <c r="I161" s="120">
        <v>82025</v>
      </c>
      <c r="J161" s="120">
        <v>83544</v>
      </c>
      <c r="K161" s="120">
        <v>93960</v>
      </c>
      <c r="L161" s="120">
        <v>102672</v>
      </c>
      <c r="M161" s="120">
        <v>102645</v>
      </c>
      <c r="N161" s="120">
        <v>99977</v>
      </c>
      <c r="O161" s="120">
        <v>87831</v>
      </c>
      <c r="P161" s="120">
        <v>65102</v>
      </c>
      <c r="Q161" s="120">
        <v>42997</v>
      </c>
      <c r="R161" s="120">
        <v>29209</v>
      </c>
      <c r="S161" s="120">
        <v>19454</v>
      </c>
      <c r="T161" s="120">
        <v>12686</v>
      </c>
      <c r="U161" s="120">
        <v>9672</v>
      </c>
      <c r="V161" s="120">
        <v>8823</v>
      </c>
      <c r="W161" s="120">
        <v>8765</v>
      </c>
      <c r="X161" s="120">
        <v>8926</v>
      </c>
      <c r="Y161" s="120">
        <v>8504</v>
      </c>
      <c r="DA161" s="129" t="s">
        <v>344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>
        <v>430393</v>
      </c>
      <c r="C163" s="52">
        <v>427779</v>
      </c>
      <c r="D163" s="52">
        <v>425151</v>
      </c>
      <c r="E163" s="52">
        <v>378744</v>
      </c>
      <c r="F163" s="52">
        <v>199964</v>
      </c>
      <c r="G163" s="52">
        <v>92337</v>
      </c>
      <c r="H163" s="52">
        <v>83077</v>
      </c>
      <c r="I163" s="52">
        <v>82025</v>
      </c>
      <c r="J163" s="52">
        <v>83544</v>
      </c>
      <c r="K163" s="52">
        <v>93960</v>
      </c>
      <c r="L163" s="52">
        <v>102672</v>
      </c>
      <c r="M163" s="52">
        <v>102645</v>
      </c>
      <c r="N163" s="52">
        <v>99977</v>
      </c>
      <c r="O163" s="52">
        <v>87831</v>
      </c>
      <c r="P163" s="52">
        <v>65102</v>
      </c>
      <c r="Q163" s="52">
        <v>42997</v>
      </c>
      <c r="R163" s="52">
        <v>29209</v>
      </c>
      <c r="S163" s="52">
        <v>19454</v>
      </c>
      <c r="T163" s="52">
        <v>12686</v>
      </c>
      <c r="U163" s="52">
        <v>9672</v>
      </c>
      <c r="V163" s="52">
        <v>8823</v>
      </c>
      <c r="W163" s="52">
        <v>8765</v>
      </c>
      <c r="X163" s="52">
        <v>8926</v>
      </c>
      <c r="Y163" s="52">
        <v>8504</v>
      </c>
      <c r="DA163" s="63" t="s">
        <v>1128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>
        <v>15763</v>
      </c>
      <c r="C165" s="52">
        <v>16937</v>
      </c>
      <c r="D165" s="52">
        <v>17283</v>
      </c>
      <c r="E165" s="52">
        <v>16423</v>
      </c>
      <c r="F165" s="52">
        <v>14317</v>
      </c>
      <c r="G165" s="52">
        <v>11540</v>
      </c>
      <c r="H165" s="52">
        <v>8439</v>
      </c>
      <c r="I165" s="52">
        <v>6372</v>
      </c>
      <c r="J165" s="52">
        <v>4815</v>
      </c>
      <c r="K165" s="52">
        <v>2781</v>
      </c>
      <c r="L165" s="52">
        <v>2234</v>
      </c>
      <c r="M165" s="52">
        <v>2451</v>
      </c>
      <c r="N165" s="52">
        <v>3971</v>
      </c>
      <c r="O165" s="52">
        <v>5783</v>
      </c>
      <c r="P165" s="52">
        <v>7049</v>
      </c>
      <c r="Q165" s="52">
        <v>7098</v>
      </c>
      <c r="R165" s="52">
        <v>6614</v>
      </c>
      <c r="S165" s="52">
        <v>5180</v>
      </c>
      <c r="T165" s="52">
        <v>3581</v>
      </c>
      <c r="U165" s="52">
        <v>2545</v>
      </c>
      <c r="V165" s="52">
        <v>1808</v>
      </c>
      <c r="W165" s="52">
        <v>983</v>
      </c>
      <c r="X165" s="52">
        <v>539</v>
      </c>
      <c r="Y165" s="52">
        <v>455</v>
      </c>
      <c r="DA165" s="63" t="s">
        <v>1129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>
        <v>33938</v>
      </c>
      <c r="C167" s="52">
        <v>34241</v>
      </c>
      <c r="D167" s="52">
        <v>35239</v>
      </c>
      <c r="E167" s="52">
        <v>33345</v>
      </c>
      <c r="F167" s="52">
        <v>17989</v>
      </c>
      <c r="G167" s="52">
        <v>8377</v>
      </c>
      <c r="H167" s="52">
        <v>7745</v>
      </c>
      <c r="I167" s="52">
        <v>7301</v>
      </c>
      <c r="J167" s="52">
        <v>7402</v>
      </c>
      <c r="K167" s="52">
        <v>8482</v>
      </c>
      <c r="L167" s="52">
        <v>9725</v>
      </c>
      <c r="M167" s="52">
        <v>10082</v>
      </c>
      <c r="N167" s="52">
        <v>11495</v>
      </c>
      <c r="O167" s="52">
        <v>10819</v>
      </c>
      <c r="P167" s="52">
        <v>8035</v>
      </c>
      <c r="Q167" s="52">
        <v>5321</v>
      </c>
      <c r="R167" s="52">
        <v>3637</v>
      </c>
      <c r="S167" s="52">
        <v>2474</v>
      </c>
      <c r="T167" s="52">
        <v>1628</v>
      </c>
      <c r="U167" s="52">
        <v>1208</v>
      </c>
      <c r="V167" s="52">
        <v>1079</v>
      </c>
      <c r="W167" s="52">
        <v>1081</v>
      </c>
      <c r="X167" s="52">
        <v>1108</v>
      </c>
      <c r="Y167" s="52">
        <v>1061</v>
      </c>
      <c r="DA167" s="63" t="s">
        <v>1130</v>
      </c>
    </row>
    <row r="168" spans="1:105" ht="12" customHeight="1" x14ac:dyDescent="0.25">
      <c r="A168" s="97" t="s">
        <v>123</v>
      </c>
      <c r="B168" s="52">
        <v>1</v>
      </c>
      <c r="C168" s="52">
        <v>3</v>
      </c>
      <c r="D168" s="52">
        <v>4</v>
      </c>
      <c r="E168" s="52">
        <v>6</v>
      </c>
      <c r="F168" s="52">
        <v>4</v>
      </c>
      <c r="G168" s="52">
        <v>3</v>
      </c>
      <c r="H168" s="52">
        <v>4</v>
      </c>
      <c r="I168" s="52">
        <v>5</v>
      </c>
      <c r="J168" s="52">
        <v>4</v>
      </c>
      <c r="K168" s="52">
        <v>10</v>
      </c>
      <c r="L168" s="52">
        <v>16</v>
      </c>
      <c r="M168" s="52">
        <v>18</v>
      </c>
      <c r="N168" s="52">
        <v>14</v>
      </c>
      <c r="O168" s="52">
        <v>15</v>
      </c>
      <c r="P168" s="52">
        <v>14</v>
      </c>
      <c r="Q168" s="52">
        <v>13</v>
      </c>
      <c r="R168" s="52">
        <v>9</v>
      </c>
      <c r="S168" s="52">
        <v>6</v>
      </c>
      <c r="T168" s="52">
        <v>4</v>
      </c>
      <c r="U168" s="52">
        <v>3</v>
      </c>
      <c r="V168" s="52">
        <v>2</v>
      </c>
      <c r="W168" s="52">
        <v>1</v>
      </c>
      <c r="X168" s="52">
        <v>1</v>
      </c>
      <c r="Y168" s="52">
        <v>1</v>
      </c>
      <c r="DA168" s="63" t="s">
        <v>1131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>
        <v>395236</v>
      </c>
      <c r="C171" s="52">
        <v>390460</v>
      </c>
      <c r="D171" s="52">
        <v>386143</v>
      </c>
      <c r="E171" s="52">
        <v>341015</v>
      </c>
      <c r="F171" s="52">
        <v>179356</v>
      </c>
      <c r="G171" s="52">
        <v>82694</v>
      </c>
      <c r="H171" s="52">
        <v>73822</v>
      </c>
      <c r="I171" s="52">
        <v>70830</v>
      </c>
      <c r="J171" s="52">
        <v>72079</v>
      </c>
      <c r="K171" s="52">
        <v>75282</v>
      </c>
      <c r="L171" s="52">
        <v>80111</v>
      </c>
      <c r="M171" s="52">
        <v>79265</v>
      </c>
      <c r="N171" s="52">
        <v>77584</v>
      </c>
      <c r="O171" s="52">
        <v>67539</v>
      </c>
      <c r="P171" s="52">
        <v>50065</v>
      </c>
      <c r="Q171" s="52">
        <v>33052</v>
      </c>
      <c r="R171" s="52">
        <v>22434</v>
      </c>
      <c r="S171" s="52">
        <v>15125</v>
      </c>
      <c r="T171" s="52">
        <v>9831</v>
      </c>
      <c r="U171" s="52">
        <v>7511</v>
      </c>
      <c r="V171" s="52">
        <v>6630</v>
      </c>
      <c r="W171" s="52">
        <v>6484</v>
      </c>
      <c r="X171" s="52">
        <v>6469</v>
      </c>
      <c r="Y171" s="52">
        <v>6153</v>
      </c>
      <c r="DA171" s="63" t="s">
        <v>1132</v>
      </c>
    </row>
    <row r="172" spans="1:105" ht="12" customHeight="1" x14ac:dyDescent="0.25">
      <c r="A172" s="97" t="s">
        <v>121</v>
      </c>
      <c r="B172" s="52">
        <v>1218</v>
      </c>
      <c r="C172" s="52">
        <v>3075</v>
      </c>
      <c r="D172" s="52">
        <v>3765</v>
      </c>
      <c r="E172" s="52">
        <v>4378</v>
      </c>
      <c r="F172" s="52">
        <v>2615</v>
      </c>
      <c r="G172" s="52">
        <v>1263</v>
      </c>
      <c r="H172" s="52">
        <v>1506</v>
      </c>
      <c r="I172" s="52">
        <v>3889</v>
      </c>
      <c r="J172" s="52">
        <v>4059</v>
      </c>
      <c r="K172" s="52">
        <v>10186</v>
      </c>
      <c r="L172" s="52">
        <v>12820</v>
      </c>
      <c r="M172" s="52">
        <v>13280</v>
      </c>
      <c r="N172" s="52">
        <v>10884</v>
      </c>
      <c r="O172" s="52">
        <v>9458</v>
      </c>
      <c r="P172" s="52">
        <v>6988</v>
      </c>
      <c r="Q172" s="52">
        <v>4611</v>
      </c>
      <c r="R172" s="52">
        <v>3129</v>
      </c>
      <c r="S172" s="52">
        <v>1849</v>
      </c>
      <c r="T172" s="52">
        <v>1223</v>
      </c>
      <c r="U172" s="52">
        <v>950</v>
      </c>
      <c r="V172" s="52">
        <v>1112</v>
      </c>
      <c r="W172" s="52">
        <v>1199</v>
      </c>
      <c r="X172" s="52">
        <v>1348</v>
      </c>
      <c r="Y172" s="52">
        <v>1289</v>
      </c>
      <c r="DA172" s="63" t="s">
        <v>1133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>
        <v>15974</v>
      </c>
      <c r="C176" s="52">
        <v>16505</v>
      </c>
      <c r="D176" s="52">
        <v>17475</v>
      </c>
      <c r="E176" s="52">
        <v>15968</v>
      </c>
      <c r="F176" s="52">
        <v>8601</v>
      </c>
      <c r="G176" s="52">
        <v>4000</v>
      </c>
      <c r="H176" s="52">
        <v>3984</v>
      </c>
      <c r="I176" s="52">
        <v>5121</v>
      </c>
      <c r="J176" s="52">
        <v>5248</v>
      </c>
      <c r="K176" s="52">
        <v>6705</v>
      </c>
      <c r="L176" s="52">
        <v>7594</v>
      </c>
      <c r="M176" s="52">
        <v>7748</v>
      </c>
      <c r="N176" s="52">
        <v>7398</v>
      </c>
      <c r="O176" s="52">
        <v>6376</v>
      </c>
      <c r="P176" s="52">
        <v>4730</v>
      </c>
      <c r="Q176" s="52">
        <v>3125</v>
      </c>
      <c r="R176" s="52">
        <v>2129</v>
      </c>
      <c r="S176" s="52">
        <v>1389</v>
      </c>
      <c r="T176" s="52">
        <v>899</v>
      </c>
      <c r="U176" s="52">
        <v>688</v>
      </c>
      <c r="V176" s="52">
        <v>604</v>
      </c>
      <c r="W176" s="52">
        <v>592</v>
      </c>
      <c r="X176" s="52">
        <v>606</v>
      </c>
      <c r="Y176" s="52">
        <v>580</v>
      </c>
      <c r="DA176" s="63" t="s">
        <v>1134</v>
      </c>
    </row>
    <row r="177" spans="1:105" ht="12" customHeight="1" x14ac:dyDescent="0.25">
      <c r="A177" s="109" t="s">
        <v>120</v>
      </c>
      <c r="B177" s="36">
        <v>414419</v>
      </c>
      <c r="C177" s="36">
        <v>411274</v>
      </c>
      <c r="D177" s="36">
        <v>407676</v>
      </c>
      <c r="E177" s="36">
        <v>362776</v>
      </c>
      <c r="F177" s="36">
        <v>191363</v>
      </c>
      <c r="G177" s="36">
        <v>88337</v>
      </c>
      <c r="H177" s="36">
        <v>79093</v>
      </c>
      <c r="I177" s="36">
        <v>76904</v>
      </c>
      <c r="J177" s="36">
        <v>78296</v>
      </c>
      <c r="K177" s="36">
        <v>87255</v>
      </c>
      <c r="L177" s="36">
        <v>95078</v>
      </c>
      <c r="M177" s="36">
        <v>94897</v>
      </c>
      <c r="N177" s="36">
        <v>92579</v>
      </c>
      <c r="O177" s="36">
        <v>81455</v>
      </c>
      <c r="P177" s="36">
        <v>60372</v>
      </c>
      <c r="Q177" s="36">
        <v>39872</v>
      </c>
      <c r="R177" s="36">
        <v>27080</v>
      </c>
      <c r="S177" s="36">
        <v>18065</v>
      </c>
      <c r="T177" s="36">
        <v>11787</v>
      </c>
      <c r="U177" s="36">
        <v>8984</v>
      </c>
      <c r="V177" s="36">
        <v>8219</v>
      </c>
      <c r="W177" s="36">
        <v>8173</v>
      </c>
      <c r="X177" s="36">
        <v>8320</v>
      </c>
      <c r="Y177" s="36">
        <v>7924</v>
      </c>
      <c r="DA177" s="60" t="s">
        <v>1135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1136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1137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10841</v>
      </c>
      <c r="D5" s="52">
        <v>15725</v>
      </c>
      <c r="E5" s="52">
        <v>17806</v>
      </c>
      <c r="F5" s="52">
        <v>5941</v>
      </c>
      <c r="G5" s="52">
        <v>9781</v>
      </c>
      <c r="H5" s="52">
        <v>7104</v>
      </c>
      <c r="I5" s="52">
        <v>10843</v>
      </c>
      <c r="J5" s="52">
        <v>10857</v>
      </c>
      <c r="K5" s="52">
        <v>10903</v>
      </c>
      <c r="L5" s="52">
        <v>11012</v>
      </c>
      <c r="M5" s="52">
        <v>11474</v>
      </c>
      <c r="N5" s="52">
        <v>12284</v>
      </c>
      <c r="O5" s="52">
        <v>10654</v>
      </c>
      <c r="P5" s="52">
        <v>6791</v>
      </c>
      <c r="Q5" s="52">
        <v>6787</v>
      </c>
      <c r="R5" s="52">
        <v>6317</v>
      </c>
      <c r="S5" s="52">
        <v>6205</v>
      </c>
      <c r="T5" s="52">
        <v>8584</v>
      </c>
      <c r="U5" s="52">
        <v>8843</v>
      </c>
      <c r="V5" s="52">
        <v>7904</v>
      </c>
      <c r="W5" s="52">
        <v>1360</v>
      </c>
      <c r="X5" s="52">
        <v>5033</v>
      </c>
      <c r="Y5" s="52">
        <v>6941</v>
      </c>
      <c r="DA5" s="63" t="s">
        <v>1138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159</v>
      </c>
      <c r="D8" s="52">
        <v>158</v>
      </c>
      <c r="E8" s="52">
        <v>163</v>
      </c>
      <c r="F8" s="52">
        <v>172</v>
      </c>
      <c r="G8" s="52">
        <v>183</v>
      </c>
      <c r="H8" s="52">
        <v>204</v>
      </c>
      <c r="I8" s="52">
        <v>138</v>
      </c>
      <c r="J8" s="52">
        <v>109</v>
      </c>
      <c r="K8" s="52">
        <v>150</v>
      </c>
      <c r="L8" s="52">
        <v>107</v>
      </c>
      <c r="M8" s="52">
        <v>99</v>
      </c>
      <c r="N8" s="52">
        <v>140</v>
      </c>
      <c r="O8" s="52">
        <v>252</v>
      </c>
      <c r="P8" s="52">
        <v>333</v>
      </c>
      <c r="Q8" s="52">
        <v>429</v>
      </c>
      <c r="R8" s="52">
        <v>465</v>
      </c>
      <c r="S8" s="52">
        <v>436</v>
      </c>
      <c r="T8" s="52">
        <v>351</v>
      </c>
      <c r="U8" s="52">
        <v>243</v>
      </c>
      <c r="V8" s="52">
        <v>216</v>
      </c>
      <c r="W8" s="52">
        <v>175</v>
      </c>
      <c r="X8" s="52">
        <v>122</v>
      </c>
      <c r="Y8" s="52">
        <v>124</v>
      </c>
      <c r="DA8" s="63" t="s">
        <v>1139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v>58</v>
      </c>
      <c r="D10" s="52">
        <v>59</v>
      </c>
      <c r="E10" s="52">
        <v>58</v>
      </c>
      <c r="F10" s="52">
        <v>59</v>
      </c>
      <c r="G10" s="52">
        <v>59</v>
      </c>
      <c r="H10" s="52">
        <v>60</v>
      </c>
      <c r="I10" s="52">
        <v>63</v>
      </c>
      <c r="J10" s="52">
        <v>132</v>
      </c>
      <c r="K10" s="52">
        <v>119</v>
      </c>
      <c r="L10" s="52">
        <v>145</v>
      </c>
      <c r="M10" s="52">
        <v>158</v>
      </c>
      <c r="N10" s="52">
        <v>173</v>
      </c>
      <c r="O10" s="52">
        <v>237</v>
      </c>
      <c r="P10" s="52">
        <v>24</v>
      </c>
      <c r="Q10" s="52">
        <v>24</v>
      </c>
      <c r="R10" s="52">
        <v>44</v>
      </c>
      <c r="S10" s="52">
        <v>159</v>
      </c>
      <c r="T10" s="52">
        <v>122</v>
      </c>
      <c r="U10" s="52">
        <v>154</v>
      </c>
      <c r="V10" s="52">
        <v>172</v>
      </c>
      <c r="W10" s="52">
        <v>141</v>
      </c>
      <c r="X10" s="52">
        <v>715</v>
      </c>
      <c r="Y10" s="52">
        <v>454</v>
      </c>
      <c r="DA10" s="63" t="s">
        <v>1140</v>
      </c>
    </row>
    <row r="11" spans="1:105" ht="12" customHeight="1" x14ac:dyDescent="0.25">
      <c r="A11" s="97" t="s">
        <v>124</v>
      </c>
      <c r="B11" s="52"/>
      <c r="C11" s="52">
        <v>1701</v>
      </c>
      <c r="D11" s="52">
        <v>1736</v>
      </c>
      <c r="E11" s="52">
        <v>1796</v>
      </c>
      <c r="F11" s="52">
        <v>1785</v>
      </c>
      <c r="G11" s="52">
        <v>1843</v>
      </c>
      <c r="H11" s="52">
        <v>1988</v>
      </c>
      <c r="I11" s="52">
        <v>1373</v>
      </c>
      <c r="J11" s="52">
        <v>2001</v>
      </c>
      <c r="K11" s="52">
        <v>2018</v>
      </c>
      <c r="L11" s="52">
        <v>2187</v>
      </c>
      <c r="M11" s="52">
        <v>2526</v>
      </c>
      <c r="N11" s="52">
        <v>2778</v>
      </c>
      <c r="O11" s="52">
        <v>1783</v>
      </c>
      <c r="P11" s="52">
        <v>1142</v>
      </c>
      <c r="Q11" s="52">
        <v>1375</v>
      </c>
      <c r="R11" s="52">
        <v>1383</v>
      </c>
      <c r="S11" s="52">
        <v>1309</v>
      </c>
      <c r="T11" s="52">
        <v>1387</v>
      </c>
      <c r="U11" s="52">
        <v>1329</v>
      </c>
      <c r="V11" s="52">
        <v>1028</v>
      </c>
      <c r="W11" s="52">
        <v>835</v>
      </c>
      <c r="X11" s="52">
        <v>702</v>
      </c>
      <c r="Y11" s="52">
        <v>823</v>
      </c>
      <c r="DA11" s="63" t="s">
        <v>1141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1</v>
      </c>
      <c r="N12" s="52">
        <v>1</v>
      </c>
      <c r="O12" s="52">
        <v>1</v>
      </c>
      <c r="P12" s="52">
        <v>1</v>
      </c>
      <c r="Q12" s="52">
        <v>3</v>
      </c>
      <c r="R12" s="52">
        <v>2</v>
      </c>
      <c r="S12" s="52">
        <v>3</v>
      </c>
      <c r="T12" s="52">
        <v>2</v>
      </c>
      <c r="U12" s="52">
        <v>0</v>
      </c>
      <c r="V12" s="52">
        <v>1</v>
      </c>
      <c r="W12" s="52">
        <v>1</v>
      </c>
      <c r="X12" s="52">
        <v>1</v>
      </c>
      <c r="Y12" s="52">
        <v>3</v>
      </c>
      <c r="DA12" s="63" t="s">
        <v>1142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/>
      <c r="C15" s="52">
        <v>19804</v>
      </c>
      <c r="D15" s="52">
        <v>20159</v>
      </c>
      <c r="E15" s="52">
        <v>20777</v>
      </c>
      <c r="F15" s="52">
        <v>20647</v>
      </c>
      <c r="G15" s="52">
        <v>21084</v>
      </c>
      <c r="H15" s="52">
        <v>21883</v>
      </c>
      <c r="I15" s="52">
        <v>12685</v>
      </c>
      <c r="J15" s="52">
        <v>10993</v>
      </c>
      <c r="K15" s="52">
        <v>12153</v>
      </c>
      <c r="L15" s="52">
        <v>9717</v>
      </c>
      <c r="M15" s="52">
        <v>10874</v>
      </c>
      <c r="N15" s="52">
        <v>13088</v>
      </c>
      <c r="O15" s="52">
        <v>14730</v>
      </c>
      <c r="P15" s="52">
        <v>11580</v>
      </c>
      <c r="Q15" s="52">
        <v>13570</v>
      </c>
      <c r="R15" s="52">
        <v>11745</v>
      </c>
      <c r="S15" s="52">
        <v>8581</v>
      </c>
      <c r="T15" s="52">
        <v>8505</v>
      </c>
      <c r="U15" s="52">
        <v>7792</v>
      </c>
      <c r="V15" s="52">
        <v>6683</v>
      </c>
      <c r="W15" s="52">
        <v>5354</v>
      </c>
      <c r="X15" s="52">
        <v>4493</v>
      </c>
      <c r="Y15" s="52">
        <v>5425</v>
      </c>
      <c r="DA15" s="63" t="s">
        <v>1143</v>
      </c>
    </row>
    <row r="16" spans="1:105" ht="12" customHeight="1" x14ac:dyDescent="0.25">
      <c r="A16" s="97" t="s">
        <v>121</v>
      </c>
      <c r="B16" s="52"/>
      <c r="C16" s="52">
        <v>61</v>
      </c>
      <c r="D16" s="52">
        <v>74</v>
      </c>
      <c r="E16" s="52">
        <v>95</v>
      </c>
      <c r="F16" s="52">
        <v>90</v>
      </c>
      <c r="G16" s="52">
        <v>103</v>
      </c>
      <c r="H16" s="52">
        <v>125</v>
      </c>
      <c r="I16" s="52">
        <v>167</v>
      </c>
      <c r="J16" s="52">
        <v>295</v>
      </c>
      <c r="K16" s="52">
        <v>365</v>
      </c>
      <c r="L16" s="52">
        <v>290</v>
      </c>
      <c r="M16" s="52">
        <v>460</v>
      </c>
      <c r="N16" s="52">
        <v>742</v>
      </c>
      <c r="O16" s="52">
        <v>1156</v>
      </c>
      <c r="P16" s="52">
        <v>1508</v>
      </c>
      <c r="Q16" s="52">
        <v>2050</v>
      </c>
      <c r="R16" s="52">
        <v>2112</v>
      </c>
      <c r="S16" s="52">
        <v>1977</v>
      </c>
      <c r="T16" s="52">
        <v>1369</v>
      </c>
      <c r="U16" s="52">
        <v>1338</v>
      </c>
      <c r="V16" s="52">
        <v>1179</v>
      </c>
      <c r="W16" s="52">
        <v>1062</v>
      </c>
      <c r="X16" s="52">
        <v>1189</v>
      </c>
      <c r="Y16" s="52">
        <v>1547</v>
      </c>
      <c r="DA16" s="63" t="s">
        <v>1144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1145</v>
      </c>
    </row>
    <row r="21" spans="1:105" ht="12" customHeight="1" x14ac:dyDescent="0.25">
      <c r="A21" s="97" t="s">
        <v>50</v>
      </c>
      <c r="B21" s="52"/>
      <c r="C21" s="52">
        <v>805</v>
      </c>
      <c r="D21" s="52">
        <v>823</v>
      </c>
      <c r="E21" s="52">
        <v>857</v>
      </c>
      <c r="F21" s="52">
        <v>849</v>
      </c>
      <c r="G21" s="52">
        <v>876</v>
      </c>
      <c r="H21" s="52">
        <v>926</v>
      </c>
      <c r="I21" s="52">
        <v>600</v>
      </c>
      <c r="J21" s="52">
        <v>710</v>
      </c>
      <c r="K21" s="52">
        <v>780</v>
      </c>
      <c r="L21" s="52">
        <v>733</v>
      </c>
      <c r="M21" s="52">
        <v>876</v>
      </c>
      <c r="N21" s="52">
        <v>1113</v>
      </c>
      <c r="O21" s="52">
        <v>1272</v>
      </c>
      <c r="P21" s="52">
        <v>1117</v>
      </c>
      <c r="Q21" s="52">
        <v>1380</v>
      </c>
      <c r="R21" s="52">
        <v>1207</v>
      </c>
      <c r="S21" s="52">
        <v>916</v>
      </c>
      <c r="T21" s="52">
        <v>823</v>
      </c>
      <c r="U21" s="52">
        <v>758</v>
      </c>
      <c r="V21" s="52">
        <v>673</v>
      </c>
      <c r="W21" s="52">
        <v>557</v>
      </c>
      <c r="X21" s="52">
        <v>520</v>
      </c>
      <c r="Y21" s="52">
        <v>608</v>
      </c>
      <c r="DA21" s="63" t="s">
        <v>1146</v>
      </c>
    </row>
    <row r="22" spans="1:105" ht="12" customHeight="1" x14ac:dyDescent="0.25">
      <c r="A22" s="109" t="s">
        <v>120</v>
      </c>
      <c r="B22" s="36"/>
      <c r="C22" s="36">
        <v>20878</v>
      </c>
      <c r="D22" s="36">
        <v>21263</v>
      </c>
      <c r="E22" s="36">
        <v>21931</v>
      </c>
      <c r="F22" s="36">
        <v>21796</v>
      </c>
      <c r="G22" s="36">
        <v>22286</v>
      </c>
      <c r="H22" s="36">
        <v>23217</v>
      </c>
      <c r="I22" s="36">
        <v>13727</v>
      </c>
      <c r="J22" s="36">
        <v>12715</v>
      </c>
      <c r="K22" s="36">
        <v>13882</v>
      </c>
      <c r="L22" s="36">
        <v>11612</v>
      </c>
      <c r="M22" s="36">
        <v>13165</v>
      </c>
      <c r="N22" s="36">
        <v>15705</v>
      </c>
      <c r="O22" s="36">
        <v>16671</v>
      </c>
      <c r="P22" s="36">
        <v>13231</v>
      </c>
      <c r="Q22" s="36">
        <v>15804</v>
      </c>
      <c r="R22" s="36">
        <v>14203</v>
      </c>
      <c r="S22" s="36">
        <v>11196</v>
      </c>
      <c r="T22" s="36">
        <v>10611</v>
      </c>
      <c r="U22" s="36">
        <v>9883</v>
      </c>
      <c r="V22" s="36">
        <v>8556</v>
      </c>
      <c r="W22" s="36">
        <v>6929</v>
      </c>
      <c r="X22" s="36">
        <v>6199</v>
      </c>
      <c r="Y22" s="36">
        <v>7452</v>
      </c>
      <c r="DA22" s="60" t="s">
        <v>1147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1148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3615</v>
      </c>
      <c r="D26" s="52">
        <v>3615</v>
      </c>
      <c r="E26" s="52">
        <v>3620</v>
      </c>
      <c r="F26" s="52">
        <v>3635</v>
      </c>
      <c r="G26" s="52">
        <v>3659</v>
      </c>
      <c r="H26" s="52">
        <v>3713</v>
      </c>
      <c r="I26" s="52">
        <v>3802</v>
      </c>
      <c r="J26" s="52">
        <v>3960</v>
      </c>
      <c r="K26" s="52">
        <v>4175</v>
      </c>
      <c r="L26" s="52">
        <v>4474</v>
      </c>
      <c r="M26" s="52">
        <v>4858</v>
      </c>
      <c r="N26" s="52">
        <v>5332</v>
      </c>
      <c r="O26" s="52">
        <v>5193</v>
      </c>
      <c r="P26" s="52">
        <v>2994</v>
      </c>
      <c r="Q26" s="52">
        <v>3810</v>
      </c>
      <c r="R26" s="52">
        <v>4753</v>
      </c>
      <c r="S26" s="52">
        <v>5817</v>
      </c>
      <c r="T26" s="52">
        <v>6511</v>
      </c>
      <c r="U26" s="52">
        <v>7213</v>
      </c>
      <c r="V26" s="52">
        <v>7997</v>
      </c>
      <c r="W26" s="52">
        <v>8233</v>
      </c>
      <c r="X26" s="52">
        <v>7088</v>
      </c>
      <c r="Y26" s="52">
        <v>6298</v>
      </c>
      <c r="DA26" s="63" t="s">
        <v>1149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53</v>
      </c>
      <c r="D29" s="52">
        <v>53</v>
      </c>
      <c r="E29" s="52">
        <v>54</v>
      </c>
      <c r="F29" s="52">
        <v>57</v>
      </c>
      <c r="G29" s="52">
        <v>61</v>
      </c>
      <c r="H29" s="52">
        <v>70</v>
      </c>
      <c r="I29" s="52">
        <v>55</v>
      </c>
      <c r="J29" s="52">
        <v>62</v>
      </c>
      <c r="K29" s="52">
        <v>105</v>
      </c>
      <c r="L29" s="52">
        <v>131</v>
      </c>
      <c r="M29" s="52">
        <v>183</v>
      </c>
      <c r="N29" s="52">
        <v>254</v>
      </c>
      <c r="O29" s="52">
        <v>342</v>
      </c>
      <c r="P29" s="52">
        <v>343</v>
      </c>
      <c r="Q29" s="52">
        <v>279</v>
      </c>
      <c r="R29" s="52">
        <v>228</v>
      </c>
      <c r="S29" s="52">
        <v>219</v>
      </c>
      <c r="T29" s="52">
        <v>236</v>
      </c>
      <c r="U29" s="52">
        <v>271</v>
      </c>
      <c r="V29" s="52">
        <v>309</v>
      </c>
      <c r="W29" s="52">
        <v>378</v>
      </c>
      <c r="X29" s="52">
        <v>425</v>
      </c>
      <c r="Y29" s="52">
        <v>517</v>
      </c>
      <c r="DA29" s="63" t="s">
        <v>1150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v>570</v>
      </c>
      <c r="D31" s="52">
        <v>571</v>
      </c>
      <c r="E31" s="52">
        <v>578</v>
      </c>
      <c r="F31" s="52">
        <v>604</v>
      </c>
      <c r="G31" s="52">
        <v>654</v>
      </c>
      <c r="H31" s="52">
        <v>777</v>
      </c>
      <c r="I31" s="52">
        <v>661</v>
      </c>
      <c r="J31" s="52">
        <v>987</v>
      </c>
      <c r="K31" s="52">
        <v>1272</v>
      </c>
      <c r="L31" s="52">
        <v>1697</v>
      </c>
      <c r="M31" s="52">
        <v>2163</v>
      </c>
      <c r="N31" s="52">
        <v>2538</v>
      </c>
      <c r="O31" s="52">
        <v>1919</v>
      </c>
      <c r="P31" s="52">
        <v>901</v>
      </c>
      <c r="Q31" s="52">
        <v>893</v>
      </c>
      <c r="R31" s="52">
        <v>1068</v>
      </c>
      <c r="S31" s="52">
        <v>1402</v>
      </c>
      <c r="T31" s="52">
        <v>1621</v>
      </c>
      <c r="U31" s="52">
        <v>1789</v>
      </c>
      <c r="V31" s="52">
        <v>1671</v>
      </c>
      <c r="W31" s="52">
        <v>1583</v>
      </c>
      <c r="X31" s="52">
        <v>1491</v>
      </c>
      <c r="Y31" s="52">
        <v>1473</v>
      </c>
      <c r="DA31" s="63" t="s">
        <v>1151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2</v>
      </c>
      <c r="S32" s="52">
        <v>1</v>
      </c>
      <c r="T32" s="52">
        <v>2</v>
      </c>
      <c r="U32" s="52">
        <v>0</v>
      </c>
      <c r="V32" s="52">
        <v>2</v>
      </c>
      <c r="W32" s="52">
        <v>2</v>
      </c>
      <c r="X32" s="52">
        <v>0</v>
      </c>
      <c r="Y32" s="52">
        <v>2</v>
      </c>
      <c r="DA32" s="63" t="s">
        <v>1152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/>
      <c r="C35" s="52">
        <v>6639</v>
      </c>
      <c r="D35" s="52">
        <v>6650</v>
      </c>
      <c r="E35" s="52">
        <v>6728</v>
      </c>
      <c r="F35" s="52">
        <v>6937</v>
      </c>
      <c r="G35" s="52">
        <v>7351</v>
      </c>
      <c r="H35" s="52">
        <v>8059</v>
      </c>
      <c r="I35" s="52">
        <v>5229</v>
      </c>
      <c r="J35" s="52">
        <v>5262</v>
      </c>
      <c r="K35" s="52">
        <v>6754</v>
      </c>
      <c r="L35" s="52">
        <v>7697</v>
      </c>
      <c r="M35" s="52">
        <v>8856</v>
      </c>
      <c r="N35" s="52">
        <v>10572</v>
      </c>
      <c r="O35" s="52">
        <v>11699</v>
      </c>
      <c r="P35" s="52">
        <v>8518</v>
      </c>
      <c r="Q35" s="52">
        <v>7610</v>
      </c>
      <c r="R35" s="52">
        <v>7598</v>
      </c>
      <c r="S35" s="52">
        <v>8750</v>
      </c>
      <c r="T35" s="52">
        <v>9706</v>
      </c>
      <c r="U35" s="52">
        <v>10141</v>
      </c>
      <c r="V35" s="52">
        <v>10645</v>
      </c>
      <c r="W35" s="52">
        <v>10530</v>
      </c>
      <c r="X35" s="52">
        <v>9909</v>
      </c>
      <c r="Y35" s="52">
        <v>10187</v>
      </c>
      <c r="DA35" s="63" t="s">
        <v>1153</v>
      </c>
    </row>
    <row r="36" spans="1:105" ht="12" customHeight="1" x14ac:dyDescent="0.25">
      <c r="A36" s="97" t="s">
        <v>121</v>
      </c>
      <c r="B36" s="52"/>
      <c r="C36" s="52">
        <v>20</v>
      </c>
      <c r="D36" s="52">
        <v>21</v>
      </c>
      <c r="E36" s="52">
        <v>23</v>
      </c>
      <c r="F36" s="52">
        <v>30</v>
      </c>
      <c r="G36" s="52">
        <v>42</v>
      </c>
      <c r="H36" s="52">
        <v>60</v>
      </c>
      <c r="I36" s="52">
        <v>76</v>
      </c>
      <c r="J36" s="52">
        <v>136</v>
      </c>
      <c r="K36" s="52">
        <v>173</v>
      </c>
      <c r="L36" s="52">
        <v>201</v>
      </c>
      <c r="M36" s="52">
        <v>309</v>
      </c>
      <c r="N36" s="52">
        <v>410</v>
      </c>
      <c r="O36" s="52">
        <v>667</v>
      </c>
      <c r="P36" s="52">
        <v>888</v>
      </c>
      <c r="Q36" s="52">
        <v>1181</v>
      </c>
      <c r="R36" s="52">
        <v>1336</v>
      </c>
      <c r="S36" s="52">
        <v>1626</v>
      </c>
      <c r="T36" s="52">
        <v>1299</v>
      </c>
      <c r="U36" s="52">
        <v>1441</v>
      </c>
      <c r="V36" s="52">
        <v>1690</v>
      </c>
      <c r="W36" s="52">
        <v>2233</v>
      </c>
      <c r="X36" s="52">
        <v>2357</v>
      </c>
      <c r="Y36" s="52">
        <v>2509</v>
      </c>
      <c r="DA36" s="63" t="s">
        <v>1154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268</v>
      </c>
      <c r="D40" s="52">
        <v>269</v>
      </c>
      <c r="E40" s="52">
        <v>273</v>
      </c>
      <c r="F40" s="52">
        <v>284</v>
      </c>
      <c r="G40" s="52">
        <v>308</v>
      </c>
      <c r="H40" s="52">
        <v>350</v>
      </c>
      <c r="I40" s="52">
        <v>264</v>
      </c>
      <c r="J40" s="52">
        <v>333</v>
      </c>
      <c r="K40" s="52">
        <v>439</v>
      </c>
      <c r="L40" s="52">
        <v>540</v>
      </c>
      <c r="M40" s="52">
        <v>667</v>
      </c>
      <c r="N40" s="52">
        <v>848</v>
      </c>
      <c r="O40" s="52">
        <v>953</v>
      </c>
      <c r="P40" s="52">
        <v>750</v>
      </c>
      <c r="Q40" s="52">
        <v>756</v>
      </c>
      <c r="R40" s="52">
        <v>760</v>
      </c>
      <c r="S40" s="52">
        <v>868</v>
      </c>
      <c r="T40" s="52">
        <v>910</v>
      </c>
      <c r="U40" s="52">
        <v>958</v>
      </c>
      <c r="V40" s="52">
        <v>1025</v>
      </c>
      <c r="W40" s="52">
        <v>1062</v>
      </c>
      <c r="X40" s="52">
        <v>1027</v>
      </c>
      <c r="Y40" s="52">
        <v>1020</v>
      </c>
      <c r="DA40" s="63" t="s">
        <v>1155</v>
      </c>
    </row>
    <row r="41" spans="1:105" ht="12" customHeight="1" x14ac:dyDescent="0.25">
      <c r="A41" s="109" t="s">
        <v>120</v>
      </c>
      <c r="B41" s="36"/>
      <c r="C41" s="36">
        <v>6962</v>
      </c>
      <c r="D41" s="36">
        <v>6973</v>
      </c>
      <c r="E41" s="36">
        <v>7058</v>
      </c>
      <c r="F41" s="36">
        <v>7284</v>
      </c>
      <c r="G41" s="36">
        <v>7740</v>
      </c>
      <c r="H41" s="36">
        <v>8542</v>
      </c>
      <c r="I41" s="36">
        <v>5711</v>
      </c>
      <c r="J41" s="36">
        <v>6045</v>
      </c>
      <c r="K41" s="36">
        <v>7769</v>
      </c>
      <c r="L41" s="36">
        <v>9052</v>
      </c>
      <c r="M41" s="36">
        <v>10667</v>
      </c>
      <c r="N41" s="36">
        <v>12672</v>
      </c>
      <c r="O41" s="36">
        <v>13345</v>
      </c>
      <c r="P41" s="36">
        <v>9557</v>
      </c>
      <c r="Q41" s="36">
        <v>8937</v>
      </c>
      <c r="R41" s="36">
        <v>9223</v>
      </c>
      <c r="S41" s="36">
        <v>10904</v>
      </c>
      <c r="T41" s="36">
        <v>11726</v>
      </c>
      <c r="U41" s="36">
        <v>12420</v>
      </c>
      <c r="V41" s="36">
        <v>12988</v>
      </c>
      <c r="W41" s="36">
        <v>13326</v>
      </c>
      <c r="X41" s="36">
        <v>12740</v>
      </c>
      <c r="Y41" s="36">
        <v>13156</v>
      </c>
      <c r="DA41" s="60" t="s">
        <v>1156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1157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/>
      <c r="C45" s="52">
        <v>146337</v>
      </c>
      <c r="D45" s="52">
        <v>146355</v>
      </c>
      <c r="E45" s="52">
        <v>146504</v>
      </c>
      <c r="F45" s="52">
        <v>146980</v>
      </c>
      <c r="G45" s="52">
        <v>148083</v>
      </c>
      <c r="H45" s="52">
        <v>150139</v>
      </c>
      <c r="I45" s="52">
        <v>153410</v>
      </c>
      <c r="J45" s="52">
        <v>158038</v>
      </c>
      <c r="K45" s="52">
        <v>164158</v>
      </c>
      <c r="L45" s="52">
        <v>171935</v>
      </c>
      <c r="M45" s="52">
        <v>181523</v>
      </c>
      <c r="N45" s="52">
        <v>193140</v>
      </c>
      <c r="O45" s="52">
        <v>177740</v>
      </c>
      <c r="P45" s="52">
        <v>77094</v>
      </c>
      <c r="Q45" s="52">
        <v>96296</v>
      </c>
      <c r="R45" s="52">
        <v>118487</v>
      </c>
      <c r="S45" s="52">
        <v>143798</v>
      </c>
      <c r="T45" s="52">
        <v>156924</v>
      </c>
      <c r="U45" s="52">
        <v>160152</v>
      </c>
      <c r="V45" s="52">
        <v>148382</v>
      </c>
      <c r="W45" s="52">
        <v>129388</v>
      </c>
      <c r="X45" s="52">
        <v>120683</v>
      </c>
      <c r="Y45" s="52">
        <v>125353</v>
      </c>
      <c r="DA45" s="63" t="s">
        <v>1158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2144</v>
      </c>
      <c r="D48" s="52">
        <v>2149</v>
      </c>
      <c r="E48" s="52">
        <v>2192</v>
      </c>
      <c r="F48" s="52">
        <v>2300</v>
      </c>
      <c r="G48" s="52">
        <v>2502</v>
      </c>
      <c r="H48" s="52">
        <v>2854</v>
      </c>
      <c r="I48" s="52">
        <v>2143</v>
      </c>
      <c r="J48" s="52">
        <v>2165</v>
      </c>
      <c r="K48" s="52">
        <v>3400</v>
      </c>
      <c r="L48" s="52">
        <v>3691</v>
      </c>
      <c r="M48" s="52">
        <v>4392</v>
      </c>
      <c r="N48" s="52">
        <v>5288</v>
      </c>
      <c r="O48" s="52">
        <v>6187</v>
      </c>
      <c r="P48" s="52">
        <v>4842</v>
      </c>
      <c r="Q48" s="52">
        <v>4031</v>
      </c>
      <c r="R48" s="52">
        <v>4259</v>
      </c>
      <c r="S48" s="52">
        <v>4951</v>
      </c>
      <c r="T48" s="52">
        <v>6075</v>
      </c>
      <c r="U48" s="52">
        <v>6965</v>
      </c>
      <c r="V48" s="52">
        <v>8476</v>
      </c>
      <c r="W48" s="52">
        <v>8943</v>
      </c>
      <c r="X48" s="52">
        <v>8232</v>
      </c>
      <c r="Y48" s="52">
        <v>7958</v>
      </c>
      <c r="DA48" s="63" t="s">
        <v>1159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v>35817</v>
      </c>
      <c r="D50" s="52">
        <v>35826</v>
      </c>
      <c r="E50" s="52">
        <v>35887</v>
      </c>
      <c r="F50" s="52">
        <v>36085</v>
      </c>
      <c r="G50" s="52">
        <v>36541</v>
      </c>
      <c r="H50" s="52">
        <v>37372</v>
      </c>
      <c r="I50" s="52">
        <v>38689</v>
      </c>
      <c r="J50" s="52">
        <v>78342</v>
      </c>
      <c r="K50" s="52">
        <v>73852</v>
      </c>
      <c r="L50" s="52">
        <v>85959</v>
      </c>
      <c r="M50" s="52">
        <v>96520</v>
      </c>
      <c r="N50" s="52">
        <v>109227</v>
      </c>
      <c r="O50" s="52">
        <v>104877</v>
      </c>
      <c r="P50" s="52">
        <v>31286</v>
      </c>
      <c r="Q50" s="52">
        <v>42290</v>
      </c>
      <c r="R50" s="52">
        <v>51024</v>
      </c>
      <c r="S50" s="52">
        <v>74011</v>
      </c>
      <c r="T50" s="52">
        <v>96097</v>
      </c>
      <c r="U50" s="52">
        <v>87556</v>
      </c>
      <c r="V50" s="52">
        <v>77586</v>
      </c>
      <c r="W50" s="52">
        <v>66958</v>
      </c>
      <c r="X50" s="52">
        <v>57488</v>
      </c>
      <c r="Y50" s="52">
        <v>60464</v>
      </c>
      <c r="DA50" s="63" t="s">
        <v>1160</v>
      </c>
    </row>
    <row r="51" spans="1:105" ht="12" customHeight="1" x14ac:dyDescent="0.25">
      <c r="A51" s="97" t="s">
        <v>137</v>
      </c>
      <c r="B51" s="52"/>
      <c r="C51" s="52">
        <v>1</v>
      </c>
      <c r="D51" s="52">
        <v>1</v>
      </c>
      <c r="E51" s="52">
        <v>1</v>
      </c>
      <c r="F51" s="52">
        <v>1</v>
      </c>
      <c r="G51" s="52">
        <v>1</v>
      </c>
      <c r="H51" s="52">
        <v>3</v>
      </c>
      <c r="I51" s="52">
        <v>1</v>
      </c>
      <c r="J51" s="52">
        <v>11</v>
      </c>
      <c r="K51" s="52">
        <v>14</v>
      </c>
      <c r="L51" s="52">
        <v>16</v>
      </c>
      <c r="M51" s="52">
        <v>23</v>
      </c>
      <c r="N51" s="52">
        <v>36</v>
      </c>
      <c r="O51" s="52">
        <v>51</v>
      </c>
      <c r="P51" s="52">
        <v>38</v>
      </c>
      <c r="Q51" s="52">
        <v>50</v>
      </c>
      <c r="R51" s="52">
        <v>63</v>
      </c>
      <c r="S51" s="52">
        <v>93</v>
      </c>
      <c r="T51" s="52">
        <v>118</v>
      </c>
      <c r="U51" s="52">
        <v>125</v>
      </c>
      <c r="V51" s="52">
        <v>126</v>
      </c>
      <c r="W51" s="52">
        <v>116</v>
      </c>
      <c r="X51" s="52">
        <v>115</v>
      </c>
      <c r="Y51" s="52">
        <v>125</v>
      </c>
      <c r="DA51" s="63" t="s">
        <v>1161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/>
      <c r="C54" s="52">
        <v>220358</v>
      </c>
      <c r="D54" s="52">
        <v>220652</v>
      </c>
      <c r="E54" s="52">
        <v>222773</v>
      </c>
      <c r="F54" s="52">
        <v>228913</v>
      </c>
      <c r="G54" s="52">
        <v>241767</v>
      </c>
      <c r="H54" s="52">
        <v>264330</v>
      </c>
      <c r="I54" s="52">
        <v>167085</v>
      </c>
      <c r="J54" s="52">
        <v>153099</v>
      </c>
      <c r="K54" s="52">
        <v>202956</v>
      </c>
      <c r="L54" s="52">
        <v>220652</v>
      </c>
      <c r="M54" s="52">
        <v>224500</v>
      </c>
      <c r="N54" s="52">
        <v>204778</v>
      </c>
      <c r="O54" s="52">
        <v>157304</v>
      </c>
      <c r="P54" s="52">
        <v>106052</v>
      </c>
      <c r="Q54" s="52">
        <v>108992</v>
      </c>
      <c r="R54" s="52">
        <v>128437</v>
      </c>
      <c r="S54" s="52">
        <v>140248</v>
      </c>
      <c r="T54" s="52">
        <v>156091</v>
      </c>
      <c r="U54" s="52">
        <v>160614</v>
      </c>
      <c r="V54" s="52">
        <v>147783</v>
      </c>
      <c r="W54" s="52">
        <v>129456</v>
      </c>
      <c r="X54" s="52">
        <v>116753</v>
      </c>
      <c r="Y54" s="52">
        <v>117244</v>
      </c>
      <c r="DA54" s="63" t="s">
        <v>1162</v>
      </c>
    </row>
    <row r="55" spans="1:105" ht="12" customHeight="1" x14ac:dyDescent="0.25">
      <c r="A55" s="97" t="s">
        <v>121</v>
      </c>
      <c r="B55" s="52"/>
      <c r="C55" s="52">
        <v>679</v>
      </c>
      <c r="D55" s="52">
        <v>689</v>
      </c>
      <c r="E55" s="52">
        <v>758</v>
      </c>
      <c r="F55" s="52">
        <v>941</v>
      </c>
      <c r="G55" s="52">
        <v>1323</v>
      </c>
      <c r="H55" s="52">
        <v>1942</v>
      </c>
      <c r="I55" s="52">
        <v>2428</v>
      </c>
      <c r="J55" s="52">
        <v>3925</v>
      </c>
      <c r="K55" s="52">
        <v>5220</v>
      </c>
      <c r="L55" s="52">
        <v>5422</v>
      </c>
      <c r="M55" s="52">
        <v>7072</v>
      </c>
      <c r="N55" s="52">
        <v>6347</v>
      </c>
      <c r="O55" s="52">
        <v>9167</v>
      </c>
      <c r="P55" s="52">
        <v>12196</v>
      </c>
      <c r="Q55" s="52">
        <v>16924</v>
      </c>
      <c r="R55" s="52">
        <v>21295</v>
      </c>
      <c r="S55" s="52">
        <v>24304</v>
      </c>
      <c r="T55" s="52">
        <v>20296</v>
      </c>
      <c r="U55" s="52">
        <v>21936</v>
      </c>
      <c r="V55" s="52">
        <v>22821</v>
      </c>
      <c r="W55" s="52">
        <v>28047</v>
      </c>
      <c r="X55" s="52">
        <v>28810</v>
      </c>
      <c r="Y55" s="52">
        <v>29432</v>
      </c>
      <c r="DA55" s="63" t="s">
        <v>1163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10863</v>
      </c>
      <c r="D59" s="52">
        <v>10882</v>
      </c>
      <c r="E59" s="52">
        <v>11035</v>
      </c>
      <c r="F59" s="52">
        <v>11494</v>
      </c>
      <c r="G59" s="52">
        <v>12458</v>
      </c>
      <c r="H59" s="52">
        <v>14181</v>
      </c>
      <c r="I59" s="52">
        <v>10389</v>
      </c>
      <c r="J59" s="52">
        <v>12637</v>
      </c>
      <c r="K59" s="52">
        <v>15296</v>
      </c>
      <c r="L59" s="52">
        <v>17914</v>
      </c>
      <c r="M59" s="52">
        <v>19636</v>
      </c>
      <c r="N59" s="52">
        <v>21158</v>
      </c>
      <c r="O59" s="52">
        <v>19653</v>
      </c>
      <c r="P59" s="52">
        <v>13199</v>
      </c>
      <c r="Q59" s="52">
        <v>15998</v>
      </c>
      <c r="R59" s="52">
        <v>19344</v>
      </c>
      <c r="S59" s="52">
        <v>21115</v>
      </c>
      <c r="T59" s="52">
        <v>22456</v>
      </c>
      <c r="U59" s="52">
        <v>23040</v>
      </c>
      <c r="V59" s="52">
        <v>21578</v>
      </c>
      <c r="W59" s="52">
        <v>19522</v>
      </c>
      <c r="X59" s="52">
        <v>17453</v>
      </c>
      <c r="Y59" s="52">
        <v>17285</v>
      </c>
      <c r="DA59" s="63" t="s">
        <v>1164</v>
      </c>
    </row>
    <row r="60" spans="1:105" ht="12" customHeight="1" x14ac:dyDescent="0.25">
      <c r="A60" s="109" t="s">
        <v>120</v>
      </c>
      <c r="B60" s="36"/>
      <c r="C60" s="36">
        <v>281811</v>
      </c>
      <c r="D60" s="36">
        <v>282227</v>
      </c>
      <c r="E60" s="36">
        <v>285252</v>
      </c>
      <c r="F60" s="36">
        <v>294047</v>
      </c>
      <c r="G60" s="36">
        <v>312562</v>
      </c>
      <c r="H60" s="36">
        <v>345044</v>
      </c>
      <c r="I60" s="36">
        <v>226284</v>
      </c>
      <c r="J60" s="36">
        <v>228718</v>
      </c>
      <c r="K60" s="36">
        <v>277111</v>
      </c>
      <c r="L60" s="36">
        <v>309536</v>
      </c>
      <c r="M60" s="36">
        <v>328603</v>
      </c>
      <c r="N60" s="36">
        <v>320899</v>
      </c>
      <c r="O60" s="36">
        <v>272798</v>
      </c>
      <c r="P60" s="36">
        <v>162708</v>
      </c>
      <c r="Q60" s="36">
        <v>190237</v>
      </c>
      <c r="R60" s="36">
        <v>235311</v>
      </c>
      <c r="S60" s="36">
        <v>265354</v>
      </c>
      <c r="T60" s="36">
        <v>292174</v>
      </c>
      <c r="U60" s="36">
        <v>295891</v>
      </c>
      <c r="V60" s="36">
        <v>274135</v>
      </c>
      <c r="W60" s="36">
        <v>245007</v>
      </c>
      <c r="X60" s="36">
        <v>212396</v>
      </c>
      <c r="Y60" s="36">
        <v>218167</v>
      </c>
      <c r="DA60" s="60" t="s">
        <v>1165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1166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/>
      <c r="C64" s="52">
        <v>139491</v>
      </c>
      <c r="D64" s="52">
        <v>139549</v>
      </c>
      <c r="E64" s="52">
        <v>139940</v>
      </c>
      <c r="F64" s="52">
        <v>140953</v>
      </c>
      <c r="G64" s="52">
        <v>142851</v>
      </c>
      <c r="H64" s="52">
        <v>145957</v>
      </c>
      <c r="I64" s="52">
        <v>150614</v>
      </c>
      <c r="J64" s="52">
        <v>157097</v>
      </c>
      <c r="K64" s="52">
        <v>165663</v>
      </c>
      <c r="L64" s="52">
        <v>176603</v>
      </c>
      <c r="M64" s="52">
        <v>190202</v>
      </c>
      <c r="N64" s="52">
        <v>206794</v>
      </c>
      <c r="O64" s="52">
        <v>198802</v>
      </c>
      <c r="P64" s="52">
        <v>110773</v>
      </c>
      <c r="Q64" s="52">
        <v>138275</v>
      </c>
      <c r="R64" s="52">
        <v>169887</v>
      </c>
      <c r="S64" s="52">
        <v>205858</v>
      </c>
      <c r="T64" s="52">
        <v>199470</v>
      </c>
      <c r="U64" s="52">
        <v>200429</v>
      </c>
      <c r="V64" s="52">
        <v>208706</v>
      </c>
      <c r="W64" s="52">
        <v>200879</v>
      </c>
      <c r="X64" s="52">
        <v>194328</v>
      </c>
      <c r="Y64" s="52">
        <v>198490</v>
      </c>
      <c r="DA64" s="63" t="s">
        <v>1167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2044</v>
      </c>
      <c r="D67" s="52">
        <v>2051</v>
      </c>
      <c r="E67" s="52">
        <v>2108</v>
      </c>
      <c r="F67" s="52">
        <v>2246</v>
      </c>
      <c r="G67" s="52">
        <v>2512</v>
      </c>
      <c r="H67" s="52">
        <v>2961</v>
      </c>
      <c r="I67" s="52">
        <v>2451</v>
      </c>
      <c r="J67" s="52">
        <v>2717</v>
      </c>
      <c r="K67" s="52">
        <v>4247</v>
      </c>
      <c r="L67" s="52">
        <v>4509</v>
      </c>
      <c r="M67" s="52">
        <v>5581</v>
      </c>
      <c r="N67" s="52">
        <v>6521</v>
      </c>
      <c r="O67" s="52">
        <v>8094</v>
      </c>
      <c r="P67" s="52">
        <v>7623</v>
      </c>
      <c r="Q67" s="52">
        <v>7011</v>
      </c>
      <c r="R67" s="52">
        <v>7059</v>
      </c>
      <c r="S67" s="52">
        <v>7794</v>
      </c>
      <c r="T67" s="52">
        <v>8740</v>
      </c>
      <c r="U67" s="52">
        <v>9165</v>
      </c>
      <c r="V67" s="52">
        <v>10667</v>
      </c>
      <c r="W67" s="52">
        <v>11296</v>
      </c>
      <c r="X67" s="52">
        <v>11151</v>
      </c>
      <c r="Y67" s="52">
        <v>12857</v>
      </c>
      <c r="DA67" s="63" t="s">
        <v>1168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v>109968</v>
      </c>
      <c r="D69" s="52">
        <v>110007</v>
      </c>
      <c r="E69" s="52">
        <v>110274</v>
      </c>
      <c r="F69" s="52">
        <v>111004</v>
      </c>
      <c r="G69" s="52">
        <v>112440</v>
      </c>
      <c r="H69" s="52">
        <v>114854</v>
      </c>
      <c r="I69" s="52">
        <v>122868</v>
      </c>
      <c r="J69" s="52">
        <v>150796</v>
      </c>
      <c r="K69" s="52">
        <v>163525</v>
      </c>
      <c r="L69" s="52">
        <v>175061</v>
      </c>
      <c r="M69" s="52">
        <v>189687</v>
      </c>
      <c r="N69" s="52">
        <v>203919</v>
      </c>
      <c r="O69" s="52">
        <v>193498</v>
      </c>
      <c r="P69" s="52">
        <v>110096</v>
      </c>
      <c r="Q69" s="52">
        <v>137851</v>
      </c>
      <c r="R69" s="52">
        <v>169109</v>
      </c>
      <c r="S69" s="52">
        <v>205286</v>
      </c>
      <c r="T69" s="52">
        <v>198702</v>
      </c>
      <c r="U69" s="52">
        <v>199492</v>
      </c>
      <c r="V69" s="52">
        <v>207308</v>
      </c>
      <c r="W69" s="52">
        <v>195357</v>
      </c>
      <c r="X69" s="52">
        <v>192001</v>
      </c>
      <c r="Y69" s="52">
        <v>195865</v>
      </c>
      <c r="DA69" s="63" t="s">
        <v>1169</v>
      </c>
    </row>
    <row r="70" spans="1:105" ht="12" customHeight="1" x14ac:dyDescent="0.25">
      <c r="A70" s="97" t="s">
        <v>133</v>
      </c>
      <c r="B70" s="52"/>
      <c r="C70" s="52">
        <v>3</v>
      </c>
      <c r="D70" s="52">
        <v>4</v>
      </c>
      <c r="E70" s="52">
        <v>3</v>
      </c>
      <c r="F70" s="52">
        <v>3</v>
      </c>
      <c r="G70" s="52">
        <v>4</v>
      </c>
      <c r="H70" s="52">
        <v>5</v>
      </c>
      <c r="I70" s="52">
        <v>7</v>
      </c>
      <c r="J70" s="52">
        <v>10</v>
      </c>
      <c r="K70" s="52">
        <v>17</v>
      </c>
      <c r="L70" s="52">
        <v>26</v>
      </c>
      <c r="M70" s="52">
        <v>40</v>
      </c>
      <c r="N70" s="52">
        <v>50</v>
      </c>
      <c r="O70" s="52">
        <v>75</v>
      </c>
      <c r="P70" s="52">
        <v>69</v>
      </c>
      <c r="Q70" s="52">
        <v>102</v>
      </c>
      <c r="R70" s="52">
        <v>136</v>
      </c>
      <c r="S70" s="52">
        <v>179</v>
      </c>
      <c r="T70" s="52">
        <v>193</v>
      </c>
      <c r="U70" s="52">
        <v>231</v>
      </c>
      <c r="V70" s="52">
        <v>291</v>
      </c>
      <c r="W70" s="52">
        <v>296</v>
      </c>
      <c r="X70" s="52">
        <v>316</v>
      </c>
      <c r="Y70" s="52">
        <v>346</v>
      </c>
      <c r="DA70" s="63" t="s">
        <v>1170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/>
      <c r="C73" s="52">
        <v>58857</v>
      </c>
      <c r="D73" s="52">
        <v>59061</v>
      </c>
      <c r="E73" s="52">
        <v>60415</v>
      </c>
      <c r="F73" s="52">
        <v>63682</v>
      </c>
      <c r="G73" s="52">
        <v>69346</v>
      </c>
      <c r="H73" s="52">
        <v>78282</v>
      </c>
      <c r="I73" s="52">
        <v>65095</v>
      </c>
      <c r="J73" s="52">
        <v>138117</v>
      </c>
      <c r="K73" s="52">
        <v>69569</v>
      </c>
      <c r="L73" s="52">
        <v>53011</v>
      </c>
      <c r="M73" s="52">
        <v>1694</v>
      </c>
      <c r="N73" s="52">
        <v>4635</v>
      </c>
      <c r="O73" s="52">
        <v>33253</v>
      </c>
      <c r="P73" s="52">
        <v>4426</v>
      </c>
      <c r="Q73" s="52">
        <v>1615</v>
      </c>
      <c r="R73" s="52">
        <v>25141</v>
      </c>
      <c r="S73" s="52">
        <v>11435</v>
      </c>
      <c r="T73" s="52">
        <v>13986</v>
      </c>
      <c r="U73" s="52">
        <v>3479</v>
      </c>
      <c r="V73" s="52">
        <v>5578</v>
      </c>
      <c r="W73" s="52">
        <v>17301</v>
      </c>
      <c r="X73" s="52">
        <v>13316</v>
      </c>
      <c r="Y73" s="52">
        <v>15228</v>
      </c>
      <c r="DA73" s="63" t="s">
        <v>1171</v>
      </c>
    </row>
    <row r="74" spans="1:105" ht="12" customHeight="1" x14ac:dyDescent="0.25">
      <c r="A74" s="97" t="s">
        <v>121</v>
      </c>
      <c r="B74" s="52"/>
      <c r="C74" s="52">
        <v>181</v>
      </c>
      <c r="D74" s="52">
        <v>190</v>
      </c>
      <c r="E74" s="52">
        <v>234</v>
      </c>
      <c r="F74" s="52">
        <v>337</v>
      </c>
      <c r="G74" s="52">
        <v>507</v>
      </c>
      <c r="H74" s="52">
        <v>751</v>
      </c>
      <c r="I74" s="52">
        <v>1292</v>
      </c>
      <c r="J74" s="52">
        <v>3700</v>
      </c>
      <c r="K74" s="52">
        <v>395</v>
      </c>
      <c r="L74" s="52">
        <v>441</v>
      </c>
      <c r="M74" s="52">
        <v>44</v>
      </c>
      <c r="N74" s="52">
        <v>85</v>
      </c>
      <c r="O74" s="52">
        <v>348</v>
      </c>
      <c r="P74" s="52">
        <v>173</v>
      </c>
      <c r="Q74" s="52">
        <v>189</v>
      </c>
      <c r="R74" s="52">
        <v>2392</v>
      </c>
      <c r="S74" s="52">
        <v>1921</v>
      </c>
      <c r="T74" s="52">
        <v>2451</v>
      </c>
      <c r="U74" s="52">
        <v>947</v>
      </c>
      <c r="V74" s="52">
        <v>1521</v>
      </c>
      <c r="W74" s="52">
        <v>3679</v>
      </c>
      <c r="X74" s="52">
        <v>3349</v>
      </c>
      <c r="Y74" s="52">
        <v>3713</v>
      </c>
      <c r="DA74" s="63" t="s">
        <v>1172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/>
      <c r="C78" s="52">
        <v>163257</v>
      </c>
      <c r="D78" s="52">
        <v>163642</v>
      </c>
      <c r="E78" s="52">
        <v>166346</v>
      </c>
      <c r="F78" s="52">
        <v>173689</v>
      </c>
      <c r="G78" s="52">
        <v>188109</v>
      </c>
      <c r="H78" s="52">
        <v>212284</v>
      </c>
      <c r="I78" s="52">
        <v>151080</v>
      </c>
      <c r="J78" s="52">
        <v>177818</v>
      </c>
      <c r="K78" s="52">
        <v>204519</v>
      </c>
      <c r="L78" s="52">
        <v>215047</v>
      </c>
      <c r="M78" s="52">
        <v>226718</v>
      </c>
      <c r="N78" s="52">
        <v>239970</v>
      </c>
      <c r="O78" s="52">
        <v>230096</v>
      </c>
      <c r="P78" s="52">
        <v>162089</v>
      </c>
      <c r="Q78" s="52">
        <v>185401</v>
      </c>
      <c r="R78" s="52">
        <v>210633</v>
      </c>
      <c r="S78" s="52">
        <v>245808</v>
      </c>
      <c r="T78" s="52">
        <v>243221</v>
      </c>
      <c r="U78" s="52">
        <v>233038</v>
      </c>
      <c r="V78" s="52">
        <v>227027</v>
      </c>
      <c r="W78" s="52">
        <v>204250</v>
      </c>
      <c r="X78" s="52">
        <v>186229</v>
      </c>
      <c r="Y78" s="52">
        <v>193520</v>
      </c>
      <c r="DA78" s="63" t="s">
        <v>1173</v>
      </c>
    </row>
    <row r="79" spans="1:105" ht="12" customHeight="1" x14ac:dyDescent="0.25">
      <c r="A79" s="109" t="s">
        <v>120</v>
      </c>
      <c r="B79" s="36"/>
      <c r="C79" s="36">
        <v>115725</v>
      </c>
      <c r="D79" s="36">
        <v>116073</v>
      </c>
      <c r="E79" s="36">
        <v>118416</v>
      </c>
      <c r="F79" s="36">
        <v>124372</v>
      </c>
      <c r="G79" s="36">
        <v>135303</v>
      </c>
      <c r="H79" s="36">
        <v>153062</v>
      </c>
      <c r="I79" s="36">
        <v>110194</v>
      </c>
      <c r="J79" s="36">
        <v>105336</v>
      </c>
      <c r="K79" s="36">
        <v>150974</v>
      </c>
      <c r="L79" s="36">
        <v>139800</v>
      </c>
      <c r="M79" s="36">
        <v>143228</v>
      </c>
      <c r="N79" s="36">
        <v>163281</v>
      </c>
      <c r="O79" s="36">
        <v>155442</v>
      </c>
      <c r="P79" s="36">
        <v>131428</v>
      </c>
      <c r="Q79" s="36">
        <v>148242</v>
      </c>
      <c r="R79" s="36">
        <v>156244</v>
      </c>
      <c r="S79" s="36">
        <v>171909</v>
      </c>
      <c r="T79" s="36">
        <v>162068</v>
      </c>
      <c r="U79" s="36">
        <v>172725</v>
      </c>
      <c r="V79" s="36">
        <v>165790</v>
      </c>
      <c r="W79" s="36">
        <v>165236</v>
      </c>
      <c r="X79" s="36">
        <v>172991</v>
      </c>
      <c r="Y79" s="36">
        <v>203707</v>
      </c>
      <c r="DA79" s="60" t="s">
        <v>1174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1175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/>
      <c r="C83" s="52">
        <v>6266</v>
      </c>
      <c r="D83" s="52">
        <v>6268</v>
      </c>
      <c r="E83" s="52">
        <v>6283</v>
      </c>
      <c r="F83" s="52">
        <v>6331</v>
      </c>
      <c r="G83" s="52">
        <v>6437</v>
      </c>
      <c r="H83" s="52">
        <v>6639</v>
      </c>
      <c r="I83" s="52">
        <v>6993</v>
      </c>
      <c r="J83" s="52">
        <v>7571</v>
      </c>
      <c r="K83" s="52">
        <v>8469</v>
      </c>
      <c r="L83" s="52">
        <v>9787</v>
      </c>
      <c r="M83" s="52">
        <v>11594</v>
      </c>
      <c r="N83" s="52">
        <v>13979</v>
      </c>
      <c r="O83" s="52">
        <v>15737</v>
      </c>
      <c r="P83" s="52">
        <v>14406</v>
      </c>
      <c r="Q83" s="52">
        <v>18804</v>
      </c>
      <c r="R83" s="52">
        <v>23956</v>
      </c>
      <c r="S83" s="52">
        <v>29892</v>
      </c>
      <c r="T83" s="52">
        <v>35133</v>
      </c>
      <c r="U83" s="52">
        <v>39947</v>
      </c>
      <c r="V83" s="52">
        <v>44190</v>
      </c>
      <c r="W83" s="52">
        <v>48390</v>
      </c>
      <c r="X83" s="52">
        <v>50289</v>
      </c>
      <c r="Y83" s="52">
        <v>49961</v>
      </c>
      <c r="DA83" s="63" t="s">
        <v>1176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92</v>
      </c>
      <c r="D86" s="52">
        <v>92</v>
      </c>
      <c r="E86" s="52">
        <v>95</v>
      </c>
      <c r="F86" s="52">
        <v>98</v>
      </c>
      <c r="G86" s="52">
        <v>114</v>
      </c>
      <c r="H86" s="52">
        <v>136</v>
      </c>
      <c r="I86" s="52">
        <v>126</v>
      </c>
      <c r="J86" s="52">
        <v>181</v>
      </c>
      <c r="K86" s="52">
        <v>328</v>
      </c>
      <c r="L86" s="52">
        <v>506</v>
      </c>
      <c r="M86" s="52">
        <v>791</v>
      </c>
      <c r="N86" s="52">
        <v>1162</v>
      </c>
      <c r="O86" s="52">
        <v>1629</v>
      </c>
      <c r="P86" s="52">
        <v>1941</v>
      </c>
      <c r="Q86" s="52">
        <v>2073</v>
      </c>
      <c r="R86" s="52">
        <v>2048</v>
      </c>
      <c r="S86" s="52">
        <v>1944</v>
      </c>
      <c r="T86" s="52">
        <v>1871</v>
      </c>
      <c r="U86" s="52">
        <v>1695</v>
      </c>
      <c r="V86" s="52">
        <v>1757</v>
      </c>
      <c r="W86" s="52">
        <v>1871</v>
      </c>
      <c r="X86" s="52">
        <v>2077</v>
      </c>
      <c r="Y86" s="52">
        <v>2613</v>
      </c>
      <c r="DA86" s="63" t="s">
        <v>1177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v>123</v>
      </c>
      <c r="D88" s="52">
        <v>124</v>
      </c>
      <c r="E88" s="52">
        <v>123</v>
      </c>
      <c r="F88" s="52">
        <v>125</v>
      </c>
      <c r="G88" s="52">
        <v>128</v>
      </c>
      <c r="H88" s="52">
        <v>132</v>
      </c>
      <c r="I88" s="52">
        <v>141</v>
      </c>
      <c r="J88" s="52">
        <v>330</v>
      </c>
      <c r="K88" s="52">
        <v>286</v>
      </c>
      <c r="L88" s="52">
        <v>366</v>
      </c>
      <c r="M88" s="52">
        <v>540</v>
      </c>
      <c r="N88" s="52">
        <v>808</v>
      </c>
      <c r="O88" s="52">
        <v>1085</v>
      </c>
      <c r="P88" s="52">
        <v>357</v>
      </c>
      <c r="Q88" s="52">
        <v>470</v>
      </c>
      <c r="R88" s="52">
        <v>617</v>
      </c>
      <c r="S88" s="52">
        <v>1016</v>
      </c>
      <c r="T88" s="52">
        <v>1349</v>
      </c>
      <c r="U88" s="52">
        <v>1672</v>
      </c>
      <c r="V88" s="52">
        <v>1865</v>
      </c>
      <c r="W88" s="52">
        <v>2321</v>
      </c>
      <c r="X88" s="52">
        <v>2623</v>
      </c>
      <c r="Y88" s="52">
        <v>3426</v>
      </c>
      <c r="DA88" s="63" t="s">
        <v>1178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1</v>
      </c>
      <c r="W89" s="52">
        <v>1</v>
      </c>
      <c r="X89" s="52">
        <v>6</v>
      </c>
      <c r="Y89" s="52">
        <v>9</v>
      </c>
      <c r="DA89" s="63" t="s">
        <v>1179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/>
      <c r="C92" s="52">
        <v>969</v>
      </c>
      <c r="D92" s="52">
        <v>970</v>
      </c>
      <c r="E92" s="52">
        <v>990</v>
      </c>
      <c r="F92" s="52">
        <v>1045</v>
      </c>
      <c r="G92" s="52">
        <v>1197</v>
      </c>
      <c r="H92" s="52">
        <v>1542</v>
      </c>
      <c r="I92" s="52">
        <v>1601</v>
      </c>
      <c r="J92" s="52">
        <v>2546</v>
      </c>
      <c r="K92" s="52">
        <v>3643</v>
      </c>
      <c r="L92" s="52">
        <v>5088</v>
      </c>
      <c r="M92" s="52">
        <v>6666</v>
      </c>
      <c r="N92" s="52">
        <v>7732</v>
      </c>
      <c r="O92" s="52">
        <v>6662</v>
      </c>
      <c r="P92" s="52">
        <v>5509</v>
      </c>
      <c r="Q92" s="52">
        <v>6242</v>
      </c>
      <c r="R92" s="52">
        <v>6966</v>
      </c>
      <c r="S92" s="52">
        <v>8186</v>
      </c>
      <c r="T92" s="52">
        <v>8832</v>
      </c>
      <c r="U92" s="52">
        <v>9021</v>
      </c>
      <c r="V92" s="52">
        <v>8706</v>
      </c>
      <c r="W92" s="52">
        <v>8383</v>
      </c>
      <c r="X92" s="52">
        <v>8619</v>
      </c>
      <c r="Y92" s="52">
        <v>8755</v>
      </c>
      <c r="DA92" s="63" t="s">
        <v>1180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1</v>
      </c>
      <c r="M93" s="52">
        <v>1</v>
      </c>
      <c r="N93" s="52">
        <v>3</v>
      </c>
      <c r="O93" s="52">
        <v>6</v>
      </c>
      <c r="P93" s="52">
        <v>4</v>
      </c>
      <c r="Q93" s="52">
        <v>7</v>
      </c>
      <c r="R93" s="52">
        <v>10</v>
      </c>
      <c r="S93" s="52">
        <v>9</v>
      </c>
      <c r="T93" s="52">
        <v>12</v>
      </c>
      <c r="U93" s="52">
        <v>13</v>
      </c>
      <c r="V93" s="52">
        <v>15</v>
      </c>
      <c r="W93" s="52">
        <v>18</v>
      </c>
      <c r="X93" s="52">
        <v>19</v>
      </c>
      <c r="Y93" s="52">
        <v>21</v>
      </c>
      <c r="DA93" s="63" t="s">
        <v>1181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/>
      <c r="C96" s="52">
        <v>11282</v>
      </c>
      <c r="D96" s="52">
        <v>11307</v>
      </c>
      <c r="E96" s="52">
        <v>11479</v>
      </c>
      <c r="F96" s="52">
        <v>12006</v>
      </c>
      <c r="G96" s="52">
        <v>13108</v>
      </c>
      <c r="H96" s="52">
        <v>15046</v>
      </c>
      <c r="I96" s="52">
        <v>11449</v>
      </c>
      <c r="J96" s="52">
        <v>13505</v>
      </c>
      <c r="K96" s="52">
        <v>19536</v>
      </c>
      <c r="L96" s="52">
        <v>25367</v>
      </c>
      <c r="M96" s="52">
        <v>31709</v>
      </c>
      <c r="N96" s="52">
        <v>39290</v>
      </c>
      <c r="O96" s="52">
        <v>49083</v>
      </c>
      <c r="P96" s="52">
        <v>53755</v>
      </c>
      <c r="Q96" s="52">
        <v>57562</v>
      </c>
      <c r="R96" s="52">
        <v>53259</v>
      </c>
      <c r="S96" s="52">
        <v>52260</v>
      </c>
      <c r="T96" s="52">
        <v>53824</v>
      </c>
      <c r="U96" s="52">
        <v>51471</v>
      </c>
      <c r="V96" s="52">
        <v>55059</v>
      </c>
      <c r="W96" s="52">
        <v>55422</v>
      </c>
      <c r="X96" s="52">
        <v>57221</v>
      </c>
      <c r="Y96" s="52">
        <v>59988</v>
      </c>
      <c r="DA96" s="63" t="s">
        <v>1182</v>
      </c>
    </row>
    <row r="97" spans="1:105" ht="12" customHeight="1" x14ac:dyDescent="0.25">
      <c r="A97" s="97" t="s">
        <v>121</v>
      </c>
      <c r="B97" s="52"/>
      <c r="C97" s="52">
        <v>35</v>
      </c>
      <c r="D97" s="52">
        <v>34</v>
      </c>
      <c r="E97" s="52">
        <v>42</v>
      </c>
      <c r="F97" s="52">
        <v>55</v>
      </c>
      <c r="G97" s="52">
        <v>88</v>
      </c>
      <c r="H97" s="52">
        <v>144</v>
      </c>
      <c r="I97" s="52">
        <v>200</v>
      </c>
      <c r="J97" s="52">
        <v>354</v>
      </c>
      <c r="K97" s="52">
        <v>584</v>
      </c>
      <c r="L97" s="52">
        <v>911</v>
      </c>
      <c r="M97" s="52">
        <v>1664</v>
      </c>
      <c r="N97" s="52">
        <v>2586</v>
      </c>
      <c r="O97" s="52">
        <v>4260</v>
      </c>
      <c r="P97" s="52">
        <v>6337</v>
      </c>
      <c r="Q97" s="52">
        <v>8771</v>
      </c>
      <c r="R97" s="52">
        <v>9385</v>
      </c>
      <c r="S97" s="52">
        <v>10382</v>
      </c>
      <c r="T97" s="52">
        <v>7473</v>
      </c>
      <c r="U97" s="52">
        <v>7692</v>
      </c>
      <c r="V97" s="52">
        <v>9226</v>
      </c>
      <c r="W97" s="52">
        <v>12443</v>
      </c>
      <c r="X97" s="52">
        <v>14333</v>
      </c>
      <c r="Y97" s="52">
        <v>15544</v>
      </c>
      <c r="DA97" s="63" t="s">
        <v>1183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X101" s="52">
        <v>0</v>
      </c>
      <c r="Y101" s="52">
        <v>0</v>
      </c>
      <c r="DA101" s="63" t="s">
        <v>1184</v>
      </c>
    </row>
    <row r="102" spans="1:105" ht="12" customHeight="1" x14ac:dyDescent="0.25">
      <c r="A102" s="97" t="s">
        <v>50</v>
      </c>
      <c r="B102" s="52"/>
      <c r="C102" s="52">
        <v>465</v>
      </c>
      <c r="D102" s="52">
        <v>466</v>
      </c>
      <c r="E102" s="52">
        <v>478</v>
      </c>
      <c r="F102" s="52">
        <v>506</v>
      </c>
      <c r="G102" s="52">
        <v>573</v>
      </c>
      <c r="H102" s="52">
        <v>690</v>
      </c>
      <c r="I102" s="52">
        <v>619</v>
      </c>
      <c r="J102" s="52">
        <v>889</v>
      </c>
      <c r="K102" s="52">
        <v>1327</v>
      </c>
      <c r="L102" s="52">
        <v>1878</v>
      </c>
      <c r="M102" s="52">
        <v>2553</v>
      </c>
      <c r="N102" s="52">
        <v>3447</v>
      </c>
      <c r="O102" s="52">
        <v>4430</v>
      </c>
      <c r="P102" s="52">
        <v>5093</v>
      </c>
      <c r="Q102" s="52">
        <v>5907</v>
      </c>
      <c r="R102" s="52">
        <v>5500</v>
      </c>
      <c r="S102" s="52">
        <v>5453</v>
      </c>
      <c r="T102" s="52">
        <v>5237</v>
      </c>
      <c r="U102" s="52">
        <v>5214</v>
      </c>
      <c r="V102" s="52">
        <v>5626</v>
      </c>
      <c r="W102" s="52">
        <v>5981</v>
      </c>
      <c r="X102" s="52">
        <v>6428</v>
      </c>
      <c r="Y102" s="52">
        <v>6597</v>
      </c>
      <c r="DA102" s="63" t="s">
        <v>1185</v>
      </c>
    </row>
    <row r="103" spans="1:105" ht="12" customHeight="1" x14ac:dyDescent="0.25">
      <c r="A103" s="109" t="s">
        <v>120</v>
      </c>
      <c r="B103" s="36"/>
      <c r="C103" s="36">
        <v>12067</v>
      </c>
      <c r="D103" s="36">
        <v>12095</v>
      </c>
      <c r="E103" s="36">
        <v>12286</v>
      </c>
      <c r="F103" s="36">
        <v>12867</v>
      </c>
      <c r="G103" s="36">
        <v>14119</v>
      </c>
      <c r="H103" s="36">
        <v>16393</v>
      </c>
      <c r="I103" s="36">
        <v>12933</v>
      </c>
      <c r="J103" s="36">
        <v>15947</v>
      </c>
      <c r="K103" s="36">
        <v>22918</v>
      </c>
      <c r="L103" s="36">
        <v>30169</v>
      </c>
      <c r="M103" s="36">
        <v>38480</v>
      </c>
      <c r="N103" s="36">
        <v>47613</v>
      </c>
      <c r="O103" s="36">
        <v>57626</v>
      </c>
      <c r="P103" s="36">
        <v>62112</v>
      </c>
      <c r="Q103" s="36">
        <v>68661</v>
      </c>
      <c r="R103" s="36">
        <v>66218</v>
      </c>
      <c r="S103" s="36">
        <v>67819</v>
      </c>
      <c r="T103" s="36">
        <v>67811</v>
      </c>
      <c r="U103" s="36">
        <v>66399</v>
      </c>
      <c r="V103" s="36">
        <v>70707</v>
      </c>
      <c r="W103" s="36">
        <v>73963</v>
      </c>
      <c r="X103" s="36">
        <v>77936</v>
      </c>
      <c r="Y103" s="36">
        <v>83066</v>
      </c>
      <c r="DA103" s="60" t="s">
        <v>1186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1187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1188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1189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1190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1191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1192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1193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1194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1195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1196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/>
      <c r="C126" s="52">
        <v>1088</v>
      </c>
      <c r="D126" s="52">
        <v>1088</v>
      </c>
      <c r="E126" s="52">
        <v>1090</v>
      </c>
      <c r="F126" s="52">
        <v>1093</v>
      </c>
      <c r="G126" s="52">
        <v>1101</v>
      </c>
      <c r="H126" s="52">
        <v>1116</v>
      </c>
      <c r="I126" s="52">
        <v>1133</v>
      </c>
      <c r="J126" s="52">
        <v>1163</v>
      </c>
      <c r="K126" s="52">
        <v>1206</v>
      </c>
      <c r="L126" s="52">
        <v>1257</v>
      </c>
      <c r="M126" s="52">
        <v>1320</v>
      </c>
      <c r="N126" s="52">
        <v>1401</v>
      </c>
      <c r="O126" s="52">
        <v>1282</v>
      </c>
      <c r="P126" s="52">
        <v>528</v>
      </c>
      <c r="Q126" s="52">
        <v>670</v>
      </c>
      <c r="R126" s="52">
        <v>826</v>
      </c>
      <c r="S126" s="52">
        <v>1015</v>
      </c>
      <c r="T126" s="52">
        <v>1066</v>
      </c>
      <c r="U126" s="52">
        <v>1110</v>
      </c>
      <c r="V126" s="52">
        <v>1111</v>
      </c>
      <c r="W126" s="52">
        <v>1123</v>
      </c>
      <c r="X126" s="52">
        <v>1132</v>
      </c>
      <c r="Y126" s="52">
        <v>1103</v>
      </c>
      <c r="DA126" s="63" t="s">
        <v>1197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16</v>
      </c>
      <c r="D129" s="52">
        <v>16</v>
      </c>
      <c r="E129" s="52">
        <v>16</v>
      </c>
      <c r="F129" s="52">
        <v>17</v>
      </c>
      <c r="G129" s="52">
        <v>19</v>
      </c>
      <c r="H129" s="52">
        <v>20</v>
      </c>
      <c r="I129" s="52">
        <v>14</v>
      </c>
      <c r="J129" s="52">
        <v>16</v>
      </c>
      <c r="K129" s="52">
        <v>25</v>
      </c>
      <c r="L129" s="52">
        <v>23</v>
      </c>
      <c r="M129" s="52">
        <v>29</v>
      </c>
      <c r="N129" s="52">
        <v>34</v>
      </c>
      <c r="O129" s="52">
        <v>43</v>
      </c>
      <c r="P129" s="52">
        <v>39</v>
      </c>
      <c r="Q129" s="52">
        <v>40</v>
      </c>
      <c r="R129" s="52">
        <v>39</v>
      </c>
      <c r="S129" s="52">
        <v>39</v>
      </c>
      <c r="T129" s="52">
        <v>47</v>
      </c>
      <c r="U129" s="52">
        <v>48</v>
      </c>
      <c r="V129" s="52">
        <v>56</v>
      </c>
      <c r="W129" s="52">
        <v>57</v>
      </c>
      <c r="X129" s="52">
        <v>51</v>
      </c>
      <c r="Y129" s="52">
        <v>52</v>
      </c>
      <c r="DA129" s="63" t="s">
        <v>1198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  <c r="Q131" s="52">
        <v>0</v>
      </c>
      <c r="R131" s="52">
        <v>0</v>
      </c>
      <c r="S131" s="52">
        <v>0</v>
      </c>
      <c r="T131" s="52">
        <v>0</v>
      </c>
      <c r="U131" s="52">
        <v>0</v>
      </c>
      <c r="V131" s="52">
        <v>0</v>
      </c>
      <c r="W131" s="52">
        <v>0</v>
      </c>
      <c r="X131" s="52">
        <v>0</v>
      </c>
      <c r="Y131" s="52">
        <v>0</v>
      </c>
      <c r="DA131" s="63" t="s">
        <v>1199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X132" s="52">
        <v>0</v>
      </c>
      <c r="Y132" s="52">
        <v>0</v>
      </c>
      <c r="DA132" s="63" t="s">
        <v>1200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/>
      <c r="C135" s="52">
        <v>2169</v>
      </c>
      <c r="D135" s="52">
        <v>2174</v>
      </c>
      <c r="E135" s="52">
        <v>2197</v>
      </c>
      <c r="F135" s="52">
        <v>2267</v>
      </c>
      <c r="G135" s="52">
        <v>2405</v>
      </c>
      <c r="H135" s="52">
        <v>2634</v>
      </c>
      <c r="I135" s="52">
        <v>1690</v>
      </c>
      <c r="J135" s="52">
        <v>1666</v>
      </c>
      <c r="K135" s="52">
        <v>1995</v>
      </c>
      <c r="L135" s="52">
        <v>2115</v>
      </c>
      <c r="M135" s="52">
        <v>2225</v>
      </c>
      <c r="N135" s="52">
        <v>2301</v>
      </c>
      <c r="O135" s="52">
        <v>2154</v>
      </c>
      <c r="P135" s="52">
        <v>1426</v>
      </c>
      <c r="Q135" s="52">
        <v>1493</v>
      </c>
      <c r="R135" s="52">
        <v>1661</v>
      </c>
      <c r="S135" s="52">
        <v>1869</v>
      </c>
      <c r="T135" s="52">
        <v>2035</v>
      </c>
      <c r="U135" s="52">
        <v>2074</v>
      </c>
      <c r="V135" s="52">
        <v>1939</v>
      </c>
      <c r="W135" s="52">
        <v>1659</v>
      </c>
      <c r="X135" s="52">
        <v>1518</v>
      </c>
      <c r="Y135" s="52">
        <v>1612</v>
      </c>
      <c r="DA135" s="63" t="s">
        <v>1201</v>
      </c>
    </row>
    <row r="136" spans="1:105" ht="12" customHeight="1" x14ac:dyDescent="0.25">
      <c r="A136" s="97" t="s">
        <v>121</v>
      </c>
      <c r="B136" s="52"/>
      <c r="C136" s="52">
        <v>7</v>
      </c>
      <c r="D136" s="52">
        <v>6</v>
      </c>
      <c r="E136" s="52">
        <v>8</v>
      </c>
      <c r="F136" s="52">
        <v>9</v>
      </c>
      <c r="G136" s="52">
        <v>14</v>
      </c>
      <c r="H136" s="52">
        <v>21</v>
      </c>
      <c r="I136" s="52">
        <v>25</v>
      </c>
      <c r="J136" s="52">
        <v>44</v>
      </c>
      <c r="K136" s="52">
        <v>53</v>
      </c>
      <c r="L136" s="52">
        <v>54</v>
      </c>
      <c r="M136" s="52">
        <v>71</v>
      </c>
      <c r="N136" s="52">
        <v>85</v>
      </c>
      <c r="O136" s="52">
        <v>131</v>
      </c>
      <c r="P136" s="52">
        <v>162</v>
      </c>
      <c r="Q136" s="52">
        <v>236</v>
      </c>
      <c r="R136" s="52">
        <v>282</v>
      </c>
      <c r="S136" s="52">
        <v>341</v>
      </c>
      <c r="T136" s="52">
        <v>270</v>
      </c>
      <c r="U136" s="52">
        <v>283</v>
      </c>
      <c r="V136" s="52">
        <v>282</v>
      </c>
      <c r="W136" s="52">
        <v>342</v>
      </c>
      <c r="X136" s="52">
        <v>360</v>
      </c>
      <c r="Y136" s="52">
        <v>395</v>
      </c>
      <c r="DA136" s="63" t="s">
        <v>1202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81</v>
      </c>
      <c r="D140" s="52">
        <v>81</v>
      </c>
      <c r="E140" s="52">
        <v>81</v>
      </c>
      <c r="F140" s="52">
        <v>86</v>
      </c>
      <c r="G140" s="52">
        <v>94</v>
      </c>
      <c r="H140" s="52">
        <v>104</v>
      </c>
      <c r="I140" s="52">
        <v>73</v>
      </c>
      <c r="J140" s="52">
        <v>87</v>
      </c>
      <c r="K140" s="52">
        <v>108</v>
      </c>
      <c r="L140" s="52">
        <v>116</v>
      </c>
      <c r="M140" s="52">
        <v>130</v>
      </c>
      <c r="N140" s="52">
        <v>150</v>
      </c>
      <c r="O140" s="52">
        <v>155</v>
      </c>
      <c r="P140" s="52">
        <v>115</v>
      </c>
      <c r="Q140" s="52">
        <v>137</v>
      </c>
      <c r="R140" s="52">
        <v>148</v>
      </c>
      <c r="S140" s="52">
        <v>155</v>
      </c>
      <c r="T140" s="52">
        <v>166</v>
      </c>
      <c r="U140" s="52">
        <v>165</v>
      </c>
      <c r="V140" s="52">
        <v>166</v>
      </c>
      <c r="W140" s="52">
        <v>137</v>
      </c>
      <c r="X140" s="52">
        <v>140</v>
      </c>
      <c r="Y140" s="52">
        <v>138</v>
      </c>
      <c r="DA140" s="63" t="s">
        <v>1203</v>
      </c>
    </row>
    <row r="141" spans="1:105" ht="12" customHeight="1" x14ac:dyDescent="0.25">
      <c r="A141" s="109" t="s">
        <v>120</v>
      </c>
      <c r="B141" s="36"/>
      <c r="C141" s="36">
        <v>2095</v>
      </c>
      <c r="D141" s="36">
        <v>2099</v>
      </c>
      <c r="E141" s="36">
        <v>2124</v>
      </c>
      <c r="F141" s="36">
        <v>2190</v>
      </c>
      <c r="G141" s="36">
        <v>2327</v>
      </c>
      <c r="H141" s="36">
        <v>2549</v>
      </c>
      <c r="I141" s="36">
        <v>1638</v>
      </c>
      <c r="J141" s="36">
        <v>1625</v>
      </c>
      <c r="K141" s="36">
        <v>1937</v>
      </c>
      <c r="L141" s="36">
        <v>2054</v>
      </c>
      <c r="M141" s="36">
        <v>2168</v>
      </c>
      <c r="N141" s="36">
        <v>2238</v>
      </c>
      <c r="O141" s="36">
        <v>2134</v>
      </c>
      <c r="P141" s="36">
        <v>1468</v>
      </c>
      <c r="Q141" s="36">
        <v>1592</v>
      </c>
      <c r="R141" s="36">
        <v>1788</v>
      </c>
      <c r="S141" s="36">
        <v>2057</v>
      </c>
      <c r="T141" s="36">
        <v>2139</v>
      </c>
      <c r="U141" s="36">
        <v>2184</v>
      </c>
      <c r="V141" s="36">
        <v>2052</v>
      </c>
      <c r="W141" s="36">
        <v>1877</v>
      </c>
      <c r="X141" s="36">
        <v>1745</v>
      </c>
      <c r="Y141" s="36">
        <v>1860</v>
      </c>
      <c r="DA141" s="60" t="s">
        <v>1204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1205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450</v>
      </c>
      <c r="D145" s="52">
        <v>450</v>
      </c>
      <c r="E145" s="52">
        <v>457</v>
      </c>
      <c r="F145" s="52">
        <v>475</v>
      </c>
      <c r="G145" s="52">
        <v>514</v>
      </c>
      <c r="H145" s="52">
        <v>583</v>
      </c>
      <c r="I145" s="52">
        <v>690</v>
      </c>
      <c r="J145" s="52">
        <v>839</v>
      </c>
      <c r="K145" s="52">
        <v>1037</v>
      </c>
      <c r="L145" s="52">
        <v>1275</v>
      </c>
      <c r="M145" s="52">
        <v>1573</v>
      </c>
      <c r="N145" s="52">
        <v>1932</v>
      </c>
      <c r="O145" s="52">
        <v>2287</v>
      </c>
      <c r="P145" s="52">
        <v>2448</v>
      </c>
      <c r="Q145" s="52">
        <v>3085</v>
      </c>
      <c r="R145" s="52">
        <v>3848</v>
      </c>
      <c r="S145" s="52">
        <v>4769</v>
      </c>
      <c r="T145" s="52">
        <v>5269</v>
      </c>
      <c r="U145" s="52">
        <v>5407</v>
      </c>
      <c r="V145" s="52">
        <v>5611</v>
      </c>
      <c r="W145" s="52">
        <v>5820</v>
      </c>
      <c r="X145" s="52">
        <v>6580</v>
      </c>
      <c r="Y145" s="52">
        <v>8097</v>
      </c>
      <c r="DA145" s="63" t="s">
        <v>1206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66</v>
      </c>
      <c r="D147" s="52">
        <v>66</v>
      </c>
      <c r="E147" s="52">
        <v>68</v>
      </c>
      <c r="F147" s="52">
        <v>77</v>
      </c>
      <c r="G147" s="52">
        <v>92</v>
      </c>
      <c r="H147" s="52">
        <v>121</v>
      </c>
      <c r="I147" s="52">
        <v>132</v>
      </c>
      <c r="J147" s="52">
        <v>178</v>
      </c>
      <c r="K147" s="52">
        <v>274</v>
      </c>
      <c r="L147" s="52">
        <v>345</v>
      </c>
      <c r="M147" s="52">
        <v>379</v>
      </c>
      <c r="N147" s="52">
        <v>393</v>
      </c>
      <c r="O147" s="52">
        <v>399</v>
      </c>
      <c r="P147" s="52">
        <v>383</v>
      </c>
      <c r="Q147" s="52">
        <v>416</v>
      </c>
      <c r="R147" s="52">
        <v>521</v>
      </c>
      <c r="S147" s="52">
        <v>746</v>
      </c>
      <c r="T147" s="52">
        <v>1118</v>
      </c>
      <c r="U147" s="52">
        <v>1505</v>
      </c>
      <c r="V147" s="52">
        <v>2097</v>
      </c>
      <c r="W147" s="52">
        <v>2732</v>
      </c>
      <c r="X147" s="52">
        <v>3655</v>
      </c>
      <c r="Y147" s="52">
        <v>4805</v>
      </c>
      <c r="DA147" s="63" t="s">
        <v>1207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v>71</v>
      </c>
      <c r="D149" s="52">
        <v>71</v>
      </c>
      <c r="E149" s="52">
        <v>77</v>
      </c>
      <c r="F149" s="52">
        <v>92</v>
      </c>
      <c r="G149" s="52">
        <v>130</v>
      </c>
      <c r="H149" s="52">
        <v>221</v>
      </c>
      <c r="I149" s="52">
        <v>328</v>
      </c>
      <c r="J149" s="52">
        <v>543</v>
      </c>
      <c r="K149" s="52">
        <v>812</v>
      </c>
      <c r="L149" s="52">
        <v>1056</v>
      </c>
      <c r="M149" s="52">
        <v>1246</v>
      </c>
      <c r="N149" s="52">
        <v>1286</v>
      </c>
      <c r="O149" s="52">
        <v>721</v>
      </c>
      <c r="P149" s="52">
        <v>522</v>
      </c>
      <c r="Q149" s="52">
        <v>691</v>
      </c>
      <c r="R149" s="52">
        <v>984</v>
      </c>
      <c r="S149" s="52">
        <v>1406</v>
      </c>
      <c r="T149" s="52">
        <v>1765</v>
      </c>
      <c r="U149" s="52">
        <v>2059</v>
      </c>
      <c r="V149" s="52">
        <v>2090</v>
      </c>
      <c r="W149" s="52">
        <v>2244</v>
      </c>
      <c r="X149" s="52">
        <v>2670</v>
      </c>
      <c r="Y149" s="52">
        <v>3153</v>
      </c>
      <c r="DA149" s="63" t="s">
        <v>1208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1</v>
      </c>
      <c r="S150" s="52">
        <v>1</v>
      </c>
      <c r="T150" s="52">
        <v>2</v>
      </c>
      <c r="U150" s="52">
        <v>2</v>
      </c>
      <c r="V150" s="52">
        <v>2</v>
      </c>
      <c r="W150" s="52">
        <v>4</v>
      </c>
      <c r="X150" s="52">
        <v>3</v>
      </c>
      <c r="Y150" s="52">
        <v>4</v>
      </c>
      <c r="DA150" s="63" t="s">
        <v>1209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/>
      <c r="C153" s="52">
        <v>827</v>
      </c>
      <c r="D153" s="52">
        <v>832</v>
      </c>
      <c r="E153" s="52">
        <v>878</v>
      </c>
      <c r="F153" s="52">
        <v>1022</v>
      </c>
      <c r="G153" s="52">
        <v>1322</v>
      </c>
      <c r="H153" s="52">
        <v>1838</v>
      </c>
      <c r="I153" s="52">
        <v>2120</v>
      </c>
      <c r="J153" s="52">
        <v>2999</v>
      </c>
      <c r="K153" s="52">
        <v>4317</v>
      </c>
      <c r="L153" s="52">
        <v>4933</v>
      </c>
      <c r="M153" s="52">
        <v>4723</v>
      </c>
      <c r="N153" s="52">
        <v>4556</v>
      </c>
      <c r="O153" s="52">
        <v>4488</v>
      </c>
      <c r="P153" s="52">
        <v>4482</v>
      </c>
      <c r="Q153" s="52">
        <v>5410</v>
      </c>
      <c r="R153" s="52">
        <v>6785</v>
      </c>
      <c r="S153" s="52">
        <v>8671</v>
      </c>
      <c r="T153" s="52">
        <v>10555</v>
      </c>
      <c r="U153" s="52">
        <v>11906</v>
      </c>
      <c r="V153" s="52">
        <v>13461</v>
      </c>
      <c r="W153" s="52">
        <v>15058</v>
      </c>
      <c r="X153" s="52">
        <v>17938</v>
      </c>
      <c r="Y153" s="52">
        <v>21033</v>
      </c>
      <c r="DA153" s="63" t="s">
        <v>1210</v>
      </c>
    </row>
    <row r="154" spans="1:105" ht="12" customHeight="1" x14ac:dyDescent="0.25">
      <c r="A154" s="97" t="s">
        <v>121</v>
      </c>
      <c r="B154" s="52"/>
      <c r="C154" s="52">
        <v>2</v>
      </c>
      <c r="D154" s="52">
        <v>3</v>
      </c>
      <c r="E154" s="52">
        <v>3</v>
      </c>
      <c r="F154" s="52">
        <v>9</v>
      </c>
      <c r="G154" s="52">
        <v>16</v>
      </c>
      <c r="H154" s="52">
        <v>30</v>
      </c>
      <c r="I154" s="52">
        <v>47</v>
      </c>
      <c r="J154" s="52">
        <v>78</v>
      </c>
      <c r="K154" s="52">
        <v>109</v>
      </c>
      <c r="L154" s="52">
        <v>140</v>
      </c>
      <c r="M154" s="52">
        <v>192</v>
      </c>
      <c r="N154" s="52">
        <v>221</v>
      </c>
      <c r="O154" s="52">
        <v>377</v>
      </c>
      <c r="P154" s="52">
        <v>586</v>
      </c>
      <c r="Q154" s="52">
        <v>860</v>
      </c>
      <c r="R154" s="52">
        <v>1163</v>
      </c>
      <c r="S154" s="52">
        <v>1562</v>
      </c>
      <c r="T154" s="52">
        <v>1540</v>
      </c>
      <c r="U154" s="52">
        <v>1902</v>
      </c>
      <c r="V154" s="52">
        <v>2420</v>
      </c>
      <c r="W154" s="52">
        <v>3387</v>
      </c>
      <c r="X154" s="52">
        <v>4316</v>
      </c>
      <c r="Y154" s="52">
        <v>5179</v>
      </c>
      <c r="DA154" s="63" t="s">
        <v>1211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33</v>
      </c>
      <c r="D158" s="52">
        <v>34</v>
      </c>
      <c r="E158" s="52">
        <v>35</v>
      </c>
      <c r="F158" s="52">
        <v>46</v>
      </c>
      <c r="G158" s="52">
        <v>61</v>
      </c>
      <c r="H158" s="52">
        <v>92</v>
      </c>
      <c r="I158" s="52">
        <v>122</v>
      </c>
      <c r="J158" s="52">
        <v>182</v>
      </c>
      <c r="K158" s="52">
        <v>271</v>
      </c>
      <c r="L158" s="52">
        <v>343</v>
      </c>
      <c r="M158" s="52">
        <v>349</v>
      </c>
      <c r="N158" s="52">
        <v>377</v>
      </c>
      <c r="O158" s="52">
        <v>381</v>
      </c>
      <c r="P158" s="52">
        <v>417</v>
      </c>
      <c r="Q158" s="52">
        <v>534</v>
      </c>
      <c r="R158" s="52">
        <v>669</v>
      </c>
      <c r="S158" s="52">
        <v>858</v>
      </c>
      <c r="T158" s="52">
        <v>1001</v>
      </c>
      <c r="U158" s="52">
        <v>1162</v>
      </c>
      <c r="V158" s="52">
        <v>1337</v>
      </c>
      <c r="W158" s="52">
        <v>1524</v>
      </c>
      <c r="X158" s="52">
        <v>1859</v>
      </c>
      <c r="Y158" s="52">
        <v>2116</v>
      </c>
      <c r="DA158" s="63" t="s">
        <v>1212</v>
      </c>
    </row>
    <row r="159" spans="1:105" ht="12" customHeight="1" x14ac:dyDescent="0.25">
      <c r="A159" s="109" t="s">
        <v>120</v>
      </c>
      <c r="B159" s="36"/>
      <c r="C159" s="36">
        <v>867</v>
      </c>
      <c r="D159" s="36">
        <v>873</v>
      </c>
      <c r="E159" s="36">
        <v>923</v>
      </c>
      <c r="F159" s="36">
        <v>1077</v>
      </c>
      <c r="G159" s="36">
        <v>1411</v>
      </c>
      <c r="H159" s="36">
        <v>1993</v>
      </c>
      <c r="I159" s="36">
        <v>2375</v>
      </c>
      <c r="J159" s="36">
        <v>3439</v>
      </c>
      <c r="K159" s="36">
        <v>4967</v>
      </c>
      <c r="L159" s="36">
        <v>5788</v>
      </c>
      <c r="M159" s="36">
        <v>5816</v>
      </c>
      <c r="N159" s="36">
        <v>5695</v>
      </c>
      <c r="O159" s="36">
        <v>5214</v>
      </c>
      <c r="P159" s="36">
        <v>5161</v>
      </c>
      <c r="Q159" s="36">
        <v>6438</v>
      </c>
      <c r="R159" s="36">
        <v>8254</v>
      </c>
      <c r="S159" s="36">
        <v>10772</v>
      </c>
      <c r="T159" s="36">
        <v>12875</v>
      </c>
      <c r="U159" s="36">
        <v>14713</v>
      </c>
      <c r="V159" s="36">
        <v>16654</v>
      </c>
      <c r="W159" s="36">
        <v>19187</v>
      </c>
      <c r="X159" s="36">
        <v>23075</v>
      </c>
      <c r="Y159" s="36">
        <v>27261</v>
      </c>
      <c r="DA159" s="60" t="s">
        <v>1213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1214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33624</v>
      </c>
      <c r="D163" s="52">
        <v>33633</v>
      </c>
      <c r="E163" s="52">
        <v>46407</v>
      </c>
      <c r="F163" s="52">
        <v>178780</v>
      </c>
      <c r="G163" s="52">
        <v>107627</v>
      </c>
      <c r="H163" s="52">
        <v>9260</v>
      </c>
      <c r="I163" s="52">
        <v>1052</v>
      </c>
      <c r="J163" s="52">
        <v>0</v>
      </c>
      <c r="K163" s="52">
        <v>0</v>
      </c>
      <c r="L163" s="52">
        <v>5</v>
      </c>
      <c r="M163" s="52">
        <v>7712</v>
      </c>
      <c r="N163" s="52">
        <v>33703</v>
      </c>
      <c r="O163" s="52">
        <v>27077</v>
      </c>
      <c r="P163" s="52">
        <v>22733</v>
      </c>
      <c r="Q163" s="52">
        <v>22105</v>
      </c>
      <c r="R163" s="52">
        <v>13789</v>
      </c>
      <c r="S163" s="52">
        <v>9755</v>
      </c>
      <c r="T163" s="52">
        <v>6768</v>
      </c>
      <c r="U163" s="52">
        <v>3014</v>
      </c>
      <c r="V163" s="52">
        <v>849</v>
      </c>
      <c r="W163" s="52">
        <v>58</v>
      </c>
      <c r="X163" s="52">
        <v>0</v>
      </c>
      <c r="Y163" s="52">
        <v>422</v>
      </c>
      <c r="DA163" s="63" t="s">
        <v>1215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2463</v>
      </c>
      <c r="D165" s="52">
        <v>2470</v>
      </c>
      <c r="E165" s="52">
        <v>2518</v>
      </c>
      <c r="F165" s="52">
        <v>2640</v>
      </c>
      <c r="G165" s="52">
        <v>2854</v>
      </c>
      <c r="H165" s="52">
        <v>3169</v>
      </c>
      <c r="I165" s="52">
        <v>2105</v>
      </c>
      <c r="J165" s="52">
        <v>1644</v>
      </c>
      <c r="K165" s="52">
        <v>2265</v>
      </c>
      <c r="L165" s="52">
        <v>1453</v>
      </c>
      <c r="M165" s="52">
        <v>711</v>
      </c>
      <c r="N165" s="52">
        <v>242</v>
      </c>
      <c r="O165" s="52">
        <v>363</v>
      </c>
      <c r="P165" s="52">
        <v>159</v>
      </c>
      <c r="Q165" s="52">
        <v>313</v>
      </c>
      <c r="R165" s="52">
        <v>552</v>
      </c>
      <c r="S165" s="52">
        <v>1480</v>
      </c>
      <c r="T165" s="52">
        <v>1629</v>
      </c>
      <c r="U165" s="52">
        <v>1097</v>
      </c>
      <c r="V165" s="52">
        <v>828</v>
      </c>
      <c r="W165" s="52">
        <v>917</v>
      </c>
      <c r="X165" s="52">
        <v>537</v>
      </c>
      <c r="Y165" s="52">
        <v>150</v>
      </c>
      <c r="DA165" s="63" t="s">
        <v>1216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v>5303</v>
      </c>
      <c r="D167" s="52">
        <v>5314</v>
      </c>
      <c r="E167" s="52">
        <v>5539</v>
      </c>
      <c r="F167" s="52">
        <v>15356</v>
      </c>
      <c r="G167" s="52">
        <v>9612</v>
      </c>
      <c r="H167" s="52">
        <v>1748</v>
      </c>
      <c r="I167" s="52">
        <v>2140</v>
      </c>
      <c r="J167" s="52">
        <v>18</v>
      </c>
      <c r="K167" s="52">
        <v>1585</v>
      </c>
      <c r="L167" s="52">
        <v>1918</v>
      </c>
      <c r="M167" s="52">
        <v>1506</v>
      </c>
      <c r="N167" s="52">
        <v>3057</v>
      </c>
      <c r="O167" s="52">
        <v>2652</v>
      </c>
      <c r="P167" s="52">
        <v>2784</v>
      </c>
      <c r="Q167" s="52">
        <v>2714</v>
      </c>
      <c r="R167" s="52">
        <v>1707</v>
      </c>
      <c r="S167" s="52">
        <v>1340</v>
      </c>
      <c r="T167" s="52">
        <v>990</v>
      </c>
      <c r="U167" s="52">
        <v>544</v>
      </c>
      <c r="V167" s="52">
        <v>631</v>
      </c>
      <c r="W167" s="52">
        <v>252</v>
      </c>
      <c r="X167" s="52">
        <v>5</v>
      </c>
      <c r="Y167" s="52">
        <v>49</v>
      </c>
      <c r="DA167" s="63" t="s">
        <v>1217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2</v>
      </c>
      <c r="G168" s="52">
        <v>1</v>
      </c>
      <c r="H168" s="52">
        <v>0</v>
      </c>
      <c r="I168" s="52">
        <v>0</v>
      </c>
      <c r="J168" s="52">
        <v>1</v>
      </c>
      <c r="K168" s="52">
        <v>1</v>
      </c>
      <c r="L168" s="52">
        <v>0</v>
      </c>
      <c r="M168" s="52">
        <v>1</v>
      </c>
      <c r="N168" s="52">
        <v>7</v>
      </c>
      <c r="O168" s="52">
        <v>2</v>
      </c>
      <c r="P168" s="52">
        <v>1</v>
      </c>
      <c r="Q168" s="52">
        <v>1</v>
      </c>
      <c r="R168" s="52">
        <v>4</v>
      </c>
      <c r="S168" s="52">
        <v>3</v>
      </c>
      <c r="T168" s="52">
        <v>2</v>
      </c>
      <c r="U168" s="52">
        <v>1</v>
      </c>
      <c r="V168" s="52">
        <v>2</v>
      </c>
      <c r="W168" s="52">
        <v>1</v>
      </c>
      <c r="X168" s="52">
        <v>0</v>
      </c>
      <c r="Y168" s="52">
        <v>0</v>
      </c>
      <c r="DA168" s="63" t="s">
        <v>1218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/>
      <c r="C171" s="52">
        <v>61756</v>
      </c>
      <c r="D171" s="52">
        <v>61866</v>
      </c>
      <c r="E171" s="52">
        <v>64055</v>
      </c>
      <c r="F171" s="52">
        <v>161659</v>
      </c>
      <c r="G171" s="52">
        <v>96663</v>
      </c>
      <c r="H171" s="52">
        <v>20069</v>
      </c>
      <c r="I171" s="52">
        <v>24881</v>
      </c>
      <c r="J171" s="52">
        <v>196</v>
      </c>
      <c r="K171" s="52">
        <v>16169</v>
      </c>
      <c r="L171" s="52">
        <v>17745</v>
      </c>
      <c r="M171" s="52">
        <v>9527</v>
      </c>
      <c r="N171" s="52">
        <v>27690</v>
      </c>
      <c r="O171" s="52">
        <v>22932</v>
      </c>
      <c r="P171" s="52">
        <v>17480</v>
      </c>
      <c r="Q171" s="52">
        <v>17022</v>
      </c>
      <c r="R171" s="52">
        <v>10790</v>
      </c>
      <c r="S171" s="52">
        <v>8627</v>
      </c>
      <c r="T171" s="52">
        <v>6349</v>
      </c>
      <c r="U171" s="52">
        <v>3077</v>
      </c>
      <c r="V171" s="52">
        <v>3693</v>
      </c>
      <c r="W171" s="52">
        <v>1592</v>
      </c>
      <c r="X171" s="52">
        <v>39</v>
      </c>
      <c r="Y171" s="52">
        <v>338</v>
      </c>
      <c r="DA171" s="63" t="s">
        <v>1219</v>
      </c>
    </row>
    <row r="172" spans="1:105" ht="12" customHeight="1" x14ac:dyDescent="0.25">
      <c r="A172" s="97" t="s">
        <v>121</v>
      </c>
      <c r="B172" s="52"/>
      <c r="C172" s="52">
        <v>190</v>
      </c>
      <c r="D172" s="52">
        <v>195</v>
      </c>
      <c r="E172" s="52">
        <v>253</v>
      </c>
      <c r="F172" s="52">
        <v>1763</v>
      </c>
      <c r="G172" s="52">
        <v>1352</v>
      </c>
      <c r="H172" s="52">
        <v>92</v>
      </c>
      <c r="I172" s="52">
        <v>81</v>
      </c>
      <c r="J172" s="52">
        <v>9</v>
      </c>
      <c r="K172" s="52">
        <v>602</v>
      </c>
      <c r="L172" s="52">
        <v>380</v>
      </c>
      <c r="M172" s="52">
        <v>609</v>
      </c>
      <c r="N172" s="52">
        <v>3849</v>
      </c>
      <c r="O172" s="52">
        <v>3489</v>
      </c>
      <c r="P172" s="52">
        <v>2470</v>
      </c>
      <c r="Q172" s="52">
        <v>2377</v>
      </c>
      <c r="R172" s="52">
        <v>1522</v>
      </c>
      <c r="S172" s="52">
        <v>1671</v>
      </c>
      <c r="T172" s="52">
        <v>796</v>
      </c>
      <c r="U172" s="52">
        <v>372</v>
      </c>
      <c r="V172" s="52">
        <v>240</v>
      </c>
      <c r="W172" s="52">
        <v>262</v>
      </c>
      <c r="X172" s="52">
        <v>4</v>
      </c>
      <c r="Y172" s="52">
        <v>64</v>
      </c>
      <c r="DA172" s="63" t="s">
        <v>1220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2496</v>
      </c>
      <c r="D176" s="52">
        <v>2502</v>
      </c>
      <c r="E176" s="52">
        <v>2626</v>
      </c>
      <c r="F176" s="52">
        <v>7367</v>
      </c>
      <c r="G176" s="52">
        <v>4601</v>
      </c>
      <c r="H176" s="52">
        <v>834</v>
      </c>
      <c r="I176" s="52">
        <v>1009</v>
      </c>
      <c r="J176" s="52">
        <v>15</v>
      </c>
      <c r="K176" s="52">
        <v>881</v>
      </c>
      <c r="L176" s="52">
        <v>1114</v>
      </c>
      <c r="M176" s="52">
        <v>663</v>
      </c>
      <c r="N176" s="52">
        <v>2627</v>
      </c>
      <c r="O176" s="52">
        <v>2209</v>
      </c>
      <c r="P176" s="52">
        <v>1646</v>
      </c>
      <c r="Q176" s="52">
        <v>1605</v>
      </c>
      <c r="R176" s="52">
        <v>1014</v>
      </c>
      <c r="S176" s="52">
        <v>878</v>
      </c>
      <c r="T176" s="52">
        <v>577</v>
      </c>
      <c r="U176" s="52">
        <v>277</v>
      </c>
      <c r="V176" s="52">
        <v>325</v>
      </c>
      <c r="W176" s="52">
        <v>155</v>
      </c>
      <c r="X176" s="52">
        <v>2</v>
      </c>
      <c r="Y176" s="52">
        <v>28</v>
      </c>
      <c r="DA176" s="63" t="s">
        <v>1221</v>
      </c>
    </row>
    <row r="177" spans="1:105" ht="12" customHeight="1" x14ac:dyDescent="0.25">
      <c r="A177" s="109" t="s">
        <v>120</v>
      </c>
      <c r="B177" s="36"/>
      <c r="C177" s="36">
        <v>64753</v>
      </c>
      <c r="D177" s="36">
        <v>64874</v>
      </c>
      <c r="E177" s="36">
        <v>67224</v>
      </c>
      <c r="F177" s="36">
        <v>171413</v>
      </c>
      <c r="G177" s="36">
        <v>103027</v>
      </c>
      <c r="H177" s="36">
        <v>21077</v>
      </c>
      <c r="I177" s="36">
        <v>26092</v>
      </c>
      <c r="J177" s="36">
        <v>209</v>
      </c>
      <c r="K177" s="36">
        <v>17477</v>
      </c>
      <c r="L177" s="36">
        <v>18928</v>
      </c>
      <c r="M177" s="36">
        <v>10979</v>
      </c>
      <c r="N177" s="36">
        <v>31979</v>
      </c>
      <c r="O177" s="36">
        <v>26869</v>
      </c>
      <c r="P177" s="36">
        <v>21090</v>
      </c>
      <c r="Q177" s="36">
        <v>20506</v>
      </c>
      <c r="R177" s="36">
        <v>13001</v>
      </c>
      <c r="S177" s="36">
        <v>10762</v>
      </c>
      <c r="T177" s="36">
        <v>7558</v>
      </c>
      <c r="U177" s="36">
        <v>3714</v>
      </c>
      <c r="V177" s="36">
        <v>4240</v>
      </c>
      <c r="W177" s="36">
        <v>1967</v>
      </c>
      <c r="X177" s="36">
        <v>43</v>
      </c>
      <c r="Y177" s="36">
        <v>419</v>
      </c>
      <c r="DA177" s="60" t="s">
        <v>1222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1223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1224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9910</v>
      </c>
      <c r="D5" s="52">
        <v>0</v>
      </c>
      <c r="E5" s="52">
        <v>1</v>
      </c>
      <c r="F5" s="52">
        <v>0</v>
      </c>
      <c r="G5" s="52">
        <v>0</v>
      </c>
      <c r="H5" s="52">
        <v>6168</v>
      </c>
      <c r="I5" s="52">
        <v>17667</v>
      </c>
      <c r="J5" s="52">
        <v>18728</v>
      </c>
      <c r="K5" s="52">
        <v>12491</v>
      </c>
      <c r="L5" s="52">
        <v>7396</v>
      </c>
      <c r="M5" s="52">
        <v>7281</v>
      </c>
      <c r="N5" s="52">
        <v>1561</v>
      </c>
      <c r="O5" s="52">
        <v>7163</v>
      </c>
      <c r="P5" s="52">
        <v>3</v>
      </c>
      <c r="Q5" s="52">
        <v>0</v>
      </c>
      <c r="R5" s="52">
        <v>0</v>
      </c>
      <c r="S5" s="52">
        <v>1</v>
      </c>
      <c r="T5" s="52">
        <v>0</v>
      </c>
      <c r="U5" s="52">
        <v>0</v>
      </c>
      <c r="V5" s="52">
        <v>1</v>
      </c>
      <c r="W5" s="52">
        <v>0</v>
      </c>
      <c r="X5" s="52">
        <v>3302</v>
      </c>
      <c r="Y5" s="52">
        <v>5876</v>
      </c>
      <c r="DA5" s="63" t="s">
        <v>1225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267</v>
      </c>
      <c r="D8" s="52">
        <v>151</v>
      </c>
      <c r="E8" s="52">
        <v>81</v>
      </c>
      <c r="F8" s="52">
        <v>16</v>
      </c>
      <c r="G8" s="52">
        <v>16</v>
      </c>
      <c r="H8" s="52">
        <v>133</v>
      </c>
      <c r="I8" s="52">
        <v>340</v>
      </c>
      <c r="J8" s="52">
        <v>526</v>
      </c>
      <c r="K8" s="52">
        <v>556</v>
      </c>
      <c r="L8" s="52">
        <v>523</v>
      </c>
      <c r="M8" s="52">
        <v>290</v>
      </c>
      <c r="N8" s="52">
        <v>263</v>
      </c>
      <c r="O8" s="52">
        <v>327</v>
      </c>
      <c r="P8" s="52">
        <v>183</v>
      </c>
      <c r="Q8" s="52">
        <v>110</v>
      </c>
      <c r="R8" s="52">
        <v>36</v>
      </c>
      <c r="S8" s="52">
        <v>36</v>
      </c>
      <c r="T8" s="52">
        <v>32</v>
      </c>
      <c r="U8" s="52">
        <v>66</v>
      </c>
      <c r="V8" s="52">
        <v>77</v>
      </c>
      <c r="W8" s="52">
        <v>66</v>
      </c>
      <c r="X8" s="52">
        <v>146</v>
      </c>
      <c r="Y8" s="52">
        <v>382</v>
      </c>
      <c r="DA8" s="63" t="s">
        <v>1226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v>103</v>
      </c>
      <c r="D10" s="52">
        <v>32</v>
      </c>
      <c r="E10" s="52">
        <v>14</v>
      </c>
      <c r="F10" s="52">
        <v>96</v>
      </c>
      <c r="G10" s="52">
        <v>63</v>
      </c>
      <c r="H10" s="52">
        <v>148</v>
      </c>
      <c r="I10" s="52">
        <v>275</v>
      </c>
      <c r="J10" s="52">
        <v>220</v>
      </c>
      <c r="K10" s="52">
        <v>160</v>
      </c>
      <c r="L10" s="52">
        <v>193</v>
      </c>
      <c r="M10" s="52">
        <v>228</v>
      </c>
      <c r="N10" s="52">
        <v>212</v>
      </c>
      <c r="O10" s="52">
        <v>238</v>
      </c>
      <c r="P10" s="52">
        <v>4</v>
      </c>
      <c r="Q10" s="52">
        <v>21</v>
      </c>
      <c r="R10" s="52">
        <v>39</v>
      </c>
      <c r="S10" s="52">
        <v>164</v>
      </c>
      <c r="T10" s="52">
        <v>153</v>
      </c>
      <c r="U10" s="52">
        <v>213</v>
      </c>
      <c r="V10" s="52">
        <v>188</v>
      </c>
      <c r="W10" s="52">
        <v>38</v>
      </c>
      <c r="X10" s="52">
        <v>296</v>
      </c>
      <c r="Y10" s="52">
        <v>201</v>
      </c>
      <c r="DA10" s="63" t="s">
        <v>1227</v>
      </c>
    </row>
    <row r="11" spans="1:105" ht="12" customHeight="1" x14ac:dyDescent="0.25">
      <c r="A11" s="97" t="s">
        <v>124</v>
      </c>
      <c r="B11" s="52"/>
      <c r="C11" s="52">
        <v>1786</v>
      </c>
      <c r="D11" s="52">
        <v>611</v>
      </c>
      <c r="E11" s="52">
        <v>763</v>
      </c>
      <c r="F11" s="52">
        <v>5550</v>
      </c>
      <c r="G11" s="52">
        <v>2823</v>
      </c>
      <c r="H11" s="52">
        <v>2027</v>
      </c>
      <c r="I11" s="52">
        <v>1356</v>
      </c>
      <c r="J11" s="52">
        <v>1438</v>
      </c>
      <c r="K11" s="52">
        <v>1489</v>
      </c>
      <c r="L11" s="52">
        <v>935</v>
      </c>
      <c r="M11" s="52">
        <v>1537</v>
      </c>
      <c r="N11" s="52">
        <v>817</v>
      </c>
      <c r="O11" s="52">
        <v>1656</v>
      </c>
      <c r="P11" s="52">
        <v>887</v>
      </c>
      <c r="Q11" s="52">
        <v>997</v>
      </c>
      <c r="R11" s="52">
        <v>910</v>
      </c>
      <c r="S11" s="52">
        <v>531</v>
      </c>
      <c r="T11" s="52">
        <v>278</v>
      </c>
      <c r="U11" s="52">
        <v>198</v>
      </c>
      <c r="V11" s="52">
        <v>127</v>
      </c>
      <c r="W11" s="52">
        <v>744</v>
      </c>
      <c r="X11" s="52">
        <v>843</v>
      </c>
      <c r="Y11" s="52">
        <v>1026</v>
      </c>
      <c r="DA11" s="63" t="s">
        <v>1228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1</v>
      </c>
      <c r="G12" s="52">
        <v>1</v>
      </c>
      <c r="H12" s="52">
        <v>1</v>
      </c>
      <c r="I12" s="52">
        <v>1</v>
      </c>
      <c r="J12" s="52">
        <v>2</v>
      </c>
      <c r="K12" s="52">
        <v>4</v>
      </c>
      <c r="L12" s="52">
        <v>2</v>
      </c>
      <c r="M12" s="52">
        <v>2</v>
      </c>
      <c r="N12" s="52">
        <v>0</v>
      </c>
      <c r="O12" s="52">
        <v>1</v>
      </c>
      <c r="P12" s="52">
        <v>1</v>
      </c>
      <c r="Q12" s="52">
        <v>1</v>
      </c>
      <c r="R12" s="52">
        <v>3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4</v>
      </c>
      <c r="Y12" s="52">
        <v>2</v>
      </c>
      <c r="DA12" s="63" t="s">
        <v>1229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/>
      <c r="C15" s="52">
        <v>18153</v>
      </c>
      <c r="D15" s="52">
        <v>5574</v>
      </c>
      <c r="E15" s="52">
        <v>3963</v>
      </c>
      <c r="F15" s="52">
        <v>10936</v>
      </c>
      <c r="G15" s="52">
        <v>10336</v>
      </c>
      <c r="H15" s="52">
        <v>20337</v>
      </c>
      <c r="I15" s="52">
        <v>17508</v>
      </c>
      <c r="J15" s="52">
        <v>17449</v>
      </c>
      <c r="K15" s="52">
        <v>10828</v>
      </c>
      <c r="L15" s="52">
        <v>6701</v>
      </c>
      <c r="M15" s="52">
        <v>7178</v>
      </c>
      <c r="N15" s="52">
        <v>4766</v>
      </c>
      <c r="O15" s="52">
        <v>10794</v>
      </c>
      <c r="P15" s="52">
        <v>5347</v>
      </c>
      <c r="Q15" s="52">
        <v>7018</v>
      </c>
      <c r="R15" s="52">
        <v>6391</v>
      </c>
      <c r="S15" s="52">
        <v>3956</v>
      </c>
      <c r="T15" s="52">
        <v>2041</v>
      </c>
      <c r="U15" s="52">
        <v>1203</v>
      </c>
      <c r="V15" s="52">
        <v>743</v>
      </c>
      <c r="W15" s="52">
        <v>4231</v>
      </c>
      <c r="X15" s="52">
        <v>622</v>
      </c>
      <c r="Y15" s="52">
        <v>4253</v>
      </c>
      <c r="DA15" s="63" t="s">
        <v>1230</v>
      </c>
    </row>
    <row r="16" spans="1:105" ht="12" customHeight="1" x14ac:dyDescent="0.25">
      <c r="A16" s="97" t="s">
        <v>121</v>
      </c>
      <c r="B16" s="52"/>
      <c r="C16" s="52">
        <v>651</v>
      </c>
      <c r="D16" s="52">
        <v>86</v>
      </c>
      <c r="E16" s="52">
        <v>181</v>
      </c>
      <c r="F16" s="52">
        <v>57</v>
      </c>
      <c r="G16" s="52">
        <v>85</v>
      </c>
      <c r="H16" s="52">
        <v>607</v>
      </c>
      <c r="I16" s="52">
        <v>1972</v>
      </c>
      <c r="J16" s="52">
        <v>2183</v>
      </c>
      <c r="K16" s="52">
        <v>3762</v>
      </c>
      <c r="L16" s="52">
        <v>892</v>
      </c>
      <c r="M16" s="52">
        <v>881</v>
      </c>
      <c r="N16" s="52">
        <v>264</v>
      </c>
      <c r="O16" s="52">
        <v>1727</v>
      </c>
      <c r="P16" s="52">
        <v>1228</v>
      </c>
      <c r="Q16" s="52">
        <v>2198</v>
      </c>
      <c r="R16" s="52">
        <v>1626</v>
      </c>
      <c r="S16" s="52">
        <v>1174</v>
      </c>
      <c r="T16" s="52">
        <v>329</v>
      </c>
      <c r="U16" s="52">
        <v>156</v>
      </c>
      <c r="V16" s="52">
        <v>102</v>
      </c>
      <c r="W16" s="52">
        <v>1020</v>
      </c>
      <c r="X16" s="52">
        <v>3604</v>
      </c>
      <c r="Y16" s="52">
        <v>1705</v>
      </c>
      <c r="DA16" s="63" t="s">
        <v>1231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1232</v>
      </c>
    </row>
    <row r="21" spans="1:105" ht="12" customHeight="1" x14ac:dyDescent="0.25">
      <c r="A21" s="97" t="s">
        <v>50</v>
      </c>
      <c r="B21" s="52"/>
      <c r="C21" s="52">
        <v>972</v>
      </c>
      <c r="D21" s="52">
        <v>341</v>
      </c>
      <c r="E21" s="52">
        <v>238</v>
      </c>
      <c r="F21" s="52">
        <v>926</v>
      </c>
      <c r="G21" s="52">
        <v>768</v>
      </c>
      <c r="H21" s="52">
        <v>1501</v>
      </c>
      <c r="I21" s="52">
        <v>1742</v>
      </c>
      <c r="J21" s="52">
        <v>1741</v>
      </c>
      <c r="K21" s="52">
        <v>1320</v>
      </c>
      <c r="L21" s="52">
        <v>608</v>
      </c>
      <c r="M21" s="52">
        <v>689</v>
      </c>
      <c r="N21" s="52">
        <v>431</v>
      </c>
      <c r="O21" s="52">
        <v>1009</v>
      </c>
      <c r="P21" s="52">
        <v>614</v>
      </c>
      <c r="Q21" s="52">
        <v>788</v>
      </c>
      <c r="R21" s="52">
        <v>719</v>
      </c>
      <c r="S21" s="52">
        <v>432</v>
      </c>
      <c r="T21" s="52">
        <v>183</v>
      </c>
      <c r="U21" s="52">
        <v>122</v>
      </c>
      <c r="V21" s="52">
        <v>85</v>
      </c>
      <c r="W21" s="52">
        <v>426</v>
      </c>
      <c r="X21" s="52">
        <v>428</v>
      </c>
      <c r="Y21" s="52">
        <v>595</v>
      </c>
      <c r="DA21" s="63" t="s">
        <v>1233</v>
      </c>
    </row>
    <row r="22" spans="1:105" ht="12" customHeight="1" x14ac:dyDescent="0.25">
      <c r="A22" s="109" t="s">
        <v>120</v>
      </c>
      <c r="B22" s="36"/>
      <c r="C22" s="36">
        <v>19780</v>
      </c>
      <c r="D22" s="36">
        <v>6020</v>
      </c>
      <c r="E22" s="36">
        <v>4745</v>
      </c>
      <c r="F22" s="36">
        <v>15778</v>
      </c>
      <c r="G22" s="36">
        <v>12613</v>
      </c>
      <c r="H22" s="36">
        <v>21706</v>
      </c>
      <c r="I22" s="36">
        <v>19409</v>
      </c>
      <c r="J22" s="36">
        <v>19555</v>
      </c>
      <c r="K22" s="36">
        <v>14930</v>
      </c>
      <c r="L22" s="36">
        <v>8121</v>
      </c>
      <c r="M22" s="36">
        <v>9159</v>
      </c>
      <c r="N22" s="36">
        <v>5664</v>
      </c>
      <c r="O22" s="36">
        <v>13443</v>
      </c>
      <c r="P22" s="36">
        <v>6946</v>
      </c>
      <c r="Q22" s="36">
        <v>9609</v>
      </c>
      <c r="R22" s="36">
        <v>8374</v>
      </c>
      <c r="S22" s="36">
        <v>5476</v>
      </c>
      <c r="T22" s="36">
        <v>2667</v>
      </c>
      <c r="U22" s="36">
        <v>1676</v>
      </c>
      <c r="V22" s="36">
        <v>1241</v>
      </c>
      <c r="W22" s="36">
        <v>5700</v>
      </c>
      <c r="X22" s="36">
        <v>4560</v>
      </c>
      <c r="Y22" s="36">
        <v>6400</v>
      </c>
      <c r="DA22" s="60" t="s">
        <v>1234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1235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2714</v>
      </c>
      <c r="D26" s="52">
        <v>3052</v>
      </c>
      <c r="E26" s="52">
        <v>3160</v>
      </c>
      <c r="F26" s="52">
        <v>6449</v>
      </c>
      <c r="G26" s="52">
        <v>13591</v>
      </c>
      <c r="H26" s="52">
        <v>11156</v>
      </c>
      <c r="I26" s="52">
        <v>7812</v>
      </c>
      <c r="J26" s="52">
        <v>4297</v>
      </c>
      <c r="K26" s="52">
        <v>6342</v>
      </c>
      <c r="L26" s="52">
        <v>6112</v>
      </c>
      <c r="M26" s="52">
        <v>5879</v>
      </c>
      <c r="N26" s="52">
        <v>5724</v>
      </c>
      <c r="O26" s="52">
        <v>5737</v>
      </c>
      <c r="P26" s="52">
        <v>5083</v>
      </c>
      <c r="Q26" s="52">
        <v>4884</v>
      </c>
      <c r="R26" s="52">
        <v>8479</v>
      </c>
      <c r="S26" s="52">
        <v>9464</v>
      </c>
      <c r="T26" s="52">
        <v>10806</v>
      </c>
      <c r="U26" s="52">
        <v>11144</v>
      </c>
      <c r="V26" s="52">
        <v>15271</v>
      </c>
      <c r="W26" s="52">
        <v>12370</v>
      </c>
      <c r="X26" s="52">
        <v>9261</v>
      </c>
      <c r="Y26" s="52">
        <v>5643</v>
      </c>
      <c r="DA26" s="63" t="s">
        <v>1236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85</v>
      </c>
      <c r="D29" s="52">
        <v>59</v>
      </c>
      <c r="E29" s="52">
        <v>57</v>
      </c>
      <c r="F29" s="52">
        <v>72</v>
      </c>
      <c r="G29" s="52">
        <v>284</v>
      </c>
      <c r="H29" s="52">
        <v>463</v>
      </c>
      <c r="I29" s="52">
        <v>383</v>
      </c>
      <c r="J29" s="52">
        <v>278</v>
      </c>
      <c r="K29" s="52">
        <v>189</v>
      </c>
      <c r="L29" s="52">
        <v>219</v>
      </c>
      <c r="M29" s="52">
        <v>182</v>
      </c>
      <c r="N29" s="52">
        <v>249</v>
      </c>
      <c r="O29" s="52">
        <v>333</v>
      </c>
      <c r="P29" s="52">
        <v>336</v>
      </c>
      <c r="Q29" s="52">
        <v>265</v>
      </c>
      <c r="R29" s="52">
        <v>359</v>
      </c>
      <c r="S29" s="52">
        <v>414</v>
      </c>
      <c r="T29" s="52">
        <v>450</v>
      </c>
      <c r="U29" s="52">
        <v>1309</v>
      </c>
      <c r="V29" s="52">
        <v>1998</v>
      </c>
      <c r="W29" s="52">
        <v>1710</v>
      </c>
      <c r="X29" s="52">
        <v>1407</v>
      </c>
      <c r="Y29" s="52">
        <v>1077</v>
      </c>
      <c r="DA29" s="63" t="s">
        <v>1237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v>550</v>
      </c>
      <c r="D31" s="52">
        <v>651</v>
      </c>
      <c r="E31" s="52">
        <v>1067</v>
      </c>
      <c r="F31" s="52">
        <v>3483</v>
      </c>
      <c r="G31" s="52">
        <v>3834</v>
      </c>
      <c r="H31" s="52">
        <v>1445</v>
      </c>
      <c r="I31" s="52">
        <v>650</v>
      </c>
      <c r="J31" s="52">
        <v>457</v>
      </c>
      <c r="K31" s="52">
        <v>959</v>
      </c>
      <c r="L31" s="52">
        <v>1234</v>
      </c>
      <c r="M31" s="52">
        <v>1979</v>
      </c>
      <c r="N31" s="52">
        <v>1945</v>
      </c>
      <c r="O31" s="52">
        <v>1733</v>
      </c>
      <c r="P31" s="52">
        <v>1468</v>
      </c>
      <c r="Q31" s="52">
        <v>1050</v>
      </c>
      <c r="R31" s="52">
        <v>1396</v>
      </c>
      <c r="S31" s="52">
        <v>1441</v>
      </c>
      <c r="T31" s="52">
        <v>1781</v>
      </c>
      <c r="U31" s="52">
        <v>2195</v>
      </c>
      <c r="V31" s="52">
        <v>2878</v>
      </c>
      <c r="W31" s="52">
        <v>2285</v>
      </c>
      <c r="X31" s="52">
        <v>2648</v>
      </c>
      <c r="Y31" s="52">
        <v>1991</v>
      </c>
      <c r="DA31" s="63" t="s">
        <v>1238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2</v>
      </c>
      <c r="L32" s="52">
        <v>1</v>
      </c>
      <c r="M32" s="52">
        <v>2</v>
      </c>
      <c r="N32" s="52">
        <v>0</v>
      </c>
      <c r="O32" s="52">
        <v>2</v>
      </c>
      <c r="P32" s="52">
        <v>2</v>
      </c>
      <c r="Q32" s="52">
        <v>0</v>
      </c>
      <c r="R32" s="52">
        <v>2</v>
      </c>
      <c r="S32" s="52">
        <v>2</v>
      </c>
      <c r="T32" s="52">
        <v>2</v>
      </c>
      <c r="U32" s="52">
        <v>2</v>
      </c>
      <c r="V32" s="52">
        <v>3</v>
      </c>
      <c r="W32" s="52">
        <v>2</v>
      </c>
      <c r="X32" s="52">
        <v>16</v>
      </c>
      <c r="Y32" s="52">
        <v>2</v>
      </c>
      <c r="DA32" s="63" t="s">
        <v>1239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/>
      <c r="C35" s="52">
        <v>5578</v>
      </c>
      <c r="D35" s="52">
        <v>5936</v>
      </c>
      <c r="E35" s="52">
        <v>5549</v>
      </c>
      <c r="F35" s="52">
        <v>6867</v>
      </c>
      <c r="G35" s="52">
        <v>14029</v>
      </c>
      <c r="H35" s="52">
        <v>14461</v>
      </c>
      <c r="I35" s="52">
        <v>8382</v>
      </c>
      <c r="J35" s="52">
        <v>5569</v>
      </c>
      <c r="K35" s="52">
        <v>6979</v>
      </c>
      <c r="L35" s="52">
        <v>8823</v>
      </c>
      <c r="M35" s="52">
        <v>9235</v>
      </c>
      <c r="N35" s="52">
        <v>11340</v>
      </c>
      <c r="O35" s="52">
        <v>11289</v>
      </c>
      <c r="P35" s="52">
        <v>8881</v>
      </c>
      <c r="Q35" s="52">
        <v>7398</v>
      </c>
      <c r="R35" s="52">
        <v>9828</v>
      </c>
      <c r="S35" s="52">
        <v>10778</v>
      </c>
      <c r="T35" s="52">
        <v>13040</v>
      </c>
      <c r="U35" s="52">
        <v>13359</v>
      </c>
      <c r="V35" s="52">
        <v>16094</v>
      </c>
      <c r="W35" s="52">
        <v>13047</v>
      </c>
      <c r="X35" s="52">
        <v>1952</v>
      </c>
      <c r="Y35" s="52">
        <v>8223</v>
      </c>
      <c r="DA35" s="63" t="s">
        <v>1240</v>
      </c>
    </row>
    <row r="36" spans="1:105" ht="12" customHeight="1" x14ac:dyDescent="0.25">
      <c r="A36" s="97" t="s">
        <v>121</v>
      </c>
      <c r="B36" s="52"/>
      <c r="C36" s="52">
        <v>200</v>
      </c>
      <c r="D36" s="52">
        <v>92</v>
      </c>
      <c r="E36" s="52">
        <v>253</v>
      </c>
      <c r="F36" s="52">
        <v>35</v>
      </c>
      <c r="G36" s="52">
        <v>116</v>
      </c>
      <c r="H36" s="52">
        <v>433</v>
      </c>
      <c r="I36" s="52">
        <v>944</v>
      </c>
      <c r="J36" s="52">
        <v>696</v>
      </c>
      <c r="K36" s="52">
        <v>2426</v>
      </c>
      <c r="L36" s="52">
        <v>1175</v>
      </c>
      <c r="M36" s="52">
        <v>1133</v>
      </c>
      <c r="N36" s="52">
        <v>627</v>
      </c>
      <c r="O36" s="52">
        <v>1805</v>
      </c>
      <c r="P36" s="52">
        <v>2045</v>
      </c>
      <c r="Q36" s="52">
        <v>2310</v>
      </c>
      <c r="R36" s="52">
        <v>2504</v>
      </c>
      <c r="S36" s="52">
        <v>3205</v>
      </c>
      <c r="T36" s="52">
        <v>2100</v>
      </c>
      <c r="U36" s="52">
        <v>1746</v>
      </c>
      <c r="V36" s="52">
        <v>2307</v>
      </c>
      <c r="W36" s="52">
        <v>3151</v>
      </c>
      <c r="X36" s="52">
        <v>11314</v>
      </c>
      <c r="Y36" s="52">
        <v>3300</v>
      </c>
      <c r="DA36" s="63" t="s">
        <v>1241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296</v>
      </c>
      <c r="D40" s="52">
        <v>357</v>
      </c>
      <c r="E40" s="52">
        <v>327</v>
      </c>
      <c r="F40" s="52">
        <v>575</v>
      </c>
      <c r="G40" s="52">
        <v>1029</v>
      </c>
      <c r="H40" s="52">
        <v>1054</v>
      </c>
      <c r="I40" s="52">
        <v>821</v>
      </c>
      <c r="J40" s="52">
        <v>550</v>
      </c>
      <c r="K40" s="52">
        <v>847</v>
      </c>
      <c r="L40" s="52">
        <v>780</v>
      </c>
      <c r="M40" s="52">
        <v>868</v>
      </c>
      <c r="N40" s="52">
        <v>989</v>
      </c>
      <c r="O40" s="52">
        <v>1038</v>
      </c>
      <c r="P40" s="52">
        <v>1009</v>
      </c>
      <c r="Q40" s="52">
        <v>813</v>
      </c>
      <c r="R40" s="52">
        <v>1086</v>
      </c>
      <c r="S40" s="52">
        <v>1122</v>
      </c>
      <c r="T40" s="52">
        <v>1077</v>
      </c>
      <c r="U40" s="52">
        <v>1174</v>
      </c>
      <c r="V40" s="52">
        <v>1384</v>
      </c>
      <c r="W40" s="52">
        <v>1295</v>
      </c>
      <c r="X40" s="52">
        <v>1368</v>
      </c>
      <c r="Y40" s="52">
        <v>1155</v>
      </c>
      <c r="DA40" s="63" t="s">
        <v>1242</v>
      </c>
    </row>
    <row r="41" spans="1:105" ht="12" customHeight="1" x14ac:dyDescent="0.25">
      <c r="A41" s="109" t="s">
        <v>120</v>
      </c>
      <c r="B41" s="36"/>
      <c r="C41" s="36">
        <v>6033</v>
      </c>
      <c r="D41" s="36">
        <v>6322</v>
      </c>
      <c r="E41" s="36">
        <v>6544</v>
      </c>
      <c r="F41" s="36">
        <v>9807</v>
      </c>
      <c r="G41" s="36">
        <v>16951</v>
      </c>
      <c r="H41" s="36">
        <v>15281</v>
      </c>
      <c r="I41" s="36">
        <v>9164</v>
      </c>
      <c r="J41" s="36">
        <v>6165</v>
      </c>
      <c r="K41" s="36">
        <v>9528</v>
      </c>
      <c r="L41" s="36">
        <v>10450</v>
      </c>
      <c r="M41" s="36">
        <v>11487</v>
      </c>
      <c r="N41" s="36">
        <v>12923</v>
      </c>
      <c r="O41" s="36">
        <v>13804</v>
      </c>
      <c r="P41" s="36">
        <v>11387</v>
      </c>
      <c r="Q41" s="36">
        <v>9954</v>
      </c>
      <c r="R41" s="36">
        <v>12623</v>
      </c>
      <c r="S41" s="36">
        <v>14297</v>
      </c>
      <c r="T41" s="36">
        <v>15854</v>
      </c>
      <c r="U41" s="36">
        <v>16135</v>
      </c>
      <c r="V41" s="36">
        <v>19903</v>
      </c>
      <c r="W41" s="36">
        <v>17230</v>
      </c>
      <c r="X41" s="36">
        <v>14572</v>
      </c>
      <c r="Y41" s="36">
        <v>12366</v>
      </c>
      <c r="DA41" s="60" t="s">
        <v>1243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1244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/>
      <c r="C45" s="52">
        <v>77617</v>
      </c>
      <c r="D45" s="52">
        <v>134938</v>
      </c>
      <c r="E45" s="52">
        <v>211207</v>
      </c>
      <c r="F45" s="52">
        <v>238722</v>
      </c>
      <c r="G45" s="52">
        <v>173977</v>
      </c>
      <c r="H45" s="52">
        <v>100571</v>
      </c>
      <c r="I45" s="52">
        <v>69365</v>
      </c>
      <c r="J45" s="52">
        <v>128913</v>
      </c>
      <c r="K45" s="52">
        <v>97919</v>
      </c>
      <c r="L45" s="52">
        <v>137769</v>
      </c>
      <c r="M45" s="52">
        <v>177342</v>
      </c>
      <c r="N45" s="52">
        <v>177937</v>
      </c>
      <c r="O45" s="52">
        <v>199917</v>
      </c>
      <c r="P45" s="52">
        <v>109676</v>
      </c>
      <c r="Q45" s="52">
        <v>91949</v>
      </c>
      <c r="R45" s="52">
        <v>114837</v>
      </c>
      <c r="S45" s="52">
        <v>129398</v>
      </c>
      <c r="T45" s="52">
        <v>155731</v>
      </c>
      <c r="U45" s="52">
        <v>87564</v>
      </c>
      <c r="V45" s="52">
        <v>85322</v>
      </c>
      <c r="W45" s="52">
        <v>37126</v>
      </c>
      <c r="X45" s="52">
        <v>63066</v>
      </c>
      <c r="Y45" s="52">
        <v>117682</v>
      </c>
      <c r="DA45" s="63" t="s">
        <v>1245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3163</v>
      </c>
      <c r="D48" s="52">
        <v>2442</v>
      </c>
      <c r="E48" s="52">
        <v>2454</v>
      </c>
      <c r="F48" s="52">
        <v>3778</v>
      </c>
      <c r="G48" s="52">
        <v>7493</v>
      </c>
      <c r="H48" s="52">
        <v>6967</v>
      </c>
      <c r="I48" s="52">
        <v>4093</v>
      </c>
      <c r="J48" s="52">
        <v>3698</v>
      </c>
      <c r="K48" s="52">
        <v>3220</v>
      </c>
      <c r="L48" s="52">
        <v>4765</v>
      </c>
      <c r="M48" s="52">
        <v>3648</v>
      </c>
      <c r="N48" s="52">
        <v>6849</v>
      </c>
      <c r="O48" s="52">
        <v>10289</v>
      </c>
      <c r="P48" s="52">
        <v>9572</v>
      </c>
      <c r="Q48" s="52">
        <v>6646</v>
      </c>
      <c r="R48" s="52">
        <v>6836</v>
      </c>
      <c r="S48" s="52">
        <v>6770</v>
      </c>
      <c r="T48" s="52">
        <v>6705</v>
      </c>
      <c r="U48" s="52">
        <v>16403</v>
      </c>
      <c r="V48" s="52">
        <v>19057</v>
      </c>
      <c r="W48" s="52">
        <v>11465</v>
      </c>
      <c r="X48" s="52">
        <v>8437</v>
      </c>
      <c r="Y48" s="52">
        <v>9899</v>
      </c>
      <c r="DA48" s="63" t="s">
        <v>1246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v>32349</v>
      </c>
      <c r="D50" s="52">
        <v>58644</v>
      </c>
      <c r="E50" s="52">
        <v>80440</v>
      </c>
      <c r="F50" s="52">
        <v>89721</v>
      </c>
      <c r="G50" s="52">
        <v>72905</v>
      </c>
      <c r="H50" s="52">
        <v>53345</v>
      </c>
      <c r="I50" s="52">
        <v>44162</v>
      </c>
      <c r="J50" s="52">
        <v>102573</v>
      </c>
      <c r="K50" s="52">
        <v>83776</v>
      </c>
      <c r="L50" s="52">
        <v>102641</v>
      </c>
      <c r="M50" s="52">
        <v>117102</v>
      </c>
      <c r="N50" s="52">
        <v>107784</v>
      </c>
      <c r="O50" s="52">
        <v>112857</v>
      </c>
      <c r="P50" s="52">
        <v>39142</v>
      </c>
      <c r="Q50" s="52">
        <v>33541</v>
      </c>
      <c r="R50" s="52">
        <v>43694</v>
      </c>
      <c r="S50" s="52">
        <v>58583</v>
      </c>
      <c r="T50" s="52">
        <v>70935</v>
      </c>
      <c r="U50" s="52">
        <v>73733</v>
      </c>
      <c r="V50" s="52">
        <v>71856</v>
      </c>
      <c r="W50" s="52">
        <v>94497</v>
      </c>
      <c r="X50" s="52">
        <v>119281</v>
      </c>
      <c r="Y50" s="52">
        <v>122296</v>
      </c>
      <c r="DA50" s="63" t="s">
        <v>1247</v>
      </c>
    </row>
    <row r="51" spans="1:105" ht="12" customHeight="1" x14ac:dyDescent="0.25">
      <c r="A51" s="97" t="s">
        <v>137</v>
      </c>
      <c r="B51" s="52"/>
      <c r="C51" s="52">
        <v>23</v>
      </c>
      <c r="D51" s="52">
        <v>8</v>
      </c>
      <c r="E51" s="52">
        <v>34</v>
      </c>
      <c r="F51" s="52">
        <v>20</v>
      </c>
      <c r="G51" s="52">
        <v>8</v>
      </c>
      <c r="H51" s="52">
        <v>25</v>
      </c>
      <c r="I51" s="52">
        <v>47</v>
      </c>
      <c r="J51" s="52">
        <v>126</v>
      </c>
      <c r="K51" s="52">
        <v>240</v>
      </c>
      <c r="L51" s="52">
        <v>164</v>
      </c>
      <c r="M51" s="52">
        <v>216</v>
      </c>
      <c r="N51" s="52">
        <v>0</v>
      </c>
      <c r="O51" s="52">
        <v>168</v>
      </c>
      <c r="P51" s="52">
        <v>197</v>
      </c>
      <c r="Q51" s="52">
        <v>236</v>
      </c>
      <c r="R51" s="52">
        <v>26</v>
      </c>
      <c r="S51" s="52">
        <v>133</v>
      </c>
      <c r="T51" s="52">
        <v>122</v>
      </c>
      <c r="U51" s="52">
        <v>74</v>
      </c>
      <c r="V51" s="52">
        <v>205</v>
      </c>
      <c r="W51" s="52">
        <v>260</v>
      </c>
      <c r="X51" s="52">
        <v>1424</v>
      </c>
      <c r="Y51" s="52">
        <v>358</v>
      </c>
      <c r="DA51" s="63" t="s">
        <v>1248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/>
      <c r="C54" s="52">
        <v>150363</v>
      </c>
      <c r="D54" s="52">
        <v>184261</v>
      </c>
      <c r="E54" s="52">
        <v>232987</v>
      </c>
      <c r="F54" s="52">
        <v>266564</v>
      </c>
      <c r="G54" s="52">
        <v>230706</v>
      </c>
      <c r="H54" s="52">
        <v>194881</v>
      </c>
      <c r="I54" s="52">
        <v>71860</v>
      </c>
      <c r="J54" s="52">
        <v>92030</v>
      </c>
      <c r="K54" s="52">
        <v>97799</v>
      </c>
      <c r="L54" s="52">
        <v>154450</v>
      </c>
      <c r="M54" s="52">
        <v>183988</v>
      </c>
      <c r="N54" s="52">
        <v>186954</v>
      </c>
      <c r="O54" s="52">
        <v>155611</v>
      </c>
      <c r="P54" s="52">
        <v>116059</v>
      </c>
      <c r="Q54" s="52">
        <v>99050</v>
      </c>
      <c r="R54" s="52">
        <v>122247</v>
      </c>
      <c r="S54" s="52">
        <v>127548</v>
      </c>
      <c r="T54" s="52">
        <v>172493</v>
      </c>
      <c r="U54" s="52">
        <v>109438</v>
      </c>
      <c r="V54" s="52">
        <v>98979</v>
      </c>
      <c r="W54" s="52">
        <v>30233</v>
      </c>
      <c r="X54" s="52">
        <v>3674</v>
      </c>
      <c r="Y54" s="52">
        <v>54883</v>
      </c>
      <c r="DA54" s="63" t="s">
        <v>1249</v>
      </c>
    </row>
    <row r="55" spans="1:105" ht="12" customHeight="1" x14ac:dyDescent="0.25">
      <c r="A55" s="97" t="s">
        <v>121</v>
      </c>
      <c r="B55" s="52"/>
      <c r="C55" s="52">
        <v>5400</v>
      </c>
      <c r="D55" s="52">
        <v>2838</v>
      </c>
      <c r="E55" s="52">
        <v>10661</v>
      </c>
      <c r="F55" s="52">
        <v>1377</v>
      </c>
      <c r="G55" s="52">
        <v>1907</v>
      </c>
      <c r="H55" s="52">
        <v>5828</v>
      </c>
      <c r="I55" s="52">
        <v>8089</v>
      </c>
      <c r="J55" s="52">
        <v>11523</v>
      </c>
      <c r="K55" s="52">
        <v>33988</v>
      </c>
      <c r="L55" s="52">
        <v>20628</v>
      </c>
      <c r="M55" s="52">
        <v>22628</v>
      </c>
      <c r="N55" s="52">
        <v>10447</v>
      </c>
      <c r="O55" s="52">
        <v>24940</v>
      </c>
      <c r="P55" s="52">
        <v>26756</v>
      </c>
      <c r="Q55" s="52">
        <v>31082</v>
      </c>
      <c r="R55" s="52">
        <v>31202</v>
      </c>
      <c r="S55" s="52">
        <v>37992</v>
      </c>
      <c r="T55" s="52">
        <v>27859</v>
      </c>
      <c r="U55" s="52">
        <v>14398</v>
      </c>
      <c r="V55" s="52">
        <v>14216</v>
      </c>
      <c r="W55" s="52">
        <v>7325</v>
      </c>
      <c r="X55" s="52">
        <v>21170</v>
      </c>
      <c r="Y55" s="52">
        <v>22057</v>
      </c>
      <c r="DA55" s="63" t="s">
        <v>1250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10488</v>
      </c>
      <c r="D59" s="52">
        <v>15103</v>
      </c>
      <c r="E59" s="52">
        <v>17234</v>
      </c>
      <c r="F59" s="52">
        <v>22023</v>
      </c>
      <c r="G59" s="52">
        <v>20140</v>
      </c>
      <c r="H59" s="52">
        <v>20028</v>
      </c>
      <c r="I59" s="52">
        <v>12574</v>
      </c>
      <c r="J59" s="52">
        <v>17355</v>
      </c>
      <c r="K59" s="52">
        <v>18377</v>
      </c>
      <c r="L59" s="52">
        <v>20445</v>
      </c>
      <c r="M59" s="52">
        <v>24206</v>
      </c>
      <c r="N59" s="52">
        <v>23318</v>
      </c>
      <c r="O59" s="52">
        <v>22109</v>
      </c>
      <c r="P59" s="52">
        <v>17038</v>
      </c>
      <c r="Q59" s="52">
        <v>15325</v>
      </c>
      <c r="R59" s="52">
        <v>19941</v>
      </c>
      <c r="S59" s="52">
        <v>19880</v>
      </c>
      <c r="T59" s="52">
        <v>20116</v>
      </c>
      <c r="U59" s="52">
        <v>16868</v>
      </c>
      <c r="V59" s="52">
        <v>15170</v>
      </c>
      <c r="W59" s="52">
        <v>12101</v>
      </c>
      <c r="X59" s="52">
        <v>14882</v>
      </c>
      <c r="Y59" s="52">
        <v>19482</v>
      </c>
      <c r="DA59" s="63" t="s">
        <v>1251</v>
      </c>
    </row>
    <row r="60" spans="1:105" ht="12" customHeight="1" x14ac:dyDescent="0.25">
      <c r="A60" s="109" t="s">
        <v>120</v>
      </c>
      <c r="B60" s="36"/>
      <c r="C60" s="36">
        <v>213466</v>
      </c>
      <c r="D60" s="36">
        <v>266589</v>
      </c>
      <c r="E60" s="36">
        <v>343756</v>
      </c>
      <c r="F60" s="36">
        <v>375260</v>
      </c>
      <c r="G60" s="36">
        <v>330774</v>
      </c>
      <c r="H60" s="36">
        <v>289629</v>
      </c>
      <c r="I60" s="36">
        <v>140054</v>
      </c>
      <c r="J60" s="36">
        <v>194875</v>
      </c>
      <c r="K60" s="36">
        <v>207791</v>
      </c>
      <c r="L60" s="36">
        <v>272839</v>
      </c>
      <c r="M60" s="36">
        <v>319852</v>
      </c>
      <c r="N60" s="36">
        <v>303536</v>
      </c>
      <c r="O60" s="36">
        <v>292519</v>
      </c>
      <c r="P60" s="36">
        <v>191451</v>
      </c>
      <c r="Q60" s="36">
        <v>186563</v>
      </c>
      <c r="R60" s="36">
        <v>231064</v>
      </c>
      <c r="S60" s="36">
        <v>252189</v>
      </c>
      <c r="T60" s="36">
        <v>293321</v>
      </c>
      <c r="U60" s="36">
        <v>229475</v>
      </c>
      <c r="V60" s="36">
        <v>217483</v>
      </c>
      <c r="W60" s="36">
        <v>160166</v>
      </c>
      <c r="X60" s="36">
        <v>157350</v>
      </c>
      <c r="Y60" s="36">
        <v>208299</v>
      </c>
      <c r="DA60" s="60" t="s">
        <v>1252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1253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/>
      <c r="C64" s="52">
        <v>235568</v>
      </c>
      <c r="D64" s="52">
        <v>194094</v>
      </c>
      <c r="E64" s="52">
        <v>157841</v>
      </c>
      <c r="F64" s="52">
        <v>244196</v>
      </c>
      <c r="G64" s="52">
        <v>233182</v>
      </c>
      <c r="H64" s="52">
        <v>176395</v>
      </c>
      <c r="I64" s="52">
        <v>192536</v>
      </c>
      <c r="J64" s="52">
        <v>168391</v>
      </c>
      <c r="K64" s="52">
        <v>226091</v>
      </c>
      <c r="L64" s="52">
        <v>196230</v>
      </c>
      <c r="M64" s="52">
        <v>250459</v>
      </c>
      <c r="N64" s="52">
        <v>227750</v>
      </c>
      <c r="O64" s="52">
        <v>192697</v>
      </c>
      <c r="P64" s="52">
        <v>102397</v>
      </c>
      <c r="Q64" s="52">
        <v>180737</v>
      </c>
      <c r="R64" s="52">
        <v>174342</v>
      </c>
      <c r="S64" s="52">
        <v>217418</v>
      </c>
      <c r="T64" s="52">
        <v>214654</v>
      </c>
      <c r="U64" s="52">
        <v>288299</v>
      </c>
      <c r="V64" s="52">
        <v>252966</v>
      </c>
      <c r="W64" s="52">
        <v>251873</v>
      </c>
      <c r="X64" s="52">
        <v>176008</v>
      </c>
      <c r="Y64" s="52">
        <v>179680</v>
      </c>
      <c r="DA64" s="63" t="s">
        <v>1254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4283</v>
      </c>
      <c r="D67" s="52">
        <v>2715</v>
      </c>
      <c r="E67" s="52">
        <v>3884</v>
      </c>
      <c r="F67" s="52">
        <v>3861</v>
      </c>
      <c r="G67" s="52">
        <v>7684</v>
      </c>
      <c r="H67" s="52">
        <v>9269</v>
      </c>
      <c r="I67" s="52">
        <v>7409</v>
      </c>
      <c r="J67" s="52">
        <v>6605</v>
      </c>
      <c r="K67" s="52">
        <v>5868</v>
      </c>
      <c r="L67" s="52">
        <v>7850</v>
      </c>
      <c r="M67" s="52">
        <v>6339</v>
      </c>
      <c r="N67" s="52">
        <v>9510</v>
      </c>
      <c r="O67" s="52">
        <v>12853</v>
      </c>
      <c r="P67" s="52">
        <v>10464</v>
      </c>
      <c r="Q67" s="52">
        <v>7422</v>
      </c>
      <c r="R67" s="52">
        <v>9690</v>
      </c>
      <c r="S67" s="52">
        <v>11319</v>
      </c>
      <c r="T67" s="52">
        <v>10345</v>
      </c>
      <c r="U67" s="52">
        <v>31097</v>
      </c>
      <c r="V67" s="52">
        <v>41810</v>
      </c>
      <c r="W67" s="52">
        <v>36249</v>
      </c>
      <c r="X67" s="52">
        <v>27696</v>
      </c>
      <c r="Y67" s="52">
        <v>24902</v>
      </c>
      <c r="DA67" s="63" t="s">
        <v>1255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v>156627</v>
      </c>
      <c r="D69" s="52">
        <v>157450</v>
      </c>
      <c r="E69" s="52">
        <v>162684</v>
      </c>
      <c r="F69" s="52">
        <v>194645</v>
      </c>
      <c r="G69" s="52">
        <v>179503</v>
      </c>
      <c r="H69" s="52">
        <v>212191</v>
      </c>
      <c r="I69" s="52">
        <v>231010</v>
      </c>
      <c r="J69" s="52">
        <v>303605</v>
      </c>
      <c r="K69" s="52">
        <v>293071</v>
      </c>
      <c r="L69" s="52">
        <v>247652</v>
      </c>
      <c r="M69" s="52">
        <v>244259</v>
      </c>
      <c r="N69" s="52">
        <v>213990</v>
      </c>
      <c r="O69" s="52">
        <v>176266</v>
      </c>
      <c r="P69" s="52">
        <v>91509</v>
      </c>
      <c r="Q69" s="52">
        <v>147014</v>
      </c>
      <c r="R69" s="52">
        <v>200616</v>
      </c>
      <c r="S69" s="52">
        <v>229917</v>
      </c>
      <c r="T69" s="52">
        <v>230019</v>
      </c>
      <c r="U69" s="52">
        <v>230270</v>
      </c>
      <c r="V69" s="52">
        <v>191291</v>
      </c>
      <c r="W69" s="52">
        <v>229219</v>
      </c>
      <c r="X69" s="52">
        <v>155691</v>
      </c>
      <c r="Y69" s="52">
        <v>161249</v>
      </c>
      <c r="DA69" s="63" t="s">
        <v>1256</v>
      </c>
    </row>
    <row r="70" spans="1:105" ht="12" customHeight="1" x14ac:dyDescent="0.25">
      <c r="A70" s="97" t="s">
        <v>133</v>
      </c>
      <c r="B70" s="52"/>
      <c r="C70" s="52">
        <v>76</v>
      </c>
      <c r="D70" s="52">
        <v>32</v>
      </c>
      <c r="E70" s="52">
        <v>87</v>
      </c>
      <c r="F70" s="52">
        <v>44</v>
      </c>
      <c r="G70" s="52">
        <v>9</v>
      </c>
      <c r="H70" s="52">
        <v>85</v>
      </c>
      <c r="I70" s="52">
        <v>173</v>
      </c>
      <c r="J70" s="52">
        <v>312</v>
      </c>
      <c r="K70" s="52">
        <v>863</v>
      </c>
      <c r="L70" s="52">
        <v>512</v>
      </c>
      <c r="M70" s="52">
        <v>298</v>
      </c>
      <c r="N70" s="52">
        <v>228</v>
      </c>
      <c r="O70" s="52">
        <v>447</v>
      </c>
      <c r="P70" s="52">
        <v>363</v>
      </c>
      <c r="Q70" s="52">
        <v>511</v>
      </c>
      <c r="R70" s="52">
        <v>617</v>
      </c>
      <c r="S70" s="52">
        <v>464</v>
      </c>
      <c r="T70" s="52">
        <v>495</v>
      </c>
      <c r="U70" s="52">
        <v>581</v>
      </c>
      <c r="V70" s="52">
        <v>126</v>
      </c>
      <c r="W70" s="52">
        <v>1204</v>
      </c>
      <c r="X70" s="52">
        <v>2224</v>
      </c>
      <c r="Y70" s="52">
        <v>535</v>
      </c>
      <c r="DA70" s="63" t="s">
        <v>1257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/>
      <c r="C73" s="52">
        <v>104625</v>
      </c>
      <c r="D73" s="52">
        <v>65319</v>
      </c>
      <c r="E73" s="52">
        <v>24916</v>
      </c>
      <c r="F73" s="52">
        <v>83151</v>
      </c>
      <c r="G73" s="52">
        <v>92353</v>
      </c>
      <c r="H73" s="52">
        <v>11704</v>
      </c>
      <c r="I73" s="52">
        <v>1</v>
      </c>
      <c r="J73" s="52">
        <v>0</v>
      </c>
      <c r="K73" s="52">
        <v>0</v>
      </c>
      <c r="L73" s="52">
        <v>2</v>
      </c>
      <c r="M73" s="52">
        <v>6381</v>
      </c>
      <c r="N73" s="52">
        <v>14609</v>
      </c>
      <c r="O73" s="52">
        <v>38230</v>
      </c>
      <c r="P73" s="52">
        <v>11797</v>
      </c>
      <c r="Q73" s="52">
        <v>26406</v>
      </c>
      <c r="R73" s="52">
        <v>0</v>
      </c>
      <c r="S73" s="52">
        <v>0</v>
      </c>
      <c r="T73" s="52">
        <v>2</v>
      </c>
      <c r="U73" s="52">
        <v>54057</v>
      </c>
      <c r="V73" s="52">
        <v>59058</v>
      </c>
      <c r="W73" s="52">
        <v>29949</v>
      </c>
      <c r="X73" s="52">
        <v>4842</v>
      </c>
      <c r="Y73" s="52">
        <v>24648</v>
      </c>
      <c r="DA73" s="63" t="s">
        <v>1258</v>
      </c>
    </row>
    <row r="74" spans="1:105" ht="12" customHeight="1" x14ac:dyDescent="0.25">
      <c r="A74" s="97" t="s">
        <v>121</v>
      </c>
      <c r="B74" s="52"/>
      <c r="C74" s="52">
        <v>3758</v>
      </c>
      <c r="D74" s="52">
        <v>1006</v>
      </c>
      <c r="E74" s="52">
        <v>1140</v>
      </c>
      <c r="F74" s="52">
        <v>429</v>
      </c>
      <c r="G74" s="52">
        <v>763</v>
      </c>
      <c r="H74" s="52">
        <v>350</v>
      </c>
      <c r="I74" s="52">
        <v>0</v>
      </c>
      <c r="J74" s="52">
        <v>0</v>
      </c>
      <c r="K74" s="52">
        <v>0</v>
      </c>
      <c r="L74" s="52">
        <v>0</v>
      </c>
      <c r="M74" s="52">
        <v>784</v>
      </c>
      <c r="N74" s="52">
        <v>818</v>
      </c>
      <c r="O74" s="52">
        <v>6126</v>
      </c>
      <c r="P74" s="52">
        <v>2719</v>
      </c>
      <c r="Q74" s="52">
        <v>8288</v>
      </c>
      <c r="R74" s="52">
        <v>0</v>
      </c>
      <c r="S74" s="52">
        <v>0</v>
      </c>
      <c r="T74" s="52">
        <v>0</v>
      </c>
      <c r="U74" s="52">
        <v>7111</v>
      </c>
      <c r="V74" s="52">
        <v>8483</v>
      </c>
      <c r="W74" s="52">
        <v>7255</v>
      </c>
      <c r="X74" s="52">
        <v>27905</v>
      </c>
      <c r="Y74" s="52">
        <v>9910</v>
      </c>
      <c r="DA74" s="63" t="s">
        <v>1259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/>
      <c r="C78" s="52">
        <v>197701</v>
      </c>
      <c r="D78" s="52">
        <v>197473</v>
      </c>
      <c r="E78" s="52">
        <v>203393</v>
      </c>
      <c r="F78" s="52">
        <v>233600</v>
      </c>
      <c r="G78" s="52">
        <v>237233</v>
      </c>
      <c r="H78" s="52">
        <v>254751</v>
      </c>
      <c r="I78" s="52">
        <v>169031</v>
      </c>
      <c r="J78" s="52">
        <v>169855</v>
      </c>
      <c r="K78" s="52">
        <v>225208</v>
      </c>
      <c r="L78" s="52">
        <v>236451</v>
      </c>
      <c r="M78" s="52">
        <v>239598</v>
      </c>
      <c r="N78" s="52">
        <v>249458</v>
      </c>
      <c r="O78" s="52">
        <v>220382</v>
      </c>
      <c r="P78" s="52">
        <v>170859</v>
      </c>
      <c r="Q78" s="52">
        <v>179722</v>
      </c>
      <c r="R78" s="52">
        <v>205103</v>
      </c>
      <c r="S78" s="52">
        <v>198829</v>
      </c>
      <c r="T78" s="52">
        <v>200423</v>
      </c>
      <c r="U78" s="52">
        <v>201555</v>
      </c>
      <c r="V78" s="52">
        <v>216693</v>
      </c>
      <c r="W78" s="52">
        <v>211381</v>
      </c>
      <c r="X78" s="52">
        <v>268339</v>
      </c>
      <c r="Y78" s="52">
        <v>205914</v>
      </c>
      <c r="DA78" s="63" t="s">
        <v>1260</v>
      </c>
    </row>
    <row r="79" spans="1:105" ht="12" customHeight="1" x14ac:dyDescent="0.25">
      <c r="A79" s="109" t="s">
        <v>120</v>
      </c>
      <c r="B79" s="36"/>
      <c r="C79" s="36">
        <v>177358</v>
      </c>
      <c r="D79" s="36">
        <v>136787</v>
      </c>
      <c r="E79" s="36">
        <v>99270</v>
      </c>
      <c r="F79" s="36">
        <v>167704</v>
      </c>
      <c r="G79" s="36">
        <v>176510</v>
      </c>
      <c r="H79" s="36">
        <v>141033</v>
      </c>
      <c r="I79" s="36">
        <v>134165</v>
      </c>
      <c r="J79" s="36">
        <v>124593</v>
      </c>
      <c r="K79" s="36">
        <v>190713</v>
      </c>
      <c r="L79" s="36">
        <v>138023</v>
      </c>
      <c r="M79" s="36">
        <v>190605</v>
      </c>
      <c r="N79" s="36">
        <v>174749</v>
      </c>
      <c r="O79" s="36">
        <v>159051</v>
      </c>
      <c r="P79" s="36">
        <v>114282</v>
      </c>
      <c r="Q79" s="36">
        <v>196383</v>
      </c>
      <c r="R79" s="36">
        <v>166229</v>
      </c>
      <c r="S79" s="36">
        <v>230448</v>
      </c>
      <c r="T79" s="36">
        <v>220050</v>
      </c>
      <c r="U79" s="36">
        <v>292078</v>
      </c>
      <c r="V79" s="36">
        <v>220384</v>
      </c>
      <c r="W79" s="36">
        <v>209099</v>
      </c>
      <c r="X79" s="36">
        <v>72561</v>
      </c>
      <c r="Y79" s="36">
        <v>172503</v>
      </c>
      <c r="DA79" s="60" t="s">
        <v>1261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1262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/>
      <c r="C83" s="52">
        <v>7767</v>
      </c>
      <c r="D83" s="52">
        <v>13463</v>
      </c>
      <c r="E83" s="52">
        <v>19488</v>
      </c>
      <c r="F83" s="52">
        <v>22455</v>
      </c>
      <c r="G83" s="52">
        <v>36373</v>
      </c>
      <c r="H83" s="52">
        <v>48831</v>
      </c>
      <c r="I83" s="52">
        <v>75580</v>
      </c>
      <c r="J83" s="52">
        <v>58512</v>
      </c>
      <c r="K83" s="52">
        <v>57330</v>
      </c>
      <c r="L83" s="52">
        <v>55271</v>
      </c>
      <c r="M83" s="52">
        <v>33011</v>
      </c>
      <c r="N83" s="52">
        <v>33694</v>
      </c>
      <c r="O83" s="52">
        <v>24860</v>
      </c>
      <c r="P83" s="52">
        <v>21863</v>
      </c>
      <c r="Q83" s="52">
        <v>31338</v>
      </c>
      <c r="R83" s="52">
        <v>40206</v>
      </c>
      <c r="S83" s="52">
        <v>42371</v>
      </c>
      <c r="T83" s="52">
        <v>42806</v>
      </c>
      <c r="U83" s="52">
        <v>45177</v>
      </c>
      <c r="V83" s="52">
        <v>53950</v>
      </c>
      <c r="W83" s="52">
        <v>75247</v>
      </c>
      <c r="X83" s="52">
        <v>84718</v>
      </c>
      <c r="Y83" s="52">
        <v>70847</v>
      </c>
      <c r="DA83" s="63" t="s">
        <v>1263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170</v>
      </c>
      <c r="D86" s="52">
        <v>132</v>
      </c>
      <c r="E86" s="52">
        <v>225</v>
      </c>
      <c r="F86" s="52">
        <v>347</v>
      </c>
      <c r="G86" s="52">
        <v>949</v>
      </c>
      <c r="H86" s="52">
        <v>1662</v>
      </c>
      <c r="I86" s="52">
        <v>2064</v>
      </c>
      <c r="J86" s="52">
        <v>2230</v>
      </c>
      <c r="K86" s="52">
        <v>2067</v>
      </c>
      <c r="L86" s="52">
        <v>2225</v>
      </c>
      <c r="M86" s="52">
        <v>1581</v>
      </c>
      <c r="N86" s="52">
        <v>1740</v>
      </c>
      <c r="O86" s="52">
        <v>1811</v>
      </c>
      <c r="P86" s="52">
        <v>1670</v>
      </c>
      <c r="Q86" s="52">
        <v>1301</v>
      </c>
      <c r="R86" s="52">
        <v>1913</v>
      </c>
      <c r="S86" s="52">
        <v>2246</v>
      </c>
      <c r="T86" s="52">
        <v>2159</v>
      </c>
      <c r="U86" s="52">
        <v>5686</v>
      </c>
      <c r="V86" s="52">
        <v>7991</v>
      </c>
      <c r="W86" s="52">
        <v>7912</v>
      </c>
      <c r="X86" s="52">
        <v>8330</v>
      </c>
      <c r="Y86" s="52">
        <v>9142</v>
      </c>
      <c r="DA86" s="63" t="s">
        <v>1264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v>203</v>
      </c>
      <c r="D88" s="52">
        <v>355</v>
      </c>
      <c r="E88" s="52">
        <v>496</v>
      </c>
      <c r="F88" s="52">
        <v>596</v>
      </c>
      <c r="G88" s="52">
        <v>1004</v>
      </c>
      <c r="H88" s="52">
        <v>1427</v>
      </c>
      <c r="I88" s="52">
        <v>2244</v>
      </c>
      <c r="J88" s="52">
        <v>2213</v>
      </c>
      <c r="K88" s="52">
        <v>2147</v>
      </c>
      <c r="L88" s="52">
        <v>2246</v>
      </c>
      <c r="M88" s="52">
        <v>1722</v>
      </c>
      <c r="N88" s="52">
        <v>1721</v>
      </c>
      <c r="O88" s="52">
        <v>1518</v>
      </c>
      <c r="P88" s="52">
        <v>540</v>
      </c>
      <c r="Q88" s="52">
        <v>1225</v>
      </c>
      <c r="R88" s="52">
        <v>2314</v>
      </c>
      <c r="S88" s="52">
        <v>3517</v>
      </c>
      <c r="T88" s="52">
        <v>3058</v>
      </c>
      <c r="U88" s="52">
        <v>2912</v>
      </c>
      <c r="V88" s="52">
        <v>6976</v>
      </c>
      <c r="W88" s="52">
        <v>6003</v>
      </c>
      <c r="X88" s="52">
        <v>36432</v>
      </c>
      <c r="Y88" s="52">
        <v>19565</v>
      </c>
      <c r="DA88" s="63" t="s">
        <v>1265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1</v>
      </c>
      <c r="J89" s="52">
        <v>1</v>
      </c>
      <c r="K89" s="52">
        <v>4</v>
      </c>
      <c r="L89" s="52">
        <v>6</v>
      </c>
      <c r="M89" s="52">
        <v>0</v>
      </c>
      <c r="N89" s="52">
        <v>1</v>
      </c>
      <c r="O89" s="52">
        <v>6</v>
      </c>
      <c r="P89" s="52">
        <v>0</v>
      </c>
      <c r="Q89" s="52">
        <v>2</v>
      </c>
      <c r="R89" s="52">
        <v>7</v>
      </c>
      <c r="S89" s="52">
        <v>8</v>
      </c>
      <c r="T89" s="52">
        <v>6</v>
      </c>
      <c r="U89" s="52">
        <v>2</v>
      </c>
      <c r="V89" s="52">
        <v>3</v>
      </c>
      <c r="W89" s="52">
        <v>3</v>
      </c>
      <c r="X89" s="52">
        <v>230</v>
      </c>
      <c r="Y89" s="52">
        <v>42</v>
      </c>
      <c r="DA89" s="63" t="s">
        <v>1266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/>
      <c r="C92" s="52">
        <v>1189</v>
      </c>
      <c r="D92" s="52">
        <v>1879</v>
      </c>
      <c r="E92" s="52">
        <v>3943</v>
      </c>
      <c r="F92" s="52">
        <v>9648</v>
      </c>
      <c r="G92" s="52">
        <v>9262</v>
      </c>
      <c r="H92" s="52">
        <v>5087</v>
      </c>
      <c r="I92" s="52">
        <v>5188</v>
      </c>
      <c r="J92" s="52">
        <v>4465</v>
      </c>
      <c r="K92" s="52">
        <v>6556</v>
      </c>
      <c r="L92" s="52">
        <v>8242</v>
      </c>
      <c r="M92" s="52">
        <v>9670</v>
      </c>
      <c r="N92" s="52">
        <v>9578</v>
      </c>
      <c r="O92" s="52">
        <v>8022</v>
      </c>
      <c r="P92" s="52">
        <v>8656</v>
      </c>
      <c r="Q92" s="52">
        <v>8246</v>
      </c>
      <c r="R92" s="52">
        <v>8584</v>
      </c>
      <c r="S92" s="52">
        <v>7588</v>
      </c>
      <c r="T92" s="52">
        <v>8022</v>
      </c>
      <c r="U92" s="52">
        <v>9137</v>
      </c>
      <c r="V92" s="52">
        <v>10515</v>
      </c>
      <c r="W92" s="52">
        <v>12319</v>
      </c>
      <c r="X92" s="52">
        <v>13339</v>
      </c>
      <c r="Y92" s="52">
        <v>13123</v>
      </c>
      <c r="DA92" s="63" t="s">
        <v>1267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1</v>
      </c>
      <c r="F93" s="52">
        <v>1</v>
      </c>
      <c r="G93" s="52">
        <v>2</v>
      </c>
      <c r="H93" s="52">
        <v>2</v>
      </c>
      <c r="I93" s="52">
        <v>5</v>
      </c>
      <c r="J93" s="52">
        <v>5</v>
      </c>
      <c r="K93" s="52">
        <v>14</v>
      </c>
      <c r="L93" s="52">
        <v>11</v>
      </c>
      <c r="M93" s="52">
        <v>12</v>
      </c>
      <c r="N93" s="52">
        <v>7</v>
      </c>
      <c r="O93" s="52">
        <v>15</v>
      </c>
      <c r="P93" s="52">
        <v>20</v>
      </c>
      <c r="Q93" s="52">
        <v>16</v>
      </c>
      <c r="R93" s="52">
        <v>31</v>
      </c>
      <c r="S93" s="52">
        <v>14</v>
      </c>
      <c r="T93" s="52">
        <v>12</v>
      </c>
      <c r="U93" s="52">
        <v>10</v>
      </c>
      <c r="V93" s="52">
        <v>19</v>
      </c>
      <c r="W93" s="52">
        <v>25</v>
      </c>
      <c r="X93" s="52">
        <v>100</v>
      </c>
      <c r="Y93" s="52">
        <v>41</v>
      </c>
      <c r="DA93" s="63" t="s">
        <v>1268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/>
      <c r="C96" s="52">
        <v>12084</v>
      </c>
      <c r="D96" s="52">
        <v>17133</v>
      </c>
      <c r="E96" s="52">
        <v>20462</v>
      </c>
      <c r="F96" s="52">
        <v>19012</v>
      </c>
      <c r="G96" s="52">
        <v>33910</v>
      </c>
      <c r="H96" s="52">
        <v>51015</v>
      </c>
      <c r="I96" s="52">
        <v>66999</v>
      </c>
      <c r="J96" s="52">
        <v>54207</v>
      </c>
      <c r="K96" s="52">
        <v>47634</v>
      </c>
      <c r="L96" s="52">
        <v>58853</v>
      </c>
      <c r="M96" s="52">
        <v>45058</v>
      </c>
      <c r="N96" s="52">
        <v>55715</v>
      </c>
      <c r="O96" s="52">
        <v>52280</v>
      </c>
      <c r="P96" s="52">
        <v>52179</v>
      </c>
      <c r="Q96" s="52">
        <v>57920</v>
      </c>
      <c r="R96" s="52">
        <v>60192</v>
      </c>
      <c r="S96" s="52">
        <v>56409</v>
      </c>
      <c r="T96" s="52">
        <v>58606</v>
      </c>
      <c r="U96" s="52">
        <v>55708</v>
      </c>
      <c r="V96" s="52">
        <v>58689</v>
      </c>
      <c r="W96" s="52">
        <v>70119</v>
      </c>
      <c r="X96" s="52">
        <v>9921</v>
      </c>
      <c r="Y96" s="52">
        <v>54113</v>
      </c>
      <c r="DA96" s="63" t="s">
        <v>1269</v>
      </c>
    </row>
    <row r="97" spans="1:105" ht="12" customHeight="1" x14ac:dyDescent="0.25">
      <c r="A97" s="97" t="s">
        <v>121</v>
      </c>
      <c r="B97" s="52"/>
      <c r="C97" s="52">
        <v>434</v>
      </c>
      <c r="D97" s="52">
        <v>263</v>
      </c>
      <c r="E97" s="52">
        <v>937</v>
      </c>
      <c r="F97" s="52">
        <v>98</v>
      </c>
      <c r="G97" s="52">
        <v>279</v>
      </c>
      <c r="H97" s="52">
        <v>1525</v>
      </c>
      <c r="I97" s="52">
        <v>7541</v>
      </c>
      <c r="J97" s="52">
        <v>6785</v>
      </c>
      <c r="K97" s="52">
        <v>16555</v>
      </c>
      <c r="L97" s="52">
        <v>7859</v>
      </c>
      <c r="M97" s="52">
        <v>5535</v>
      </c>
      <c r="N97" s="52">
        <v>3112</v>
      </c>
      <c r="O97" s="52">
        <v>8378</v>
      </c>
      <c r="P97" s="52">
        <v>12024</v>
      </c>
      <c r="Q97" s="52">
        <v>18177</v>
      </c>
      <c r="R97" s="52">
        <v>15359</v>
      </c>
      <c r="S97" s="52">
        <v>16796</v>
      </c>
      <c r="T97" s="52">
        <v>9459</v>
      </c>
      <c r="U97" s="52">
        <v>7330</v>
      </c>
      <c r="V97" s="52">
        <v>8430</v>
      </c>
      <c r="W97" s="52">
        <v>16976</v>
      </c>
      <c r="X97" s="52">
        <v>57228</v>
      </c>
      <c r="Y97" s="52">
        <v>21745</v>
      </c>
      <c r="DA97" s="63" t="s">
        <v>1270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X101" s="52">
        <v>0</v>
      </c>
      <c r="Y101" s="52">
        <v>0</v>
      </c>
      <c r="DA101" s="63" t="s">
        <v>1271</v>
      </c>
    </row>
    <row r="102" spans="1:105" ht="12" customHeight="1" x14ac:dyDescent="0.25">
      <c r="A102" s="97" t="s">
        <v>50</v>
      </c>
      <c r="B102" s="52"/>
      <c r="C102" s="52">
        <v>656</v>
      </c>
      <c r="D102" s="52">
        <v>1059</v>
      </c>
      <c r="E102" s="52">
        <v>1241</v>
      </c>
      <c r="F102" s="52">
        <v>1635</v>
      </c>
      <c r="G102" s="52">
        <v>2564</v>
      </c>
      <c r="H102" s="52">
        <v>3834</v>
      </c>
      <c r="I102" s="52">
        <v>6767</v>
      </c>
      <c r="J102" s="52">
        <v>5542</v>
      </c>
      <c r="K102" s="52">
        <v>5943</v>
      </c>
      <c r="L102" s="52">
        <v>5400</v>
      </c>
      <c r="M102" s="52">
        <v>4390</v>
      </c>
      <c r="N102" s="52">
        <v>5046</v>
      </c>
      <c r="O102" s="52">
        <v>4996</v>
      </c>
      <c r="P102" s="52">
        <v>6100</v>
      </c>
      <c r="Q102" s="52">
        <v>6608</v>
      </c>
      <c r="R102" s="52">
        <v>6981</v>
      </c>
      <c r="S102" s="52">
        <v>6260</v>
      </c>
      <c r="T102" s="52">
        <v>5177</v>
      </c>
      <c r="U102" s="52">
        <v>5259</v>
      </c>
      <c r="V102" s="52">
        <v>5619</v>
      </c>
      <c r="W102" s="52">
        <v>7507</v>
      </c>
      <c r="X102" s="52">
        <v>10266</v>
      </c>
      <c r="Y102" s="52">
        <v>9460</v>
      </c>
      <c r="DA102" s="63" t="s">
        <v>1272</v>
      </c>
    </row>
    <row r="103" spans="1:105" ht="12" customHeight="1" x14ac:dyDescent="0.25">
      <c r="A103" s="109" t="s">
        <v>120</v>
      </c>
      <c r="B103" s="36"/>
      <c r="C103" s="36">
        <v>13377</v>
      </c>
      <c r="D103" s="36">
        <v>18697</v>
      </c>
      <c r="E103" s="36">
        <v>24728</v>
      </c>
      <c r="F103" s="36">
        <v>27862</v>
      </c>
      <c r="G103" s="36">
        <v>42064</v>
      </c>
      <c r="H103" s="36">
        <v>55441</v>
      </c>
      <c r="I103" s="36">
        <v>75372</v>
      </c>
      <c r="J103" s="36">
        <v>62235</v>
      </c>
      <c r="K103" s="36">
        <v>67163</v>
      </c>
      <c r="L103" s="36">
        <v>72131</v>
      </c>
      <c r="M103" s="36">
        <v>58060</v>
      </c>
      <c r="N103" s="36">
        <v>65729</v>
      </c>
      <c r="O103" s="36">
        <v>66183</v>
      </c>
      <c r="P103" s="36">
        <v>68562</v>
      </c>
      <c r="Q103" s="36">
        <v>80494</v>
      </c>
      <c r="R103" s="36">
        <v>80987</v>
      </c>
      <c r="S103" s="36">
        <v>79491</v>
      </c>
      <c r="T103" s="36">
        <v>75544</v>
      </c>
      <c r="U103" s="36">
        <v>71584</v>
      </c>
      <c r="V103" s="36">
        <v>80474</v>
      </c>
      <c r="W103" s="36">
        <v>99294</v>
      </c>
      <c r="X103" s="36">
        <v>108527</v>
      </c>
      <c r="Y103" s="36">
        <v>101089</v>
      </c>
      <c r="DA103" s="60" t="s">
        <v>1273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1274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1275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1276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1277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1278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1279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1280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1281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1282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1283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/>
      <c r="C126" s="52">
        <v>786</v>
      </c>
      <c r="D126" s="52">
        <v>862</v>
      </c>
      <c r="E126" s="52">
        <v>1083</v>
      </c>
      <c r="F126" s="52">
        <v>1071</v>
      </c>
      <c r="G126" s="52">
        <v>1067</v>
      </c>
      <c r="H126" s="52">
        <v>1226</v>
      </c>
      <c r="I126" s="52">
        <v>1027</v>
      </c>
      <c r="J126" s="52">
        <v>943</v>
      </c>
      <c r="K126" s="52">
        <v>1125</v>
      </c>
      <c r="L126" s="52">
        <v>1190</v>
      </c>
      <c r="M126" s="52">
        <v>1490</v>
      </c>
      <c r="N126" s="52">
        <v>1593</v>
      </c>
      <c r="O126" s="52">
        <v>1250</v>
      </c>
      <c r="P126" s="52">
        <v>466</v>
      </c>
      <c r="Q126" s="52">
        <v>787</v>
      </c>
      <c r="R126" s="52">
        <v>847</v>
      </c>
      <c r="S126" s="52">
        <v>890</v>
      </c>
      <c r="T126" s="52">
        <v>1133</v>
      </c>
      <c r="U126" s="52">
        <v>1139</v>
      </c>
      <c r="V126" s="52">
        <v>1073</v>
      </c>
      <c r="W126" s="52">
        <v>1071</v>
      </c>
      <c r="X126" s="52">
        <v>1119</v>
      </c>
      <c r="Y126" s="52">
        <v>1201</v>
      </c>
      <c r="DA126" s="63" t="s">
        <v>1284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25</v>
      </c>
      <c r="D129" s="52">
        <v>19</v>
      </c>
      <c r="E129" s="52">
        <v>16</v>
      </c>
      <c r="F129" s="52">
        <v>20</v>
      </c>
      <c r="G129" s="52">
        <v>39</v>
      </c>
      <c r="H129" s="52">
        <v>48</v>
      </c>
      <c r="I129" s="52">
        <v>41</v>
      </c>
      <c r="J129" s="52">
        <v>39</v>
      </c>
      <c r="K129" s="52">
        <v>31</v>
      </c>
      <c r="L129" s="52">
        <v>42</v>
      </c>
      <c r="M129" s="52">
        <v>32</v>
      </c>
      <c r="N129" s="52">
        <v>54</v>
      </c>
      <c r="O129" s="52">
        <v>74</v>
      </c>
      <c r="P129" s="52">
        <v>57</v>
      </c>
      <c r="Q129" s="52">
        <v>33</v>
      </c>
      <c r="R129" s="52">
        <v>39</v>
      </c>
      <c r="S129" s="52">
        <v>47</v>
      </c>
      <c r="T129" s="52">
        <v>41</v>
      </c>
      <c r="U129" s="52">
        <v>137</v>
      </c>
      <c r="V129" s="52">
        <v>184</v>
      </c>
      <c r="W129" s="52">
        <v>151</v>
      </c>
      <c r="X129" s="52">
        <v>126</v>
      </c>
      <c r="Y129" s="52">
        <v>128</v>
      </c>
      <c r="DA129" s="63" t="s">
        <v>1285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  <c r="Q131" s="52">
        <v>0</v>
      </c>
      <c r="R131" s="52">
        <v>0</v>
      </c>
      <c r="S131" s="52">
        <v>0</v>
      </c>
      <c r="T131" s="52">
        <v>0</v>
      </c>
      <c r="U131" s="52">
        <v>0</v>
      </c>
      <c r="V131" s="52">
        <v>0</v>
      </c>
      <c r="W131" s="52">
        <v>0</v>
      </c>
      <c r="X131" s="52">
        <v>0</v>
      </c>
      <c r="Y131" s="52">
        <v>0</v>
      </c>
      <c r="DA131" s="63" t="s">
        <v>1286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X132" s="52">
        <v>0</v>
      </c>
      <c r="Y132" s="52">
        <v>0</v>
      </c>
      <c r="DA132" s="63" t="s">
        <v>1287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/>
      <c r="C135" s="52">
        <v>1809</v>
      </c>
      <c r="D135" s="52">
        <v>1924</v>
      </c>
      <c r="E135" s="52">
        <v>2103</v>
      </c>
      <c r="F135" s="52">
        <v>2243</v>
      </c>
      <c r="G135" s="52">
        <v>2366</v>
      </c>
      <c r="H135" s="52">
        <v>2685</v>
      </c>
      <c r="I135" s="52">
        <v>1448</v>
      </c>
      <c r="J135" s="52">
        <v>1325</v>
      </c>
      <c r="K135" s="52">
        <v>1463</v>
      </c>
      <c r="L135" s="52">
        <v>1857</v>
      </c>
      <c r="M135" s="52">
        <v>2196</v>
      </c>
      <c r="N135" s="52">
        <v>2444</v>
      </c>
      <c r="O135" s="52">
        <v>1944</v>
      </c>
      <c r="P135" s="52">
        <v>1245</v>
      </c>
      <c r="Q135" s="52">
        <v>1410</v>
      </c>
      <c r="R135" s="52">
        <v>1571</v>
      </c>
      <c r="S135" s="52">
        <v>1614</v>
      </c>
      <c r="T135" s="52">
        <v>2047</v>
      </c>
      <c r="U135" s="52">
        <v>2117</v>
      </c>
      <c r="V135" s="52">
        <v>1912</v>
      </c>
      <c r="W135" s="52">
        <v>1582</v>
      </c>
      <c r="X135" s="52">
        <v>266</v>
      </c>
      <c r="Y135" s="52">
        <v>1509</v>
      </c>
      <c r="DA135" s="63" t="s">
        <v>1288</v>
      </c>
    </row>
    <row r="136" spans="1:105" ht="12" customHeight="1" x14ac:dyDescent="0.25">
      <c r="A136" s="97" t="s">
        <v>121</v>
      </c>
      <c r="B136" s="52"/>
      <c r="C136" s="52">
        <v>65</v>
      </c>
      <c r="D136" s="52">
        <v>30</v>
      </c>
      <c r="E136" s="52">
        <v>95</v>
      </c>
      <c r="F136" s="52">
        <v>11</v>
      </c>
      <c r="G136" s="52">
        <v>19</v>
      </c>
      <c r="H136" s="52">
        <v>80</v>
      </c>
      <c r="I136" s="52">
        <v>161</v>
      </c>
      <c r="J136" s="52">
        <v>165</v>
      </c>
      <c r="K136" s="52">
        <v>504</v>
      </c>
      <c r="L136" s="52">
        <v>245</v>
      </c>
      <c r="M136" s="52">
        <v>270</v>
      </c>
      <c r="N136" s="52">
        <v>134</v>
      </c>
      <c r="O136" s="52">
        <v>309</v>
      </c>
      <c r="P136" s="52">
        <v>281</v>
      </c>
      <c r="Q136" s="52">
        <v>436</v>
      </c>
      <c r="R136" s="52">
        <v>393</v>
      </c>
      <c r="S136" s="52">
        <v>471</v>
      </c>
      <c r="T136" s="52">
        <v>325</v>
      </c>
      <c r="U136" s="52">
        <v>269</v>
      </c>
      <c r="V136" s="52">
        <v>271</v>
      </c>
      <c r="W136" s="52">
        <v>367</v>
      </c>
      <c r="X136" s="52">
        <v>1599</v>
      </c>
      <c r="Y136" s="52">
        <v>596</v>
      </c>
      <c r="DA136" s="63" t="s">
        <v>1289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88</v>
      </c>
      <c r="D140" s="52">
        <v>104</v>
      </c>
      <c r="E140" s="52">
        <v>105</v>
      </c>
      <c r="F140" s="52">
        <v>126</v>
      </c>
      <c r="G140" s="52">
        <v>137</v>
      </c>
      <c r="H140" s="52">
        <v>178</v>
      </c>
      <c r="I140" s="52">
        <v>133</v>
      </c>
      <c r="J140" s="52">
        <v>121</v>
      </c>
      <c r="K140" s="52">
        <v>160</v>
      </c>
      <c r="L140" s="52">
        <v>146</v>
      </c>
      <c r="M140" s="52">
        <v>172</v>
      </c>
      <c r="N140" s="52">
        <v>182</v>
      </c>
      <c r="O140" s="52">
        <v>156</v>
      </c>
      <c r="P140" s="52">
        <v>120</v>
      </c>
      <c r="Q140" s="52">
        <v>137</v>
      </c>
      <c r="R140" s="52">
        <v>151</v>
      </c>
      <c r="S140" s="52">
        <v>147</v>
      </c>
      <c r="T140" s="52">
        <v>144</v>
      </c>
      <c r="U140" s="52">
        <v>154</v>
      </c>
      <c r="V140" s="52">
        <v>133</v>
      </c>
      <c r="W140" s="52">
        <v>127</v>
      </c>
      <c r="X140" s="52">
        <v>148</v>
      </c>
      <c r="Y140" s="52">
        <v>171</v>
      </c>
      <c r="DA140" s="63" t="s">
        <v>1290</v>
      </c>
    </row>
    <row r="141" spans="1:105" ht="12" customHeight="1" x14ac:dyDescent="0.25">
      <c r="A141" s="109" t="s">
        <v>120</v>
      </c>
      <c r="B141" s="36"/>
      <c r="C141" s="36">
        <v>1786</v>
      </c>
      <c r="D141" s="36">
        <v>1850</v>
      </c>
      <c r="E141" s="36">
        <v>2093</v>
      </c>
      <c r="F141" s="36">
        <v>2128</v>
      </c>
      <c r="G141" s="36">
        <v>2250</v>
      </c>
      <c r="H141" s="36">
        <v>2585</v>
      </c>
      <c r="I141" s="36">
        <v>1472</v>
      </c>
      <c r="J141" s="36">
        <v>1371</v>
      </c>
      <c r="K141" s="36">
        <v>1804</v>
      </c>
      <c r="L141" s="36">
        <v>1957</v>
      </c>
      <c r="M141" s="36">
        <v>2296</v>
      </c>
      <c r="N141" s="36">
        <v>2398</v>
      </c>
      <c r="O141" s="36">
        <v>2101</v>
      </c>
      <c r="P141" s="36">
        <v>1401</v>
      </c>
      <c r="Q141" s="36">
        <v>1709</v>
      </c>
      <c r="R141" s="36">
        <v>1806</v>
      </c>
      <c r="S141" s="36">
        <v>1940</v>
      </c>
      <c r="T141" s="36">
        <v>2228</v>
      </c>
      <c r="U141" s="36">
        <v>2224</v>
      </c>
      <c r="V141" s="36">
        <v>2047</v>
      </c>
      <c r="W141" s="36">
        <v>1835</v>
      </c>
      <c r="X141" s="36">
        <v>1724</v>
      </c>
      <c r="Y141" s="36">
        <v>1925</v>
      </c>
      <c r="DA141" s="60" t="s">
        <v>1291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1292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2985</v>
      </c>
      <c r="D145" s="52">
        <v>5573</v>
      </c>
      <c r="E145" s="52">
        <v>5819</v>
      </c>
      <c r="F145" s="52">
        <v>6550</v>
      </c>
      <c r="G145" s="52">
        <v>4810</v>
      </c>
      <c r="H145" s="52">
        <v>2739</v>
      </c>
      <c r="I145" s="52">
        <v>2403</v>
      </c>
      <c r="J145" s="52">
        <v>2212</v>
      </c>
      <c r="K145" s="52">
        <v>4173</v>
      </c>
      <c r="L145" s="52">
        <v>5918</v>
      </c>
      <c r="M145" s="52">
        <v>8291</v>
      </c>
      <c r="N145" s="52">
        <v>9549</v>
      </c>
      <c r="O145" s="52">
        <v>10896</v>
      </c>
      <c r="P145" s="52">
        <v>17051</v>
      </c>
      <c r="Q145" s="52">
        <v>15660</v>
      </c>
      <c r="R145" s="52">
        <v>20356</v>
      </c>
      <c r="S145" s="52">
        <v>23166</v>
      </c>
      <c r="T145" s="52">
        <v>28216</v>
      </c>
      <c r="U145" s="52">
        <v>35453</v>
      </c>
      <c r="V145" s="52">
        <v>47855</v>
      </c>
      <c r="W145" s="52">
        <v>70173</v>
      </c>
      <c r="X145" s="52">
        <v>98353</v>
      </c>
      <c r="Y145" s="52">
        <v>69186</v>
      </c>
      <c r="DA145" s="63" t="s">
        <v>1293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164</v>
      </c>
      <c r="D147" s="52">
        <v>252</v>
      </c>
      <c r="E147" s="52">
        <v>348</v>
      </c>
      <c r="F147" s="52">
        <v>404</v>
      </c>
      <c r="G147" s="52">
        <v>433</v>
      </c>
      <c r="H147" s="52">
        <v>406</v>
      </c>
      <c r="I147" s="52">
        <v>344</v>
      </c>
      <c r="J147" s="52">
        <v>295</v>
      </c>
      <c r="K147" s="52">
        <v>310</v>
      </c>
      <c r="L147" s="52">
        <v>549</v>
      </c>
      <c r="M147" s="52">
        <v>640</v>
      </c>
      <c r="N147" s="52">
        <v>1052</v>
      </c>
      <c r="O147" s="52">
        <v>1473</v>
      </c>
      <c r="P147" s="52">
        <v>2392</v>
      </c>
      <c r="Q147" s="52">
        <v>3085</v>
      </c>
      <c r="R147" s="52">
        <v>4007</v>
      </c>
      <c r="S147" s="52">
        <v>4092</v>
      </c>
      <c r="T147" s="52">
        <v>4538</v>
      </c>
      <c r="U147" s="52">
        <v>8477</v>
      </c>
      <c r="V147" s="52">
        <v>14657</v>
      </c>
      <c r="W147" s="52">
        <v>22617</v>
      </c>
      <c r="X147" s="52">
        <v>34837</v>
      </c>
      <c r="Y147" s="52">
        <v>39530</v>
      </c>
      <c r="DA147" s="63" t="s">
        <v>1294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v>298</v>
      </c>
      <c r="D149" s="52">
        <v>587</v>
      </c>
      <c r="E149" s="52">
        <v>984</v>
      </c>
      <c r="F149" s="52">
        <v>2413</v>
      </c>
      <c r="G149" s="52">
        <v>1230</v>
      </c>
      <c r="H149" s="52">
        <v>373</v>
      </c>
      <c r="I149" s="52">
        <v>276</v>
      </c>
      <c r="J149" s="52">
        <v>337</v>
      </c>
      <c r="K149" s="52">
        <v>778</v>
      </c>
      <c r="L149" s="52">
        <v>1184</v>
      </c>
      <c r="M149" s="52">
        <v>2065</v>
      </c>
      <c r="N149" s="52">
        <v>1917</v>
      </c>
      <c r="O149" s="52">
        <v>1653</v>
      </c>
      <c r="P149" s="52">
        <v>2399</v>
      </c>
      <c r="Q149" s="52">
        <v>1905</v>
      </c>
      <c r="R149" s="52">
        <v>2589</v>
      </c>
      <c r="S149" s="52">
        <v>2815</v>
      </c>
      <c r="T149" s="52">
        <v>3879</v>
      </c>
      <c r="U149" s="52">
        <v>5814</v>
      </c>
      <c r="V149" s="52">
        <v>8152</v>
      </c>
      <c r="W149" s="52">
        <v>10531</v>
      </c>
      <c r="X149" s="52">
        <v>19319</v>
      </c>
      <c r="Y149" s="52">
        <v>13330</v>
      </c>
      <c r="DA149" s="63" t="s">
        <v>1295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1</v>
      </c>
      <c r="L150" s="52">
        <v>1</v>
      </c>
      <c r="M150" s="52">
        <v>2</v>
      </c>
      <c r="N150" s="52">
        <v>1</v>
      </c>
      <c r="O150" s="52">
        <v>2</v>
      </c>
      <c r="P150" s="52">
        <v>4</v>
      </c>
      <c r="Q150" s="52">
        <v>3</v>
      </c>
      <c r="R150" s="52">
        <v>5</v>
      </c>
      <c r="S150" s="52">
        <v>4</v>
      </c>
      <c r="T150" s="52">
        <v>4</v>
      </c>
      <c r="U150" s="52">
        <v>6</v>
      </c>
      <c r="V150" s="52">
        <v>15</v>
      </c>
      <c r="W150" s="52">
        <v>23</v>
      </c>
      <c r="X150" s="52">
        <v>141</v>
      </c>
      <c r="Y150" s="52">
        <v>43</v>
      </c>
      <c r="DA150" s="63" t="s">
        <v>1296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/>
      <c r="C153" s="52">
        <v>3029</v>
      </c>
      <c r="D153" s="52">
        <v>5360</v>
      </c>
      <c r="E153" s="52">
        <v>5104</v>
      </c>
      <c r="F153" s="52">
        <v>4761</v>
      </c>
      <c r="G153" s="52">
        <v>4498</v>
      </c>
      <c r="H153" s="52">
        <v>3760</v>
      </c>
      <c r="I153" s="52">
        <v>3535</v>
      </c>
      <c r="J153" s="52">
        <v>4140</v>
      </c>
      <c r="K153" s="52">
        <v>5635</v>
      </c>
      <c r="L153" s="52">
        <v>8461</v>
      </c>
      <c r="M153" s="52">
        <v>9628</v>
      </c>
      <c r="N153" s="52">
        <v>11144</v>
      </c>
      <c r="O153" s="52">
        <v>10812</v>
      </c>
      <c r="P153" s="52">
        <v>14459</v>
      </c>
      <c r="Q153" s="52">
        <v>13425</v>
      </c>
      <c r="R153" s="52">
        <v>18207</v>
      </c>
      <c r="S153" s="52">
        <v>20974</v>
      </c>
      <c r="T153" s="52">
        <v>28347</v>
      </c>
      <c r="U153" s="52">
        <v>35435</v>
      </c>
      <c r="V153" s="52">
        <v>45515</v>
      </c>
      <c r="W153" s="52">
        <v>59971</v>
      </c>
      <c r="X153" s="52">
        <v>14369</v>
      </c>
      <c r="Y153" s="52">
        <v>54989</v>
      </c>
      <c r="DA153" s="63" t="s">
        <v>1297</v>
      </c>
    </row>
    <row r="154" spans="1:105" ht="12" customHeight="1" x14ac:dyDescent="0.25">
      <c r="A154" s="97" t="s">
        <v>121</v>
      </c>
      <c r="B154" s="52"/>
      <c r="C154" s="52">
        <v>108</v>
      </c>
      <c r="D154" s="52">
        <v>82</v>
      </c>
      <c r="E154" s="52">
        <v>232</v>
      </c>
      <c r="F154" s="52">
        <v>24</v>
      </c>
      <c r="G154" s="52">
        <v>36</v>
      </c>
      <c r="H154" s="52">
        <v>112</v>
      </c>
      <c r="I154" s="52">
        <v>397</v>
      </c>
      <c r="J154" s="52">
        <v>516</v>
      </c>
      <c r="K154" s="52">
        <v>1960</v>
      </c>
      <c r="L154" s="52">
        <v>1126</v>
      </c>
      <c r="M154" s="52">
        <v>1184</v>
      </c>
      <c r="N154" s="52">
        <v>618</v>
      </c>
      <c r="O154" s="52">
        <v>1728</v>
      </c>
      <c r="P154" s="52">
        <v>3331</v>
      </c>
      <c r="Q154" s="52">
        <v>4203</v>
      </c>
      <c r="R154" s="52">
        <v>4640</v>
      </c>
      <c r="S154" s="52">
        <v>6244</v>
      </c>
      <c r="T154" s="52">
        <v>4579</v>
      </c>
      <c r="U154" s="52">
        <v>4660</v>
      </c>
      <c r="V154" s="52">
        <v>6535</v>
      </c>
      <c r="W154" s="52">
        <v>14521</v>
      </c>
      <c r="X154" s="52">
        <v>82871</v>
      </c>
      <c r="Y154" s="52">
        <v>22096</v>
      </c>
      <c r="DA154" s="63" t="s">
        <v>1298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161</v>
      </c>
      <c r="D158" s="52">
        <v>322</v>
      </c>
      <c r="E158" s="52">
        <v>302</v>
      </c>
      <c r="F158" s="52">
        <v>398</v>
      </c>
      <c r="G158" s="52">
        <v>333</v>
      </c>
      <c r="H158" s="52">
        <v>273</v>
      </c>
      <c r="I158" s="52">
        <v>345</v>
      </c>
      <c r="J158" s="52">
        <v>408</v>
      </c>
      <c r="K158" s="52">
        <v>680</v>
      </c>
      <c r="L158" s="52">
        <v>750</v>
      </c>
      <c r="M158" s="52">
        <v>902</v>
      </c>
      <c r="N158" s="52">
        <v>974</v>
      </c>
      <c r="O158" s="52">
        <v>994</v>
      </c>
      <c r="P158" s="52">
        <v>1644</v>
      </c>
      <c r="Q158" s="52">
        <v>1474</v>
      </c>
      <c r="R158" s="52">
        <v>2018</v>
      </c>
      <c r="S158" s="52">
        <v>2186</v>
      </c>
      <c r="T158" s="52">
        <v>2359</v>
      </c>
      <c r="U158" s="52">
        <v>3144</v>
      </c>
      <c r="V158" s="52">
        <v>3926</v>
      </c>
      <c r="W158" s="52">
        <v>5976</v>
      </c>
      <c r="X158" s="52">
        <v>10084</v>
      </c>
      <c r="Y158" s="52">
        <v>7740</v>
      </c>
      <c r="DA158" s="63" t="s">
        <v>1299</v>
      </c>
    </row>
    <row r="159" spans="1:105" ht="12" customHeight="1" x14ac:dyDescent="0.25">
      <c r="A159" s="109" t="s">
        <v>120</v>
      </c>
      <c r="B159" s="36"/>
      <c r="C159" s="36">
        <v>3274</v>
      </c>
      <c r="D159" s="36">
        <v>5708</v>
      </c>
      <c r="E159" s="36">
        <v>6018</v>
      </c>
      <c r="F159" s="36">
        <v>6800</v>
      </c>
      <c r="G159" s="36">
        <v>5435</v>
      </c>
      <c r="H159" s="36">
        <v>3968</v>
      </c>
      <c r="I159" s="36">
        <v>3865</v>
      </c>
      <c r="J159" s="36">
        <v>4586</v>
      </c>
      <c r="K159" s="36">
        <v>7694</v>
      </c>
      <c r="L159" s="36">
        <v>10024</v>
      </c>
      <c r="M159" s="36">
        <v>11981</v>
      </c>
      <c r="N159" s="36">
        <v>12715</v>
      </c>
      <c r="O159" s="36">
        <v>13210</v>
      </c>
      <c r="P159" s="36">
        <v>18537</v>
      </c>
      <c r="Q159" s="36">
        <v>18073</v>
      </c>
      <c r="R159" s="36">
        <v>23413</v>
      </c>
      <c r="S159" s="36">
        <v>27841</v>
      </c>
      <c r="T159" s="36">
        <v>34464</v>
      </c>
      <c r="U159" s="36">
        <v>42777</v>
      </c>
      <c r="V159" s="36">
        <v>56309</v>
      </c>
      <c r="W159" s="36">
        <v>79088</v>
      </c>
      <c r="X159" s="36">
        <v>106623</v>
      </c>
      <c r="Y159" s="36">
        <v>82726</v>
      </c>
      <c r="DA159" s="60" t="s">
        <v>1300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1301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31010</v>
      </c>
      <c r="D163" s="52">
        <v>31005</v>
      </c>
      <c r="E163" s="52">
        <v>0</v>
      </c>
      <c r="F163" s="52">
        <v>0</v>
      </c>
      <c r="G163" s="52">
        <v>0</v>
      </c>
      <c r="H163" s="52">
        <v>0</v>
      </c>
      <c r="I163" s="52">
        <v>0</v>
      </c>
      <c r="J163" s="52">
        <v>1519</v>
      </c>
      <c r="K163" s="52">
        <v>10416</v>
      </c>
      <c r="L163" s="52">
        <v>8717</v>
      </c>
      <c r="M163" s="52">
        <v>7685</v>
      </c>
      <c r="N163" s="52">
        <v>31035</v>
      </c>
      <c r="O163" s="52">
        <v>14931</v>
      </c>
      <c r="P163" s="52">
        <v>4</v>
      </c>
      <c r="Q163" s="52">
        <v>0</v>
      </c>
      <c r="R163" s="52">
        <v>1</v>
      </c>
      <c r="S163" s="52">
        <v>0</v>
      </c>
      <c r="T163" s="52">
        <v>0</v>
      </c>
      <c r="U163" s="52">
        <v>0</v>
      </c>
      <c r="V163" s="52">
        <v>0</v>
      </c>
      <c r="W163" s="52">
        <v>0</v>
      </c>
      <c r="X163" s="52">
        <v>161</v>
      </c>
      <c r="Y163" s="52">
        <v>0</v>
      </c>
      <c r="DA163" s="63" t="s">
        <v>1302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3637</v>
      </c>
      <c r="D165" s="52">
        <v>2816</v>
      </c>
      <c r="E165" s="52">
        <v>1658</v>
      </c>
      <c r="F165" s="52">
        <v>534</v>
      </c>
      <c r="G165" s="52">
        <v>77</v>
      </c>
      <c r="H165" s="52">
        <v>68</v>
      </c>
      <c r="I165" s="52">
        <v>38</v>
      </c>
      <c r="J165" s="52">
        <v>87</v>
      </c>
      <c r="K165" s="52">
        <v>231</v>
      </c>
      <c r="L165" s="52">
        <v>906</v>
      </c>
      <c r="M165" s="52">
        <v>928</v>
      </c>
      <c r="N165" s="52">
        <v>1762</v>
      </c>
      <c r="O165" s="52">
        <v>2175</v>
      </c>
      <c r="P165" s="52">
        <v>1425</v>
      </c>
      <c r="Q165" s="52">
        <v>362</v>
      </c>
      <c r="R165" s="52">
        <v>68</v>
      </c>
      <c r="S165" s="52">
        <v>46</v>
      </c>
      <c r="T165" s="52">
        <v>30</v>
      </c>
      <c r="U165" s="52">
        <v>61</v>
      </c>
      <c r="V165" s="52">
        <v>91</v>
      </c>
      <c r="W165" s="52">
        <v>92</v>
      </c>
      <c r="X165" s="52">
        <v>93</v>
      </c>
      <c r="Y165" s="52">
        <v>66</v>
      </c>
      <c r="DA165" s="63" t="s">
        <v>1303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v>5606</v>
      </c>
      <c r="D167" s="52">
        <v>6312</v>
      </c>
      <c r="E167" s="52">
        <v>3645</v>
      </c>
      <c r="F167" s="52">
        <v>0</v>
      </c>
      <c r="G167" s="52">
        <v>0</v>
      </c>
      <c r="H167" s="52">
        <v>1116</v>
      </c>
      <c r="I167" s="52">
        <v>1696</v>
      </c>
      <c r="J167" s="52">
        <v>119</v>
      </c>
      <c r="K167" s="52">
        <v>2665</v>
      </c>
      <c r="L167" s="52">
        <v>3161</v>
      </c>
      <c r="M167" s="52">
        <v>1863</v>
      </c>
      <c r="N167" s="52">
        <v>4470</v>
      </c>
      <c r="O167" s="52">
        <v>1976</v>
      </c>
      <c r="P167" s="52">
        <v>0</v>
      </c>
      <c r="Q167" s="52">
        <v>0</v>
      </c>
      <c r="R167" s="52">
        <v>23</v>
      </c>
      <c r="S167" s="52">
        <v>177</v>
      </c>
      <c r="T167" s="52">
        <v>144</v>
      </c>
      <c r="U167" s="52">
        <v>124</v>
      </c>
      <c r="V167" s="52">
        <v>502</v>
      </c>
      <c r="W167" s="52">
        <v>254</v>
      </c>
      <c r="X167" s="52">
        <v>32</v>
      </c>
      <c r="Y167" s="52">
        <v>2</v>
      </c>
      <c r="DA167" s="63" t="s">
        <v>1304</v>
      </c>
    </row>
    <row r="168" spans="1:105" ht="12" customHeight="1" x14ac:dyDescent="0.25">
      <c r="A168" s="97" t="s">
        <v>123</v>
      </c>
      <c r="B168" s="52"/>
      <c r="C168" s="52">
        <v>2</v>
      </c>
      <c r="D168" s="52">
        <v>1</v>
      </c>
      <c r="E168" s="52">
        <v>2</v>
      </c>
      <c r="F168" s="52">
        <v>0</v>
      </c>
      <c r="G168" s="52">
        <v>0</v>
      </c>
      <c r="H168" s="52">
        <v>1</v>
      </c>
      <c r="I168" s="52">
        <v>1</v>
      </c>
      <c r="J168" s="52">
        <v>0</v>
      </c>
      <c r="K168" s="52">
        <v>7</v>
      </c>
      <c r="L168" s="52">
        <v>6</v>
      </c>
      <c r="M168" s="52">
        <v>3</v>
      </c>
      <c r="N168" s="52">
        <v>3</v>
      </c>
      <c r="O168" s="52">
        <v>3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1</v>
      </c>
      <c r="W168" s="52">
        <v>0</v>
      </c>
      <c r="X168" s="52">
        <v>0</v>
      </c>
      <c r="Y168" s="52">
        <v>0</v>
      </c>
      <c r="DA168" s="63" t="s">
        <v>1305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/>
      <c r="C171" s="52">
        <v>56980</v>
      </c>
      <c r="D171" s="52">
        <v>57549</v>
      </c>
      <c r="E171" s="52">
        <v>18927</v>
      </c>
      <c r="F171" s="52">
        <v>0</v>
      </c>
      <c r="G171" s="52">
        <v>1</v>
      </c>
      <c r="H171" s="52">
        <v>11197</v>
      </c>
      <c r="I171" s="52">
        <v>21889</v>
      </c>
      <c r="J171" s="52">
        <v>1445</v>
      </c>
      <c r="K171" s="52">
        <v>19372</v>
      </c>
      <c r="L171" s="52">
        <v>22574</v>
      </c>
      <c r="M171" s="52">
        <v>8681</v>
      </c>
      <c r="N171" s="52">
        <v>26009</v>
      </c>
      <c r="O171" s="52">
        <v>12887</v>
      </c>
      <c r="P171" s="52">
        <v>6</v>
      </c>
      <c r="Q171" s="52">
        <v>9</v>
      </c>
      <c r="R171" s="52">
        <v>172</v>
      </c>
      <c r="S171" s="52">
        <v>1318</v>
      </c>
      <c r="T171" s="52">
        <v>1055</v>
      </c>
      <c r="U171" s="52">
        <v>757</v>
      </c>
      <c r="V171" s="52">
        <v>2812</v>
      </c>
      <c r="W171" s="52">
        <v>1446</v>
      </c>
      <c r="X171" s="52">
        <v>24</v>
      </c>
      <c r="Y171" s="52">
        <v>22</v>
      </c>
      <c r="DA171" s="63" t="s">
        <v>1306</v>
      </c>
    </row>
    <row r="172" spans="1:105" ht="12" customHeight="1" x14ac:dyDescent="0.25">
      <c r="A172" s="97" t="s">
        <v>121</v>
      </c>
      <c r="B172" s="52"/>
      <c r="C172" s="52">
        <v>2047</v>
      </c>
      <c r="D172" s="52">
        <v>885</v>
      </c>
      <c r="E172" s="52">
        <v>866</v>
      </c>
      <c r="F172" s="52">
        <v>0</v>
      </c>
      <c r="G172" s="52">
        <v>0</v>
      </c>
      <c r="H172" s="52">
        <v>335</v>
      </c>
      <c r="I172" s="52">
        <v>2464</v>
      </c>
      <c r="J172" s="52">
        <v>179</v>
      </c>
      <c r="K172" s="52">
        <v>6729</v>
      </c>
      <c r="L172" s="52">
        <v>3014</v>
      </c>
      <c r="M172" s="52">
        <v>1069</v>
      </c>
      <c r="N172" s="52">
        <v>1453</v>
      </c>
      <c r="O172" s="52">
        <v>2063</v>
      </c>
      <c r="P172" s="52">
        <v>0</v>
      </c>
      <c r="Q172" s="52">
        <v>0</v>
      </c>
      <c r="R172" s="52">
        <v>40</v>
      </c>
      <c r="S172" s="52">
        <v>391</v>
      </c>
      <c r="T172" s="52">
        <v>170</v>
      </c>
      <c r="U172" s="52">
        <v>99</v>
      </c>
      <c r="V172" s="52">
        <v>402</v>
      </c>
      <c r="W172" s="52">
        <v>349</v>
      </c>
      <c r="X172" s="52">
        <v>153</v>
      </c>
      <c r="Y172" s="52">
        <v>5</v>
      </c>
      <c r="DA172" s="63" t="s">
        <v>1307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3027</v>
      </c>
      <c r="D176" s="52">
        <v>3472</v>
      </c>
      <c r="E176" s="52">
        <v>1119</v>
      </c>
      <c r="F176" s="52">
        <v>0</v>
      </c>
      <c r="G176" s="52">
        <v>0</v>
      </c>
      <c r="H176" s="52">
        <v>818</v>
      </c>
      <c r="I176" s="52">
        <v>2146</v>
      </c>
      <c r="J176" s="52">
        <v>142</v>
      </c>
      <c r="K176" s="52">
        <v>2338</v>
      </c>
      <c r="L176" s="52">
        <v>2003</v>
      </c>
      <c r="M176" s="52">
        <v>817</v>
      </c>
      <c r="N176" s="52">
        <v>2277</v>
      </c>
      <c r="O176" s="52">
        <v>1187</v>
      </c>
      <c r="P176" s="52">
        <v>0</v>
      </c>
      <c r="Q176" s="52">
        <v>0</v>
      </c>
      <c r="R176" s="52">
        <v>18</v>
      </c>
      <c r="S176" s="52">
        <v>138</v>
      </c>
      <c r="T176" s="52">
        <v>87</v>
      </c>
      <c r="U176" s="52">
        <v>66</v>
      </c>
      <c r="V176" s="52">
        <v>241</v>
      </c>
      <c r="W176" s="52">
        <v>143</v>
      </c>
      <c r="X176" s="52">
        <v>16</v>
      </c>
      <c r="Y176" s="52">
        <v>2</v>
      </c>
      <c r="DA176" s="63" t="s">
        <v>1308</v>
      </c>
    </row>
    <row r="177" spans="1:105" ht="12" customHeight="1" x14ac:dyDescent="0.25">
      <c r="A177" s="109" t="s">
        <v>120</v>
      </c>
      <c r="B177" s="36"/>
      <c r="C177" s="36">
        <v>61608</v>
      </c>
      <c r="D177" s="36">
        <v>61276</v>
      </c>
      <c r="E177" s="36">
        <v>22324</v>
      </c>
      <c r="F177" s="36">
        <v>0</v>
      </c>
      <c r="G177" s="36">
        <v>1</v>
      </c>
      <c r="H177" s="36">
        <v>11833</v>
      </c>
      <c r="I177" s="36">
        <v>23903</v>
      </c>
      <c r="J177" s="36">
        <v>1601</v>
      </c>
      <c r="K177" s="36">
        <v>26436</v>
      </c>
      <c r="L177" s="36">
        <v>26751</v>
      </c>
      <c r="M177" s="36">
        <v>10798</v>
      </c>
      <c r="N177" s="36">
        <v>29661</v>
      </c>
      <c r="O177" s="36">
        <v>15745</v>
      </c>
      <c r="P177" s="36">
        <v>7</v>
      </c>
      <c r="Q177" s="36">
        <v>6</v>
      </c>
      <c r="R177" s="36">
        <v>209</v>
      </c>
      <c r="S177" s="36">
        <v>1747</v>
      </c>
      <c r="T177" s="36">
        <v>1280</v>
      </c>
      <c r="U177" s="36">
        <v>911</v>
      </c>
      <c r="V177" s="36">
        <v>3475</v>
      </c>
      <c r="W177" s="36">
        <v>1921</v>
      </c>
      <c r="X177" s="36">
        <v>190</v>
      </c>
      <c r="Y177" s="36">
        <v>23</v>
      </c>
      <c r="DA177" s="60" t="s">
        <v>1309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1310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1311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3391</v>
      </c>
      <c r="D5" s="52">
        <v>0</v>
      </c>
      <c r="E5" s="52">
        <v>0</v>
      </c>
      <c r="F5" s="52">
        <v>0</v>
      </c>
      <c r="G5" s="52">
        <v>0</v>
      </c>
      <c r="H5" s="52">
        <v>2239</v>
      </c>
      <c r="I5" s="52">
        <v>6838</v>
      </c>
      <c r="J5" s="52">
        <v>7266</v>
      </c>
      <c r="K5" s="52">
        <v>4988</v>
      </c>
      <c r="L5" s="52">
        <v>2640</v>
      </c>
      <c r="M5" s="52">
        <v>2805</v>
      </c>
      <c r="N5" s="52">
        <v>415</v>
      </c>
      <c r="O5" s="52">
        <v>2022</v>
      </c>
      <c r="P5" s="52">
        <v>1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X5" s="52">
        <v>1267</v>
      </c>
      <c r="Y5" s="52">
        <v>2233</v>
      </c>
      <c r="DA5" s="63" t="s">
        <v>1312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68</v>
      </c>
      <c r="D8" s="52">
        <v>0</v>
      </c>
      <c r="E8" s="52">
        <v>0</v>
      </c>
      <c r="F8" s="52">
        <v>0</v>
      </c>
      <c r="G8" s="52">
        <v>0</v>
      </c>
      <c r="H8" s="52">
        <v>118</v>
      </c>
      <c r="I8" s="52">
        <v>259</v>
      </c>
      <c r="J8" s="52">
        <v>230</v>
      </c>
      <c r="K8" s="52">
        <v>32</v>
      </c>
      <c r="L8" s="52">
        <v>69</v>
      </c>
      <c r="M8" s="52">
        <v>15</v>
      </c>
      <c r="N8" s="52">
        <v>12</v>
      </c>
      <c r="O8" s="52">
        <v>106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X8" s="52">
        <v>105</v>
      </c>
      <c r="Y8" s="52">
        <v>232</v>
      </c>
      <c r="DA8" s="63" t="s">
        <v>1313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v>3</v>
      </c>
      <c r="D10" s="52">
        <v>0</v>
      </c>
      <c r="E10" s="52">
        <v>0</v>
      </c>
      <c r="F10" s="52">
        <v>0</v>
      </c>
      <c r="G10" s="52">
        <v>0</v>
      </c>
      <c r="H10" s="52">
        <v>4</v>
      </c>
      <c r="I10" s="52">
        <v>23</v>
      </c>
      <c r="J10" s="52">
        <v>58</v>
      </c>
      <c r="K10" s="52">
        <v>28</v>
      </c>
      <c r="L10" s="52">
        <v>25</v>
      </c>
      <c r="M10" s="52">
        <v>23</v>
      </c>
      <c r="N10" s="52">
        <v>5</v>
      </c>
      <c r="O10" s="52">
        <v>10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X10" s="52">
        <v>24</v>
      </c>
      <c r="Y10" s="52">
        <v>28</v>
      </c>
      <c r="DA10" s="63" t="s">
        <v>1314</v>
      </c>
    </row>
    <row r="11" spans="1:105" ht="12" customHeight="1" x14ac:dyDescent="0.25">
      <c r="A11" s="97" t="s">
        <v>124</v>
      </c>
      <c r="B11" s="52"/>
      <c r="C11" s="52">
        <v>294</v>
      </c>
      <c r="D11" s="52">
        <v>0</v>
      </c>
      <c r="E11" s="52">
        <v>0</v>
      </c>
      <c r="F11" s="52">
        <v>0</v>
      </c>
      <c r="G11" s="52">
        <v>0</v>
      </c>
      <c r="H11" s="52">
        <v>197</v>
      </c>
      <c r="I11" s="52">
        <v>444</v>
      </c>
      <c r="J11" s="52">
        <v>491</v>
      </c>
      <c r="K11" s="52">
        <v>460</v>
      </c>
      <c r="L11" s="52">
        <v>287</v>
      </c>
      <c r="M11" s="52">
        <v>446</v>
      </c>
      <c r="N11" s="52">
        <v>57</v>
      </c>
      <c r="O11" s="52">
        <v>236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205</v>
      </c>
      <c r="Y11" s="52">
        <v>325</v>
      </c>
      <c r="DA11" s="63" t="s">
        <v>1315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1</v>
      </c>
      <c r="K12" s="52">
        <v>1</v>
      </c>
      <c r="L12" s="52">
        <v>1</v>
      </c>
      <c r="M12" s="52">
        <v>1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2</v>
      </c>
      <c r="Y12" s="52">
        <v>1</v>
      </c>
      <c r="DA12" s="63" t="s">
        <v>1316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/>
      <c r="C15" s="52">
        <v>2987</v>
      </c>
      <c r="D15" s="52">
        <v>0</v>
      </c>
      <c r="E15" s="52">
        <v>0</v>
      </c>
      <c r="F15" s="52">
        <v>0</v>
      </c>
      <c r="G15" s="52">
        <v>0</v>
      </c>
      <c r="H15" s="52">
        <v>1979</v>
      </c>
      <c r="I15" s="52">
        <v>5726</v>
      </c>
      <c r="J15" s="52">
        <v>5969</v>
      </c>
      <c r="K15" s="52">
        <v>3339</v>
      </c>
      <c r="L15" s="52">
        <v>2053</v>
      </c>
      <c r="M15" s="52">
        <v>2079</v>
      </c>
      <c r="N15" s="52">
        <v>334</v>
      </c>
      <c r="O15" s="52">
        <v>1531</v>
      </c>
      <c r="P15" s="52">
        <v>1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X15" s="52">
        <v>153</v>
      </c>
      <c r="Y15" s="52">
        <v>1340</v>
      </c>
      <c r="DA15" s="63" t="s">
        <v>1317</v>
      </c>
    </row>
    <row r="16" spans="1:105" ht="12" customHeight="1" x14ac:dyDescent="0.25">
      <c r="A16" s="97" t="s">
        <v>121</v>
      </c>
      <c r="B16" s="52"/>
      <c r="C16" s="52">
        <v>107</v>
      </c>
      <c r="D16" s="52">
        <v>0</v>
      </c>
      <c r="E16" s="52">
        <v>0</v>
      </c>
      <c r="F16" s="52">
        <v>0</v>
      </c>
      <c r="G16" s="52">
        <v>0</v>
      </c>
      <c r="H16" s="52">
        <v>59</v>
      </c>
      <c r="I16" s="52">
        <v>645</v>
      </c>
      <c r="J16" s="52">
        <v>747</v>
      </c>
      <c r="K16" s="52">
        <v>1160</v>
      </c>
      <c r="L16" s="52">
        <v>274</v>
      </c>
      <c r="M16" s="52">
        <v>256</v>
      </c>
      <c r="N16" s="52">
        <v>19</v>
      </c>
      <c r="O16" s="52">
        <v>245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883</v>
      </c>
      <c r="Y16" s="52">
        <v>539</v>
      </c>
      <c r="DA16" s="63" t="s">
        <v>1318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1319</v>
      </c>
    </row>
    <row r="21" spans="1:105" ht="12" customHeight="1" x14ac:dyDescent="0.25">
      <c r="A21" s="97" t="s">
        <v>50</v>
      </c>
      <c r="B21" s="52"/>
      <c r="C21" s="52">
        <v>159</v>
      </c>
      <c r="D21" s="52">
        <v>0</v>
      </c>
      <c r="E21" s="52">
        <v>0</v>
      </c>
      <c r="F21" s="52">
        <v>0</v>
      </c>
      <c r="G21" s="52">
        <v>0</v>
      </c>
      <c r="H21" s="52">
        <v>145</v>
      </c>
      <c r="I21" s="52">
        <v>563</v>
      </c>
      <c r="J21" s="52">
        <v>594</v>
      </c>
      <c r="K21" s="52">
        <v>405</v>
      </c>
      <c r="L21" s="52">
        <v>184</v>
      </c>
      <c r="M21" s="52">
        <v>197</v>
      </c>
      <c r="N21" s="52">
        <v>30</v>
      </c>
      <c r="O21" s="52">
        <v>142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52">
        <v>110</v>
      </c>
      <c r="Y21" s="52">
        <v>191</v>
      </c>
      <c r="DA21" s="63" t="s">
        <v>1320</v>
      </c>
    </row>
    <row r="22" spans="1:105" ht="12" customHeight="1" x14ac:dyDescent="0.25">
      <c r="A22" s="109" t="s">
        <v>120</v>
      </c>
      <c r="B22" s="36"/>
      <c r="C22" s="36">
        <v>3232</v>
      </c>
      <c r="D22" s="36">
        <v>0</v>
      </c>
      <c r="E22" s="36">
        <v>0</v>
      </c>
      <c r="F22" s="36">
        <v>0</v>
      </c>
      <c r="G22" s="36">
        <v>0</v>
      </c>
      <c r="H22" s="36">
        <v>2094</v>
      </c>
      <c r="I22" s="36">
        <v>6275</v>
      </c>
      <c r="J22" s="36">
        <v>6672</v>
      </c>
      <c r="K22" s="36">
        <v>4583</v>
      </c>
      <c r="L22" s="36">
        <v>2456</v>
      </c>
      <c r="M22" s="36">
        <v>2608</v>
      </c>
      <c r="N22" s="36">
        <v>385</v>
      </c>
      <c r="O22" s="36">
        <v>1880</v>
      </c>
      <c r="P22" s="36">
        <v>1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X22" s="36">
        <v>1157</v>
      </c>
      <c r="Y22" s="36">
        <v>2042</v>
      </c>
      <c r="DA22" s="60" t="s">
        <v>1321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1322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928</v>
      </c>
      <c r="D26" s="52">
        <v>1086</v>
      </c>
      <c r="E26" s="52">
        <v>1088</v>
      </c>
      <c r="F26" s="52">
        <v>1699</v>
      </c>
      <c r="G26" s="52">
        <v>4268</v>
      </c>
      <c r="H26" s="52">
        <v>4050</v>
      </c>
      <c r="I26" s="52">
        <v>3023</v>
      </c>
      <c r="J26" s="52">
        <v>1667</v>
      </c>
      <c r="K26" s="52">
        <v>2532</v>
      </c>
      <c r="L26" s="52">
        <v>2182</v>
      </c>
      <c r="M26" s="52">
        <v>2264</v>
      </c>
      <c r="N26" s="52">
        <v>1525</v>
      </c>
      <c r="O26" s="52">
        <v>1619</v>
      </c>
      <c r="P26" s="52">
        <v>2568</v>
      </c>
      <c r="Q26" s="52">
        <v>2204</v>
      </c>
      <c r="R26" s="52">
        <v>3053</v>
      </c>
      <c r="S26" s="52">
        <v>2868</v>
      </c>
      <c r="T26" s="52">
        <v>3491</v>
      </c>
      <c r="U26" s="52">
        <v>3715</v>
      </c>
      <c r="V26" s="52">
        <v>4894</v>
      </c>
      <c r="W26" s="52">
        <v>4638</v>
      </c>
      <c r="X26" s="52">
        <v>3555</v>
      </c>
      <c r="Y26" s="52">
        <v>2145</v>
      </c>
      <c r="DA26" s="63" t="s">
        <v>1323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19</v>
      </c>
      <c r="D29" s="52">
        <v>6</v>
      </c>
      <c r="E29" s="52">
        <v>8</v>
      </c>
      <c r="F29" s="52">
        <v>12</v>
      </c>
      <c r="G29" s="52">
        <v>175</v>
      </c>
      <c r="H29" s="52">
        <v>214</v>
      </c>
      <c r="I29" s="52">
        <v>114</v>
      </c>
      <c r="J29" s="52">
        <v>53</v>
      </c>
      <c r="K29" s="52">
        <v>16</v>
      </c>
      <c r="L29" s="52">
        <v>57</v>
      </c>
      <c r="M29" s="52">
        <v>11</v>
      </c>
      <c r="N29" s="52">
        <v>46</v>
      </c>
      <c r="O29" s="52">
        <v>85</v>
      </c>
      <c r="P29" s="52">
        <v>98</v>
      </c>
      <c r="Q29" s="52">
        <v>37</v>
      </c>
      <c r="R29" s="52">
        <v>93</v>
      </c>
      <c r="S29" s="52">
        <v>85</v>
      </c>
      <c r="T29" s="52">
        <v>52</v>
      </c>
      <c r="U29" s="52">
        <v>454</v>
      </c>
      <c r="V29" s="52">
        <v>805</v>
      </c>
      <c r="W29" s="52">
        <v>473</v>
      </c>
      <c r="X29" s="52">
        <v>294</v>
      </c>
      <c r="Y29" s="52">
        <v>223</v>
      </c>
      <c r="DA29" s="63" t="s">
        <v>1324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v>81</v>
      </c>
      <c r="D31" s="52">
        <v>106</v>
      </c>
      <c r="E31" s="52">
        <v>169</v>
      </c>
      <c r="F31" s="52">
        <v>570</v>
      </c>
      <c r="G31" s="52">
        <v>910</v>
      </c>
      <c r="H31" s="52">
        <v>358</v>
      </c>
      <c r="I31" s="52">
        <v>197</v>
      </c>
      <c r="J31" s="52">
        <v>114</v>
      </c>
      <c r="K31" s="52">
        <v>234</v>
      </c>
      <c r="L31" s="52">
        <v>240</v>
      </c>
      <c r="M31" s="52">
        <v>363</v>
      </c>
      <c r="N31" s="52">
        <v>214</v>
      </c>
      <c r="O31" s="52">
        <v>190</v>
      </c>
      <c r="P31" s="52">
        <v>305</v>
      </c>
      <c r="Q31" s="52">
        <v>216</v>
      </c>
      <c r="R31" s="52">
        <v>311</v>
      </c>
      <c r="S31" s="52">
        <v>269</v>
      </c>
      <c r="T31" s="52">
        <v>367</v>
      </c>
      <c r="U31" s="52">
        <v>470</v>
      </c>
      <c r="V31" s="52">
        <v>663</v>
      </c>
      <c r="W31" s="52">
        <v>575</v>
      </c>
      <c r="X31" s="52">
        <v>588</v>
      </c>
      <c r="Y31" s="52">
        <v>316</v>
      </c>
      <c r="DA31" s="63" t="s">
        <v>1325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1</v>
      </c>
      <c r="L32" s="52">
        <v>0</v>
      </c>
      <c r="M32" s="52">
        <v>1</v>
      </c>
      <c r="N32" s="52">
        <v>0</v>
      </c>
      <c r="O32" s="52">
        <v>0</v>
      </c>
      <c r="P32" s="52">
        <v>1</v>
      </c>
      <c r="Q32" s="52">
        <v>0</v>
      </c>
      <c r="R32" s="52">
        <v>1</v>
      </c>
      <c r="S32" s="52">
        <v>1</v>
      </c>
      <c r="T32" s="52">
        <v>1</v>
      </c>
      <c r="U32" s="52">
        <v>1</v>
      </c>
      <c r="V32" s="52">
        <v>1</v>
      </c>
      <c r="W32" s="52">
        <v>1</v>
      </c>
      <c r="X32" s="52">
        <v>5</v>
      </c>
      <c r="Y32" s="52">
        <v>1</v>
      </c>
      <c r="DA32" s="63" t="s">
        <v>1326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/>
      <c r="C35" s="52">
        <v>818</v>
      </c>
      <c r="D35" s="52">
        <v>965</v>
      </c>
      <c r="E35" s="52">
        <v>879</v>
      </c>
      <c r="F35" s="52">
        <v>1123</v>
      </c>
      <c r="G35" s="52">
        <v>3330</v>
      </c>
      <c r="H35" s="52">
        <v>3585</v>
      </c>
      <c r="I35" s="52">
        <v>2540</v>
      </c>
      <c r="J35" s="52">
        <v>1380</v>
      </c>
      <c r="K35" s="52">
        <v>1705</v>
      </c>
      <c r="L35" s="52">
        <v>1713</v>
      </c>
      <c r="M35" s="52">
        <v>1692</v>
      </c>
      <c r="N35" s="52">
        <v>1242</v>
      </c>
      <c r="O35" s="52">
        <v>1232</v>
      </c>
      <c r="P35" s="52">
        <v>1838</v>
      </c>
      <c r="Q35" s="52">
        <v>1513</v>
      </c>
      <c r="R35" s="52">
        <v>2184</v>
      </c>
      <c r="S35" s="52">
        <v>2002</v>
      </c>
      <c r="T35" s="52">
        <v>2689</v>
      </c>
      <c r="U35" s="52">
        <v>2867</v>
      </c>
      <c r="V35" s="52">
        <v>3699</v>
      </c>
      <c r="W35" s="52">
        <v>3270</v>
      </c>
      <c r="X35" s="52">
        <v>438</v>
      </c>
      <c r="Y35" s="52">
        <v>1304</v>
      </c>
      <c r="DA35" s="63" t="s">
        <v>1327</v>
      </c>
    </row>
    <row r="36" spans="1:105" ht="12" customHeight="1" x14ac:dyDescent="0.25">
      <c r="A36" s="97" t="s">
        <v>121</v>
      </c>
      <c r="B36" s="52"/>
      <c r="C36" s="52">
        <v>29</v>
      </c>
      <c r="D36" s="52">
        <v>15</v>
      </c>
      <c r="E36" s="52">
        <v>40</v>
      </c>
      <c r="F36" s="52">
        <v>6</v>
      </c>
      <c r="G36" s="52">
        <v>28</v>
      </c>
      <c r="H36" s="52">
        <v>107</v>
      </c>
      <c r="I36" s="52">
        <v>286</v>
      </c>
      <c r="J36" s="52">
        <v>173</v>
      </c>
      <c r="K36" s="52">
        <v>592</v>
      </c>
      <c r="L36" s="52">
        <v>229</v>
      </c>
      <c r="M36" s="52">
        <v>208</v>
      </c>
      <c r="N36" s="52">
        <v>69</v>
      </c>
      <c r="O36" s="52">
        <v>197</v>
      </c>
      <c r="P36" s="52">
        <v>424</v>
      </c>
      <c r="Q36" s="52">
        <v>475</v>
      </c>
      <c r="R36" s="52">
        <v>557</v>
      </c>
      <c r="S36" s="52">
        <v>596</v>
      </c>
      <c r="T36" s="52">
        <v>434</v>
      </c>
      <c r="U36" s="52">
        <v>377</v>
      </c>
      <c r="V36" s="52">
        <v>531</v>
      </c>
      <c r="W36" s="52">
        <v>792</v>
      </c>
      <c r="X36" s="52">
        <v>2524</v>
      </c>
      <c r="Y36" s="52">
        <v>524</v>
      </c>
      <c r="DA36" s="63" t="s">
        <v>1328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43</v>
      </c>
      <c r="D40" s="52">
        <v>58</v>
      </c>
      <c r="E40" s="52">
        <v>52</v>
      </c>
      <c r="F40" s="52">
        <v>94</v>
      </c>
      <c r="G40" s="52">
        <v>245</v>
      </c>
      <c r="H40" s="52">
        <v>262</v>
      </c>
      <c r="I40" s="52">
        <v>249</v>
      </c>
      <c r="J40" s="52">
        <v>136</v>
      </c>
      <c r="K40" s="52">
        <v>206</v>
      </c>
      <c r="L40" s="52">
        <v>152</v>
      </c>
      <c r="M40" s="52">
        <v>159</v>
      </c>
      <c r="N40" s="52">
        <v>109</v>
      </c>
      <c r="O40" s="52">
        <v>114</v>
      </c>
      <c r="P40" s="52">
        <v>210</v>
      </c>
      <c r="Q40" s="52">
        <v>167</v>
      </c>
      <c r="R40" s="52">
        <v>243</v>
      </c>
      <c r="S40" s="52">
        <v>210</v>
      </c>
      <c r="T40" s="52">
        <v>224</v>
      </c>
      <c r="U40" s="52">
        <v>255</v>
      </c>
      <c r="V40" s="52">
        <v>319</v>
      </c>
      <c r="W40" s="52">
        <v>326</v>
      </c>
      <c r="X40" s="52">
        <v>307</v>
      </c>
      <c r="Y40" s="52">
        <v>184</v>
      </c>
      <c r="DA40" s="63" t="s">
        <v>1329</v>
      </c>
    </row>
    <row r="41" spans="1:105" ht="12" customHeight="1" x14ac:dyDescent="0.25">
      <c r="A41" s="109" t="s">
        <v>120</v>
      </c>
      <c r="B41" s="36"/>
      <c r="C41" s="36">
        <v>885</v>
      </c>
      <c r="D41" s="36">
        <v>1028</v>
      </c>
      <c r="E41" s="36">
        <v>1036</v>
      </c>
      <c r="F41" s="36">
        <v>1605</v>
      </c>
      <c r="G41" s="36">
        <v>4023</v>
      </c>
      <c r="H41" s="36">
        <v>3788</v>
      </c>
      <c r="I41" s="36">
        <v>2774</v>
      </c>
      <c r="J41" s="36">
        <v>1531</v>
      </c>
      <c r="K41" s="36">
        <v>2326</v>
      </c>
      <c r="L41" s="36">
        <v>2030</v>
      </c>
      <c r="M41" s="36">
        <v>2105</v>
      </c>
      <c r="N41" s="36">
        <v>1416</v>
      </c>
      <c r="O41" s="36">
        <v>1505</v>
      </c>
      <c r="P41" s="36">
        <v>2358</v>
      </c>
      <c r="Q41" s="36">
        <v>2037</v>
      </c>
      <c r="R41" s="36">
        <v>2810</v>
      </c>
      <c r="S41" s="36">
        <v>2658</v>
      </c>
      <c r="T41" s="36">
        <v>3267</v>
      </c>
      <c r="U41" s="36">
        <v>3460</v>
      </c>
      <c r="V41" s="36">
        <v>4575</v>
      </c>
      <c r="W41" s="36">
        <v>4312</v>
      </c>
      <c r="X41" s="36">
        <v>3248</v>
      </c>
      <c r="Y41" s="36">
        <v>1961</v>
      </c>
      <c r="DA41" s="60" t="s">
        <v>1330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1331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/>
      <c r="C45" s="52">
        <v>26560</v>
      </c>
      <c r="D45" s="52">
        <v>48028</v>
      </c>
      <c r="E45" s="52">
        <v>72770</v>
      </c>
      <c r="F45" s="52">
        <v>62925</v>
      </c>
      <c r="G45" s="52">
        <v>54641</v>
      </c>
      <c r="H45" s="52">
        <v>36515</v>
      </c>
      <c r="I45" s="52">
        <v>26847</v>
      </c>
      <c r="J45" s="52">
        <v>50019</v>
      </c>
      <c r="K45" s="52">
        <v>39106</v>
      </c>
      <c r="L45" s="52">
        <v>49184</v>
      </c>
      <c r="M45" s="52">
        <v>68322</v>
      </c>
      <c r="N45" s="52">
        <v>47418</v>
      </c>
      <c r="O45" s="52">
        <v>56438</v>
      </c>
      <c r="P45" s="52">
        <v>55433</v>
      </c>
      <c r="Q45" s="52">
        <v>41495</v>
      </c>
      <c r="R45" s="52">
        <v>41358</v>
      </c>
      <c r="S45" s="52">
        <v>39214</v>
      </c>
      <c r="T45" s="52">
        <v>50317</v>
      </c>
      <c r="U45" s="52">
        <v>29192</v>
      </c>
      <c r="V45" s="52">
        <v>27344</v>
      </c>
      <c r="W45" s="52">
        <v>13920</v>
      </c>
      <c r="X45" s="52">
        <v>24209</v>
      </c>
      <c r="Y45" s="52">
        <v>44737</v>
      </c>
      <c r="DA45" s="63" t="s">
        <v>1332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533</v>
      </c>
      <c r="D48" s="52">
        <v>278</v>
      </c>
      <c r="E48" s="52">
        <v>544</v>
      </c>
      <c r="F48" s="52">
        <v>453</v>
      </c>
      <c r="G48" s="52">
        <v>2237</v>
      </c>
      <c r="H48" s="52">
        <v>1930</v>
      </c>
      <c r="I48" s="52">
        <v>1015</v>
      </c>
      <c r="J48" s="52">
        <v>1582</v>
      </c>
      <c r="K48" s="52">
        <v>252</v>
      </c>
      <c r="L48" s="52">
        <v>1297</v>
      </c>
      <c r="M48" s="52">
        <v>345</v>
      </c>
      <c r="N48" s="52">
        <v>1437</v>
      </c>
      <c r="O48" s="52">
        <v>2966</v>
      </c>
      <c r="P48" s="52">
        <v>2124</v>
      </c>
      <c r="Q48" s="52">
        <v>708</v>
      </c>
      <c r="R48" s="52">
        <v>1264</v>
      </c>
      <c r="S48" s="52">
        <v>1157</v>
      </c>
      <c r="T48" s="52">
        <v>738</v>
      </c>
      <c r="U48" s="52">
        <v>3566</v>
      </c>
      <c r="V48" s="52">
        <v>4495</v>
      </c>
      <c r="W48" s="52">
        <v>1420</v>
      </c>
      <c r="X48" s="52">
        <v>2003</v>
      </c>
      <c r="Y48" s="52">
        <v>4661</v>
      </c>
      <c r="DA48" s="63" t="s">
        <v>1333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v>477</v>
      </c>
      <c r="D50" s="52">
        <v>2161</v>
      </c>
      <c r="E50" s="52">
        <v>5382</v>
      </c>
      <c r="F50" s="52">
        <v>6102</v>
      </c>
      <c r="G50" s="52">
        <v>5133</v>
      </c>
      <c r="H50" s="52">
        <v>2465</v>
      </c>
      <c r="I50" s="52">
        <v>5215</v>
      </c>
      <c r="J50" s="52">
        <v>18758</v>
      </c>
      <c r="K50" s="52">
        <v>10053</v>
      </c>
      <c r="L50" s="52">
        <v>12099</v>
      </c>
      <c r="M50" s="52">
        <v>17494</v>
      </c>
      <c r="N50" s="52">
        <v>12520</v>
      </c>
      <c r="O50" s="52">
        <v>17072</v>
      </c>
      <c r="P50" s="52">
        <v>7789</v>
      </c>
      <c r="Q50" s="52">
        <v>5021</v>
      </c>
      <c r="R50" s="52">
        <v>5316</v>
      </c>
      <c r="S50" s="52">
        <v>6150</v>
      </c>
      <c r="T50" s="52">
        <v>7915</v>
      </c>
      <c r="U50" s="52">
        <v>7107</v>
      </c>
      <c r="V50" s="52">
        <v>7226</v>
      </c>
      <c r="W50" s="52">
        <v>8342</v>
      </c>
      <c r="X50" s="52">
        <v>18158</v>
      </c>
      <c r="Y50" s="52">
        <v>22769</v>
      </c>
      <c r="DA50" s="63" t="s">
        <v>1334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2</v>
      </c>
      <c r="F51" s="52">
        <v>1</v>
      </c>
      <c r="G51" s="52">
        <v>1</v>
      </c>
      <c r="H51" s="52">
        <v>1</v>
      </c>
      <c r="I51" s="52">
        <v>6</v>
      </c>
      <c r="J51" s="52">
        <v>23</v>
      </c>
      <c r="K51" s="52">
        <v>29</v>
      </c>
      <c r="L51" s="52">
        <v>19</v>
      </c>
      <c r="M51" s="52">
        <v>33</v>
      </c>
      <c r="N51" s="52">
        <v>0</v>
      </c>
      <c r="O51" s="52">
        <v>26</v>
      </c>
      <c r="P51" s="52">
        <v>40</v>
      </c>
      <c r="Q51" s="52">
        <v>37</v>
      </c>
      <c r="R51" s="52">
        <v>4</v>
      </c>
      <c r="S51" s="52">
        <v>15</v>
      </c>
      <c r="T51" s="52">
        <v>15</v>
      </c>
      <c r="U51" s="52">
        <v>8</v>
      </c>
      <c r="V51" s="52">
        <v>21</v>
      </c>
      <c r="W51" s="52">
        <v>24</v>
      </c>
      <c r="X51" s="52">
        <v>218</v>
      </c>
      <c r="Y51" s="52">
        <v>68</v>
      </c>
      <c r="DA51" s="63" t="s">
        <v>1335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/>
      <c r="C54" s="52">
        <v>25179</v>
      </c>
      <c r="D54" s="52">
        <v>45171</v>
      </c>
      <c r="E54" s="52">
        <v>64437</v>
      </c>
      <c r="F54" s="52">
        <v>56530</v>
      </c>
      <c r="G54" s="52">
        <v>49101</v>
      </c>
      <c r="H54" s="52">
        <v>33060</v>
      </c>
      <c r="I54" s="52">
        <v>19438</v>
      </c>
      <c r="J54" s="52">
        <v>27762</v>
      </c>
      <c r="K54" s="52">
        <v>21539</v>
      </c>
      <c r="L54" s="52">
        <v>32699</v>
      </c>
      <c r="M54" s="52">
        <v>45232</v>
      </c>
      <c r="N54" s="52">
        <v>33051</v>
      </c>
      <c r="O54" s="52">
        <v>33906</v>
      </c>
      <c r="P54" s="52">
        <v>38685</v>
      </c>
      <c r="Q54" s="52">
        <v>27733</v>
      </c>
      <c r="R54" s="52">
        <v>28710</v>
      </c>
      <c r="S54" s="52">
        <v>25465</v>
      </c>
      <c r="T54" s="52">
        <v>36493</v>
      </c>
      <c r="U54" s="52">
        <v>19510</v>
      </c>
      <c r="V54" s="52">
        <v>17573</v>
      </c>
      <c r="W54" s="52">
        <v>4471</v>
      </c>
      <c r="X54" s="52">
        <v>862</v>
      </c>
      <c r="Y54" s="52">
        <v>15621</v>
      </c>
      <c r="DA54" s="63" t="s">
        <v>1336</v>
      </c>
    </row>
    <row r="55" spans="1:105" ht="12" customHeight="1" x14ac:dyDescent="0.25">
      <c r="A55" s="97" t="s">
        <v>121</v>
      </c>
      <c r="B55" s="52"/>
      <c r="C55" s="52">
        <v>904</v>
      </c>
      <c r="D55" s="52">
        <v>696</v>
      </c>
      <c r="E55" s="52">
        <v>2949</v>
      </c>
      <c r="F55" s="52">
        <v>292</v>
      </c>
      <c r="G55" s="52">
        <v>406</v>
      </c>
      <c r="H55" s="52">
        <v>989</v>
      </c>
      <c r="I55" s="52">
        <v>2188</v>
      </c>
      <c r="J55" s="52">
        <v>3476</v>
      </c>
      <c r="K55" s="52">
        <v>7485</v>
      </c>
      <c r="L55" s="52">
        <v>4367</v>
      </c>
      <c r="M55" s="52">
        <v>5563</v>
      </c>
      <c r="N55" s="52">
        <v>1847</v>
      </c>
      <c r="O55" s="52">
        <v>5434</v>
      </c>
      <c r="P55" s="52">
        <v>8919</v>
      </c>
      <c r="Q55" s="52">
        <v>8704</v>
      </c>
      <c r="R55" s="52">
        <v>7328</v>
      </c>
      <c r="S55" s="52">
        <v>7584</v>
      </c>
      <c r="T55" s="52">
        <v>5894</v>
      </c>
      <c r="U55" s="52">
        <v>2567</v>
      </c>
      <c r="V55" s="52">
        <v>2524</v>
      </c>
      <c r="W55" s="52">
        <v>1083</v>
      </c>
      <c r="X55" s="52">
        <v>4971</v>
      </c>
      <c r="Y55" s="52">
        <v>6279</v>
      </c>
      <c r="DA55" s="63" t="s">
        <v>1337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1244</v>
      </c>
      <c r="D59" s="52">
        <v>2575</v>
      </c>
      <c r="E59" s="52">
        <v>3474</v>
      </c>
      <c r="F59" s="52">
        <v>3488</v>
      </c>
      <c r="G59" s="52">
        <v>3136</v>
      </c>
      <c r="H59" s="52">
        <v>2362</v>
      </c>
      <c r="I59" s="52">
        <v>2212</v>
      </c>
      <c r="J59" s="52">
        <v>4091</v>
      </c>
      <c r="K59" s="52">
        <v>3178</v>
      </c>
      <c r="L59" s="52">
        <v>3429</v>
      </c>
      <c r="M59" s="52">
        <v>4807</v>
      </c>
      <c r="N59" s="52">
        <v>3383</v>
      </c>
      <c r="O59" s="52">
        <v>3966</v>
      </c>
      <c r="P59" s="52">
        <v>4531</v>
      </c>
      <c r="Q59" s="52">
        <v>3150</v>
      </c>
      <c r="R59" s="52">
        <v>3285</v>
      </c>
      <c r="S59" s="52">
        <v>2865</v>
      </c>
      <c r="T59" s="52">
        <v>3229</v>
      </c>
      <c r="U59" s="52">
        <v>2000</v>
      </c>
      <c r="V59" s="52">
        <v>1784</v>
      </c>
      <c r="W59" s="52">
        <v>978</v>
      </c>
      <c r="X59" s="52">
        <v>2093</v>
      </c>
      <c r="Y59" s="52">
        <v>3828</v>
      </c>
      <c r="DA59" s="63" t="s">
        <v>1338</v>
      </c>
    </row>
    <row r="60" spans="1:105" ht="12" customHeight="1" x14ac:dyDescent="0.25">
      <c r="A60" s="109" t="s">
        <v>120</v>
      </c>
      <c r="B60" s="36"/>
      <c r="C60" s="36">
        <v>25316</v>
      </c>
      <c r="D60" s="36">
        <v>45453</v>
      </c>
      <c r="E60" s="36">
        <v>69296</v>
      </c>
      <c r="F60" s="36">
        <v>59437</v>
      </c>
      <c r="G60" s="36">
        <v>51505</v>
      </c>
      <c r="H60" s="36">
        <v>34153</v>
      </c>
      <c r="I60" s="36">
        <v>24635</v>
      </c>
      <c r="J60" s="36">
        <v>45928</v>
      </c>
      <c r="K60" s="36">
        <v>35928</v>
      </c>
      <c r="L60" s="36">
        <v>45755</v>
      </c>
      <c r="M60" s="36">
        <v>63515</v>
      </c>
      <c r="N60" s="36">
        <v>44035</v>
      </c>
      <c r="O60" s="36">
        <v>52472</v>
      </c>
      <c r="P60" s="36">
        <v>50902</v>
      </c>
      <c r="Q60" s="36">
        <v>38345</v>
      </c>
      <c r="R60" s="36">
        <v>38073</v>
      </c>
      <c r="S60" s="36">
        <v>36349</v>
      </c>
      <c r="T60" s="36">
        <v>47088</v>
      </c>
      <c r="U60" s="36">
        <v>27192</v>
      </c>
      <c r="V60" s="36">
        <v>25560</v>
      </c>
      <c r="W60" s="36">
        <v>12942</v>
      </c>
      <c r="X60" s="36">
        <v>22116</v>
      </c>
      <c r="Y60" s="36">
        <v>40909</v>
      </c>
      <c r="DA60" s="60" t="s">
        <v>1339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1340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/>
      <c r="C64" s="52">
        <v>80616</v>
      </c>
      <c r="D64" s="52">
        <v>69088</v>
      </c>
      <c r="E64" s="52">
        <v>54381</v>
      </c>
      <c r="F64" s="52">
        <v>64371</v>
      </c>
      <c r="G64" s="52">
        <v>73239</v>
      </c>
      <c r="H64" s="52">
        <v>64048</v>
      </c>
      <c r="I64" s="52">
        <v>74523</v>
      </c>
      <c r="J64" s="52">
        <v>65341</v>
      </c>
      <c r="K64" s="52">
        <v>90298</v>
      </c>
      <c r="L64" s="52">
        <v>70058</v>
      </c>
      <c r="M64" s="52">
        <v>96494</v>
      </c>
      <c r="N64" s="52">
        <v>60696</v>
      </c>
      <c r="O64" s="52">
        <v>54396</v>
      </c>
      <c r="P64" s="52">
        <v>51750</v>
      </c>
      <c r="Q64" s="52">
        <v>81565</v>
      </c>
      <c r="R64" s="52">
        <v>62791</v>
      </c>
      <c r="S64" s="52">
        <v>65892</v>
      </c>
      <c r="T64" s="52">
        <v>69359</v>
      </c>
      <c r="U64" s="52">
        <v>96117</v>
      </c>
      <c r="V64" s="52">
        <v>81074</v>
      </c>
      <c r="W64" s="52">
        <v>94439</v>
      </c>
      <c r="X64" s="52">
        <v>67568</v>
      </c>
      <c r="Y64" s="52">
        <v>68310</v>
      </c>
      <c r="DA64" s="63" t="s">
        <v>1341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1618</v>
      </c>
      <c r="D67" s="52">
        <v>400</v>
      </c>
      <c r="E67" s="52">
        <v>407</v>
      </c>
      <c r="F67" s="52">
        <v>464</v>
      </c>
      <c r="G67" s="52">
        <v>2998</v>
      </c>
      <c r="H67" s="52">
        <v>3385</v>
      </c>
      <c r="I67" s="52">
        <v>2816</v>
      </c>
      <c r="J67" s="52">
        <v>2068</v>
      </c>
      <c r="K67" s="52">
        <v>582</v>
      </c>
      <c r="L67" s="52">
        <v>1848</v>
      </c>
      <c r="M67" s="52">
        <v>486</v>
      </c>
      <c r="N67" s="52">
        <v>1841</v>
      </c>
      <c r="O67" s="52">
        <v>2859</v>
      </c>
      <c r="P67" s="52">
        <v>1982</v>
      </c>
      <c r="Q67" s="52">
        <v>1391</v>
      </c>
      <c r="R67" s="52">
        <v>1918</v>
      </c>
      <c r="S67" s="52">
        <v>1943</v>
      </c>
      <c r="T67" s="52">
        <v>1017</v>
      </c>
      <c r="U67" s="52">
        <v>11744</v>
      </c>
      <c r="V67" s="52">
        <v>13328</v>
      </c>
      <c r="W67" s="52">
        <v>9634</v>
      </c>
      <c r="X67" s="52">
        <v>5589</v>
      </c>
      <c r="Y67" s="52">
        <v>7118</v>
      </c>
      <c r="DA67" s="63" t="s">
        <v>1342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v>43504</v>
      </c>
      <c r="D69" s="52">
        <v>45471</v>
      </c>
      <c r="E69" s="52">
        <v>45379</v>
      </c>
      <c r="F69" s="52">
        <v>42329</v>
      </c>
      <c r="G69" s="52">
        <v>43990</v>
      </c>
      <c r="H69" s="52">
        <v>59647</v>
      </c>
      <c r="I69" s="52">
        <v>74467</v>
      </c>
      <c r="J69" s="52">
        <v>65274</v>
      </c>
      <c r="K69" s="52">
        <v>90033</v>
      </c>
      <c r="L69" s="52">
        <v>69912</v>
      </c>
      <c r="M69" s="52">
        <v>93619</v>
      </c>
      <c r="N69" s="52">
        <v>56525</v>
      </c>
      <c r="O69" s="52">
        <v>42464</v>
      </c>
      <c r="P69" s="52">
        <v>44238</v>
      </c>
      <c r="Q69" s="52">
        <v>65680</v>
      </c>
      <c r="R69" s="52">
        <v>62597</v>
      </c>
      <c r="S69" s="52">
        <v>65759</v>
      </c>
      <c r="T69" s="52">
        <v>69208</v>
      </c>
      <c r="U69" s="52">
        <v>75533</v>
      </c>
      <c r="V69" s="52">
        <v>59389</v>
      </c>
      <c r="W69" s="52">
        <v>80068</v>
      </c>
      <c r="X69" s="52">
        <v>54221</v>
      </c>
      <c r="Y69" s="52">
        <v>55006</v>
      </c>
      <c r="DA69" s="63" t="s">
        <v>1343</v>
      </c>
    </row>
    <row r="70" spans="1:105" ht="12" customHeight="1" x14ac:dyDescent="0.25">
      <c r="A70" s="97" t="s">
        <v>133</v>
      </c>
      <c r="B70" s="52"/>
      <c r="C70" s="52">
        <v>21</v>
      </c>
      <c r="D70" s="52">
        <v>9</v>
      </c>
      <c r="E70" s="52">
        <v>25</v>
      </c>
      <c r="F70" s="52">
        <v>10</v>
      </c>
      <c r="G70" s="52">
        <v>2</v>
      </c>
      <c r="H70" s="52">
        <v>24</v>
      </c>
      <c r="I70" s="52">
        <v>56</v>
      </c>
      <c r="J70" s="52">
        <v>67</v>
      </c>
      <c r="K70" s="52">
        <v>265</v>
      </c>
      <c r="L70" s="52">
        <v>145</v>
      </c>
      <c r="M70" s="52">
        <v>114</v>
      </c>
      <c r="N70" s="52">
        <v>60</v>
      </c>
      <c r="O70" s="52">
        <v>108</v>
      </c>
      <c r="P70" s="52">
        <v>176</v>
      </c>
      <c r="Q70" s="52">
        <v>228</v>
      </c>
      <c r="R70" s="52">
        <v>194</v>
      </c>
      <c r="S70" s="52">
        <v>133</v>
      </c>
      <c r="T70" s="52">
        <v>150</v>
      </c>
      <c r="U70" s="52">
        <v>192</v>
      </c>
      <c r="V70" s="52">
        <v>39</v>
      </c>
      <c r="W70" s="52">
        <v>422</v>
      </c>
      <c r="X70" s="52">
        <v>776</v>
      </c>
      <c r="Y70" s="52">
        <v>185</v>
      </c>
      <c r="DA70" s="63" t="s">
        <v>1344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/>
      <c r="C73" s="52">
        <v>35805</v>
      </c>
      <c r="D73" s="52">
        <v>23250</v>
      </c>
      <c r="E73" s="52">
        <v>8584</v>
      </c>
      <c r="F73" s="52">
        <v>21919</v>
      </c>
      <c r="G73" s="52">
        <v>29007</v>
      </c>
      <c r="H73" s="52">
        <v>4250</v>
      </c>
      <c r="I73" s="52">
        <v>0</v>
      </c>
      <c r="J73" s="52">
        <v>0</v>
      </c>
      <c r="K73" s="52">
        <v>0</v>
      </c>
      <c r="L73" s="52">
        <v>1</v>
      </c>
      <c r="M73" s="52">
        <v>2459</v>
      </c>
      <c r="N73" s="52">
        <v>3893</v>
      </c>
      <c r="O73" s="52">
        <v>10191</v>
      </c>
      <c r="P73" s="52">
        <v>5962</v>
      </c>
      <c r="Q73" s="52">
        <v>11917</v>
      </c>
      <c r="R73" s="52">
        <v>0</v>
      </c>
      <c r="S73" s="52">
        <v>0</v>
      </c>
      <c r="T73" s="52">
        <v>1</v>
      </c>
      <c r="U73" s="52">
        <v>18021</v>
      </c>
      <c r="V73" s="52">
        <v>18928</v>
      </c>
      <c r="W73" s="52">
        <v>11229</v>
      </c>
      <c r="X73" s="52">
        <v>1858</v>
      </c>
      <c r="Y73" s="52">
        <v>9357</v>
      </c>
      <c r="DA73" s="63" t="s">
        <v>1345</v>
      </c>
    </row>
    <row r="74" spans="1:105" ht="12" customHeight="1" x14ac:dyDescent="0.25">
      <c r="A74" s="97" t="s">
        <v>121</v>
      </c>
      <c r="B74" s="52"/>
      <c r="C74" s="52">
        <v>1286</v>
      </c>
      <c r="D74" s="52">
        <v>358</v>
      </c>
      <c r="E74" s="52">
        <v>393</v>
      </c>
      <c r="F74" s="52">
        <v>113</v>
      </c>
      <c r="G74" s="52">
        <v>240</v>
      </c>
      <c r="H74" s="52">
        <v>127</v>
      </c>
      <c r="I74" s="52">
        <v>0</v>
      </c>
      <c r="J74" s="52">
        <v>0</v>
      </c>
      <c r="K74" s="52">
        <v>0</v>
      </c>
      <c r="L74" s="52">
        <v>0</v>
      </c>
      <c r="M74" s="52">
        <v>302</v>
      </c>
      <c r="N74" s="52">
        <v>218</v>
      </c>
      <c r="O74" s="52">
        <v>1633</v>
      </c>
      <c r="P74" s="52">
        <v>1374</v>
      </c>
      <c r="Q74" s="52">
        <v>3740</v>
      </c>
      <c r="R74" s="52">
        <v>0</v>
      </c>
      <c r="S74" s="52">
        <v>0</v>
      </c>
      <c r="T74" s="52">
        <v>0</v>
      </c>
      <c r="U74" s="52">
        <v>2371</v>
      </c>
      <c r="V74" s="52">
        <v>2718</v>
      </c>
      <c r="W74" s="52">
        <v>2720</v>
      </c>
      <c r="X74" s="52">
        <v>10713</v>
      </c>
      <c r="Y74" s="52">
        <v>3762</v>
      </c>
      <c r="DA74" s="63" t="s">
        <v>1346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/>
      <c r="C78" s="52">
        <v>19921</v>
      </c>
      <c r="D78" s="52">
        <v>20399</v>
      </c>
      <c r="E78" s="52">
        <v>20180</v>
      </c>
      <c r="F78" s="52">
        <v>21638</v>
      </c>
      <c r="G78" s="52">
        <v>26152</v>
      </c>
      <c r="H78" s="52">
        <v>27560</v>
      </c>
      <c r="I78" s="52">
        <v>29340</v>
      </c>
      <c r="J78" s="52">
        <v>30198</v>
      </c>
      <c r="K78" s="52">
        <v>37636</v>
      </c>
      <c r="L78" s="52">
        <v>36093</v>
      </c>
      <c r="M78" s="52">
        <v>42812</v>
      </c>
      <c r="N78" s="52">
        <v>28837</v>
      </c>
      <c r="O78" s="52">
        <v>25172</v>
      </c>
      <c r="P78" s="52">
        <v>23270</v>
      </c>
      <c r="Q78" s="52">
        <v>26308</v>
      </c>
      <c r="R78" s="52">
        <v>25131</v>
      </c>
      <c r="S78" s="52">
        <v>20781</v>
      </c>
      <c r="T78" s="52">
        <v>23412</v>
      </c>
      <c r="U78" s="52">
        <v>27972</v>
      </c>
      <c r="V78" s="52">
        <v>30894</v>
      </c>
      <c r="W78" s="52">
        <v>36424</v>
      </c>
      <c r="X78" s="52">
        <v>47190</v>
      </c>
      <c r="Y78" s="52">
        <v>26575</v>
      </c>
      <c r="DA78" s="63" t="s">
        <v>1347</v>
      </c>
    </row>
    <row r="79" spans="1:105" ht="12" customHeight="1" x14ac:dyDescent="0.25">
      <c r="A79" s="109" t="s">
        <v>120</v>
      </c>
      <c r="B79" s="36"/>
      <c r="C79" s="36">
        <v>60695</v>
      </c>
      <c r="D79" s="36">
        <v>48689</v>
      </c>
      <c r="E79" s="36">
        <v>34201</v>
      </c>
      <c r="F79" s="36">
        <v>42733</v>
      </c>
      <c r="G79" s="36">
        <v>47087</v>
      </c>
      <c r="H79" s="36">
        <v>36488</v>
      </c>
      <c r="I79" s="36">
        <v>45183</v>
      </c>
      <c r="J79" s="36">
        <v>35143</v>
      </c>
      <c r="K79" s="36">
        <v>52662</v>
      </c>
      <c r="L79" s="36">
        <v>33965</v>
      </c>
      <c r="M79" s="36">
        <v>53682</v>
      </c>
      <c r="N79" s="36">
        <v>31859</v>
      </c>
      <c r="O79" s="36">
        <v>29224</v>
      </c>
      <c r="P79" s="36">
        <v>28480</v>
      </c>
      <c r="Q79" s="36">
        <v>55257</v>
      </c>
      <c r="R79" s="36">
        <v>37660</v>
      </c>
      <c r="S79" s="36">
        <v>45111</v>
      </c>
      <c r="T79" s="36">
        <v>45947</v>
      </c>
      <c r="U79" s="36">
        <v>68145</v>
      </c>
      <c r="V79" s="36">
        <v>50180</v>
      </c>
      <c r="W79" s="36">
        <v>58015</v>
      </c>
      <c r="X79" s="36">
        <v>20378</v>
      </c>
      <c r="Y79" s="36">
        <v>41735</v>
      </c>
      <c r="DA79" s="60" t="s">
        <v>1348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1349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/>
      <c r="C83" s="52">
        <v>2657</v>
      </c>
      <c r="D83" s="52">
        <v>4791</v>
      </c>
      <c r="E83" s="52">
        <v>6714</v>
      </c>
      <c r="F83" s="52">
        <v>5919</v>
      </c>
      <c r="G83" s="52">
        <v>11423</v>
      </c>
      <c r="H83" s="52">
        <v>17729</v>
      </c>
      <c r="I83" s="52">
        <v>29253</v>
      </c>
      <c r="J83" s="52">
        <v>22703</v>
      </c>
      <c r="K83" s="52">
        <v>22896</v>
      </c>
      <c r="L83" s="52">
        <v>19731</v>
      </c>
      <c r="M83" s="52">
        <v>12717</v>
      </c>
      <c r="N83" s="52">
        <v>8979</v>
      </c>
      <c r="O83" s="52">
        <v>7017</v>
      </c>
      <c r="P83" s="52">
        <v>11049</v>
      </c>
      <c r="Q83" s="52">
        <v>14142</v>
      </c>
      <c r="R83" s="52">
        <v>14480</v>
      </c>
      <c r="S83" s="52">
        <v>12840</v>
      </c>
      <c r="T83" s="52">
        <v>13830</v>
      </c>
      <c r="U83" s="52">
        <v>15061</v>
      </c>
      <c r="V83" s="52">
        <v>17289</v>
      </c>
      <c r="W83" s="52">
        <v>28213</v>
      </c>
      <c r="X83" s="52">
        <v>32520</v>
      </c>
      <c r="Y83" s="52">
        <v>26932</v>
      </c>
      <c r="DA83" s="63" t="s">
        <v>1350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53</v>
      </c>
      <c r="D86" s="52">
        <v>28</v>
      </c>
      <c r="E86" s="52">
        <v>50</v>
      </c>
      <c r="F86" s="52">
        <v>43</v>
      </c>
      <c r="G86" s="52">
        <v>468</v>
      </c>
      <c r="H86" s="52">
        <v>937</v>
      </c>
      <c r="I86" s="52">
        <v>1106</v>
      </c>
      <c r="J86" s="52">
        <v>719</v>
      </c>
      <c r="K86" s="52">
        <v>148</v>
      </c>
      <c r="L86" s="52">
        <v>520</v>
      </c>
      <c r="M86" s="52">
        <v>65</v>
      </c>
      <c r="N86" s="52">
        <v>272</v>
      </c>
      <c r="O86" s="52">
        <v>369</v>
      </c>
      <c r="P86" s="52">
        <v>423</v>
      </c>
      <c r="Q86" s="52">
        <v>242</v>
      </c>
      <c r="R86" s="52">
        <v>442</v>
      </c>
      <c r="S86" s="52">
        <v>379</v>
      </c>
      <c r="T86" s="52">
        <v>203</v>
      </c>
      <c r="U86" s="52">
        <v>1840</v>
      </c>
      <c r="V86" s="52">
        <v>2842</v>
      </c>
      <c r="W86" s="52">
        <v>2878</v>
      </c>
      <c r="X86" s="52">
        <v>2691</v>
      </c>
      <c r="Y86" s="52">
        <v>2807</v>
      </c>
      <c r="DA86" s="63" t="s">
        <v>1351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v>7</v>
      </c>
      <c r="D88" s="52">
        <v>23</v>
      </c>
      <c r="E88" s="52">
        <v>44</v>
      </c>
      <c r="F88" s="52">
        <v>43</v>
      </c>
      <c r="G88" s="52">
        <v>107</v>
      </c>
      <c r="H88" s="52">
        <v>198</v>
      </c>
      <c r="I88" s="52">
        <v>377</v>
      </c>
      <c r="J88" s="52">
        <v>377</v>
      </c>
      <c r="K88" s="52">
        <v>263</v>
      </c>
      <c r="L88" s="52">
        <v>203</v>
      </c>
      <c r="M88" s="52">
        <v>102</v>
      </c>
      <c r="N88" s="52">
        <v>63</v>
      </c>
      <c r="O88" s="52">
        <v>45</v>
      </c>
      <c r="P88" s="52">
        <v>26</v>
      </c>
      <c r="Q88" s="52">
        <v>81</v>
      </c>
      <c r="R88" s="52">
        <v>196</v>
      </c>
      <c r="S88" s="52">
        <v>298</v>
      </c>
      <c r="T88" s="52">
        <v>299</v>
      </c>
      <c r="U88" s="52">
        <v>322</v>
      </c>
      <c r="V88" s="52">
        <v>762</v>
      </c>
      <c r="W88" s="52">
        <v>802</v>
      </c>
      <c r="X88" s="52">
        <v>6948</v>
      </c>
      <c r="Y88" s="52">
        <v>2783</v>
      </c>
      <c r="DA88" s="63" t="s">
        <v>1352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1</v>
      </c>
      <c r="L89" s="52">
        <v>1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1</v>
      </c>
      <c r="S89" s="52">
        <v>1</v>
      </c>
      <c r="T89" s="52">
        <v>1</v>
      </c>
      <c r="U89" s="52">
        <v>1</v>
      </c>
      <c r="V89" s="52">
        <v>1</v>
      </c>
      <c r="W89" s="52">
        <v>2</v>
      </c>
      <c r="X89" s="52">
        <v>47</v>
      </c>
      <c r="Y89" s="52">
        <v>8</v>
      </c>
      <c r="DA89" s="63" t="s">
        <v>1353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/>
      <c r="C92" s="52">
        <v>230</v>
      </c>
      <c r="D92" s="52">
        <v>465</v>
      </c>
      <c r="E92" s="52">
        <v>1038</v>
      </c>
      <c r="F92" s="52">
        <v>1972</v>
      </c>
      <c r="G92" s="52">
        <v>2412</v>
      </c>
      <c r="H92" s="52">
        <v>1547</v>
      </c>
      <c r="I92" s="52">
        <v>1879</v>
      </c>
      <c r="J92" s="52">
        <v>1523</v>
      </c>
      <c r="K92" s="52">
        <v>2095</v>
      </c>
      <c r="L92" s="52">
        <v>2146</v>
      </c>
      <c r="M92" s="52">
        <v>2024</v>
      </c>
      <c r="N92" s="52">
        <v>1248</v>
      </c>
      <c r="O92" s="52">
        <v>814</v>
      </c>
      <c r="P92" s="52">
        <v>1310</v>
      </c>
      <c r="Q92" s="52">
        <v>1375</v>
      </c>
      <c r="R92" s="52">
        <v>1457</v>
      </c>
      <c r="S92" s="52">
        <v>1177</v>
      </c>
      <c r="T92" s="52">
        <v>1425</v>
      </c>
      <c r="U92" s="52">
        <v>1865</v>
      </c>
      <c r="V92" s="52">
        <v>2237</v>
      </c>
      <c r="W92" s="52">
        <v>3396</v>
      </c>
      <c r="X92" s="52">
        <v>4222</v>
      </c>
      <c r="Y92" s="52">
        <v>3557</v>
      </c>
      <c r="DA92" s="63" t="s">
        <v>1354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1</v>
      </c>
      <c r="H93" s="52">
        <v>1</v>
      </c>
      <c r="I93" s="52">
        <v>2</v>
      </c>
      <c r="J93" s="52">
        <v>2</v>
      </c>
      <c r="K93" s="52">
        <v>6</v>
      </c>
      <c r="L93" s="52">
        <v>4</v>
      </c>
      <c r="M93" s="52">
        <v>3</v>
      </c>
      <c r="N93" s="52">
        <v>1</v>
      </c>
      <c r="O93" s="52">
        <v>2</v>
      </c>
      <c r="P93" s="52">
        <v>3</v>
      </c>
      <c r="Q93" s="52">
        <v>3</v>
      </c>
      <c r="R93" s="52">
        <v>5</v>
      </c>
      <c r="S93" s="52">
        <v>3</v>
      </c>
      <c r="T93" s="52">
        <v>3</v>
      </c>
      <c r="U93" s="52">
        <v>3</v>
      </c>
      <c r="V93" s="52">
        <v>5</v>
      </c>
      <c r="W93" s="52">
        <v>8</v>
      </c>
      <c r="X93" s="52">
        <v>33</v>
      </c>
      <c r="Y93" s="52">
        <v>13</v>
      </c>
      <c r="DA93" s="63" t="s">
        <v>1355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/>
      <c r="C96" s="52">
        <v>2336</v>
      </c>
      <c r="D96" s="52">
        <v>4238</v>
      </c>
      <c r="E96" s="52">
        <v>5386</v>
      </c>
      <c r="F96" s="52">
        <v>3884</v>
      </c>
      <c r="G96" s="52">
        <v>8830</v>
      </c>
      <c r="H96" s="52">
        <v>15519</v>
      </c>
      <c r="I96" s="52">
        <v>24264</v>
      </c>
      <c r="J96" s="52">
        <v>18486</v>
      </c>
      <c r="K96" s="52">
        <v>15236</v>
      </c>
      <c r="L96" s="52">
        <v>15330</v>
      </c>
      <c r="M96" s="52">
        <v>9429</v>
      </c>
      <c r="N96" s="52">
        <v>7261</v>
      </c>
      <c r="O96" s="52">
        <v>5306</v>
      </c>
      <c r="P96" s="52">
        <v>7891</v>
      </c>
      <c r="Q96" s="52">
        <v>9653</v>
      </c>
      <c r="R96" s="52">
        <v>10214</v>
      </c>
      <c r="S96" s="52">
        <v>8754</v>
      </c>
      <c r="T96" s="52">
        <v>10419</v>
      </c>
      <c r="U96" s="52">
        <v>11374</v>
      </c>
      <c r="V96" s="52">
        <v>12490</v>
      </c>
      <c r="W96" s="52">
        <v>19324</v>
      </c>
      <c r="X96" s="52">
        <v>3144</v>
      </c>
      <c r="Y96" s="52">
        <v>14673</v>
      </c>
      <c r="DA96" s="63" t="s">
        <v>1356</v>
      </c>
    </row>
    <row r="97" spans="1:105" ht="12" customHeight="1" x14ac:dyDescent="0.25">
      <c r="A97" s="97" t="s">
        <v>121</v>
      </c>
      <c r="B97" s="52"/>
      <c r="C97" s="52">
        <v>84</v>
      </c>
      <c r="D97" s="52">
        <v>65</v>
      </c>
      <c r="E97" s="52">
        <v>246</v>
      </c>
      <c r="F97" s="52">
        <v>20</v>
      </c>
      <c r="G97" s="52">
        <v>73</v>
      </c>
      <c r="H97" s="52">
        <v>464</v>
      </c>
      <c r="I97" s="52">
        <v>2731</v>
      </c>
      <c r="J97" s="52">
        <v>2315</v>
      </c>
      <c r="K97" s="52">
        <v>5295</v>
      </c>
      <c r="L97" s="52">
        <v>2047</v>
      </c>
      <c r="M97" s="52">
        <v>1159</v>
      </c>
      <c r="N97" s="52">
        <v>406</v>
      </c>
      <c r="O97" s="52">
        <v>850</v>
      </c>
      <c r="P97" s="52">
        <v>1819</v>
      </c>
      <c r="Q97" s="52">
        <v>3030</v>
      </c>
      <c r="R97" s="52">
        <v>2607</v>
      </c>
      <c r="S97" s="52">
        <v>2607</v>
      </c>
      <c r="T97" s="52">
        <v>1683</v>
      </c>
      <c r="U97" s="52">
        <v>1496</v>
      </c>
      <c r="V97" s="52">
        <v>1794</v>
      </c>
      <c r="W97" s="52">
        <v>4681</v>
      </c>
      <c r="X97" s="52">
        <v>18126</v>
      </c>
      <c r="Y97" s="52">
        <v>5898</v>
      </c>
      <c r="DA97" s="63" t="s">
        <v>1357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X101" s="52">
        <v>0</v>
      </c>
      <c r="Y101" s="52">
        <v>0</v>
      </c>
      <c r="DA101" s="63" t="s">
        <v>1358</v>
      </c>
    </row>
    <row r="102" spans="1:105" ht="12" customHeight="1" x14ac:dyDescent="0.25">
      <c r="A102" s="97" t="s">
        <v>50</v>
      </c>
      <c r="B102" s="52"/>
      <c r="C102" s="52">
        <v>124</v>
      </c>
      <c r="D102" s="52">
        <v>257</v>
      </c>
      <c r="E102" s="52">
        <v>321</v>
      </c>
      <c r="F102" s="52">
        <v>328</v>
      </c>
      <c r="G102" s="52">
        <v>656</v>
      </c>
      <c r="H102" s="52">
        <v>1147</v>
      </c>
      <c r="I102" s="52">
        <v>2410</v>
      </c>
      <c r="J102" s="52">
        <v>1857</v>
      </c>
      <c r="K102" s="52">
        <v>1861</v>
      </c>
      <c r="L102" s="52">
        <v>1375</v>
      </c>
      <c r="M102" s="52">
        <v>895</v>
      </c>
      <c r="N102" s="52">
        <v>641</v>
      </c>
      <c r="O102" s="52">
        <v>493</v>
      </c>
      <c r="P102" s="52">
        <v>903</v>
      </c>
      <c r="Q102" s="52">
        <v>1074</v>
      </c>
      <c r="R102" s="52">
        <v>1150</v>
      </c>
      <c r="S102" s="52">
        <v>938</v>
      </c>
      <c r="T102" s="52">
        <v>888</v>
      </c>
      <c r="U102" s="52">
        <v>1032</v>
      </c>
      <c r="V102" s="52">
        <v>1128</v>
      </c>
      <c r="W102" s="52">
        <v>1983</v>
      </c>
      <c r="X102" s="52">
        <v>2811</v>
      </c>
      <c r="Y102" s="52">
        <v>2304</v>
      </c>
      <c r="DA102" s="63" t="s">
        <v>1359</v>
      </c>
    </row>
    <row r="103" spans="1:105" ht="12" customHeight="1" x14ac:dyDescent="0.25">
      <c r="A103" s="109" t="s">
        <v>120</v>
      </c>
      <c r="B103" s="36"/>
      <c r="C103" s="36">
        <v>2533</v>
      </c>
      <c r="D103" s="36">
        <v>4534</v>
      </c>
      <c r="E103" s="36">
        <v>6393</v>
      </c>
      <c r="F103" s="36">
        <v>5591</v>
      </c>
      <c r="G103" s="36">
        <v>10767</v>
      </c>
      <c r="H103" s="36">
        <v>16582</v>
      </c>
      <c r="I103" s="36">
        <v>26843</v>
      </c>
      <c r="J103" s="36">
        <v>20846</v>
      </c>
      <c r="K103" s="36">
        <v>21035</v>
      </c>
      <c r="L103" s="36">
        <v>18356</v>
      </c>
      <c r="M103" s="36">
        <v>11822</v>
      </c>
      <c r="N103" s="36">
        <v>8338</v>
      </c>
      <c r="O103" s="36">
        <v>6524</v>
      </c>
      <c r="P103" s="36">
        <v>10146</v>
      </c>
      <c r="Q103" s="36">
        <v>13068</v>
      </c>
      <c r="R103" s="36">
        <v>13330</v>
      </c>
      <c r="S103" s="36">
        <v>11902</v>
      </c>
      <c r="T103" s="36">
        <v>12942</v>
      </c>
      <c r="U103" s="36">
        <v>14029</v>
      </c>
      <c r="V103" s="36">
        <v>16161</v>
      </c>
      <c r="W103" s="36">
        <v>26230</v>
      </c>
      <c r="X103" s="36">
        <v>29709</v>
      </c>
      <c r="Y103" s="36">
        <v>24628</v>
      </c>
      <c r="DA103" s="60" t="s">
        <v>1360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1361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1362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1363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1364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1365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1366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1367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1368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1369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1370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/>
      <c r="C126" s="52">
        <v>268</v>
      </c>
      <c r="D126" s="52">
        <v>306</v>
      </c>
      <c r="E126" s="52">
        <v>373</v>
      </c>
      <c r="F126" s="52">
        <v>282</v>
      </c>
      <c r="G126" s="52">
        <v>335</v>
      </c>
      <c r="H126" s="52">
        <v>445</v>
      </c>
      <c r="I126" s="52">
        <v>397</v>
      </c>
      <c r="J126" s="52">
        <v>365</v>
      </c>
      <c r="K126" s="52">
        <v>449</v>
      </c>
      <c r="L126" s="52">
        <v>424</v>
      </c>
      <c r="M126" s="52">
        <v>574</v>
      </c>
      <c r="N126" s="52">
        <v>424</v>
      </c>
      <c r="O126" s="52">
        <v>352</v>
      </c>
      <c r="P126" s="52">
        <v>235</v>
      </c>
      <c r="Q126" s="52">
        <v>355</v>
      </c>
      <c r="R126" s="52">
        <v>305</v>
      </c>
      <c r="S126" s="52">
        <v>269</v>
      </c>
      <c r="T126" s="52">
        <v>366</v>
      </c>
      <c r="U126" s="52">
        <v>379</v>
      </c>
      <c r="V126" s="52">
        <v>343</v>
      </c>
      <c r="W126" s="52">
        <v>401</v>
      </c>
      <c r="X126" s="52">
        <v>429</v>
      </c>
      <c r="Y126" s="52">
        <v>456</v>
      </c>
      <c r="DA126" s="63" t="s">
        <v>1371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5</v>
      </c>
      <c r="D129" s="52">
        <v>2</v>
      </c>
      <c r="E129" s="52">
        <v>3</v>
      </c>
      <c r="F129" s="52">
        <v>2</v>
      </c>
      <c r="G129" s="52">
        <v>14</v>
      </c>
      <c r="H129" s="52">
        <v>23</v>
      </c>
      <c r="I129" s="52">
        <v>15</v>
      </c>
      <c r="J129" s="52">
        <v>12</v>
      </c>
      <c r="K129" s="52">
        <v>3</v>
      </c>
      <c r="L129" s="52">
        <v>11</v>
      </c>
      <c r="M129" s="52">
        <v>3</v>
      </c>
      <c r="N129" s="52">
        <v>13</v>
      </c>
      <c r="O129" s="52">
        <v>18</v>
      </c>
      <c r="P129" s="52">
        <v>9</v>
      </c>
      <c r="Q129" s="52">
        <v>6</v>
      </c>
      <c r="R129" s="52">
        <v>9</v>
      </c>
      <c r="S129" s="52">
        <v>8</v>
      </c>
      <c r="T129" s="52">
        <v>5</v>
      </c>
      <c r="U129" s="52">
        <v>47</v>
      </c>
      <c r="V129" s="52">
        <v>57</v>
      </c>
      <c r="W129" s="52">
        <v>41</v>
      </c>
      <c r="X129" s="52">
        <v>36</v>
      </c>
      <c r="Y129" s="52">
        <v>48</v>
      </c>
      <c r="DA129" s="63" t="s">
        <v>1372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  <c r="Q131" s="52">
        <v>0</v>
      </c>
      <c r="R131" s="52">
        <v>0</v>
      </c>
      <c r="S131" s="52">
        <v>0</v>
      </c>
      <c r="T131" s="52">
        <v>0</v>
      </c>
      <c r="U131" s="52">
        <v>0</v>
      </c>
      <c r="V131" s="52">
        <v>0</v>
      </c>
      <c r="W131" s="52">
        <v>0</v>
      </c>
      <c r="X131" s="52">
        <v>0</v>
      </c>
      <c r="Y131" s="52">
        <v>0</v>
      </c>
      <c r="DA131" s="63" t="s">
        <v>1373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X132" s="52">
        <v>0</v>
      </c>
      <c r="Y132" s="52">
        <v>0</v>
      </c>
      <c r="DA132" s="63" t="s">
        <v>1374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/>
      <c r="C135" s="52">
        <v>259</v>
      </c>
      <c r="D135" s="52">
        <v>301</v>
      </c>
      <c r="E135" s="52">
        <v>357</v>
      </c>
      <c r="F135" s="52">
        <v>281</v>
      </c>
      <c r="G135" s="52">
        <v>332</v>
      </c>
      <c r="H135" s="52">
        <v>432</v>
      </c>
      <c r="I135" s="52">
        <v>357</v>
      </c>
      <c r="J135" s="52">
        <v>324</v>
      </c>
      <c r="K135" s="52">
        <v>333</v>
      </c>
      <c r="L135" s="52">
        <v>374</v>
      </c>
      <c r="M135" s="52">
        <v>511</v>
      </c>
      <c r="N135" s="52">
        <v>402</v>
      </c>
      <c r="O135" s="52">
        <v>303</v>
      </c>
      <c r="P135" s="52">
        <v>191</v>
      </c>
      <c r="Q135" s="52">
        <v>270</v>
      </c>
      <c r="R135" s="52">
        <v>243</v>
      </c>
      <c r="S135" s="52">
        <v>207</v>
      </c>
      <c r="T135" s="52">
        <v>315</v>
      </c>
      <c r="U135" s="52">
        <v>335</v>
      </c>
      <c r="V135" s="52">
        <v>300</v>
      </c>
      <c r="W135" s="52">
        <v>323</v>
      </c>
      <c r="X135" s="52">
        <v>63</v>
      </c>
      <c r="Y135" s="52">
        <v>325</v>
      </c>
      <c r="DA135" s="63" t="s">
        <v>1375</v>
      </c>
    </row>
    <row r="136" spans="1:105" ht="12" customHeight="1" x14ac:dyDescent="0.25">
      <c r="A136" s="97" t="s">
        <v>121</v>
      </c>
      <c r="B136" s="52"/>
      <c r="C136" s="52">
        <v>9</v>
      </c>
      <c r="D136" s="52">
        <v>5</v>
      </c>
      <c r="E136" s="52">
        <v>16</v>
      </c>
      <c r="F136" s="52">
        <v>1</v>
      </c>
      <c r="G136" s="52">
        <v>3</v>
      </c>
      <c r="H136" s="52">
        <v>13</v>
      </c>
      <c r="I136" s="52">
        <v>40</v>
      </c>
      <c r="J136" s="52">
        <v>41</v>
      </c>
      <c r="K136" s="52">
        <v>116</v>
      </c>
      <c r="L136" s="52">
        <v>50</v>
      </c>
      <c r="M136" s="52">
        <v>63</v>
      </c>
      <c r="N136" s="52">
        <v>22</v>
      </c>
      <c r="O136" s="52">
        <v>49</v>
      </c>
      <c r="P136" s="52">
        <v>44</v>
      </c>
      <c r="Q136" s="52">
        <v>85</v>
      </c>
      <c r="R136" s="52">
        <v>62</v>
      </c>
      <c r="S136" s="52">
        <v>62</v>
      </c>
      <c r="T136" s="52">
        <v>51</v>
      </c>
      <c r="U136" s="52">
        <v>44</v>
      </c>
      <c r="V136" s="52">
        <v>43</v>
      </c>
      <c r="W136" s="52">
        <v>78</v>
      </c>
      <c r="X136" s="52">
        <v>366</v>
      </c>
      <c r="Y136" s="52">
        <v>131</v>
      </c>
      <c r="DA136" s="63" t="s">
        <v>1376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13</v>
      </c>
      <c r="D140" s="52">
        <v>16</v>
      </c>
      <c r="E140" s="52">
        <v>18</v>
      </c>
      <c r="F140" s="52">
        <v>16</v>
      </c>
      <c r="G140" s="52">
        <v>19</v>
      </c>
      <c r="H140" s="52">
        <v>29</v>
      </c>
      <c r="I140" s="52">
        <v>33</v>
      </c>
      <c r="J140" s="52">
        <v>30</v>
      </c>
      <c r="K140" s="52">
        <v>36</v>
      </c>
      <c r="L140" s="52">
        <v>30</v>
      </c>
      <c r="M140" s="52">
        <v>40</v>
      </c>
      <c r="N140" s="52">
        <v>30</v>
      </c>
      <c r="O140" s="52">
        <v>25</v>
      </c>
      <c r="P140" s="52">
        <v>19</v>
      </c>
      <c r="Q140" s="52">
        <v>27</v>
      </c>
      <c r="R140" s="52">
        <v>24</v>
      </c>
      <c r="S140" s="52">
        <v>20</v>
      </c>
      <c r="T140" s="52">
        <v>23</v>
      </c>
      <c r="U140" s="52">
        <v>26</v>
      </c>
      <c r="V140" s="52">
        <v>22</v>
      </c>
      <c r="W140" s="52">
        <v>28</v>
      </c>
      <c r="X140" s="52">
        <v>37</v>
      </c>
      <c r="Y140" s="52">
        <v>39</v>
      </c>
      <c r="DA140" s="63" t="s">
        <v>1377</v>
      </c>
    </row>
    <row r="141" spans="1:105" ht="12" customHeight="1" x14ac:dyDescent="0.25">
      <c r="A141" s="109" t="s">
        <v>120</v>
      </c>
      <c r="B141" s="36"/>
      <c r="C141" s="36">
        <v>255</v>
      </c>
      <c r="D141" s="36">
        <v>290</v>
      </c>
      <c r="E141" s="36">
        <v>355</v>
      </c>
      <c r="F141" s="36">
        <v>266</v>
      </c>
      <c r="G141" s="36">
        <v>316</v>
      </c>
      <c r="H141" s="36">
        <v>416</v>
      </c>
      <c r="I141" s="36">
        <v>364</v>
      </c>
      <c r="J141" s="36">
        <v>335</v>
      </c>
      <c r="K141" s="36">
        <v>413</v>
      </c>
      <c r="L141" s="36">
        <v>394</v>
      </c>
      <c r="M141" s="36">
        <v>534</v>
      </c>
      <c r="N141" s="36">
        <v>394</v>
      </c>
      <c r="O141" s="36">
        <v>327</v>
      </c>
      <c r="P141" s="36">
        <v>216</v>
      </c>
      <c r="Q141" s="36">
        <v>328</v>
      </c>
      <c r="R141" s="36">
        <v>281</v>
      </c>
      <c r="S141" s="36">
        <v>249</v>
      </c>
      <c r="T141" s="36">
        <v>343</v>
      </c>
      <c r="U141" s="36">
        <v>353</v>
      </c>
      <c r="V141" s="36">
        <v>321</v>
      </c>
      <c r="W141" s="36">
        <v>373</v>
      </c>
      <c r="X141" s="36">
        <v>392</v>
      </c>
      <c r="Y141" s="36">
        <v>417</v>
      </c>
      <c r="DA141" s="60" t="s">
        <v>1378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1379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1021</v>
      </c>
      <c r="D145" s="52">
        <v>1983</v>
      </c>
      <c r="E145" s="52">
        <v>2004</v>
      </c>
      <c r="F145" s="52">
        <v>1726</v>
      </c>
      <c r="G145" s="52">
        <v>1510</v>
      </c>
      <c r="H145" s="52">
        <v>994</v>
      </c>
      <c r="I145" s="52">
        <v>930</v>
      </c>
      <c r="J145" s="52">
        <v>858</v>
      </c>
      <c r="K145" s="52">
        <v>1666</v>
      </c>
      <c r="L145" s="52">
        <v>2112</v>
      </c>
      <c r="M145" s="52">
        <v>3194</v>
      </c>
      <c r="N145" s="52">
        <v>2544</v>
      </c>
      <c r="O145" s="52">
        <v>3075</v>
      </c>
      <c r="P145" s="52">
        <v>8617</v>
      </c>
      <c r="Q145" s="52">
        <v>7067</v>
      </c>
      <c r="R145" s="52">
        <v>7331</v>
      </c>
      <c r="S145" s="52">
        <v>7020</v>
      </c>
      <c r="T145" s="52">
        <v>9116</v>
      </c>
      <c r="U145" s="52">
        <v>11819</v>
      </c>
      <c r="V145" s="52">
        <v>15336</v>
      </c>
      <c r="W145" s="52">
        <v>26310</v>
      </c>
      <c r="X145" s="52">
        <v>37754</v>
      </c>
      <c r="Y145" s="52">
        <v>26301</v>
      </c>
      <c r="DA145" s="63" t="s">
        <v>1380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61</v>
      </c>
      <c r="D147" s="52">
        <v>115</v>
      </c>
      <c r="E147" s="52">
        <v>128</v>
      </c>
      <c r="F147" s="52">
        <v>112</v>
      </c>
      <c r="G147" s="52">
        <v>113</v>
      </c>
      <c r="H147" s="52">
        <v>85</v>
      </c>
      <c r="I147" s="52">
        <v>86</v>
      </c>
      <c r="J147" s="52">
        <v>85</v>
      </c>
      <c r="K147" s="52">
        <v>107</v>
      </c>
      <c r="L147" s="52">
        <v>223</v>
      </c>
      <c r="M147" s="52">
        <v>161</v>
      </c>
      <c r="N147" s="52">
        <v>293</v>
      </c>
      <c r="O147" s="52">
        <v>399</v>
      </c>
      <c r="P147" s="52">
        <v>1208</v>
      </c>
      <c r="Q147" s="52">
        <v>1016</v>
      </c>
      <c r="R147" s="52">
        <v>1116</v>
      </c>
      <c r="S147" s="52">
        <v>1123</v>
      </c>
      <c r="T147" s="52">
        <v>1329</v>
      </c>
      <c r="U147" s="52">
        <v>2537</v>
      </c>
      <c r="V147" s="52">
        <v>4326</v>
      </c>
      <c r="W147" s="52">
        <v>8718</v>
      </c>
      <c r="X147" s="52">
        <v>14313</v>
      </c>
      <c r="Y147" s="52">
        <v>11235</v>
      </c>
      <c r="DA147" s="63" t="s">
        <v>1381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v>89</v>
      </c>
      <c r="D149" s="52">
        <v>193</v>
      </c>
      <c r="E149" s="52">
        <v>312</v>
      </c>
      <c r="F149" s="52">
        <v>579</v>
      </c>
      <c r="G149" s="52">
        <v>322</v>
      </c>
      <c r="H149" s="52">
        <v>88</v>
      </c>
      <c r="I149" s="52">
        <v>61</v>
      </c>
      <c r="J149" s="52">
        <v>59</v>
      </c>
      <c r="K149" s="52">
        <v>155</v>
      </c>
      <c r="L149" s="52">
        <v>233</v>
      </c>
      <c r="M149" s="52">
        <v>512</v>
      </c>
      <c r="N149" s="52">
        <v>357</v>
      </c>
      <c r="O149" s="52">
        <v>359</v>
      </c>
      <c r="P149" s="52">
        <v>1024</v>
      </c>
      <c r="Q149" s="52">
        <v>690</v>
      </c>
      <c r="R149" s="52">
        <v>747</v>
      </c>
      <c r="S149" s="52">
        <v>659</v>
      </c>
      <c r="T149" s="52">
        <v>960</v>
      </c>
      <c r="U149" s="52">
        <v>1495</v>
      </c>
      <c r="V149" s="52">
        <v>2075</v>
      </c>
      <c r="W149" s="52">
        <v>3260</v>
      </c>
      <c r="X149" s="52">
        <v>6245</v>
      </c>
      <c r="Y149" s="52">
        <v>3876</v>
      </c>
      <c r="DA149" s="63" t="s">
        <v>1382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1</v>
      </c>
      <c r="N150" s="52">
        <v>0</v>
      </c>
      <c r="O150" s="52">
        <v>1</v>
      </c>
      <c r="P150" s="52">
        <v>3</v>
      </c>
      <c r="Q150" s="52">
        <v>2</v>
      </c>
      <c r="R150" s="52">
        <v>3</v>
      </c>
      <c r="S150" s="52">
        <v>2</v>
      </c>
      <c r="T150" s="52">
        <v>2</v>
      </c>
      <c r="U150" s="52">
        <v>3</v>
      </c>
      <c r="V150" s="52">
        <v>5</v>
      </c>
      <c r="W150" s="52">
        <v>8</v>
      </c>
      <c r="X150" s="52">
        <v>49</v>
      </c>
      <c r="Y150" s="52">
        <v>14</v>
      </c>
      <c r="DA150" s="63" t="s">
        <v>1383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/>
      <c r="C153" s="52">
        <v>900</v>
      </c>
      <c r="D153" s="52">
        <v>1763</v>
      </c>
      <c r="E153" s="52">
        <v>1618</v>
      </c>
      <c r="F153" s="52">
        <v>1141</v>
      </c>
      <c r="G153" s="52">
        <v>1178</v>
      </c>
      <c r="H153" s="52">
        <v>880</v>
      </c>
      <c r="I153" s="52">
        <v>781</v>
      </c>
      <c r="J153" s="52">
        <v>710</v>
      </c>
      <c r="K153" s="52">
        <v>1121</v>
      </c>
      <c r="L153" s="52">
        <v>1658</v>
      </c>
      <c r="M153" s="52">
        <v>2387</v>
      </c>
      <c r="N153" s="52">
        <v>2071</v>
      </c>
      <c r="O153" s="52">
        <v>2340</v>
      </c>
      <c r="P153" s="52">
        <v>6168</v>
      </c>
      <c r="Q153" s="52">
        <v>4852</v>
      </c>
      <c r="R153" s="52">
        <v>5243</v>
      </c>
      <c r="S153" s="52">
        <v>4900</v>
      </c>
      <c r="T153" s="52">
        <v>7020</v>
      </c>
      <c r="U153" s="52">
        <v>9121</v>
      </c>
      <c r="V153" s="52">
        <v>11591</v>
      </c>
      <c r="W153" s="52">
        <v>18549</v>
      </c>
      <c r="X153" s="52">
        <v>4650</v>
      </c>
      <c r="Y153" s="52">
        <v>15985</v>
      </c>
      <c r="DA153" s="63" t="s">
        <v>1384</v>
      </c>
    </row>
    <row r="154" spans="1:105" ht="12" customHeight="1" x14ac:dyDescent="0.25">
      <c r="A154" s="97" t="s">
        <v>121</v>
      </c>
      <c r="B154" s="52"/>
      <c r="C154" s="52">
        <v>32</v>
      </c>
      <c r="D154" s="52">
        <v>27</v>
      </c>
      <c r="E154" s="52">
        <v>74</v>
      </c>
      <c r="F154" s="52">
        <v>6</v>
      </c>
      <c r="G154" s="52">
        <v>10</v>
      </c>
      <c r="H154" s="52">
        <v>26</v>
      </c>
      <c r="I154" s="52">
        <v>88</v>
      </c>
      <c r="J154" s="52">
        <v>89</v>
      </c>
      <c r="K154" s="52">
        <v>390</v>
      </c>
      <c r="L154" s="52">
        <v>221</v>
      </c>
      <c r="M154" s="52">
        <v>294</v>
      </c>
      <c r="N154" s="52">
        <v>116</v>
      </c>
      <c r="O154" s="52">
        <v>375</v>
      </c>
      <c r="P154" s="52">
        <v>1422</v>
      </c>
      <c r="Q154" s="52">
        <v>1523</v>
      </c>
      <c r="R154" s="52">
        <v>1338</v>
      </c>
      <c r="S154" s="52">
        <v>1459</v>
      </c>
      <c r="T154" s="52">
        <v>1134</v>
      </c>
      <c r="U154" s="52">
        <v>1200</v>
      </c>
      <c r="V154" s="52">
        <v>1665</v>
      </c>
      <c r="W154" s="52">
        <v>4493</v>
      </c>
      <c r="X154" s="52">
        <v>26810</v>
      </c>
      <c r="Y154" s="52">
        <v>6426</v>
      </c>
      <c r="DA154" s="63" t="s">
        <v>1385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48</v>
      </c>
      <c r="D158" s="52">
        <v>106</v>
      </c>
      <c r="E158" s="52">
        <v>96</v>
      </c>
      <c r="F158" s="52">
        <v>96</v>
      </c>
      <c r="G158" s="52">
        <v>87</v>
      </c>
      <c r="H158" s="52">
        <v>64</v>
      </c>
      <c r="I158" s="52">
        <v>77</v>
      </c>
      <c r="J158" s="52">
        <v>70</v>
      </c>
      <c r="K158" s="52">
        <v>135</v>
      </c>
      <c r="L158" s="52">
        <v>147</v>
      </c>
      <c r="M158" s="52">
        <v>225</v>
      </c>
      <c r="N158" s="52">
        <v>181</v>
      </c>
      <c r="O158" s="52">
        <v>216</v>
      </c>
      <c r="P158" s="52">
        <v>704</v>
      </c>
      <c r="Q158" s="52">
        <v>536</v>
      </c>
      <c r="R158" s="52">
        <v>582</v>
      </c>
      <c r="S158" s="52">
        <v>513</v>
      </c>
      <c r="T158" s="52">
        <v>585</v>
      </c>
      <c r="U158" s="52">
        <v>810</v>
      </c>
      <c r="V158" s="52">
        <v>1001</v>
      </c>
      <c r="W158" s="52">
        <v>1849</v>
      </c>
      <c r="X158" s="52">
        <v>3263</v>
      </c>
      <c r="Y158" s="52">
        <v>2250</v>
      </c>
      <c r="DA158" s="63" t="s">
        <v>1386</v>
      </c>
    </row>
    <row r="159" spans="1:105" ht="12" customHeight="1" x14ac:dyDescent="0.25">
      <c r="A159" s="109" t="s">
        <v>120</v>
      </c>
      <c r="B159" s="36"/>
      <c r="C159" s="36">
        <v>973</v>
      </c>
      <c r="D159" s="36">
        <v>1877</v>
      </c>
      <c r="E159" s="36">
        <v>1908</v>
      </c>
      <c r="F159" s="36">
        <v>1630</v>
      </c>
      <c r="G159" s="36">
        <v>1423</v>
      </c>
      <c r="H159" s="36">
        <v>930</v>
      </c>
      <c r="I159" s="36">
        <v>853</v>
      </c>
      <c r="J159" s="36">
        <v>788</v>
      </c>
      <c r="K159" s="36">
        <v>1531</v>
      </c>
      <c r="L159" s="36">
        <v>1965</v>
      </c>
      <c r="M159" s="36">
        <v>2969</v>
      </c>
      <c r="N159" s="36">
        <v>2363</v>
      </c>
      <c r="O159" s="36">
        <v>2859</v>
      </c>
      <c r="P159" s="36">
        <v>7913</v>
      </c>
      <c r="Q159" s="36">
        <v>6531</v>
      </c>
      <c r="R159" s="36">
        <v>6749</v>
      </c>
      <c r="S159" s="36">
        <v>6507</v>
      </c>
      <c r="T159" s="36">
        <v>8531</v>
      </c>
      <c r="U159" s="36">
        <v>11009</v>
      </c>
      <c r="V159" s="36">
        <v>14335</v>
      </c>
      <c r="W159" s="36">
        <v>24461</v>
      </c>
      <c r="X159" s="36">
        <v>34491</v>
      </c>
      <c r="Y159" s="36">
        <v>24051</v>
      </c>
      <c r="DA159" s="60" t="s">
        <v>1387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1388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10611</v>
      </c>
      <c r="D163" s="52">
        <v>11035</v>
      </c>
      <c r="E163" s="52">
        <v>0</v>
      </c>
      <c r="F163" s="52">
        <v>0</v>
      </c>
      <c r="G163" s="52">
        <v>0</v>
      </c>
      <c r="H163" s="52">
        <v>0</v>
      </c>
      <c r="I163" s="52">
        <v>0</v>
      </c>
      <c r="J163" s="52">
        <v>589</v>
      </c>
      <c r="K163" s="52">
        <v>4159</v>
      </c>
      <c r="L163" s="52">
        <v>3112</v>
      </c>
      <c r="M163" s="52">
        <v>2960</v>
      </c>
      <c r="N163" s="52">
        <v>8270</v>
      </c>
      <c r="O163" s="52">
        <v>4214</v>
      </c>
      <c r="P163" s="52">
        <v>2</v>
      </c>
      <c r="Q163" s="52">
        <v>0</v>
      </c>
      <c r="R163" s="52">
        <v>0</v>
      </c>
      <c r="S163" s="52">
        <v>0</v>
      </c>
      <c r="T163" s="52">
        <v>0</v>
      </c>
      <c r="U163" s="52">
        <v>0</v>
      </c>
      <c r="V163" s="52">
        <v>0</v>
      </c>
      <c r="W163" s="52">
        <v>0</v>
      </c>
      <c r="X163" s="52">
        <v>61</v>
      </c>
      <c r="Y163" s="52">
        <v>0</v>
      </c>
      <c r="DA163" s="63" t="s">
        <v>1389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630</v>
      </c>
      <c r="D165" s="52">
        <v>320</v>
      </c>
      <c r="E165" s="52">
        <v>0</v>
      </c>
      <c r="F165" s="52">
        <v>0</v>
      </c>
      <c r="G165" s="52">
        <v>0</v>
      </c>
      <c r="H165" s="52">
        <v>0</v>
      </c>
      <c r="I165" s="52">
        <v>0</v>
      </c>
      <c r="J165" s="52">
        <v>58</v>
      </c>
      <c r="K165" s="52">
        <v>134</v>
      </c>
      <c r="L165" s="52">
        <v>327</v>
      </c>
      <c r="M165" s="52">
        <v>75</v>
      </c>
      <c r="N165" s="52">
        <v>937</v>
      </c>
      <c r="O165" s="52">
        <v>535</v>
      </c>
      <c r="P165" s="52">
        <v>0</v>
      </c>
      <c r="Q165" s="52">
        <v>0</v>
      </c>
      <c r="R165" s="52">
        <v>0</v>
      </c>
      <c r="S165" s="52">
        <v>0</v>
      </c>
      <c r="T165" s="52">
        <v>0</v>
      </c>
      <c r="U165" s="52">
        <v>0</v>
      </c>
      <c r="V165" s="52">
        <v>0</v>
      </c>
      <c r="W165" s="52">
        <v>0</v>
      </c>
      <c r="X165" s="52">
        <v>22</v>
      </c>
      <c r="Y165" s="52">
        <v>0</v>
      </c>
      <c r="DA165" s="63" t="s">
        <v>1390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v>921</v>
      </c>
      <c r="D167" s="52">
        <v>1076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40</v>
      </c>
      <c r="K167" s="52">
        <v>385</v>
      </c>
      <c r="L167" s="52">
        <v>342</v>
      </c>
      <c r="M167" s="52">
        <v>475</v>
      </c>
      <c r="N167" s="52">
        <v>1158</v>
      </c>
      <c r="O167" s="52">
        <v>492</v>
      </c>
      <c r="P167" s="52">
        <v>0</v>
      </c>
      <c r="Q167" s="52">
        <v>0</v>
      </c>
      <c r="R167" s="52">
        <v>0</v>
      </c>
      <c r="S167" s="52">
        <v>0</v>
      </c>
      <c r="T167" s="52">
        <v>0</v>
      </c>
      <c r="U167" s="52">
        <v>0</v>
      </c>
      <c r="V167" s="52">
        <v>0</v>
      </c>
      <c r="W167" s="52">
        <v>0</v>
      </c>
      <c r="X167" s="52">
        <v>10</v>
      </c>
      <c r="Y167" s="52">
        <v>0</v>
      </c>
      <c r="DA167" s="63" t="s">
        <v>1391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1</v>
      </c>
      <c r="L168" s="52">
        <v>1</v>
      </c>
      <c r="M168" s="52">
        <v>1</v>
      </c>
      <c r="N168" s="52">
        <v>1</v>
      </c>
      <c r="O168" s="52">
        <v>1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X168" s="52">
        <v>0</v>
      </c>
      <c r="Y168" s="52">
        <v>0</v>
      </c>
      <c r="DA168" s="63" t="s">
        <v>1392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/>
      <c r="C171" s="52">
        <v>9354</v>
      </c>
      <c r="D171" s="52">
        <v>9808</v>
      </c>
      <c r="E171" s="52">
        <v>0</v>
      </c>
      <c r="F171" s="52">
        <v>0</v>
      </c>
      <c r="G171" s="52">
        <v>0</v>
      </c>
      <c r="H171" s="52">
        <v>0</v>
      </c>
      <c r="I171" s="52">
        <v>0</v>
      </c>
      <c r="J171" s="52">
        <v>488</v>
      </c>
      <c r="K171" s="52">
        <v>2800</v>
      </c>
      <c r="L171" s="52">
        <v>2443</v>
      </c>
      <c r="M171" s="52">
        <v>2212</v>
      </c>
      <c r="N171" s="52">
        <v>6735</v>
      </c>
      <c r="O171" s="52">
        <v>3207</v>
      </c>
      <c r="P171" s="52">
        <v>2</v>
      </c>
      <c r="Q171" s="52">
        <v>0</v>
      </c>
      <c r="R171" s="52">
        <v>0</v>
      </c>
      <c r="S171" s="52">
        <v>0</v>
      </c>
      <c r="T171" s="52">
        <v>0</v>
      </c>
      <c r="U171" s="52">
        <v>0</v>
      </c>
      <c r="V171" s="52">
        <v>0</v>
      </c>
      <c r="W171" s="52">
        <v>0</v>
      </c>
      <c r="X171" s="52">
        <v>8</v>
      </c>
      <c r="Y171" s="52">
        <v>0</v>
      </c>
      <c r="DA171" s="63" t="s">
        <v>1393</v>
      </c>
    </row>
    <row r="172" spans="1:105" ht="12" customHeight="1" x14ac:dyDescent="0.25">
      <c r="A172" s="97" t="s">
        <v>121</v>
      </c>
      <c r="B172" s="52"/>
      <c r="C172" s="52">
        <v>336</v>
      </c>
      <c r="D172" s="52">
        <v>151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61</v>
      </c>
      <c r="K172" s="52">
        <v>973</v>
      </c>
      <c r="L172" s="52">
        <v>326</v>
      </c>
      <c r="M172" s="52">
        <v>272</v>
      </c>
      <c r="N172" s="52">
        <v>376</v>
      </c>
      <c r="O172" s="52">
        <v>514</v>
      </c>
      <c r="P172" s="52">
        <v>0</v>
      </c>
      <c r="Q172" s="52">
        <v>0</v>
      </c>
      <c r="R172" s="52">
        <v>0</v>
      </c>
      <c r="S172" s="52">
        <v>0</v>
      </c>
      <c r="T172" s="52">
        <v>0</v>
      </c>
      <c r="U172" s="52">
        <v>0</v>
      </c>
      <c r="V172" s="52">
        <v>0</v>
      </c>
      <c r="W172" s="52">
        <v>0</v>
      </c>
      <c r="X172" s="52">
        <v>43</v>
      </c>
      <c r="Y172" s="52">
        <v>0</v>
      </c>
      <c r="DA172" s="63" t="s">
        <v>1394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497</v>
      </c>
      <c r="D176" s="52">
        <v>592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48</v>
      </c>
      <c r="K176" s="52">
        <v>338</v>
      </c>
      <c r="L176" s="52">
        <v>217</v>
      </c>
      <c r="M176" s="52">
        <v>208</v>
      </c>
      <c r="N176" s="52">
        <v>590</v>
      </c>
      <c r="O176" s="52">
        <v>296</v>
      </c>
      <c r="P176" s="52">
        <v>0</v>
      </c>
      <c r="Q176" s="52">
        <v>0</v>
      </c>
      <c r="R176" s="52">
        <v>0</v>
      </c>
      <c r="S176" s="52">
        <v>0</v>
      </c>
      <c r="T176" s="52">
        <v>0</v>
      </c>
      <c r="U176" s="52">
        <v>0</v>
      </c>
      <c r="V176" s="52">
        <v>0</v>
      </c>
      <c r="W176" s="52">
        <v>0</v>
      </c>
      <c r="X176" s="52">
        <v>5</v>
      </c>
      <c r="Y176" s="52">
        <v>0</v>
      </c>
      <c r="DA176" s="63" t="s">
        <v>1395</v>
      </c>
    </row>
    <row r="177" spans="1:105" ht="12" customHeight="1" x14ac:dyDescent="0.25">
      <c r="A177" s="109" t="s">
        <v>120</v>
      </c>
      <c r="B177" s="36"/>
      <c r="C177" s="36">
        <v>10114</v>
      </c>
      <c r="D177" s="36">
        <v>10443</v>
      </c>
      <c r="E177" s="36">
        <v>0</v>
      </c>
      <c r="F177" s="36">
        <v>0</v>
      </c>
      <c r="G177" s="36">
        <v>0</v>
      </c>
      <c r="H177" s="36">
        <v>0</v>
      </c>
      <c r="I177" s="36">
        <v>0</v>
      </c>
      <c r="J177" s="36">
        <v>541</v>
      </c>
      <c r="K177" s="36">
        <v>3821</v>
      </c>
      <c r="L177" s="36">
        <v>2895</v>
      </c>
      <c r="M177" s="36">
        <v>2752</v>
      </c>
      <c r="N177" s="36">
        <v>7680</v>
      </c>
      <c r="O177" s="36">
        <v>3918</v>
      </c>
      <c r="P177" s="36">
        <v>2</v>
      </c>
      <c r="Q177" s="36">
        <v>0</v>
      </c>
      <c r="R177" s="36">
        <v>0</v>
      </c>
      <c r="S177" s="36">
        <v>0</v>
      </c>
      <c r="T177" s="36">
        <v>0</v>
      </c>
      <c r="U177" s="36">
        <v>0</v>
      </c>
      <c r="V177" s="36">
        <v>0</v>
      </c>
      <c r="W177" s="36">
        <v>0</v>
      </c>
      <c r="X177" s="36">
        <v>56</v>
      </c>
      <c r="Y177" s="36">
        <v>0</v>
      </c>
      <c r="DA177" s="60" t="s">
        <v>1396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1397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1398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6519</v>
      </c>
      <c r="D5" s="52">
        <v>0</v>
      </c>
      <c r="E5" s="52">
        <v>1</v>
      </c>
      <c r="F5" s="52">
        <v>0</v>
      </c>
      <c r="G5" s="52">
        <v>0</v>
      </c>
      <c r="H5" s="52">
        <v>3929</v>
      </c>
      <c r="I5" s="52">
        <v>10829</v>
      </c>
      <c r="J5" s="52">
        <v>11462</v>
      </c>
      <c r="K5" s="52">
        <v>7503</v>
      </c>
      <c r="L5" s="52">
        <v>4756</v>
      </c>
      <c r="M5" s="52">
        <v>4476</v>
      </c>
      <c r="N5" s="52">
        <v>1146</v>
      </c>
      <c r="O5" s="52">
        <v>5141</v>
      </c>
      <c r="P5" s="52">
        <v>2</v>
      </c>
      <c r="Q5" s="52">
        <v>0</v>
      </c>
      <c r="R5" s="52">
        <v>0</v>
      </c>
      <c r="S5" s="52">
        <v>1</v>
      </c>
      <c r="T5" s="52">
        <v>0</v>
      </c>
      <c r="U5" s="52">
        <v>0</v>
      </c>
      <c r="V5" s="52">
        <v>1</v>
      </c>
      <c r="W5" s="52">
        <v>0</v>
      </c>
      <c r="X5" s="52">
        <v>2035</v>
      </c>
      <c r="Y5" s="52">
        <v>3643</v>
      </c>
      <c r="DA5" s="63" t="s">
        <v>1399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199</v>
      </c>
      <c r="D8" s="52">
        <v>151</v>
      </c>
      <c r="E8" s="52">
        <v>81</v>
      </c>
      <c r="F8" s="52">
        <v>16</v>
      </c>
      <c r="G8" s="52">
        <v>16</v>
      </c>
      <c r="H8" s="52">
        <v>15</v>
      </c>
      <c r="I8" s="52">
        <v>81</v>
      </c>
      <c r="J8" s="52">
        <v>296</v>
      </c>
      <c r="K8" s="52">
        <v>524</v>
      </c>
      <c r="L8" s="52">
        <v>454</v>
      </c>
      <c r="M8" s="52">
        <v>275</v>
      </c>
      <c r="N8" s="52">
        <v>251</v>
      </c>
      <c r="O8" s="52">
        <v>221</v>
      </c>
      <c r="P8" s="52">
        <v>183</v>
      </c>
      <c r="Q8" s="52">
        <v>110</v>
      </c>
      <c r="R8" s="52">
        <v>36</v>
      </c>
      <c r="S8" s="52">
        <v>36</v>
      </c>
      <c r="T8" s="52">
        <v>32</v>
      </c>
      <c r="U8" s="52">
        <v>66</v>
      </c>
      <c r="V8" s="52">
        <v>77</v>
      </c>
      <c r="W8" s="52">
        <v>66</v>
      </c>
      <c r="X8" s="52">
        <v>41</v>
      </c>
      <c r="Y8" s="52">
        <v>150</v>
      </c>
      <c r="DA8" s="63" t="s">
        <v>1400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f>RES_hhdet_in!C10-RES_hhdet_in_new!C10</f>
        <v>100</v>
      </c>
      <c r="D10" s="52">
        <f>RES_hhdet_in!D10-RES_hhdet_in_new!D10</f>
        <v>32</v>
      </c>
      <c r="E10" s="52">
        <f>RES_hhdet_in!E10-RES_hhdet_in_new!E10</f>
        <v>14</v>
      </c>
      <c r="F10" s="52">
        <f>RES_hhdet_in!F10-RES_hhdet_in_new!F10</f>
        <v>96</v>
      </c>
      <c r="G10" s="52">
        <f>RES_hhdet_in!G10-RES_hhdet_in_new!G10</f>
        <v>63</v>
      </c>
      <c r="H10" s="52">
        <f>RES_hhdet_in!H10-RES_hhdet_in_new!H10</f>
        <v>144</v>
      </c>
      <c r="I10" s="52">
        <f>RES_hhdet_in!I10-RES_hhdet_in_new!I10</f>
        <v>252</v>
      </c>
      <c r="J10" s="52">
        <f>RES_hhdet_in!J10-RES_hhdet_in_new!J10</f>
        <v>162</v>
      </c>
      <c r="K10" s="52">
        <f>RES_hhdet_in!K10-RES_hhdet_in_new!K10</f>
        <v>132</v>
      </c>
      <c r="L10" s="52">
        <f>RES_hhdet_in!L10-RES_hhdet_in_new!L10</f>
        <v>168</v>
      </c>
      <c r="M10" s="52">
        <f>RES_hhdet_in!M10-RES_hhdet_in_new!M10</f>
        <v>205</v>
      </c>
      <c r="N10" s="52">
        <f>RES_hhdet_in!N10-RES_hhdet_in_new!N10</f>
        <v>207</v>
      </c>
      <c r="O10" s="52">
        <f>RES_hhdet_in!O10-RES_hhdet_in_new!O10</f>
        <v>228</v>
      </c>
      <c r="P10" s="52">
        <f>RES_hhdet_in!P10-RES_hhdet_in_new!P10</f>
        <v>4</v>
      </c>
      <c r="Q10" s="52">
        <f>RES_hhdet_in!Q10-RES_hhdet_in_new!Q10</f>
        <v>21</v>
      </c>
      <c r="R10" s="52">
        <f>RES_hhdet_in!R10-RES_hhdet_in_new!R10</f>
        <v>39</v>
      </c>
      <c r="S10" s="52">
        <f>RES_hhdet_in!S10-RES_hhdet_in_new!S10</f>
        <v>164</v>
      </c>
      <c r="T10" s="52">
        <f>RES_hhdet_in!T10-RES_hhdet_in_new!T10</f>
        <v>153</v>
      </c>
      <c r="U10" s="52">
        <f>RES_hhdet_in!U10-RES_hhdet_in_new!U10</f>
        <v>213</v>
      </c>
      <c r="V10" s="52">
        <f>RES_hhdet_in!V10-RES_hhdet_in_new!V10</f>
        <v>188</v>
      </c>
      <c r="W10" s="52">
        <f>RES_hhdet_in!W10-RES_hhdet_in_new!W10</f>
        <v>38</v>
      </c>
      <c r="X10" s="52">
        <f>RES_hhdet_in!X10-RES_hhdet_in_new!X10</f>
        <v>272</v>
      </c>
      <c r="Y10" s="52">
        <f>RES_hhdet_in!Y10-RES_hhdet_in_new!Y10</f>
        <v>173</v>
      </c>
      <c r="DA10" s="63" t="s">
        <v>1401</v>
      </c>
    </row>
    <row r="11" spans="1:105" ht="12" customHeight="1" x14ac:dyDescent="0.25">
      <c r="A11" s="97" t="s">
        <v>124</v>
      </c>
      <c r="B11" s="52"/>
      <c r="C11" s="52">
        <f>RES_hhdet_in!C11-RES_hhdet_in_new!C11</f>
        <v>1492</v>
      </c>
      <c r="D11" s="52">
        <f>RES_hhdet_in!D11-RES_hhdet_in_new!D11</f>
        <v>611</v>
      </c>
      <c r="E11" s="52">
        <f>RES_hhdet_in!E11-RES_hhdet_in_new!E11</f>
        <v>763</v>
      </c>
      <c r="F11" s="52">
        <f>RES_hhdet_in!F11-RES_hhdet_in_new!F11</f>
        <v>5550</v>
      </c>
      <c r="G11" s="52">
        <f>RES_hhdet_in!G11-RES_hhdet_in_new!G11</f>
        <v>2823</v>
      </c>
      <c r="H11" s="52">
        <f>RES_hhdet_in!H11-RES_hhdet_in_new!H11</f>
        <v>1830</v>
      </c>
      <c r="I11" s="52">
        <f>RES_hhdet_in!I11-RES_hhdet_in_new!I11</f>
        <v>912</v>
      </c>
      <c r="J11" s="52">
        <f>RES_hhdet_in!J11-RES_hhdet_in_new!J11</f>
        <v>947</v>
      </c>
      <c r="K11" s="52">
        <f>RES_hhdet_in!K11-RES_hhdet_in_new!K11</f>
        <v>1029</v>
      </c>
      <c r="L11" s="52">
        <f>RES_hhdet_in!L11-RES_hhdet_in_new!L11</f>
        <v>648</v>
      </c>
      <c r="M11" s="52">
        <f>RES_hhdet_in!M11-RES_hhdet_in_new!M11</f>
        <v>1091</v>
      </c>
      <c r="N11" s="52">
        <f>RES_hhdet_in!N11-RES_hhdet_in_new!N11</f>
        <v>760</v>
      </c>
      <c r="O11" s="52">
        <f>RES_hhdet_in!O11-RES_hhdet_in_new!O11</f>
        <v>1420</v>
      </c>
      <c r="P11" s="52">
        <f>RES_hhdet_in!P11-RES_hhdet_in_new!P11</f>
        <v>887</v>
      </c>
      <c r="Q11" s="52">
        <f>RES_hhdet_in!Q11-RES_hhdet_in_new!Q11</f>
        <v>997</v>
      </c>
      <c r="R11" s="52">
        <f>RES_hhdet_in!R11-RES_hhdet_in_new!R11</f>
        <v>910</v>
      </c>
      <c r="S11" s="52">
        <f>RES_hhdet_in!S11-RES_hhdet_in_new!S11</f>
        <v>531</v>
      </c>
      <c r="T11" s="52">
        <f>RES_hhdet_in!T11-RES_hhdet_in_new!T11</f>
        <v>278</v>
      </c>
      <c r="U11" s="52">
        <f>RES_hhdet_in!U11-RES_hhdet_in_new!U11</f>
        <v>198</v>
      </c>
      <c r="V11" s="52">
        <f>RES_hhdet_in!V11-RES_hhdet_in_new!V11</f>
        <v>127</v>
      </c>
      <c r="W11" s="52">
        <f>RES_hhdet_in!W11-RES_hhdet_in_new!W11</f>
        <v>744</v>
      </c>
      <c r="X11" s="52">
        <f>RES_hhdet_in!X11-RES_hhdet_in_new!X11</f>
        <v>638</v>
      </c>
      <c r="Y11" s="52">
        <f>RES_hhdet_in!Y11-RES_hhdet_in_new!Y11</f>
        <v>701</v>
      </c>
      <c r="DA11" s="63" t="s">
        <v>1402</v>
      </c>
    </row>
    <row r="12" spans="1:105" ht="12" customHeight="1" x14ac:dyDescent="0.25">
      <c r="A12" s="97" t="s">
        <v>123</v>
      </c>
      <c r="B12" s="52"/>
      <c r="C12" s="52">
        <f>RES_hhdet_in!C12-RES_hhdet_in_new!C12</f>
        <v>0</v>
      </c>
      <c r="D12" s="52">
        <f>RES_hhdet_in!D12-RES_hhdet_in_new!D12</f>
        <v>0</v>
      </c>
      <c r="E12" s="52">
        <f>RES_hhdet_in!E12-RES_hhdet_in_new!E12</f>
        <v>0</v>
      </c>
      <c r="F12" s="52">
        <f>RES_hhdet_in!F12-RES_hhdet_in_new!F12</f>
        <v>1</v>
      </c>
      <c r="G12" s="52">
        <f>RES_hhdet_in!G12-RES_hhdet_in_new!G12</f>
        <v>1</v>
      </c>
      <c r="H12" s="52">
        <f>RES_hhdet_in!H12-RES_hhdet_in_new!H12</f>
        <v>1</v>
      </c>
      <c r="I12" s="52">
        <f>RES_hhdet_in!I12-RES_hhdet_in_new!I12</f>
        <v>1</v>
      </c>
      <c r="J12" s="52">
        <f>RES_hhdet_in!J12-RES_hhdet_in_new!J12</f>
        <v>1</v>
      </c>
      <c r="K12" s="52">
        <f>RES_hhdet_in!K12-RES_hhdet_in_new!K12</f>
        <v>3</v>
      </c>
      <c r="L12" s="52">
        <f>RES_hhdet_in!L12-RES_hhdet_in_new!L12</f>
        <v>1</v>
      </c>
      <c r="M12" s="52">
        <f>RES_hhdet_in!M12-RES_hhdet_in_new!M12</f>
        <v>1</v>
      </c>
      <c r="N12" s="52">
        <f>RES_hhdet_in!N12-RES_hhdet_in_new!N12</f>
        <v>0</v>
      </c>
      <c r="O12" s="52">
        <f>RES_hhdet_in!O12-RES_hhdet_in_new!O12</f>
        <v>1</v>
      </c>
      <c r="P12" s="52">
        <f>RES_hhdet_in!P12-RES_hhdet_in_new!P12</f>
        <v>1</v>
      </c>
      <c r="Q12" s="52">
        <f>RES_hhdet_in!Q12-RES_hhdet_in_new!Q12</f>
        <v>1</v>
      </c>
      <c r="R12" s="52">
        <f>RES_hhdet_in!R12-RES_hhdet_in_new!R12</f>
        <v>3</v>
      </c>
      <c r="S12" s="52">
        <f>RES_hhdet_in!S12-RES_hhdet_in_new!S12</f>
        <v>0</v>
      </c>
      <c r="T12" s="52">
        <f>RES_hhdet_in!T12-RES_hhdet_in_new!T12</f>
        <v>0</v>
      </c>
      <c r="U12" s="52">
        <f>RES_hhdet_in!U12-RES_hhdet_in_new!U12</f>
        <v>0</v>
      </c>
      <c r="V12" s="52">
        <f>RES_hhdet_in!V12-RES_hhdet_in_new!V12</f>
        <v>0</v>
      </c>
      <c r="W12" s="52">
        <f>RES_hhdet_in!W12-RES_hhdet_in_new!W12</f>
        <v>0</v>
      </c>
      <c r="X12" s="52">
        <f>RES_hhdet_in!X12-RES_hhdet_in_new!X12</f>
        <v>2</v>
      </c>
      <c r="Y12" s="52">
        <f>RES_hhdet_in!Y12-RES_hhdet_in_new!Y12</f>
        <v>1</v>
      </c>
      <c r="DA12" s="63" t="s">
        <v>1403</v>
      </c>
    </row>
    <row r="13" spans="1:105" ht="12" hidden="1" customHeight="1" x14ac:dyDescent="0.25">
      <c r="A13" s="108" t="s">
        <v>50</v>
      </c>
      <c r="B13" s="52"/>
      <c r="C13" s="52">
        <f>RES_hhdet_in!C13-RES_hhdet_in_new!C13</f>
        <v>0</v>
      </c>
      <c r="D13" s="52">
        <f>RES_hhdet_in!D13-RES_hhdet_in_new!D13</f>
        <v>0</v>
      </c>
      <c r="E13" s="52">
        <f>RES_hhdet_in!E13-RES_hhdet_in_new!E13</f>
        <v>0</v>
      </c>
      <c r="F13" s="52">
        <f>RES_hhdet_in!F13-RES_hhdet_in_new!F13</f>
        <v>0</v>
      </c>
      <c r="G13" s="52">
        <f>RES_hhdet_in!G13-RES_hhdet_in_new!G13</f>
        <v>0</v>
      </c>
      <c r="H13" s="52">
        <f>RES_hhdet_in!H13-RES_hhdet_in_new!H13</f>
        <v>0</v>
      </c>
      <c r="I13" s="52">
        <f>RES_hhdet_in!I13-RES_hhdet_in_new!I13</f>
        <v>0</v>
      </c>
      <c r="J13" s="52">
        <f>RES_hhdet_in!J13-RES_hhdet_in_new!J13</f>
        <v>0</v>
      </c>
      <c r="K13" s="52">
        <f>RES_hhdet_in!K13-RES_hhdet_in_new!K13</f>
        <v>0</v>
      </c>
      <c r="L13" s="52">
        <f>RES_hhdet_in!L13-RES_hhdet_in_new!L13</f>
        <v>0</v>
      </c>
      <c r="M13" s="52">
        <f>RES_hhdet_in!M13-RES_hhdet_in_new!M13</f>
        <v>0</v>
      </c>
      <c r="N13" s="52">
        <f>RES_hhdet_in!N13-RES_hhdet_in_new!N13</f>
        <v>0</v>
      </c>
      <c r="O13" s="52">
        <f>RES_hhdet_in!O13-RES_hhdet_in_new!O13</f>
        <v>0</v>
      </c>
      <c r="P13" s="52">
        <f>RES_hhdet_in!P13-RES_hhdet_in_new!P13</f>
        <v>0</v>
      </c>
      <c r="Q13" s="52">
        <f>RES_hhdet_in!Q13-RES_hhdet_in_new!Q13</f>
        <v>0</v>
      </c>
      <c r="R13" s="52">
        <f>RES_hhdet_in!R13-RES_hhdet_in_new!R13</f>
        <v>0</v>
      </c>
      <c r="S13" s="52">
        <f>RES_hhdet_in!S13-RES_hhdet_in_new!S13</f>
        <v>0</v>
      </c>
      <c r="T13" s="52">
        <f>RES_hhdet_in!T13-RES_hhdet_in_new!T13</f>
        <v>0</v>
      </c>
      <c r="U13" s="52">
        <f>RES_hhdet_in!U13-RES_hhdet_in_new!U13</f>
        <v>0</v>
      </c>
      <c r="V13" s="52">
        <f>RES_hhdet_in!V13-RES_hhdet_in_new!V13</f>
        <v>0</v>
      </c>
      <c r="W13" s="52">
        <f>RES_hhdet_in!W13-RES_hhdet_in_new!W13</f>
        <v>0</v>
      </c>
      <c r="X13" s="52">
        <f>RES_hhdet_in!X13-RES_hhdet_in_new!X13</f>
        <v>0</v>
      </c>
      <c r="Y13" s="52">
        <f>RES_hhdet_in!Y13-RES_hhdet_in_new!Y13</f>
        <v>0</v>
      </c>
      <c r="DA13" s="63"/>
    </row>
    <row r="14" spans="1:105" ht="12" hidden="1" customHeight="1" x14ac:dyDescent="0.25">
      <c r="A14" s="108" t="s">
        <v>52</v>
      </c>
      <c r="B14" s="52"/>
      <c r="C14" s="52">
        <f>RES_hhdet_in!C14-RES_hhdet_in_new!C14</f>
        <v>0</v>
      </c>
      <c r="D14" s="52">
        <f>RES_hhdet_in!D14-RES_hhdet_in_new!D14</f>
        <v>0</v>
      </c>
      <c r="E14" s="52">
        <f>RES_hhdet_in!E14-RES_hhdet_in_new!E14</f>
        <v>0</v>
      </c>
      <c r="F14" s="52">
        <f>RES_hhdet_in!F14-RES_hhdet_in_new!F14</f>
        <v>0</v>
      </c>
      <c r="G14" s="52">
        <f>RES_hhdet_in!G14-RES_hhdet_in_new!G14</f>
        <v>0</v>
      </c>
      <c r="H14" s="52">
        <f>RES_hhdet_in!H14-RES_hhdet_in_new!H14</f>
        <v>0</v>
      </c>
      <c r="I14" s="52">
        <f>RES_hhdet_in!I14-RES_hhdet_in_new!I14</f>
        <v>0</v>
      </c>
      <c r="J14" s="52">
        <f>RES_hhdet_in!J14-RES_hhdet_in_new!J14</f>
        <v>0</v>
      </c>
      <c r="K14" s="52">
        <f>RES_hhdet_in!K14-RES_hhdet_in_new!K14</f>
        <v>0</v>
      </c>
      <c r="L14" s="52">
        <f>RES_hhdet_in!L14-RES_hhdet_in_new!L14</f>
        <v>0</v>
      </c>
      <c r="M14" s="52">
        <f>RES_hhdet_in!M14-RES_hhdet_in_new!M14</f>
        <v>0</v>
      </c>
      <c r="N14" s="52">
        <f>RES_hhdet_in!N14-RES_hhdet_in_new!N14</f>
        <v>0</v>
      </c>
      <c r="O14" s="52">
        <f>RES_hhdet_in!O14-RES_hhdet_in_new!O14</f>
        <v>0</v>
      </c>
      <c r="P14" s="52">
        <f>RES_hhdet_in!P14-RES_hhdet_in_new!P14</f>
        <v>0</v>
      </c>
      <c r="Q14" s="52">
        <f>RES_hhdet_in!Q14-RES_hhdet_in_new!Q14</f>
        <v>0</v>
      </c>
      <c r="R14" s="52">
        <f>RES_hhdet_in!R14-RES_hhdet_in_new!R14</f>
        <v>0</v>
      </c>
      <c r="S14" s="52">
        <f>RES_hhdet_in!S14-RES_hhdet_in_new!S14</f>
        <v>0</v>
      </c>
      <c r="T14" s="52">
        <f>RES_hhdet_in!T14-RES_hhdet_in_new!T14</f>
        <v>0</v>
      </c>
      <c r="U14" s="52">
        <f>RES_hhdet_in!U14-RES_hhdet_in_new!U14</f>
        <v>0</v>
      </c>
      <c r="V14" s="52">
        <f>RES_hhdet_in!V14-RES_hhdet_in_new!V14</f>
        <v>0</v>
      </c>
      <c r="W14" s="52">
        <f>RES_hhdet_in!W14-RES_hhdet_in_new!W14</f>
        <v>0</v>
      </c>
      <c r="X14" s="52">
        <f>RES_hhdet_in!X14-RES_hhdet_in_new!X14</f>
        <v>0</v>
      </c>
      <c r="Y14" s="52">
        <f>RES_hhdet_in!Y14-RES_hhdet_in_new!Y14</f>
        <v>0</v>
      </c>
      <c r="DA14" s="63"/>
    </row>
    <row r="15" spans="1:105" ht="12" customHeight="1" x14ac:dyDescent="0.25">
      <c r="A15" s="97" t="s">
        <v>122</v>
      </c>
      <c r="B15" s="52"/>
      <c r="C15" s="52">
        <f>RES_hhdet_in!C15-RES_hhdet_in_new!C15</f>
        <v>15166</v>
      </c>
      <c r="D15" s="52">
        <f>RES_hhdet_in!D15-RES_hhdet_in_new!D15</f>
        <v>5574</v>
      </c>
      <c r="E15" s="52">
        <f>RES_hhdet_in!E15-RES_hhdet_in_new!E15</f>
        <v>3963</v>
      </c>
      <c r="F15" s="52">
        <f>RES_hhdet_in!F15-RES_hhdet_in_new!F15</f>
        <v>10936</v>
      </c>
      <c r="G15" s="52">
        <f>RES_hhdet_in!G15-RES_hhdet_in_new!G15</f>
        <v>10336</v>
      </c>
      <c r="H15" s="52">
        <f>RES_hhdet_in!H15-RES_hhdet_in_new!H15</f>
        <v>18358</v>
      </c>
      <c r="I15" s="52">
        <f>RES_hhdet_in!I15-RES_hhdet_in_new!I15</f>
        <v>11782</v>
      </c>
      <c r="J15" s="52">
        <f>RES_hhdet_in!J15-RES_hhdet_in_new!J15</f>
        <v>11480</v>
      </c>
      <c r="K15" s="52">
        <f>RES_hhdet_in!K15-RES_hhdet_in_new!K15</f>
        <v>7489</v>
      </c>
      <c r="L15" s="52">
        <f>RES_hhdet_in!L15-RES_hhdet_in_new!L15</f>
        <v>4648</v>
      </c>
      <c r="M15" s="52">
        <f>RES_hhdet_in!M15-RES_hhdet_in_new!M15</f>
        <v>5099</v>
      </c>
      <c r="N15" s="52">
        <f>RES_hhdet_in!N15-RES_hhdet_in_new!N15</f>
        <v>4432</v>
      </c>
      <c r="O15" s="52">
        <f>RES_hhdet_in!O15-RES_hhdet_in_new!O15</f>
        <v>9263</v>
      </c>
      <c r="P15" s="52">
        <f>RES_hhdet_in!P15-RES_hhdet_in_new!P15</f>
        <v>5346</v>
      </c>
      <c r="Q15" s="52">
        <f>RES_hhdet_in!Q15-RES_hhdet_in_new!Q15</f>
        <v>7018</v>
      </c>
      <c r="R15" s="52">
        <f>RES_hhdet_in!R15-RES_hhdet_in_new!R15</f>
        <v>6391</v>
      </c>
      <c r="S15" s="52">
        <f>RES_hhdet_in!S15-RES_hhdet_in_new!S15</f>
        <v>3956</v>
      </c>
      <c r="T15" s="52">
        <f>RES_hhdet_in!T15-RES_hhdet_in_new!T15</f>
        <v>2041</v>
      </c>
      <c r="U15" s="52">
        <f>RES_hhdet_in!U15-RES_hhdet_in_new!U15</f>
        <v>1203</v>
      </c>
      <c r="V15" s="52">
        <f>RES_hhdet_in!V15-RES_hhdet_in_new!V15</f>
        <v>743</v>
      </c>
      <c r="W15" s="52">
        <f>RES_hhdet_in!W15-RES_hhdet_in_new!W15</f>
        <v>4231</v>
      </c>
      <c r="X15" s="52">
        <f>RES_hhdet_in!X15-RES_hhdet_in_new!X15</f>
        <v>469</v>
      </c>
      <c r="Y15" s="52">
        <f>RES_hhdet_in!Y15-RES_hhdet_in_new!Y15</f>
        <v>2913</v>
      </c>
      <c r="DA15" s="63" t="s">
        <v>1404</v>
      </c>
    </row>
    <row r="16" spans="1:105" ht="12" customHeight="1" x14ac:dyDescent="0.25">
      <c r="A16" s="97" t="s">
        <v>121</v>
      </c>
      <c r="B16" s="52"/>
      <c r="C16" s="52">
        <f>RES_hhdet_in!C16-RES_hhdet_in_new!C16</f>
        <v>544</v>
      </c>
      <c r="D16" s="52">
        <f>RES_hhdet_in!D16-RES_hhdet_in_new!D16</f>
        <v>86</v>
      </c>
      <c r="E16" s="52">
        <f>RES_hhdet_in!E16-RES_hhdet_in_new!E16</f>
        <v>181</v>
      </c>
      <c r="F16" s="52">
        <f>RES_hhdet_in!F16-RES_hhdet_in_new!F16</f>
        <v>57</v>
      </c>
      <c r="G16" s="52">
        <f>RES_hhdet_in!G16-RES_hhdet_in_new!G16</f>
        <v>85</v>
      </c>
      <c r="H16" s="52">
        <f>RES_hhdet_in!H16-RES_hhdet_in_new!H16</f>
        <v>548</v>
      </c>
      <c r="I16" s="52">
        <f>RES_hhdet_in!I16-RES_hhdet_in_new!I16</f>
        <v>1327</v>
      </c>
      <c r="J16" s="52">
        <f>RES_hhdet_in!J16-RES_hhdet_in_new!J16</f>
        <v>1436</v>
      </c>
      <c r="K16" s="52">
        <f>RES_hhdet_in!K16-RES_hhdet_in_new!K16</f>
        <v>2602</v>
      </c>
      <c r="L16" s="52">
        <f>RES_hhdet_in!L16-RES_hhdet_in_new!L16</f>
        <v>618</v>
      </c>
      <c r="M16" s="52">
        <f>RES_hhdet_in!M16-RES_hhdet_in_new!M16</f>
        <v>625</v>
      </c>
      <c r="N16" s="52">
        <f>RES_hhdet_in!N16-RES_hhdet_in_new!N16</f>
        <v>245</v>
      </c>
      <c r="O16" s="52">
        <f>RES_hhdet_in!O16-RES_hhdet_in_new!O16</f>
        <v>1482</v>
      </c>
      <c r="P16" s="52">
        <f>RES_hhdet_in!P16-RES_hhdet_in_new!P16</f>
        <v>1228</v>
      </c>
      <c r="Q16" s="52">
        <f>RES_hhdet_in!Q16-RES_hhdet_in_new!Q16</f>
        <v>2198</v>
      </c>
      <c r="R16" s="52">
        <f>RES_hhdet_in!R16-RES_hhdet_in_new!R16</f>
        <v>1626</v>
      </c>
      <c r="S16" s="52">
        <f>RES_hhdet_in!S16-RES_hhdet_in_new!S16</f>
        <v>1174</v>
      </c>
      <c r="T16" s="52">
        <f>RES_hhdet_in!T16-RES_hhdet_in_new!T16</f>
        <v>329</v>
      </c>
      <c r="U16" s="52">
        <f>RES_hhdet_in!U16-RES_hhdet_in_new!U16</f>
        <v>156</v>
      </c>
      <c r="V16" s="52">
        <f>RES_hhdet_in!V16-RES_hhdet_in_new!V16</f>
        <v>102</v>
      </c>
      <c r="W16" s="52">
        <f>RES_hhdet_in!W16-RES_hhdet_in_new!W16</f>
        <v>1020</v>
      </c>
      <c r="X16" s="52">
        <f>RES_hhdet_in!X16-RES_hhdet_in_new!X16</f>
        <v>2721</v>
      </c>
      <c r="Y16" s="52">
        <f>RES_hhdet_in!Y16-RES_hhdet_in_new!Y16</f>
        <v>1166</v>
      </c>
      <c r="DA16" s="63" t="s">
        <v>1405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1406</v>
      </c>
    </row>
    <row r="21" spans="1:105" ht="12" customHeight="1" x14ac:dyDescent="0.25">
      <c r="A21" s="97" t="s">
        <v>50</v>
      </c>
      <c r="B21" s="52"/>
      <c r="C21" s="52">
        <v>813</v>
      </c>
      <c r="D21" s="52">
        <v>341</v>
      </c>
      <c r="E21" s="52">
        <v>238</v>
      </c>
      <c r="F21" s="52">
        <v>926</v>
      </c>
      <c r="G21" s="52">
        <v>768</v>
      </c>
      <c r="H21" s="52">
        <v>1356</v>
      </c>
      <c r="I21" s="52">
        <v>1179</v>
      </c>
      <c r="J21" s="52">
        <v>1147</v>
      </c>
      <c r="K21" s="52">
        <v>915</v>
      </c>
      <c r="L21" s="52">
        <v>424</v>
      </c>
      <c r="M21" s="52">
        <v>492</v>
      </c>
      <c r="N21" s="52">
        <v>401</v>
      </c>
      <c r="O21" s="52">
        <v>867</v>
      </c>
      <c r="P21" s="52">
        <v>614</v>
      </c>
      <c r="Q21" s="52">
        <v>788</v>
      </c>
      <c r="R21" s="52">
        <v>719</v>
      </c>
      <c r="S21" s="52">
        <v>432</v>
      </c>
      <c r="T21" s="52">
        <v>183</v>
      </c>
      <c r="U21" s="52">
        <v>122</v>
      </c>
      <c r="V21" s="52">
        <v>85</v>
      </c>
      <c r="W21" s="52">
        <v>426</v>
      </c>
      <c r="X21" s="52">
        <v>318</v>
      </c>
      <c r="Y21" s="52">
        <v>404</v>
      </c>
      <c r="DA21" s="63" t="s">
        <v>1407</v>
      </c>
    </row>
    <row r="22" spans="1:105" ht="12" customHeight="1" x14ac:dyDescent="0.25">
      <c r="A22" s="109" t="s">
        <v>120</v>
      </c>
      <c r="B22" s="36"/>
      <c r="C22" s="36">
        <v>16548</v>
      </c>
      <c r="D22" s="36">
        <v>6020</v>
      </c>
      <c r="E22" s="36">
        <v>4745</v>
      </c>
      <c r="F22" s="36">
        <v>15778</v>
      </c>
      <c r="G22" s="36">
        <v>12613</v>
      </c>
      <c r="H22" s="36">
        <v>19612</v>
      </c>
      <c r="I22" s="36">
        <v>13134</v>
      </c>
      <c r="J22" s="36">
        <v>12883</v>
      </c>
      <c r="K22" s="36">
        <v>10347</v>
      </c>
      <c r="L22" s="36">
        <v>5665</v>
      </c>
      <c r="M22" s="36">
        <v>6551</v>
      </c>
      <c r="N22" s="36">
        <v>5279</v>
      </c>
      <c r="O22" s="36">
        <v>11563</v>
      </c>
      <c r="P22" s="36">
        <v>6945</v>
      </c>
      <c r="Q22" s="36">
        <v>9609</v>
      </c>
      <c r="R22" s="36">
        <v>8374</v>
      </c>
      <c r="S22" s="36">
        <v>5476</v>
      </c>
      <c r="T22" s="36">
        <v>2667</v>
      </c>
      <c r="U22" s="36">
        <v>1676</v>
      </c>
      <c r="V22" s="36">
        <v>1241</v>
      </c>
      <c r="W22" s="36">
        <v>5700</v>
      </c>
      <c r="X22" s="36">
        <v>3403</v>
      </c>
      <c r="Y22" s="36">
        <v>4358</v>
      </c>
      <c r="DA22" s="60" t="s">
        <v>1408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1409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1786</v>
      </c>
      <c r="D26" s="52">
        <v>1966</v>
      </c>
      <c r="E26" s="52">
        <v>2072</v>
      </c>
      <c r="F26" s="52">
        <v>4750</v>
      </c>
      <c r="G26" s="52">
        <v>9323</v>
      </c>
      <c r="H26" s="52">
        <v>7106</v>
      </c>
      <c r="I26" s="52">
        <v>4789</v>
      </c>
      <c r="J26" s="52">
        <v>2630</v>
      </c>
      <c r="K26" s="52">
        <v>3810</v>
      </c>
      <c r="L26" s="52">
        <v>3930</v>
      </c>
      <c r="M26" s="52">
        <v>3615</v>
      </c>
      <c r="N26" s="52">
        <v>4199</v>
      </c>
      <c r="O26" s="52">
        <v>4118</v>
      </c>
      <c r="P26" s="52">
        <v>2515</v>
      </c>
      <c r="Q26" s="52">
        <v>2680</v>
      </c>
      <c r="R26" s="52">
        <v>5426</v>
      </c>
      <c r="S26" s="52">
        <v>6596</v>
      </c>
      <c r="T26" s="52">
        <v>7315</v>
      </c>
      <c r="U26" s="52">
        <v>7429</v>
      </c>
      <c r="V26" s="52">
        <v>10377</v>
      </c>
      <c r="W26" s="52">
        <v>7732</v>
      </c>
      <c r="X26" s="52">
        <v>5706</v>
      </c>
      <c r="Y26" s="52">
        <v>3498</v>
      </c>
      <c r="DA26" s="63" t="s">
        <v>1410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66</v>
      </c>
      <c r="D29" s="52">
        <v>53</v>
      </c>
      <c r="E29" s="52">
        <v>49</v>
      </c>
      <c r="F29" s="52">
        <v>60</v>
      </c>
      <c r="G29" s="52">
        <v>109</v>
      </c>
      <c r="H29" s="52">
        <v>249</v>
      </c>
      <c r="I29" s="52">
        <v>269</v>
      </c>
      <c r="J29" s="52">
        <v>225</v>
      </c>
      <c r="K29" s="52">
        <v>173</v>
      </c>
      <c r="L29" s="52">
        <v>162</v>
      </c>
      <c r="M29" s="52">
        <v>171</v>
      </c>
      <c r="N29" s="52">
        <v>203</v>
      </c>
      <c r="O29" s="52">
        <v>248</v>
      </c>
      <c r="P29" s="52">
        <v>238</v>
      </c>
      <c r="Q29" s="52">
        <v>228</v>
      </c>
      <c r="R29" s="52">
        <v>266</v>
      </c>
      <c r="S29" s="52">
        <v>329</v>
      </c>
      <c r="T29" s="52">
        <v>398</v>
      </c>
      <c r="U29" s="52">
        <v>855</v>
      </c>
      <c r="V29" s="52">
        <v>1193</v>
      </c>
      <c r="W29" s="52">
        <v>1237</v>
      </c>
      <c r="X29" s="52">
        <v>1113</v>
      </c>
      <c r="Y29" s="52">
        <v>854</v>
      </c>
      <c r="DA29" s="63" t="s">
        <v>1411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f>RES_hhdet_in!C31-RES_hhdet_in_new!C31</f>
        <v>469</v>
      </c>
      <c r="D31" s="52">
        <f>RES_hhdet_in!D31-RES_hhdet_in_new!D31</f>
        <v>545</v>
      </c>
      <c r="E31" s="52">
        <f>RES_hhdet_in!E31-RES_hhdet_in_new!E31</f>
        <v>898</v>
      </c>
      <c r="F31" s="52">
        <f>RES_hhdet_in!F31-RES_hhdet_in_new!F31</f>
        <v>2913</v>
      </c>
      <c r="G31" s="52">
        <f>RES_hhdet_in!G31-RES_hhdet_in_new!G31</f>
        <v>2924</v>
      </c>
      <c r="H31" s="52">
        <f>RES_hhdet_in!H31-RES_hhdet_in_new!H31</f>
        <v>1087</v>
      </c>
      <c r="I31" s="52">
        <f>RES_hhdet_in!I31-RES_hhdet_in_new!I31</f>
        <v>453</v>
      </c>
      <c r="J31" s="52">
        <f>RES_hhdet_in!J31-RES_hhdet_in_new!J31</f>
        <v>343</v>
      </c>
      <c r="K31" s="52">
        <f>RES_hhdet_in!K31-RES_hhdet_in_new!K31</f>
        <v>725</v>
      </c>
      <c r="L31" s="52">
        <f>RES_hhdet_in!L31-RES_hhdet_in_new!L31</f>
        <v>994</v>
      </c>
      <c r="M31" s="52">
        <f>RES_hhdet_in!M31-RES_hhdet_in_new!M31</f>
        <v>1616</v>
      </c>
      <c r="N31" s="52">
        <f>RES_hhdet_in!N31-RES_hhdet_in_new!N31</f>
        <v>1731</v>
      </c>
      <c r="O31" s="52">
        <f>RES_hhdet_in!O31-RES_hhdet_in_new!O31</f>
        <v>1543</v>
      </c>
      <c r="P31" s="52">
        <f>RES_hhdet_in!P31-RES_hhdet_in_new!P31</f>
        <v>1163</v>
      </c>
      <c r="Q31" s="52">
        <f>RES_hhdet_in!Q31-RES_hhdet_in_new!Q31</f>
        <v>834</v>
      </c>
      <c r="R31" s="52">
        <f>RES_hhdet_in!R31-RES_hhdet_in_new!R31</f>
        <v>1085</v>
      </c>
      <c r="S31" s="52">
        <f>RES_hhdet_in!S31-RES_hhdet_in_new!S31</f>
        <v>1172</v>
      </c>
      <c r="T31" s="52">
        <f>RES_hhdet_in!T31-RES_hhdet_in_new!T31</f>
        <v>1414</v>
      </c>
      <c r="U31" s="52">
        <f>RES_hhdet_in!U31-RES_hhdet_in_new!U31</f>
        <v>1725</v>
      </c>
      <c r="V31" s="52">
        <f>RES_hhdet_in!V31-RES_hhdet_in_new!V31</f>
        <v>2215</v>
      </c>
      <c r="W31" s="52">
        <f>RES_hhdet_in!W31-RES_hhdet_in_new!W31</f>
        <v>1710</v>
      </c>
      <c r="X31" s="52">
        <f>RES_hhdet_in!X31-RES_hhdet_in_new!X31</f>
        <v>2060</v>
      </c>
      <c r="Y31" s="52">
        <f>RES_hhdet_in!Y31-RES_hhdet_in_new!Y31</f>
        <v>1675</v>
      </c>
      <c r="DA31" s="63" t="s">
        <v>1412</v>
      </c>
    </row>
    <row r="32" spans="1:105" ht="12" customHeight="1" x14ac:dyDescent="0.25">
      <c r="A32" s="97" t="s">
        <v>140</v>
      </c>
      <c r="B32" s="52"/>
      <c r="C32" s="52">
        <f>RES_hhdet_in!C32-RES_hhdet_in_new!C32</f>
        <v>0</v>
      </c>
      <c r="D32" s="52">
        <f>RES_hhdet_in!D32-RES_hhdet_in_new!D32</f>
        <v>0</v>
      </c>
      <c r="E32" s="52">
        <f>RES_hhdet_in!E32-RES_hhdet_in_new!E32</f>
        <v>0</v>
      </c>
      <c r="F32" s="52">
        <f>RES_hhdet_in!F32-RES_hhdet_in_new!F32</f>
        <v>0</v>
      </c>
      <c r="G32" s="52">
        <f>RES_hhdet_in!G32-RES_hhdet_in_new!G32</f>
        <v>0</v>
      </c>
      <c r="H32" s="52">
        <f>RES_hhdet_in!H32-RES_hhdet_in_new!H32</f>
        <v>0</v>
      </c>
      <c r="I32" s="52">
        <f>RES_hhdet_in!I32-RES_hhdet_in_new!I32</f>
        <v>0</v>
      </c>
      <c r="J32" s="52">
        <f>RES_hhdet_in!J32-RES_hhdet_in_new!J32</f>
        <v>0</v>
      </c>
      <c r="K32" s="52">
        <f>RES_hhdet_in!K32-RES_hhdet_in_new!K32</f>
        <v>1</v>
      </c>
      <c r="L32" s="52">
        <f>RES_hhdet_in!L32-RES_hhdet_in_new!L32</f>
        <v>1</v>
      </c>
      <c r="M32" s="52">
        <f>RES_hhdet_in!M32-RES_hhdet_in_new!M32</f>
        <v>1</v>
      </c>
      <c r="N32" s="52">
        <f>RES_hhdet_in!N32-RES_hhdet_in_new!N32</f>
        <v>0</v>
      </c>
      <c r="O32" s="52">
        <f>RES_hhdet_in!O32-RES_hhdet_in_new!O32</f>
        <v>2</v>
      </c>
      <c r="P32" s="52">
        <f>RES_hhdet_in!P32-RES_hhdet_in_new!P32</f>
        <v>1</v>
      </c>
      <c r="Q32" s="52">
        <f>RES_hhdet_in!Q32-RES_hhdet_in_new!Q32</f>
        <v>0</v>
      </c>
      <c r="R32" s="52">
        <f>RES_hhdet_in!R32-RES_hhdet_in_new!R32</f>
        <v>1</v>
      </c>
      <c r="S32" s="52">
        <f>RES_hhdet_in!S32-RES_hhdet_in_new!S32</f>
        <v>1</v>
      </c>
      <c r="T32" s="52">
        <f>RES_hhdet_in!T32-RES_hhdet_in_new!T32</f>
        <v>1</v>
      </c>
      <c r="U32" s="52">
        <f>RES_hhdet_in!U32-RES_hhdet_in_new!U32</f>
        <v>1</v>
      </c>
      <c r="V32" s="52">
        <f>RES_hhdet_in!V32-RES_hhdet_in_new!V32</f>
        <v>2</v>
      </c>
      <c r="W32" s="52">
        <f>RES_hhdet_in!W32-RES_hhdet_in_new!W32</f>
        <v>1</v>
      </c>
      <c r="X32" s="52">
        <f>RES_hhdet_in!X32-RES_hhdet_in_new!X32</f>
        <v>11</v>
      </c>
      <c r="Y32" s="52">
        <f>RES_hhdet_in!Y32-RES_hhdet_in_new!Y32</f>
        <v>1</v>
      </c>
      <c r="DA32" s="63" t="s">
        <v>1413</v>
      </c>
    </row>
    <row r="33" spans="1:105" ht="12" hidden="1" customHeight="1" x14ac:dyDescent="0.25">
      <c r="A33" s="108" t="s">
        <v>50</v>
      </c>
      <c r="B33" s="52"/>
      <c r="C33" s="52">
        <f>RES_hhdet_in!C33-RES_hhdet_in_new!C33</f>
        <v>0</v>
      </c>
      <c r="D33" s="52">
        <f>RES_hhdet_in!D33-RES_hhdet_in_new!D33</f>
        <v>0</v>
      </c>
      <c r="E33" s="52">
        <f>RES_hhdet_in!E33-RES_hhdet_in_new!E33</f>
        <v>0</v>
      </c>
      <c r="F33" s="52">
        <f>RES_hhdet_in!F33-RES_hhdet_in_new!F33</f>
        <v>0</v>
      </c>
      <c r="G33" s="52">
        <f>RES_hhdet_in!G33-RES_hhdet_in_new!G33</f>
        <v>0</v>
      </c>
      <c r="H33" s="52">
        <f>RES_hhdet_in!H33-RES_hhdet_in_new!H33</f>
        <v>0</v>
      </c>
      <c r="I33" s="52">
        <f>RES_hhdet_in!I33-RES_hhdet_in_new!I33</f>
        <v>0</v>
      </c>
      <c r="J33" s="52">
        <f>RES_hhdet_in!J33-RES_hhdet_in_new!J33</f>
        <v>0</v>
      </c>
      <c r="K33" s="52">
        <f>RES_hhdet_in!K33-RES_hhdet_in_new!K33</f>
        <v>0</v>
      </c>
      <c r="L33" s="52">
        <f>RES_hhdet_in!L33-RES_hhdet_in_new!L33</f>
        <v>0</v>
      </c>
      <c r="M33" s="52">
        <f>RES_hhdet_in!M33-RES_hhdet_in_new!M33</f>
        <v>0</v>
      </c>
      <c r="N33" s="52">
        <f>RES_hhdet_in!N33-RES_hhdet_in_new!N33</f>
        <v>0</v>
      </c>
      <c r="O33" s="52">
        <f>RES_hhdet_in!O33-RES_hhdet_in_new!O33</f>
        <v>0</v>
      </c>
      <c r="P33" s="52">
        <f>RES_hhdet_in!P33-RES_hhdet_in_new!P33</f>
        <v>0</v>
      </c>
      <c r="Q33" s="52">
        <f>RES_hhdet_in!Q33-RES_hhdet_in_new!Q33</f>
        <v>0</v>
      </c>
      <c r="R33" s="52">
        <f>RES_hhdet_in!R33-RES_hhdet_in_new!R33</f>
        <v>0</v>
      </c>
      <c r="S33" s="52">
        <f>RES_hhdet_in!S33-RES_hhdet_in_new!S33</f>
        <v>0</v>
      </c>
      <c r="T33" s="52">
        <f>RES_hhdet_in!T33-RES_hhdet_in_new!T33</f>
        <v>0</v>
      </c>
      <c r="U33" s="52">
        <f>RES_hhdet_in!U33-RES_hhdet_in_new!U33</f>
        <v>0</v>
      </c>
      <c r="V33" s="52">
        <f>RES_hhdet_in!V33-RES_hhdet_in_new!V33</f>
        <v>0</v>
      </c>
      <c r="W33" s="52">
        <f>RES_hhdet_in!W33-RES_hhdet_in_new!W33</f>
        <v>0</v>
      </c>
      <c r="X33" s="52">
        <f>RES_hhdet_in!X33-RES_hhdet_in_new!X33</f>
        <v>0</v>
      </c>
      <c r="Y33" s="52">
        <f>RES_hhdet_in!Y33-RES_hhdet_in_new!Y33</f>
        <v>0</v>
      </c>
      <c r="DA33" s="63"/>
    </row>
    <row r="34" spans="1:105" ht="12" hidden="1" customHeight="1" x14ac:dyDescent="0.25">
      <c r="A34" s="108" t="s">
        <v>52</v>
      </c>
      <c r="B34" s="52"/>
      <c r="C34" s="52">
        <f>RES_hhdet_in!C34-RES_hhdet_in_new!C34</f>
        <v>0</v>
      </c>
      <c r="D34" s="52">
        <f>RES_hhdet_in!D34-RES_hhdet_in_new!D34</f>
        <v>0</v>
      </c>
      <c r="E34" s="52">
        <f>RES_hhdet_in!E34-RES_hhdet_in_new!E34</f>
        <v>0</v>
      </c>
      <c r="F34" s="52">
        <f>RES_hhdet_in!F34-RES_hhdet_in_new!F34</f>
        <v>0</v>
      </c>
      <c r="G34" s="52">
        <f>RES_hhdet_in!G34-RES_hhdet_in_new!G34</f>
        <v>0</v>
      </c>
      <c r="H34" s="52">
        <f>RES_hhdet_in!H34-RES_hhdet_in_new!H34</f>
        <v>0</v>
      </c>
      <c r="I34" s="52">
        <f>RES_hhdet_in!I34-RES_hhdet_in_new!I34</f>
        <v>0</v>
      </c>
      <c r="J34" s="52">
        <f>RES_hhdet_in!J34-RES_hhdet_in_new!J34</f>
        <v>0</v>
      </c>
      <c r="K34" s="52">
        <f>RES_hhdet_in!K34-RES_hhdet_in_new!K34</f>
        <v>0</v>
      </c>
      <c r="L34" s="52">
        <f>RES_hhdet_in!L34-RES_hhdet_in_new!L34</f>
        <v>0</v>
      </c>
      <c r="M34" s="52">
        <f>RES_hhdet_in!M34-RES_hhdet_in_new!M34</f>
        <v>0</v>
      </c>
      <c r="N34" s="52">
        <f>RES_hhdet_in!N34-RES_hhdet_in_new!N34</f>
        <v>0</v>
      </c>
      <c r="O34" s="52">
        <f>RES_hhdet_in!O34-RES_hhdet_in_new!O34</f>
        <v>0</v>
      </c>
      <c r="P34" s="52">
        <f>RES_hhdet_in!P34-RES_hhdet_in_new!P34</f>
        <v>0</v>
      </c>
      <c r="Q34" s="52">
        <f>RES_hhdet_in!Q34-RES_hhdet_in_new!Q34</f>
        <v>0</v>
      </c>
      <c r="R34" s="52">
        <f>RES_hhdet_in!R34-RES_hhdet_in_new!R34</f>
        <v>0</v>
      </c>
      <c r="S34" s="52">
        <f>RES_hhdet_in!S34-RES_hhdet_in_new!S34</f>
        <v>0</v>
      </c>
      <c r="T34" s="52">
        <f>RES_hhdet_in!T34-RES_hhdet_in_new!T34</f>
        <v>0</v>
      </c>
      <c r="U34" s="52">
        <f>RES_hhdet_in!U34-RES_hhdet_in_new!U34</f>
        <v>0</v>
      </c>
      <c r="V34" s="52">
        <f>RES_hhdet_in!V34-RES_hhdet_in_new!V34</f>
        <v>0</v>
      </c>
      <c r="W34" s="52">
        <f>RES_hhdet_in!W34-RES_hhdet_in_new!W34</f>
        <v>0</v>
      </c>
      <c r="X34" s="52">
        <f>RES_hhdet_in!X34-RES_hhdet_in_new!X34</f>
        <v>0</v>
      </c>
      <c r="Y34" s="52">
        <f>RES_hhdet_in!Y34-RES_hhdet_in_new!Y34</f>
        <v>0</v>
      </c>
      <c r="DA34" s="63"/>
    </row>
    <row r="35" spans="1:105" ht="12" customHeight="1" x14ac:dyDescent="0.25">
      <c r="A35" s="97" t="s">
        <v>122</v>
      </c>
      <c r="B35" s="52"/>
      <c r="C35" s="52">
        <f>RES_hhdet_in!C35-RES_hhdet_in_new!C35</f>
        <v>4760</v>
      </c>
      <c r="D35" s="52">
        <f>RES_hhdet_in!D35-RES_hhdet_in_new!D35</f>
        <v>4971</v>
      </c>
      <c r="E35" s="52">
        <f>RES_hhdet_in!E35-RES_hhdet_in_new!E35</f>
        <v>4670</v>
      </c>
      <c r="F35" s="52">
        <f>RES_hhdet_in!F35-RES_hhdet_in_new!F35</f>
        <v>5744</v>
      </c>
      <c r="G35" s="52">
        <f>RES_hhdet_in!G35-RES_hhdet_in_new!G35</f>
        <v>10699</v>
      </c>
      <c r="H35" s="52">
        <f>RES_hhdet_in!H35-RES_hhdet_in_new!H35</f>
        <v>10876</v>
      </c>
      <c r="I35" s="52">
        <f>RES_hhdet_in!I35-RES_hhdet_in_new!I35</f>
        <v>5842</v>
      </c>
      <c r="J35" s="52">
        <f>RES_hhdet_in!J35-RES_hhdet_in_new!J35</f>
        <v>4189</v>
      </c>
      <c r="K35" s="52">
        <f>RES_hhdet_in!K35-RES_hhdet_in_new!K35</f>
        <v>5274</v>
      </c>
      <c r="L35" s="52">
        <f>RES_hhdet_in!L35-RES_hhdet_in_new!L35</f>
        <v>7110</v>
      </c>
      <c r="M35" s="52">
        <f>RES_hhdet_in!M35-RES_hhdet_in_new!M35</f>
        <v>7543</v>
      </c>
      <c r="N35" s="52">
        <f>RES_hhdet_in!N35-RES_hhdet_in_new!N35</f>
        <v>10098</v>
      </c>
      <c r="O35" s="52">
        <f>RES_hhdet_in!O35-RES_hhdet_in_new!O35</f>
        <v>10057</v>
      </c>
      <c r="P35" s="52">
        <f>RES_hhdet_in!P35-RES_hhdet_in_new!P35</f>
        <v>7043</v>
      </c>
      <c r="Q35" s="52">
        <f>RES_hhdet_in!Q35-RES_hhdet_in_new!Q35</f>
        <v>5885</v>
      </c>
      <c r="R35" s="52">
        <f>RES_hhdet_in!R35-RES_hhdet_in_new!R35</f>
        <v>7644</v>
      </c>
      <c r="S35" s="52">
        <f>RES_hhdet_in!S35-RES_hhdet_in_new!S35</f>
        <v>8776</v>
      </c>
      <c r="T35" s="52">
        <f>RES_hhdet_in!T35-RES_hhdet_in_new!T35</f>
        <v>10351</v>
      </c>
      <c r="U35" s="52">
        <f>RES_hhdet_in!U35-RES_hhdet_in_new!U35</f>
        <v>10492</v>
      </c>
      <c r="V35" s="52">
        <f>RES_hhdet_in!V35-RES_hhdet_in_new!V35</f>
        <v>12395</v>
      </c>
      <c r="W35" s="52">
        <f>RES_hhdet_in!W35-RES_hhdet_in_new!W35</f>
        <v>9777</v>
      </c>
      <c r="X35" s="52">
        <f>RES_hhdet_in!X35-RES_hhdet_in_new!X35</f>
        <v>1514</v>
      </c>
      <c r="Y35" s="52">
        <f>RES_hhdet_in!Y35-RES_hhdet_in_new!Y35</f>
        <v>6919</v>
      </c>
      <c r="DA35" s="63" t="s">
        <v>1414</v>
      </c>
    </row>
    <row r="36" spans="1:105" ht="12" customHeight="1" x14ac:dyDescent="0.25">
      <c r="A36" s="97" t="s">
        <v>121</v>
      </c>
      <c r="B36" s="52"/>
      <c r="C36" s="52">
        <f>RES_hhdet_in!C36-RES_hhdet_in_new!C36</f>
        <v>171</v>
      </c>
      <c r="D36" s="52">
        <f>RES_hhdet_in!D36-RES_hhdet_in_new!D36</f>
        <v>77</v>
      </c>
      <c r="E36" s="52">
        <f>RES_hhdet_in!E36-RES_hhdet_in_new!E36</f>
        <v>213</v>
      </c>
      <c r="F36" s="52">
        <f>RES_hhdet_in!F36-RES_hhdet_in_new!F36</f>
        <v>29</v>
      </c>
      <c r="G36" s="52">
        <f>RES_hhdet_in!G36-RES_hhdet_in_new!G36</f>
        <v>88</v>
      </c>
      <c r="H36" s="52">
        <f>RES_hhdet_in!H36-RES_hhdet_in_new!H36</f>
        <v>326</v>
      </c>
      <c r="I36" s="52">
        <f>RES_hhdet_in!I36-RES_hhdet_in_new!I36</f>
        <v>658</v>
      </c>
      <c r="J36" s="52">
        <f>RES_hhdet_in!J36-RES_hhdet_in_new!J36</f>
        <v>523</v>
      </c>
      <c r="K36" s="52">
        <f>RES_hhdet_in!K36-RES_hhdet_in_new!K36</f>
        <v>1834</v>
      </c>
      <c r="L36" s="52">
        <f>RES_hhdet_in!L36-RES_hhdet_in_new!L36</f>
        <v>946</v>
      </c>
      <c r="M36" s="52">
        <f>RES_hhdet_in!M36-RES_hhdet_in_new!M36</f>
        <v>925</v>
      </c>
      <c r="N36" s="52">
        <f>RES_hhdet_in!N36-RES_hhdet_in_new!N36</f>
        <v>558</v>
      </c>
      <c r="O36" s="52">
        <f>RES_hhdet_in!O36-RES_hhdet_in_new!O36</f>
        <v>1608</v>
      </c>
      <c r="P36" s="52">
        <f>RES_hhdet_in!P36-RES_hhdet_in_new!P36</f>
        <v>1621</v>
      </c>
      <c r="Q36" s="52">
        <f>RES_hhdet_in!Q36-RES_hhdet_in_new!Q36</f>
        <v>1835</v>
      </c>
      <c r="R36" s="52">
        <f>RES_hhdet_in!R36-RES_hhdet_in_new!R36</f>
        <v>1947</v>
      </c>
      <c r="S36" s="52">
        <f>RES_hhdet_in!S36-RES_hhdet_in_new!S36</f>
        <v>2609</v>
      </c>
      <c r="T36" s="52">
        <f>RES_hhdet_in!T36-RES_hhdet_in_new!T36</f>
        <v>1666</v>
      </c>
      <c r="U36" s="52">
        <f>RES_hhdet_in!U36-RES_hhdet_in_new!U36</f>
        <v>1369</v>
      </c>
      <c r="V36" s="52">
        <f>RES_hhdet_in!V36-RES_hhdet_in_new!V36</f>
        <v>1776</v>
      </c>
      <c r="W36" s="52">
        <f>RES_hhdet_in!W36-RES_hhdet_in_new!W36</f>
        <v>2359</v>
      </c>
      <c r="X36" s="52">
        <f>RES_hhdet_in!X36-RES_hhdet_in_new!X36</f>
        <v>8790</v>
      </c>
      <c r="Y36" s="52">
        <f>RES_hhdet_in!Y36-RES_hhdet_in_new!Y36</f>
        <v>2776</v>
      </c>
      <c r="DA36" s="63" t="s">
        <v>1415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253</v>
      </c>
      <c r="D40" s="52">
        <v>299</v>
      </c>
      <c r="E40" s="52">
        <v>275</v>
      </c>
      <c r="F40" s="52">
        <v>481</v>
      </c>
      <c r="G40" s="52">
        <v>784</v>
      </c>
      <c r="H40" s="52">
        <v>792</v>
      </c>
      <c r="I40" s="52">
        <v>572</v>
      </c>
      <c r="J40" s="52">
        <v>414</v>
      </c>
      <c r="K40" s="52">
        <v>641</v>
      </c>
      <c r="L40" s="52">
        <v>628</v>
      </c>
      <c r="M40" s="52">
        <v>709</v>
      </c>
      <c r="N40" s="52">
        <v>880</v>
      </c>
      <c r="O40" s="52">
        <v>924</v>
      </c>
      <c r="P40" s="52">
        <v>799</v>
      </c>
      <c r="Q40" s="52">
        <v>646</v>
      </c>
      <c r="R40" s="52">
        <v>843</v>
      </c>
      <c r="S40" s="52">
        <v>912</v>
      </c>
      <c r="T40" s="52">
        <v>853</v>
      </c>
      <c r="U40" s="52">
        <v>919</v>
      </c>
      <c r="V40" s="52">
        <v>1065</v>
      </c>
      <c r="W40" s="52">
        <v>969</v>
      </c>
      <c r="X40" s="52">
        <v>1061</v>
      </c>
      <c r="Y40" s="52">
        <v>971</v>
      </c>
      <c r="DA40" s="63" t="s">
        <v>1416</v>
      </c>
    </row>
    <row r="41" spans="1:105" ht="12" customHeight="1" x14ac:dyDescent="0.25">
      <c r="A41" s="109" t="s">
        <v>120</v>
      </c>
      <c r="B41" s="36"/>
      <c r="C41" s="36">
        <v>5148</v>
      </c>
      <c r="D41" s="36">
        <v>5294</v>
      </c>
      <c r="E41" s="36">
        <v>5508</v>
      </c>
      <c r="F41" s="36">
        <v>8202</v>
      </c>
      <c r="G41" s="36">
        <v>12928</v>
      </c>
      <c r="H41" s="36">
        <v>11493</v>
      </c>
      <c r="I41" s="36">
        <v>6390</v>
      </c>
      <c r="J41" s="36">
        <v>4634</v>
      </c>
      <c r="K41" s="36">
        <v>7202</v>
      </c>
      <c r="L41" s="36">
        <v>8420</v>
      </c>
      <c r="M41" s="36">
        <v>9382</v>
      </c>
      <c r="N41" s="36">
        <v>11507</v>
      </c>
      <c r="O41" s="36">
        <v>12299</v>
      </c>
      <c r="P41" s="36">
        <v>9029</v>
      </c>
      <c r="Q41" s="36">
        <v>7917</v>
      </c>
      <c r="R41" s="36">
        <v>9813</v>
      </c>
      <c r="S41" s="36">
        <v>11639</v>
      </c>
      <c r="T41" s="36">
        <v>12587</v>
      </c>
      <c r="U41" s="36">
        <v>12675</v>
      </c>
      <c r="V41" s="36">
        <v>15328</v>
      </c>
      <c r="W41" s="36">
        <v>12918</v>
      </c>
      <c r="X41" s="36">
        <v>11324</v>
      </c>
      <c r="Y41" s="36">
        <v>10405</v>
      </c>
      <c r="DA41" s="60" t="s">
        <v>1417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1418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/>
      <c r="C45" s="52">
        <v>51057</v>
      </c>
      <c r="D45" s="52">
        <v>86910</v>
      </c>
      <c r="E45" s="52">
        <v>138437</v>
      </c>
      <c r="F45" s="52">
        <v>175797</v>
      </c>
      <c r="G45" s="52">
        <v>119336</v>
      </c>
      <c r="H45" s="52">
        <v>64056</v>
      </c>
      <c r="I45" s="52">
        <v>42518</v>
      </c>
      <c r="J45" s="52">
        <v>78894</v>
      </c>
      <c r="K45" s="52">
        <v>58813</v>
      </c>
      <c r="L45" s="52">
        <v>88585</v>
      </c>
      <c r="M45" s="52">
        <v>109020</v>
      </c>
      <c r="N45" s="52">
        <v>130519</v>
      </c>
      <c r="O45" s="52">
        <v>143479</v>
      </c>
      <c r="P45" s="52">
        <v>54243</v>
      </c>
      <c r="Q45" s="52">
        <v>50454</v>
      </c>
      <c r="R45" s="52">
        <v>73479</v>
      </c>
      <c r="S45" s="52">
        <v>90184</v>
      </c>
      <c r="T45" s="52">
        <v>105414</v>
      </c>
      <c r="U45" s="52">
        <v>58372</v>
      </c>
      <c r="V45" s="52">
        <v>57978</v>
      </c>
      <c r="W45" s="52">
        <v>23206</v>
      </c>
      <c r="X45" s="52">
        <v>38857</v>
      </c>
      <c r="Y45" s="52">
        <v>72945</v>
      </c>
      <c r="DA45" s="63" t="s">
        <v>1419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2630</v>
      </c>
      <c r="D48" s="52">
        <v>2164</v>
      </c>
      <c r="E48" s="52">
        <v>1910</v>
      </c>
      <c r="F48" s="52">
        <v>3325</v>
      </c>
      <c r="G48" s="52">
        <v>5256</v>
      </c>
      <c r="H48" s="52">
        <v>5037</v>
      </c>
      <c r="I48" s="52">
        <v>3078</v>
      </c>
      <c r="J48" s="52">
        <v>2116</v>
      </c>
      <c r="K48" s="52">
        <v>2968</v>
      </c>
      <c r="L48" s="52">
        <v>3468</v>
      </c>
      <c r="M48" s="52">
        <v>3303</v>
      </c>
      <c r="N48" s="52">
        <v>5412</v>
      </c>
      <c r="O48" s="52">
        <v>7323</v>
      </c>
      <c r="P48" s="52">
        <v>7448</v>
      </c>
      <c r="Q48" s="52">
        <v>5938</v>
      </c>
      <c r="R48" s="52">
        <v>5572</v>
      </c>
      <c r="S48" s="52">
        <v>5613</v>
      </c>
      <c r="T48" s="52">
        <v>5967</v>
      </c>
      <c r="U48" s="52">
        <v>12837</v>
      </c>
      <c r="V48" s="52">
        <v>14562</v>
      </c>
      <c r="W48" s="52">
        <v>10045</v>
      </c>
      <c r="X48" s="52">
        <v>6434</v>
      </c>
      <c r="Y48" s="52">
        <v>5238</v>
      </c>
      <c r="DA48" s="63" t="s">
        <v>1420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f>RES_hhdet_in!C50-RES_hhdet_in_new!C50</f>
        <v>31872</v>
      </c>
      <c r="D50" s="52">
        <f>RES_hhdet_in!D50-RES_hhdet_in_new!D50</f>
        <v>56483</v>
      </c>
      <c r="E50" s="52">
        <f>RES_hhdet_in!E50-RES_hhdet_in_new!E50</f>
        <v>75058</v>
      </c>
      <c r="F50" s="52">
        <f>RES_hhdet_in!F50-RES_hhdet_in_new!F50</f>
        <v>83619</v>
      </c>
      <c r="G50" s="52">
        <f>RES_hhdet_in!G50-RES_hhdet_in_new!G50</f>
        <v>67772</v>
      </c>
      <c r="H50" s="52">
        <f>RES_hhdet_in!H50-RES_hhdet_in_new!H50</f>
        <v>50880</v>
      </c>
      <c r="I50" s="52">
        <f>RES_hhdet_in!I50-RES_hhdet_in_new!I50</f>
        <v>38947</v>
      </c>
      <c r="J50" s="52">
        <f>RES_hhdet_in!J50-RES_hhdet_in_new!J50</f>
        <v>83815</v>
      </c>
      <c r="K50" s="52">
        <f>RES_hhdet_in!K50-RES_hhdet_in_new!K50</f>
        <v>73723</v>
      </c>
      <c r="L50" s="52">
        <f>RES_hhdet_in!L50-RES_hhdet_in_new!L50</f>
        <v>90542</v>
      </c>
      <c r="M50" s="52">
        <f>RES_hhdet_in!M50-RES_hhdet_in_new!M50</f>
        <v>99608</v>
      </c>
      <c r="N50" s="52">
        <f>RES_hhdet_in!N50-RES_hhdet_in_new!N50</f>
        <v>95264</v>
      </c>
      <c r="O50" s="52">
        <f>RES_hhdet_in!O50-RES_hhdet_in_new!O50</f>
        <v>95785</v>
      </c>
      <c r="P50" s="52">
        <f>RES_hhdet_in!P50-RES_hhdet_in_new!P50</f>
        <v>31353</v>
      </c>
      <c r="Q50" s="52">
        <f>RES_hhdet_in!Q50-RES_hhdet_in_new!Q50</f>
        <v>28520</v>
      </c>
      <c r="R50" s="52">
        <f>RES_hhdet_in!R50-RES_hhdet_in_new!R50</f>
        <v>38378</v>
      </c>
      <c r="S50" s="52">
        <f>RES_hhdet_in!S50-RES_hhdet_in_new!S50</f>
        <v>52433</v>
      </c>
      <c r="T50" s="52">
        <f>RES_hhdet_in!T50-RES_hhdet_in_new!T50</f>
        <v>63020</v>
      </c>
      <c r="U50" s="52">
        <f>RES_hhdet_in!U50-RES_hhdet_in_new!U50</f>
        <v>66626</v>
      </c>
      <c r="V50" s="52">
        <f>RES_hhdet_in!V50-RES_hhdet_in_new!V50</f>
        <v>64630</v>
      </c>
      <c r="W50" s="52">
        <f>RES_hhdet_in!W50-RES_hhdet_in_new!W50</f>
        <v>86155</v>
      </c>
      <c r="X50" s="52">
        <f>RES_hhdet_in!X50-RES_hhdet_in_new!X50</f>
        <v>101123</v>
      </c>
      <c r="Y50" s="52">
        <f>RES_hhdet_in!Y50-RES_hhdet_in_new!Y50</f>
        <v>99527</v>
      </c>
      <c r="DA50" s="63" t="s">
        <v>1421</v>
      </c>
    </row>
    <row r="51" spans="1:105" ht="12" customHeight="1" x14ac:dyDescent="0.25">
      <c r="A51" s="97" t="s">
        <v>137</v>
      </c>
      <c r="B51" s="52"/>
      <c r="C51" s="52">
        <f>RES_hhdet_in!C51-RES_hhdet_in_new!C51</f>
        <v>23</v>
      </c>
      <c r="D51" s="52">
        <f>RES_hhdet_in!D51-RES_hhdet_in_new!D51</f>
        <v>8</v>
      </c>
      <c r="E51" s="52">
        <f>RES_hhdet_in!E51-RES_hhdet_in_new!E51</f>
        <v>32</v>
      </c>
      <c r="F51" s="52">
        <f>RES_hhdet_in!F51-RES_hhdet_in_new!F51</f>
        <v>19</v>
      </c>
      <c r="G51" s="52">
        <f>RES_hhdet_in!G51-RES_hhdet_in_new!G51</f>
        <v>7</v>
      </c>
      <c r="H51" s="52">
        <f>RES_hhdet_in!H51-RES_hhdet_in_new!H51</f>
        <v>24</v>
      </c>
      <c r="I51" s="52">
        <f>RES_hhdet_in!I51-RES_hhdet_in_new!I51</f>
        <v>41</v>
      </c>
      <c r="J51" s="52">
        <f>RES_hhdet_in!J51-RES_hhdet_in_new!J51</f>
        <v>103</v>
      </c>
      <c r="K51" s="52">
        <f>RES_hhdet_in!K51-RES_hhdet_in_new!K51</f>
        <v>211</v>
      </c>
      <c r="L51" s="52">
        <f>RES_hhdet_in!L51-RES_hhdet_in_new!L51</f>
        <v>145</v>
      </c>
      <c r="M51" s="52">
        <f>RES_hhdet_in!M51-RES_hhdet_in_new!M51</f>
        <v>183</v>
      </c>
      <c r="N51" s="52">
        <f>RES_hhdet_in!N51-RES_hhdet_in_new!N51</f>
        <v>0</v>
      </c>
      <c r="O51" s="52">
        <f>RES_hhdet_in!O51-RES_hhdet_in_new!O51</f>
        <v>142</v>
      </c>
      <c r="P51" s="52">
        <f>RES_hhdet_in!P51-RES_hhdet_in_new!P51</f>
        <v>157</v>
      </c>
      <c r="Q51" s="52">
        <f>RES_hhdet_in!Q51-RES_hhdet_in_new!Q51</f>
        <v>199</v>
      </c>
      <c r="R51" s="52">
        <f>RES_hhdet_in!R51-RES_hhdet_in_new!R51</f>
        <v>22</v>
      </c>
      <c r="S51" s="52">
        <f>RES_hhdet_in!S51-RES_hhdet_in_new!S51</f>
        <v>118</v>
      </c>
      <c r="T51" s="52">
        <f>RES_hhdet_in!T51-RES_hhdet_in_new!T51</f>
        <v>107</v>
      </c>
      <c r="U51" s="52">
        <f>RES_hhdet_in!U51-RES_hhdet_in_new!U51</f>
        <v>66</v>
      </c>
      <c r="V51" s="52">
        <f>RES_hhdet_in!V51-RES_hhdet_in_new!V51</f>
        <v>184</v>
      </c>
      <c r="W51" s="52">
        <f>RES_hhdet_in!W51-RES_hhdet_in_new!W51</f>
        <v>236</v>
      </c>
      <c r="X51" s="52">
        <f>RES_hhdet_in!X51-RES_hhdet_in_new!X51</f>
        <v>1206</v>
      </c>
      <c r="Y51" s="52">
        <f>RES_hhdet_in!Y51-RES_hhdet_in_new!Y51</f>
        <v>290</v>
      </c>
      <c r="DA51" s="63" t="s">
        <v>1422</v>
      </c>
    </row>
    <row r="52" spans="1:105" ht="12" hidden="1" customHeight="1" x14ac:dyDescent="0.25">
      <c r="A52" s="108" t="s">
        <v>136</v>
      </c>
      <c r="B52" s="52"/>
      <c r="C52" s="52">
        <f>RES_hhdet_in!C52-RES_hhdet_in_new!C52</f>
        <v>0</v>
      </c>
      <c r="D52" s="52">
        <f>RES_hhdet_in!D52-RES_hhdet_in_new!D52</f>
        <v>0</v>
      </c>
      <c r="E52" s="52">
        <f>RES_hhdet_in!E52-RES_hhdet_in_new!E52</f>
        <v>0</v>
      </c>
      <c r="F52" s="52">
        <f>RES_hhdet_in!F52-RES_hhdet_in_new!F52</f>
        <v>0</v>
      </c>
      <c r="G52" s="52">
        <f>RES_hhdet_in!G52-RES_hhdet_in_new!G52</f>
        <v>0</v>
      </c>
      <c r="H52" s="52">
        <f>RES_hhdet_in!H52-RES_hhdet_in_new!H52</f>
        <v>0</v>
      </c>
      <c r="I52" s="52">
        <f>RES_hhdet_in!I52-RES_hhdet_in_new!I52</f>
        <v>0</v>
      </c>
      <c r="J52" s="52">
        <f>RES_hhdet_in!J52-RES_hhdet_in_new!J52</f>
        <v>0</v>
      </c>
      <c r="K52" s="52">
        <f>RES_hhdet_in!K52-RES_hhdet_in_new!K52</f>
        <v>0</v>
      </c>
      <c r="L52" s="52">
        <f>RES_hhdet_in!L52-RES_hhdet_in_new!L52</f>
        <v>0</v>
      </c>
      <c r="M52" s="52">
        <f>RES_hhdet_in!M52-RES_hhdet_in_new!M52</f>
        <v>0</v>
      </c>
      <c r="N52" s="52">
        <f>RES_hhdet_in!N52-RES_hhdet_in_new!N52</f>
        <v>0</v>
      </c>
      <c r="O52" s="52">
        <f>RES_hhdet_in!O52-RES_hhdet_in_new!O52</f>
        <v>0</v>
      </c>
      <c r="P52" s="52">
        <f>RES_hhdet_in!P52-RES_hhdet_in_new!P52</f>
        <v>0</v>
      </c>
      <c r="Q52" s="52">
        <f>RES_hhdet_in!Q52-RES_hhdet_in_new!Q52</f>
        <v>0</v>
      </c>
      <c r="R52" s="52">
        <f>RES_hhdet_in!R52-RES_hhdet_in_new!R52</f>
        <v>0</v>
      </c>
      <c r="S52" s="52">
        <f>RES_hhdet_in!S52-RES_hhdet_in_new!S52</f>
        <v>0</v>
      </c>
      <c r="T52" s="52">
        <f>RES_hhdet_in!T52-RES_hhdet_in_new!T52</f>
        <v>0</v>
      </c>
      <c r="U52" s="52">
        <f>RES_hhdet_in!U52-RES_hhdet_in_new!U52</f>
        <v>0</v>
      </c>
      <c r="V52" s="52">
        <f>RES_hhdet_in!V52-RES_hhdet_in_new!V52</f>
        <v>0</v>
      </c>
      <c r="W52" s="52">
        <f>RES_hhdet_in!W52-RES_hhdet_in_new!W52</f>
        <v>0</v>
      </c>
      <c r="X52" s="52">
        <f>RES_hhdet_in!X52-RES_hhdet_in_new!X52</f>
        <v>0</v>
      </c>
      <c r="Y52" s="52">
        <f>RES_hhdet_in!Y52-RES_hhdet_in_new!Y52</f>
        <v>0</v>
      </c>
      <c r="DA52" s="63"/>
    </row>
    <row r="53" spans="1:105" ht="12" hidden="1" customHeight="1" x14ac:dyDescent="0.25">
      <c r="A53" s="108" t="s">
        <v>52</v>
      </c>
      <c r="B53" s="52"/>
      <c r="C53" s="52">
        <f>RES_hhdet_in!C53-RES_hhdet_in_new!C53</f>
        <v>0</v>
      </c>
      <c r="D53" s="52">
        <f>RES_hhdet_in!D53-RES_hhdet_in_new!D53</f>
        <v>0</v>
      </c>
      <c r="E53" s="52">
        <f>RES_hhdet_in!E53-RES_hhdet_in_new!E53</f>
        <v>0</v>
      </c>
      <c r="F53" s="52">
        <f>RES_hhdet_in!F53-RES_hhdet_in_new!F53</f>
        <v>0</v>
      </c>
      <c r="G53" s="52">
        <f>RES_hhdet_in!G53-RES_hhdet_in_new!G53</f>
        <v>0</v>
      </c>
      <c r="H53" s="52">
        <f>RES_hhdet_in!H53-RES_hhdet_in_new!H53</f>
        <v>0</v>
      </c>
      <c r="I53" s="52">
        <f>RES_hhdet_in!I53-RES_hhdet_in_new!I53</f>
        <v>0</v>
      </c>
      <c r="J53" s="52">
        <f>RES_hhdet_in!J53-RES_hhdet_in_new!J53</f>
        <v>0</v>
      </c>
      <c r="K53" s="52">
        <f>RES_hhdet_in!K53-RES_hhdet_in_new!K53</f>
        <v>0</v>
      </c>
      <c r="L53" s="52">
        <f>RES_hhdet_in!L53-RES_hhdet_in_new!L53</f>
        <v>0</v>
      </c>
      <c r="M53" s="52">
        <f>RES_hhdet_in!M53-RES_hhdet_in_new!M53</f>
        <v>0</v>
      </c>
      <c r="N53" s="52">
        <f>RES_hhdet_in!N53-RES_hhdet_in_new!N53</f>
        <v>0</v>
      </c>
      <c r="O53" s="52">
        <f>RES_hhdet_in!O53-RES_hhdet_in_new!O53</f>
        <v>0</v>
      </c>
      <c r="P53" s="52">
        <f>RES_hhdet_in!P53-RES_hhdet_in_new!P53</f>
        <v>0</v>
      </c>
      <c r="Q53" s="52">
        <f>RES_hhdet_in!Q53-RES_hhdet_in_new!Q53</f>
        <v>0</v>
      </c>
      <c r="R53" s="52">
        <f>RES_hhdet_in!R53-RES_hhdet_in_new!R53</f>
        <v>0</v>
      </c>
      <c r="S53" s="52">
        <f>RES_hhdet_in!S53-RES_hhdet_in_new!S53</f>
        <v>0</v>
      </c>
      <c r="T53" s="52">
        <f>RES_hhdet_in!T53-RES_hhdet_in_new!T53</f>
        <v>0</v>
      </c>
      <c r="U53" s="52">
        <f>RES_hhdet_in!U53-RES_hhdet_in_new!U53</f>
        <v>0</v>
      </c>
      <c r="V53" s="52">
        <f>RES_hhdet_in!V53-RES_hhdet_in_new!V53</f>
        <v>0</v>
      </c>
      <c r="W53" s="52">
        <f>RES_hhdet_in!W53-RES_hhdet_in_new!W53</f>
        <v>0</v>
      </c>
      <c r="X53" s="52">
        <f>RES_hhdet_in!X53-RES_hhdet_in_new!X53</f>
        <v>0</v>
      </c>
      <c r="Y53" s="52">
        <f>RES_hhdet_in!Y53-RES_hhdet_in_new!Y53</f>
        <v>0</v>
      </c>
      <c r="DA53" s="63"/>
    </row>
    <row r="54" spans="1:105" ht="12" customHeight="1" x14ac:dyDescent="0.25">
      <c r="A54" s="97" t="s">
        <v>122</v>
      </c>
      <c r="B54" s="52"/>
      <c r="C54" s="52">
        <f>RES_hhdet_in!C54-RES_hhdet_in_new!C54</f>
        <v>125184</v>
      </c>
      <c r="D54" s="52">
        <f>RES_hhdet_in!D54-RES_hhdet_in_new!D54</f>
        <v>139090</v>
      </c>
      <c r="E54" s="52">
        <f>RES_hhdet_in!E54-RES_hhdet_in_new!E54</f>
        <v>168550</v>
      </c>
      <c r="F54" s="52">
        <f>RES_hhdet_in!F54-RES_hhdet_in_new!F54</f>
        <v>210034</v>
      </c>
      <c r="G54" s="52">
        <f>RES_hhdet_in!G54-RES_hhdet_in_new!G54</f>
        <v>181605</v>
      </c>
      <c r="H54" s="52">
        <f>RES_hhdet_in!H54-RES_hhdet_in_new!H54</f>
        <v>161821</v>
      </c>
      <c r="I54" s="52">
        <f>RES_hhdet_in!I54-RES_hhdet_in_new!I54</f>
        <v>52422</v>
      </c>
      <c r="J54" s="52">
        <f>RES_hhdet_in!J54-RES_hhdet_in_new!J54</f>
        <v>64268</v>
      </c>
      <c r="K54" s="52">
        <f>RES_hhdet_in!K54-RES_hhdet_in_new!K54</f>
        <v>76260</v>
      </c>
      <c r="L54" s="52">
        <f>RES_hhdet_in!L54-RES_hhdet_in_new!L54</f>
        <v>121751</v>
      </c>
      <c r="M54" s="52">
        <f>RES_hhdet_in!M54-RES_hhdet_in_new!M54</f>
        <v>138756</v>
      </c>
      <c r="N54" s="52">
        <f>RES_hhdet_in!N54-RES_hhdet_in_new!N54</f>
        <v>153903</v>
      </c>
      <c r="O54" s="52">
        <f>RES_hhdet_in!O54-RES_hhdet_in_new!O54</f>
        <v>121705</v>
      </c>
      <c r="P54" s="52">
        <f>RES_hhdet_in!P54-RES_hhdet_in_new!P54</f>
        <v>77374</v>
      </c>
      <c r="Q54" s="52">
        <f>RES_hhdet_in!Q54-RES_hhdet_in_new!Q54</f>
        <v>71317</v>
      </c>
      <c r="R54" s="52">
        <f>RES_hhdet_in!R54-RES_hhdet_in_new!R54</f>
        <v>93537</v>
      </c>
      <c r="S54" s="52">
        <f>RES_hhdet_in!S54-RES_hhdet_in_new!S54</f>
        <v>102083</v>
      </c>
      <c r="T54" s="52">
        <f>RES_hhdet_in!T54-RES_hhdet_in_new!T54</f>
        <v>136000</v>
      </c>
      <c r="U54" s="52">
        <f>RES_hhdet_in!U54-RES_hhdet_in_new!U54</f>
        <v>89928</v>
      </c>
      <c r="V54" s="52">
        <f>RES_hhdet_in!V54-RES_hhdet_in_new!V54</f>
        <v>81406</v>
      </c>
      <c r="W54" s="52">
        <f>RES_hhdet_in!W54-RES_hhdet_in_new!W54</f>
        <v>25762</v>
      </c>
      <c r="X54" s="52">
        <f>RES_hhdet_in!X54-RES_hhdet_in_new!X54</f>
        <v>2812</v>
      </c>
      <c r="Y54" s="52">
        <f>RES_hhdet_in!Y54-RES_hhdet_in_new!Y54</f>
        <v>39262</v>
      </c>
      <c r="DA54" s="63" t="s">
        <v>1423</v>
      </c>
    </row>
    <row r="55" spans="1:105" ht="12" customHeight="1" x14ac:dyDescent="0.25">
      <c r="A55" s="97" t="s">
        <v>121</v>
      </c>
      <c r="B55" s="52"/>
      <c r="C55" s="52">
        <f>RES_hhdet_in!C55-RES_hhdet_in_new!C55</f>
        <v>4496</v>
      </c>
      <c r="D55" s="52">
        <f>RES_hhdet_in!D55-RES_hhdet_in_new!D55</f>
        <v>2142</v>
      </c>
      <c r="E55" s="52">
        <f>RES_hhdet_in!E55-RES_hhdet_in_new!E55</f>
        <v>7712</v>
      </c>
      <c r="F55" s="52">
        <f>RES_hhdet_in!F55-RES_hhdet_in_new!F55</f>
        <v>1085</v>
      </c>
      <c r="G55" s="52">
        <f>RES_hhdet_in!G55-RES_hhdet_in_new!G55</f>
        <v>1501</v>
      </c>
      <c r="H55" s="52">
        <f>RES_hhdet_in!H55-RES_hhdet_in_new!H55</f>
        <v>4839</v>
      </c>
      <c r="I55" s="52">
        <f>RES_hhdet_in!I55-RES_hhdet_in_new!I55</f>
        <v>5901</v>
      </c>
      <c r="J55" s="52">
        <f>RES_hhdet_in!J55-RES_hhdet_in_new!J55</f>
        <v>8047</v>
      </c>
      <c r="K55" s="52">
        <f>RES_hhdet_in!K55-RES_hhdet_in_new!K55</f>
        <v>26503</v>
      </c>
      <c r="L55" s="52">
        <f>RES_hhdet_in!L55-RES_hhdet_in_new!L55</f>
        <v>16261</v>
      </c>
      <c r="M55" s="52">
        <f>RES_hhdet_in!M55-RES_hhdet_in_new!M55</f>
        <v>17065</v>
      </c>
      <c r="N55" s="52">
        <f>RES_hhdet_in!N55-RES_hhdet_in_new!N55</f>
        <v>8600</v>
      </c>
      <c r="O55" s="52">
        <f>RES_hhdet_in!O55-RES_hhdet_in_new!O55</f>
        <v>19506</v>
      </c>
      <c r="P55" s="52">
        <f>RES_hhdet_in!P55-RES_hhdet_in_new!P55</f>
        <v>17837</v>
      </c>
      <c r="Q55" s="52">
        <f>RES_hhdet_in!Q55-RES_hhdet_in_new!Q55</f>
        <v>22378</v>
      </c>
      <c r="R55" s="52">
        <f>RES_hhdet_in!R55-RES_hhdet_in_new!R55</f>
        <v>23874</v>
      </c>
      <c r="S55" s="52">
        <f>RES_hhdet_in!S55-RES_hhdet_in_new!S55</f>
        <v>30408</v>
      </c>
      <c r="T55" s="52">
        <f>RES_hhdet_in!T55-RES_hhdet_in_new!T55</f>
        <v>21965</v>
      </c>
      <c r="U55" s="52">
        <f>RES_hhdet_in!U55-RES_hhdet_in_new!U55</f>
        <v>11831</v>
      </c>
      <c r="V55" s="52">
        <f>RES_hhdet_in!V55-RES_hhdet_in_new!V55</f>
        <v>11692</v>
      </c>
      <c r="W55" s="52">
        <f>RES_hhdet_in!W55-RES_hhdet_in_new!W55</f>
        <v>6242</v>
      </c>
      <c r="X55" s="52">
        <f>RES_hhdet_in!X55-RES_hhdet_in_new!X55</f>
        <v>16199</v>
      </c>
      <c r="Y55" s="52">
        <f>RES_hhdet_in!Y55-RES_hhdet_in_new!Y55</f>
        <v>15778</v>
      </c>
      <c r="DA55" s="63" t="s">
        <v>1424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9244</v>
      </c>
      <c r="D59" s="52">
        <v>12528</v>
      </c>
      <c r="E59" s="52">
        <v>13760</v>
      </c>
      <c r="F59" s="52">
        <v>18535</v>
      </c>
      <c r="G59" s="52">
        <v>17004</v>
      </c>
      <c r="H59" s="52">
        <v>17666</v>
      </c>
      <c r="I59" s="52">
        <v>10362</v>
      </c>
      <c r="J59" s="52">
        <v>13264</v>
      </c>
      <c r="K59" s="52">
        <v>15199</v>
      </c>
      <c r="L59" s="52">
        <v>17016</v>
      </c>
      <c r="M59" s="52">
        <v>19399</v>
      </c>
      <c r="N59" s="52">
        <v>19935</v>
      </c>
      <c r="O59" s="52">
        <v>18143</v>
      </c>
      <c r="P59" s="52">
        <v>12507</v>
      </c>
      <c r="Q59" s="52">
        <v>12175</v>
      </c>
      <c r="R59" s="52">
        <v>16656</v>
      </c>
      <c r="S59" s="52">
        <v>17015</v>
      </c>
      <c r="T59" s="52">
        <v>16887</v>
      </c>
      <c r="U59" s="52">
        <v>14868</v>
      </c>
      <c r="V59" s="52">
        <v>13386</v>
      </c>
      <c r="W59" s="52">
        <v>11123</v>
      </c>
      <c r="X59" s="52">
        <v>12789</v>
      </c>
      <c r="Y59" s="52">
        <v>15654</v>
      </c>
      <c r="DA59" s="63" t="s">
        <v>1425</v>
      </c>
    </row>
    <row r="60" spans="1:105" ht="12" customHeight="1" x14ac:dyDescent="0.25">
      <c r="A60" s="109" t="s">
        <v>120</v>
      </c>
      <c r="B60" s="36"/>
      <c r="C60" s="36">
        <v>188150</v>
      </c>
      <c r="D60" s="36">
        <v>221136</v>
      </c>
      <c r="E60" s="36">
        <v>274460</v>
      </c>
      <c r="F60" s="36">
        <v>315823</v>
      </c>
      <c r="G60" s="36">
        <v>279269</v>
      </c>
      <c r="H60" s="36">
        <v>255476</v>
      </c>
      <c r="I60" s="36">
        <v>115419</v>
      </c>
      <c r="J60" s="36">
        <v>148947</v>
      </c>
      <c r="K60" s="36">
        <v>171863</v>
      </c>
      <c r="L60" s="36">
        <v>227084</v>
      </c>
      <c r="M60" s="36">
        <v>256337</v>
      </c>
      <c r="N60" s="36">
        <v>259501</v>
      </c>
      <c r="O60" s="36">
        <v>240047</v>
      </c>
      <c r="P60" s="36">
        <v>140549</v>
      </c>
      <c r="Q60" s="36">
        <v>148218</v>
      </c>
      <c r="R60" s="36">
        <v>192991</v>
      </c>
      <c r="S60" s="36">
        <v>215840</v>
      </c>
      <c r="T60" s="36">
        <v>246233</v>
      </c>
      <c r="U60" s="36">
        <v>202283</v>
      </c>
      <c r="V60" s="36">
        <v>191923</v>
      </c>
      <c r="W60" s="36">
        <v>147224</v>
      </c>
      <c r="X60" s="36">
        <v>135234</v>
      </c>
      <c r="Y60" s="36">
        <v>167390</v>
      </c>
      <c r="DA60" s="60" t="s">
        <v>1426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1427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/>
      <c r="C64" s="52">
        <v>154952</v>
      </c>
      <c r="D64" s="52">
        <v>125006</v>
      </c>
      <c r="E64" s="52">
        <v>103460</v>
      </c>
      <c r="F64" s="52">
        <v>179825</v>
      </c>
      <c r="G64" s="52">
        <v>159943</v>
      </c>
      <c r="H64" s="52">
        <v>112347</v>
      </c>
      <c r="I64" s="52">
        <v>118013</v>
      </c>
      <c r="J64" s="52">
        <v>103050</v>
      </c>
      <c r="K64" s="52">
        <v>135793</v>
      </c>
      <c r="L64" s="52">
        <v>126172</v>
      </c>
      <c r="M64" s="52">
        <v>153965</v>
      </c>
      <c r="N64" s="52">
        <v>167054</v>
      </c>
      <c r="O64" s="52">
        <v>138301</v>
      </c>
      <c r="P64" s="52">
        <v>50647</v>
      </c>
      <c r="Q64" s="52">
        <v>99172</v>
      </c>
      <c r="R64" s="52">
        <v>111551</v>
      </c>
      <c r="S64" s="52">
        <v>151526</v>
      </c>
      <c r="T64" s="52">
        <v>145295</v>
      </c>
      <c r="U64" s="52">
        <v>192182</v>
      </c>
      <c r="V64" s="52">
        <v>171892</v>
      </c>
      <c r="W64" s="52">
        <v>157434</v>
      </c>
      <c r="X64" s="52">
        <v>108440</v>
      </c>
      <c r="Y64" s="52">
        <v>111370</v>
      </c>
      <c r="DA64" s="63" t="s">
        <v>1428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2665</v>
      </c>
      <c r="D67" s="52">
        <v>2315</v>
      </c>
      <c r="E67" s="52">
        <v>3477</v>
      </c>
      <c r="F67" s="52">
        <v>3397</v>
      </c>
      <c r="G67" s="52">
        <v>4686</v>
      </c>
      <c r="H67" s="52">
        <v>5884</v>
      </c>
      <c r="I67" s="52">
        <v>4593</v>
      </c>
      <c r="J67" s="52">
        <v>4537</v>
      </c>
      <c r="K67" s="52">
        <v>5286</v>
      </c>
      <c r="L67" s="52">
        <v>6002</v>
      </c>
      <c r="M67" s="52">
        <v>5853</v>
      </c>
      <c r="N67" s="52">
        <v>7669</v>
      </c>
      <c r="O67" s="52">
        <v>9994</v>
      </c>
      <c r="P67" s="52">
        <v>8482</v>
      </c>
      <c r="Q67" s="52">
        <v>6031</v>
      </c>
      <c r="R67" s="52">
        <v>7772</v>
      </c>
      <c r="S67" s="52">
        <v>9376</v>
      </c>
      <c r="T67" s="52">
        <v>9328</v>
      </c>
      <c r="U67" s="52">
        <v>19353</v>
      </c>
      <c r="V67" s="52">
        <v>28482</v>
      </c>
      <c r="W67" s="52">
        <v>26615</v>
      </c>
      <c r="X67" s="52">
        <v>22107</v>
      </c>
      <c r="Y67" s="52">
        <v>17784</v>
      </c>
      <c r="DA67" s="63" t="s">
        <v>1429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f>RES_hhdet_in!C69-RES_hhdet_in_new!C69</f>
        <v>113123</v>
      </c>
      <c r="D69" s="52">
        <f>RES_hhdet_in!D69-RES_hhdet_in_new!D69</f>
        <v>111979</v>
      </c>
      <c r="E69" s="52">
        <f>RES_hhdet_in!E69-RES_hhdet_in_new!E69</f>
        <v>117305</v>
      </c>
      <c r="F69" s="52">
        <f>RES_hhdet_in!F69-RES_hhdet_in_new!F69</f>
        <v>152316</v>
      </c>
      <c r="G69" s="52">
        <f>RES_hhdet_in!G69-RES_hhdet_in_new!G69</f>
        <v>135513</v>
      </c>
      <c r="H69" s="52">
        <f>RES_hhdet_in!H69-RES_hhdet_in_new!H69</f>
        <v>152544</v>
      </c>
      <c r="I69" s="52">
        <f>RES_hhdet_in!I69-RES_hhdet_in_new!I69</f>
        <v>156543</v>
      </c>
      <c r="J69" s="52">
        <f>RES_hhdet_in!J69-RES_hhdet_in_new!J69</f>
        <v>238331</v>
      </c>
      <c r="K69" s="52">
        <f>RES_hhdet_in!K69-RES_hhdet_in_new!K69</f>
        <v>203038</v>
      </c>
      <c r="L69" s="52">
        <f>RES_hhdet_in!L69-RES_hhdet_in_new!L69</f>
        <v>177740</v>
      </c>
      <c r="M69" s="52">
        <f>RES_hhdet_in!M69-RES_hhdet_in_new!M69</f>
        <v>150640</v>
      </c>
      <c r="N69" s="52">
        <f>RES_hhdet_in!N69-RES_hhdet_in_new!N69</f>
        <v>157465</v>
      </c>
      <c r="O69" s="52">
        <f>RES_hhdet_in!O69-RES_hhdet_in_new!O69</f>
        <v>133802</v>
      </c>
      <c r="P69" s="52">
        <f>RES_hhdet_in!P69-RES_hhdet_in_new!P69</f>
        <v>47271</v>
      </c>
      <c r="Q69" s="52">
        <f>RES_hhdet_in!Q69-RES_hhdet_in_new!Q69</f>
        <v>81334</v>
      </c>
      <c r="R69" s="52">
        <f>RES_hhdet_in!R69-RES_hhdet_in_new!R69</f>
        <v>138019</v>
      </c>
      <c r="S69" s="52">
        <f>RES_hhdet_in!S69-RES_hhdet_in_new!S69</f>
        <v>164158</v>
      </c>
      <c r="T69" s="52">
        <f>RES_hhdet_in!T69-RES_hhdet_in_new!T69</f>
        <v>160811</v>
      </c>
      <c r="U69" s="52">
        <f>RES_hhdet_in!U69-RES_hhdet_in_new!U69</f>
        <v>154737</v>
      </c>
      <c r="V69" s="52">
        <f>RES_hhdet_in!V69-RES_hhdet_in_new!V69</f>
        <v>131902</v>
      </c>
      <c r="W69" s="52">
        <f>RES_hhdet_in!W69-RES_hhdet_in_new!W69</f>
        <v>149151</v>
      </c>
      <c r="X69" s="52">
        <f>RES_hhdet_in!X69-RES_hhdet_in_new!X69</f>
        <v>101470</v>
      </c>
      <c r="Y69" s="52">
        <f>RES_hhdet_in!Y69-RES_hhdet_in_new!Y69</f>
        <v>106243</v>
      </c>
      <c r="DA69" s="63" t="s">
        <v>1430</v>
      </c>
    </row>
    <row r="70" spans="1:105" ht="12" customHeight="1" x14ac:dyDescent="0.25">
      <c r="A70" s="97" t="s">
        <v>133</v>
      </c>
      <c r="B70" s="52"/>
      <c r="C70" s="52">
        <f>RES_hhdet_in!C70-RES_hhdet_in_new!C70</f>
        <v>55</v>
      </c>
      <c r="D70" s="52">
        <f>RES_hhdet_in!D70-RES_hhdet_in_new!D70</f>
        <v>23</v>
      </c>
      <c r="E70" s="52">
        <f>RES_hhdet_in!E70-RES_hhdet_in_new!E70</f>
        <v>62</v>
      </c>
      <c r="F70" s="52">
        <f>RES_hhdet_in!F70-RES_hhdet_in_new!F70</f>
        <v>34</v>
      </c>
      <c r="G70" s="52">
        <f>RES_hhdet_in!G70-RES_hhdet_in_new!G70</f>
        <v>7</v>
      </c>
      <c r="H70" s="52">
        <f>RES_hhdet_in!H70-RES_hhdet_in_new!H70</f>
        <v>61</v>
      </c>
      <c r="I70" s="52">
        <f>RES_hhdet_in!I70-RES_hhdet_in_new!I70</f>
        <v>117</v>
      </c>
      <c r="J70" s="52">
        <f>RES_hhdet_in!J70-RES_hhdet_in_new!J70</f>
        <v>245</v>
      </c>
      <c r="K70" s="52">
        <f>RES_hhdet_in!K70-RES_hhdet_in_new!K70</f>
        <v>598</v>
      </c>
      <c r="L70" s="52">
        <f>RES_hhdet_in!L70-RES_hhdet_in_new!L70</f>
        <v>367</v>
      </c>
      <c r="M70" s="52">
        <f>RES_hhdet_in!M70-RES_hhdet_in_new!M70</f>
        <v>184</v>
      </c>
      <c r="N70" s="52">
        <f>RES_hhdet_in!N70-RES_hhdet_in_new!N70</f>
        <v>168</v>
      </c>
      <c r="O70" s="52">
        <f>RES_hhdet_in!O70-RES_hhdet_in_new!O70</f>
        <v>339</v>
      </c>
      <c r="P70" s="52">
        <f>RES_hhdet_in!P70-RES_hhdet_in_new!P70</f>
        <v>187</v>
      </c>
      <c r="Q70" s="52">
        <f>RES_hhdet_in!Q70-RES_hhdet_in_new!Q70</f>
        <v>283</v>
      </c>
      <c r="R70" s="52">
        <f>RES_hhdet_in!R70-RES_hhdet_in_new!R70</f>
        <v>423</v>
      </c>
      <c r="S70" s="52">
        <f>RES_hhdet_in!S70-RES_hhdet_in_new!S70</f>
        <v>331</v>
      </c>
      <c r="T70" s="52">
        <f>RES_hhdet_in!T70-RES_hhdet_in_new!T70</f>
        <v>345</v>
      </c>
      <c r="U70" s="52">
        <f>RES_hhdet_in!U70-RES_hhdet_in_new!U70</f>
        <v>389</v>
      </c>
      <c r="V70" s="52">
        <f>RES_hhdet_in!V70-RES_hhdet_in_new!V70</f>
        <v>87</v>
      </c>
      <c r="W70" s="52">
        <f>RES_hhdet_in!W70-RES_hhdet_in_new!W70</f>
        <v>782</v>
      </c>
      <c r="X70" s="52">
        <f>RES_hhdet_in!X70-RES_hhdet_in_new!X70</f>
        <v>1448</v>
      </c>
      <c r="Y70" s="52">
        <f>RES_hhdet_in!Y70-RES_hhdet_in_new!Y70</f>
        <v>350</v>
      </c>
      <c r="DA70" s="63" t="s">
        <v>1431</v>
      </c>
    </row>
    <row r="71" spans="1:105" ht="12" hidden="1" customHeight="1" x14ac:dyDescent="0.25">
      <c r="A71" s="108" t="s">
        <v>189</v>
      </c>
      <c r="B71" s="52"/>
      <c r="C71" s="52">
        <f>RES_hhdet_in!C71-RES_hhdet_in_new!C71</f>
        <v>0</v>
      </c>
      <c r="D71" s="52">
        <f>RES_hhdet_in!D71-RES_hhdet_in_new!D71</f>
        <v>0</v>
      </c>
      <c r="E71" s="52">
        <f>RES_hhdet_in!E71-RES_hhdet_in_new!E71</f>
        <v>0</v>
      </c>
      <c r="F71" s="52">
        <f>RES_hhdet_in!F71-RES_hhdet_in_new!F71</f>
        <v>0</v>
      </c>
      <c r="G71" s="52">
        <f>RES_hhdet_in!G71-RES_hhdet_in_new!G71</f>
        <v>0</v>
      </c>
      <c r="H71" s="52">
        <f>RES_hhdet_in!H71-RES_hhdet_in_new!H71</f>
        <v>0</v>
      </c>
      <c r="I71" s="52">
        <f>RES_hhdet_in!I71-RES_hhdet_in_new!I71</f>
        <v>0</v>
      </c>
      <c r="J71" s="52">
        <f>RES_hhdet_in!J71-RES_hhdet_in_new!J71</f>
        <v>0</v>
      </c>
      <c r="K71" s="52">
        <f>RES_hhdet_in!K71-RES_hhdet_in_new!K71</f>
        <v>0</v>
      </c>
      <c r="L71" s="52">
        <f>RES_hhdet_in!L71-RES_hhdet_in_new!L71</f>
        <v>0</v>
      </c>
      <c r="M71" s="52">
        <f>RES_hhdet_in!M71-RES_hhdet_in_new!M71</f>
        <v>0</v>
      </c>
      <c r="N71" s="52">
        <f>RES_hhdet_in!N71-RES_hhdet_in_new!N71</f>
        <v>0</v>
      </c>
      <c r="O71" s="52">
        <f>RES_hhdet_in!O71-RES_hhdet_in_new!O71</f>
        <v>0</v>
      </c>
      <c r="P71" s="52">
        <f>RES_hhdet_in!P71-RES_hhdet_in_new!P71</f>
        <v>0</v>
      </c>
      <c r="Q71" s="52">
        <f>RES_hhdet_in!Q71-RES_hhdet_in_new!Q71</f>
        <v>0</v>
      </c>
      <c r="R71" s="52">
        <f>RES_hhdet_in!R71-RES_hhdet_in_new!R71</f>
        <v>0</v>
      </c>
      <c r="S71" s="52">
        <f>RES_hhdet_in!S71-RES_hhdet_in_new!S71</f>
        <v>0</v>
      </c>
      <c r="T71" s="52">
        <f>RES_hhdet_in!T71-RES_hhdet_in_new!T71</f>
        <v>0</v>
      </c>
      <c r="U71" s="52">
        <f>RES_hhdet_in!U71-RES_hhdet_in_new!U71</f>
        <v>0</v>
      </c>
      <c r="V71" s="52">
        <f>RES_hhdet_in!V71-RES_hhdet_in_new!V71</f>
        <v>0</v>
      </c>
      <c r="W71" s="52">
        <f>RES_hhdet_in!W71-RES_hhdet_in_new!W71</f>
        <v>0</v>
      </c>
      <c r="X71" s="52">
        <f>RES_hhdet_in!X71-RES_hhdet_in_new!X71</f>
        <v>0</v>
      </c>
      <c r="Y71" s="52">
        <f>RES_hhdet_in!Y71-RES_hhdet_in_new!Y71</f>
        <v>0</v>
      </c>
      <c r="DA71" s="63"/>
    </row>
    <row r="72" spans="1:105" ht="12" hidden="1" customHeight="1" x14ac:dyDescent="0.25">
      <c r="A72" s="108" t="s">
        <v>52</v>
      </c>
      <c r="B72" s="52"/>
      <c r="C72" s="52">
        <f>RES_hhdet_in!C72-RES_hhdet_in_new!C72</f>
        <v>0</v>
      </c>
      <c r="D72" s="52">
        <f>RES_hhdet_in!D72-RES_hhdet_in_new!D72</f>
        <v>0</v>
      </c>
      <c r="E72" s="52">
        <f>RES_hhdet_in!E72-RES_hhdet_in_new!E72</f>
        <v>0</v>
      </c>
      <c r="F72" s="52">
        <f>RES_hhdet_in!F72-RES_hhdet_in_new!F72</f>
        <v>0</v>
      </c>
      <c r="G72" s="52">
        <f>RES_hhdet_in!G72-RES_hhdet_in_new!G72</f>
        <v>0</v>
      </c>
      <c r="H72" s="52">
        <f>RES_hhdet_in!H72-RES_hhdet_in_new!H72</f>
        <v>0</v>
      </c>
      <c r="I72" s="52">
        <f>RES_hhdet_in!I72-RES_hhdet_in_new!I72</f>
        <v>0</v>
      </c>
      <c r="J72" s="52">
        <f>RES_hhdet_in!J72-RES_hhdet_in_new!J72</f>
        <v>0</v>
      </c>
      <c r="K72" s="52">
        <f>RES_hhdet_in!K72-RES_hhdet_in_new!K72</f>
        <v>0</v>
      </c>
      <c r="L72" s="52">
        <f>RES_hhdet_in!L72-RES_hhdet_in_new!L72</f>
        <v>0</v>
      </c>
      <c r="M72" s="52">
        <f>RES_hhdet_in!M72-RES_hhdet_in_new!M72</f>
        <v>0</v>
      </c>
      <c r="N72" s="52">
        <f>RES_hhdet_in!N72-RES_hhdet_in_new!N72</f>
        <v>0</v>
      </c>
      <c r="O72" s="52">
        <f>RES_hhdet_in!O72-RES_hhdet_in_new!O72</f>
        <v>0</v>
      </c>
      <c r="P72" s="52">
        <f>RES_hhdet_in!P72-RES_hhdet_in_new!P72</f>
        <v>0</v>
      </c>
      <c r="Q72" s="52">
        <f>RES_hhdet_in!Q72-RES_hhdet_in_new!Q72</f>
        <v>0</v>
      </c>
      <c r="R72" s="52">
        <f>RES_hhdet_in!R72-RES_hhdet_in_new!R72</f>
        <v>0</v>
      </c>
      <c r="S72" s="52">
        <f>RES_hhdet_in!S72-RES_hhdet_in_new!S72</f>
        <v>0</v>
      </c>
      <c r="T72" s="52">
        <f>RES_hhdet_in!T72-RES_hhdet_in_new!T72</f>
        <v>0</v>
      </c>
      <c r="U72" s="52">
        <f>RES_hhdet_in!U72-RES_hhdet_in_new!U72</f>
        <v>0</v>
      </c>
      <c r="V72" s="52">
        <f>RES_hhdet_in!V72-RES_hhdet_in_new!V72</f>
        <v>0</v>
      </c>
      <c r="W72" s="52">
        <f>RES_hhdet_in!W72-RES_hhdet_in_new!W72</f>
        <v>0</v>
      </c>
      <c r="X72" s="52">
        <f>RES_hhdet_in!X72-RES_hhdet_in_new!X72</f>
        <v>0</v>
      </c>
      <c r="Y72" s="52">
        <f>RES_hhdet_in!Y72-RES_hhdet_in_new!Y72</f>
        <v>0</v>
      </c>
      <c r="DA72" s="63"/>
    </row>
    <row r="73" spans="1:105" ht="12" customHeight="1" x14ac:dyDescent="0.25">
      <c r="A73" s="97" t="s">
        <v>122</v>
      </c>
      <c r="B73" s="52"/>
      <c r="C73" s="52">
        <f>RES_hhdet_in!C73-RES_hhdet_in_new!C73</f>
        <v>68820</v>
      </c>
      <c r="D73" s="52">
        <f>RES_hhdet_in!D73-RES_hhdet_in_new!D73</f>
        <v>42069</v>
      </c>
      <c r="E73" s="52">
        <f>RES_hhdet_in!E73-RES_hhdet_in_new!E73</f>
        <v>16332</v>
      </c>
      <c r="F73" s="52">
        <f>RES_hhdet_in!F73-RES_hhdet_in_new!F73</f>
        <v>61232</v>
      </c>
      <c r="G73" s="52">
        <f>RES_hhdet_in!G73-RES_hhdet_in_new!G73</f>
        <v>63346</v>
      </c>
      <c r="H73" s="52">
        <f>RES_hhdet_in!H73-RES_hhdet_in_new!H73</f>
        <v>7454</v>
      </c>
      <c r="I73" s="52">
        <f>RES_hhdet_in!I73-RES_hhdet_in_new!I73</f>
        <v>1</v>
      </c>
      <c r="J73" s="52">
        <f>RES_hhdet_in!J73-RES_hhdet_in_new!J73</f>
        <v>0</v>
      </c>
      <c r="K73" s="52">
        <f>RES_hhdet_in!K73-RES_hhdet_in_new!K73</f>
        <v>0</v>
      </c>
      <c r="L73" s="52">
        <f>RES_hhdet_in!L73-RES_hhdet_in_new!L73</f>
        <v>1</v>
      </c>
      <c r="M73" s="52">
        <f>RES_hhdet_in!M73-RES_hhdet_in_new!M73</f>
        <v>3922</v>
      </c>
      <c r="N73" s="52">
        <f>RES_hhdet_in!N73-RES_hhdet_in_new!N73</f>
        <v>10716</v>
      </c>
      <c r="O73" s="52">
        <f>RES_hhdet_in!O73-RES_hhdet_in_new!O73</f>
        <v>28039</v>
      </c>
      <c r="P73" s="52">
        <f>RES_hhdet_in!P73-RES_hhdet_in_new!P73</f>
        <v>5835</v>
      </c>
      <c r="Q73" s="52">
        <f>RES_hhdet_in!Q73-RES_hhdet_in_new!Q73</f>
        <v>14489</v>
      </c>
      <c r="R73" s="52">
        <f>RES_hhdet_in!R73-RES_hhdet_in_new!R73</f>
        <v>0</v>
      </c>
      <c r="S73" s="52">
        <f>RES_hhdet_in!S73-RES_hhdet_in_new!S73</f>
        <v>0</v>
      </c>
      <c r="T73" s="52">
        <f>RES_hhdet_in!T73-RES_hhdet_in_new!T73</f>
        <v>1</v>
      </c>
      <c r="U73" s="52">
        <f>RES_hhdet_in!U73-RES_hhdet_in_new!U73</f>
        <v>36036</v>
      </c>
      <c r="V73" s="52">
        <f>RES_hhdet_in!V73-RES_hhdet_in_new!V73</f>
        <v>40130</v>
      </c>
      <c r="W73" s="52">
        <f>RES_hhdet_in!W73-RES_hhdet_in_new!W73</f>
        <v>18720</v>
      </c>
      <c r="X73" s="52">
        <f>RES_hhdet_in!X73-RES_hhdet_in_new!X73</f>
        <v>2984</v>
      </c>
      <c r="Y73" s="52">
        <f>RES_hhdet_in!Y73-RES_hhdet_in_new!Y73</f>
        <v>15291</v>
      </c>
      <c r="DA73" s="63" t="s">
        <v>1432</v>
      </c>
    </row>
    <row r="74" spans="1:105" ht="12" customHeight="1" x14ac:dyDescent="0.25">
      <c r="A74" s="97" t="s">
        <v>121</v>
      </c>
      <c r="B74" s="52"/>
      <c r="C74" s="52">
        <f>RES_hhdet_in!C74-RES_hhdet_in_new!C74</f>
        <v>2472</v>
      </c>
      <c r="D74" s="52">
        <f>RES_hhdet_in!D74-RES_hhdet_in_new!D74</f>
        <v>648</v>
      </c>
      <c r="E74" s="52">
        <f>RES_hhdet_in!E74-RES_hhdet_in_new!E74</f>
        <v>747</v>
      </c>
      <c r="F74" s="52">
        <f>RES_hhdet_in!F74-RES_hhdet_in_new!F74</f>
        <v>316</v>
      </c>
      <c r="G74" s="52">
        <f>RES_hhdet_in!G74-RES_hhdet_in_new!G74</f>
        <v>523</v>
      </c>
      <c r="H74" s="52">
        <f>RES_hhdet_in!H74-RES_hhdet_in_new!H74</f>
        <v>223</v>
      </c>
      <c r="I74" s="52">
        <f>RES_hhdet_in!I74-RES_hhdet_in_new!I74</f>
        <v>0</v>
      </c>
      <c r="J74" s="52">
        <f>RES_hhdet_in!J74-RES_hhdet_in_new!J74</f>
        <v>0</v>
      </c>
      <c r="K74" s="52">
        <f>RES_hhdet_in!K74-RES_hhdet_in_new!K74</f>
        <v>0</v>
      </c>
      <c r="L74" s="52">
        <f>RES_hhdet_in!L74-RES_hhdet_in_new!L74</f>
        <v>0</v>
      </c>
      <c r="M74" s="52">
        <f>RES_hhdet_in!M74-RES_hhdet_in_new!M74</f>
        <v>482</v>
      </c>
      <c r="N74" s="52">
        <f>RES_hhdet_in!N74-RES_hhdet_in_new!N74</f>
        <v>600</v>
      </c>
      <c r="O74" s="52">
        <f>RES_hhdet_in!O74-RES_hhdet_in_new!O74</f>
        <v>4493</v>
      </c>
      <c r="P74" s="52">
        <f>RES_hhdet_in!P74-RES_hhdet_in_new!P74</f>
        <v>1345</v>
      </c>
      <c r="Q74" s="52">
        <f>RES_hhdet_in!Q74-RES_hhdet_in_new!Q74</f>
        <v>4548</v>
      </c>
      <c r="R74" s="52">
        <f>RES_hhdet_in!R74-RES_hhdet_in_new!R74</f>
        <v>0</v>
      </c>
      <c r="S74" s="52">
        <f>RES_hhdet_in!S74-RES_hhdet_in_new!S74</f>
        <v>0</v>
      </c>
      <c r="T74" s="52">
        <f>RES_hhdet_in!T74-RES_hhdet_in_new!T74</f>
        <v>0</v>
      </c>
      <c r="U74" s="52">
        <f>RES_hhdet_in!U74-RES_hhdet_in_new!U74</f>
        <v>4740</v>
      </c>
      <c r="V74" s="52">
        <f>RES_hhdet_in!V74-RES_hhdet_in_new!V74</f>
        <v>5765</v>
      </c>
      <c r="W74" s="52">
        <f>RES_hhdet_in!W74-RES_hhdet_in_new!W74</f>
        <v>4535</v>
      </c>
      <c r="X74" s="52">
        <f>RES_hhdet_in!X74-RES_hhdet_in_new!X74</f>
        <v>17192</v>
      </c>
      <c r="Y74" s="52">
        <f>RES_hhdet_in!Y74-RES_hhdet_in_new!Y74</f>
        <v>6148</v>
      </c>
      <c r="DA74" s="63" t="s">
        <v>1433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/>
      <c r="C78" s="52">
        <v>177780</v>
      </c>
      <c r="D78" s="52">
        <v>177074</v>
      </c>
      <c r="E78" s="52">
        <v>183213</v>
      </c>
      <c r="F78" s="52">
        <v>211962</v>
      </c>
      <c r="G78" s="52">
        <v>211081</v>
      </c>
      <c r="H78" s="52">
        <v>227191</v>
      </c>
      <c r="I78" s="52">
        <v>139691</v>
      </c>
      <c r="J78" s="52">
        <v>139657</v>
      </c>
      <c r="K78" s="52">
        <v>187572</v>
      </c>
      <c r="L78" s="52">
        <v>200358</v>
      </c>
      <c r="M78" s="52">
        <v>196786</v>
      </c>
      <c r="N78" s="52">
        <v>220621</v>
      </c>
      <c r="O78" s="52">
        <v>195210</v>
      </c>
      <c r="P78" s="52">
        <v>147589</v>
      </c>
      <c r="Q78" s="52">
        <v>153414</v>
      </c>
      <c r="R78" s="52">
        <v>179972</v>
      </c>
      <c r="S78" s="52">
        <v>178048</v>
      </c>
      <c r="T78" s="52">
        <v>177011</v>
      </c>
      <c r="U78" s="52">
        <v>173583</v>
      </c>
      <c r="V78" s="52">
        <v>185799</v>
      </c>
      <c r="W78" s="52">
        <v>174957</v>
      </c>
      <c r="X78" s="52">
        <v>221149</v>
      </c>
      <c r="Y78" s="52">
        <v>179339</v>
      </c>
      <c r="DA78" s="63" t="s">
        <v>1434</v>
      </c>
    </row>
    <row r="79" spans="1:105" ht="12" customHeight="1" x14ac:dyDescent="0.25">
      <c r="A79" s="109" t="s">
        <v>120</v>
      </c>
      <c r="B79" s="36"/>
      <c r="C79" s="36">
        <v>116663</v>
      </c>
      <c r="D79" s="36">
        <v>88098</v>
      </c>
      <c r="E79" s="36">
        <v>65069</v>
      </c>
      <c r="F79" s="36">
        <v>124971</v>
      </c>
      <c r="G79" s="36">
        <v>129423</v>
      </c>
      <c r="H79" s="36">
        <v>104545</v>
      </c>
      <c r="I79" s="36">
        <v>88982</v>
      </c>
      <c r="J79" s="36">
        <v>89450</v>
      </c>
      <c r="K79" s="36">
        <v>138051</v>
      </c>
      <c r="L79" s="36">
        <v>104058</v>
      </c>
      <c r="M79" s="36">
        <v>136923</v>
      </c>
      <c r="N79" s="36">
        <v>142890</v>
      </c>
      <c r="O79" s="36">
        <v>129827</v>
      </c>
      <c r="P79" s="36">
        <v>85802</v>
      </c>
      <c r="Q79" s="36">
        <v>141126</v>
      </c>
      <c r="R79" s="36">
        <v>128569</v>
      </c>
      <c r="S79" s="36">
        <v>185337</v>
      </c>
      <c r="T79" s="36">
        <v>174103</v>
      </c>
      <c r="U79" s="36">
        <v>223933</v>
      </c>
      <c r="V79" s="36">
        <v>170204</v>
      </c>
      <c r="W79" s="36">
        <v>151084</v>
      </c>
      <c r="X79" s="36">
        <v>52183</v>
      </c>
      <c r="Y79" s="36">
        <v>130768</v>
      </c>
      <c r="DA79" s="60" t="s">
        <v>1435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1436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/>
      <c r="C83" s="52">
        <v>5110</v>
      </c>
      <c r="D83" s="52">
        <v>8672</v>
      </c>
      <c r="E83" s="52">
        <v>12774</v>
      </c>
      <c r="F83" s="52">
        <v>16536</v>
      </c>
      <c r="G83" s="52">
        <v>24950</v>
      </c>
      <c r="H83" s="52">
        <v>31102</v>
      </c>
      <c r="I83" s="52">
        <v>46327</v>
      </c>
      <c r="J83" s="52">
        <v>35809</v>
      </c>
      <c r="K83" s="52">
        <v>34434</v>
      </c>
      <c r="L83" s="52">
        <v>35540</v>
      </c>
      <c r="M83" s="52">
        <v>20294</v>
      </c>
      <c r="N83" s="52">
        <v>24715</v>
      </c>
      <c r="O83" s="52">
        <v>17843</v>
      </c>
      <c r="P83" s="52">
        <v>10814</v>
      </c>
      <c r="Q83" s="52">
        <v>17196</v>
      </c>
      <c r="R83" s="52">
        <v>25726</v>
      </c>
      <c r="S83" s="52">
        <v>29531</v>
      </c>
      <c r="T83" s="52">
        <v>28976</v>
      </c>
      <c r="U83" s="52">
        <v>30116</v>
      </c>
      <c r="V83" s="52">
        <v>36661</v>
      </c>
      <c r="W83" s="52">
        <v>47034</v>
      </c>
      <c r="X83" s="52">
        <v>52198</v>
      </c>
      <c r="Y83" s="52">
        <v>43915</v>
      </c>
      <c r="DA83" s="63" t="s">
        <v>1437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117</v>
      </c>
      <c r="D86" s="52">
        <v>104</v>
      </c>
      <c r="E86" s="52">
        <v>175</v>
      </c>
      <c r="F86" s="52">
        <v>304</v>
      </c>
      <c r="G86" s="52">
        <v>481</v>
      </c>
      <c r="H86" s="52">
        <v>725</v>
      </c>
      <c r="I86" s="52">
        <v>958</v>
      </c>
      <c r="J86" s="52">
        <v>1511</v>
      </c>
      <c r="K86" s="52">
        <v>1919</v>
      </c>
      <c r="L86" s="52">
        <v>1705</v>
      </c>
      <c r="M86" s="52">
        <v>1516</v>
      </c>
      <c r="N86" s="52">
        <v>1468</v>
      </c>
      <c r="O86" s="52">
        <v>1442</v>
      </c>
      <c r="P86" s="52">
        <v>1247</v>
      </c>
      <c r="Q86" s="52">
        <v>1059</v>
      </c>
      <c r="R86" s="52">
        <v>1471</v>
      </c>
      <c r="S86" s="52">
        <v>1867</v>
      </c>
      <c r="T86" s="52">
        <v>1956</v>
      </c>
      <c r="U86" s="52">
        <v>3846</v>
      </c>
      <c r="V86" s="52">
        <v>5149</v>
      </c>
      <c r="W86" s="52">
        <v>5034</v>
      </c>
      <c r="X86" s="52">
        <v>5639</v>
      </c>
      <c r="Y86" s="52">
        <v>6335</v>
      </c>
      <c r="DA86" s="63" t="s">
        <v>1438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f>RES_hhdet_in!C88-RES_hhdet_in_new!C88</f>
        <v>196</v>
      </c>
      <c r="D88" s="52">
        <f>RES_hhdet_in!D88-RES_hhdet_in_new!D88</f>
        <v>332</v>
      </c>
      <c r="E88" s="52">
        <f>RES_hhdet_in!E88-RES_hhdet_in_new!E88</f>
        <v>452</v>
      </c>
      <c r="F88" s="52">
        <f>RES_hhdet_in!F88-RES_hhdet_in_new!F88</f>
        <v>553</v>
      </c>
      <c r="G88" s="52">
        <f>RES_hhdet_in!G88-RES_hhdet_in_new!G88</f>
        <v>897</v>
      </c>
      <c r="H88" s="52">
        <f>RES_hhdet_in!H88-RES_hhdet_in_new!H88</f>
        <v>1229</v>
      </c>
      <c r="I88" s="52">
        <f>RES_hhdet_in!I88-RES_hhdet_in_new!I88</f>
        <v>1867</v>
      </c>
      <c r="J88" s="52">
        <f>RES_hhdet_in!J88-RES_hhdet_in_new!J88</f>
        <v>1836</v>
      </c>
      <c r="K88" s="52">
        <f>RES_hhdet_in!K88-RES_hhdet_in_new!K88</f>
        <v>1884</v>
      </c>
      <c r="L88" s="52">
        <f>RES_hhdet_in!L88-RES_hhdet_in_new!L88</f>
        <v>2043</v>
      </c>
      <c r="M88" s="52">
        <f>RES_hhdet_in!M88-RES_hhdet_in_new!M88</f>
        <v>1620</v>
      </c>
      <c r="N88" s="52">
        <f>RES_hhdet_in!N88-RES_hhdet_in_new!N88</f>
        <v>1658</v>
      </c>
      <c r="O88" s="52">
        <f>RES_hhdet_in!O88-RES_hhdet_in_new!O88</f>
        <v>1473</v>
      </c>
      <c r="P88" s="52">
        <f>RES_hhdet_in!P88-RES_hhdet_in_new!P88</f>
        <v>514</v>
      </c>
      <c r="Q88" s="52">
        <f>RES_hhdet_in!Q88-RES_hhdet_in_new!Q88</f>
        <v>1144</v>
      </c>
      <c r="R88" s="52">
        <f>RES_hhdet_in!R88-RES_hhdet_in_new!R88</f>
        <v>2118</v>
      </c>
      <c r="S88" s="52">
        <f>RES_hhdet_in!S88-RES_hhdet_in_new!S88</f>
        <v>3219</v>
      </c>
      <c r="T88" s="52">
        <f>RES_hhdet_in!T88-RES_hhdet_in_new!T88</f>
        <v>2759</v>
      </c>
      <c r="U88" s="52">
        <f>RES_hhdet_in!U88-RES_hhdet_in_new!U88</f>
        <v>2590</v>
      </c>
      <c r="V88" s="52">
        <f>RES_hhdet_in!V88-RES_hhdet_in_new!V88</f>
        <v>6214</v>
      </c>
      <c r="W88" s="52">
        <f>RES_hhdet_in!W88-RES_hhdet_in_new!W88</f>
        <v>5201</v>
      </c>
      <c r="X88" s="52">
        <f>RES_hhdet_in!X88-RES_hhdet_in_new!X88</f>
        <v>29484</v>
      </c>
      <c r="Y88" s="52">
        <f>RES_hhdet_in!Y88-RES_hhdet_in_new!Y88</f>
        <v>16782</v>
      </c>
      <c r="DA88" s="63" t="s">
        <v>1439</v>
      </c>
    </row>
    <row r="89" spans="1:105" ht="12" customHeight="1" x14ac:dyDescent="0.25">
      <c r="A89" s="97" t="s">
        <v>131</v>
      </c>
      <c r="B89" s="52"/>
      <c r="C89" s="52">
        <f>RES_hhdet_in!C89-RES_hhdet_in_new!C89</f>
        <v>0</v>
      </c>
      <c r="D89" s="52">
        <f>RES_hhdet_in!D89-RES_hhdet_in_new!D89</f>
        <v>0</v>
      </c>
      <c r="E89" s="52">
        <f>RES_hhdet_in!E89-RES_hhdet_in_new!E89</f>
        <v>0</v>
      </c>
      <c r="F89" s="52">
        <f>RES_hhdet_in!F89-RES_hhdet_in_new!F89</f>
        <v>0</v>
      </c>
      <c r="G89" s="52">
        <f>RES_hhdet_in!G89-RES_hhdet_in_new!G89</f>
        <v>0</v>
      </c>
      <c r="H89" s="52">
        <f>RES_hhdet_in!H89-RES_hhdet_in_new!H89</f>
        <v>0</v>
      </c>
      <c r="I89" s="52">
        <f>RES_hhdet_in!I89-RES_hhdet_in_new!I89</f>
        <v>1</v>
      </c>
      <c r="J89" s="52">
        <f>RES_hhdet_in!J89-RES_hhdet_in_new!J89</f>
        <v>1</v>
      </c>
      <c r="K89" s="52">
        <f>RES_hhdet_in!K89-RES_hhdet_in_new!K89</f>
        <v>3</v>
      </c>
      <c r="L89" s="52">
        <f>RES_hhdet_in!L89-RES_hhdet_in_new!L89</f>
        <v>5</v>
      </c>
      <c r="M89" s="52">
        <f>RES_hhdet_in!M89-RES_hhdet_in_new!M89</f>
        <v>0</v>
      </c>
      <c r="N89" s="52">
        <f>RES_hhdet_in!N89-RES_hhdet_in_new!N89</f>
        <v>1</v>
      </c>
      <c r="O89" s="52">
        <f>RES_hhdet_in!O89-RES_hhdet_in_new!O89</f>
        <v>6</v>
      </c>
      <c r="P89" s="52">
        <f>RES_hhdet_in!P89-RES_hhdet_in_new!P89</f>
        <v>0</v>
      </c>
      <c r="Q89" s="52">
        <f>RES_hhdet_in!Q89-RES_hhdet_in_new!Q89</f>
        <v>2</v>
      </c>
      <c r="R89" s="52">
        <f>RES_hhdet_in!R89-RES_hhdet_in_new!R89</f>
        <v>6</v>
      </c>
      <c r="S89" s="52">
        <f>RES_hhdet_in!S89-RES_hhdet_in_new!S89</f>
        <v>7</v>
      </c>
      <c r="T89" s="52">
        <f>RES_hhdet_in!T89-RES_hhdet_in_new!T89</f>
        <v>5</v>
      </c>
      <c r="U89" s="52">
        <f>RES_hhdet_in!U89-RES_hhdet_in_new!U89</f>
        <v>1</v>
      </c>
      <c r="V89" s="52">
        <f>RES_hhdet_in!V89-RES_hhdet_in_new!V89</f>
        <v>2</v>
      </c>
      <c r="W89" s="52">
        <f>RES_hhdet_in!W89-RES_hhdet_in_new!W89</f>
        <v>1</v>
      </c>
      <c r="X89" s="52">
        <f>RES_hhdet_in!X89-RES_hhdet_in_new!X89</f>
        <v>183</v>
      </c>
      <c r="Y89" s="52">
        <f>RES_hhdet_in!Y89-RES_hhdet_in_new!Y89</f>
        <v>34</v>
      </c>
      <c r="DA89" s="63" t="s">
        <v>1440</v>
      </c>
    </row>
    <row r="90" spans="1:105" ht="12" hidden="1" customHeight="1" x14ac:dyDescent="0.25">
      <c r="A90" s="108" t="s">
        <v>202</v>
      </c>
      <c r="B90" s="52"/>
      <c r="C90" s="52">
        <f>RES_hhdet_in!C90-RES_hhdet_in_new!C90</f>
        <v>0</v>
      </c>
      <c r="D90" s="52">
        <f>RES_hhdet_in!D90-RES_hhdet_in_new!D90</f>
        <v>0</v>
      </c>
      <c r="E90" s="52">
        <f>RES_hhdet_in!E90-RES_hhdet_in_new!E90</f>
        <v>0</v>
      </c>
      <c r="F90" s="52">
        <f>RES_hhdet_in!F90-RES_hhdet_in_new!F90</f>
        <v>0</v>
      </c>
      <c r="G90" s="52">
        <f>RES_hhdet_in!G90-RES_hhdet_in_new!G90</f>
        <v>0</v>
      </c>
      <c r="H90" s="52">
        <f>RES_hhdet_in!H90-RES_hhdet_in_new!H90</f>
        <v>0</v>
      </c>
      <c r="I90" s="52">
        <f>RES_hhdet_in!I90-RES_hhdet_in_new!I90</f>
        <v>0</v>
      </c>
      <c r="J90" s="52">
        <f>RES_hhdet_in!J90-RES_hhdet_in_new!J90</f>
        <v>0</v>
      </c>
      <c r="K90" s="52">
        <f>RES_hhdet_in!K90-RES_hhdet_in_new!K90</f>
        <v>0</v>
      </c>
      <c r="L90" s="52">
        <f>RES_hhdet_in!L90-RES_hhdet_in_new!L90</f>
        <v>0</v>
      </c>
      <c r="M90" s="52">
        <f>RES_hhdet_in!M90-RES_hhdet_in_new!M90</f>
        <v>0</v>
      </c>
      <c r="N90" s="52">
        <f>RES_hhdet_in!N90-RES_hhdet_in_new!N90</f>
        <v>0</v>
      </c>
      <c r="O90" s="52">
        <f>RES_hhdet_in!O90-RES_hhdet_in_new!O90</f>
        <v>0</v>
      </c>
      <c r="P90" s="52">
        <f>RES_hhdet_in!P90-RES_hhdet_in_new!P90</f>
        <v>0</v>
      </c>
      <c r="Q90" s="52">
        <f>RES_hhdet_in!Q90-RES_hhdet_in_new!Q90</f>
        <v>0</v>
      </c>
      <c r="R90" s="52">
        <f>RES_hhdet_in!R90-RES_hhdet_in_new!R90</f>
        <v>0</v>
      </c>
      <c r="S90" s="52">
        <f>RES_hhdet_in!S90-RES_hhdet_in_new!S90</f>
        <v>0</v>
      </c>
      <c r="T90" s="52">
        <f>RES_hhdet_in!T90-RES_hhdet_in_new!T90</f>
        <v>0</v>
      </c>
      <c r="U90" s="52">
        <f>RES_hhdet_in!U90-RES_hhdet_in_new!U90</f>
        <v>0</v>
      </c>
      <c r="V90" s="52">
        <f>RES_hhdet_in!V90-RES_hhdet_in_new!V90</f>
        <v>0</v>
      </c>
      <c r="W90" s="52">
        <f>RES_hhdet_in!W90-RES_hhdet_in_new!W90</f>
        <v>0</v>
      </c>
      <c r="X90" s="52">
        <f>RES_hhdet_in!X90-RES_hhdet_in_new!X90</f>
        <v>0</v>
      </c>
      <c r="Y90" s="52">
        <f>RES_hhdet_in!Y90-RES_hhdet_in_new!Y90</f>
        <v>0</v>
      </c>
      <c r="DA90" s="63"/>
    </row>
    <row r="91" spans="1:105" ht="12" hidden="1" customHeight="1" x14ac:dyDescent="0.25">
      <c r="A91" s="108" t="s">
        <v>52</v>
      </c>
      <c r="B91" s="52"/>
      <c r="C91" s="52">
        <f>RES_hhdet_in!C91-RES_hhdet_in_new!C91</f>
        <v>0</v>
      </c>
      <c r="D91" s="52">
        <f>RES_hhdet_in!D91-RES_hhdet_in_new!D91</f>
        <v>0</v>
      </c>
      <c r="E91" s="52">
        <f>RES_hhdet_in!E91-RES_hhdet_in_new!E91</f>
        <v>0</v>
      </c>
      <c r="F91" s="52">
        <f>RES_hhdet_in!F91-RES_hhdet_in_new!F91</f>
        <v>0</v>
      </c>
      <c r="G91" s="52">
        <f>RES_hhdet_in!G91-RES_hhdet_in_new!G91</f>
        <v>0</v>
      </c>
      <c r="H91" s="52">
        <f>RES_hhdet_in!H91-RES_hhdet_in_new!H91</f>
        <v>0</v>
      </c>
      <c r="I91" s="52">
        <f>RES_hhdet_in!I91-RES_hhdet_in_new!I91</f>
        <v>0</v>
      </c>
      <c r="J91" s="52">
        <f>RES_hhdet_in!J91-RES_hhdet_in_new!J91</f>
        <v>0</v>
      </c>
      <c r="K91" s="52">
        <f>RES_hhdet_in!K91-RES_hhdet_in_new!K91</f>
        <v>0</v>
      </c>
      <c r="L91" s="52">
        <f>RES_hhdet_in!L91-RES_hhdet_in_new!L91</f>
        <v>0</v>
      </c>
      <c r="M91" s="52">
        <f>RES_hhdet_in!M91-RES_hhdet_in_new!M91</f>
        <v>0</v>
      </c>
      <c r="N91" s="52">
        <f>RES_hhdet_in!N91-RES_hhdet_in_new!N91</f>
        <v>0</v>
      </c>
      <c r="O91" s="52">
        <f>RES_hhdet_in!O91-RES_hhdet_in_new!O91</f>
        <v>0</v>
      </c>
      <c r="P91" s="52">
        <f>RES_hhdet_in!P91-RES_hhdet_in_new!P91</f>
        <v>0</v>
      </c>
      <c r="Q91" s="52">
        <f>RES_hhdet_in!Q91-RES_hhdet_in_new!Q91</f>
        <v>0</v>
      </c>
      <c r="R91" s="52">
        <f>RES_hhdet_in!R91-RES_hhdet_in_new!R91</f>
        <v>0</v>
      </c>
      <c r="S91" s="52">
        <f>RES_hhdet_in!S91-RES_hhdet_in_new!S91</f>
        <v>0</v>
      </c>
      <c r="T91" s="52">
        <f>RES_hhdet_in!T91-RES_hhdet_in_new!T91</f>
        <v>0</v>
      </c>
      <c r="U91" s="52">
        <f>RES_hhdet_in!U91-RES_hhdet_in_new!U91</f>
        <v>0</v>
      </c>
      <c r="V91" s="52">
        <f>RES_hhdet_in!V91-RES_hhdet_in_new!V91</f>
        <v>0</v>
      </c>
      <c r="W91" s="52">
        <f>RES_hhdet_in!W91-RES_hhdet_in_new!W91</f>
        <v>0</v>
      </c>
      <c r="X91" s="52">
        <f>RES_hhdet_in!X91-RES_hhdet_in_new!X91</f>
        <v>0</v>
      </c>
      <c r="Y91" s="52">
        <f>RES_hhdet_in!Y91-RES_hhdet_in_new!Y91</f>
        <v>0</v>
      </c>
      <c r="DA91" s="63"/>
    </row>
    <row r="92" spans="1:105" ht="12" customHeight="1" x14ac:dyDescent="0.25">
      <c r="A92" s="97" t="s">
        <v>124</v>
      </c>
      <c r="B92" s="52"/>
      <c r="C92" s="52">
        <f>RES_hhdet_in!C92-RES_hhdet_in_new!C92</f>
        <v>959</v>
      </c>
      <c r="D92" s="52">
        <f>RES_hhdet_in!D92-RES_hhdet_in_new!D92</f>
        <v>1414</v>
      </c>
      <c r="E92" s="52">
        <f>RES_hhdet_in!E92-RES_hhdet_in_new!E92</f>
        <v>2905</v>
      </c>
      <c r="F92" s="52">
        <f>RES_hhdet_in!F92-RES_hhdet_in_new!F92</f>
        <v>7676</v>
      </c>
      <c r="G92" s="52">
        <f>RES_hhdet_in!G92-RES_hhdet_in_new!G92</f>
        <v>6850</v>
      </c>
      <c r="H92" s="52">
        <f>RES_hhdet_in!H92-RES_hhdet_in_new!H92</f>
        <v>3540</v>
      </c>
      <c r="I92" s="52">
        <f>RES_hhdet_in!I92-RES_hhdet_in_new!I92</f>
        <v>3309</v>
      </c>
      <c r="J92" s="52">
        <f>RES_hhdet_in!J92-RES_hhdet_in_new!J92</f>
        <v>2942</v>
      </c>
      <c r="K92" s="52">
        <f>RES_hhdet_in!K92-RES_hhdet_in_new!K92</f>
        <v>4461</v>
      </c>
      <c r="L92" s="52">
        <f>RES_hhdet_in!L92-RES_hhdet_in_new!L92</f>
        <v>6096</v>
      </c>
      <c r="M92" s="52">
        <f>RES_hhdet_in!M92-RES_hhdet_in_new!M92</f>
        <v>7646</v>
      </c>
      <c r="N92" s="52">
        <f>RES_hhdet_in!N92-RES_hhdet_in_new!N92</f>
        <v>8330</v>
      </c>
      <c r="O92" s="52">
        <f>RES_hhdet_in!O92-RES_hhdet_in_new!O92</f>
        <v>7208</v>
      </c>
      <c r="P92" s="52">
        <f>RES_hhdet_in!P92-RES_hhdet_in_new!P92</f>
        <v>7346</v>
      </c>
      <c r="Q92" s="52">
        <f>RES_hhdet_in!Q92-RES_hhdet_in_new!Q92</f>
        <v>6871</v>
      </c>
      <c r="R92" s="52">
        <f>RES_hhdet_in!R92-RES_hhdet_in_new!R92</f>
        <v>7127</v>
      </c>
      <c r="S92" s="52">
        <f>RES_hhdet_in!S92-RES_hhdet_in_new!S92</f>
        <v>6411</v>
      </c>
      <c r="T92" s="52">
        <f>RES_hhdet_in!T92-RES_hhdet_in_new!T92</f>
        <v>6597</v>
      </c>
      <c r="U92" s="52">
        <f>RES_hhdet_in!U92-RES_hhdet_in_new!U92</f>
        <v>7272</v>
      </c>
      <c r="V92" s="52">
        <f>RES_hhdet_in!V92-RES_hhdet_in_new!V92</f>
        <v>8278</v>
      </c>
      <c r="W92" s="52">
        <f>RES_hhdet_in!W92-RES_hhdet_in_new!W92</f>
        <v>8923</v>
      </c>
      <c r="X92" s="52">
        <f>RES_hhdet_in!X92-RES_hhdet_in_new!X92</f>
        <v>9117</v>
      </c>
      <c r="Y92" s="52">
        <f>RES_hhdet_in!Y92-RES_hhdet_in_new!Y92</f>
        <v>9566</v>
      </c>
      <c r="DA92" s="63" t="s">
        <v>1441</v>
      </c>
    </row>
    <row r="93" spans="1:105" ht="12" customHeight="1" x14ac:dyDescent="0.25">
      <c r="A93" s="97" t="s">
        <v>123</v>
      </c>
      <c r="B93" s="52"/>
      <c r="C93" s="52">
        <f>RES_hhdet_in!C93-RES_hhdet_in_new!C93</f>
        <v>0</v>
      </c>
      <c r="D93" s="52">
        <f>RES_hhdet_in!D93-RES_hhdet_in_new!D93</f>
        <v>0</v>
      </c>
      <c r="E93" s="52">
        <f>RES_hhdet_in!E93-RES_hhdet_in_new!E93</f>
        <v>1</v>
      </c>
      <c r="F93" s="52">
        <f>RES_hhdet_in!F93-RES_hhdet_in_new!F93</f>
        <v>1</v>
      </c>
      <c r="G93" s="52">
        <f>RES_hhdet_in!G93-RES_hhdet_in_new!G93</f>
        <v>1</v>
      </c>
      <c r="H93" s="52">
        <f>RES_hhdet_in!H93-RES_hhdet_in_new!H93</f>
        <v>1</v>
      </c>
      <c r="I93" s="52">
        <f>RES_hhdet_in!I93-RES_hhdet_in_new!I93</f>
        <v>3</v>
      </c>
      <c r="J93" s="52">
        <f>RES_hhdet_in!J93-RES_hhdet_in_new!J93</f>
        <v>3</v>
      </c>
      <c r="K93" s="52">
        <f>RES_hhdet_in!K93-RES_hhdet_in_new!K93</f>
        <v>8</v>
      </c>
      <c r="L93" s="52">
        <f>RES_hhdet_in!L93-RES_hhdet_in_new!L93</f>
        <v>7</v>
      </c>
      <c r="M93" s="52">
        <f>RES_hhdet_in!M93-RES_hhdet_in_new!M93</f>
        <v>9</v>
      </c>
      <c r="N93" s="52">
        <f>RES_hhdet_in!N93-RES_hhdet_in_new!N93</f>
        <v>6</v>
      </c>
      <c r="O93" s="52">
        <f>RES_hhdet_in!O93-RES_hhdet_in_new!O93</f>
        <v>13</v>
      </c>
      <c r="P93" s="52">
        <f>RES_hhdet_in!P93-RES_hhdet_in_new!P93</f>
        <v>17</v>
      </c>
      <c r="Q93" s="52">
        <f>RES_hhdet_in!Q93-RES_hhdet_in_new!Q93</f>
        <v>13</v>
      </c>
      <c r="R93" s="52">
        <f>RES_hhdet_in!R93-RES_hhdet_in_new!R93</f>
        <v>26</v>
      </c>
      <c r="S93" s="52">
        <f>RES_hhdet_in!S93-RES_hhdet_in_new!S93</f>
        <v>11</v>
      </c>
      <c r="T93" s="52">
        <f>RES_hhdet_in!T93-RES_hhdet_in_new!T93</f>
        <v>9</v>
      </c>
      <c r="U93" s="52">
        <f>RES_hhdet_in!U93-RES_hhdet_in_new!U93</f>
        <v>7</v>
      </c>
      <c r="V93" s="52">
        <f>RES_hhdet_in!V93-RES_hhdet_in_new!V93</f>
        <v>14</v>
      </c>
      <c r="W93" s="52">
        <f>RES_hhdet_in!W93-RES_hhdet_in_new!W93</f>
        <v>17</v>
      </c>
      <c r="X93" s="52">
        <f>RES_hhdet_in!X93-RES_hhdet_in_new!X93</f>
        <v>67</v>
      </c>
      <c r="Y93" s="52">
        <f>RES_hhdet_in!Y93-RES_hhdet_in_new!Y93</f>
        <v>28</v>
      </c>
      <c r="DA93" s="63" t="s">
        <v>1442</v>
      </c>
    </row>
    <row r="94" spans="1:105" ht="12" hidden="1" customHeight="1" x14ac:dyDescent="0.25">
      <c r="A94" s="108" t="s">
        <v>50</v>
      </c>
      <c r="B94" s="52"/>
      <c r="C94" s="52">
        <f>RES_hhdet_in!C94-RES_hhdet_in_new!C94</f>
        <v>0</v>
      </c>
      <c r="D94" s="52">
        <f>RES_hhdet_in!D94-RES_hhdet_in_new!D94</f>
        <v>0</v>
      </c>
      <c r="E94" s="52">
        <f>RES_hhdet_in!E94-RES_hhdet_in_new!E94</f>
        <v>0</v>
      </c>
      <c r="F94" s="52">
        <f>RES_hhdet_in!F94-RES_hhdet_in_new!F94</f>
        <v>0</v>
      </c>
      <c r="G94" s="52">
        <f>RES_hhdet_in!G94-RES_hhdet_in_new!G94</f>
        <v>0</v>
      </c>
      <c r="H94" s="52">
        <f>RES_hhdet_in!H94-RES_hhdet_in_new!H94</f>
        <v>0</v>
      </c>
      <c r="I94" s="52">
        <f>RES_hhdet_in!I94-RES_hhdet_in_new!I94</f>
        <v>0</v>
      </c>
      <c r="J94" s="52">
        <f>RES_hhdet_in!J94-RES_hhdet_in_new!J94</f>
        <v>0</v>
      </c>
      <c r="K94" s="52">
        <f>RES_hhdet_in!K94-RES_hhdet_in_new!K94</f>
        <v>0</v>
      </c>
      <c r="L94" s="52">
        <f>RES_hhdet_in!L94-RES_hhdet_in_new!L94</f>
        <v>0</v>
      </c>
      <c r="M94" s="52">
        <f>RES_hhdet_in!M94-RES_hhdet_in_new!M94</f>
        <v>0</v>
      </c>
      <c r="N94" s="52">
        <f>RES_hhdet_in!N94-RES_hhdet_in_new!N94</f>
        <v>0</v>
      </c>
      <c r="O94" s="52">
        <f>RES_hhdet_in!O94-RES_hhdet_in_new!O94</f>
        <v>0</v>
      </c>
      <c r="P94" s="52">
        <f>RES_hhdet_in!P94-RES_hhdet_in_new!P94</f>
        <v>0</v>
      </c>
      <c r="Q94" s="52">
        <f>RES_hhdet_in!Q94-RES_hhdet_in_new!Q94</f>
        <v>0</v>
      </c>
      <c r="R94" s="52">
        <f>RES_hhdet_in!R94-RES_hhdet_in_new!R94</f>
        <v>0</v>
      </c>
      <c r="S94" s="52">
        <f>RES_hhdet_in!S94-RES_hhdet_in_new!S94</f>
        <v>0</v>
      </c>
      <c r="T94" s="52">
        <f>RES_hhdet_in!T94-RES_hhdet_in_new!T94</f>
        <v>0</v>
      </c>
      <c r="U94" s="52">
        <f>RES_hhdet_in!U94-RES_hhdet_in_new!U94</f>
        <v>0</v>
      </c>
      <c r="V94" s="52">
        <f>RES_hhdet_in!V94-RES_hhdet_in_new!V94</f>
        <v>0</v>
      </c>
      <c r="W94" s="52">
        <f>RES_hhdet_in!W94-RES_hhdet_in_new!W94</f>
        <v>0</v>
      </c>
      <c r="X94" s="52">
        <f>RES_hhdet_in!X94-RES_hhdet_in_new!X94</f>
        <v>0</v>
      </c>
      <c r="Y94" s="52">
        <f>RES_hhdet_in!Y94-RES_hhdet_in_new!Y94</f>
        <v>0</v>
      </c>
      <c r="DA94" s="63"/>
    </row>
    <row r="95" spans="1:105" ht="12" hidden="1" customHeight="1" x14ac:dyDescent="0.25">
      <c r="A95" s="108" t="s">
        <v>52</v>
      </c>
      <c r="B95" s="52"/>
      <c r="C95" s="52">
        <f>RES_hhdet_in!C95-RES_hhdet_in_new!C95</f>
        <v>0</v>
      </c>
      <c r="D95" s="52">
        <f>RES_hhdet_in!D95-RES_hhdet_in_new!D95</f>
        <v>0</v>
      </c>
      <c r="E95" s="52">
        <f>RES_hhdet_in!E95-RES_hhdet_in_new!E95</f>
        <v>0</v>
      </c>
      <c r="F95" s="52">
        <f>RES_hhdet_in!F95-RES_hhdet_in_new!F95</f>
        <v>0</v>
      </c>
      <c r="G95" s="52">
        <f>RES_hhdet_in!G95-RES_hhdet_in_new!G95</f>
        <v>0</v>
      </c>
      <c r="H95" s="52">
        <f>RES_hhdet_in!H95-RES_hhdet_in_new!H95</f>
        <v>0</v>
      </c>
      <c r="I95" s="52">
        <f>RES_hhdet_in!I95-RES_hhdet_in_new!I95</f>
        <v>0</v>
      </c>
      <c r="J95" s="52">
        <f>RES_hhdet_in!J95-RES_hhdet_in_new!J95</f>
        <v>0</v>
      </c>
      <c r="K95" s="52">
        <f>RES_hhdet_in!K95-RES_hhdet_in_new!K95</f>
        <v>0</v>
      </c>
      <c r="L95" s="52">
        <f>RES_hhdet_in!L95-RES_hhdet_in_new!L95</f>
        <v>0</v>
      </c>
      <c r="M95" s="52">
        <f>RES_hhdet_in!M95-RES_hhdet_in_new!M95</f>
        <v>0</v>
      </c>
      <c r="N95" s="52">
        <f>RES_hhdet_in!N95-RES_hhdet_in_new!N95</f>
        <v>0</v>
      </c>
      <c r="O95" s="52">
        <f>RES_hhdet_in!O95-RES_hhdet_in_new!O95</f>
        <v>0</v>
      </c>
      <c r="P95" s="52">
        <f>RES_hhdet_in!P95-RES_hhdet_in_new!P95</f>
        <v>0</v>
      </c>
      <c r="Q95" s="52">
        <f>RES_hhdet_in!Q95-RES_hhdet_in_new!Q95</f>
        <v>0</v>
      </c>
      <c r="R95" s="52">
        <f>RES_hhdet_in!R95-RES_hhdet_in_new!R95</f>
        <v>0</v>
      </c>
      <c r="S95" s="52">
        <f>RES_hhdet_in!S95-RES_hhdet_in_new!S95</f>
        <v>0</v>
      </c>
      <c r="T95" s="52">
        <f>RES_hhdet_in!T95-RES_hhdet_in_new!T95</f>
        <v>0</v>
      </c>
      <c r="U95" s="52">
        <f>RES_hhdet_in!U95-RES_hhdet_in_new!U95</f>
        <v>0</v>
      </c>
      <c r="V95" s="52">
        <f>RES_hhdet_in!V95-RES_hhdet_in_new!V95</f>
        <v>0</v>
      </c>
      <c r="W95" s="52">
        <f>RES_hhdet_in!W95-RES_hhdet_in_new!W95</f>
        <v>0</v>
      </c>
      <c r="X95" s="52">
        <f>RES_hhdet_in!X95-RES_hhdet_in_new!X95</f>
        <v>0</v>
      </c>
      <c r="Y95" s="52">
        <f>RES_hhdet_in!Y95-RES_hhdet_in_new!Y95</f>
        <v>0</v>
      </c>
      <c r="DA95" s="63"/>
    </row>
    <row r="96" spans="1:105" ht="12" customHeight="1" x14ac:dyDescent="0.25">
      <c r="A96" s="97" t="s">
        <v>122</v>
      </c>
      <c r="B96" s="52"/>
      <c r="C96" s="52">
        <f>RES_hhdet_in!C96-RES_hhdet_in_new!C96</f>
        <v>9748</v>
      </c>
      <c r="D96" s="52">
        <f>RES_hhdet_in!D96-RES_hhdet_in_new!D96</f>
        <v>12895</v>
      </c>
      <c r="E96" s="52">
        <f>RES_hhdet_in!E96-RES_hhdet_in_new!E96</f>
        <v>15076</v>
      </c>
      <c r="F96" s="52">
        <f>RES_hhdet_in!F96-RES_hhdet_in_new!F96</f>
        <v>15128</v>
      </c>
      <c r="G96" s="52">
        <f>RES_hhdet_in!G96-RES_hhdet_in_new!G96</f>
        <v>25080</v>
      </c>
      <c r="H96" s="52">
        <f>RES_hhdet_in!H96-RES_hhdet_in_new!H96</f>
        <v>35496</v>
      </c>
      <c r="I96" s="52">
        <f>RES_hhdet_in!I96-RES_hhdet_in_new!I96</f>
        <v>42735</v>
      </c>
      <c r="J96" s="52">
        <f>RES_hhdet_in!J96-RES_hhdet_in_new!J96</f>
        <v>35721</v>
      </c>
      <c r="K96" s="52">
        <f>RES_hhdet_in!K96-RES_hhdet_in_new!K96</f>
        <v>32398</v>
      </c>
      <c r="L96" s="52">
        <f>RES_hhdet_in!L96-RES_hhdet_in_new!L96</f>
        <v>43523</v>
      </c>
      <c r="M96" s="52">
        <f>RES_hhdet_in!M96-RES_hhdet_in_new!M96</f>
        <v>35629</v>
      </c>
      <c r="N96" s="52">
        <f>RES_hhdet_in!N96-RES_hhdet_in_new!N96</f>
        <v>48454</v>
      </c>
      <c r="O96" s="52">
        <f>RES_hhdet_in!O96-RES_hhdet_in_new!O96</f>
        <v>46974</v>
      </c>
      <c r="P96" s="52">
        <f>RES_hhdet_in!P96-RES_hhdet_in_new!P96</f>
        <v>44288</v>
      </c>
      <c r="Q96" s="52">
        <f>RES_hhdet_in!Q96-RES_hhdet_in_new!Q96</f>
        <v>48267</v>
      </c>
      <c r="R96" s="52">
        <f>RES_hhdet_in!R96-RES_hhdet_in_new!R96</f>
        <v>49978</v>
      </c>
      <c r="S96" s="52">
        <f>RES_hhdet_in!S96-RES_hhdet_in_new!S96</f>
        <v>47655</v>
      </c>
      <c r="T96" s="52">
        <f>RES_hhdet_in!T96-RES_hhdet_in_new!T96</f>
        <v>48187</v>
      </c>
      <c r="U96" s="52">
        <f>RES_hhdet_in!U96-RES_hhdet_in_new!U96</f>
        <v>44334</v>
      </c>
      <c r="V96" s="52">
        <f>RES_hhdet_in!V96-RES_hhdet_in_new!V96</f>
        <v>46199</v>
      </c>
      <c r="W96" s="52">
        <f>RES_hhdet_in!W96-RES_hhdet_in_new!W96</f>
        <v>50795</v>
      </c>
      <c r="X96" s="52">
        <f>RES_hhdet_in!X96-RES_hhdet_in_new!X96</f>
        <v>6777</v>
      </c>
      <c r="Y96" s="52">
        <f>RES_hhdet_in!Y96-RES_hhdet_in_new!Y96</f>
        <v>39440</v>
      </c>
      <c r="DA96" s="63" t="s">
        <v>1443</v>
      </c>
    </row>
    <row r="97" spans="1:105" ht="12" customHeight="1" x14ac:dyDescent="0.25">
      <c r="A97" s="97" t="s">
        <v>121</v>
      </c>
      <c r="B97" s="52"/>
      <c r="C97" s="52">
        <f>RES_hhdet_in!C97-RES_hhdet_in_new!C97</f>
        <v>350</v>
      </c>
      <c r="D97" s="52">
        <f>RES_hhdet_in!D97-RES_hhdet_in_new!D97</f>
        <v>198</v>
      </c>
      <c r="E97" s="52">
        <f>RES_hhdet_in!E97-RES_hhdet_in_new!E97</f>
        <v>691</v>
      </c>
      <c r="F97" s="52">
        <f>RES_hhdet_in!F97-RES_hhdet_in_new!F97</f>
        <v>78</v>
      </c>
      <c r="G97" s="52">
        <f>RES_hhdet_in!G97-RES_hhdet_in_new!G97</f>
        <v>206</v>
      </c>
      <c r="H97" s="52">
        <f>RES_hhdet_in!H97-RES_hhdet_in_new!H97</f>
        <v>1061</v>
      </c>
      <c r="I97" s="52">
        <f>RES_hhdet_in!I97-RES_hhdet_in_new!I97</f>
        <v>4810</v>
      </c>
      <c r="J97" s="52">
        <f>RES_hhdet_in!J97-RES_hhdet_in_new!J97</f>
        <v>4470</v>
      </c>
      <c r="K97" s="52">
        <f>RES_hhdet_in!K97-RES_hhdet_in_new!K97</f>
        <v>11260</v>
      </c>
      <c r="L97" s="52">
        <f>RES_hhdet_in!L97-RES_hhdet_in_new!L97</f>
        <v>5812</v>
      </c>
      <c r="M97" s="52">
        <f>RES_hhdet_in!M97-RES_hhdet_in_new!M97</f>
        <v>4376</v>
      </c>
      <c r="N97" s="52">
        <f>RES_hhdet_in!N97-RES_hhdet_in_new!N97</f>
        <v>2706</v>
      </c>
      <c r="O97" s="52">
        <f>RES_hhdet_in!O97-RES_hhdet_in_new!O97</f>
        <v>7528</v>
      </c>
      <c r="P97" s="52">
        <f>RES_hhdet_in!P97-RES_hhdet_in_new!P97</f>
        <v>10205</v>
      </c>
      <c r="Q97" s="52">
        <f>RES_hhdet_in!Q97-RES_hhdet_in_new!Q97</f>
        <v>15147</v>
      </c>
      <c r="R97" s="52">
        <f>RES_hhdet_in!R97-RES_hhdet_in_new!R97</f>
        <v>12752</v>
      </c>
      <c r="S97" s="52">
        <f>RES_hhdet_in!S97-RES_hhdet_in_new!S97</f>
        <v>14189</v>
      </c>
      <c r="T97" s="52">
        <f>RES_hhdet_in!T97-RES_hhdet_in_new!T97</f>
        <v>7776</v>
      </c>
      <c r="U97" s="52">
        <f>RES_hhdet_in!U97-RES_hhdet_in_new!U97</f>
        <v>5834</v>
      </c>
      <c r="V97" s="52">
        <f>RES_hhdet_in!V97-RES_hhdet_in_new!V97</f>
        <v>6636</v>
      </c>
      <c r="W97" s="52">
        <f>RES_hhdet_in!W97-RES_hhdet_in_new!W97</f>
        <v>12295</v>
      </c>
      <c r="X97" s="52">
        <f>RES_hhdet_in!X97-RES_hhdet_in_new!X97</f>
        <v>39102</v>
      </c>
      <c r="Y97" s="52">
        <f>RES_hhdet_in!Y97-RES_hhdet_in_new!Y97</f>
        <v>15847</v>
      </c>
      <c r="DA97" s="63" t="s">
        <v>1444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X101" s="52">
        <v>0</v>
      </c>
      <c r="Y101" s="52">
        <v>0</v>
      </c>
      <c r="DA101" s="63" t="s">
        <v>1445</v>
      </c>
    </row>
    <row r="102" spans="1:105" ht="12" customHeight="1" x14ac:dyDescent="0.25">
      <c r="A102" s="97" t="s">
        <v>50</v>
      </c>
      <c r="B102" s="52"/>
      <c r="C102" s="52">
        <v>532</v>
      </c>
      <c r="D102" s="52">
        <v>802</v>
      </c>
      <c r="E102" s="52">
        <v>920</v>
      </c>
      <c r="F102" s="52">
        <v>1307</v>
      </c>
      <c r="G102" s="52">
        <v>1908</v>
      </c>
      <c r="H102" s="52">
        <v>2687</v>
      </c>
      <c r="I102" s="52">
        <v>4357</v>
      </c>
      <c r="J102" s="52">
        <v>3685</v>
      </c>
      <c r="K102" s="52">
        <v>4082</v>
      </c>
      <c r="L102" s="52">
        <v>4025</v>
      </c>
      <c r="M102" s="52">
        <v>3495</v>
      </c>
      <c r="N102" s="52">
        <v>4405</v>
      </c>
      <c r="O102" s="52">
        <v>4503</v>
      </c>
      <c r="P102" s="52">
        <v>5197</v>
      </c>
      <c r="Q102" s="52">
        <v>5534</v>
      </c>
      <c r="R102" s="52">
        <v>5831</v>
      </c>
      <c r="S102" s="52">
        <v>5322</v>
      </c>
      <c r="T102" s="52">
        <v>4289</v>
      </c>
      <c r="U102" s="52">
        <v>4227</v>
      </c>
      <c r="V102" s="52">
        <v>4491</v>
      </c>
      <c r="W102" s="52">
        <v>5524</v>
      </c>
      <c r="X102" s="52">
        <v>7455</v>
      </c>
      <c r="Y102" s="52">
        <v>7156</v>
      </c>
      <c r="DA102" s="63" t="s">
        <v>1446</v>
      </c>
    </row>
    <row r="103" spans="1:105" ht="12" customHeight="1" x14ac:dyDescent="0.25">
      <c r="A103" s="109" t="s">
        <v>120</v>
      </c>
      <c r="B103" s="36"/>
      <c r="C103" s="36">
        <v>10844</v>
      </c>
      <c r="D103" s="36">
        <v>14163</v>
      </c>
      <c r="E103" s="36">
        <v>18335</v>
      </c>
      <c r="F103" s="36">
        <v>22271</v>
      </c>
      <c r="G103" s="36">
        <v>31297</v>
      </c>
      <c r="H103" s="36">
        <v>38859</v>
      </c>
      <c r="I103" s="36">
        <v>48529</v>
      </c>
      <c r="J103" s="36">
        <v>41389</v>
      </c>
      <c r="K103" s="36">
        <v>46128</v>
      </c>
      <c r="L103" s="36">
        <v>53775</v>
      </c>
      <c r="M103" s="36">
        <v>46238</v>
      </c>
      <c r="N103" s="36">
        <v>57391</v>
      </c>
      <c r="O103" s="36">
        <v>59659</v>
      </c>
      <c r="P103" s="36">
        <v>58416</v>
      </c>
      <c r="Q103" s="36">
        <v>67426</v>
      </c>
      <c r="R103" s="36">
        <v>67657</v>
      </c>
      <c r="S103" s="36">
        <v>67589</v>
      </c>
      <c r="T103" s="36">
        <v>62602</v>
      </c>
      <c r="U103" s="36">
        <v>57555</v>
      </c>
      <c r="V103" s="36">
        <v>64313</v>
      </c>
      <c r="W103" s="36">
        <v>73064</v>
      </c>
      <c r="X103" s="36">
        <v>78818</v>
      </c>
      <c r="Y103" s="36">
        <v>76461</v>
      </c>
      <c r="DA103" s="60" t="s">
        <v>1447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1448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1449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1450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f>RES_hhdet_in!C112-RES_hhdet_in_new!C112</f>
        <v>0</v>
      </c>
      <c r="D112" s="52">
        <f>RES_hhdet_in!D112-RES_hhdet_in_new!D112</f>
        <v>0</v>
      </c>
      <c r="E112" s="52">
        <f>RES_hhdet_in!E112-RES_hhdet_in_new!E112</f>
        <v>0</v>
      </c>
      <c r="F112" s="52">
        <f>RES_hhdet_in!F112-RES_hhdet_in_new!F112</f>
        <v>0</v>
      </c>
      <c r="G112" s="52">
        <f>RES_hhdet_in!G112-RES_hhdet_in_new!G112</f>
        <v>0</v>
      </c>
      <c r="H112" s="52">
        <f>RES_hhdet_in!H112-RES_hhdet_in_new!H112</f>
        <v>0</v>
      </c>
      <c r="I112" s="52">
        <f>RES_hhdet_in!I112-RES_hhdet_in_new!I112</f>
        <v>0</v>
      </c>
      <c r="J112" s="52">
        <f>RES_hhdet_in!J112-RES_hhdet_in_new!J112</f>
        <v>0</v>
      </c>
      <c r="K112" s="52">
        <f>RES_hhdet_in!K112-RES_hhdet_in_new!K112</f>
        <v>0</v>
      </c>
      <c r="L112" s="52">
        <f>RES_hhdet_in!L112-RES_hhdet_in_new!L112</f>
        <v>0</v>
      </c>
      <c r="M112" s="52">
        <f>RES_hhdet_in!M112-RES_hhdet_in_new!M112</f>
        <v>0</v>
      </c>
      <c r="N112" s="52">
        <f>RES_hhdet_in!N112-RES_hhdet_in_new!N112</f>
        <v>0</v>
      </c>
      <c r="O112" s="52">
        <f>RES_hhdet_in!O112-RES_hhdet_in_new!O112</f>
        <v>0</v>
      </c>
      <c r="P112" s="52">
        <f>RES_hhdet_in!P112-RES_hhdet_in_new!P112</f>
        <v>0</v>
      </c>
      <c r="Q112" s="52">
        <f>RES_hhdet_in!Q112-RES_hhdet_in_new!Q112</f>
        <v>0</v>
      </c>
      <c r="R112" s="52">
        <f>RES_hhdet_in!R112-RES_hhdet_in_new!R112</f>
        <v>0</v>
      </c>
      <c r="S112" s="52">
        <f>RES_hhdet_in!S112-RES_hhdet_in_new!S112</f>
        <v>0</v>
      </c>
      <c r="T112" s="52">
        <f>RES_hhdet_in!T112-RES_hhdet_in_new!T112</f>
        <v>0</v>
      </c>
      <c r="U112" s="52">
        <f>RES_hhdet_in!U112-RES_hhdet_in_new!U112</f>
        <v>0</v>
      </c>
      <c r="V112" s="52">
        <f>RES_hhdet_in!V112-RES_hhdet_in_new!V112</f>
        <v>0</v>
      </c>
      <c r="W112" s="52">
        <f>RES_hhdet_in!W112-RES_hhdet_in_new!W112</f>
        <v>0</v>
      </c>
      <c r="X112" s="52">
        <f>RES_hhdet_in!X112-RES_hhdet_in_new!X112</f>
        <v>0</v>
      </c>
      <c r="Y112" s="52">
        <f>RES_hhdet_in!Y112-RES_hhdet_in_new!Y112</f>
        <v>0</v>
      </c>
      <c r="DA112" s="63" t="s">
        <v>1451</v>
      </c>
    </row>
    <row r="113" spans="1:105" ht="12" customHeight="1" x14ac:dyDescent="0.25">
      <c r="A113" s="97" t="s">
        <v>129</v>
      </c>
      <c r="B113" s="52"/>
      <c r="C113" s="52">
        <f>RES_hhdet_in!C113-RES_hhdet_in_new!C113</f>
        <v>0</v>
      </c>
      <c r="D113" s="52">
        <f>RES_hhdet_in!D113-RES_hhdet_in_new!D113</f>
        <v>0</v>
      </c>
      <c r="E113" s="52">
        <f>RES_hhdet_in!E113-RES_hhdet_in_new!E113</f>
        <v>0</v>
      </c>
      <c r="F113" s="52">
        <f>RES_hhdet_in!F113-RES_hhdet_in_new!F113</f>
        <v>0</v>
      </c>
      <c r="G113" s="52">
        <f>RES_hhdet_in!G113-RES_hhdet_in_new!G113</f>
        <v>0</v>
      </c>
      <c r="H113" s="52">
        <f>RES_hhdet_in!H113-RES_hhdet_in_new!H113</f>
        <v>0</v>
      </c>
      <c r="I113" s="52">
        <f>RES_hhdet_in!I113-RES_hhdet_in_new!I113</f>
        <v>0</v>
      </c>
      <c r="J113" s="52">
        <f>RES_hhdet_in!J113-RES_hhdet_in_new!J113</f>
        <v>0</v>
      </c>
      <c r="K113" s="52">
        <f>RES_hhdet_in!K113-RES_hhdet_in_new!K113</f>
        <v>0</v>
      </c>
      <c r="L113" s="52">
        <f>RES_hhdet_in!L113-RES_hhdet_in_new!L113</f>
        <v>0</v>
      </c>
      <c r="M113" s="52">
        <f>RES_hhdet_in!M113-RES_hhdet_in_new!M113</f>
        <v>0</v>
      </c>
      <c r="N113" s="52">
        <f>RES_hhdet_in!N113-RES_hhdet_in_new!N113</f>
        <v>0</v>
      </c>
      <c r="O113" s="52">
        <f>RES_hhdet_in!O113-RES_hhdet_in_new!O113</f>
        <v>0</v>
      </c>
      <c r="P113" s="52">
        <f>RES_hhdet_in!P113-RES_hhdet_in_new!P113</f>
        <v>0</v>
      </c>
      <c r="Q113" s="52">
        <f>RES_hhdet_in!Q113-RES_hhdet_in_new!Q113</f>
        <v>0</v>
      </c>
      <c r="R113" s="52">
        <f>RES_hhdet_in!R113-RES_hhdet_in_new!R113</f>
        <v>0</v>
      </c>
      <c r="S113" s="52">
        <f>RES_hhdet_in!S113-RES_hhdet_in_new!S113</f>
        <v>0</v>
      </c>
      <c r="T113" s="52">
        <f>RES_hhdet_in!T113-RES_hhdet_in_new!T113</f>
        <v>0</v>
      </c>
      <c r="U113" s="52">
        <f>RES_hhdet_in!U113-RES_hhdet_in_new!U113</f>
        <v>0</v>
      </c>
      <c r="V113" s="52">
        <f>RES_hhdet_in!V113-RES_hhdet_in_new!V113</f>
        <v>0</v>
      </c>
      <c r="W113" s="52">
        <f>RES_hhdet_in!W113-RES_hhdet_in_new!W113</f>
        <v>0</v>
      </c>
      <c r="X113" s="52">
        <f>RES_hhdet_in!X113-RES_hhdet_in_new!X113</f>
        <v>0</v>
      </c>
      <c r="Y113" s="52">
        <f>RES_hhdet_in!Y113-RES_hhdet_in_new!Y113</f>
        <v>0</v>
      </c>
      <c r="DA113" s="63" t="s">
        <v>1452</v>
      </c>
    </row>
    <row r="114" spans="1:105" ht="12" hidden="1" customHeight="1" x14ac:dyDescent="0.25">
      <c r="A114" s="108" t="s">
        <v>197</v>
      </c>
      <c r="B114" s="52"/>
      <c r="C114" s="52">
        <f>RES_hhdet_in!C114-RES_hhdet_in_new!C114</f>
        <v>0</v>
      </c>
      <c r="D114" s="52">
        <f>RES_hhdet_in!D114-RES_hhdet_in_new!D114</f>
        <v>0</v>
      </c>
      <c r="E114" s="52">
        <f>RES_hhdet_in!E114-RES_hhdet_in_new!E114</f>
        <v>0</v>
      </c>
      <c r="F114" s="52">
        <f>RES_hhdet_in!F114-RES_hhdet_in_new!F114</f>
        <v>0</v>
      </c>
      <c r="G114" s="52">
        <f>RES_hhdet_in!G114-RES_hhdet_in_new!G114</f>
        <v>0</v>
      </c>
      <c r="H114" s="52">
        <f>RES_hhdet_in!H114-RES_hhdet_in_new!H114</f>
        <v>0</v>
      </c>
      <c r="I114" s="52">
        <f>RES_hhdet_in!I114-RES_hhdet_in_new!I114</f>
        <v>0</v>
      </c>
      <c r="J114" s="52">
        <f>RES_hhdet_in!J114-RES_hhdet_in_new!J114</f>
        <v>0</v>
      </c>
      <c r="K114" s="52">
        <f>RES_hhdet_in!K114-RES_hhdet_in_new!K114</f>
        <v>0</v>
      </c>
      <c r="L114" s="52">
        <f>RES_hhdet_in!L114-RES_hhdet_in_new!L114</f>
        <v>0</v>
      </c>
      <c r="M114" s="52">
        <f>RES_hhdet_in!M114-RES_hhdet_in_new!M114</f>
        <v>0</v>
      </c>
      <c r="N114" s="52">
        <f>RES_hhdet_in!N114-RES_hhdet_in_new!N114</f>
        <v>0</v>
      </c>
      <c r="O114" s="52">
        <f>RES_hhdet_in!O114-RES_hhdet_in_new!O114</f>
        <v>0</v>
      </c>
      <c r="P114" s="52">
        <f>RES_hhdet_in!P114-RES_hhdet_in_new!P114</f>
        <v>0</v>
      </c>
      <c r="Q114" s="52">
        <f>RES_hhdet_in!Q114-RES_hhdet_in_new!Q114</f>
        <v>0</v>
      </c>
      <c r="R114" s="52">
        <f>RES_hhdet_in!R114-RES_hhdet_in_new!R114</f>
        <v>0</v>
      </c>
      <c r="S114" s="52">
        <f>RES_hhdet_in!S114-RES_hhdet_in_new!S114</f>
        <v>0</v>
      </c>
      <c r="T114" s="52">
        <f>RES_hhdet_in!T114-RES_hhdet_in_new!T114</f>
        <v>0</v>
      </c>
      <c r="U114" s="52">
        <f>RES_hhdet_in!U114-RES_hhdet_in_new!U114</f>
        <v>0</v>
      </c>
      <c r="V114" s="52">
        <f>RES_hhdet_in!V114-RES_hhdet_in_new!V114</f>
        <v>0</v>
      </c>
      <c r="W114" s="52">
        <f>RES_hhdet_in!W114-RES_hhdet_in_new!W114</f>
        <v>0</v>
      </c>
      <c r="X114" s="52">
        <f>RES_hhdet_in!X114-RES_hhdet_in_new!X114</f>
        <v>0</v>
      </c>
      <c r="Y114" s="52">
        <f>RES_hhdet_in!Y114-RES_hhdet_in_new!Y114</f>
        <v>0</v>
      </c>
      <c r="DA114" s="63"/>
    </row>
    <row r="115" spans="1:105" ht="12" hidden="1" customHeight="1" x14ac:dyDescent="0.25">
      <c r="A115" s="108" t="s">
        <v>52</v>
      </c>
      <c r="B115" s="52"/>
      <c r="C115" s="52">
        <f>RES_hhdet_in!C115-RES_hhdet_in_new!C115</f>
        <v>0</v>
      </c>
      <c r="D115" s="52">
        <f>RES_hhdet_in!D115-RES_hhdet_in_new!D115</f>
        <v>0</v>
      </c>
      <c r="E115" s="52">
        <f>RES_hhdet_in!E115-RES_hhdet_in_new!E115</f>
        <v>0</v>
      </c>
      <c r="F115" s="52">
        <f>RES_hhdet_in!F115-RES_hhdet_in_new!F115</f>
        <v>0</v>
      </c>
      <c r="G115" s="52">
        <f>RES_hhdet_in!G115-RES_hhdet_in_new!G115</f>
        <v>0</v>
      </c>
      <c r="H115" s="52">
        <f>RES_hhdet_in!H115-RES_hhdet_in_new!H115</f>
        <v>0</v>
      </c>
      <c r="I115" s="52">
        <f>RES_hhdet_in!I115-RES_hhdet_in_new!I115</f>
        <v>0</v>
      </c>
      <c r="J115" s="52">
        <f>RES_hhdet_in!J115-RES_hhdet_in_new!J115</f>
        <v>0</v>
      </c>
      <c r="K115" s="52">
        <f>RES_hhdet_in!K115-RES_hhdet_in_new!K115</f>
        <v>0</v>
      </c>
      <c r="L115" s="52">
        <f>RES_hhdet_in!L115-RES_hhdet_in_new!L115</f>
        <v>0</v>
      </c>
      <c r="M115" s="52">
        <f>RES_hhdet_in!M115-RES_hhdet_in_new!M115</f>
        <v>0</v>
      </c>
      <c r="N115" s="52">
        <f>RES_hhdet_in!N115-RES_hhdet_in_new!N115</f>
        <v>0</v>
      </c>
      <c r="O115" s="52">
        <f>RES_hhdet_in!O115-RES_hhdet_in_new!O115</f>
        <v>0</v>
      </c>
      <c r="P115" s="52">
        <f>RES_hhdet_in!P115-RES_hhdet_in_new!P115</f>
        <v>0</v>
      </c>
      <c r="Q115" s="52">
        <f>RES_hhdet_in!Q115-RES_hhdet_in_new!Q115</f>
        <v>0</v>
      </c>
      <c r="R115" s="52">
        <f>RES_hhdet_in!R115-RES_hhdet_in_new!R115</f>
        <v>0</v>
      </c>
      <c r="S115" s="52">
        <f>RES_hhdet_in!S115-RES_hhdet_in_new!S115</f>
        <v>0</v>
      </c>
      <c r="T115" s="52">
        <f>RES_hhdet_in!T115-RES_hhdet_in_new!T115</f>
        <v>0</v>
      </c>
      <c r="U115" s="52">
        <f>RES_hhdet_in!U115-RES_hhdet_in_new!U115</f>
        <v>0</v>
      </c>
      <c r="V115" s="52">
        <f>RES_hhdet_in!V115-RES_hhdet_in_new!V115</f>
        <v>0</v>
      </c>
      <c r="W115" s="52">
        <f>RES_hhdet_in!W115-RES_hhdet_in_new!W115</f>
        <v>0</v>
      </c>
      <c r="X115" s="52">
        <f>RES_hhdet_in!X115-RES_hhdet_in_new!X115</f>
        <v>0</v>
      </c>
      <c r="Y115" s="52">
        <f>RES_hhdet_in!Y115-RES_hhdet_in_new!Y115</f>
        <v>0</v>
      </c>
      <c r="DA115" s="63"/>
    </row>
    <row r="116" spans="1:105" ht="12" customHeight="1" x14ac:dyDescent="0.25">
      <c r="A116" s="97" t="s">
        <v>122</v>
      </c>
      <c r="B116" s="52"/>
      <c r="C116" s="52">
        <f>RES_hhdet_in!C116-RES_hhdet_in_new!C116</f>
        <v>0</v>
      </c>
      <c r="D116" s="52">
        <f>RES_hhdet_in!D116-RES_hhdet_in_new!D116</f>
        <v>0</v>
      </c>
      <c r="E116" s="52">
        <f>RES_hhdet_in!E116-RES_hhdet_in_new!E116</f>
        <v>0</v>
      </c>
      <c r="F116" s="52">
        <f>RES_hhdet_in!F116-RES_hhdet_in_new!F116</f>
        <v>0</v>
      </c>
      <c r="G116" s="52">
        <f>RES_hhdet_in!G116-RES_hhdet_in_new!G116</f>
        <v>0</v>
      </c>
      <c r="H116" s="52">
        <f>RES_hhdet_in!H116-RES_hhdet_in_new!H116</f>
        <v>0</v>
      </c>
      <c r="I116" s="52">
        <f>RES_hhdet_in!I116-RES_hhdet_in_new!I116</f>
        <v>0</v>
      </c>
      <c r="J116" s="52">
        <f>RES_hhdet_in!J116-RES_hhdet_in_new!J116</f>
        <v>0</v>
      </c>
      <c r="K116" s="52">
        <f>RES_hhdet_in!K116-RES_hhdet_in_new!K116</f>
        <v>0</v>
      </c>
      <c r="L116" s="52">
        <f>RES_hhdet_in!L116-RES_hhdet_in_new!L116</f>
        <v>0</v>
      </c>
      <c r="M116" s="52">
        <f>RES_hhdet_in!M116-RES_hhdet_in_new!M116</f>
        <v>0</v>
      </c>
      <c r="N116" s="52">
        <f>RES_hhdet_in!N116-RES_hhdet_in_new!N116</f>
        <v>0</v>
      </c>
      <c r="O116" s="52">
        <f>RES_hhdet_in!O116-RES_hhdet_in_new!O116</f>
        <v>0</v>
      </c>
      <c r="P116" s="52">
        <f>RES_hhdet_in!P116-RES_hhdet_in_new!P116</f>
        <v>0</v>
      </c>
      <c r="Q116" s="52">
        <f>RES_hhdet_in!Q116-RES_hhdet_in_new!Q116</f>
        <v>0</v>
      </c>
      <c r="R116" s="52">
        <f>RES_hhdet_in!R116-RES_hhdet_in_new!R116</f>
        <v>0</v>
      </c>
      <c r="S116" s="52">
        <f>RES_hhdet_in!S116-RES_hhdet_in_new!S116</f>
        <v>0</v>
      </c>
      <c r="T116" s="52">
        <f>RES_hhdet_in!T116-RES_hhdet_in_new!T116</f>
        <v>0</v>
      </c>
      <c r="U116" s="52">
        <f>RES_hhdet_in!U116-RES_hhdet_in_new!U116</f>
        <v>0</v>
      </c>
      <c r="V116" s="52">
        <f>RES_hhdet_in!V116-RES_hhdet_in_new!V116</f>
        <v>0</v>
      </c>
      <c r="W116" s="52">
        <f>RES_hhdet_in!W116-RES_hhdet_in_new!W116</f>
        <v>0</v>
      </c>
      <c r="X116" s="52">
        <f>RES_hhdet_in!X116-RES_hhdet_in_new!X116</f>
        <v>0</v>
      </c>
      <c r="Y116" s="52">
        <f>RES_hhdet_in!Y116-RES_hhdet_in_new!Y116</f>
        <v>0</v>
      </c>
      <c r="DA116" s="63" t="s">
        <v>1453</v>
      </c>
    </row>
    <row r="117" spans="1:105" ht="12" customHeight="1" x14ac:dyDescent="0.25">
      <c r="A117" s="97" t="s">
        <v>121</v>
      </c>
      <c r="B117" s="52"/>
      <c r="C117" s="52">
        <f>RES_hhdet_in!C117-RES_hhdet_in_new!C117</f>
        <v>0</v>
      </c>
      <c r="D117" s="52">
        <f>RES_hhdet_in!D117-RES_hhdet_in_new!D117</f>
        <v>0</v>
      </c>
      <c r="E117" s="52">
        <f>RES_hhdet_in!E117-RES_hhdet_in_new!E117</f>
        <v>0</v>
      </c>
      <c r="F117" s="52">
        <f>RES_hhdet_in!F117-RES_hhdet_in_new!F117</f>
        <v>0</v>
      </c>
      <c r="G117" s="52">
        <f>RES_hhdet_in!G117-RES_hhdet_in_new!G117</f>
        <v>0</v>
      </c>
      <c r="H117" s="52">
        <f>RES_hhdet_in!H117-RES_hhdet_in_new!H117</f>
        <v>0</v>
      </c>
      <c r="I117" s="52">
        <f>RES_hhdet_in!I117-RES_hhdet_in_new!I117</f>
        <v>0</v>
      </c>
      <c r="J117" s="52">
        <f>RES_hhdet_in!J117-RES_hhdet_in_new!J117</f>
        <v>0</v>
      </c>
      <c r="K117" s="52">
        <f>RES_hhdet_in!K117-RES_hhdet_in_new!K117</f>
        <v>0</v>
      </c>
      <c r="L117" s="52">
        <f>RES_hhdet_in!L117-RES_hhdet_in_new!L117</f>
        <v>0</v>
      </c>
      <c r="M117" s="52">
        <f>RES_hhdet_in!M117-RES_hhdet_in_new!M117</f>
        <v>0</v>
      </c>
      <c r="N117" s="52">
        <f>RES_hhdet_in!N117-RES_hhdet_in_new!N117</f>
        <v>0</v>
      </c>
      <c r="O117" s="52">
        <f>RES_hhdet_in!O117-RES_hhdet_in_new!O117</f>
        <v>0</v>
      </c>
      <c r="P117" s="52">
        <f>RES_hhdet_in!P117-RES_hhdet_in_new!P117</f>
        <v>0</v>
      </c>
      <c r="Q117" s="52">
        <f>RES_hhdet_in!Q117-RES_hhdet_in_new!Q117</f>
        <v>0</v>
      </c>
      <c r="R117" s="52">
        <f>RES_hhdet_in!R117-RES_hhdet_in_new!R117</f>
        <v>0</v>
      </c>
      <c r="S117" s="52">
        <f>RES_hhdet_in!S117-RES_hhdet_in_new!S117</f>
        <v>0</v>
      </c>
      <c r="T117" s="52">
        <f>RES_hhdet_in!T117-RES_hhdet_in_new!T117</f>
        <v>0</v>
      </c>
      <c r="U117" s="52">
        <f>RES_hhdet_in!U117-RES_hhdet_in_new!U117</f>
        <v>0</v>
      </c>
      <c r="V117" s="52">
        <f>RES_hhdet_in!V117-RES_hhdet_in_new!V117</f>
        <v>0</v>
      </c>
      <c r="W117" s="52">
        <f>RES_hhdet_in!W117-RES_hhdet_in_new!W117</f>
        <v>0</v>
      </c>
      <c r="X117" s="52">
        <f>RES_hhdet_in!X117-RES_hhdet_in_new!X117</f>
        <v>0</v>
      </c>
      <c r="Y117" s="52">
        <f>RES_hhdet_in!Y117-RES_hhdet_in_new!Y117</f>
        <v>0</v>
      </c>
      <c r="DA117" s="63" t="s">
        <v>1454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1455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1456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1457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/>
      <c r="C126" s="52">
        <v>518</v>
      </c>
      <c r="D126" s="52">
        <v>556</v>
      </c>
      <c r="E126" s="52">
        <v>710</v>
      </c>
      <c r="F126" s="52">
        <v>789</v>
      </c>
      <c r="G126" s="52">
        <v>732</v>
      </c>
      <c r="H126" s="52">
        <v>781</v>
      </c>
      <c r="I126" s="52">
        <v>630</v>
      </c>
      <c r="J126" s="52">
        <v>578</v>
      </c>
      <c r="K126" s="52">
        <v>676</v>
      </c>
      <c r="L126" s="52">
        <v>766</v>
      </c>
      <c r="M126" s="52">
        <v>916</v>
      </c>
      <c r="N126" s="52">
        <v>1169</v>
      </c>
      <c r="O126" s="52">
        <v>898</v>
      </c>
      <c r="P126" s="52">
        <v>231</v>
      </c>
      <c r="Q126" s="52">
        <v>432</v>
      </c>
      <c r="R126" s="52">
        <v>542</v>
      </c>
      <c r="S126" s="52">
        <v>621</v>
      </c>
      <c r="T126" s="52">
        <v>767</v>
      </c>
      <c r="U126" s="52">
        <v>760</v>
      </c>
      <c r="V126" s="52">
        <v>730</v>
      </c>
      <c r="W126" s="52">
        <v>670</v>
      </c>
      <c r="X126" s="52">
        <v>690</v>
      </c>
      <c r="Y126" s="52">
        <v>745</v>
      </c>
      <c r="DA126" s="63" t="s">
        <v>1458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20</v>
      </c>
      <c r="D129" s="52">
        <v>17</v>
      </c>
      <c r="E129" s="52">
        <v>13</v>
      </c>
      <c r="F129" s="52">
        <v>18</v>
      </c>
      <c r="G129" s="52">
        <v>25</v>
      </c>
      <c r="H129" s="52">
        <v>25</v>
      </c>
      <c r="I129" s="52">
        <v>26</v>
      </c>
      <c r="J129" s="52">
        <v>27</v>
      </c>
      <c r="K129" s="52">
        <v>28</v>
      </c>
      <c r="L129" s="52">
        <v>31</v>
      </c>
      <c r="M129" s="52">
        <v>29</v>
      </c>
      <c r="N129" s="52">
        <v>41</v>
      </c>
      <c r="O129" s="52">
        <v>56</v>
      </c>
      <c r="P129" s="52">
        <v>48</v>
      </c>
      <c r="Q129" s="52">
        <v>27</v>
      </c>
      <c r="R129" s="52">
        <v>30</v>
      </c>
      <c r="S129" s="52">
        <v>39</v>
      </c>
      <c r="T129" s="52">
        <v>36</v>
      </c>
      <c r="U129" s="52">
        <v>90</v>
      </c>
      <c r="V129" s="52">
        <v>127</v>
      </c>
      <c r="W129" s="52">
        <v>110</v>
      </c>
      <c r="X129" s="52">
        <v>90</v>
      </c>
      <c r="Y129" s="52">
        <v>80</v>
      </c>
      <c r="DA129" s="63" t="s">
        <v>1459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f>RES_hhdet_in!C131-RES_hhdet_in_new!C131</f>
        <v>0</v>
      </c>
      <c r="D131" s="52">
        <f>RES_hhdet_in!D131-RES_hhdet_in_new!D131</f>
        <v>0</v>
      </c>
      <c r="E131" s="52">
        <f>RES_hhdet_in!E131-RES_hhdet_in_new!E131</f>
        <v>0</v>
      </c>
      <c r="F131" s="52">
        <f>RES_hhdet_in!F131-RES_hhdet_in_new!F131</f>
        <v>0</v>
      </c>
      <c r="G131" s="52">
        <f>RES_hhdet_in!G131-RES_hhdet_in_new!G131</f>
        <v>0</v>
      </c>
      <c r="H131" s="52">
        <f>RES_hhdet_in!H131-RES_hhdet_in_new!H131</f>
        <v>0</v>
      </c>
      <c r="I131" s="52">
        <f>RES_hhdet_in!I131-RES_hhdet_in_new!I131</f>
        <v>0</v>
      </c>
      <c r="J131" s="52">
        <f>RES_hhdet_in!J131-RES_hhdet_in_new!J131</f>
        <v>0</v>
      </c>
      <c r="K131" s="52">
        <f>RES_hhdet_in!K131-RES_hhdet_in_new!K131</f>
        <v>0</v>
      </c>
      <c r="L131" s="52">
        <f>RES_hhdet_in!L131-RES_hhdet_in_new!L131</f>
        <v>0</v>
      </c>
      <c r="M131" s="52">
        <f>RES_hhdet_in!M131-RES_hhdet_in_new!M131</f>
        <v>0</v>
      </c>
      <c r="N131" s="52">
        <f>RES_hhdet_in!N131-RES_hhdet_in_new!N131</f>
        <v>0</v>
      </c>
      <c r="O131" s="52">
        <f>RES_hhdet_in!O131-RES_hhdet_in_new!O131</f>
        <v>0</v>
      </c>
      <c r="P131" s="52">
        <f>RES_hhdet_in!P131-RES_hhdet_in_new!P131</f>
        <v>0</v>
      </c>
      <c r="Q131" s="52">
        <f>RES_hhdet_in!Q131-RES_hhdet_in_new!Q131</f>
        <v>0</v>
      </c>
      <c r="R131" s="52">
        <f>RES_hhdet_in!R131-RES_hhdet_in_new!R131</f>
        <v>0</v>
      </c>
      <c r="S131" s="52">
        <f>RES_hhdet_in!S131-RES_hhdet_in_new!S131</f>
        <v>0</v>
      </c>
      <c r="T131" s="52">
        <f>RES_hhdet_in!T131-RES_hhdet_in_new!T131</f>
        <v>0</v>
      </c>
      <c r="U131" s="52">
        <f>RES_hhdet_in!U131-RES_hhdet_in_new!U131</f>
        <v>0</v>
      </c>
      <c r="V131" s="52">
        <f>RES_hhdet_in!V131-RES_hhdet_in_new!V131</f>
        <v>0</v>
      </c>
      <c r="W131" s="52">
        <f>RES_hhdet_in!W131-RES_hhdet_in_new!W131</f>
        <v>0</v>
      </c>
      <c r="X131" s="52">
        <f>RES_hhdet_in!X131-RES_hhdet_in_new!X131</f>
        <v>0</v>
      </c>
      <c r="Y131" s="52">
        <f>RES_hhdet_in!Y131-RES_hhdet_in_new!Y131</f>
        <v>0</v>
      </c>
      <c r="DA131" s="63" t="s">
        <v>1460</v>
      </c>
    </row>
    <row r="132" spans="1:105" ht="12" customHeight="1" x14ac:dyDescent="0.25">
      <c r="A132" s="97" t="s">
        <v>127</v>
      </c>
      <c r="B132" s="52"/>
      <c r="C132" s="52">
        <f>RES_hhdet_in!C132-RES_hhdet_in_new!C132</f>
        <v>0</v>
      </c>
      <c r="D132" s="52">
        <f>RES_hhdet_in!D132-RES_hhdet_in_new!D132</f>
        <v>0</v>
      </c>
      <c r="E132" s="52">
        <f>RES_hhdet_in!E132-RES_hhdet_in_new!E132</f>
        <v>0</v>
      </c>
      <c r="F132" s="52">
        <f>RES_hhdet_in!F132-RES_hhdet_in_new!F132</f>
        <v>0</v>
      </c>
      <c r="G132" s="52">
        <f>RES_hhdet_in!G132-RES_hhdet_in_new!G132</f>
        <v>0</v>
      </c>
      <c r="H132" s="52">
        <f>RES_hhdet_in!H132-RES_hhdet_in_new!H132</f>
        <v>0</v>
      </c>
      <c r="I132" s="52">
        <f>RES_hhdet_in!I132-RES_hhdet_in_new!I132</f>
        <v>0</v>
      </c>
      <c r="J132" s="52">
        <f>RES_hhdet_in!J132-RES_hhdet_in_new!J132</f>
        <v>0</v>
      </c>
      <c r="K132" s="52">
        <f>RES_hhdet_in!K132-RES_hhdet_in_new!K132</f>
        <v>0</v>
      </c>
      <c r="L132" s="52">
        <f>RES_hhdet_in!L132-RES_hhdet_in_new!L132</f>
        <v>0</v>
      </c>
      <c r="M132" s="52">
        <f>RES_hhdet_in!M132-RES_hhdet_in_new!M132</f>
        <v>0</v>
      </c>
      <c r="N132" s="52">
        <f>RES_hhdet_in!N132-RES_hhdet_in_new!N132</f>
        <v>0</v>
      </c>
      <c r="O132" s="52">
        <f>RES_hhdet_in!O132-RES_hhdet_in_new!O132</f>
        <v>0</v>
      </c>
      <c r="P132" s="52">
        <f>RES_hhdet_in!P132-RES_hhdet_in_new!P132</f>
        <v>0</v>
      </c>
      <c r="Q132" s="52">
        <f>RES_hhdet_in!Q132-RES_hhdet_in_new!Q132</f>
        <v>0</v>
      </c>
      <c r="R132" s="52">
        <f>RES_hhdet_in!R132-RES_hhdet_in_new!R132</f>
        <v>0</v>
      </c>
      <c r="S132" s="52">
        <f>RES_hhdet_in!S132-RES_hhdet_in_new!S132</f>
        <v>0</v>
      </c>
      <c r="T132" s="52">
        <f>RES_hhdet_in!T132-RES_hhdet_in_new!T132</f>
        <v>0</v>
      </c>
      <c r="U132" s="52">
        <f>RES_hhdet_in!U132-RES_hhdet_in_new!U132</f>
        <v>0</v>
      </c>
      <c r="V132" s="52">
        <f>RES_hhdet_in!V132-RES_hhdet_in_new!V132</f>
        <v>0</v>
      </c>
      <c r="W132" s="52">
        <f>RES_hhdet_in!W132-RES_hhdet_in_new!W132</f>
        <v>0</v>
      </c>
      <c r="X132" s="52">
        <f>RES_hhdet_in!X132-RES_hhdet_in_new!X132</f>
        <v>0</v>
      </c>
      <c r="Y132" s="52">
        <f>RES_hhdet_in!Y132-RES_hhdet_in_new!Y132</f>
        <v>0</v>
      </c>
      <c r="DA132" s="63" t="s">
        <v>1461</v>
      </c>
    </row>
    <row r="133" spans="1:105" ht="12" hidden="1" customHeight="1" x14ac:dyDescent="0.25">
      <c r="A133" s="108" t="s">
        <v>198</v>
      </c>
      <c r="B133" s="52"/>
      <c r="C133" s="52">
        <f>RES_hhdet_in!C133-RES_hhdet_in_new!C133</f>
        <v>0</v>
      </c>
      <c r="D133" s="52">
        <f>RES_hhdet_in!D133-RES_hhdet_in_new!D133</f>
        <v>0</v>
      </c>
      <c r="E133" s="52">
        <f>RES_hhdet_in!E133-RES_hhdet_in_new!E133</f>
        <v>0</v>
      </c>
      <c r="F133" s="52">
        <f>RES_hhdet_in!F133-RES_hhdet_in_new!F133</f>
        <v>0</v>
      </c>
      <c r="G133" s="52">
        <f>RES_hhdet_in!G133-RES_hhdet_in_new!G133</f>
        <v>0</v>
      </c>
      <c r="H133" s="52">
        <f>RES_hhdet_in!H133-RES_hhdet_in_new!H133</f>
        <v>0</v>
      </c>
      <c r="I133" s="52">
        <f>RES_hhdet_in!I133-RES_hhdet_in_new!I133</f>
        <v>0</v>
      </c>
      <c r="J133" s="52">
        <f>RES_hhdet_in!J133-RES_hhdet_in_new!J133</f>
        <v>0</v>
      </c>
      <c r="K133" s="52">
        <f>RES_hhdet_in!K133-RES_hhdet_in_new!K133</f>
        <v>0</v>
      </c>
      <c r="L133" s="52">
        <f>RES_hhdet_in!L133-RES_hhdet_in_new!L133</f>
        <v>0</v>
      </c>
      <c r="M133" s="52">
        <f>RES_hhdet_in!M133-RES_hhdet_in_new!M133</f>
        <v>0</v>
      </c>
      <c r="N133" s="52">
        <f>RES_hhdet_in!N133-RES_hhdet_in_new!N133</f>
        <v>0</v>
      </c>
      <c r="O133" s="52">
        <f>RES_hhdet_in!O133-RES_hhdet_in_new!O133</f>
        <v>0</v>
      </c>
      <c r="P133" s="52">
        <f>RES_hhdet_in!P133-RES_hhdet_in_new!P133</f>
        <v>0</v>
      </c>
      <c r="Q133" s="52">
        <f>RES_hhdet_in!Q133-RES_hhdet_in_new!Q133</f>
        <v>0</v>
      </c>
      <c r="R133" s="52">
        <f>RES_hhdet_in!R133-RES_hhdet_in_new!R133</f>
        <v>0</v>
      </c>
      <c r="S133" s="52">
        <f>RES_hhdet_in!S133-RES_hhdet_in_new!S133</f>
        <v>0</v>
      </c>
      <c r="T133" s="52">
        <f>RES_hhdet_in!T133-RES_hhdet_in_new!T133</f>
        <v>0</v>
      </c>
      <c r="U133" s="52">
        <f>RES_hhdet_in!U133-RES_hhdet_in_new!U133</f>
        <v>0</v>
      </c>
      <c r="V133" s="52">
        <f>RES_hhdet_in!V133-RES_hhdet_in_new!V133</f>
        <v>0</v>
      </c>
      <c r="W133" s="52">
        <f>RES_hhdet_in!W133-RES_hhdet_in_new!W133</f>
        <v>0</v>
      </c>
      <c r="X133" s="52">
        <f>RES_hhdet_in!X133-RES_hhdet_in_new!X133</f>
        <v>0</v>
      </c>
      <c r="Y133" s="52">
        <f>RES_hhdet_in!Y133-RES_hhdet_in_new!Y133</f>
        <v>0</v>
      </c>
      <c r="DA133" s="63"/>
    </row>
    <row r="134" spans="1:105" ht="12" hidden="1" customHeight="1" x14ac:dyDescent="0.25">
      <c r="A134" s="108" t="s">
        <v>52</v>
      </c>
      <c r="B134" s="52"/>
      <c r="C134" s="52">
        <f>RES_hhdet_in!C134-RES_hhdet_in_new!C134</f>
        <v>0</v>
      </c>
      <c r="D134" s="52">
        <f>RES_hhdet_in!D134-RES_hhdet_in_new!D134</f>
        <v>0</v>
      </c>
      <c r="E134" s="52">
        <f>RES_hhdet_in!E134-RES_hhdet_in_new!E134</f>
        <v>0</v>
      </c>
      <c r="F134" s="52">
        <f>RES_hhdet_in!F134-RES_hhdet_in_new!F134</f>
        <v>0</v>
      </c>
      <c r="G134" s="52">
        <f>RES_hhdet_in!G134-RES_hhdet_in_new!G134</f>
        <v>0</v>
      </c>
      <c r="H134" s="52">
        <f>RES_hhdet_in!H134-RES_hhdet_in_new!H134</f>
        <v>0</v>
      </c>
      <c r="I134" s="52">
        <f>RES_hhdet_in!I134-RES_hhdet_in_new!I134</f>
        <v>0</v>
      </c>
      <c r="J134" s="52">
        <f>RES_hhdet_in!J134-RES_hhdet_in_new!J134</f>
        <v>0</v>
      </c>
      <c r="K134" s="52">
        <f>RES_hhdet_in!K134-RES_hhdet_in_new!K134</f>
        <v>0</v>
      </c>
      <c r="L134" s="52">
        <f>RES_hhdet_in!L134-RES_hhdet_in_new!L134</f>
        <v>0</v>
      </c>
      <c r="M134" s="52">
        <f>RES_hhdet_in!M134-RES_hhdet_in_new!M134</f>
        <v>0</v>
      </c>
      <c r="N134" s="52">
        <f>RES_hhdet_in!N134-RES_hhdet_in_new!N134</f>
        <v>0</v>
      </c>
      <c r="O134" s="52">
        <f>RES_hhdet_in!O134-RES_hhdet_in_new!O134</f>
        <v>0</v>
      </c>
      <c r="P134" s="52">
        <f>RES_hhdet_in!P134-RES_hhdet_in_new!P134</f>
        <v>0</v>
      </c>
      <c r="Q134" s="52">
        <f>RES_hhdet_in!Q134-RES_hhdet_in_new!Q134</f>
        <v>0</v>
      </c>
      <c r="R134" s="52">
        <f>RES_hhdet_in!R134-RES_hhdet_in_new!R134</f>
        <v>0</v>
      </c>
      <c r="S134" s="52">
        <f>RES_hhdet_in!S134-RES_hhdet_in_new!S134</f>
        <v>0</v>
      </c>
      <c r="T134" s="52">
        <f>RES_hhdet_in!T134-RES_hhdet_in_new!T134</f>
        <v>0</v>
      </c>
      <c r="U134" s="52">
        <f>RES_hhdet_in!U134-RES_hhdet_in_new!U134</f>
        <v>0</v>
      </c>
      <c r="V134" s="52">
        <f>RES_hhdet_in!V134-RES_hhdet_in_new!V134</f>
        <v>0</v>
      </c>
      <c r="W134" s="52">
        <f>RES_hhdet_in!W134-RES_hhdet_in_new!W134</f>
        <v>0</v>
      </c>
      <c r="X134" s="52">
        <f>RES_hhdet_in!X134-RES_hhdet_in_new!X134</f>
        <v>0</v>
      </c>
      <c r="Y134" s="52">
        <f>RES_hhdet_in!Y134-RES_hhdet_in_new!Y134</f>
        <v>0</v>
      </c>
      <c r="DA134" s="63"/>
    </row>
    <row r="135" spans="1:105" ht="12" customHeight="1" x14ac:dyDescent="0.25">
      <c r="A135" s="97" t="s">
        <v>122</v>
      </c>
      <c r="B135" s="52"/>
      <c r="C135" s="52">
        <f>RES_hhdet_in!C135-RES_hhdet_in_new!C135</f>
        <v>1550</v>
      </c>
      <c r="D135" s="52">
        <f>RES_hhdet_in!D135-RES_hhdet_in_new!D135</f>
        <v>1623</v>
      </c>
      <c r="E135" s="52">
        <f>RES_hhdet_in!E135-RES_hhdet_in_new!E135</f>
        <v>1746</v>
      </c>
      <c r="F135" s="52">
        <f>RES_hhdet_in!F135-RES_hhdet_in_new!F135</f>
        <v>1962</v>
      </c>
      <c r="G135" s="52">
        <f>RES_hhdet_in!G135-RES_hhdet_in_new!G135</f>
        <v>2034</v>
      </c>
      <c r="H135" s="52">
        <f>RES_hhdet_in!H135-RES_hhdet_in_new!H135</f>
        <v>2253</v>
      </c>
      <c r="I135" s="52">
        <f>RES_hhdet_in!I135-RES_hhdet_in_new!I135</f>
        <v>1091</v>
      </c>
      <c r="J135" s="52">
        <f>RES_hhdet_in!J135-RES_hhdet_in_new!J135</f>
        <v>1001</v>
      </c>
      <c r="K135" s="52">
        <f>RES_hhdet_in!K135-RES_hhdet_in_new!K135</f>
        <v>1130</v>
      </c>
      <c r="L135" s="52">
        <f>RES_hhdet_in!L135-RES_hhdet_in_new!L135</f>
        <v>1483</v>
      </c>
      <c r="M135" s="52">
        <f>RES_hhdet_in!M135-RES_hhdet_in_new!M135</f>
        <v>1685</v>
      </c>
      <c r="N135" s="52">
        <f>RES_hhdet_in!N135-RES_hhdet_in_new!N135</f>
        <v>2042</v>
      </c>
      <c r="O135" s="52">
        <f>RES_hhdet_in!O135-RES_hhdet_in_new!O135</f>
        <v>1641</v>
      </c>
      <c r="P135" s="52">
        <f>RES_hhdet_in!P135-RES_hhdet_in_new!P135</f>
        <v>1054</v>
      </c>
      <c r="Q135" s="52">
        <f>RES_hhdet_in!Q135-RES_hhdet_in_new!Q135</f>
        <v>1140</v>
      </c>
      <c r="R135" s="52">
        <f>RES_hhdet_in!R135-RES_hhdet_in_new!R135</f>
        <v>1328</v>
      </c>
      <c r="S135" s="52">
        <f>RES_hhdet_in!S135-RES_hhdet_in_new!S135</f>
        <v>1407</v>
      </c>
      <c r="T135" s="52">
        <f>RES_hhdet_in!T135-RES_hhdet_in_new!T135</f>
        <v>1732</v>
      </c>
      <c r="U135" s="52">
        <f>RES_hhdet_in!U135-RES_hhdet_in_new!U135</f>
        <v>1782</v>
      </c>
      <c r="V135" s="52">
        <f>RES_hhdet_in!V135-RES_hhdet_in_new!V135</f>
        <v>1612</v>
      </c>
      <c r="W135" s="52">
        <f>RES_hhdet_in!W135-RES_hhdet_in_new!W135</f>
        <v>1259</v>
      </c>
      <c r="X135" s="52">
        <f>RES_hhdet_in!X135-RES_hhdet_in_new!X135</f>
        <v>203</v>
      </c>
      <c r="Y135" s="52">
        <f>RES_hhdet_in!Y135-RES_hhdet_in_new!Y135</f>
        <v>1184</v>
      </c>
      <c r="DA135" s="63" t="s">
        <v>1462</v>
      </c>
    </row>
    <row r="136" spans="1:105" ht="12" customHeight="1" x14ac:dyDescent="0.25">
      <c r="A136" s="97" t="s">
        <v>121</v>
      </c>
      <c r="B136" s="52"/>
      <c r="C136" s="52">
        <f>RES_hhdet_in!C136-RES_hhdet_in_new!C136</f>
        <v>56</v>
      </c>
      <c r="D136" s="52">
        <f>RES_hhdet_in!D136-RES_hhdet_in_new!D136</f>
        <v>25</v>
      </c>
      <c r="E136" s="52">
        <f>RES_hhdet_in!E136-RES_hhdet_in_new!E136</f>
        <v>79</v>
      </c>
      <c r="F136" s="52">
        <f>RES_hhdet_in!F136-RES_hhdet_in_new!F136</f>
        <v>10</v>
      </c>
      <c r="G136" s="52">
        <f>RES_hhdet_in!G136-RES_hhdet_in_new!G136</f>
        <v>16</v>
      </c>
      <c r="H136" s="52">
        <f>RES_hhdet_in!H136-RES_hhdet_in_new!H136</f>
        <v>67</v>
      </c>
      <c r="I136" s="52">
        <f>RES_hhdet_in!I136-RES_hhdet_in_new!I136</f>
        <v>121</v>
      </c>
      <c r="J136" s="52">
        <f>RES_hhdet_in!J136-RES_hhdet_in_new!J136</f>
        <v>124</v>
      </c>
      <c r="K136" s="52">
        <f>RES_hhdet_in!K136-RES_hhdet_in_new!K136</f>
        <v>388</v>
      </c>
      <c r="L136" s="52">
        <f>RES_hhdet_in!L136-RES_hhdet_in_new!L136</f>
        <v>195</v>
      </c>
      <c r="M136" s="52">
        <f>RES_hhdet_in!M136-RES_hhdet_in_new!M136</f>
        <v>207</v>
      </c>
      <c r="N136" s="52">
        <f>RES_hhdet_in!N136-RES_hhdet_in_new!N136</f>
        <v>112</v>
      </c>
      <c r="O136" s="52">
        <f>RES_hhdet_in!O136-RES_hhdet_in_new!O136</f>
        <v>260</v>
      </c>
      <c r="P136" s="52">
        <f>RES_hhdet_in!P136-RES_hhdet_in_new!P136</f>
        <v>237</v>
      </c>
      <c r="Q136" s="52">
        <f>RES_hhdet_in!Q136-RES_hhdet_in_new!Q136</f>
        <v>351</v>
      </c>
      <c r="R136" s="52">
        <f>RES_hhdet_in!R136-RES_hhdet_in_new!R136</f>
        <v>331</v>
      </c>
      <c r="S136" s="52">
        <f>RES_hhdet_in!S136-RES_hhdet_in_new!S136</f>
        <v>409</v>
      </c>
      <c r="T136" s="52">
        <f>RES_hhdet_in!T136-RES_hhdet_in_new!T136</f>
        <v>274</v>
      </c>
      <c r="U136" s="52">
        <f>RES_hhdet_in!U136-RES_hhdet_in_new!U136</f>
        <v>225</v>
      </c>
      <c r="V136" s="52">
        <f>RES_hhdet_in!V136-RES_hhdet_in_new!V136</f>
        <v>228</v>
      </c>
      <c r="W136" s="52">
        <f>RES_hhdet_in!W136-RES_hhdet_in_new!W136</f>
        <v>289</v>
      </c>
      <c r="X136" s="52">
        <f>RES_hhdet_in!X136-RES_hhdet_in_new!X136</f>
        <v>1233</v>
      </c>
      <c r="Y136" s="52">
        <f>RES_hhdet_in!Y136-RES_hhdet_in_new!Y136</f>
        <v>465</v>
      </c>
      <c r="DA136" s="63" t="s">
        <v>1463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75</v>
      </c>
      <c r="D140" s="52">
        <v>88</v>
      </c>
      <c r="E140" s="52">
        <v>87</v>
      </c>
      <c r="F140" s="52">
        <v>110</v>
      </c>
      <c r="G140" s="52">
        <v>118</v>
      </c>
      <c r="H140" s="52">
        <v>149</v>
      </c>
      <c r="I140" s="52">
        <v>100</v>
      </c>
      <c r="J140" s="52">
        <v>91</v>
      </c>
      <c r="K140" s="52">
        <v>124</v>
      </c>
      <c r="L140" s="52">
        <v>116</v>
      </c>
      <c r="M140" s="52">
        <v>132</v>
      </c>
      <c r="N140" s="52">
        <v>152</v>
      </c>
      <c r="O140" s="52">
        <v>131</v>
      </c>
      <c r="P140" s="52">
        <v>101</v>
      </c>
      <c r="Q140" s="52">
        <v>110</v>
      </c>
      <c r="R140" s="52">
        <v>127</v>
      </c>
      <c r="S140" s="52">
        <v>127</v>
      </c>
      <c r="T140" s="52">
        <v>121</v>
      </c>
      <c r="U140" s="52">
        <v>128</v>
      </c>
      <c r="V140" s="52">
        <v>111</v>
      </c>
      <c r="W140" s="52">
        <v>99</v>
      </c>
      <c r="X140" s="52">
        <v>111</v>
      </c>
      <c r="Y140" s="52">
        <v>132</v>
      </c>
      <c r="DA140" s="63" t="s">
        <v>1464</v>
      </c>
    </row>
    <row r="141" spans="1:105" ht="12" customHeight="1" x14ac:dyDescent="0.25">
      <c r="A141" s="109" t="s">
        <v>120</v>
      </c>
      <c r="B141" s="36"/>
      <c r="C141" s="36">
        <v>1531</v>
      </c>
      <c r="D141" s="36">
        <v>1560</v>
      </c>
      <c r="E141" s="36">
        <v>1738</v>
      </c>
      <c r="F141" s="36">
        <v>1862</v>
      </c>
      <c r="G141" s="36">
        <v>1934</v>
      </c>
      <c r="H141" s="36">
        <v>2169</v>
      </c>
      <c r="I141" s="36">
        <v>1108</v>
      </c>
      <c r="J141" s="36">
        <v>1036</v>
      </c>
      <c r="K141" s="36">
        <v>1391</v>
      </c>
      <c r="L141" s="36">
        <v>1563</v>
      </c>
      <c r="M141" s="36">
        <v>1762</v>
      </c>
      <c r="N141" s="36">
        <v>2004</v>
      </c>
      <c r="O141" s="36">
        <v>1774</v>
      </c>
      <c r="P141" s="36">
        <v>1185</v>
      </c>
      <c r="Q141" s="36">
        <v>1381</v>
      </c>
      <c r="R141" s="36">
        <v>1525</v>
      </c>
      <c r="S141" s="36">
        <v>1691</v>
      </c>
      <c r="T141" s="36">
        <v>1885</v>
      </c>
      <c r="U141" s="36">
        <v>1871</v>
      </c>
      <c r="V141" s="36">
        <v>1726</v>
      </c>
      <c r="W141" s="36">
        <v>1462</v>
      </c>
      <c r="X141" s="36">
        <v>1332</v>
      </c>
      <c r="Y141" s="36">
        <v>1508</v>
      </c>
      <c r="DA141" s="60" t="s">
        <v>1465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1466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1964</v>
      </c>
      <c r="D145" s="52">
        <v>3590</v>
      </c>
      <c r="E145" s="52">
        <v>3815</v>
      </c>
      <c r="F145" s="52">
        <v>4824</v>
      </c>
      <c r="G145" s="52">
        <v>3300</v>
      </c>
      <c r="H145" s="52">
        <v>1745</v>
      </c>
      <c r="I145" s="52">
        <v>1473</v>
      </c>
      <c r="J145" s="52">
        <v>1354</v>
      </c>
      <c r="K145" s="52">
        <v>2507</v>
      </c>
      <c r="L145" s="52">
        <v>3806</v>
      </c>
      <c r="M145" s="52">
        <v>5097</v>
      </c>
      <c r="N145" s="52">
        <v>7005</v>
      </c>
      <c r="O145" s="52">
        <v>7821</v>
      </c>
      <c r="P145" s="52">
        <v>8434</v>
      </c>
      <c r="Q145" s="52">
        <v>8593</v>
      </c>
      <c r="R145" s="52">
        <v>13025</v>
      </c>
      <c r="S145" s="52">
        <v>16146</v>
      </c>
      <c r="T145" s="52">
        <v>19100</v>
      </c>
      <c r="U145" s="52">
        <v>23634</v>
      </c>
      <c r="V145" s="52">
        <v>32519</v>
      </c>
      <c r="W145" s="52">
        <v>43863</v>
      </c>
      <c r="X145" s="52">
        <v>60599</v>
      </c>
      <c r="Y145" s="52">
        <v>42885</v>
      </c>
      <c r="DA145" s="63" t="s">
        <v>1467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103</v>
      </c>
      <c r="D147" s="52">
        <v>137</v>
      </c>
      <c r="E147" s="52">
        <v>220</v>
      </c>
      <c r="F147" s="52">
        <v>292</v>
      </c>
      <c r="G147" s="52">
        <v>320</v>
      </c>
      <c r="H147" s="52">
        <v>321</v>
      </c>
      <c r="I147" s="52">
        <v>258</v>
      </c>
      <c r="J147" s="52">
        <v>210</v>
      </c>
      <c r="K147" s="52">
        <v>203</v>
      </c>
      <c r="L147" s="52">
        <v>326</v>
      </c>
      <c r="M147" s="52">
        <v>479</v>
      </c>
      <c r="N147" s="52">
        <v>759</v>
      </c>
      <c r="O147" s="52">
        <v>1074</v>
      </c>
      <c r="P147" s="52">
        <v>1184</v>
      </c>
      <c r="Q147" s="52">
        <v>2069</v>
      </c>
      <c r="R147" s="52">
        <v>2891</v>
      </c>
      <c r="S147" s="52">
        <v>2969</v>
      </c>
      <c r="T147" s="52">
        <v>3209</v>
      </c>
      <c r="U147" s="52">
        <v>5940</v>
      </c>
      <c r="V147" s="52">
        <v>10331</v>
      </c>
      <c r="W147" s="52">
        <v>13899</v>
      </c>
      <c r="X147" s="52">
        <v>20524</v>
      </c>
      <c r="Y147" s="52">
        <v>28295</v>
      </c>
      <c r="DA147" s="63" t="s">
        <v>1468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f>RES_hhdet_in!C149-RES_hhdet_in_new!C149</f>
        <v>209</v>
      </c>
      <c r="D149" s="52">
        <f>RES_hhdet_in!D149-RES_hhdet_in_new!D149</f>
        <v>394</v>
      </c>
      <c r="E149" s="52">
        <f>RES_hhdet_in!E149-RES_hhdet_in_new!E149</f>
        <v>672</v>
      </c>
      <c r="F149" s="52">
        <f>RES_hhdet_in!F149-RES_hhdet_in_new!F149</f>
        <v>1834</v>
      </c>
      <c r="G149" s="52">
        <f>RES_hhdet_in!G149-RES_hhdet_in_new!G149</f>
        <v>908</v>
      </c>
      <c r="H149" s="52">
        <f>RES_hhdet_in!H149-RES_hhdet_in_new!H149</f>
        <v>285</v>
      </c>
      <c r="I149" s="52">
        <f>RES_hhdet_in!I149-RES_hhdet_in_new!I149</f>
        <v>215</v>
      </c>
      <c r="J149" s="52">
        <f>RES_hhdet_in!J149-RES_hhdet_in_new!J149</f>
        <v>278</v>
      </c>
      <c r="K149" s="52">
        <f>RES_hhdet_in!K149-RES_hhdet_in_new!K149</f>
        <v>623</v>
      </c>
      <c r="L149" s="52">
        <f>RES_hhdet_in!L149-RES_hhdet_in_new!L149</f>
        <v>951</v>
      </c>
      <c r="M149" s="52">
        <f>RES_hhdet_in!M149-RES_hhdet_in_new!M149</f>
        <v>1553</v>
      </c>
      <c r="N149" s="52">
        <f>RES_hhdet_in!N149-RES_hhdet_in_new!N149</f>
        <v>1560</v>
      </c>
      <c r="O149" s="52">
        <f>RES_hhdet_in!O149-RES_hhdet_in_new!O149</f>
        <v>1294</v>
      </c>
      <c r="P149" s="52">
        <f>RES_hhdet_in!P149-RES_hhdet_in_new!P149</f>
        <v>1375</v>
      </c>
      <c r="Q149" s="52">
        <f>RES_hhdet_in!Q149-RES_hhdet_in_new!Q149</f>
        <v>1215</v>
      </c>
      <c r="R149" s="52">
        <f>RES_hhdet_in!R149-RES_hhdet_in_new!R149</f>
        <v>1842</v>
      </c>
      <c r="S149" s="52">
        <f>RES_hhdet_in!S149-RES_hhdet_in_new!S149</f>
        <v>2156</v>
      </c>
      <c r="T149" s="52">
        <f>RES_hhdet_in!T149-RES_hhdet_in_new!T149</f>
        <v>2919</v>
      </c>
      <c r="U149" s="52">
        <f>RES_hhdet_in!U149-RES_hhdet_in_new!U149</f>
        <v>4319</v>
      </c>
      <c r="V149" s="52">
        <f>RES_hhdet_in!V149-RES_hhdet_in_new!V149</f>
        <v>6077</v>
      </c>
      <c r="W149" s="52">
        <f>RES_hhdet_in!W149-RES_hhdet_in_new!W149</f>
        <v>7271</v>
      </c>
      <c r="X149" s="52">
        <f>RES_hhdet_in!X149-RES_hhdet_in_new!X149</f>
        <v>13074</v>
      </c>
      <c r="Y149" s="52">
        <f>RES_hhdet_in!Y149-RES_hhdet_in_new!Y149</f>
        <v>9454</v>
      </c>
      <c r="DA149" s="63" t="s">
        <v>1469</v>
      </c>
    </row>
    <row r="150" spans="1:105" ht="12" customHeight="1" x14ac:dyDescent="0.25">
      <c r="A150" s="97" t="s">
        <v>123</v>
      </c>
      <c r="B150" s="52"/>
      <c r="C150" s="52">
        <f>RES_hhdet_in!C150-RES_hhdet_in_new!C150</f>
        <v>0</v>
      </c>
      <c r="D150" s="52">
        <f>RES_hhdet_in!D150-RES_hhdet_in_new!D150</f>
        <v>0</v>
      </c>
      <c r="E150" s="52">
        <f>RES_hhdet_in!E150-RES_hhdet_in_new!E150</f>
        <v>0</v>
      </c>
      <c r="F150" s="52">
        <f>RES_hhdet_in!F150-RES_hhdet_in_new!F150</f>
        <v>0</v>
      </c>
      <c r="G150" s="52">
        <f>RES_hhdet_in!G150-RES_hhdet_in_new!G150</f>
        <v>0</v>
      </c>
      <c r="H150" s="52">
        <f>RES_hhdet_in!H150-RES_hhdet_in_new!H150</f>
        <v>0</v>
      </c>
      <c r="I150" s="52">
        <f>RES_hhdet_in!I150-RES_hhdet_in_new!I150</f>
        <v>0</v>
      </c>
      <c r="J150" s="52">
        <f>RES_hhdet_in!J150-RES_hhdet_in_new!J150</f>
        <v>0</v>
      </c>
      <c r="K150" s="52">
        <f>RES_hhdet_in!K150-RES_hhdet_in_new!K150</f>
        <v>1</v>
      </c>
      <c r="L150" s="52">
        <f>RES_hhdet_in!L150-RES_hhdet_in_new!L150</f>
        <v>1</v>
      </c>
      <c r="M150" s="52">
        <f>RES_hhdet_in!M150-RES_hhdet_in_new!M150</f>
        <v>1</v>
      </c>
      <c r="N150" s="52">
        <f>RES_hhdet_in!N150-RES_hhdet_in_new!N150</f>
        <v>1</v>
      </c>
      <c r="O150" s="52">
        <f>RES_hhdet_in!O150-RES_hhdet_in_new!O150</f>
        <v>1</v>
      </c>
      <c r="P150" s="52">
        <f>RES_hhdet_in!P150-RES_hhdet_in_new!P150</f>
        <v>1</v>
      </c>
      <c r="Q150" s="52">
        <f>RES_hhdet_in!Q150-RES_hhdet_in_new!Q150</f>
        <v>1</v>
      </c>
      <c r="R150" s="52">
        <f>RES_hhdet_in!R150-RES_hhdet_in_new!R150</f>
        <v>2</v>
      </c>
      <c r="S150" s="52">
        <f>RES_hhdet_in!S150-RES_hhdet_in_new!S150</f>
        <v>2</v>
      </c>
      <c r="T150" s="52">
        <f>RES_hhdet_in!T150-RES_hhdet_in_new!T150</f>
        <v>2</v>
      </c>
      <c r="U150" s="52">
        <f>RES_hhdet_in!U150-RES_hhdet_in_new!U150</f>
        <v>3</v>
      </c>
      <c r="V150" s="52">
        <f>RES_hhdet_in!V150-RES_hhdet_in_new!V150</f>
        <v>10</v>
      </c>
      <c r="W150" s="52">
        <f>RES_hhdet_in!W150-RES_hhdet_in_new!W150</f>
        <v>15</v>
      </c>
      <c r="X150" s="52">
        <f>RES_hhdet_in!X150-RES_hhdet_in_new!X150</f>
        <v>92</v>
      </c>
      <c r="Y150" s="52">
        <f>RES_hhdet_in!Y150-RES_hhdet_in_new!Y150</f>
        <v>29</v>
      </c>
      <c r="DA150" s="63" t="s">
        <v>1470</v>
      </c>
    </row>
    <row r="151" spans="1:105" ht="12" hidden="1" customHeight="1" x14ac:dyDescent="0.25">
      <c r="A151" s="108" t="s">
        <v>50</v>
      </c>
      <c r="B151" s="52"/>
      <c r="C151" s="52">
        <f>RES_hhdet_in!C151-RES_hhdet_in_new!C151</f>
        <v>0</v>
      </c>
      <c r="D151" s="52">
        <f>RES_hhdet_in!D151-RES_hhdet_in_new!D151</f>
        <v>0</v>
      </c>
      <c r="E151" s="52">
        <f>RES_hhdet_in!E151-RES_hhdet_in_new!E151</f>
        <v>0</v>
      </c>
      <c r="F151" s="52">
        <f>RES_hhdet_in!F151-RES_hhdet_in_new!F151</f>
        <v>0</v>
      </c>
      <c r="G151" s="52">
        <f>RES_hhdet_in!G151-RES_hhdet_in_new!G151</f>
        <v>0</v>
      </c>
      <c r="H151" s="52">
        <f>RES_hhdet_in!H151-RES_hhdet_in_new!H151</f>
        <v>0</v>
      </c>
      <c r="I151" s="52">
        <f>RES_hhdet_in!I151-RES_hhdet_in_new!I151</f>
        <v>0</v>
      </c>
      <c r="J151" s="52">
        <f>RES_hhdet_in!J151-RES_hhdet_in_new!J151</f>
        <v>0</v>
      </c>
      <c r="K151" s="52">
        <f>RES_hhdet_in!K151-RES_hhdet_in_new!K151</f>
        <v>0</v>
      </c>
      <c r="L151" s="52">
        <f>RES_hhdet_in!L151-RES_hhdet_in_new!L151</f>
        <v>0</v>
      </c>
      <c r="M151" s="52">
        <f>RES_hhdet_in!M151-RES_hhdet_in_new!M151</f>
        <v>0</v>
      </c>
      <c r="N151" s="52">
        <f>RES_hhdet_in!N151-RES_hhdet_in_new!N151</f>
        <v>0</v>
      </c>
      <c r="O151" s="52">
        <f>RES_hhdet_in!O151-RES_hhdet_in_new!O151</f>
        <v>0</v>
      </c>
      <c r="P151" s="52">
        <f>RES_hhdet_in!P151-RES_hhdet_in_new!P151</f>
        <v>0</v>
      </c>
      <c r="Q151" s="52">
        <f>RES_hhdet_in!Q151-RES_hhdet_in_new!Q151</f>
        <v>0</v>
      </c>
      <c r="R151" s="52">
        <f>RES_hhdet_in!R151-RES_hhdet_in_new!R151</f>
        <v>0</v>
      </c>
      <c r="S151" s="52">
        <f>RES_hhdet_in!S151-RES_hhdet_in_new!S151</f>
        <v>0</v>
      </c>
      <c r="T151" s="52">
        <f>RES_hhdet_in!T151-RES_hhdet_in_new!T151</f>
        <v>0</v>
      </c>
      <c r="U151" s="52">
        <f>RES_hhdet_in!U151-RES_hhdet_in_new!U151</f>
        <v>0</v>
      </c>
      <c r="V151" s="52">
        <f>RES_hhdet_in!V151-RES_hhdet_in_new!V151</f>
        <v>0</v>
      </c>
      <c r="W151" s="52">
        <f>RES_hhdet_in!W151-RES_hhdet_in_new!W151</f>
        <v>0</v>
      </c>
      <c r="X151" s="52">
        <f>RES_hhdet_in!X151-RES_hhdet_in_new!X151</f>
        <v>0</v>
      </c>
      <c r="Y151" s="52">
        <f>RES_hhdet_in!Y151-RES_hhdet_in_new!Y151</f>
        <v>0</v>
      </c>
      <c r="DA151" s="63"/>
    </row>
    <row r="152" spans="1:105" ht="12" hidden="1" customHeight="1" x14ac:dyDescent="0.25">
      <c r="A152" s="108" t="s">
        <v>52</v>
      </c>
      <c r="B152" s="52"/>
      <c r="C152" s="52">
        <f>RES_hhdet_in!C152-RES_hhdet_in_new!C152</f>
        <v>0</v>
      </c>
      <c r="D152" s="52">
        <f>RES_hhdet_in!D152-RES_hhdet_in_new!D152</f>
        <v>0</v>
      </c>
      <c r="E152" s="52">
        <f>RES_hhdet_in!E152-RES_hhdet_in_new!E152</f>
        <v>0</v>
      </c>
      <c r="F152" s="52">
        <f>RES_hhdet_in!F152-RES_hhdet_in_new!F152</f>
        <v>0</v>
      </c>
      <c r="G152" s="52">
        <f>RES_hhdet_in!G152-RES_hhdet_in_new!G152</f>
        <v>0</v>
      </c>
      <c r="H152" s="52">
        <f>RES_hhdet_in!H152-RES_hhdet_in_new!H152</f>
        <v>0</v>
      </c>
      <c r="I152" s="52">
        <f>RES_hhdet_in!I152-RES_hhdet_in_new!I152</f>
        <v>0</v>
      </c>
      <c r="J152" s="52">
        <f>RES_hhdet_in!J152-RES_hhdet_in_new!J152</f>
        <v>0</v>
      </c>
      <c r="K152" s="52">
        <f>RES_hhdet_in!K152-RES_hhdet_in_new!K152</f>
        <v>0</v>
      </c>
      <c r="L152" s="52">
        <f>RES_hhdet_in!L152-RES_hhdet_in_new!L152</f>
        <v>0</v>
      </c>
      <c r="M152" s="52">
        <f>RES_hhdet_in!M152-RES_hhdet_in_new!M152</f>
        <v>0</v>
      </c>
      <c r="N152" s="52">
        <f>RES_hhdet_in!N152-RES_hhdet_in_new!N152</f>
        <v>0</v>
      </c>
      <c r="O152" s="52">
        <f>RES_hhdet_in!O152-RES_hhdet_in_new!O152</f>
        <v>0</v>
      </c>
      <c r="P152" s="52">
        <f>RES_hhdet_in!P152-RES_hhdet_in_new!P152</f>
        <v>0</v>
      </c>
      <c r="Q152" s="52">
        <f>RES_hhdet_in!Q152-RES_hhdet_in_new!Q152</f>
        <v>0</v>
      </c>
      <c r="R152" s="52">
        <f>RES_hhdet_in!R152-RES_hhdet_in_new!R152</f>
        <v>0</v>
      </c>
      <c r="S152" s="52">
        <f>RES_hhdet_in!S152-RES_hhdet_in_new!S152</f>
        <v>0</v>
      </c>
      <c r="T152" s="52">
        <f>RES_hhdet_in!T152-RES_hhdet_in_new!T152</f>
        <v>0</v>
      </c>
      <c r="U152" s="52">
        <f>RES_hhdet_in!U152-RES_hhdet_in_new!U152</f>
        <v>0</v>
      </c>
      <c r="V152" s="52">
        <f>RES_hhdet_in!V152-RES_hhdet_in_new!V152</f>
        <v>0</v>
      </c>
      <c r="W152" s="52">
        <f>RES_hhdet_in!W152-RES_hhdet_in_new!W152</f>
        <v>0</v>
      </c>
      <c r="X152" s="52">
        <f>RES_hhdet_in!X152-RES_hhdet_in_new!X152</f>
        <v>0</v>
      </c>
      <c r="Y152" s="52">
        <f>RES_hhdet_in!Y152-RES_hhdet_in_new!Y152</f>
        <v>0</v>
      </c>
      <c r="DA152" s="63"/>
    </row>
    <row r="153" spans="1:105" ht="12" customHeight="1" x14ac:dyDescent="0.25">
      <c r="A153" s="97" t="s">
        <v>122</v>
      </c>
      <c r="B153" s="52"/>
      <c r="C153" s="52">
        <f>RES_hhdet_in!C153-RES_hhdet_in_new!C153</f>
        <v>2129</v>
      </c>
      <c r="D153" s="52">
        <f>RES_hhdet_in!D153-RES_hhdet_in_new!D153</f>
        <v>3597</v>
      </c>
      <c r="E153" s="52">
        <f>RES_hhdet_in!E153-RES_hhdet_in_new!E153</f>
        <v>3486</v>
      </c>
      <c r="F153" s="52">
        <f>RES_hhdet_in!F153-RES_hhdet_in_new!F153</f>
        <v>3620</v>
      </c>
      <c r="G153" s="52">
        <f>RES_hhdet_in!G153-RES_hhdet_in_new!G153</f>
        <v>3320</v>
      </c>
      <c r="H153" s="52">
        <f>RES_hhdet_in!H153-RES_hhdet_in_new!H153</f>
        <v>2880</v>
      </c>
      <c r="I153" s="52">
        <f>RES_hhdet_in!I153-RES_hhdet_in_new!I153</f>
        <v>2754</v>
      </c>
      <c r="J153" s="52">
        <f>RES_hhdet_in!J153-RES_hhdet_in_new!J153</f>
        <v>3430</v>
      </c>
      <c r="K153" s="52">
        <f>RES_hhdet_in!K153-RES_hhdet_in_new!K153</f>
        <v>4514</v>
      </c>
      <c r="L153" s="52">
        <f>RES_hhdet_in!L153-RES_hhdet_in_new!L153</f>
        <v>6803</v>
      </c>
      <c r="M153" s="52">
        <f>RES_hhdet_in!M153-RES_hhdet_in_new!M153</f>
        <v>7241</v>
      </c>
      <c r="N153" s="52">
        <f>RES_hhdet_in!N153-RES_hhdet_in_new!N153</f>
        <v>9073</v>
      </c>
      <c r="O153" s="52">
        <f>RES_hhdet_in!O153-RES_hhdet_in_new!O153</f>
        <v>8472</v>
      </c>
      <c r="P153" s="52">
        <f>RES_hhdet_in!P153-RES_hhdet_in_new!P153</f>
        <v>8291</v>
      </c>
      <c r="Q153" s="52">
        <f>RES_hhdet_in!Q153-RES_hhdet_in_new!Q153</f>
        <v>8573</v>
      </c>
      <c r="R153" s="52">
        <f>RES_hhdet_in!R153-RES_hhdet_in_new!R153</f>
        <v>12964</v>
      </c>
      <c r="S153" s="52">
        <f>RES_hhdet_in!S153-RES_hhdet_in_new!S153</f>
        <v>16074</v>
      </c>
      <c r="T153" s="52">
        <f>RES_hhdet_in!T153-RES_hhdet_in_new!T153</f>
        <v>21327</v>
      </c>
      <c r="U153" s="52">
        <f>RES_hhdet_in!U153-RES_hhdet_in_new!U153</f>
        <v>26314</v>
      </c>
      <c r="V153" s="52">
        <f>RES_hhdet_in!V153-RES_hhdet_in_new!V153</f>
        <v>33924</v>
      </c>
      <c r="W153" s="52">
        <f>RES_hhdet_in!W153-RES_hhdet_in_new!W153</f>
        <v>41422</v>
      </c>
      <c r="X153" s="52">
        <f>RES_hhdet_in!X153-RES_hhdet_in_new!X153</f>
        <v>9719</v>
      </c>
      <c r="Y153" s="52">
        <f>RES_hhdet_in!Y153-RES_hhdet_in_new!Y153</f>
        <v>39004</v>
      </c>
      <c r="DA153" s="63" t="s">
        <v>1471</v>
      </c>
    </row>
    <row r="154" spans="1:105" ht="12" customHeight="1" x14ac:dyDescent="0.25">
      <c r="A154" s="97" t="s">
        <v>121</v>
      </c>
      <c r="B154" s="52"/>
      <c r="C154" s="52">
        <f>RES_hhdet_in!C154-RES_hhdet_in_new!C154</f>
        <v>76</v>
      </c>
      <c r="D154" s="52">
        <f>RES_hhdet_in!D154-RES_hhdet_in_new!D154</f>
        <v>55</v>
      </c>
      <c r="E154" s="52">
        <f>RES_hhdet_in!E154-RES_hhdet_in_new!E154</f>
        <v>158</v>
      </c>
      <c r="F154" s="52">
        <f>RES_hhdet_in!F154-RES_hhdet_in_new!F154</f>
        <v>18</v>
      </c>
      <c r="G154" s="52">
        <f>RES_hhdet_in!G154-RES_hhdet_in_new!G154</f>
        <v>26</v>
      </c>
      <c r="H154" s="52">
        <f>RES_hhdet_in!H154-RES_hhdet_in_new!H154</f>
        <v>86</v>
      </c>
      <c r="I154" s="52">
        <f>RES_hhdet_in!I154-RES_hhdet_in_new!I154</f>
        <v>309</v>
      </c>
      <c r="J154" s="52">
        <f>RES_hhdet_in!J154-RES_hhdet_in_new!J154</f>
        <v>427</v>
      </c>
      <c r="K154" s="52">
        <f>RES_hhdet_in!K154-RES_hhdet_in_new!K154</f>
        <v>1570</v>
      </c>
      <c r="L154" s="52">
        <f>RES_hhdet_in!L154-RES_hhdet_in_new!L154</f>
        <v>905</v>
      </c>
      <c r="M154" s="52">
        <f>RES_hhdet_in!M154-RES_hhdet_in_new!M154</f>
        <v>890</v>
      </c>
      <c r="N154" s="52">
        <f>RES_hhdet_in!N154-RES_hhdet_in_new!N154</f>
        <v>502</v>
      </c>
      <c r="O154" s="52">
        <f>RES_hhdet_in!O154-RES_hhdet_in_new!O154</f>
        <v>1353</v>
      </c>
      <c r="P154" s="52">
        <f>RES_hhdet_in!P154-RES_hhdet_in_new!P154</f>
        <v>1909</v>
      </c>
      <c r="Q154" s="52">
        <f>RES_hhdet_in!Q154-RES_hhdet_in_new!Q154</f>
        <v>2680</v>
      </c>
      <c r="R154" s="52">
        <f>RES_hhdet_in!R154-RES_hhdet_in_new!R154</f>
        <v>3302</v>
      </c>
      <c r="S154" s="52">
        <f>RES_hhdet_in!S154-RES_hhdet_in_new!S154</f>
        <v>4785</v>
      </c>
      <c r="T154" s="52">
        <f>RES_hhdet_in!T154-RES_hhdet_in_new!T154</f>
        <v>3445</v>
      </c>
      <c r="U154" s="52">
        <f>RES_hhdet_in!U154-RES_hhdet_in_new!U154</f>
        <v>3460</v>
      </c>
      <c r="V154" s="52">
        <f>RES_hhdet_in!V154-RES_hhdet_in_new!V154</f>
        <v>4870</v>
      </c>
      <c r="W154" s="52">
        <f>RES_hhdet_in!W154-RES_hhdet_in_new!W154</f>
        <v>10028</v>
      </c>
      <c r="X154" s="52">
        <f>RES_hhdet_in!X154-RES_hhdet_in_new!X154</f>
        <v>56061</v>
      </c>
      <c r="Y154" s="52">
        <f>RES_hhdet_in!Y154-RES_hhdet_in_new!Y154</f>
        <v>15670</v>
      </c>
      <c r="DA154" s="63" t="s">
        <v>1472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113</v>
      </c>
      <c r="D158" s="52">
        <v>216</v>
      </c>
      <c r="E158" s="52">
        <v>206</v>
      </c>
      <c r="F158" s="52">
        <v>302</v>
      </c>
      <c r="G158" s="52">
        <v>246</v>
      </c>
      <c r="H158" s="52">
        <v>209</v>
      </c>
      <c r="I158" s="52">
        <v>268</v>
      </c>
      <c r="J158" s="52">
        <v>338</v>
      </c>
      <c r="K158" s="52">
        <v>545</v>
      </c>
      <c r="L158" s="52">
        <v>603</v>
      </c>
      <c r="M158" s="52">
        <v>677</v>
      </c>
      <c r="N158" s="52">
        <v>793</v>
      </c>
      <c r="O158" s="52">
        <v>778</v>
      </c>
      <c r="P158" s="52">
        <v>940</v>
      </c>
      <c r="Q158" s="52">
        <v>938</v>
      </c>
      <c r="R158" s="52">
        <v>1436</v>
      </c>
      <c r="S158" s="52">
        <v>1673</v>
      </c>
      <c r="T158" s="52">
        <v>1774</v>
      </c>
      <c r="U158" s="52">
        <v>2334</v>
      </c>
      <c r="V158" s="52">
        <v>2925</v>
      </c>
      <c r="W158" s="52">
        <v>4127</v>
      </c>
      <c r="X158" s="52">
        <v>6821</v>
      </c>
      <c r="Y158" s="52">
        <v>5490</v>
      </c>
      <c r="DA158" s="63" t="s">
        <v>1473</v>
      </c>
    </row>
    <row r="159" spans="1:105" ht="12" customHeight="1" x14ac:dyDescent="0.25">
      <c r="A159" s="109" t="s">
        <v>120</v>
      </c>
      <c r="B159" s="36"/>
      <c r="C159" s="36">
        <v>2301</v>
      </c>
      <c r="D159" s="36">
        <v>3831</v>
      </c>
      <c r="E159" s="36">
        <v>4110</v>
      </c>
      <c r="F159" s="36">
        <v>5170</v>
      </c>
      <c r="G159" s="36">
        <v>4012</v>
      </c>
      <c r="H159" s="36">
        <v>3038</v>
      </c>
      <c r="I159" s="36">
        <v>3012</v>
      </c>
      <c r="J159" s="36">
        <v>3798</v>
      </c>
      <c r="K159" s="36">
        <v>6163</v>
      </c>
      <c r="L159" s="36">
        <v>8059</v>
      </c>
      <c r="M159" s="36">
        <v>9012</v>
      </c>
      <c r="N159" s="36">
        <v>10352</v>
      </c>
      <c r="O159" s="36">
        <v>10351</v>
      </c>
      <c r="P159" s="36">
        <v>10624</v>
      </c>
      <c r="Q159" s="36">
        <v>11542</v>
      </c>
      <c r="R159" s="36">
        <v>16664</v>
      </c>
      <c r="S159" s="36">
        <v>21334</v>
      </c>
      <c r="T159" s="36">
        <v>25933</v>
      </c>
      <c r="U159" s="36">
        <v>31768</v>
      </c>
      <c r="V159" s="36">
        <v>41974</v>
      </c>
      <c r="W159" s="36">
        <v>54627</v>
      </c>
      <c r="X159" s="36">
        <v>72132</v>
      </c>
      <c r="Y159" s="36">
        <v>58675</v>
      </c>
      <c r="DA159" s="60" t="s">
        <v>1474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1475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20399</v>
      </c>
      <c r="D163" s="52">
        <v>19970</v>
      </c>
      <c r="E163" s="52">
        <v>0</v>
      </c>
      <c r="F163" s="52">
        <v>0</v>
      </c>
      <c r="G163" s="52">
        <v>0</v>
      </c>
      <c r="H163" s="52">
        <v>0</v>
      </c>
      <c r="I163" s="52">
        <v>0</v>
      </c>
      <c r="J163" s="52">
        <v>930</v>
      </c>
      <c r="K163" s="52">
        <v>6257</v>
      </c>
      <c r="L163" s="52">
        <v>5605</v>
      </c>
      <c r="M163" s="52">
        <v>4725</v>
      </c>
      <c r="N163" s="52">
        <v>22765</v>
      </c>
      <c r="O163" s="52">
        <v>10717</v>
      </c>
      <c r="P163" s="52">
        <v>2</v>
      </c>
      <c r="Q163" s="52">
        <v>0</v>
      </c>
      <c r="R163" s="52">
        <v>1</v>
      </c>
      <c r="S163" s="52">
        <v>0</v>
      </c>
      <c r="T163" s="52">
        <v>0</v>
      </c>
      <c r="U163" s="52">
        <v>0</v>
      </c>
      <c r="V163" s="52">
        <v>0</v>
      </c>
      <c r="W163" s="52">
        <v>0</v>
      </c>
      <c r="X163" s="52">
        <v>100</v>
      </c>
      <c r="Y163" s="52">
        <v>0</v>
      </c>
      <c r="DA163" s="63" t="s">
        <v>1476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3007</v>
      </c>
      <c r="D165" s="52">
        <v>2496</v>
      </c>
      <c r="E165" s="52">
        <v>1658</v>
      </c>
      <c r="F165" s="52">
        <v>534</v>
      </c>
      <c r="G165" s="52">
        <v>77</v>
      </c>
      <c r="H165" s="52">
        <v>68</v>
      </c>
      <c r="I165" s="52">
        <v>38</v>
      </c>
      <c r="J165" s="52">
        <v>29</v>
      </c>
      <c r="K165" s="52">
        <v>97</v>
      </c>
      <c r="L165" s="52">
        <v>579</v>
      </c>
      <c r="M165" s="52">
        <v>853</v>
      </c>
      <c r="N165" s="52">
        <v>825</v>
      </c>
      <c r="O165" s="52">
        <v>1640</v>
      </c>
      <c r="P165" s="52">
        <v>1425</v>
      </c>
      <c r="Q165" s="52">
        <v>362</v>
      </c>
      <c r="R165" s="52">
        <v>68</v>
      </c>
      <c r="S165" s="52">
        <v>46</v>
      </c>
      <c r="T165" s="52">
        <v>30</v>
      </c>
      <c r="U165" s="52">
        <v>61</v>
      </c>
      <c r="V165" s="52">
        <v>91</v>
      </c>
      <c r="W165" s="52">
        <v>92</v>
      </c>
      <c r="X165" s="52">
        <v>71</v>
      </c>
      <c r="Y165" s="52">
        <v>66</v>
      </c>
      <c r="DA165" s="63" t="s">
        <v>1477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f>RES_hhdet_in!C167-RES_hhdet_in_new!C167</f>
        <v>4685</v>
      </c>
      <c r="D167" s="52">
        <f>RES_hhdet_in!D167-RES_hhdet_in_new!D167</f>
        <v>5236</v>
      </c>
      <c r="E167" s="52">
        <f>RES_hhdet_in!E167-RES_hhdet_in_new!E167</f>
        <v>3645</v>
      </c>
      <c r="F167" s="52">
        <f>RES_hhdet_in!F167-RES_hhdet_in_new!F167</f>
        <v>0</v>
      </c>
      <c r="G167" s="52">
        <f>RES_hhdet_in!G167-RES_hhdet_in_new!G167</f>
        <v>0</v>
      </c>
      <c r="H167" s="52">
        <f>RES_hhdet_in!H167-RES_hhdet_in_new!H167</f>
        <v>1116</v>
      </c>
      <c r="I167" s="52">
        <f>RES_hhdet_in!I167-RES_hhdet_in_new!I167</f>
        <v>1696</v>
      </c>
      <c r="J167" s="52">
        <f>RES_hhdet_in!J167-RES_hhdet_in_new!J167</f>
        <v>79</v>
      </c>
      <c r="K167" s="52">
        <f>RES_hhdet_in!K167-RES_hhdet_in_new!K167</f>
        <v>2280</v>
      </c>
      <c r="L167" s="52">
        <f>RES_hhdet_in!L167-RES_hhdet_in_new!L167</f>
        <v>2819</v>
      </c>
      <c r="M167" s="52">
        <f>RES_hhdet_in!M167-RES_hhdet_in_new!M167</f>
        <v>1388</v>
      </c>
      <c r="N167" s="52">
        <f>RES_hhdet_in!N167-RES_hhdet_in_new!N167</f>
        <v>3312</v>
      </c>
      <c r="O167" s="52">
        <f>RES_hhdet_in!O167-RES_hhdet_in_new!O167</f>
        <v>1484</v>
      </c>
      <c r="P167" s="52">
        <f>RES_hhdet_in!P167-RES_hhdet_in_new!P167</f>
        <v>0</v>
      </c>
      <c r="Q167" s="52">
        <f>RES_hhdet_in!Q167-RES_hhdet_in_new!Q167</f>
        <v>0</v>
      </c>
      <c r="R167" s="52">
        <f>RES_hhdet_in!R167-RES_hhdet_in_new!R167</f>
        <v>23</v>
      </c>
      <c r="S167" s="52">
        <f>RES_hhdet_in!S167-RES_hhdet_in_new!S167</f>
        <v>177</v>
      </c>
      <c r="T167" s="52">
        <f>RES_hhdet_in!T167-RES_hhdet_in_new!T167</f>
        <v>144</v>
      </c>
      <c r="U167" s="52">
        <f>RES_hhdet_in!U167-RES_hhdet_in_new!U167</f>
        <v>124</v>
      </c>
      <c r="V167" s="52">
        <f>RES_hhdet_in!V167-RES_hhdet_in_new!V167</f>
        <v>502</v>
      </c>
      <c r="W167" s="52">
        <f>RES_hhdet_in!W167-RES_hhdet_in_new!W167</f>
        <v>254</v>
      </c>
      <c r="X167" s="52">
        <f>RES_hhdet_in!X167-RES_hhdet_in_new!X167</f>
        <v>22</v>
      </c>
      <c r="Y167" s="52">
        <f>RES_hhdet_in!Y167-RES_hhdet_in_new!Y167</f>
        <v>2</v>
      </c>
      <c r="DA167" s="63" t="s">
        <v>1478</v>
      </c>
    </row>
    <row r="168" spans="1:105" ht="12" customHeight="1" x14ac:dyDescent="0.25">
      <c r="A168" s="97" t="s">
        <v>123</v>
      </c>
      <c r="B168" s="52"/>
      <c r="C168" s="52">
        <f>RES_hhdet_in!C168-RES_hhdet_in_new!C168</f>
        <v>2</v>
      </c>
      <c r="D168" s="52">
        <f>RES_hhdet_in!D168-RES_hhdet_in_new!D168</f>
        <v>1</v>
      </c>
      <c r="E168" s="52">
        <f>RES_hhdet_in!E168-RES_hhdet_in_new!E168</f>
        <v>2</v>
      </c>
      <c r="F168" s="52">
        <f>RES_hhdet_in!F168-RES_hhdet_in_new!F168</f>
        <v>0</v>
      </c>
      <c r="G168" s="52">
        <f>RES_hhdet_in!G168-RES_hhdet_in_new!G168</f>
        <v>0</v>
      </c>
      <c r="H168" s="52">
        <f>RES_hhdet_in!H168-RES_hhdet_in_new!H168</f>
        <v>1</v>
      </c>
      <c r="I168" s="52">
        <f>RES_hhdet_in!I168-RES_hhdet_in_new!I168</f>
        <v>1</v>
      </c>
      <c r="J168" s="52">
        <f>RES_hhdet_in!J168-RES_hhdet_in_new!J168</f>
        <v>0</v>
      </c>
      <c r="K168" s="52">
        <f>RES_hhdet_in!K168-RES_hhdet_in_new!K168</f>
        <v>6</v>
      </c>
      <c r="L168" s="52">
        <f>RES_hhdet_in!L168-RES_hhdet_in_new!L168</f>
        <v>5</v>
      </c>
      <c r="M168" s="52">
        <f>RES_hhdet_in!M168-RES_hhdet_in_new!M168</f>
        <v>2</v>
      </c>
      <c r="N168" s="52">
        <f>RES_hhdet_in!N168-RES_hhdet_in_new!N168</f>
        <v>2</v>
      </c>
      <c r="O168" s="52">
        <f>RES_hhdet_in!O168-RES_hhdet_in_new!O168</f>
        <v>2</v>
      </c>
      <c r="P168" s="52">
        <f>RES_hhdet_in!P168-RES_hhdet_in_new!P168</f>
        <v>0</v>
      </c>
      <c r="Q168" s="52">
        <f>RES_hhdet_in!Q168-RES_hhdet_in_new!Q168</f>
        <v>0</v>
      </c>
      <c r="R168" s="52">
        <f>RES_hhdet_in!R168-RES_hhdet_in_new!R168</f>
        <v>0</v>
      </c>
      <c r="S168" s="52">
        <f>RES_hhdet_in!S168-RES_hhdet_in_new!S168</f>
        <v>0</v>
      </c>
      <c r="T168" s="52">
        <f>RES_hhdet_in!T168-RES_hhdet_in_new!T168</f>
        <v>0</v>
      </c>
      <c r="U168" s="52">
        <f>RES_hhdet_in!U168-RES_hhdet_in_new!U168</f>
        <v>0</v>
      </c>
      <c r="V168" s="52">
        <f>RES_hhdet_in!V168-RES_hhdet_in_new!V168</f>
        <v>1</v>
      </c>
      <c r="W168" s="52">
        <f>RES_hhdet_in!W168-RES_hhdet_in_new!W168</f>
        <v>0</v>
      </c>
      <c r="X168" s="52">
        <f>RES_hhdet_in!X168-RES_hhdet_in_new!X168</f>
        <v>0</v>
      </c>
      <c r="Y168" s="52">
        <f>RES_hhdet_in!Y168-RES_hhdet_in_new!Y168</f>
        <v>0</v>
      </c>
      <c r="DA168" s="63" t="s">
        <v>1479</v>
      </c>
    </row>
    <row r="169" spans="1:105" ht="12" hidden="1" customHeight="1" x14ac:dyDescent="0.25">
      <c r="A169" s="108" t="s">
        <v>50</v>
      </c>
      <c r="B169" s="52"/>
      <c r="C169" s="52">
        <f>RES_hhdet_in!C169-RES_hhdet_in_new!C169</f>
        <v>0</v>
      </c>
      <c r="D169" s="52">
        <f>RES_hhdet_in!D169-RES_hhdet_in_new!D169</f>
        <v>0</v>
      </c>
      <c r="E169" s="52">
        <f>RES_hhdet_in!E169-RES_hhdet_in_new!E169</f>
        <v>0</v>
      </c>
      <c r="F169" s="52">
        <f>RES_hhdet_in!F169-RES_hhdet_in_new!F169</f>
        <v>0</v>
      </c>
      <c r="G169" s="52">
        <f>RES_hhdet_in!G169-RES_hhdet_in_new!G169</f>
        <v>0</v>
      </c>
      <c r="H169" s="52">
        <f>RES_hhdet_in!H169-RES_hhdet_in_new!H169</f>
        <v>0</v>
      </c>
      <c r="I169" s="52">
        <f>RES_hhdet_in!I169-RES_hhdet_in_new!I169</f>
        <v>0</v>
      </c>
      <c r="J169" s="52">
        <f>RES_hhdet_in!J169-RES_hhdet_in_new!J169</f>
        <v>0</v>
      </c>
      <c r="K169" s="52">
        <f>RES_hhdet_in!K169-RES_hhdet_in_new!K169</f>
        <v>0</v>
      </c>
      <c r="L169" s="52">
        <f>RES_hhdet_in!L169-RES_hhdet_in_new!L169</f>
        <v>0</v>
      </c>
      <c r="M169" s="52">
        <f>RES_hhdet_in!M169-RES_hhdet_in_new!M169</f>
        <v>0</v>
      </c>
      <c r="N169" s="52">
        <f>RES_hhdet_in!N169-RES_hhdet_in_new!N169</f>
        <v>0</v>
      </c>
      <c r="O169" s="52">
        <f>RES_hhdet_in!O169-RES_hhdet_in_new!O169</f>
        <v>0</v>
      </c>
      <c r="P169" s="52">
        <f>RES_hhdet_in!P169-RES_hhdet_in_new!P169</f>
        <v>0</v>
      </c>
      <c r="Q169" s="52">
        <f>RES_hhdet_in!Q169-RES_hhdet_in_new!Q169</f>
        <v>0</v>
      </c>
      <c r="R169" s="52">
        <f>RES_hhdet_in!R169-RES_hhdet_in_new!R169</f>
        <v>0</v>
      </c>
      <c r="S169" s="52">
        <f>RES_hhdet_in!S169-RES_hhdet_in_new!S169</f>
        <v>0</v>
      </c>
      <c r="T169" s="52">
        <f>RES_hhdet_in!T169-RES_hhdet_in_new!T169</f>
        <v>0</v>
      </c>
      <c r="U169" s="52">
        <f>RES_hhdet_in!U169-RES_hhdet_in_new!U169</f>
        <v>0</v>
      </c>
      <c r="V169" s="52">
        <f>RES_hhdet_in!V169-RES_hhdet_in_new!V169</f>
        <v>0</v>
      </c>
      <c r="W169" s="52">
        <f>RES_hhdet_in!W169-RES_hhdet_in_new!W169</f>
        <v>0</v>
      </c>
      <c r="X169" s="52">
        <f>RES_hhdet_in!X169-RES_hhdet_in_new!X169</f>
        <v>0</v>
      </c>
      <c r="Y169" s="52">
        <f>RES_hhdet_in!Y169-RES_hhdet_in_new!Y169</f>
        <v>0</v>
      </c>
      <c r="DA169" s="63"/>
    </row>
    <row r="170" spans="1:105" ht="12" hidden="1" customHeight="1" x14ac:dyDescent="0.25">
      <c r="A170" s="108" t="s">
        <v>52</v>
      </c>
      <c r="B170" s="52"/>
      <c r="C170" s="52">
        <f>RES_hhdet_in!C170-RES_hhdet_in_new!C170</f>
        <v>0</v>
      </c>
      <c r="D170" s="52">
        <f>RES_hhdet_in!D170-RES_hhdet_in_new!D170</f>
        <v>0</v>
      </c>
      <c r="E170" s="52">
        <f>RES_hhdet_in!E170-RES_hhdet_in_new!E170</f>
        <v>0</v>
      </c>
      <c r="F170" s="52">
        <f>RES_hhdet_in!F170-RES_hhdet_in_new!F170</f>
        <v>0</v>
      </c>
      <c r="G170" s="52">
        <f>RES_hhdet_in!G170-RES_hhdet_in_new!G170</f>
        <v>0</v>
      </c>
      <c r="H170" s="52">
        <f>RES_hhdet_in!H170-RES_hhdet_in_new!H170</f>
        <v>0</v>
      </c>
      <c r="I170" s="52">
        <f>RES_hhdet_in!I170-RES_hhdet_in_new!I170</f>
        <v>0</v>
      </c>
      <c r="J170" s="52">
        <f>RES_hhdet_in!J170-RES_hhdet_in_new!J170</f>
        <v>0</v>
      </c>
      <c r="K170" s="52">
        <f>RES_hhdet_in!K170-RES_hhdet_in_new!K170</f>
        <v>0</v>
      </c>
      <c r="L170" s="52">
        <f>RES_hhdet_in!L170-RES_hhdet_in_new!L170</f>
        <v>0</v>
      </c>
      <c r="M170" s="52">
        <f>RES_hhdet_in!M170-RES_hhdet_in_new!M170</f>
        <v>0</v>
      </c>
      <c r="N170" s="52">
        <f>RES_hhdet_in!N170-RES_hhdet_in_new!N170</f>
        <v>0</v>
      </c>
      <c r="O170" s="52">
        <f>RES_hhdet_in!O170-RES_hhdet_in_new!O170</f>
        <v>0</v>
      </c>
      <c r="P170" s="52">
        <f>RES_hhdet_in!P170-RES_hhdet_in_new!P170</f>
        <v>0</v>
      </c>
      <c r="Q170" s="52">
        <f>RES_hhdet_in!Q170-RES_hhdet_in_new!Q170</f>
        <v>0</v>
      </c>
      <c r="R170" s="52">
        <f>RES_hhdet_in!R170-RES_hhdet_in_new!R170</f>
        <v>0</v>
      </c>
      <c r="S170" s="52">
        <f>RES_hhdet_in!S170-RES_hhdet_in_new!S170</f>
        <v>0</v>
      </c>
      <c r="T170" s="52">
        <f>RES_hhdet_in!T170-RES_hhdet_in_new!T170</f>
        <v>0</v>
      </c>
      <c r="U170" s="52">
        <f>RES_hhdet_in!U170-RES_hhdet_in_new!U170</f>
        <v>0</v>
      </c>
      <c r="V170" s="52">
        <f>RES_hhdet_in!V170-RES_hhdet_in_new!V170</f>
        <v>0</v>
      </c>
      <c r="W170" s="52">
        <f>RES_hhdet_in!W170-RES_hhdet_in_new!W170</f>
        <v>0</v>
      </c>
      <c r="X170" s="52">
        <f>RES_hhdet_in!X170-RES_hhdet_in_new!X170</f>
        <v>0</v>
      </c>
      <c r="Y170" s="52">
        <f>RES_hhdet_in!Y170-RES_hhdet_in_new!Y170</f>
        <v>0</v>
      </c>
      <c r="DA170" s="63"/>
    </row>
    <row r="171" spans="1:105" ht="12" customHeight="1" x14ac:dyDescent="0.25">
      <c r="A171" s="97" t="s">
        <v>122</v>
      </c>
      <c r="B171" s="52"/>
      <c r="C171" s="52">
        <f>RES_hhdet_in!C171-RES_hhdet_in_new!C171</f>
        <v>47626</v>
      </c>
      <c r="D171" s="52">
        <f>RES_hhdet_in!D171-RES_hhdet_in_new!D171</f>
        <v>47741</v>
      </c>
      <c r="E171" s="52">
        <f>RES_hhdet_in!E171-RES_hhdet_in_new!E171</f>
        <v>18927</v>
      </c>
      <c r="F171" s="52">
        <f>RES_hhdet_in!F171-RES_hhdet_in_new!F171</f>
        <v>0</v>
      </c>
      <c r="G171" s="52">
        <f>RES_hhdet_in!G171-RES_hhdet_in_new!G171</f>
        <v>1</v>
      </c>
      <c r="H171" s="52">
        <f>RES_hhdet_in!H171-RES_hhdet_in_new!H171</f>
        <v>11197</v>
      </c>
      <c r="I171" s="52">
        <f>RES_hhdet_in!I171-RES_hhdet_in_new!I171</f>
        <v>21889</v>
      </c>
      <c r="J171" s="52">
        <f>RES_hhdet_in!J171-RES_hhdet_in_new!J171</f>
        <v>957</v>
      </c>
      <c r="K171" s="52">
        <f>RES_hhdet_in!K171-RES_hhdet_in_new!K171</f>
        <v>16572</v>
      </c>
      <c r="L171" s="52">
        <f>RES_hhdet_in!L171-RES_hhdet_in_new!L171</f>
        <v>20131</v>
      </c>
      <c r="M171" s="52">
        <f>RES_hhdet_in!M171-RES_hhdet_in_new!M171</f>
        <v>6469</v>
      </c>
      <c r="N171" s="52">
        <f>RES_hhdet_in!N171-RES_hhdet_in_new!N171</f>
        <v>19274</v>
      </c>
      <c r="O171" s="52">
        <f>RES_hhdet_in!O171-RES_hhdet_in_new!O171</f>
        <v>9680</v>
      </c>
      <c r="P171" s="52">
        <f>RES_hhdet_in!P171-RES_hhdet_in_new!P171</f>
        <v>4</v>
      </c>
      <c r="Q171" s="52">
        <f>RES_hhdet_in!Q171-RES_hhdet_in_new!Q171</f>
        <v>9</v>
      </c>
      <c r="R171" s="52">
        <f>RES_hhdet_in!R171-RES_hhdet_in_new!R171</f>
        <v>172</v>
      </c>
      <c r="S171" s="52">
        <f>RES_hhdet_in!S171-RES_hhdet_in_new!S171</f>
        <v>1318</v>
      </c>
      <c r="T171" s="52">
        <f>RES_hhdet_in!T171-RES_hhdet_in_new!T171</f>
        <v>1055</v>
      </c>
      <c r="U171" s="52">
        <f>RES_hhdet_in!U171-RES_hhdet_in_new!U171</f>
        <v>757</v>
      </c>
      <c r="V171" s="52">
        <f>RES_hhdet_in!V171-RES_hhdet_in_new!V171</f>
        <v>2812</v>
      </c>
      <c r="W171" s="52">
        <f>RES_hhdet_in!W171-RES_hhdet_in_new!W171</f>
        <v>1446</v>
      </c>
      <c r="X171" s="52">
        <f>RES_hhdet_in!X171-RES_hhdet_in_new!X171</f>
        <v>16</v>
      </c>
      <c r="Y171" s="52">
        <f>RES_hhdet_in!Y171-RES_hhdet_in_new!Y171</f>
        <v>22</v>
      </c>
      <c r="DA171" s="63" t="s">
        <v>1480</v>
      </c>
    </row>
    <row r="172" spans="1:105" ht="12" customHeight="1" x14ac:dyDescent="0.25">
      <c r="A172" s="97" t="s">
        <v>121</v>
      </c>
      <c r="B172" s="52"/>
      <c r="C172" s="52">
        <f>RES_hhdet_in!C172-RES_hhdet_in_new!C172</f>
        <v>1711</v>
      </c>
      <c r="D172" s="52">
        <f>RES_hhdet_in!D172-RES_hhdet_in_new!D172</f>
        <v>734</v>
      </c>
      <c r="E172" s="52">
        <f>RES_hhdet_in!E172-RES_hhdet_in_new!E172</f>
        <v>866</v>
      </c>
      <c r="F172" s="52">
        <f>RES_hhdet_in!F172-RES_hhdet_in_new!F172</f>
        <v>0</v>
      </c>
      <c r="G172" s="52">
        <f>RES_hhdet_in!G172-RES_hhdet_in_new!G172</f>
        <v>0</v>
      </c>
      <c r="H172" s="52">
        <f>RES_hhdet_in!H172-RES_hhdet_in_new!H172</f>
        <v>335</v>
      </c>
      <c r="I172" s="52">
        <f>RES_hhdet_in!I172-RES_hhdet_in_new!I172</f>
        <v>2464</v>
      </c>
      <c r="J172" s="52">
        <f>RES_hhdet_in!J172-RES_hhdet_in_new!J172</f>
        <v>118</v>
      </c>
      <c r="K172" s="52">
        <f>RES_hhdet_in!K172-RES_hhdet_in_new!K172</f>
        <v>5756</v>
      </c>
      <c r="L172" s="52">
        <f>RES_hhdet_in!L172-RES_hhdet_in_new!L172</f>
        <v>2688</v>
      </c>
      <c r="M172" s="52">
        <f>RES_hhdet_in!M172-RES_hhdet_in_new!M172</f>
        <v>797</v>
      </c>
      <c r="N172" s="52">
        <f>RES_hhdet_in!N172-RES_hhdet_in_new!N172</f>
        <v>1077</v>
      </c>
      <c r="O172" s="52">
        <f>RES_hhdet_in!O172-RES_hhdet_in_new!O172</f>
        <v>1549</v>
      </c>
      <c r="P172" s="52">
        <f>RES_hhdet_in!P172-RES_hhdet_in_new!P172</f>
        <v>0</v>
      </c>
      <c r="Q172" s="52">
        <f>RES_hhdet_in!Q172-RES_hhdet_in_new!Q172</f>
        <v>0</v>
      </c>
      <c r="R172" s="52">
        <f>RES_hhdet_in!R172-RES_hhdet_in_new!R172</f>
        <v>40</v>
      </c>
      <c r="S172" s="52">
        <f>RES_hhdet_in!S172-RES_hhdet_in_new!S172</f>
        <v>391</v>
      </c>
      <c r="T172" s="52">
        <f>RES_hhdet_in!T172-RES_hhdet_in_new!T172</f>
        <v>170</v>
      </c>
      <c r="U172" s="52">
        <f>RES_hhdet_in!U172-RES_hhdet_in_new!U172</f>
        <v>99</v>
      </c>
      <c r="V172" s="52">
        <f>RES_hhdet_in!V172-RES_hhdet_in_new!V172</f>
        <v>402</v>
      </c>
      <c r="W172" s="52">
        <f>RES_hhdet_in!W172-RES_hhdet_in_new!W172</f>
        <v>349</v>
      </c>
      <c r="X172" s="52">
        <f>RES_hhdet_in!X172-RES_hhdet_in_new!X172</f>
        <v>110</v>
      </c>
      <c r="Y172" s="52">
        <f>RES_hhdet_in!Y172-RES_hhdet_in_new!Y172</f>
        <v>5</v>
      </c>
      <c r="DA172" s="63" t="s">
        <v>1481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2530</v>
      </c>
      <c r="D176" s="52">
        <v>2880</v>
      </c>
      <c r="E176" s="52">
        <v>1119</v>
      </c>
      <c r="F176" s="52">
        <v>0</v>
      </c>
      <c r="G176" s="52">
        <v>0</v>
      </c>
      <c r="H176" s="52">
        <v>818</v>
      </c>
      <c r="I176" s="52">
        <v>2146</v>
      </c>
      <c r="J176" s="52">
        <v>94</v>
      </c>
      <c r="K176" s="52">
        <v>2000</v>
      </c>
      <c r="L176" s="52">
        <v>1786</v>
      </c>
      <c r="M176" s="52">
        <v>609</v>
      </c>
      <c r="N176" s="52">
        <v>1687</v>
      </c>
      <c r="O176" s="52">
        <v>891</v>
      </c>
      <c r="P176" s="52">
        <v>0</v>
      </c>
      <c r="Q176" s="52">
        <v>0</v>
      </c>
      <c r="R176" s="52">
        <v>18</v>
      </c>
      <c r="S176" s="52">
        <v>138</v>
      </c>
      <c r="T176" s="52">
        <v>87</v>
      </c>
      <c r="U176" s="52">
        <v>66</v>
      </c>
      <c r="V176" s="52">
        <v>241</v>
      </c>
      <c r="W176" s="52">
        <v>143</v>
      </c>
      <c r="X176" s="52">
        <v>11</v>
      </c>
      <c r="Y176" s="52">
        <v>2</v>
      </c>
      <c r="DA176" s="63" t="s">
        <v>1482</v>
      </c>
    </row>
    <row r="177" spans="1:105" ht="12" customHeight="1" x14ac:dyDescent="0.25">
      <c r="A177" s="109" t="s">
        <v>120</v>
      </c>
      <c r="B177" s="36"/>
      <c r="C177" s="36">
        <v>51494</v>
      </c>
      <c r="D177" s="36">
        <v>50833</v>
      </c>
      <c r="E177" s="36">
        <v>22324</v>
      </c>
      <c r="F177" s="36">
        <v>0</v>
      </c>
      <c r="G177" s="36">
        <v>1</v>
      </c>
      <c r="H177" s="36">
        <v>11833</v>
      </c>
      <c r="I177" s="36">
        <v>23903</v>
      </c>
      <c r="J177" s="36">
        <v>1060</v>
      </c>
      <c r="K177" s="36">
        <v>22615</v>
      </c>
      <c r="L177" s="36">
        <v>23856</v>
      </c>
      <c r="M177" s="36">
        <v>8046</v>
      </c>
      <c r="N177" s="36">
        <v>21981</v>
      </c>
      <c r="O177" s="36">
        <v>11827</v>
      </c>
      <c r="P177" s="36">
        <v>5</v>
      </c>
      <c r="Q177" s="36">
        <v>6</v>
      </c>
      <c r="R177" s="36">
        <v>209</v>
      </c>
      <c r="S177" s="36">
        <v>1747</v>
      </c>
      <c r="T177" s="36">
        <v>1280</v>
      </c>
      <c r="U177" s="36">
        <v>911</v>
      </c>
      <c r="V177" s="36">
        <v>3475</v>
      </c>
      <c r="W177" s="36">
        <v>1921</v>
      </c>
      <c r="X177" s="36">
        <v>134</v>
      </c>
      <c r="Y177" s="36">
        <v>23</v>
      </c>
      <c r="DA177" s="60" t="s">
        <v>1483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tabColor theme="6" tint="-0.249977111117893"/>
    <pageSetUpPr fitToPage="1"/>
  </sheetPr>
  <dimension ref="A1:DA177"/>
  <sheetViews>
    <sheetView showGridLines="0" zoomScaleNormal="100" workbookViewId="0">
      <pane xSplit="1" ySplit="2" topLeftCell="G3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1484</v>
      </c>
      <c r="B1" s="17">
        <v>2021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139" t="s">
        <v>146</v>
      </c>
      <c r="B2" s="140" t="s">
        <v>145</v>
      </c>
      <c r="C2" s="140">
        <v>2001</v>
      </c>
      <c r="D2" s="140">
        <v>2002</v>
      </c>
      <c r="E2" s="140">
        <v>2003</v>
      </c>
      <c r="F2" s="140">
        <v>2004</v>
      </c>
      <c r="G2" s="140">
        <v>2005</v>
      </c>
      <c r="H2" s="140">
        <v>2006</v>
      </c>
      <c r="I2" s="140">
        <v>2007</v>
      </c>
      <c r="J2" s="140">
        <v>2008</v>
      </c>
      <c r="K2" s="140">
        <v>2009</v>
      </c>
      <c r="L2" s="140">
        <v>2010</v>
      </c>
      <c r="M2" s="140">
        <v>2011</v>
      </c>
      <c r="N2" s="140">
        <v>2012</v>
      </c>
      <c r="O2" s="140">
        <v>2013</v>
      </c>
      <c r="P2" s="140">
        <v>2014</v>
      </c>
      <c r="Q2" s="140">
        <v>2015</v>
      </c>
      <c r="R2" s="140">
        <v>2016</v>
      </c>
      <c r="S2" s="140">
        <v>2017</v>
      </c>
      <c r="T2" s="140">
        <v>2018</v>
      </c>
      <c r="U2" s="140">
        <v>2019</v>
      </c>
      <c r="V2" s="140">
        <v>2020</v>
      </c>
      <c r="W2" s="140">
        <v>2021</v>
      </c>
      <c r="X2" s="140">
        <v>2021</v>
      </c>
      <c r="Y2" s="140">
        <v>2021</v>
      </c>
      <c r="DA2" s="143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1485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>
        <v>0</v>
      </c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3297</v>
      </c>
      <c r="K5" s="52">
        <v>4122</v>
      </c>
      <c r="L5" s="52">
        <v>3048</v>
      </c>
      <c r="M5" s="52">
        <v>3026</v>
      </c>
      <c r="N5" s="52">
        <v>654</v>
      </c>
      <c r="O5" s="52">
        <v>2998</v>
      </c>
      <c r="P5" s="52">
        <v>3</v>
      </c>
      <c r="Q5" s="52">
        <v>0</v>
      </c>
      <c r="R5" s="52">
        <v>0</v>
      </c>
      <c r="S5" s="52">
        <v>1</v>
      </c>
      <c r="T5" s="52">
        <v>0</v>
      </c>
      <c r="U5" s="52">
        <v>0</v>
      </c>
      <c r="V5" s="52">
        <v>1</v>
      </c>
      <c r="W5" s="52">
        <v>0</v>
      </c>
      <c r="X5" s="52">
        <v>3302</v>
      </c>
      <c r="Y5" s="52">
        <v>5876</v>
      </c>
      <c r="DA5" s="63" t="s">
        <v>1486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>
        <v>0</v>
      </c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8</v>
      </c>
      <c r="S8" s="52">
        <v>15</v>
      </c>
      <c r="T8" s="52">
        <v>19</v>
      </c>
      <c r="U8" s="52">
        <v>42</v>
      </c>
      <c r="V8" s="52">
        <v>54</v>
      </c>
      <c r="W8" s="52">
        <v>50</v>
      </c>
      <c r="X8" s="52">
        <v>141</v>
      </c>
      <c r="Y8" s="52">
        <v>382</v>
      </c>
      <c r="DA8" s="63" t="s">
        <v>1487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12</v>
      </c>
      <c r="K10" s="52">
        <v>11</v>
      </c>
      <c r="L10" s="52">
        <v>16</v>
      </c>
      <c r="M10" s="52">
        <v>25</v>
      </c>
      <c r="N10" s="52">
        <v>21</v>
      </c>
      <c r="O10" s="52">
        <v>26</v>
      </c>
      <c r="P10" s="52">
        <v>3</v>
      </c>
      <c r="Q10" s="52">
        <v>6</v>
      </c>
      <c r="R10" s="52">
        <v>9</v>
      </c>
      <c r="S10" s="52">
        <v>30</v>
      </c>
      <c r="T10" s="52">
        <v>35</v>
      </c>
      <c r="U10" s="52">
        <v>48</v>
      </c>
      <c r="V10" s="52">
        <v>45</v>
      </c>
      <c r="W10" s="52">
        <v>11</v>
      </c>
      <c r="X10" s="52">
        <v>158</v>
      </c>
      <c r="Y10" s="52">
        <v>201</v>
      </c>
      <c r="DA10" s="63" t="s">
        <v>1488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276</v>
      </c>
      <c r="S11" s="52">
        <v>310</v>
      </c>
      <c r="T11" s="52">
        <v>202</v>
      </c>
      <c r="U11" s="52">
        <v>165</v>
      </c>
      <c r="V11" s="52">
        <v>103</v>
      </c>
      <c r="W11" s="52">
        <v>470</v>
      </c>
      <c r="X11" s="52">
        <v>833</v>
      </c>
      <c r="Y11" s="52">
        <v>1026</v>
      </c>
      <c r="DA11" s="63" t="s">
        <v>1489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4</v>
      </c>
      <c r="Y12" s="52">
        <v>2</v>
      </c>
      <c r="DA12" s="63" t="s">
        <v>1490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1924</v>
      </c>
      <c r="S15" s="52">
        <v>2270</v>
      </c>
      <c r="T15" s="52">
        <v>1447</v>
      </c>
      <c r="U15" s="52">
        <v>986</v>
      </c>
      <c r="V15" s="52">
        <v>598</v>
      </c>
      <c r="W15" s="52">
        <v>2661</v>
      </c>
      <c r="X15" s="52">
        <v>614</v>
      </c>
      <c r="Y15" s="52">
        <v>4253</v>
      </c>
      <c r="DA15" s="63" t="s">
        <v>1491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494</v>
      </c>
      <c r="S16" s="52">
        <v>680</v>
      </c>
      <c r="T16" s="52">
        <v>238</v>
      </c>
      <c r="U16" s="52">
        <v>130</v>
      </c>
      <c r="V16" s="52">
        <v>82</v>
      </c>
      <c r="W16" s="52">
        <v>645</v>
      </c>
      <c r="X16" s="52">
        <v>3553</v>
      </c>
      <c r="Y16" s="52">
        <v>1705</v>
      </c>
      <c r="DA16" s="63" t="s">
        <v>1492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1493</v>
      </c>
    </row>
    <row r="21" spans="1:105" ht="12" customHeight="1" x14ac:dyDescent="0.25">
      <c r="A21" s="97" t="s">
        <v>50</v>
      </c>
      <c r="B21" s="52">
        <v>0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214</v>
      </c>
      <c r="S21" s="52">
        <v>255</v>
      </c>
      <c r="T21" s="52">
        <v>135</v>
      </c>
      <c r="U21" s="52">
        <v>103</v>
      </c>
      <c r="V21" s="52">
        <v>61</v>
      </c>
      <c r="W21" s="52">
        <v>265</v>
      </c>
      <c r="X21" s="52">
        <v>421</v>
      </c>
      <c r="Y21" s="52">
        <v>595</v>
      </c>
      <c r="DA21" s="63" t="s">
        <v>1494</v>
      </c>
    </row>
    <row r="22" spans="1:105" ht="12" customHeight="1" x14ac:dyDescent="0.25">
      <c r="A22" s="109" t="s">
        <v>120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2513</v>
      </c>
      <c r="S22" s="36">
        <v>3163</v>
      </c>
      <c r="T22" s="36">
        <v>1902</v>
      </c>
      <c r="U22" s="36">
        <v>1381</v>
      </c>
      <c r="V22" s="36">
        <v>891</v>
      </c>
      <c r="W22" s="36">
        <v>3547</v>
      </c>
      <c r="X22" s="36">
        <v>4482</v>
      </c>
      <c r="Y22" s="36">
        <v>6400</v>
      </c>
      <c r="DA22" s="60" t="s">
        <v>1495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1496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>
        <v>0</v>
      </c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756</v>
      </c>
      <c r="K26" s="52">
        <v>2094</v>
      </c>
      <c r="L26" s="52">
        <v>2833</v>
      </c>
      <c r="M26" s="52">
        <v>3399</v>
      </c>
      <c r="N26" s="52">
        <v>3864</v>
      </c>
      <c r="O26" s="52">
        <v>4336</v>
      </c>
      <c r="P26" s="52">
        <v>4180</v>
      </c>
      <c r="Q26" s="52">
        <v>4274</v>
      </c>
      <c r="R26" s="52">
        <v>7767</v>
      </c>
      <c r="S26" s="52">
        <v>8967</v>
      </c>
      <c r="T26" s="52">
        <v>10475</v>
      </c>
      <c r="U26" s="52">
        <v>10970</v>
      </c>
      <c r="V26" s="52">
        <v>15171</v>
      </c>
      <c r="W26" s="52">
        <v>12348</v>
      </c>
      <c r="X26" s="52">
        <v>9259</v>
      </c>
      <c r="Y26" s="52">
        <v>5643</v>
      </c>
      <c r="DA26" s="63" t="s">
        <v>1497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>
        <v>0</v>
      </c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112</v>
      </c>
      <c r="S29" s="52">
        <v>232</v>
      </c>
      <c r="T29" s="52">
        <v>334</v>
      </c>
      <c r="U29" s="52">
        <v>1125</v>
      </c>
      <c r="V29" s="52">
        <v>1875</v>
      </c>
      <c r="W29" s="52">
        <v>1675</v>
      </c>
      <c r="X29" s="52">
        <v>1402</v>
      </c>
      <c r="Y29" s="52">
        <v>1077</v>
      </c>
      <c r="DA29" s="63" t="s">
        <v>1498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>
        <v>0</v>
      </c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446</v>
      </c>
      <c r="S31" s="52">
        <v>822</v>
      </c>
      <c r="T31" s="52">
        <v>1291</v>
      </c>
      <c r="U31" s="52">
        <v>1828</v>
      </c>
      <c r="V31" s="52">
        <v>2648</v>
      </c>
      <c r="W31" s="52">
        <v>2218</v>
      </c>
      <c r="X31" s="52">
        <v>2642</v>
      </c>
      <c r="Y31" s="52">
        <v>1991</v>
      </c>
      <c r="DA31" s="63" t="s">
        <v>1499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2</v>
      </c>
      <c r="T32" s="52">
        <v>2</v>
      </c>
      <c r="U32" s="52">
        <v>2</v>
      </c>
      <c r="V32" s="52">
        <v>3</v>
      </c>
      <c r="W32" s="52">
        <v>2</v>
      </c>
      <c r="X32" s="52">
        <v>16</v>
      </c>
      <c r="Y32" s="52">
        <v>2</v>
      </c>
      <c r="DA32" s="63" t="s">
        <v>1500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>
        <v>0</v>
      </c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3168</v>
      </c>
      <c r="S35" s="52">
        <v>6016</v>
      </c>
      <c r="T35" s="52">
        <v>9353</v>
      </c>
      <c r="U35" s="52">
        <v>11048</v>
      </c>
      <c r="V35" s="52">
        <v>14739</v>
      </c>
      <c r="W35" s="52">
        <v>12607</v>
      </c>
      <c r="X35" s="52">
        <v>1947</v>
      </c>
      <c r="Y35" s="52">
        <v>8223</v>
      </c>
      <c r="DA35" s="63" t="s">
        <v>1501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803</v>
      </c>
      <c r="S36" s="52">
        <v>1801</v>
      </c>
      <c r="T36" s="52">
        <v>1521</v>
      </c>
      <c r="U36" s="52">
        <v>1455</v>
      </c>
      <c r="V36" s="52">
        <v>2124</v>
      </c>
      <c r="W36" s="52">
        <v>3061</v>
      </c>
      <c r="X36" s="52">
        <v>11255</v>
      </c>
      <c r="Y36" s="52">
        <v>3300</v>
      </c>
      <c r="DA36" s="63" t="s">
        <v>1502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>
        <v>0</v>
      </c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347</v>
      </c>
      <c r="S40" s="52">
        <v>640</v>
      </c>
      <c r="T40" s="52">
        <v>783</v>
      </c>
      <c r="U40" s="52">
        <v>978</v>
      </c>
      <c r="V40" s="52">
        <v>1273</v>
      </c>
      <c r="W40" s="52">
        <v>1258</v>
      </c>
      <c r="X40" s="52">
        <v>1365</v>
      </c>
      <c r="Y40" s="52">
        <v>1155</v>
      </c>
      <c r="DA40" s="63" t="s">
        <v>1503</v>
      </c>
    </row>
    <row r="41" spans="1:105" ht="12" customHeight="1" x14ac:dyDescent="0.25">
      <c r="A41" s="109" t="s">
        <v>120</v>
      </c>
      <c r="B41" s="36">
        <v>0</v>
      </c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0</v>
      </c>
      <c r="Q41" s="36">
        <v>0</v>
      </c>
      <c r="R41" s="36">
        <v>4070</v>
      </c>
      <c r="S41" s="36">
        <v>7993</v>
      </c>
      <c r="T41" s="36">
        <v>11380</v>
      </c>
      <c r="U41" s="36">
        <v>13333</v>
      </c>
      <c r="V41" s="36">
        <v>18233</v>
      </c>
      <c r="W41" s="36">
        <v>16658</v>
      </c>
      <c r="X41" s="36">
        <v>14504</v>
      </c>
      <c r="Y41" s="36">
        <v>12366</v>
      </c>
      <c r="DA41" s="60" t="s">
        <v>1504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1505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>
        <v>0</v>
      </c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22693</v>
      </c>
      <c r="K45" s="52">
        <v>32320</v>
      </c>
      <c r="L45" s="52">
        <v>63872</v>
      </c>
      <c r="M45" s="52">
        <v>102526</v>
      </c>
      <c r="N45" s="52">
        <v>120114</v>
      </c>
      <c r="O45" s="52">
        <v>151108</v>
      </c>
      <c r="P45" s="52">
        <v>90157</v>
      </c>
      <c r="Q45" s="52">
        <v>80457</v>
      </c>
      <c r="R45" s="52">
        <v>105220</v>
      </c>
      <c r="S45" s="52">
        <v>122575</v>
      </c>
      <c r="T45" s="52">
        <v>150979</v>
      </c>
      <c r="U45" s="52">
        <v>86193</v>
      </c>
      <c r="V45" s="52">
        <v>84759</v>
      </c>
      <c r="W45" s="52">
        <v>37053</v>
      </c>
      <c r="X45" s="52">
        <v>63051</v>
      </c>
      <c r="Y45" s="52">
        <v>117682</v>
      </c>
      <c r="DA45" s="63" t="s">
        <v>1506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>
        <v>0</v>
      </c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2135</v>
      </c>
      <c r="S48" s="52">
        <v>3761</v>
      </c>
      <c r="T48" s="52">
        <v>4916</v>
      </c>
      <c r="U48" s="52">
        <v>14079</v>
      </c>
      <c r="V48" s="52">
        <v>17829</v>
      </c>
      <c r="W48" s="52">
        <v>11207</v>
      </c>
      <c r="X48" s="52">
        <v>8404</v>
      </c>
      <c r="Y48" s="52">
        <v>9899</v>
      </c>
      <c r="DA48" s="63" t="s">
        <v>1507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>
        <v>0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6338</v>
      </c>
      <c r="K50" s="52">
        <v>7385</v>
      </c>
      <c r="L50" s="52">
        <v>14641</v>
      </c>
      <c r="M50" s="52">
        <v>25691</v>
      </c>
      <c r="N50" s="52">
        <v>33639</v>
      </c>
      <c r="O50" s="52">
        <v>52348</v>
      </c>
      <c r="P50" s="52">
        <v>21810</v>
      </c>
      <c r="Q50" s="52">
        <v>22514</v>
      </c>
      <c r="R50" s="52">
        <v>33041</v>
      </c>
      <c r="S50" s="52">
        <v>48005</v>
      </c>
      <c r="T50" s="52">
        <v>62338</v>
      </c>
      <c r="U50" s="52">
        <v>67001</v>
      </c>
      <c r="V50" s="52">
        <v>67945</v>
      </c>
      <c r="W50" s="52">
        <v>91248</v>
      </c>
      <c r="X50" s="52">
        <v>118325</v>
      </c>
      <c r="Y50" s="52">
        <v>122296</v>
      </c>
      <c r="DA50" s="63" t="s">
        <v>1508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7</v>
      </c>
      <c r="K51" s="52">
        <v>21</v>
      </c>
      <c r="L51" s="52">
        <v>22</v>
      </c>
      <c r="M51" s="52">
        <v>51</v>
      </c>
      <c r="N51" s="52">
        <v>0</v>
      </c>
      <c r="O51" s="52">
        <v>84</v>
      </c>
      <c r="P51" s="52">
        <v>114</v>
      </c>
      <c r="Q51" s="52">
        <v>162</v>
      </c>
      <c r="R51" s="52">
        <v>25</v>
      </c>
      <c r="S51" s="52">
        <v>114</v>
      </c>
      <c r="T51" s="52">
        <v>110</v>
      </c>
      <c r="U51" s="52">
        <v>69</v>
      </c>
      <c r="V51" s="52">
        <v>196</v>
      </c>
      <c r="W51" s="52">
        <v>252</v>
      </c>
      <c r="X51" s="52">
        <v>1414</v>
      </c>
      <c r="Y51" s="52">
        <v>358</v>
      </c>
      <c r="DA51" s="63" t="s">
        <v>1509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>
        <v>0</v>
      </c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38251</v>
      </c>
      <c r="S54" s="52">
        <v>71438</v>
      </c>
      <c r="T54" s="52">
        <v>126830</v>
      </c>
      <c r="U54" s="52">
        <v>91990</v>
      </c>
      <c r="V54" s="52">
        <v>90685</v>
      </c>
      <c r="W54" s="52">
        <v>28796</v>
      </c>
      <c r="X54" s="52">
        <v>3640</v>
      </c>
      <c r="Y54" s="52">
        <v>54883</v>
      </c>
      <c r="DA54" s="63" t="s">
        <v>1510</v>
      </c>
    </row>
    <row r="55" spans="1:105" ht="12" customHeight="1" x14ac:dyDescent="0.25">
      <c r="A55" s="97" t="s">
        <v>121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9767</v>
      </c>
      <c r="S55" s="52">
        <v>21285</v>
      </c>
      <c r="T55" s="52">
        <v>20495</v>
      </c>
      <c r="U55" s="52">
        <v>12111</v>
      </c>
      <c r="V55" s="52">
        <v>13030</v>
      </c>
      <c r="W55" s="52">
        <v>6983</v>
      </c>
      <c r="X55" s="52">
        <v>20954</v>
      </c>
      <c r="Y55" s="52">
        <v>22057</v>
      </c>
      <c r="DA55" s="63" t="s">
        <v>1511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>
        <v>0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6170</v>
      </c>
      <c r="S59" s="52">
        <v>10740</v>
      </c>
      <c r="T59" s="52">
        <v>14439</v>
      </c>
      <c r="U59" s="52">
        <v>14072</v>
      </c>
      <c r="V59" s="52">
        <v>13862</v>
      </c>
      <c r="W59" s="52">
        <v>11580</v>
      </c>
      <c r="X59" s="52">
        <v>14793</v>
      </c>
      <c r="Y59" s="52">
        <v>19482</v>
      </c>
      <c r="DA59" s="63" t="s">
        <v>1512</v>
      </c>
    </row>
    <row r="60" spans="1:105" ht="12" customHeight="1" x14ac:dyDescent="0.25">
      <c r="A60" s="109" t="s">
        <v>120</v>
      </c>
      <c r="B60" s="36">
        <v>0</v>
      </c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0</v>
      </c>
      <c r="Q60" s="36">
        <v>0</v>
      </c>
      <c r="R60" s="36">
        <v>71457</v>
      </c>
      <c r="S60" s="36">
        <v>136149</v>
      </c>
      <c r="T60" s="36">
        <v>210389</v>
      </c>
      <c r="U60" s="36">
        <v>191286</v>
      </c>
      <c r="V60" s="36">
        <v>198633</v>
      </c>
      <c r="W60" s="36">
        <v>153108</v>
      </c>
      <c r="X60" s="36">
        <v>156300</v>
      </c>
      <c r="Y60" s="36">
        <v>208299</v>
      </c>
      <c r="DA60" s="60" t="s">
        <v>1513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1514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>
        <v>0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29641</v>
      </c>
      <c r="K64" s="52">
        <v>74629</v>
      </c>
      <c r="L64" s="52">
        <v>90977</v>
      </c>
      <c r="M64" s="52">
        <v>144798</v>
      </c>
      <c r="N64" s="52">
        <v>153743</v>
      </c>
      <c r="O64" s="52">
        <v>145652</v>
      </c>
      <c r="P64" s="52">
        <v>84173</v>
      </c>
      <c r="Q64" s="52">
        <v>158144</v>
      </c>
      <c r="R64" s="52">
        <v>159741</v>
      </c>
      <c r="S64" s="52">
        <v>205954</v>
      </c>
      <c r="T64" s="52">
        <v>208102</v>
      </c>
      <c r="U64" s="52">
        <v>283795</v>
      </c>
      <c r="V64" s="52">
        <v>251300</v>
      </c>
      <c r="W64" s="52">
        <v>251383</v>
      </c>
      <c r="X64" s="52">
        <v>175966</v>
      </c>
      <c r="Y64" s="52">
        <v>179680</v>
      </c>
      <c r="DA64" s="63" t="s">
        <v>1515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>
        <v>0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3034</v>
      </c>
      <c r="S67" s="52">
        <v>6317</v>
      </c>
      <c r="T67" s="52">
        <v>7583</v>
      </c>
      <c r="U67" s="52">
        <v>26736</v>
      </c>
      <c r="V67" s="52">
        <v>39154</v>
      </c>
      <c r="W67" s="52">
        <v>35481</v>
      </c>
      <c r="X67" s="52">
        <v>27591</v>
      </c>
      <c r="Y67" s="52">
        <v>24902</v>
      </c>
      <c r="DA67" s="63" t="s">
        <v>1516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>
        <v>0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29606</v>
      </c>
      <c r="K69" s="52">
        <v>74404</v>
      </c>
      <c r="L69" s="52">
        <v>90782</v>
      </c>
      <c r="M69" s="52">
        <v>138412</v>
      </c>
      <c r="N69" s="52">
        <v>140026</v>
      </c>
      <c r="O69" s="52">
        <v>110654</v>
      </c>
      <c r="P69" s="52">
        <v>71736</v>
      </c>
      <c r="Q69" s="52">
        <v>128611</v>
      </c>
      <c r="R69" s="52">
        <v>183082</v>
      </c>
      <c r="S69" s="52">
        <v>216965</v>
      </c>
      <c r="T69" s="52">
        <v>222040</v>
      </c>
      <c r="U69" s="52">
        <v>226661</v>
      </c>
      <c r="V69" s="52">
        <v>190014</v>
      </c>
      <c r="W69" s="52">
        <v>228512</v>
      </c>
      <c r="X69" s="52">
        <v>155622</v>
      </c>
      <c r="Y69" s="52">
        <v>161249</v>
      </c>
      <c r="DA69" s="63" t="s">
        <v>1517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30</v>
      </c>
      <c r="K70" s="52">
        <v>219</v>
      </c>
      <c r="L70" s="52">
        <v>186</v>
      </c>
      <c r="M70" s="52">
        <v>170</v>
      </c>
      <c r="N70" s="52">
        <v>151</v>
      </c>
      <c r="O70" s="52">
        <v>285</v>
      </c>
      <c r="P70" s="52">
        <v>287</v>
      </c>
      <c r="Q70" s="52">
        <v>450</v>
      </c>
      <c r="R70" s="52">
        <v>564</v>
      </c>
      <c r="S70" s="52">
        <v>440</v>
      </c>
      <c r="T70" s="52">
        <v>479</v>
      </c>
      <c r="U70" s="52">
        <v>575</v>
      </c>
      <c r="V70" s="52">
        <v>126</v>
      </c>
      <c r="W70" s="52">
        <v>1201</v>
      </c>
      <c r="X70" s="52">
        <v>2224</v>
      </c>
      <c r="Y70" s="52">
        <v>535</v>
      </c>
      <c r="DA70" s="63" t="s">
        <v>1518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>
        <v>0</v>
      </c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0</v>
      </c>
      <c r="Q73" s="52">
        <v>0</v>
      </c>
      <c r="R73" s="52">
        <v>0</v>
      </c>
      <c r="S73" s="52">
        <v>0</v>
      </c>
      <c r="T73" s="52">
        <v>2</v>
      </c>
      <c r="U73" s="52">
        <v>47302</v>
      </c>
      <c r="V73" s="52">
        <v>55945</v>
      </c>
      <c r="W73" s="52">
        <v>29483</v>
      </c>
      <c r="X73" s="52">
        <v>4834</v>
      </c>
      <c r="Y73" s="52">
        <v>24648</v>
      </c>
      <c r="DA73" s="63" t="s">
        <v>1519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0</v>
      </c>
      <c r="S74" s="52">
        <v>0</v>
      </c>
      <c r="T74" s="52">
        <v>0</v>
      </c>
      <c r="U74" s="52">
        <v>6225</v>
      </c>
      <c r="V74" s="52">
        <v>8037</v>
      </c>
      <c r="W74" s="52">
        <v>7144</v>
      </c>
      <c r="X74" s="52">
        <v>27850</v>
      </c>
      <c r="Y74" s="52">
        <v>9910</v>
      </c>
      <c r="DA74" s="63" t="s">
        <v>1520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>
        <v>0</v>
      </c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0</v>
      </c>
      <c r="Q78" s="52">
        <v>0</v>
      </c>
      <c r="R78" s="52">
        <v>62632</v>
      </c>
      <c r="S78" s="52">
        <v>105053</v>
      </c>
      <c r="T78" s="52">
        <v>137418</v>
      </c>
      <c r="U78" s="52">
        <v>161989</v>
      </c>
      <c r="V78" s="52">
        <v>192349</v>
      </c>
      <c r="W78" s="52">
        <v>201453</v>
      </c>
      <c r="X78" s="52">
        <v>267195</v>
      </c>
      <c r="Y78" s="52">
        <v>205914</v>
      </c>
      <c r="DA78" s="63" t="s">
        <v>1521</v>
      </c>
    </row>
    <row r="79" spans="1:105" ht="12" customHeight="1" x14ac:dyDescent="0.25">
      <c r="A79" s="109" t="s">
        <v>120</v>
      </c>
      <c r="B79" s="36">
        <v>0</v>
      </c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0</v>
      </c>
      <c r="Q79" s="36">
        <v>0</v>
      </c>
      <c r="R79" s="36">
        <v>54675</v>
      </c>
      <c r="S79" s="36">
        <v>133010</v>
      </c>
      <c r="T79" s="36">
        <v>165712</v>
      </c>
      <c r="U79" s="36">
        <v>254220</v>
      </c>
      <c r="V79" s="36">
        <v>207206</v>
      </c>
      <c r="W79" s="36">
        <v>204092</v>
      </c>
      <c r="X79" s="36">
        <v>72257</v>
      </c>
      <c r="Y79" s="36">
        <v>172503</v>
      </c>
      <c r="DA79" s="60" t="s">
        <v>1522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1523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>
        <v>0</v>
      </c>
      <c r="C83" s="52">
        <v>0</v>
      </c>
      <c r="D83" s="52">
        <v>0</v>
      </c>
      <c r="E83" s="52">
        <v>0</v>
      </c>
      <c r="F83" s="52">
        <v>0</v>
      </c>
      <c r="G83" s="52">
        <v>0</v>
      </c>
      <c r="H83" s="52">
        <v>0</v>
      </c>
      <c r="I83" s="52">
        <v>0</v>
      </c>
      <c r="J83" s="52">
        <v>10301</v>
      </c>
      <c r="K83" s="52">
        <v>18922</v>
      </c>
      <c r="L83" s="52">
        <v>25625</v>
      </c>
      <c r="M83" s="52">
        <v>19083</v>
      </c>
      <c r="N83" s="52">
        <v>22745</v>
      </c>
      <c r="O83" s="52">
        <v>18791</v>
      </c>
      <c r="P83" s="52">
        <v>17971</v>
      </c>
      <c r="Q83" s="52">
        <v>27422</v>
      </c>
      <c r="R83" s="52">
        <v>36839</v>
      </c>
      <c r="S83" s="52">
        <v>40136</v>
      </c>
      <c r="T83" s="52">
        <v>41498</v>
      </c>
      <c r="U83" s="52">
        <v>44471</v>
      </c>
      <c r="V83" s="52">
        <v>53594</v>
      </c>
      <c r="W83" s="52">
        <v>75100</v>
      </c>
      <c r="X83" s="52">
        <v>84699</v>
      </c>
      <c r="Y83" s="52">
        <v>70847</v>
      </c>
      <c r="DA83" s="63" t="s">
        <v>1524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>
        <v>0</v>
      </c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0</v>
      </c>
      <c r="Q86" s="52">
        <v>0</v>
      </c>
      <c r="R86" s="52">
        <v>595</v>
      </c>
      <c r="S86" s="52">
        <v>1259</v>
      </c>
      <c r="T86" s="52">
        <v>1582</v>
      </c>
      <c r="U86" s="52">
        <v>4867</v>
      </c>
      <c r="V86" s="52">
        <v>7444</v>
      </c>
      <c r="W86" s="52">
        <v>7719</v>
      </c>
      <c r="X86" s="52">
        <v>8293</v>
      </c>
      <c r="Y86" s="52">
        <v>9142</v>
      </c>
      <c r="DA86" s="63" t="s">
        <v>1525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>
        <v>0</v>
      </c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0</v>
      </c>
      <c r="I88" s="52">
        <v>0</v>
      </c>
      <c r="J88" s="52">
        <v>166</v>
      </c>
      <c r="K88" s="52">
        <v>249</v>
      </c>
      <c r="L88" s="52">
        <v>452</v>
      </c>
      <c r="M88" s="52">
        <v>480</v>
      </c>
      <c r="N88" s="52">
        <v>644</v>
      </c>
      <c r="O88" s="52">
        <v>696</v>
      </c>
      <c r="P88" s="52">
        <v>302</v>
      </c>
      <c r="Q88" s="52">
        <v>837</v>
      </c>
      <c r="R88" s="52">
        <v>2038</v>
      </c>
      <c r="S88" s="52">
        <v>3142</v>
      </c>
      <c r="T88" s="52">
        <v>2739</v>
      </c>
      <c r="U88" s="52">
        <v>2594</v>
      </c>
      <c r="V88" s="52">
        <v>6084</v>
      </c>
      <c r="W88" s="52">
        <v>5664</v>
      </c>
      <c r="X88" s="52">
        <v>36334</v>
      </c>
      <c r="Y88" s="52">
        <v>19565</v>
      </c>
      <c r="DA88" s="63" t="s">
        <v>1526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0</v>
      </c>
      <c r="O89" s="52">
        <v>3</v>
      </c>
      <c r="P89" s="52">
        <v>0</v>
      </c>
      <c r="Q89" s="52">
        <v>1</v>
      </c>
      <c r="R89" s="52">
        <v>7</v>
      </c>
      <c r="S89" s="52">
        <v>8</v>
      </c>
      <c r="T89" s="52">
        <v>6</v>
      </c>
      <c r="U89" s="52">
        <v>2</v>
      </c>
      <c r="V89" s="52">
        <v>3</v>
      </c>
      <c r="W89" s="52">
        <v>3</v>
      </c>
      <c r="X89" s="52">
        <v>230</v>
      </c>
      <c r="Y89" s="52">
        <v>42</v>
      </c>
      <c r="DA89" s="63" t="s">
        <v>1527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>
        <v>0</v>
      </c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  <c r="Q92" s="52">
        <v>0</v>
      </c>
      <c r="R92" s="52">
        <v>2791</v>
      </c>
      <c r="S92" s="52">
        <v>4337</v>
      </c>
      <c r="T92" s="52">
        <v>5948</v>
      </c>
      <c r="U92" s="52">
        <v>7728</v>
      </c>
      <c r="V92" s="52">
        <v>9505</v>
      </c>
      <c r="W92" s="52">
        <v>11860</v>
      </c>
      <c r="X92" s="52">
        <v>13296</v>
      </c>
      <c r="Y92" s="52">
        <v>13123</v>
      </c>
      <c r="DA92" s="63" t="s">
        <v>1528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9</v>
      </c>
      <c r="S93" s="52">
        <v>10</v>
      </c>
      <c r="T93" s="52">
        <v>10</v>
      </c>
      <c r="U93" s="52">
        <v>10</v>
      </c>
      <c r="V93" s="52">
        <v>19</v>
      </c>
      <c r="W93" s="52">
        <v>25</v>
      </c>
      <c r="X93" s="52">
        <v>100</v>
      </c>
      <c r="Y93" s="52">
        <v>41</v>
      </c>
      <c r="DA93" s="63" t="s">
        <v>1529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>
        <v>0</v>
      </c>
      <c r="C96" s="52">
        <v>0</v>
      </c>
      <c r="D96" s="52">
        <v>0</v>
      </c>
      <c r="E96" s="52">
        <v>0</v>
      </c>
      <c r="F96" s="52">
        <v>0</v>
      </c>
      <c r="G96" s="52">
        <v>0</v>
      </c>
      <c r="H96" s="52">
        <v>0</v>
      </c>
      <c r="I96" s="52">
        <v>0</v>
      </c>
      <c r="J96" s="52">
        <v>0</v>
      </c>
      <c r="K96" s="52">
        <v>0</v>
      </c>
      <c r="L96" s="52">
        <v>0</v>
      </c>
      <c r="M96" s="52">
        <v>0</v>
      </c>
      <c r="N96" s="52">
        <v>0</v>
      </c>
      <c r="O96" s="52">
        <v>0</v>
      </c>
      <c r="P96" s="52">
        <v>0</v>
      </c>
      <c r="Q96" s="52">
        <v>0</v>
      </c>
      <c r="R96" s="52">
        <v>19571</v>
      </c>
      <c r="S96" s="52">
        <v>32189</v>
      </c>
      <c r="T96" s="52">
        <v>43343</v>
      </c>
      <c r="U96" s="52">
        <v>46998</v>
      </c>
      <c r="V96" s="52">
        <v>52943</v>
      </c>
      <c r="W96" s="52">
        <v>67392</v>
      </c>
      <c r="X96" s="52">
        <v>9888</v>
      </c>
      <c r="Y96" s="52">
        <v>54113</v>
      </c>
      <c r="DA96" s="63" t="s">
        <v>1530</v>
      </c>
    </row>
    <row r="97" spans="1:105" ht="12" customHeight="1" x14ac:dyDescent="0.25">
      <c r="A97" s="97" t="s">
        <v>121</v>
      </c>
      <c r="B97" s="52">
        <v>0</v>
      </c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0</v>
      </c>
      <c r="Q97" s="52">
        <v>0</v>
      </c>
      <c r="R97" s="52">
        <v>4996</v>
      </c>
      <c r="S97" s="52">
        <v>9592</v>
      </c>
      <c r="T97" s="52">
        <v>7008</v>
      </c>
      <c r="U97" s="52">
        <v>6202</v>
      </c>
      <c r="V97" s="52">
        <v>7626</v>
      </c>
      <c r="W97" s="52">
        <v>16335</v>
      </c>
      <c r="X97" s="52">
        <v>57000</v>
      </c>
      <c r="Y97" s="52">
        <v>21745</v>
      </c>
      <c r="DA97" s="63" t="s">
        <v>1531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X101" s="52">
        <v>0</v>
      </c>
      <c r="Y101" s="52">
        <v>0</v>
      </c>
      <c r="DA101" s="63" t="s">
        <v>1532</v>
      </c>
    </row>
    <row r="102" spans="1:105" ht="12" customHeight="1" x14ac:dyDescent="0.25">
      <c r="A102" s="97" t="s">
        <v>50</v>
      </c>
      <c r="B102" s="52">
        <v>0</v>
      </c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0</v>
      </c>
      <c r="Q102" s="52">
        <v>0</v>
      </c>
      <c r="R102" s="52">
        <v>2257</v>
      </c>
      <c r="S102" s="52">
        <v>3544</v>
      </c>
      <c r="T102" s="52">
        <v>3789</v>
      </c>
      <c r="U102" s="52">
        <v>4369</v>
      </c>
      <c r="V102" s="52">
        <v>5051</v>
      </c>
      <c r="W102" s="52">
        <v>7221</v>
      </c>
      <c r="X102" s="52">
        <v>10239</v>
      </c>
      <c r="Y102" s="52">
        <v>9460</v>
      </c>
      <c r="DA102" s="63" t="s">
        <v>1533</v>
      </c>
    </row>
    <row r="103" spans="1:105" ht="12" customHeight="1" x14ac:dyDescent="0.25">
      <c r="A103" s="109" t="s">
        <v>120</v>
      </c>
      <c r="B103" s="36">
        <v>0</v>
      </c>
      <c r="C103" s="36">
        <v>0</v>
      </c>
      <c r="D103" s="36">
        <v>0</v>
      </c>
      <c r="E103" s="36">
        <v>0</v>
      </c>
      <c r="F103" s="36">
        <v>0</v>
      </c>
      <c r="G103" s="36">
        <v>0</v>
      </c>
      <c r="H103" s="36">
        <v>0</v>
      </c>
      <c r="I103" s="36">
        <v>0</v>
      </c>
      <c r="J103" s="36">
        <v>0</v>
      </c>
      <c r="K103" s="36">
        <v>0</v>
      </c>
      <c r="L103" s="36">
        <v>0</v>
      </c>
      <c r="M103" s="36">
        <v>0</v>
      </c>
      <c r="N103" s="36">
        <v>0</v>
      </c>
      <c r="O103" s="36">
        <v>0</v>
      </c>
      <c r="P103" s="36">
        <v>0</v>
      </c>
      <c r="Q103" s="36">
        <v>0</v>
      </c>
      <c r="R103" s="36">
        <v>26205</v>
      </c>
      <c r="S103" s="36">
        <v>44887</v>
      </c>
      <c r="T103" s="36">
        <v>55100</v>
      </c>
      <c r="U103" s="36">
        <v>59264</v>
      </c>
      <c r="V103" s="36">
        <v>72113</v>
      </c>
      <c r="W103" s="36">
        <v>95304</v>
      </c>
      <c r="X103" s="36">
        <v>108152</v>
      </c>
      <c r="Y103" s="36">
        <v>101089</v>
      </c>
      <c r="DA103" s="60" t="s">
        <v>1534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1535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1536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1537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1538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1539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1540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1541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1542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1543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1544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>
        <v>0</v>
      </c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166</v>
      </c>
      <c r="K126" s="52">
        <v>371</v>
      </c>
      <c r="L126" s="52">
        <v>552</v>
      </c>
      <c r="M126" s="52">
        <v>862</v>
      </c>
      <c r="N126" s="52">
        <v>1075</v>
      </c>
      <c r="O126" s="52">
        <v>946</v>
      </c>
      <c r="P126" s="52">
        <v>383</v>
      </c>
      <c r="Q126" s="52">
        <v>691</v>
      </c>
      <c r="R126" s="52">
        <v>775</v>
      </c>
      <c r="S126" s="52">
        <v>843</v>
      </c>
      <c r="T126" s="52">
        <v>1100</v>
      </c>
      <c r="U126" s="52">
        <v>1122</v>
      </c>
      <c r="V126" s="52">
        <v>1069</v>
      </c>
      <c r="W126" s="52">
        <v>1069</v>
      </c>
      <c r="X126" s="52">
        <v>1119</v>
      </c>
      <c r="Y126" s="52">
        <v>1201</v>
      </c>
      <c r="DA126" s="63" t="s">
        <v>1545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>
        <v>0</v>
      </c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13</v>
      </c>
      <c r="S129" s="52">
        <v>29</v>
      </c>
      <c r="T129" s="52">
        <v>32</v>
      </c>
      <c r="U129" s="52">
        <v>120</v>
      </c>
      <c r="V129" s="52">
        <v>173</v>
      </c>
      <c r="W129" s="52">
        <v>148</v>
      </c>
      <c r="X129" s="52">
        <v>126</v>
      </c>
      <c r="Y129" s="52">
        <v>128</v>
      </c>
      <c r="DA129" s="63" t="s">
        <v>1546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>
        <v>0</v>
      </c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  <c r="Q131" s="52">
        <v>0</v>
      </c>
      <c r="R131" s="52">
        <v>0</v>
      </c>
      <c r="S131" s="52">
        <v>0</v>
      </c>
      <c r="T131" s="52">
        <v>0</v>
      </c>
      <c r="U131" s="52">
        <v>0</v>
      </c>
      <c r="V131" s="52">
        <v>0</v>
      </c>
      <c r="W131" s="52">
        <v>0</v>
      </c>
      <c r="X131" s="52">
        <v>0</v>
      </c>
      <c r="Y131" s="52">
        <v>0</v>
      </c>
      <c r="DA131" s="63" t="s">
        <v>1547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X132" s="52">
        <v>0</v>
      </c>
      <c r="Y132" s="52">
        <v>0</v>
      </c>
      <c r="DA132" s="63" t="s">
        <v>1548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>
        <v>0</v>
      </c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488</v>
      </c>
      <c r="S135" s="52">
        <v>901</v>
      </c>
      <c r="T135" s="52">
        <v>1492</v>
      </c>
      <c r="U135" s="52">
        <v>1781</v>
      </c>
      <c r="V135" s="52">
        <v>1730</v>
      </c>
      <c r="W135" s="52">
        <v>1519</v>
      </c>
      <c r="X135" s="52">
        <v>266</v>
      </c>
      <c r="Y135" s="52">
        <v>1509</v>
      </c>
      <c r="DA135" s="63" t="s">
        <v>1549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124</v>
      </c>
      <c r="S136" s="52">
        <v>266</v>
      </c>
      <c r="T136" s="52">
        <v>244</v>
      </c>
      <c r="U136" s="52">
        <v>231</v>
      </c>
      <c r="V136" s="52">
        <v>249</v>
      </c>
      <c r="W136" s="52">
        <v>358</v>
      </c>
      <c r="X136" s="52">
        <v>1590</v>
      </c>
      <c r="Y136" s="52">
        <v>596</v>
      </c>
      <c r="DA136" s="63" t="s">
        <v>1550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48</v>
      </c>
      <c r="S140" s="52">
        <v>85</v>
      </c>
      <c r="T140" s="52">
        <v>108</v>
      </c>
      <c r="U140" s="52">
        <v>135</v>
      </c>
      <c r="V140" s="52">
        <v>124</v>
      </c>
      <c r="W140" s="52">
        <v>125</v>
      </c>
      <c r="X140" s="52">
        <v>148</v>
      </c>
      <c r="Y140" s="52">
        <v>171</v>
      </c>
      <c r="DA140" s="63" t="s">
        <v>1551</v>
      </c>
    </row>
    <row r="141" spans="1:105" ht="12" customHeight="1" x14ac:dyDescent="0.25">
      <c r="A141" s="109" t="s">
        <v>120</v>
      </c>
      <c r="B141" s="36">
        <v>0</v>
      </c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569</v>
      </c>
      <c r="S141" s="36">
        <v>1082</v>
      </c>
      <c r="T141" s="36">
        <v>1629</v>
      </c>
      <c r="U141" s="36">
        <v>1870</v>
      </c>
      <c r="V141" s="36">
        <v>1849</v>
      </c>
      <c r="W141" s="36">
        <v>1761</v>
      </c>
      <c r="X141" s="36">
        <v>1715</v>
      </c>
      <c r="Y141" s="36">
        <v>1925</v>
      </c>
      <c r="DA141" s="60" t="s">
        <v>1552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1553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>
        <v>0</v>
      </c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390</v>
      </c>
      <c r="K145" s="52">
        <v>1378</v>
      </c>
      <c r="L145" s="52">
        <v>2742</v>
      </c>
      <c r="M145" s="52">
        <v>4794</v>
      </c>
      <c r="N145" s="52">
        <v>6446</v>
      </c>
      <c r="O145" s="52">
        <v>8236</v>
      </c>
      <c r="P145" s="52">
        <v>14015</v>
      </c>
      <c r="Q145" s="52">
        <v>13705</v>
      </c>
      <c r="R145" s="52">
        <v>18653</v>
      </c>
      <c r="S145" s="52">
        <v>21944</v>
      </c>
      <c r="T145" s="52">
        <v>27355</v>
      </c>
      <c r="U145" s="52">
        <v>34898</v>
      </c>
      <c r="V145" s="52">
        <v>47540</v>
      </c>
      <c r="W145" s="52">
        <v>70036</v>
      </c>
      <c r="X145" s="52">
        <v>98333</v>
      </c>
      <c r="Y145" s="52">
        <v>69186</v>
      </c>
      <c r="DA145" s="63" t="s">
        <v>1554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>
        <v>0</v>
      </c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  <c r="Q147" s="52">
        <v>0</v>
      </c>
      <c r="R147" s="52">
        <v>1287</v>
      </c>
      <c r="S147" s="52">
        <v>2326</v>
      </c>
      <c r="T147" s="52">
        <v>3402</v>
      </c>
      <c r="U147" s="52">
        <v>7356</v>
      </c>
      <c r="V147" s="52">
        <v>13831</v>
      </c>
      <c r="W147" s="52">
        <v>22255</v>
      </c>
      <c r="X147" s="52">
        <v>34769</v>
      </c>
      <c r="Y147" s="52">
        <v>39530</v>
      </c>
      <c r="DA147" s="63" t="s">
        <v>1555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830</v>
      </c>
      <c r="S149" s="52">
        <v>1609</v>
      </c>
      <c r="T149" s="52">
        <v>2909</v>
      </c>
      <c r="U149" s="52">
        <v>5055</v>
      </c>
      <c r="V149" s="52">
        <v>7694</v>
      </c>
      <c r="W149" s="52">
        <v>10345</v>
      </c>
      <c r="X149" s="52">
        <v>19272</v>
      </c>
      <c r="Y149" s="52">
        <v>13330</v>
      </c>
      <c r="DA149" s="63" t="s">
        <v>1556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2</v>
      </c>
      <c r="S150" s="52">
        <v>2</v>
      </c>
      <c r="T150" s="52">
        <v>4</v>
      </c>
      <c r="U150" s="52">
        <v>6</v>
      </c>
      <c r="V150" s="52">
        <v>15</v>
      </c>
      <c r="W150" s="52">
        <v>23</v>
      </c>
      <c r="X150" s="52">
        <v>141</v>
      </c>
      <c r="Y150" s="52">
        <v>43</v>
      </c>
      <c r="DA150" s="63" t="s">
        <v>1557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>
        <v>0</v>
      </c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0</v>
      </c>
      <c r="Q153" s="52">
        <v>0</v>
      </c>
      <c r="R153" s="52">
        <v>5885</v>
      </c>
      <c r="S153" s="52">
        <v>11923</v>
      </c>
      <c r="T153" s="52">
        <v>21152</v>
      </c>
      <c r="U153" s="52">
        <v>30746</v>
      </c>
      <c r="V153" s="52">
        <v>42839</v>
      </c>
      <c r="W153" s="52">
        <v>58824</v>
      </c>
      <c r="X153" s="52">
        <v>14336</v>
      </c>
      <c r="Y153" s="52">
        <v>54989</v>
      </c>
      <c r="DA153" s="63" t="s">
        <v>1558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0</v>
      </c>
      <c r="Q154" s="52">
        <v>0</v>
      </c>
      <c r="R154" s="52">
        <v>1500</v>
      </c>
      <c r="S154" s="52">
        <v>3554</v>
      </c>
      <c r="T154" s="52">
        <v>3428</v>
      </c>
      <c r="U154" s="52">
        <v>4058</v>
      </c>
      <c r="V154" s="52">
        <v>6167</v>
      </c>
      <c r="W154" s="52">
        <v>14263</v>
      </c>
      <c r="X154" s="52">
        <v>82611</v>
      </c>
      <c r="Y154" s="52">
        <v>22096</v>
      </c>
      <c r="DA154" s="63" t="s">
        <v>1559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>
        <v>0</v>
      </c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649</v>
      </c>
      <c r="S158" s="52">
        <v>1259</v>
      </c>
      <c r="T158" s="52">
        <v>1776</v>
      </c>
      <c r="U158" s="52">
        <v>2742</v>
      </c>
      <c r="V158" s="52">
        <v>3707</v>
      </c>
      <c r="W158" s="52">
        <v>5871</v>
      </c>
      <c r="X158" s="52">
        <v>10060</v>
      </c>
      <c r="Y158" s="52">
        <v>7740</v>
      </c>
      <c r="DA158" s="63" t="s">
        <v>1560</v>
      </c>
    </row>
    <row r="159" spans="1:105" ht="12" customHeight="1" x14ac:dyDescent="0.25">
      <c r="A159" s="109" t="s">
        <v>120</v>
      </c>
      <c r="B159" s="36">
        <v>0</v>
      </c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0</v>
      </c>
      <c r="Q159" s="36">
        <v>0</v>
      </c>
      <c r="R159" s="36">
        <v>7578</v>
      </c>
      <c r="S159" s="36">
        <v>15819</v>
      </c>
      <c r="T159" s="36">
        <v>25707</v>
      </c>
      <c r="U159" s="36">
        <v>37106</v>
      </c>
      <c r="V159" s="36">
        <v>53014</v>
      </c>
      <c r="W159" s="36">
        <v>77589</v>
      </c>
      <c r="X159" s="36">
        <v>106308</v>
      </c>
      <c r="Y159" s="36">
        <v>82726</v>
      </c>
      <c r="DA159" s="60" t="s">
        <v>1561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1562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>
        <v>0</v>
      </c>
      <c r="C163" s="52">
        <v>0</v>
      </c>
      <c r="D163" s="52">
        <v>0</v>
      </c>
      <c r="E163" s="52">
        <v>0</v>
      </c>
      <c r="F163" s="52">
        <v>0</v>
      </c>
      <c r="G163" s="52">
        <v>0</v>
      </c>
      <c r="H163" s="52">
        <v>0</v>
      </c>
      <c r="I163" s="52">
        <v>0</v>
      </c>
      <c r="J163" s="52">
        <v>164</v>
      </c>
      <c r="K163" s="52">
        <v>1147</v>
      </c>
      <c r="L163" s="52">
        <v>976</v>
      </c>
      <c r="M163" s="52">
        <v>867</v>
      </c>
      <c r="N163" s="52">
        <v>3495</v>
      </c>
      <c r="O163" s="52">
        <v>1696</v>
      </c>
      <c r="P163" s="52">
        <v>2</v>
      </c>
      <c r="Q163" s="52">
        <v>0</v>
      </c>
      <c r="R163" s="52">
        <v>1</v>
      </c>
      <c r="S163" s="52">
        <v>0</v>
      </c>
      <c r="T163" s="52">
        <v>0</v>
      </c>
      <c r="U163" s="52">
        <v>0</v>
      </c>
      <c r="V163" s="52">
        <v>0</v>
      </c>
      <c r="W163" s="52">
        <v>0</v>
      </c>
      <c r="X163" s="52">
        <v>156</v>
      </c>
      <c r="Y163" s="52">
        <v>0</v>
      </c>
      <c r="DA163" s="63" t="s">
        <v>1563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>
        <v>0</v>
      </c>
      <c r="C165" s="52">
        <v>0</v>
      </c>
      <c r="D165" s="52">
        <v>0</v>
      </c>
      <c r="E165" s="52">
        <v>0</v>
      </c>
      <c r="F165" s="52">
        <v>0</v>
      </c>
      <c r="G165" s="52">
        <v>0</v>
      </c>
      <c r="H165" s="52">
        <v>0</v>
      </c>
      <c r="I165" s="52">
        <v>0</v>
      </c>
      <c r="J165" s="52">
        <v>0</v>
      </c>
      <c r="K165" s="52">
        <v>0</v>
      </c>
      <c r="L165" s="52">
        <v>0</v>
      </c>
      <c r="M165" s="52">
        <v>0</v>
      </c>
      <c r="N165" s="52">
        <v>0</v>
      </c>
      <c r="O165" s="52">
        <v>0</v>
      </c>
      <c r="P165" s="52">
        <v>0</v>
      </c>
      <c r="Q165" s="52">
        <v>0</v>
      </c>
      <c r="R165" s="52">
        <v>16</v>
      </c>
      <c r="S165" s="52">
        <v>24</v>
      </c>
      <c r="T165" s="52">
        <v>23</v>
      </c>
      <c r="U165" s="52">
        <v>53</v>
      </c>
      <c r="V165" s="52">
        <v>88</v>
      </c>
      <c r="W165" s="52">
        <v>92</v>
      </c>
      <c r="X165" s="52">
        <v>93</v>
      </c>
      <c r="Y165" s="52">
        <v>66</v>
      </c>
      <c r="DA165" s="63" t="s">
        <v>1564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>
        <v>0</v>
      </c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  <c r="Q167" s="52">
        <v>0</v>
      </c>
      <c r="R167" s="52">
        <v>8</v>
      </c>
      <c r="S167" s="52">
        <v>93</v>
      </c>
      <c r="T167" s="52">
        <v>99</v>
      </c>
      <c r="U167" s="52">
        <v>110</v>
      </c>
      <c r="V167" s="52">
        <v>473</v>
      </c>
      <c r="W167" s="52">
        <v>244</v>
      </c>
      <c r="X167" s="52">
        <v>32</v>
      </c>
      <c r="Y167" s="52">
        <v>2</v>
      </c>
      <c r="DA167" s="63" t="s">
        <v>1565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1</v>
      </c>
      <c r="W168" s="52">
        <v>0</v>
      </c>
      <c r="X168" s="52">
        <v>0</v>
      </c>
      <c r="Y168" s="52">
        <v>0</v>
      </c>
      <c r="DA168" s="63" t="s">
        <v>1566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>
        <v>0</v>
      </c>
      <c r="C171" s="52">
        <v>0</v>
      </c>
      <c r="D171" s="52">
        <v>0</v>
      </c>
      <c r="E171" s="52">
        <v>0</v>
      </c>
      <c r="F171" s="52">
        <v>0</v>
      </c>
      <c r="G171" s="52">
        <v>0</v>
      </c>
      <c r="H171" s="52">
        <v>0</v>
      </c>
      <c r="I171" s="52">
        <v>0</v>
      </c>
      <c r="J171" s="52">
        <v>0</v>
      </c>
      <c r="K171" s="52">
        <v>0</v>
      </c>
      <c r="L171" s="52">
        <v>0</v>
      </c>
      <c r="M171" s="52">
        <v>0</v>
      </c>
      <c r="N171" s="52">
        <v>0</v>
      </c>
      <c r="O171" s="52">
        <v>0</v>
      </c>
      <c r="P171" s="52">
        <v>0</v>
      </c>
      <c r="Q171" s="52">
        <v>0</v>
      </c>
      <c r="R171" s="52">
        <v>54</v>
      </c>
      <c r="S171" s="52">
        <v>677</v>
      </c>
      <c r="T171" s="52">
        <v>712</v>
      </c>
      <c r="U171" s="52">
        <v>657</v>
      </c>
      <c r="V171" s="52">
        <v>2632</v>
      </c>
      <c r="W171" s="52">
        <v>1375</v>
      </c>
      <c r="X171" s="52">
        <v>24</v>
      </c>
      <c r="Y171" s="52">
        <v>22</v>
      </c>
      <c r="DA171" s="63" t="s">
        <v>1567</v>
      </c>
    </row>
    <row r="172" spans="1:105" ht="12" customHeight="1" x14ac:dyDescent="0.25">
      <c r="A172" s="97" t="s">
        <v>121</v>
      </c>
      <c r="B172" s="52">
        <v>0</v>
      </c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0</v>
      </c>
      <c r="Q172" s="52">
        <v>0</v>
      </c>
      <c r="R172" s="52">
        <v>13</v>
      </c>
      <c r="S172" s="52">
        <v>205</v>
      </c>
      <c r="T172" s="52">
        <v>119</v>
      </c>
      <c r="U172" s="52">
        <v>87</v>
      </c>
      <c r="V172" s="52">
        <v>378</v>
      </c>
      <c r="W172" s="52">
        <v>334</v>
      </c>
      <c r="X172" s="52">
        <v>148</v>
      </c>
      <c r="Y172" s="52">
        <v>5</v>
      </c>
      <c r="DA172" s="63" t="s">
        <v>1568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>
        <v>0</v>
      </c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0</v>
      </c>
      <c r="Q176" s="52">
        <v>0</v>
      </c>
      <c r="R176" s="52">
        <v>6</v>
      </c>
      <c r="S176" s="52">
        <v>74</v>
      </c>
      <c r="T176" s="52">
        <v>60</v>
      </c>
      <c r="U176" s="52">
        <v>58</v>
      </c>
      <c r="V176" s="52">
        <v>227</v>
      </c>
      <c r="W176" s="52">
        <v>137</v>
      </c>
      <c r="X176" s="52">
        <v>16</v>
      </c>
      <c r="Y176" s="52">
        <v>2</v>
      </c>
      <c r="DA176" s="63" t="s">
        <v>1569</v>
      </c>
    </row>
    <row r="177" spans="1:105" ht="12" customHeight="1" x14ac:dyDescent="0.25">
      <c r="A177" s="109" t="s">
        <v>120</v>
      </c>
      <c r="B177" s="36">
        <v>0</v>
      </c>
      <c r="C177" s="36">
        <v>0</v>
      </c>
      <c r="D177" s="36">
        <v>0</v>
      </c>
      <c r="E177" s="36">
        <v>0</v>
      </c>
      <c r="F177" s="36">
        <v>0</v>
      </c>
      <c r="G177" s="36">
        <v>0</v>
      </c>
      <c r="H177" s="36">
        <v>0</v>
      </c>
      <c r="I177" s="36">
        <v>0</v>
      </c>
      <c r="J177" s="36">
        <v>0</v>
      </c>
      <c r="K177" s="36">
        <v>0</v>
      </c>
      <c r="L177" s="36">
        <v>0</v>
      </c>
      <c r="M177" s="36">
        <v>0</v>
      </c>
      <c r="N177" s="36">
        <v>0</v>
      </c>
      <c r="O177" s="36">
        <v>0</v>
      </c>
      <c r="P177" s="36">
        <v>0</v>
      </c>
      <c r="Q177" s="36">
        <v>0</v>
      </c>
      <c r="R177" s="36">
        <v>67</v>
      </c>
      <c r="S177" s="36">
        <v>906</v>
      </c>
      <c r="T177" s="36">
        <v>866</v>
      </c>
      <c r="U177" s="36">
        <v>792</v>
      </c>
      <c r="V177" s="36">
        <v>3256</v>
      </c>
      <c r="W177" s="36">
        <v>1829</v>
      </c>
      <c r="X177" s="36">
        <v>185</v>
      </c>
      <c r="Y177" s="36">
        <v>23</v>
      </c>
      <c r="DA177" s="60" t="s">
        <v>1570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1571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225.75904869964984</v>
      </c>
      <c r="C3" s="117">
        <f t="shared" si="0"/>
        <v>243.73865299255064</v>
      </c>
      <c r="D3" s="117">
        <f t="shared" si="0"/>
        <v>210.78534607962425</v>
      </c>
      <c r="E3" s="117">
        <f t="shared" si="0"/>
        <v>151.83883333062377</v>
      </c>
      <c r="F3" s="117">
        <f t="shared" si="0"/>
        <v>167.0668661845416</v>
      </c>
      <c r="G3" s="117">
        <f t="shared" si="0"/>
        <v>130.87374955317557</v>
      </c>
      <c r="H3" s="117">
        <f t="shared" si="0"/>
        <v>129.63236723083693</v>
      </c>
      <c r="I3" s="117">
        <f t="shared" si="0"/>
        <v>111.41373475963226</v>
      </c>
      <c r="J3" s="117">
        <f t="shared" si="0"/>
        <v>150.42730479857747</v>
      </c>
      <c r="K3" s="117">
        <f t="shared" si="0"/>
        <v>239.52570257619192</v>
      </c>
      <c r="L3" s="117">
        <f t="shared" si="0"/>
        <v>141.2054971519407</v>
      </c>
      <c r="M3" s="117">
        <f t="shared" si="0"/>
        <v>119.99609605179984</v>
      </c>
      <c r="N3" s="117">
        <f t="shared" si="0"/>
        <v>113.75442679736219</v>
      </c>
      <c r="O3" s="117">
        <f t="shared" si="0"/>
        <v>134.03853160856679</v>
      </c>
      <c r="P3" s="117">
        <f t="shared" si="0"/>
        <v>91.935460837630998</v>
      </c>
      <c r="Q3" s="117">
        <f t="shared" si="0"/>
        <v>89.745306729575134</v>
      </c>
      <c r="R3" s="117">
        <f t="shared" ref="R3:V3" si="1">R4+R7+R9+R19</f>
        <v>86.090841537676368</v>
      </c>
      <c r="S3" s="117">
        <f t="shared" si="1"/>
        <v>81.723888758669375</v>
      </c>
      <c r="T3" s="117">
        <f t="shared" si="1"/>
        <v>66.901953226512461</v>
      </c>
      <c r="U3" s="117">
        <f t="shared" si="1"/>
        <v>49.157150580852083</v>
      </c>
      <c r="V3" s="117">
        <f t="shared" si="1"/>
        <v>38.169342559716505</v>
      </c>
      <c r="W3" s="117">
        <f t="shared" ref="W3:Y3" si="2">W4+W7+W9+W19</f>
        <v>50.192932463202474</v>
      </c>
      <c r="X3" s="117">
        <f t="shared" si="2"/>
        <v>35.443769754528773</v>
      </c>
      <c r="Y3" s="117">
        <f t="shared" si="2"/>
        <v>28.125517022924594</v>
      </c>
      <c r="DA3" s="129" t="s">
        <v>1572</v>
      </c>
    </row>
    <row r="4" spans="1:105" ht="12.95" customHeight="1" x14ac:dyDescent="0.25">
      <c r="A4" s="121" t="s">
        <v>57</v>
      </c>
      <c r="B4" s="122">
        <f t="shared" ref="B4:Q4" si="3">SUM(B5:B6)</f>
        <v>198.77368016341822</v>
      </c>
      <c r="C4" s="122">
        <f t="shared" si="3"/>
        <v>218.14624964215605</v>
      </c>
      <c r="D4" s="122">
        <f t="shared" si="3"/>
        <v>188.0363708031301</v>
      </c>
      <c r="E4" s="122">
        <f t="shared" si="3"/>
        <v>132.02333741646802</v>
      </c>
      <c r="F4" s="122">
        <f t="shared" si="3"/>
        <v>147.575838062977</v>
      </c>
      <c r="G4" s="122">
        <f t="shared" si="3"/>
        <v>112.68171734652623</v>
      </c>
      <c r="H4" s="122">
        <f t="shared" si="3"/>
        <v>111.06688736334114</v>
      </c>
      <c r="I4" s="122">
        <f t="shared" si="3"/>
        <v>91.367770465458392</v>
      </c>
      <c r="J4" s="122">
        <f t="shared" si="3"/>
        <v>130.09670752278453</v>
      </c>
      <c r="K4" s="122">
        <f t="shared" si="3"/>
        <v>217.71788142785357</v>
      </c>
      <c r="L4" s="122">
        <f t="shared" si="3"/>
        <v>120.82373668263851</v>
      </c>
      <c r="M4" s="122">
        <f t="shared" si="3"/>
        <v>101.05813347409149</v>
      </c>
      <c r="N4" s="122">
        <f t="shared" si="3"/>
        <v>96.41008136634612</v>
      </c>
      <c r="O4" s="122">
        <f t="shared" si="3"/>
        <v>117.57476733581956</v>
      </c>
      <c r="P4" s="122">
        <f t="shared" si="3"/>
        <v>76.428339533889812</v>
      </c>
      <c r="Q4" s="122">
        <f t="shared" si="3"/>
        <v>75.870658427011193</v>
      </c>
      <c r="R4" s="122">
        <f t="shared" ref="R4:V4" si="4">SUM(R5:R6)</f>
        <v>73.408896157319347</v>
      </c>
      <c r="S4" s="122">
        <f t="shared" si="4"/>
        <v>70.401030753597695</v>
      </c>
      <c r="T4" s="122">
        <f t="shared" si="4"/>
        <v>57.536006478172816</v>
      </c>
      <c r="U4" s="122">
        <f t="shared" si="4"/>
        <v>41.634261812656682</v>
      </c>
      <c r="V4" s="122">
        <f t="shared" si="4"/>
        <v>32.890138471290172</v>
      </c>
      <c r="W4" s="122">
        <f t="shared" ref="W4:Y4" si="5">SUM(W5:W6)</f>
        <v>45.544354710867417</v>
      </c>
      <c r="X4" s="122">
        <f t="shared" si="5"/>
        <v>31.998007917759857</v>
      </c>
      <c r="Y4" s="122">
        <f t="shared" si="5"/>
        <v>24.981590356489008</v>
      </c>
      <c r="DA4" s="130" t="s">
        <v>1573</v>
      </c>
    </row>
    <row r="5" spans="1:105" ht="12" customHeight="1" x14ac:dyDescent="0.25">
      <c r="A5" s="97" t="s">
        <v>51</v>
      </c>
      <c r="B5" s="98">
        <v>197.58794677524335</v>
      </c>
      <c r="C5" s="98">
        <v>216.86864951347809</v>
      </c>
      <c r="D5" s="98">
        <v>186.96166909842415</v>
      </c>
      <c r="E5" s="98">
        <v>131.28173852452147</v>
      </c>
      <c r="F5" s="98">
        <v>146.74765799269198</v>
      </c>
      <c r="G5" s="98">
        <v>112.05936509302995</v>
      </c>
      <c r="H5" s="98">
        <v>110.46341530756823</v>
      </c>
      <c r="I5" s="98">
        <v>90.869630161273008</v>
      </c>
      <c r="J5" s="98">
        <v>129.37708895561437</v>
      </c>
      <c r="K5" s="98">
        <v>216.51300132729457</v>
      </c>
      <c r="L5" s="98">
        <v>120.15641536904239</v>
      </c>
      <c r="M5" s="98">
        <v>100.50020187991365</v>
      </c>
      <c r="N5" s="98">
        <v>95.875695377615415</v>
      </c>
      <c r="O5" s="98">
        <v>116.91823314351831</v>
      </c>
      <c r="P5" s="98">
        <v>76.004109929005196</v>
      </c>
      <c r="Q5" s="98">
        <v>75.452684718612176</v>
      </c>
      <c r="R5" s="98">
        <v>73.005968438022109</v>
      </c>
      <c r="S5" s="98">
        <v>70.016481627238221</v>
      </c>
      <c r="T5" s="98">
        <v>57.222576092227698</v>
      </c>
      <c r="U5" s="98">
        <v>41.40684617062464</v>
      </c>
      <c r="V5" s="98">
        <v>32.718397452504583</v>
      </c>
      <c r="W5" s="98">
        <v>45.304966551591335</v>
      </c>
      <c r="X5" s="98">
        <v>31.832938645576085</v>
      </c>
      <c r="Y5" s="98">
        <v>24.848528132020352</v>
      </c>
      <c r="DA5" s="63" t="s">
        <v>1574</v>
      </c>
    </row>
    <row r="6" spans="1:105" ht="12" customHeight="1" x14ac:dyDescent="0.25">
      <c r="A6" s="97" t="s">
        <v>53</v>
      </c>
      <c r="B6" s="98">
        <v>1.1857333881748753</v>
      </c>
      <c r="C6" s="98">
        <v>1.2776001286779743</v>
      </c>
      <c r="D6" s="98">
        <v>1.0747017047059584</v>
      </c>
      <c r="E6" s="98">
        <v>0.74159889194655104</v>
      </c>
      <c r="F6" s="98">
        <v>0.82818007028501517</v>
      </c>
      <c r="G6" s="98">
        <v>0.62235225349626688</v>
      </c>
      <c r="H6" s="98">
        <v>0.60347205577290897</v>
      </c>
      <c r="I6" s="98">
        <v>0.49814030418538163</v>
      </c>
      <c r="J6" s="98">
        <v>0.71961856717016892</v>
      </c>
      <c r="K6" s="98">
        <v>1.2048801005590026</v>
      </c>
      <c r="L6" s="98">
        <v>0.66732131359611957</v>
      </c>
      <c r="M6" s="98">
        <v>0.55793159417784444</v>
      </c>
      <c r="N6" s="98">
        <v>0.53438598873071019</v>
      </c>
      <c r="O6" s="98">
        <v>0.65653419230124432</v>
      </c>
      <c r="P6" s="98">
        <v>0.42422960488461509</v>
      </c>
      <c r="Q6" s="98">
        <v>0.41797370839902087</v>
      </c>
      <c r="R6" s="98">
        <v>0.4029277192972382</v>
      </c>
      <c r="S6" s="98">
        <v>0.3845491263594743</v>
      </c>
      <c r="T6" s="98">
        <v>0.3134303859451163</v>
      </c>
      <c r="U6" s="98">
        <v>0.22741564203204231</v>
      </c>
      <c r="V6" s="98">
        <v>0.17174101878558801</v>
      </c>
      <c r="W6" s="98">
        <v>0.23938815927608054</v>
      </c>
      <c r="X6" s="98">
        <v>0.16506927218377254</v>
      </c>
      <c r="Y6" s="98">
        <v>0.13306222446865418</v>
      </c>
      <c r="DA6" s="63" t="s">
        <v>1575</v>
      </c>
    </row>
    <row r="7" spans="1:105" ht="12.95" customHeight="1" x14ac:dyDescent="0.25">
      <c r="A7" s="121" t="s">
        <v>92</v>
      </c>
      <c r="B7" s="122">
        <f t="shared" ref="B7:Y7" si="6">B8</f>
        <v>2.3997268328713715E-2</v>
      </c>
      <c r="C7" s="122">
        <f t="shared" si="6"/>
        <v>2.9757742184717235E-2</v>
      </c>
      <c r="D7" s="122">
        <f t="shared" si="6"/>
        <v>3.437823050461309E-2</v>
      </c>
      <c r="E7" s="122">
        <f t="shared" si="6"/>
        <v>8.4229977040051821E-2</v>
      </c>
      <c r="F7" s="122">
        <f t="shared" si="6"/>
        <v>3.2744483696171667E-2</v>
      </c>
      <c r="G7" s="122">
        <f t="shared" si="6"/>
        <v>2.9895888540212131E-2</v>
      </c>
      <c r="H7" s="122">
        <f t="shared" si="6"/>
        <v>5.0978776216543654E-2</v>
      </c>
      <c r="I7" s="122">
        <f t="shared" si="6"/>
        <v>2.6291391057904911E-2</v>
      </c>
      <c r="J7" s="122">
        <f t="shared" si="6"/>
        <v>4.1279189290843135E-2</v>
      </c>
      <c r="K7" s="122">
        <f t="shared" si="6"/>
        <v>6.0614532458957114E-2</v>
      </c>
      <c r="L7" s="122">
        <f t="shared" si="6"/>
        <v>0.10198001687837203</v>
      </c>
      <c r="M7" s="122">
        <f t="shared" si="6"/>
        <v>8.9900180752810921E-2</v>
      </c>
      <c r="N7" s="122">
        <f t="shared" si="6"/>
        <v>9.5053881675989063E-2</v>
      </c>
      <c r="O7" s="122">
        <f t="shared" si="6"/>
        <v>9.8188814420219345E-2</v>
      </c>
      <c r="P7" s="122">
        <f t="shared" si="6"/>
        <v>7.2907472774252052E-2</v>
      </c>
      <c r="Q7" s="122">
        <f t="shared" si="6"/>
        <v>9.4166820634033727E-2</v>
      </c>
      <c r="R7" s="122">
        <f t="shared" si="6"/>
        <v>6.5177742149639159E-2</v>
      </c>
      <c r="S7" s="122">
        <f t="shared" si="6"/>
        <v>4.6567272321744506E-2</v>
      </c>
      <c r="T7" s="122">
        <f t="shared" si="6"/>
        <v>3.3284615496183181E-2</v>
      </c>
      <c r="U7" s="122">
        <f t="shared" si="6"/>
        <v>2.1738164649657866E-2</v>
      </c>
      <c r="V7" s="122">
        <f t="shared" si="6"/>
        <v>2.1265022741611614E-2</v>
      </c>
      <c r="W7" s="122">
        <f t="shared" si="6"/>
        <v>1.856508501208428E-2</v>
      </c>
      <c r="X7" s="122">
        <f t="shared" si="6"/>
        <v>1.8800841079106782E-2</v>
      </c>
      <c r="Y7" s="122">
        <f t="shared" si="6"/>
        <v>1.9954151657802441E-2</v>
      </c>
      <c r="DA7" s="130" t="s">
        <v>1576</v>
      </c>
    </row>
    <row r="8" spans="1:105" ht="12" customHeight="1" x14ac:dyDescent="0.25">
      <c r="A8" s="97" t="s">
        <v>53</v>
      </c>
      <c r="B8" s="98">
        <v>2.3997268328713715E-2</v>
      </c>
      <c r="C8" s="98">
        <v>2.9757742184717235E-2</v>
      </c>
      <c r="D8" s="98">
        <v>3.437823050461309E-2</v>
      </c>
      <c r="E8" s="98">
        <v>8.4229977040051821E-2</v>
      </c>
      <c r="F8" s="98">
        <v>3.2744483696171667E-2</v>
      </c>
      <c r="G8" s="98">
        <v>2.9895888540212131E-2</v>
      </c>
      <c r="H8" s="98">
        <v>5.0978776216543654E-2</v>
      </c>
      <c r="I8" s="98">
        <v>2.6291391057904911E-2</v>
      </c>
      <c r="J8" s="98">
        <v>4.1279189290843135E-2</v>
      </c>
      <c r="K8" s="98">
        <v>6.0614532458957114E-2</v>
      </c>
      <c r="L8" s="98">
        <v>0.10198001687837203</v>
      </c>
      <c r="M8" s="98">
        <v>8.9900180752810921E-2</v>
      </c>
      <c r="N8" s="98">
        <v>9.5053881675989063E-2</v>
      </c>
      <c r="O8" s="98">
        <v>9.8188814420219345E-2</v>
      </c>
      <c r="P8" s="98">
        <v>7.2907472774252052E-2</v>
      </c>
      <c r="Q8" s="98">
        <v>9.4166820634033727E-2</v>
      </c>
      <c r="R8" s="98">
        <v>6.5177742149639159E-2</v>
      </c>
      <c r="S8" s="98">
        <v>4.6567272321744506E-2</v>
      </c>
      <c r="T8" s="98">
        <v>3.3284615496183181E-2</v>
      </c>
      <c r="U8" s="98">
        <v>2.1738164649657866E-2</v>
      </c>
      <c r="V8" s="98">
        <v>2.1265022741611614E-2</v>
      </c>
      <c r="W8" s="98">
        <v>1.856508501208428E-2</v>
      </c>
      <c r="X8" s="98">
        <v>1.8800841079106782E-2</v>
      </c>
      <c r="Y8" s="98">
        <v>1.9954151657802441E-2</v>
      </c>
      <c r="DA8" s="63" t="s">
        <v>1577</v>
      </c>
    </row>
    <row r="9" spans="1:105" ht="12" customHeight="1" x14ac:dyDescent="0.25">
      <c r="A9" s="121" t="s">
        <v>55</v>
      </c>
      <c r="B9" s="122">
        <v>23.277351356545417</v>
      </c>
      <c r="C9" s="122">
        <v>21.936071652626978</v>
      </c>
      <c r="D9" s="122">
        <v>19.563948573734351</v>
      </c>
      <c r="E9" s="122">
        <v>16.811870807953898</v>
      </c>
      <c r="F9" s="122">
        <v>16.690096991798136</v>
      </c>
      <c r="G9" s="122">
        <v>15.575375431551757</v>
      </c>
      <c r="H9" s="122">
        <v>16.036114673142013</v>
      </c>
      <c r="I9" s="122">
        <v>17.401694506391593</v>
      </c>
      <c r="J9" s="122">
        <v>17.812480447342789</v>
      </c>
      <c r="K9" s="122">
        <v>19.135668864819149</v>
      </c>
      <c r="L9" s="122">
        <v>17.792215754123077</v>
      </c>
      <c r="M9" s="122">
        <v>16.610373956270568</v>
      </c>
      <c r="N9" s="122">
        <v>15.191278968748678</v>
      </c>
      <c r="O9" s="122">
        <v>14.387506696852894</v>
      </c>
      <c r="P9" s="122">
        <v>13.589836112359471</v>
      </c>
      <c r="Q9" s="122">
        <v>12.031214882835377</v>
      </c>
      <c r="R9" s="122">
        <v>11.039752909449229</v>
      </c>
      <c r="S9" s="122">
        <v>9.863926171179271</v>
      </c>
      <c r="T9" s="122">
        <v>8.1476701664216371</v>
      </c>
      <c r="U9" s="122">
        <v>6.5479030549828314</v>
      </c>
      <c r="V9" s="122">
        <v>4.4727646920706938</v>
      </c>
      <c r="W9" s="122">
        <v>3.9152217266280758</v>
      </c>
      <c r="X9" s="122">
        <v>2.9389297693760246</v>
      </c>
      <c r="Y9" s="122">
        <v>2.6613634565395481</v>
      </c>
      <c r="DA9" s="130" t="s">
        <v>1578</v>
      </c>
    </row>
    <row r="10" spans="1:105" ht="12" customHeight="1" x14ac:dyDescent="0.25">
      <c r="A10" s="97" t="s">
        <v>143</v>
      </c>
      <c r="B10" s="98">
        <v>0.13165769595183857</v>
      </c>
      <c r="C10" s="98">
        <v>0.14527997921324573</v>
      </c>
      <c r="D10" s="98">
        <v>0.14460777173922171</v>
      </c>
      <c r="E10" s="98">
        <v>0.10493387444670284</v>
      </c>
      <c r="F10" s="98">
        <v>0.15801698581181836</v>
      </c>
      <c r="G10" s="98">
        <v>0.13900120103709951</v>
      </c>
      <c r="H10" s="98">
        <v>0.1662493527928818</v>
      </c>
      <c r="I10" s="98">
        <v>0.1642477407046464</v>
      </c>
      <c r="J10" s="98">
        <v>0.23279926450604546</v>
      </c>
      <c r="K10" s="98">
        <v>0.47453091690145455</v>
      </c>
      <c r="L10" s="98">
        <v>0.24874370232480703</v>
      </c>
      <c r="M10" s="98">
        <v>0.24958315877942269</v>
      </c>
      <c r="N10" s="98">
        <v>0.2526795149039614</v>
      </c>
      <c r="O10" s="98">
        <v>0.25382188657633586</v>
      </c>
      <c r="P10" s="98">
        <v>0.25444553101199868</v>
      </c>
      <c r="Q10" s="98">
        <v>0.25385010511955447</v>
      </c>
      <c r="R10" s="98">
        <v>0.25482261958747776</v>
      </c>
      <c r="S10" s="98">
        <v>0.25694915522092265</v>
      </c>
      <c r="T10" s="98">
        <v>0.25661565325812014</v>
      </c>
      <c r="U10" s="98">
        <v>0.25678237623692857</v>
      </c>
      <c r="V10" s="98">
        <v>0.25606514422799898</v>
      </c>
      <c r="W10" s="98">
        <v>0.27895434264766483</v>
      </c>
      <c r="X10" s="98">
        <v>7.7895404294936063E-2</v>
      </c>
      <c r="Y10" s="98">
        <v>7.5977456973641222E-2</v>
      </c>
      <c r="DA10" s="63" t="s">
        <v>1579</v>
      </c>
    </row>
    <row r="11" spans="1:105" ht="12" customHeight="1" x14ac:dyDescent="0.25">
      <c r="A11" s="97" t="s">
        <v>124</v>
      </c>
      <c r="B11" s="98">
        <v>1.9989608919201671</v>
      </c>
      <c r="C11" s="98">
        <v>1.9338547692285095</v>
      </c>
      <c r="D11" s="98">
        <v>1.7425248172698726</v>
      </c>
      <c r="E11" s="98">
        <v>1.5373134100435399</v>
      </c>
      <c r="F11" s="98">
        <v>2.3296534698019835</v>
      </c>
      <c r="G11" s="98">
        <v>2.5895457277977649</v>
      </c>
      <c r="H11" s="98">
        <v>2.766144570751619</v>
      </c>
      <c r="I11" s="98">
        <v>2.7730733839148543</v>
      </c>
      <c r="J11" s="98">
        <v>2.4840542180100882</v>
      </c>
      <c r="K11" s="98">
        <v>2.576677588934452</v>
      </c>
      <c r="L11" s="98">
        <v>2.2833045063230299</v>
      </c>
      <c r="M11" s="98">
        <v>2.0496998058503282</v>
      </c>
      <c r="N11" s="98">
        <v>1.6565954769707463</v>
      </c>
      <c r="O11" s="98">
        <v>1.5952931665060475</v>
      </c>
      <c r="P11" s="98">
        <v>1.6589486535363767</v>
      </c>
      <c r="Q11" s="98">
        <v>1.4258497659045253</v>
      </c>
      <c r="R11" s="98">
        <v>1.4363090803666769</v>
      </c>
      <c r="S11" s="98">
        <v>1.2123538517293682</v>
      </c>
      <c r="T11" s="98">
        <v>0.94220300773851728</v>
      </c>
      <c r="U11" s="98">
        <v>0.72288255727707085</v>
      </c>
      <c r="V11" s="98">
        <v>0.48054917946245007</v>
      </c>
      <c r="W11" s="98">
        <v>0.41059264625159503</v>
      </c>
      <c r="X11" s="98">
        <v>0.39417459229160939</v>
      </c>
      <c r="Y11" s="98">
        <v>0.37436441563516415</v>
      </c>
      <c r="DA11" s="63" t="s">
        <v>1580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1.3878878178474202E-4</v>
      </c>
      <c r="G12" s="98">
        <v>2.896475731561434E-4</v>
      </c>
      <c r="H12" s="98">
        <v>4.6737503493391336E-4</v>
      </c>
      <c r="I12" s="98">
        <v>6.356643717215062E-4</v>
      </c>
      <c r="J12" s="98">
        <v>8.7215645107808419E-4</v>
      </c>
      <c r="K12" s="98">
        <v>1.5831355400296948E-3</v>
      </c>
      <c r="L12" s="98">
        <v>1.8752903398358569E-3</v>
      </c>
      <c r="M12" s="98">
        <v>1.9927302269525451E-3</v>
      </c>
      <c r="N12" s="98">
        <v>1.8585722222460525E-3</v>
      </c>
      <c r="O12" s="98">
        <v>1.7887785672855085E-3</v>
      </c>
      <c r="P12" s="98">
        <v>1.9185778936064808E-3</v>
      </c>
      <c r="Q12" s="98">
        <v>1.4798331375707097E-3</v>
      </c>
      <c r="R12" s="98">
        <v>1.8148244449323336E-3</v>
      </c>
      <c r="S12" s="98">
        <v>1.2714063211968587E-3</v>
      </c>
      <c r="T12" s="98">
        <v>8.929584651558288E-4</v>
      </c>
      <c r="U12" s="98">
        <v>8.9467079803190875E-4</v>
      </c>
      <c r="V12" s="98">
        <v>6.1806057734263044E-4</v>
      </c>
      <c r="W12" s="98">
        <v>4.4566460401556643E-4</v>
      </c>
      <c r="X12" s="98">
        <v>7.2633314247148644E-4</v>
      </c>
      <c r="Y12" s="98">
        <v>5.5424418640111662E-4</v>
      </c>
      <c r="DA12" s="63" t="s">
        <v>1581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7.2567508250753399E-5</v>
      </c>
      <c r="G13" s="101">
        <v>1.5376938836254403E-4</v>
      </c>
      <c r="H13" s="101">
        <v>2.5082318643614349E-4</v>
      </c>
      <c r="I13" s="101">
        <v>3.5653412268106879E-4</v>
      </c>
      <c r="J13" s="101">
        <v>4.5396012755024976E-4</v>
      </c>
      <c r="K13" s="101">
        <v>8.4247615654530058E-4</v>
      </c>
      <c r="L13" s="101">
        <v>1.0021462934596626E-3</v>
      </c>
      <c r="M13" s="101">
        <v>1.0306997211815935E-3</v>
      </c>
      <c r="N13" s="101">
        <v>9.6467108837692639E-4</v>
      </c>
      <c r="O13" s="101">
        <v>7.9749075766590244E-4</v>
      </c>
      <c r="P13" s="101">
        <v>8.0316257119516566E-4</v>
      </c>
      <c r="Q13" s="101">
        <v>6.557613516284497E-4</v>
      </c>
      <c r="R13" s="101">
        <v>9.2664321378087451E-4</v>
      </c>
      <c r="S13" s="101">
        <v>6.7074874828724834E-4</v>
      </c>
      <c r="T13" s="101">
        <v>4.2862923954087133E-4</v>
      </c>
      <c r="U13" s="101">
        <v>4.3113010084276269E-4</v>
      </c>
      <c r="V13" s="101">
        <v>2.1652208206800647E-4</v>
      </c>
      <c r="W13" s="101">
        <v>1.3900695763676067E-4</v>
      </c>
      <c r="X13" s="101">
        <v>2.9657825665551285E-4</v>
      </c>
      <c r="Y13" s="101">
        <v>2.4337109057463949E-4</v>
      </c>
      <c r="DA13" s="131" t="s">
        <v>1582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6.6221273533988606E-5</v>
      </c>
      <c r="G14" s="104">
        <v>1.358781847935994E-4</v>
      </c>
      <c r="H14" s="104">
        <v>2.1655184849776987E-4</v>
      </c>
      <c r="I14" s="104">
        <v>2.7913024904043741E-4</v>
      </c>
      <c r="J14" s="104">
        <v>4.1819632352783448E-4</v>
      </c>
      <c r="K14" s="104">
        <v>7.4065938348439437E-4</v>
      </c>
      <c r="L14" s="104">
        <v>8.7314404637619429E-4</v>
      </c>
      <c r="M14" s="104">
        <v>9.6203050577095182E-4</v>
      </c>
      <c r="N14" s="104">
        <v>8.9390113386912618E-4</v>
      </c>
      <c r="O14" s="104">
        <v>9.9128780961960615E-4</v>
      </c>
      <c r="P14" s="104">
        <v>1.1154153224113151E-3</v>
      </c>
      <c r="Q14" s="104">
        <v>8.2407178594225995E-4</v>
      </c>
      <c r="R14" s="104">
        <v>8.8818123115145912E-4</v>
      </c>
      <c r="S14" s="104">
        <v>6.0065757290961026E-4</v>
      </c>
      <c r="T14" s="104">
        <v>4.6432922561495747E-4</v>
      </c>
      <c r="U14" s="104">
        <v>4.6354069718914607E-4</v>
      </c>
      <c r="V14" s="104">
        <v>4.01538495274624E-4</v>
      </c>
      <c r="W14" s="104">
        <v>3.0665764637880579E-4</v>
      </c>
      <c r="X14" s="104">
        <v>4.297548858159736E-4</v>
      </c>
      <c r="Y14" s="104">
        <v>3.1087309582647715E-4</v>
      </c>
      <c r="DA14" s="132" t="s">
        <v>1583</v>
      </c>
    </row>
    <row r="15" spans="1:105" ht="12" customHeight="1" x14ac:dyDescent="0.25">
      <c r="A15" s="106" t="s">
        <v>122</v>
      </c>
      <c r="B15" s="101">
        <v>21.094854146407098</v>
      </c>
      <c r="C15" s="101">
        <v>19.734840556324283</v>
      </c>
      <c r="D15" s="101">
        <v>17.551755776624006</v>
      </c>
      <c r="E15" s="101">
        <v>15.031797765749575</v>
      </c>
      <c r="F15" s="101">
        <v>14.063814036066864</v>
      </c>
      <c r="G15" s="101">
        <v>12.704293022869212</v>
      </c>
      <c r="H15" s="101">
        <v>12.884519269315149</v>
      </c>
      <c r="I15" s="101">
        <v>13.970267835831326</v>
      </c>
      <c r="J15" s="101">
        <v>14.370507258564814</v>
      </c>
      <c r="K15" s="101">
        <v>14.821013103277766</v>
      </c>
      <c r="L15" s="101">
        <v>13.937184844456453</v>
      </c>
      <c r="M15" s="101">
        <v>12.966396652128896</v>
      </c>
      <c r="N15" s="101">
        <v>11.952876363619156</v>
      </c>
      <c r="O15" s="101">
        <v>11.1661517599938</v>
      </c>
      <c r="P15" s="101">
        <v>10.315614975769609</v>
      </c>
      <c r="Q15" s="101">
        <v>8.9695870478081883</v>
      </c>
      <c r="R15" s="101">
        <v>7.9947227043757554</v>
      </c>
      <c r="S15" s="101">
        <v>7.1489148535969651</v>
      </c>
      <c r="T15" s="101">
        <v>5.8864871425055592</v>
      </c>
      <c r="U15" s="101">
        <v>4.6825627812383726</v>
      </c>
      <c r="V15" s="101">
        <v>3.1315031470562955</v>
      </c>
      <c r="W15" s="101">
        <v>2.6806367157728257</v>
      </c>
      <c r="X15" s="101">
        <v>1.7834865526748971</v>
      </c>
      <c r="Y15" s="101">
        <v>1.5415752783800063</v>
      </c>
      <c r="DA15" s="131" t="s">
        <v>1584</v>
      </c>
    </row>
    <row r="16" spans="1:105" ht="12" customHeight="1" x14ac:dyDescent="0.25">
      <c r="A16" s="107" t="s">
        <v>121</v>
      </c>
      <c r="B16" s="104">
        <v>5.1878622266311361E-2</v>
      </c>
      <c r="C16" s="104">
        <v>0.12209634786093942</v>
      </c>
      <c r="D16" s="104">
        <v>0.12506020810124857</v>
      </c>
      <c r="E16" s="104">
        <v>0.13782575771407979</v>
      </c>
      <c r="F16" s="104">
        <v>0.13847371133568562</v>
      </c>
      <c r="G16" s="104">
        <v>0.14224583227452442</v>
      </c>
      <c r="H16" s="104">
        <v>0.21873410524742914</v>
      </c>
      <c r="I16" s="104">
        <v>0.4934698815690447</v>
      </c>
      <c r="J16" s="104">
        <v>0.72424754981076278</v>
      </c>
      <c r="K16" s="104">
        <v>1.2618641201654479</v>
      </c>
      <c r="L16" s="104">
        <v>1.3211074106789502</v>
      </c>
      <c r="M16" s="104">
        <v>1.3427016092849673</v>
      </c>
      <c r="N16" s="104">
        <v>1.327269041032568</v>
      </c>
      <c r="O16" s="104">
        <v>1.3704511052094244</v>
      </c>
      <c r="P16" s="104">
        <v>1.35890837414788</v>
      </c>
      <c r="Q16" s="104">
        <v>1.3804481308655383</v>
      </c>
      <c r="R16" s="104">
        <v>1.3520836806743866</v>
      </c>
      <c r="S16" s="104">
        <v>1.2444369043108181</v>
      </c>
      <c r="T16" s="104">
        <v>1.0614714044542852</v>
      </c>
      <c r="U16" s="104">
        <v>0.88478066943242817</v>
      </c>
      <c r="V16" s="104">
        <v>0.60402916074660662</v>
      </c>
      <c r="W16" s="104">
        <v>0.54459235735197487</v>
      </c>
      <c r="X16" s="104">
        <v>0.68264688697211051</v>
      </c>
      <c r="Y16" s="104">
        <v>0.66889206136433554</v>
      </c>
      <c r="DA16" s="132" t="s">
        <v>1585</v>
      </c>
    </row>
    <row r="17" spans="1:105" ht="12" customHeight="1" x14ac:dyDescent="0.25">
      <c r="A17" s="108" t="s">
        <v>53</v>
      </c>
      <c r="B17" s="98">
        <v>2.7242703329224457E-2</v>
      </c>
      <c r="C17" s="98">
        <v>6.2201803467147175E-2</v>
      </c>
      <c r="D17" s="98">
        <v>6.490736610996764E-2</v>
      </c>
      <c r="E17" s="98">
        <v>7.2501519358703095E-2</v>
      </c>
      <c r="F17" s="98">
        <v>6.8882176437780052E-2</v>
      </c>
      <c r="G17" s="98">
        <v>7.1964183754966687E-2</v>
      </c>
      <c r="H17" s="98">
        <v>0.11176892394661367</v>
      </c>
      <c r="I17" s="98">
        <v>0.2639687937370363</v>
      </c>
      <c r="J17" s="98">
        <v>0.35848821430091998</v>
      </c>
      <c r="K17" s="98">
        <v>0.6406019835872554</v>
      </c>
      <c r="L17" s="98">
        <v>0.67374718575185544</v>
      </c>
      <c r="M17" s="98">
        <v>0.66292725407232123</v>
      </c>
      <c r="N17" s="98">
        <v>0.65811446879250424</v>
      </c>
      <c r="O17" s="98">
        <v>0.58048930106169172</v>
      </c>
      <c r="P17" s="98">
        <v>0.53987547967911609</v>
      </c>
      <c r="Q17" s="98">
        <v>0.58393685274219254</v>
      </c>
      <c r="R17" s="98">
        <v>0.67107892557582727</v>
      </c>
      <c r="S17" s="98">
        <v>0.64425161170848699</v>
      </c>
      <c r="T17" s="98">
        <v>0.50613002908655313</v>
      </c>
      <c r="U17" s="98">
        <v>0.42214540447334065</v>
      </c>
      <c r="V17" s="98">
        <v>0.21036301720800782</v>
      </c>
      <c r="W17" s="98">
        <v>0.16731877500721332</v>
      </c>
      <c r="X17" s="98">
        <v>0.27614949608191874</v>
      </c>
      <c r="Y17" s="98">
        <v>0.29520971685862163</v>
      </c>
      <c r="DA17" s="63" t="s">
        <v>1586</v>
      </c>
    </row>
    <row r="18" spans="1:105" ht="12" customHeight="1" x14ac:dyDescent="0.25">
      <c r="A18" s="108" t="s">
        <v>52</v>
      </c>
      <c r="B18" s="98">
        <v>2.4635918937086901E-2</v>
      </c>
      <c r="C18" s="98">
        <v>5.9894544393792243E-2</v>
      </c>
      <c r="D18" s="98">
        <v>6.0152841991280924E-2</v>
      </c>
      <c r="E18" s="98">
        <v>6.5324238355376693E-2</v>
      </c>
      <c r="F18" s="98">
        <v>6.9591534897905566E-2</v>
      </c>
      <c r="G18" s="98">
        <v>7.0281648519557746E-2</v>
      </c>
      <c r="H18" s="98">
        <v>0.10696518130081548</v>
      </c>
      <c r="I18" s="98">
        <v>0.22950108783200837</v>
      </c>
      <c r="J18" s="98">
        <v>0.36575933550984274</v>
      </c>
      <c r="K18" s="98">
        <v>0.62126213657819263</v>
      </c>
      <c r="L18" s="98">
        <v>0.64736022492709477</v>
      </c>
      <c r="M18" s="98">
        <v>0.67977435521264618</v>
      </c>
      <c r="N18" s="98">
        <v>0.66915457224006381</v>
      </c>
      <c r="O18" s="98">
        <v>0.78996180414773276</v>
      </c>
      <c r="P18" s="98">
        <v>0.81903289446876393</v>
      </c>
      <c r="Q18" s="98">
        <v>0.79651127812334566</v>
      </c>
      <c r="R18" s="98">
        <v>0.68100475509855918</v>
      </c>
      <c r="S18" s="98">
        <v>0.60018529260233122</v>
      </c>
      <c r="T18" s="98">
        <v>0.55534137536773198</v>
      </c>
      <c r="U18" s="98">
        <v>0.46263526495908752</v>
      </c>
      <c r="V18" s="98">
        <v>0.39366614353859886</v>
      </c>
      <c r="W18" s="98">
        <v>0.3772735823447616</v>
      </c>
      <c r="X18" s="98">
        <v>0.40649739089019177</v>
      </c>
      <c r="Y18" s="98">
        <v>0.37368234450571391</v>
      </c>
      <c r="DA18" s="63" t="s">
        <v>1587</v>
      </c>
    </row>
    <row r="19" spans="1:105" ht="12" customHeight="1" x14ac:dyDescent="0.25">
      <c r="A19" s="121" t="s">
        <v>54</v>
      </c>
      <c r="B19" s="122">
        <v>3.6840199113574821</v>
      </c>
      <c r="C19" s="122">
        <v>3.6265739555828564</v>
      </c>
      <c r="D19" s="122">
        <v>3.1506484722551957</v>
      </c>
      <c r="E19" s="122">
        <v>2.9193951291617983</v>
      </c>
      <c r="F19" s="122">
        <v>2.7681866460702889</v>
      </c>
      <c r="G19" s="122">
        <v>2.5867608865573763</v>
      </c>
      <c r="H19" s="122">
        <v>2.4783864181372541</v>
      </c>
      <c r="I19" s="122">
        <v>2.6179783967243737</v>
      </c>
      <c r="J19" s="122">
        <v>2.4768376391593336</v>
      </c>
      <c r="K19" s="122">
        <v>2.6115377510602542</v>
      </c>
      <c r="L19" s="122">
        <v>2.4875646983007713</v>
      </c>
      <c r="M19" s="122">
        <v>2.2376884406849751</v>
      </c>
      <c r="N19" s="122">
        <v>2.0580125805913889</v>
      </c>
      <c r="O19" s="122">
        <v>1.9780687614741053</v>
      </c>
      <c r="P19" s="122">
        <v>1.8443777186074741</v>
      </c>
      <c r="Q19" s="122">
        <v>1.749266599094542</v>
      </c>
      <c r="R19" s="122">
        <v>1.5770147287581433</v>
      </c>
      <c r="S19" s="122">
        <v>1.4123645615706699</v>
      </c>
      <c r="T19" s="122">
        <v>1.1849919664218194</v>
      </c>
      <c r="U19" s="122">
        <v>0.9532475485629166</v>
      </c>
      <c r="V19" s="122">
        <v>0.78517437361403197</v>
      </c>
      <c r="W19" s="122">
        <v>0.71479094069489446</v>
      </c>
      <c r="X19" s="122">
        <v>0.48803122631378681</v>
      </c>
      <c r="Y19" s="122">
        <v>0.46260905823823539</v>
      </c>
      <c r="DA19" s="130" t="s">
        <v>1588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1589</v>
      </c>
    </row>
    <row r="21" spans="1:105" ht="12" customHeight="1" x14ac:dyDescent="0.25">
      <c r="A21" s="97" t="s">
        <v>50</v>
      </c>
      <c r="B21" s="98">
        <v>0.16937030375201581</v>
      </c>
      <c r="C21" s="98">
        <v>0.16913158052642438</v>
      </c>
      <c r="D21" s="98">
        <v>0.15283153837205621</v>
      </c>
      <c r="E21" s="98">
        <v>0.14826093467073953</v>
      </c>
      <c r="F21" s="98">
        <v>0.14992513796274001</v>
      </c>
      <c r="G21" s="98">
        <v>0.14345127042443492</v>
      </c>
      <c r="H21" s="98">
        <v>0.16939552795244386</v>
      </c>
      <c r="I21" s="98">
        <v>0.20645102995673806</v>
      </c>
      <c r="J21" s="98">
        <v>0.20556205518243803</v>
      </c>
      <c r="K21" s="98">
        <v>0.23738032807826678</v>
      </c>
      <c r="L21" s="98">
        <v>0.2231264560543863</v>
      </c>
      <c r="M21" s="98">
        <v>0.21725244184915857</v>
      </c>
      <c r="N21" s="98">
        <v>0.19816060060187488</v>
      </c>
      <c r="O21" s="98">
        <v>0.18829781397311712</v>
      </c>
      <c r="P21" s="98">
        <v>0.18852171517642399</v>
      </c>
      <c r="Q21" s="98">
        <v>0.16239173782966701</v>
      </c>
      <c r="R21" s="98">
        <v>0.15696147541110606</v>
      </c>
      <c r="S21" s="98">
        <v>0.1382252429780611</v>
      </c>
      <c r="T21" s="98">
        <v>0.11617708953135461</v>
      </c>
      <c r="U21" s="98">
        <v>9.9460652477431175E-2</v>
      </c>
      <c r="V21" s="98">
        <v>7.3106858682930348E-2</v>
      </c>
      <c r="W21" s="98">
        <v>6.5233122896193027E-2</v>
      </c>
      <c r="X21" s="98">
        <v>5.6608120296469354E-2</v>
      </c>
      <c r="Y21" s="98">
        <v>5.0736724198739376E-2</v>
      </c>
      <c r="DA21" s="63" t="s">
        <v>1590</v>
      </c>
    </row>
    <row r="22" spans="1:105" ht="12" customHeight="1" x14ac:dyDescent="0.25">
      <c r="A22" s="109" t="s">
        <v>120</v>
      </c>
      <c r="B22" s="33">
        <v>3.5146496076054663</v>
      </c>
      <c r="C22" s="33">
        <v>3.457442375056432</v>
      </c>
      <c r="D22" s="33">
        <v>2.9978169338831395</v>
      </c>
      <c r="E22" s="33">
        <v>2.7711341944910588</v>
      </c>
      <c r="F22" s="33">
        <v>2.6182615081075489</v>
      </c>
      <c r="G22" s="33">
        <v>2.4433096161329413</v>
      </c>
      <c r="H22" s="33">
        <v>2.3089908901848104</v>
      </c>
      <c r="I22" s="33">
        <v>2.4115273667676358</v>
      </c>
      <c r="J22" s="33">
        <v>2.2712755839768954</v>
      </c>
      <c r="K22" s="33">
        <v>2.3741574229819875</v>
      </c>
      <c r="L22" s="33">
        <v>2.2644382422463849</v>
      </c>
      <c r="M22" s="33">
        <v>2.0204359988358167</v>
      </c>
      <c r="N22" s="33">
        <v>1.8598519799895141</v>
      </c>
      <c r="O22" s="33">
        <v>1.7897709475009882</v>
      </c>
      <c r="P22" s="33">
        <v>1.6558560034310501</v>
      </c>
      <c r="Q22" s="33">
        <v>1.5868748612648749</v>
      </c>
      <c r="R22" s="33">
        <v>1.4200532533470374</v>
      </c>
      <c r="S22" s="33">
        <v>1.2741393185926089</v>
      </c>
      <c r="T22" s="33">
        <v>1.0688148768904648</v>
      </c>
      <c r="U22" s="33">
        <v>0.85378689608548541</v>
      </c>
      <c r="V22" s="33">
        <v>0.71206751493110165</v>
      </c>
      <c r="W22" s="33">
        <v>0.64955781779870148</v>
      </c>
      <c r="X22" s="33">
        <v>0.43142310601731748</v>
      </c>
      <c r="Y22" s="33">
        <v>0.41187233403949602</v>
      </c>
      <c r="DA22" s="60" t="s">
        <v>1591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95.590734964678035</v>
      </c>
      <c r="C24" s="117">
        <f t="shared" si="7"/>
        <v>95.348544457620832</v>
      </c>
      <c r="D24" s="117">
        <f t="shared" si="7"/>
        <v>111.49173563217211</v>
      </c>
      <c r="E24" s="117">
        <f t="shared" si="7"/>
        <v>70.927998802131469</v>
      </c>
      <c r="F24" s="117">
        <f t="shared" si="7"/>
        <v>73.929763652211008</v>
      </c>
      <c r="G24" s="117">
        <f t="shared" si="7"/>
        <v>112.89942920893708</v>
      </c>
      <c r="H24" s="117">
        <f t="shared" si="7"/>
        <v>114.9609891146423</v>
      </c>
      <c r="I24" s="117">
        <f t="shared" si="7"/>
        <v>109.34330174462907</v>
      </c>
      <c r="J24" s="117">
        <f t="shared" si="7"/>
        <v>115.29649443328591</v>
      </c>
      <c r="K24" s="117">
        <f t="shared" si="7"/>
        <v>118.39734999836327</v>
      </c>
      <c r="L24" s="117">
        <f t="shared" si="7"/>
        <v>136.97989803439705</v>
      </c>
      <c r="M24" s="117">
        <f t="shared" si="7"/>
        <v>110.59663640345885</v>
      </c>
      <c r="N24" s="117">
        <f t="shared" si="7"/>
        <v>116.2933222671636</v>
      </c>
      <c r="O24" s="117">
        <f t="shared" si="7"/>
        <v>127.36476537820808</v>
      </c>
      <c r="P24" s="117">
        <f t="shared" si="7"/>
        <v>108.03407810394988</v>
      </c>
      <c r="Q24" s="117">
        <f t="shared" si="7"/>
        <v>113.31146114084521</v>
      </c>
      <c r="R24" s="117">
        <f t="shared" ref="R24:V24" si="8">R25+R28+R30+R39</f>
        <v>123.33039752945899</v>
      </c>
      <c r="S24" s="117">
        <f t="shared" si="8"/>
        <v>129.54311638765336</v>
      </c>
      <c r="T24" s="117">
        <f t="shared" si="8"/>
        <v>130.6737723964039</v>
      </c>
      <c r="U24" s="117">
        <f t="shared" si="8"/>
        <v>125.01889303271089</v>
      </c>
      <c r="V24" s="117">
        <f t="shared" si="8"/>
        <v>142.73823907215382</v>
      </c>
      <c r="W24" s="117">
        <f t="shared" ref="W24:Y24" si="9">W25+W28+W30+W39</f>
        <v>154.86250604866106</v>
      </c>
      <c r="X24" s="117">
        <f t="shared" si="9"/>
        <v>129.47645028792036</v>
      </c>
      <c r="Y24" s="117">
        <f t="shared" si="9"/>
        <v>125.5305085855161</v>
      </c>
      <c r="DA24" s="129" t="s">
        <v>1592</v>
      </c>
    </row>
    <row r="25" spans="1:105" ht="12.95" customHeight="1" x14ac:dyDescent="0.25">
      <c r="A25" s="121" t="s">
        <v>57</v>
      </c>
      <c r="B25" s="122">
        <f t="shared" ref="B25:Q25" si="10">SUM(B26:B27)</f>
        <v>86.594880110079288</v>
      </c>
      <c r="C25" s="122">
        <f t="shared" si="10"/>
        <v>86.928020357517326</v>
      </c>
      <c r="D25" s="122">
        <f t="shared" si="10"/>
        <v>103.17156993633644</v>
      </c>
      <c r="E25" s="122">
        <f t="shared" si="10"/>
        <v>62.545130001164331</v>
      </c>
      <c r="F25" s="122">
        <f t="shared" si="10"/>
        <v>64.640157451936233</v>
      </c>
      <c r="G25" s="122">
        <f t="shared" si="10"/>
        <v>101.23587416995363</v>
      </c>
      <c r="H25" s="122">
        <f t="shared" si="10"/>
        <v>101.30068835309947</v>
      </c>
      <c r="I25" s="122">
        <f t="shared" si="10"/>
        <v>94.73424432249459</v>
      </c>
      <c r="J25" s="122">
        <f t="shared" si="10"/>
        <v>101.54123037626957</v>
      </c>
      <c r="K25" s="122">
        <f t="shared" si="10"/>
        <v>103.54868966051347</v>
      </c>
      <c r="L25" s="122">
        <f t="shared" si="10"/>
        <v>122.13663704417465</v>
      </c>
      <c r="M25" s="122">
        <f t="shared" si="10"/>
        <v>96.021048462341383</v>
      </c>
      <c r="N25" s="122">
        <f t="shared" si="10"/>
        <v>101.23041199066407</v>
      </c>
      <c r="O25" s="122">
        <f t="shared" si="10"/>
        <v>112.37868818717666</v>
      </c>
      <c r="P25" s="122">
        <f t="shared" si="10"/>
        <v>92.271185454347233</v>
      </c>
      <c r="Q25" s="122">
        <f t="shared" si="10"/>
        <v>97.59879743708737</v>
      </c>
      <c r="R25" s="122">
        <f t="shared" ref="R25:V25" si="11">SUM(R26:R27)</f>
        <v>106.73579304163903</v>
      </c>
      <c r="S25" s="122">
        <f t="shared" si="11"/>
        <v>112.43016959858899</v>
      </c>
      <c r="T25" s="122">
        <f t="shared" si="11"/>
        <v>113.24022318226127</v>
      </c>
      <c r="U25" s="122">
        <f t="shared" si="11"/>
        <v>107.15961431561757</v>
      </c>
      <c r="V25" s="122">
        <f t="shared" si="11"/>
        <v>125.95232603839051</v>
      </c>
      <c r="W25" s="122">
        <f t="shared" ref="W25:Y25" si="12">SUM(W26:W27)</f>
        <v>138.81756836687862</v>
      </c>
      <c r="X25" s="122">
        <f t="shared" si="12"/>
        <v>116.01354279061594</v>
      </c>
      <c r="Y25" s="122">
        <f t="shared" si="12"/>
        <v>112.70418225815641</v>
      </c>
      <c r="DA25" s="130" t="s">
        <v>1593</v>
      </c>
    </row>
    <row r="26" spans="1:105" ht="12" customHeight="1" x14ac:dyDescent="0.25">
      <c r="A26" s="97" t="s">
        <v>74</v>
      </c>
      <c r="B26" s="98">
        <v>85.598343076345046</v>
      </c>
      <c r="C26" s="98">
        <v>85.94367734379243</v>
      </c>
      <c r="D26" s="98">
        <v>102.02308448604749</v>
      </c>
      <c r="E26" s="98">
        <v>61.8550658258307</v>
      </c>
      <c r="F26" s="98">
        <v>63.916057633200474</v>
      </c>
      <c r="G26" s="98">
        <v>100.09028314108463</v>
      </c>
      <c r="H26" s="98">
        <v>100.15918891690461</v>
      </c>
      <c r="I26" s="98">
        <v>93.667377380747553</v>
      </c>
      <c r="J26" s="98">
        <v>100.38970246817543</v>
      </c>
      <c r="K26" s="98">
        <v>102.37487317514613</v>
      </c>
      <c r="L26" s="98">
        <v>120.75320956674702</v>
      </c>
      <c r="M26" s="98">
        <v>94.933144961622034</v>
      </c>
      <c r="N26" s="98">
        <v>100.07488946006893</v>
      </c>
      <c r="O26" s="98">
        <v>111.08437489088995</v>
      </c>
      <c r="P26" s="98">
        <v>91.203914619943362</v>
      </c>
      <c r="Q26" s="98">
        <v>96.464732998408437</v>
      </c>
      <c r="R26" s="98">
        <v>105.47436705837394</v>
      </c>
      <c r="S26" s="98">
        <v>111.07766313174739</v>
      </c>
      <c r="T26" s="98">
        <v>111.84673736505201</v>
      </c>
      <c r="U26" s="98">
        <v>105.8039361803764</v>
      </c>
      <c r="V26" s="98">
        <v>124.38447501671908</v>
      </c>
      <c r="W26" s="98">
        <v>137.03759434412902</v>
      </c>
      <c r="X26" s="98">
        <v>114.55577529378037</v>
      </c>
      <c r="Y26" s="98">
        <v>111.2795070220692</v>
      </c>
      <c r="DA26" s="63" t="s">
        <v>1594</v>
      </c>
    </row>
    <row r="27" spans="1:105" ht="12" customHeight="1" x14ac:dyDescent="0.25">
      <c r="A27" s="97" t="s">
        <v>53</v>
      </c>
      <c r="B27" s="98">
        <v>0.99653703373424818</v>
      </c>
      <c r="C27" s="98">
        <v>0.98434301372490063</v>
      </c>
      <c r="D27" s="98">
        <v>1.1484854502889446</v>
      </c>
      <c r="E27" s="98">
        <v>0.69006417533363396</v>
      </c>
      <c r="F27" s="98">
        <v>0.72409981873576346</v>
      </c>
      <c r="G27" s="98">
        <v>1.1455910288690092</v>
      </c>
      <c r="H27" s="98">
        <v>1.1414994361948607</v>
      </c>
      <c r="I27" s="98">
        <v>1.066866941747034</v>
      </c>
      <c r="J27" s="98">
        <v>1.1515279080941339</v>
      </c>
      <c r="K27" s="98">
        <v>1.1738164853673361</v>
      </c>
      <c r="L27" s="98">
        <v>1.3834274774276369</v>
      </c>
      <c r="M27" s="98">
        <v>1.0879035007193556</v>
      </c>
      <c r="N27" s="98">
        <v>1.1555225305951389</v>
      </c>
      <c r="O27" s="98">
        <v>1.2943132962867161</v>
      </c>
      <c r="P27" s="98">
        <v>1.0672708344038773</v>
      </c>
      <c r="Q27" s="98">
        <v>1.134064438678934</v>
      </c>
      <c r="R27" s="98">
        <v>1.26142598326508</v>
      </c>
      <c r="S27" s="98">
        <v>1.3525064668416085</v>
      </c>
      <c r="T27" s="98">
        <v>1.3934858172092619</v>
      </c>
      <c r="U27" s="98">
        <v>1.355678135241182</v>
      </c>
      <c r="V27" s="98">
        <v>1.5678510216714265</v>
      </c>
      <c r="W27" s="98">
        <v>1.7799740227495884</v>
      </c>
      <c r="X27" s="98">
        <v>1.4577674968355672</v>
      </c>
      <c r="Y27" s="98">
        <v>1.4246752360872166</v>
      </c>
      <c r="DA27" s="63" t="s">
        <v>1595</v>
      </c>
    </row>
    <row r="28" spans="1:105" ht="12.95" customHeight="1" x14ac:dyDescent="0.25">
      <c r="A28" s="121" t="s">
        <v>92</v>
      </c>
      <c r="B28" s="122">
        <f t="shared" ref="B28:Y28" si="13">B29</f>
        <v>8.0069625624349904E-3</v>
      </c>
      <c r="C28" s="122">
        <f t="shared" si="13"/>
        <v>9.8446364405289765E-3</v>
      </c>
      <c r="D28" s="122">
        <f t="shared" si="13"/>
        <v>1.1567644083923537E-2</v>
      </c>
      <c r="E28" s="122">
        <f t="shared" si="13"/>
        <v>3.0285059772388771E-2</v>
      </c>
      <c r="F28" s="122">
        <f t="shared" si="13"/>
        <v>1.3854495404142533E-2</v>
      </c>
      <c r="G28" s="122">
        <f t="shared" si="13"/>
        <v>2.214546640057594E-2</v>
      </c>
      <c r="H28" s="122">
        <f t="shared" si="13"/>
        <v>6.9405326113094259E-2</v>
      </c>
      <c r="I28" s="122">
        <f t="shared" si="13"/>
        <v>3.9572354329180576E-2</v>
      </c>
      <c r="J28" s="122">
        <f t="shared" si="13"/>
        <v>5.14308090466584E-2</v>
      </c>
      <c r="K28" s="122">
        <f t="shared" si="13"/>
        <v>6.299731272320383E-2</v>
      </c>
      <c r="L28" s="122">
        <f t="shared" si="13"/>
        <v>9.0573230663660381E-2</v>
      </c>
      <c r="M28" s="122">
        <f t="shared" si="13"/>
        <v>7.261691738573485E-2</v>
      </c>
      <c r="N28" s="122">
        <f t="shared" si="13"/>
        <v>7.0931597293229842E-2</v>
      </c>
      <c r="O28" s="122">
        <f t="shared" si="13"/>
        <v>6.817149750540516E-2</v>
      </c>
      <c r="P28" s="122">
        <f t="shared" si="13"/>
        <v>5.1000159347195803E-2</v>
      </c>
      <c r="Q28" s="122">
        <f t="shared" si="13"/>
        <v>7.3291267700525464E-2</v>
      </c>
      <c r="R28" s="122">
        <f t="shared" si="13"/>
        <v>6.7503927544011036E-2</v>
      </c>
      <c r="S28" s="122">
        <f t="shared" si="13"/>
        <v>7.0292896018406631E-2</v>
      </c>
      <c r="T28" s="122">
        <f t="shared" si="13"/>
        <v>7.5146665229663123E-2</v>
      </c>
      <c r="U28" s="122">
        <f t="shared" si="13"/>
        <v>8.4782775557061069E-2</v>
      </c>
      <c r="V28" s="122">
        <f t="shared" si="13"/>
        <v>0.14765065035716579</v>
      </c>
      <c r="W28" s="122">
        <f t="shared" si="13"/>
        <v>0.19288724646067351</v>
      </c>
      <c r="X28" s="122">
        <f t="shared" si="13"/>
        <v>0.2301049080541952</v>
      </c>
      <c r="Y28" s="122">
        <f t="shared" si="13"/>
        <v>0.22154559865943585</v>
      </c>
      <c r="DA28" s="130" t="s">
        <v>1596</v>
      </c>
    </row>
    <row r="29" spans="1:105" ht="12" customHeight="1" x14ac:dyDescent="0.25">
      <c r="A29" s="97" t="s">
        <v>53</v>
      </c>
      <c r="B29" s="98">
        <v>8.0069625624349904E-3</v>
      </c>
      <c r="C29" s="98">
        <v>9.8446364405289765E-3</v>
      </c>
      <c r="D29" s="98">
        <v>1.1567644083923537E-2</v>
      </c>
      <c r="E29" s="98">
        <v>3.0285059772388771E-2</v>
      </c>
      <c r="F29" s="98">
        <v>1.3854495404142533E-2</v>
      </c>
      <c r="G29" s="98">
        <v>2.214546640057594E-2</v>
      </c>
      <c r="H29" s="98">
        <v>6.9405326113094259E-2</v>
      </c>
      <c r="I29" s="98">
        <v>3.9572354329180576E-2</v>
      </c>
      <c r="J29" s="98">
        <v>5.14308090466584E-2</v>
      </c>
      <c r="K29" s="98">
        <v>6.299731272320383E-2</v>
      </c>
      <c r="L29" s="98">
        <v>9.0573230663660381E-2</v>
      </c>
      <c r="M29" s="98">
        <v>7.261691738573485E-2</v>
      </c>
      <c r="N29" s="98">
        <v>7.0931597293229842E-2</v>
      </c>
      <c r="O29" s="98">
        <v>6.817149750540516E-2</v>
      </c>
      <c r="P29" s="98">
        <v>5.1000159347195803E-2</v>
      </c>
      <c r="Q29" s="98">
        <v>7.3291267700525464E-2</v>
      </c>
      <c r="R29" s="98">
        <v>6.7503927544011036E-2</v>
      </c>
      <c r="S29" s="98">
        <v>7.0292896018406631E-2</v>
      </c>
      <c r="T29" s="98">
        <v>7.5146665229663123E-2</v>
      </c>
      <c r="U29" s="98">
        <v>8.4782775557061069E-2</v>
      </c>
      <c r="V29" s="98">
        <v>0.14765065035716579</v>
      </c>
      <c r="W29" s="98">
        <v>0.19288724646067351</v>
      </c>
      <c r="X29" s="98">
        <v>0.2301049080541952</v>
      </c>
      <c r="Y29" s="98">
        <v>0.22154559865943585</v>
      </c>
      <c r="DA29" s="63" t="s">
        <v>1597</v>
      </c>
    </row>
    <row r="30" spans="1:105" ht="12" customHeight="1" x14ac:dyDescent="0.25">
      <c r="A30" s="121" t="s">
        <v>55</v>
      </c>
      <c r="B30" s="122">
        <v>7.7594532753642067</v>
      </c>
      <c r="C30" s="122">
        <v>7.216787739518189</v>
      </c>
      <c r="D30" s="122">
        <v>7.1536994727950942</v>
      </c>
      <c r="E30" s="122">
        <v>7.1143846072333012</v>
      </c>
      <c r="F30" s="122">
        <v>7.9521193952554263</v>
      </c>
      <c r="G30" s="122">
        <v>9.9798879604168746</v>
      </c>
      <c r="H30" s="122">
        <v>11.76834935294265</v>
      </c>
      <c r="I30" s="122">
        <v>12.670925389791933</v>
      </c>
      <c r="J30" s="122">
        <v>12.037235603670037</v>
      </c>
      <c r="K30" s="122">
        <v>13.000956125743281</v>
      </c>
      <c r="L30" s="122">
        <v>12.951367911355609</v>
      </c>
      <c r="M30" s="122">
        <v>12.789666230819371</v>
      </c>
      <c r="N30" s="122">
        <v>13.211111049467247</v>
      </c>
      <c r="O30" s="122">
        <v>13.120430771643429</v>
      </c>
      <c r="P30" s="122">
        <v>13.83465639181119</v>
      </c>
      <c r="Q30" s="122">
        <v>13.651126721952666</v>
      </c>
      <c r="R30" s="122">
        <v>14.455229941553217</v>
      </c>
      <c r="S30" s="122">
        <v>14.893213931888408</v>
      </c>
      <c r="T30" s="122">
        <v>15.134821583245039</v>
      </c>
      <c r="U30" s="122">
        <v>15.496121594070493</v>
      </c>
      <c r="V30" s="122">
        <v>14.11684618421012</v>
      </c>
      <c r="W30" s="122">
        <v>13.328964276088074</v>
      </c>
      <c r="X30" s="122">
        <v>11.352809393878431</v>
      </c>
      <c r="Y30" s="122">
        <v>10.741049710979322</v>
      </c>
      <c r="DA30" s="130" t="s">
        <v>1598</v>
      </c>
    </row>
    <row r="31" spans="1:105" ht="12" customHeight="1" x14ac:dyDescent="0.25">
      <c r="A31" s="97" t="s">
        <v>141</v>
      </c>
      <c r="B31" s="98">
        <v>0.67017716782586267</v>
      </c>
      <c r="C31" s="98">
        <v>0.64007323280335982</v>
      </c>
      <c r="D31" s="98">
        <v>0.65420528407640777</v>
      </c>
      <c r="E31" s="98">
        <v>0.72589989676678246</v>
      </c>
      <c r="F31" s="98">
        <v>1.3015494343492378</v>
      </c>
      <c r="G31" s="98">
        <v>1.9446404433418432</v>
      </c>
      <c r="H31" s="98">
        <v>2.2135095412765433</v>
      </c>
      <c r="I31" s="98">
        <v>2.2248673177988239</v>
      </c>
      <c r="J31" s="98">
        <v>1.9819752863567419</v>
      </c>
      <c r="K31" s="98">
        <v>2.0811643540578433</v>
      </c>
      <c r="L31" s="98">
        <v>1.9542601573589207</v>
      </c>
      <c r="M31" s="98">
        <v>1.8842922407467686</v>
      </c>
      <c r="N31" s="98">
        <v>1.7560657700814093</v>
      </c>
      <c r="O31" s="98">
        <v>1.6813651300392103</v>
      </c>
      <c r="P31" s="98">
        <v>1.9145107875828486</v>
      </c>
      <c r="Q31" s="98">
        <v>1.7658506238922493</v>
      </c>
      <c r="R31" s="98">
        <v>1.967371904807627</v>
      </c>
      <c r="S31" s="98">
        <v>1.8646950196700547</v>
      </c>
      <c r="T31" s="98">
        <v>1.7636781247128934</v>
      </c>
      <c r="U31" s="98">
        <v>1.7736836872021304</v>
      </c>
      <c r="V31" s="98">
        <v>1.6645981740566005</v>
      </c>
      <c r="W31" s="98">
        <v>1.5780138482520223</v>
      </c>
      <c r="X31" s="98">
        <v>1.6110672803334796</v>
      </c>
      <c r="Y31" s="98">
        <v>1.5282207675205035</v>
      </c>
      <c r="DA31" s="63" t="s">
        <v>1599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3.123681367077625E-4</v>
      </c>
      <c r="L32" s="98">
        <v>4.6563429731689976E-4</v>
      </c>
      <c r="M32" s="98">
        <v>7.5937340945432942E-4</v>
      </c>
      <c r="N32" s="98">
        <v>7.6854510488688892E-4</v>
      </c>
      <c r="O32" s="98">
        <v>1.0348385366709721E-3</v>
      </c>
      <c r="P32" s="98">
        <v>1.4170354107310311E-3</v>
      </c>
      <c r="Q32" s="98">
        <v>1.3218585593762185E-3</v>
      </c>
      <c r="R32" s="98">
        <v>1.4677039512451607E-3</v>
      </c>
      <c r="S32" s="98">
        <v>1.561207314658278E-3</v>
      </c>
      <c r="T32" s="98">
        <v>1.4446923476981945E-3</v>
      </c>
      <c r="U32" s="98">
        <v>1.721801293623898E-3</v>
      </c>
      <c r="V32" s="98">
        <v>1.5335291175477145E-3</v>
      </c>
      <c r="W32" s="98">
        <v>1.3748945533705163E-3</v>
      </c>
      <c r="X32" s="98">
        <v>2.9545988025349171E-3</v>
      </c>
      <c r="Y32" s="98">
        <v>2.7335832732484542E-3</v>
      </c>
      <c r="DA32" s="63" t="s">
        <v>1600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1.6556418754204373E-4</v>
      </c>
      <c r="L33" s="101">
        <v>2.4785948778100148E-4</v>
      </c>
      <c r="M33" s="101">
        <v>3.9077987597274926E-4</v>
      </c>
      <c r="N33" s="101">
        <v>3.9721760794620824E-4</v>
      </c>
      <c r="O33" s="101">
        <v>4.5612685526607563E-4</v>
      </c>
      <c r="P33" s="101">
        <v>5.8328509265052897E-4</v>
      </c>
      <c r="Q33" s="101">
        <v>5.8293465985401628E-4</v>
      </c>
      <c r="R33" s="101">
        <v>7.4806406758387979E-4</v>
      </c>
      <c r="S33" s="101">
        <v>8.2286658585892334E-4</v>
      </c>
      <c r="T33" s="101">
        <v>6.9031973495282159E-4</v>
      </c>
      <c r="U33" s="101">
        <v>8.2099558518990764E-4</v>
      </c>
      <c r="V33" s="101">
        <v>5.2420642202145092E-4</v>
      </c>
      <c r="W33" s="101">
        <v>4.1506276819712657E-4</v>
      </c>
      <c r="X33" s="101">
        <v>1.1930889675387136E-3</v>
      </c>
      <c r="Y33" s="101">
        <v>1.2071855755335906E-3</v>
      </c>
      <c r="DA33" s="131" t="s">
        <v>1601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1.4680394916571877E-4</v>
      </c>
      <c r="L34" s="104">
        <v>2.1777480953589831E-4</v>
      </c>
      <c r="M34" s="104">
        <v>3.6859353348158011E-4</v>
      </c>
      <c r="N34" s="104">
        <v>3.7132749694068068E-4</v>
      </c>
      <c r="O34" s="104">
        <v>5.7871168140489647E-4</v>
      </c>
      <c r="P34" s="104">
        <v>8.3375031808050211E-4</v>
      </c>
      <c r="Q34" s="104">
        <v>7.3892389952220233E-4</v>
      </c>
      <c r="R34" s="104">
        <v>7.1963988366128097E-4</v>
      </c>
      <c r="S34" s="104">
        <v>7.3834072879935451E-4</v>
      </c>
      <c r="T34" s="104">
        <v>7.5437261274537279E-4</v>
      </c>
      <c r="U34" s="104">
        <v>9.0080570843399026E-4</v>
      </c>
      <c r="V34" s="104">
        <v>1.0093226955262635E-3</v>
      </c>
      <c r="W34" s="104">
        <v>9.598317851733896E-4</v>
      </c>
      <c r="X34" s="104">
        <v>1.7615098349962038E-3</v>
      </c>
      <c r="Y34" s="104">
        <v>1.5263976977148636E-3</v>
      </c>
      <c r="DA34" s="132" t="s">
        <v>1602</v>
      </c>
    </row>
    <row r="35" spans="1:105" ht="12" customHeight="1" x14ac:dyDescent="0.25">
      <c r="A35" s="106" t="s">
        <v>122</v>
      </c>
      <c r="B35" s="101">
        <v>7.0718947788506545</v>
      </c>
      <c r="C35" s="101">
        <v>6.5379936041681521</v>
      </c>
      <c r="D35" s="101">
        <v>6.451422467344786</v>
      </c>
      <c r="E35" s="101">
        <v>6.3104829562717315</v>
      </c>
      <c r="F35" s="101">
        <v>6.5690458052218537</v>
      </c>
      <c r="G35" s="101">
        <v>7.9398480524447672</v>
      </c>
      <c r="H35" s="101">
        <v>9.4010483282283506</v>
      </c>
      <c r="I35" s="101">
        <v>10.158451743137778</v>
      </c>
      <c r="J35" s="101">
        <v>9.7078863272624396</v>
      </c>
      <c r="K35" s="101">
        <v>10.222571714829023</v>
      </c>
      <c r="L35" s="101">
        <v>10.175010207482634</v>
      </c>
      <c r="M35" s="101">
        <v>9.9913257638173558</v>
      </c>
      <c r="N35" s="101">
        <v>10.473242634107036</v>
      </c>
      <c r="O35" s="101">
        <v>10.324155162709244</v>
      </c>
      <c r="P35" s="101">
        <v>10.619381137040826</v>
      </c>
      <c r="Q35" s="101">
        <v>10.424820003356091</v>
      </c>
      <c r="R35" s="101">
        <v>10.811836252902237</v>
      </c>
      <c r="S35" s="101">
        <v>11.106496104038545</v>
      </c>
      <c r="T35" s="101">
        <v>11.387872229363801</v>
      </c>
      <c r="U35" s="101">
        <v>11.711578476794386</v>
      </c>
      <c r="V35" s="101">
        <v>10.71649885431655</v>
      </c>
      <c r="W35" s="101">
        <v>10.078154978258947</v>
      </c>
      <c r="X35" s="101">
        <v>7.5003470720331746</v>
      </c>
      <c r="Y35" s="101">
        <v>6.9670057178666971</v>
      </c>
      <c r="DA35" s="131" t="s">
        <v>1603</v>
      </c>
    </row>
    <row r="36" spans="1:105" ht="12" customHeight="1" x14ac:dyDescent="0.25">
      <c r="A36" s="107" t="s">
        <v>121</v>
      </c>
      <c r="B36" s="104">
        <v>1.738132868768999E-2</v>
      </c>
      <c r="C36" s="104">
        <v>3.8720902546676692E-2</v>
      </c>
      <c r="D36" s="104">
        <v>4.8071721373899992E-2</v>
      </c>
      <c r="E36" s="104">
        <v>7.8001754194787498E-2</v>
      </c>
      <c r="F36" s="104">
        <v>8.1524155684334354E-2</v>
      </c>
      <c r="G36" s="104">
        <v>9.5399464630264025E-2</v>
      </c>
      <c r="H36" s="104">
        <v>0.15379148343775606</v>
      </c>
      <c r="I36" s="104">
        <v>0.28760632885533122</v>
      </c>
      <c r="J36" s="104">
        <v>0.34737399005085723</v>
      </c>
      <c r="K36" s="104">
        <v>0.69690768871970632</v>
      </c>
      <c r="L36" s="104">
        <v>0.82163191221673781</v>
      </c>
      <c r="M36" s="104">
        <v>0.91328885284579109</v>
      </c>
      <c r="N36" s="104">
        <v>0.98103410017391512</v>
      </c>
      <c r="O36" s="104">
        <v>1.1138756403583039</v>
      </c>
      <c r="P36" s="104">
        <v>1.299347431776785</v>
      </c>
      <c r="Q36" s="104">
        <v>1.45913423614495</v>
      </c>
      <c r="R36" s="104">
        <v>1.6745540798921068</v>
      </c>
      <c r="S36" s="104">
        <v>1.9204616008651483</v>
      </c>
      <c r="T36" s="104">
        <v>1.9818265368206471</v>
      </c>
      <c r="U36" s="104">
        <v>2.0091376287803508</v>
      </c>
      <c r="V36" s="104">
        <v>1.7342156267194215</v>
      </c>
      <c r="W36" s="104">
        <v>1.6714205550237349</v>
      </c>
      <c r="X36" s="104">
        <v>2.2384404427092419</v>
      </c>
      <c r="Y36" s="104">
        <v>2.2430896423188722</v>
      </c>
      <c r="DA36" s="132" t="s">
        <v>1604</v>
      </c>
    </row>
    <row r="37" spans="1:105" ht="12" customHeight="1" x14ac:dyDescent="0.25">
      <c r="A37" s="108" t="s">
        <v>53</v>
      </c>
      <c r="B37" s="98">
        <v>9.127350731786197E-3</v>
      </c>
      <c r="C37" s="98">
        <v>1.9732326626043094E-2</v>
      </c>
      <c r="D37" s="98">
        <v>2.493393967525127E-2</v>
      </c>
      <c r="E37" s="98">
        <v>4.0967832957104003E-2</v>
      </c>
      <c r="F37" s="98">
        <v>4.0497326768094442E-2</v>
      </c>
      <c r="G37" s="98">
        <v>4.8204220417109339E-2</v>
      </c>
      <c r="H37" s="98">
        <v>7.8544493043268465E-2</v>
      </c>
      <c r="I37" s="98">
        <v>0.15386970902527591</v>
      </c>
      <c r="J37" s="98">
        <v>0.17202486699582839</v>
      </c>
      <c r="K37" s="98">
        <v>0.35382382609897683</v>
      </c>
      <c r="L37" s="98">
        <v>0.41890585073634973</v>
      </c>
      <c r="M37" s="98">
        <v>0.45058579218955896</v>
      </c>
      <c r="N37" s="98">
        <v>0.48580317157676117</v>
      </c>
      <c r="O37" s="98">
        <v>0.47078659925558231</v>
      </c>
      <c r="P37" s="98">
        <v>0.51401311721828002</v>
      </c>
      <c r="Q37" s="98">
        <v>0.61556097657340436</v>
      </c>
      <c r="R37" s="98">
        <v>0.82979544673718175</v>
      </c>
      <c r="S37" s="98">
        <v>0.99224569084776082</v>
      </c>
      <c r="T37" s="98">
        <v>0.94102880710747017</v>
      </c>
      <c r="U37" s="98">
        <v>0.95251592059588774</v>
      </c>
      <c r="V37" s="98">
        <v>0.59666704808468118</v>
      </c>
      <c r="W37" s="98">
        <v>0.50891629779610525</v>
      </c>
      <c r="X37" s="98">
        <v>0.90281097703241975</v>
      </c>
      <c r="Y37" s="98">
        <v>0.99145288467156034</v>
      </c>
      <c r="DA37" s="63" t="s">
        <v>1605</v>
      </c>
    </row>
    <row r="38" spans="1:105" ht="12" customHeight="1" x14ac:dyDescent="0.25">
      <c r="A38" s="108" t="s">
        <v>52</v>
      </c>
      <c r="B38" s="98">
        <v>8.2539779559037945E-3</v>
      </c>
      <c r="C38" s="98">
        <v>1.8988575920633598E-2</v>
      </c>
      <c r="D38" s="98">
        <v>2.3137781698648725E-2</v>
      </c>
      <c r="E38" s="98">
        <v>3.7033921237683502E-2</v>
      </c>
      <c r="F38" s="98">
        <v>4.1026828916239912E-2</v>
      </c>
      <c r="G38" s="98">
        <v>4.7195244213154679E-2</v>
      </c>
      <c r="H38" s="98">
        <v>7.5246990394487595E-2</v>
      </c>
      <c r="I38" s="98">
        <v>0.13373661983005533</v>
      </c>
      <c r="J38" s="98">
        <v>0.17534912305502884</v>
      </c>
      <c r="K38" s="98">
        <v>0.34308386262072949</v>
      </c>
      <c r="L38" s="98">
        <v>0.40272606148038809</v>
      </c>
      <c r="M38" s="98">
        <v>0.46270306065623212</v>
      </c>
      <c r="N38" s="98">
        <v>0.49523092859715395</v>
      </c>
      <c r="O38" s="98">
        <v>0.64308904110272169</v>
      </c>
      <c r="P38" s="98">
        <v>0.785334314558505</v>
      </c>
      <c r="Q38" s="98">
        <v>0.84357325957154561</v>
      </c>
      <c r="R38" s="98">
        <v>0.84475863315492494</v>
      </c>
      <c r="S38" s="98">
        <v>0.92821591001738735</v>
      </c>
      <c r="T38" s="98">
        <v>1.040797729713177</v>
      </c>
      <c r="U38" s="98">
        <v>1.0566217081844631</v>
      </c>
      <c r="V38" s="98">
        <v>1.1375485786347403</v>
      </c>
      <c r="W38" s="98">
        <v>1.1625042572276296</v>
      </c>
      <c r="X38" s="98">
        <v>1.3356294656768222</v>
      </c>
      <c r="Y38" s="98">
        <v>1.2516367576473117</v>
      </c>
      <c r="DA38" s="63" t="s">
        <v>1606</v>
      </c>
    </row>
    <row r="39" spans="1:105" ht="12" customHeight="1" x14ac:dyDescent="0.25">
      <c r="A39" s="121" t="s">
        <v>54</v>
      </c>
      <c r="B39" s="122">
        <v>1.2283946166721051</v>
      </c>
      <c r="C39" s="122">
        <v>1.1938917241447873</v>
      </c>
      <c r="D39" s="122">
        <v>1.1548985789566448</v>
      </c>
      <c r="E39" s="122">
        <v>1.2381991339614511</v>
      </c>
      <c r="F39" s="122">
        <v>1.3236323096152005</v>
      </c>
      <c r="G39" s="122">
        <v>1.6615216121660039</v>
      </c>
      <c r="H39" s="122">
        <v>1.8225460824870856</v>
      </c>
      <c r="I39" s="122">
        <v>1.8985596780133642</v>
      </c>
      <c r="J39" s="122">
        <v>1.6665976442996366</v>
      </c>
      <c r="K39" s="122">
        <v>1.7847068993833162</v>
      </c>
      <c r="L39" s="122">
        <v>1.8013198482031214</v>
      </c>
      <c r="M39" s="122">
        <v>1.713304792912359</v>
      </c>
      <c r="N39" s="122">
        <v>1.7808676297390638</v>
      </c>
      <c r="O39" s="122">
        <v>1.7974749218825754</v>
      </c>
      <c r="P39" s="122">
        <v>1.8772360984442549</v>
      </c>
      <c r="Q39" s="122">
        <v>1.9882457141046441</v>
      </c>
      <c r="R39" s="122">
        <v>2.0718706187227465</v>
      </c>
      <c r="S39" s="122">
        <v>2.1494399611575568</v>
      </c>
      <c r="T39" s="122">
        <v>2.2235809656679284</v>
      </c>
      <c r="U39" s="122">
        <v>2.2783743474657747</v>
      </c>
      <c r="V39" s="122">
        <v>2.5214161991960178</v>
      </c>
      <c r="W39" s="122">
        <v>2.5230861592336886</v>
      </c>
      <c r="X39" s="122">
        <v>1.8799931953717857</v>
      </c>
      <c r="Y39" s="122">
        <v>1.863731017720943</v>
      </c>
      <c r="DA39" s="130" t="s">
        <v>1607</v>
      </c>
    </row>
    <row r="40" spans="1:105" ht="12" customHeight="1" x14ac:dyDescent="0.25">
      <c r="A40" s="97" t="s">
        <v>50</v>
      </c>
      <c r="B40" s="98">
        <v>5.6467730396545859E-2</v>
      </c>
      <c r="C40" s="98">
        <v>5.5515212620299195E-2</v>
      </c>
      <c r="D40" s="98">
        <v>5.7886044645943539E-2</v>
      </c>
      <c r="E40" s="98">
        <v>6.6241470432824509E-2</v>
      </c>
      <c r="F40" s="98">
        <v>7.5935783497376577E-2</v>
      </c>
      <c r="G40" s="98">
        <v>9.921201230739235E-2</v>
      </c>
      <c r="H40" s="98">
        <v>0.12816073050523266</v>
      </c>
      <c r="I40" s="98">
        <v>0.14551900519432948</v>
      </c>
      <c r="J40" s="98">
        <v>0.1297907123102621</v>
      </c>
      <c r="K40" s="98">
        <v>0.15201203058024146</v>
      </c>
      <c r="L40" s="98">
        <v>0.15259309088933568</v>
      </c>
      <c r="M40" s="98">
        <v>0.15854382854554275</v>
      </c>
      <c r="N40" s="98">
        <v>0.16413154907487318</v>
      </c>
      <c r="O40" s="98">
        <v>0.16513267033695442</v>
      </c>
      <c r="P40" s="98">
        <v>0.18842679088554382</v>
      </c>
      <c r="Q40" s="98">
        <v>0.18289442346345533</v>
      </c>
      <c r="R40" s="98">
        <v>0.20644747874923708</v>
      </c>
      <c r="S40" s="98">
        <v>0.21142139337795443</v>
      </c>
      <c r="T40" s="98">
        <v>0.21549643330552215</v>
      </c>
      <c r="U40" s="98">
        <v>0.23257404668384196</v>
      </c>
      <c r="V40" s="98">
        <v>0.2261208634282825</v>
      </c>
      <c r="W40" s="98">
        <v>0.22123990305102437</v>
      </c>
      <c r="X40" s="98">
        <v>0.21006352672317241</v>
      </c>
      <c r="Y40" s="98">
        <v>0.19305956847133374</v>
      </c>
      <c r="DA40" s="63" t="s">
        <v>1608</v>
      </c>
    </row>
    <row r="41" spans="1:105" ht="12" customHeight="1" x14ac:dyDescent="0.25">
      <c r="A41" s="109" t="s">
        <v>120</v>
      </c>
      <c r="B41" s="33">
        <v>1.1719268862755592</v>
      </c>
      <c r="C41" s="33">
        <v>1.1383765115244882</v>
      </c>
      <c r="D41" s="33">
        <v>1.0970125343107013</v>
      </c>
      <c r="E41" s="33">
        <v>1.1719576635286266</v>
      </c>
      <c r="F41" s="33">
        <v>1.2476965261178239</v>
      </c>
      <c r="G41" s="33">
        <v>1.5623095998586116</v>
      </c>
      <c r="H41" s="33">
        <v>1.694385351981853</v>
      </c>
      <c r="I41" s="33">
        <v>1.7530406728190346</v>
      </c>
      <c r="J41" s="33">
        <v>1.5368069319893745</v>
      </c>
      <c r="K41" s="33">
        <v>1.6326948688030747</v>
      </c>
      <c r="L41" s="33">
        <v>1.6487267573137858</v>
      </c>
      <c r="M41" s="33">
        <v>1.5547609643668163</v>
      </c>
      <c r="N41" s="33">
        <v>1.6167360806641906</v>
      </c>
      <c r="O41" s="33">
        <v>1.632342251545621</v>
      </c>
      <c r="P41" s="33">
        <v>1.6888093075587109</v>
      </c>
      <c r="Q41" s="33">
        <v>1.8053512906411888</v>
      </c>
      <c r="R41" s="33">
        <v>1.8654231399735093</v>
      </c>
      <c r="S41" s="33">
        <v>1.9380185677796022</v>
      </c>
      <c r="T41" s="33">
        <v>2.0080845323624064</v>
      </c>
      <c r="U41" s="33">
        <v>2.0458003007819325</v>
      </c>
      <c r="V41" s="33">
        <v>2.2952953357677353</v>
      </c>
      <c r="W41" s="33">
        <v>2.3018462561826643</v>
      </c>
      <c r="X41" s="33">
        <v>1.6699296686486131</v>
      </c>
      <c r="Y41" s="33">
        <v>1.6706714492496093</v>
      </c>
      <c r="DA41" s="60" t="s">
        <v>1609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4091.663637620356</v>
      </c>
      <c r="C43" s="117">
        <f t="shared" si="14"/>
        <v>4046.2782547696233</v>
      </c>
      <c r="D43" s="117">
        <f t="shared" si="14"/>
        <v>3554.1902317081267</v>
      </c>
      <c r="E43" s="117">
        <f t="shared" si="14"/>
        <v>3996.9485612682247</v>
      </c>
      <c r="F43" s="117">
        <f t="shared" si="14"/>
        <v>3968.4379793214134</v>
      </c>
      <c r="G43" s="117">
        <f t="shared" si="14"/>
        <v>3969.2734885417394</v>
      </c>
      <c r="H43" s="117">
        <f t="shared" si="14"/>
        <v>3504.1947303127222</v>
      </c>
      <c r="I43" s="117">
        <f t="shared" si="14"/>
        <v>2928.1302744732729</v>
      </c>
      <c r="J43" s="117">
        <f t="shared" si="14"/>
        <v>3618.7721763821387</v>
      </c>
      <c r="K43" s="117">
        <f t="shared" si="14"/>
        <v>3057.5799183493609</v>
      </c>
      <c r="L43" s="117">
        <f t="shared" si="14"/>
        <v>3289.159663432069</v>
      </c>
      <c r="M43" s="117">
        <f t="shared" si="14"/>
        <v>2803.6203658465911</v>
      </c>
      <c r="N43" s="117">
        <f t="shared" si="14"/>
        <v>2791.3735230359966</v>
      </c>
      <c r="O43" s="117">
        <f t="shared" si="14"/>
        <v>3015.9660750332905</v>
      </c>
      <c r="P43" s="117">
        <f t="shared" si="14"/>
        <v>2511.1459708981924</v>
      </c>
      <c r="Q43" s="117">
        <f t="shared" si="14"/>
        <v>2921.4412139513702</v>
      </c>
      <c r="R43" s="117">
        <f t="shared" ref="R43:V43" si="15">R44+R47+R49+R58</f>
        <v>2683.6738828976077</v>
      </c>
      <c r="S43" s="117">
        <f t="shared" si="15"/>
        <v>2680.2276880866698</v>
      </c>
      <c r="T43" s="117">
        <f t="shared" si="15"/>
        <v>2619.978461138985</v>
      </c>
      <c r="U43" s="117">
        <f t="shared" si="15"/>
        <v>2106.7068118047823</v>
      </c>
      <c r="V43" s="117">
        <f t="shared" si="15"/>
        <v>2338.924930955151</v>
      </c>
      <c r="W43" s="117">
        <f t="shared" ref="W43:Y43" si="16">W44+W47+W49+W58</f>
        <v>2184.0110136160038</v>
      </c>
      <c r="X43" s="117">
        <f t="shared" si="16"/>
        <v>1882.5981148652286</v>
      </c>
      <c r="Y43" s="117">
        <f t="shared" si="16"/>
        <v>1821.3888558577391</v>
      </c>
      <c r="DA43" s="129" t="s">
        <v>1610</v>
      </c>
    </row>
    <row r="44" spans="1:105" ht="12.95" customHeight="1" x14ac:dyDescent="0.25">
      <c r="A44" s="121" t="s">
        <v>57</v>
      </c>
      <c r="B44" s="122">
        <f t="shared" ref="B44:Q44" si="17">SUM(B45:B46)</f>
        <v>3712.3931839411571</v>
      </c>
      <c r="C44" s="122">
        <f t="shared" si="17"/>
        <v>3695.3092944752152</v>
      </c>
      <c r="D44" s="122">
        <f t="shared" si="17"/>
        <v>3211.8440317276945</v>
      </c>
      <c r="E44" s="122">
        <f t="shared" si="17"/>
        <v>3632.5954929154709</v>
      </c>
      <c r="F44" s="122">
        <f t="shared" si="17"/>
        <v>3559.0383326236488</v>
      </c>
      <c r="G44" s="122">
        <f t="shared" si="17"/>
        <v>3537.3276839937794</v>
      </c>
      <c r="H44" s="122">
        <f t="shared" si="17"/>
        <v>3075.5251430838694</v>
      </c>
      <c r="I44" s="122">
        <f t="shared" si="17"/>
        <v>2525.671163013239</v>
      </c>
      <c r="J44" s="122">
        <f t="shared" si="17"/>
        <v>3217.8049869777187</v>
      </c>
      <c r="K44" s="122">
        <f t="shared" si="17"/>
        <v>2667.9910105480026</v>
      </c>
      <c r="L44" s="122">
        <f t="shared" si="17"/>
        <v>2916.6716276921479</v>
      </c>
      <c r="M44" s="122">
        <f t="shared" si="17"/>
        <v>2431.9197755369519</v>
      </c>
      <c r="N44" s="122">
        <f t="shared" si="17"/>
        <v>2422.2589952208641</v>
      </c>
      <c r="O44" s="122">
        <f t="shared" si="17"/>
        <v>2648.4841471407249</v>
      </c>
      <c r="P44" s="122">
        <f t="shared" si="17"/>
        <v>2122.7234869383346</v>
      </c>
      <c r="Q44" s="122">
        <f t="shared" si="17"/>
        <v>2529.5346321323054</v>
      </c>
      <c r="R44" s="122">
        <f t="shared" ref="R44:V44" si="18">SUM(R45:R46)</f>
        <v>2306.0109790728034</v>
      </c>
      <c r="S44" s="122">
        <f t="shared" si="18"/>
        <v>2311.9361849692996</v>
      </c>
      <c r="T44" s="122">
        <f t="shared" si="18"/>
        <v>2261.5259016995969</v>
      </c>
      <c r="U44" s="122">
        <f t="shared" si="18"/>
        <v>1771.4028302802553</v>
      </c>
      <c r="V44" s="122">
        <f t="shared" si="18"/>
        <v>2051.7483143534951</v>
      </c>
      <c r="W44" s="122">
        <f t="shared" ref="W44:Y44" si="19">SUM(W45:W46)</f>
        <v>1930.3043513257212</v>
      </c>
      <c r="X44" s="122">
        <f t="shared" si="19"/>
        <v>1672.5215121277283</v>
      </c>
      <c r="Y44" s="122">
        <f t="shared" si="19"/>
        <v>1625.454427743048</v>
      </c>
      <c r="DA44" s="130" t="s">
        <v>1611</v>
      </c>
    </row>
    <row r="45" spans="1:105" ht="12" customHeight="1" x14ac:dyDescent="0.25">
      <c r="A45" s="97" t="s">
        <v>211</v>
      </c>
      <c r="B45" s="98">
        <v>3671.7619951716365</v>
      </c>
      <c r="C45" s="98">
        <v>3655.5798616652164</v>
      </c>
      <c r="D45" s="98">
        <v>3177.8699504320152</v>
      </c>
      <c r="E45" s="98">
        <v>3594.3327350008735</v>
      </c>
      <c r="F45" s="98">
        <v>3521.0266181344155</v>
      </c>
      <c r="G45" s="98">
        <v>3499.7084007204762</v>
      </c>
      <c r="H45" s="98">
        <v>3043.2518521641136</v>
      </c>
      <c r="I45" s="98">
        <v>2499.3056002647381</v>
      </c>
      <c r="J45" s="98">
        <v>3183.8770577758223</v>
      </c>
      <c r="K45" s="98">
        <v>2639.8639621400903</v>
      </c>
      <c r="L45" s="98">
        <v>2885.8261329283828</v>
      </c>
      <c r="M45" s="98">
        <v>2405.9938004852188</v>
      </c>
      <c r="N45" s="98">
        <v>2395.9794267949196</v>
      </c>
      <c r="O45" s="98">
        <v>2619.1205197345716</v>
      </c>
      <c r="P45" s="98">
        <v>2099.067685601588</v>
      </c>
      <c r="Q45" s="98">
        <v>2501.2146199185031</v>
      </c>
      <c r="R45" s="98">
        <v>2279.8648323301773</v>
      </c>
      <c r="S45" s="98">
        <v>2285.3286041845799</v>
      </c>
      <c r="T45" s="98">
        <v>2234.9139294926945</v>
      </c>
      <c r="U45" s="98">
        <v>1750.0740040126104</v>
      </c>
      <c r="V45" s="98">
        <v>2027.661297484987</v>
      </c>
      <c r="W45" s="98">
        <v>1907.1904400733788</v>
      </c>
      <c r="X45" s="98">
        <v>1652.9662426014736</v>
      </c>
      <c r="Y45" s="98">
        <v>1606.2557866181198</v>
      </c>
      <c r="DA45" s="63" t="s">
        <v>1612</v>
      </c>
    </row>
    <row r="46" spans="1:105" ht="12" customHeight="1" x14ac:dyDescent="0.25">
      <c r="A46" s="97" t="s">
        <v>53</v>
      </c>
      <c r="B46" s="98">
        <v>40.631188769520698</v>
      </c>
      <c r="C46" s="98">
        <v>39.729432809998585</v>
      </c>
      <c r="D46" s="98">
        <v>33.974081295679305</v>
      </c>
      <c r="E46" s="98">
        <v>38.262757914597429</v>
      </c>
      <c r="F46" s="98">
        <v>38.011714489233327</v>
      </c>
      <c r="G46" s="98">
        <v>37.619283273303033</v>
      </c>
      <c r="H46" s="98">
        <v>32.273290919755532</v>
      </c>
      <c r="I46" s="98">
        <v>26.365562748501063</v>
      </c>
      <c r="J46" s="98">
        <v>33.927929201896355</v>
      </c>
      <c r="K46" s="98">
        <v>28.12704840791238</v>
      </c>
      <c r="L46" s="98">
        <v>30.845494763765032</v>
      </c>
      <c r="M46" s="98">
        <v>25.925975051732902</v>
      </c>
      <c r="N46" s="98">
        <v>26.279568425944436</v>
      </c>
      <c r="O46" s="98">
        <v>29.36362740615316</v>
      </c>
      <c r="P46" s="98">
        <v>23.65580133674673</v>
      </c>
      <c r="Q46" s="98">
        <v>28.320012213802237</v>
      </c>
      <c r="R46" s="98">
        <v>26.146146742626204</v>
      </c>
      <c r="S46" s="98">
        <v>26.607580784719623</v>
      </c>
      <c r="T46" s="98">
        <v>26.611972206902369</v>
      </c>
      <c r="U46" s="98">
        <v>21.328826267644828</v>
      </c>
      <c r="V46" s="98">
        <v>24.087016868508197</v>
      </c>
      <c r="W46" s="98">
        <v>23.113911252342447</v>
      </c>
      <c r="X46" s="98">
        <v>19.55526952625484</v>
      </c>
      <c r="Y46" s="98">
        <v>19.198641124928042</v>
      </c>
      <c r="DA46" s="63" t="s">
        <v>1613</v>
      </c>
    </row>
    <row r="47" spans="1:105" ht="12.95" customHeight="1" x14ac:dyDescent="0.25">
      <c r="A47" s="121" t="s">
        <v>92</v>
      </c>
      <c r="B47" s="122">
        <f t="shared" ref="B47:Y47" si="20">B48</f>
        <v>0.32405759987200017</v>
      </c>
      <c r="C47" s="122">
        <f t="shared" si="20"/>
        <v>0.39263787363363217</v>
      </c>
      <c r="D47" s="122">
        <f t="shared" si="20"/>
        <v>0.46237430996236012</v>
      </c>
      <c r="E47" s="122">
        <f t="shared" si="20"/>
        <v>1.2184879586578519</v>
      </c>
      <c r="F47" s="122">
        <f t="shared" si="20"/>
        <v>0.58205044022906816</v>
      </c>
      <c r="G47" s="122">
        <f t="shared" si="20"/>
        <v>0.79673527855320736</v>
      </c>
      <c r="H47" s="122">
        <f t="shared" si="20"/>
        <v>1.8515648002912286</v>
      </c>
      <c r="I47" s="122">
        <f t="shared" si="20"/>
        <v>0.86031489886869184</v>
      </c>
      <c r="J47" s="122">
        <f t="shared" si="20"/>
        <v>1.0141046288545725</v>
      </c>
      <c r="K47" s="122">
        <f t="shared" si="20"/>
        <v>1.1594250179431898</v>
      </c>
      <c r="L47" s="122">
        <f t="shared" si="20"/>
        <v>1.6151285887016058</v>
      </c>
      <c r="M47" s="122">
        <f t="shared" si="20"/>
        <v>1.2478200181765429</v>
      </c>
      <c r="N47" s="122">
        <f t="shared" si="20"/>
        <v>1.2531822724837742</v>
      </c>
      <c r="O47" s="122">
        <f t="shared" si="20"/>
        <v>1.3349784103280362</v>
      </c>
      <c r="P47" s="122">
        <f t="shared" si="20"/>
        <v>1.1439930676486811</v>
      </c>
      <c r="Q47" s="122">
        <f t="shared" si="20"/>
        <v>1.8000988692021949</v>
      </c>
      <c r="R47" s="122">
        <f t="shared" si="20"/>
        <v>1.6673923643109845</v>
      </c>
      <c r="S47" s="122">
        <f t="shared" si="20"/>
        <v>1.6615881260425225</v>
      </c>
      <c r="T47" s="122">
        <f t="shared" si="20"/>
        <v>1.6461746628338876</v>
      </c>
      <c r="U47" s="122">
        <f t="shared" si="20"/>
        <v>1.5503917612207212</v>
      </c>
      <c r="V47" s="122">
        <f t="shared" si="20"/>
        <v>2.1409597806738256</v>
      </c>
      <c r="W47" s="122">
        <f t="shared" si="20"/>
        <v>2.3206995960971084</v>
      </c>
      <c r="X47" s="122">
        <f t="shared" si="20"/>
        <v>2.4313047836188737</v>
      </c>
      <c r="Y47" s="122">
        <f t="shared" si="20"/>
        <v>2.2133681981620454</v>
      </c>
      <c r="DA47" s="130" t="s">
        <v>1614</v>
      </c>
    </row>
    <row r="48" spans="1:105" ht="12" customHeight="1" x14ac:dyDescent="0.25">
      <c r="A48" s="97" t="s">
        <v>53</v>
      </c>
      <c r="B48" s="98">
        <v>0.32405759987200017</v>
      </c>
      <c r="C48" s="98">
        <v>0.39263787363363217</v>
      </c>
      <c r="D48" s="98">
        <v>0.46237430996236012</v>
      </c>
      <c r="E48" s="98">
        <v>1.2184879586578519</v>
      </c>
      <c r="F48" s="98">
        <v>0.58205044022906816</v>
      </c>
      <c r="G48" s="98">
        <v>0.79673527855320736</v>
      </c>
      <c r="H48" s="98">
        <v>1.8515648002912286</v>
      </c>
      <c r="I48" s="98">
        <v>0.86031489886869184</v>
      </c>
      <c r="J48" s="98">
        <v>1.0141046288545725</v>
      </c>
      <c r="K48" s="98">
        <v>1.1594250179431898</v>
      </c>
      <c r="L48" s="98">
        <v>1.6151285887016058</v>
      </c>
      <c r="M48" s="98">
        <v>1.2478200181765429</v>
      </c>
      <c r="N48" s="98">
        <v>1.2531822724837742</v>
      </c>
      <c r="O48" s="98">
        <v>1.3349784103280362</v>
      </c>
      <c r="P48" s="98">
        <v>1.1439930676486811</v>
      </c>
      <c r="Q48" s="98">
        <v>1.8000988692021949</v>
      </c>
      <c r="R48" s="98">
        <v>1.6673923643109845</v>
      </c>
      <c r="S48" s="98">
        <v>1.6615881260425225</v>
      </c>
      <c r="T48" s="98">
        <v>1.6461746628338876</v>
      </c>
      <c r="U48" s="98">
        <v>1.5503917612207212</v>
      </c>
      <c r="V48" s="98">
        <v>2.1409597806738256</v>
      </c>
      <c r="W48" s="98">
        <v>2.3206995960971084</v>
      </c>
      <c r="X48" s="98">
        <v>2.4313047836188737</v>
      </c>
      <c r="Y48" s="98">
        <v>2.2133681981620454</v>
      </c>
      <c r="DA48" s="63" t="s">
        <v>1615</v>
      </c>
    </row>
    <row r="49" spans="1:105" ht="12" customHeight="1" x14ac:dyDescent="0.25">
      <c r="A49" s="121" t="s">
        <v>55</v>
      </c>
      <c r="B49" s="122">
        <v>329.21921610593745</v>
      </c>
      <c r="C49" s="122">
        <v>303.08390579101064</v>
      </c>
      <c r="D49" s="122">
        <v>295.66405151320492</v>
      </c>
      <c r="E49" s="122">
        <v>311.28536208657755</v>
      </c>
      <c r="F49" s="122">
        <v>354.11386950600462</v>
      </c>
      <c r="G49" s="122">
        <v>373.61635679831051</v>
      </c>
      <c r="H49" s="122">
        <v>372.40321328972641</v>
      </c>
      <c r="I49" s="122">
        <v>350.58284828383017</v>
      </c>
      <c r="J49" s="122">
        <v>356.0916004818647</v>
      </c>
      <c r="K49" s="122">
        <v>344.56302156733017</v>
      </c>
      <c r="L49" s="122">
        <v>328.44780631355718</v>
      </c>
      <c r="M49" s="122">
        <v>330.77295771058698</v>
      </c>
      <c r="N49" s="122">
        <v>327.20391294876151</v>
      </c>
      <c r="O49" s="122">
        <v>324.85968370951508</v>
      </c>
      <c r="P49" s="122">
        <v>344.49762723073081</v>
      </c>
      <c r="Q49" s="122">
        <v>345.500399645801</v>
      </c>
      <c r="R49" s="122">
        <v>331.71490003553299</v>
      </c>
      <c r="S49" s="122">
        <v>322.9943823679983</v>
      </c>
      <c r="T49" s="122">
        <v>313.87885020918793</v>
      </c>
      <c r="U49" s="122">
        <v>293.36453734164093</v>
      </c>
      <c r="V49" s="122">
        <v>245.06352004445597</v>
      </c>
      <c r="W49" s="122">
        <v>215.14596242348782</v>
      </c>
      <c r="X49" s="122">
        <v>182.21586129321392</v>
      </c>
      <c r="Y49" s="122">
        <v>168.55505893376602</v>
      </c>
      <c r="DA49" s="130" t="s">
        <v>1616</v>
      </c>
    </row>
    <row r="50" spans="1:105" ht="12" customHeight="1" x14ac:dyDescent="0.25">
      <c r="A50" s="97" t="s">
        <v>138</v>
      </c>
      <c r="B50" s="98">
        <v>93.921842850335096</v>
      </c>
      <c r="C50" s="98">
        <v>90.297250156977313</v>
      </c>
      <c r="D50" s="98">
        <v>87.489422434449935</v>
      </c>
      <c r="E50" s="98">
        <v>98.911494386675372</v>
      </c>
      <c r="F50" s="98">
        <v>126.46222569855261</v>
      </c>
      <c r="G50" s="98">
        <v>139.53886586213773</v>
      </c>
      <c r="H50" s="98">
        <v>140.71029000161565</v>
      </c>
      <c r="I50" s="98">
        <v>130.87407526472919</v>
      </c>
      <c r="J50" s="98">
        <v>156.87707083897388</v>
      </c>
      <c r="K50" s="98">
        <v>150.48314990820296</v>
      </c>
      <c r="L50" s="98">
        <v>148.74644812796305</v>
      </c>
      <c r="M50" s="98">
        <v>160.65966909325209</v>
      </c>
      <c r="N50" s="98">
        <v>153.99480564343176</v>
      </c>
      <c r="O50" s="98">
        <v>151.23880158567755</v>
      </c>
      <c r="P50" s="98">
        <v>163.02113687553185</v>
      </c>
      <c r="Q50" s="98">
        <v>166.03607756913013</v>
      </c>
      <c r="R50" s="98">
        <v>151.29421756773434</v>
      </c>
      <c r="S50" s="98">
        <v>143.45337402476778</v>
      </c>
      <c r="T50" s="98">
        <v>135.42654558504171</v>
      </c>
      <c r="U50" s="98">
        <v>127.59832387922255</v>
      </c>
      <c r="V50" s="98">
        <v>112.57779315465726</v>
      </c>
      <c r="W50" s="98">
        <v>109.30730837457861</v>
      </c>
      <c r="X50" s="98">
        <v>106.79593792466456</v>
      </c>
      <c r="Y50" s="98">
        <v>103.63414472815536</v>
      </c>
      <c r="DA50" s="63" t="s">
        <v>1617</v>
      </c>
    </row>
    <row r="51" spans="1:105" ht="12" customHeight="1" x14ac:dyDescent="0.25">
      <c r="A51" s="97" t="s">
        <v>137</v>
      </c>
      <c r="B51" s="98">
        <v>2.0680382932351275E-3</v>
      </c>
      <c r="C51" s="98">
        <v>5.0589810818307754E-3</v>
      </c>
      <c r="D51" s="98">
        <v>5.6259332555238586E-3</v>
      </c>
      <c r="E51" s="98">
        <v>1.0346987466073806E-2</v>
      </c>
      <c r="F51" s="98">
        <v>1.4811293670997564E-2</v>
      </c>
      <c r="G51" s="98">
        <v>1.6670276289652113E-2</v>
      </c>
      <c r="H51" s="98">
        <v>2.002875933522915E-2</v>
      </c>
      <c r="I51" s="98">
        <v>2.5711682412024314E-2</v>
      </c>
      <c r="J51" s="98">
        <v>4.8743263334410251E-2</v>
      </c>
      <c r="K51" s="98">
        <v>8.3331948908496739E-2</v>
      </c>
      <c r="L51" s="98">
        <v>0.10442379527301446</v>
      </c>
      <c r="M51" s="98">
        <v>0.14135020689898511</v>
      </c>
      <c r="N51" s="98">
        <v>0.13222488328170012</v>
      </c>
      <c r="O51" s="98">
        <v>0.1429113002312109</v>
      </c>
      <c r="P51" s="98">
        <v>0.17554023433322971</v>
      </c>
      <c r="Q51" s="98">
        <v>0.21413756984558269</v>
      </c>
      <c r="R51" s="98">
        <v>0.20066024480834543</v>
      </c>
      <c r="S51" s="98">
        <v>0.20482485851419557</v>
      </c>
      <c r="T51" s="98">
        <v>0.20055428101145573</v>
      </c>
      <c r="U51" s="98">
        <v>0.18913836872651046</v>
      </c>
      <c r="V51" s="98">
        <v>0.17283099120993009</v>
      </c>
      <c r="W51" s="98">
        <v>0.17978676295134974</v>
      </c>
      <c r="X51" s="98">
        <v>0.31729097303282083</v>
      </c>
      <c r="Y51" s="98">
        <v>0.31721721224784866</v>
      </c>
      <c r="DA51" s="63" t="s">
        <v>1618</v>
      </c>
    </row>
    <row r="52" spans="1:105" ht="12" customHeight="1" x14ac:dyDescent="0.25">
      <c r="A52" s="100" t="s">
        <v>211</v>
      </c>
      <c r="B52" s="101">
        <v>1.2006710643129455E-3</v>
      </c>
      <c r="C52" s="101">
        <v>2.8537839971879324E-3</v>
      </c>
      <c r="D52" s="101">
        <v>3.2238661239532042E-3</v>
      </c>
      <c r="E52" s="101">
        <v>5.9855737566388584E-3</v>
      </c>
      <c r="F52" s="101">
        <v>8.1467087336099392E-3</v>
      </c>
      <c r="G52" s="101">
        <v>9.311233378019132E-3</v>
      </c>
      <c r="H52" s="101">
        <v>1.1288616729531633E-2</v>
      </c>
      <c r="I52" s="101">
        <v>1.5079414641619071E-2</v>
      </c>
      <c r="J52" s="101">
        <v>2.6610852098155963E-2</v>
      </c>
      <c r="K52" s="101">
        <v>4.6353127976473216E-2</v>
      </c>
      <c r="L52" s="101">
        <v>5.8201402813093703E-2</v>
      </c>
      <c r="M52" s="101">
        <v>7.6281066413969187E-2</v>
      </c>
      <c r="N52" s="101">
        <v>7.1597312294042537E-2</v>
      </c>
      <c r="O52" s="101">
        <v>6.65600211083823E-2</v>
      </c>
      <c r="P52" s="101">
        <v>7.6439775676124116E-2</v>
      </c>
      <c r="Q52" s="101">
        <v>9.8399674875820867E-2</v>
      </c>
      <c r="R52" s="101">
        <v>0.10733015367541561</v>
      </c>
      <c r="S52" s="101">
        <v>0.11355059546711345</v>
      </c>
      <c r="T52" s="101">
        <v>0.10225923009153984</v>
      </c>
      <c r="U52" s="101">
        <v>9.5857834735326275E-2</v>
      </c>
      <c r="V52" s="101">
        <v>6.391881865289735E-2</v>
      </c>
      <c r="W52" s="101">
        <v>5.8829368035520503E-2</v>
      </c>
      <c r="X52" s="101">
        <v>0.1342081239046129</v>
      </c>
      <c r="Y52" s="101">
        <v>0.14549427711199589</v>
      </c>
      <c r="DA52" s="131" t="s">
        <v>1619</v>
      </c>
    </row>
    <row r="53" spans="1:105" ht="12" customHeight="1" x14ac:dyDescent="0.25">
      <c r="A53" s="103" t="s">
        <v>52</v>
      </c>
      <c r="B53" s="104">
        <v>8.6736722892218217E-4</v>
      </c>
      <c r="C53" s="104">
        <v>2.205197084642843E-3</v>
      </c>
      <c r="D53" s="104">
        <v>2.4020671315706549E-3</v>
      </c>
      <c r="E53" s="104">
        <v>4.361413709434948E-3</v>
      </c>
      <c r="F53" s="104">
        <v>6.6645849373876253E-3</v>
      </c>
      <c r="G53" s="104">
        <v>7.3590429116329788E-3</v>
      </c>
      <c r="H53" s="104">
        <v>8.7401426056975158E-3</v>
      </c>
      <c r="I53" s="104">
        <v>1.0632267770405242E-2</v>
      </c>
      <c r="J53" s="104">
        <v>2.2132411236254288E-2</v>
      </c>
      <c r="K53" s="104">
        <v>3.6978820932023516E-2</v>
      </c>
      <c r="L53" s="104">
        <v>4.6222392459920762E-2</v>
      </c>
      <c r="M53" s="104">
        <v>6.5069140485015928E-2</v>
      </c>
      <c r="N53" s="104">
        <v>6.06275709876576E-2</v>
      </c>
      <c r="O53" s="104">
        <v>7.6351279122828616E-2</v>
      </c>
      <c r="P53" s="104">
        <v>9.9100458657105595E-2</v>
      </c>
      <c r="Q53" s="104">
        <v>0.11573789496976183</v>
      </c>
      <c r="R53" s="104">
        <v>9.333009113292981E-2</v>
      </c>
      <c r="S53" s="104">
        <v>9.1274263047082124E-2</v>
      </c>
      <c r="T53" s="104">
        <v>9.8295050919915888E-2</v>
      </c>
      <c r="U53" s="104">
        <v>9.3280533991184203E-2</v>
      </c>
      <c r="V53" s="104">
        <v>0.10891217255703274</v>
      </c>
      <c r="W53" s="104">
        <v>0.12095739491582923</v>
      </c>
      <c r="X53" s="104">
        <v>0.18308284912820796</v>
      </c>
      <c r="Y53" s="104">
        <v>0.17172293513585277</v>
      </c>
      <c r="DA53" s="132" t="s">
        <v>1620</v>
      </c>
    </row>
    <row r="54" spans="1:105" ht="12" customHeight="1" x14ac:dyDescent="0.25">
      <c r="A54" s="106" t="s">
        <v>122</v>
      </c>
      <c r="B54" s="101">
        <v>234.71880236885099</v>
      </c>
      <c r="C54" s="101">
        <v>211.65202558467342</v>
      </c>
      <c r="D54" s="101">
        <v>206.75716094266011</v>
      </c>
      <c r="E54" s="101">
        <v>209.67398559686046</v>
      </c>
      <c r="F54" s="101">
        <v>224.79104017599863</v>
      </c>
      <c r="G54" s="101">
        <v>231.00513999229506</v>
      </c>
      <c r="H54" s="101">
        <v>227.906753993622</v>
      </c>
      <c r="I54" s="101">
        <v>214.95390635687582</v>
      </c>
      <c r="J54" s="101">
        <v>193.68190801632377</v>
      </c>
      <c r="K54" s="101">
        <v>183.99079394923325</v>
      </c>
      <c r="L54" s="101">
        <v>167.63056611449016</v>
      </c>
      <c r="M54" s="101">
        <v>156.18785855886816</v>
      </c>
      <c r="N54" s="101">
        <v>158.15456586962051</v>
      </c>
      <c r="O54" s="101">
        <v>156.75728583393112</v>
      </c>
      <c r="P54" s="101">
        <v>162.20933205559348</v>
      </c>
      <c r="Q54" s="101">
        <v>158.16507185186336</v>
      </c>
      <c r="R54" s="101">
        <v>157.03992442774086</v>
      </c>
      <c r="S54" s="101">
        <v>153.95702975408156</v>
      </c>
      <c r="T54" s="101">
        <v>152.51683283926866</v>
      </c>
      <c r="U54" s="101">
        <v>141.11029274788643</v>
      </c>
      <c r="V54" s="101">
        <v>113.0610861608145</v>
      </c>
      <c r="W54" s="101">
        <v>90.34513689752059</v>
      </c>
      <c r="X54" s="101">
        <v>62.64981716207317</v>
      </c>
      <c r="Y54" s="101">
        <v>53.247050898808219</v>
      </c>
      <c r="DA54" s="131" t="s">
        <v>1621</v>
      </c>
    </row>
    <row r="55" spans="1:105" ht="12" customHeight="1" x14ac:dyDescent="0.25">
      <c r="A55" s="107" t="s">
        <v>121</v>
      </c>
      <c r="B55" s="104">
        <v>0.57650284845811473</v>
      </c>
      <c r="C55" s="104">
        <v>1.1295710682780489</v>
      </c>
      <c r="D55" s="104">
        <v>1.4118422028393458</v>
      </c>
      <c r="E55" s="104">
        <v>2.6895351155756666</v>
      </c>
      <c r="F55" s="104">
        <v>2.845792337782397</v>
      </c>
      <c r="G55" s="104">
        <v>3.055680667588077</v>
      </c>
      <c r="H55" s="104">
        <v>3.7661405351535571</v>
      </c>
      <c r="I55" s="104">
        <v>4.7291549798131314</v>
      </c>
      <c r="J55" s="104">
        <v>5.4838783632326553</v>
      </c>
      <c r="K55" s="104">
        <v>10.005745760985437</v>
      </c>
      <c r="L55" s="104">
        <v>11.966368275830952</v>
      </c>
      <c r="M55" s="104">
        <v>13.784079851567764</v>
      </c>
      <c r="N55" s="104">
        <v>14.922316552427532</v>
      </c>
      <c r="O55" s="104">
        <v>16.720684989675213</v>
      </c>
      <c r="P55" s="104">
        <v>19.091618065272257</v>
      </c>
      <c r="Q55" s="104">
        <v>21.085112654961971</v>
      </c>
      <c r="R55" s="104">
        <v>23.180097795249488</v>
      </c>
      <c r="S55" s="104">
        <v>25.379153730634748</v>
      </c>
      <c r="T55" s="104">
        <v>25.734917503866065</v>
      </c>
      <c r="U55" s="104">
        <v>24.466782345805406</v>
      </c>
      <c r="V55" s="104">
        <v>19.251809737774288</v>
      </c>
      <c r="W55" s="104">
        <v>15.313730388437289</v>
      </c>
      <c r="X55" s="104">
        <v>12.452815233443378</v>
      </c>
      <c r="Y55" s="104">
        <v>11.356646094554582</v>
      </c>
      <c r="DA55" s="132" t="s">
        <v>1622</v>
      </c>
    </row>
    <row r="56" spans="1:105" ht="12" customHeight="1" x14ac:dyDescent="0.25">
      <c r="A56" s="108" t="s">
        <v>53</v>
      </c>
      <c r="B56" s="98">
        <v>0.30273541167642015</v>
      </c>
      <c r="C56" s="98">
        <v>0.57603986969053178</v>
      </c>
      <c r="D56" s="98">
        <v>0.7326206970185194</v>
      </c>
      <c r="E56" s="98">
        <v>1.412305131683983</v>
      </c>
      <c r="F56" s="98">
        <v>1.413374452311569</v>
      </c>
      <c r="G56" s="98">
        <v>1.5441252394687706</v>
      </c>
      <c r="H56" s="98">
        <v>1.9246490456874188</v>
      </c>
      <c r="I56" s="98">
        <v>2.5326173016795765</v>
      </c>
      <c r="J56" s="98">
        <v>2.7175815258513225</v>
      </c>
      <c r="K56" s="98">
        <v>5.0813811913685516</v>
      </c>
      <c r="L56" s="98">
        <v>6.1007814754949887</v>
      </c>
      <c r="M56" s="98">
        <v>6.7975101407775691</v>
      </c>
      <c r="N56" s="98">
        <v>7.385819158272815</v>
      </c>
      <c r="O56" s="98">
        <v>7.0666024716260987</v>
      </c>
      <c r="P56" s="98">
        <v>7.5577765641742412</v>
      </c>
      <c r="Q56" s="98">
        <v>8.9054825854464426</v>
      </c>
      <c r="R56" s="98">
        <v>11.50091561354167</v>
      </c>
      <c r="S56" s="98">
        <v>13.130765676631956</v>
      </c>
      <c r="T56" s="98">
        <v>12.229174173356125</v>
      </c>
      <c r="U56" s="98">
        <v>11.611060024954742</v>
      </c>
      <c r="V56" s="98">
        <v>6.6415714867313245</v>
      </c>
      <c r="W56" s="98">
        <v>4.6927505509032406</v>
      </c>
      <c r="X56" s="98">
        <v>5.0825326488070797</v>
      </c>
      <c r="Y56" s="98">
        <v>5.0587654165861649</v>
      </c>
      <c r="DA56" s="63" t="s">
        <v>1623</v>
      </c>
    </row>
    <row r="57" spans="1:105" ht="12" customHeight="1" x14ac:dyDescent="0.25">
      <c r="A57" s="108" t="s">
        <v>52</v>
      </c>
      <c r="B57" s="98">
        <v>0.27376743678169463</v>
      </c>
      <c r="C57" s="98">
        <v>0.55353119858751698</v>
      </c>
      <c r="D57" s="98">
        <v>0.67922150582082652</v>
      </c>
      <c r="E57" s="98">
        <v>1.2772299838916834</v>
      </c>
      <c r="F57" s="98">
        <v>1.4324178854708283</v>
      </c>
      <c r="G57" s="98">
        <v>1.5115554281193062</v>
      </c>
      <c r="H57" s="98">
        <v>1.8414914894661383</v>
      </c>
      <c r="I57" s="98">
        <v>2.1965376781335544</v>
      </c>
      <c r="J57" s="98">
        <v>2.7662968373813333</v>
      </c>
      <c r="K57" s="98">
        <v>4.9243645696168858</v>
      </c>
      <c r="L57" s="98">
        <v>5.8655868003359641</v>
      </c>
      <c r="M57" s="98">
        <v>6.9865697107901941</v>
      </c>
      <c r="N57" s="98">
        <v>7.5364973941547175</v>
      </c>
      <c r="O57" s="98">
        <v>9.6540825180491137</v>
      </c>
      <c r="P57" s="98">
        <v>11.533841501098015</v>
      </c>
      <c r="Q57" s="98">
        <v>12.179630069515529</v>
      </c>
      <c r="R57" s="98">
        <v>11.679182181707818</v>
      </c>
      <c r="S57" s="98">
        <v>12.24838805400279</v>
      </c>
      <c r="T57" s="98">
        <v>13.505743330509938</v>
      </c>
      <c r="U57" s="98">
        <v>12.855722320850662</v>
      </c>
      <c r="V57" s="98">
        <v>12.610238251042961</v>
      </c>
      <c r="W57" s="98">
        <v>10.620979837534049</v>
      </c>
      <c r="X57" s="98">
        <v>7.3702825846362989</v>
      </c>
      <c r="Y57" s="98">
        <v>6.2978806779684176</v>
      </c>
      <c r="DA57" s="63" t="s">
        <v>1624</v>
      </c>
    </row>
    <row r="58" spans="1:105" ht="12" customHeight="1" x14ac:dyDescent="0.25">
      <c r="A58" s="121" t="s">
        <v>54</v>
      </c>
      <c r="B58" s="122">
        <v>49.727179973389241</v>
      </c>
      <c r="C58" s="122">
        <v>47.492416629763603</v>
      </c>
      <c r="D58" s="122">
        <v>46.219774157265178</v>
      </c>
      <c r="E58" s="122">
        <v>51.849218307518058</v>
      </c>
      <c r="F58" s="122">
        <v>54.703726751531313</v>
      </c>
      <c r="G58" s="122">
        <v>57.53271247109641</v>
      </c>
      <c r="H58" s="122">
        <v>54.414809138835196</v>
      </c>
      <c r="I58" s="122">
        <v>51.015948277334999</v>
      </c>
      <c r="J58" s="122">
        <v>43.861484293700883</v>
      </c>
      <c r="K58" s="122">
        <v>43.86646121608527</v>
      </c>
      <c r="L58" s="122">
        <v>42.425100837662164</v>
      </c>
      <c r="M58" s="122">
        <v>39.679812580875449</v>
      </c>
      <c r="N58" s="122">
        <v>40.657432593887208</v>
      </c>
      <c r="O58" s="122">
        <v>41.287265772722641</v>
      </c>
      <c r="P58" s="122">
        <v>42.78086366147798</v>
      </c>
      <c r="Q58" s="122">
        <v>44.606083304062061</v>
      </c>
      <c r="R58" s="122">
        <v>44.280611424960355</v>
      </c>
      <c r="S58" s="122">
        <v>43.635532623329468</v>
      </c>
      <c r="T58" s="122">
        <v>42.927534567366443</v>
      </c>
      <c r="U58" s="122">
        <v>40.38905242166517</v>
      </c>
      <c r="V58" s="122">
        <v>39.972136776526263</v>
      </c>
      <c r="W58" s="122">
        <v>36.240000270697799</v>
      </c>
      <c r="X58" s="122">
        <v>25.429436660667637</v>
      </c>
      <c r="Y58" s="122">
        <v>25.166000982763059</v>
      </c>
      <c r="DA58" s="130" t="s">
        <v>1625</v>
      </c>
    </row>
    <row r="59" spans="1:105" ht="12" customHeight="1" x14ac:dyDescent="0.25">
      <c r="A59" s="97" t="s">
        <v>50</v>
      </c>
      <c r="B59" s="98">
        <v>2.2863675509017263</v>
      </c>
      <c r="C59" s="98">
        <v>2.2002058538175442</v>
      </c>
      <c r="D59" s="98">
        <v>2.317103754000081</v>
      </c>
      <c r="E59" s="98">
        <v>2.7924961392318908</v>
      </c>
      <c r="F59" s="98">
        <v>3.1409329256593841</v>
      </c>
      <c r="G59" s="98">
        <v>3.3473471027359536</v>
      </c>
      <c r="H59" s="98">
        <v>3.6868272677227347</v>
      </c>
      <c r="I59" s="98">
        <v>3.7017349066715983</v>
      </c>
      <c r="J59" s="98">
        <v>3.2777298513711539</v>
      </c>
      <c r="K59" s="98">
        <v>3.6093897728211544</v>
      </c>
      <c r="L59" s="98">
        <v>3.5268141018321679</v>
      </c>
      <c r="M59" s="98">
        <v>3.6618520306244249</v>
      </c>
      <c r="N59" s="98">
        <v>3.7573158519219221</v>
      </c>
      <c r="O59" s="98">
        <v>3.7957718023839715</v>
      </c>
      <c r="P59" s="98">
        <v>4.2616465061923003</v>
      </c>
      <c r="Q59" s="98">
        <v>4.0744169650355673</v>
      </c>
      <c r="R59" s="98">
        <v>4.3734919239685652</v>
      </c>
      <c r="S59" s="98">
        <v>4.2588110099806125</v>
      </c>
      <c r="T59" s="98">
        <v>4.1521330011355655</v>
      </c>
      <c r="U59" s="98">
        <v>4.1246300638544602</v>
      </c>
      <c r="V59" s="98">
        <v>3.6037798270720733</v>
      </c>
      <c r="W59" s="98">
        <v>3.1901494455503592</v>
      </c>
      <c r="X59" s="98">
        <v>2.8236984292767811</v>
      </c>
      <c r="Y59" s="98">
        <v>2.6037372171226756</v>
      </c>
      <c r="DA59" s="63" t="s">
        <v>1626</v>
      </c>
    </row>
    <row r="60" spans="1:105" ht="12" customHeight="1" x14ac:dyDescent="0.25">
      <c r="A60" s="109" t="s">
        <v>120</v>
      </c>
      <c r="B60" s="33">
        <v>47.440812422487511</v>
      </c>
      <c r="C60" s="33">
        <v>45.29221077594606</v>
      </c>
      <c r="D60" s="33">
        <v>43.902670403265098</v>
      </c>
      <c r="E60" s="33">
        <v>49.056722168286164</v>
      </c>
      <c r="F60" s="33">
        <v>51.562793825871928</v>
      </c>
      <c r="G60" s="33">
        <v>54.185365368360458</v>
      </c>
      <c r="H60" s="33">
        <v>50.727981871112462</v>
      </c>
      <c r="I60" s="33">
        <v>47.314213370663403</v>
      </c>
      <c r="J60" s="33">
        <v>40.583754442329727</v>
      </c>
      <c r="K60" s="33">
        <v>40.257071443264117</v>
      </c>
      <c r="L60" s="33">
        <v>38.898286735829998</v>
      </c>
      <c r="M60" s="33">
        <v>36.017960550251026</v>
      </c>
      <c r="N60" s="33">
        <v>36.900116741965284</v>
      </c>
      <c r="O60" s="33">
        <v>37.491493970338666</v>
      </c>
      <c r="P60" s="33">
        <v>38.519217155285681</v>
      </c>
      <c r="Q60" s="33">
        <v>40.531666339026494</v>
      </c>
      <c r="R60" s="33">
        <v>39.90711950099179</v>
      </c>
      <c r="S60" s="33">
        <v>39.376721613348856</v>
      </c>
      <c r="T60" s="33">
        <v>38.775401566230876</v>
      </c>
      <c r="U60" s="33">
        <v>36.264422357810709</v>
      </c>
      <c r="V60" s="33">
        <v>36.368356949454189</v>
      </c>
      <c r="W60" s="33">
        <v>33.049850825147438</v>
      </c>
      <c r="X60" s="33">
        <v>22.605738231390855</v>
      </c>
      <c r="Y60" s="33">
        <v>22.562263765640385</v>
      </c>
      <c r="DA60" s="60" t="s">
        <v>1627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3411.6754676122382</v>
      </c>
      <c r="C62" s="117">
        <f t="shared" si="21"/>
        <v>3750.2402462257974</v>
      </c>
      <c r="D62" s="117">
        <f t="shared" si="21"/>
        <v>3583.6343998492748</v>
      </c>
      <c r="E62" s="117">
        <f t="shared" si="21"/>
        <v>3724.4082484308628</v>
      </c>
      <c r="F62" s="117">
        <f t="shared" si="21"/>
        <v>3684.3433700475321</v>
      </c>
      <c r="G62" s="117">
        <f t="shared" si="21"/>
        <v>3633.1286878531664</v>
      </c>
      <c r="H62" s="117">
        <f t="shared" si="21"/>
        <v>3617.0258126838607</v>
      </c>
      <c r="I62" s="117">
        <f t="shared" si="21"/>
        <v>3379.8607263224335</v>
      </c>
      <c r="J62" s="117">
        <f t="shared" si="21"/>
        <v>3568.8512103406679</v>
      </c>
      <c r="K62" s="117">
        <f t="shared" si="21"/>
        <v>3572.0074477243379</v>
      </c>
      <c r="L62" s="117">
        <f t="shared" si="21"/>
        <v>4060.665645761891</v>
      </c>
      <c r="M62" s="117">
        <f t="shared" si="21"/>
        <v>3178.4152338994654</v>
      </c>
      <c r="N62" s="117">
        <f t="shared" si="21"/>
        <v>3542.1282949273109</v>
      </c>
      <c r="O62" s="117">
        <f t="shared" si="21"/>
        <v>3816.5611604812593</v>
      </c>
      <c r="P62" s="117">
        <f t="shared" si="21"/>
        <v>2987.3307145948929</v>
      </c>
      <c r="Q62" s="117">
        <f t="shared" si="21"/>
        <v>3295.4650438522845</v>
      </c>
      <c r="R62" s="117">
        <f t="shared" ref="R62:V62" si="22">R63+R66+R68+R77</f>
        <v>3478.2943446155145</v>
      </c>
      <c r="S62" s="117">
        <f t="shared" si="22"/>
        <v>3404.2950974154205</v>
      </c>
      <c r="T62" s="117">
        <f t="shared" si="22"/>
        <v>3403.2250162149189</v>
      </c>
      <c r="U62" s="117">
        <f t="shared" si="22"/>
        <v>3397.1329802436962</v>
      </c>
      <c r="V62" s="117">
        <f t="shared" si="22"/>
        <v>3219.9441183165623</v>
      </c>
      <c r="W62" s="117">
        <f t="shared" ref="W62:Y62" si="23">W63+W66+W68+W77</f>
        <v>3766.0151450138737</v>
      </c>
      <c r="X62" s="117">
        <f t="shared" si="23"/>
        <v>2994.0893041841437</v>
      </c>
      <c r="Y62" s="117">
        <f t="shared" si="23"/>
        <v>2942.3609414587718</v>
      </c>
      <c r="DA62" s="129" t="s">
        <v>1628</v>
      </c>
    </row>
    <row r="63" spans="1:105" ht="12.95" customHeight="1" x14ac:dyDescent="0.25">
      <c r="A63" s="121" t="s">
        <v>57</v>
      </c>
      <c r="B63" s="122">
        <f t="shared" ref="B63:Q63" si="24">SUM(B64:B65)</f>
        <v>3023.4247354329868</v>
      </c>
      <c r="C63" s="122">
        <f t="shared" si="24"/>
        <v>3348.0767759813061</v>
      </c>
      <c r="D63" s="122">
        <f t="shared" si="24"/>
        <v>3178.2004721806416</v>
      </c>
      <c r="E63" s="122">
        <f t="shared" si="24"/>
        <v>3321.9312573785419</v>
      </c>
      <c r="F63" s="122">
        <f t="shared" si="24"/>
        <v>3214.495989279982</v>
      </c>
      <c r="G63" s="122">
        <f t="shared" si="24"/>
        <v>3143.0338931258721</v>
      </c>
      <c r="H63" s="122">
        <f t="shared" si="24"/>
        <v>3104.6304937905556</v>
      </c>
      <c r="I63" s="122">
        <f t="shared" si="24"/>
        <v>2881.8632744999923</v>
      </c>
      <c r="J63" s="122">
        <f t="shared" si="24"/>
        <v>3070.4173119362322</v>
      </c>
      <c r="K63" s="122">
        <f t="shared" si="24"/>
        <v>3045.9334636828244</v>
      </c>
      <c r="L63" s="122">
        <f t="shared" si="24"/>
        <v>3547.812102581107</v>
      </c>
      <c r="M63" s="122">
        <f t="shared" si="24"/>
        <v>2699.2768158679769</v>
      </c>
      <c r="N63" s="122">
        <f t="shared" si="24"/>
        <v>3021.5137305257567</v>
      </c>
      <c r="O63" s="122">
        <f t="shared" si="24"/>
        <v>3304.4153417316784</v>
      </c>
      <c r="P63" s="122">
        <f t="shared" si="24"/>
        <v>2468.1031552962704</v>
      </c>
      <c r="Q63" s="122">
        <f t="shared" si="24"/>
        <v>2777.9646702054915</v>
      </c>
      <c r="R63" s="122">
        <f t="shared" ref="R63:V63" si="25">SUM(R64:R65)</f>
        <v>2938.0265846838552</v>
      </c>
      <c r="S63" s="122">
        <f t="shared" si="25"/>
        <v>2879.3973462760569</v>
      </c>
      <c r="T63" s="122">
        <f t="shared" si="25"/>
        <v>2880.0383546455269</v>
      </c>
      <c r="U63" s="122">
        <f t="shared" si="25"/>
        <v>2839.3513825478522</v>
      </c>
      <c r="V63" s="122">
        <f t="shared" si="25"/>
        <v>2737.2862914089405</v>
      </c>
      <c r="W63" s="122">
        <f t="shared" ref="W63:Y63" si="26">SUM(W64:W65)</f>
        <v>3264.2921057217195</v>
      </c>
      <c r="X63" s="122">
        <f t="shared" si="26"/>
        <v>2634.1399760682307</v>
      </c>
      <c r="Y63" s="122">
        <f t="shared" si="26"/>
        <v>2606.2119765775428</v>
      </c>
      <c r="DA63" s="130" t="s">
        <v>1629</v>
      </c>
    </row>
    <row r="64" spans="1:105" ht="12" customHeight="1" x14ac:dyDescent="0.25">
      <c r="A64" s="97" t="s">
        <v>212</v>
      </c>
      <c r="B64" s="98">
        <v>2986.9755108909208</v>
      </c>
      <c r="C64" s="98">
        <v>3308.1417502065401</v>
      </c>
      <c r="D64" s="98">
        <v>3140.8497369766174</v>
      </c>
      <c r="E64" s="98">
        <v>3283.2336229419684</v>
      </c>
      <c r="F64" s="98">
        <v>3176.6118094511176</v>
      </c>
      <c r="G64" s="98">
        <v>3106.1423378358422</v>
      </c>
      <c r="H64" s="98">
        <v>3068.6353399969348</v>
      </c>
      <c r="I64" s="98">
        <v>2848.5379933173667</v>
      </c>
      <c r="J64" s="98">
        <v>3034.6233643906039</v>
      </c>
      <c r="K64" s="98">
        <v>3010.39602434074</v>
      </c>
      <c r="L64" s="98">
        <v>3506.4195211511346</v>
      </c>
      <c r="M64" s="98">
        <v>2667.6699878612653</v>
      </c>
      <c r="N64" s="98">
        <v>2985.7436561124646</v>
      </c>
      <c r="O64" s="98">
        <v>3264.8402247421841</v>
      </c>
      <c r="P64" s="98">
        <v>2438.4784596717514</v>
      </c>
      <c r="Q64" s="98">
        <v>2744.3258339973809</v>
      </c>
      <c r="R64" s="98">
        <v>2901.9311302614524</v>
      </c>
      <c r="S64" s="98">
        <v>2843.3389241933351</v>
      </c>
      <c r="T64" s="98">
        <v>2843.1517041705538</v>
      </c>
      <c r="U64" s="98">
        <v>2801.7865001690188</v>
      </c>
      <c r="V64" s="98">
        <v>2701.6826314613213</v>
      </c>
      <c r="W64" s="98">
        <v>3220.4780035704207</v>
      </c>
      <c r="X64" s="98">
        <v>2599.3771509423932</v>
      </c>
      <c r="Y64" s="98">
        <v>2571.3245009965372</v>
      </c>
      <c r="DA64" s="63" t="s">
        <v>1630</v>
      </c>
    </row>
    <row r="65" spans="1:105" ht="12" customHeight="1" x14ac:dyDescent="0.25">
      <c r="A65" s="97" t="s">
        <v>53</v>
      </c>
      <c r="B65" s="98">
        <v>36.449224542065977</v>
      </c>
      <c r="C65" s="98">
        <v>39.935025774766153</v>
      </c>
      <c r="D65" s="98">
        <v>37.350735204024026</v>
      </c>
      <c r="E65" s="98">
        <v>38.697634436573331</v>
      </c>
      <c r="F65" s="98">
        <v>37.88417982886449</v>
      </c>
      <c r="G65" s="98">
        <v>36.891555290029835</v>
      </c>
      <c r="H65" s="98">
        <v>35.995153793620737</v>
      </c>
      <c r="I65" s="98">
        <v>33.325281182625737</v>
      </c>
      <c r="J65" s="98">
        <v>35.793947545628356</v>
      </c>
      <c r="K65" s="98">
        <v>35.537439342084326</v>
      </c>
      <c r="L65" s="98">
        <v>41.392581429972488</v>
      </c>
      <c r="M65" s="98">
        <v>31.606828006711673</v>
      </c>
      <c r="N65" s="98">
        <v>35.770074413292022</v>
      </c>
      <c r="O65" s="98">
        <v>39.575116989494454</v>
      </c>
      <c r="P65" s="98">
        <v>29.624695624519138</v>
      </c>
      <c r="Q65" s="98">
        <v>33.638836208110547</v>
      </c>
      <c r="R65" s="98">
        <v>36.095454422402661</v>
      </c>
      <c r="S65" s="98">
        <v>36.058422082721755</v>
      </c>
      <c r="T65" s="98">
        <v>36.886650474973138</v>
      </c>
      <c r="U65" s="98">
        <v>37.564882378833254</v>
      </c>
      <c r="V65" s="98">
        <v>35.603659947619455</v>
      </c>
      <c r="W65" s="98">
        <v>43.814102151298876</v>
      </c>
      <c r="X65" s="98">
        <v>34.762825125837644</v>
      </c>
      <c r="Y65" s="98">
        <v>34.887475581005553</v>
      </c>
      <c r="DA65" s="63" t="s">
        <v>1631</v>
      </c>
    </row>
    <row r="66" spans="1:105" ht="12.95" customHeight="1" x14ac:dyDescent="0.25">
      <c r="A66" s="121" t="s">
        <v>92</v>
      </c>
      <c r="B66" s="122">
        <f t="shared" ref="B66:Y66" si="27">B67</f>
        <v>0.30891759101500654</v>
      </c>
      <c r="C66" s="122">
        <f t="shared" si="27"/>
        <v>0.40092018653189959</v>
      </c>
      <c r="D66" s="122">
        <f t="shared" si="27"/>
        <v>0.48239781447629831</v>
      </c>
      <c r="E66" s="122">
        <f t="shared" si="27"/>
        <v>1.372688955001935</v>
      </c>
      <c r="F66" s="122">
        <f t="shared" si="27"/>
        <v>0.66017960758697647</v>
      </c>
      <c r="G66" s="122">
        <f t="shared" si="27"/>
        <v>0.89515244192596366</v>
      </c>
      <c r="H66" s="122">
        <f t="shared" si="27"/>
        <v>2.2015023557416131</v>
      </c>
      <c r="I66" s="122">
        <f t="shared" si="27"/>
        <v>1.0978949730265986</v>
      </c>
      <c r="J66" s="122">
        <f t="shared" si="27"/>
        <v>1.3519460354954278</v>
      </c>
      <c r="K66" s="122">
        <f t="shared" si="27"/>
        <v>1.6120888498443577</v>
      </c>
      <c r="L66" s="122">
        <f t="shared" si="27"/>
        <v>2.3397030344157641</v>
      </c>
      <c r="M66" s="122">
        <f t="shared" si="27"/>
        <v>1.8842338055422219</v>
      </c>
      <c r="N66" s="122">
        <f t="shared" si="27"/>
        <v>1.9409410379811025</v>
      </c>
      <c r="O66" s="122">
        <f t="shared" si="27"/>
        <v>2.048209692341616</v>
      </c>
      <c r="P66" s="122">
        <f t="shared" si="27"/>
        <v>1.6482218737358871</v>
      </c>
      <c r="Q66" s="122">
        <f t="shared" si="27"/>
        <v>2.4490355896574312</v>
      </c>
      <c r="R66" s="122">
        <f t="shared" si="27"/>
        <v>2.2171018232975848</v>
      </c>
      <c r="S66" s="122">
        <f t="shared" si="27"/>
        <v>2.2213596243391063</v>
      </c>
      <c r="T66" s="122">
        <f t="shared" si="27"/>
        <v>2.2103809179404759</v>
      </c>
      <c r="U66" s="122">
        <f t="shared" si="27"/>
        <v>2.2870426770965286</v>
      </c>
      <c r="V66" s="122">
        <f t="shared" si="27"/>
        <v>3.5808148527428525</v>
      </c>
      <c r="W66" s="122">
        <f t="shared" si="27"/>
        <v>4.4697825715261672</v>
      </c>
      <c r="X66" s="122">
        <f t="shared" si="27"/>
        <v>5.1606323432637202</v>
      </c>
      <c r="Y66" s="122">
        <f t="shared" si="27"/>
        <v>4.9395849656316955</v>
      </c>
      <c r="DA66" s="130" t="s">
        <v>1632</v>
      </c>
    </row>
    <row r="67" spans="1:105" ht="12" customHeight="1" x14ac:dyDescent="0.25">
      <c r="A67" s="97" t="s">
        <v>53</v>
      </c>
      <c r="B67" s="98">
        <v>0.30891759101500654</v>
      </c>
      <c r="C67" s="98">
        <v>0.40092018653189959</v>
      </c>
      <c r="D67" s="98">
        <v>0.48239781447629831</v>
      </c>
      <c r="E67" s="98">
        <v>1.372688955001935</v>
      </c>
      <c r="F67" s="98">
        <v>0.66017960758697647</v>
      </c>
      <c r="G67" s="98">
        <v>0.89515244192596366</v>
      </c>
      <c r="H67" s="98">
        <v>2.2015023557416131</v>
      </c>
      <c r="I67" s="98">
        <v>1.0978949730265986</v>
      </c>
      <c r="J67" s="98">
        <v>1.3519460354954278</v>
      </c>
      <c r="K67" s="98">
        <v>1.6120888498443577</v>
      </c>
      <c r="L67" s="98">
        <v>2.3397030344157641</v>
      </c>
      <c r="M67" s="98">
        <v>1.8842338055422219</v>
      </c>
      <c r="N67" s="98">
        <v>1.9409410379811025</v>
      </c>
      <c r="O67" s="98">
        <v>2.048209692341616</v>
      </c>
      <c r="P67" s="98">
        <v>1.6482218737358871</v>
      </c>
      <c r="Q67" s="98">
        <v>2.4490355896574312</v>
      </c>
      <c r="R67" s="98">
        <v>2.2171018232975848</v>
      </c>
      <c r="S67" s="98">
        <v>2.2213596243391063</v>
      </c>
      <c r="T67" s="98">
        <v>2.2103809179404759</v>
      </c>
      <c r="U67" s="98">
        <v>2.2870426770965286</v>
      </c>
      <c r="V67" s="98">
        <v>3.5808148527428525</v>
      </c>
      <c r="W67" s="98">
        <v>4.4697825715261672</v>
      </c>
      <c r="X67" s="98">
        <v>5.1606323432637202</v>
      </c>
      <c r="Y67" s="98">
        <v>4.9395849656316955</v>
      </c>
      <c r="DA67" s="63" t="s">
        <v>1633</v>
      </c>
    </row>
    <row r="68" spans="1:105" ht="12" customHeight="1" x14ac:dyDescent="0.25">
      <c r="A68" s="121" t="s">
        <v>55</v>
      </c>
      <c r="B68" s="122">
        <v>335.08380022577796</v>
      </c>
      <c r="C68" s="122">
        <v>345.25567688439844</v>
      </c>
      <c r="D68" s="122">
        <v>348.33097905918504</v>
      </c>
      <c r="E68" s="122">
        <v>340.68233809155976</v>
      </c>
      <c r="F68" s="122">
        <v>402.54698618718186</v>
      </c>
      <c r="G68" s="122">
        <v>418.51710025823814</v>
      </c>
      <c r="H68" s="122">
        <v>438.81103633451505</v>
      </c>
      <c r="I68" s="122">
        <v>424.79503723670234</v>
      </c>
      <c r="J68" s="122">
        <v>438.22396416785438</v>
      </c>
      <c r="K68" s="122">
        <v>459.08352052991552</v>
      </c>
      <c r="L68" s="122">
        <v>444.03164783145456</v>
      </c>
      <c r="M68" s="122">
        <v>415.06995824472665</v>
      </c>
      <c r="N68" s="122">
        <v>451.71632019377523</v>
      </c>
      <c r="O68" s="122">
        <v>443.41035543621621</v>
      </c>
      <c r="P68" s="122">
        <v>450.60185221043838</v>
      </c>
      <c r="Q68" s="122">
        <v>444.77577733039465</v>
      </c>
      <c r="R68" s="122">
        <v>465.83660609193407</v>
      </c>
      <c r="S68" s="122">
        <v>452.72949678671802</v>
      </c>
      <c r="T68" s="122">
        <v>453.55332582390656</v>
      </c>
      <c r="U68" s="122">
        <v>489.4695506902425</v>
      </c>
      <c r="V68" s="122">
        <v>407.52454199409942</v>
      </c>
      <c r="W68" s="122">
        <v>425.83598293992253</v>
      </c>
      <c r="X68" s="122">
        <v>299.83271628434653</v>
      </c>
      <c r="Y68" s="122">
        <v>279.03495875314582</v>
      </c>
      <c r="DA68" s="130" t="s">
        <v>1634</v>
      </c>
    </row>
    <row r="69" spans="1:105" ht="12" customHeight="1" x14ac:dyDescent="0.25">
      <c r="A69" s="97" t="s">
        <v>134</v>
      </c>
      <c r="B69" s="98">
        <v>272.23091830022577</v>
      </c>
      <c r="C69" s="98">
        <v>278.21846469433234</v>
      </c>
      <c r="D69" s="98">
        <v>279.93396414027848</v>
      </c>
      <c r="E69" s="98">
        <v>277.19049679673384</v>
      </c>
      <c r="F69" s="98">
        <v>333.10764641706061</v>
      </c>
      <c r="G69" s="98">
        <v>342.58732697331288</v>
      </c>
      <c r="H69" s="98">
        <v>371.64307478532851</v>
      </c>
      <c r="I69" s="98">
        <v>368.34639749779376</v>
      </c>
      <c r="J69" s="98">
        <v>409.10738932170648</v>
      </c>
      <c r="K69" s="98">
        <v>441.12634070522915</v>
      </c>
      <c r="L69" s="98">
        <v>435.91208329458527</v>
      </c>
      <c r="M69" s="98">
        <v>406.21522813593953</v>
      </c>
      <c r="N69" s="98">
        <v>440.63360613767287</v>
      </c>
      <c r="O69" s="98">
        <v>430.93200000005999</v>
      </c>
      <c r="P69" s="98">
        <v>436.14289910381444</v>
      </c>
      <c r="Q69" s="98">
        <v>425.0513386781422</v>
      </c>
      <c r="R69" s="98">
        <v>450.62868094259471</v>
      </c>
      <c r="S69" s="98">
        <v>439.69166001648961</v>
      </c>
      <c r="T69" s="98">
        <v>443.46735369852286</v>
      </c>
      <c r="U69" s="98">
        <v>470.32559664488105</v>
      </c>
      <c r="V69" s="98">
        <v>383.03188712010103</v>
      </c>
      <c r="W69" s="98">
        <v>401.37647680109649</v>
      </c>
      <c r="X69" s="98">
        <v>278.05676333220111</v>
      </c>
      <c r="Y69" s="98">
        <v>256.66276671821009</v>
      </c>
      <c r="DA69" s="63" t="s">
        <v>1635</v>
      </c>
    </row>
    <row r="70" spans="1:105" ht="12" customHeight="1" x14ac:dyDescent="0.25">
      <c r="A70" s="97" t="s">
        <v>133</v>
      </c>
      <c r="B70" s="98">
        <v>5.9442953771965202E-3</v>
      </c>
      <c r="C70" s="98">
        <v>1.560020813612554E-2</v>
      </c>
      <c r="D70" s="98">
        <v>1.9084278654770984E-2</v>
      </c>
      <c r="E70" s="98">
        <v>2.9150741755720005E-2</v>
      </c>
      <c r="F70" s="98">
        <v>3.903996787521373E-2</v>
      </c>
      <c r="G70" s="98">
        <v>3.9905943851345049E-2</v>
      </c>
      <c r="H70" s="98">
        <v>5.3494442669854078E-2</v>
      </c>
      <c r="I70" s="98">
        <v>7.4857945122929731E-2</v>
      </c>
      <c r="J70" s="98">
        <v>0.12055033664855833</v>
      </c>
      <c r="K70" s="98">
        <v>0.25117030337086332</v>
      </c>
      <c r="L70" s="98">
        <v>0.31384523491699334</v>
      </c>
      <c r="M70" s="98">
        <v>0.32140813451251876</v>
      </c>
      <c r="N70" s="98">
        <v>0.3780581757592566</v>
      </c>
      <c r="O70" s="98">
        <v>0.4167101656382608</v>
      </c>
      <c r="P70" s="98">
        <v>0.46332490633657997</v>
      </c>
      <c r="Q70" s="98">
        <v>0.51390594716601046</v>
      </c>
      <c r="R70" s="98">
        <v>0.63027749280038248</v>
      </c>
      <c r="S70" s="98">
        <v>0.66471650523987735</v>
      </c>
      <c r="T70" s="98">
        <v>0.70674480504198067</v>
      </c>
      <c r="U70" s="98">
        <v>0.80550922389916335</v>
      </c>
      <c r="V70" s="98">
        <v>0.62476555450424942</v>
      </c>
      <c r="W70" s="98">
        <v>0.76599176131809776</v>
      </c>
      <c r="X70" s="98">
        <v>0.73634398750241359</v>
      </c>
      <c r="Y70" s="98">
        <v>0.72206741707643896</v>
      </c>
      <c r="DA70" s="63" t="s">
        <v>1636</v>
      </c>
    </row>
    <row r="71" spans="1:105" ht="12" customHeight="1" x14ac:dyDescent="0.25">
      <c r="A71" s="100" t="s">
        <v>212</v>
      </c>
      <c r="B71" s="101">
        <v>3.4004801003164192E-3</v>
      </c>
      <c r="C71" s="101">
        <v>8.5176089032148218E-3</v>
      </c>
      <c r="D71" s="101">
        <v>1.0556666879583711E-2</v>
      </c>
      <c r="E71" s="101">
        <v>1.6225531029514014E-2</v>
      </c>
      <c r="F71" s="101">
        <v>2.0581468968146468E-2</v>
      </c>
      <c r="G71" s="101">
        <v>2.1371360113391573E-2</v>
      </c>
      <c r="H71" s="101">
        <v>2.8825183334973106E-2</v>
      </c>
      <c r="I71" s="101">
        <v>4.1896018125101103E-2</v>
      </c>
      <c r="J71" s="101">
        <v>6.232063923399473E-2</v>
      </c>
      <c r="K71" s="101">
        <v>0.13195626554391895</v>
      </c>
      <c r="L71" s="101">
        <v>0.16505069380279849</v>
      </c>
      <c r="M71" s="101">
        <v>0.16328716400607057</v>
      </c>
      <c r="N71" s="101">
        <v>0.19253811198190227</v>
      </c>
      <c r="O71" s="101">
        <v>0.18111719937523432</v>
      </c>
      <c r="P71" s="101">
        <v>0.18839077168264676</v>
      </c>
      <c r="Q71" s="101">
        <v>0.22172492590006418</v>
      </c>
      <c r="R71" s="101">
        <v>0.31776966897022868</v>
      </c>
      <c r="S71" s="101">
        <v>0.34887636700793978</v>
      </c>
      <c r="T71" s="101">
        <v>0.34047081368328369</v>
      </c>
      <c r="U71" s="101">
        <v>0.38636290783218136</v>
      </c>
      <c r="V71" s="101">
        <v>0.21823568253077685</v>
      </c>
      <c r="W71" s="101">
        <v>0.23820068699295993</v>
      </c>
      <c r="X71" s="101">
        <v>0.29832992144875919</v>
      </c>
      <c r="Y71" s="101">
        <v>0.31952506255230462</v>
      </c>
      <c r="DA71" s="131" t="s">
        <v>1637</v>
      </c>
    </row>
    <row r="72" spans="1:105" ht="12" customHeight="1" x14ac:dyDescent="0.25">
      <c r="A72" s="103" t="s">
        <v>52</v>
      </c>
      <c r="B72" s="104">
        <v>2.5438152768801009E-3</v>
      </c>
      <c r="C72" s="104">
        <v>7.0825992329107187E-3</v>
      </c>
      <c r="D72" s="104">
        <v>8.5276117751872712E-3</v>
      </c>
      <c r="E72" s="104">
        <v>1.2925210726205991E-2</v>
      </c>
      <c r="F72" s="104">
        <v>1.8458498907067262E-2</v>
      </c>
      <c r="G72" s="104">
        <v>1.8534583737953473E-2</v>
      </c>
      <c r="H72" s="104">
        <v>2.4669259334880976E-2</v>
      </c>
      <c r="I72" s="104">
        <v>3.2961926997828628E-2</v>
      </c>
      <c r="J72" s="104">
        <v>5.8229697414563589E-2</v>
      </c>
      <c r="K72" s="104">
        <v>0.11921403782694434</v>
      </c>
      <c r="L72" s="104">
        <v>0.14879454111419488</v>
      </c>
      <c r="M72" s="104">
        <v>0.15812097050644819</v>
      </c>
      <c r="N72" s="104">
        <v>0.1855200637773543</v>
      </c>
      <c r="O72" s="104">
        <v>0.23559296626302645</v>
      </c>
      <c r="P72" s="104">
        <v>0.27493413465393324</v>
      </c>
      <c r="Q72" s="104">
        <v>0.29218102126594631</v>
      </c>
      <c r="R72" s="104">
        <v>0.31250782383015374</v>
      </c>
      <c r="S72" s="104">
        <v>0.31584013823193757</v>
      </c>
      <c r="T72" s="104">
        <v>0.36627399135869698</v>
      </c>
      <c r="U72" s="104">
        <v>0.41914631606698199</v>
      </c>
      <c r="V72" s="104">
        <v>0.40652987197347262</v>
      </c>
      <c r="W72" s="104">
        <v>0.52779107432513783</v>
      </c>
      <c r="X72" s="104">
        <v>0.43801406605365439</v>
      </c>
      <c r="Y72" s="104">
        <v>0.40254235452413439</v>
      </c>
      <c r="DA72" s="132" t="s">
        <v>1638</v>
      </c>
    </row>
    <row r="73" spans="1:105" ht="12" customHeight="1" x14ac:dyDescent="0.25">
      <c r="A73" s="106" t="s">
        <v>122</v>
      </c>
      <c r="B73" s="101">
        <v>62.692893946156552</v>
      </c>
      <c r="C73" s="101">
        <v>66.433286688829838</v>
      </c>
      <c r="D73" s="101">
        <v>67.68027535169584</v>
      </c>
      <c r="E73" s="101">
        <v>62.639589483882474</v>
      </c>
      <c r="F73" s="101">
        <v>68.534841015328553</v>
      </c>
      <c r="G73" s="101">
        <v>74.949955731831352</v>
      </c>
      <c r="H73" s="101">
        <v>66.186470457429635</v>
      </c>
      <c r="I73" s="101">
        <v>55.608432116915125</v>
      </c>
      <c r="J73" s="101">
        <v>28.798256233072706</v>
      </c>
      <c r="K73" s="101">
        <v>17.555415168792116</v>
      </c>
      <c r="L73" s="101">
        <v>7.7220554451268235</v>
      </c>
      <c r="M73" s="101">
        <v>8.3499220942964048</v>
      </c>
      <c r="N73" s="101">
        <v>10.408941258208856</v>
      </c>
      <c r="O73" s="101">
        <v>10.972452368950448</v>
      </c>
      <c r="P73" s="101">
        <v>12.528006953596705</v>
      </c>
      <c r="Q73" s="101">
        <v>16.61424939112753</v>
      </c>
      <c r="R73" s="101">
        <v>12.240369915855364</v>
      </c>
      <c r="S73" s="101">
        <v>10.284788687786389</v>
      </c>
      <c r="T73" s="101">
        <v>7.6969960061476179</v>
      </c>
      <c r="U73" s="101">
        <v>15.809621577838255</v>
      </c>
      <c r="V73" s="101">
        <v>20.968358423308832</v>
      </c>
      <c r="W73" s="101">
        <v>20.689332601803095</v>
      </c>
      <c r="X73" s="101">
        <v>16.288341371825165</v>
      </c>
      <c r="Y73" s="101">
        <v>16.505519156083842</v>
      </c>
      <c r="DA73" s="131" t="s">
        <v>1639</v>
      </c>
    </row>
    <row r="74" spans="1:105" ht="12" customHeight="1" x14ac:dyDescent="0.25">
      <c r="A74" s="107" t="s">
        <v>121</v>
      </c>
      <c r="B74" s="104">
        <v>0.15404368401838231</v>
      </c>
      <c r="C74" s="104">
        <v>0.58832529310018766</v>
      </c>
      <c r="D74" s="104">
        <v>0.69765528855593861</v>
      </c>
      <c r="E74" s="104">
        <v>0.82310106918775605</v>
      </c>
      <c r="F74" s="104">
        <v>0.86545878691746225</v>
      </c>
      <c r="G74" s="104">
        <v>0.93991160924252548</v>
      </c>
      <c r="H74" s="104">
        <v>0.92799664908707191</v>
      </c>
      <c r="I74" s="104">
        <v>0.76534967687052147</v>
      </c>
      <c r="J74" s="104">
        <v>0.1977682764266479</v>
      </c>
      <c r="K74" s="104">
        <v>0.15059435252335507</v>
      </c>
      <c r="L74" s="104">
        <v>8.3663856825458321E-2</v>
      </c>
      <c r="M74" s="104">
        <v>0.18339987997820079</v>
      </c>
      <c r="N74" s="104">
        <v>0.29571462213423438</v>
      </c>
      <c r="O74" s="104">
        <v>1.0891929015675101</v>
      </c>
      <c r="P74" s="104">
        <v>1.4676212466906402</v>
      </c>
      <c r="Q74" s="104">
        <v>2.5962833139589119</v>
      </c>
      <c r="R74" s="104">
        <v>2.3372777406836533</v>
      </c>
      <c r="S74" s="104">
        <v>2.0883315772021733</v>
      </c>
      <c r="T74" s="104">
        <v>1.6822313141940755</v>
      </c>
      <c r="U74" s="104">
        <v>2.5288232436240481</v>
      </c>
      <c r="V74" s="104">
        <v>2.8995308961853721</v>
      </c>
      <c r="W74" s="104">
        <v>3.0041817757048408</v>
      </c>
      <c r="X74" s="104">
        <v>4.7512675928178485</v>
      </c>
      <c r="Y74" s="104">
        <v>5.1446054617754546</v>
      </c>
      <c r="DA74" s="132" t="s">
        <v>1640</v>
      </c>
    </row>
    <row r="75" spans="1:105" ht="12" customHeight="1" x14ac:dyDescent="0.25">
      <c r="A75" s="108" t="s">
        <v>53</v>
      </c>
      <c r="B75" s="98">
        <v>8.0892016790868521E-2</v>
      </c>
      <c r="C75" s="98">
        <v>0.29914263493662618</v>
      </c>
      <c r="D75" s="98">
        <v>0.36138941401656921</v>
      </c>
      <c r="E75" s="98">
        <v>0.43234345383964184</v>
      </c>
      <c r="F75" s="98">
        <v>0.42998727945117204</v>
      </c>
      <c r="G75" s="98">
        <v>0.47511080351116197</v>
      </c>
      <c r="H75" s="98">
        <v>0.47465538942756264</v>
      </c>
      <c r="I75" s="98">
        <v>0.41047565135718067</v>
      </c>
      <c r="J75" s="98">
        <v>9.8088497413797784E-2</v>
      </c>
      <c r="K75" s="98">
        <v>7.6677141516540759E-2</v>
      </c>
      <c r="L75" s="98">
        <v>4.2798578435000859E-2</v>
      </c>
      <c r="M75" s="98">
        <v>9.0426402209075885E-2</v>
      </c>
      <c r="N75" s="98">
        <v>0.14596791747006069</v>
      </c>
      <c r="O75" s="98">
        <v>0.45538256035950364</v>
      </c>
      <c r="P75" s="98">
        <v>0.57539615998806148</v>
      </c>
      <c r="Q75" s="98">
        <v>1.0845650095949932</v>
      </c>
      <c r="R75" s="98">
        <v>1.1537682346247973</v>
      </c>
      <c r="S75" s="98">
        <v>1.0819799102677319</v>
      </c>
      <c r="T75" s="98">
        <v>0.80367440489310682</v>
      </c>
      <c r="U75" s="98">
        <v>1.1986168626723328</v>
      </c>
      <c r="V75" s="98">
        <v>0.99356006204514913</v>
      </c>
      <c r="W75" s="98">
        <v>0.90916109928104094</v>
      </c>
      <c r="X75" s="98">
        <v>1.9079966904260264</v>
      </c>
      <c r="Y75" s="98">
        <v>2.2653125642109879</v>
      </c>
      <c r="DA75" s="63" t="s">
        <v>1641</v>
      </c>
    </row>
    <row r="76" spans="1:105" ht="12" customHeight="1" x14ac:dyDescent="0.25">
      <c r="A76" s="108" t="s">
        <v>52</v>
      </c>
      <c r="B76" s="98">
        <v>7.3151667227513789E-2</v>
      </c>
      <c r="C76" s="98">
        <v>0.28918265816356142</v>
      </c>
      <c r="D76" s="98">
        <v>0.3362658745393694</v>
      </c>
      <c r="E76" s="98">
        <v>0.39075761534811415</v>
      </c>
      <c r="F76" s="98">
        <v>0.43547150746629021</v>
      </c>
      <c r="G76" s="98">
        <v>0.46480080573136351</v>
      </c>
      <c r="H76" s="98">
        <v>0.45334125965950928</v>
      </c>
      <c r="I76" s="98">
        <v>0.3548740255133408</v>
      </c>
      <c r="J76" s="98">
        <v>9.9679779012850106E-2</v>
      </c>
      <c r="K76" s="98">
        <v>7.3917211006814323E-2</v>
      </c>
      <c r="L76" s="98">
        <v>4.0865278390457463E-2</v>
      </c>
      <c r="M76" s="98">
        <v>9.2973477769124915E-2</v>
      </c>
      <c r="N76" s="98">
        <v>0.14974670466417367</v>
      </c>
      <c r="O76" s="98">
        <v>0.6338103412080065</v>
      </c>
      <c r="P76" s="98">
        <v>0.89222508670257883</v>
      </c>
      <c r="Q76" s="98">
        <v>1.5117183043639184</v>
      </c>
      <c r="R76" s="98">
        <v>1.1835095060588561</v>
      </c>
      <c r="S76" s="98">
        <v>1.0063516669344414</v>
      </c>
      <c r="T76" s="98">
        <v>0.87855690930096875</v>
      </c>
      <c r="U76" s="98">
        <v>1.3302063809517151</v>
      </c>
      <c r="V76" s="98">
        <v>1.9059708341402231</v>
      </c>
      <c r="W76" s="98">
        <v>2.0950206764238</v>
      </c>
      <c r="X76" s="98">
        <v>2.8432709023918221</v>
      </c>
      <c r="Y76" s="98">
        <v>2.8792928975644667</v>
      </c>
      <c r="DA76" s="63" t="s">
        <v>1642</v>
      </c>
    </row>
    <row r="77" spans="1:105" ht="12" customHeight="1" x14ac:dyDescent="0.25">
      <c r="A77" s="121" t="s">
        <v>54</v>
      </c>
      <c r="B77" s="122">
        <v>52.858014362458604</v>
      </c>
      <c r="C77" s="122">
        <v>56.506873173561132</v>
      </c>
      <c r="D77" s="122">
        <v>56.62055079497155</v>
      </c>
      <c r="E77" s="122">
        <v>60.421964005758909</v>
      </c>
      <c r="F77" s="122">
        <v>66.640214972780882</v>
      </c>
      <c r="G77" s="122">
        <v>70.682542027130026</v>
      </c>
      <c r="H77" s="122">
        <v>71.382780203048625</v>
      </c>
      <c r="I77" s="122">
        <v>72.104519612712494</v>
      </c>
      <c r="J77" s="122">
        <v>58.857988201085931</v>
      </c>
      <c r="K77" s="122">
        <v>65.378374661753753</v>
      </c>
      <c r="L77" s="122">
        <v>66.482192314913959</v>
      </c>
      <c r="M77" s="122">
        <v>62.184225981219342</v>
      </c>
      <c r="N77" s="122">
        <v>66.957303169798024</v>
      </c>
      <c r="O77" s="122">
        <v>66.687253621022961</v>
      </c>
      <c r="P77" s="122">
        <v>66.977485214448393</v>
      </c>
      <c r="Q77" s="122">
        <v>70.275560726740963</v>
      </c>
      <c r="R77" s="122">
        <v>72.214052016428184</v>
      </c>
      <c r="S77" s="122">
        <v>69.946894728306702</v>
      </c>
      <c r="T77" s="122">
        <v>67.422954827545198</v>
      </c>
      <c r="U77" s="122">
        <v>66.025004328504934</v>
      </c>
      <c r="V77" s="122">
        <v>71.552470060779484</v>
      </c>
      <c r="W77" s="122">
        <v>71.417273780705528</v>
      </c>
      <c r="X77" s="122">
        <v>54.955979488302454</v>
      </c>
      <c r="Y77" s="122">
        <v>52.174421162451395</v>
      </c>
      <c r="DA77" s="130" t="s">
        <v>1643</v>
      </c>
    </row>
    <row r="78" spans="1:105" ht="12" customHeight="1" x14ac:dyDescent="0.25">
      <c r="A78" s="97" t="s">
        <v>189</v>
      </c>
      <c r="B78" s="98">
        <v>33.376498789630368</v>
      </c>
      <c r="C78" s="98">
        <v>35.601000938202908</v>
      </c>
      <c r="D78" s="98">
        <v>35.645811003842532</v>
      </c>
      <c r="E78" s="98">
        <v>38.258794885040736</v>
      </c>
      <c r="F78" s="98">
        <v>43.155749421236209</v>
      </c>
      <c r="G78" s="98">
        <v>45.053177072347566</v>
      </c>
      <c r="H78" s="98">
        <v>46.985365365442078</v>
      </c>
      <c r="I78" s="98">
        <v>47.571391584597194</v>
      </c>
      <c r="J78" s="98">
        <v>36.941577411138788</v>
      </c>
      <c r="K78" s="98">
        <v>41.750579806287305</v>
      </c>
      <c r="L78" s="98">
        <v>43.159750707422901</v>
      </c>
      <c r="M78" s="98">
        <v>39.383053158650149</v>
      </c>
      <c r="N78" s="98">
        <v>43.056596886374578</v>
      </c>
      <c r="O78" s="98">
        <v>42.605815410054802</v>
      </c>
      <c r="P78" s="98">
        <v>43.089132653955041</v>
      </c>
      <c r="Q78" s="98">
        <v>43.932314780347461</v>
      </c>
      <c r="R78" s="98">
        <v>45.975385593019745</v>
      </c>
      <c r="S78" s="98">
        <v>42.462671839332607</v>
      </c>
      <c r="T78" s="98">
        <v>38.951993243295782</v>
      </c>
      <c r="U78" s="98">
        <v>35.509880776979983</v>
      </c>
      <c r="V78" s="98">
        <v>38.393471015496999</v>
      </c>
      <c r="W78" s="98">
        <v>38.39235763452799</v>
      </c>
      <c r="X78" s="98">
        <v>33.046001719690494</v>
      </c>
      <c r="Y78" s="98">
        <v>30.655631986242561</v>
      </c>
      <c r="DA78" s="63" t="s">
        <v>1644</v>
      </c>
    </row>
    <row r="79" spans="1:105" ht="12" customHeight="1" x14ac:dyDescent="0.25">
      <c r="A79" s="109" t="s">
        <v>120</v>
      </c>
      <c r="B79" s="33">
        <v>19.481515572828233</v>
      </c>
      <c r="C79" s="33">
        <v>20.905872235358228</v>
      </c>
      <c r="D79" s="33">
        <v>20.974739791129018</v>
      </c>
      <c r="E79" s="33">
        <v>22.16316912071817</v>
      </c>
      <c r="F79" s="33">
        <v>23.48446555154468</v>
      </c>
      <c r="G79" s="33">
        <v>25.629364954782464</v>
      </c>
      <c r="H79" s="33">
        <v>24.397414837606547</v>
      </c>
      <c r="I79" s="33">
        <v>24.533128028115307</v>
      </c>
      <c r="J79" s="33">
        <v>21.916410789947143</v>
      </c>
      <c r="K79" s="33">
        <v>23.627794855466441</v>
      </c>
      <c r="L79" s="33">
        <v>23.322441607491051</v>
      </c>
      <c r="M79" s="33">
        <v>22.801172822569193</v>
      </c>
      <c r="N79" s="33">
        <v>23.900706283423446</v>
      </c>
      <c r="O79" s="33">
        <v>24.081438210968159</v>
      </c>
      <c r="P79" s="33">
        <v>23.888352560493349</v>
      </c>
      <c r="Q79" s="33">
        <v>26.343245946393509</v>
      </c>
      <c r="R79" s="33">
        <v>26.238666423408439</v>
      </c>
      <c r="S79" s="33">
        <v>27.484222888974092</v>
      </c>
      <c r="T79" s="33">
        <v>28.470961584249416</v>
      </c>
      <c r="U79" s="33">
        <v>30.515123551524955</v>
      </c>
      <c r="V79" s="33">
        <v>33.158999045282485</v>
      </c>
      <c r="W79" s="33">
        <v>33.024916146177546</v>
      </c>
      <c r="X79" s="33">
        <v>21.909977768611959</v>
      </c>
      <c r="Y79" s="33">
        <v>21.518789176208834</v>
      </c>
      <c r="DA79" s="60" t="s">
        <v>1645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167.90552125093785</v>
      </c>
      <c r="C81" s="117">
        <f t="shared" si="28"/>
        <v>185.98047752715473</v>
      </c>
      <c r="D81" s="117">
        <f t="shared" si="28"/>
        <v>165.09389615956135</v>
      </c>
      <c r="E81" s="117">
        <f t="shared" si="28"/>
        <v>209.56932055146376</v>
      </c>
      <c r="F81" s="117">
        <f t="shared" si="28"/>
        <v>218.29784764637785</v>
      </c>
      <c r="G81" s="117">
        <f t="shared" si="28"/>
        <v>234.24543283677392</v>
      </c>
      <c r="H81" s="117">
        <f t="shared" si="28"/>
        <v>254.34072403628997</v>
      </c>
      <c r="I81" s="117">
        <f t="shared" si="28"/>
        <v>420.65549713021301</v>
      </c>
      <c r="J81" s="117">
        <f t="shared" si="28"/>
        <v>486.75384872203307</v>
      </c>
      <c r="K81" s="117">
        <f t="shared" si="28"/>
        <v>523.49862583977381</v>
      </c>
      <c r="L81" s="117">
        <f t="shared" si="28"/>
        <v>733.85104962833236</v>
      </c>
      <c r="M81" s="117">
        <f t="shared" si="28"/>
        <v>561.59513946033428</v>
      </c>
      <c r="N81" s="117">
        <f t="shared" si="28"/>
        <v>654.22038362453247</v>
      </c>
      <c r="O81" s="117">
        <f t="shared" si="28"/>
        <v>744.96005456741364</v>
      </c>
      <c r="P81" s="117">
        <f t="shared" si="28"/>
        <v>567.76797059738976</v>
      </c>
      <c r="Q81" s="117">
        <f t="shared" si="28"/>
        <v>656.10568188537013</v>
      </c>
      <c r="R81" s="117">
        <f t="shared" ref="R81:V81" si="29">R82+R85+R87+R100</f>
        <v>730.55494589344698</v>
      </c>
      <c r="S81" s="117">
        <f t="shared" si="29"/>
        <v>695.82803451567872</v>
      </c>
      <c r="T81" s="117">
        <f t="shared" si="29"/>
        <v>677.73132025416703</v>
      </c>
      <c r="U81" s="117">
        <f t="shared" si="29"/>
        <v>670.8480387522942</v>
      </c>
      <c r="V81" s="117">
        <f t="shared" si="29"/>
        <v>612.77410625866651</v>
      </c>
      <c r="W81" s="117">
        <f t="shared" ref="W81:Y81" si="30">W82+W85+W87+W100</f>
        <v>737.20197015593851</v>
      </c>
      <c r="X81" s="117">
        <f t="shared" si="30"/>
        <v>673.49124450427496</v>
      </c>
      <c r="Y81" s="117">
        <f t="shared" si="30"/>
        <v>690.58812298851956</v>
      </c>
      <c r="DA81" s="129" t="s">
        <v>1646</v>
      </c>
    </row>
    <row r="82" spans="1:105" ht="12.95" customHeight="1" x14ac:dyDescent="0.25">
      <c r="A82" s="121" t="s">
        <v>57</v>
      </c>
      <c r="B82" s="122">
        <f t="shared" ref="B82:Q82" si="31">SUM(B83:B84)</f>
        <v>152.25540804227487</v>
      </c>
      <c r="C82" s="122">
        <f t="shared" si="31"/>
        <v>170.75130941221897</v>
      </c>
      <c r="D82" s="122">
        <f t="shared" si="31"/>
        <v>148.60746732245036</v>
      </c>
      <c r="E82" s="122">
        <f t="shared" si="31"/>
        <v>190.31309229473865</v>
      </c>
      <c r="F82" s="122">
        <f t="shared" si="31"/>
        <v>195.0035790741828</v>
      </c>
      <c r="G82" s="122">
        <f t="shared" si="31"/>
        <v>204.03547511575871</v>
      </c>
      <c r="H82" s="122">
        <f t="shared" si="31"/>
        <v>214.24879745440589</v>
      </c>
      <c r="I82" s="122">
        <f t="shared" si="31"/>
        <v>365.66926003741321</v>
      </c>
      <c r="J82" s="122">
        <f t="shared" si="31"/>
        <v>425.40508587931498</v>
      </c>
      <c r="K82" s="122">
        <f t="shared" si="31"/>
        <v>449.40651977063084</v>
      </c>
      <c r="L82" s="122">
        <f t="shared" si="31"/>
        <v>651.88212791063972</v>
      </c>
      <c r="M82" s="122">
        <f t="shared" si="31"/>
        <v>478.11653369958549</v>
      </c>
      <c r="N82" s="122">
        <f t="shared" si="31"/>
        <v>563.98812817708995</v>
      </c>
      <c r="O82" s="122">
        <f t="shared" si="31"/>
        <v>653.57265519549844</v>
      </c>
      <c r="P82" s="122">
        <f t="shared" si="31"/>
        <v>472.90295693266012</v>
      </c>
      <c r="Q82" s="122">
        <f t="shared" si="31"/>
        <v>560.64670811209942</v>
      </c>
      <c r="R82" s="122">
        <f t="shared" ref="R82:V82" si="32">SUM(R83:R84)</f>
        <v>631.16232388454682</v>
      </c>
      <c r="S82" s="122">
        <f t="shared" si="32"/>
        <v>594.99682658100471</v>
      </c>
      <c r="T82" s="122">
        <f t="shared" si="32"/>
        <v>577.90769833246077</v>
      </c>
      <c r="U82" s="122">
        <f t="shared" si="32"/>
        <v>571.75268046084477</v>
      </c>
      <c r="V82" s="122">
        <f t="shared" si="32"/>
        <v>525.09764293645537</v>
      </c>
      <c r="W82" s="122">
        <f t="shared" ref="W82:Y82" si="33">SUM(W83:W84)</f>
        <v>652.88177546336158</v>
      </c>
      <c r="X82" s="122">
        <f t="shared" si="33"/>
        <v>597.50604342054521</v>
      </c>
      <c r="Y82" s="122">
        <f t="shared" si="33"/>
        <v>616.69307284214312</v>
      </c>
      <c r="DA82" s="130" t="s">
        <v>1647</v>
      </c>
    </row>
    <row r="83" spans="1:105" ht="12" customHeight="1" x14ac:dyDescent="0.25">
      <c r="A83" s="97" t="s">
        <v>199</v>
      </c>
      <c r="B83" s="98">
        <v>151.58490811987113</v>
      </c>
      <c r="C83" s="98">
        <v>170.00106175664209</v>
      </c>
      <c r="D83" s="98">
        <v>147.94877314757051</v>
      </c>
      <c r="E83" s="98">
        <v>189.44883425207388</v>
      </c>
      <c r="F83" s="98">
        <v>194.08265604418034</v>
      </c>
      <c r="G83" s="98">
        <v>203.04195690490451</v>
      </c>
      <c r="H83" s="98">
        <v>213.18432787430845</v>
      </c>
      <c r="I83" s="98">
        <v>363.80238349316721</v>
      </c>
      <c r="J83" s="98">
        <v>423.18493802761952</v>
      </c>
      <c r="K83" s="98">
        <v>447.04245390724515</v>
      </c>
      <c r="L83" s="98">
        <v>648.43701823989295</v>
      </c>
      <c r="M83" s="98">
        <v>475.59136779174548</v>
      </c>
      <c r="N83" s="98">
        <v>560.99633994080614</v>
      </c>
      <c r="O83" s="98">
        <v>650.10023504173887</v>
      </c>
      <c r="P83" s="98">
        <v>470.39502799137233</v>
      </c>
      <c r="Q83" s="98">
        <v>557.6766750099498</v>
      </c>
      <c r="R83" s="98">
        <v>627.80119212011675</v>
      </c>
      <c r="S83" s="98">
        <v>591.81103229037171</v>
      </c>
      <c r="T83" s="98">
        <v>574.78123837462545</v>
      </c>
      <c r="U83" s="98">
        <v>568.60564884785049</v>
      </c>
      <c r="V83" s="98">
        <v>522.28770577748412</v>
      </c>
      <c r="W83" s="98">
        <v>649.29544759069086</v>
      </c>
      <c r="X83" s="98">
        <v>594.28055817001177</v>
      </c>
      <c r="Y83" s="98">
        <v>613.3262160397187</v>
      </c>
      <c r="DA83" s="63" t="s">
        <v>1648</v>
      </c>
    </row>
    <row r="84" spans="1:105" ht="12" customHeight="1" x14ac:dyDescent="0.25">
      <c r="A84" s="97" t="s">
        <v>53</v>
      </c>
      <c r="B84" s="98">
        <v>0.67049992240373291</v>
      </c>
      <c r="C84" s="98">
        <v>0.75024765557687267</v>
      </c>
      <c r="D84" s="98">
        <v>0.6586941748798526</v>
      </c>
      <c r="E84" s="98">
        <v>0.86425804266478201</v>
      </c>
      <c r="F84" s="98">
        <v>0.92092303000246489</v>
      </c>
      <c r="G84" s="98">
        <v>0.99351821085421665</v>
      </c>
      <c r="H84" s="98">
        <v>1.0644695800974318</v>
      </c>
      <c r="I84" s="98">
        <v>1.8668765442460042</v>
      </c>
      <c r="J84" s="98">
        <v>2.2201478516954563</v>
      </c>
      <c r="K84" s="98">
        <v>2.364065863385691</v>
      </c>
      <c r="L84" s="98">
        <v>3.4451096707467928</v>
      </c>
      <c r="M84" s="98">
        <v>2.5251659078399848</v>
      </c>
      <c r="N84" s="98">
        <v>2.9917882362838339</v>
      </c>
      <c r="O84" s="98">
        <v>3.4724201537596211</v>
      </c>
      <c r="P84" s="98">
        <v>2.5079289412877723</v>
      </c>
      <c r="Q84" s="98">
        <v>2.9700331021496211</v>
      </c>
      <c r="R84" s="98">
        <v>3.3611317644300569</v>
      </c>
      <c r="S84" s="98">
        <v>3.1857942906329475</v>
      </c>
      <c r="T84" s="98">
        <v>3.1264599578353218</v>
      </c>
      <c r="U84" s="98">
        <v>3.1470316129943341</v>
      </c>
      <c r="V84" s="98">
        <v>2.8099371589712732</v>
      </c>
      <c r="W84" s="98">
        <v>3.5863278726706707</v>
      </c>
      <c r="X84" s="98">
        <v>3.2254852505333909</v>
      </c>
      <c r="Y84" s="98">
        <v>3.366856802424433</v>
      </c>
      <c r="DA84" s="63" t="s">
        <v>1649</v>
      </c>
    </row>
    <row r="85" spans="1:105" ht="12.95" customHeight="1" x14ac:dyDescent="0.25">
      <c r="A85" s="121" t="s">
        <v>92</v>
      </c>
      <c r="B85" s="122">
        <f t="shared" ref="B85:Y85" si="34">B86</f>
        <v>1.388818285165715E-2</v>
      </c>
      <c r="C85" s="122">
        <f t="shared" si="34"/>
        <v>1.754763378539664E-2</v>
      </c>
      <c r="D85" s="122">
        <f t="shared" si="34"/>
        <v>2.1353372870643369E-2</v>
      </c>
      <c r="E85" s="122">
        <f t="shared" si="34"/>
        <v>6.3929046165180178E-2</v>
      </c>
      <c r="F85" s="122">
        <f t="shared" si="34"/>
        <v>3.5734242900217969E-2</v>
      </c>
      <c r="G85" s="122">
        <f t="shared" si="34"/>
        <v>6.6268607070229177E-2</v>
      </c>
      <c r="H85" s="122">
        <f t="shared" si="34"/>
        <v>0.23309469255442433</v>
      </c>
      <c r="I85" s="122">
        <f t="shared" si="34"/>
        <v>0.15640140923300472</v>
      </c>
      <c r="J85" s="122">
        <f t="shared" si="34"/>
        <v>0.23945525116510094</v>
      </c>
      <c r="K85" s="122">
        <f t="shared" si="34"/>
        <v>0.34117390017082971</v>
      </c>
      <c r="L85" s="122">
        <f t="shared" si="34"/>
        <v>0.54973994462277198</v>
      </c>
      <c r="M85" s="122">
        <f t="shared" si="34"/>
        <v>0.4730874517417808</v>
      </c>
      <c r="N85" s="122">
        <f t="shared" si="34"/>
        <v>0.49059986031858849</v>
      </c>
      <c r="O85" s="122">
        <f t="shared" si="34"/>
        <v>0.49320715116146796</v>
      </c>
      <c r="P85" s="122">
        <f t="shared" si="34"/>
        <v>0.37296381353640096</v>
      </c>
      <c r="Q85" s="122">
        <f t="shared" si="34"/>
        <v>0.51345109246250442</v>
      </c>
      <c r="R85" s="122">
        <f t="shared" si="34"/>
        <v>0.43262460603811503</v>
      </c>
      <c r="S85" s="122">
        <f t="shared" si="34"/>
        <v>0.4137832505297247</v>
      </c>
      <c r="T85" s="122">
        <f t="shared" si="34"/>
        <v>0.40682724116387242</v>
      </c>
      <c r="U85" s="122">
        <f t="shared" si="34"/>
        <v>0.42046659329492631</v>
      </c>
      <c r="V85" s="122">
        <f t="shared" si="34"/>
        <v>0.67557219896847676</v>
      </c>
      <c r="W85" s="122">
        <f t="shared" si="34"/>
        <v>0.88085200935409336</v>
      </c>
      <c r="X85" s="122">
        <f t="shared" si="34"/>
        <v>1.0919361473012739</v>
      </c>
      <c r="Y85" s="122">
        <f t="shared" si="34"/>
        <v>1.1268142933967342</v>
      </c>
      <c r="DA85" s="130" t="s">
        <v>1650</v>
      </c>
    </row>
    <row r="86" spans="1:105" ht="12" customHeight="1" x14ac:dyDescent="0.25">
      <c r="A86" s="97" t="s">
        <v>53</v>
      </c>
      <c r="B86" s="98">
        <v>1.388818285165715E-2</v>
      </c>
      <c r="C86" s="98">
        <v>1.754763378539664E-2</v>
      </c>
      <c r="D86" s="98">
        <v>2.1353372870643369E-2</v>
      </c>
      <c r="E86" s="98">
        <v>6.3929046165180178E-2</v>
      </c>
      <c r="F86" s="98">
        <v>3.5734242900217969E-2</v>
      </c>
      <c r="G86" s="98">
        <v>6.6268607070229177E-2</v>
      </c>
      <c r="H86" s="98">
        <v>0.23309469255442433</v>
      </c>
      <c r="I86" s="98">
        <v>0.15640140923300472</v>
      </c>
      <c r="J86" s="98">
        <v>0.23945525116510094</v>
      </c>
      <c r="K86" s="98">
        <v>0.34117390017082971</v>
      </c>
      <c r="L86" s="98">
        <v>0.54973994462277198</v>
      </c>
      <c r="M86" s="98">
        <v>0.4730874517417808</v>
      </c>
      <c r="N86" s="98">
        <v>0.49059986031858849</v>
      </c>
      <c r="O86" s="98">
        <v>0.49320715116146796</v>
      </c>
      <c r="P86" s="98">
        <v>0.37296381353640096</v>
      </c>
      <c r="Q86" s="98">
        <v>0.51345109246250442</v>
      </c>
      <c r="R86" s="98">
        <v>0.43262460603811503</v>
      </c>
      <c r="S86" s="98">
        <v>0.4137832505297247</v>
      </c>
      <c r="T86" s="98">
        <v>0.40682724116387242</v>
      </c>
      <c r="U86" s="98">
        <v>0.42046659329492631</v>
      </c>
      <c r="V86" s="98">
        <v>0.67557219896847676</v>
      </c>
      <c r="W86" s="98">
        <v>0.88085200935409336</v>
      </c>
      <c r="X86" s="98">
        <v>1.0919361473012739</v>
      </c>
      <c r="Y86" s="98">
        <v>1.1268142933967342</v>
      </c>
      <c r="DA86" s="63" t="s">
        <v>1651</v>
      </c>
    </row>
    <row r="87" spans="1:105" ht="12" customHeight="1" x14ac:dyDescent="0.25">
      <c r="A87" s="121" t="s">
        <v>55</v>
      </c>
      <c r="B87" s="122">
        <v>13.506872220165542</v>
      </c>
      <c r="C87" s="122">
        <v>13.062483151736078</v>
      </c>
      <c r="D87" s="122">
        <v>14.176474047577081</v>
      </c>
      <c r="E87" s="122">
        <v>16.347529217748953</v>
      </c>
      <c r="F87" s="122">
        <v>19.946411385699893</v>
      </c>
      <c r="G87" s="122">
        <v>25.836080891649292</v>
      </c>
      <c r="H87" s="122">
        <v>34.484647947712681</v>
      </c>
      <c r="I87" s="122">
        <v>47.654123518429891</v>
      </c>
      <c r="J87" s="122">
        <v>53.61004343658513</v>
      </c>
      <c r="K87" s="122">
        <v>64.736529240827096</v>
      </c>
      <c r="L87" s="122">
        <v>71.403263242212063</v>
      </c>
      <c r="M87" s="122">
        <v>73.108038686603507</v>
      </c>
      <c r="N87" s="122">
        <v>79.030972144139611</v>
      </c>
      <c r="O87" s="122">
        <v>79.933631251051111</v>
      </c>
      <c r="P87" s="122">
        <v>83.175641181167805</v>
      </c>
      <c r="Q87" s="122">
        <v>82.824760886908223</v>
      </c>
      <c r="R87" s="122">
        <v>86.502289798043961</v>
      </c>
      <c r="S87" s="122">
        <v>87.728534512139618</v>
      </c>
      <c r="T87" s="122">
        <v>86.708166607385408</v>
      </c>
      <c r="U87" s="122">
        <v>86.043425547604414</v>
      </c>
      <c r="V87" s="122">
        <v>73.755235301120578</v>
      </c>
      <c r="W87" s="122">
        <v>70.078568411733329</v>
      </c>
      <c r="X87" s="122">
        <v>64.561335590377809</v>
      </c>
      <c r="Y87" s="122">
        <v>62.129404443955046</v>
      </c>
      <c r="DA87" s="130" t="s">
        <v>1652</v>
      </c>
    </row>
    <row r="88" spans="1:105" ht="12" customHeight="1" x14ac:dyDescent="0.25">
      <c r="A88" s="97" t="s">
        <v>132</v>
      </c>
      <c r="B88" s="98">
        <v>0.32111079672387377</v>
      </c>
      <c r="C88" s="98">
        <v>0.34382216425210349</v>
      </c>
      <c r="D88" s="98">
        <v>0.32672126343553559</v>
      </c>
      <c r="E88" s="98">
        <v>0.40980719246607927</v>
      </c>
      <c r="F88" s="98">
        <v>0.53729236510606648</v>
      </c>
      <c r="G88" s="98">
        <v>0.61720044677222408</v>
      </c>
      <c r="H88" s="98">
        <v>0.74877616696404525</v>
      </c>
      <c r="I88" s="98">
        <v>1.4419199042049451</v>
      </c>
      <c r="J88" s="98">
        <v>1.5630071508636703</v>
      </c>
      <c r="K88" s="98">
        <v>1.8918725035571142</v>
      </c>
      <c r="L88" s="98">
        <v>2.4541528993791522</v>
      </c>
      <c r="M88" s="98">
        <v>2.301500982304689</v>
      </c>
      <c r="N88" s="98">
        <v>2.6074006729070995</v>
      </c>
      <c r="O88" s="98">
        <v>2.7146455628478803</v>
      </c>
      <c r="P88" s="98">
        <v>2.6370746324121801</v>
      </c>
      <c r="Q88" s="98">
        <v>2.6784769996576956</v>
      </c>
      <c r="R88" s="98">
        <v>3.0104009408838044</v>
      </c>
      <c r="S88" s="98">
        <v>3.5204330061328633</v>
      </c>
      <c r="T88" s="98">
        <v>4.0373154520627184</v>
      </c>
      <c r="U88" s="98">
        <v>4.0529325312658093</v>
      </c>
      <c r="V88" s="98">
        <v>3.6122353169806707</v>
      </c>
      <c r="W88" s="98">
        <v>3.6158611979358617</v>
      </c>
      <c r="X88" s="98">
        <v>9.2137896731234861</v>
      </c>
      <c r="Y88" s="98">
        <v>9.2805702755686426</v>
      </c>
      <c r="DA88" s="63" t="s">
        <v>1653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1.5080972065936385E-4</v>
      </c>
      <c r="J89" s="98">
        <v>2.6663094328050895E-4</v>
      </c>
      <c r="K89" s="98">
        <v>8.2431023008267272E-4</v>
      </c>
      <c r="L89" s="98">
        <v>1.8429178749852808E-3</v>
      </c>
      <c r="M89" s="98">
        <v>1.5964018561878679E-3</v>
      </c>
      <c r="N89" s="98">
        <v>1.8669321429561699E-3</v>
      </c>
      <c r="O89" s="98">
        <v>2.7189583503992153E-3</v>
      </c>
      <c r="P89" s="98">
        <v>2.5996836312270856E-3</v>
      </c>
      <c r="Q89" s="98">
        <v>2.8217855137327545E-3</v>
      </c>
      <c r="R89" s="98">
        <v>3.9296017783586887E-3</v>
      </c>
      <c r="S89" s="98">
        <v>5.2766956757778274E-3</v>
      </c>
      <c r="T89" s="98">
        <v>6.5230267690936494E-3</v>
      </c>
      <c r="U89" s="98">
        <v>6.5991348801111805E-3</v>
      </c>
      <c r="V89" s="98">
        <v>5.0086499488917902E-3</v>
      </c>
      <c r="W89" s="98">
        <v>4.6792761398910263E-3</v>
      </c>
      <c r="X89" s="98">
        <v>3.3820114154157713E-2</v>
      </c>
      <c r="Y89" s="98">
        <v>3.113653041097755E-2</v>
      </c>
      <c r="DA89" s="63" t="s">
        <v>1654</v>
      </c>
    </row>
    <row r="90" spans="1:105" ht="12" customHeight="1" x14ac:dyDescent="0.25">
      <c r="A90" s="100" t="s">
        <v>199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6.4616385331797143E-5</v>
      </c>
      <c r="J90" s="101">
        <v>1.2016975414093806E-4</v>
      </c>
      <c r="K90" s="101">
        <v>4.1133640343731193E-4</v>
      </c>
      <c r="L90" s="101">
        <v>9.1828463143888751E-4</v>
      </c>
      <c r="M90" s="101">
        <v>7.6837126352884968E-4</v>
      </c>
      <c r="N90" s="101">
        <v>9.0255051680855343E-4</v>
      </c>
      <c r="O90" s="101">
        <v>1.1125166509315429E-3</v>
      </c>
      <c r="P90" s="101">
        <v>1.001417487394625E-3</v>
      </c>
      <c r="Q90" s="101">
        <v>1.1678528168303939E-3</v>
      </c>
      <c r="R90" s="101">
        <v>1.9065090761571958E-3</v>
      </c>
      <c r="S90" s="101">
        <v>2.6705590412957536E-3</v>
      </c>
      <c r="T90" s="101">
        <v>3.0282885319044286E-3</v>
      </c>
      <c r="U90" s="101">
        <v>3.0695237211505913E-3</v>
      </c>
      <c r="V90" s="101">
        <v>1.6926114678359218E-3</v>
      </c>
      <c r="W90" s="101">
        <v>1.4169207458161342E-3</v>
      </c>
      <c r="X90" s="101">
        <v>1.3132810347524601E-2</v>
      </c>
      <c r="Y90" s="101">
        <v>1.316209399939983E-2</v>
      </c>
      <c r="DA90" s="131" t="s">
        <v>1655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8.6193335327566705E-5</v>
      </c>
      <c r="J91" s="104">
        <v>1.4646118913957086E-4</v>
      </c>
      <c r="K91" s="104">
        <v>4.1297382664536074E-4</v>
      </c>
      <c r="L91" s="104">
        <v>9.2463324354639313E-4</v>
      </c>
      <c r="M91" s="104">
        <v>8.2803059265901821E-4</v>
      </c>
      <c r="N91" s="104">
        <v>9.6438162614761644E-4</v>
      </c>
      <c r="O91" s="104">
        <v>1.6064416994676723E-3</v>
      </c>
      <c r="P91" s="104">
        <v>1.5982661438324606E-3</v>
      </c>
      <c r="Q91" s="104">
        <v>1.6539326969023604E-3</v>
      </c>
      <c r="R91" s="104">
        <v>2.0230927022014929E-3</v>
      </c>
      <c r="S91" s="104">
        <v>2.6061366344820734E-3</v>
      </c>
      <c r="T91" s="104">
        <v>3.4947382371892204E-3</v>
      </c>
      <c r="U91" s="104">
        <v>3.5296111589605893E-3</v>
      </c>
      <c r="V91" s="104">
        <v>3.3160384810558682E-3</v>
      </c>
      <c r="W91" s="104">
        <v>3.2623553940748923E-3</v>
      </c>
      <c r="X91" s="104">
        <v>2.0687303806633108E-2</v>
      </c>
      <c r="Y91" s="104">
        <v>1.797443641157772E-2</v>
      </c>
      <c r="DA91" s="132" t="s">
        <v>1656</v>
      </c>
    </row>
    <row r="92" spans="1:105" ht="12" customHeight="1" x14ac:dyDescent="0.25">
      <c r="A92" s="106" t="s">
        <v>124</v>
      </c>
      <c r="B92" s="101">
        <v>1.1386951056509587</v>
      </c>
      <c r="C92" s="101">
        <v>1.13089491257373</v>
      </c>
      <c r="D92" s="101">
        <v>1.2876011597602499</v>
      </c>
      <c r="E92" s="101">
        <v>1.765914337794817</v>
      </c>
      <c r="F92" s="101">
        <v>3.460131723330504</v>
      </c>
      <c r="G92" s="101">
        <v>5.1019305243179591</v>
      </c>
      <c r="H92" s="101">
        <v>6.1726474277672319</v>
      </c>
      <c r="I92" s="101">
        <v>6.9339500925798943</v>
      </c>
      <c r="J92" s="101">
        <v>6.8473109625576756</v>
      </c>
      <c r="K92" s="101">
        <v>8.0000521465210497</v>
      </c>
      <c r="L92" s="101">
        <v>8.4997731478531051</v>
      </c>
      <c r="M92" s="101">
        <v>8.9616481279724702</v>
      </c>
      <c r="N92" s="101">
        <v>9.3112967349099787</v>
      </c>
      <c r="O92" s="101">
        <v>9.4238611253985027</v>
      </c>
      <c r="P92" s="101">
        <v>10.716953955314244</v>
      </c>
      <c r="Q92" s="101">
        <v>10.039542019163932</v>
      </c>
      <c r="R92" s="101">
        <v>11.112028401359321</v>
      </c>
      <c r="S92" s="101">
        <v>10.382166446248053</v>
      </c>
      <c r="T92" s="101">
        <v>9.5518526253991425</v>
      </c>
      <c r="U92" s="101">
        <v>9.3014417263052245</v>
      </c>
      <c r="V92" s="101">
        <v>8.1168040281332576</v>
      </c>
      <c r="W92" s="101">
        <v>7.7425506133347506</v>
      </c>
      <c r="X92" s="101">
        <v>7.7538366778623322</v>
      </c>
      <c r="Y92" s="101">
        <v>7.5158512587724342</v>
      </c>
      <c r="DA92" s="131" t="s">
        <v>1657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1.3064529970468314E-4</v>
      </c>
      <c r="F93" s="104">
        <v>2.7783029754000318E-4</v>
      </c>
      <c r="G93" s="104">
        <v>5.7772462012974004E-4</v>
      </c>
      <c r="H93" s="104">
        <v>9.3055737190378385E-4</v>
      </c>
      <c r="I93" s="104">
        <v>1.7357992910512782E-3</v>
      </c>
      <c r="J93" s="104">
        <v>2.317153872991526E-3</v>
      </c>
      <c r="K93" s="104">
        <v>4.7254177871042143E-3</v>
      </c>
      <c r="L93" s="104">
        <v>6.2191162324095606E-3</v>
      </c>
      <c r="M93" s="104">
        <v>7.794809950552822E-3</v>
      </c>
      <c r="N93" s="104">
        <v>8.4809884192280569E-3</v>
      </c>
      <c r="O93" s="104">
        <v>9.4606998153012895E-3</v>
      </c>
      <c r="P93" s="104">
        <v>1.2606130180000601E-2</v>
      </c>
      <c r="Q93" s="104">
        <v>1.294614365833143E-2</v>
      </c>
      <c r="R93" s="104">
        <v>1.7826210601704646E-2</v>
      </c>
      <c r="S93" s="104">
        <v>1.8019304930921208E-2</v>
      </c>
      <c r="T93" s="104">
        <v>1.6878787796652625E-2</v>
      </c>
      <c r="U93" s="104">
        <v>1.6309529195989922E-2</v>
      </c>
      <c r="V93" s="104">
        <v>1.3977888811250835E-2</v>
      </c>
      <c r="W93" s="104">
        <v>1.3239027695430478E-2</v>
      </c>
      <c r="X93" s="104">
        <v>2.0961844708159837E-2</v>
      </c>
      <c r="Y93" s="104">
        <v>2.1188967244423512E-2</v>
      </c>
      <c r="DA93" s="132" t="s">
        <v>1658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7.2028498352549571E-5</v>
      </c>
      <c r="F94" s="98">
        <v>1.4538775047202596E-4</v>
      </c>
      <c r="G94" s="98">
        <v>3.068317470799176E-4</v>
      </c>
      <c r="H94" s="98">
        <v>4.9953423889284663E-4</v>
      </c>
      <c r="I94" s="98">
        <v>9.7297008255730298E-4</v>
      </c>
      <c r="J94" s="98">
        <v>1.205642201379498E-3</v>
      </c>
      <c r="K94" s="98">
        <v>2.5130738654193683E-3</v>
      </c>
      <c r="L94" s="98">
        <v>3.3184577765951366E-3</v>
      </c>
      <c r="M94" s="98">
        <v>4.0243216717740947E-3</v>
      </c>
      <c r="N94" s="98">
        <v>4.38380286676179E-3</v>
      </c>
      <c r="O94" s="98">
        <v>4.1749356554372464E-3</v>
      </c>
      <c r="P94" s="98">
        <v>5.181015205279544E-3</v>
      </c>
      <c r="Q94" s="98">
        <v>5.6306445420638059E-3</v>
      </c>
      <c r="R94" s="98">
        <v>8.9919646093137053E-3</v>
      </c>
      <c r="S94" s="98">
        <v>9.4492374530958014E-3</v>
      </c>
      <c r="T94" s="98">
        <v>8.0991395385169255E-3</v>
      </c>
      <c r="U94" s="98">
        <v>7.7886860920451766E-3</v>
      </c>
      <c r="V94" s="98">
        <v>4.8238482344937208E-3</v>
      </c>
      <c r="W94" s="98">
        <v>4.0340420777434062E-3</v>
      </c>
      <c r="X94" s="98">
        <v>8.4847536575398657E-3</v>
      </c>
      <c r="Y94" s="98">
        <v>9.3579308130793352E-3</v>
      </c>
      <c r="DA94" s="63" t="s">
        <v>1659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5.8616801352133585E-5</v>
      </c>
      <c r="F95" s="98">
        <v>1.3244254706797721E-4</v>
      </c>
      <c r="G95" s="98">
        <v>2.7089287304982244E-4</v>
      </c>
      <c r="H95" s="98">
        <v>4.3102313301093717E-4</v>
      </c>
      <c r="I95" s="98">
        <v>7.6282920849397526E-4</v>
      </c>
      <c r="J95" s="98">
        <v>1.1115116716120281E-3</v>
      </c>
      <c r="K95" s="98">
        <v>2.2123439216848464E-3</v>
      </c>
      <c r="L95" s="98">
        <v>2.9006584558144239E-3</v>
      </c>
      <c r="M95" s="98">
        <v>3.7704882787787273E-3</v>
      </c>
      <c r="N95" s="98">
        <v>4.0971855524662669E-3</v>
      </c>
      <c r="O95" s="98">
        <v>5.2857641598640431E-3</v>
      </c>
      <c r="P95" s="98">
        <v>7.4251149747210582E-3</v>
      </c>
      <c r="Q95" s="98">
        <v>7.3154991162676236E-3</v>
      </c>
      <c r="R95" s="98">
        <v>8.8342459923909412E-3</v>
      </c>
      <c r="S95" s="98">
        <v>8.5700674778254049E-3</v>
      </c>
      <c r="T95" s="98">
        <v>8.7796482581356979E-3</v>
      </c>
      <c r="U95" s="98">
        <v>8.5208431039447453E-3</v>
      </c>
      <c r="V95" s="98">
        <v>9.154040576757113E-3</v>
      </c>
      <c r="W95" s="98">
        <v>9.2049856176870705E-3</v>
      </c>
      <c r="X95" s="98">
        <v>1.2477091050619973E-2</v>
      </c>
      <c r="Y95" s="98">
        <v>1.1831036431344179E-2</v>
      </c>
      <c r="DA95" s="63" t="s">
        <v>1660</v>
      </c>
    </row>
    <row r="96" spans="1:105" ht="12" customHeight="1" x14ac:dyDescent="0.25">
      <c r="A96" s="106" t="s">
        <v>122</v>
      </c>
      <c r="B96" s="101">
        <v>12.017610936350502</v>
      </c>
      <c r="C96" s="101">
        <v>11.510521886252997</v>
      </c>
      <c r="D96" s="101">
        <v>12.455307302762279</v>
      </c>
      <c r="E96" s="101">
        <v>13.949611382319677</v>
      </c>
      <c r="F96" s="101">
        <v>15.712755476200762</v>
      </c>
      <c r="G96" s="101">
        <v>19.843375397723808</v>
      </c>
      <c r="H96" s="101">
        <v>27.077131038470871</v>
      </c>
      <c r="I96" s="101">
        <v>37.687223162581319</v>
      </c>
      <c r="J96" s="101">
        <v>42.815019247415073</v>
      </c>
      <c r="K96" s="101">
        <v>49.986400333460871</v>
      </c>
      <c r="L96" s="101">
        <v>54.697087368985571</v>
      </c>
      <c r="M96" s="101">
        <v>55.711955152768027</v>
      </c>
      <c r="N96" s="101">
        <v>60.657217193665872</v>
      </c>
      <c r="O96" s="101">
        <v>60.933460848728657</v>
      </c>
      <c r="P96" s="101">
        <v>62.016870270367093</v>
      </c>
      <c r="Q96" s="101">
        <v>60.977300345240828</v>
      </c>
      <c r="R96" s="101">
        <v>62.09063922502294</v>
      </c>
      <c r="S96" s="101">
        <v>62.501331051216106</v>
      </c>
      <c r="T96" s="101">
        <v>61.813191483388991</v>
      </c>
      <c r="U96" s="101">
        <v>61.514679344484485</v>
      </c>
      <c r="V96" s="101">
        <v>52.869687744482526</v>
      </c>
      <c r="W96" s="101">
        <v>49.936123381240826</v>
      </c>
      <c r="X96" s="101">
        <v>36.219217891528743</v>
      </c>
      <c r="Y96" s="101">
        <v>33.787721228562049</v>
      </c>
      <c r="DA96" s="131" t="s">
        <v>1661</v>
      </c>
    </row>
    <row r="97" spans="1:105" ht="12" customHeight="1" x14ac:dyDescent="0.25">
      <c r="A97" s="107" t="s">
        <v>121</v>
      </c>
      <c r="B97" s="104">
        <v>2.9455381440207474E-2</v>
      </c>
      <c r="C97" s="104">
        <v>7.7244188657248705E-2</v>
      </c>
      <c r="D97" s="104">
        <v>0.10684432161901584</v>
      </c>
      <c r="E97" s="104">
        <v>0.22206565986867416</v>
      </c>
      <c r="F97" s="104">
        <v>0.23595399076501772</v>
      </c>
      <c r="G97" s="104">
        <v>0.27299679821516976</v>
      </c>
      <c r="H97" s="104">
        <v>0.48516275713863311</v>
      </c>
      <c r="I97" s="104">
        <v>1.5891437500520267</v>
      </c>
      <c r="J97" s="104">
        <v>2.3821222909324389</v>
      </c>
      <c r="K97" s="104">
        <v>4.8526545292708674</v>
      </c>
      <c r="L97" s="104">
        <v>5.7441877918868407</v>
      </c>
      <c r="M97" s="104">
        <v>6.1235432117515858</v>
      </c>
      <c r="N97" s="104">
        <v>6.4447096220944777</v>
      </c>
      <c r="O97" s="104">
        <v>6.8494840559103718</v>
      </c>
      <c r="P97" s="104">
        <v>7.7895365092630602</v>
      </c>
      <c r="Q97" s="104">
        <v>9.1136735936737132</v>
      </c>
      <c r="R97" s="104">
        <v>10.26746541839783</v>
      </c>
      <c r="S97" s="104">
        <v>11.301308007935894</v>
      </c>
      <c r="T97" s="104">
        <v>11.282405231968802</v>
      </c>
      <c r="U97" s="104">
        <v>11.151463281472795</v>
      </c>
      <c r="V97" s="104">
        <v>9.137521672763981</v>
      </c>
      <c r="W97" s="104">
        <v>8.7661149153865665</v>
      </c>
      <c r="X97" s="104">
        <v>11.319709389000931</v>
      </c>
      <c r="Y97" s="104">
        <v>11.492936183396516</v>
      </c>
      <c r="DA97" s="132" t="s">
        <v>1662</v>
      </c>
    </row>
    <row r="98" spans="1:105" ht="12" customHeight="1" x14ac:dyDescent="0.25">
      <c r="A98" s="108" t="s">
        <v>53</v>
      </c>
      <c r="B98" s="98">
        <v>1.5467724140889592E-2</v>
      </c>
      <c r="C98" s="98">
        <v>3.933128025002549E-2</v>
      </c>
      <c r="D98" s="98">
        <v>5.5370255186962966E-2</v>
      </c>
      <c r="E98" s="98">
        <v>0.11653126271036032</v>
      </c>
      <c r="F98" s="98">
        <v>0.11713027671259653</v>
      </c>
      <c r="G98" s="98">
        <v>0.13789530558454094</v>
      </c>
      <c r="H98" s="98">
        <v>0.24773055703594854</v>
      </c>
      <c r="I98" s="98">
        <v>0.84971498850290783</v>
      </c>
      <c r="J98" s="98">
        <v>1.1789667251439921</v>
      </c>
      <c r="K98" s="98">
        <v>2.4632488242632036</v>
      </c>
      <c r="L98" s="98">
        <v>2.9284385765973755</v>
      </c>
      <c r="M98" s="98">
        <v>3.0218403186160585</v>
      </c>
      <c r="N98" s="98">
        <v>3.1928648566537516</v>
      </c>
      <c r="O98" s="98">
        <v>2.899287252311372</v>
      </c>
      <c r="P98" s="98">
        <v>3.0856031367391488</v>
      </c>
      <c r="Q98" s="98">
        <v>3.8413277613026646</v>
      </c>
      <c r="R98" s="98">
        <v>5.0826151511639237</v>
      </c>
      <c r="S98" s="98">
        <v>5.8359316101432421</v>
      </c>
      <c r="T98" s="98">
        <v>5.3579158750165874</v>
      </c>
      <c r="U98" s="98">
        <v>5.2922518281296851</v>
      </c>
      <c r="V98" s="98">
        <v>3.1522666623169839</v>
      </c>
      <c r="W98" s="98">
        <v>2.6754338711287806</v>
      </c>
      <c r="X98" s="98">
        <v>4.5698310047622668</v>
      </c>
      <c r="Y98" s="98">
        <v>5.0770993918469633</v>
      </c>
      <c r="DA98" s="63" t="s">
        <v>1663</v>
      </c>
    </row>
    <row r="99" spans="1:105" ht="12" customHeight="1" x14ac:dyDescent="0.25">
      <c r="A99" s="108" t="s">
        <v>52</v>
      </c>
      <c r="B99" s="98">
        <v>1.3987657299317882E-2</v>
      </c>
      <c r="C99" s="98">
        <v>3.7912908407223216E-2</v>
      </c>
      <c r="D99" s="98">
        <v>5.1474066432052878E-2</v>
      </c>
      <c r="E99" s="98">
        <v>0.10553439715831385</v>
      </c>
      <c r="F99" s="98">
        <v>0.11882371405242118</v>
      </c>
      <c r="G99" s="98">
        <v>0.13510149263062884</v>
      </c>
      <c r="H99" s="98">
        <v>0.23743220010268459</v>
      </c>
      <c r="I99" s="98">
        <v>0.73942876154911885</v>
      </c>
      <c r="J99" s="98">
        <v>1.203155565788447</v>
      </c>
      <c r="K99" s="98">
        <v>2.3894057050076638</v>
      </c>
      <c r="L99" s="98">
        <v>2.8157492152894652</v>
      </c>
      <c r="M99" s="98">
        <v>3.1017028931355273</v>
      </c>
      <c r="N99" s="98">
        <v>3.2518447654407261</v>
      </c>
      <c r="O99" s="98">
        <v>3.9501968035989994</v>
      </c>
      <c r="P99" s="98">
        <v>4.7039333725239114</v>
      </c>
      <c r="Q99" s="98">
        <v>5.272345832371049</v>
      </c>
      <c r="R99" s="98">
        <v>5.1848502672339061</v>
      </c>
      <c r="S99" s="98">
        <v>5.4653763977926531</v>
      </c>
      <c r="T99" s="98">
        <v>5.9244893569522157</v>
      </c>
      <c r="U99" s="98">
        <v>5.8592114533431099</v>
      </c>
      <c r="V99" s="98">
        <v>5.9852550104469975</v>
      </c>
      <c r="W99" s="98">
        <v>6.0906810442577859</v>
      </c>
      <c r="X99" s="98">
        <v>6.7498783842386629</v>
      </c>
      <c r="Y99" s="98">
        <v>6.4158367915495527</v>
      </c>
      <c r="DA99" s="63" t="s">
        <v>1664</v>
      </c>
    </row>
    <row r="100" spans="1:105" ht="12" customHeight="1" x14ac:dyDescent="0.25">
      <c r="A100" s="121" t="s">
        <v>54</v>
      </c>
      <c r="B100" s="122">
        <v>2.1293528056457949</v>
      </c>
      <c r="C100" s="122">
        <v>2.1491373294142782</v>
      </c>
      <c r="D100" s="122">
        <v>2.2886014166632838</v>
      </c>
      <c r="E100" s="122">
        <v>2.8447699928109609</v>
      </c>
      <c r="F100" s="122">
        <v>3.3121229435949311</v>
      </c>
      <c r="G100" s="122">
        <v>4.3076082222956638</v>
      </c>
      <c r="H100" s="122">
        <v>5.3741839416169634</v>
      </c>
      <c r="I100" s="122">
        <v>7.1757121651368472</v>
      </c>
      <c r="J100" s="122">
        <v>7.4992641549678725</v>
      </c>
      <c r="K100" s="122">
        <v>9.0144029281450813</v>
      </c>
      <c r="L100" s="122">
        <v>10.015918530857943</v>
      </c>
      <c r="M100" s="122">
        <v>9.8974796224034254</v>
      </c>
      <c r="N100" s="122">
        <v>10.710683442984299</v>
      </c>
      <c r="O100" s="122">
        <v>10.96056096970263</v>
      </c>
      <c r="P100" s="122">
        <v>11.316408670025483</v>
      </c>
      <c r="Q100" s="122">
        <v>12.120761793899867</v>
      </c>
      <c r="R100" s="122">
        <v>12.45770760481815</v>
      </c>
      <c r="S100" s="122">
        <v>12.688890172004649</v>
      </c>
      <c r="T100" s="122">
        <v>12.708628073156859</v>
      </c>
      <c r="U100" s="122">
        <v>12.631466150550123</v>
      </c>
      <c r="V100" s="122">
        <v>13.245655822122156</v>
      </c>
      <c r="W100" s="122">
        <v>13.360774271489516</v>
      </c>
      <c r="X100" s="122">
        <v>10.331929346050789</v>
      </c>
      <c r="Y100" s="122">
        <v>10.638831409024649</v>
      </c>
      <c r="DA100" s="130" t="s">
        <v>1665</v>
      </c>
    </row>
    <row r="101" spans="1:105" ht="12" customHeight="1" x14ac:dyDescent="0.25">
      <c r="A101" s="97" t="s">
        <v>202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1666</v>
      </c>
    </row>
    <row r="102" spans="1:105" ht="12" customHeight="1" x14ac:dyDescent="0.25">
      <c r="A102" s="97" t="s">
        <v>50</v>
      </c>
      <c r="B102" s="98">
        <v>9.7905901799951664E-2</v>
      </c>
      <c r="C102" s="98">
        <v>0.10074777927661842</v>
      </c>
      <c r="D102" s="98">
        <v>0.11864903798584808</v>
      </c>
      <c r="E102" s="98">
        <v>0.15858525236397439</v>
      </c>
      <c r="F102" s="98">
        <v>0.19688260126558388</v>
      </c>
      <c r="G102" s="98">
        <v>0.26147505508581853</v>
      </c>
      <c r="H102" s="98">
        <v>0.38367459515131253</v>
      </c>
      <c r="I102" s="98">
        <v>0.59236209834513298</v>
      </c>
      <c r="J102" s="98">
        <v>0.64007589546598875</v>
      </c>
      <c r="K102" s="98">
        <v>0.83237339002122179</v>
      </c>
      <c r="L102" s="98">
        <v>0.9026038615038503</v>
      </c>
      <c r="M102" s="98">
        <v>0.95750986181598707</v>
      </c>
      <c r="N102" s="98">
        <v>1.0141765756556842</v>
      </c>
      <c r="O102" s="98">
        <v>1.0216588833189519</v>
      </c>
      <c r="P102" s="98">
        <v>1.146128325758909</v>
      </c>
      <c r="Q102" s="98">
        <v>1.1236370141655019</v>
      </c>
      <c r="R102" s="98">
        <v>1.2506080876462455</v>
      </c>
      <c r="S102" s="98">
        <v>1.2564179058985354</v>
      </c>
      <c r="T102" s="98">
        <v>1.2460236090027963</v>
      </c>
      <c r="U102" s="98">
        <v>1.3035033425786937</v>
      </c>
      <c r="V102" s="98">
        <v>1.2033016007761717</v>
      </c>
      <c r="W102" s="98">
        <v>1.1857936941401288</v>
      </c>
      <c r="X102" s="98">
        <v>1.180505546657014</v>
      </c>
      <c r="Y102" s="98">
        <v>1.1366835379506137</v>
      </c>
      <c r="DA102" s="63" t="s">
        <v>1667</v>
      </c>
    </row>
    <row r="103" spans="1:105" ht="12" customHeight="1" x14ac:dyDescent="0.25">
      <c r="A103" s="109" t="s">
        <v>120</v>
      </c>
      <c r="B103" s="33">
        <v>2.0314469038458434</v>
      </c>
      <c r="C103" s="33">
        <v>2.0483895501376597</v>
      </c>
      <c r="D103" s="33">
        <v>2.1699523786774355</v>
      </c>
      <c r="E103" s="33">
        <v>2.6861847404469863</v>
      </c>
      <c r="F103" s="33">
        <v>3.1152403423293471</v>
      </c>
      <c r="G103" s="33">
        <v>4.0461331672098453</v>
      </c>
      <c r="H103" s="33">
        <v>4.9905093464656511</v>
      </c>
      <c r="I103" s="33">
        <v>6.5833500667917146</v>
      </c>
      <c r="J103" s="33">
        <v>6.8591882595018836</v>
      </c>
      <c r="K103" s="33">
        <v>8.1820295381238601</v>
      </c>
      <c r="L103" s="33">
        <v>9.113314669354093</v>
      </c>
      <c r="M103" s="33">
        <v>8.939969760587438</v>
      </c>
      <c r="N103" s="33">
        <v>9.6965068673286154</v>
      </c>
      <c r="O103" s="33">
        <v>9.9389020863836777</v>
      </c>
      <c r="P103" s="33">
        <v>10.170280344266574</v>
      </c>
      <c r="Q103" s="33">
        <v>10.997124779734365</v>
      </c>
      <c r="R103" s="33">
        <v>11.207099517171905</v>
      </c>
      <c r="S103" s="33">
        <v>11.432472266106114</v>
      </c>
      <c r="T103" s="33">
        <v>11.462604464154063</v>
      </c>
      <c r="U103" s="33">
        <v>11.32796280797143</v>
      </c>
      <c r="V103" s="33">
        <v>12.042354221345985</v>
      </c>
      <c r="W103" s="33">
        <v>12.174980577349388</v>
      </c>
      <c r="X103" s="33">
        <v>9.1514237993937737</v>
      </c>
      <c r="Y103" s="33">
        <v>9.502147871074035</v>
      </c>
      <c r="DA103" s="60" t="s">
        <v>1668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1669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1670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1671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1672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1673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1674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1675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1676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1677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1678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1679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1680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1681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1682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1683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1684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1685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1686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20.16607022864855</v>
      </c>
      <c r="C124" s="117">
        <f t="shared" si="42"/>
        <v>17.802919308399005</v>
      </c>
      <c r="D124" s="117">
        <f t="shared" si="42"/>
        <v>18.096904509615555</v>
      </c>
      <c r="E124" s="117">
        <f t="shared" si="42"/>
        <v>17.901169074573591</v>
      </c>
      <c r="F124" s="117">
        <f t="shared" si="42"/>
        <v>17.61101693228246</v>
      </c>
      <c r="G124" s="117">
        <f t="shared" si="42"/>
        <v>16.715536012749521</v>
      </c>
      <c r="H124" s="117">
        <f t="shared" si="42"/>
        <v>16.54646863468383</v>
      </c>
      <c r="I124" s="117">
        <f t="shared" si="42"/>
        <v>17.331100504987855</v>
      </c>
      <c r="J124" s="117">
        <f t="shared" si="42"/>
        <v>16.675562127586964</v>
      </c>
      <c r="K124" s="117">
        <f t="shared" si="42"/>
        <v>14.816771351472463</v>
      </c>
      <c r="L124" s="117">
        <f t="shared" si="42"/>
        <v>14.468243197499948</v>
      </c>
      <c r="M124" s="117">
        <f t="shared" si="42"/>
        <v>15.859260478274052</v>
      </c>
      <c r="N124" s="117">
        <f t="shared" si="42"/>
        <v>16.515560174812649</v>
      </c>
      <c r="O124" s="117">
        <f t="shared" si="42"/>
        <v>15.265211783305263</v>
      </c>
      <c r="P124" s="117">
        <f t="shared" si="42"/>
        <v>15.996036322836453</v>
      </c>
      <c r="Q124" s="117">
        <f t="shared" si="42"/>
        <v>15.359804709690152</v>
      </c>
      <c r="R124" s="117">
        <f t="shared" ref="R124:V124" si="43">R125+R128+R130+R139</f>
        <v>14.761151988641275</v>
      </c>
      <c r="S124" s="117">
        <f t="shared" si="43"/>
        <v>14.841394439698874</v>
      </c>
      <c r="T124" s="117">
        <f t="shared" si="43"/>
        <v>15.636062448097569</v>
      </c>
      <c r="U124" s="117">
        <f t="shared" si="43"/>
        <v>15.778104557119647</v>
      </c>
      <c r="V124" s="117">
        <f t="shared" si="43"/>
        <v>16.266593946330271</v>
      </c>
      <c r="W124" s="117">
        <f t="shared" ref="W124:Y124" si="44">W125+W128+W130+W139</f>
        <v>17.548224999807751</v>
      </c>
      <c r="X124" s="117">
        <f t="shared" si="44"/>
        <v>12.824062685379632</v>
      </c>
      <c r="Y124" s="117">
        <f t="shared" si="44"/>
        <v>12.631141008255717</v>
      </c>
      <c r="DA124" s="129" t="s">
        <v>1687</v>
      </c>
    </row>
    <row r="125" spans="1:105" ht="12.95" customHeight="1" x14ac:dyDescent="0.25">
      <c r="A125" s="121" t="s">
        <v>57</v>
      </c>
      <c r="B125" s="122">
        <f t="shared" ref="B125:Q125" si="45">SUM(B126:B127)</f>
        <v>17.477470205330192</v>
      </c>
      <c r="C125" s="122">
        <f t="shared" si="45"/>
        <v>15.294592206895754</v>
      </c>
      <c r="D125" s="122">
        <f t="shared" si="45"/>
        <v>15.628929665937385</v>
      </c>
      <c r="E125" s="122">
        <f t="shared" si="45"/>
        <v>15.388389410388026</v>
      </c>
      <c r="F125" s="122">
        <f t="shared" si="45"/>
        <v>15.013998427814654</v>
      </c>
      <c r="G125" s="122">
        <f t="shared" si="45"/>
        <v>14.02997660056532</v>
      </c>
      <c r="H125" s="122">
        <f t="shared" si="45"/>
        <v>13.75320220730884</v>
      </c>
      <c r="I125" s="122">
        <f t="shared" si="45"/>
        <v>14.531619815467478</v>
      </c>
      <c r="J125" s="122">
        <f t="shared" si="45"/>
        <v>14.09076435499664</v>
      </c>
      <c r="K125" s="122">
        <f t="shared" si="45"/>
        <v>12.141202381822323</v>
      </c>
      <c r="L125" s="122">
        <f t="shared" si="45"/>
        <v>11.870618529210468</v>
      </c>
      <c r="M125" s="122">
        <f t="shared" si="45"/>
        <v>13.316170773138351</v>
      </c>
      <c r="N125" s="122">
        <f t="shared" si="45"/>
        <v>13.848659757214158</v>
      </c>
      <c r="O125" s="122">
        <f t="shared" si="45"/>
        <v>12.629596940614034</v>
      </c>
      <c r="P125" s="122">
        <f t="shared" si="45"/>
        <v>13.317935335695326</v>
      </c>
      <c r="Q125" s="122">
        <f t="shared" si="45"/>
        <v>12.677139722546416</v>
      </c>
      <c r="R125" s="122">
        <f t="shared" ref="R125:V125" si="46">SUM(R126:R127)</f>
        <v>12.072160727811633</v>
      </c>
      <c r="S125" s="122">
        <f t="shared" si="46"/>
        <v>12.191846707246103</v>
      </c>
      <c r="T125" s="122">
        <f t="shared" si="46"/>
        <v>13.042538568565949</v>
      </c>
      <c r="U125" s="122">
        <f t="shared" si="46"/>
        <v>13.227353314548633</v>
      </c>
      <c r="V125" s="122">
        <f t="shared" si="46"/>
        <v>14.047444284482202</v>
      </c>
      <c r="W125" s="122">
        <f t="shared" ref="W125:Y125" si="47">SUM(W126:W127)</f>
        <v>15.514257049414519</v>
      </c>
      <c r="X125" s="122">
        <f t="shared" si="47"/>
        <v>11.18109077089629</v>
      </c>
      <c r="Y125" s="122">
        <f t="shared" si="47"/>
        <v>11.04208540591555</v>
      </c>
      <c r="DA125" s="130" t="s">
        <v>1688</v>
      </c>
    </row>
    <row r="126" spans="1:105" ht="12" customHeight="1" x14ac:dyDescent="0.25">
      <c r="A126" s="97" t="s">
        <v>198</v>
      </c>
      <c r="B126" s="98">
        <v>17.411865864144449</v>
      </c>
      <c r="C126" s="98">
        <v>15.23834909716251</v>
      </c>
      <c r="D126" s="98">
        <v>15.57274290627687</v>
      </c>
      <c r="E126" s="98">
        <v>15.333877901977642</v>
      </c>
      <c r="F126" s="98">
        <v>14.960705073086848</v>
      </c>
      <c r="G126" s="98">
        <v>13.980825451418747</v>
      </c>
      <c r="H126" s="98">
        <v>13.705932932072226</v>
      </c>
      <c r="I126" s="98">
        <v>14.482201203783319</v>
      </c>
      <c r="J126" s="98">
        <v>14.04282029234737</v>
      </c>
      <c r="K126" s="98">
        <v>12.100257953568361</v>
      </c>
      <c r="L126" s="98">
        <v>11.830954428202917</v>
      </c>
      <c r="M126" s="98">
        <v>13.272055030094588</v>
      </c>
      <c r="N126" s="98">
        <v>13.802923473774719</v>
      </c>
      <c r="O126" s="98">
        <v>12.588048151332757</v>
      </c>
      <c r="P126" s="98">
        <v>13.274376612209796</v>
      </c>
      <c r="Q126" s="98">
        <v>12.635941530524505</v>
      </c>
      <c r="R126" s="98">
        <v>12.033018056749786</v>
      </c>
      <c r="S126" s="98">
        <v>12.152450558899396</v>
      </c>
      <c r="T126" s="98">
        <v>13.000343938091135</v>
      </c>
      <c r="U126" s="98">
        <v>13.184264832330175</v>
      </c>
      <c r="V126" s="98">
        <v>14.003525365434216</v>
      </c>
      <c r="W126" s="98">
        <v>15.465262252794494</v>
      </c>
      <c r="X126" s="98">
        <v>11.1469475494411</v>
      </c>
      <c r="Y126" s="98">
        <v>11.008426483233016</v>
      </c>
      <c r="DA126" s="63" t="s">
        <v>1689</v>
      </c>
    </row>
    <row r="127" spans="1:105" ht="12" customHeight="1" x14ac:dyDescent="0.25">
      <c r="A127" s="97" t="s">
        <v>53</v>
      </c>
      <c r="B127" s="98">
        <v>6.5604341185741974E-2</v>
      </c>
      <c r="C127" s="98">
        <v>5.6243109733244021E-2</v>
      </c>
      <c r="D127" s="98">
        <v>5.6186759660514111E-2</v>
      </c>
      <c r="E127" s="98">
        <v>5.4511508410383554E-2</v>
      </c>
      <c r="F127" s="98">
        <v>5.3293354727805907E-2</v>
      </c>
      <c r="G127" s="98">
        <v>4.9151149146572981E-2</v>
      </c>
      <c r="H127" s="98">
        <v>4.7269275236614013E-2</v>
      </c>
      <c r="I127" s="98">
        <v>4.941861168415785E-2</v>
      </c>
      <c r="J127" s="98">
        <v>4.7944062649269835E-2</v>
      </c>
      <c r="K127" s="98">
        <v>4.0944428253961183E-2</v>
      </c>
      <c r="L127" s="98">
        <v>3.9664101007550412E-2</v>
      </c>
      <c r="M127" s="98">
        <v>4.4115743043762548E-2</v>
      </c>
      <c r="N127" s="98">
        <v>4.5736283439438204E-2</v>
      </c>
      <c r="O127" s="98">
        <v>4.1548789281276602E-2</v>
      </c>
      <c r="P127" s="98">
        <v>4.3558723485529284E-2</v>
      </c>
      <c r="Q127" s="98">
        <v>4.1198192021910225E-2</v>
      </c>
      <c r="R127" s="98">
        <v>3.9142671061848495E-2</v>
      </c>
      <c r="S127" s="98">
        <v>3.9396148346707231E-2</v>
      </c>
      <c r="T127" s="98">
        <v>4.2194630474814726E-2</v>
      </c>
      <c r="U127" s="98">
        <v>4.3088482218458644E-2</v>
      </c>
      <c r="V127" s="98">
        <v>4.391891904798597E-2</v>
      </c>
      <c r="W127" s="98">
        <v>4.899479662002517E-2</v>
      </c>
      <c r="X127" s="98">
        <v>3.4143221455190331E-2</v>
      </c>
      <c r="Y127" s="98">
        <v>3.36589226825331E-2</v>
      </c>
      <c r="DA127" s="63" t="s">
        <v>1690</v>
      </c>
    </row>
    <row r="128" spans="1:105" ht="12.95" customHeight="1" x14ac:dyDescent="0.25">
      <c r="A128" s="121" t="s">
        <v>92</v>
      </c>
      <c r="B128" s="122">
        <f t="shared" ref="B128:Y128" si="48">B129</f>
        <v>2.4091745763078726E-3</v>
      </c>
      <c r="C128" s="122">
        <f t="shared" si="48"/>
        <v>2.9485701255640524E-3</v>
      </c>
      <c r="D128" s="122">
        <f t="shared" si="48"/>
        <v>3.4929382260843315E-3</v>
      </c>
      <c r="E128" s="122">
        <f t="shared" si="48"/>
        <v>9.0888593570427334E-3</v>
      </c>
      <c r="F128" s="122">
        <f t="shared" si="48"/>
        <v>4.1148465603810152E-3</v>
      </c>
      <c r="G128" s="122">
        <f t="shared" si="48"/>
        <v>5.1283417323904311E-3</v>
      </c>
      <c r="H128" s="122">
        <f t="shared" si="48"/>
        <v>1.1893827328693332E-2</v>
      </c>
      <c r="I128" s="122">
        <f t="shared" si="48"/>
        <v>5.902005370174707E-3</v>
      </c>
      <c r="J128" s="122">
        <f t="shared" si="48"/>
        <v>7.3131563116415983E-3</v>
      </c>
      <c r="K128" s="122">
        <f t="shared" si="48"/>
        <v>8.5840408353404819E-3</v>
      </c>
      <c r="L128" s="122">
        <f t="shared" si="48"/>
        <v>1.2524419023870031E-2</v>
      </c>
      <c r="M128" s="122">
        <f t="shared" si="48"/>
        <v>1.0061533080329213E-2</v>
      </c>
      <c r="N128" s="122">
        <f t="shared" si="48"/>
        <v>1.0485336176393134E-2</v>
      </c>
      <c r="O128" s="122">
        <f t="shared" si="48"/>
        <v>1.1219520337161915E-2</v>
      </c>
      <c r="P128" s="122">
        <f t="shared" si="48"/>
        <v>9.0922180677955201E-3</v>
      </c>
      <c r="Q128" s="122">
        <f t="shared" si="48"/>
        <v>1.3110998366774583E-2</v>
      </c>
      <c r="R128" s="122">
        <f t="shared" si="48"/>
        <v>1.1382850672240078E-2</v>
      </c>
      <c r="S128" s="122">
        <f t="shared" si="48"/>
        <v>1.1081360330362725E-2</v>
      </c>
      <c r="T128" s="122">
        <f t="shared" si="48"/>
        <v>1.0559668563927715E-2</v>
      </c>
      <c r="U128" s="122">
        <f t="shared" si="48"/>
        <v>1.0531559951633044E-2</v>
      </c>
      <c r="V128" s="122">
        <f t="shared" si="48"/>
        <v>1.5981912212424489E-2</v>
      </c>
      <c r="W128" s="122">
        <f t="shared" si="48"/>
        <v>1.9400998652257601E-2</v>
      </c>
      <c r="X128" s="122">
        <f t="shared" si="48"/>
        <v>2.2374974570902581E-2</v>
      </c>
      <c r="Y128" s="122">
        <f t="shared" si="48"/>
        <v>2.1798426865667735E-2</v>
      </c>
      <c r="DA128" s="130" t="s">
        <v>1691</v>
      </c>
    </row>
    <row r="129" spans="1:105" ht="12" customHeight="1" x14ac:dyDescent="0.25">
      <c r="A129" s="97" t="s">
        <v>53</v>
      </c>
      <c r="B129" s="98">
        <v>2.4091745763078726E-3</v>
      </c>
      <c r="C129" s="98">
        <v>2.9485701255640524E-3</v>
      </c>
      <c r="D129" s="98">
        <v>3.4929382260843315E-3</v>
      </c>
      <c r="E129" s="98">
        <v>9.0888593570427334E-3</v>
      </c>
      <c r="F129" s="98">
        <v>4.1148465603810152E-3</v>
      </c>
      <c r="G129" s="98">
        <v>5.1283417323904311E-3</v>
      </c>
      <c r="H129" s="98">
        <v>1.1893827328693332E-2</v>
      </c>
      <c r="I129" s="98">
        <v>5.902005370174707E-3</v>
      </c>
      <c r="J129" s="98">
        <v>7.3131563116415983E-3</v>
      </c>
      <c r="K129" s="98">
        <v>8.5840408353404819E-3</v>
      </c>
      <c r="L129" s="98">
        <v>1.2524419023870031E-2</v>
      </c>
      <c r="M129" s="98">
        <v>1.0061533080329213E-2</v>
      </c>
      <c r="N129" s="98">
        <v>1.0485336176393134E-2</v>
      </c>
      <c r="O129" s="98">
        <v>1.1219520337161915E-2</v>
      </c>
      <c r="P129" s="98">
        <v>9.0922180677955201E-3</v>
      </c>
      <c r="Q129" s="98">
        <v>1.3110998366774583E-2</v>
      </c>
      <c r="R129" s="98">
        <v>1.1382850672240078E-2</v>
      </c>
      <c r="S129" s="98">
        <v>1.1081360330362725E-2</v>
      </c>
      <c r="T129" s="98">
        <v>1.0559668563927715E-2</v>
      </c>
      <c r="U129" s="98">
        <v>1.0531559951633044E-2</v>
      </c>
      <c r="V129" s="98">
        <v>1.5981912212424489E-2</v>
      </c>
      <c r="W129" s="98">
        <v>1.9400998652257601E-2</v>
      </c>
      <c r="X129" s="98">
        <v>2.2374974570902581E-2</v>
      </c>
      <c r="Y129" s="98">
        <v>2.1798426865667735E-2</v>
      </c>
      <c r="DA129" s="63" t="s">
        <v>1692</v>
      </c>
    </row>
    <row r="130" spans="1:105" ht="12" customHeight="1" x14ac:dyDescent="0.25">
      <c r="A130" s="121" t="s">
        <v>55</v>
      </c>
      <c r="B130" s="122">
        <v>2.3164578835743104</v>
      </c>
      <c r="C130" s="122">
        <v>2.1468312161343288</v>
      </c>
      <c r="D130" s="122">
        <v>2.1191023631177703</v>
      </c>
      <c r="E130" s="122">
        <v>2.1297871784933222</v>
      </c>
      <c r="F130" s="122">
        <v>2.2174962812353542</v>
      </c>
      <c r="G130" s="122">
        <v>2.2918310717016128</v>
      </c>
      <c r="H130" s="122">
        <v>2.4014060528940155</v>
      </c>
      <c r="I130" s="122">
        <v>2.4240001354197727</v>
      </c>
      <c r="J130" s="122">
        <v>2.259969129729352</v>
      </c>
      <c r="K130" s="122">
        <v>2.3394202644234494</v>
      </c>
      <c r="L130" s="122">
        <v>2.2636153671882515</v>
      </c>
      <c r="M130" s="122">
        <v>2.2275722274261676</v>
      </c>
      <c r="N130" s="122">
        <v>2.3360194334382198</v>
      </c>
      <c r="O130" s="122">
        <v>2.3039828854467062</v>
      </c>
      <c r="P130" s="122">
        <v>2.3447551431625091</v>
      </c>
      <c r="Q130" s="122">
        <v>2.3279160471691984</v>
      </c>
      <c r="R130" s="122">
        <v>2.3372827873078723</v>
      </c>
      <c r="S130" s="122">
        <v>2.303446342619365</v>
      </c>
      <c r="T130" s="122">
        <v>2.2514530855660388</v>
      </c>
      <c r="U130" s="122">
        <v>2.2143850759932611</v>
      </c>
      <c r="V130" s="122">
        <v>1.8690818707022536</v>
      </c>
      <c r="W130" s="122">
        <v>1.6944998875360386</v>
      </c>
      <c r="X130" s="122">
        <v>1.3875345405395167</v>
      </c>
      <c r="Y130" s="122">
        <v>1.3334216238083056</v>
      </c>
      <c r="DA130" s="130" t="s">
        <v>1693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1694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1695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1696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1697</v>
      </c>
    </row>
    <row r="135" spans="1:105" ht="12" customHeight="1" x14ac:dyDescent="0.25">
      <c r="A135" s="106" t="s">
        <v>122</v>
      </c>
      <c r="B135" s="101">
        <v>2.3107525619439997</v>
      </c>
      <c r="C135" s="101">
        <v>2.134256249903852</v>
      </c>
      <c r="D135" s="101">
        <v>2.1033709108468046</v>
      </c>
      <c r="E135" s="101">
        <v>2.1027723971777341</v>
      </c>
      <c r="F135" s="101">
        <v>2.1892238192032694</v>
      </c>
      <c r="G135" s="101">
        <v>2.2615834797559402</v>
      </c>
      <c r="H135" s="101">
        <v>2.3611631239498214</v>
      </c>
      <c r="I135" s="101">
        <v>2.3622458286196975</v>
      </c>
      <c r="J135" s="101">
        <v>2.1853010409389917</v>
      </c>
      <c r="K135" s="101">
        <v>2.1944814948145921</v>
      </c>
      <c r="L135" s="101">
        <v>2.0944201715914481</v>
      </c>
      <c r="M135" s="101">
        <v>2.0355130034597884</v>
      </c>
      <c r="N135" s="101">
        <v>2.1292678897979367</v>
      </c>
      <c r="O135" s="101">
        <v>2.0779322488986405</v>
      </c>
      <c r="P135" s="101">
        <v>2.0972063618549899</v>
      </c>
      <c r="Q135" s="101">
        <v>2.0520609704896735</v>
      </c>
      <c r="R135" s="101">
        <v>2.0365344403809886</v>
      </c>
      <c r="S135" s="101">
        <v>1.9811421279509289</v>
      </c>
      <c r="T135" s="101">
        <v>1.9304141686001368</v>
      </c>
      <c r="U135" s="101">
        <v>1.8980723147307836</v>
      </c>
      <c r="V135" s="101">
        <v>1.6085231133878153</v>
      </c>
      <c r="W135" s="101">
        <v>1.4551275260636156</v>
      </c>
      <c r="X135" s="101">
        <v>1.0709729219637978</v>
      </c>
      <c r="Y135" s="101">
        <v>1.0090724641914224</v>
      </c>
      <c r="DA135" s="131" t="s">
        <v>1698</v>
      </c>
    </row>
    <row r="136" spans="1:105" ht="12" customHeight="1" x14ac:dyDescent="0.25">
      <c r="A136" s="107" t="s">
        <v>121</v>
      </c>
      <c r="B136" s="104">
        <v>5.7053216303104559E-3</v>
      </c>
      <c r="C136" s="104">
        <v>1.2574966230477012E-2</v>
      </c>
      <c r="D136" s="104">
        <v>1.5731452270965909E-2</v>
      </c>
      <c r="E136" s="104">
        <v>2.701478131558821E-2</v>
      </c>
      <c r="F136" s="104">
        <v>2.8272462032084975E-2</v>
      </c>
      <c r="G136" s="104">
        <v>3.0247591945672739E-2</v>
      </c>
      <c r="H136" s="104">
        <v>4.0242928944193977E-2</v>
      </c>
      <c r="I136" s="104">
        <v>6.1754306800075071E-2</v>
      </c>
      <c r="J136" s="104">
        <v>7.4668088790360437E-2</v>
      </c>
      <c r="K136" s="104">
        <v>0.14493876960885727</v>
      </c>
      <c r="L136" s="104">
        <v>0.16919519559680329</v>
      </c>
      <c r="M136" s="104">
        <v>0.19205922396637926</v>
      </c>
      <c r="N136" s="104">
        <v>0.20675154364028298</v>
      </c>
      <c r="O136" s="104">
        <v>0.22605063654806562</v>
      </c>
      <c r="P136" s="104">
        <v>0.24754878130751917</v>
      </c>
      <c r="Q136" s="104">
        <v>0.27585507667952469</v>
      </c>
      <c r="R136" s="104">
        <v>0.3007483469268839</v>
      </c>
      <c r="S136" s="104">
        <v>0.32230421466843623</v>
      </c>
      <c r="T136" s="104">
        <v>0.32103891696590192</v>
      </c>
      <c r="U136" s="104">
        <v>0.31631276126247737</v>
      </c>
      <c r="V136" s="104">
        <v>0.26055875731443834</v>
      </c>
      <c r="W136" s="104">
        <v>0.239372361472423</v>
      </c>
      <c r="X136" s="104">
        <v>0.31656161857571885</v>
      </c>
      <c r="Y136" s="104">
        <v>0.32434915961688332</v>
      </c>
      <c r="DA136" s="132" t="s">
        <v>1699</v>
      </c>
    </row>
    <row r="137" spans="1:105" ht="12" customHeight="1" x14ac:dyDescent="0.25">
      <c r="A137" s="108" t="s">
        <v>53</v>
      </c>
      <c r="B137" s="98">
        <v>2.9960006218840195E-3</v>
      </c>
      <c r="C137" s="98">
        <v>6.4082072412847448E-3</v>
      </c>
      <c r="D137" s="98">
        <v>8.1601529678015528E-3</v>
      </c>
      <c r="E137" s="98">
        <v>1.4186742201838501E-2</v>
      </c>
      <c r="F137" s="98">
        <v>1.4042899697449488E-2</v>
      </c>
      <c r="G137" s="98">
        <v>1.5285942262077645E-2</v>
      </c>
      <c r="H137" s="98">
        <v>2.0563450146648087E-2</v>
      </c>
      <c r="I137" s="98">
        <v>3.3055379047906057E-2</v>
      </c>
      <c r="J137" s="98">
        <v>3.6986812272162765E-2</v>
      </c>
      <c r="K137" s="98">
        <v>7.3591788080404036E-2</v>
      </c>
      <c r="L137" s="98">
        <v>8.6262818605132824E-2</v>
      </c>
      <c r="M137" s="98">
        <v>9.4738873774400989E-2</v>
      </c>
      <c r="N137" s="98">
        <v>0.10236469068146484</v>
      </c>
      <c r="O137" s="98">
        <v>9.5585557822051706E-2</v>
      </c>
      <c r="P137" s="98">
        <v>9.8126720979847801E-2</v>
      </c>
      <c r="Q137" s="98">
        <v>0.11656605801188595</v>
      </c>
      <c r="R137" s="98">
        <v>0.149268348433064</v>
      </c>
      <c r="S137" s="98">
        <v>0.16676564780277625</v>
      </c>
      <c r="T137" s="98">
        <v>0.15259386061127134</v>
      </c>
      <c r="U137" s="98">
        <v>0.15002641218511803</v>
      </c>
      <c r="V137" s="98">
        <v>8.9747745263294501E-2</v>
      </c>
      <c r="W137" s="98">
        <v>7.3021014060877854E-2</v>
      </c>
      <c r="X137" s="98">
        <v>0.1277903496265862</v>
      </c>
      <c r="Y137" s="98">
        <v>0.14333529152377275</v>
      </c>
      <c r="DA137" s="63" t="s">
        <v>1700</v>
      </c>
    </row>
    <row r="138" spans="1:105" ht="12" customHeight="1" x14ac:dyDescent="0.25">
      <c r="A138" s="108" t="s">
        <v>52</v>
      </c>
      <c r="B138" s="98">
        <v>2.7093210084264368E-3</v>
      </c>
      <c r="C138" s="98">
        <v>6.1667589891922676E-3</v>
      </c>
      <c r="D138" s="98">
        <v>7.5712993031643566E-3</v>
      </c>
      <c r="E138" s="98">
        <v>1.2828039113749707E-2</v>
      </c>
      <c r="F138" s="98">
        <v>1.4229562334635487E-2</v>
      </c>
      <c r="G138" s="98">
        <v>1.4961649683595096E-2</v>
      </c>
      <c r="H138" s="98">
        <v>1.9679478797545891E-2</v>
      </c>
      <c r="I138" s="98">
        <v>2.8698927752169014E-2</v>
      </c>
      <c r="J138" s="98">
        <v>3.7681276518197672E-2</v>
      </c>
      <c r="K138" s="98">
        <v>7.1346981528453216E-2</v>
      </c>
      <c r="L138" s="98">
        <v>8.293237699167047E-2</v>
      </c>
      <c r="M138" s="98">
        <v>9.7320350191978267E-2</v>
      </c>
      <c r="N138" s="98">
        <v>0.10438685295881812</v>
      </c>
      <c r="O138" s="98">
        <v>0.13046507872601393</v>
      </c>
      <c r="P138" s="98">
        <v>0.14942206032767136</v>
      </c>
      <c r="Q138" s="98">
        <v>0.15928901866763875</v>
      </c>
      <c r="R138" s="98">
        <v>0.15147999849381993</v>
      </c>
      <c r="S138" s="98">
        <v>0.15553856686565998</v>
      </c>
      <c r="T138" s="98">
        <v>0.16844505635463058</v>
      </c>
      <c r="U138" s="98">
        <v>0.16628634907735934</v>
      </c>
      <c r="V138" s="98">
        <v>0.17081101205114385</v>
      </c>
      <c r="W138" s="98">
        <v>0.16635134741154514</v>
      </c>
      <c r="X138" s="98">
        <v>0.18877126894913265</v>
      </c>
      <c r="Y138" s="98">
        <v>0.18101386809311057</v>
      </c>
      <c r="DA138" s="63" t="s">
        <v>1701</v>
      </c>
    </row>
    <row r="139" spans="1:105" ht="12" customHeight="1" x14ac:dyDescent="0.25">
      <c r="A139" s="121" t="s">
        <v>54</v>
      </c>
      <c r="B139" s="122">
        <v>0.36973296516774207</v>
      </c>
      <c r="C139" s="122">
        <v>0.35854731524335798</v>
      </c>
      <c r="D139" s="122">
        <v>0.3453795423343155</v>
      </c>
      <c r="E139" s="122">
        <v>0.37390362633519758</v>
      </c>
      <c r="F139" s="122">
        <v>0.37540737667207158</v>
      </c>
      <c r="G139" s="122">
        <v>0.3885999987501968</v>
      </c>
      <c r="H139" s="122">
        <v>0.37996654715228323</v>
      </c>
      <c r="I139" s="122">
        <v>0.36957854873043106</v>
      </c>
      <c r="J139" s="122">
        <v>0.31751548654933082</v>
      </c>
      <c r="K139" s="122">
        <v>0.32756466439135051</v>
      </c>
      <c r="L139" s="122">
        <v>0.32148488207735831</v>
      </c>
      <c r="M139" s="122">
        <v>0.30545594462920489</v>
      </c>
      <c r="N139" s="122">
        <v>0.32039564798387909</v>
      </c>
      <c r="O139" s="122">
        <v>0.32041243690736082</v>
      </c>
      <c r="P139" s="122">
        <v>0.3242536259108223</v>
      </c>
      <c r="Q139" s="122">
        <v>0.3416379416077624</v>
      </c>
      <c r="R139" s="122">
        <v>0.34032562284953077</v>
      </c>
      <c r="S139" s="122">
        <v>0.33502002950304449</v>
      </c>
      <c r="T139" s="122">
        <v>0.33151112540165173</v>
      </c>
      <c r="U139" s="122">
        <v>0.3258346066261178</v>
      </c>
      <c r="V139" s="122">
        <v>0.33408587893339098</v>
      </c>
      <c r="W139" s="122">
        <v>0.32006706420493286</v>
      </c>
      <c r="X139" s="122">
        <v>0.23306239937292106</v>
      </c>
      <c r="Y139" s="122">
        <v>0.23383555166619355</v>
      </c>
      <c r="DA139" s="130" t="s">
        <v>1702</v>
      </c>
    </row>
    <row r="140" spans="1:105" ht="12" customHeight="1" x14ac:dyDescent="0.25">
      <c r="A140" s="97" t="s">
        <v>50</v>
      </c>
      <c r="B140" s="98">
        <v>1.7002805250445081E-2</v>
      </c>
      <c r="C140" s="98">
        <v>1.6670758486374049E-2</v>
      </c>
      <c r="D140" s="98">
        <v>1.7275175341542878E-2</v>
      </c>
      <c r="E140" s="98">
        <v>2.0044044195856189E-2</v>
      </c>
      <c r="F140" s="98">
        <v>2.130778211834421E-2</v>
      </c>
      <c r="G140" s="98">
        <v>2.2393855209872686E-2</v>
      </c>
      <c r="H140" s="98">
        <v>2.5901597670484135E-2</v>
      </c>
      <c r="I140" s="98">
        <v>2.7566940392213215E-2</v>
      </c>
      <c r="J140" s="98">
        <v>2.4375865110859929E-2</v>
      </c>
      <c r="K140" s="98">
        <v>2.7766096743896809E-2</v>
      </c>
      <c r="L140" s="98">
        <v>2.7451294898873223E-2</v>
      </c>
      <c r="M140" s="98">
        <v>2.8698258912379773E-2</v>
      </c>
      <c r="N140" s="98">
        <v>2.9907790243970386E-2</v>
      </c>
      <c r="O140" s="98">
        <v>2.9652246320656338E-2</v>
      </c>
      <c r="P140" s="98">
        <v>3.2466714390871551E-2</v>
      </c>
      <c r="Q140" s="98">
        <v>3.1201974413616697E-2</v>
      </c>
      <c r="R140" s="98">
        <v>3.3439145423440585E-2</v>
      </c>
      <c r="S140" s="98">
        <v>3.2611004822302336E-2</v>
      </c>
      <c r="T140" s="98">
        <v>3.1660737742985112E-2</v>
      </c>
      <c r="U140" s="98">
        <v>3.2692919492777299E-2</v>
      </c>
      <c r="V140" s="98">
        <v>2.9129471546839598E-2</v>
      </c>
      <c r="W140" s="98">
        <v>2.7295012295068109E-2</v>
      </c>
      <c r="X140" s="98">
        <v>2.4981402904343263E-2</v>
      </c>
      <c r="Y140" s="98">
        <v>2.3372391482928991E-2</v>
      </c>
      <c r="DA140" s="63" t="s">
        <v>1703</v>
      </c>
    </row>
    <row r="141" spans="1:105" ht="12" customHeight="1" x14ac:dyDescent="0.25">
      <c r="A141" s="109" t="s">
        <v>120</v>
      </c>
      <c r="B141" s="33">
        <v>0.352730159917297</v>
      </c>
      <c r="C141" s="33">
        <v>0.34187655675698392</v>
      </c>
      <c r="D141" s="33">
        <v>0.32810436699277262</v>
      </c>
      <c r="E141" s="33">
        <v>0.35385958213934138</v>
      </c>
      <c r="F141" s="33">
        <v>0.35409959455372736</v>
      </c>
      <c r="G141" s="33">
        <v>0.3662061435403241</v>
      </c>
      <c r="H141" s="33">
        <v>0.35406494948179912</v>
      </c>
      <c r="I141" s="33">
        <v>0.34201160833821787</v>
      </c>
      <c r="J141" s="33">
        <v>0.29313962143847089</v>
      </c>
      <c r="K141" s="33">
        <v>0.29979856764745372</v>
      </c>
      <c r="L141" s="33">
        <v>0.2940335871784851</v>
      </c>
      <c r="M141" s="33">
        <v>0.27675768571682513</v>
      </c>
      <c r="N141" s="33">
        <v>0.29048785773990871</v>
      </c>
      <c r="O141" s="33">
        <v>0.29076019058670449</v>
      </c>
      <c r="P141" s="33">
        <v>0.29178691151995073</v>
      </c>
      <c r="Q141" s="33">
        <v>0.31043596719414568</v>
      </c>
      <c r="R141" s="33">
        <v>0.30688647742609021</v>
      </c>
      <c r="S141" s="33">
        <v>0.30240902468074216</v>
      </c>
      <c r="T141" s="33">
        <v>0.29985038765866662</v>
      </c>
      <c r="U141" s="33">
        <v>0.29314168713334049</v>
      </c>
      <c r="V141" s="33">
        <v>0.30495640738655139</v>
      </c>
      <c r="W141" s="33">
        <v>0.29277205190986477</v>
      </c>
      <c r="X141" s="33">
        <v>0.20808099646857781</v>
      </c>
      <c r="Y141" s="33">
        <v>0.21046316018326455</v>
      </c>
      <c r="DA141" s="60" t="s">
        <v>1704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4.0059801695291917</v>
      </c>
      <c r="C143" s="117">
        <f t="shared" si="49"/>
        <v>6.0518568038517797</v>
      </c>
      <c r="D143" s="117">
        <f t="shared" si="49"/>
        <v>9.6435314758425257</v>
      </c>
      <c r="E143" s="117">
        <f t="shared" si="49"/>
        <v>12.9762663720308</v>
      </c>
      <c r="F143" s="117">
        <f t="shared" si="49"/>
        <v>17.547294970085236</v>
      </c>
      <c r="G143" s="117">
        <f t="shared" si="49"/>
        <v>20.137935544046464</v>
      </c>
      <c r="H143" s="117">
        <f t="shared" si="49"/>
        <v>19.549241522243349</v>
      </c>
      <c r="I143" s="117">
        <f t="shared" si="49"/>
        <v>19.654761767933</v>
      </c>
      <c r="J143" s="117">
        <f t="shared" si="49"/>
        <v>21.529626954202023</v>
      </c>
      <c r="K143" s="117">
        <f t="shared" si="49"/>
        <v>22.213588736185969</v>
      </c>
      <c r="L143" s="117">
        <f t="shared" si="49"/>
        <v>25.875114012847458</v>
      </c>
      <c r="M143" s="117">
        <f t="shared" si="49"/>
        <v>26.563141852318658</v>
      </c>
      <c r="N143" s="117">
        <f t="shared" si="49"/>
        <v>30.605599580754784</v>
      </c>
      <c r="O143" s="117">
        <f t="shared" si="49"/>
        <v>33.937655110391702</v>
      </c>
      <c r="P143" s="117">
        <f t="shared" si="49"/>
        <v>38.630085170618123</v>
      </c>
      <c r="Q143" s="117">
        <f t="shared" si="49"/>
        <v>43.999237321596944</v>
      </c>
      <c r="R143" s="117">
        <f t="shared" ref="R143:V143" si="50">R144+R146+R148+R157</f>
        <v>52.024354581441358</v>
      </c>
      <c r="S143" s="117">
        <f t="shared" si="50"/>
        <v>58.064343539868041</v>
      </c>
      <c r="T143" s="117">
        <f t="shared" si="50"/>
        <v>66.138862654885116</v>
      </c>
      <c r="U143" s="117">
        <f t="shared" si="50"/>
        <v>76.287878212292412</v>
      </c>
      <c r="V143" s="117">
        <f t="shared" si="50"/>
        <v>84.232431569585103</v>
      </c>
      <c r="W143" s="117">
        <f t="shared" ref="W143:Y143" si="51">W144+W146+W148+W157</f>
        <v>110.95680900082526</v>
      </c>
      <c r="X143" s="117">
        <f t="shared" si="51"/>
        <v>136.05208413970189</v>
      </c>
      <c r="Y143" s="117">
        <f t="shared" si="51"/>
        <v>154.69559190548867</v>
      </c>
      <c r="DA143" s="129" t="s">
        <v>1705</v>
      </c>
    </row>
    <row r="144" spans="1:105" ht="12.95" customHeight="1" x14ac:dyDescent="0.25">
      <c r="A144" s="121" t="s">
        <v>57</v>
      </c>
      <c r="B144" s="122">
        <f t="shared" ref="B144:Y144" si="52">B145</f>
        <v>2.8771614598219282</v>
      </c>
      <c r="C144" s="122">
        <f t="shared" si="52"/>
        <v>4.5144704678550625</v>
      </c>
      <c r="D144" s="122">
        <f t="shared" si="52"/>
        <v>7.1679834664340341</v>
      </c>
      <c r="E144" s="122">
        <f t="shared" si="52"/>
        <v>9.4139589681602125</v>
      </c>
      <c r="F144" s="122">
        <f t="shared" si="52"/>
        <v>12.655659586726578</v>
      </c>
      <c r="G144" s="122">
        <f t="shared" si="52"/>
        <v>14.159404041606368</v>
      </c>
      <c r="H144" s="122">
        <f t="shared" si="52"/>
        <v>12.809979412096233</v>
      </c>
      <c r="I144" s="122">
        <f t="shared" si="52"/>
        <v>12.55122326632131</v>
      </c>
      <c r="J144" s="122">
        <f t="shared" si="52"/>
        <v>14.600819523425375</v>
      </c>
      <c r="K144" s="122">
        <f t="shared" si="52"/>
        <v>14.333180925052677</v>
      </c>
      <c r="L144" s="122">
        <f t="shared" si="52"/>
        <v>17.226913824130751</v>
      </c>
      <c r="M144" s="122">
        <f t="shared" si="52"/>
        <v>16.889508962671282</v>
      </c>
      <c r="N144" s="122">
        <f t="shared" si="52"/>
        <v>19.096023215194808</v>
      </c>
      <c r="O144" s="122">
        <f t="shared" si="52"/>
        <v>20.791821961336687</v>
      </c>
      <c r="P144" s="122">
        <f t="shared" si="52"/>
        <v>22.262783068788899</v>
      </c>
      <c r="Q144" s="122">
        <f t="shared" si="52"/>
        <v>25.325041701362064</v>
      </c>
      <c r="R144" s="122">
        <f t="shared" si="52"/>
        <v>29.87859238377948</v>
      </c>
      <c r="S144" s="122">
        <f t="shared" si="52"/>
        <v>32.494277555600057</v>
      </c>
      <c r="T144" s="122">
        <f t="shared" si="52"/>
        <v>36.804638617403086</v>
      </c>
      <c r="U144" s="122">
        <f t="shared" si="52"/>
        <v>41.74122264896323</v>
      </c>
      <c r="V144" s="122">
        <f t="shared" si="52"/>
        <v>46.593385094378299</v>
      </c>
      <c r="W144" s="122">
        <f t="shared" si="52"/>
        <v>66.200915435104633</v>
      </c>
      <c r="X144" s="122">
        <f t="shared" si="52"/>
        <v>87.576996551495924</v>
      </c>
      <c r="Y144" s="122">
        <f t="shared" si="52"/>
        <v>100.52105912099272</v>
      </c>
      <c r="DA144" s="130" t="s">
        <v>1706</v>
      </c>
    </row>
    <row r="145" spans="1:105" ht="12" customHeight="1" x14ac:dyDescent="0.25">
      <c r="A145" s="97" t="s">
        <v>53</v>
      </c>
      <c r="B145" s="98">
        <v>2.8771614598219282</v>
      </c>
      <c r="C145" s="98">
        <v>4.5144704678550625</v>
      </c>
      <c r="D145" s="98">
        <v>7.1679834664340341</v>
      </c>
      <c r="E145" s="98">
        <v>9.4139589681602125</v>
      </c>
      <c r="F145" s="98">
        <v>12.655659586726578</v>
      </c>
      <c r="G145" s="98">
        <v>14.159404041606368</v>
      </c>
      <c r="H145" s="98">
        <v>12.809979412096233</v>
      </c>
      <c r="I145" s="98">
        <v>12.55122326632131</v>
      </c>
      <c r="J145" s="98">
        <v>14.600819523425375</v>
      </c>
      <c r="K145" s="98">
        <v>14.333180925052677</v>
      </c>
      <c r="L145" s="98">
        <v>17.226913824130751</v>
      </c>
      <c r="M145" s="98">
        <v>16.889508962671282</v>
      </c>
      <c r="N145" s="98">
        <v>19.096023215194808</v>
      </c>
      <c r="O145" s="98">
        <v>20.791821961336687</v>
      </c>
      <c r="P145" s="98">
        <v>22.262783068788899</v>
      </c>
      <c r="Q145" s="98">
        <v>25.325041701362064</v>
      </c>
      <c r="R145" s="98">
        <v>29.87859238377948</v>
      </c>
      <c r="S145" s="98">
        <v>32.494277555600057</v>
      </c>
      <c r="T145" s="98">
        <v>36.804638617403086</v>
      </c>
      <c r="U145" s="98">
        <v>41.74122264896323</v>
      </c>
      <c r="V145" s="98">
        <v>46.593385094378299</v>
      </c>
      <c r="W145" s="98">
        <v>66.200915435104633</v>
      </c>
      <c r="X145" s="98">
        <v>87.576996551495924</v>
      </c>
      <c r="Y145" s="98">
        <v>100.52105912099272</v>
      </c>
      <c r="DA145" s="63" t="s">
        <v>1707</v>
      </c>
    </row>
    <row r="146" spans="1:105" ht="12.95" customHeight="1" x14ac:dyDescent="0.25">
      <c r="A146" s="121" t="s">
        <v>92</v>
      </c>
      <c r="B146" s="122">
        <f t="shared" ref="B146:Y146" si="53">B147</f>
        <v>9.9673693255090418E-3</v>
      </c>
      <c r="C146" s="122">
        <f t="shared" si="53"/>
        <v>1.347946610854219E-2</v>
      </c>
      <c r="D146" s="122">
        <f t="shared" si="53"/>
        <v>2.0212948346415058E-2</v>
      </c>
      <c r="E146" s="122">
        <f t="shared" si="53"/>
        <v>7.1034394783116003E-2</v>
      </c>
      <c r="F146" s="122">
        <f t="shared" si="53"/>
        <v>4.165755925861804E-2</v>
      </c>
      <c r="G146" s="122">
        <f t="shared" si="53"/>
        <v>5.8333419543513773E-2</v>
      </c>
      <c r="H146" s="122">
        <f t="shared" si="53"/>
        <v>0.13892654001791455</v>
      </c>
      <c r="I146" s="122">
        <f t="shared" si="53"/>
        <v>6.7218502117245407E-2</v>
      </c>
      <c r="J146" s="122">
        <f t="shared" si="53"/>
        <v>7.917715814564194E-2</v>
      </c>
      <c r="K146" s="122">
        <f t="shared" si="53"/>
        <v>9.2159309751904755E-2</v>
      </c>
      <c r="L146" s="122">
        <f t="shared" si="53"/>
        <v>0.13248630217195684</v>
      </c>
      <c r="M146" s="122">
        <f t="shared" si="53"/>
        <v>0.11308214276557164</v>
      </c>
      <c r="N146" s="122">
        <f t="shared" si="53"/>
        <v>0.13245504173349573</v>
      </c>
      <c r="O146" s="122">
        <f t="shared" si="53"/>
        <v>0.16749966386335394</v>
      </c>
      <c r="P146" s="122">
        <f t="shared" si="53"/>
        <v>0.18160261846588138</v>
      </c>
      <c r="Q146" s="122">
        <f t="shared" si="53"/>
        <v>0.37017486090558188</v>
      </c>
      <c r="R146" s="122">
        <f t="shared" si="53"/>
        <v>0.44166759407959322</v>
      </c>
      <c r="S146" s="122">
        <f t="shared" si="53"/>
        <v>0.53561922706417808</v>
      </c>
      <c r="T146" s="122">
        <f t="shared" si="53"/>
        <v>0.63836423255446473</v>
      </c>
      <c r="U146" s="122">
        <f t="shared" si="53"/>
        <v>0.70276472384088762</v>
      </c>
      <c r="V146" s="122">
        <f t="shared" si="53"/>
        <v>1.2324828582720233</v>
      </c>
      <c r="W146" s="122">
        <f t="shared" si="53"/>
        <v>1.8932114607708332</v>
      </c>
      <c r="X146" s="122">
        <f t="shared" si="53"/>
        <v>2.8515412227160319</v>
      </c>
      <c r="Y146" s="122">
        <f t="shared" si="53"/>
        <v>3.3808575151103462</v>
      </c>
      <c r="DA146" s="130" t="s">
        <v>1708</v>
      </c>
    </row>
    <row r="147" spans="1:105" ht="12" customHeight="1" x14ac:dyDescent="0.25">
      <c r="A147" s="97" t="s">
        <v>53</v>
      </c>
      <c r="B147" s="98">
        <v>9.9673693255090418E-3</v>
      </c>
      <c r="C147" s="98">
        <v>1.347946610854219E-2</v>
      </c>
      <c r="D147" s="98">
        <v>2.0212948346415058E-2</v>
      </c>
      <c r="E147" s="98">
        <v>7.1034394783116003E-2</v>
      </c>
      <c r="F147" s="98">
        <v>4.165755925861804E-2</v>
      </c>
      <c r="G147" s="98">
        <v>5.8333419543513773E-2</v>
      </c>
      <c r="H147" s="98">
        <v>0.13892654001791455</v>
      </c>
      <c r="I147" s="98">
        <v>6.7218502117245407E-2</v>
      </c>
      <c r="J147" s="98">
        <v>7.917715814564194E-2</v>
      </c>
      <c r="K147" s="98">
        <v>9.2159309751904755E-2</v>
      </c>
      <c r="L147" s="98">
        <v>0.13248630217195684</v>
      </c>
      <c r="M147" s="98">
        <v>0.11308214276557164</v>
      </c>
      <c r="N147" s="98">
        <v>0.13245504173349573</v>
      </c>
      <c r="O147" s="98">
        <v>0.16749966386335394</v>
      </c>
      <c r="P147" s="98">
        <v>0.18160261846588138</v>
      </c>
      <c r="Q147" s="98">
        <v>0.37017486090558188</v>
      </c>
      <c r="R147" s="98">
        <v>0.44166759407959322</v>
      </c>
      <c r="S147" s="98">
        <v>0.53561922706417808</v>
      </c>
      <c r="T147" s="98">
        <v>0.63836423255446473</v>
      </c>
      <c r="U147" s="98">
        <v>0.70276472384088762</v>
      </c>
      <c r="V147" s="98">
        <v>1.2324828582720233</v>
      </c>
      <c r="W147" s="98">
        <v>1.8932114607708332</v>
      </c>
      <c r="X147" s="98">
        <v>2.8515412227160319</v>
      </c>
      <c r="Y147" s="98">
        <v>3.3808575151103462</v>
      </c>
      <c r="DA147" s="63" t="s">
        <v>1709</v>
      </c>
    </row>
    <row r="148" spans="1:105" ht="12" customHeight="1" x14ac:dyDescent="0.25">
      <c r="A148" s="121" t="s">
        <v>55</v>
      </c>
      <c r="B148" s="122">
        <v>0.96593412471121254</v>
      </c>
      <c r="C148" s="122">
        <v>1.3064854321506192</v>
      </c>
      <c r="D148" s="122">
        <v>2.1115216966598553</v>
      </c>
      <c r="E148" s="122">
        <v>2.9700161032425942</v>
      </c>
      <c r="F148" s="122">
        <v>4.1554977677098064</v>
      </c>
      <c r="G148" s="122">
        <v>5.0735241793712289</v>
      </c>
      <c r="H148" s="122">
        <v>5.7163294527651507</v>
      </c>
      <c r="I148" s="122">
        <v>6.1214802420021144</v>
      </c>
      <c r="J148" s="122">
        <v>6.0172421579831097</v>
      </c>
      <c r="K148" s="122">
        <v>6.8454923455866652</v>
      </c>
      <c r="L148" s="122">
        <v>7.4714783571821641</v>
      </c>
      <c r="M148" s="122">
        <v>8.4257793935125864</v>
      </c>
      <c r="N148" s="122">
        <v>10.021376857889004</v>
      </c>
      <c r="O148" s="122">
        <v>11.412158850510444</v>
      </c>
      <c r="P148" s="122">
        <v>14.238855995474154</v>
      </c>
      <c r="Q148" s="122">
        <v>15.952029641535404</v>
      </c>
      <c r="R148" s="122">
        <v>18.949568959958938</v>
      </c>
      <c r="S148" s="122">
        <v>21.840192667096254</v>
      </c>
      <c r="T148" s="122">
        <v>24.986909092173633</v>
      </c>
      <c r="U148" s="122">
        <v>29.480082177210164</v>
      </c>
      <c r="V148" s="122">
        <v>30.874450254161196</v>
      </c>
      <c r="W148" s="122">
        <v>36.017625846480982</v>
      </c>
      <c r="X148" s="122">
        <v>39.029633417494011</v>
      </c>
      <c r="Y148" s="122">
        <v>43.149659283614312</v>
      </c>
      <c r="DA148" s="130" t="s">
        <v>1710</v>
      </c>
    </row>
    <row r="149" spans="1:105" ht="12" customHeight="1" x14ac:dyDescent="0.25">
      <c r="A149" s="97" t="s">
        <v>124</v>
      </c>
      <c r="B149" s="98">
        <v>8.338186741379601E-2</v>
      </c>
      <c r="C149" s="98">
        <v>0.1188092236184423</v>
      </c>
      <c r="D149" s="98">
        <v>0.20750722008024158</v>
      </c>
      <c r="E149" s="98">
        <v>0.35802520163073137</v>
      </c>
      <c r="F149" s="98">
        <v>0.8072993476759992</v>
      </c>
      <c r="G149" s="98">
        <v>1.0450878594798947</v>
      </c>
      <c r="H149" s="98">
        <v>1.1508390142398968</v>
      </c>
      <c r="I149" s="98">
        <v>1.1484513943681764</v>
      </c>
      <c r="J149" s="98">
        <v>1.0356129135840801</v>
      </c>
      <c r="K149" s="98">
        <v>1.1127338620390332</v>
      </c>
      <c r="L149" s="98">
        <v>1.1180710888472729</v>
      </c>
      <c r="M149" s="98">
        <v>1.2564374572908155</v>
      </c>
      <c r="N149" s="98">
        <v>1.3728720748035423</v>
      </c>
      <c r="O149" s="98">
        <v>1.5285481728178125</v>
      </c>
      <c r="P149" s="98">
        <v>2.0054529944382393</v>
      </c>
      <c r="Q149" s="98">
        <v>2.0333983752086358</v>
      </c>
      <c r="R149" s="98">
        <v>2.4976321868655047</v>
      </c>
      <c r="S149" s="98">
        <v>2.617026556851179</v>
      </c>
      <c r="T149" s="98">
        <v>2.8031885400656167</v>
      </c>
      <c r="U149" s="98">
        <v>3.3475427133092386</v>
      </c>
      <c r="V149" s="98">
        <v>3.6933707012115091</v>
      </c>
      <c r="W149" s="98">
        <v>4.3570792751736729</v>
      </c>
      <c r="X149" s="98">
        <v>6.0163215809359754</v>
      </c>
      <c r="Y149" s="98">
        <v>6.5962235794894193</v>
      </c>
      <c r="DA149" s="63" t="s">
        <v>1711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1.5842283663214564E-4</v>
      </c>
      <c r="L150" s="98">
        <v>3.1317594321550912E-4</v>
      </c>
      <c r="M150" s="98">
        <v>6.0901533297008626E-4</v>
      </c>
      <c r="N150" s="98">
        <v>7.6932165565278543E-4</v>
      </c>
      <c r="O150" s="98">
        <v>1.0288273272012912E-3</v>
      </c>
      <c r="P150" s="98">
        <v>1.7036273478340976E-3</v>
      </c>
      <c r="Q150" s="98">
        <v>1.9976104439379983E-3</v>
      </c>
      <c r="R150" s="98">
        <v>2.8535958099295631E-3</v>
      </c>
      <c r="S150" s="98">
        <v>3.2102377753435787E-3</v>
      </c>
      <c r="T150" s="98">
        <v>3.286403694806869E-3</v>
      </c>
      <c r="U150" s="98">
        <v>3.8152965949441071E-3</v>
      </c>
      <c r="V150" s="98">
        <v>4.687654643370117E-3</v>
      </c>
      <c r="W150" s="98">
        <v>6.2102933927932992E-3</v>
      </c>
      <c r="X150" s="98">
        <v>1.9899442387225828E-2</v>
      </c>
      <c r="Y150" s="98">
        <v>2.2105487755608822E-2</v>
      </c>
      <c r="DA150" s="63" t="s">
        <v>1712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8.396870600040082E-5</v>
      </c>
      <c r="L151" s="101">
        <v>1.6661194761063541E-4</v>
      </c>
      <c r="M151" s="101">
        <v>3.1302110588000141E-4</v>
      </c>
      <c r="N151" s="101">
        <v>3.9586692809277503E-4</v>
      </c>
      <c r="O151" s="101">
        <v>4.5189714072111172E-4</v>
      </c>
      <c r="P151" s="101">
        <v>6.9456739982758238E-4</v>
      </c>
      <c r="Q151" s="101">
        <v>8.6407578487963899E-4</v>
      </c>
      <c r="R151" s="101">
        <v>1.4357694335175404E-3</v>
      </c>
      <c r="S151" s="101">
        <v>1.6778188697869386E-3</v>
      </c>
      <c r="T151" s="101">
        <v>1.567995149769416E-3</v>
      </c>
      <c r="U151" s="101">
        <v>1.8074511324268001E-3</v>
      </c>
      <c r="V151" s="101">
        <v>1.5930291133988438E-3</v>
      </c>
      <c r="W151" s="101">
        <v>1.8635580505761142E-3</v>
      </c>
      <c r="X151" s="101">
        <v>7.9914393858276679E-3</v>
      </c>
      <c r="Y151" s="101">
        <v>9.7277237084479901E-3</v>
      </c>
      <c r="DA151" s="131" t="s">
        <v>1713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7.4454130631744817E-5</v>
      </c>
      <c r="L152" s="104">
        <v>1.4656399560487369E-4</v>
      </c>
      <c r="M152" s="104">
        <v>2.9599422709008491E-4</v>
      </c>
      <c r="N152" s="104">
        <v>3.7345472756001035E-4</v>
      </c>
      <c r="O152" s="104">
        <v>5.7693018648017952E-4</v>
      </c>
      <c r="P152" s="104">
        <v>1.0090599480065152E-3</v>
      </c>
      <c r="Q152" s="104">
        <v>1.1335346590583592E-3</v>
      </c>
      <c r="R152" s="104">
        <v>1.4178263764120229E-3</v>
      </c>
      <c r="S152" s="104">
        <v>1.5324189055566403E-3</v>
      </c>
      <c r="T152" s="104">
        <v>1.7184085450374529E-3</v>
      </c>
      <c r="U152" s="104">
        <v>2.0078454625173073E-3</v>
      </c>
      <c r="V152" s="104">
        <v>3.0946255299712736E-3</v>
      </c>
      <c r="W152" s="104">
        <v>4.3467353422171852E-3</v>
      </c>
      <c r="X152" s="104">
        <v>1.190800300139816E-2</v>
      </c>
      <c r="Y152" s="104">
        <v>1.2377764047160832E-2</v>
      </c>
      <c r="DA152" s="132" t="s">
        <v>1714</v>
      </c>
    </row>
    <row r="153" spans="1:105" ht="12" customHeight="1" x14ac:dyDescent="0.25">
      <c r="A153" s="106" t="s">
        <v>122</v>
      </c>
      <c r="B153" s="101">
        <v>0.88042934692334751</v>
      </c>
      <c r="C153" s="101">
        <v>1.1725486044153304</v>
      </c>
      <c r="D153" s="101">
        <v>1.8788102239820295</v>
      </c>
      <c r="E153" s="101">
        <v>2.5573331481289951</v>
      </c>
      <c r="F153" s="101">
        <v>3.2895257999344181</v>
      </c>
      <c r="G153" s="101">
        <v>3.9643111899795134</v>
      </c>
      <c r="H153" s="101">
        <v>4.4863738095042835</v>
      </c>
      <c r="I153" s="101">
        <v>4.8393178830645072</v>
      </c>
      <c r="J153" s="101">
        <v>4.7953544979192975</v>
      </c>
      <c r="K153" s="101">
        <v>5.2643617360222708</v>
      </c>
      <c r="L153" s="101">
        <v>5.753525380912313</v>
      </c>
      <c r="M153" s="101">
        <v>6.4482516170711861</v>
      </c>
      <c r="N153" s="101">
        <v>7.841261632314132</v>
      </c>
      <c r="O153" s="101">
        <v>8.909278606749222</v>
      </c>
      <c r="P153" s="101">
        <v>10.856671680934976</v>
      </c>
      <c r="Q153" s="101">
        <v>12.074244937982762</v>
      </c>
      <c r="R153" s="101">
        <v>14.04566829501197</v>
      </c>
      <c r="S153" s="101">
        <v>16.107456167898878</v>
      </c>
      <c r="T153" s="101">
        <v>18.717837108747787</v>
      </c>
      <c r="U153" s="101">
        <v>22.30254194296635</v>
      </c>
      <c r="V153" s="101">
        <v>23.526145327337414</v>
      </c>
      <c r="W153" s="101">
        <v>27.168589460565308</v>
      </c>
      <c r="X153" s="101">
        <v>22.158988515513361</v>
      </c>
      <c r="Y153" s="101">
        <v>24.527070012363399</v>
      </c>
      <c r="DA153" s="131" t="s">
        <v>1715</v>
      </c>
    </row>
    <row r="154" spans="1:105" ht="12" customHeight="1" x14ac:dyDescent="0.25">
      <c r="A154" s="107" t="s">
        <v>121</v>
      </c>
      <c r="B154" s="104">
        <v>2.1229103740690071E-3</v>
      </c>
      <c r="C154" s="104">
        <v>1.5127604116846414E-2</v>
      </c>
      <c r="D154" s="104">
        <v>2.5204252597584097E-2</v>
      </c>
      <c r="E154" s="104">
        <v>5.465775348286795E-2</v>
      </c>
      <c r="F154" s="104">
        <v>5.8672620099389609E-2</v>
      </c>
      <c r="G154" s="104">
        <v>6.4125129911821011E-2</v>
      </c>
      <c r="H154" s="104">
        <v>7.9116629020970358E-2</v>
      </c>
      <c r="I154" s="104">
        <v>0.13371096456943113</v>
      </c>
      <c r="J154" s="104">
        <v>0.18627474647973241</v>
      </c>
      <c r="K154" s="104">
        <v>0.46823832468872878</v>
      </c>
      <c r="L154" s="104">
        <v>0.59956871147936253</v>
      </c>
      <c r="M154" s="104">
        <v>0.72048130381761555</v>
      </c>
      <c r="N154" s="104">
        <v>0.80647382911567711</v>
      </c>
      <c r="O154" s="104">
        <v>0.97330324361620724</v>
      </c>
      <c r="P154" s="104">
        <v>1.3750276927531044</v>
      </c>
      <c r="Q154" s="104">
        <v>1.8423887179000673</v>
      </c>
      <c r="R154" s="104">
        <v>2.4034148822715347</v>
      </c>
      <c r="S154" s="104">
        <v>3.1124997045708551</v>
      </c>
      <c r="T154" s="104">
        <v>3.4625970396654209</v>
      </c>
      <c r="U154" s="104">
        <v>3.8261822243396333</v>
      </c>
      <c r="V154" s="104">
        <v>3.6502465709689025</v>
      </c>
      <c r="W154" s="104">
        <v>4.4857468173492059</v>
      </c>
      <c r="X154" s="104">
        <v>10.834423878657446</v>
      </c>
      <c r="Y154" s="104">
        <v>12.004260204005888</v>
      </c>
      <c r="DA154" s="132" t="s">
        <v>1716</v>
      </c>
    </row>
    <row r="155" spans="1:105" ht="12" customHeight="1" x14ac:dyDescent="0.25">
      <c r="A155" s="108" t="s">
        <v>53</v>
      </c>
      <c r="B155" s="98">
        <v>1.1147909290731236E-3</v>
      </c>
      <c r="C155" s="98">
        <v>7.6812282864395249E-3</v>
      </c>
      <c r="D155" s="98">
        <v>1.3036623884507645E-2</v>
      </c>
      <c r="E155" s="98">
        <v>2.86617284950531E-2</v>
      </c>
      <c r="F155" s="98">
        <v>2.9110243526834129E-2</v>
      </c>
      <c r="G155" s="98">
        <v>3.2387069225995463E-2</v>
      </c>
      <c r="H155" s="98">
        <v>4.0429624821814419E-2</v>
      </c>
      <c r="I155" s="98">
        <v>7.15701347432499E-2</v>
      </c>
      <c r="J155" s="98">
        <v>9.2250341019324458E-2</v>
      </c>
      <c r="K155" s="98">
        <v>0.23765598536960508</v>
      </c>
      <c r="L155" s="98">
        <v>0.30555912242873817</v>
      </c>
      <c r="M155" s="98">
        <v>0.3552411334811133</v>
      </c>
      <c r="N155" s="98">
        <v>0.39909994048314462</v>
      </c>
      <c r="O155" s="98">
        <v>0.41103759857331668</v>
      </c>
      <c r="P155" s="98">
        <v>0.54217984393915353</v>
      </c>
      <c r="Q155" s="98">
        <v>0.77376454243178494</v>
      </c>
      <c r="R155" s="98">
        <v>1.186332102256703</v>
      </c>
      <c r="S155" s="98">
        <v>1.6034605271079121</v>
      </c>
      <c r="T155" s="98">
        <v>1.6396880962969622</v>
      </c>
      <c r="U155" s="98">
        <v>1.8091428702610755</v>
      </c>
      <c r="V155" s="98">
        <v>1.2516123671411028</v>
      </c>
      <c r="W155" s="98">
        <v>1.3584403861891623</v>
      </c>
      <c r="X155" s="98">
        <v>4.340146529914823</v>
      </c>
      <c r="Y155" s="98">
        <v>5.2808088637697717</v>
      </c>
      <c r="DA155" s="63" t="s">
        <v>1717</v>
      </c>
    </row>
    <row r="156" spans="1:105" ht="12" customHeight="1" x14ac:dyDescent="0.25">
      <c r="A156" s="108" t="s">
        <v>52</v>
      </c>
      <c r="B156" s="98">
        <v>1.0081194449958833E-3</v>
      </c>
      <c r="C156" s="98">
        <v>7.4463758304068898E-3</v>
      </c>
      <c r="D156" s="98">
        <v>1.2167628713076454E-2</v>
      </c>
      <c r="E156" s="98">
        <v>2.599602498781485E-2</v>
      </c>
      <c r="F156" s="98">
        <v>2.956237657255548E-2</v>
      </c>
      <c r="G156" s="98">
        <v>3.1738060685825541E-2</v>
      </c>
      <c r="H156" s="98">
        <v>3.8687004199155939E-2</v>
      </c>
      <c r="I156" s="98">
        <v>6.2140829826181222E-2</v>
      </c>
      <c r="J156" s="98">
        <v>9.4024405460407939E-2</v>
      </c>
      <c r="K156" s="98">
        <v>0.2305823393191237</v>
      </c>
      <c r="L156" s="98">
        <v>0.29400958905062435</v>
      </c>
      <c r="M156" s="98">
        <v>0.36524017033650225</v>
      </c>
      <c r="N156" s="98">
        <v>0.40737388863253249</v>
      </c>
      <c r="O156" s="98">
        <v>0.56226564504289056</v>
      </c>
      <c r="P156" s="98">
        <v>0.8328478488139508</v>
      </c>
      <c r="Q156" s="98">
        <v>1.0686241754682824</v>
      </c>
      <c r="R156" s="98">
        <v>1.2170827800148318</v>
      </c>
      <c r="S156" s="98">
        <v>1.509039177462943</v>
      </c>
      <c r="T156" s="98">
        <v>1.8229089433684584</v>
      </c>
      <c r="U156" s="98">
        <v>2.0170393540785576</v>
      </c>
      <c r="V156" s="98">
        <v>2.3986342038277999</v>
      </c>
      <c r="W156" s="98">
        <v>3.1273064311600436</v>
      </c>
      <c r="X156" s="98">
        <v>6.4942773487426244</v>
      </c>
      <c r="Y156" s="98">
        <v>6.7234513402361156</v>
      </c>
      <c r="DA156" s="63" t="s">
        <v>1718</v>
      </c>
    </row>
    <row r="157" spans="1:105" ht="12" customHeight="1" x14ac:dyDescent="0.25">
      <c r="A157" s="121" t="s">
        <v>54</v>
      </c>
      <c r="B157" s="122">
        <v>0.15291721567054226</v>
      </c>
      <c r="C157" s="122">
        <v>0.2174214377375551</v>
      </c>
      <c r="D157" s="122">
        <v>0.34381336440222132</v>
      </c>
      <c r="E157" s="122">
        <v>0.52125690584487838</v>
      </c>
      <c r="F157" s="122">
        <v>0.69448005639023258</v>
      </c>
      <c r="G157" s="122">
        <v>0.84667390352535432</v>
      </c>
      <c r="H157" s="122">
        <v>0.88400611736405232</v>
      </c>
      <c r="I157" s="122">
        <v>0.91483975749232682</v>
      </c>
      <c r="J157" s="122">
        <v>0.83238811464789286</v>
      </c>
      <c r="K157" s="122">
        <v>0.9427561557947215</v>
      </c>
      <c r="L157" s="122">
        <v>1.0442355293625871</v>
      </c>
      <c r="M157" s="122">
        <v>1.1347713533692172</v>
      </c>
      <c r="N157" s="122">
        <v>1.3557444659374753</v>
      </c>
      <c r="O157" s="122">
        <v>1.5661746346812158</v>
      </c>
      <c r="P157" s="122">
        <v>1.9468434878891927</v>
      </c>
      <c r="Q157" s="122">
        <v>2.3519911177938959</v>
      </c>
      <c r="R157" s="122">
        <v>2.7545256436233476</v>
      </c>
      <c r="S157" s="122">
        <v>3.1942540901075489</v>
      </c>
      <c r="T157" s="122">
        <v>3.7089507127539321</v>
      </c>
      <c r="U157" s="122">
        <v>4.3638086622781298</v>
      </c>
      <c r="V157" s="122">
        <v>5.5321133627735897</v>
      </c>
      <c r="W157" s="122">
        <v>6.845056258468821</v>
      </c>
      <c r="X157" s="122">
        <v>6.5939129479959293</v>
      </c>
      <c r="Y157" s="122">
        <v>7.6440159857712979</v>
      </c>
      <c r="DA157" s="130" t="s">
        <v>1719</v>
      </c>
    </row>
    <row r="158" spans="1:105" ht="12" customHeight="1" x14ac:dyDescent="0.25">
      <c r="A158" s="97" t="s">
        <v>50</v>
      </c>
      <c r="B158" s="98">
        <v>7.0379116510546373E-3</v>
      </c>
      <c r="C158" s="98">
        <v>1.0846851435658982E-2</v>
      </c>
      <c r="D158" s="98">
        <v>1.9810436721492901E-2</v>
      </c>
      <c r="E158" s="98">
        <v>3.1370086702654502E-2</v>
      </c>
      <c r="F158" s="98">
        <v>4.3438616333160693E-2</v>
      </c>
      <c r="G158" s="98">
        <v>5.2001054265234402E-2</v>
      </c>
      <c r="H158" s="98">
        <v>6.0534283668338462E-2</v>
      </c>
      <c r="I158" s="98">
        <v>6.7345331625057792E-2</v>
      </c>
      <c r="J158" s="98">
        <v>6.378674357193255E-2</v>
      </c>
      <c r="K158" s="98">
        <v>8.1324315637119809E-2</v>
      </c>
      <c r="L158" s="98">
        <v>9.0087325605267984E-2</v>
      </c>
      <c r="M158" s="98">
        <v>0.10677058251405482</v>
      </c>
      <c r="N158" s="98">
        <v>0.12588689270725223</v>
      </c>
      <c r="O158" s="98">
        <v>0.14325418148264862</v>
      </c>
      <c r="P158" s="98">
        <v>0.19653041635160101</v>
      </c>
      <c r="Q158" s="98">
        <v>0.21867235317227315</v>
      </c>
      <c r="R158" s="98">
        <v>0.27929150732981944</v>
      </c>
      <c r="S158" s="98">
        <v>0.3187506262383239</v>
      </c>
      <c r="T158" s="98">
        <v>0.36140671741277286</v>
      </c>
      <c r="U158" s="98">
        <v>0.44586372539276969</v>
      </c>
      <c r="V158" s="98">
        <v>0.49401998695714017</v>
      </c>
      <c r="W158" s="98">
        <v>0.60222473576130653</v>
      </c>
      <c r="X158" s="98">
        <v>0.77138014076136829</v>
      </c>
      <c r="Y158" s="98">
        <v>0.83593507600634032</v>
      </c>
      <c r="DA158" s="63" t="s">
        <v>1720</v>
      </c>
    </row>
    <row r="159" spans="1:105" ht="12" customHeight="1" x14ac:dyDescent="0.25">
      <c r="A159" s="109" t="s">
        <v>120</v>
      </c>
      <c r="B159" s="33">
        <v>0.14587930401948762</v>
      </c>
      <c r="C159" s="33">
        <v>0.20657458630189612</v>
      </c>
      <c r="D159" s="33">
        <v>0.32400292768072841</v>
      </c>
      <c r="E159" s="33">
        <v>0.48988681914222387</v>
      </c>
      <c r="F159" s="33">
        <v>0.65104144005707187</v>
      </c>
      <c r="G159" s="33">
        <v>0.79467284926011994</v>
      </c>
      <c r="H159" s="33">
        <v>0.82347183369571386</v>
      </c>
      <c r="I159" s="33">
        <v>0.84749442586726909</v>
      </c>
      <c r="J159" s="33">
        <v>0.76860137107596027</v>
      </c>
      <c r="K159" s="33">
        <v>0.86143184015760166</v>
      </c>
      <c r="L159" s="33">
        <v>0.95414820375731912</v>
      </c>
      <c r="M159" s="33">
        <v>1.0280007708551624</v>
      </c>
      <c r="N159" s="33">
        <v>1.229857573230223</v>
      </c>
      <c r="O159" s="33">
        <v>1.4229204531985671</v>
      </c>
      <c r="P159" s="33">
        <v>1.7503130715375916</v>
      </c>
      <c r="Q159" s="33">
        <v>2.133318764621623</v>
      </c>
      <c r="R159" s="33">
        <v>2.475234136293528</v>
      </c>
      <c r="S159" s="33">
        <v>2.875503463869225</v>
      </c>
      <c r="T159" s="33">
        <v>3.3475439953411592</v>
      </c>
      <c r="U159" s="33">
        <v>3.9179449368853603</v>
      </c>
      <c r="V159" s="33">
        <v>5.0380933758164499</v>
      </c>
      <c r="W159" s="33">
        <v>6.2428315227075144</v>
      </c>
      <c r="X159" s="33">
        <v>5.8225328072345608</v>
      </c>
      <c r="Y159" s="33">
        <v>6.8080809097649579</v>
      </c>
      <c r="DA159" s="60" t="s">
        <v>1721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627.55725238513389</v>
      </c>
      <c r="C161" s="117">
        <f t="shared" si="54"/>
        <v>678.18735889901734</v>
      </c>
      <c r="D161" s="117">
        <f t="shared" si="54"/>
        <v>786.6596609934503</v>
      </c>
      <c r="E161" s="117">
        <f t="shared" si="54"/>
        <v>752.82060816084709</v>
      </c>
      <c r="F161" s="117">
        <f t="shared" si="54"/>
        <v>134.58582853100208</v>
      </c>
      <c r="G161" s="117">
        <f t="shared" si="54"/>
        <v>49.137992937247986</v>
      </c>
      <c r="H161" s="117">
        <f t="shared" si="54"/>
        <v>73.051161795589238</v>
      </c>
      <c r="I161" s="117">
        <f t="shared" si="54"/>
        <v>69.845543434028713</v>
      </c>
      <c r="J161" s="117">
        <f t="shared" si="54"/>
        <v>129.2816102466019</v>
      </c>
      <c r="K161" s="117">
        <f t="shared" si="54"/>
        <v>122.9456563536374</v>
      </c>
      <c r="L161" s="117">
        <f t="shared" si="54"/>
        <v>156.9513056198891</v>
      </c>
      <c r="M161" s="117">
        <f t="shared" si="54"/>
        <v>117.31787537477103</v>
      </c>
      <c r="N161" s="117">
        <f t="shared" si="54"/>
        <v>128.46072572594232</v>
      </c>
      <c r="O161" s="117">
        <f t="shared" si="54"/>
        <v>132.34354063233718</v>
      </c>
      <c r="P161" s="117">
        <f t="shared" si="54"/>
        <v>66.19795424327188</v>
      </c>
      <c r="Q161" s="117">
        <f t="shared" si="54"/>
        <v>39.137301039708682</v>
      </c>
      <c r="R161" s="117">
        <f t="shared" ref="R161:V161" si="55">R162+R164+R166+R175</f>
        <v>37.079281300145702</v>
      </c>
      <c r="S161" s="117">
        <f t="shared" si="55"/>
        <v>24.140667294862201</v>
      </c>
      <c r="T161" s="117">
        <f t="shared" si="55"/>
        <v>10.228481158726613</v>
      </c>
      <c r="U161" s="117">
        <f t="shared" si="55"/>
        <v>10.300237399226184</v>
      </c>
      <c r="V161" s="117">
        <f t="shared" si="55"/>
        <v>10.548947553992006</v>
      </c>
      <c r="W161" s="117">
        <f t="shared" ref="W161:Y161" si="56">W162+W164+W166+W175</f>
        <v>10.498672992317676</v>
      </c>
      <c r="X161" s="117">
        <f t="shared" si="56"/>
        <v>10.569132512677603</v>
      </c>
      <c r="Y161" s="117">
        <f t="shared" si="56"/>
        <v>8.6598918798898872</v>
      </c>
      <c r="DA161" s="129" t="s">
        <v>1722</v>
      </c>
    </row>
    <row r="162" spans="1:105" ht="12.95" customHeight="1" x14ac:dyDescent="0.25">
      <c r="A162" s="121" t="s">
        <v>57</v>
      </c>
      <c r="B162" s="122">
        <f t="shared" ref="B162:Y162" si="57">B163</f>
        <v>543.58388243329171</v>
      </c>
      <c r="C162" s="122">
        <f t="shared" si="57"/>
        <v>598.46507455620679</v>
      </c>
      <c r="D162" s="122">
        <f t="shared" si="57"/>
        <v>707.32815329763343</v>
      </c>
      <c r="E162" s="122">
        <f t="shared" si="57"/>
        <v>680.03630774607961</v>
      </c>
      <c r="F162" s="122">
        <f t="shared" si="57"/>
        <v>94.693744210790669</v>
      </c>
      <c r="G162" s="122">
        <f t="shared" si="57"/>
        <v>29.724145477953918</v>
      </c>
      <c r="H162" s="122">
        <f t="shared" si="57"/>
        <v>54.778164220676324</v>
      </c>
      <c r="I162" s="122">
        <f t="shared" si="57"/>
        <v>52.293990686505943</v>
      </c>
      <c r="J162" s="122">
        <f t="shared" si="57"/>
        <v>112.51053711203598</v>
      </c>
      <c r="K162" s="122">
        <f t="shared" si="57"/>
        <v>103.47797584587755</v>
      </c>
      <c r="L162" s="122">
        <f t="shared" si="57"/>
        <v>136.25423221319136</v>
      </c>
      <c r="M162" s="122">
        <f t="shared" si="57"/>
        <v>97.236910441641172</v>
      </c>
      <c r="N162" s="122">
        <f t="shared" si="57"/>
        <v>108.24329115541248</v>
      </c>
      <c r="O162" s="122">
        <f t="shared" si="57"/>
        <v>114.69252115053865</v>
      </c>
      <c r="P162" s="122">
        <f t="shared" si="57"/>
        <v>52.593007164239765</v>
      </c>
      <c r="Q162" s="122">
        <f t="shared" si="57"/>
        <v>30.037540813569873</v>
      </c>
      <c r="R162" s="122">
        <f t="shared" si="57"/>
        <v>30.711901261564332</v>
      </c>
      <c r="S162" s="122">
        <f t="shared" si="57"/>
        <v>19.890057726700601</v>
      </c>
      <c r="T162" s="122">
        <f t="shared" si="57"/>
        <v>7.5183980177502017</v>
      </c>
      <c r="U162" s="122">
        <f t="shared" si="57"/>
        <v>8.2843355409769384</v>
      </c>
      <c r="V162" s="122">
        <f t="shared" si="57"/>
        <v>8.998482057697629</v>
      </c>
      <c r="W162" s="122">
        <f t="shared" si="57"/>
        <v>9.1255513818225023</v>
      </c>
      <c r="X162" s="122">
        <f t="shared" si="57"/>
        <v>9.4144196898701615</v>
      </c>
      <c r="Y162" s="122">
        <f t="shared" si="57"/>
        <v>7.5978228190812143</v>
      </c>
      <c r="DA162" s="130" t="s">
        <v>1723</v>
      </c>
    </row>
    <row r="163" spans="1:105" ht="12" customHeight="1" x14ac:dyDescent="0.25">
      <c r="A163" s="97" t="s">
        <v>53</v>
      </c>
      <c r="B163" s="33">
        <v>543.58388243329171</v>
      </c>
      <c r="C163" s="33">
        <v>598.46507455620679</v>
      </c>
      <c r="D163" s="33">
        <v>707.32815329763343</v>
      </c>
      <c r="E163" s="33">
        <v>680.03630774607961</v>
      </c>
      <c r="F163" s="33">
        <v>94.693744210790669</v>
      </c>
      <c r="G163" s="33">
        <v>29.724145477953918</v>
      </c>
      <c r="H163" s="33">
        <v>54.778164220676324</v>
      </c>
      <c r="I163" s="33">
        <v>52.293990686505943</v>
      </c>
      <c r="J163" s="33">
        <v>112.51053711203598</v>
      </c>
      <c r="K163" s="33">
        <v>103.47797584587755</v>
      </c>
      <c r="L163" s="33">
        <v>136.25423221319136</v>
      </c>
      <c r="M163" s="33">
        <v>97.236910441641172</v>
      </c>
      <c r="N163" s="33">
        <v>108.24329115541248</v>
      </c>
      <c r="O163" s="33">
        <v>114.69252115053865</v>
      </c>
      <c r="P163" s="33">
        <v>52.593007164239765</v>
      </c>
      <c r="Q163" s="33">
        <v>30.037540813569873</v>
      </c>
      <c r="R163" s="33">
        <v>30.711901261564332</v>
      </c>
      <c r="S163" s="33">
        <v>19.890057726700601</v>
      </c>
      <c r="T163" s="33">
        <v>7.5183980177502017</v>
      </c>
      <c r="U163" s="33">
        <v>8.2843355409769384</v>
      </c>
      <c r="V163" s="33">
        <v>8.998482057697629</v>
      </c>
      <c r="W163" s="33">
        <v>9.1255513818225023</v>
      </c>
      <c r="X163" s="33">
        <v>9.4144196898701615</v>
      </c>
      <c r="Y163" s="33">
        <v>7.5978228190812143</v>
      </c>
      <c r="DA163" s="60" t="s">
        <v>1724</v>
      </c>
    </row>
    <row r="164" spans="1:105" ht="12.95" customHeight="1" x14ac:dyDescent="0.25">
      <c r="A164" s="121" t="s">
        <v>92</v>
      </c>
      <c r="B164" s="122">
        <f t="shared" ref="B164:Y164" si="58">B165</f>
        <v>0.37231194947393131</v>
      </c>
      <c r="C164" s="122">
        <f t="shared" si="58"/>
        <v>0.45117155386463631</v>
      </c>
      <c r="D164" s="122">
        <f t="shared" si="58"/>
        <v>0.53152147474823996</v>
      </c>
      <c r="E164" s="122">
        <f t="shared" si="58"/>
        <v>1.3278085959638144</v>
      </c>
      <c r="F164" s="122">
        <f t="shared" si="58"/>
        <v>0.52702989835771741</v>
      </c>
      <c r="G164" s="122">
        <f t="shared" si="58"/>
        <v>0.48011243631609751</v>
      </c>
      <c r="H164" s="122">
        <f t="shared" si="58"/>
        <v>0.69926501833522858</v>
      </c>
      <c r="I164" s="122">
        <f t="shared" si="58"/>
        <v>0.22682320543957166</v>
      </c>
      <c r="J164" s="122">
        <f t="shared" si="58"/>
        <v>0.19473633252584216</v>
      </c>
      <c r="K164" s="122">
        <f t="shared" si="58"/>
        <v>0.12681911770806628</v>
      </c>
      <c r="L164" s="122">
        <f t="shared" si="58"/>
        <v>0.1204823252244356</v>
      </c>
      <c r="M164" s="122">
        <f t="shared" si="58"/>
        <v>9.438909327801151E-2</v>
      </c>
      <c r="N164" s="122">
        <f t="shared" si="58"/>
        <v>0.14306644279848205</v>
      </c>
      <c r="O164" s="122">
        <f t="shared" si="58"/>
        <v>0.2028442526337266</v>
      </c>
      <c r="P164" s="122">
        <f t="shared" si="58"/>
        <v>0.1963087147814476</v>
      </c>
      <c r="Q164" s="122">
        <f t="shared" si="58"/>
        <v>0.30347225482291446</v>
      </c>
      <c r="R164" s="122">
        <f t="shared" si="58"/>
        <v>0.25622045906174129</v>
      </c>
      <c r="S164" s="122">
        <f t="shared" si="58"/>
        <v>0.19877961050786991</v>
      </c>
      <c r="T164" s="122">
        <f t="shared" si="58"/>
        <v>0.13833336337143992</v>
      </c>
      <c r="U164" s="122">
        <f t="shared" si="58"/>
        <v>8.135311154250198E-2</v>
      </c>
      <c r="V164" s="122">
        <f t="shared" si="58"/>
        <v>7.0053463498519777E-2</v>
      </c>
      <c r="W164" s="122">
        <f t="shared" si="58"/>
        <v>4.1230438833567973E-2</v>
      </c>
      <c r="X164" s="122">
        <f t="shared" si="58"/>
        <v>2.477511473554667E-2</v>
      </c>
      <c r="Y164" s="122">
        <f t="shared" si="58"/>
        <v>1.9327065477586499E-2</v>
      </c>
      <c r="DA164" s="130" t="s">
        <v>1725</v>
      </c>
    </row>
    <row r="165" spans="1:105" ht="12" customHeight="1" x14ac:dyDescent="0.25">
      <c r="A165" s="97" t="s">
        <v>53</v>
      </c>
      <c r="B165" s="98">
        <v>0.37231194947393131</v>
      </c>
      <c r="C165" s="98">
        <v>0.45117155386463631</v>
      </c>
      <c r="D165" s="98">
        <v>0.53152147474823996</v>
      </c>
      <c r="E165" s="98">
        <v>1.3278085959638144</v>
      </c>
      <c r="F165" s="98">
        <v>0.52702989835771741</v>
      </c>
      <c r="G165" s="98">
        <v>0.48011243631609751</v>
      </c>
      <c r="H165" s="98">
        <v>0.69926501833522858</v>
      </c>
      <c r="I165" s="98">
        <v>0.22682320543957166</v>
      </c>
      <c r="J165" s="98">
        <v>0.19473633252584216</v>
      </c>
      <c r="K165" s="98">
        <v>0.12681911770806628</v>
      </c>
      <c r="L165" s="98">
        <v>0.1204823252244356</v>
      </c>
      <c r="M165" s="98">
        <v>9.438909327801151E-2</v>
      </c>
      <c r="N165" s="98">
        <v>0.14306644279848205</v>
      </c>
      <c r="O165" s="98">
        <v>0.2028442526337266</v>
      </c>
      <c r="P165" s="98">
        <v>0.1963087147814476</v>
      </c>
      <c r="Q165" s="98">
        <v>0.30347225482291446</v>
      </c>
      <c r="R165" s="98">
        <v>0.25622045906174129</v>
      </c>
      <c r="S165" s="98">
        <v>0.19877961050786991</v>
      </c>
      <c r="T165" s="98">
        <v>0.13833336337143992</v>
      </c>
      <c r="U165" s="98">
        <v>8.135311154250198E-2</v>
      </c>
      <c r="V165" s="98">
        <v>7.0053463498519777E-2</v>
      </c>
      <c r="W165" s="98">
        <v>4.1230438833567973E-2</v>
      </c>
      <c r="X165" s="98">
        <v>2.477511473554667E-2</v>
      </c>
      <c r="Y165" s="98">
        <v>1.9327065477586499E-2</v>
      </c>
      <c r="DA165" s="63" t="s">
        <v>1726</v>
      </c>
    </row>
    <row r="166" spans="1:105" ht="12" customHeight="1" x14ac:dyDescent="0.25">
      <c r="A166" s="121" t="s">
        <v>55</v>
      </c>
      <c r="B166" s="122">
        <v>72.17503695651537</v>
      </c>
      <c r="C166" s="122">
        <v>68.016152106234102</v>
      </c>
      <c r="D166" s="122">
        <v>67.843821432283079</v>
      </c>
      <c r="E166" s="122">
        <v>60.871388678611424</v>
      </c>
      <c r="F166" s="122">
        <v>33.735072162942629</v>
      </c>
      <c r="G166" s="122">
        <v>16.227643561710845</v>
      </c>
      <c r="H166" s="122">
        <v>15.214288714770307</v>
      </c>
      <c r="I166" s="122">
        <v>15.049288450135597</v>
      </c>
      <c r="J166" s="122">
        <v>14.551829747531601</v>
      </c>
      <c r="K166" s="122">
        <v>16.978896496334777</v>
      </c>
      <c r="L166" s="122">
        <v>18.03441838964774</v>
      </c>
      <c r="M166" s="122">
        <v>17.600649285006753</v>
      </c>
      <c r="N166" s="122">
        <v>17.675712567980149</v>
      </c>
      <c r="O166" s="122">
        <v>15.337566585620074</v>
      </c>
      <c r="P166" s="122">
        <v>11.814145253447057</v>
      </c>
      <c r="Q166" s="122">
        <v>7.691262535805393</v>
      </c>
      <c r="R166" s="122">
        <v>5.3603103018218858</v>
      </c>
      <c r="S166" s="122">
        <v>3.5539173284484047</v>
      </c>
      <c r="T166" s="122">
        <v>2.2509675722501106</v>
      </c>
      <c r="U166" s="122">
        <v>1.6933611857987856</v>
      </c>
      <c r="V166" s="122">
        <v>1.2605006342983787</v>
      </c>
      <c r="W166" s="122">
        <v>1.1244000543314161</v>
      </c>
      <c r="X166" s="122">
        <v>0.97432960105542632</v>
      </c>
      <c r="Y166" s="122">
        <v>0.89354929097147573</v>
      </c>
      <c r="DA166" s="130" t="s">
        <v>1727</v>
      </c>
    </row>
    <row r="167" spans="1:105" ht="12" customHeight="1" x14ac:dyDescent="0.25">
      <c r="A167" s="97" t="s">
        <v>124</v>
      </c>
      <c r="B167" s="98">
        <v>6.2330700799326193</v>
      </c>
      <c r="C167" s="98">
        <v>6.0365477174663358</v>
      </c>
      <c r="D167" s="98">
        <v>6.2120549608584206</v>
      </c>
      <c r="E167" s="98">
        <v>5.7891506554276102</v>
      </c>
      <c r="F167" s="98">
        <v>3.3616935674037105</v>
      </c>
      <c r="G167" s="98">
        <v>1.6257786859914605</v>
      </c>
      <c r="H167" s="98">
        <v>1.5986398825924948</v>
      </c>
      <c r="I167" s="98">
        <v>1.4955503549459728</v>
      </c>
      <c r="J167" s="98">
        <v>1.4210543979957575</v>
      </c>
      <c r="K167" s="98">
        <v>1.7502083892333264</v>
      </c>
      <c r="L167" s="98">
        <v>1.9632047017214591</v>
      </c>
      <c r="M167" s="98">
        <v>2.0031648685735868</v>
      </c>
      <c r="N167" s="98">
        <v>2.259927165169584</v>
      </c>
      <c r="O167" s="98">
        <v>2.0844575745566849</v>
      </c>
      <c r="P167" s="98">
        <v>1.6848432861595815</v>
      </c>
      <c r="Q167" s="98">
        <v>1.0283500864776676</v>
      </c>
      <c r="R167" s="98">
        <v>0.77256436951923735</v>
      </c>
      <c r="S167" s="98">
        <v>0.50084434796321731</v>
      </c>
      <c r="T167" s="98">
        <v>0.30966288974638229</v>
      </c>
      <c r="U167" s="98">
        <v>0.2250467824050541</v>
      </c>
      <c r="V167" s="98">
        <v>0.1591966145530247</v>
      </c>
      <c r="W167" s="98">
        <v>0.14001705030323502</v>
      </c>
      <c r="X167" s="98">
        <v>0.13594016883804627</v>
      </c>
      <c r="Y167" s="98">
        <v>0.12005727068700713</v>
      </c>
      <c r="DA167" s="63" t="s">
        <v>1728</v>
      </c>
    </row>
    <row r="168" spans="1:105" ht="12" customHeight="1" x14ac:dyDescent="0.25">
      <c r="A168" s="97" t="s">
        <v>123</v>
      </c>
      <c r="B168" s="98">
        <v>1.3851706067642453E-4</v>
      </c>
      <c r="C168" s="98">
        <v>3.9363562872958004E-4</v>
      </c>
      <c r="D168" s="98">
        <v>5.3020775881938665E-4</v>
      </c>
      <c r="E168" s="98">
        <v>7.8830413932828684E-4</v>
      </c>
      <c r="F168" s="98">
        <v>5.5735941171094669E-4</v>
      </c>
      <c r="G168" s="98">
        <v>4.3648611762877308E-4</v>
      </c>
      <c r="H168" s="98">
        <v>6.2553188468692411E-4</v>
      </c>
      <c r="I168" s="98">
        <v>7.972996079703221E-4</v>
      </c>
      <c r="J168" s="98">
        <v>5.8603598060070355E-4</v>
      </c>
      <c r="K168" s="98">
        <v>1.5841319450364344E-3</v>
      </c>
      <c r="L168" s="98">
        <v>2.5013970033795278E-3</v>
      </c>
      <c r="M168" s="98">
        <v>2.7630540762430922E-3</v>
      </c>
      <c r="N168" s="98">
        <v>2.1531096630367109E-3</v>
      </c>
      <c r="O168" s="98">
        <v>2.2104448541728659E-3</v>
      </c>
      <c r="P168" s="98">
        <v>2.2249698654734124E-3</v>
      </c>
      <c r="Q168" s="98">
        <v>1.9278667795882794E-3</v>
      </c>
      <c r="R168" s="98">
        <v>1.5074670231179079E-3</v>
      </c>
      <c r="S168" s="98">
        <v>9.7315472204413276E-4</v>
      </c>
      <c r="T168" s="98">
        <v>6.0801419779635539E-4</v>
      </c>
      <c r="U168" s="98">
        <v>4.5886187289934501E-4</v>
      </c>
      <c r="V168" s="98">
        <v>2.487208562226476E-4</v>
      </c>
      <c r="W168" s="98">
        <v>1.0976879081720962E-4</v>
      </c>
      <c r="X168" s="98">
        <v>1.0727440170429484E-4</v>
      </c>
      <c r="Y168" s="98">
        <v>9.9758672280256234E-5</v>
      </c>
      <c r="DA168" s="63" t="s">
        <v>1729</v>
      </c>
    </row>
    <row r="169" spans="1:105" ht="12" customHeight="1" x14ac:dyDescent="0.25">
      <c r="A169" s="100" t="s">
        <v>50</v>
      </c>
      <c r="B169" s="101">
        <v>7.6882373277429623E-5</v>
      </c>
      <c r="C169" s="101">
        <v>2.1187695106970585E-4</v>
      </c>
      <c r="D169" s="101">
        <v>2.9022717939518252E-4</v>
      </c>
      <c r="E169" s="101">
        <v>4.3660333121548541E-4</v>
      </c>
      <c r="F169" s="101">
        <v>2.9247431757499216E-4</v>
      </c>
      <c r="G169" s="101">
        <v>2.3266884043837401E-4</v>
      </c>
      <c r="H169" s="101">
        <v>3.3679608668989766E-4</v>
      </c>
      <c r="I169" s="101">
        <v>4.4838679666977534E-4</v>
      </c>
      <c r="J169" s="101">
        <v>3.061246060628097E-4</v>
      </c>
      <c r="K169" s="101">
        <v>8.4184385907802041E-4</v>
      </c>
      <c r="L169" s="101">
        <v>1.3335219040143513E-3</v>
      </c>
      <c r="M169" s="101">
        <v>1.4258348771319139E-3</v>
      </c>
      <c r="N169" s="101">
        <v>1.1103182641058129E-3</v>
      </c>
      <c r="O169" s="101">
        <v>9.747214779316127E-4</v>
      </c>
      <c r="P169" s="101">
        <v>9.2842729866074989E-4</v>
      </c>
      <c r="Q169" s="101">
        <v>8.6202083855409142E-4</v>
      </c>
      <c r="R169" s="101">
        <v>7.8783243842777404E-4</v>
      </c>
      <c r="S169" s="101">
        <v>5.2908562700629378E-4</v>
      </c>
      <c r="T169" s="101">
        <v>3.0447148546770689E-4</v>
      </c>
      <c r="U169" s="101">
        <v>2.3001340152824367E-4</v>
      </c>
      <c r="V169" s="101">
        <v>8.7334831884396412E-5</v>
      </c>
      <c r="W169" s="101">
        <v>3.2644036086397801E-5</v>
      </c>
      <c r="X169" s="101">
        <v>4.3223248616935757E-5</v>
      </c>
      <c r="Y169" s="101">
        <v>4.4098695056796749E-5</v>
      </c>
      <c r="DA169" s="131" t="s">
        <v>1730</v>
      </c>
    </row>
    <row r="170" spans="1:105" ht="12" customHeight="1" x14ac:dyDescent="0.25">
      <c r="A170" s="103" t="s">
        <v>52</v>
      </c>
      <c r="B170" s="104">
        <v>6.1634687398994903E-5</v>
      </c>
      <c r="C170" s="104">
        <v>1.8175867765987417E-4</v>
      </c>
      <c r="D170" s="104">
        <v>2.3998057942420411E-4</v>
      </c>
      <c r="E170" s="104">
        <v>3.5170080811280149E-4</v>
      </c>
      <c r="F170" s="104">
        <v>2.6488509413595453E-4</v>
      </c>
      <c r="G170" s="104">
        <v>2.0381727719039907E-4</v>
      </c>
      <c r="H170" s="104">
        <v>2.8873579799702651E-4</v>
      </c>
      <c r="I170" s="104">
        <v>3.4891281130054676E-4</v>
      </c>
      <c r="J170" s="104">
        <v>2.7991137453789385E-4</v>
      </c>
      <c r="K170" s="104">
        <v>7.4228808595841402E-4</v>
      </c>
      <c r="L170" s="104">
        <v>1.1678750993651765E-3</v>
      </c>
      <c r="M170" s="104">
        <v>1.3372191991111782E-3</v>
      </c>
      <c r="N170" s="104">
        <v>1.0427913989308982E-3</v>
      </c>
      <c r="O170" s="104">
        <v>1.2357233762412534E-3</v>
      </c>
      <c r="P170" s="104">
        <v>1.2965425668126625E-3</v>
      </c>
      <c r="Q170" s="104">
        <v>1.065845941034188E-3</v>
      </c>
      <c r="R170" s="104">
        <v>7.1963458469013401E-4</v>
      </c>
      <c r="S170" s="104">
        <v>4.4406909503783904E-4</v>
      </c>
      <c r="T170" s="104">
        <v>3.035427123286485E-4</v>
      </c>
      <c r="U170" s="104">
        <v>2.2884847137110131E-4</v>
      </c>
      <c r="V170" s="104">
        <v>1.6138602433825118E-4</v>
      </c>
      <c r="W170" s="104">
        <v>7.7124754730811812E-5</v>
      </c>
      <c r="X170" s="104">
        <v>6.4051153087359088E-5</v>
      </c>
      <c r="Y170" s="104">
        <v>5.5659977223459492E-5</v>
      </c>
      <c r="DA170" s="132" t="s">
        <v>1731</v>
      </c>
    </row>
    <row r="171" spans="1:105" ht="12" customHeight="1" x14ac:dyDescent="0.25">
      <c r="A171" s="106" t="s">
        <v>122</v>
      </c>
      <c r="B171" s="101">
        <v>65.780221807296073</v>
      </c>
      <c r="C171" s="101">
        <v>61.596505312277074</v>
      </c>
      <c r="D171" s="101">
        <v>61.157551674700031</v>
      </c>
      <c r="E171" s="101">
        <v>54.522778543589794</v>
      </c>
      <c r="F171" s="101">
        <v>30.026813083764605</v>
      </c>
      <c r="G171" s="101">
        <v>14.426583225595557</v>
      </c>
      <c r="H171" s="101">
        <v>13.396441136626041</v>
      </c>
      <c r="I171" s="101">
        <v>12.971429676206949</v>
      </c>
      <c r="J171" s="101">
        <v>12.561159057878772</v>
      </c>
      <c r="K171" s="101">
        <v>13.725685126235287</v>
      </c>
      <c r="L171" s="101">
        <v>14.220159861409345</v>
      </c>
      <c r="M171" s="101">
        <v>13.733663189006544</v>
      </c>
      <c r="N171" s="101">
        <v>13.832132280170025</v>
      </c>
      <c r="O171" s="101">
        <v>11.919951270621294</v>
      </c>
      <c r="P171" s="101">
        <v>9.1202204975829808</v>
      </c>
      <c r="Q171" s="101">
        <v>5.9921160158693132</v>
      </c>
      <c r="R171" s="101">
        <v>4.1139649981071154</v>
      </c>
      <c r="S171" s="101">
        <v>2.7716356701267926</v>
      </c>
      <c r="T171" s="101">
        <v>1.7610860085339204</v>
      </c>
      <c r="U171" s="101">
        <v>1.3293665774984551</v>
      </c>
      <c r="V171" s="101">
        <v>0.96788044258932127</v>
      </c>
      <c r="W171" s="101">
        <v>0.85387361549153251</v>
      </c>
      <c r="X171" s="101">
        <v>0.71206804669792889</v>
      </c>
      <c r="Y171" s="101">
        <v>0.65544421092679794</v>
      </c>
      <c r="DA171" s="131" t="s">
        <v>1732</v>
      </c>
    </row>
    <row r="172" spans="1:105" ht="12" customHeight="1" x14ac:dyDescent="0.25">
      <c r="A172" s="107" t="s">
        <v>121</v>
      </c>
      <c r="B172" s="104">
        <v>0.16160655222600318</v>
      </c>
      <c r="C172" s="104">
        <v>0.38270544086196479</v>
      </c>
      <c r="D172" s="104">
        <v>0.47368458896581489</v>
      </c>
      <c r="E172" s="104">
        <v>0.55867117545469269</v>
      </c>
      <c r="F172" s="104">
        <v>0.34600815236260318</v>
      </c>
      <c r="G172" s="104">
        <v>0.17484516400619926</v>
      </c>
      <c r="H172" s="104">
        <v>0.21858216366708261</v>
      </c>
      <c r="I172" s="104">
        <v>0.58151111937470412</v>
      </c>
      <c r="J172" s="104">
        <v>0.56903025567646914</v>
      </c>
      <c r="K172" s="104">
        <v>1.5014188489211282</v>
      </c>
      <c r="L172" s="104">
        <v>1.8485524295135574</v>
      </c>
      <c r="M172" s="104">
        <v>1.8610581733503782</v>
      </c>
      <c r="N172" s="104">
        <v>1.5815000129775025</v>
      </c>
      <c r="O172" s="104">
        <v>1.3309472955879222</v>
      </c>
      <c r="P172" s="104">
        <v>1.0068564998390215</v>
      </c>
      <c r="Q172" s="104">
        <v>0.66886856667882388</v>
      </c>
      <c r="R172" s="104">
        <v>0.47227346717241514</v>
      </c>
      <c r="S172" s="104">
        <v>0.28046415563635063</v>
      </c>
      <c r="T172" s="104">
        <v>0.17961065977201146</v>
      </c>
      <c r="U172" s="104">
        <v>0.13848896402237709</v>
      </c>
      <c r="V172" s="104">
        <v>0.13317485629980996</v>
      </c>
      <c r="W172" s="104">
        <v>0.13039961974583136</v>
      </c>
      <c r="X172" s="104">
        <v>0.12621411111774689</v>
      </c>
      <c r="Y172" s="104">
        <v>0.11794805068539044</v>
      </c>
      <c r="DA172" s="132" t="s">
        <v>1733</v>
      </c>
    </row>
    <row r="173" spans="1:105" ht="12" customHeight="1" x14ac:dyDescent="0.25">
      <c r="A173" s="108" t="s">
        <v>53</v>
      </c>
      <c r="B173" s="98">
        <v>8.486345947569153E-2</v>
      </c>
      <c r="C173" s="98">
        <v>0.19496267651063989</v>
      </c>
      <c r="D173" s="98">
        <v>0.24564490301232481</v>
      </c>
      <c r="E173" s="98">
        <v>0.29365187327611114</v>
      </c>
      <c r="F173" s="98">
        <v>0.1720475155549418</v>
      </c>
      <c r="G173" s="98">
        <v>8.8505634627564E-2</v>
      </c>
      <c r="H173" s="98">
        <v>0.1118419876161845</v>
      </c>
      <c r="I173" s="98">
        <v>0.31113917518782824</v>
      </c>
      <c r="J173" s="98">
        <v>0.28203079512725676</v>
      </c>
      <c r="K173" s="98">
        <v>0.76207772539154861</v>
      </c>
      <c r="L173" s="98">
        <v>0.94219378964216416</v>
      </c>
      <c r="M173" s="98">
        <v>0.91833541543467723</v>
      </c>
      <c r="N173" s="98">
        <v>0.78290180668478526</v>
      </c>
      <c r="O173" s="98">
        <v>0.5621795062249586</v>
      </c>
      <c r="P173" s="98">
        <v>0.40048817818296406</v>
      </c>
      <c r="Q173" s="98">
        <v>0.28578560570683192</v>
      </c>
      <c r="R173" s="98">
        <v>0.23810749010289345</v>
      </c>
      <c r="S173" s="98">
        <v>0.14689360191622886</v>
      </c>
      <c r="T173" s="98">
        <v>8.6243995229530898E-2</v>
      </c>
      <c r="U173" s="98">
        <v>6.6310776413196756E-2</v>
      </c>
      <c r="V173" s="98">
        <v>4.5779863959580919E-2</v>
      </c>
      <c r="W173" s="98">
        <v>3.9314615388083042E-2</v>
      </c>
      <c r="X173" s="98">
        <v>5.1087874035900725E-2</v>
      </c>
      <c r="Y173" s="98">
        <v>5.2549361838994946E-2</v>
      </c>
      <c r="DA173" s="63" t="s">
        <v>1734</v>
      </c>
    </row>
    <row r="174" spans="1:105" ht="12" customHeight="1" x14ac:dyDescent="0.25">
      <c r="A174" s="115" t="s">
        <v>52</v>
      </c>
      <c r="B174" s="33">
        <v>7.6743092750311645E-2</v>
      </c>
      <c r="C174" s="33">
        <v>0.18774276435132486</v>
      </c>
      <c r="D174" s="33">
        <v>0.22803968595349011</v>
      </c>
      <c r="E174" s="33">
        <v>0.2650193021785815</v>
      </c>
      <c r="F174" s="33">
        <v>0.17396063680766136</v>
      </c>
      <c r="G174" s="33">
        <v>8.6339529378635274E-2</v>
      </c>
      <c r="H174" s="33">
        <v>0.1067401760508981</v>
      </c>
      <c r="I174" s="33">
        <v>0.27037194418687588</v>
      </c>
      <c r="J174" s="33">
        <v>0.28699946054921238</v>
      </c>
      <c r="K174" s="33">
        <v>0.7393411235295797</v>
      </c>
      <c r="L174" s="33">
        <v>0.90635863987139331</v>
      </c>
      <c r="M174" s="33">
        <v>0.94272275791570093</v>
      </c>
      <c r="N174" s="33">
        <v>0.79859820629271727</v>
      </c>
      <c r="O174" s="33">
        <v>0.76876778936296375</v>
      </c>
      <c r="P174" s="33">
        <v>0.60636832165605736</v>
      </c>
      <c r="Q174" s="33">
        <v>0.38308296097199196</v>
      </c>
      <c r="R174" s="33">
        <v>0.23416597706952166</v>
      </c>
      <c r="S174" s="33">
        <v>0.1335705537201218</v>
      </c>
      <c r="T174" s="33">
        <v>9.3366664542480549E-2</v>
      </c>
      <c r="U174" s="33">
        <v>7.217818760918035E-2</v>
      </c>
      <c r="V174" s="33">
        <v>8.739499234022903E-2</v>
      </c>
      <c r="W174" s="33">
        <v>9.1085004357748314E-2</v>
      </c>
      <c r="X174" s="33">
        <v>7.5126237081846167E-2</v>
      </c>
      <c r="Y174" s="33">
        <v>6.5398688846395492E-2</v>
      </c>
      <c r="DA174" s="60" t="s">
        <v>1735</v>
      </c>
    </row>
    <row r="175" spans="1:105" ht="12" customHeight="1" x14ac:dyDescent="0.25">
      <c r="A175" s="121" t="s">
        <v>54</v>
      </c>
      <c r="B175" s="122">
        <v>11.426021045852938</v>
      </c>
      <c r="C175" s="122">
        <v>11.254960682711829</v>
      </c>
      <c r="D175" s="122">
        <v>10.956164788785451</v>
      </c>
      <c r="E175" s="122">
        <v>10.585103140192198</v>
      </c>
      <c r="F175" s="122">
        <v>5.629982258911058</v>
      </c>
      <c r="G175" s="122">
        <v>2.7060914612671176</v>
      </c>
      <c r="H175" s="122">
        <v>2.3594438418073715</v>
      </c>
      <c r="I175" s="122">
        <v>2.2754410919475934</v>
      </c>
      <c r="J175" s="122">
        <v>2.0245070545084851</v>
      </c>
      <c r="K175" s="122">
        <v>2.3619648937169955</v>
      </c>
      <c r="L175" s="122">
        <v>2.5421726918255811</v>
      </c>
      <c r="M175" s="122">
        <v>2.3859265548450992</v>
      </c>
      <c r="N175" s="122">
        <v>2.3986555597512167</v>
      </c>
      <c r="O175" s="122">
        <v>2.1106086435447375</v>
      </c>
      <c r="P175" s="122">
        <v>1.5944931108036093</v>
      </c>
      <c r="Q175" s="122">
        <v>1.1050254355105023</v>
      </c>
      <c r="R175" s="122">
        <v>0.75084927769774712</v>
      </c>
      <c r="S175" s="122">
        <v>0.49791262920532603</v>
      </c>
      <c r="T175" s="122">
        <v>0.3207822053548598</v>
      </c>
      <c r="U175" s="122">
        <v>0.24118756090795873</v>
      </c>
      <c r="V175" s="122">
        <v>0.21991139849747768</v>
      </c>
      <c r="W175" s="122">
        <v>0.20749111733019107</v>
      </c>
      <c r="X175" s="122">
        <v>0.15560810701646752</v>
      </c>
      <c r="Y175" s="122">
        <v>0.14919270435960941</v>
      </c>
      <c r="DA175" s="130" t="s">
        <v>1736</v>
      </c>
    </row>
    <row r="176" spans="1:105" ht="12" customHeight="1" x14ac:dyDescent="0.25">
      <c r="A176" s="97" t="s">
        <v>50</v>
      </c>
      <c r="B176" s="98">
        <v>0.52534392856984469</v>
      </c>
      <c r="C176" s="98">
        <v>0.52501409118652487</v>
      </c>
      <c r="D176" s="98">
        <v>0.55177259024907355</v>
      </c>
      <c r="E176" s="98">
        <v>0.56084036415312233</v>
      </c>
      <c r="F176" s="98">
        <v>0.30044251085186024</v>
      </c>
      <c r="G176" s="98">
        <v>0.13738097820533549</v>
      </c>
      <c r="H176" s="98">
        <v>0.14209093482500801</v>
      </c>
      <c r="I176" s="98">
        <v>0.17914914072942856</v>
      </c>
      <c r="J176" s="98">
        <v>0.15564434791259532</v>
      </c>
      <c r="K176" s="98">
        <v>0.2129940120618071</v>
      </c>
      <c r="L176" s="98">
        <v>0.23055850020433383</v>
      </c>
      <c r="M176" s="98">
        <v>0.23502185665398448</v>
      </c>
      <c r="N176" s="98">
        <v>0.22620833752675179</v>
      </c>
      <c r="O176" s="98">
        <v>0.19309367911697498</v>
      </c>
      <c r="P176" s="98">
        <v>0.15606150929020085</v>
      </c>
      <c r="Q176" s="98">
        <v>9.9107670227570083E-2</v>
      </c>
      <c r="R176" s="98">
        <v>7.2168903493124589E-2</v>
      </c>
      <c r="S176" s="98">
        <v>4.6302226277092011E-2</v>
      </c>
      <c r="T176" s="98">
        <v>2.9772708993217406E-2</v>
      </c>
      <c r="U176" s="98">
        <v>2.3814659092913536E-2</v>
      </c>
      <c r="V176" s="98">
        <v>1.9246846776805725E-2</v>
      </c>
      <c r="W176" s="98">
        <v>1.7847214231734767E-2</v>
      </c>
      <c r="X176" s="98">
        <v>1.6597743097089415E-2</v>
      </c>
      <c r="Y176" s="98">
        <v>1.4362176274021123E-2</v>
      </c>
      <c r="DA176" s="63" t="s">
        <v>1737</v>
      </c>
    </row>
    <row r="177" spans="1:105" ht="12" customHeight="1" x14ac:dyDescent="0.25">
      <c r="A177" s="109" t="s">
        <v>120</v>
      </c>
      <c r="B177" s="33">
        <v>10.900677117283093</v>
      </c>
      <c r="C177" s="33">
        <v>10.729946591525303</v>
      </c>
      <c r="D177" s="33">
        <v>10.404392198536376</v>
      </c>
      <c r="E177" s="33">
        <v>10.024262776039075</v>
      </c>
      <c r="F177" s="33">
        <v>5.3295397480591982</v>
      </c>
      <c r="G177" s="33">
        <v>2.568710483061782</v>
      </c>
      <c r="H177" s="33">
        <v>2.2173529069823634</v>
      </c>
      <c r="I177" s="33">
        <v>2.0962919512181646</v>
      </c>
      <c r="J177" s="33">
        <v>1.8688627065958898</v>
      </c>
      <c r="K177" s="33">
        <v>2.1489708816551882</v>
      </c>
      <c r="L177" s="33">
        <v>2.3116141916212474</v>
      </c>
      <c r="M177" s="33">
        <v>2.1509046981911148</v>
      </c>
      <c r="N177" s="33">
        <v>2.1724472222244651</v>
      </c>
      <c r="O177" s="33">
        <v>1.9175149644277625</v>
      </c>
      <c r="P177" s="33">
        <v>1.4384316015134084</v>
      </c>
      <c r="Q177" s="33">
        <v>1.0059177652829321</v>
      </c>
      <c r="R177" s="33">
        <v>0.67868037420462257</v>
      </c>
      <c r="S177" s="33">
        <v>0.45161040292823401</v>
      </c>
      <c r="T177" s="33">
        <v>0.29100949636164236</v>
      </c>
      <c r="U177" s="33">
        <v>0.21737290181504521</v>
      </c>
      <c r="V177" s="33">
        <v>0.20066455172067196</v>
      </c>
      <c r="W177" s="33">
        <v>0.1896439030984563</v>
      </c>
      <c r="X177" s="33">
        <v>0.1390103639193781</v>
      </c>
      <c r="Y177" s="33">
        <v>0.13483052808558829</v>
      </c>
      <c r="DA177" s="60" t="s">
        <v>1738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1739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139.95279644485154</v>
      </c>
      <c r="C3" s="117">
        <f t="shared" si="0"/>
        <v>151.55914097780553</v>
      </c>
      <c r="D3" s="117">
        <f t="shared" si="0"/>
        <v>131.16201546784183</v>
      </c>
      <c r="E3" s="117">
        <f t="shared" si="0"/>
        <v>94.799793172717273</v>
      </c>
      <c r="F3" s="117">
        <f t="shared" si="0"/>
        <v>104.11219763965016</v>
      </c>
      <c r="G3" s="117">
        <f t="shared" si="0"/>
        <v>81.779452097733383</v>
      </c>
      <c r="H3" s="117">
        <f t="shared" si="0"/>
        <v>81.609824489348497</v>
      </c>
      <c r="I3" s="117">
        <f t="shared" si="0"/>
        <v>71.434632212262372</v>
      </c>
      <c r="J3" s="117">
        <f t="shared" si="0"/>
        <v>97.658087426192424</v>
      </c>
      <c r="K3" s="117">
        <f t="shared" si="0"/>
        <v>157.03912234615154</v>
      </c>
      <c r="L3" s="117">
        <f t="shared" si="0"/>
        <v>94.018977518519179</v>
      </c>
      <c r="M3" s="117">
        <f t="shared" si="0"/>
        <v>80.901411799419762</v>
      </c>
      <c r="N3" s="117">
        <f t="shared" si="0"/>
        <v>77.608913821231695</v>
      </c>
      <c r="O3" s="117">
        <f t="shared" si="0"/>
        <v>92.78591689350651</v>
      </c>
      <c r="P3" s="117">
        <f t="shared" si="0"/>
        <v>63.865430599796753</v>
      </c>
      <c r="Q3" s="117">
        <f t="shared" si="0"/>
        <v>62.582352122940577</v>
      </c>
      <c r="R3" s="117">
        <f t="shared" ref="R3:V3" si="1">R4+R7+R9+R19</f>
        <v>60.095805110018098</v>
      </c>
      <c r="S3" s="117">
        <f t="shared" si="1"/>
        <v>57.152711857946457</v>
      </c>
      <c r="T3" s="117">
        <f t="shared" si="1"/>
        <v>46.862008238825148</v>
      </c>
      <c r="U3" s="117">
        <f t="shared" si="1"/>
        <v>34.509459535584199</v>
      </c>
      <c r="V3" s="117">
        <f t="shared" si="1"/>
        <v>26.836595368025051</v>
      </c>
      <c r="W3" s="117">
        <f t="shared" ref="W3:Y3" si="2">W4+W7+W9+W19</f>
        <v>35.206238817421429</v>
      </c>
      <c r="X3" s="117">
        <f t="shared" si="2"/>
        <v>25.39962029363647</v>
      </c>
      <c r="Y3" s="117">
        <f t="shared" si="2"/>
        <v>20.954862806226817</v>
      </c>
      <c r="DA3" s="129" t="s">
        <v>1740</v>
      </c>
    </row>
    <row r="4" spans="1:105" ht="12.95" customHeight="1" x14ac:dyDescent="0.25">
      <c r="A4" s="121" t="s">
        <v>57</v>
      </c>
      <c r="B4" s="122">
        <f t="shared" ref="B4:Q4" si="3">SUM(B5:B6)</f>
        <v>122.14607481550976</v>
      </c>
      <c r="C4" s="122">
        <f t="shared" si="3"/>
        <v>134.56760323868428</v>
      </c>
      <c r="D4" s="122">
        <f t="shared" si="3"/>
        <v>116.0223388200975</v>
      </c>
      <c r="E4" s="122">
        <f t="shared" si="3"/>
        <v>81.475204370067488</v>
      </c>
      <c r="F4" s="122">
        <f t="shared" si="3"/>
        <v>91.074038924630074</v>
      </c>
      <c r="G4" s="122">
        <f t="shared" si="3"/>
        <v>69.555104086839407</v>
      </c>
      <c r="H4" s="122">
        <f t="shared" si="3"/>
        <v>68.985437414311036</v>
      </c>
      <c r="I4" s="122">
        <f t="shared" si="3"/>
        <v>57.740538540169823</v>
      </c>
      <c r="J4" s="122">
        <f t="shared" si="3"/>
        <v>83.655305621756057</v>
      </c>
      <c r="K4" s="122">
        <f t="shared" si="3"/>
        <v>141.87613573932208</v>
      </c>
      <c r="L4" s="122">
        <f t="shared" si="3"/>
        <v>79.649004428176255</v>
      </c>
      <c r="M4" s="122">
        <f t="shared" si="3"/>
        <v>67.50693821717816</v>
      </c>
      <c r="N4" s="122">
        <f t="shared" si="3"/>
        <v>65.236175185450193</v>
      </c>
      <c r="O4" s="122">
        <f t="shared" si="3"/>
        <v>80.876745654425022</v>
      </c>
      <c r="P4" s="122">
        <f t="shared" si="3"/>
        <v>52.624248346204993</v>
      </c>
      <c r="Q4" s="122">
        <f t="shared" si="3"/>
        <v>52.287945735989524</v>
      </c>
      <c r="R4" s="122">
        <f t="shared" ref="R4:V4" si="4">SUM(R5:R6)</f>
        <v>50.652808946249998</v>
      </c>
      <c r="S4" s="122">
        <f t="shared" si="4"/>
        <v>48.664599149280207</v>
      </c>
      <c r="T4" s="122">
        <f t="shared" si="4"/>
        <v>39.77894419810054</v>
      </c>
      <c r="U4" s="122">
        <f t="shared" si="4"/>
        <v>28.787837588457069</v>
      </c>
      <c r="V4" s="122">
        <f t="shared" si="4"/>
        <v>22.745035803819604</v>
      </c>
      <c r="W4" s="122">
        <f t="shared" ref="W4:Y4" si="5">SUM(W5:W6)</f>
        <v>31.524457183558546</v>
      </c>
      <c r="X4" s="122">
        <f t="shared" si="5"/>
        <v>22.581185271162109</v>
      </c>
      <c r="Y4" s="122">
        <f t="shared" si="5"/>
        <v>18.323389718829819</v>
      </c>
      <c r="DA4" s="130" t="s">
        <v>1741</v>
      </c>
    </row>
    <row r="5" spans="1:105" ht="12" customHeight="1" x14ac:dyDescent="0.25">
      <c r="A5" s="97" t="s">
        <v>51</v>
      </c>
      <c r="B5" s="98">
        <v>120.96034142733488</v>
      </c>
      <c r="C5" s="98">
        <v>133.29000311000632</v>
      </c>
      <c r="D5" s="98">
        <v>114.94763711539154</v>
      </c>
      <c r="E5" s="98">
        <v>80.733605478120936</v>
      </c>
      <c r="F5" s="98">
        <v>90.245858854345059</v>
      </c>
      <c r="G5" s="98">
        <v>68.932751833343147</v>
      </c>
      <c r="H5" s="98">
        <v>68.381965358538125</v>
      </c>
      <c r="I5" s="98">
        <v>57.242398235984439</v>
      </c>
      <c r="J5" s="98">
        <v>82.935687054585884</v>
      </c>
      <c r="K5" s="98">
        <v>140.67125563876309</v>
      </c>
      <c r="L5" s="98">
        <v>78.981683114580136</v>
      </c>
      <c r="M5" s="98">
        <v>66.949006623000315</v>
      </c>
      <c r="N5" s="98">
        <v>64.701789196719488</v>
      </c>
      <c r="O5" s="98">
        <v>80.220211462123771</v>
      </c>
      <c r="P5" s="98">
        <v>52.200018741320378</v>
      </c>
      <c r="Q5" s="98">
        <v>51.869972027590507</v>
      </c>
      <c r="R5" s="98">
        <v>50.249881226952759</v>
      </c>
      <c r="S5" s="98">
        <v>48.280050022920733</v>
      </c>
      <c r="T5" s="98">
        <v>39.465513812155422</v>
      </c>
      <c r="U5" s="98">
        <v>28.560421946425027</v>
      </c>
      <c r="V5" s="98">
        <v>22.573294785034015</v>
      </c>
      <c r="W5" s="98">
        <v>31.285069024282464</v>
      </c>
      <c r="X5" s="98">
        <v>22.416115998978338</v>
      </c>
      <c r="Y5" s="98">
        <v>18.190327494361163</v>
      </c>
      <c r="DA5" s="63" t="s">
        <v>1742</v>
      </c>
    </row>
    <row r="6" spans="1:105" ht="12" customHeight="1" x14ac:dyDescent="0.25">
      <c r="A6" s="97" t="s">
        <v>53</v>
      </c>
      <c r="B6" s="98">
        <v>1.1857333881748753</v>
      </c>
      <c r="C6" s="98">
        <v>1.2776001286779743</v>
      </c>
      <c r="D6" s="98">
        <v>1.0747017047059584</v>
      </c>
      <c r="E6" s="98">
        <v>0.74159889194655104</v>
      </c>
      <c r="F6" s="98">
        <v>0.82818007028501517</v>
      </c>
      <c r="G6" s="98">
        <v>0.62235225349626688</v>
      </c>
      <c r="H6" s="98">
        <v>0.60347205577290897</v>
      </c>
      <c r="I6" s="98">
        <v>0.49814030418538163</v>
      </c>
      <c r="J6" s="98">
        <v>0.71961856717016892</v>
      </c>
      <c r="K6" s="98">
        <v>1.2048801005590026</v>
      </c>
      <c r="L6" s="98">
        <v>0.66732131359611957</v>
      </c>
      <c r="M6" s="98">
        <v>0.55793159417784444</v>
      </c>
      <c r="N6" s="98">
        <v>0.53438598873071019</v>
      </c>
      <c r="O6" s="98">
        <v>0.65653419230124432</v>
      </c>
      <c r="P6" s="98">
        <v>0.42422960488461509</v>
      </c>
      <c r="Q6" s="98">
        <v>0.41797370839902087</v>
      </c>
      <c r="R6" s="98">
        <v>0.4029277192972382</v>
      </c>
      <c r="S6" s="98">
        <v>0.3845491263594743</v>
      </c>
      <c r="T6" s="98">
        <v>0.3134303859451163</v>
      </c>
      <c r="U6" s="98">
        <v>0.22741564203204231</v>
      </c>
      <c r="V6" s="98">
        <v>0.17174101878558801</v>
      </c>
      <c r="W6" s="98">
        <v>0.23938815927608054</v>
      </c>
      <c r="X6" s="98">
        <v>0.16506927218377254</v>
      </c>
      <c r="Y6" s="98">
        <v>0.13306222446865418</v>
      </c>
      <c r="DA6" s="63" t="s">
        <v>1743</v>
      </c>
    </row>
    <row r="7" spans="1:105" ht="12.95" customHeight="1" x14ac:dyDescent="0.25">
      <c r="A7" s="121" t="s">
        <v>92</v>
      </c>
      <c r="B7" s="122">
        <f t="shared" ref="B7:Y7" si="6">B8</f>
        <v>4.6625570256556531E-2</v>
      </c>
      <c r="C7" s="122">
        <f t="shared" si="6"/>
        <v>6.1414260135555024E-2</v>
      </c>
      <c r="D7" s="122">
        <f t="shared" si="6"/>
        <v>7.3952280155279229E-2</v>
      </c>
      <c r="E7" s="122">
        <f t="shared" si="6"/>
        <v>0.18761412683232928</v>
      </c>
      <c r="F7" s="122">
        <f t="shared" si="6"/>
        <v>7.5099863403331801E-2</v>
      </c>
      <c r="G7" s="122">
        <f t="shared" si="6"/>
        <v>7.156370734176995E-2</v>
      </c>
      <c r="H7" s="122">
        <f t="shared" si="6"/>
        <v>0.13570685696796092</v>
      </c>
      <c r="I7" s="122">
        <f t="shared" si="6"/>
        <v>7.8316825519440303E-2</v>
      </c>
      <c r="J7" s="122">
        <f t="shared" si="6"/>
        <v>0.13162093254039767</v>
      </c>
      <c r="K7" s="122">
        <f t="shared" si="6"/>
        <v>0.2043041128326149</v>
      </c>
      <c r="L7" s="122">
        <f t="shared" si="6"/>
        <v>0.3548445110943716</v>
      </c>
      <c r="M7" s="122">
        <f t="shared" si="6"/>
        <v>0.31816788933825713</v>
      </c>
      <c r="N7" s="122">
        <f t="shared" si="6"/>
        <v>0.34196641933085142</v>
      </c>
      <c r="O7" s="122">
        <f t="shared" si="6"/>
        <v>0.36213116206064694</v>
      </c>
      <c r="P7" s="122">
        <f t="shared" si="6"/>
        <v>0.27532862234745109</v>
      </c>
      <c r="Q7" s="122">
        <f t="shared" si="6"/>
        <v>0.3655491638142862</v>
      </c>
      <c r="R7" s="122">
        <f t="shared" si="6"/>
        <v>0.26057509899838227</v>
      </c>
      <c r="S7" s="122">
        <f t="shared" si="6"/>
        <v>0.19245748959305786</v>
      </c>
      <c r="T7" s="122">
        <f t="shared" si="6"/>
        <v>0.14237741060656275</v>
      </c>
      <c r="U7" s="122">
        <f t="shared" si="6"/>
        <v>9.5691261348139003E-2</v>
      </c>
      <c r="V7" s="122">
        <f t="shared" si="6"/>
        <v>9.6130646180710669E-2</v>
      </c>
      <c r="W7" s="122">
        <f t="shared" si="6"/>
        <v>8.5810441815017818E-2</v>
      </c>
      <c r="X7" s="122">
        <f t="shared" si="6"/>
        <v>8.7932683933660064E-2</v>
      </c>
      <c r="Y7" s="122">
        <f t="shared" si="6"/>
        <v>9.4566730553448303E-2</v>
      </c>
      <c r="DA7" s="130" t="s">
        <v>1744</v>
      </c>
    </row>
    <row r="8" spans="1:105" ht="12" customHeight="1" x14ac:dyDescent="0.25">
      <c r="A8" s="97" t="s">
        <v>53</v>
      </c>
      <c r="B8" s="98">
        <v>4.6625570256556531E-2</v>
      </c>
      <c r="C8" s="98">
        <v>6.1414260135555024E-2</v>
      </c>
      <c r="D8" s="98">
        <v>7.3952280155279229E-2</v>
      </c>
      <c r="E8" s="98">
        <v>0.18761412683232928</v>
      </c>
      <c r="F8" s="98">
        <v>7.5099863403331801E-2</v>
      </c>
      <c r="G8" s="98">
        <v>7.156370734176995E-2</v>
      </c>
      <c r="H8" s="98">
        <v>0.13570685696796092</v>
      </c>
      <c r="I8" s="98">
        <v>7.8316825519440303E-2</v>
      </c>
      <c r="J8" s="98">
        <v>0.13162093254039767</v>
      </c>
      <c r="K8" s="98">
        <v>0.2043041128326149</v>
      </c>
      <c r="L8" s="98">
        <v>0.3548445110943716</v>
      </c>
      <c r="M8" s="98">
        <v>0.31816788933825713</v>
      </c>
      <c r="N8" s="98">
        <v>0.34196641933085142</v>
      </c>
      <c r="O8" s="98">
        <v>0.36213116206064694</v>
      </c>
      <c r="P8" s="98">
        <v>0.27532862234745109</v>
      </c>
      <c r="Q8" s="98">
        <v>0.3655491638142862</v>
      </c>
      <c r="R8" s="98">
        <v>0.26057509899838227</v>
      </c>
      <c r="S8" s="98">
        <v>0.19245748959305786</v>
      </c>
      <c r="T8" s="98">
        <v>0.14237741060656275</v>
      </c>
      <c r="U8" s="98">
        <v>9.5691261348139003E-2</v>
      </c>
      <c r="V8" s="98">
        <v>9.6130646180710669E-2</v>
      </c>
      <c r="W8" s="98">
        <v>8.5810441815017818E-2</v>
      </c>
      <c r="X8" s="98">
        <v>8.7932683933660064E-2</v>
      </c>
      <c r="Y8" s="98">
        <v>9.4566730553448303E-2</v>
      </c>
      <c r="DA8" s="63" t="s">
        <v>1745</v>
      </c>
    </row>
    <row r="9" spans="1:105" ht="12" customHeight="1" x14ac:dyDescent="0.25">
      <c r="A9" s="121" t="s">
        <v>55</v>
      </c>
      <c r="B9" s="122">
        <v>15.008848525757664</v>
      </c>
      <c r="C9" s="122">
        <v>14.215391687945003</v>
      </c>
      <c r="D9" s="122">
        <v>12.705296703802576</v>
      </c>
      <c r="E9" s="122">
        <v>10.947746012674353</v>
      </c>
      <c r="F9" s="122">
        <v>10.880831967272329</v>
      </c>
      <c r="G9" s="122">
        <v>10.199398094548979</v>
      </c>
      <c r="H9" s="122">
        <v>10.610460437866911</v>
      </c>
      <c r="I9" s="122">
        <v>11.629229702237364</v>
      </c>
      <c r="J9" s="122">
        <v>11.990409793613653</v>
      </c>
      <c r="K9" s="122">
        <v>12.97576685801859</v>
      </c>
      <c r="L9" s="122">
        <v>12.123901467910041</v>
      </c>
      <c r="M9" s="122">
        <v>11.375360257727731</v>
      </c>
      <c r="N9" s="122">
        <v>10.463626328831705</v>
      </c>
      <c r="O9" s="122">
        <v>10.034808265186005</v>
      </c>
      <c r="P9" s="122">
        <v>9.5538358596335318</v>
      </c>
      <c r="Q9" s="122">
        <v>8.5789419382718322</v>
      </c>
      <c r="R9" s="122">
        <v>7.9579982197441836</v>
      </c>
      <c r="S9" s="122">
        <v>7.1904334673659571</v>
      </c>
      <c r="T9" s="122">
        <v>6.0077355310897502</v>
      </c>
      <c r="U9" s="122">
        <v>4.8720575671774142</v>
      </c>
      <c r="V9" s="122">
        <v>3.3689828753882485</v>
      </c>
      <c r="W9" s="122">
        <v>3.0125054299386544</v>
      </c>
      <c r="X9" s="122">
        <v>2.3278996673081851</v>
      </c>
      <c r="Y9" s="122">
        <v>2.1465215824435875</v>
      </c>
      <c r="DA9" s="130" t="s">
        <v>1746</v>
      </c>
    </row>
    <row r="10" spans="1:105" ht="12" customHeight="1" x14ac:dyDescent="0.25">
      <c r="A10" s="97" t="s">
        <v>143</v>
      </c>
      <c r="B10" s="98">
        <v>7.6000057986982408E-2</v>
      </c>
      <c r="C10" s="98">
        <v>8.4460794156003743E-2</v>
      </c>
      <c r="D10" s="98">
        <v>8.430579603777158E-2</v>
      </c>
      <c r="E10" s="98">
        <v>6.1293408896203404E-2</v>
      </c>
      <c r="F10" s="98">
        <v>9.3110899077704798E-2</v>
      </c>
      <c r="G10" s="98">
        <v>8.2450590798100548E-2</v>
      </c>
      <c r="H10" s="98">
        <v>9.9854931113834741E-2</v>
      </c>
      <c r="I10" s="98">
        <v>0.10032864225342189</v>
      </c>
      <c r="J10" s="98">
        <v>0.14392912112915804</v>
      </c>
      <c r="K10" s="98">
        <v>0.29596232805653289</v>
      </c>
      <c r="L10" s="98">
        <v>0.15675490100837247</v>
      </c>
      <c r="M10" s="98">
        <v>0.15908239862108395</v>
      </c>
      <c r="N10" s="98">
        <v>0.16285011089265328</v>
      </c>
      <c r="O10" s="98">
        <v>0.16560120013879284</v>
      </c>
      <c r="P10" s="98">
        <v>0.16607021886342269</v>
      </c>
      <c r="Q10" s="98">
        <v>0.16579291798425708</v>
      </c>
      <c r="R10" s="98">
        <v>0.1667283374515014</v>
      </c>
      <c r="S10" s="98">
        <v>0.16995737857663126</v>
      </c>
      <c r="T10" s="98">
        <v>0.17155465970900957</v>
      </c>
      <c r="U10" s="98">
        <v>0.17433989073362824</v>
      </c>
      <c r="V10" s="98">
        <v>0.17599459134559328</v>
      </c>
      <c r="W10" s="98">
        <v>0.1924865252210024</v>
      </c>
      <c r="X10" s="98">
        <v>5.5836431006558343E-2</v>
      </c>
      <c r="Y10" s="98">
        <v>5.6221444080558132E-2</v>
      </c>
      <c r="DA10" s="63" t="s">
        <v>1747</v>
      </c>
    </row>
    <row r="11" spans="1:105" ht="12" customHeight="1" x14ac:dyDescent="0.25">
      <c r="A11" s="97" t="s">
        <v>124</v>
      </c>
      <c r="B11" s="98">
        <v>1.1538442603021175</v>
      </c>
      <c r="C11" s="98">
        <v>1.1230278036727188</v>
      </c>
      <c r="D11" s="98">
        <v>1.015013202205338</v>
      </c>
      <c r="E11" s="98">
        <v>0.89947534775916849</v>
      </c>
      <c r="F11" s="98">
        <v>1.3858963371396078</v>
      </c>
      <c r="G11" s="98">
        <v>1.5531460921163251</v>
      </c>
      <c r="H11" s="98">
        <v>1.6713951107901293</v>
      </c>
      <c r="I11" s="98">
        <v>1.6822243873129785</v>
      </c>
      <c r="J11" s="98">
        <v>1.5104016533116933</v>
      </c>
      <c r="K11" s="98">
        <v>1.5720521615407843</v>
      </c>
      <c r="L11" s="98">
        <v>1.3975507914152463</v>
      </c>
      <c r="M11" s="98">
        <v>1.2637232442990627</v>
      </c>
      <c r="N11" s="98">
        <v>1.031434552723449</v>
      </c>
      <c r="O11" s="98">
        <v>1.0122864178748969</v>
      </c>
      <c r="P11" s="98">
        <v>1.0675783553338287</v>
      </c>
      <c r="Q11" s="98">
        <v>0.93703307250633283</v>
      </c>
      <c r="R11" s="98">
        <v>0.96644602629900633</v>
      </c>
      <c r="S11" s="98">
        <v>0.8327658599167449</v>
      </c>
      <c r="T11" s="98">
        <v>0.65878682025437307</v>
      </c>
      <c r="U11" s="98">
        <v>0.51556791552418213</v>
      </c>
      <c r="V11" s="98">
        <v>0.34789765937773243</v>
      </c>
      <c r="W11" s="98">
        <v>0.30869336192904101</v>
      </c>
      <c r="X11" s="98">
        <v>0.30357803924635812</v>
      </c>
      <c r="Y11" s="98">
        <v>0.29348726178550255</v>
      </c>
      <c r="DA11" s="63" t="s">
        <v>1748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1.101524618719365E-4</v>
      </c>
      <c r="G12" s="98">
        <v>2.2914672402673972E-4</v>
      </c>
      <c r="H12" s="98">
        <v>3.6899714328760273E-4</v>
      </c>
      <c r="I12" s="98">
        <v>4.9629182626788988E-4</v>
      </c>
      <c r="J12" s="98">
        <v>6.9577457357243577E-4</v>
      </c>
      <c r="K12" s="98">
        <v>1.2587120037127655E-3</v>
      </c>
      <c r="L12" s="98">
        <v>1.4909852249761512E-3</v>
      </c>
      <c r="M12" s="98">
        <v>1.6010769704392312E-3</v>
      </c>
      <c r="N12" s="98">
        <v>1.4930296404398464E-3</v>
      </c>
      <c r="O12" s="98">
        <v>1.4904982007318711E-3</v>
      </c>
      <c r="P12" s="98">
        <v>1.6235372426699358E-3</v>
      </c>
      <c r="Q12" s="98">
        <v>1.2473945957808255E-3</v>
      </c>
      <c r="R12" s="98">
        <v>1.5125504457689754E-3</v>
      </c>
      <c r="S12" s="98">
        <v>1.0667487660097374E-3</v>
      </c>
      <c r="T12" s="98">
        <v>7.7186609299793006E-4</v>
      </c>
      <c r="U12" s="98">
        <v>7.7287190564732586E-4</v>
      </c>
      <c r="V12" s="98">
        <v>5.5904879766295384E-4</v>
      </c>
      <c r="W12" s="98">
        <v>4.0883219668972042E-4</v>
      </c>
      <c r="X12" s="98">
        <v>6.5804660501735937E-4</v>
      </c>
      <c r="Y12" s="98">
        <v>5.0475833004117463E-4</v>
      </c>
      <c r="DA12" s="63" t="s">
        <v>1749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4.3931188337947895E-5</v>
      </c>
      <c r="G13" s="101">
        <v>9.326853923314032E-5</v>
      </c>
      <c r="H13" s="101">
        <v>1.5244529478983287E-4</v>
      </c>
      <c r="I13" s="101">
        <v>2.1716157722745247E-4</v>
      </c>
      <c r="J13" s="101">
        <v>2.7757825004460135E-4</v>
      </c>
      <c r="K13" s="101">
        <v>5.1805262022837112E-4</v>
      </c>
      <c r="L13" s="101">
        <v>6.1784117859995692E-4</v>
      </c>
      <c r="M13" s="101">
        <v>6.3904646466827943E-4</v>
      </c>
      <c r="N13" s="101">
        <v>5.9912850657072036E-4</v>
      </c>
      <c r="O13" s="101">
        <v>4.9921039111226501E-4</v>
      </c>
      <c r="P13" s="101">
        <v>5.0812192025862055E-4</v>
      </c>
      <c r="Q13" s="101">
        <v>4.2332280983856558E-4</v>
      </c>
      <c r="R13" s="101">
        <v>6.243692146175163E-4</v>
      </c>
      <c r="S13" s="101">
        <v>4.6609119310012711E-4</v>
      </c>
      <c r="T13" s="101">
        <v>3.0753686738297265E-4</v>
      </c>
      <c r="U13" s="101">
        <v>3.0933120845817974E-4</v>
      </c>
      <c r="V13" s="101">
        <v>1.575103023883299E-4</v>
      </c>
      <c r="W13" s="101">
        <v>1.0217455031091466E-4</v>
      </c>
      <c r="X13" s="101">
        <v>2.2829171920138582E-4</v>
      </c>
      <c r="Y13" s="101">
        <v>1.9388523421469753E-4</v>
      </c>
      <c r="DA13" s="131" t="s">
        <v>1750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6.6221273533988606E-5</v>
      </c>
      <c r="G14" s="104">
        <v>1.358781847935994E-4</v>
      </c>
      <c r="H14" s="104">
        <v>2.1655184849776987E-4</v>
      </c>
      <c r="I14" s="104">
        <v>2.7913024904043741E-4</v>
      </c>
      <c r="J14" s="104">
        <v>4.1819632352783448E-4</v>
      </c>
      <c r="K14" s="104">
        <v>7.4065938348439437E-4</v>
      </c>
      <c r="L14" s="104">
        <v>8.7314404637619429E-4</v>
      </c>
      <c r="M14" s="104">
        <v>9.6203050577095182E-4</v>
      </c>
      <c r="N14" s="104">
        <v>8.9390113386912618E-4</v>
      </c>
      <c r="O14" s="104">
        <v>9.9128780961960615E-4</v>
      </c>
      <c r="P14" s="104">
        <v>1.1154153224113151E-3</v>
      </c>
      <c r="Q14" s="104">
        <v>8.2407178594225995E-4</v>
      </c>
      <c r="R14" s="104">
        <v>8.8818123115145912E-4</v>
      </c>
      <c r="S14" s="104">
        <v>6.0065757290961026E-4</v>
      </c>
      <c r="T14" s="104">
        <v>4.6432922561495747E-4</v>
      </c>
      <c r="U14" s="104">
        <v>4.6354069718914607E-4</v>
      </c>
      <c r="V14" s="104">
        <v>4.01538495274624E-4</v>
      </c>
      <c r="W14" s="104">
        <v>3.0665764637880579E-4</v>
      </c>
      <c r="X14" s="104">
        <v>4.297548858159736E-4</v>
      </c>
      <c r="Y14" s="104">
        <v>3.1087309582647715E-4</v>
      </c>
      <c r="DA14" s="132" t="s">
        <v>1751</v>
      </c>
    </row>
    <row r="15" spans="1:105" ht="12" customHeight="1" x14ac:dyDescent="0.25">
      <c r="A15" s="106" t="s">
        <v>122</v>
      </c>
      <c r="B15" s="101">
        <v>13.736628280168148</v>
      </c>
      <c r="C15" s="101">
        <v>12.906688432104001</v>
      </c>
      <c r="D15" s="101">
        <v>11.502615874539021</v>
      </c>
      <c r="E15" s="101">
        <v>9.8732480777577507</v>
      </c>
      <c r="F15" s="101">
        <v>9.2860479203876238</v>
      </c>
      <c r="G15" s="101">
        <v>8.4450431678043945</v>
      </c>
      <c r="H15" s="101">
        <v>8.6565611123940744</v>
      </c>
      <c r="I15" s="101">
        <v>9.4380118556234862</v>
      </c>
      <c r="J15" s="101">
        <v>9.7264167348905666</v>
      </c>
      <c r="K15" s="101">
        <v>10.049506065962229</v>
      </c>
      <c r="L15" s="101">
        <v>9.4621480265805573</v>
      </c>
      <c r="M15" s="101">
        <v>8.8194162783706211</v>
      </c>
      <c r="N15" s="101">
        <v>8.1498444901522831</v>
      </c>
      <c r="O15" s="101">
        <v>7.6670783614068627</v>
      </c>
      <c r="P15" s="101">
        <v>7.1263896465933554</v>
      </c>
      <c r="Q15" s="101">
        <v>6.2684178166806568</v>
      </c>
      <c r="R15" s="101">
        <v>5.6639690990403508</v>
      </c>
      <c r="S15" s="101">
        <v>5.1203281401478202</v>
      </c>
      <c r="T15" s="101">
        <v>4.2528805829607474</v>
      </c>
      <c r="U15" s="101">
        <v>3.4100876958430475</v>
      </c>
      <c r="V15" s="101">
        <v>2.2965170381056113</v>
      </c>
      <c r="W15" s="101">
        <v>2.0085978718003461</v>
      </c>
      <c r="X15" s="101">
        <v>1.3483332669886741</v>
      </c>
      <c r="Y15" s="101">
        <v>1.1911747398923851</v>
      </c>
      <c r="DA15" s="131" t="s">
        <v>1752</v>
      </c>
    </row>
    <row r="16" spans="1:105" ht="12" customHeight="1" x14ac:dyDescent="0.25">
      <c r="A16" s="107" t="s">
        <v>121</v>
      </c>
      <c r="B16" s="104">
        <v>4.2375927300415346E-2</v>
      </c>
      <c r="C16" s="104">
        <v>0.10121465801227775</v>
      </c>
      <c r="D16" s="104">
        <v>0.10336183102044449</v>
      </c>
      <c r="E16" s="104">
        <v>0.11372917826123058</v>
      </c>
      <c r="F16" s="104">
        <v>0.11566665820551869</v>
      </c>
      <c r="G16" s="104">
        <v>0.11852909710613199</v>
      </c>
      <c r="H16" s="104">
        <v>0.18228028642558336</v>
      </c>
      <c r="I16" s="104">
        <v>0.40816852522120928</v>
      </c>
      <c r="J16" s="104">
        <v>0.60896650970866217</v>
      </c>
      <c r="K16" s="104">
        <v>1.0569875904553307</v>
      </c>
      <c r="L16" s="104">
        <v>1.1059567636808907</v>
      </c>
      <c r="M16" s="104">
        <v>1.1315372594665236</v>
      </c>
      <c r="N16" s="104">
        <v>1.1180041454228791</v>
      </c>
      <c r="O16" s="104">
        <v>1.1883517875647194</v>
      </c>
      <c r="P16" s="104">
        <v>1.1921741016002554</v>
      </c>
      <c r="Q16" s="104">
        <v>1.2064507365048049</v>
      </c>
      <c r="R16" s="104">
        <v>1.159342206507556</v>
      </c>
      <c r="S16" s="104">
        <v>1.0663153399587513</v>
      </c>
      <c r="T16" s="104">
        <v>0.92374160207262257</v>
      </c>
      <c r="U16" s="104">
        <v>0.77128919317090872</v>
      </c>
      <c r="V16" s="104">
        <v>0.54801453776164843</v>
      </c>
      <c r="W16" s="104">
        <v>0.50231883879157524</v>
      </c>
      <c r="X16" s="104">
        <v>0.61949388346157708</v>
      </c>
      <c r="Y16" s="104">
        <v>0.6051333783551005</v>
      </c>
      <c r="DA16" s="132" t="s">
        <v>1753</v>
      </c>
    </row>
    <row r="17" spans="1:105" ht="12" customHeight="1" x14ac:dyDescent="0.25">
      <c r="A17" s="108" t="s">
        <v>53</v>
      </c>
      <c r="B17" s="98">
        <v>1.7740008363328445E-2</v>
      </c>
      <c r="C17" s="98">
        <v>4.1320113618485511E-2</v>
      </c>
      <c r="D17" s="98">
        <v>4.3208989029163578E-2</v>
      </c>
      <c r="E17" s="98">
        <v>4.8404939905853893E-2</v>
      </c>
      <c r="F17" s="98">
        <v>4.6075123307613125E-2</v>
      </c>
      <c r="G17" s="98">
        <v>4.8247448586574246E-2</v>
      </c>
      <c r="H17" s="98">
        <v>7.531510512476787E-2</v>
      </c>
      <c r="I17" s="98">
        <v>0.17866743738920093</v>
      </c>
      <c r="J17" s="98">
        <v>0.2432071741988194</v>
      </c>
      <c r="K17" s="98">
        <v>0.43572545387713812</v>
      </c>
      <c r="L17" s="98">
        <v>0.45859653875379586</v>
      </c>
      <c r="M17" s="98">
        <v>0.4517629042538775</v>
      </c>
      <c r="N17" s="98">
        <v>0.44884957318281532</v>
      </c>
      <c r="O17" s="98">
        <v>0.39838998341698656</v>
      </c>
      <c r="P17" s="98">
        <v>0.37314120713149146</v>
      </c>
      <c r="Q17" s="98">
        <v>0.40993945838145929</v>
      </c>
      <c r="R17" s="98">
        <v>0.47833745140899675</v>
      </c>
      <c r="S17" s="98">
        <v>0.46613004735642005</v>
      </c>
      <c r="T17" s="98">
        <v>0.36840022670489064</v>
      </c>
      <c r="U17" s="98">
        <v>0.30865392821182114</v>
      </c>
      <c r="V17" s="98">
        <v>0.15434839422304955</v>
      </c>
      <c r="W17" s="98">
        <v>0.12504525644681366</v>
      </c>
      <c r="X17" s="98">
        <v>0.21299649257138528</v>
      </c>
      <c r="Y17" s="98">
        <v>0.23145103384938659</v>
      </c>
      <c r="DA17" s="63" t="s">
        <v>1754</v>
      </c>
    </row>
    <row r="18" spans="1:105" ht="12" customHeight="1" x14ac:dyDescent="0.25">
      <c r="A18" s="108" t="s">
        <v>52</v>
      </c>
      <c r="B18" s="98">
        <v>2.4635918937086901E-2</v>
      </c>
      <c r="C18" s="98">
        <v>5.9894544393792243E-2</v>
      </c>
      <c r="D18" s="98">
        <v>6.0152841991280924E-2</v>
      </c>
      <c r="E18" s="98">
        <v>6.5324238355376693E-2</v>
      </c>
      <c r="F18" s="98">
        <v>6.9591534897905566E-2</v>
      </c>
      <c r="G18" s="98">
        <v>7.0281648519557746E-2</v>
      </c>
      <c r="H18" s="98">
        <v>0.10696518130081548</v>
      </c>
      <c r="I18" s="98">
        <v>0.22950108783200837</v>
      </c>
      <c r="J18" s="98">
        <v>0.36575933550984274</v>
      </c>
      <c r="K18" s="98">
        <v>0.62126213657819263</v>
      </c>
      <c r="L18" s="98">
        <v>0.64736022492709477</v>
      </c>
      <c r="M18" s="98">
        <v>0.67977435521264618</v>
      </c>
      <c r="N18" s="98">
        <v>0.66915457224006381</v>
      </c>
      <c r="O18" s="98">
        <v>0.78996180414773276</v>
      </c>
      <c r="P18" s="98">
        <v>0.81903289446876393</v>
      </c>
      <c r="Q18" s="98">
        <v>0.79651127812334566</v>
      </c>
      <c r="R18" s="98">
        <v>0.68100475509855918</v>
      </c>
      <c r="S18" s="98">
        <v>0.60018529260233122</v>
      </c>
      <c r="T18" s="98">
        <v>0.55534137536773198</v>
      </c>
      <c r="U18" s="98">
        <v>0.46263526495908752</v>
      </c>
      <c r="V18" s="98">
        <v>0.39366614353859886</v>
      </c>
      <c r="W18" s="98">
        <v>0.3772735823447616</v>
      </c>
      <c r="X18" s="98">
        <v>0.40649739089019177</v>
      </c>
      <c r="Y18" s="98">
        <v>0.37368234450571391</v>
      </c>
      <c r="DA18" s="63" t="s">
        <v>1755</v>
      </c>
    </row>
    <row r="19" spans="1:105" ht="12" customHeight="1" x14ac:dyDescent="0.25">
      <c r="A19" s="121" t="s">
        <v>54</v>
      </c>
      <c r="B19" s="122">
        <v>2.7512475333275686</v>
      </c>
      <c r="C19" s="122">
        <v>2.7147317910406628</v>
      </c>
      <c r="D19" s="122">
        <v>2.3604276637864419</v>
      </c>
      <c r="E19" s="122">
        <v>2.1892286631431017</v>
      </c>
      <c r="F19" s="122">
        <v>2.0822268843444185</v>
      </c>
      <c r="G19" s="122">
        <v>1.953386209003227</v>
      </c>
      <c r="H19" s="122">
        <v>1.8782197802026022</v>
      </c>
      <c r="I19" s="122">
        <v>1.9865471443357436</v>
      </c>
      <c r="J19" s="122">
        <v>1.8807510782823151</v>
      </c>
      <c r="K19" s="122">
        <v>1.9829156359782549</v>
      </c>
      <c r="L19" s="122">
        <v>1.8912271113385155</v>
      </c>
      <c r="M19" s="122">
        <v>1.7009454351756148</v>
      </c>
      <c r="N19" s="122">
        <v>1.5671458876189475</v>
      </c>
      <c r="O19" s="122">
        <v>1.5122318118348423</v>
      </c>
      <c r="P19" s="122">
        <v>1.412017771610778</v>
      </c>
      <c r="Q19" s="122">
        <v>1.3499152848649341</v>
      </c>
      <c r="R19" s="122">
        <v>1.2244228450255339</v>
      </c>
      <c r="S19" s="122">
        <v>1.1052217517072314</v>
      </c>
      <c r="T19" s="122">
        <v>0.9329510990282921</v>
      </c>
      <c r="U19" s="122">
        <v>0.75387311860157502</v>
      </c>
      <c r="V19" s="122">
        <v>0.62644604263648718</v>
      </c>
      <c r="W19" s="122">
        <v>0.58346576210921541</v>
      </c>
      <c r="X19" s="122">
        <v>0.40260267123251858</v>
      </c>
      <c r="Y19" s="122">
        <v>0.39038477439996128</v>
      </c>
      <c r="DA19" s="130" t="s">
        <v>1756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1757</v>
      </c>
    </row>
    <row r="21" spans="1:105" ht="12" customHeight="1" x14ac:dyDescent="0.25">
      <c r="A21" s="97" t="s">
        <v>50</v>
      </c>
      <c r="B21" s="98">
        <v>0.10235846724824746</v>
      </c>
      <c r="C21" s="98">
        <v>0.10240524033364576</v>
      </c>
      <c r="D21" s="98">
        <v>9.2617605316382842E-2</v>
      </c>
      <c r="E21" s="98">
        <v>8.9926799879451749E-2</v>
      </c>
      <c r="F21" s="98">
        <v>9.1134146610865233E-2</v>
      </c>
      <c r="G21" s="98">
        <v>8.7374285163274931E-2</v>
      </c>
      <c r="H21" s="98">
        <v>0.10342027340615635</v>
      </c>
      <c r="I21" s="98">
        <v>0.12616184976513675</v>
      </c>
      <c r="J21" s="98">
        <v>0.12564272817776143</v>
      </c>
      <c r="K21" s="98">
        <v>0.1451154501600575</v>
      </c>
      <c r="L21" s="98">
        <v>0.13641505749161045</v>
      </c>
      <c r="M21" s="98">
        <v>0.13283908199655586</v>
      </c>
      <c r="N21" s="98">
        <v>0.12117881833644399</v>
      </c>
      <c r="O21" s="98">
        <v>0.11516720144258696</v>
      </c>
      <c r="P21" s="98">
        <v>0.11531829372363316</v>
      </c>
      <c r="Q21" s="98">
        <v>9.9360230899756985E-2</v>
      </c>
      <c r="R21" s="98">
        <v>9.6083904533507722E-2</v>
      </c>
      <c r="S21" s="98">
        <v>8.4661863384120739E-2</v>
      </c>
      <c r="T21" s="98">
        <v>7.1190696557184005E-2</v>
      </c>
      <c r="U21" s="98">
        <v>6.0977724183498144E-2</v>
      </c>
      <c r="V21" s="98">
        <v>4.4844234276662225E-2</v>
      </c>
      <c r="W21" s="98">
        <v>4.0108905830071651E-2</v>
      </c>
      <c r="X21" s="98">
        <v>3.4885120154669186E-2</v>
      </c>
      <c r="Y21" s="98">
        <v>3.1341701883184671E-2</v>
      </c>
      <c r="DA21" s="63" t="s">
        <v>1758</v>
      </c>
    </row>
    <row r="22" spans="1:105" ht="12" customHeight="1" x14ac:dyDescent="0.25">
      <c r="A22" s="109" t="s">
        <v>120</v>
      </c>
      <c r="B22" s="33">
        <v>2.6488890660793212</v>
      </c>
      <c r="C22" s="33">
        <v>2.6123265507070168</v>
      </c>
      <c r="D22" s="33">
        <v>2.2678100584700589</v>
      </c>
      <c r="E22" s="33">
        <v>2.09930186326365</v>
      </c>
      <c r="F22" s="33">
        <v>1.9910927377335534</v>
      </c>
      <c r="G22" s="33">
        <v>1.8660119238399522</v>
      </c>
      <c r="H22" s="33">
        <v>1.7747995067964457</v>
      </c>
      <c r="I22" s="33">
        <v>1.860385294570607</v>
      </c>
      <c r="J22" s="33">
        <v>1.7551083501045537</v>
      </c>
      <c r="K22" s="33">
        <v>1.8378001858181974</v>
      </c>
      <c r="L22" s="33">
        <v>1.754812053846905</v>
      </c>
      <c r="M22" s="33">
        <v>1.5681063531790589</v>
      </c>
      <c r="N22" s="33">
        <v>1.4459670692825035</v>
      </c>
      <c r="O22" s="33">
        <v>1.3970646103922553</v>
      </c>
      <c r="P22" s="33">
        <v>1.2966994778871448</v>
      </c>
      <c r="Q22" s="33">
        <v>1.2505550539651771</v>
      </c>
      <c r="R22" s="33">
        <v>1.1283389404920261</v>
      </c>
      <c r="S22" s="33">
        <v>1.0205598883231106</v>
      </c>
      <c r="T22" s="33">
        <v>0.86176040247110808</v>
      </c>
      <c r="U22" s="33">
        <v>0.6928953944180769</v>
      </c>
      <c r="V22" s="33">
        <v>0.581601808359825</v>
      </c>
      <c r="W22" s="33">
        <v>0.54335685627914376</v>
      </c>
      <c r="X22" s="33">
        <v>0.36771755107784937</v>
      </c>
      <c r="Y22" s="33">
        <v>0.35904307251677658</v>
      </c>
      <c r="DA22" s="60" t="s">
        <v>1759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47.599543452294256</v>
      </c>
      <c r="C24" s="117">
        <f t="shared" si="7"/>
        <v>47.654346372687151</v>
      </c>
      <c r="D24" s="117">
        <f t="shared" si="7"/>
        <v>55.835020399080946</v>
      </c>
      <c r="E24" s="117">
        <f t="shared" si="7"/>
        <v>36.396985980205748</v>
      </c>
      <c r="F24" s="117">
        <f t="shared" si="7"/>
        <v>38.526458439979429</v>
      </c>
      <c r="G24" s="117">
        <f t="shared" si="7"/>
        <v>59.786198114956683</v>
      </c>
      <c r="H24" s="117">
        <f t="shared" si="7"/>
        <v>62.273330550273563</v>
      </c>
      <c r="I24" s="117">
        <f t="shared" si="7"/>
        <v>60.120106304692655</v>
      </c>
      <c r="J24" s="117">
        <f t="shared" si="7"/>
        <v>63.726632428804955</v>
      </c>
      <c r="K24" s="117">
        <f t="shared" si="7"/>
        <v>66.325988722245413</v>
      </c>
      <c r="L24" s="117">
        <f t="shared" si="7"/>
        <v>77.337668840213695</v>
      </c>
      <c r="M24" s="117">
        <f t="shared" si="7"/>
        <v>63.589087356810786</v>
      </c>
      <c r="N24" s="117">
        <f t="shared" si="7"/>
        <v>67.819520644126499</v>
      </c>
      <c r="O24" s="117">
        <f t="shared" si="7"/>
        <v>75.343547883546492</v>
      </c>
      <c r="P24" s="117">
        <f t="shared" si="7"/>
        <v>65.008010792937014</v>
      </c>
      <c r="Q24" s="117">
        <f t="shared" si="7"/>
        <v>69.017350265666806</v>
      </c>
      <c r="R24" s="117">
        <f t="shared" ref="R24:V24" si="8">R25+R28+R30+R39</f>
        <v>76.513413365989436</v>
      </c>
      <c r="S24" s="117">
        <f t="shared" si="8"/>
        <v>82.182748702343943</v>
      </c>
      <c r="T24" s="117">
        <f t="shared" si="8"/>
        <v>84.968875594277833</v>
      </c>
      <c r="U24" s="117">
        <f t="shared" si="8"/>
        <v>83.40932282725079</v>
      </c>
      <c r="V24" s="117">
        <f t="shared" si="8"/>
        <v>97.642162051245734</v>
      </c>
      <c r="W24" s="117">
        <f t="shared" ref="W24:Y24" si="9">W25+W28+W30+W39</f>
        <v>108.24648951427439</v>
      </c>
      <c r="X24" s="117">
        <f t="shared" si="9"/>
        <v>92.312583820167305</v>
      </c>
      <c r="Y24" s="117">
        <f t="shared" si="9"/>
        <v>90.545660502651728</v>
      </c>
      <c r="DA24" s="129" t="s">
        <v>1760</v>
      </c>
    </row>
    <row r="25" spans="1:105" ht="12.95" customHeight="1" x14ac:dyDescent="0.25">
      <c r="A25" s="121" t="s">
        <v>57</v>
      </c>
      <c r="B25" s="122">
        <f t="shared" ref="B25:Q25" si="10">SUM(B26:B27)</f>
        <v>41.660470780601258</v>
      </c>
      <c r="C25" s="122">
        <f t="shared" si="10"/>
        <v>42.062323648078895</v>
      </c>
      <c r="D25" s="122">
        <f t="shared" si="10"/>
        <v>50.284236587202059</v>
      </c>
      <c r="E25" s="122">
        <f t="shared" si="10"/>
        <v>30.739391104471366</v>
      </c>
      <c r="F25" s="122">
        <f t="shared" si="10"/>
        <v>32.285839774924575</v>
      </c>
      <c r="G25" s="122">
        <f t="shared" si="10"/>
        <v>51.900604223984153</v>
      </c>
      <c r="H25" s="122">
        <f t="shared" si="10"/>
        <v>52.880746783907377</v>
      </c>
      <c r="I25" s="122">
        <f t="shared" si="10"/>
        <v>50.105277872305642</v>
      </c>
      <c r="J25" s="122">
        <f t="shared" si="10"/>
        <v>54.236738644594396</v>
      </c>
      <c r="K25" s="122">
        <f t="shared" si="10"/>
        <v>55.991632402318629</v>
      </c>
      <c r="L25" s="122">
        <f t="shared" si="10"/>
        <v>66.878371761687546</v>
      </c>
      <c r="M25" s="122">
        <f t="shared" si="10"/>
        <v>53.30509961213297</v>
      </c>
      <c r="N25" s="122">
        <f t="shared" si="10"/>
        <v>57.11834847534648</v>
      </c>
      <c r="O25" s="122">
        <f t="shared" si="10"/>
        <v>64.55382821198053</v>
      </c>
      <c r="P25" s="122">
        <f t="shared" si="10"/>
        <v>53.596898108389063</v>
      </c>
      <c r="Q25" s="122">
        <f t="shared" si="10"/>
        <v>57.428409781190162</v>
      </c>
      <c r="R25" s="122">
        <f t="shared" ref="R25:V25" si="11">SUM(R26:R27)</f>
        <v>64.187358154143979</v>
      </c>
      <c r="S25" s="122">
        <f t="shared" si="11"/>
        <v>69.275250687974435</v>
      </c>
      <c r="T25" s="122">
        <f t="shared" si="11"/>
        <v>71.577662249604927</v>
      </c>
      <c r="U25" s="122">
        <f t="shared" si="11"/>
        <v>69.457835436409468</v>
      </c>
      <c r="V25" s="122">
        <f t="shared" si="11"/>
        <v>83.997927520497399</v>
      </c>
      <c r="W25" s="122">
        <f t="shared" ref="W25:Y25" si="12">SUM(W26:W27)</f>
        <v>94.828202191676723</v>
      </c>
      <c r="X25" s="122">
        <f t="shared" si="12"/>
        <v>80.642669389966329</v>
      </c>
      <c r="Y25" s="122">
        <f t="shared" si="12"/>
        <v>79.329006750213367</v>
      </c>
      <c r="DA25" s="130" t="s">
        <v>1761</v>
      </c>
    </row>
    <row r="26" spans="1:105" ht="12" customHeight="1" x14ac:dyDescent="0.25">
      <c r="A26" s="97" t="s">
        <v>74</v>
      </c>
      <c r="B26" s="98">
        <v>40.663933746867009</v>
      </c>
      <c r="C26" s="98">
        <v>41.077980634353992</v>
      </c>
      <c r="D26" s="98">
        <v>49.135751136913115</v>
      </c>
      <c r="E26" s="98">
        <v>30.049326929137731</v>
      </c>
      <c r="F26" s="98">
        <v>31.561739956188809</v>
      </c>
      <c r="G26" s="98">
        <v>50.755013195115147</v>
      </c>
      <c r="H26" s="98">
        <v>51.739247347712514</v>
      </c>
      <c r="I26" s="98">
        <v>49.038410930558605</v>
      </c>
      <c r="J26" s="98">
        <v>53.085210736500265</v>
      </c>
      <c r="K26" s="98">
        <v>54.817815916951297</v>
      </c>
      <c r="L26" s="98">
        <v>65.494944284259915</v>
      </c>
      <c r="M26" s="98">
        <v>52.217196111413614</v>
      </c>
      <c r="N26" s="98">
        <v>55.962825944751344</v>
      </c>
      <c r="O26" s="98">
        <v>63.259514915693813</v>
      </c>
      <c r="P26" s="98">
        <v>52.529627273985184</v>
      </c>
      <c r="Q26" s="98">
        <v>56.294345342511228</v>
      </c>
      <c r="R26" s="98">
        <v>62.925932170878902</v>
      </c>
      <c r="S26" s="98">
        <v>67.922744221132831</v>
      </c>
      <c r="T26" s="98">
        <v>70.18417643239566</v>
      </c>
      <c r="U26" s="98">
        <v>68.10215730116829</v>
      </c>
      <c r="V26" s="98">
        <v>82.430076498825969</v>
      </c>
      <c r="W26" s="98">
        <v>93.048228168927139</v>
      </c>
      <c r="X26" s="98">
        <v>79.184901893130757</v>
      </c>
      <c r="Y26" s="98">
        <v>77.904331514126156</v>
      </c>
      <c r="DA26" s="63" t="s">
        <v>1762</v>
      </c>
    </row>
    <row r="27" spans="1:105" ht="12" customHeight="1" x14ac:dyDescent="0.25">
      <c r="A27" s="97" t="s">
        <v>53</v>
      </c>
      <c r="B27" s="98">
        <v>0.99653703373424818</v>
      </c>
      <c r="C27" s="98">
        <v>0.98434301372490063</v>
      </c>
      <c r="D27" s="98">
        <v>1.1484854502889446</v>
      </c>
      <c r="E27" s="98">
        <v>0.69006417533363396</v>
      </c>
      <c r="F27" s="98">
        <v>0.72409981873576346</v>
      </c>
      <c r="G27" s="98">
        <v>1.1455910288690092</v>
      </c>
      <c r="H27" s="98">
        <v>1.1414994361948607</v>
      </c>
      <c r="I27" s="98">
        <v>1.066866941747034</v>
      </c>
      <c r="J27" s="98">
        <v>1.1515279080941339</v>
      </c>
      <c r="K27" s="98">
        <v>1.1738164853673361</v>
      </c>
      <c r="L27" s="98">
        <v>1.3834274774276369</v>
      </c>
      <c r="M27" s="98">
        <v>1.0879035007193556</v>
      </c>
      <c r="N27" s="98">
        <v>1.1555225305951389</v>
      </c>
      <c r="O27" s="98">
        <v>1.2943132962867161</v>
      </c>
      <c r="P27" s="98">
        <v>1.0672708344038773</v>
      </c>
      <c r="Q27" s="98">
        <v>1.134064438678934</v>
      </c>
      <c r="R27" s="98">
        <v>1.26142598326508</v>
      </c>
      <c r="S27" s="98">
        <v>1.3525064668416085</v>
      </c>
      <c r="T27" s="98">
        <v>1.3934858172092619</v>
      </c>
      <c r="U27" s="98">
        <v>1.355678135241182</v>
      </c>
      <c r="V27" s="98">
        <v>1.5678510216714265</v>
      </c>
      <c r="W27" s="98">
        <v>1.7799740227495884</v>
      </c>
      <c r="X27" s="98">
        <v>1.4577674968355672</v>
      </c>
      <c r="Y27" s="98">
        <v>1.4246752360872166</v>
      </c>
      <c r="DA27" s="63" t="s">
        <v>1763</v>
      </c>
    </row>
    <row r="28" spans="1:105" ht="12.95" customHeight="1" x14ac:dyDescent="0.25">
      <c r="A28" s="121" t="s">
        <v>92</v>
      </c>
      <c r="B28" s="122">
        <f t="shared" ref="B28:Y28" si="13">B29</f>
        <v>1.5557153855288056E-2</v>
      </c>
      <c r="C28" s="122">
        <f t="shared" si="13"/>
        <v>2.0272927807223201E-2</v>
      </c>
      <c r="D28" s="122">
        <f t="shared" si="13"/>
        <v>2.4954784638949231E-2</v>
      </c>
      <c r="E28" s="122">
        <f t="shared" si="13"/>
        <v>6.8752660722507269E-2</v>
      </c>
      <c r="F28" s="122">
        <f t="shared" si="13"/>
        <v>3.3536326881763931E-2</v>
      </c>
      <c r="G28" s="122">
        <f t="shared" si="13"/>
        <v>6.0553641079465946E-2</v>
      </c>
      <c r="H28" s="122">
        <f t="shared" si="13"/>
        <v>0.20778666250167277</v>
      </c>
      <c r="I28" s="122">
        <f t="shared" si="13"/>
        <v>0.12320409220527745</v>
      </c>
      <c r="J28" s="122">
        <f t="shared" si="13"/>
        <v>0.16363526051782212</v>
      </c>
      <c r="K28" s="122">
        <f t="shared" si="13"/>
        <v>0.20444763861650958</v>
      </c>
      <c r="L28" s="122">
        <f t="shared" si="13"/>
        <v>0.30017525663244587</v>
      </c>
      <c r="M28" s="122">
        <f t="shared" si="13"/>
        <v>0.24587227800657196</v>
      </c>
      <c r="N28" s="122">
        <f t="shared" si="13"/>
        <v>0.24810199066718111</v>
      </c>
      <c r="O28" s="122">
        <f t="shared" si="13"/>
        <v>0.25087807962812952</v>
      </c>
      <c r="P28" s="122">
        <f t="shared" si="13"/>
        <v>0.19873293892586527</v>
      </c>
      <c r="Q28" s="122">
        <f t="shared" si="13"/>
        <v>0.29923187840591797</v>
      </c>
      <c r="R28" s="122">
        <f t="shared" si="13"/>
        <v>0.28677035390917965</v>
      </c>
      <c r="S28" s="122">
        <f t="shared" si="13"/>
        <v>0.3076762319459076</v>
      </c>
      <c r="T28" s="122">
        <f t="shared" si="13"/>
        <v>0.33645531017608465</v>
      </c>
      <c r="U28" s="122">
        <f t="shared" si="13"/>
        <v>0.38762013225076514</v>
      </c>
      <c r="V28" s="122">
        <f t="shared" si="13"/>
        <v>0.68285596641992363</v>
      </c>
      <c r="W28" s="122">
        <f t="shared" si="13"/>
        <v>0.89828657730247385</v>
      </c>
      <c r="X28" s="122">
        <f t="shared" si="13"/>
        <v>1.0767022641309809</v>
      </c>
      <c r="Y28" s="122">
        <f t="shared" si="13"/>
        <v>1.0406449698238878</v>
      </c>
      <c r="DA28" s="130" t="s">
        <v>1764</v>
      </c>
    </row>
    <row r="29" spans="1:105" ht="12" customHeight="1" x14ac:dyDescent="0.25">
      <c r="A29" s="97" t="s">
        <v>53</v>
      </c>
      <c r="B29" s="98">
        <v>1.5557153855288056E-2</v>
      </c>
      <c r="C29" s="98">
        <v>2.0272927807223201E-2</v>
      </c>
      <c r="D29" s="98">
        <v>2.4954784638949231E-2</v>
      </c>
      <c r="E29" s="98">
        <v>6.8752660722507269E-2</v>
      </c>
      <c r="F29" s="98">
        <v>3.3536326881763931E-2</v>
      </c>
      <c r="G29" s="98">
        <v>6.0553641079465946E-2</v>
      </c>
      <c r="H29" s="98">
        <v>0.20778666250167277</v>
      </c>
      <c r="I29" s="98">
        <v>0.12320409220527745</v>
      </c>
      <c r="J29" s="98">
        <v>0.16363526051782212</v>
      </c>
      <c r="K29" s="98">
        <v>0.20444763861650958</v>
      </c>
      <c r="L29" s="98">
        <v>0.30017525663244587</v>
      </c>
      <c r="M29" s="98">
        <v>0.24587227800657196</v>
      </c>
      <c r="N29" s="98">
        <v>0.24810199066718111</v>
      </c>
      <c r="O29" s="98">
        <v>0.25087807962812952</v>
      </c>
      <c r="P29" s="98">
        <v>0.19873293892586527</v>
      </c>
      <c r="Q29" s="98">
        <v>0.29923187840591797</v>
      </c>
      <c r="R29" s="98">
        <v>0.28677035390917965</v>
      </c>
      <c r="S29" s="98">
        <v>0.3076762319459076</v>
      </c>
      <c r="T29" s="98">
        <v>0.33645531017608465</v>
      </c>
      <c r="U29" s="98">
        <v>0.38762013225076514</v>
      </c>
      <c r="V29" s="98">
        <v>0.68285596641992363</v>
      </c>
      <c r="W29" s="98">
        <v>0.89828657730247385</v>
      </c>
      <c r="X29" s="98">
        <v>1.0767022641309809</v>
      </c>
      <c r="Y29" s="98">
        <v>1.0406449698238878</v>
      </c>
      <c r="DA29" s="63" t="s">
        <v>1765</v>
      </c>
    </row>
    <row r="30" spans="1:105" ht="12" customHeight="1" x14ac:dyDescent="0.25">
      <c r="A30" s="121" t="s">
        <v>55</v>
      </c>
      <c r="B30" s="122">
        <v>5.0061422347949032</v>
      </c>
      <c r="C30" s="122">
        <v>4.6781812567721275</v>
      </c>
      <c r="D30" s="122">
        <v>4.6597264999220531</v>
      </c>
      <c r="E30" s="122">
        <v>4.6580484494915799</v>
      </c>
      <c r="F30" s="122">
        <v>5.2087734676763899</v>
      </c>
      <c r="G30" s="122">
        <v>6.5663461652881461</v>
      </c>
      <c r="H30" s="122">
        <v>7.8018477802200632</v>
      </c>
      <c r="I30" s="122">
        <v>8.4503223278421231</v>
      </c>
      <c r="J30" s="122">
        <v>8.0603457106729248</v>
      </c>
      <c r="K30" s="122">
        <v>8.7744793294916352</v>
      </c>
      <c r="L30" s="122">
        <v>8.7886778147670732</v>
      </c>
      <c r="M30" s="122">
        <v>8.7340556934288713</v>
      </c>
      <c r="N30" s="122">
        <v>9.0933815218764646</v>
      </c>
      <c r="O30" s="122">
        <v>9.1607521003848777</v>
      </c>
      <c r="P30" s="122">
        <v>9.7702495839432189</v>
      </c>
      <c r="Q30" s="122">
        <v>9.7526361903968102</v>
      </c>
      <c r="R30" s="122">
        <v>10.429553852644071</v>
      </c>
      <c r="S30" s="122">
        <v>10.913068008761826</v>
      </c>
      <c r="T30" s="122">
        <v>11.287383223226902</v>
      </c>
      <c r="U30" s="122">
        <v>11.729914896952705</v>
      </c>
      <c r="V30" s="122">
        <v>10.891928015959209</v>
      </c>
      <c r="W30" s="122">
        <v>10.419437829826563</v>
      </c>
      <c r="X30" s="122">
        <v>9.0216711085226162</v>
      </c>
      <c r="Y30" s="122">
        <v>8.5995281818089992</v>
      </c>
      <c r="DA30" s="130" t="s">
        <v>1766</v>
      </c>
    </row>
    <row r="31" spans="1:105" ht="12" customHeight="1" x14ac:dyDescent="0.25">
      <c r="A31" s="97" t="s">
        <v>141</v>
      </c>
      <c r="B31" s="98">
        <v>0.38684102405755483</v>
      </c>
      <c r="C31" s="98">
        <v>0.37154749192719072</v>
      </c>
      <c r="D31" s="98">
        <v>0.38239299135585336</v>
      </c>
      <c r="E31" s="98">
        <v>0.42839932724339641</v>
      </c>
      <c r="F31" s="98">
        <v>0.77911163280515883</v>
      </c>
      <c r="G31" s="98">
        <v>1.1730158358010254</v>
      </c>
      <c r="H31" s="98">
        <v>1.340442002365569</v>
      </c>
      <c r="I31" s="98">
        <v>1.3498951335648939</v>
      </c>
      <c r="J31" s="98">
        <v>1.2038009378803278</v>
      </c>
      <c r="K31" s="98">
        <v>1.2672853780073967</v>
      </c>
      <c r="L31" s="98">
        <v>1.1950208137789589</v>
      </c>
      <c r="M31" s="98">
        <v>1.1630523753352222</v>
      </c>
      <c r="N31" s="98">
        <v>1.1008986010352848</v>
      </c>
      <c r="O31" s="98">
        <v>1.0749198590261302</v>
      </c>
      <c r="P31" s="98">
        <v>1.2449143361193789</v>
      </c>
      <c r="Q31" s="98">
        <v>1.165614460479804</v>
      </c>
      <c r="R31" s="98">
        <v>1.3252943770958812</v>
      </c>
      <c r="S31" s="98">
        <v>1.2864666610211042</v>
      </c>
      <c r="T31" s="98">
        <v>1.2528607012599511</v>
      </c>
      <c r="U31" s="98">
        <v>1.3016911956253259</v>
      </c>
      <c r="V31" s="98">
        <v>1.2574858143455705</v>
      </c>
      <c r="W31" s="98">
        <v>1.2135419483009504</v>
      </c>
      <c r="X31" s="98">
        <v>1.2543695704591731</v>
      </c>
      <c r="Y31" s="98">
        <v>1.1985923087386083</v>
      </c>
      <c r="DA31" s="63" t="s">
        <v>1767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2.4948565714245382E-4</v>
      </c>
      <c r="L32" s="98">
        <v>3.7187337500337622E-4</v>
      </c>
      <c r="M32" s="98">
        <v>6.1343857015973529E-4</v>
      </c>
      <c r="N32" s="98">
        <v>6.2020612597627758E-4</v>
      </c>
      <c r="O32" s="98">
        <v>8.7014962910470319E-4</v>
      </c>
      <c r="P32" s="98">
        <v>1.2135611420195681E-3</v>
      </c>
      <c r="Q32" s="98">
        <v>1.1185065363005543E-3</v>
      </c>
      <c r="R32" s="98">
        <v>1.2255287419368883E-3</v>
      </c>
      <c r="S32" s="98">
        <v>1.3112696765415909E-3</v>
      </c>
      <c r="T32" s="98">
        <v>1.254012474647158E-3</v>
      </c>
      <c r="U32" s="98">
        <v>1.5019337648605265E-3</v>
      </c>
      <c r="V32" s="98">
        <v>1.4052466850083074E-3</v>
      </c>
      <c r="W32" s="98">
        <v>1.2796359126174184E-3</v>
      </c>
      <c r="X32" s="98">
        <v>2.6972481404674612E-3</v>
      </c>
      <c r="Y32" s="98">
        <v>2.4783809317075931E-3</v>
      </c>
      <c r="DA32" s="63" t="s">
        <v>1768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1.0268170797673503E-4</v>
      </c>
      <c r="L33" s="101">
        <v>1.5409856546747788E-4</v>
      </c>
      <c r="M33" s="101">
        <v>2.4484503667815519E-4</v>
      </c>
      <c r="N33" s="101">
        <v>2.488786290355969E-4</v>
      </c>
      <c r="O33" s="101">
        <v>2.9143794769980673E-4</v>
      </c>
      <c r="P33" s="101">
        <v>3.7981082393906591E-4</v>
      </c>
      <c r="Q33" s="101">
        <v>3.7958263677835189E-4</v>
      </c>
      <c r="R33" s="101">
        <v>5.0588885827560718E-4</v>
      </c>
      <c r="S33" s="101">
        <v>5.7292894774223636E-4</v>
      </c>
      <c r="T33" s="101">
        <v>4.9963986190178515E-4</v>
      </c>
      <c r="U33" s="101">
        <v>6.0112805642653611E-4</v>
      </c>
      <c r="V33" s="101">
        <v>3.9592398948204389E-4</v>
      </c>
      <c r="W33" s="101">
        <v>3.1980412744402878E-4</v>
      </c>
      <c r="X33" s="101">
        <v>9.3573830547125742E-4</v>
      </c>
      <c r="Y33" s="101">
        <v>9.5198323399272949E-4</v>
      </c>
      <c r="DA33" s="131" t="s">
        <v>1769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1.4680394916571877E-4</v>
      </c>
      <c r="L34" s="104">
        <v>2.1777480953589831E-4</v>
      </c>
      <c r="M34" s="104">
        <v>3.6859353348158011E-4</v>
      </c>
      <c r="N34" s="104">
        <v>3.7132749694068068E-4</v>
      </c>
      <c r="O34" s="104">
        <v>5.7871168140489647E-4</v>
      </c>
      <c r="P34" s="104">
        <v>8.3375031808050211E-4</v>
      </c>
      <c r="Q34" s="104">
        <v>7.3892389952220233E-4</v>
      </c>
      <c r="R34" s="104">
        <v>7.1963988366128097E-4</v>
      </c>
      <c r="S34" s="104">
        <v>7.3834072879935451E-4</v>
      </c>
      <c r="T34" s="104">
        <v>7.5437261274537279E-4</v>
      </c>
      <c r="U34" s="104">
        <v>9.0080570843399026E-4</v>
      </c>
      <c r="V34" s="104">
        <v>1.0093226955262635E-3</v>
      </c>
      <c r="W34" s="104">
        <v>9.598317851733896E-4</v>
      </c>
      <c r="X34" s="104">
        <v>1.7615098349962038E-3</v>
      </c>
      <c r="Y34" s="104">
        <v>1.5263976977148636E-3</v>
      </c>
      <c r="DA34" s="132" t="s">
        <v>1770</v>
      </c>
    </row>
    <row r="35" spans="1:105" ht="12" customHeight="1" x14ac:dyDescent="0.25">
      <c r="A35" s="106" t="s">
        <v>122</v>
      </c>
      <c r="B35" s="101">
        <v>4.6051036494167494</v>
      </c>
      <c r="C35" s="101">
        <v>4.2745453294557141</v>
      </c>
      <c r="D35" s="101">
        <v>4.2375753956831819</v>
      </c>
      <c r="E35" s="101">
        <v>4.1651732471948888</v>
      </c>
      <c r="F35" s="101">
        <v>4.3614719867169578</v>
      </c>
      <c r="G35" s="101">
        <v>5.3137361565824834</v>
      </c>
      <c r="H35" s="101">
        <v>6.3331767336462015</v>
      </c>
      <c r="I35" s="101">
        <v>6.8625761261199383</v>
      </c>
      <c r="J35" s="101">
        <v>6.5645994057701822</v>
      </c>
      <c r="K35" s="101">
        <v>6.9232369389642363</v>
      </c>
      <c r="L35" s="101">
        <v>6.9052638460230025</v>
      </c>
      <c r="M35" s="101">
        <v>6.8001846648269977</v>
      </c>
      <c r="N35" s="101">
        <v>7.1644451731152516</v>
      </c>
      <c r="O35" s="101">
        <v>7.1175532783602531</v>
      </c>
      <c r="P35" s="101">
        <v>7.3809988191663392</v>
      </c>
      <c r="Q35" s="101">
        <v>7.3081691745876807</v>
      </c>
      <c r="R35" s="101">
        <v>7.6649172076853951</v>
      </c>
      <c r="S35" s="101">
        <v>7.9761812514320169</v>
      </c>
      <c r="T35" s="101">
        <v>8.3020303829576729</v>
      </c>
      <c r="U35" s="101">
        <v>8.6651593305430854</v>
      </c>
      <c r="V35" s="101">
        <v>8.0494789864979168</v>
      </c>
      <c r="W35" s="101">
        <v>7.6568063381405427</v>
      </c>
      <c r="X35" s="101">
        <v>5.7291317306873966</v>
      </c>
      <c r="Y35" s="101">
        <v>5.3715830872737769</v>
      </c>
      <c r="DA35" s="131" t="s">
        <v>1771</v>
      </c>
    </row>
    <row r="36" spans="1:105" ht="12" customHeight="1" x14ac:dyDescent="0.25">
      <c r="A36" s="107" t="s">
        <v>121</v>
      </c>
      <c r="B36" s="104">
        <v>1.4197561320599513E-2</v>
      </c>
      <c r="C36" s="104">
        <v>3.2088435389222181E-2</v>
      </c>
      <c r="D36" s="104">
        <v>3.9758112883017518E-2</v>
      </c>
      <c r="E36" s="104">
        <v>6.4475875053294274E-2</v>
      </c>
      <c r="F36" s="104">
        <v>6.8189848154273605E-2</v>
      </c>
      <c r="G36" s="104">
        <v>7.95941729046373E-2</v>
      </c>
      <c r="H36" s="104">
        <v>0.12822904420829279</v>
      </c>
      <c r="I36" s="104">
        <v>0.23785106815729004</v>
      </c>
      <c r="J36" s="104">
        <v>0.2919453670224148</v>
      </c>
      <c r="K36" s="104">
        <v>0.58370752686285921</v>
      </c>
      <c r="L36" s="104">
        <v>0.68802128159010945</v>
      </c>
      <c r="M36" s="104">
        <v>0.77020521469649184</v>
      </c>
      <c r="N36" s="104">
        <v>0.82741754159995051</v>
      </c>
      <c r="O36" s="104">
        <v>0.96740881336938989</v>
      </c>
      <c r="P36" s="104">
        <v>1.1431228675154812</v>
      </c>
      <c r="Q36" s="104">
        <v>1.2777340487930258</v>
      </c>
      <c r="R36" s="104">
        <v>1.4381167391208574</v>
      </c>
      <c r="S36" s="104">
        <v>1.6491088266321645</v>
      </c>
      <c r="T36" s="104">
        <v>1.7312381265346315</v>
      </c>
      <c r="U36" s="104">
        <v>1.7615624370194332</v>
      </c>
      <c r="V36" s="104">
        <v>1.5835579684307139</v>
      </c>
      <c r="W36" s="104">
        <v>1.5478099074724527</v>
      </c>
      <c r="X36" s="104">
        <v>2.0354725592355796</v>
      </c>
      <c r="Y36" s="104">
        <v>2.0268744048649072</v>
      </c>
      <c r="DA36" s="132" t="s">
        <v>1772</v>
      </c>
    </row>
    <row r="37" spans="1:105" ht="12" customHeight="1" x14ac:dyDescent="0.25">
      <c r="A37" s="108" t="s">
        <v>53</v>
      </c>
      <c r="B37" s="98">
        <v>5.9435833646957177E-3</v>
      </c>
      <c r="C37" s="98">
        <v>1.3099859468588583E-2</v>
      </c>
      <c r="D37" s="98">
        <v>1.662033118436879E-2</v>
      </c>
      <c r="E37" s="98">
        <v>2.7441953815610768E-2</v>
      </c>
      <c r="F37" s="98">
        <v>2.716301923803369E-2</v>
      </c>
      <c r="G37" s="98">
        <v>3.2398928691482622E-2</v>
      </c>
      <c r="H37" s="98">
        <v>5.2982053813805177E-2</v>
      </c>
      <c r="I37" s="98">
        <v>0.10411444832723471</v>
      </c>
      <c r="J37" s="98">
        <v>0.11659624396738595</v>
      </c>
      <c r="K37" s="98">
        <v>0.24062366424212972</v>
      </c>
      <c r="L37" s="98">
        <v>0.28529522010972136</v>
      </c>
      <c r="M37" s="98">
        <v>0.30750215404025971</v>
      </c>
      <c r="N37" s="98">
        <v>0.3321866130027965</v>
      </c>
      <c r="O37" s="98">
        <v>0.32431977226666819</v>
      </c>
      <c r="P37" s="98">
        <v>0.3577885529569762</v>
      </c>
      <c r="Q37" s="98">
        <v>0.4341607892214801</v>
      </c>
      <c r="R37" s="98">
        <v>0.59335810596593253</v>
      </c>
      <c r="S37" s="98">
        <v>0.72089291661477717</v>
      </c>
      <c r="T37" s="98">
        <v>0.69044039682145442</v>
      </c>
      <c r="U37" s="98">
        <v>0.70494072883496994</v>
      </c>
      <c r="V37" s="98">
        <v>0.44600938979597354</v>
      </c>
      <c r="W37" s="98">
        <v>0.38530565024482305</v>
      </c>
      <c r="X37" s="98">
        <v>0.69984309355875729</v>
      </c>
      <c r="Y37" s="98">
        <v>0.77523764721759525</v>
      </c>
      <c r="DA37" s="63" t="s">
        <v>1773</v>
      </c>
    </row>
    <row r="38" spans="1:105" ht="12" customHeight="1" x14ac:dyDescent="0.25">
      <c r="A38" s="108" t="s">
        <v>52</v>
      </c>
      <c r="B38" s="98">
        <v>8.2539779559037945E-3</v>
      </c>
      <c r="C38" s="98">
        <v>1.8988575920633598E-2</v>
      </c>
      <c r="D38" s="98">
        <v>2.3137781698648725E-2</v>
      </c>
      <c r="E38" s="98">
        <v>3.7033921237683502E-2</v>
      </c>
      <c r="F38" s="98">
        <v>4.1026828916239912E-2</v>
      </c>
      <c r="G38" s="98">
        <v>4.7195244213154679E-2</v>
      </c>
      <c r="H38" s="98">
        <v>7.5246990394487595E-2</v>
      </c>
      <c r="I38" s="98">
        <v>0.13373661983005533</v>
      </c>
      <c r="J38" s="98">
        <v>0.17534912305502884</v>
      </c>
      <c r="K38" s="98">
        <v>0.34308386262072949</v>
      </c>
      <c r="L38" s="98">
        <v>0.40272606148038809</v>
      </c>
      <c r="M38" s="98">
        <v>0.46270306065623212</v>
      </c>
      <c r="N38" s="98">
        <v>0.49523092859715395</v>
      </c>
      <c r="O38" s="98">
        <v>0.64308904110272169</v>
      </c>
      <c r="P38" s="98">
        <v>0.785334314558505</v>
      </c>
      <c r="Q38" s="98">
        <v>0.84357325957154561</v>
      </c>
      <c r="R38" s="98">
        <v>0.84475863315492494</v>
      </c>
      <c r="S38" s="98">
        <v>0.92821591001738735</v>
      </c>
      <c r="T38" s="98">
        <v>1.040797729713177</v>
      </c>
      <c r="U38" s="98">
        <v>1.0566217081844631</v>
      </c>
      <c r="V38" s="98">
        <v>1.1375485786347403</v>
      </c>
      <c r="W38" s="98">
        <v>1.1625042572276296</v>
      </c>
      <c r="X38" s="98">
        <v>1.3356294656768222</v>
      </c>
      <c r="Y38" s="98">
        <v>1.2516367576473117</v>
      </c>
      <c r="DA38" s="63" t="s">
        <v>1774</v>
      </c>
    </row>
    <row r="39" spans="1:105" ht="12" customHeight="1" x14ac:dyDescent="0.25">
      <c r="A39" s="121" t="s">
        <v>54</v>
      </c>
      <c r="B39" s="122">
        <v>0.91737328304280641</v>
      </c>
      <c r="C39" s="122">
        <v>0.89356854002890718</v>
      </c>
      <c r="D39" s="122">
        <v>0.86610252731788651</v>
      </c>
      <c r="E39" s="122">
        <v>0.93079376552030069</v>
      </c>
      <c r="F39" s="122">
        <v>0.99830887049670169</v>
      </c>
      <c r="G39" s="122">
        <v>1.2586940846049179</v>
      </c>
      <c r="H39" s="122">
        <v>1.3829493236444452</v>
      </c>
      <c r="I39" s="122">
        <v>1.4413020123396103</v>
      </c>
      <c r="J39" s="122">
        <v>1.2659128130198101</v>
      </c>
      <c r="K39" s="122">
        <v>1.3554293518186449</v>
      </c>
      <c r="L39" s="122">
        <v>1.3704440071266402</v>
      </c>
      <c r="M39" s="122">
        <v>1.3040597732423731</v>
      </c>
      <c r="N39" s="122">
        <v>1.359688656236379</v>
      </c>
      <c r="O39" s="122">
        <v>1.3780894915529582</v>
      </c>
      <c r="P39" s="122">
        <v>1.442130161678862</v>
      </c>
      <c r="Q39" s="122">
        <v>1.5370724156739255</v>
      </c>
      <c r="R39" s="122">
        <v>1.6097310052922085</v>
      </c>
      <c r="S39" s="122">
        <v>1.6867537736617746</v>
      </c>
      <c r="T39" s="122">
        <v>1.7673748112699246</v>
      </c>
      <c r="U39" s="122">
        <v>1.8339523616378566</v>
      </c>
      <c r="V39" s="122">
        <v>2.0694505483692032</v>
      </c>
      <c r="W39" s="122">
        <v>2.1005629154686343</v>
      </c>
      <c r="X39" s="122">
        <v>1.5715410575473854</v>
      </c>
      <c r="Y39" s="122">
        <v>1.5764806008054888</v>
      </c>
      <c r="DA39" s="130" t="s">
        <v>1775</v>
      </c>
    </row>
    <row r="40" spans="1:105" ht="12" customHeight="1" x14ac:dyDescent="0.25">
      <c r="A40" s="97" t="s">
        <v>50</v>
      </c>
      <c r="B40" s="98">
        <v>3.4126114226260371E-2</v>
      </c>
      <c r="C40" s="98">
        <v>3.3608641034833894E-2</v>
      </c>
      <c r="D40" s="98">
        <v>3.5112320691815871E-2</v>
      </c>
      <c r="E40" s="98">
        <v>4.0249495107335255E-2</v>
      </c>
      <c r="F40" s="98">
        <v>4.623577249440125E-2</v>
      </c>
      <c r="G40" s="98">
        <v>6.052522166985283E-2</v>
      </c>
      <c r="H40" s="98">
        <v>7.8282194345038081E-2</v>
      </c>
      <c r="I40" s="98">
        <v>8.8924651816836467E-2</v>
      </c>
      <c r="J40" s="98">
        <v>7.9321826227327516E-2</v>
      </c>
      <c r="K40" s="98">
        <v>9.2918162587431352E-2</v>
      </c>
      <c r="L40" s="98">
        <v>9.3288740323263744E-2</v>
      </c>
      <c r="M40" s="98">
        <v>9.694414781650619E-2</v>
      </c>
      <c r="N40" s="98">
        <v>0.10038072511370513</v>
      </c>
      <c r="O40" s="98">
        <v>0.10101215930903872</v>
      </c>
      <c r="P40" s="98">
        <v>0.11527792323747049</v>
      </c>
      <c r="Q40" s="98">
        <v>0.11191365198785362</v>
      </c>
      <c r="R40" s="98">
        <v>0.12638362059727937</v>
      </c>
      <c r="S40" s="98">
        <v>0.12953326313868305</v>
      </c>
      <c r="T40" s="98">
        <v>0.13217651412654782</v>
      </c>
      <c r="U40" s="98">
        <v>0.14286149024682435</v>
      </c>
      <c r="V40" s="98">
        <v>0.13914469191314457</v>
      </c>
      <c r="W40" s="98">
        <v>0.13635910742507593</v>
      </c>
      <c r="X40" s="98">
        <v>0.12966031079795587</v>
      </c>
      <c r="Y40" s="98">
        <v>0.11929425719226881</v>
      </c>
      <c r="DA40" s="63" t="s">
        <v>1776</v>
      </c>
    </row>
    <row r="41" spans="1:105" ht="12" customHeight="1" x14ac:dyDescent="0.25">
      <c r="A41" s="109" t="s">
        <v>120</v>
      </c>
      <c r="B41" s="33">
        <v>0.88324716881654608</v>
      </c>
      <c r="C41" s="33">
        <v>0.85995989899407332</v>
      </c>
      <c r="D41" s="33">
        <v>0.83099020662607059</v>
      </c>
      <c r="E41" s="33">
        <v>0.89054427041296547</v>
      </c>
      <c r="F41" s="33">
        <v>0.95207309800230044</v>
      </c>
      <c r="G41" s="33">
        <v>1.1981688629350651</v>
      </c>
      <c r="H41" s="33">
        <v>1.3046671292994072</v>
      </c>
      <c r="I41" s="33">
        <v>1.3523773605227738</v>
      </c>
      <c r="J41" s="33">
        <v>1.1865909867924826</v>
      </c>
      <c r="K41" s="33">
        <v>1.2625111892312135</v>
      </c>
      <c r="L41" s="33">
        <v>1.2771552668033763</v>
      </c>
      <c r="M41" s="33">
        <v>1.2071156254258668</v>
      </c>
      <c r="N41" s="33">
        <v>1.2593079311226738</v>
      </c>
      <c r="O41" s="33">
        <v>1.2770773322439195</v>
      </c>
      <c r="P41" s="33">
        <v>1.3268522384413914</v>
      </c>
      <c r="Q41" s="33">
        <v>1.4251587636860719</v>
      </c>
      <c r="R41" s="33">
        <v>1.4833473846949292</v>
      </c>
      <c r="S41" s="33">
        <v>1.5572205105230916</v>
      </c>
      <c r="T41" s="33">
        <v>1.6351982971433767</v>
      </c>
      <c r="U41" s="33">
        <v>1.6910908713910322</v>
      </c>
      <c r="V41" s="33">
        <v>1.9303058564560585</v>
      </c>
      <c r="W41" s="33">
        <v>1.9642038080435584</v>
      </c>
      <c r="X41" s="33">
        <v>1.4418807467494295</v>
      </c>
      <c r="Y41" s="33">
        <v>1.45718634361322</v>
      </c>
      <c r="DA41" s="60" t="s">
        <v>1777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1938.5373426093729</v>
      </c>
      <c r="C43" s="117">
        <f t="shared" si="14"/>
        <v>1920.3595829307403</v>
      </c>
      <c r="D43" s="117">
        <f t="shared" si="14"/>
        <v>1705.8768582617886</v>
      </c>
      <c r="E43" s="117">
        <f t="shared" si="14"/>
        <v>1939.0276160145618</v>
      </c>
      <c r="F43" s="117">
        <f t="shared" si="14"/>
        <v>1956.4284864163226</v>
      </c>
      <c r="G43" s="117">
        <f t="shared" si="14"/>
        <v>1981.493389112037</v>
      </c>
      <c r="H43" s="117">
        <f t="shared" si="14"/>
        <v>1773.6545079957418</v>
      </c>
      <c r="I43" s="117">
        <f t="shared" si="14"/>
        <v>1499.0162082312422</v>
      </c>
      <c r="J43" s="117">
        <f t="shared" si="14"/>
        <v>1855.0740517186562</v>
      </c>
      <c r="K43" s="117">
        <f t="shared" si="14"/>
        <v>1593.8546734718493</v>
      </c>
      <c r="L43" s="117">
        <f t="shared" si="14"/>
        <v>1734.5891511593038</v>
      </c>
      <c r="M43" s="117">
        <f t="shared" si="14"/>
        <v>1512.5940972699175</v>
      </c>
      <c r="N43" s="117">
        <f t="shared" si="14"/>
        <v>1542.9459933624505</v>
      </c>
      <c r="O43" s="117">
        <f t="shared" si="14"/>
        <v>1711.6155600895183</v>
      </c>
      <c r="P43" s="117">
        <f t="shared" si="14"/>
        <v>1450.0894888133789</v>
      </c>
      <c r="Q43" s="117">
        <f t="shared" si="14"/>
        <v>1702.9987950857819</v>
      </c>
      <c r="R43" s="117">
        <f t="shared" ref="R43:V43" si="15">R44+R47+R49+R58</f>
        <v>1593.1113675750287</v>
      </c>
      <c r="S43" s="117">
        <f t="shared" si="15"/>
        <v>1623.4947257835909</v>
      </c>
      <c r="T43" s="117">
        <f t="shared" si="15"/>
        <v>1626.3008378473248</v>
      </c>
      <c r="U43" s="117">
        <f t="shared" si="15"/>
        <v>1339.7970767113381</v>
      </c>
      <c r="V43" s="117">
        <f t="shared" si="15"/>
        <v>1509.5970251016217</v>
      </c>
      <c r="W43" s="117">
        <f t="shared" ref="W43:Y43" si="16">W44+W47+W49+W58</f>
        <v>1429.0259797241995</v>
      </c>
      <c r="X43" s="117">
        <f t="shared" si="16"/>
        <v>1248.0411090127664</v>
      </c>
      <c r="Y43" s="117">
        <f t="shared" si="16"/>
        <v>1226.1199773406056</v>
      </c>
      <c r="DA43" s="129" t="s">
        <v>1778</v>
      </c>
    </row>
    <row r="44" spans="1:105" ht="12.95" customHeight="1" x14ac:dyDescent="0.25">
      <c r="A44" s="121" t="s">
        <v>57</v>
      </c>
      <c r="B44" s="122">
        <f t="shared" ref="B44:Q44" si="17">SUM(B45:B46)</f>
        <v>1698.5966353610861</v>
      </c>
      <c r="C44" s="122">
        <f t="shared" si="17"/>
        <v>1697.6930174828256</v>
      </c>
      <c r="D44" s="122">
        <f t="shared" si="17"/>
        <v>1487.4901038362939</v>
      </c>
      <c r="E44" s="122">
        <f t="shared" si="17"/>
        <v>1704.4413002658162</v>
      </c>
      <c r="F44" s="122">
        <f t="shared" si="17"/>
        <v>1694.8493727180544</v>
      </c>
      <c r="G44" s="122">
        <f t="shared" si="17"/>
        <v>1704.3285807547113</v>
      </c>
      <c r="H44" s="122">
        <f t="shared" si="17"/>
        <v>1495.0824073115323</v>
      </c>
      <c r="I44" s="122">
        <f t="shared" si="17"/>
        <v>1238.2554900520972</v>
      </c>
      <c r="J44" s="122">
        <f t="shared" si="17"/>
        <v>1597.9988117883543</v>
      </c>
      <c r="K44" s="122">
        <f t="shared" si="17"/>
        <v>1341.67425202348</v>
      </c>
      <c r="L44" s="122">
        <f t="shared" si="17"/>
        <v>1491.148975745401</v>
      </c>
      <c r="M44" s="122">
        <f t="shared" si="17"/>
        <v>1270.3210181422191</v>
      </c>
      <c r="N44" s="122">
        <f t="shared" si="17"/>
        <v>1299.0188485218982</v>
      </c>
      <c r="O44" s="122">
        <f t="shared" si="17"/>
        <v>1464.5098406201603</v>
      </c>
      <c r="P44" s="122">
        <f t="shared" si="17"/>
        <v>1187.9623550530914</v>
      </c>
      <c r="Q44" s="122">
        <f t="shared" si="17"/>
        <v>1434.1101007603224</v>
      </c>
      <c r="R44" s="122">
        <f t="shared" ref="R44:V44" si="18">SUM(R45:R46)</f>
        <v>1330.4403964914047</v>
      </c>
      <c r="S44" s="122">
        <f t="shared" si="18"/>
        <v>1362.8377196349797</v>
      </c>
      <c r="T44" s="122">
        <f t="shared" si="18"/>
        <v>1366.9480771869805</v>
      </c>
      <c r="U44" s="122">
        <f t="shared" si="18"/>
        <v>1092.7771618049171</v>
      </c>
      <c r="V44" s="122">
        <f t="shared" si="18"/>
        <v>1290.4666764505664</v>
      </c>
      <c r="W44" s="122">
        <f t="shared" ref="W44:Y44" si="19">SUM(W45:W46)</f>
        <v>1231.3947404085018</v>
      </c>
      <c r="X44" s="122">
        <f t="shared" si="19"/>
        <v>1081.7837128764945</v>
      </c>
      <c r="Y44" s="122">
        <f t="shared" si="19"/>
        <v>1069.0219727389886</v>
      </c>
      <c r="DA44" s="130" t="s">
        <v>1779</v>
      </c>
    </row>
    <row r="45" spans="1:105" ht="12" customHeight="1" x14ac:dyDescent="0.25">
      <c r="A45" s="97" t="s">
        <v>211</v>
      </c>
      <c r="B45" s="98">
        <v>1657.9654465915653</v>
      </c>
      <c r="C45" s="98">
        <v>1657.963584672827</v>
      </c>
      <c r="D45" s="98">
        <v>1453.5160225406146</v>
      </c>
      <c r="E45" s="98">
        <v>1666.1785423512188</v>
      </c>
      <c r="F45" s="98">
        <v>1656.8376582288211</v>
      </c>
      <c r="G45" s="98">
        <v>1666.7092974814084</v>
      </c>
      <c r="H45" s="98">
        <v>1462.8091163917768</v>
      </c>
      <c r="I45" s="98">
        <v>1211.8899273035961</v>
      </c>
      <c r="J45" s="98">
        <v>1564.0708825864579</v>
      </c>
      <c r="K45" s="98">
        <v>1313.5472036155677</v>
      </c>
      <c r="L45" s="98">
        <v>1460.3034809816359</v>
      </c>
      <c r="M45" s="98">
        <v>1244.3950430904863</v>
      </c>
      <c r="N45" s="98">
        <v>1272.7392800959537</v>
      </c>
      <c r="O45" s="98">
        <v>1435.146213214007</v>
      </c>
      <c r="P45" s="98">
        <v>1164.3065537163448</v>
      </c>
      <c r="Q45" s="98">
        <v>1405.7900885465201</v>
      </c>
      <c r="R45" s="98">
        <v>1304.2942497487786</v>
      </c>
      <c r="S45" s="98">
        <v>1336.2301388502601</v>
      </c>
      <c r="T45" s="98">
        <v>1340.3361049800781</v>
      </c>
      <c r="U45" s="98">
        <v>1071.4483355372722</v>
      </c>
      <c r="V45" s="98">
        <v>1266.3796595820581</v>
      </c>
      <c r="W45" s="98">
        <v>1208.2808291561594</v>
      </c>
      <c r="X45" s="98">
        <v>1062.2284433502398</v>
      </c>
      <c r="Y45" s="98">
        <v>1049.8233316140604</v>
      </c>
      <c r="DA45" s="63" t="s">
        <v>1780</v>
      </c>
    </row>
    <row r="46" spans="1:105" ht="12" customHeight="1" x14ac:dyDescent="0.25">
      <c r="A46" s="97" t="s">
        <v>53</v>
      </c>
      <c r="B46" s="98">
        <v>40.631188769520698</v>
      </c>
      <c r="C46" s="98">
        <v>39.729432809998585</v>
      </c>
      <c r="D46" s="98">
        <v>33.974081295679305</v>
      </c>
      <c r="E46" s="98">
        <v>38.262757914597429</v>
      </c>
      <c r="F46" s="98">
        <v>38.011714489233327</v>
      </c>
      <c r="G46" s="98">
        <v>37.619283273303033</v>
      </c>
      <c r="H46" s="98">
        <v>32.273290919755532</v>
      </c>
      <c r="I46" s="98">
        <v>26.365562748501063</v>
      </c>
      <c r="J46" s="98">
        <v>33.927929201896355</v>
      </c>
      <c r="K46" s="98">
        <v>28.12704840791238</v>
      </c>
      <c r="L46" s="98">
        <v>30.845494763765032</v>
      </c>
      <c r="M46" s="98">
        <v>25.925975051732902</v>
      </c>
      <c r="N46" s="98">
        <v>26.279568425944436</v>
      </c>
      <c r="O46" s="98">
        <v>29.36362740615316</v>
      </c>
      <c r="P46" s="98">
        <v>23.65580133674673</v>
      </c>
      <c r="Q46" s="98">
        <v>28.320012213802237</v>
      </c>
      <c r="R46" s="98">
        <v>26.146146742626204</v>
      </c>
      <c r="S46" s="98">
        <v>26.607580784719623</v>
      </c>
      <c r="T46" s="98">
        <v>26.611972206902369</v>
      </c>
      <c r="U46" s="98">
        <v>21.328826267644828</v>
      </c>
      <c r="V46" s="98">
        <v>24.087016868508197</v>
      </c>
      <c r="W46" s="98">
        <v>23.113911252342447</v>
      </c>
      <c r="X46" s="98">
        <v>19.55526952625484</v>
      </c>
      <c r="Y46" s="98">
        <v>19.198641124928042</v>
      </c>
      <c r="DA46" s="63" t="s">
        <v>1781</v>
      </c>
    </row>
    <row r="47" spans="1:105" ht="12.95" customHeight="1" x14ac:dyDescent="0.25">
      <c r="A47" s="121" t="s">
        <v>92</v>
      </c>
      <c r="B47" s="122">
        <f t="shared" ref="B47:Y47" si="20">B48</f>
        <v>0.62962876370074372</v>
      </c>
      <c r="C47" s="122">
        <f t="shared" si="20"/>
        <v>0.8055172505486049</v>
      </c>
      <c r="D47" s="122">
        <f t="shared" si="20"/>
        <v>0.99511611840131398</v>
      </c>
      <c r="E47" s="122">
        <f t="shared" si="20"/>
        <v>2.7662556896687818</v>
      </c>
      <c r="F47" s="122">
        <f t="shared" si="20"/>
        <v>1.4221400027131414</v>
      </c>
      <c r="G47" s="122">
        <f t="shared" si="20"/>
        <v>2.145677465082203</v>
      </c>
      <c r="H47" s="122">
        <f t="shared" si="20"/>
        <v>5.3844209537173411</v>
      </c>
      <c r="I47" s="122">
        <f t="shared" si="20"/>
        <v>2.5972293085633198</v>
      </c>
      <c r="J47" s="122">
        <f t="shared" si="20"/>
        <v>3.1303900040258377</v>
      </c>
      <c r="K47" s="122">
        <f t="shared" si="20"/>
        <v>3.6777654978852183</v>
      </c>
      <c r="L47" s="122">
        <f t="shared" si="20"/>
        <v>5.2908305708485059</v>
      </c>
      <c r="M47" s="122">
        <f t="shared" si="20"/>
        <v>4.2137051724056498</v>
      </c>
      <c r="N47" s="122">
        <f t="shared" si="20"/>
        <v>4.4510064613683467</v>
      </c>
      <c r="O47" s="122">
        <f t="shared" si="20"/>
        <v>5.0723917328164765</v>
      </c>
      <c r="P47" s="122">
        <f t="shared" si="20"/>
        <v>4.5830650660139538</v>
      </c>
      <c r="Q47" s="122">
        <f t="shared" si="20"/>
        <v>7.459566737681139</v>
      </c>
      <c r="R47" s="122">
        <f t="shared" si="20"/>
        <v>7.1034263252144463</v>
      </c>
      <c r="S47" s="122">
        <f t="shared" si="20"/>
        <v>7.238194089478819</v>
      </c>
      <c r="T47" s="122">
        <f t="shared" si="20"/>
        <v>7.3124422353333101</v>
      </c>
      <c r="U47" s="122">
        <f t="shared" si="20"/>
        <v>7.024897321780152</v>
      </c>
      <c r="V47" s="122">
        <f t="shared" si="20"/>
        <v>9.8479693842229992</v>
      </c>
      <c r="W47" s="122">
        <f t="shared" si="20"/>
        <v>10.774710453780045</v>
      </c>
      <c r="X47" s="122">
        <f t="shared" si="20"/>
        <v>11.346716942641729</v>
      </c>
      <c r="Y47" s="122">
        <f t="shared" si="20"/>
        <v>10.372776347793558</v>
      </c>
      <c r="DA47" s="130" t="s">
        <v>1782</v>
      </c>
    </row>
    <row r="48" spans="1:105" ht="12" customHeight="1" x14ac:dyDescent="0.25">
      <c r="A48" s="97" t="s">
        <v>53</v>
      </c>
      <c r="B48" s="98">
        <v>0.62962876370074372</v>
      </c>
      <c r="C48" s="98">
        <v>0.8055172505486049</v>
      </c>
      <c r="D48" s="98">
        <v>0.99511611840131398</v>
      </c>
      <c r="E48" s="98">
        <v>2.7662556896687818</v>
      </c>
      <c r="F48" s="98">
        <v>1.4221400027131414</v>
      </c>
      <c r="G48" s="98">
        <v>2.145677465082203</v>
      </c>
      <c r="H48" s="98">
        <v>5.3844209537173411</v>
      </c>
      <c r="I48" s="98">
        <v>2.5972293085633198</v>
      </c>
      <c r="J48" s="98">
        <v>3.1303900040258377</v>
      </c>
      <c r="K48" s="98">
        <v>3.6777654978852183</v>
      </c>
      <c r="L48" s="98">
        <v>5.2908305708485059</v>
      </c>
      <c r="M48" s="98">
        <v>4.2137051724056498</v>
      </c>
      <c r="N48" s="98">
        <v>4.4510064613683467</v>
      </c>
      <c r="O48" s="98">
        <v>5.0723917328164765</v>
      </c>
      <c r="P48" s="98">
        <v>4.5830650660139538</v>
      </c>
      <c r="Q48" s="98">
        <v>7.459566737681139</v>
      </c>
      <c r="R48" s="98">
        <v>7.1034263252144463</v>
      </c>
      <c r="S48" s="98">
        <v>7.238194089478819</v>
      </c>
      <c r="T48" s="98">
        <v>7.3124422353333101</v>
      </c>
      <c r="U48" s="98">
        <v>7.024897321780152</v>
      </c>
      <c r="V48" s="98">
        <v>9.8479693842229992</v>
      </c>
      <c r="W48" s="98">
        <v>10.774710453780045</v>
      </c>
      <c r="X48" s="98">
        <v>11.346716942641729</v>
      </c>
      <c r="Y48" s="98">
        <v>10.372776347793558</v>
      </c>
      <c r="DA48" s="63" t="s">
        <v>1783</v>
      </c>
    </row>
    <row r="49" spans="1:105" ht="12" customHeight="1" x14ac:dyDescent="0.25">
      <c r="A49" s="121" t="s">
        <v>55</v>
      </c>
      <c r="B49" s="122">
        <v>202.17455978587304</v>
      </c>
      <c r="C49" s="122">
        <v>186.32315909307664</v>
      </c>
      <c r="D49" s="122">
        <v>182.73408715573228</v>
      </c>
      <c r="E49" s="122">
        <v>192.82927715741437</v>
      </c>
      <c r="F49" s="122">
        <v>218.89142641991145</v>
      </c>
      <c r="G49" s="122">
        <v>231.46747610342479</v>
      </c>
      <c r="H49" s="122">
        <v>231.92185386153361</v>
      </c>
      <c r="I49" s="122">
        <v>219.44063410187184</v>
      </c>
      <c r="J49" s="122">
        <v>220.63254137586216</v>
      </c>
      <c r="K49" s="122">
        <v>215.18902257990527</v>
      </c>
      <c r="L49" s="122">
        <v>205.86772957137657</v>
      </c>
      <c r="M49" s="122">
        <v>207.84195255092939</v>
      </c>
      <c r="N49" s="122">
        <v>208.41485586304546</v>
      </c>
      <c r="O49" s="122">
        <v>210.3717885647267</v>
      </c>
      <c r="P49" s="122">
        <v>224.70221816257549</v>
      </c>
      <c r="Q49" s="122">
        <v>226.99248388244797</v>
      </c>
      <c r="R49" s="122">
        <v>221.22449738359717</v>
      </c>
      <c r="S49" s="122">
        <v>219.25786348762941</v>
      </c>
      <c r="T49" s="122">
        <v>217.98786305448365</v>
      </c>
      <c r="U49" s="122">
        <v>207.57146489626768</v>
      </c>
      <c r="V49" s="122">
        <v>176.63651860435752</v>
      </c>
      <c r="W49" s="122">
        <v>156.87711567344371</v>
      </c>
      <c r="X49" s="122">
        <v>133.78248237245796</v>
      </c>
      <c r="Y49" s="122">
        <v>125.51345886651943</v>
      </c>
      <c r="DA49" s="130" t="s">
        <v>1784</v>
      </c>
    </row>
    <row r="50" spans="1:105" ht="12" customHeight="1" x14ac:dyDescent="0.25">
      <c r="A50" s="97" t="s">
        <v>138</v>
      </c>
      <c r="B50" s="98">
        <v>48.857071248680896</v>
      </c>
      <c r="C50" s="98">
        <v>47.098458393124005</v>
      </c>
      <c r="D50" s="98">
        <v>45.863087612759273</v>
      </c>
      <c r="E50" s="98">
        <v>52.187817534392742</v>
      </c>
      <c r="F50" s="98">
        <v>67.166331408831084</v>
      </c>
      <c r="G50" s="98">
        <v>74.512424873615075</v>
      </c>
      <c r="H50" s="98">
        <v>75.473736867110702</v>
      </c>
      <c r="I50" s="98">
        <v>70.496298357548852</v>
      </c>
      <c r="J50" s="98">
        <v>85.196151872643469</v>
      </c>
      <c r="K50" s="98">
        <v>82.305753597801498</v>
      </c>
      <c r="L50" s="98">
        <v>82.092091395529451</v>
      </c>
      <c r="M50" s="98">
        <v>89.74948935949125</v>
      </c>
      <c r="N50" s="98">
        <v>87.390606856843888</v>
      </c>
      <c r="O50" s="98">
        <v>87.617358893881743</v>
      </c>
      <c r="P50" s="98">
        <v>95.147297437292536</v>
      </c>
      <c r="Q50" s="98">
        <v>97.730708823412087</v>
      </c>
      <c r="R50" s="98">
        <v>90.189934265271347</v>
      </c>
      <c r="S50" s="98">
        <v>87.187276355450209</v>
      </c>
      <c r="T50" s="98">
        <v>84.443413997095277</v>
      </c>
      <c r="U50" s="98">
        <v>81.914813310207833</v>
      </c>
      <c r="V50" s="98">
        <v>74.441464046235751</v>
      </c>
      <c r="W50" s="98">
        <v>74.49668096569431</v>
      </c>
      <c r="X50" s="98">
        <v>74.816958845681739</v>
      </c>
      <c r="Y50" s="98">
        <v>74.305233999643931</v>
      </c>
      <c r="DA50" s="63" t="s">
        <v>1785</v>
      </c>
    </row>
    <row r="51" spans="1:105" ht="12" customHeight="1" x14ac:dyDescent="0.25">
      <c r="A51" s="97" t="s">
        <v>137</v>
      </c>
      <c r="B51" s="98">
        <v>1.4919426200678191E-3</v>
      </c>
      <c r="C51" s="98">
        <v>3.7265259909576689E-3</v>
      </c>
      <c r="D51" s="98">
        <v>4.1274218816965708E-3</v>
      </c>
      <c r="E51" s="98">
        <v>7.5926438189255424E-3</v>
      </c>
      <c r="F51" s="98">
        <v>1.1077560084788678E-2</v>
      </c>
      <c r="G51" s="98">
        <v>1.2411165464337397E-2</v>
      </c>
      <c r="H51" s="98">
        <v>1.4893894532753476E-2</v>
      </c>
      <c r="I51" s="98">
        <v>1.8902272075695361E-2</v>
      </c>
      <c r="J51" s="98">
        <v>3.6872281882042141E-2</v>
      </c>
      <c r="K51" s="98">
        <v>6.290869240188926E-2</v>
      </c>
      <c r="L51" s="98">
        <v>7.8957014375671819E-2</v>
      </c>
      <c r="M51" s="98">
        <v>0.10835814958466701</v>
      </c>
      <c r="N51" s="98">
        <v>0.101298521581796</v>
      </c>
      <c r="O51" s="98">
        <v>0.11484226220203542</v>
      </c>
      <c r="P51" s="98">
        <v>0.14430576701991973</v>
      </c>
      <c r="Q51" s="98">
        <v>0.1755240716889015</v>
      </c>
      <c r="R51" s="98">
        <v>0.15892020749040747</v>
      </c>
      <c r="S51" s="98">
        <v>0.16212248647077399</v>
      </c>
      <c r="T51" s="98">
        <v>0.16352962306464103</v>
      </c>
      <c r="U51" s="98">
        <v>0.15561934152790494</v>
      </c>
      <c r="V51" s="98">
        <v>0.15184237106084822</v>
      </c>
      <c r="W51" s="98">
        <v>0.16170281871312719</v>
      </c>
      <c r="X51" s="98">
        <v>0.2815651917251159</v>
      </c>
      <c r="Y51" s="98">
        <v>0.27972092161115647</v>
      </c>
      <c r="DA51" s="63" t="s">
        <v>1786</v>
      </c>
    </row>
    <row r="52" spans="1:105" ht="12" customHeight="1" x14ac:dyDescent="0.25">
      <c r="A52" s="100" t="s">
        <v>211</v>
      </c>
      <c r="B52" s="101">
        <v>6.2457539114563708E-4</v>
      </c>
      <c r="C52" s="101">
        <v>1.5213289063148261E-3</v>
      </c>
      <c r="D52" s="101">
        <v>1.7253547501259162E-3</v>
      </c>
      <c r="E52" s="101">
        <v>3.2312301094905944E-3</v>
      </c>
      <c r="F52" s="101">
        <v>4.4129751474010527E-3</v>
      </c>
      <c r="G52" s="101">
        <v>5.0521225527044179E-3</v>
      </c>
      <c r="H52" s="101">
        <v>6.1537519270559605E-3</v>
      </c>
      <c r="I52" s="101">
        <v>8.2700043052901188E-3</v>
      </c>
      <c r="J52" s="101">
        <v>1.4739870645787856E-2</v>
      </c>
      <c r="K52" s="101">
        <v>2.5929871469865747E-2</v>
      </c>
      <c r="L52" s="101">
        <v>3.273462191575105E-2</v>
      </c>
      <c r="M52" s="101">
        <v>4.3289009099651082E-2</v>
      </c>
      <c r="N52" s="101">
        <v>4.0670950594138403E-2</v>
      </c>
      <c r="O52" s="101">
        <v>3.8490983079206807E-2</v>
      </c>
      <c r="P52" s="101">
        <v>4.5205308362814139E-2</v>
      </c>
      <c r="Q52" s="101">
        <v>5.9786176719139661E-2</v>
      </c>
      <c r="R52" s="101">
        <v>6.5590116357477676E-2</v>
      </c>
      <c r="S52" s="101">
        <v>7.0848223423691875E-2</v>
      </c>
      <c r="T52" s="101">
        <v>6.5234572144725125E-2</v>
      </c>
      <c r="U52" s="101">
        <v>6.2338807536720726E-2</v>
      </c>
      <c r="V52" s="101">
        <v>4.2930198503815471E-2</v>
      </c>
      <c r="W52" s="101">
        <v>4.0745423797297953E-2</v>
      </c>
      <c r="X52" s="101">
        <v>9.848234259690794E-2</v>
      </c>
      <c r="Y52" s="101">
        <v>0.10799798647530372</v>
      </c>
      <c r="DA52" s="131" t="s">
        <v>1787</v>
      </c>
    </row>
    <row r="53" spans="1:105" ht="12" customHeight="1" x14ac:dyDescent="0.25">
      <c r="A53" s="103" t="s">
        <v>52</v>
      </c>
      <c r="B53" s="104">
        <v>8.6736722892218217E-4</v>
      </c>
      <c r="C53" s="104">
        <v>2.205197084642843E-3</v>
      </c>
      <c r="D53" s="104">
        <v>2.4020671315706549E-3</v>
      </c>
      <c r="E53" s="104">
        <v>4.361413709434948E-3</v>
      </c>
      <c r="F53" s="104">
        <v>6.6645849373876253E-3</v>
      </c>
      <c r="G53" s="104">
        <v>7.3590429116329788E-3</v>
      </c>
      <c r="H53" s="104">
        <v>8.7401426056975158E-3</v>
      </c>
      <c r="I53" s="104">
        <v>1.0632267770405242E-2</v>
      </c>
      <c r="J53" s="104">
        <v>2.2132411236254288E-2</v>
      </c>
      <c r="K53" s="104">
        <v>3.6978820932023516E-2</v>
      </c>
      <c r="L53" s="104">
        <v>4.6222392459920762E-2</v>
      </c>
      <c r="M53" s="104">
        <v>6.5069140485015928E-2</v>
      </c>
      <c r="N53" s="104">
        <v>6.06275709876576E-2</v>
      </c>
      <c r="O53" s="104">
        <v>7.6351279122828616E-2</v>
      </c>
      <c r="P53" s="104">
        <v>9.9100458657105595E-2</v>
      </c>
      <c r="Q53" s="104">
        <v>0.11573789496976183</v>
      </c>
      <c r="R53" s="104">
        <v>9.333009113292981E-2</v>
      </c>
      <c r="S53" s="104">
        <v>9.1274263047082124E-2</v>
      </c>
      <c r="T53" s="104">
        <v>9.8295050919915888E-2</v>
      </c>
      <c r="U53" s="104">
        <v>9.3280533991184203E-2</v>
      </c>
      <c r="V53" s="104">
        <v>0.10891217255703274</v>
      </c>
      <c r="W53" s="104">
        <v>0.12095739491582923</v>
      </c>
      <c r="X53" s="104">
        <v>0.18308284912820796</v>
      </c>
      <c r="Y53" s="104">
        <v>0.17172293513585277</v>
      </c>
      <c r="DA53" s="132" t="s">
        <v>1788</v>
      </c>
    </row>
    <row r="54" spans="1:105" ht="12" customHeight="1" x14ac:dyDescent="0.25">
      <c r="A54" s="106" t="s">
        <v>122</v>
      </c>
      <c r="B54" s="101">
        <v>152.84509274771708</v>
      </c>
      <c r="C54" s="101">
        <v>138.28557226830884</v>
      </c>
      <c r="D54" s="101">
        <v>135.69975222806482</v>
      </c>
      <c r="E54" s="101">
        <v>138.41021584792779</v>
      </c>
      <c r="F54" s="101">
        <v>149.33322515766147</v>
      </c>
      <c r="G54" s="101">
        <v>154.39342125837217</v>
      </c>
      <c r="H54" s="101">
        <v>153.29512159743794</v>
      </c>
      <c r="I54" s="101">
        <v>145.01888316720971</v>
      </c>
      <c r="J54" s="101">
        <v>130.79380530552174</v>
      </c>
      <c r="K54" s="101">
        <v>124.44226683364296</v>
      </c>
      <c r="L54" s="101">
        <v>113.67585327461836</v>
      </c>
      <c r="M54" s="101">
        <v>106.35441662687003</v>
      </c>
      <c r="N54" s="101">
        <v>108.33118816514948</v>
      </c>
      <c r="O54" s="101">
        <v>108.11680142407465</v>
      </c>
      <c r="P54" s="101">
        <v>112.62209862096755</v>
      </c>
      <c r="Q54" s="101">
        <v>110.63814601845839</v>
      </c>
      <c r="R54" s="101">
        <v>110.99300811368882</v>
      </c>
      <c r="S54" s="101">
        <v>110.14744478612252</v>
      </c>
      <c r="T54" s="101">
        <v>110.91578801305022</v>
      </c>
      <c r="U54" s="101">
        <v>104.06842550765683</v>
      </c>
      <c r="V54" s="101">
        <v>84.488759004749113</v>
      </c>
      <c r="W54" s="101">
        <v>68.077486627014508</v>
      </c>
      <c r="X54" s="101">
        <v>47.451795268599959</v>
      </c>
      <c r="Y54" s="101">
        <v>40.729847607413028</v>
      </c>
      <c r="DA54" s="131" t="s">
        <v>1789</v>
      </c>
    </row>
    <row r="55" spans="1:105" ht="12" customHeight="1" x14ac:dyDescent="0.25">
      <c r="A55" s="107" t="s">
        <v>121</v>
      </c>
      <c r="B55" s="104">
        <v>0.4709038468549992</v>
      </c>
      <c r="C55" s="104">
        <v>0.93540190565283754</v>
      </c>
      <c r="D55" s="104">
        <v>1.1671198930265063</v>
      </c>
      <c r="E55" s="104">
        <v>2.2236511312749205</v>
      </c>
      <c r="F55" s="104">
        <v>2.380792293334121</v>
      </c>
      <c r="G55" s="104">
        <v>2.5492188059731866</v>
      </c>
      <c r="H55" s="104">
        <v>3.1381015024522068</v>
      </c>
      <c r="I55" s="104">
        <v>3.9065503050375963</v>
      </c>
      <c r="J55" s="104">
        <v>4.6057119158148971</v>
      </c>
      <c r="K55" s="104">
        <v>8.3780934560589451</v>
      </c>
      <c r="L55" s="104">
        <v>10.02082788685308</v>
      </c>
      <c r="M55" s="104">
        <v>11.629688414983455</v>
      </c>
      <c r="N55" s="104">
        <v>12.591762319470295</v>
      </c>
      <c r="O55" s="104">
        <v>14.522785984568287</v>
      </c>
      <c r="P55" s="104">
        <v>16.788516337295501</v>
      </c>
      <c r="Q55" s="104">
        <v>18.448104968888586</v>
      </c>
      <c r="R55" s="104">
        <v>19.882634797146565</v>
      </c>
      <c r="S55" s="104">
        <v>21.7610198595859</v>
      </c>
      <c r="T55" s="104">
        <v>22.465131421273519</v>
      </c>
      <c r="U55" s="104">
        <v>21.432606736875115</v>
      </c>
      <c r="V55" s="104">
        <v>17.554453182311782</v>
      </c>
      <c r="W55" s="104">
        <v>14.141245262021759</v>
      </c>
      <c r="X55" s="104">
        <v>11.232163066451145</v>
      </c>
      <c r="Y55" s="104">
        <v>10.19865633785132</v>
      </c>
      <c r="DA55" s="132" t="s">
        <v>1790</v>
      </c>
    </row>
    <row r="56" spans="1:105" ht="12" customHeight="1" x14ac:dyDescent="0.25">
      <c r="A56" s="108" t="s">
        <v>53</v>
      </c>
      <c r="B56" s="98">
        <v>0.1971364100733046</v>
      </c>
      <c r="C56" s="98">
        <v>0.3818707070653205</v>
      </c>
      <c r="D56" s="98">
        <v>0.4878983872056798</v>
      </c>
      <c r="E56" s="98">
        <v>0.94642114738323713</v>
      </c>
      <c r="F56" s="98">
        <v>0.94837440786329297</v>
      </c>
      <c r="G56" s="98">
        <v>1.0376633778538802</v>
      </c>
      <c r="H56" s="98">
        <v>1.2966100129860685</v>
      </c>
      <c r="I56" s="98">
        <v>1.7100126269040419</v>
      </c>
      <c r="J56" s="98">
        <v>1.8394150784335637</v>
      </c>
      <c r="K56" s="98">
        <v>3.4537288864420592</v>
      </c>
      <c r="L56" s="98">
        <v>4.1552410865171163</v>
      </c>
      <c r="M56" s="98">
        <v>4.6431187041932613</v>
      </c>
      <c r="N56" s="98">
        <v>5.0552649253155781</v>
      </c>
      <c r="O56" s="98">
        <v>4.8687034665191726</v>
      </c>
      <c r="P56" s="98">
        <v>5.2546748361974851</v>
      </c>
      <c r="Q56" s="98">
        <v>6.2684748993730564</v>
      </c>
      <c r="R56" s="98">
        <v>8.2034526154387493</v>
      </c>
      <c r="S56" s="98">
        <v>9.5126318055831103</v>
      </c>
      <c r="T56" s="98">
        <v>8.9593880907635803</v>
      </c>
      <c r="U56" s="98">
        <v>8.576884416024452</v>
      </c>
      <c r="V56" s="98">
        <v>4.9442149312688199</v>
      </c>
      <c r="W56" s="98">
        <v>3.5202654244877101</v>
      </c>
      <c r="X56" s="98">
        <v>3.861880481814846</v>
      </c>
      <c r="Y56" s="98">
        <v>3.9007756598829029</v>
      </c>
      <c r="DA56" s="63" t="s">
        <v>1791</v>
      </c>
    </row>
    <row r="57" spans="1:105" ht="12" customHeight="1" x14ac:dyDescent="0.25">
      <c r="A57" s="108" t="s">
        <v>52</v>
      </c>
      <c r="B57" s="98">
        <v>0.27376743678169463</v>
      </c>
      <c r="C57" s="98">
        <v>0.55353119858751698</v>
      </c>
      <c r="D57" s="98">
        <v>0.67922150582082652</v>
      </c>
      <c r="E57" s="98">
        <v>1.2772299838916834</v>
      </c>
      <c r="F57" s="98">
        <v>1.4324178854708283</v>
      </c>
      <c r="G57" s="98">
        <v>1.5115554281193062</v>
      </c>
      <c r="H57" s="98">
        <v>1.8414914894661383</v>
      </c>
      <c r="I57" s="98">
        <v>2.1965376781335544</v>
      </c>
      <c r="J57" s="98">
        <v>2.7662968373813333</v>
      </c>
      <c r="K57" s="98">
        <v>4.9243645696168858</v>
      </c>
      <c r="L57" s="98">
        <v>5.8655868003359641</v>
      </c>
      <c r="M57" s="98">
        <v>6.9865697107901941</v>
      </c>
      <c r="N57" s="98">
        <v>7.5364973941547175</v>
      </c>
      <c r="O57" s="98">
        <v>9.6540825180491137</v>
      </c>
      <c r="P57" s="98">
        <v>11.533841501098015</v>
      </c>
      <c r="Q57" s="98">
        <v>12.179630069515529</v>
      </c>
      <c r="R57" s="98">
        <v>11.679182181707818</v>
      </c>
      <c r="S57" s="98">
        <v>12.24838805400279</v>
      </c>
      <c r="T57" s="98">
        <v>13.505743330509938</v>
      </c>
      <c r="U57" s="98">
        <v>12.855722320850662</v>
      </c>
      <c r="V57" s="98">
        <v>12.610238251042961</v>
      </c>
      <c r="W57" s="98">
        <v>10.620979837534049</v>
      </c>
      <c r="X57" s="98">
        <v>7.3702825846362989</v>
      </c>
      <c r="Y57" s="98">
        <v>6.2978806779684176</v>
      </c>
      <c r="DA57" s="63" t="s">
        <v>1792</v>
      </c>
    </row>
    <row r="58" spans="1:105" ht="12" customHeight="1" x14ac:dyDescent="0.25">
      <c r="A58" s="121" t="s">
        <v>54</v>
      </c>
      <c r="B58" s="122">
        <v>37.136518698712862</v>
      </c>
      <c r="C58" s="122">
        <v>35.537889104289611</v>
      </c>
      <c r="D58" s="122">
        <v>34.657551151361126</v>
      </c>
      <c r="E58" s="122">
        <v>38.990782901662442</v>
      </c>
      <c r="F58" s="122">
        <v>41.265547275643463</v>
      </c>
      <c r="G58" s="122">
        <v>43.551654788818674</v>
      </c>
      <c r="H58" s="122">
        <v>41.265825868958466</v>
      </c>
      <c r="I58" s="122">
        <v>38.72285476870978</v>
      </c>
      <c r="J58" s="122">
        <v>33.312308550413803</v>
      </c>
      <c r="K58" s="122">
        <v>33.313633370578764</v>
      </c>
      <c r="L58" s="122">
        <v>32.28161527167758</v>
      </c>
      <c r="M58" s="122">
        <v>30.217421404363122</v>
      </c>
      <c r="N58" s="122">
        <v>31.0612825161387</v>
      </c>
      <c r="O58" s="122">
        <v>31.661539171814837</v>
      </c>
      <c r="P58" s="122">
        <v>32.841850531698029</v>
      </c>
      <c r="Q58" s="122">
        <v>34.436643705330489</v>
      </c>
      <c r="R58" s="122">
        <v>34.343047374812443</v>
      </c>
      <c r="S58" s="122">
        <v>34.160948571502686</v>
      </c>
      <c r="T58" s="122">
        <v>34.052455370527461</v>
      </c>
      <c r="U58" s="122">
        <v>32.42355268837342</v>
      </c>
      <c r="V58" s="122">
        <v>32.645860662474917</v>
      </c>
      <c r="W58" s="122">
        <v>29.979413188473846</v>
      </c>
      <c r="X58" s="122">
        <v>21.128196821172242</v>
      </c>
      <c r="Y58" s="122">
        <v>21.211769387303942</v>
      </c>
      <c r="DA58" s="130" t="s">
        <v>1793</v>
      </c>
    </row>
    <row r="59" spans="1:105" ht="12" customHeight="1" x14ac:dyDescent="0.25">
      <c r="A59" s="97" t="s">
        <v>50</v>
      </c>
      <c r="B59" s="98">
        <v>1.381759806129206</v>
      </c>
      <c r="C59" s="98">
        <v>1.3317496234926216</v>
      </c>
      <c r="D59" s="98">
        <v>1.4053931435878102</v>
      </c>
      <c r="E59" s="98">
        <v>1.6971337189773383</v>
      </c>
      <c r="F59" s="98">
        <v>1.9125858231786401</v>
      </c>
      <c r="G59" s="98">
        <v>2.0413848220811301</v>
      </c>
      <c r="H59" s="98">
        <v>2.2514332797141896</v>
      </c>
      <c r="I59" s="98">
        <v>2.2617856932903004</v>
      </c>
      <c r="J59" s="98">
        <v>2.0030165609841974</v>
      </c>
      <c r="K59" s="98">
        <v>2.2061121452942349</v>
      </c>
      <c r="L59" s="98">
        <v>2.1561116442594139</v>
      </c>
      <c r="M59" s="98">
        <v>2.2391946304597528</v>
      </c>
      <c r="N59" s="98">
        <v>2.2980583778639501</v>
      </c>
      <c r="O59" s="98">
        <v>2.321964208621655</v>
      </c>
      <c r="P59" s="98">
        <v>2.6072067373567904</v>
      </c>
      <c r="Q59" s="98">
        <v>2.4930473400782427</v>
      </c>
      <c r="R59" s="98">
        <v>2.6771593068036803</v>
      </c>
      <c r="S59" s="98">
        <v>2.6088872545794146</v>
      </c>
      <c r="T59" s="98">
        <v>2.546411483893368</v>
      </c>
      <c r="U59" s="98">
        <v>2.5329420751071448</v>
      </c>
      <c r="V59" s="98">
        <v>2.2163649494819646</v>
      </c>
      <c r="W59" s="98">
        <v>1.964703283167361</v>
      </c>
      <c r="X59" s="98">
        <v>1.7415660299911648</v>
      </c>
      <c r="Y59" s="98">
        <v>1.6082010017541573</v>
      </c>
      <c r="DA59" s="63" t="s">
        <v>1794</v>
      </c>
    </row>
    <row r="60" spans="1:105" ht="12" customHeight="1" x14ac:dyDescent="0.25">
      <c r="A60" s="109" t="s">
        <v>120</v>
      </c>
      <c r="B60" s="33">
        <v>35.754758892583659</v>
      </c>
      <c r="C60" s="33">
        <v>34.206139480796992</v>
      </c>
      <c r="D60" s="33">
        <v>33.252158007773318</v>
      </c>
      <c r="E60" s="33">
        <v>37.293649182685101</v>
      </c>
      <c r="F60" s="33">
        <v>39.352961452464825</v>
      </c>
      <c r="G60" s="33">
        <v>41.510269966737546</v>
      </c>
      <c r="H60" s="33">
        <v>39.014392589244274</v>
      </c>
      <c r="I60" s="33">
        <v>36.461069075419481</v>
      </c>
      <c r="J60" s="33">
        <v>31.309291989429607</v>
      </c>
      <c r="K60" s="33">
        <v>31.107521225284525</v>
      </c>
      <c r="L60" s="33">
        <v>30.125503627418166</v>
      </c>
      <c r="M60" s="33">
        <v>27.978226773903369</v>
      </c>
      <c r="N60" s="33">
        <v>28.763224138274751</v>
      </c>
      <c r="O60" s="33">
        <v>29.339574963193183</v>
      </c>
      <c r="P60" s="33">
        <v>30.234643794341238</v>
      </c>
      <c r="Q60" s="33">
        <v>31.943596365252244</v>
      </c>
      <c r="R60" s="33">
        <v>31.665888068008766</v>
      </c>
      <c r="S60" s="33">
        <v>31.552061316923272</v>
      </c>
      <c r="T60" s="33">
        <v>31.506043886634096</v>
      </c>
      <c r="U60" s="33">
        <v>29.890610613266272</v>
      </c>
      <c r="V60" s="33">
        <v>30.429495712992949</v>
      </c>
      <c r="W60" s="33">
        <v>28.014709905306486</v>
      </c>
      <c r="X60" s="33">
        <v>19.386630791181076</v>
      </c>
      <c r="Y60" s="33">
        <v>19.603568385549785</v>
      </c>
      <c r="DA60" s="60" t="s">
        <v>1795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1746.7892817773723</v>
      </c>
      <c r="C62" s="117">
        <f t="shared" si="21"/>
        <v>1940.107726499808</v>
      </c>
      <c r="D62" s="117">
        <f t="shared" si="21"/>
        <v>1872.9902549970163</v>
      </c>
      <c r="E62" s="117">
        <f t="shared" si="21"/>
        <v>1963.2920607383112</v>
      </c>
      <c r="F62" s="117">
        <f t="shared" si="21"/>
        <v>1968.8663052071981</v>
      </c>
      <c r="G62" s="117">
        <f t="shared" si="21"/>
        <v>1967.0620862054257</v>
      </c>
      <c r="H62" s="117">
        <f t="shared" si="21"/>
        <v>1981.3278549058807</v>
      </c>
      <c r="I62" s="117">
        <f t="shared" si="21"/>
        <v>1870.3819674570691</v>
      </c>
      <c r="J62" s="117">
        <f t="shared" si="21"/>
        <v>1993.1091877751403</v>
      </c>
      <c r="K62" s="117">
        <f t="shared" si="21"/>
        <v>2023.4112962416325</v>
      </c>
      <c r="L62" s="117">
        <f t="shared" si="21"/>
        <v>2326.5168405859827</v>
      </c>
      <c r="M62" s="117">
        <f t="shared" si="21"/>
        <v>1856.2563856321369</v>
      </c>
      <c r="N62" s="117">
        <f t="shared" si="21"/>
        <v>2106.7942945974282</v>
      </c>
      <c r="O62" s="117">
        <f t="shared" si="21"/>
        <v>2312.2943778742888</v>
      </c>
      <c r="P62" s="117">
        <f t="shared" si="21"/>
        <v>1832.0536663970927</v>
      </c>
      <c r="Q62" s="117">
        <f t="shared" si="21"/>
        <v>2054.1134964425905</v>
      </c>
      <c r="R62" s="117">
        <f t="shared" ref="R62:V62" si="22">R63+R66+R68+R77</f>
        <v>2206.7915400296115</v>
      </c>
      <c r="S62" s="117">
        <f t="shared" si="22"/>
        <v>2213.8202484122926</v>
      </c>
      <c r="T62" s="117">
        <f t="shared" si="22"/>
        <v>2267.7367352006413</v>
      </c>
      <c r="U62" s="117">
        <f t="shared" si="22"/>
        <v>2331.0352581333627</v>
      </c>
      <c r="V62" s="117">
        <f t="shared" si="22"/>
        <v>2272.1901295332391</v>
      </c>
      <c r="W62" s="117">
        <f t="shared" ref="W62:Y62" si="23">W63+W66+W68+W77</f>
        <v>2722.9836081002659</v>
      </c>
      <c r="X62" s="117">
        <f t="shared" si="23"/>
        <v>2213.0778802704735</v>
      </c>
      <c r="Y62" s="117">
        <f t="shared" si="23"/>
        <v>2217.9077126785583</v>
      </c>
      <c r="DA62" s="129" t="s">
        <v>1796</v>
      </c>
    </row>
    <row r="63" spans="1:105" ht="12.95" customHeight="1" x14ac:dyDescent="0.25">
      <c r="A63" s="121" t="s">
        <v>57</v>
      </c>
      <c r="B63" s="122">
        <f t="shared" ref="B63:Q63" si="24">SUM(B64:B65)</f>
        <v>1523.7686133150355</v>
      </c>
      <c r="C63" s="122">
        <f t="shared" si="24"/>
        <v>1706.4782861373951</v>
      </c>
      <c r="D63" s="122">
        <f t="shared" si="24"/>
        <v>1635.3304303790367</v>
      </c>
      <c r="E63" s="122">
        <f t="shared" si="24"/>
        <v>1723.8131789533406</v>
      </c>
      <c r="F63" s="122">
        <f t="shared" si="24"/>
        <v>1689.1629141609926</v>
      </c>
      <c r="G63" s="122">
        <f t="shared" si="24"/>
        <v>1671.3591168790476</v>
      </c>
      <c r="H63" s="122">
        <f t="shared" si="24"/>
        <v>1667.5002657498744</v>
      </c>
      <c r="I63" s="122">
        <f t="shared" si="24"/>
        <v>1565.117830995745</v>
      </c>
      <c r="J63" s="122">
        <f t="shared" si="24"/>
        <v>1685.8879098324624</v>
      </c>
      <c r="K63" s="122">
        <f t="shared" si="24"/>
        <v>1695.1535993626728</v>
      </c>
      <c r="L63" s="122">
        <f t="shared" si="24"/>
        <v>2001.0217334969955</v>
      </c>
      <c r="M63" s="122">
        <f t="shared" si="24"/>
        <v>1548.671471511281</v>
      </c>
      <c r="N63" s="122">
        <f t="shared" si="24"/>
        <v>1768.1417031956939</v>
      </c>
      <c r="O63" s="122">
        <f t="shared" si="24"/>
        <v>1973.8075093087325</v>
      </c>
      <c r="P63" s="122">
        <f t="shared" si="24"/>
        <v>1487.7121548685898</v>
      </c>
      <c r="Q63" s="122">
        <f t="shared" si="24"/>
        <v>1703.4524709831162</v>
      </c>
      <c r="R63" s="122">
        <f t="shared" ref="R63:V63" si="25">SUM(R64:R65)</f>
        <v>1836.7085278759998</v>
      </c>
      <c r="S63" s="122">
        <f t="shared" si="25"/>
        <v>1846.9088987253426</v>
      </c>
      <c r="T63" s="122">
        <f t="shared" si="25"/>
        <v>1894.7162408186653</v>
      </c>
      <c r="U63" s="122">
        <f t="shared" si="25"/>
        <v>1924.6274986893493</v>
      </c>
      <c r="V63" s="122">
        <f t="shared" si="25"/>
        <v>1907.4730994252077</v>
      </c>
      <c r="W63" s="122">
        <f t="shared" ref="W63:Y63" si="26">SUM(W64:W65)</f>
        <v>2334.1984121948399</v>
      </c>
      <c r="X63" s="122">
        <f t="shared" si="26"/>
        <v>1923.0549588802869</v>
      </c>
      <c r="Y63" s="122">
        <f t="shared" si="26"/>
        <v>1942.6102986562091</v>
      </c>
      <c r="DA63" s="130" t="s">
        <v>1797</v>
      </c>
    </row>
    <row r="64" spans="1:105" ht="12" customHeight="1" x14ac:dyDescent="0.25">
      <c r="A64" s="97" t="s">
        <v>212</v>
      </c>
      <c r="B64" s="98">
        <v>1487.3193887729694</v>
      </c>
      <c r="C64" s="98">
        <v>1666.5432603626289</v>
      </c>
      <c r="D64" s="98">
        <v>1597.9796951750127</v>
      </c>
      <c r="E64" s="98">
        <v>1685.1155445167674</v>
      </c>
      <c r="F64" s="98">
        <v>1651.2787343321281</v>
      </c>
      <c r="G64" s="98">
        <v>1634.4675615890178</v>
      </c>
      <c r="H64" s="98">
        <v>1631.5051119562536</v>
      </c>
      <c r="I64" s="98">
        <v>1531.7925498131192</v>
      </c>
      <c r="J64" s="98">
        <v>1650.0939622868341</v>
      </c>
      <c r="K64" s="98">
        <v>1659.6161600205885</v>
      </c>
      <c r="L64" s="98">
        <v>1959.6291520670229</v>
      </c>
      <c r="M64" s="98">
        <v>1517.0646435045694</v>
      </c>
      <c r="N64" s="98">
        <v>1732.371628782402</v>
      </c>
      <c r="O64" s="98">
        <v>1934.232392319238</v>
      </c>
      <c r="P64" s="98">
        <v>1458.0874592440707</v>
      </c>
      <c r="Q64" s="98">
        <v>1669.8136347750058</v>
      </c>
      <c r="R64" s="98">
        <v>1800.6130734535973</v>
      </c>
      <c r="S64" s="98">
        <v>1810.8504766426208</v>
      </c>
      <c r="T64" s="98">
        <v>1857.8295903436922</v>
      </c>
      <c r="U64" s="98">
        <v>1887.062616310516</v>
      </c>
      <c r="V64" s="98">
        <v>1871.8694394775882</v>
      </c>
      <c r="W64" s="98">
        <v>2290.3843100435411</v>
      </c>
      <c r="X64" s="98">
        <v>1888.2921337544492</v>
      </c>
      <c r="Y64" s="98">
        <v>1907.7228230752037</v>
      </c>
      <c r="DA64" s="63" t="s">
        <v>1798</v>
      </c>
    </row>
    <row r="65" spans="1:105" ht="12" customHeight="1" x14ac:dyDescent="0.25">
      <c r="A65" s="97" t="s">
        <v>53</v>
      </c>
      <c r="B65" s="98">
        <v>36.449224542065977</v>
      </c>
      <c r="C65" s="98">
        <v>39.935025774766153</v>
      </c>
      <c r="D65" s="98">
        <v>37.350735204024026</v>
      </c>
      <c r="E65" s="98">
        <v>38.697634436573331</v>
      </c>
      <c r="F65" s="98">
        <v>37.88417982886449</v>
      </c>
      <c r="G65" s="98">
        <v>36.891555290029835</v>
      </c>
      <c r="H65" s="98">
        <v>35.995153793620737</v>
      </c>
      <c r="I65" s="98">
        <v>33.325281182625737</v>
      </c>
      <c r="J65" s="98">
        <v>35.793947545628356</v>
      </c>
      <c r="K65" s="98">
        <v>35.537439342084326</v>
      </c>
      <c r="L65" s="98">
        <v>41.392581429972488</v>
      </c>
      <c r="M65" s="98">
        <v>31.606828006711673</v>
      </c>
      <c r="N65" s="98">
        <v>35.770074413292022</v>
      </c>
      <c r="O65" s="98">
        <v>39.575116989494454</v>
      </c>
      <c r="P65" s="98">
        <v>29.624695624519138</v>
      </c>
      <c r="Q65" s="98">
        <v>33.638836208110547</v>
      </c>
      <c r="R65" s="98">
        <v>36.095454422402661</v>
      </c>
      <c r="S65" s="98">
        <v>36.058422082721755</v>
      </c>
      <c r="T65" s="98">
        <v>36.886650474973138</v>
      </c>
      <c r="U65" s="98">
        <v>37.564882378833254</v>
      </c>
      <c r="V65" s="98">
        <v>35.603659947619455</v>
      </c>
      <c r="W65" s="98">
        <v>43.814102151298876</v>
      </c>
      <c r="X65" s="98">
        <v>34.762825125837644</v>
      </c>
      <c r="Y65" s="98">
        <v>34.887475581005553</v>
      </c>
      <c r="DA65" s="63" t="s">
        <v>1799</v>
      </c>
    </row>
    <row r="66" spans="1:105" ht="12.95" customHeight="1" x14ac:dyDescent="0.25">
      <c r="A66" s="121" t="s">
        <v>92</v>
      </c>
      <c r="B66" s="122">
        <f t="shared" ref="B66:Y66" si="27">B67</f>
        <v>0.60021243443454997</v>
      </c>
      <c r="C66" s="122">
        <f t="shared" si="27"/>
        <v>0.83658911612696474</v>
      </c>
      <c r="D66" s="122">
        <f t="shared" si="27"/>
        <v>1.0571458033835557</v>
      </c>
      <c r="E66" s="122">
        <f t="shared" si="27"/>
        <v>3.2082147567761141</v>
      </c>
      <c r="F66" s="122">
        <f t="shared" si="27"/>
        <v>1.6425444232991766</v>
      </c>
      <c r="G66" s="122">
        <f t="shared" si="27"/>
        <v>2.4208820141508647</v>
      </c>
      <c r="H66" s="122">
        <f t="shared" si="27"/>
        <v>6.4124913534139001</v>
      </c>
      <c r="I66" s="122">
        <f t="shared" si="27"/>
        <v>3.3300111207639533</v>
      </c>
      <c r="J66" s="122">
        <f t="shared" si="27"/>
        <v>4.2115369945828087</v>
      </c>
      <c r="K66" s="122">
        <f t="shared" si="27"/>
        <v>5.1773858895672493</v>
      </c>
      <c r="L66" s="122">
        <f t="shared" si="27"/>
        <v>7.7618622453662161</v>
      </c>
      <c r="M66" s="122">
        <f t="shared" si="27"/>
        <v>6.4459982331500703</v>
      </c>
      <c r="N66" s="122">
        <f t="shared" si="27"/>
        <v>6.9218865476134797</v>
      </c>
      <c r="O66" s="122">
        <f t="shared" si="27"/>
        <v>7.71188828722536</v>
      </c>
      <c r="P66" s="122">
        <f t="shared" si="27"/>
        <v>6.5000301322970762</v>
      </c>
      <c r="Q66" s="122">
        <f t="shared" si="27"/>
        <v>10.001600751193934</v>
      </c>
      <c r="R66" s="122">
        <f t="shared" si="27"/>
        <v>9.3593751963301983</v>
      </c>
      <c r="S66" s="122">
        <f t="shared" si="27"/>
        <v>9.6491748420499555</v>
      </c>
      <c r="T66" s="122">
        <f t="shared" si="27"/>
        <v>9.8255924295391299</v>
      </c>
      <c r="U66" s="122">
        <f t="shared" si="27"/>
        <v>10.402182464155743</v>
      </c>
      <c r="V66" s="122">
        <f t="shared" si="27"/>
        <v>16.524578983153994</v>
      </c>
      <c r="W66" s="122">
        <f t="shared" si="27"/>
        <v>20.801987607121045</v>
      </c>
      <c r="X66" s="122">
        <f t="shared" si="27"/>
        <v>24.13339665942258</v>
      </c>
      <c r="Y66" s="122">
        <f t="shared" si="27"/>
        <v>23.195137273026809</v>
      </c>
      <c r="DA66" s="130" t="s">
        <v>1800</v>
      </c>
    </row>
    <row r="67" spans="1:105" ht="12" customHeight="1" x14ac:dyDescent="0.25">
      <c r="A67" s="97" t="s">
        <v>53</v>
      </c>
      <c r="B67" s="98">
        <v>0.60021243443454997</v>
      </c>
      <c r="C67" s="98">
        <v>0.83658911612696474</v>
      </c>
      <c r="D67" s="98">
        <v>1.0571458033835557</v>
      </c>
      <c r="E67" s="98">
        <v>3.2082147567761141</v>
      </c>
      <c r="F67" s="98">
        <v>1.6425444232991766</v>
      </c>
      <c r="G67" s="98">
        <v>2.4208820141508647</v>
      </c>
      <c r="H67" s="98">
        <v>6.4124913534139001</v>
      </c>
      <c r="I67" s="98">
        <v>3.3300111207639533</v>
      </c>
      <c r="J67" s="98">
        <v>4.2115369945828087</v>
      </c>
      <c r="K67" s="98">
        <v>5.1773858895672493</v>
      </c>
      <c r="L67" s="98">
        <v>7.7618622453662161</v>
      </c>
      <c r="M67" s="98">
        <v>6.4459982331500703</v>
      </c>
      <c r="N67" s="98">
        <v>6.9218865476134797</v>
      </c>
      <c r="O67" s="98">
        <v>7.71188828722536</v>
      </c>
      <c r="P67" s="98">
        <v>6.5000301322970762</v>
      </c>
      <c r="Q67" s="98">
        <v>10.001600751193934</v>
      </c>
      <c r="R67" s="98">
        <v>9.3593751963301983</v>
      </c>
      <c r="S67" s="98">
        <v>9.6491748420499555</v>
      </c>
      <c r="T67" s="98">
        <v>9.8255924295391299</v>
      </c>
      <c r="U67" s="98">
        <v>10.402182464155743</v>
      </c>
      <c r="V67" s="98">
        <v>16.524578983153994</v>
      </c>
      <c r="W67" s="98">
        <v>20.801987607121045</v>
      </c>
      <c r="X67" s="98">
        <v>24.13339665942258</v>
      </c>
      <c r="Y67" s="98">
        <v>23.195137273026809</v>
      </c>
      <c r="DA67" s="63" t="s">
        <v>1801</v>
      </c>
    </row>
    <row r="68" spans="1:105" ht="12" customHeight="1" x14ac:dyDescent="0.25">
      <c r="A68" s="121" t="s">
        <v>55</v>
      </c>
      <c r="B68" s="122">
        <v>187.59820685653978</v>
      </c>
      <c r="C68" s="122">
        <v>195.45471307708377</v>
      </c>
      <c r="D68" s="122">
        <v>199.09736549093182</v>
      </c>
      <c r="E68" s="122">
        <v>196.19348425978973</v>
      </c>
      <c r="F68" s="122">
        <v>233.88982820896496</v>
      </c>
      <c r="G68" s="122">
        <v>246.1960907658692</v>
      </c>
      <c r="H68" s="122">
        <v>259.97672394334438</v>
      </c>
      <c r="I68" s="122">
        <v>253.96660412004127</v>
      </c>
      <c r="J68" s="122">
        <v>263.52217568401284</v>
      </c>
      <c r="K68" s="122">
        <v>279.27978891442586</v>
      </c>
      <c r="L68" s="122">
        <v>273.2609856495348</v>
      </c>
      <c r="M68" s="122">
        <v>259.32484010954573</v>
      </c>
      <c r="N68" s="122">
        <v>286.74703007255857</v>
      </c>
      <c r="O68" s="122">
        <v>285.8528154396804</v>
      </c>
      <c r="P68" s="122">
        <v>292.70721090435819</v>
      </c>
      <c r="Q68" s="122">
        <v>292.94122245382579</v>
      </c>
      <c r="R68" s="122">
        <v>311.65598326169265</v>
      </c>
      <c r="S68" s="122">
        <v>309.05169742900864</v>
      </c>
      <c r="T68" s="122">
        <v>315.98372968324065</v>
      </c>
      <c r="U68" s="122">
        <v>348.74596308425095</v>
      </c>
      <c r="V68" s="122">
        <v>296.48101307081123</v>
      </c>
      <c r="W68" s="122">
        <v>315.94341079989221</v>
      </c>
      <c r="X68" s="122">
        <v>226.42150187045289</v>
      </c>
      <c r="Y68" s="122">
        <v>214.1892213912557</v>
      </c>
      <c r="DA68" s="130" t="s">
        <v>1802</v>
      </c>
    </row>
    <row r="69" spans="1:105" ht="12" customHeight="1" x14ac:dyDescent="0.25">
      <c r="A69" s="97" t="s">
        <v>134</v>
      </c>
      <c r="B69" s="98">
        <v>146.64340417813267</v>
      </c>
      <c r="C69" s="98">
        <v>151.37298411407201</v>
      </c>
      <c r="D69" s="98">
        <v>153.89754907176004</v>
      </c>
      <c r="E69" s="98">
        <v>154.0779055607608</v>
      </c>
      <c r="F69" s="98">
        <v>187.55244270385523</v>
      </c>
      <c r="G69" s="98">
        <v>195.2312755523019</v>
      </c>
      <c r="H69" s="98">
        <v>214.67316742442722</v>
      </c>
      <c r="I69" s="98">
        <v>215.80164375424727</v>
      </c>
      <c r="J69" s="98">
        <v>243.81183897120357</v>
      </c>
      <c r="K69" s="98">
        <v>267.08723143157408</v>
      </c>
      <c r="L69" s="98">
        <v>267.71677059716944</v>
      </c>
      <c r="M69" s="98">
        <v>253.24951532584578</v>
      </c>
      <c r="N69" s="98">
        <v>279.08881552453454</v>
      </c>
      <c r="O69" s="98">
        <v>276.87282861359847</v>
      </c>
      <c r="P69" s="98">
        <v>282.19306403263408</v>
      </c>
      <c r="Q69" s="98">
        <v>278.39413722515513</v>
      </c>
      <c r="R69" s="98">
        <v>300.33405433478373</v>
      </c>
      <c r="S69" s="98">
        <v>299.30809328915115</v>
      </c>
      <c r="T69" s="98">
        <v>308.35047181673531</v>
      </c>
      <c r="U69" s="98">
        <v>334.03455418228134</v>
      </c>
      <c r="V69" s="98">
        <v>277.38078614624845</v>
      </c>
      <c r="W69" s="98">
        <v>296.59290860142329</v>
      </c>
      <c r="X69" s="98">
        <v>208.8772231962146</v>
      </c>
      <c r="Y69" s="98">
        <v>196.04648220834443</v>
      </c>
      <c r="DA69" s="63" t="s">
        <v>1803</v>
      </c>
    </row>
    <row r="70" spans="1:105" ht="12" customHeight="1" x14ac:dyDescent="0.25">
      <c r="A70" s="97" t="s">
        <v>133</v>
      </c>
      <c r="B70" s="98">
        <v>4.3755615783801398E-3</v>
      </c>
      <c r="C70" s="98">
        <v>1.1968841149870504E-2</v>
      </c>
      <c r="D70" s="98">
        <v>1.4652704460676225E-2</v>
      </c>
      <c r="E70" s="98">
        <v>2.2498455439700873E-2</v>
      </c>
      <c r="F70" s="98">
        <v>3.0682769368872084E-2</v>
      </c>
      <c r="G70" s="98">
        <v>3.1257921026382356E-2</v>
      </c>
      <c r="H70" s="98">
        <v>4.2036801243731561E-2</v>
      </c>
      <c r="I70" s="98">
        <v>5.85908572486281E-2</v>
      </c>
      <c r="J70" s="98">
        <v>9.6957619582096061E-2</v>
      </c>
      <c r="K70" s="98">
        <v>0.20278937444234268</v>
      </c>
      <c r="L70" s="98">
        <v>0.25412569317533767</v>
      </c>
      <c r="M70" s="98">
        <v>0.26292761431683148</v>
      </c>
      <c r="N70" s="98">
        <v>0.30987444845372297</v>
      </c>
      <c r="O70" s="98">
        <v>0.35427629793045357</v>
      </c>
      <c r="P70" s="98">
        <v>0.40000579582301954</v>
      </c>
      <c r="Q70" s="98">
        <v>0.44222887290649204</v>
      </c>
      <c r="R70" s="98">
        <v>0.53221000174941724</v>
      </c>
      <c r="S70" s="98">
        <v>0.56104580006204441</v>
      </c>
      <c r="T70" s="98">
        <v>0.60954966021711865</v>
      </c>
      <c r="U70" s="98">
        <v>0.7002243877222456</v>
      </c>
      <c r="V70" s="98">
        <v>0.56676172816004367</v>
      </c>
      <c r="W70" s="98">
        <v>0.7075363145163045</v>
      </c>
      <c r="X70" s="98">
        <v>0.66988202853445866</v>
      </c>
      <c r="Y70" s="98">
        <v>0.65349884638958744</v>
      </c>
      <c r="DA70" s="63" t="s">
        <v>1804</v>
      </c>
    </row>
    <row r="71" spans="1:105" ht="12" customHeight="1" x14ac:dyDescent="0.25">
      <c r="A71" s="100" t="s">
        <v>212</v>
      </c>
      <c r="B71" s="101">
        <v>1.8317463015000387E-3</v>
      </c>
      <c r="C71" s="101">
        <v>4.8862419169597854E-3</v>
      </c>
      <c r="D71" s="101">
        <v>6.1250926854889542E-3</v>
      </c>
      <c r="E71" s="101">
        <v>9.5732447134948828E-3</v>
      </c>
      <c r="F71" s="101">
        <v>1.2224270461804824E-2</v>
      </c>
      <c r="G71" s="101">
        <v>1.2723337288428884E-2</v>
      </c>
      <c r="H71" s="101">
        <v>1.7367541908850585E-2</v>
      </c>
      <c r="I71" s="101">
        <v>2.5628930250799473E-2</v>
      </c>
      <c r="J71" s="101">
        <v>3.8727922167532465E-2</v>
      </c>
      <c r="K71" s="101">
        <v>8.3575336615398343E-2</v>
      </c>
      <c r="L71" s="101">
        <v>0.10533115206114281</v>
      </c>
      <c r="M71" s="101">
        <v>0.10480664381038331</v>
      </c>
      <c r="N71" s="101">
        <v>0.12435438467636865</v>
      </c>
      <c r="O71" s="101">
        <v>0.1186833316674271</v>
      </c>
      <c r="P71" s="101">
        <v>0.1250716611690863</v>
      </c>
      <c r="Q71" s="101">
        <v>0.15004785164054574</v>
      </c>
      <c r="R71" s="101">
        <v>0.21970217791926347</v>
      </c>
      <c r="S71" s="101">
        <v>0.24520566183010689</v>
      </c>
      <c r="T71" s="101">
        <v>0.24327566885842161</v>
      </c>
      <c r="U71" s="101">
        <v>0.28107807165526355</v>
      </c>
      <c r="V71" s="101">
        <v>0.1602318561865711</v>
      </c>
      <c r="W71" s="101">
        <v>0.17974524019116672</v>
      </c>
      <c r="X71" s="101">
        <v>0.23186796248080432</v>
      </c>
      <c r="Y71" s="101">
        <v>0.25095649186545305</v>
      </c>
      <c r="DA71" s="131" t="s">
        <v>1805</v>
      </c>
    </row>
    <row r="72" spans="1:105" ht="12" customHeight="1" x14ac:dyDescent="0.25">
      <c r="A72" s="103" t="s">
        <v>52</v>
      </c>
      <c r="B72" s="104">
        <v>2.5438152768801009E-3</v>
      </c>
      <c r="C72" s="104">
        <v>7.0825992329107187E-3</v>
      </c>
      <c r="D72" s="104">
        <v>8.5276117751872712E-3</v>
      </c>
      <c r="E72" s="104">
        <v>1.2925210726205991E-2</v>
      </c>
      <c r="F72" s="104">
        <v>1.8458498907067262E-2</v>
      </c>
      <c r="G72" s="104">
        <v>1.8534583737953473E-2</v>
      </c>
      <c r="H72" s="104">
        <v>2.4669259334880976E-2</v>
      </c>
      <c r="I72" s="104">
        <v>3.2961926997828628E-2</v>
      </c>
      <c r="J72" s="104">
        <v>5.8229697414563589E-2</v>
      </c>
      <c r="K72" s="104">
        <v>0.11921403782694434</v>
      </c>
      <c r="L72" s="104">
        <v>0.14879454111419488</v>
      </c>
      <c r="M72" s="104">
        <v>0.15812097050644819</v>
      </c>
      <c r="N72" s="104">
        <v>0.1855200637773543</v>
      </c>
      <c r="O72" s="104">
        <v>0.23559296626302645</v>
      </c>
      <c r="P72" s="104">
        <v>0.27493413465393324</v>
      </c>
      <c r="Q72" s="104">
        <v>0.29218102126594631</v>
      </c>
      <c r="R72" s="104">
        <v>0.31250782383015374</v>
      </c>
      <c r="S72" s="104">
        <v>0.31584013823193757</v>
      </c>
      <c r="T72" s="104">
        <v>0.36627399135869698</v>
      </c>
      <c r="U72" s="104">
        <v>0.41914631606698199</v>
      </c>
      <c r="V72" s="104">
        <v>0.40652987197347262</v>
      </c>
      <c r="W72" s="104">
        <v>0.52779107432513783</v>
      </c>
      <c r="X72" s="104">
        <v>0.43801406605365439</v>
      </c>
      <c r="Y72" s="104">
        <v>0.40254235452413439</v>
      </c>
      <c r="DA72" s="132" t="s">
        <v>1806</v>
      </c>
    </row>
    <row r="73" spans="1:105" ht="12" customHeight="1" x14ac:dyDescent="0.25">
      <c r="A73" s="106" t="s">
        <v>122</v>
      </c>
      <c r="B73" s="101">
        <v>40.82459987489581</v>
      </c>
      <c r="C73" s="101">
        <v>43.581075816048205</v>
      </c>
      <c r="D73" s="101">
        <v>44.607351339576454</v>
      </c>
      <c r="E73" s="101">
        <v>41.41277315372939</v>
      </c>
      <c r="F73" s="101">
        <v>45.582914503648539</v>
      </c>
      <c r="G73" s="101">
        <v>50.149676706384611</v>
      </c>
      <c r="H73" s="101">
        <v>44.488976973816655</v>
      </c>
      <c r="I73" s="101">
        <v>37.475224754499081</v>
      </c>
      <c r="J73" s="101">
        <v>19.447418470433021</v>
      </c>
      <c r="K73" s="101">
        <v>11.864008674258846</v>
      </c>
      <c r="L73" s="101">
        <v>5.2202747037704507</v>
      </c>
      <c r="M73" s="101">
        <v>5.6576355879388824</v>
      </c>
      <c r="N73" s="101">
        <v>7.0981476275716222</v>
      </c>
      <c r="O73" s="101">
        <v>7.6722598068674319</v>
      </c>
      <c r="P73" s="101">
        <v>8.8154293289757764</v>
      </c>
      <c r="Q73" s="101">
        <v>11.815103891763059</v>
      </c>
      <c r="R73" s="101">
        <v>8.774912843550922</v>
      </c>
      <c r="S73" s="101">
        <v>7.394630123173374</v>
      </c>
      <c r="T73" s="101">
        <v>5.5623375919120486</v>
      </c>
      <c r="U73" s="101">
        <v>11.793511362146038</v>
      </c>
      <c r="V73" s="101">
        <v>15.880202418278856</v>
      </c>
      <c r="W73" s="101">
        <v>15.853562112596439</v>
      </c>
      <c r="X73" s="101">
        <v>12.541308727971481</v>
      </c>
      <c r="Y73" s="101">
        <v>12.826573598327972</v>
      </c>
      <c r="DA73" s="131" t="s">
        <v>1807</v>
      </c>
    </row>
    <row r="74" spans="1:105" ht="12" customHeight="1" x14ac:dyDescent="0.25">
      <c r="A74" s="107" t="s">
        <v>121</v>
      </c>
      <c r="B74" s="104">
        <v>0.12582724193294684</v>
      </c>
      <c r="C74" s="104">
        <v>0.48868430581366817</v>
      </c>
      <c r="D74" s="104">
        <v>0.57781237513463257</v>
      </c>
      <c r="E74" s="104">
        <v>0.68030708985987354</v>
      </c>
      <c r="F74" s="104">
        <v>0.72378823209231014</v>
      </c>
      <c r="G74" s="104">
        <v>0.78388058615628853</v>
      </c>
      <c r="H74" s="104">
        <v>0.77254274385678179</v>
      </c>
      <c r="I74" s="104">
        <v>0.63114475404631265</v>
      </c>
      <c r="J74" s="104">
        <v>0.16596062279414481</v>
      </c>
      <c r="K74" s="104">
        <v>0.1257594341506075</v>
      </c>
      <c r="L74" s="104">
        <v>6.9814655419583177E-2</v>
      </c>
      <c r="M74" s="104">
        <v>0.15476158144423952</v>
      </c>
      <c r="N74" s="104">
        <v>0.25019247199868133</v>
      </c>
      <c r="O74" s="104">
        <v>0.95345072128409258</v>
      </c>
      <c r="P74" s="104">
        <v>1.2987117469253531</v>
      </c>
      <c r="Q74" s="104">
        <v>2.2897524640011611</v>
      </c>
      <c r="R74" s="104">
        <v>2.0148060816085858</v>
      </c>
      <c r="S74" s="104">
        <v>1.7879282166220278</v>
      </c>
      <c r="T74" s="104">
        <v>1.4613706143761673</v>
      </c>
      <c r="U74" s="104">
        <v>2.2176731521013053</v>
      </c>
      <c r="V74" s="104">
        <v>2.6532627781238816</v>
      </c>
      <c r="W74" s="104">
        <v>2.7894037713562057</v>
      </c>
      <c r="X74" s="104">
        <v>4.3330879177323443</v>
      </c>
      <c r="Y74" s="104">
        <v>4.6626667381936979</v>
      </c>
      <c r="DA74" s="132" t="s">
        <v>1808</v>
      </c>
    </row>
    <row r="75" spans="1:105" ht="12" customHeight="1" x14ac:dyDescent="0.25">
      <c r="A75" s="108" t="s">
        <v>53</v>
      </c>
      <c r="B75" s="98">
        <v>5.2675574705433048E-2</v>
      </c>
      <c r="C75" s="98">
        <v>0.19950164765010678</v>
      </c>
      <c r="D75" s="98">
        <v>0.2415465005952632</v>
      </c>
      <c r="E75" s="98">
        <v>0.28954947451175939</v>
      </c>
      <c r="F75" s="98">
        <v>0.28831672462601993</v>
      </c>
      <c r="G75" s="98">
        <v>0.31907978042492496</v>
      </c>
      <c r="H75" s="98">
        <v>0.31920148419727251</v>
      </c>
      <c r="I75" s="98">
        <v>0.27627072853297191</v>
      </c>
      <c r="J75" s="98">
        <v>6.6280843781294715E-2</v>
      </c>
      <c r="K75" s="98">
        <v>5.1842223143793179E-2</v>
      </c>
      <c r="L75" s="98">
        <v>2.8949377029125707E-2</v>
      </c>
      <c r="M75" s="98">
        <v>6.17881036751146E-2</v>
      </c>
      <c r="N75" s="98">
        <v>0.10044576733450764</v>
      </c>
      <c r="O75" s="98">
        <v>0.31964038007608603</v>
      </c>
      <c r="P75" s="98">
        <v>0.40648666022277424</v>
      </c>
      <c r="Q75" s="98">
        <v>0.77803415963724243</v>
      </c>
      <c r="R75" s="98">
        <v>0.83129657554972969</v>
      </c>
      <c r="S75" s="98">
        <v>0.78157654968758639</v>
      </c>
      <c r="T75" s="98">
        <v>0.58281370507519858</v>
      </c>
      <c r="U75" s="98">
        <v>0.88746677114959049</v>
      </c>
      <c r="V75" s="98">
        <v>0.74729194398365828</v>
      </c>
      <c r="W75" s="98">
        <v>0.69438309493240591</v>
      </c>
      <c r="X75" s="98">
        <v>1.4898170153405221</v>
      </c>
      <c r="Y75" s="98">
        <v>1.7833738406292308</v>
      </c>
      <c r="DA75" s="63" t="s">
        <v>1809</v>
      </c>
    </row>
    <row r="76" spans="1:105" ht="12" customHeight="1" x14ac:dyDescent="0.25">
      <c r="A76" s="108" t="s">
        <v>52</v>
      </c>
      <c r="B76" s="98">
        <v>7.3151667227513789E-2</v>
      </c>
      <c r="C76" s="98">
        <v>0.28918265816356142</v>
      </c>
      <c r="D76" s="98">
        <v>0.3362658745393694</v>
      </c>
      <c r="E76" s="98">
        <v>0.39075761534811415</v>
      </c>
      <c r="F76" s="98">
        <v>0.43547150746629021</v>
      </c>
      <c r="G76" s="98">
        <v>0.46480080573136351</v>
      </c>
      <c r="H76" s="98">
        <v>0.45334125965950928</v>
      </c>
      <c r="I76" s="98">
        <v>0.3548740255133408</v>
      </c>
      <c r="J76" s="98">
        <v>9.9679779012850106E-2</v>
      </c>
      <c r="K76" s="98">
        <v>7.3917211006814323E-2</v>
      </c>
      <c r="L76" s="98">
        <v>4.0865278390457463E-2</v>
      </c>
      <c r="M76" s="98">
        <v>9.2973477769124915E-2</v>
      </c>
      <c r="N76" s="98">
        <v>0.14974670466417367</v>
      </c>
      <c r="O76" s="98">
        <v>0.6338103412080065</v>
      </c>
      <c r="P76" s="98">
        <v>0.89222508670257883</v>
      </c>
      <c r="Q76" s="98">
        <v>1.5117183043639184</v>
      </c>
      <c r="R76" s="98">
        <v>1.1835095060588561</v>
      </c>
      <c r="S76" s="98">
        <v>1.0063516669344414</v>
      </c>
      <c r="T76" s="98">
        <v>0.87855690930096875</v>
      </c>
      <c r="U76" s="98">
        <v>1.3302063809517151</v>
      </c>
      <c r="V76" s="98">
        <v>1.9059708341402231</v>
      </c>
      <c r="W76" s="98">
        <v>2.0950206764238</v>
      </c>
      <c r="X76" s="98">
        <v>2.8432709023918221</v>
      </c>
      <c r="Y76" s="98">
        <v>2.8792928975644667</v>
      </c>
      <c r="DA76" s="63" t="s">
        <v>1810</v>
      </c>
    </row>
    <row r="77" spans="1:105" ht="12" customHeight="1" x14ac:dyDescent="0.25">
      <c r="A77" s="121" t="s">
        <v>54</v>
      </c>
      <c r="B77" s="122">
        <v>34.822249171362458</v>
      </c>
      <c r="C77" s="122">
        <v>37.33813816920204</v>
      </c>
      <c r="D77" s="122">
        <v>37.505313323664282</v>
      </c>
      <c r="E77" s="122">
        <v>40.077182768404505</v>
      </c>
      <c r="F77" s="122">
        <v>44.171018413941439</v>
      </c>
      <c r="G77" s="122">
        <v>47.085996546357904</v>
      </c>
      <c r="H77" s="122">
        <v>47.438373859248053</v>
      </c>
      <c r="I77" s="122">
        <v>47.967521220519046</v>
      </c>
      <c r="J77" s="122">
        <v>39.487565264082455</v>
      </c>
      <c r="K77" s="122">
        <v>43.800522074966786</v>
      </c>
      <c r="L77" s="122">
        <v>44.472259194086178</v>
      </c>
      <c r="M77" s="122">
        <v>41.814075778160202</v>
      </c>
      <c r="N77" s="122">
        <v>44.983674781562705</v>
      </c>
      <c r="O77" s="122">
        <v>44.922164838650666</v>
      </c>
      <c r="P77" s="122">
        <v>45.134270491847616</v>
      </c>
      <c r="Q77" s="122">
        <v>47.718202254454397</v>
      </c>
      <c r="R77" s="122">
        <v>49.067653695589087</v>
      </c>
      <c r="S77" s="122">
        <v>48.210477415891695</v>
      </c>
      <c r="T77" s="122">
        <v>47.211172269196055</v>
      </c>
      <c r="U77" s="122">
        <v>47.259613895606748</v>
      </c>
      <c r="V77" s="122">
        <v>51.711438054066278</v>
      </c>
      <c r="W77" s="122">
        <v>52.039797498412391</v>
      </c>
      <c r="X77" s="122">
        <v>39.468022860311287</v>
      </c>
      <c r="Y77" s="122">
        <v>37.913055358066899</v>
      </c>
      <c r="DA77" s="130" t="s">
        <v>1811</v>
      </c>
    </row>
    <row r="78" spans="1:105" ht="12" customHeight="1" x14ac:dyDescent="0.25">
      <c r="A78" s="97" t="s">
        <v>189</v>
      </c>
      <c r="B78" s="98">
        <v>20.139598166878166</v>
      </c>
      <c r="C78" s="98">
        <v>21.523234147990138</v>
      </c>
      <c r="D78" s="98">
        <v>21.591117992738845</v>
      </c>
      <c r="E78" s="98">
        <v>23.217581531809124</v>
      </c>
      <c r="F78" s="98">
        <v>26.240389534738259</v>
      </c>
      <c r="G78" s="98">
        <v>27.444839795410548</v>
      </c>
      <c r="H78" s="98">
        <v>28.674317314681854</v>
      </c>
      <c r="I78" s="98">
        <v>29.056901720741671</v>
      </c>
      <c r="J78" s="98">
        <v>22.571809941839486</v>
      </c>
      <c r="K78" s="98">
        <v>25.523098147335652</v>
      </c>
      <c r="L78" s="98">
        <v>26.398387760718261</v>
      </c>
      <c r="M78" s="98">
        <v>24.100835391223487</v>
      </c>
      <c r="N78" s="98">
        <v>26.361934030175568</v>
      </c>
      <c r="O78" s="98">
        <v>26.096325162178569</v>
      </c>
      <c r="P78" s="98">
        <v>26.398981627318779</v>
      </c>
      <c r="Q78" s="98">
        <v>26.9265325636893</v>
      </c>
      <c r="R78" s="98">
        <v>28.20605584936872</v>
      </c>
      <c r="S78" s="98">
        <v>26.096199965086932</v>
      </c>
      <c r="T78" s="98">
        <v>24.00214200572243</v>
      </c>
      <c r="U78" s="98">
        <v>21.957401302210581</v>
      </c>
      <c r="V78" s="98">
        <v>23.837987311108918</v>
      </c>
      <c r="W78" s="98">
        <v>23.928907184063366</v>
      </c>
      <c r="X78" s="98">
        <v>20.670907277739111</v>
      </c>
      <c r="Y78" s="98">
        <v>19.225557740263941</v>
      </c>
      <c r="DA78" s="63" t="s">
        <v>1812</v>
      </c>
    </row>
    <row r="79" spans="1:105" ht="12" customHeight="1" x14ac:dyDescent="0.25">
      <c r="A79" s="109" t="s">
        <v>120</v>
      </c>
      <c r="B79" s="33">
        <v>14.682651004484294</v>
      </c>
      <c r="C79" s="33">
        <v>15.814904021211902</v>
      </c>
      <c r="D79" s="33">
        <v>15.914195330925439</v>
      </c>
      <c r="E79" s="33">
        <v>16.859601236595381</v>
      </c>
      <c r="F79" s="33">
        <v>17.930628879203184</v>
      </c>
      <c r="G79" s="33">
        <v>19.64115675094736</v>
      </c>
      <c r="H79" s="33">
        <v>18.764056544566198</v>
      </c>
      <c r="I79" s="33">
        <v>18.910619499777379</v>
      </c>
      <c r="J79" s="33">
        <v>16.915755322242969</v>
      </c>
      <c r="K79" s="33">
        <v>18.277423927631133</v>
      </c>
      <c r="L79" s="33">
        <v>18.073871433367913</v>
      </c>
      <c r="M79" s="33">
        <v>17.713240386936711</v>
      </c>
      <c r="N79" s="33">
        <v>18.621740751387136</v>
      </c>
      <c r="O79" s="33">
        <v>18.825839676472096</v>
      </c>
      <c r="P79" s="33">
        <v>18.735288864528833</v>
      </c>
      <c r="Q79" s="33">
        <v>20.791669690765101</v>
      </c>
      <c r="R79" s="33">
        <v>20.861597846220363</v>
      </c>
      <c r="S79" s="33">
        <v>22.114277450804764</v>
      </c>
      <c r="T79" s="33">
        <v>23.209030263473622</v>
      </c>
      <c r="U79" s="33">
        <v>25.302212593396167</v>
      </c>
      <c r="V79" s="33">
        <v>27.873450742957363</v>
      </c>
      <c r="W79" s="33">
        <v>28.110890314349025</v>
      </c>
      <c r="X79" s="33">
        <v>18.797115582572175</v>
      </c>
      <c r="Y79" s="33">
        <v>18.687497617802961</v>
      </c>
      <c r="DA79" s="60" t="s">
        <v>1813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79.34564482086769</v>
      </c>
      <c r="C81" s="117">
        <f t="shared" si="28"/>
        <v>89.088093994571594</v>
      </c>
      <c r="D81" s="117">
        <f t="shared" si="28"/>
        <v>82.08854958620914</v>
      </c>
      <c r="E81" s="117">
        <f t="shared" si="28"/>
        <v>107.94225691719829</v>
      </c>
      <c r="F81" s="117">
        <f t="shared" si="28"/>
        <v>116.91404575057911</v>
      </c>
      <c r="G81" s="117">
        <f t="shared" si="28"/>
        <v>131.46830213921262</v>
      </c>
      <c r="H81" s="117">
        <f t="shared" si="28"/>
        <v>149.3278033759774</v>
      </c>
      <c r="I81" s="117">
        <f t="shared" si="28"/>
        <v>254.25644193662967</v>
      </c>
      <c r="J81" s="117">
        <f t="shared" si="28"/>
        <v>300.74668867189047</v>
      </c>
      <c r="K81" s="117">
        <f t="shared" si="28"/>
        <v>330.46864412332604</v>
      </c>
      <c r="L81" s="117">
        <f t="shared" si="28"/>
        <v>469.56294730292279</v>
      </c>
      <c r="M81" s="117">
        <f t="shared" si="28"/>
        <v>364.96414316021213</v>
      </c>
      <c r="N81" s="117">
        <f t="shared" si="28"/>
        <v>429.73623289740601</v>
      </c>
      <c r="O81" s="117">
        <f t="shared" si="28"/>
        <v>493.75595615201377</v>
      </c>
      <c r="P81" s="117">
        <f t="shared" si="28"/>
        <v>379.90916063414915</v>
      </c>
      <c r="Q81" s="117">
        <f t="shared" si="28"/>
        <v>442.3159679101322</v>
      </c>
      <c r="R81" s="117">
        <f t="shared" ref="R81:V81" si="29">R82+R85+R87+R100</f>
        <v>496.69598447691487</v>
      </c>
      <c r="S81" s="117">
        <f t="shared" si="29"/>
        <v>479.42289611498029</v>
      </c>
      <c r="T81" s="117">
        <f t="shared" si="29"/>
        <v>473.49218623731747</v>
      </c>
      <c r="U81" s="117">
        <f t="shared" si="29"/>
        <v>475.54700113899264</v>
      </c>
      <c r="V81" s="117">
        <f t="shared" si="29"/>
        <v>442.89962888866296</v>
      </c>
      <c r="W81" s="117">
        <f t="shared" ref="W81:Y81" si="30">W82+W85+W87+W100</f>
        <v>542.23193227407239</v>
      </c>
      <c r="X81" s="117">
        <f t="shared" si="30"/>
        <v>506.67564102142785</v>
      </c>
      <c r="Y81" s="117">
        <f t="shared" si="30"/>
        <v>528.25234146948583</v>
      </c>
      <c r="DA81" s="129" t="s">
        <v>1814</v>
      </c>
    </row>
    <row r="82" spans="1:105" ht="12.95" customHeight="1" x14ac:dyDescent="0.25">
      <c r="A82" s="121" t="s">
        <v>57</v>
      </c>
      <c r="B82" s="122">
        <f t="shared" ref="B82:Q82" si="31">SUM(B83:B84)</f>
        <v>69.070277098110324</v>
      </c>
      <c r="C82" s="122">
        <f t="shared" si="31"/>
        <v>79.022400342814066</v>
      </c>
      <c r="D82" s="122">
        <f t="shared" si="31"/>
        <v>71.111117068195639</v>
      </c>
      <c r="E82" s="122">
        <f t="shared" si="31"/>
        <v>94.951059689100347</v>
      </c>
      <c r="F82" s="122">
        <f t="shared" si="31"/>
        <v>101.27287879816824</v>
      </c>
      <c r="G82" s="122">
        <f t="shared" si="31"/>
        <v>111.03721755632724</v>
      </c>
      <c r="H82" s="122">
        <f t="shared" si="31"/>
        <v>121.68400988045528</v>
      </c>
      <c r="I82" s="122">
        <f t="shared" si="31"/>
        <v>216.39376727216191</v>
      </c>
      <c r="J82" s="122">
        <f t="shared" si="31"/>
        <v>258.09109927419274</v>
      </c>
      <c r="K82" s="122">
        <f t="shared" si="31"/>
        <v>278.37170617623735</v>
      </c>
      <c r="L82" s="122">
        <f t="shared" si="31"/>
        <v>411.19555127372701</v>
      </c>
      <c r="M82" s="122">
        <f t="shared" si="31"/>
        <v>305.53247155661393</v>
      </c>
      <c r="N82" s="122">
        <f t="shared" si="31"/>
        <v>365.2281789115799</v>
      </c>
      <c r="O82" s="122">
        <f t="shared" si="31"/>
        <v>427.75843950570135</v>
      </c>
      <c r="P82" s="122">
        <f t="shared" si="31"/>
        <v>311.10010692643436</v>
      </c>
      <c r="Q82" s="122">
        <f t="shared" si="31"/>
        <v>371.54712499532877</v>
      </c>
      <c r="R82" s="122">
        <f t="shared" ref="R82:V82" si="32">SUM(R83:R84)</f>
        <v>422.53425851115173</v>
      </c>
      <c r="S82" s="122">
        <f t="shared" si="32"/>
        <v>403.16149874903516</v>
      </c>
      <c r="T82" s="122">
        <f t="shared" si="32"/>
        <v>396.79393504018611</v>
      </c>
      <c r="U82" s="122">
        <f t="shared" si="32"/>
        <v>398.37292699442526</v>
      </c>
      <c r="V82" s="122">
        <f t="shared" si="32"/>
        <v>372.14243713714336</v>
      </c>
      <c r="W82" s="122">
        <f t="shared" ref="W82:Y82" si="33">SUM(W83:W84)</f>
        <v>472.27498557196066</v>
      </c>
      <c r="X82" s="122">
        <f t="shared" si="33"/>
        <v>441.24069288078778</v>
      </c>
      <c r="Y82" s="122">
        <f t="shared" si="33"/>
        <v>463.63443542798308</v>
      </c>
      <c r="DA82" s="130" t="s">
        <v>1815</v>
      </c>
    </row>
    <row r="83" spans="1:105" ht="12" customHeight="1" x14ac:dyDescent="0.25">
      <c r="A83" s="97" t="s">
        <v>199</v>
      </c>
      <c r="B83" s="98">
        <v>68.399777175706589</v>
      </c>
      <c r="C83" s="98">
        <v>78.272152687237195</v>
      </c>
      <c r="D83" s="98">
        <v>70.452422893315784</v>
      </c>
      <c r="E83" s="98">
        <v>94.086801646435561</v>
      </c>
      <c r="F83" s="98">
        <v>100.35195576816577</v>
      </c>
      <c r="G83" s="98">
        <v>110.04369934547302</v>
      </c>
      <c r="H83" s="98">
        <v>120.61954030035784</v>
      </c>
      <c r="I83" s="98">
        <v>214.52689072791591</v>
      </c>
      <c r="J83" s="98">
        <v>255.87095142249728</v>
      </c>
      <c r="K83" s="98">
        <v>276.00764031285166</v>
      </c>
      <c r="L83" s="98">
        <v>407.75044160298023</v>
      </c>
      <c r="M83" s="98">
        <v>303.00730564877392</v>
      </c>
      <c r="N83" s="98">
        <v>362.23639067529609</v>
      </c>
      <c r="O83" s="98">
        <v>424.28601935194172</v>
      </c>
      <c r="P83" s="98">
        <v>308.59217798514658</v>
      </c>
      <c r="Q83" s="98">
        <v>368.57709189317916</v>
      </c>
      <c r="R83" s="98">
        <v>419.17312674672166</v>
      </c>
      <c r="S83" s="98">
        <v>399.97570445840222</v>
      </c>
      <c r="T83" s="98">
        <v>393.66747508235079</v>
      </c>
      <c r="U83" s="98">
        <v>395.22589538143092</v>
      </c>
      <c r="V83" s="98">
        <v>369.33249997817211</v>
      </c>
      <c r="W83" s="98">
        <v>468.68865769928999</v>
      </c>
      <c r="X83" s="98">
        <v>438.01520763025439</v>
      </c>
      <c r="Y83" s="98">
        <v>460.26757862555866</v>
      </c>
      <c r="DA83" s="63" t="s">
        <v>1816</v>
      </c>
    </row>
    <row r="84" spans="1:105" ht="12" customHeight="1" x14ac:dyDescent="0.25">
      <c r="A84" s="97" t="s">
        <v>53</v>
      </c>
      <c r="B84" s="98">
        <v>0.67049992240373291</v>
      </c>
      <c r="C84" s="98">
        <v>0.75024765557687267</v>
      </c>
      <c r="D84" s="98">
        <v>0.6586941748798526</v>
      </c>
      <c r="E84" s="98">
        <v>0.86425804266478201</v>
      </c>
      <c r="F84" s="98">
        <v>0.92092303000246489</v>
      </c>
      <c r="G84" s="98">
        <v>0.99351821085421665</v>
      </c>
      <c r="H84" s="98">
        <v>1.0644695800974318</v>
      </c>
      <c r="I84" s="98">
        <v>1.8668765442460042</v>
      </c>
      <c r="J84" s="98">
        <v>2.2201478516954563</v>
      </c>
      <c r="K84" s="98">
        <v>2.364065863385691</v>
      </c>
      <c r="L84" s="98">
        <v>3.4451096707467928</v>
      </c>
      <c r="M84" s="98">
        <v>2.5251659078399848</v>
      </c>
      <c r="N84" s="98">
        <v>2.9917882362838339</v>
      </c>
      <c r="O84" s="98">
        <v>3.4724201537596211</v>
      </c>
      <c r="P84" s="98">
        <v>2.5079289412877723</v>
      </c>
      <c r="Q84" s="98">
        <v>2.9700331021496211</v>
      </c>
      <c r="R84" s="98">
        <v>3.3611317644300569</v>
      </c>
      <c r="S84" s="98">
        <v>3.1857942906329475</v>
      </c>
      <c r="T84" s="98">
        <v>3.1264599578353218</v>
      </c>
      <c r="U84" s="98">
        <v>3.1470316129943341</v>
      </c>
      <c r="V84" s="98">
        <v>2.8099371589712732</v>
      </c>
      <c r="W84" s="98">
        <v>3.5863278726706707</v>
      </c>
      <c r="X84" s="98">
        <v>3.2254852505333909</v>
      </c>
      <c r="Y84" s="98">
        <v>3.366856802424433</v>
      </c>
      <c r="DA84" s="63" t="s">
        <v>1817</v>
      </c>
    </row>
    <row r="85" spans="1:105" ht="12.95" customHeight="1" x14ac:dyDescent="0.25">
      <c r="A85" s="121" t="s">
        <v>92</v>
      </c>
      <c r="B85" s="122">
        <f t="shared" ref="B85:Y85" si="34">B86</f>
        <v>2.6984089872889017E-2</v>
      </c>
      <c r="C85" s="122">
        <f t="shared" si="34"/>
        <v>3.6382760457574631E-2</v>
      </c>
      <c r="D85" s="122">
        <f t="shared" si="34"/>
        <v>4.6698609147217442E-2</v>
      </c>
      <c r="E85" s="122">
        <f t="shared" si="34"/>
        <v>0.15080136865504112</v>
      </c>
      <c r="F85" s="122">
        <f t="shared" si="34"/>
        <v>9.1603826703290744E-2</v>
      </c>
      <c r="G85" s="122">
        <f t="shared" si="34"/>
        <v>0.18759084551791302</v>
      </c>
      <c r="H85" s="122">
        <f t="shared" si="34"/>
        <v>0.70657979096528856</v>
      </c>
      <c r="I85" s="122">
        <f t="shared" si="34"/>
        <v>0.49254264508119749</v>
      </c>
      <c r="J85" s="122">
        <f t="shared" si="34"/>
        <v>0.77532653521210682</v>
      </c>
      <c r="K85" s="122">
        <f t="shared" si="34"/>
        <v>1.1324293488991723</v>
      </c>
      <c r="L85" s="122">
        <f t="shared" si="34"/>
        <v>1.8705149139806023</v>
      </c>
      <c r="M85" s="122">
        <f t="shared" si="34"/>
        <v>1.6442874946348096</v>
      </c>
      <c r="N85" s="122">
        <f t="shared" si="34"/>
        <v>1.7515342989283036</v>
      </c>
      <c r="O85" s="122">
        <f t="shared" si="34"/>
        <v>1.8216167717051843</v>
      </c>
      <c r="P85" s="122">
        <f t="shared" si="34"/>
        <v>1.4311048930391148</v>
      </c>
      <c r="Q85" s="122">
        <f t="shared" si="34"/>
        <v>2.0455576190359888</v>
      </c>
      <c r="R85" s="122">
        <f t="shared" si="34"/>
        <v>1.7987163137716844</v>
      </c>
      <c r="S85" s="122">
        <f t="shared" si="34"/>
        <v>1.7877610930051386</v>
      </c>
      <c r="T85" s="122">
        <f t="shared" si="34"/>
        <v>1.8109550801702514</v>
      </c>
      <c r="U85" s="122">
        <f t="shared" si="34"/>
        <v>1.917103104565137</v>
      </c>
      <c r="V85" s="122">
        <f t="shared" si="34"/>
        <v>3.1217454588686091</v>
      </c>
      <c r="W85" s="122">
        <f t="shared" si="34"/>
        <v>4.1013764043657686</v>
      </c>
      <c r="X85" s="122">
        <f t="shared" si="34"/>
        <v>5.1128114861709424</v>
      </c>
      <c r="Y85" s="122">
        <f t="shared" si="34"/>
        <v>5.3061270528006501</v>
      </c>
      <c r="DA85" s="130" t="s">
        <v>1818</v>
      </c>
    </row>
    <row r="86" spans="1:105" ht="12" customHeight="1" x14ac:dyDescent="0.25">
      <c r="A86" s="97" t="s">
        <v>53</v>
      </c>
      <c r="B86" s="98">
        <v>2.6984089872889017E-2</v>
      </c>
      <c r="C86" s="98">
        <v>3.6382760457574631E-2</v>
      </c>
      <c r="D86" s="98">
        <v>4.6698609147217442E-2</v>
      </c>
      <c r="E86" s="98">
        <v>0.15080136865504112</v>
      </c>
      <c r="F86" s="98">
        <v>9.1603826703290744E-2</v>
      </c>
      <c r="G86" s="98">
        <v>0.18759084551791302</v>
      </c>
      <c r="H86" s="98">
        <v>0.70657979096528856</v>
      </c>
      <c r="I86" s="98">
        <v>0.49254264508119749</v>
      </c>
      <c r="J86" s="98">
        <v>0.77532653521210682</v>
      </c>
      <c r="K86" s="98">
        <v>1.1324293488991723</v>
      </c>
      <c r="L86" s="98">
        <v>1.8705149139806023</v>
      </c>
      <c r="M86" s="98">
        <v>1.6442874946348096</v>
      </c>
      <c r="N86" s="98">
        <v>1.7515342989283036</v>
      </c>
      <c r="O86" s="98">
        <v>1.8216167717051843</v>
      </c>
      <c r="P86" s="98">
        <v>1.4311048930391148</v>
      </c>
      <c r="Q86" s="98">
        <v>2.0455576190359888</v>
      </c>
      <c r="R86" s="98">
        <v>1.7987163137716844</v>
      </c>
      <c r="S86" s="98">
        <v>1.7877610930051386</v>
      </c>
      <c r="T86" s="98">
        <v>1.8109550801702514</v>
      </c>
      <c r="U86" s="98">
        <v>1.917103104565137</v>
      </c>
      <c r="V86" s="98">
        <v>3.1217454588686091</v>
      </c>
      <c r="W86" s="98">
        <v>4.1013764043657686</v>
      </c>
      <c r="X86" s="98">
        <v>5.1128114861709424</v>
      </c>
      <c r="Y86" s="98">
        <v>5.3061270528006501</v>
      </c>
      <c r="DA86" s="63" t="s">
        <v>1819</v>
      </c>
    </row>
    <row r="87" spans="1:105" ht="12" customHeight="1" x14ac:dyDescent="0.25">
      <c r="A87" s="121" t="s">
        <v>55</v>
      </c>
      <c r="B87" s="122">
        <v>8.6581720985122121</v>
      </c>
      <c r="C87" s="122">
        <v>8.4200520993950416</v>
      </c>
      <c r="D87" s="122">
        <v>9.2122753886192026</v>
      </c>
      <c r="E87" s="122">
        <v>10.697178714453818</v>
      </c>
      <c r="F87" s="122">
        <v>13.046782677942204</v>
      </c>
      <c r="G87" s="122">
        <v>16.97705163689762</v>
      </c>
      <c r="H87" s="122">
        <v>22.857895509113639</v>
      </c>
      <c r="I87" s="122">
        <v>31.924834100028711</v>
      </c>
      <c r="J87" s="122">
        <v>36.18572553721382</v>
      </c>
      <c r="K87" s="122">
        <v>44.119843354239549</v>
      </c>
      <c r="L87" s="122">
        <v>48.876092667850287</v>
      </c>
      <c r="M87" s="122">
        <v>50.255486093828445</v>
      </c>
      <c r="N87" s="122">
        <v>54.584096473270108</v>
      </c>
      <c r="O87" s="122">
        <v>55.785125747704164</v>
      </c>
      <c r="P87" s="122">
        <v>58.695653668015893</v>
      </c>
      <c r="Q87" s="122">
        <v>59.350183183630406</v>
      </c>
      <c r="R87" s="122">
        <v>62.674237424996996</v>
      </c>
      <c r="S87" s="122">
        <v>64.508947895834609</v>
      </c>
      <c r="T87" s="122">
        <v>64.79582942667227</v>
      </c>
      <c r="U87" s="122">
        <v>65.122743163509597</v>
      </c>
      <c r="V87" s="122">
        <v>56.827065421917723</v>
      </c>
      <c r="W87" s="122">
        <v>54.779763097817394</v>
      </c>
      <c r="X87" s="122">
        <v>51.695225958922592</v>
      </c>
      <c r="Y87" s="122">
        <v>50.296566574167841</v>
      </c>
      <c r="DA87" s="130" t="s">
        <v>1820</v>
      </c>
    </row>
    <row r="88" spans="1:105" ht="12" customHeight="1" x14ac:dyDescent="0.25">
      <c r="A88" s="97" t="s">
        <v>132</v>
      </c>
      <c r="B88" s="98">
        <v>0.15115808647907025</v>
      </c>
      <c r="C88" s="98">
        <v>0.16617548290244361</v>
      </c>
      <c r="D88" s="98">
        <v>0.16468617942738151</v>
      </c>
      <c r="E88" s="98">
        <v>0.21660504413987036</v>
      </c>
      <c r="F88" s="98">
        <v>0.29679893855857292</v>
      </c>
      <c r="G88" s="98">
        <v>0.35841324014149356</v>
      </c>
      <c r="H88" s="98">
        <v>0.45458181756532662</v>
      </c>
      <c r="I88" s="98">
        <v>0.91183598430677504</v>
      </c>
      <c r="J88" s="98">
        <v>1.0175459341411954</v>
      </c>
      <c r="K88" s="98">
        <v>1.2579809158345459</v>
      </c>
      <c r="L88" s="98">
        <v>1.6635714775583392</v>
      </c>
      <c r="M88" s="98">
        <v>1.584418865445657</v>
      </c>
      <c r="N88" s="98">
        <v>1.8239273582266871</v>
      </c>
      <c r="O88" s="98">
        <v>1.9268733029669685</v>
      </c>
      <c r="P88" s="98">
        <v>1.8781973949366015</v>
      </c>
      <c r="Q88" s="98">
        <v>1.9213139584000285</v>
      </c>
      <c r="R88" s="98">
        <v>2.1877036320147609</v>
      </c>
      <c r="S88" s="98">
        <v>2.6085919852491544</v>
      </c>
      <c r="T88" s="98">
        <v>3.0439920095851147</v>
      </c>
      <c r="U88" s="98">
        <v>3.1082232260828797</v>
      </c>
      <c r="V88" s="98">
        <v>2.8495178650054687</v>
      </c>
      <c r="W88" s="98">
        <v>2.9136443413913353</v>
      </c>
      <c r="X88" s="98">
        <v>7.7299167738827244</v>
      </c>
      <c r="Y88" s="98">
        <v>7.8800585895839097</v>
      </c>
      <c r="DA88" s="63" t="s">
        <v>1821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1.3022688575387964E-4</v>
      </c>
      <c r="J89" s="98">
        <v>2.2919413108564744E-4</v>
      </c>
      <c r="K89" s="98">
        <v>7.0192435841536882E-4</v>
      </c>
      <c r="L89" s="98">
        <v>1.5793070774381556E-3</v>
      </c>
      <c r="M89" s="98">
        <v>1.3758264978986313E-3</v>
      </c>
      <c r="N89" s="98">
        <v>1.6101690646657778E-3</v>
      </c>
      <c r="O89" s="98">
        <v>2.4164851382990574E-3</v>
      </c>
      <c r="P89" s="98">
        <v>2.3274162779143123E-3</v>
      </c>
      <c r="Q89" s="98">
        <v>2.509136282239467E-3</v>
      </c>
      <c r="R89" s="98">
        <v>3.4441796164772845E-3</v>
      </c>
      <c r="S89" s="98">
        <v>4.6292989809125608E-3</v>
      </c>
      <c r="T89" s="98">
        <v>5.8139208845137749E-3</v>
      </c>
      <c r="U89" s="98">
        <v>5.8889167396180319E-3</v>
      </c>
      <c r="V89" s="98">
        <v>4.6284917841082586E-3</v>
      </c>
      <c r="W89" s="98">
        <v>4.3699273785778436E-3</v>
      </c>
      <c r="X89" s="98">
        <v>3.1857415997847582E-2</v>
      </c>
      <c r="Y89" s="98">
        <v>2.9252233070722264E-2</v>
      </c>
      <c r="DA89" s="63" t="s">
        <v>1822</v>
      </c>
    </row>
    <row r="90" spans="1:105" ht="12" customHeight="1" x14ac:dyDescent="0.25">
      <c r="A90" s="100" t="s">
        <v>199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4.4033550426312917E-5</v>
      </c>
      <c r="J90" s="101">
        <v>8.2732941946076592E-5</v>
      </c>
      <c r="K90" s="101">
        <v>2.8895053177000813E-4</v>
      </c>
      <c r="L90" s="101">
        <v>6.5467383389176243E-4</v>
      </c>
      <c r="M90" s="101">
        <v>5.477959052396131E-4</v>
      </c>
      <c r="N90" s="101">
        <v>6.4578743851816133E-4</v>
      </c>
      <c r="O90" s="101">
        <v>8.1004343883138538E-4</v>
      </c>
      <c r="P90" s="101">
        <v>7.2915013408185177E-4</v>
      </c>
      <c r="Q90" s="101">
        <v>8.552035853371066E-4</v>
      </c>
      <c r="R90" s="101">
        <v>1.4210869142757916E-3</v>
      </c>
      <c r="S90" s="101">
        <v>2.0231623464304874E-3</v>
      </c>
      <c r="T90" s="101">
        <v>2.3191826473245541E-3</v>
      </c>
      <c r="U90" s="101">
        <v>2.3593055806574426E-3</v>
      </c>
      <c r="V90" s="101">
        <v>1.3124533030523901E-3</v>
      </c>
      <c r="W90" s="101">
        <v>1.1075719845029509E-3</v>
      </c>
      <c r="X90" s="101">
        <v>1.1170112191214476E-2</v>
      </c>
      <c r="Y90" s="101">
        <v>1.1277796659144542E-2</v>
      </c>
      <c r="DA90" s="131" t="s">
        <v>1823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8.6193335327566705E-5</v>
      </c>
      <c r="J91" s="104">
        <v>1.4646118913957086E-4</v>
      </c>
      <c r="K91" s="104">
        <v>4.1297382664536074E-4</v>
      </c>
      <c r="L91" s="104">
        <v>9.2463324354639313E-4</v>
      </c>
      <c r="M91" s="104">
        <v>8.2803059265901821E-4</v>
      </c>
      <c r="N91" s="104">
        <v>9.6438162614761644E-4</v>
      </c>
      <c r="O91" s="104">
        <v>1.6064416994676723E-3</v>
      </c>
      <c r="P91" s="104">
        <v>1.5982661438324606E-3</v>
      </c>
      <c r="Q91" s="104">
        <v>1.6539326969023604E-3</v>
      </c>
      <c r="R91" s="104">
        <v>2.0230927022014929E-3</v>
      </c>
      <c r="S91" s="104">
        <v>2.6061366344820734E-3</v>
      </c>
      <c r="T91" s="104">
        <v>3.4947382371892204E-3</v>
      </c>
      <c r="U91" s="104">
        <v>3.5296111589605893E-3</v>
      </c>
      <c r="V91" s="104">
        <v>3.3160384810558682E-3</v>
      </c>
      <c r="W91" s="104">
        <v>3.2623553940748923E-3</v>
      </c>
      <c r="X91" s="104">
        <v>2.0687303806633108E-2</v>
      </c>
      <c r="Y91" s="104">
        <v>1.797443641157772E-2</v>
      </c>
      <c r="DA91" s="132" t="s">
        <v>1824</v>
      </c>
    </row>
    <row r="92" spans="1:105" ht="12" customHeight="1" x14ac:dyDescent="0.25">
      <c r="A92" s="106" t="s">
        <v>124</v>
      </c>
      <c r="B92" s="101">
        <v>0.65727989837129064</v>
      </c>
      <c r="C92" s="101">
        <v>0.65728037083118007</v>
      </c>
      <c r="D92" s="101">
        <v>0.75548345928016669</v>
      </c>
      <c r="E92" s="101">
        <v>1.0487321372603657</v>
      </c>
      <c r="F92" s="101">
        <v>2.078047890457809</v>
      </c>
      <c r="G92" s="101">
        <v>3.0809590492359029</v>
      </c>
      <c r="H92" s="101">
        <v>3.7397147646193174</v>
      </c>
      <c r="I92" s="101">
        <v>4.2114669776895512</v>
      </c>
      <c r="J92" s="101">
        <v>4.1678208926425926</v>
      </c>
      <c r="K92" s="101">
        <v>4.8877170859257788</v>
      </c>
      <c r="L92" s="101">
        <v>5.2208907586799729</v>
      </c>
      <c r="M92" s="101">
        <v>5.5514606874766059</v>
      </c>
      <c r="N92" s="101">
        <v>5.8399435592339586</v>
      </c>
      <c r="O92" s="101">
        <v>5.9968476703545246</v>
      </c>
      <c r="P92" s="101">
        <v>6.945777205090871</v>
      </c>
      <c r="Q92" s="101">
        <v>6.6433746443710984</v>
      </c>
      <c r="R92" s="101">
        <v>7.5221712015205018</v>
      </c>
      <c r="S92" s="101">
        <v>7.1968007284339253</v>
      </c>
      <c r="T92" s="101">
        <v>6.79808886126097</v>
      </c>
      <c r="U92" s="101">
        <v>6.8048775872201857</v>
      </c>
      <c r="V92" s="101">
        <v>6.0886846569431219</v>
      </c>
      <c r="W92" s="101">
        <v>5.9243350521753593</v>
      </c>
      <c r="X92" s="101">
        <v>6.0220313250208592</v>
      </c>
      <c r="Y92" s="101">
        <v>5.8965778313845245</v>
      </c>
      <c r="DA92" s="131" t="s">
        <v>1825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1.0207034435478315E-4</v>
      </c>
      <c r="F93" s="104">
        <v>2.20304923743873E-4</v>
      </c>
      <c r="G93" s="104">
        <v>4.5683723635144067E-4</v>
      </c>
      <c r="H93" s="104">
        <v>7.3444907478379773E-4</v>
      </c>
      <c r="I93" s="104">
        <v>1.356305532329169E-3</v>
      </c>
      <c r="J93" s="104">
        <v>1.84927871391287E-3</v>
      </c>
      <c r="K93" s="104">
        <v>3.759763141682203E-3</v>
      </c>
      <c r="L93" s="104">
        <v>4.9531791670238186E-3</v>
      </c>
      <c r="M93" s="104">
        <v>6.2751044943485171E-3</v>
      </c>
      <c r="N93" s="104">
        <v>6.8432841624627028E-3</v>
      </c>
      <c r="O93" s="104">
        <v>7.947663527501269E-3</v>
      </c>
      <c r="P93" s="104">
        <v>1.0807589290153709E-2</v>
      </c>
      <c r="Q93" s="104">
        <v>1.1073445564742369E-2</v>
      </c>
      <c r="R93" s="104">
        <v>1.5044500204649199E-2</v>
      </c>
      <c r="S93" s="104">
        <v>1.5220167561204088E-2</v>
      </c>
      <c r="T93" s="104">
        <v>1.4594629037033381E-2</v>
      </c>
      <c r="U93" s="104">
        <v>1.4206994741565164E-2</v>
      </c>
      <c r="V93" s="104">
        <v>1.2744868645019725E-2</v>
      </c>
      <c r="W93" s="104">
        <v>1.2271973436878185E-2</v>
      </c>
      <c r="X93" s="104">
        <v>1.9105093804259371E-2</v>
      </c>
      <c r="Y93" s="104">
        <v>1.9209813495970486E-2</v>
      </c>
      <c r="DA93" s="132" t="s">
        <v>1826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4.3453543002649564E-5</v>
      </c>
      <c r="F94" s="98">
        <v>8.786237667589579E-5</v>
      </c>
      <c r="G94" s="98">
        <v>1.8594436330161823E-4</v>
      </c>
      <c r="H94" s="98">
        <v>3.0342594177286061E-4</v>
      </c>
      <c r="I94" s="98">
        <v>5.9347632383519369E-4</v>
      </c>
      <c r="J94" s="98">
        <v>7.3776704230084182E-4</v>
      </c>
      <c r="K94" s="98">
        <v>1.5474192199973567E-3</v>
      </c>
      <c r="L94" s="98">
        <v>2.0525207112093943E-3</v>
      </c>
      <c r="M94" s="98">
        <v>2.5046162155697898E-3</v>
      </c>
      <c r="N94" s="98">
        <v>2.7460986099964359E-3</v>
      </c>
      <c r="O94" s="98">
        <v>2.6618993676372259E-3</v>
      </c>
      <c r="P94" s="98">
        <v>3.3824743154326521E-3</v>
      </c>
      <c r="Q94" s="98">
        <v>3.757946448474745E-3</v>
      </c>
      <c r="R94" s="98">
        <v>6.2102542122582588E-3</v>
      </c>
      <c r="S94" s="98">
        <v>6.6501000833786832E-3</v>
      </c>
      <c r="T94" s="98">
        <v>5.8149807788976842E-3</v>
      </c>
      <c r="U94" s="98">
        <v>5.6861516376204178E-3</v>
      </c>
      <c r="V94" s="98">
        <v>3.590828068262612E-3</v>
      </c>
      <c r="W94" s="98">
        <v>3.0669878191911136E-3</v>
      </c>
      <c r="X94" s="98">
        <v>6.6280027536394E-3</v>
      </c>
      <c r="Y94" s="98">
        <v>7.3787770646263056E-3</v>
      </c>
      <c r="DA94" s="63" t="s">
        <v>1827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5.8616801352133585E-5</v>
      </c>
      <c r="F95" s="98">
        <v>1.3244254706797721E-4</v>
      </c>
      <c r="G95" s="98">
        <v>2.7089287304982244E-4</v>
      </c>
      <c r="H95" s="98">
        <v>4.3102313301093717E-4</v>
      </c>
      <c r="I95" s="98">
        <v>7.6282920849397526E-4</v>
      </c>
      <c r="J95" s="98">
        <v>1.1115116716120281E-3</v>
      </c>
      <c r="K95" s="98">
        <v>2.2123439216848464E-3</v>
      </c>
      <c r="L95" s="98">
        <v>2.9006584558144239E-3</v>
      </c>
      <c r="M95" s="98">
        <v>3.7704882787787273E-3</v>
      </c>
      <c r="N95" s="98">
        <v>4.0971855524662669E-3</v>
      </c>
      <c r="O95" s="98">
        <v>5.2857641598640431E-3</v>
      </c>
      <c r="P95" s="98">
        <v>7.4251149747210582E-3</v>
      </c>
      <c r="Q95" s="98">
        <v>7.3154991162676236E-3</v>
      </c>
      <c r="R95" s="98">
        <v>8.8342459923909412E-3</v>
      </c>
      <c r="S95" s="98">
        <v>8.5700674778254049E-3</v>
      </c>
      <c r="T95" s="98">
        <v>8.7796482581356979E-3</v>
      </c>
      <c r="U95" s="98">
        <v>8.5208431039447453E-3</v>
      </c>
      <c r="V95" s="98">
        <v>9.154040576757113E-3</v>
      </c>
      <c r="W95" s="98">
        <v>9.2049856176870705E-3</v>
      </c>
      <c r="X95" s="98">
        <v>1.2477091050619973E-2</v>
      </c>
      <c r="Y95" s="98">
        <v>1.1831036431344179E-2</v>
      </c>
      <c r="DA95" s="63" t="s">
        <v>1828</v>
      </c>
    </row>
    <row r="96" spans="1:105" ht="12" customHeight="1" x14ac:dyDescent="0.25">
      <c r="A96" s="106" t="s">
        <v>122</v>
      </c>
      <c r="B96" s="101">
        <v>7.8256741242483168</v>
      </c>
      <c r="C96" s="101">
        <v>7.5325279386473714</v>
      </c>
      <c r="D96" s="101">
        <v>8.2036568324481003</v>
      </c>
      <c r="E96" s="101">
        <v>9.2480045953876324</v>
      </c>
      <c r="F96" s="101">
        <v>10.47422109384841</v>
      </c>
      <c r="G96" s="101">
        <v>13.309375579022108</v>
      </c>
      <c r="H96" s="101">
        <v>18.258254221366535</v>
      </c>
      <c r="I96" s="101">
        <v>25.484967845156547</v>
      </c>
      <c r="J96" s="101">
        <v>28.995101167627915</v>
      </c>
      <c r="K96" s="101">
        <v>33.904455752222852</v>
      </c>
      <c r="L96" s="101">
        <v>37.174643472621291</v>
      </c>
      <c r="M96" s="101">
        <v>37.948930019929648</v>
      </c>
      <c r="N96" s="101">
        <v>41.478683726806977</v>
      </c>
      <c r="O96" s="101">
        <v>41.908698340125262</v>
      </c>
      <c r="P96" s="101">
        <v>43.01155710957822</v>
      </c>
      <c r="Q96" s="101">
        <v>42.78605456387492</v>
      </c>
      <c r="R96" s="101">
        <v>44.119187013754988</v>
      </c>
      <c r="S96" s="101">
        <v>44.973679889508098</v>
      </c>
      <c r="T96" s="101">
        <v>45.078685674720759</v>
      </c>
      <c r="U96" s="101">
        <v>45.421275801452602</v>
      </c>
      <c r="V96" s="101">
        <v>39.539539200980869</v>
      </c>
      <c r="W96" s="101">
        <v>37.81573798409859</v>
      </c>
      <c r="X96" s="101">
        <v>27.605635861356614</v>
      </c>
      <c r="Y96" s="101">
        <v>26.081796103849712</v>
      </c>
      <c r="DA96" s="131" t="s">
        <v>1829</v>
      </c>
    </row>
    <row r="97" spans="1:105" ht="12" customHeight="1" x14ac:dyDescent="0.25">
      <c r="A97" s="107" t="s">
        <v>121</v>
      </c>
      <c r="B97" s="104">
        <v>2.4059989413535057E-2</v>
      </c>
      <c r="C97" s="104">
        <v>6.4068307014046311E-2</v>
      </c>
      <c r="D97" s="104">
        <v>8.8448917463553545E-2</v>
      </c>
      <c r="E97" s="104">
        <v>0.183734867321595</v>
      </c>
      <c r="F97" s="104">
        <v>0.19749445015366845</v>
      </c>
      <c r="G97" s="104">
        <v>0.22784693126176475</v>
      </c>
      <c r="H97" s="104">
        <v>0.40461025648767646</v>
      </c>
      <c r="I97" s="104">
        <v>1.3150767604577585</v>
      </c>
      <c r="J97" s="104">
        <v>2.0031790699571204</v>
      </c>
      <c r="K97" s="104">
        <v>4.0652279127562778</v>
      </c>
      <c r="L97" s="104">
        <v>4.8104544727462244</v>
      </c>
      <c r="M97" s="104">
        <v>5.1630255899842883</v>
      </c>
      <c r="N97" s="104">
        <v>5.4330883757753563</v>
      </c>
      <c r="O97" s="104">
        <v>5.9423422855916082</v>
      </c>
      <c r="P97" s="104">
        <v>6.846986952842129</v>
      </c>
      <c r="Q97" s="104">
        <v>7.9858574351373726</v>
      </c>
      <c r="R97" s="104">
        <v>8.8266868978856152</v>
      </c>
      <c r="S97" s="104">
        <v>9.7100258261013153</v>
      </c>
      <c r="T97" s="104">
        <v>9.8546543311838875</v>
      </c>
      <c r="U97" s="104">
        <v>9.7682706372727477</v>
      </c>
      <c r="V97" s="104">
        <v>8.3319503385591389</v>
      </c>
      <c r="W97" s="104">
        <v>8.1094038193366575</v>
      </c>
      <c r="X97" s="104">
        <v>10.286679488860285</v>
      </c>
      <c r="Y97" s="104">
        <v>10.389672002783005</v>
      </c>
      <c r="DA97" s="132" t="s">
        <v>1830</v>
      </c>
    </row>
    <row r="98" spans="1:105" ht="12" customHeight="1" x14ac:dyDescent="0.25">
      <c r="A98" s="108" t="s">
        <v>53</v>
      </c>
      <c r="B98" s="98">
        <v>1.0072332114217175E-2</v>
      </c>
      <c r="C98" s="98">
        <v>2.6155398606823095E-2</v>
      </c>
      <c r="D98" s="98">
        <v>3.6974851031500666E-2</v>
      </c>
      <c r="E98" s="98">
        <v>7.8200470163281133E-2</v>
      </c>
      <c r="F98" s="98">
        <v>7.8670736101247279E-2</v>
      </c>
      <c r="G98" s="98">
        <v>9.2745438631135893E-2</v>
      </c>
      <c r="H98" s="98">
        <v>0.16717805638499186</v>
      </c>
      <c r="I98" s="98">
        <v>0.5756479989086396</v>
      </c>
      <c r="J98" s="98">
        <v>0.8000235041686734</v>
      </c>
      <c r="K98" s="98">
        <v>1.6758222077486136</v>
      </c>
      <c r="L98" s="98">
        <v>1.9947052574567588</v>
      </c>
      <c r="M98" s="98">
        <v>2.0613226968487615</v>
      </c>
      <c r="N98" s="98">
        <v>2.1812436103346302</v>
      </c>
      <c r="O98" s="98">
        <v>1.992145481992609</v>
      </c>
      <c r="P98" s="98">
        <v>2.1430535803182176</v>
      </c>
      <c r="Q98" s="98">
        <v>2.7135116027663231</v>
      </c>
      <c r="R98" s="98">
        <v>3.6418366306517083</v>
      </c>
      <c r="S98" s="98">
        <v>4.2446494283086631</v>
      </c>
      <c r="T98" s="98">
        <v>3.9301649742316718</v>
      </c>
      <c r="U98" s="98">
        <v>3.9090591839296382</v>
      </c>
      <c r="V98" s="98">
        <v>2.346695328112141</v>
      </c>
      <c r="W98" s="98">
        <v>2.0187227750788721</v>
      </c>
      <c r="X98" s="98">
        <v>3.5368011046216221</v>
      </c>
      <c r="Y98" s="98">
        <v>3.9738352112334514</v>
      </c>
      <c r="DA98" s="63" t="s">
        <v>1831</v>
      </c>
    </row>
    <row r="99" spans="1:105" ht="12" customHeight="1" x14ac:dyDescent="0.25">
      <c r="A99" s="108" t="s">
        <v>52</v>
      </c>
      <c r="B99" s="98">
        <v>1.3987657299317882E-2</v>
      </c>
      <c r="C99" s="98">
        <v>3.7912908407223216E-2</v>
      </c>
      <c r="D99" s="98">
        <v>5.1474066432052878E-2</v>
      </c>
      <c r="E99" s="98">
        <v>0.10553439715831385</v>
      </c>
      <c r="F99" s="98">
        <v>0.11882371405242118</v>
      </c>
      <c r="G99" s="98">
        <v>0.13510149263062884</v>
      </c>
      <c r="H99" s="98">
        <v>0.23743220010268459</v>
      </c>
      <c r="I99" s="98">
        <v>0.73942876154911885</v>
      </c>
      <c r="J99" s="98">
        <v>1.203155565788447</v>
      </c>
      <c r="K99" s="98">
        <v>2.3894057050076638</v>
      </c>
      <c r="L99" s="98">
        <v>2.8157492152894652</v>
      </c>
      <c r="M99" s="98">
        <v>3.1017028931355273</v>
      </c>
      <c r="N99" s="98">
        <v>3.2518447654407261</v>
      </c>
      <c r="O99" s="98">
        <v>3.9501968035989994</v>
      </c>
      <c r="P99" s="98">
        <v>4.7039333725239114</v>
      </c>
      <c r="Q99" s="98">
        <v>5.272345832371049</v>
      </c>
      <c r="R99" s="98">
        <v>5.1848502672339061</v>
      </c>
      <c r="S99" s="98">
        <v>5.4653763977926531</v>
      </c>
      <c r="T99" s="98">
        <v>5.9244893569522157</v>
      </c>
      <c r="U99" s="98">
        <v>5.8592114533431099</v>
      </c>
      <c r="V99" s="98">
        <v>5.9852550104469975</v>
      </c>
      <c r="W99" s="98">
        <v>6.0906810442577859</v>
      </c>
      <c r="X99" s="98">
        <v>6.7498783842386629</v>
      </c>
      <c r="Y99" s="98">
        <v>6.4158367915495527</v>
      </c>
      <c r="DA99" s="63" t="s">
        <v>1832</v>
      </c>
    </row>
    <row r="100" spans="1:105" ht="12" customHeight="1" x14ac:dyDescent="0.25">
      <c r="A100" s="121" t="s">
        <v>54</v>
      </c>
      <c r="B100" s="122">
        <v>1.5902115343722718</v>
      </c>
      <c r="C100" s="122">
        <v>1.6092587919049253</v>
      </c>
      <c r="D100" s="122">
        <v>1.7184585202470832</v>
      </c>
      <c r="E100" s="122">
        <v>2.143217144989094</v>
      </c>
      <c r="F100" s="122">
        <v>2.5027804477653732</v>
      </c>
      <c r="G100" s="122">
        <v>3.2664421004698392</v>
      </c>
      <c r="H100" s="122">
        <v>4.0793181954431894</v>
      </c>
      <c r="I100" s="122">
        <v>5.4452979193578575</v>
      </c>
      <c r="J100" s="122">
        <v>5.694537325271761</v>
      </c>
      <c r="K100" s="122">
        <v>6.844665243949958</v>
      </c>
      <c r="L100" s="122">
        <v>7.6207884473648981</v>
      </c>
      <c r="M100" s="122">
        <v>7.5318980151349617</v>
      </c>
      <c r="N100" s="122">
        <v>8.1724232136277219</v>
      </c>
      <c r="O100" s="122">
        <v>8.3907741269030804</v>
      </c>
      <c r="P100" s="122">
        <v>8.6822951466597988</v>
      </c>
      <c r="Q100" s="122">
        <v>9.3731021121370279</v>
      </c>
      <c r="R100" s="122">
        <v>9.6887722269944501</v>
      </c>
      <c r="S100" s="122">
        <v>9.9646883771054195</v>
      </c>
      <c r="T100" s="122">
        <v>10.091466690288843</v>
      </c>
      <c r="U100" s="122">
        <v>10.134227876492702</v>
      </c>
      <c r="V100" s="122">
        <v>10.808380870733286</v>
      </c>
      <c r="W100" s="122">
        <v>11.075807199928544</v>
      </c>
      <c r="X100" s="122">
        <v>8.6269106955465684</v>
      </c>
      <c r="Y100" s="122">
        <v>9.0152124145342505</v>
      </c>
      <c r="DA100" s="130" t="s">
        <v>1833</v>
      </c>
    </row>
    <row r="101" spans="1:105" ht="12" customHeight="1" x14ac:dyDescent="0.25">
      <c r="A101" s="97" t="s">
        <v>202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1834</v>
      </c>
    </row>
    <row r="102" spans="1:105" ht="12" customHeight="1" x14ac:dyDescent="0.25">
      <c r="A102" s="97" t="s">
        <v>50</v>
      </c>
      <c r="B102" s="98">
        <v>5.9169156698647127E-2</v>
      </c>
      <c r="C102" s="98">
        <v>6.1015572950346007E-2</v>
      </c>
      <c r="D102" s="98">
        <v>7.2044428871750943E-2</v>
      </c>
      <c r="E102" s="98">
        <v>9.6496404804231439E-2</v>
      </c>
      <c r="F102" s="98">
        <v>0.12000496873776409</v>
      </c>
      <c r="G102" s="98">
        <v>0.15959116745234739</v>
      </c>
      <c r="H102" s="98">
        <v>0.23439031712302832</v>
      </c>
      <c r="I102" s="98">
        <v>0.36202593826200546</v>
      </c>
      <c r="J102" s="98">
        <v>0.39124489523001466</v>
      </c>
      <c r="K102" s="98">
        <v>0.50886529793179558</v>
      </c>
      <c r="L102" s="98">
        <v>0.55187947932132664</v>
      </c>
      <c r="M102" s="98">
        <v>0.58552336044397402</v>
      </c>
      <c r="N102" s="98">
        <v>0.62025824239720462</v>
      </c>
      <c r="O102" s="98">
        <v>0.62491546612886206</v>
      </c>
      <c r="P102" s="98">
        <v>0.70115460367304838</v>
      </c>
      <c r="Q102" s="98">
        <v>0.68756658902454071</v>
      </c>
      <c r="R102" s="98">
        <v>0.76564333856422329</v>
      </c>
      <c r="S102" s="98">
        <v>0.76979243098721339</v>
      </c>
      <c r="T102" s="98">
        <v>0.76414864229875601</v>
      </c>
      <c r="U102" s="98">
        <v>0.80037242567340738</v>
      </c>
      <c r="V102" s="98">
        <v>0.73993967830765539</v>
      </c>
      <c r="W102" s="98">
        <v>0.7304699474502655</v>
      </c>
      <c r="X102" s="98">
        <v>0.7286117699811423</v>
      </c>
      <c r="Y102" s="98">
        <v>0.70254971571237868</v>
      </c>
      <c r="DA102" s="63" t="s">
        <v>1835</v>
      </c>
    </row>
    <row r="103" spans="1:105" ht="12" customHeight="1" x14ac:dyDescent="0.25">
      <c r="A103" s="109" t="s">
        <v>120</v>
      </c>
      <c r="B103" s="33">
        <v>1.5310423776736246</v>
      </c>
      <c r="C103" s="33">
        <v>1.5482432189545792</v>
      </c>
      <c r="D103" s="33">
        <v>1.6464140913753322</v>
      </c>
      <c r="E103" s="33">
        <v>2.0467207401848624</v>
      </c>
      <c r="F103" s="33">
        <v>2.3827754790276092</v>
      </c>
      <c r="G103" s="33">
        <v>3.1068509330174918</v>
      </c>
      <c r="H103" s="33">
        <v>3.8449278783201608</v>
      </c>
      <c r="I103" s="33">
        <v>5.0832719810958524</v>
      </c>
      <c r="J103" s="33">
        <v>5.3032924300417461</v>
      </c>
      <c r="K103" s="33">
        <v>6.3357999460181622</v>
      </c>
      <c r="L103" s="33">
        <v>7.0689089680435711</v>
      </c>
      <c r="M103" s="33">
        <v>6.9463746546909881</v>
      </c>
      <c r="N103" s="33">
        <v>7.5521649712305177</v>
      </c>
      <c r="O103" s="33">
        <v>7.7658586607742182</v>
      </c>
      <c r="P103" s="33">
        <v>7.9811405429867506</v>
      </c>
      <c r="Q103" s="33">
        <v>8.6855355231124864</v>
      </c>
      <c r="R103" s="33">
        <v>8.9231288884302273</v>
      </c>
      <c r="S103" s="33">
        <v>9.1948959461182067</v>
      </c>
      <c r="T103" s="33">
        <v>9.3273180479900866</v>
      </c>
      <c r="U103" s="33">
        <v>9.3338554508192946</v>
      </c>
      <c r="V103" s="33">
        <v>10.068441192425631</v>
      </c>
      <c r="W103" s="33">
        <v>10.345337252478279</v>
      </c>
      <c r="X103" s="33">
        <v>7.8982989255654257</v>
      </c>
      <c r="Y103" s="33">
        <v>8.312662698821871</v>
      </c>
      <c r="DA103" s="60" t="s">
        <v>1836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1837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1838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1839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1840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1841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1842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1843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1844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1845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1846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1847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1848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1849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1850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1851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1852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1853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1854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15.240793051525445</v>
      </c>
      <c r="C124" s="117">
        <f t="shared" si="42"/>
        <v>13.471927951086528</v>
      </c>
      <c r="D124" s="117">
        <f t="shared" si="42"/>
        <v>13.736473739469147</v>
      </c>
      <c r="E124" s="117">
        <f t="shared" si="42"/>
        <v>13.635728018081785</v>
      </c>
      <c r="F124" s="117">
        <f t="shared" si="42"/>
        <v>13.438461056015162</v>
      </c>
      <c r="G124" s="117">
        <f t="shared" si="42"/>
        <v>12.781410041395166</v>
      </c>
      <c r="H124" s="117">
        <f t="shared" si="42"/>
        <v>12.704426867984928</v>
      </c>
      <c r="I124" s="117">
        <f t="shared" si="42"/>
        <v>13.350850698658403</v>
      </c>
      <c r="J124" s="117">
        <f t="shared" si="42"/>
        <v>12.902356326801229</v>
      </c>
      <c r="K124" s="117">
        <f t="shared" si="42"/>
        <v>11.48485053027129</v>
      </c>
      <c r="L124" s="117">
        <f t="shared" si="42"/>
        <v>11.27770421837887</v>
      </c>
      <c r="M124" s="117">
        <f t="shared" si="42"/>
        <v>12.44646229276209</v>
      </c>
      <c r="N124" s="117">
        <f t="shared" si="42"/>
        <v>13.035240981828247</v>
      </c>
      <c r="O124" s="117">
        <f t="shared" si="42"/>
        <v>12.111375807617669</v>
      </c>
      <c r="P124" s="117">
        <f t="shared" si="42"/>
        <v>12.719432142467157</v>
      </c>
      <c r="Q124" s="117">
        <f t="shared" si="42"/>
        <v>12.2598747405534</v>
      </c>
      <c r="R124" s="117">
        <f t="shared" ref="R124:V124" si="43">R125+R128+R130+R139</f>
        <v>11.811057470384293</v>
      </c>
      <c r="S124" s="117">
        <f t="shared" si="43"/>
        <v>11.935461098133709</v>
      </c>
      <c r="T124" s="117">
        <f t="shared" si="43"/>
        <v>12.660643684138799</v>
      </c>
      <c r="U124" s="117">
        <f t="shared" si="43"/>
        <v>12.854880198277943</v>
      </c>
      <c r="V124" s="117">
        <f t="shared" si="43"/>
        <v>13.38022087300142</v>
      </c>
      <c r="W124" s="117">
        <f t="shared" ref="W124:Y124" si="44">W125+W128+W130+W139</f>
        <v>14.53569234062431</v>
      </c>
      <c r="X124" s="117">
        <f t="shared" si="44"/>
        <v>10.710430163743142</v>
      </c>
      <c r="Y124" s="117">
        <f t="shared" si="44"/>
        <v>10.607744268293157</v>
      </c>
      <c r="DA124" s="129" t="s">
        <v>1855</v>
      </c>
    </row>
    <row r="125" spans="1:105" ht="12.95" customHeight="1" x14ac:dyDescent="0.25">
      <c r="A125" s="121" t="s">
        <v>57</v>
      </c>
      <c r="B125" s="122">
        <f t="shared" ref="B125:Q125" si="45">SUM(B126:B127)</f>
        <v>13.450609078477262</v>
      </c>
      <c r="C125" s="122">
        <f t="shared" si="45"/>
        <v>11.791752684263178</v>
      </c>
      <c r="D125" s="122">
        <f t="shared" si="45"/>
        <v>12.075401453124821</v>
      </c>
      <c r="E125" s="122">
        <f t="shared" si="45"/>
        <v>11.923220218235056</v>
      </c>
      <c r="F125" s="122">
        <f t="shared" si="45"/>
        <v>11.66792824200526</v>
      </c>
      <c r="G125" s="122">
        <f t="shared" si="45"/>
        <v>10.937274225460541</v>
      </c>
      <c r="H125" s="122">
        <f t="shared" si="45"/>
        <v>10.759831392511209</v>
      </c>
      <c r="I125" s="122">
        <f t="shared" si="45"/>
        <v>11.407021385545599</v>
      </c>
      <c r="J125" s="122">
        <f t="shared" si="45"/>
        <v>11.099003491650995</v>
      </c>
      <c r="K125" s="122">
        <f t="shared" si="45"/>
        <v>9.6015706369925162</v>
      </c>
      <c r="L125" s="122">
        <f t="shared" si="45"/>
        <v>9.4286567585957499</v>
      </c>
      <c r="M125" s="122">
        <f t="shared" si="45"/>
        <v>10.631453703596645</v>
      </c>
      <c r="N125" s="122">
        <f t="shared" si="45"/>
        <v>11.120949451991139</v>
      </c>
      <c r="O125" s="122">
        <f t="shared" si="45"/>
        <v>10.195026555477778</v>
      </c>
      <c r="P125" s="122">
        <f t="shared" si="45"/>
        <v>10.763066066265418</v>
      </c>
      <c r="Q125" s="122">
        <f t="shared" si="45"/>
        <v>10.266478035335581</v>
      </c>
      <c r="R125" s="122">
        <f t="shared" ref="R125:V125" si="46">SUM(R126:R127)</f>
        <v>9.8022563887983285</v>
      </c>
      <c r="S125" s="122">
        <f t="shared" si="46"/>
        <v>9.9317499856632274</v>
      </c>
      <c r="T125" s="122">
        <f t="shared" si="46"/>
        <v>10.668048705096577</v>
      </c>
      <c r="U125" s="122">
        <f t="shared" si="46"/>
        <v>10.865784952822874</v>
      </c>
      <c r="V125" s="122">
        <f t="shared" si="46"/>
        <v>11.589148047424711</v>
      </c>
      <c r="W125" s="122">
        <f t="shared" ref="W125:Y125" si="47">SUM(W126:W127)</f>
        <v>12.8550216170228</v>
      </c>
      <c r="X125" s="122">
        <f t="shared" si="47"/>
        <v>9.3073217191016173</v>
      </c>
      <c r="Y125" s="122">
        <f t="shared" si="47"/>
        <v>9.2363733541835948</v>
      </c>
      <c r="DA125" s="130" t="s">
        <v>1856</v>
      </c>
    </row>
    <row r="126" spans="1:105" ht="12" customHeight="1" x14ac:dyDescent="0.25">
      <c r="A126" s="97" t="s">
        <v>198</v>
      </c>
      <c r="B126" s="98">
        <v>13.385004737291521</v>
      </c>
      <c r="C126" s="98">
        <v>11.735509574529935</v>
      </c>
      <c r="D126" s="98">
        <v>12.019214693464306</v>
      </c>
      <c r="E126" s="98">
        <v>11.868708709824672</v>
      </c>
      <c r="F126" s="98">
        <v>11.614634887277454</v>
      </c>
      <c r="G126" s="98">
        <v>10.888123076313969</v>
      </c>
      <c r="H126" s="98">
        <v>10.712562117274596</v>
      </c>
      <c r="I126" s="98">
        <v>11.357602773861441</v>
      </c>
      <c r="J126" s="98">
        <v>11.051059429001725</v>
      </c>
      <c r="K126" s="98">
        <v>9.5606262087385545</v>
      </c>
      <c r="L126" s="98">
        <v>9.388992657588199</v>
      </c>
      <c r="M126" s="98">
        <v>10.587337960552881</v>
      </c>
      <c r="N126" s="98">
        <v>11.0752131685517</v>
      </c>
      <c r="O126" s="98">
        <v>10.153477766196501</v>
      </c>
      <c r="P126" s="98">
        <v>10.719507342779888</v>
      </c>
      <c r="Q126" s="98">
        <v>10.22527984331367</v>
      </c>
      <c r="R126" s="98">
        <v>9.7631137177364806</v>
      </c>
      <c r="S126" s="98">
        <v>9.8923538373165201</v>
      </c>
      <c r="T126" s="98">
        <v>10.625854074621763</v>
      </c>
      <c r="U126" s="98">
        <v>10.822696470604416</v>
      </c>
      <c r="V126" s="98">
        <v>11.545229128376725</v>
      </c>
      <c r="W126" s="98">
        <v>12.806026820402774</v>
      </c>
      <c r="X126" s="98">
        <v>9.2731784976464269</v>
      </c>
      <c r="Y126" s="98">
        <v>9.2027144315010609</v>
      </c>
      <c r="DA126" s="63" t="s">
        <v>1857</v>
      </c>
    </row>
    <row r="127" spans="1:105" ht="12" customHeight="1" x14ac:dyDescent="0.25">
      <c r="A127" s="97" t="s">
        <v>53</v>
      </c>
      <c r="B127" s="98">
        <v>6.5604341185741974E-2</v>
      </c>
      <c r="C127" s="98">
        <v>5.6243109733244021E-2</v>
      </c>
      <c r="D127" s="98">
        <v>5.6186759660514111E-2</v>
      </c>
      <c r="E127" s="98">
        <v>5.4511508410383554E-2</v>
      </c>
      <c r="F127" s="98">
        <v>5.3293354727805907E-2</v>
      </c>
      <c r="G127" s="98">
        <v>4.9151149146572981E-2</v>
      </c>
      <c r="H127" s="98">
        <v>4.7269275236614013E-2</v>
      </c>
      <c r="I127" s="98">
        <v>4.941861168415785E-2</v>
      </c>
      <c r="J127" s="98">
        <v>4.7944062649269835E-2</v>
      </c>
      <c r="K127" s="98">
        <v>4.0944428253961183E-2</v>
      </c>
      <c r="L127" s="98">
        <v>3.9664101007550412E-2</v>
      </c>
      <c r="M127" s="98">
        <v>4.4115743043762548E-2</v>
      </c>
      <c r="N127" s="98">
        <v>4.5736283439438204E-2</v>
      </c>
      <c r="O127" s="98">
        <v>4.1548789281276602E-2</v>
      </c>
      <c r="P127" s="98">
        <v>4.3558723485529284E-2</v>
      </c>
      <c r="Q127" s="98">
        <v>4.1198192021910225E-2</v>
      </c>
      <c r="R127" s="98">
        <v>3.9142671061848495E-2</v>
      </c>
      <c r="S127" s="98">
        <v>3.9396148346707231E-2</v>
      </c>
      <c r="T127" s="98">
        <v>4.2194630474814726E-2</v>
      </c>
      <c r="U127" s="98">
        <v>4.3088482218458644E-2</v>
      </c>
      <c r="V127" s="98">
        <v>4.391891904798597E-2</v>
      </c>
      <c r="W127" s="98">
        <v>4.899479662002517E-2</v>
      </c>
      <c r="X127" s="98">
        <v>3.4143221455190331E-2</v>
      </c>
      <c r="Y127" s="98">
        <v>3.36589226825331E-2</v>
      </c>
      <c r="DA127" s="63" t="s">
        <v>1858</v>
      </c>
    </row>
    <row r="128" spans="1:105" ht="12.95" customHeight="1" x14ac:dyDescent="0.25">
      <c r="A128" s="121" t="s">
        <v>92</v>
      </c>
      <c r="B128" s="122">
        <f t="shared" ref="B128:Y128" si="48">B129</f>
        <v>4.6809135493787058E-3</v>
      </c>
      <c r="C128" s="122">
        <f t="shared" si="48"/>
        <v>6.065852979828347E-3</v>
      </c>
      <c r="D128" s="122">
        <f t="shared" si="48"/>
        <v>7.5464518339795677E-3</v>
      </c>
      <c r="E128" s="122">
        <f t="shared" si="48"/>
        <v>2.0627985312783995E-2</v>
      </c>
      <c r="F128" s="122">
        <f t="shared" si="48"/>
        <v>9.9386730272267784E-3</v>
      </c>
      <c r="G128" s="122">
        <f t="shared" si="48"/>
        <v>1.3548808164746531E-2</v>
      </c>
      <c r="H128" s="122">
        <f t="shared" si="48"/>
        <v>3.4325128143302373E-2</v>
      </c>
      <c r="I128" s="122">
        <f t="shared" si="48"/>
        <v>1.7853885992217367E-2</v>
      </c>
      <c r="J128" s="122">
        <f t="shared" si="48"/>
        <v>2.2787661322394504E-2</v>
      </c>
      <c r="K128" s="122">
        <f t="shared" si="48"/>
        <v>2.7634410666329393E-2</v>
      </c>
      <c r="L128" s="122">
        <f t="shared" si="48"/>
        <v>4.1628978507288937E-2</v>
      </c>
      <c r="M128" s="122">
        <f t="shared" si="48"/>
        <v>3.4407386889276539E-2</v>
      </c>
      <c r="N128" s="122">
        <f t="shared" si="48"/>
        <v>3.7409944758137595E-2</v>
      </c>
      <c r="O128" s="122">
        <f t="shared" si="48"/>
        <v>4.2282168337223307E-2</v>
      </c>
      <c r="P128" s="122">
        <f t="shared" si="48"/>
        <v>3.5829612494033207E-2</v>
      </c>
      <c r="Q128" s="122">
        <f t="shared" si="48"/>
        <v>5.3409879050598984E-2</v>
      </c>
      <c r="R128" s="122">
        <f t="shared" si="48"/>
        <v>4.7777513830682607E-2</v>
      </c>
      <c r="S128" s="122">
        <f t="shared" si="48"/>
        <v>4.7784291050342563E-2</v>
      </c>
      <c r="T128" s="122">
        <f t="shared" si="48"/>
        <v>4.6575226365980743E-2</v>
      </c>
      <c r="U128" s="122">
        <f t="shared" si="48"/>
        <v>4.7663002722238952E-2</v>
      </c>
      <c r="V128" s="122">
        <f t="shared" si="48"/>
        <v>7.3620379723880358E-2</v>
      </c>
      <c r="W128" s="122">
        <f t="shared" si="48"/>
        <v>9.0252767017199559E-2</v>
      </c>
      <c r="X128" s="122">
        <f t="shared" si="48"/>
        <v>0.10463103081479494</v>
      </c>
      <c r="Y128" s="122">
        <f t="shared" si="48"/>
        <v>0.10237407213106701</v>
      </c>
      <c r="DA128" s="130" t="s">
        <v>1859</v>
      </c>
    </row>
    <row r="129" spans="1:105" ht="12" customHeight="1" x14ac:dyDescent="0.25">
      <c r="A129" s="97" t="s">
        <v>53</v>
      </c>
      <c r="B129" s="98">
        <v>4.6809135493787058E-3</v>
      </c>
      <c r="C129" s="98">
        <v>6.065852979828347E-3</v>
      </c>
      <c r="D129" s="98">
        <v>7.5464518339795677E-3</v>
      </c>
      <c r="E129" s="98">
        <v>2.0627985312783995E-2</v>
      </c>
      <c r="F129" s="98">
        <v>9.9386730272267784E-3</v>
      </c>
      <c r="G129" s="98">
        <v>1.3548808164746531E-2</v>
      </c>
      <c r="H129" s="98">
        <v>3.4325128143302373E-2</v>
      </c>
      <c r="I129" s="98">
        <v>1.7853885992217367E-2</v>
      </c>
      <c r="J129" s="98">
        <v>2.2787661322394504E-2</v>
      </c>
      <c r="K129" s="98">
        <v>2.7634410666329393E-2</v>
      </c>
      <c r="L129" s="98">
        <v>4.1628978507288937E-2</v>
      </c>
      <c r="M129" s="98">
        <v>3.4407386889276539E-2</v>
      </c>
      <c r="N129" s="98">
        <v>3.7409944758137595E-2</v>
      </c>
      <c r="O129" s="98">
        <v>4.2282168337223307E-2</v>
      </c>
      <c r="P129" s="98">
        <v>3.5829612494033207E-2</v>
      </c>
      <c r="Q129" s="98">
        <v>5.3409879050598984E-2</v>
      </c>
      <c r="R129" s="98">
        <v>4.7777513830682607E-2</v>
      </c>
      <c r="S129" s="98">
        <v>4.7784291050342563E-2</v>
      </c>
      <c r="T129" s="98">
        <v>4.6575226365980743E-2</v>
      </c>
      <c r="U129" s="98">
        <v>4.7663002722238952E-2</v>
      </c>
      <c r="V129" s="98">
        <v>7.3620379723880358E-2</v>
      </c>
      <c r="W129" s="98">
        <v>9.0252767017199559E-2</v>
      </c>
      <c r="X129" s="98">
        <v>0.10463103081479494</v>
      </c>
      <c r="Y129" s="98">
        <v>0.10237407213106701</v>
      </c>
      <c r="DA129" s="63" t="s">
        <v>1860</v>
      </c>
    </row>
    <row r="130" spans="1:105" ht="12" customHeight="1" x14ac:dyDescent="0.25">
      <c r="A130" s="121" t="s">
        <v>55</v>
      </c>
      <c r="B130" s="122">
        <v>1.5093850115419045</v>
      </c>
      <c r="C130" s="122">
        <v>1.4057631024560671</v>
      </c>
      <c r="D130" s="122">
        <v>1.3945279769640639</v>
      </c>
      <c r="E130" s="122">
        <v>1.4107963494428357</v>
      </c>
      <c r="F130" s="122">
        <v>1.4775770229598375</v>
      </c>
      <c r="G130" s="122">
        <v>1.5365479507110822</v>
      </c>
      <c r="H130" s="122">
        <v>1.6221416303424263</v>
      </c>
      <c r="I130" s="122">
        <v>1.6454861444388937</v>
      </c>
      <c r="J130" s="122">
        <v>1.5394462415226395</v>
      </c>
      <c r="K130" s="122">
        <v>1.6069004341384463</v>
      </c>
      <c r="L130" s="122">
        <v>1.5628494115162241</v>
      </c>
      <c r="M130" s="122">
        <v>1.5480797691710608</v>
      </c>
      <c r="N130" s="122">
        <v>1.6322096514000237</v>
      </c>
      <c r="O130" s="122">
        <v>1.6284861914811817</v>
      </c>
      <c r="P130" s="122">
        <v>1.6717074971842805</v>
      </c>
      <c r="Q130" s="122">
        <v>1.6761211712725641</v>
      </c>
      <c r="R130" s="122">
        <v>1.6969147350323872</v>
      </c>
      <c r="S130" s="122">
        <v>1.6934966231443491</v>
      </c>
      <c r="T130" s="122">
        <v>1.6829238662688697</v>
      </c>
      <c r="U130" s="122">
        <v>1.6793653967879896</v>
      </c>
      <c r="V130" s="122">
        <v>1.4438267560791571</v>
      </c>
      <c r="W130" s="122">
        <v>1.3246707099643551</v>
      </c>
      <c r="X130" s="122">
        <v>1.1040039545101847</v>
      </c>
      <c r="Y130" s="122">
        <v>1.071183460539636</v>
      </c>
      <c r="DA130" s="130" t="s">
        <v>1861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1862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1863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1864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1865</v>
      </c>
    </row>
    <row r="135" spans="1:105" ht="12" customHeight="1" x14ac:dyDescent="0.25">
      <c r="A135" s="106" t="s">
        <v>122</v>
      </c>
      <c r="B135" s="101">
        <v>1.5047247433221658</v>
      </c>
      <c r="C135" s="101">
        <v>1.3953420130487999</v>
      </c>
      <c r="D135" s="101">
        <v>1.3815180619995753</v>
      </c>
      <c r="E135" s="101">
        <v>1.3884627963262597</v>
      </c>
      <c r="F135" s="101">
        <v>1.4539263601976351</v>
      </c>
      <c r="G135" s="101">
        <v>1.5113153207775187</v>
      </c>
      <c r="H135" s="101">
        <v>1.5886056610830959</v>
      </c>
      <c r="I135" s="101">
        <v>1.594444996326309</v>
      </c>
      <c r="J135" s="101">
        <v>1.4767092633654919</v>
      </c>
      <c r="K135" s="101">
        <v>1.4855138733746081</v>
      </c>
      <c r="L135" s="101">
        <v>1.4211668988589152</v>
      </c>
      <c r="M135" s="101">
        <v>1.3860824806559544</v>
      </c>
      <c r="N135" s="101">
        <v>1.4578031104046818</v>
      </c>
      <c r="O135" s="101">
        <v>1.43222555115048</v>
      </c>
      <c r="P135" s="101">
        <v>1.454210603306846</v>
      </c>
      <c r="Q135" s="101">
        <v>1.4348510735766709</v>
      </c>
      <c r="R135" s="101">
        <v>1.4390352497853711</v>
      </c>
      <c r="S135" s="101">
        <v>1.4171600286821053</v>
      </c>
      <c r="T135" s="101">
        <v>1.4027363759793052</v>
      </c>
      <c r="U135" s="101">
        <v>1.4021386617561185</v>
      </c>
      <c r="V135" s="101">
        <v>1.2060442610634821</v>
      </c>
      <c r="W135" s="101">
        <v>1.1031831222465889</v>
      </c>
      <c r="X135" s="101">
        <v>0.81632032084362072</v>
      </c>
      <c r="Y135" s="101">
        <v>0.77805338592185214</v>
      </c>
      <c r="DA135" s="131" t="s">
        <v>1866</v>
      </c>
    </row>
    <row r="136" spans="1:105" ht="12" customHeight="1" x14ac:dyDescent="0.25">
      <c r="A136" s="107" t="s">
        <v>121</v>
      </c>
      <c r="B136" s="104">
        <v>4.6602682197387718E-3</v>
      </c>
      <c r="C136" s="104">
        <v>1.0421089407267062E-2</v>
      </c>
      <c r="D136" s="104">
        <v>1.3009914964488591E-2</v>
      </c>
      <c r="E136" s="104">
        <v>2.2333553116576036E-2</v>
      </c>
      <c r="F136" s="104">
        <v>2.3650662762202422E-2</v>
      </c>
      <c r="G136" s="104">
        <v>2.5232629933563365E-2</v>
      </c>
      <c r="H136" s="104">
        <v>3.353596925933048E-2</v>
      </c>
      <c r="I136" s="104">
        <v>5.1041148112584769E-2</v>
      </c>
      <c r="J136" s="104">
        <v>6.2736978157147516E-2</v>
      </c>
      <c r="K136" s="104">
        <v>0.12138656076383825</v>
      </c>
      <c r="L136" s="104">
        <v>0.14168251265730891</v>
      </c>
      <c r="M136" s="104">
        <v>0.16199728851510634</v>
      </c>
      <c r="N136" s="104">
        <v>0.17440654099534192</v>
      </c>
      <c r="O136" s="104">
        <v>0.19626064033070165</v>
      </c>
      <c r="P136" s="104">
        <v>0.21749689387743448</v>
      </c>
      <c r="Q136" s="104">
        <v>0.24127009769589325</v>
      </c>
      <c r="R136" s="104">
        <v>0.25787948524701615</v>
      </c>
      <c r="S136" s="104">
        <v>0.27633659446224373</v>
      </c>
      <c r="T136" s="104">
        <v>0.28018749028956436</v>
      </c>
      <c r="U136" s="104">
        <v>0.27722673503187106</v>
      </c>
      <c r="V136" s="104">
        <v>0.23778249501567517</v>
      </c>
      <c r="W136" s="104">
        <v>0.22148758771776628</v>
      </c>
      <c r="X136" s="104">
        <v>0.28768363366656402</v>
      </c>
      <c r="Y136" s="104">
        <v>0.2931300746177839</v>
      </c>
      <c r="DA136" s="132" t="s">
        <v>1867</v>
      </c>
    </row>
    <row r="137" spans="1:105" ht="12" customHeight="1" x14ac:dyDescent="0.25">
      <c r="A137" s="108" t="s">
        <v>53</v>
      </c>
      <c r="B137" s="98">
        <v>1.9509472113123352E-3</v>
      </c>
      <c r="C137" s="98">
        <v>4.2543304180747933E-3</v>
      </c>
      <c r="D137" s="98">
        <v>5.4386156613242349E-3</v>
      </c>
      <c r="E137" s="98">
        <v>9.5055140028263291E-3</v>
      </c>
      <c r="F137" s="98">
        <v>9.4211004275669367E-3</v>
      </c>
      <c r="G137" s="98">
        <v>1.0270980249968267E-2</v>
      </c>
      <c r="H137" s="98">
        <v>1.3856490461784591E-2</v>
      </c>
      <c r="I137" s="98">
        <v>2.2342220360415752E-2</v>
      </c>
      <c r="J137" s="98">
        <v>2.5055701638949848E-2</v>
      </c>
      <c r="K137" s="98">
        <v>5.0039579235385025E-2</v>
      </c>
      <c r="L137" s="98">
        <v>5.8750135665638442E-2</v>
      </c>
      <c r="M137" s="98">
        <v>6.4676938323128069E-2</v>
      </c>
      <c r="N137" s="98">
        <v>7.0019688036523808E-2</v>
      </c>
      <c r="O137" s="98">
        <v>6.5795561604687719E-2</v>
      </c>
      <c r="P137" s="98">
        <v>6.8074833549763111E-2</v>
      </c>
      <c r="Q137" s="98">
        <v>8.1981079028254494E-2</v>
      </c>
      <c r="R137" s="98">
        <v>0.1063994867531962</v>
      </c>
      <c r="S137" s="98">
        <v>0.12079802759658376</v>
      </c>
      <c r="T137" s="98">
        <v>0.11174243393493379</v>
      </c>
      <c r="U137" s="98">
        <v>0.11094038595451171</v>
      </c>
      <c r="V137" s="98">
        <v>6.6971482964531301E-2</v>
      </c>
      <c r="W137" s="98">
        <v>5.5136240306221142E-2</v>
      </c>
      <c r="X137" s="98">
        <v>9.8912364717431395E-2</v>
      </c>
      <c r="Y137" s="98">
        <v>0.11211620652467333</v>
      </c>
      <c r="DA137" s="63" t="s">
        <v>1868</v>
      </c>
    </row>
    <row r="138" spans="1:105" ht="12" customHeight="1" x14ac:dyDescent="0.25">
      <c r="A138" s="108" t="s">
        <v>52</v>
      </c>
      <c r="B138" s="98">
        <v>2.7093210084264368E-3</v>
      </c>
      <c r="C138" s="98">
        <v>6.1667589891922676E-3</v>
      </c>
      <c r="D138" s="98">
        <v>7.5712993031643566E-3</v>
      </c>
      <c r="E138" s="98">
        <v>1.2828039113749707E-2</v>
      </c>
      <c r="F138" s="98">
        <v>1.4229562334635487E-2</v>
      </c>
      <c r="G138" s="98">
        <v>1.4961649683595096E-2</v>
      </c>
      <c r="H138" s="98">
        <v>1.9679478797545891E-2</v>
      </c>
      <c r="I138" s="98">
        <v>2.8698927752169014E-2</v>
      </c>
      <c r="J138" s="98">
        <v>3.7681276518197672E-2</v>
      </c>
      <c r="K138" s="98">
        <v>7.1346981528453216E-2</v>
      </c>
      <c r="L138" s="98">
        <v>8.293237699167047E-2</v>
      </c>
      <c r="M138" s="98">
        <v>9.7320350191978267E-2</v>
      </c>
      <c r="N138" s="98">
        <v>0.10438685295881812</v>
      </c>
      <c r="O138" s="98">
        <v>0.13046507872601393</v>
      </c>
      <c r="P138" s="98">
        <v>0.14942206032767136</v>
      </c>
      <c r="Q138" s="98">
        <v>0.15928901866763875</v>
      </c>
      <c r="R138" s="98">
        <v>0.15147999849381993</v>
      </c>
      <c r="S138" s="98">
        <v>0.15553856686565998</v>
      </c>
      <c r="T138" s="98">
        <v>0.16844505635463058</v>
      </c>
      <c r="U138" s="98">
        <v>0.16628634907735934</v>
      </c>
      <c r="V138" s="98">
        <v>0.17081101205114385</v>
      </c>
      <c r="W138" s="98">
        <v>0.16635134741154514</v>
      </c>
      <c r="X138" s="98">
        <v>0.18877126894913265</v>
      </c>
      <c r="Y138" s="98">
        <v>0.18101386809311057</v>
      </c>
      <c r="DA138" s="63" t="s">
        <v>1869</v>
      </c>
    </row>
    <row r="139" spans="1:105" ht="12" customHeight="1" x14ac:dyDescent="0.25">
      <c r="A139" s="121" t="s">
        <v>54</v>
      </c>
      <c r="B139" s="122">
        <v>0.27611804795689993</v>
      </c>
      <c r="C139" s="122">
        <v>0.26834631138745391</v>
      </c>
      <c r="D139" s="122">
        <v>0.2589978575462839</v>
      </c>
      <c r="E139" s="122">
        <v>0.2810834650911106</v>
      </c>
      <c r="F139" s="122">
        <v>0.28301711802283941</v>
      </c>
      <c r="G139" s="122">
        <v>0.29403905705879663</v>
      </c>
      <c r="H139" s="122">
        <v>0.28812871698799025</v>
      </c>
      <c r="I139" s="122">
        <v>0.28048928268169349</v>
      </c>
      <c r="J139" s="122">
        <v>0.24111893230519876</v>
      </c>
      <c r="K139" s="122">
        <v>0.24874504847399703</v>
      </c>
      <c r="L139" s="122">
        <v>0.24456906975960729</v>
      </c>
      <c r="M139" s="122">
        <v>0.2325214331051097</v>
      </c>
      <c r="N139" s="122">
        <v>0.24467193367894763</v>
      </c>
      <c r="O139" s="122">
        <v>0.24558089232148647</v>
      </c>
      <c r="P139" s="122">
        <v>0.24882896652342409</v>
      </c>
      <c r="Q139" s="122">
        <v>0.26386565489465441</v>
      </c>
      <c r="R139" s="122">
        <v>0.26410883272289576</v>
      </c>
      <c r="S139" s="122">
        <v>0.26243019827578801</v>
      </c>
      <c r="T139" s="122">
        <v>0.26309588640737258</v>
      </c>
      <c r="U139" s="122">
        <v>0.26206684594484003</v>
      </c>
      <c r="V139" s="122">
        <v>0.27362568977366952</v>
      </c>
      <c r="W139" s="122">
        <v>0.26574724661995608</v>
      </c>
      <c r="X139" s="122">
        <v>0.19447345931654345</v>
      </c>
      <c r="Y139" s="122">
        <v>0.19781338143885999</v>
      </c>
      <c r="DA139" s="130" t="s">
        <v>1870</v>
      </c>
    </row>
    <row r="140" spans="1:105" ht="12" customHeight="1" x14ac:dyDescent="0.25">
      <c r="A140" s="97" t="s">
        <v>50</v>
      </c>
      <c r="B140" s="98">
        <v>1.0275597585892027E-2</v>
      </c>
      <c r="C140" s="98">
        <v>1.0092222293554706E-2</v>
      </c>
      <c r="D140" s="98">
        <v>1.04781448000127E-2</v>
      </c>
      <c r="E140" s="98">
        <v>1.2179364974185708E-2</v>
      </c>
      <c r="F140" s="98">
        <v>1.297064141142293E-2</v>
      </c>
      <c r="G140" s="98">
        <v>1.3654189366017158E-2</v>
      </c>
      <c r="H140" s="98">
        <v>1.5817218285647448E-2</v>
      </c>
      <c r="I140" s="98">
        <v>1.6844381161458442E-2</v>
      </c>
      <c r="J140" s="98">
        <v>1.4896628092040962E-2</v>
      </c>
      <c r="K140" s="98">
        <v>1.6971885914611309E-2</v>
      </c>
      <c r="L140" s="98">
        <v>1.678269079646379E-2</v>
      </c>
      <c r="M140" s="98">
        <v>1.754863448802426E-2</v>
      </c>
      <c r="N140" s="98">
        <v>1.8291848176113901E-2</v>
      </c>
      <c r="O140" s="98">
        <v>1.8138463676366255E-2</v>
      </c>
      <c r="P140" s="98">
        <v>1.9862279192027814E-2</v>
      </c>
      <c r="Q140" s="98">
        <v>1.9092065457012437E-2</v>
      </c>
      <c r="R140" s="98">
        <v>2.0469418038975166E-2</v>
      </c>
      <c r="S140" s="98">
        <v>1.9976853278634327E-2</v>
      </c>
      <c r="T140" s="98">
        <v>1.9415644515595687E-2</v>
      </c>
      <c r="U140" s="98">
        <v>2.0078289967834648E-2</v>
      </c>
      <c r="V140" s="98">
        <v>1.7918068225204614E-2</v>
      </c>
      <c r="W140" s="98">
        <v>1.6814457736562007E-2</v>
      </c>
      <c r="X140" s="98">
        <v>1.5412388196364531E-2</v>
      </c>
      <c r="Y140" s="98">
        <v>1.4439515167265184E-2</v>
      </c>
      <c r="DA140" s="63" t="s">
        <v>1871</v>
      </c>
    </row>
    <row r="141" spans="1:105" ht="12" customHeight="1" x14ac:dyDescent="0.25">
      <c r="A141" s="109" t="s">
        <v>120</v>
      </c>
      <c r="B141" s="33">
        <v>0.2658424503710079</v>
      </c>
      <c r="C141" s="33">
        <v>0.25825408909389919</v>
      </c>
      <c r="D141" s="33">
        <v>0.24851971274627119</v>
      </c>
      <c r="E141" s="33">
        <v>0.26890410011692489</v>
      </c>
      <c r="F141" s="33">
        <v>0.27004647661141645</v>
      </c>
      <c r="G141" s="33">
        <v>0.28038486769277948</v>
      </c>
      <c r="H141" s="33">
        <v>0.27231149870234278</v>
      </c>
      <c r="I141" s="33">
        <v>0.26364490152023506</v>
      </c>
      <c r="J141" s="33">
        <v>0.22622230421315781</v>
      </c>
      <c r="K141" s="33">
        <v>0.23177316255938574</v>
      </c>
      <c r="L141" s="33">
        <v>0.22778637896314349</v>
      </c>
      <c r="M141" s="33">
        <v>0.21497279861708543</v>
      </c>
      <c r="N141" s="33">
        <v>0.22638008550283373</v>
      </c>
      <c r="O141" s="33">
        <v>0.22744242864512021</v>
      </c>
      <c r="P141" s="33">
        <v>0.22896668733139627</v>
      </c>
      <c r="Q141" s="33">
        <v>0.24477358943764199</v>
      </c>
      <c r="R141" s="33">
        <v>0.24363941468392059</v>
      </c>
      <c r="S141" s="33">
        <v>0.24245334499715368</v>
      </c>
      <c r="T141" s="33">
        <v>0.24368024189177687</v>
      </c>
      <c r="U141" s="33">
        <v>0.24198855597700536</v>
      </c>
      <c r="V141" s="33">
        <v>0.25570762154846494</v>
      </c>
      <c r="W141" s="33">
        <v>0.2489327888833941</v>
      </c>
      <c r="X141" s="33">
        <v>0.17906107112017891</v>
      </c>
      <c r="Y141" s="33">
        <v>0.1833738662715948</v>
      </c>
      <c r="DA141" s="60" t="s">
        <v>1872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5.0575896514106224</v>
      </c>
      <c r="C143" s="117">
        <f t="shared" si="49"/>
        <v>8.0162012827931406</v>
      </c>
      <c r="D143" s="117">
        <f t="shared" si="49"/>
        <v>13.306248147394278</v>
      </c>
      <c r="E143" s="117">
        <f t="shared" si="49"/>
        <v>18.378284204962075</v>
      </c>
      <c r="F143" s="117">
        <f t="shared" si="49"/>
        <v>25.456078926764256</v>
      </c>
      <c r="G143" s="117">
        <f t="shared" si="49"/>
        <v>29.498063767239504</v>
      </c>
      <c r="H143" s="117">
        <f t="shared" si="49"/>
        <v>28.173874367276227</v>
      </c>
      <c r="I143" s="117">
        <f t="shared" si="49"/>
        <v>28.186723111001282</v>
      </c>
      <c r="J143" s="117">
        <f t="shared" si="49"/>
        <v>32.363821150463735</v>
      </c>
      <c r="K143" s="117">
        <f t="shared" si="49"/>
        <v>33.391013450337091</v>
      </c>
      <c r="L143" s="117">
        <f t="shared" si="49"/>
        <v>40.969929348868661</v>
      </c>
      <c r="M143" s="117">
        <f t="shared" si="49"/>
        <v>42.661185456219449</v>
      </c>
      <c r="N143" s="117">
        <f t="shared" si="49"/>
        <v>50.858557139694533</v>
      </c>
      <c r="O143" s="117">
        <f t="shared" si="49"/>
        <v>58.594984379418385</v>
      </c>
      <c r="P143" s="117">
        <f t="shared" si="49"/>
        <v>68.044665517125708</v>
      </c>
      <c r="Q143" s="117">
        <f t="shared" si="49"/>
        <v>81.859245983823655</v>
      </c>
      <c r="R143" s="117">
        <f t="shared" ref="R143:V143" si="50">R144+R146+R148+R157</f>
        <v>101.52037649678321</v>
      </c>
      <c r="S143" s="117">
        <f t="shared" si="50"/>
        <v>116.83625765447188</v>
      </c>
      <c r="T143" s="117">
        <f t="shared" si="50"/>
        <v>137.9024657048169</v>
      </c>
      <c r="U143" s="117">
        <f t="shared" si="50"/>
        <v>161.99171467291035</v>
      </c>
      <c r="V143" s="117">
        <f t="shared" si="50"/>
        <v>186.21274232141621</v>
      </c>
      <c r="W143" s="117">
        <f t="shared" ref="W143:Y143" si="51">W144+W146+W148+W157</f>
        <v>263.45631335692428</v>
      </c>
      <c r="X143" s="117">
        <f t="shared" si="51"/>
        <v>348.17417452751062</v>
      </c>
      <c r="Y143" s="117">
        <f t="shared" si="51"/>
        <v>403.78314925832433</v>
      </c>
      <c r="DA143" s="129" t="s">
        <v>1873</v>
      </c>
    </row>
    <row r="144" spans="1:105" ht="12.95" customHeight="1" x14ac:dyDescent="0.25">
      <c r="A144" s="121" t="s">
        <v>57</v>
      </c>
      <c r="B144" s="122">
        <f t="shared" ref="B144:Y144" si="52">B145</f>
        <v>4.3008399199000467</v>
      </c>
      <c r="C144" s="122">
        <f t="shared" si="52"/>
        <v>6.9693201184168778</v>
      </c>
      <c r="D144" s="122">
        <f t="shared" si="52"/>
        <v>11.605883074645877</v>
      </c>
      <c r="E144" s="122">
        <f t="shared" si="52"/>
        <v>15.837331260616169</v>
      </c>
      <c r="F144" s="122">
        <f t="shared" si="52"/>
        <v>22.077276129196221</v>
      </c>
      <c r="G144" s="122">
        <f t="shared" si="52"/>
        <v>25.342117116179399</v>
      </c>
      <c r="H144" s="122">
        <f t="shared" si="52"/>
        <v>23.313324824771602</v>
      </c>
      <c r="I144" s="122">
        <f t="shared" si="52"/>
        <v>23.219338547363733</v>
      </c>
      <c r="J144" s="122">
        <f t="shared" si="52"/>
        <v>27.463626844390365</v>
      </c>
      <c r="K144" s="122">
        <f t="shared" si="52"/>
        <v>27.747864053270579</v>
      </c>
      <c r="L144" s="122">
        <f t="shared" si="52"/>
        <v>34.638779688275207</v>
      </c>
      <c r="M144" s="122">
        <f t="shared" si="52"/>
        <v>35.615046365938696</v>
      </c>
      <c r="N144" s="122">
        <f t="shared" si="52"/>
        <v>42.407373172202561</v>
      </c>
      <c r="O144" s="122">
        <f t="shared" si="52"/>
        <v>48.760695564088181</v>
      </c>
      <c r="P144" s="122">
        <f t="shared" si="52"/>
        <v>55.696403017198186</v>
      </c>
      <c r="Q144" s="122">
        <f t="shared" si="52"/>
        <v>66.955910145042225</v>
      </c>
      <c r="R144" s="122">
        <f t="shared" si="52"/>
        <v>83.604559709660847</v>
      </c>
      <c r="S144" s="122">
        <f t="shared" si="52"/>
        <v>95.726349782599314</v>
      </c>
      <c r="T144" s="122">
        <f t="shared" si="52"/>
        <v>113.21383896134117</v>
      </c>
      <c r="U144" s="122">
        <f t="shared" si="52"/>
        <v>132.73675145377842</v>
      </c>
      <c r="V144" s="122">
        <f t="shared" si="52"/>
        <v>151.99854416574544</v>
      </c>
      <c r="W144" s="122">
        <f t="shared" si="52"/>
        <v>220.56222239985098</v>
      </c>
      <c r="X144" s="122">
        <f t="shared" si="52"/>
        <v>297.5416569126308</v>
      </c>
      <c r="Y144" s="122">
        <f t="shared" si="52"/>
        <v>346.06895250018397</v>
      </c>
      <c r="DA144" s="130" t="s">
        <v>1874</v>
      </c>
    </row>
    <row r="145" spans="1:105" ht="12" customHeight="1" x14ac:dyDescent="0.25">
      <c r="A145" s="97" t="s">
        <v>53</v>
      </c>
      <c r="B145" s="98">
        <v>4.3008399199000467</v>
      </c>
      <c r="C145" s="98">
        <v>6.9693201184168778</v>
      </c>
      <c r="D145" s="98">
        <v>11.605883074645877</v>
      </c>
      <c r="E145" s="98">
        <v>15.837331260616169</v>
      </c>
      <c r="F145" s="98">
        <v>22.077276129196221</v>
      </c>
      <c r="G145" s="98">
        <v>25.342117116179399</v>
      </c>
      <c r="H145" s="98">
        <v>23.313324824771602</v>
      </c>
      <c r="I145" s="98">
        <v>23.219338547363733</v>
      </c>
      <c r="J145" s="98">
        <v>27.463626844390365</v>
      </c>
      <c r="K145" s="98">
        <v>27.747864053270579</v>
      </c>
      <c r="L145" s="98">
        <v>34.638779688275207</v>
      </c>
      <c r="M145" s="98">
        <v>35.615046365938696</v>
      </c>
      <c r="N145" s="98">
        <v>42.407373172202561</v>
      </c>
      <c r="O145" s="98">
        <v>48.760695564088181</v>
      </c>
      <c r="P145" s="98">
        <v>55.696403017198186</v>
      </c>
      <c r="Q145" s="98">
        <v>66.955910145042225</v>
      </c>
      <c r="R145" s="98">
        <v>83.604559709660847</v>
      </c>
      <c r="S145" s="98">
        <v>95.726349782599314</v>
      </c>
      <c r="T145" s="98">
        <v>113.21383896134117</v>
      </c>
      <c r="U145" s="98">
        <v>132.73675145377842</v>
      </c>
      <c r="V145" s="98">
        <v>151.99854416574544</v>
      </c>
      <c r="W145" s="98">
        <v>220.56222239985098</v>
      </c>
      <c r="X145" s="98">
        <v>297.5416569126308</v>
      </c>
      <c r="Y145" s="98">
        <v>346.06895250018397</v>
      </c>
      <c r="DA145" s="63" t="s">
        <v>1875</v>
      </c>
    </row>
    <row r="146" spans="1:105" ht="12.95" customHeight="1" x14ac:dyDescent="0.25">
      <c r="A146" s="121" t="s">
        <v>92</v>
      </c>
      <c r="B146" s="122">
        <f t="shared" ref="B146:Y146" si="53">B147</f>
        <v>1.9366132527821708E-2</v>
      </c>
      <c r="C146" s="122">
        <f t="shared" si="53"/>
        <v>2.8396419441483186E-2</v>
      </c>
      <c r="D146" s="122">
        <f t="shared" si="53"/>
        <v>4.6575347341213158E-2</v>
      </c>
      <c r="E146" s="122">
        <f t="shared" si="53"/>
        <v>0.17714718499180218</v>
      </c>
      <c r="F146" s="122">
        <f t="shared" si="53"/>
        <v>0.11052483449176415</v>
      </c>
      <c r="G146" s="122">
        <f t="shared" si="53"/>
        <v>0.16277304430153597</v>
      </c>
      <c r="H146" s="122">
        <f t="shared" si="53"/>
        <v>0.40449488034294712</v>
      </c>
      <c r="I146" s="122">
        <f t="shared" si="53"/>
        <v>0.20137685622852716</v>
      </c>
      <c r="J146" s="122">
        <f t="shared" si="53"/>
        <v>0.24268084751579355</v>
      </c>
      <c r="K146" s="122">
        <f t="shared" si="53"/>
        <v>0.29107538660896137</v>
      </c>
      <c r="L146" s="122">
        <f t="shared" si="53"/>
        <v>0.43754503564912178</v>
      </c>
      <c r="M146" s="122">
        <f t="shared" si="53"/>
        <v>0.39186213265532338</v>
      </c>
      <c r="N146" s="122">
        <f t="shared" si="53"/>
        <v>0.48625291987416402</v>
      </c>
      <c r="O146" s="122">
        <f t="shared" si="53"/>
        <v>0.6508994945572536</v>
      </c>
      <c r="P146" s="122">
        <f t="shared" si="53"/>
        <v>0.74544851421230618</v>
      </c>
      <c r="Q146" s="122">
        <f t="shared" si="53"/>
        <v>1.5857447650957868</v>
      </c>
      <c r="R146" s="122">
        <f t="shared" si="53"/>
        <v>1.9482240727225391</v>
      </c>
      <c r="S146" s="122">
        <f t="shared" si="53"/>
        <v>2.4046588168218164</v>
      </c>
      <c r="T146" s="122">
        <f t="shared" si="53"/>
        <v>2.9032239623603768</v>
      </c>
      <c r="U146" s="122">
        <f t="shared" si="53"/>
        <v>3.2299463605748948</v>
      </c>
      <c r="V146" s="122">
        <f t="shared" si="53"/>
        <v>5.7078566489148521</v>
      </c>
      <c r="W146" s="122">
        <f t="shared" si="53"/>
        <v>8.8284267048863612</v>
      </c>
      <c r="X146" s="122">
        <f t="shared" si="53"/>
        <v>13.395671138405904</v>
      </c>
      <c r="Y146" s="122">
        <f t="shared" si="53"/>
        <v>15.994504777681584</v>
      </c>
      <c r="DA146" s="130" t="s">
        <v>1876</v>
      </c>
    </row>
    <row r="147" spans="1:105" ht="12" customHeight="1" x14ac:dyDescent="0.25">
      <c r="A147" s="97" t="s">
        <v>53</v>
      </c>
      <c r="B147" s="98">
        <v>1.9366132527821708E-2</v>
      </c>
      <c r="C147" s="98">
        <v>2.8396419441483186E-2</v>
      </c>
      <c r="D147" s="98">
        <v>4.6575347341213158E-2</v>
      </c>
      <c r="E147" s="98">
        <v>0.17714718499180218</v>
      </c>
      <c r="F147" s="98">
        <v>0.11052483449176415</v>
      </c>
      <c r="G147" s="98">
        <v>0.16277304430153597</v>
      </c>
      <c r="H147" s="98">
        <v>0.40449488034294712</v>
      </c>
      <c r="I147" s="98">
        <v>0.20137685622852716</v>
      </c>
      <c r="J147" s="98">
        <v>0.24268084751579355</v>
      </c>
      <c r="K147" s="98">
        <v>0.29107538660896137</v>
      </c>
      <c r="L147" s="98">
        <v>0.43754503564912178</v>
      </c>
      <c r="M147" s="98">
        <v>0.39186213265532338</v>
      </c>
      <c r="N147" s="98">
        <v>0.48625291987416402</v>
      </c>
      <c r="O147" s="98">
        <v>0.6508994945572536</v>
      </c>
      <c r="P147" s="98">
        <v>0.74544851421230618</v>
      </c>
      <c r="Q147" s="98">
        <v>1.5857447650957868</v>
      </c>
      <c r="R147" s="98">
        <v>1.9482240727225391</v>
      </c>
      <c r="S147" s="98">
        <v>2.4046588168218164</v>
      </c>
      <c r="T147" s="98">
        <v>2.9032239623603768</v>
      </c>
      <c r="U147" s="98">
        <v>3.2299463605748948</v>
      </c>
      <c r="V147" s="98">
        <v>5.7078566489148521</v>
      </c>
      <c r="W147" s="98">
        <v>8.8284267048863612</v>
      </c>
      <c r="X147" s="98">
        <v>13.395671138405904</v>
      </c>
      <c r="Y147" s="98">
        <v>15.994504777681584</v>
      </c>
      <c r="DA147" s="63" t="s">
        <v>1877</v>
      </c>
    </row>
    <row r="148" spans="1:105" ht="12" customHeight="1" x14ac:dyDescent="0.25">
      <c r="A148" s="121" t="s">
        <v>55</v>
      </c>
      <c r="B148" s="122">
        <v>0.62318527327229822</v>
      </c>
      <c r="C148" s="122">
        <v>0.85512394361563415</v>
      </c>
      <c r="D148" s="122">
        <v>1.3944395191978425</v>
      </c>
      <c r="E148" s="122">
        <v>1.9695997665357228</v>
      </c>
      <c r="F148" s="122">
        <v>2.7421383722138808</v>
      </c>
      <c r="G148" s="122">
        <v>3.3505497547248</v>
      </c>
      <c r="H148" s="122">
        <v>3.7851878417596727</v>
      </c>
      <c r="I148" s="122">
        <v>4.0717326271827643</v>
      </c>
      <c r="J148" s="122">
        <v>4.025438988276802</v>
      </c>
      <c r="K148" s="122">
        <v>4.6361168726157995</v>
      </c>
      <c r="L148" s="122">
        <v>5.0985187692626193</v>
      </c>
      <c r="M148" s="122">
        <v>5.7892653908429335</v>
      </c>
      <c r="N148" s="122">
        <v>6.9280676515031274</v>
      </c>
      <c r="O148" s="122">
        <v>7.9812252392220762</v>
      </c>
      <c r="P148" s="122">
        <v>10.104548234933462</v>
      </c>
      <c r="Q148" s="122">
        <v>11.494373284684304</v>
      </c>
      <c r="R148" s="122">
        <v>13.819385185024128</v>
      </c>
      <c r="S148" s="122">
        <v>16.186393319597581</v>
      </c>
      <c r="T148" s="122">
        <v>18.819644032523247</v>
      </c>
      <c r="U148" s="122">
        <v>22.487249801908071</v>
      </c>
      <c r="V148" s="122">
        <v>23.934113315466654</v>
      </c>
      <c r="W148" s="122">
        <v>28.318260860444678</v>
      </c>
      <c r="X148" s="122">
        <v>31.673772904372555</v>
      </c>
      <c r="Y148" s="122">
        <v>35.200870029826653</v>
      </c>
      <c r="DA148" s="130" t="s">
        <v>1878</v>
      </c>
    </row>
    <row r="149" spans="1:105" ht="12" customHeight="1" x14ac:dyDescent="0.25">
      <c r="A149" s="97" t="s">
        <v>124</v>
      </c>
      <c r="B149" s="98">
        <v>4.8129850622671937E-2</v>
      </c>
      <c r="C149" s="98">
        <v>6.9707632732255845E-2</v>
      </c>
      <c r="D149" s="98">
        <v>0.12332636052909703</v>
      </c>
      <c r="E149" s="98">
        <v>0.2144806274256473</v>
      </c>
      <c r="F149" s="98">
        <v>0.48668479973321177</v>
      </c>
      <c r="G149" s="98">
        <v>0.63153909296653488</v>
      </c>
      <c r="H149" s="98">
        <v>0.69636285762388617</v>
      </c>
      <c r="I149" s="98">
        <v>0.6956576076982206</v>
      </c>
      <c r="J149" s="98">
        <v>0.62820449399988676</v>
      </c>
      <c r="K149" s="98">
        <v>0.67759178553110844</v>
      </c>
      <c r="L149" s="98">
        <v>0.68547332463238642</v>
      </c>
      <c r="M149" s="98">
        <v>0.7804996279381059</v>
      </c>
      <c r="N149" s="98">
        <v>0.86680609286599009</v>
      </c>
      <c r="O149" s="98">
        <v>0.98014612689021829</v>
      </c>
      <c r="P149" s="98">
        <v>1.314394187168854</v>
      </c>
      <c r="Q149" s="98">
        <v>1.3584075748901929</v>
      </c>
      <c r="R149" s="98">
        <v>1.7094268396813699</v>
      </c>
      <c r="S149" s="98">
        <v>1.8375790581809714</v>
      </c>
      <c r="T149" s="98">
        <v>2.026553772010713</v>
      </c>
      <c r="U149" s="98">
        <v>2.494267927640168</v>
      </c>
      <c r="V149" s="98">
        <v>2.8178532238891281</v>
      </c>
      <c r="W149" s="98">
        <v>3.3782767117449719</v>
      </c>
      <c r="X149" s="98">
        <v>4.7251471205062057</v>
      </c>
      <c r="Y149" s="98">
        <v>5.2091808013242984</v>
      </c>
      <c r="DA149" s="63" t="s">
        <v>1879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1.2653091291612605E-4</v>
      </c>
      <c r="L150" s="98">
        <v>2.5027342609421489E-4</v>
      </c>
      <c r="M150" s="98">
        <v>4.9261383868187572E-4</v>
      </c>
      <c r="N150" s="98">
        <v>6.2375911214708989E-4</v>
      </c>
      <c r="O150" s="98">
        <v>8.6747097719943808E-4</v>
      </c>
      <c r="P150" s="98">
        <v>1.4687322047303333E-3</v>
      </c>
      <c r="Q150" s="98">
        <v>1.715827470325176E-3</v>
      </c>
      <c r="R150" s="98">
        <v>2.4145228951582233E-3</v>
      </c>
      <c r="S150" s="98">
        <v>2.7215272898233095E-3</v>
      </c>
      <c r="T150" s="98">
        <v>2.8565535328422577E-3</v>
      </c>
      <c r="U150" s="98">
        <v>3.3477262261351745E-3</v>
      </c>
      <c r="V150" s="98">
        <v>4.3085450140074172E-3</v>
      </c>
      <c r="W150" s="98">
        <v>5.7950140143980316E-3</v>
      </c>
      <c r="X150" s="98">
        <v>1.8233698338829516E-2</v>
      </c>
      <c r="Y150" s="98">
        <v>2.0097524018533829E-2</v>
      </c>
      <c r="DA150" s="63" t="s">
        <v>1880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5.2076782284381236E-5</v>
      </c>
      <c r="L151" s="101">
        <v>1.0370943048934122E-4</v>
      </c>
      <c r="M151" s="101">
        <v>1.9661961159179087E-4</v>
      </c>
      <c r="N151" s="101">
        <v>2.5030438458707954E-4</v>
      </c>
      <c r="O151" s="101">
        <v>2.9054079071925862E-4</v>
      </c>
      <c r="P151" s="101">
        <v>4.5967225672381809E-4</v>
      </c>
      <c r="Q151" s="101">
        <v>5.8229281126681673E-4</v>
      </c>
      <c r="R151" s="101">
        <v>9.9669651874620055E-4</v>
      </c>
      <c r="S151" s="101">
        <v>1.1891083842666692E-3</v>
      </c>
      <c r="T151" s="101">
        <v>1.1381449878048045E-3</v>
      </c>
      <c r="U151" s="101">
        <v>1.339880763617867E-3</v>
      </c>
      <c r="V151" s="101">
        <v>1.2139194840361434E-3</v>
      </c>
      <c r="W151" s="101">
        <v>1.4482786721808465E-3</v>
      </c>
      <c r="X151" s="101">
        <v>6.3256953374313564E-3</v>
      </c>
      <c r="Y151" s="101">
        <v>7.7197599713729982E-3</v>
      </c>
      <c r="DA151" s="131" t="s">
        <v>1881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7.4454130631744817E-5</v>
      </c>
      <c r="L152" s="104">
        <v>1.4656399560487369E-4</v>
      </c>
      <c r="M152" s="104">
        <v>2.9599422709008491E-4</v>
      </c>
      <c r="N152" s="104">
        <v>3.7345472756001035E-4</v>
      </c>
      <c r="O152" s="104">
        <v>5.7693018648017952E-4</v>
      </c>
      <c r="P152" s="104">
        <v>1.0090599480065152E-3</v>
      </c>
      <c r="Q152" s="104">
        <v>1.1335346590583592E-3</v>
      </c>
      <c r="R152" s="104">
        <v>1.4178263764120229E-3</v>
      </c>
      <c r="S152" s="104">
        <v>1.5324189055566403E-3</v>
      </c>
      <c r="T152" s="104">
        <v>1.7184085450374529E-3</v>
      </c>
      <c r="U152" s="104">
        <v>2.0078454625173073E-3</v>
      </c>
      <c r="V152" s="104">
        <v>3.0946255299712736E-3</v>
      </c>
      <c r="W152" s="104">
        <v>4.3467353422171852E-3</v>
      </c>
      <c r="X152" s="104">
        <v>1.190800300139816E-2</v>
      </c>
      <c r="Y152" s="104">
        <v>1.2377764047160832E-2</v>
      </c>
      <c r="DA152" s="132" t="s">
        <v>1882</v>
      </c>
    </row>
    <row r="153" spans="1:105" ht="12" customHeight="1" x14ac:dyDescent="0.25">
      <c r="A153" s="106" t="s">
        <v>122</v>
      </c>
      <c r="B153" s="101">
        <v>0.57332136935856071</v>
      </c>
      <c r="C153" s="101">
        <v>0.77283282117269203</v>
      </c>
      <c r="D153" s="101">
        <v>1.2502052789854743</v>
      </c>
      <c r="E153" s="101">
        <v>1.7098601872362149</v>
      </c>
      <c r="F153" s="101">
        <v>2.2063185546688469</v>
      </c>
      <c r="G153" s="101">
        <v>2.665484830247018</v>
      </c>
      <c r="H153" s="101">
        <v>3.0228981271846624</v>
      </c>
      <c r="I153" s="101">
        <v>3.265557326057571</v>
      </c>
      <c r="J153" s="101">
        <v>3.240689716162521</v>
      </c>
      <c r="K153" s="101">
        <v>3.5660960853003685</v>
      </c>
      <c r="L153" s="101">
        <v>3.9105062120173169</v>
      </c>
      <c r="M153" s="101">
        <v>4.4003024920083798</v>
      </c>
      <c r="N153" s="101">
        <v>5.3800092644713349</v>
      </c>
      <c r="O153" s="101">
        <v>6.1543867155611665</v>
      </c>
      <c r="P153" s="101">
        <v>7.5764023381179459</v>
      </c>
      <c r="Q153" s="101">
        <v>8.5156382456146069</v>
      </c>
      <c r="R153" s="101">
        <v>10.035582613482861</v>
      </c>
      <c r="S153" s="101">
        <v>11.665067985002132</v>
      </c>
      <c r="T153" s="101">
        <v>13.758050436527967</v>
      </c>
      <c r="U153" s="101">
        <v>16.626897292824307</v>
      </c>
      <c r="V153" s="101">
        <v>17.772862229269752</v>
      </c>
      <c r="W153" s="101">
        <v>20.770354165688698</v>
      </c>
      <c r="X153" s="101">
        <v>17.033243456261381</v>
      </c>
      <c r="Y153" s="101">
        <v>19.083775131011755</v>
      </c>
      <c r="DA153" s="131" t="s">
        <v>1883</v>
      </c>
    </row>
    <row r="154" spans="1:105" ht="12" customHeight="1" x14ac:dyDescent="0.25">
      <c r="A154" s="107" t="s">
        <v>121</v>
      </c>
      <c r="B154" s="104">
        <v>1.7340532910655893E-3</v>
      </c>
      <c r="C154" s="104">
        <v>1.2583489710686225E-2</v>
      </c>
      <c r="D154" s="104">
        <v>2.0907879683271065E-2</v>
      </c>
      <c r="E154" s="104">
        <v>4.5258951873860719E-2</v>
      </c>
      <c r="F154" s="104">
        <v>4.9135017811821793E-2</v>
      </c>
      <c r="G154" s="104">
        <v>5.3525831511246937E-2</v>
      </c>
      <c r="H154" s="104">
        <v>6.5926856951123866E-2</v>
      </c>
      <c r="I154" s="104">
        <v>0.11051769342697222</v>
      </c>
      <c r="J154" s="104">
        <v>0.15654477811439446</v>
      </c>
      <c r="K154" s="104">
        <v>0.39230247087140635</v>
      </c>
      <c r="L154" s="104">
        <v>0.50228895918682137</v>
      </c>
      <c r="M154" s="104">
        <v>0.60797065705776643</v>
      </c>
      <c r="N154" s="104">
        <v>0.68062853505365473</v>
      </c>
      <c r="O154" s="104">
        <v>0.84582492579349178</v>
      </c>
      <c r="P154" s="104">
        <v>1.2122829774419326</v>
      </c>
      <c r="Q154" s="104">
        <v>1.6186116367091801</v>
      </c>
      <c r="R154" s="104">
        <v>2.0719612089647379</v>
      </c>
      <c r="S154" s="104">
        <v>2.6810247491246559</v>
      </c>
      <c r="T154" s="104">
        <v>3.0321832704517249</v>
      </c>
      <c r="U154" s="104">
        <v>3.3627368552174635</v>
      </c>
      <c r="V154" s="104">
        <v>3.3390893172937668</v>
      </c>
      <c r="W154" s="104">
        <v>4.1638349689966097</v>
      </c>
      <c r="X154" s="104">
        <v>9.8971486292661375</v>
      </c>
      <c r="Y154" s="104">
        <v>10.887816573472067</v>
      </c>
      <c r="DA154" s="132" t="s">
        <v>1884</v>
      </c>
    </row>
    <row r="155" spans="1:105" ht="12" customHeight="1" x14ac:dyDescent="0.25">
      <c r="A155" s="108" t="s">
        <v>53</v>
      </c>
      <c r="B155" s="98">
        <v>7.2593384606970616E-4</v>
      </c>
      <c r="C155" s="98">
        <v>5.137113880279336E-3</v>
      </c>
      <c r="D155" s="98">
        <v>8.7402509701946119E-3</v>
      </c>
      <c r="E155" s="98">
        <v>1.9262926886045868E-2</v>
      </c>
      <c r="F155" s="98">
        <v>1.957264123926631E-2</v>
      </c>
      <c r="G155" s="98">
        <v>2.1787770825421396E-2</v>
      </c>
      <c r="H155" s="98">
        <v>2.7239852751967924E-2</v>
      </c>
      <c r="I155" s="98">
        <v>4.8376863600790999E-2</v>
      </c>
      <c r="J155" s="98">
        <v>6.2520372653986522E-2</v>
      </c>
      <c r="K155" s="98">
        <v>0.16172013155228263</v>
      </c>
      <c r="L155" s="98">
        <v>0.20827937013619696</v>
      </c>
      <c r="M155" s="98">
        <v>0.24273048672126418</v>
      </c>
      <c r="N155" s="98">
        <v>0.27325464642112218</v>
      </c>
      <c r="O155" s="98">
        <v>0.28355928075060127</v>
      </c>
      <c r="P155" s="98">
        <v>0.37943512862798179</v>
      </c>
      <c r="Q155" s="98">
        <v>0.54998746124089759</v>
      </c>
      <c r="R155" s="98">
        <v>0.85487842894990618</v>
      </c>
      <c r="S155" s="98">
        <v>1.1719855716617129</v>
      </c>
      <c r="T155" s="98">
        <v>1.2092743270832667</v>
      </c>
      <c r="U155" s="98">
        <v>1.3456975011389058</v>
      </c>
      <c r="V155" s="98">
        <v>0.94045511346596711</v>
      </c>
      <c r="W155" s="98">
        <v>1.0365285378365661</v>
      </c>
      <c r="X155" s="98">
        <v>3.4028712805235122</v>
      </c>
      <c r="Y155" s="98">
        <v>4.1643652332359515</v>
      </c>
      <c r="DA155" s="63" t="s">
        <v>1885</v>
      </c>
    </row>
    <row r="156" spans="1:105" ht="12" customHeight="1" x14ac:dyDescent="0.25">
      <c r="A156" s="108" t="s">
        <v>52</v>
      </c>
      <c r="B156" s="98">
        <v>1.0081194449958833E-3</v>
      </c>
      <c r="C156" s="98">
        <v>7.4463758304068898E-3</v>
      </c>
      <c r="D156" s="98">
        <v>1.2167628713076454E-2</v>
      </c>
      <c r="E156" s="98">
        <v>2.599602498781485E-2</v>
      </c>
      <c r="F156" s="98">
        <v>2.956237657255548E-2</v>
      </c>
      <c r="G156" s="98">
        <v>3.1738060685825541E-2</v>
      </c>
      <c r="H156" s="98">
        <v>3.8687004199155939E-2</v>
      </c>
      <c r="I156" s="98">
        <v>6.2140829826181222E-2</v>
      </c>
      <c r="J156" s="98">
        <v>9.4024405460407939E-2</v>
      </c>
      <c r="K156" s="98">
        <v>0.2305823393191237</v>
      </c>
      <c r="L156" s="98">
        <v>0.29400958905062435</v>
      </c>
      <c r="M156" s="98">
        <v>0.36524017033650225</v>
      </c>
      <c r="N156" s="98">
        <v>0.40737388863253249</v>
      </c>
      <c r="O156" s="98">
        <v>0.56226564504289056</v>
      </c>
      <c r="P156" s="98">
        <v>0.8328478488139508</v>
      </c>
      <c r="Q156" s="98">
        <v>1.0686241754682824</v>
      </c>
      <c r="R156" s="98">
        <v>1.2170827800148318</v>
      </c>
      <c r="S156" s="98">
        <v>1.509039177462943</v>
      </c>
      <c r="T156" s="98">
        <v>1.8229089433684584</v>
      </c>
      <c r="U156" s="98">
        <v>2.0170393540785576</v>
      </c>
      <c r="V156" s="98">
        <v>2.3986342038277999</v>
      </c>
      <c r="W156" s="98">
        <v>3.1273064311600436</v>
      </c>
      <c r="X156" s="98">
        <v>6.4942773487426244</v>
      </c>
      <c r="Y156" s="98">
        <v>6.7234513402361156</v>
      </c>
      <c r="DA156" s="63" t="s">
        <v>1886</v>
      </c>
    </row>
    <row r="157" spans="1:105" ht="12" customHeight="1" x14ac:dyDescent="0.25">
      <c r="A157" s="121" t="s">
        <v>54</v>
      </c>
      <c r="B157" s="122">
        <v>0.11419832571045625</v>
      </c>
      <c r="C157" s="122">
        <v>0.16336080131914488</v>
      </c>
      <c r="D157" s="122">
        <v>0.25935020620934612</v>
      </c>
      <c r="E157" s="122">
        <v>0.39420599281838153</v>
      </c>
      <c r="F157" s="122">
        <v>0.52613959086239226</v>
      </c>
      <c r="G157" s="122">
        <v>0.6426238520337717</v>
      </c>
      <c r="H157" s="122">
        <v>0.67086682040200285</v>
      </c>
      <c r="I157" s="122">
        <v>0.69427508022625517</v>
      </c>
      <c r="J157" s="122">
        <v>0.6320744702807789</v>
      </c>
      <c r="K157" s="122">
        <v>0.71595713784174952</v>
      </c>
      <c r="L157" s="122">
        <v>0.79508585568170909</v>
      </c>
      <c r="M157" s="122">
        <v>0.86501156678249458</v>
      </c>
      <c r="N157" s="122">
        <v>1.0368633961146809</v>
      </c>
      <c r="O157" s="122">
        <v>1.2021640815508747</v>
      </c>
      <c r="P157" s="122">
        <v>1.4982657507817565</v>
      </c>
      <c r="Q157" s="122">
        <v>1.8232177890013515</v>
      </c>
      <c r="R157" s="122">
        <v>2.1482075293757013</v>
      </c>
      <c r="S157" s="122">
        <v>2.5188557354531516</v>
      </c>
      <c r="T157" s="122">
        <v>2.9657587485921155</v>
      </c>
      <c r="U157" s="122">
        <v>3.5377670566489585</v>
      </c>
      <c r="V157" s="122">
        <v>4.5722281912892706</v>
      </c>
      <c r="W157" s="122">
        <v>5.7474033917422256</v>
      </c>
      <c r="X157" s="122">
        <v>5.5630735721013806</v>
      </c>
      <c r="Y157" s="122">
        <v>6.518821950632109</v>
      </c>
      <c r="DA157" s="130" t="s">
        <v>1887</v>
      </c>
    </row>
    <row r="158" spans="1:105" ht="12" customHeight="1" x14ac:dyDescent="0.25">
      <c r="A158" s="97" t="s">
        <v>50</v>
      </c>
      <c r="B158" s="98">
        <v>4.2533421341990211E-3</v>
      </c>
      <c r="C158" s="98">
        <v>6.5869084435032635E-3</v>
      </c>
      <c r="D158" s="98">
        <v>1.20680643948958E-2</v>
      </c>
      <c r="E158" s="98">
        <v>1.9132907849114849E-2</v>
      </c>
      <c r="F158" s="98">
        <v>2.6514453556247534E-2</v>
      </c>
      <c r="G158" s="98">
        <v>3.1755385360416055E-2</v>
      </c>
      <c r="H158" s="98">
        <v>3.6979265827159269E-2</v>
      </c>
      <c r="I158" s="98">
        <v>4.1149027583512091E-2</v>
      </c>
      <c r="J158" s="98">
        <v>3.8981322416034164E-2</v>
      </c>
      <c r="K158" s="98">
        <v>4.9711702450120084E-2</v>
      </c>
      <c r="L158" s="98">
        <v>5.5082127868482329E-2</v>
      </c>
      <c r="M158" s="98">
        <v>6.5297244606601954E-2</v>
      </c>
      <c r="N158" s="98">
        <v>7.700157355936714E-2</v>
      </c>
      <c r="O158" s="98">
        <v>8.7635273941994177E-2</v>
      </c>
      <c r="P158" s="98">
        <v>0.12024349303547748</v>
      </c>
      <c r="Q158" s="98">
        <v>0.13381908074899898</v>
      </c>
      <c r="R158" s="98">
        <v>0.17101400319087098</v>
      </c>
      <c r="S158" s="98">
        <v>0.19536097373814626</v>
      </c>
      <c r="T158" s="98">
        <v>0.22178874173928162</v>
      </c>
      <c r="U158" s="98">
        <v>0.27409200490974256</v>
      </c>
      <c r="V158" s="98">
        <v>0.30425390109019479</v>
      </c>
      <c r="W158" s="98">
        <v>0.37157530911749087</v>
      </c>
      <c r="X158" s="98">
        <v>0.47675203004780364</v>
      </c>
      <c r="Y158" s="98">
        <v>0.517069248637956</v>
      </c>
      <c r="DA158" s="63" t="s">
        <v>1888</v>
      </c>
    </row>
    <row r="159" spans="1:105" ht="12" customHeight="1" x14ac:dyDescent="0.25">
      <c r="A159" s="109" t="s">
        <v>120</v>
      </c>
      <c r="B159" s="33">
        <v>0.10994498357625723</v>
      </c>
      <c r="C159" s="33">
        <v>0.15677389287564161</v>
      </c>
      <c r="D159" s="33">
        <v>0.24728214181445035</v>
      </c>
      <c r="E159" s="33">
        <v>0.37507308496926667</v>
      </c>
      <c r="F159" s="33">
        <v>0.49962513730614472</v>
      </c>
      <c r="G159" s="33">
        <v>0.61086846667335559</v>
      </c>
      <c r="H159" s="33">
        <v>0.63388755457484358</v>
      </c>
      <c r="I159" s="33">
        <v>0.65312605264274304</v>
      </c>
      <c r="J159" s="33">
        <v>0.59309314786474476</v>
      </c>
      <c r="K159" s="33">
        <v>0.66624543539162939</v>
      </c>
      <c r="L159" s="33">
        <v>0.74000372781322676</v>
      </c>
      <c r="M159" s="33">
        <v>0.79971432217589267</v>
      </c>
      <c r="N159" s="33">
        <v>0.95986182255531383</v>
      </c>
      <c r="O159" s="33">
        <v>1.1145288076088806</v>
      </c>
      <c r="P159" s="33">
        <v>1.3780222577462791</v>
      </c>
      <c r="Q159" s="33">
        <v>1.6893987082523525</v>
      </c>
      <c r="R159" s="33">
        <v>1.9771935261848301</v>
      </c>
      <c r="S159" s="33">
        <v>2.3234947617150055</v>
      </c>
      <c r="T159" s="33">
        <v>2.7439700068528339</v>
      </c>
      <c r="U159" s="33">
        <v>3.2636750517392161</v>
      </c>
      <c r="V159" s="33">
        <v>4.267974290199076</v>
      </c>
      <c r="W159" s="33">
        <v>5.3758280826247349</v>
      </c>
      <c r="X159" s="33">
        <v>5.086321542053577</v>
      </c>
      <c r="Y159" s="33">
        <v>6.0017527019941532</v>
      </c>
      <c r="DA159" s="60" t="s">
        <v>1889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428.56134426675862</v>
      </c>
      <c r="C161" s="117">
        <f t="shared" si="54"/>
        <v>465.55342980765658</v>
      </c>
      <c r="D161" s="117">
        <f t="shared" si="54"/>
        <v>542.9256895814251</v>
      </c>
      <c r="E161" s="117">
        <f t="shared" si="54"/>
        <v>521.54678565222184</v>
      </c>
      <c r="F161" s="117">
        <f t="shared" si="54"/>
        <v>93.157146746505674</v>
      </c>
      <c r="G161" s="117">
        <f t="shared" si="54"/>
        <v>34.426934612148948</v>
      </c>
      <c r="H161" s="117">
        <f t="shared" si="54"/>
        <v>51.586044227108083</v>
      </c>
      <c r="I161" s="117">
        <f t="shared" si="54"/>
        <v>48.707689016112496</v>
      </c>
      <c r="J161" s="117">
        <f t="shared" si="54"/>
        <v>89.953789838343482</v>
      </c>
      <c r="K161" s="117">
        <f t="shared" si="54"/>
        <v>86.308499596971359</v>
      </c>
      <c r="L161" s="117">
        <f t="shared" si="54"/>
        <v>110.9703556607784</v>
      </c>
      <c r="M161" s="117">
        <f t="shared" si="54"/>
        <v>83.587269982640819</v>
      </c>
      <c r="N161" s="117">
        <f t="shared" si="54"/>
        <v>94.864225887881901</v>
      </c>
      <c r="O161" s="117">
        <f t="shared" si="54"/>
        <v>101.2057384140234</v>
      </c>
      <c r="P161" s="117">
        <f t="shared" si="54"/>
        <v>50.671011852892363</v>
      </c>
      <c r="Q161" s="117">
        <f t="shared" si="54"/>
        <v>30.545952362402584</v>
      </c>
      <c r="R161" s="117">
        <f t="shared" ref="R161:V161" si="55">R162+R164+R166+R175</f>
        <v>28.959723052879369</v>
      </c>
      <c r="S161" s="117">
        <f t="shared" si="55"/>
        <v>19.061688172677105</v>
      </c>
      <c r="T161" s="117">
        <f t="shared" si="55"/>
        <v>8.2758626687741312</v>
      </c>
      <c r="U161" s="117">
        <f t="shared" si="55"/>
        <v>8.1894067722238404</v>
      </c>
      <c r="V161" s="117">
        <f t="shared" si="55"/>
        <v>8.4348882948803254</v>
      </c>
      <c r="W161" s="117">
        <f t="shared" ref="W161:Y161" si="56">W162+W164+W166+W175</f>
        <v>8.326270082590689</v>
      </c>
      <c r="X161" s="117">
        <f t="shared" si="56"/>
        <v>8.33342514188789</v>
      </c>
      <c r="Y161" s="117">
        <f t="shared" si="56"/>
        <v>6.8275205542310653</v>
      </c>
      <c r="DA161" s="129" t="s">
        <v>1890</v>
      </c>
    </row>
    <row r="162" spans="1:105" ht="12.95" customHeight="1" x14ac:dyDescent="0.25">
      <c r="A162" s="121" t="s">
        <v>57</v>
      </c>
      <c r="B162" s="122">
        <f t="shared" ref="B162:Y162" si="57">B163</f>
        <v>372.73995242233178</v>
      </c>
      <c r="C162" s="122">
        <f t="shared" si="57"/>
        <v>412.09400315681393</v>
      </c>
      <c r="D162" s="122">
        <f t="shared" si="57"/>
        <v>489.35054467972213</v>
      </c>
      <c r="E162" s="122">
        <f t="shared" si="57"/>
        <v>470.82694849992765</v>
      </c>
      <c r="F162" s="122">
        <f t="shared" si="57"/>
        <v>65.602735524868464</v>
      </c>
      <c r="G162" s="122">
        <f t="shared" si="57"/>
        <v>20.592540794967473</v>
      </c>
      <c r="H162" s="122">
        <f t="shared" si="57"/>
        <v>37.94966377698902</v>
      </c>
      <c r="I162" s="122">
        <f t="shared" si="57"/>
        <v>36.228661637887775</v>
      </c>
      <c r="J162" s="122">
        <f t="shared" si="57"/>
        <v>78.068684851985296</v>
      </c>
      <c r="K162" s="122">
        <f t="shared" si="57"/>
        <v>72.525263168669511</v>
      </c>
      <c r="L162" s="122">
        <f t="shared" si="57"/>
        <v>96.206443822706063</v>
      </c>
      <c r="M162" s="122">
        <f t="shared" si="57"/>
        <v>69.247470986143966</v>
      </c>
      <c r="N162" s="122">
        <f t="shared" si="57"/>
        <v>80.214811612153213</v>
      </c>
      <c r="O162" s="122">
        <f t="shared" si="57"/>
        <v>88.023598343029121</v>
      </c>
      <c r="P162" s="122">
        <f t="shared" si="57"/>
        <v>40.36333384552772</v>
      </c>
      <c r="Q162" s="122">
        <f t="shared" si="57"/>
        <v>23.052785922829486</v>
      </c>
      <c r="R162" s="122">
        <f t="shared" si="57"/>
        <v>23.570366773441055</v>
      </c>
      <c r="S162" s="122">
        <f t="shared" si="57"/>
        <v>15.340988158573481</v>
      </c>
      <c r="T162" s="122">
        <f t="shared" si="57"/>
        <v>5.8294907577867274</v>
      </c>
      <c r="U162" s="122">
        <f t="shared" si="57"/>
        <v>6.423386508962917</v>
      </c>
      <c r="V162" s="122">
        <f t="shared" si="57"/>
        <v>6.9770789729776359</v>
      </c>
      <c r="W162" s="122">
        <f t="shared" si="57"/>
        <v>7.0755851292651526</v>
      </c>
      <c r="X162" s="122">
        <f t="shared" si="57"/>
        <v>7.3183854815488427</v>
      </c>
      <c r="Y162" s="122">
        <f t="shared" si="57"/>
        <v>5.9065674899884621</v>
      </c>
      <c r="DA162" s="130" t="s">
        <v>1891</v>
      </c>
    </row>
    <row r="163" spans="1:105" ht="12" customHeight="1" x14ac:dyDescent="0.25">
      <c r="A163" s="97" t="s">
        <v>53</v>
      </c>
      <c r="B163" s="33">
        <v>372.73995242233178</v>
      </c>
      <c r="C163" s="33">
        <v>412.09400315681393</v>
      </c>
      <c r="D163" s="33">
        <v>489.35054467972213</v>
      </c>
      <c r="E163" s="33">
        <v>470.82694849992765</v>
      </c>
      <c r="F163" s="33">
        <v>65.602735524868464</v>
      </c>
      <c r="G163" s="33">
        <v>20.592540794967473</v>
      </c>
      <c r="H163" s="33">
        <v>37.94966377698902</v>
      </c>
      <c r="I163" s="33">
        <v>36.228661637887775</v>
      </c>
      <c r="J163" s="33">
        <v>78.068684851985296</v>
      </c>
      <c r="K163" s="33">
        <v>72.525263168669511</v>
      </c>
      <c r="L163" s="33">
        <v>96.206443822706063</v>
      </c>
      <c r="M163" s="33">
        <v>69.247470986143966</v>
      </c>
      <c r="N163" s="33">
        <v>80.214811612153213</v>
      </c>
      <c r="O163" s="33">
        <v>88.023598343029121</v>
      </c>
      <c r="P163" s="33">
        <v>40.36333384552772</v>
      </c>
      <c r="Q163" s="33">
        <v>23.052785922829486</v>
      </c>
      <c r="R163" s="33">
        <v>23.570366773441055</v>
      </c>
      <c r="S163" s="33">
        <v>15.340988158573481</v>
      </c>
      <c r="T163" s="33">
        <v>5.8294907577867274</v>
      </c>
      <c r="U163" s="33">
        <v>6.423386508962917</v>
      </c>
      <c r="V163" s="33">
        <v>6.9770789729776359</v>
      </c>
      <c r="W163" s="33">
        <v>7.0755851292651526</v>
      </c>
      <c r="X163" s="33">
        <v>7.3183854815488427</v>
      </c>
      <c r="Y163" s="33">
        <v>5.9065674899884621</v>
      </c>
      <c r="DA163" s="60" t="s">
        <v>1892</v>
      </c>
    </row>
    <row r="164" spans="1:105" ht="12.95" customHeight="1" x14ac:dyDescent="0.25">
      <c r="A164" s="121" t="s">
        <v>92</v>
      </c>
      <c r="B164" s="122">
        <f t="shared" ref="B164:Y164" si="58">B165</f>
        <v>0.7233847086162406</v>
      </c>
      <c r="C164" s="122">
        <f t="shared" si="58"/>
        <v>0.92563314841277011</v>
      </c>
      <c r="D164" s="122">
        <f t="shared" si="58"/>
        <v>1.1441038020134062</v>
      </c>
      <c r="E164" s="122">
        <f t="shared" si="58"/>
        <v>2.9748598521870058</v>
      </c>
      <c r="F164" s="122">
        <f t="shared" si="58"/>
        <v>1.2216020512383481</v>
      </c>
      <c r="G164" s="122">
        <f t="shared" si="58"/>
        <v>1.1580047390343107</v>
      </c>
      <c r="H164" s="122">
        <f t="shared" si="58"/>
        <v>1.8049881044687242</v>
      </c>
      <c r="I164" s="122">
        <f t="shared" si="58"/>
        <v>0.61512960491559587</v>
      </c>
      <c r="J164" s="122">
        <f t="shared" si="58"/>
        <v>0.53425342676220089</v>
      </c>
      <c r="K164" s="122">
        <f t="shared" si="58"/>
        <v>0.3643156902346385</v>
      </c>
      <c r="L164" s="122">
        <f t="shared" si="58"/>
        <v>0.39189741417407314</v>
      </c>
      <c r="M164" s="122">
        <f t="shared" si="58"/>
        <v>0.34196360652272456</v>
      </c>
      <c r="N164" s="122">
        <f t="shared" si="58"/>
        <v>0.54971871828158825</v>
      </c>
      <c r="O164" s="122">
        <f t="shared" si="58"/>
        <v>0.81124082160756861</v>
      </c>
      <c r="P164" s="122">
        <f t="shared" si="58"/>
        <v>0.80229855601729649</v>
      </c>
      <c r="Q164" s="122">
        <f t="shared" si="58"/>
        <v>1.2516092150456195</v>
      </c>
      <c r="R164" s="122">
        <f t="shared" si="58"/>
        <v>1.0642286882188934</v>
      </c>
      <c r="S164" s="122">
        <f t="shared" si="58"/>
        <v>0.83184455915468514</v>
      </c>
      <c r="T164" s="122">
        <f t="shared" si="58"/>
        <v>0.58581043603666094</v>
      </c>
      <c r="U164" s="122">
        <f t="shared" si="58"/>
        <v>0.35005644519364576</v>
      </c>
      <c r="V164" s="122">
        <f t="shared" si="58"/>
        <v>0.30887175389232868</v>
      </c>
      <c r="W164" s="122">
        <f t="shared" si="58"/>
        <v>0.18769907928040175</v>
      </c>
      <c r="X164" s="122">
        <f t="shared" si="58"/>
        <v>0.11556693002677901</v>
      </c>
      <c r="Y164" s="122">
        <f t="shared" si="58"/>
        <v>9.0838989948815813E-2</v>
      </c>
      <c r="DA164" s="130" t="s">
        <v>1893</v>
      </c>
    </row>
    <row r="165" spans="1:105" ht="12" customHeight="1" x14ac:dyDescent="0.25">
      <c r="A165" s="97" t="s">
        <v>53</v>
      </c>
      <c r="B165" s="98">
        <v>0.7233847086162406</v>
      </c>
      <c r="C165" s="98">
        <v>0.92563314841277011</v>
      </c>
      <c r="D165" s="98">
        <v>1.1441038020134062</v>
      </c>
      <c r="E165" s="98">
        <v>2.9748598521870058</v>
      </c>
      <c r="F165" s="98">
        <v>1.2216020512383481</v>
      </c>
      <c r="G165" s="98">
        <v>1.1580047390343107</v>
      </c>
      <c r="H165" s="98">
        <v>1.8049881044687242</v>
      </c>
      <c r="I165" s="98">
        <v>0.61512960491559587</v>
      </c>
      <c r="J165" s="98">
        <v>0.53425342676220089</v>
      </c>
      <c r="K165" s="98">
        <v>0.3643156902346385</v>
      </c>
      <c r="L165" s="98">
        <v>0.39189741417407314</v>
      </c>
      <c r="M165" s="98">
        <v>0.34196360652272456</v>
      </c>
      <c r="N165" s="98">
        <v>0.54971871828158825</v>
      </c>
      <c r="O165" s="98">
        <v>0.81124082160756861</v>
      </c>
      <c r="P165" s="98">
        <v>0.80229855601729649</v>
      </c>
      <c r="Q165" s="98">
        <v>1.2516092150456195</v>
      </c>
      <c r="R165" s="98">
        <v>1.0642286882188934</v>
      </c>
      <c r="S165" s="98">
        <v>0.83184455915468514</v>
      </c>
      <c r="T165" s="98">
        <v>0.58581043603666094</v>
      </c>
      <c r="U165" s="98">
        <v>0.35005644519364576</v>
      </c>
      <c r="V165" s="98">
        <v>0.30887175389232868</v>
      </c>
      <c r="W165" s="98">
        <v>0.18769907928040175</v>
      </c>
      <c r="X165" s="98">
        <v>0.11556693002677901</v>
      </c>
      <c r="Y165" s="98">
        <v>9.0838989948815813E-2</v>
      </c>
      <c r="DA165" s="63" t="s">
        <v>1894</v>
      </c>
    </row>
    <row r="166" spans="1:105" ht="12" customHeight="1" x14ac:dyDescent="0.25">
      <c r="A166" s="121" t="s">
        <v>55</v>
      </c>
      <c r="B166" s="122">
        <v>46.564994082269152</v>
      </c>
      <c r="C166" s="122">
        <v>44.108649364759138</v>
      </c>
      <c r="D166" s="122">
        <v>44.213046492649049</v>
      </c>
      <c r="E166" s="122">
        <v>39.795618413283037</v>
      </c>
      <c r="F166" s="122">
        <v>22.099990933685802</v>
      </c>
      <c r="G166" s="122">
        <v>10.639844725067586</v>
      </c>
      <c r="H166" s="122">
        <v>10.051332155197088</v>
      </c>
      <c r="I166" s="122">
        <v>10.139122553130891</v>
      </c>
      <c r="J166" s="122">
        <v>9.8154864036691354</v>
      </c>
      <c r="K166" s="122">
        <v>11.626296497029427</v>
      </c>
      <c r="L166" s="122">
        <v>12.436412463264952</v>
      </c>
      <c r="M166" s="122">
        <v>12.181405243999761</v>
      </c>
      <c r="N166" s="122">
        <v>12.265144999402731</v>
      </c>
      <c r="O166" s="122">
        <v>10.74937374157258</v>
      </c>
      <c r="P166" s="122">
        <v>8.2820330779784168</v>
      </c>
      <c r="Q166" s="122">
        <v>5.3921413543626135</v>
      </c>
      <c r="R166" s="122">
        <v>3.7485106964328123</v>
      </c>
      <c r="S166" s="122">
        <v>2.5036670637260121</v>
      </c>
      <c r="T166" s="122">
        <v>1.6099955110741166</v>
      </c>
      <c r="U166" s="122">
        <v>1.2260792205018787</v>
      </c>
      <c r="V166" s="122">
        <v>0.9675676478761881</v>
      </c>
      <c r="W166" s="122">
        <v>0.88730335480352607</v>
      </c>
      <c r="X166" s="122">
        <v>0.76844305289140713</v>
      </c>
      <c r="Y166" s="122">
        <v>0.70406052244644368</v>
      </c>
      <c r="DA166" s="130" t="s">
        <v>1895</v>
      </c>
    </row>
    <row r="167" spans="1:105" ht="12" customHeight="1" x14ac:dyDescent="0.25">
      <c r="A167" s="97" t="s">
        <v>124</v>
      </c>
      <c r="B167" s="98">
        <v>3.5978653533749783</v>
      </c>
      <c r="C167" s="98">
        <v>3.5056602914207824</v>
      </c>
      <c r="D167" s="98">
        <v>3.6330325457577222</v>
      </c>
      <c r="E167" s="98">
        <v>3.4036023744604571</v>
      </c>
      <c r="F167" s="98">
        <v>1.9821084776306945</v>
      </c>
      <c r="G167" s="98">
        <v>0.95962248734740818</v>
      </c>
      <c r="H167" s="98">
        <v>0.95226282613159918</v>
      </c>
      <c r="I167" s="98">
        <v>0.90520398811287961</v>
      </c>
      <c r="J167" s="98">
        <v>0.86034148068230676</v>
      </c>
      <c r="K167" s="98">
        <v>1.0694489187564786</v>
      </c>
      <c r="L167" s="98">
        <v>1.2118036858106431</v>
      </c>
      <c r="M167" s="98">
        <v>1.2462478348226911</v>
      </c>
      <c r="N167" s="98">
        <v>1.4312379803382389</v>
      </c>
      <c r="O167" s="98">
        <v>1.3411222891184371</v>
      </c>
      <c r="P167" s="98">
        <v>1.0843357068954893</v>
      </c>
      <c r="Q167" s="98">
        <v>0.66194661035819669</v>
      </c>
      <c r="R167" s="98">
        <v>0.49801698602510791</v>
      </c>
      <c r="S167" s="98">
        <v>0.32792176235932774</v>
      </c>
      <c r="T167" s="98">
        <v>0.20717050001535864</v>
      </c>
      <c r="U167" s="98">
        <v>0.1540413807762705</v>
      </c>
      <c r="V167" s="98">
        <v>0.11955531534886388</v>
      </c>
      <c r="W167" s="98">
        <v>0.10947578206595671</v>
      </c>
      <c r="X167" s="98">
        <v>0.10633767912412977</v>
      </c>
      <c r="Y167" s="98">
        <v>9.3935927257738708E-2</v>
      </c>
      <c r="DA167" s="63" t="s">
        <v>1896</v>
      </c>
    </row>
    <row r="168" spans="1:105" ht="12" customHeight="1" x14ac:dyDescent="0.25">
      <c r="A168" s="97" t="s">
        <v>123</v>
      </c>
      <c r="B168" s="98">
        <v>1.0601288683407915E-4</v>
      </c>
      <c r="C168" s="98">
        <v>3.0715198051791944E-4</v>
      </c>
      <c r="D168" s="98">
        <v>4.1241684312230231E-4</v>
      </c>
      <c r="E168" s="98">
        <v>6.1242206612869892E-4</v>
      </c>
      <c r="F168" s="98">
        <v>4.4060984748774611E-4</v>
      </c>
      <c r="G168" s="98">
        <v>3.4372008604010955E-4</v>
      </c>
      <c r="H168" s="98">
        <v>4.9199619105013694E-4</v>
      </c>
      <c r="I168" s="98">
        <v>6.2036478283486246E-4</v>
      </c>
      <c r="J168" s="98">
        <v>4.6570284409545957E-4</v>
      </c>
      <c r="K168" s="98">
        <v>1.2614798986456302E-3</v>
      </c>
      <c r="L168" s="98">
        <v>1.9942694736313875E-3</v>
      </c>
      <c r="M168" s="98">
        <v>2.2254916567436226E-3</v>
      </c>
      <c r="N168" s="98">
        <v>1.7417121518356949E-3</v>
      </c>
      <c r="O168" s="98">
        <v>1.858030988595214E-3</v>
      </c>
      <c r="P168" s="98">
        <v>1.8871761052884363E-3</v>
      </c>
      <c r="Q168" s="98">
        <v>1.6133672933126369E-3</v>
      </c>
      <c r="R168" s="98">
        <v>1.2255197179214178E-3</v>
      </c>
      <c r="S168" s="98">
        <v>7.8865260427834756E-4</v>
      </c>
      <c r="T168" s="98">
        <v>5.045866477881274E-4</v>
      </c>
      <c r="U168" s="98">
        <v>3.8156424073567199E-4</v>
      </c>
      <c r="V168" s="98">
        <v>2.2469243653512624E-4</v>
      </c>
      <c r="W168" s="98">
        <v>1.0282177297090522E-4</v>
      </c>
      <c r="X168" s="98">
        <v>9.8076008505537692E-5</v>
      </c>
      <c r="Y168" s="98">
        <v>9.037397423778731E-5</v>
      </c>
      <c r="DA168" s="63" t="s">
        <v>1897</v>
      </c>
    </row>
    <row r="169" spans="1:105" ht="12" customHeight="1" x14ac:dyDescent="0.25">
      <c r="A169" s="100" t="s">
        <v>50</v>
      </c>
      <c r="B169" s="101">
        <v>4.4378199435084252E-5</v>
      </c>
      <c r="C169" s="101">
        <v>1.2539330285804524E-4</v>
      </c>
      <c r="D169" s="101">
        <v>1.724362636980982E-4</v>
      </c>
      <c r="E169" s="101">
        <v>2.6072125801589738E-4</v>
      </c>
      <c r="F169" s="101">
        <v>1.7572475335179158E-4</v>
      </c>
      <c r="G169" s="101">
        <v>1.3990280884971048E-4</v>
      </c>
      <c r="H169" s="101">
        <v>2.0326039305311046E-4</v>
      </c>
      <c r="I169" s="101">
        <v>2.7145197153431564E-4</v>
      </c>
      <c r="J169" s="101">
        <v>1.8579146955756575E-4</v>
      </c>
      <c r="K169" s="101">
        <v>5.1919181268721614E-4</v>
      </c>
      <c r="L169" s="101">
        <v>8.2639437426621073E-4</v>
      </c>
      <c r="M169" s="101">
        <v>8.8827245763244437E-4</v>
      </c>
      <c r="N169" s="101">
        <v>6.9892075290479679E-4</v>
      </c>
      <c r="O169" s="101">
        <v>6.2230761235396051E-4</v>
      </c>
      <c r="P169" s="101">
        <v>5.9063353847577376E-4</v>
      </c>
      <c r="Q169" s="101">
        <v>5.4752135227844874E-4</v>
      </c>
      <c r="R169" s="101">
        <v>5.0588513323128383E-4</v>
      </c>
      <c r="S169" s="101">
        <v>3.4458350924050857E-4</v>
      </c>
      <c r="T169" s="101">
        <v>2.0104393545947896E-4</v>
      </c>
      <c r="U169" s="101">
        <v>1.5271576936457069E-4</v>
      </c>
      <c r="V169" s="101">
        <v>6.3306412196875055E-5</v>
      </c>
      <c r="W169" s="101">
        <v>2.5697018240093404E-5</v>
      </c>
      <c r="X169" s="101">
        <v>3.4024855418178604E-5</v>
      </c>
      <c r="Y169" s="101">
        <v>3.4713997014327818E-5</v>
      </c>
      <c r="DA169" s="131" t="s">
        <v>1898</v>
      </c>
    </row>
    <row r="170" spans="1:105" ht="12" customHeight="1" x14ac:dyDescent="0.25">
      <c r="A170" s="103" t="s">
        <v>52</v>
      </c>
      <c r="B170" s="104">
        <v>6.1634687398994903E-5</v>
      </c>
      <c r="C170" s="104">
        <v>1.8175867765987417E-4</v>
      </c>
      <c r="D170" s="104">
        <v>2.3998057942420411E-4</v>
      </c>
      <c r="E170" s="104">
        <v>3.5170080811280149E-4</v>
      </c>
      <c r="F170" s="104">
        <v>2.6488509413595453E-4</v>
      </c>
      <c r="G170" s="104">
        <v>2.0381727719039907E-4</v>
      </c>
      <c r="H170" s="104">
        <v>2.8873579799702651E-4</v>
      </c>
      <c r="I170" s="104">
        <v>3.4891281130054676E-4</v>
      </c>
      <c r="J170" s="104">
        <v>2.7991137453789385E-4</v>
      </c>
      <c r="K170" s="104">
        <v>7.4228808595841402E-4</v>
      </c>
      <c r="L170" s="104">
        <v>1.1678750993651765E-3</v>
      </c>
      <c r="M170" s="104">
        <v>1.3372191991111782E-3</v>
      </c>
      <c r="N170" s="104">
        <v>1.0427913989308982E-3</v>
      </c>
      <c r="O170" s="104">
        <v>1.2357233762412534E-3</v>
      </c>
      <c r="P170" s="104">
        <v>1.2965425668126625E-3</v>
      </c>
      <c r="Q170" s="104">
        <v>1.065845941034188E-3</v>
      </c>
      <c r="R170" s="104">
        <v>7.1963458469013401E-4</v>
      </c>
      <c r="S170" s="104">
        <v>4.4406909503783904E-4</v>
      </c>
      <c r="T170" s="104">
        <v>3.035427123286485E-4</v>
      </c>
      <c r="U170" s="104">
        <v>2.2884847137110131E-4</v>
      </c>
      <c r="V170" s="104">
        <v>1.6138602433825118E-4</v>
      </c>
      <c r="W170" s="104">
        <v>7.7124754730811812E-5</v>
      </c>
      <c r="X170" s="104">
        <v>6.4051153087359088E-5</v>
      </c>
      <c r="Y170" s="104">
        <v>5.5659977223459492E-5</v>
      </c>
      <c r="DA170" s="132" t="s">
        <v>1899</v>
      </c>
    </row>
    <row r="171" spans="1:105" ht="12" customHeight="1" x14ac:dyDescent="0.25">
      <c r="A171" s="106" t="s">
        <v>122</v>
      </c>
      <c r="B171" s="101">
        <v>42.835017909224973</v>
      </c>
      <c r="C171" s="101">
        <v>40.285418973948744</v>
      </c>
      <c r="D171" s="101">
        <v>40.187756378510784</v>
      </c>
      <c r="E171" s="101">
        <v>35.930006312800678</v>
      </c>
      <c r="F171" s="101">
        <v>19.82830545126583</v>
      </c>
      <c r="G171" s="101">
        <v>9.5342680108036078</v>
      </c>
      <c r="H171" s="101">
        <v>8.9166804798325359</v>
      </c>
      <c r="I171" s="101">
        <v>8.7524407073036894</v>
      </c>
      <c r="J171" s="101">
        <v>8.4768429961259173</v>
      </c>
      <c r="K171" s="101">
        <v>9.2977042049302607</v>
      </c>
      <c r="L171" s="101">
        <v>9.674182229492656</v>
      </c>
      <c r="M171" s="101">
        <v>9.3636966003172191</v>
      </c>
      <c r="N171" s="101">
        <v>9.4978904738592504</v>
      </c>
      <c r="O171" s="101">
        <v>8.2499241188803722</v>
      </c>
      <c r="P171" s="101">
        <v>6.3131880024000804</v>
      </c>
      <c r="Q171" s="101">
        <v>4.1483375897103496</v>
      </c>
      <c r="R171" s="101">
        <v>2.8506241305532467</v>
      </c>
      <c r="S171" s="101">
        <v>1.9376493835660225</v>
      </c>
      <c r="T171" s="101">
        <v>1.2470165408717002</v>
      </c>
      <c r="U171" s="101">
        <v>0.95132334736157798</v>
      </c>
      <c r="V171" s="101">
        <v>0.72612686962293849</v>
      </c>
      <c r="W171" s="101">
        <v>0.65645012225630239</v>
      </c>
      <c r="X171" s="101">
        <v>0.54751641687570118</v>
      </c>
      <c r="Y171" s="101">
        <v>0.50412895139509473</v>
      </c>
      <c r="DA171" s="131" t="s">
        <v>1900</v>
      </c>
    </row>
    <row r="172" spans="1:105" ht="12" customHeight="1" x14ac:dyDescent="0.25">
      <c r="A172" s="107" t="s">
        <v>121</v>
      </c>
      <c r="B172" s="104">
        <v>0.13200480678236803</v>
      </c>
      <c r="C172" s="104">
        <v>0.31726294740908806</v>
      </c>
      <c r="D172" s="104">
        <v>0.39184515153741872</v>
      </c>
      <c r="E172" s="104">
        <v>0.46139730395576883</v>
      </c>
      <c r="F172" s="104">
        <v>0.28913639494178939</v>
      </c>
      <c r="G172" s="104">
        <v>0.14561050683053037</v>
      </c>
      <c r="H172" s="104">
        <v>0.18189685304190256</v>
      </c>
      <c r="I172" s="104">
        <v>0.48085749293148583</v>
      </c>
      <c r="J172" s="104">
        <v>0.47783622401681525</v>
      </c>
      <c r="K172" s="104">
        <v>1.2578818934440412</v>
      </c>
      <c r="L172" s="104">
        <v>1.5484322784880225</v>
      </c>
      <c r="M172" s="104">
        <v>1.5692353172031077</v>
      </c>
      <c r="N172" s="104">
        <v>1.3342748330534042</v>
      </c>
      <c r="O172" s="104">
        <v>1.1564693025851751</v>
      </c>
      <c r="P172" s="104">
        <v>0.8826221925775587</v>
      </c>
      <c r="Q172" s="104">
        <v>0.58024378700075441</v>
      </c>
      <c r="R172" s="104">
        <v>0.39864406013653642</v>
      </c>
      <c r="S172" s="104">
        <v>0.23730726519638359</v>
      </c>
      <c r="T172" s="104">
        <v>0.15530388353926963</v>
      </c>
      <c r="U172" s="104">
        <v>0.12033292812329446</v>
      </c>
      <c r="V172" s="104">
        <v>0.12166077046785059</v>
      </c>
      <c r="W172" s="104">
        <v>0.12127462870829606</v>
      </c>
      <c r="X172" s="104">
        <v>0.11449088088307073</v>
      </c>
      <c r="Y172" s="104">
        <v>0.10590526981937244</v>
      </c>
      <c r="DA172" s="132" t="s">
        <v>1901</v>
      </c>
    </row>
    <row r="173" spans="1:105" ht="12" customHeight="1" x14ac:dyDescent="0.25">
      <c r="A173" s="108" t="s">
        <v>53</v>
      </c>
      <c r="B173" s="98">
        <v>5.5261714032056382E-2</v>
      </c>
      <c r="C173" s="98">
        <v>0.12952018305776319</v>
      </c>
      <c r="D173" s="98">
        <v>0.16380546558392861</v>
      </c>
      <c r="E173" s="98">
        <v>0.19637800177718734</v>
      </c>
      <c r="F173" s="98">
        <v>0.11517575813412802</v>
      </c>
      <c r="G173" s="98">
        <v>5.9270977451895086E-2</v>
      </c>
      <c r="H173" s="98">
        <v>7.5156676991004465E-2</v>
      </c>
      <c r="I173" s="98">
        <v>0.21048554874460992</v>
      </c>
      <c r="J173" s="98">
        <v>0.19083676346760287</v>
      </c>
      <c r="K173" s="98">
        <v>0.51854076991446163</v>
      </c>
      <c r="L173" s="98">
        <v>0.64207363861662914</v>
      </c>
      <c r="M173" s="98">
        <v>0.62651255928740679</v>
      </c>
      <c r="N173" s="98">
        <v>0.53567662676068695</v>
      </c>
      <c r="O173" s="98">
        <v>0.38770151322221147</v>
      </c>
      <c r="P173" s="98">
        <v>0.27625387092150133</v>
      </c>
      <c r="Q173" s="98">
        <v>0.1971608260287625</v>
      </c>
      <c r="R173" s="98">
        <v>0.16447808306701478</v>
      </c>
      <c r="S173" s="98">
        <v>0.10373671147626179</v>
      </c>
      <c r="T173" s="98">
        <v>6.1937218996789077E-2</v>
      </c>
      <c r="U173" s="98">
        <v>4.8154740514114107E-2</v>
      </c>
      <c r="V173" s="98">
        <v>3.4265778127621563E-2</v>
      </c>
      <c r="W173" s="98">
        <v>3.0189624350547745E-2</v>
      </c>
      <c r="X173" s="98">
        <v>3.9364643801224564E-2</v>
      </c>
      <c r="Y173" s="98">
        <v>4.0506580972976949E-2</v>
      </c>
      <c r="DA173" s="63" t="s">
        <v>1902</v>
      </c>
    </row>
    <row r="174" spans="1:105" ht="12" customHeight="1" x14ac:dyDescent="0.25">
      <c r="A174" s="115" t="s">
        <v>52</v>
      </c>
      <c r="B174" s="33">
        <v>7.6743092750311645E-2</v>
      </c>
      <c r="C174" s="33">
        <v>0.18774276435132486</v>
      </c>
      <c r="D174" s="33">
        <v>0.22803968595349011</v>
      </c>
      <c r="E174" s="33">
        <v>0.2650193021785815</v>
      </c>
      <c r="F174" s="33">
        <v>0.17396063680766136</v>
      </c>
      <c r="G174" s="33">
        <v>8.6339529378635274E-2</v>
      </c>
      <c r="H174" s="33">
        <v>0.1067401760508981</v>
      </c>
      <c r="I174" s="33">
        <v>0.27037194418687588</v>
      </c>
      <c r="J174" s="33">
        <v>0.28699946054921238</v>
      </c>
      <c r="K174" s="33">
        <v>0.7393411235295797</v>
      </c>
      <c r="L174" s="33">
        <v>0.90635863987139331</v>
      </c>
      <c r="M174" s="33">
        <v>0.94272275791570093</v>
      </c>
      <c r="N174" s="33">
        <v>0.79859820629271727</v>
      </c>
      <c r="O174" s="33">
        <v>0.76876778936296375</v>
      </c>
      <c r="P174" s="33">
        <v>0.60636832165605736</v>
      </c>
      <c r="Q174" s="33">
        <v>0.38308296097199196</v>
      </c>
      <c r="R174" s="33">
        <v>0.23416597706952166</v>
      </c>
      <c r="S174" s="33">
        <v>0.1335705537201218</v>
      </c>
      <c r="T174" s="33">
        <v>9.3366664542480549E-2</v>
      </c>
      <c r="U174" s="33">
        <v>7.217818760918035E-2</v>
      </c>
      <c r="V174" s="33">
        <v>8.739499234022903E-2</v>
      </c>
      <c r="W174" s="33">
        <v>9.1085004357748314E-2</v>
      </c>
      <c r="X174" s="33">
        <v>7.5126237081846167E-2</v>
      </c>
      <c r="Y174" s="33">
        <v>6.5398688846395492E-2</v>
      </c>
      <c r="DA174" s="60" t="s">
        <v>1903</v>
      </c>
    </row>
    <row r="175" spans="1:105" ht="12" customHeight="1" x14ac:dyDescent="0.25">
      <c r="A175" s="121" t="s">
        <v>54</v>
      </c>
      <c r="B175" s="122">
        <v>8.5330130535414384</v>
      </c>
      <c r="C175" s="122">
        <v>8.4251441376707596</v>
      </c>
      <c r="D175" s="122">
        <v>8.2179946070405592</v>
      </c>
      <c r="E175" s="122">
        <v>7.9493588868241005</v>
      </c>
      <c r="F175" s="122">
        <v>4.2328182367130518</v>
      </c>
      <c r="G175" s="122">
        <v>2.036544353079579</v>
      </c>
      <c r="H175" s="122">
        <v>1.7800601904532458</v>
      </c>
      <c r="I175" s="122">
        <v>1.7247752201782398</v>
      </c>
      <c r="J175" s="122">
        <v>1.5353651559268391</v>
      </c>
      <c r="K175" s="122">
        <v>1.7926242410377817</v>
      </c>
      <c r="L175" s="122">
        <v>1.9356019606333006</v>
      </c>
      <c r="M175" s="122">
        <v>1.8164301459743646</v>
      </c>
      <c r="N175" s="122">
        <v>1.8345505580443648</v>
      </c>
      <c r="O175" s="122">
        <v>1.6215255078141211</v>
      </c>
      <c r="P175" s="122">
        <v>1.2233463733689283</v>
      </c>
      <c r="Q175" s="122">
        <v>0.84941587016486353</v>
      </c>
      <c r="R175" s="122">
        <v>0.57661689478660572</v>
      </c>
      <c r="S175" s="122">
        <v>0.38518839122292459</v>
      </c>
      <c r="T175" s="122">
        <v>0.25056596387662572</v>
      </c>
      <c r="U175" s="122">
        <v>0.18988459756539927</v>
      </c>
      <c r="V175" s="122">
        <v>0.18136992013417094</v>
      </c>
      <c r="W175" s="122">
        <v>0.1756825192416086</v>
      </c>
      <c r="X175" s="122">
        <v>0.1310296774208603</v>
      </c>
      <c r="Y175" s="122">
        <v>0.12605355184734321</v>
      </c>
      <c r="DA175" s="130" t="s">
        <v>1904</v>
      </c>
    </row>
    <row r="176" spans="1:105" ht="12" customHeight="1" x14ac:dyDescent="0.25">
      <c r="A176" s="97" t="s">
        <v>50</v>
      </c>
      <c r="B176" s="98">
        <v>0.31749012734436988</v>
      </c>
      <c r="C176" s="98">
        <v>0.31788574228076416</v>
      </c>
      <c r="D176" s="98">
        <v>0.33474511952508579</v>
      </c>
      <c r="E176" s="98">
        <v>0.34059562155481155</v>
      </c>
      <c r="F176" s="98">
        <v>0.18258672140695362</v>
      </c>
      <c r="G176" s="98">
        <v>8.3511861565854176E-2</v>
      </c>
      <c r="H176" s="98">
        <v>8.6560161607169506E-2</v>
      </c>
      <c r="I176" s="98">
        <v>0.10946710143125472</v>
      </c>
      <c r="J176" s="98">
        <v>9.5106452830937827E-2</v>
      </c>
      <c r="K176" s="98">
        <v>0.13020193942502145</v>
      </c>
      <c r="L176" s="98">
        <v>0.14098202865967482</v>
      </c>
      <c r="M176" s="98">
        <v>0.14372813954885003</v>
      </c>
      <c r="N176" s="98">
        <v>0.13836717055919309</v>
      </c>
      <c r="O176" s="98">
        <v>0.11813160817212577</v>
      </c>
      <c r="P176" s="98">
        <v>9.5476199774686715E-2</v>
      </c>
      <c r="Q176" s="98">
        <v>6.0632829830451131E-2</v>
      </c>
      <c r="R176" s="98">
        <v>4.4153385010109632E-2</v>
      </c>
      <c r="S176" s="98">
        <v>2.8343053323823406E-2</v>
      </c>
      <c r="T176" s="98">
        <v>1.8238938787377763E-2</v>
      </c>
      <c r="U176" s="98">
        <v>1.4602392703879755E-2</v>
      </c>
      <c r="V176" s="98">
        <v>1.1853793217988604E-2</v>
      </c>
      <c r="W176" s="98">
        <v>1.1023431871588853E-2</v>
      </c>
      <c r="X176" s="98">
        <v>1.0252367998898889E-2</v>
      </c>
      <c r="Y176" s="98">
        <v>8.8717360137858161E-3</v>
      </c>
      <c r="DA176" s="63" t="s">
        <v>1905</v>
      </c>
    </row>
    <row r="177" spans="1:105" ht="12" customHeight="1" x14ac:dyDescent="0.25">
      <c r="A177" s="109" t="s">
        <v>120</v>
      </c>
      <c r="B177" s="33">
        <v>8.2155229261970693</v>
      </c>
      <c r="C177" s="33">
        <v>8.1072583953899962</v>
      </c>
      <c r="D177" s="33">
        <v>7.8832494875154735</v>
      </c>
      <c r="E177" s="33">
        <v>7.6087632652692889</v>
      </c>
      <c r="F177" s="33">
        <v>4.0502315153060984</v>
      </c>
      <c r="G177" s="33">
        <v>1.9530324915137247</v>
      </c>
      <c r="H177" s="33">
        <v>1.6935000288460762</v>
      </c>
      <c r="I177" s="33">
        <v>1.6153081187469851</v>
      </c>
      <c r="J177" s="33">
        <v>1.4402587030959013</v>
      </c>
      <c r="K177" s="33">
        <v>1.6624223016127604</v>
      </c>
      <c r="L177" s="33">
        <v>1.7946199319736258</v>
      </c>
      <c r="M177" s="33">
        <v>1.6727020064255145</v>
      </c>
      <c r="N177" s="33">
        <v>1.6961833874851717</v>
      </c>
      <c r="O177" s="33">
        <v>1.5033938996419953</v>
      </c>
      <c r="P177" s="33">
        <v>1.1278701735942416</v>
      </c>
      <c r="Q177" s="33">
        <v>0.78878304033441238</v>
      </c>
      <c r="R177" s="33">
        <v>0.53246350977649604</v>
      </c>
      <c r="S177" s="33">
        <v>0.35684533789910117</v>
      </c>
      <c r="T177" s="33">
        <v>0.23232702508924796</v>
      </c>
      <c r="U177" s="33">
        <v>0.17528220486151952</v>
      </c>
      <c r="V177" s="33">
        <v>0.16951612691618234</v>
      </c>
      <c r="W177" s="33">
        <v>0.16465908737001975</v>
      </c>
      <c r="X177" s="33">
        <v>0.12077730942196142</v>
      </c>
      <c r="Y177" s="33">
        <v>0.1171818158335574</v>
      </c>
      <c r="DA177" s="60" t="s">
        <v>1906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1907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>
        <f>IF(RES_hhdet_tes!B3=0,"",RES_hhdet_tes!B3/RES_hhdet_fec!B3)</f>
        <v>0.61992109397592721</v>
      </c>
      <c r="C3" s="119">
        <f>IF(RES_hhdet_tes!C3=0,"",RES_hhdet_tes!C3/RES_hhdet_fec!C3)</f>
        <v>0.62181003758331932</v>
      </c>
      <c r="D3" s="119">
        <f>IF(RES_hhdet_tes!D3=0,"",RES_hhdet_tes!D3/RES_hhdet_fec!D3)</f>
        <v>0.62225395601407374</v>
      </c>
      <c r="E3" s="119">
        <f>IF(RES_hhdet_tes!E3=0,"",RES_hhdet_tes!E3/RES_hhdet_fec!E3)</f>
        <v>0.62434484705433702</v>
      </c>
      <c r="F3" s="119">
        <f>IF(RES_hhdet_tes!F3=0,"",RES_hhdet_tes!F3/RES_hhdet_fec!F3)</f>
        <v>0.62317681547128634</v>
      </c>
      <c r="G3" s="119">
        <f>IF(RES_hhdet_tes!G3=0,"",RES_hhdet_tes!G3/RES_hhdet_fec!G3)</f>
        <v>0.62487284407256483</v>
      </c>
      <c r="H3" s="119">
        <f>IF(RES_hhdet_tes!H3=0,"",RES_hhdet_tes!H3/RES_hhdet_fec!H3)</f>
        <v>0.62954820800290967</v>
      </c>
      <c r="I3" s="119">
        <f>IF(RES_hhdet_tes!I3=0,"",RES_hhdet_tes!I3/RES_hhdet_fec!I3)</f>
        <v>0.64116540358671081</v>
      </c>
      <c r="J3" s="119">
        <f>IF(RES_hhdet_tes!J3=0,"",RES_hhdet_tes!J3/RES_hhdet_fec!J3)</f>
        <v>0.64920452810716012</v>
      </c>
      <c r="K3" s="119">
        <f>IF(RES_hhdet_tes!K3=0,"",RES_hhdet_tes!K3/RES_hhdet_fec!K3)</f>
        <v>0.65562534900069103</v>
      </c>
      <c r="L3" s="119">
        <f>IF(RES_hhdet_tes!L3=0,"",RES_hhdet_tes!L3/RES_hhdet_fec!L3)</f>
        <v>0.66583085938469078</v>
      </c>
      <c r="M3" s="119">
        <f>IF(RES_hhdet_tes!M3=0,"",RES_hhdet_tes!M3/RES_hhdet_fec!M3)</f>
        <v>0.67420036535602201</v>
      </c>
      <c r="N3" s="119">
        <f>IF(RES_hhdet_tes!N3=0,"",RES_hhdet_tes!N3/RES_hhdet_fec!N3)</f>
        <v>0.68224961442143495</v>
      </c>
      <c r="O3" s="119">
        <f>IF(RES_hhdet_tes!O3=0,"",RES_hhdet_tes!O3/RES_hhdet_fec!O3)</f>
        <v>0.69223316444908212</v>
      </c>
      <c r="P3" s="119">
        <f>IF(RES_hhdet_tes!P3=0,"",RES_hhdet_tes!P3/RES_hhdet_fec!P3)</f>
        <v>0.69467678758461582</v>
      </c>
      <c r="Q3" s="119">
        <f>IF(RES_hhdet_tes!Q3=0,"",RES_hhdet_tes!Q3/RES_hhdet_fec!Q3)</f>
        <v>0.69733286790714</v>
      </c>
      <c r="R3" s="119">
        <f>IF(RES_hhdet_tes!R3=0,"",RES_hhdet_tes!R3/RES_hhdet_fec!R3)</f>
        <v>0.69805108228287061</v>
      </c>
      <c r="S3" s="119">
        <f>IF(RES_hhdet_tes!S3=0,"",RES_hhdet_tes!S3/RES_hhdet_fec!S3)</f>
        <v>0.699339112786451</v>
      </c>
      <c r="T3" s="119">
        <f>IF(RES_hhdet_tes!T3=0,"",RES_hhdet_tes!T3/RES_hhdet_fec!T3)</f>
        <v>0.70045799829136057</v>
      </c>
      <c r="U3" s="119">
        <f>IF(RES_hhdet_tes!U3=0,"",RES_hhdet_tes!U3/RES_hhdet_fec!U3)</f>
        <v>0.70202318742670333</v>
      </c>
      <c r="V3" s="119">
        <f>IF(RES_hhdet_tes!V3=0,"",RES_hhdet_tes!V3/RES_hhdet_fec!V3)</f>
        <v>0.70309294235390085</v>
      </c>
      <c r="W3" s="119">
        <f>IF(RES_hhdet_tes!W3=0,"",RES_hhdet_tes!W3/RES_hhdet_fec!W3)</f>
        <v>0.70141824933683417</v>
      </c>
      <c r="X3" s="119">
        <f>IF(RES_hhdet_tes!X3=0,"",RES_hhdet_tes!X3/RES_hhdet_fec!X3)</f>
        <v>0.7166173482545849</v>
      </c>
      <c r="Y3" s="119">
        <f>IF(RES_hhdet_tes!Y3=0,"",RES_hhdet_tes!Y3/RES_hhdet_fec!Y3)</f>
        <v>0.74504809241895509</v>
      </c>
      <c r="DA3" s="129" t="s">
        <v>1908</v>
      </c>
    </row>
    <row r="4" spans="1:105" ht="12.95" customHeight="1" x14ac:dyDescent="0.25">
      <c r="A4" s="121" t="s">
        <v>57</v>
      </c>
      <c r="B4" s="124">
        <f>IF(RES_hhdet_tes!B4=0,"",RES_hhdet_tes!B4/RES_hhdet_fec!B4)</f>
        <v>0.61449823092820721</v>
      </c>
      <c r="C4" s="124">
        <f>IF(RES_hhdet_tes!C4=0,"",RES_hhdet_tes!C4/RES_hhdet_fec!C4)</f>
        <v>0.61686874497923772</v>
      </c>
      <c r="D4" s="124">
        <f>IF(RES_hhdet_tes!D4=0,"",RES_hhdet_tes!D4/RES_hhdet_fec!D4)</f>
        <v>0.61702073021591297</v>
      </c>
      <c r="E4" s="124">
        <f>IF(RES_hhdet_tes!E4=0,"",RES_hhdet_tes!E4/RES_hhdet_fec!E4)</f>
        <v>0.61712728949620255</v>
      </c>
      <c r="F4" s="124">
        <f>IF(RES_hhdet_tes!F4=0,"",RES_hhdet_tes!F4/RES_hhdet_fec!F4)</f>
        <v>0.61713380808154272</v>
      </c>
      <c r="G4" s="124">
        <f>IF(RES_hhdet_tes!G4=0,"",RES_hhdet_tes!G4/RES_hhdet_fec!G4)</f>
        <v>0.61727053620365913</v>
      </c>
      <c r="H4" s="124">
        <f>IF(RES_hhdet_tes!H4=0,"",RES_hhdet_tes!H4/RES_hhdet_fec!H4)</f>
        <v>0.62111614948417515</v>
      </c>
      <c r="I4" s="124">
        <f>IF(RES_hhdet_tes!I4=0,"",RES_hhdet_tes!I4/RES_hhdet_fec!I4)</f>
        <v>0.63195739861025335</v>
      </c>
      <c r="J4" s="124">
        <f>IF(RES_hhdet_tes!J4=0,"",RES_hhdet_tes!J4/RES_hhdet_fec!J4)</f>
        <v>0.64302400279503658</v>
      </c>
      <c r="K4" s="124">
        <f>IF(RES_hhdet_tes!K4=0,"",RES_hhdet_tes!K4/RES_hhdet_fec!K4)</f>
        <v>0.65165127829124314</v>
      </c>
      <c r="L4" s="124">
        <f>IF(RES_hhdet_tes!L4=0,"",RES_hhdet_tes!L4/RES_hhdet_fec!L4)</f>
        <v>0.65921652992231317</v>
      </c>
      <c r="M4" s="124">
        <f>IF(RES_hhdet_tes!M4=0,"",RES_hhdet_tes!M4/RES_hhdet_fec!M4)</f>
        <v>0.66800103956486656</v>
      </c>
      <c r="N4" s="124">
        <f>IF(RES_hhdet_tes!N4=0,"",RES_hhdet_tes!N4/RES_hhdet_fec!N4)</f>
        <v>0.67665304562456463</v>
      </c>
      <c r="O4" s="124">
        <f>IF(RES_hhdet_tes!O4=0,"",RES_hhdet_tes!O4/RES_hhdet_fec!O4)</f>
        <v>0.68787502188648297</v>
      </c>
      <c r="P4" s="124">
        <f>IF(RES_hhdet_tes!P4=0,"",RES_hhdet_tes!P4/RES_hhdet_fec!P4)</f>
        <v>0.6885436562817171</v>
      </c>
      <c r="Q4" s="124">
        <f>IF(RES_hhdet_tes!Q4=0,"",RES_hhdet_tes!Q4/RES_hhdet_fec!Q4)</f>
        <v>0.68917216246767354</v>
      </c>
      <c r="R4" s="124">
        <f>IF(RES_hhdet_tes!R4=0,"",RES_hhdet_tes!R4/RES_hhdet_fec!R4)</f>
        <v>0.69000913510125816</v>
      </c>
      <c r="S4" s="124">
        <f>IF(RES_hhdet_tes!S4=0,"",RES_hhdet_tes!S4/RES_hhdet_fec!S4)</f>
        <v>0.69124838980845893</v>
      </c>
      <c r="T4" s="124">
        <f>IF(RES_hhdet_tes!T4=0,"",RES_hhdet_tes!T4/RES_hhdet_fec!T4)</f>
        <v>0.69137478655546425</v>
      </c>
      <c r="U4" s="124">
        <f>IF(RES_hhdet_tes!U4=0,"",RES_hhdet_tes!U4/RES_hhdet_fec!U4)</f>
        <v>0.69144585096752353</v>
      </c>
      <c r="V4" s="124">
        <f>IF(RES_hhdet_tes!V4=0,"",RES_hhdet_tes!V4/RES_hhdet_fec!V4)</f>
        <v>0.69154575994484679</v>
      </c>
      <c r="W4" s="124">
        <f>IF(RES_hhdet_tes!W4=0,"",RES_hhdet_tes!W4/RES_hhdet_fec!W4)</f>
        <v>0.69217046511444902</v>
      </c>
      <c r="X4" s="124">
        <f>IF(RES_hhdet_tes!X4=0,"",RES_hhdet_tes!X4/RES_hhdet_fec!X4)</f>
        <v>0.70570597173422389</v>
      </c>
      <c r="Y4" s="124">
        <f>IF(RES_hhdet_tes!Y4=0,"",RES_hhdet_tes!Y4/RES_hhdet_fec!Y4)</f>
        <v>0.73347570980685339</v>
      </c>
      <c r="DA4" s="130" t="s">
        <v>1909</v>
      </c>
    </row>
    <row r="5" spans="1:105" ht="12" customHeight="1" x14ac:dyDescent="0.25">
      <c r="A5" s="97" t="s">
        <v>51</v>
      </c>
      <c r="B5" s="111">
        <f>IF(RES_hhdet_tes!B5=0,"",RES_hhdet_tes!B5/RES_hhdet_fec!B5)</f>
        <v>0.61218481897039745</v>
      </c>
      <c r="C5" s="111">
        <f>IF(RES_hhdet_tes!C5=0,"",RES_hhdet_tes!C5/RES_hhdet_fec!C5)</f>
        <v>0.61461167120756444</v>
      </c>
      <c r="D5" s="111">
        <f>IF(RES_hhdet_tes!D5=0,"",RES_hhdet_tes!D5/RES_hhdet_fec!D5)</f>
        <v>0.61481927108213008</v>
      </c>
      <c r="E5" s="111">
        <f>IF(RES_hhdet_tes!E5=0,"",RES_hhdet_tes!E5/RES_hhdet_fec!E5)</f>
        <v>0.61496447552788236</v>
      </c>
      <c r="F5" s="111">
        <f>IF(RES_hhdet_tes!F5=0,"",RES_hhdet_tes!F5/RES_hhdet_fec!F5)</f>
        <v>0.61497307751813857</v>
      </c>
      <c r="G5" s="111">
        <f>IF(RES_hhdet_tes!G5=0,"",RES_hhdet_tes!G5/RES_hhdet_fec!G5)</f>
        <v>0.61514494371903894</v>
      </c>
      <c r="H5" s="111">
        <f>IF(RES_hhdet_tes!H5=0,"",RES_hhdet_tes!H5/RES_hhdet_fec!H5)</f>
        <v>0.61904627127578082</v>
      </c>
      <c r="I5" s="111">
        <f>IF(RES_hhdet_tes!I5=0,"",RES_hhdet_tes!I5/RES_hhdet_fec!I5)</f>
        <v>0.62993981745487626</v>
      </c>
      <c r="J5" s="111">
        <f>IF(RES_hhdet_tes!J5=0,"",RES_hhdet_tes!J5/RES_hhdet_fec!J5)</f>
        <v>0.64103843828978702</v>
      </c>
      <c r="K5" s="111">
        <f>IF(RES_hhdet_tes!K5=0,"",RES_hhdet_tes!K5/RES_hhdet_fec!K5)</f>
        <v>0.64971274138921398</v>
      </c>
      <c r="L5" s="111">
        <f>IF(RES_hhdet_tes!L5=0,"",RES_hhdet_tes!L5/RES_hhdet_fec!L5)</f>
        <v>0.65732389628968002</v>
      </c>
      <c r="M5" s="111">
        <f>IF(RES_hhdet_tes!M5=0,"",RES_hhdet_tes!M5/RES_hhdet_fec!M5)</f>
        <v>0.66615793173228444</v>
      </c>
      <c r="N5" s="111">
        <f>IF(RES_hhdet_tes!N5=0,"",RES_hhdet_tes!N5/RES_hhdet_fec!N5)</f>
        <v>0.6748507944780523</v>
      </c>
      <c r="O5" s="111">
        <f>IF(RES_hhdet_tes!O5=0,"",RES_hhdet_tes!O5/RES_hhdet_fec!O5)</f>
        <v>0.68612233785343524</v>
      </c>
      <c r="P5" s="111">
        <f>IF(RES_hhdet_tes!P5=0,"",RES_hhdet_tes!P5/RES_hhdet_fec!P5)</f>
        <v>0.68680521079820522</v>
      </c>
      <c r="Q5" s="111">
        <f>IF(RES_hhdet_tes!Q5=0,"",RES_hhdet_tes!Q5/RES_hhdet_fec!Q5)</f>
        <v>0.68745031699045112</v>
      </c>
      <c r="R5" s="111">
        <f>IF(RES_hhdet_tes!R5=0,"",RES_hhdet_tes!R5/RES_hhdet_fec!R5)</f>
        <v>0.68829826248537518</v>
      </c>
      <c r="S5" s="111">
        <f>IF(RES_hhdet_tes!S5=0,"",RES_hhdet_tes!S5/RES_hhdet_fec!S5)</f>
        <v>0.6895526439040397</v>
      </c>
      <c r="T5" s="111">
        <f>IF(RES_hhdet_tes!T5=0,"",RES_hhdet_tes!T5/RES_hhdet_fec!T5)</f>
        <v>0.68968432579035632</v>
      </c>
      <c r="U5" s="111">
        <f>IF(RES_hhdet_tes!U5=0,"",RES_hhdet_tes!U5/RES_hhdet_fec!U5)</f>
        <v>0.68975120270538059</v>
      </c>
      <c r="V5" s="111">
        <f>IF(RES_hhdet_tes!V5=0,"",RES_hhdet_tes!V5/RES_hhdet_fec!V5)</f>
        <v>0.68992666336431574</v>
      </c>
      <c r="W5" s="111">
        <f>IF(RES_hhdet_tes!W5=0,"",RES_hhdet_tes!W5/RES_hhdet_fec!W5)</f>
        <v>0.69054391616549105</v>
      </c>
      <c r="X5" s="111">
        <f>IF(RES_hhdet_tes!X5=0,"",RES_hhdet_tes!X5/RES_hhdet_fec!X5)</f>
        <v>0.70417991403673219</v>
      </c>
      <c r="Y5" s="111">
        <f>IF(RES_hhdet_tes!Y5=0,"",RES_hhdet_tes!Y5/RES_hhdet_fec!Y5)</f>
        <v>0.73204848986289506</v>
      </c>
      <c r="DA5" s="63" t="s">
        <v>1910</v>
      </c>
    </row>
    <row r="6" spans="1:105" ht="12" customHeight="1" x14ac:dyDescent="0.25">
      <c r="A6" s="97" t="s">
        <v>53</v>
      </c>
      <c r="B6" s="111">
        <f>IF(RES_hhdet_tes!B6=0,"",RES_hhdet_tes!B6/RES_hhdet_fec!B6)</f>
        <v>1</v>
      </c>
      <c r="C6" s="111">
        <f>IF(RES_hhdet_tes!C6=0,"",RES_hhdet_tes!C6/RES_hhdet_fec!C6)</f>
        <v>1</v>
      </c>
      <c r="D6" s="111">
        <f>IF(RES_hhdet_tes!D6=0,"",RES_hhdet_tes!D6/RES_hhdet_fec!D6)</f>
        <v>1</v>
      </c>
      <c r="E6" s="111">
        <f>IF(RES_hhdet_tes!E6=0,"",RES_hhdet_tes!E6/RES_hhdet_fec!E6)</f>
        <v>1</v>
      </c>
      <c r="F6" s="111">
        <f>IF(RES_hhdet_tes!F6=0,"",RES_hhdet_tes!F6/RES_hhdet_fec!F6)</f>
        <v>1</v>
      </c>
      <c r="G6" s="111">
        <f>IF(RES_hhdet_tes!G6=0,"",RES_hhdet_tes!G6/RES_hhdet_fec!G6)</f>
        <v>1</v>
      </c>
      <c r="H6" s="111">
        <f>IF(RES_hhdet_tes!H6=0,"",RES_hhdet_tes!H6/RES_hhdet_fec!H6)</f>
        <v>1</v>
      </c>
      <c r="I6" s="111">
        <f>IF(RES_hhdet_tes!I6=0,"",RES_hhdet_tes!I6/RES_hhdet_fec!I6)</f>
        <v>1</v>
      </c>
      <c r="J6" s="111">
        <f>IF(RES_hhdet_tes!J6=0,"",RES_hhdet_tes!J6/RES_hhdet_fec!J6)</f>
        <v>1</v>
      </c>
      <c r="K6" s="111">
        <f>IF(RES_hhdet_tes!K6=0,"",RES_hhdet_tes!K6/RES_hhdet_fec!K6)</f>
        <v>1</v>
      </c>
      <c r="L6" s="111">
        <f>IF(RES_hhdet_tes!L6=0,"",RES_hhdet_tes!L6/RES_hhdet_fec!L6)</f>
        <v>1</v>
      </c>
      <c r="M6" s="111">
        <f>IF(RES_hhdet_tes!M6=0,"",RES_hhdet_tes!M6/RES_hhdet_fec!M6)</f>
        <v>1</v>
      </c>
      <c r="N6" s="111">
        <f>IF(RES_hhdet_tes!N6=0,"",RES_hhdet_tes!N6/RES_hhdet_fec!N6)</f>
        <v>1</v>
      </c>
      <c r="O6" s="111">
        <f>IF(RES_hhdet_tes!O6=0,"",RES_hhdet_tes!O6/RES_hhdet_fec!O6)</f>
        <v>1</v>
      </c>
      <c r="P6" s="111">
        <f>IF(RES_hhdet_tes!P6=0,"",RES_hhdet_tes!P6/RES_hhdet_fec!P6)</f>
        <v>1</v>
      </c>
      <c r="Q6" s="111">
        <f>IF(RES_hhdet_tes!Q6=0,"",RES_hhdet_tes!Q6/RES_hhdet_fec!Q6)</f>
        <v>1</v>
      </c>
      <c r="R6" s="111">
        <f>IF(RES_hhdet_tes!R6=0,"",RES_hhdet_tes!R6/RES_hhdet_fec!R6)</f>
        <v>1</v>
      </c>
      <c r="S6" s="111">
        <f>IF(RES_hhdet_tes!S6=0,"",RES_hhdet_tes!S6/RES_hhdet_fec!S6)</f>
        <v>1</v>
      </c>
      <c r="T6" s="111">
        <f>IF(RES_hhdet_tes!T6=0,"",RES_hhdet_tes!T6/RES_hhdet_fec!T6)</f>
        <v>1</v>
      </c>
      <c r="U6" s="111">
        <f>IF(RES_hhdet_tes!U6=0,"",RES_hhdet_tes!U6/RES_hhdet_fec!U6)</f>
        <v>1</v>
      </c>
      <c r="V6" s="111">
        <f>IF(RES_hhdet_tes!V6=0,"",RES_hhdet_tes!V6/RES_hhdet_fec!V6)</f>
        <v>1</v>
      </c>
      <c r="W6" s="111">
        <f>IF(RES_hhdet_tes!W6=0,"",RES_hhdet_tes!W6/RES_hhdet_fec!W6)</f>
        <v>1</v>
      </c>
      <c r="X6" s="111">
        <f>IF(RES_hhdet_tes!X6=0,"",RES_hhdet_tes!X6/RES_hhdet_fec!X6)</f>
        <v>1</v>
      </c>
      <c r="Y6" s="111">
        <f>IF(RES_hhdet_tes!Y6=0,"",RES_hhdet_tes!Y6/RES_hhdet_fec!Y6)</f>
        <v>1</v>
      </c>
      <c r="DA6" s="63" t="s">
        <v>1911</v>
      </c>
    </row>
    <row r="7" spans="1:105" ht="12.95" customHeight="1" x14ac:dyDescent="0.25">
      <c r="A7" s="121" t="s">
        <v>92</v>
      </c>
      <c r="B7" s="124">
        <f>IF(RES_hhdet_tes!B7=0,"",RES_hhdet_tes!B7/RES_hhdet_fec!B7)</f>
        <v>1.9429532402555638</v>
      </c>
      <c r="C7" s="124">
        <f>IF(RES_hhdet_tes!C7=0,"",RES_hhdet_tes!C7/RES_hhdet_fec!C7)</f>
        <v>2.0638077900646548</v>
      </c>
      <c r="D7" s="124">
        <f>IF(RES_hhdet_tes!D7=0,"",RES_hhdet_tes!D7/RES_hhdet_fec!D7)</f>
        <v>2.1511368988393933</v>
      </c>
      <c r="E7" s="124">
        <f>IF(RES_hhdet_tes!E7=0,"",RES_hhdet_tes!E7/RES_hhdet_fec!E7)</f>
        <v>2.2274032764263691</v>
      </c>
      <c r="F7" s="124">
        <f>IF(RES_hhdet_tes!F7=0,"",RES_hhdet_tes!F7/RES_hhdet_fec!F7)</f>
        <v>2.2935119118128631</v>
      </c>
      <c r="G7" s="124">
        <f>IF(RES_hhdet_tes!G7=0,"",RES_hhdet_tes!G7/RES_hhdet_fec!G7)</f>
        <v>2.3937641875240332</v>
      </c>
      <c r="H7" s="124">
        <f>IF(RES_hhdet_tes!H7=0,"",RES_hhdet_tes!H7/RES_hhdet_fec!H7)</f>
        <v>2.6620265734021538</v>
      </c>
      <c r="I7" s="124">
        <f>IF(RES_hhdet_tes!I7=0,"",RES_hhdet_tes!I7/RES_hhdet_fec!I7)</f>
        <v>2.9788011348259622</v>
      </c>
      <c r="J7" s="124">
        <f>IF(RES_hhdet_tes!J7=0,"",RES_hhdet_tes!J7/RES_hhdet_fec!J7)</f>
        <v>3.188554203742437</v>
      </c>
      <c r="K7" s="124">
        <f>IF(RES_hhdet_tes!K7=0,"",RES_hhdet_tes!K7/RES_hhdet_fec!K7)</f>
        <v>3.3705467079359535</v>
      </c>
      <c r="L7" s="124">
        <f>IF(RES_hhdet_tes!L7=0,"",RES_hhdet_tes!L7/RES_hhdet_fec!L7)</f>
        <v>3.4795494446483777</v>
      </c>
      <c r="M7" s="124">
        <f>IF(RES_hhdet_tes!M7=0,"",RES_hhdet_tes!M7/RES_hhdet_fec!M7)</f>
        <v>3.5391240225989082</v>
      </c>
      <c r="N7" s="124">
        <f>IF(RES_hhdet_tes!N7=0,"",RES_hhdet_tes!N7/RES_hhdet_fec!N7)</f>
        <v>3.5976060451325398</v>
      </c>
      <c r="O7" s="124">
        <f>IF(RES_hhdet_tes!O7=0,"",RES_hhdet_tes!O7/RES_hhdet_fec!O7)</f>
        <v>3.6881101396217262</v>
      </c>
      <c r="P7" s="124">
        <f>IF(RES_hhdet_tes!P7=0,"",RES_hhdet_tes!P7/RES_hhdet_fec!P7)</f>
        <v>3.7764115511172394</v>
      </c>
      <c r="Q7" s="124">
        <f>IF(RES_hhdet_tes!Q7=0,"",RES_hhdet_tes!Q7/RES_hhdet_fec!Q7)</f>
        <v>3.8819316756476496</v>
      </c>
      <c r="R7" s="124">
        <f>IF(RES_hhdet_tes!R7=0,"",RES_hhdet_tes!R7/RES_hhdet_fec!R7)</f>
        <v>3.9979153987896292</v>
      </c>
      <c r="S7" s="124">
        <f>IF(RES_hhdet_tes!S7=0,"",RES_hhdet_tes!S7/RES_hhdet_fec!S7)</f>
        <v>4.1328916210363946</v>
      </c>
      <c r="T7" s="124">
        <f>IF(RES_hhdet_tes!T7=0,"",RES_hhdet_tes!T7/RES_hhdet_fec!T7)</f>
        <v>4.2775741430117913</v>
      </c>
      <c r="U7" s="124">
        <f>IF(RES_hhdet_tes!U7=0,"",RES_hhdet_tes!U7/RES_hhdet_fec!U7)</f>
        <v>4.401993585490902</v>
      </c>
      <c r="V7" s="124">
        <f>IF(RES_hhdet_tes!V7=0,"",RES_hhdet_tes!V7/RES_hhdet_fec!V7)</f>
        <v>4.5205992652244493</v>
      </c>
      <c r="W7" s="124">
        <f>IF(RES_hhdet_tes!W7=0,"",RES_hhdet_tes!W7/RES_hhdet_fec!W7)</f>
        <v>4.6221410652934027</v>
      </c>
      <c r="X7" s="124">
        <f>IF(RES_hhdet_tes!X7=0,"",RES_hhdet_tes!X7/RES_hhdet_fec!X7)</f>
        <v>4.6770611784692395</v>
      </c>
      <c r="Y7" s="124">
        <f>IF(RES_hhdet_tes!Y7=0,"",RES_hhdet_tes!Y7/RES_hhdet_fec!Y7)</f>
        <v>4.7392007525647406</v>
      </c>
      <c r="DA7" s="130" t="s">
        <v>1912</v>
      </c>
    </row>
    <row r="8" spans="1:105" ht="12" customHeight="1" x14ac:dyDescent="0.25">
      <c r="A8" s="97" t="s">
        <v>53</v>
      </c>
      <c r="B8" s="111">
        <f>IF(RES_hhdet_tes!B8=0,"",RES_hhdet_tes!B8/RES_hhdet_fec!B8)</f>
        <v>1.9429532402555638</v>
      </c>
      <c r="C8" s="111">
        <f>IF(RES_hhdet_tes!C8=0,"",RES_hhdet_tes!C8/RES_hhdet_fec!C8)</f>
        <v>2.0638077900646548</v>
      </c>
      <c r="D8" s="111">
        <f>IF(RES_hhdet_tes!D8=0,"",RES_hhdet_tes!D8/RES_hhdet_fec!D8)</f>
        <v>2.1511368988393933</v>
      </c>
      <c r="E8" s="111">
        <f>IF(RES_hhdet_tes!E8=0,"",RES_hhdet_tes!E8/RES_hhdet_fec!E8)</f>
        <v>2.2274032764263691</v>
      </c>
      <c r="F8" s="111">
        <f>IF(RES_hhdet_tes!F8=0,"",RES_hhdet_tes!F8/RES_hhdet_fec!F8)</f>
        <v>2.2935119118128631</v>
      </c>
      <c r="G8" s="111">
        <f>IF(RES_hhdet_tes!G8=0,"",RES_hhdet_tes!G8/RES_hhdet_fec!G8)</f>
        <v>2.3937641875240332</v>
      </c>
      <c r="H8" s="111">
        <f>IF(RES_hhdet_tes!H8=0,"",RES_hhdet_tes!H8/RES_hhdet_fec!H8)</f>
        <v>2.6620265734021538</v>
      </c>
      <c r="I8" s="111">
        <f>IF(RES_hhdet_tes!I8=0,"",RES_hhdet_tes!I8/RES_hhdet_fec!I8)</f>
        <v>2.9788011348259622</v>
      </c>
      <c r="J8" s="111">
        <f>IF(RES_hhdet_tes!J8=0,"",RES_hhdet_tes!J8/RES_hhdet_fec!J8)</f>
        <v>3.188554203742437</v>
      </c>
      <c r="K8" s="111">
        <f>IF(RES_hhdet_tes!K8=0,"",RES_hhdet_tes!K8/RES_hhdet_fec!K8)</f>
        <v>3.3705467079359535</v>
      </c>
      <c r="L8" s="111">
        <f>IF(RES_hhdet_tes!L8=0,"",RES_hhdet_tes!L8/RES_hhdet_fec!L8)</f>
        <v>3.4795494446483777</v>
      </c>
      <c r="M8" s="111">
        <f>IF(RES_hhdet_tes!M8=0,"",RES_hhdet_tes!M8/RES_hhdet_fec!M8)</f>
        <v>3.5391240225989082</v>
      </c>
      <c r="N8" s="111">
        <f>IF(RES_hhdet_tes!N8=0,"",RES_hhdet_tes!N8/RES_hhdet_fec!N8)</f>
        <v>3.5976060451325398</v>
      </c>
      <c r="O8" s="111">
        <f>IF(RES_hhdet_tes!O8=0,"",RES_hhdet_tes!O8/RES_hhdet_fec!O8)</f>
        <v>3.6881101396217262</v>
      </c>
      <c r="P8" s="111">
        <f>IF(RES_hhdet_tes!P8=0,"",RES_hhdet_tes!P8/RES_hhdet_fec!P8)</f>
        <v>3.7764115511172394</v>
      </c>
      <c r="Q8" s="111">
        <f>IF(RES_hhdet_tes!Q8=0,"",RES_hhdet_tes!Q8/RES_hhdet_fec!Q8)</f>
        <v>3.8819316756476496</v>
      </c>
      <c r="R8" s="111">
        <f>IF(RES_hhdet_tes!R8=0,"",RES_hhdet_tes!R8/RES_hhdet_fec!R8)</f>
        <v>3.9979153987896292</v>
      </c>
      <c r="S8" s="111">
        <f>IF(RES_hhdet_tes!S8=0,"",RES_hhdet_tes!S8/RES_hhdet_fec!S8)</f>
        <v>4.1328916210363946</v>
      </c>
      <c r="T8" s="111">
        <f>IF(RES_hhdet_tes!T8=0,"",RES_hhdet_tes!T8/RES_hhdet_fec!T8)</f>
        <v>4.2775741430117913</v>
      </c>
      <c r="U8" s="111">
        <f>IF(RES_hhdet_tes!U8=0,"",RES_hhdet_tes!U8/RES_hhdet_fec!U8)</f>
        <v>4.401993585490902</v>
      </c>
      <c r="V8" s="111">
        <f>IF(RES_hhdet_tes!V8=0,"",RES_hhdet_tes!V8/RES_hhdet_fec!V8)</f>
        <v>4.5205992652244493</v>
      </c>
      <c r="W8" s="111">
        <f>IF(RES_hhdet_tes!W8=0,"",RES_hhdet_tes!W8/RES_hhdet_fec!W8)</f>
        <v>4.6221410652934027</v>
      </c>
      <c r="X8" s="111">
        <f>IF(RES_hhdet_tes!X8=0,"",RES_hhdet_tes!X8/RES_hhdet_fec!X8)</f>
        <v>4.6770611784692395</v>
      </c>
      <c r="Y8" s="111">
        <f>IF(RES_hhdet_tes!Y8=0,"",RES_hhdet_tes!Y8/RES_hhdet_fec!Y8)</f>
        <v>4.7392007525647406</v>
      </c>
      <c r="DA8" s="63" t="s">
        <v>1913</v>
      </c>
    </row>
    <row r="9" spans="1:105" ht="12" customHeight="1" x14ac:dyDescent="0.25">
      <c r="A9" s="121" t="s">
        <v>55</v>
      </c>
      <c r="B9" s="124">
        <f>IF(RES_hhdet_tes!B9=0,"",RES_hhdet_tes!B9/RES_hhdet_fec!B9)</f>
        <v>0.64478334737759102</v>
      </c>
      <c r="C9" s="124">
        <f>IF(RES_hhdet_tes!C9=0,"",RES_hhdet_tes!C9/RES_hhdet_fec!C9)</f>
        <v>0.64803725630804199</v>
      </c>
      <c r="D9" s="124">
        <f>IF(RES_hhdet_tes!D9=0,"",RES_hhdet_tes!D9/RES_hhdet_fec!D9)</f>
        <v>0.64942394710953788</v>
      </c>
      <c r="E9" s="124">
        <f>IF(RES_hhdet_tes!E9=0,"",RES_hhdet_tes!E9/RES_hhdet_fec!E9)</f>
        <v>0.65119141930919677</v>
      </c>
      <c r="F9" s="124">
        <f>IF(RES_hhdet_tes!F9=0,"",RES_hhdet_tes!F9/RES_hhdet_fec!F9)</f>
        <v>0.65193341732042653</v>
      </c>
      <c r="G9" s="124">
        <f>IF(RES_hhdet_tes!G9=0,"",RES_hhdet_tes!G9/RES_hhdet_fec!G9)</f>
        <v>0.654841235729547</v>
      </c>
      <c r="H9" s="124">
        <f>IF(RES_hhdet_tes!H9=0,"",RES_hhdet_tes!H9/RES_hhdet_fec!H9)</f>
        <v>0.66166029952615479</v>
      </c>
      <c r="I9" s="124">
        <f>IF(RES_hhdet_tes!I9=0,"",RES_hhdet_tes!I9/RES_hhdet_fec!I9)</f>
        <v>0.66828145373808168</v>
      </c>
      <c r="J9" s="124">
        <f>IF(RES_hhdet_tes!J9=0,"",RES_hhdet_tes!J9/RES_hhdet_fec!J9)</f>
        <v>0.67314655188308403</v>
      </c>
      <c r="K9" s="124">
        <f>IF(RES_hhdet_tes!K9=0,"",RES_hhdet_tes!K9/RES_hhdet_fec!K9)</f>
        <v>0.67809319599350326</v>
      </c>
      <c r="L9" s="124">
        <f>IF(RES_hhdet_tes!L9=0,"",RES_hhdet_tes!L9/RES_hhdet_fec!L9)</f>
        <v>0.68141605494529311</v>
      </c>
      <c r="M9" s="124">
        <f>IF(RES_hhdet_tes!M9=0,"",RES_hhdet_tes!M9/RES_hhdet_fec!M9)</f>
        <v>0.68483468750764809</v>
      </c>
      <c r="N9" s="124">
        <f>IF(RES_hhdet_tes!N9=0,"",RES_hhdet_tes!N9/RES_hhdet_fec!N9)</f>
        <v>0.68879166463583186</v>
      </c>
      <c r="O9" s="124">
        <f>IF(RES_hhdet_tes!O9=0,"",RES_hhdet_tes!O9/RES_hhdet_fec!O9)</f>
        <v>0.69746680065010891</v>
      </c>
      <c r="P9" s="124">
        <f>IF(RES_hhdet_tes!P9=0,"",RES_hhdet_tes!P9/RES_hhdet_fec!P9)</f>
        <v>0.70301332412277284</v>
      </c>
      <c r="Q9" s="124">
        <f>IF(RES_hhdet_tes!Q9=0,"",RES_hhdet_tes!Q9/RES_hhdet_fec!Q9)</f>
        <v>0.71305699564149472</v>
      </c>
      <c r="R9" s="124">
        <f>IF(RES_hhdet_tes!R9=0,"",RES_hhdet_tes!R9/RES_hhdet_fec!R9)</f>
        <v>0.72084930568805694</v>
      </c>
      <c r="S9" s="124">
        <f>IF(RES_hhdet_tes!S9=0,"",RES_hhdet_tes!S9/RES_hhdet_fec!S9)</f>
        <v>0.72896262021660208</v>
      </c>
      <c r="T9" s="124">
        <f>IF(RES_hhdet_tes!T9=0,"",RES_hhdet_tes!T9/RES_hhdet_fec!T9)</f>
        <v>0.73735625134274163</v>
      </c>
      <c r="U9" s="124">
        <f>IF(RES_hhdet_tes!U9=0,"",RES_hhdet_tes!U9/RES_hhdet_fec!U9)</f>
        <v>0.74406379053976213</v>
      </c>
      <c r="V9" s="124">
        <f>IF(RES_hhdet_tes!V9=0,"",RES_hhdet_tes!V9/RES_hhdet_fec!V9)</f>
        <v>0.75322157710660986</v>
      </c>
      <c r="W9" s="124">
        <f>IF(RES_hhdet_tes!W9=0,"",RES_hhdet_tes!W9/RES_hhdet_fec!W9)</f>
        <v>0.76943418285868781</v>
      </c>
      <c r="X9" s="124">
        <f>IF(RES_hhdet_tes!X9=0,"",RES_hhdet_tes!X9/RES_hhdet_fec!X9)</f>
        <v>0.79209094806046709</v>
      </c>
      <c r="Y9" s="124">
        <f>IF(RES_hhdet_tes!Y9=0,"",RES_hhdet_tes!Y9/RES_hhdet_fec!Y9)</f>
        <v>0.80654958163234625</v>
      </c>
      <c r="DA9" s="130" t="s">
        <v>1914</v>
      </c>
    </row>
    <row r="10" spans="1:105" ht="12" customHeight="1" x14ac:dyDescent="0.25">
      <c r="A10" s="97" t="s">
        <v>143</v>
      </c>
      <c r="B10" s="111">
        <f>IF(RES_hhdet_tes!B10=0,"",RES_hhdet_tes!B10/RES_hhdet_fec!B10)</f>
        <v>0.57725495982235497</v>
      </c>
      <c r="C10" s="111">
        <f>IF(RES_hhdet_tes!C10=0,"",RES_hhdet_tes!C10/RES_hhdet_fec!C10)</f>
        <v>0.58136568172294401</v>
      </c>
      <c r="D10" s="111">
        <f>IF(RES_hhdet_tes!D10=0,"",RES_hhdet_tes!D10/RES_hhdet_fec!D10)</f>
        <v>0.58299630112414957</v>
      </c>
      <c r="E10" s="111">
        <f>IF(RES_hhdet_tes!E10=0,"",RES_hhdet_tes!E10/RES_hhdet_fec!E10)</f>
        <v>0.58411460759828371</v>
      </c>
      <c r="F10" s="111">
        <f>IF(RES_hhdet_tes!F10=0,"",RES_hhdet_tes!F10/RES_hhdet_fec!F10)</f>
        <v>0.58924614084583349</v>
      </c>
      <c r="G10" s="111">
        <f>IF(RES_hhdet_tes!G10=0,"",RES_hhdet_tes!G10/RES_hhdet_fec!G10)</f>
        <v>0.5931645927008532</v>
      </c>
      <c r="H10" s="111">
        <f>IF(RES_hhdet_tes!H10=0,"",RES_hhdet_tes!H10/RES_hhdet_fec!H10)</f>
        <v>0.60063350284579375</v>
      </c>
      <c r="I10" s="111">
        <f>IF(RES_hhdet_tes!I10=0,"",RES_hhdet_tes!I10/RES_hhdet_fec!I10)</f>
        <v>0.61083727436978796</v>
      </c>
      <c r="J10" s="111">
        <f>IF(RES_hhdet_tes!J10=0,"",RES_hhdet_tes!J10/RES_hhdet_fec!J10)</f>
        <v>0.61825419180145391</v>
      </c>
      <c r="K10" s="111">
        <f>IF(RES_hhdet_tes!K10=0,"",RES_hhdet_tes!K10/RES_hhdet_fec!K10)</f>
        <v>0.62369451075828453</v>
      </c>
      <c r="L10" s="111">
        <f>IF(RES_hhdet_tes!L10=0,"",RES_hhdet_tes!L10/RES_hhdet_fec!L10)</f>
        <v>0.63018641092542516</v>
      </c>
      <c r="M10" s="111">
        <f>IF(RES_hhdet_tes!M10=0,"",RES_hhdet_tes!M10/RES_hhdet_fec!M10)</f>
        <v>0.63739236012185518</v>
      </c>
      <c r="N10" s="111">
        <f>IF(RES_hhdet_tes!N10=0,"",RES_hhdet_tes!N10/RES_hhdet_fec!N10)</f>
        <v>0.64449273204655888</v>
      </c>
      <c r="O10" s="111">
        <f>IF(RES_hhdet_tes!O10=0,"",RES_hhdet_tes!O10/RES_hhdet_fec!O10)</f>
        <v>0.65243073547555952</v>
      </c>
      <c r="P10" s="111">
        <f>IF(RES_hhdet_tes!P10=0,"",RES_hhdet_tes!P10/RES_hhdet_fec!P10)</f>
        <v>0.65267492890488787</v>
      </c>
      <c r="Q10" s="111">
        <f>IF(RES_hhdet_tes!Q10=0,"",RES_hhdet_tes!Q10/RES_hhdet_fec!Q10)</f>
        <v>0.65311345018421185</v>
      </c>
      <c r="R10" s="111">
        <f>IF(RES_hhdet_tes!R10=0,"",RES_hhdet_tes!R10/RES_hhdet_fec!R10)</f>
        <v>0.6542917489876342</v>
      </c>
      <c r="S10" s="111">
        <f>IF(RES_hhdet_tes!S10=0,"",RES_hhdet_tes!S10/RES_hhdet_fec!S10)</f>
        <v>0.66144361685292707</v>
      </c>
      <c r="T10" s="111">
        <f>IF(RES_hhdet_tes!T10=0,"",RES_hhdet_tes!T10/RES_hhdet_fec!T10)</f>
        <v>0.66852765032400074</v>
      </c>
      <c r="U10" s="111">
        <f>IF(RES_hhdet_tes!U10=0,"",RES_hhdet_tes!U10/RES_hhdet_fec!U10)</f>
        <v>0.67894025006127323</v>
      </c>
      <c r="V10" s="111">
        <f>IF(RES_hhdet_tes!V10=0,"",RES_hhdet_tes!V10/RES_hhdet_fec!V10)</f>
        <v>0.68730397444834845</v>
      </c>
      <c r="W10" s="111">
        <f>IF(RES_hhdet_tes!W10=0,"",RES_hhdet_tes!W10/RES_hhdet_fec!W10)</f>
        <v>0.69002878174986437</v>
      </c>
      <c r="X10" s="111">
        <f>IF(RES_hhdet_tes!X10=0,"",RES_hhdet_tes!X10/RES_hhdet_fec!X10)</f>
        <v>0.71681290458605706</v>
      </c>
      <c r="Y10" s="111">
        <f>IF(RES_hhdet_tes!Y10=0,"",RES_hhdet_tes!Y10/RES_hhdet_fec!Y10)</f>
        <v>0.7399753337369922</v>
      </c>
      <c r="DA10" s="63" t="s">
        <v>1915</v>
      </c>
    </row>
    <row r="11" spans="1:105" ht="12" customHeight="1" x14ac:dyDescent="0.25">
      <c r="A11" s="97" t="s">
        <v>124</v>
      </c>
      <c r="B11" s="111">
        <f>IF(RES_hhdet_tes!B11=0,"",RES_hhdet_tes!B11/RES_hhdet_fec!B11)</f>
        <v>0.57722202818773249</v>
      </c>
      <c r="C11" s="111">
        <f>IF(RES_hhdet_tes!C11=0,"",RES_hhdet_tes!C11/RES_hhdet_fec!C11)</f>
        <v>0.58071982526419941</v>
      </c>
      <c r="D11" s="111">
        <f>IF(RES_hhdet_tes!D11=0,"",RES_hhdet_tes!D11/RES_hhdet_fec!D11)</f>
        <v>0.58249569368867038</v>
      </c>
      <c r="E11" s="111">
        <f>IF(RES_hhdet_tes!E11=0,"",RES_hhdet_tes!E11/RES_hhdet_fec!E11)</f>
        <v>0.58509562323644437</v>
      </c>
      <c r="F11" s="111">
        <f>IF(RES_hhdet_tes!F11=0,"",RES_hhdet_tes!F11/RES_hhdet_fec!F11)</f>
        <v>0.59489377072780125</v>
      </c>
      <c r="G11" s="111">
        <f>IF(RES_hhdet_tes!G11=0,"",RES_hhdet_tes!G11/RES_hhdet_fec!G11)</f>
        <v>0.59977550326449414</v>
      </c>
      <c r="H11" s="111">
        <f>IF(RES_hhdet_tes!H11=0,"",RES_hhdet_tes!H11/RES_hhdet_fec!H11)</f>
        <v>0.60423273912107078</v>
      </c>
      <c r="I11" s="111">
        <f>IF(RES_hhdet_tes!I11=0,"",RES_hhdet_tes!I11/RES_hhdet_fec!I11)</f>
        <v>0.60662815382769197</v>
      </c>
      <c r="J11" s="111">
        <f>IF(RES_hhdet_tes!J11=0,"",RES_hhdet_tes!J11/RES_hhdet_fec!J11)</f>
        <v>0.60803892377262081</v>
      </c>
      <c r="K11" s="111">
        <f>IF(RES_hhdet_tes!K11=0,"",RES_hhdet_tes!K11/RES_hhdet_fec!K11)</f>
        <v>0.61010821388440917</v>
      </c>
      <c r="L11" s="111">
        <f>IF(RES_hhdet_tes!L11=0,"",RES_hhdet_tes!L11/RES_hhdet_fec!L11)</f>
        <v>0.61207376744761177</v>
      </c>
      <c r="M11" s="111">
        <f>IF(RES_hhdet_tes!M11=0,"",RES_hhdet_tes!M11/RES_hhdet_fec!M11)</f>
        <v>0.61654064692405086</v>
      </c>
      <c r="N11" s="111">
        <f>IF(RES_hhdet_tes!N11=0,"",RES_hhdet_tes!N11/RES_hhdet_fec!N11)</f>
        <v>0.62262306462983485</v>
      </c>
      <c r="O11" s="111">
        <f>IF(RES_hhdet_tes!O11=0,"",RES_hhdet_tes!O11/RES_hhdet_fec!O11)</f>
        <v>0.63454569926602866</v>
      </c>
      <c r="P11" s="111">
        <f>IF(RES_hhdet_tes!P11=0,"",RES_hhdet_tes!P11/RES_hhdet_fec!P11)</f>
        <v>0.64352706339528631</v>
      </c>
      <c r="Q11" s="111">
        <f>IF(RES_hhdet_tes!Q11=0,"",RES_hhdet_tes!Q11/RES_hhdet_fec!Q11)</f>
        <v>0.65717517715612994</v>
      </c>
      <c r="R11" s="111">
        <f>IF(RES_hhdet_tes!R11=0,"",RES_hhdet_tes!R11/RES_hhdet_fec!R11)</f>
        <v>0.67286772708578946</v>
      </c>
      <c r="S11" s="111">
        <f>IF(RES_hhdet_tes!S11=0,"",RES_hhdet_tes!S11/RES_hhdet_fec!S11)</f>
        <v>0.68689999931030199</v>
      </c>
      <c r="T11" s="111">
        <f>IF(RES_hhdet_tes!T11=0,"",RES_hhdet_tes!T11/RES_hhdet_fec!T11)</f>
        <v>0.69919838383407218</v>
      </c>
      <c r="U11" s="111">
        <f>IF(RES_hhdet_tes!U11=0,"",RES_hhdet_tes!U11/RES_hhdet_fec!U11)</f>
        <v>0.71321117148849966</v>
      </c>
      <c r="V11" s="111">
        <f>IF(RES_hhdet_tes!V11=0,"",RES_hhdet_tes!V11/RES_hhdet_fec!V11)</f>
        <v>0.72395849217117858</v>
      </c>
      <c r="W11" s="111">
        <f>IF(RES_hhdet_tes!W11=0,"",RES_hhdet_tes!W11/RES_hhdet_fec!W11)</f>
        <v>0.75182389345542699</v>
      </c>
      <c r="X11" s="111">
        <f>IF(RES_hhdet_tes!X11=0,"",RES_hhdet_tes!X11/RES_hhdet_fec!X11)</f>
        <v>0.7701613578933364</v>
      </c>
      <c r="Y11" s="111">
        <f>IF(RES_hhdet_tes!Y11=0,"",RES_hhdet_tes!Y11/RES_hhdet_fec!Y11)</f>
        <v>0.78396142776433053</v>
      </c>
      <c r="DA11" s="63" t="s">
        <v>1916</v>
      </c>
    </row>
    <row r="12" spans="1:105" ht="12" customHeight="1" x14ac:dyDescent="0.25">
      <c r="A12" s="97" t="s">
        <v>123</v>
      </c>
      <c r="B12" s="111" t="str">
        <f>IF(RES_hhdet_tes!B12=0,"",RES_hhdet_tes!B12/RES_hhdet_fec!B12)</f>
        <v/>
      </c>
      <c r="C12" s="111" t="str">
        <f>IF(RES_hhdet_tes!C12=0,"",RES_hhdet_tes!C12/RES_hhdet_fec!C12)</f>
        <v/>
      </c>
      <c r="D12" s="111" t="str">
        <f>IF(RES_hhdet_tes!D12=0,"",RES_hhdet_tes!D12/RES_hhdet_fec!D12)</f>
        <v/>
      </c>
      <c r="E12" s="111" t="str">
        <f>IF(RES_hhdet_tes!E12=0,"",RES_hhdet_tes!E12/RES_hhdet_fec!E12)</f>
        <v/>
      </c>
      <c r="F12" s="111">
        <f>IF(RES_hhdet_tes!F12=0,"",RES_hhdet_tes!F12/RES_hhdet_fec!F12)</f>
        <v>0.79366977975770592</v>
      </c>
      <c r="G12" s="111">
        <f>IF(RES_hhdet_tes!G12=0,"",RES_hhdet_tes!G12/RES_hhdet_fec!G12)</f>
        <v>0.79112254085143385</v>
      </c>
      <c r="H12" s="111">
        <f>IF(RES_hhdet_tes!H12=0,"",RES_hhdet_tes!H12/RES_hhdet_fec!H12)</f>
        <v>0.78950974208491642</v>
      </c>
      <c r="I12" s="111">
        <f>IF(RES_hhdet_tes!I12=0,"",RES_hhdet_tes!I12/RES_hhdet_fec!I12)</f>
        <v>0.7807450729444414</v>
      </c>
      <c r="J12" s="111">
        <f>IF(RES_hhdet_tes!J12=0,"",RES_hhdet_tes!J12/RES_hhdet_fec!J12)</f>
        <v>0.79776348923679874</v>
      </c>
      <c r="K12" s="111">
        <f>IF(RES_hhdet_tes!K12=0,"",RES_hhdet_tes!K12/RES_hhdet_fec!K12)</f>
        <v>0.7950753248134117</v>
      </c>
      <c r="L12" s="111">
        <f>IF(RES_hhdet_tes!L12=0,"",RES_hhdet_tes!L12/RES_hhdet_fec!L12)</f>
        <v>0.79506900521156432</v>
      </c>
      <c r="M12" s="111">
        <f>IF(RES_hhdet_tes!M12=0,"",RES_hhdet_tes!M12/RES_hhdet_fec!M12)</f>
        <v>0.80345896739255884</v>
      </c>
      <c r="N12" s="111">
        <f>IF(RES_hhdet_tes!N12=0,"",RES_hhdet_tes!N12/RES_hhdet_fec!N12)</f>
        <v>0.80332075480798149</v>
      </c>
      <c r="O12" s="111">
        <f>IF(RES_hhdet_tes!O12=0,"",RES_hhdet_tes!O12/RES_hhdet_fec!O12)</f>
        <v>0.83324913882086526</v>
      </c>
      <c r="P12" s="111">
        <f>IF(RES_hhdet_tes!P12=0,"",RES_hhdet_tes!P12/RES_hhdet_fec!P12)</f>
        <v>0.84621909179723886</v>
      </c>
      <c r="Q12" s="111">
        <f>IF(RES_hhdet_tes!Q12=0,"",RES_hhdet_tes!Q12/RES_hhdet_fec!Q12)</f>
        <v>0.84292922229633627</v>
      </c>
      <c r="R12" s="111">
        <f>IF(RES_hhdet_tes!R12=0,"",RES_hhdet_tes!R12/RES_hhdet_fec!R12)</f>
        <v>0.83344174142715577</v>
      </c>
      <c r="S12" s="111">
        <f>IF(RES_hhdet_tes!S12=0,"",RES_hhdet_tes!S12/RES_hhdet_fec!S12)</f>
        <v>0.83903056656626995</v>
      </c>
      <c r="T12" s="111">
        <f>IF(RES_hhdet_tes!T12=0,"",RES_hhdet_tes!T12/RES_hhdet_fec!T12)</f>
        <v>0.86439193211885046</v>
      </c>
      <c r="U12" s="111">
        <f>IF(RES_hhdet_tes!U12=0,"",RES_hhdet_tes!U12/RES_hhdet_fec!U12)</f>
        <v>0.86386177725648883</v>
      </c>
      <c r="V12" s="111">
        <f>IF(RES_hhdet_tes!V12=0,"",RES_hhdet_tes!V12/RES_hhdet_fec!V12)</f>
        <v>0.9045210423654596</v>
      </c>
      <c r="W12" s="111">
        <f>IF(RES_hhdet_tes!W12=0,"",RES_hhdet_tes!W12/RES_hhdet_fec!W12)</f>
        <v>0.91735397652410489</v>
      </c>
      <c r="X12" s="111">
        <f>IF(RES_hhdet_tes!X12=0,"",RES_hhdet_tes!X12/RES_hhdet_fec!X12)</f>
        <v>0.90598454970432829</v>
      </c>
      <c r="Y12" s="111">
        <f>IF(RES_hhdet_tes!Y12=0,"",RES_hhdet_tes!Y12/RES_hhdet_fec!Y12)</f>
        <v>0.91071470378197494</v>
      </c>
      <c r="DA12" s="63" t="s">
        <v>1917</v>
      </c>
    </row>
    <row r="13" spans="1:105" ht="12" customHeight="1" x14ac:dyDescent="0.25">
      <c r="A13" s="100" t="s">
        <v>50</v>
      </c>
      <c r="B13" s="112" t="str">
        <f>IF(RES_hhdet_tes!B13=0,"",RES_hhdet_tes!B13/RES_hhdet_fec!B13)</f>
        <v/>
      </c>
      <c r="C13" s="112" t="str">
        <f>IF(RES_hhdet_tes!C13=0,"",RES_hhdet_tes!C13/RES_hhdet_fec!C13)</f>
        <v/>
      </c>
      <c r="D13" s="112" t="str">
        <f>IF(RES_hhdet_tes!D13=0,"",RES_hhdet_tes!D13/RES_hhdet_fec!D13)</f>
        <v/>
      </c>
      <c r="E13" s="112" t="str">
        <f>IF(RES_hhdet_tes!E13=0,"",RES_hhdet_tes!E13/RES_hhdet_fec!E13)</f>
        <v/>
      </c>
      <c r="F13" s="112">
        <f>IF(RES_hhdet_tes!F13=0,"",RES_hhdet_tes!F13/RES_hhdet_fec!F13)</f>
        <v>0.60538372333449664</v>
      </c>
      <c r="G13" s="112">
        <f>IF(RES_hhdet_tes!G13=0,"",RES_hhdet_tes!G13/RES_hhdet_fec!G13)</f>
        <v>0.60654815777272852</v>
      </c>
      <c r="H13" s="112">
        <f>IF(RES_hhdet_tes!H13=0,"",RES_hhdet_tes!H13/RES_hhdet_fec!H13)</f>
        <v>0.6077799144324465</v>
      </c>
      <c r="I13" s="112">
        <f>IF(RES_hhdet_tes!I13=0,"",RES_hhdet_tes!I13/RES_hhdet_fec!I13)</f>
        <v>0.60909058463868404</v>
      </c>
      <c r="J13" s="112">
        <f>IF(RES_hhdet_tes!J13=0,"",RES_hhdet_tes!J13/RES_hhdet_fec!J13)</f>
        <v>0.61145953840158718</v>
      </c>
      <c r="K13" s="112">
        <f>IF(RES_hhdet_tes!K13=0,"",RES_hhdet_tes!K13/RES_hhdet_fec!K13)</f>
        <v>0.61491665515226368</v>
      </c>
      <c r="L13" s="112">
        <f>IF(RES_hhdet_tes!L13=0,"",RES_hhdet_tes!L13/RES_hhdet_fec!L13)</f>
        <v>0.61651795015577304</v>
      </c>
      <c r="M13" s="112">
        <f>IF(RES_hhdet_tes!M13=0,"",RES_hhdet_tes!M13/RES_hhdet_fec!M13)</f>
        <v>0.62001226112264485</v>
      </c>
      <c r="N13" s="112">
        <f>IF(RES_hhdet_tes!N13=0,"",RES_hhdet_tes!N13/RES_hhdet_fec!N13)</f>
        <v>0.62107024227165664</v>
      </c>
      <c r="O13" s="112">
        <f>IF(RES_hhdet_tes!O13=0,"",RES_hhdet_tes!O13/RES_hhdet_fec!O13)</f>
        <v>0.62597639698465601</v>
      </c>
      <c r="P13" s="112">
        <f>IF(RES_hhdet_tes!P13=0,"",RES_hhdet_tes!P13/RES_hhdet_fec!P13)</f>
        <v>0.63265139397930026</v>
      </c>
      <c r="Q13" s="112">
        <f>IF(RES_hhdet_tes!Q13=0,"",RES_hhdet_tes!Q13/RES_hhdet_fec!Q13)</f>
        <v>0.64554400589075522</v>
      </c>
      <c r="R13" s="112">
        <f>IF(RES_hhdet_tes!R13=0,"",RES_hhdet_tes!R13/RES_hhdet_fec!R13)</f>
        <v>0.67379678103935514</v>
      </c>
      <c r="S13" s="112">
        <f>IF(RES_hhdet_tes!S13=0,"",RES_hhdet_tes!S13/RES_hhdet_fec!S13)</f>
        <v>0.69488194244161816</v>
      </c>
      <c r="T13" s="112">
        <f>IF(RES_hhdet_tes!T13=0,"",RES_hhdet_tes!T13/RES_hhdet_fec!T13)</f>
        <v>0.71748924014701498</v>
      </c>
      <c r="U13" s="112">
        <f>IF(RES_hhdet_tes!U13=0,"",RES_hhdet_tes!U13/RES_hhdet_fec!U13)</f>
        <v>0.71748924014701498</v>
      </c>
      <c r="V13" s="112">
        <f>IF(RES_hhdet_tes!V13=0,"",RES_hhdet_tes!V13/RES_hhdet_fec!V13)</f>
        <v>0.72745606768578075</v>
      </c>
      <c r="W13" s="112">
        <f>IF(RES_hhdet_tes!W13=0,"",RES_hhdet_tes!W13/RES_hhdet_fec!W13)</f>
        <v>0.73503191529381695</v>
      </c>
      <c r="X13" s="112">
        <f>IF(RES_hhdet_tes!X13=0,"",RES_hhdet_tes!X13/RES_hhdet_fec!X13)</f>
        <v>0.76975204378032169</v>
      </c>
      <c r="Y13" s="112">
        <f>IF(RES_hhdet_tes!Y13=0,"",RES_hhdet_tes!Y13/RES_hhdet_fec!Y13)</f>
        <v>0.79666501784128241</v>
      </c>
      <c r="DA13" s="131" t="s">
        <v>1918</v>
      </c>
    </row>
    <row r="14" spans="1:105" ht="12" customHeight="1" x14ac:dyDescent="0.25">
      <c r="A14" s="103" t="s">
        <v>52</v>
      </c>
      <c r="B14" s="113" t="str">
        <f>IF(RES_hhdet_tes!B14=0,"",RES_hhdet_tes!B14/RES_hhdet_fec!B14)</f>
        <v/>
      </c>
      <c r="C14" s="113" t="str">
        <f>IF(RES_hhdet_tes!C14=0,"",RES_hhdet_tes!C14/RES_hhdet_fec!C14)</f>
        <v/>
      </c>
      <c r="D14" s="113" t="str">
        <f>IF(RES_hhdet_tes!D14=0,"",RES_hhdet_tes!D14/RES_hhdet_fec!D14)</f>
        <v/>
      </c>
      <c r="E14" s="113" t="str">
        <f>IF(RES_hhdet_tes!E14=0,"",RES_hhdet_tes!E14/RES_hhdet_fec!E14)</f>
        <v/>
      </c>
      <c r="F14" s="113">
        <f>IF(RES_hhdet_tes!F14=0,"",RES_hhdet_tes!F14/RES_hhdet_fec!F14)</f>
        <v>1</v>
      </c>
      <c r="G14" s="113">
        <f>IF(RES_hhdet_tes!G14=0,"",RES_hhdet_tes!G14/RES_hhdet_fec!G14)</f>
        <v>1</v>
      </c>
      <c r="H14" s="113">
        <f>IF(RES_hhdet_tes!H14=0,"",RES_hhdet_tes!H14/RES_hhdet_fec!H14)</f>
        <v>1</v>
      </c>
      <c r="I14" s="113">
        <f>IF(RES_hhdet_tes!I14=0,"",RES_hhdet_tes!I14/RES_hhdet_fec!I14)</f>
        <v>1</v>
      </c>
      <c r="J14" s="113">
        <f>IF(RES_hhdet_tes!J14=0,"",RES_hhdet_tes!J14/RES_hhdet_fec!J14)</f>
        <v>1</v>
      </c>
      <c r="K14" s="113">
        <f>IF(RES_hhdet_tes!K14=0,"",RES_hhdet_tes!K14/RES_hhdet_fec!K14)</f>
        <v>1</v>
      </c>
      <c r="L14" s="113">
        <f>IF(RES_hhdet_tes!L14=0,"",RES_hhdet_tes!L14/RES_hhdet_fec!L14)</f>
        <v>1</v>
      </c>
      <c r="M14" s="113">
        <f>IF(RES_hhdet_tes!M14=0,"",RES_hhdet_tes!M14/RES_hhdet_fec!M14)</f>
        <v>1</v>
      </c>
      <c r="N14" s="113">
        <f>IF(RES_hhdet_tes!N14=0,"",RES_hhdet_tes!N14/RES_hhdet_fec!N14)</f>
        <v>1</v>
      </c>
      <c r="O14" s="113">
        <f>IF(RES_hhdet_tes!O14=0,"",RES_hhdet_tes!O14/RES_hhdet_fec!O14)</f>
        <v>1</v>
      </c>
      <c r="P14" s="113">
        <f>IF(RES_hhdet_tes!P14=0,"",RES_hhdet_tes!P14/RES_hhdet_fec!P14)</f>
        <v>1</v>
      </c>
      <c r="Q14" s="113">
        <f>IF(RES_hhdet_tes!Q14=0,"",RES_hhdet_tes!Q14/RES_hhdet_fec!Q14)</f>
        <v>1</v>
      </c>
      <c r="R14" s="113">
        <f>IF(RES_hhdet_tes!R14=0,"",RES_hhdet_tes!R14/RES_hhdet_fec!R14)</f>
        <v>1</v>
      </c>
      <c r="S14" s="113">
        <f>IF(RES_hhdet_tes!S14=0,"",RES_hhdet_tes!S14/RES_hhdet_fec!S14)</f>
        <v>1</v>
      </c>
      <c r="T14" s="113">
        <f>IF(RES_hhdet_tes!T14=0,"",RES_hhdet_tes!T14/RES_hhdet_fec!T14)</f>
        <v>1</v>
      </c>
      <c r="U14" s="113">
        <f>IF(RES_hhdet_tes!U14=0,"",RES_hhdet_tes!U14/RES_hhdet_fec!U14)</f>
        <v>1</v>
      </c>
      <c r="V14" s="113">
        <f>IF(RES_hhdet_tes!V14=0,"",RES_hhdet_tes!V14/RES_hhdet_fec!V14)</f>
        <v>1</v>
      </c>
      <c r="W14" s="113">
        <f>IF(RES_hhdet_tes!W14=0,"",RES_hhdet_tes!W14/RES_hhdet_fec!W14)</f>
        <v>1</v>
      </c>
      <c r="X14" s="113">
        <f>IF(RES_hhdet_tes!X14=0,"",RES_hhdet_tes!X14/RES_hhdet_fec!X14)</f>
        <v>1</v>
      </c>
      <c r="Y14" s="113">
        <f>IF(RES_hhdet_tes!Y14=0,"",RES_hhdet_tes!Y14/RES_hhdet_fec!Y14)</f>
        <v>1</v>
      </c>
      <c r="DA14" s="132" t="s">
        <v>1919</v>
      </c>
    </row>
    <row r="15" spans="1:105" ht="12" customHeight="1" x14ac:dyDescent="0.25">
      <c r="A15" s="106" t="s">
        <v>122</v>
      </c>
      <c r="B15" s="112">
        <f>IF(RES_hhdet_tes!B15=0,"",RES_hhdet_tes!B15/RES_hhdet_fec!B15)</f>
        <v>0.65118384724683143</v>
      </c>
      <c r="C15" s="112">
        <f>IF(RES_hhdet_tes!C15=0,"",RES_hhdet_tes!C15/RES_hhdet_fec!C15)</f>
        <v>0.65400520441336363</v>
      </c>
      <c r="D15" s="112">
        <f>IF(RES_hhdet_tes!D15=0,"",RES_hhdet_tes!D15/RES_hhdet_fec!D15)</f>
        <v>0.65535414353580379</v>
      </c>
      <c r="E15" s="112">
        <f>IF(RES_hhdet_tes!E15=0,"",RES_hhdet_tes!E15/RES_hhdet_fec!E15)</f>
        <v>0.65682416911264319</v>
      </c>
      <c r="F15" s="112">
        <f>IF(RES_hhdet_tes!F15=0,"",RES_hhdet_tes!F15/RES_hhdet_fec!F15)</f>
        <v>0.66027948724104379</v>
      </c>
      <c r="G15" s="112">
        <f>IF(RES_hhdet_tes!G15=0,"",RES_hhdet_tes!G15/RES_hhdet_fec!G15)</f>
        <v>0.66473932493546317</v>
      </c>
      <c r="H15" s="112">
        <f>IF(RES_hhdet_tes!H15=0,"",RES_hhdet_tes!H15/RES_hhdet_fec!H15)</f>
        <v>0.67185751609762601</v>
      </c>
      <c r="I15" s="112">
        <f>IF(RES_hhdet_tes!I15=0,"",RES_hhdet_tes!I15/RES_hhdet_fec!I15)</f>
        <v>0.67557844749523088</v>
      </c>
      <c r="J15" s="112">
        <f>IF(RES_hhdet_tes!J15=0,"",RES_hhdet_tes!J15/RES_hhdet_fec!J15)</f>
        <v>0.67683183062961316</v>
      </c>
      <c r="K15" s="112">
        <f>IF(RES_hhdet_tes!K15=0,"",RES_hhdet_tes!K15/RES_hhdet_fec!K15)</f>
        <v>0.67805797052697525</v>
      </c>
      <c r="L15" s="112">
        <f>IF(RES_hhdet_tes!L15=0,"",RES_hhdet_tes!L15/RES_hhdet_fec!L15)</f>
        <v>0.67891386475685211</v>
      </c>
      <c r="M15" s="112">
        <f>IF(RES_hhdet_tes!M15=0,"",RES_hhdet_tes!M15/RES_hhdet_fec!M15)</f>
        <v>0.68017480222021431</v>
      </c>
      <c r="N15" s="112">
        <f>IF(RES_hhdet_tes!N15=0,"",RES_hhdet_tes!N15/RES_hhdet_fec!N15)</f>
        <v>0.68183123812422919</v>
      </c>
      <c r="O15" s="112">
        <f>IF(RES_hhdet_tes!O15=0,"",RES_hhdet_tes!O15/RES_hhdet_fec!O15)</f>
        <v>0.68663569385439904</v>
      </c>
      <c r="P15" s="112">
        <f>IF(RES_hhdet_tes!P15=0,"",RES_hhdet_tes!P15/RES_hhdet_fec!P15)</f>
        <v>0.69083517205058176</v>
      </c>
      <c r="Q15" s="112">
        <f>IF(RES_hhdet_tes!Q15=0,"",RES_hhdet_tes!Q15/RES_hhdet_fec!Q15)</f>
        <v>0.69885244251154344</v>
      </c>
      <c r="R15" s="112">
        <f>IF(RES_hhdet_tes!R15=0,"",RES_hhdet_tes!R15/RES_hhdet_fec!R15)</f>
        <v>0.70846348378540858</v>
      </c>
      <c r="S15" s="112">
        <f>IF(RES_hhdet_tes!S15=0,"",RES_hhdet_tes!S15/RES_hhdet_fec!S15)</f>
        <v>0.71623851241864145</v>
      </c>
      <c r="T15" s="112">
        <f>IF(RES_hhdet_tes!T15=0,"",RES_hhdet_tes!T15/RES_hhdet_fec!T15)</f>
        <v>0.72248192852597082</v>
      </c>
      <c r="U15" s="112">
        <f>IF(RES_hhdet_tes!U15=0,"",RES_hhdet_tes!U15/RES_hhdet_fec!U15)</f>
        <v>0.72825242397309609</v>
      </c>
      <c r="V15" s="112">
        <f>IF(RES_hhdet_tes!V15=0,"",RES_hhdet_tes!V15/RES_hhdet_fec!V15)</f>
        <v>0.73335932625978817</v>
      </c>
      <c r="W15" s="112">
        <f>IF(RES_hhdet_tes!W15=0,"",RES_hhdet_tes!W15/RES_hhdet_fec!W15)</f>
        <v>0.74929879904344621</v>
      </c>
      <c r="X15" s="112">
        <f>IF(RES_hhdet_tes!X15=0,"",RES_hhdet_tes!X15/RES_hhdet_fec!X15)</f>
        <v>0.75600977476753373</v>
      </c>
      <c r="Y15" s="112">
        <f>IF(RES_hhdet_tes!Y15=0,"",RES_hhdet_tes!Y15/RES_hhdet_fec!Y15)</f>
        <v>0.77269969011448714</v>
      </c>
      <c r="DA15" s="131" t="s">
        <v>1920</v>
      </c>
    </row>
    <row r="16" spans="1:105" ht="12" customHeight="1" x14ac:dyDescent="0.25">
      <c r="A16" s="107" t="s">
        <v>121</v>
      </c>
      <c r="B16" s="113">
        <f>IF(RES_hhdet_tes!B16=0,"",RES_hhdet_tes!B16/RES_hhdet_fec!B16)</f>
        <v>0.81682830902649428</v>
      </c>
      <c r="C16" s="113">
        <f>IF(RES_hhdet_tes!C16=0,"",RES_hhdet_tes!C16/RES_hhdet_fec!C16)</f>
        <v>0.82897367354145024</v>
      </c>
      <c r="D16" s="113">
        <f>IF(RES_hhdet_tes!D16=0,"",RES_hhdet_tes!D16/RES_hhdet_fec!D16)</f>
        <v>0.82649655385798571</v>
      </c>
      <c r="E16" s="113">
        <f>IF(RES_hhdet_tes!E16=0,"",RES_hhdet_tes!E16/RES_hhdet_fec!E16)</f>
        <v>0.82516635603892208</v>
      </c>
      <c r="F16" s="113">
        <f>IF(RES_hhdet_tes!F16=0,"",RES_hhdet_tes!F16/RES_hhdet_fec!F16)</f>
        <v>0.83529687396852925</v>
      </c>
      <c r="G16" s="113">
        <f>IF(RES_hhdet_tes!G16=0,"",RES_hhdet_tes!G16/RES_hhdet_fec!G16)</f>
        <v>0.83326938449331289</v>
      </c>
      <c r="H16" s="113">
        <f>IF(RES_hhdet_tes!H16=0,"",RES_hhdet_tes!H16/RES_hhdet_fec!H16)</f>
        <v>0.83334186143212685</v>
      </c>
      <c r="I16" s="113">
        <f>IF(RES_hhdet_tes!I16=0,"",RES_hhdet_tes!I16/RES_hhdet_fec!I16)</f>
        <v>0.82713969072112392</v>
      </c>
      <c r="J16" s="113">
        <f>IF(RES_hhdet_tes!J16=0,"",RES_hhdet_tes!J16/RES_hhdet_fec!J16)</f>
        <v>0.84082646861253152</v>
      </c>
      <c r="K16" s="113">
        <f>IF(RES_hhdet_tes!K16=0,"",RES_hhdet_tes!K16/RES_hhdet_fec!K16)</f>
        <v>0.83763978511152615</v>
      </c>
      <c r="L16" s="113">
        <f>IF(RES_hhdet_tes!L16=0,"",RES_hhdet_tes!L16/RES_hhdet_fec!L16)</f>
        <v>0.83714371347936944</v>
      </c>
      <c r="M16" s="113">
        <f>IF(RES_hhdet_tes!M16=0,"",RES_hhdet_tes!M16/RES_hhdet_fec!M16)</f>
        <v>0.84273173700082504</v>
      </c>
      <c r="N16" s="113">
        <f>IF(RES_hhdet_tes!N16=0,"",RES_hhdet_tes!N16/RES_hhdet_fec!N16)</f>
        <v>0.84233422980551986</v>
      </c>
      <c r="O16" s="113">
        <f>IF(RES_hhdet_tes!O16=0,"",RES_hhdet_tes!O16/RES_hhdet_fec!O16)</f>
        <v>0.86712454245722426</v>
      </c>
      <c r="P16" s="113">
        <f>IF(RES_hhdet_tes!P16=0,"",RES_hhdet_tes!P16/RES_hhdet_fec!P16)</f>
        <v>0.87730278529472061</v>
      </c>
      <c r="Q16" s="113">
        <f>IF(RES_hhdet_tes!Q16=0,"",RES_hhdet_tes!Q16/RES_hhdet_fec!Q16)</f>
        <v>0.87395586225203747</v>
      </c>
      <c r="R16" s="113">
        <f>IF(RES_hhdet_tes!R16=0,"",RES_hhdet_tes!R16/RES_hhdet_fec!R16)</f>
        <v>0.85744856111960777</v>
      </c>
      <c r="S16" s="113">
        <f>IF(RES_hhdet_tes!S16=0,"",RES_hhdet_tes!S16/RES_hhdet_fec!S16)</f>
        <v>0.85686573281856149</v>
      </c>
      <c r="T16" s="113">
        <f>IF(RES_hhdet_tes!T16=0,"",RES_hhdet_tes!T16/RES_hhdet_fec!T16)</f>
        <v>0.87024633748615099</v>
      </c>
      <c r="U16" s="113">
        <f>IF(RES_hhdet_tes!U16=0,"",RES_hhdet_tes!U16/RES_hhdet_fec!U16)</f>
        <v>0.87172925428589854</v>
      </c>
      <c r="V16" s="113">
        <f>IF(RES_hhdet_tes!V16=0,"",RES_hhdet_tes!V16/RES_hhdet_fec!V16)</f>
        <v>0.90726503515869728</v>
      </c>
      <c r="W16" s="113">
        <f>IF(RES_hhdet_tes!W16=0,"",RES_hhdet_tes!W16/RES_hhdet_fec!W16)</f>
        <v>0.92237585050596316</v>
      </c>
      <c r="X16" s="113">
        <f>IF(RES_hhdet_tes!X16=0,"",RES_hhdet_tes!X16/RES_hhdet_fec!X16)</f>
        <v>0.90748803705727066</v>
      </c>
      <c r="Y16" s="113">
        <f>IF(RES_hhdet_tes!Y16=0,"",RES_hhdet_tes!Y16/RES_hhdet_fec!Y16)</f>
        <v>0.90468016187965095</v>
      </c>
      <c r="DA16" s="132" t="s">
        <v>1921</v>
      </c>
    </row>
    <row r="17" spans="1:105" ht="12" customHeight="1" x14ac:dyDescent="0.25">
      <c r="A17" s="108" t="s">
        <v>53</v>
      </c>
      <c r="B17" s="111">
        <f>IF(RES_hhdet_tes!B17=0,"",RES_hhdet_tes!B17/RES_hhdet_fec!B17)</f>
        <v>0.65118384724683143</v>
      </c>
      <c r="C17" s="111">
        <f>IF(RES_hhdet_tes!C17=0,"",RES_hhdet_tes!C17/RES_hhdet_fec!C17)</f>
        <v>0.66429124744444679</v>
      </c>
      <c r="D17" s="111">
        <f>IF(RES_hhdet_tes!D17=0,"",RES_hhdet_tes!D17/RES_hhdet_fec!D17)</f>
        <v>0.66570239433160572</v>
      </c>
      <c r="E17" s="111">
        <f>IF(RES_hhdet_tes!E17=0,"",RES_hhdet_tes!E17/RES_hhdet_fec!E17)</f>
        <v>0.66764035200930383</v>
      </c>
      <c r="F17" s="111">
        <f>IF(RES_hhdet_tes!F17=0,"",RES_hhdet_tes!F17/RES_hhdet_fec!F17)</f>
        <v>0.66889761169541295</v>
      </c>
      <c r="G17" s="111">
        <f>IF(RES_hhdet_tes!G17=0,"",RES_hhdet_tes!G17/RES_hhdet_fec!G17)</f>
        <v>0.67043696001407638</v>
      </c>
      <c r="H17" s="111">
        <f>IF(RES_hhdet_tes!H17=0,"",RES_hhdet_tes!H17/RES_hhdet_fec!H17)</f>
        <v>0.67384656186492464</v>
      </c>
      <c r="I17" s="111">
        <f>IF(RES_hhdet_tes!I17=0,"",RES_hhdet_tes!I17/RES_hhdet_fec!I17)</f>
        <v>0.67685060366335603</v>
      </c>
      <c r="J17" s="111">
        <f>IF(RES_hhdet_tes!J17=0,"",RES_hhdet_tes!J17/RES_hhdet_fec!J17)</f>
        <v>0.67842446277653057</v>
      </c>
      <c r="K17" s="111">
        <f>IF(RES_hhdet_tes!K17=0,"",RES_hhdet_tes!K17/RES_hhdet_fec!K17)</f>
        <v>0.68018124364391486</v>
      </c>
      <c r="L17" s="111">
        <f>IF(RES_hhdet_tes!L17=0,"",RES_hhdet_tes!L17/RES_hhdet_fec!L17)</f>
        <v>0.68066560937398757</v>
      </c>
      <c r="M17" s="111">
        <f>IF(RES_hhdet_tes!M17=0,"",RES_hhdet_tes!M17/RES_hhdet_fec!M17)</f>
        <v>0.68146678459623711</v>
      </c>
      <c r="N17" s="111">
        <f>IF(RES_hhdet_tes!N17=0,"",RES_hhdet_tes!N17/RES_hhdet_fec!N17)</f>
        <v>0.68202356043980594</v>
      </c>
      <c r="O17" s="111">
        <f>IF(RES_hhdet_tes!O17=0,"",RES_hhdet_tes!O17/RES_hhdet_fec!O17)</f>
        <v>0.68630030336191761</v>
      </c>
      <c r="P17" s="111">
        <f>IF(RES_hhdet_tes!P17=0,"",RES_hhdet_tes!P17/RES_hhdet_fec!P17)</f>
        <v>0.69116161258754349</v>
      </c>
      <c r="Q17" s="111">
        <f>IF(RES_hhdet_tes!Q17=0,"",RES_hhdet_tes!Q17/RES_hhdet_fec!Q17)</f>
        <v>0.70202703675297418</v>
      </c>
      <c r="R17" s="111">
        <f>IF(RES_hhdet_tes!R17=0,"",RES_hhdet_tes!R17/RES_hhdet_fec!R17)</f>
        <v>0.71278866490786252</v>
      </c>
      <c r="S17" s="111">
        <f>IF(RES_hhdet_tes!S17=0,"",RES_hhdet_tes!S17/RES_hhdet_fec!S17)</f>
        <v>0.72352174039626005</v>
      </c>
      <c r="T17" s="111">
        <f>IF(RES_hhdet_tes!T17=0,"",RES_hhdet_tes!T17/RES_hhdet_fec!T17)</f>
        <v>0.72787664341862368</v>
      </c>
      <c r="U17" s="111">
        <f>IF(RES_hhdet_tes!U17=0,"",RES_hhdet_tes!U17/RES_hhdet_fec!U17)</f>
        <v>0.73115548562441657</v>
      </c>
      <c r="V17" s="111">
        <f>IF(RES_hhdet_tes!V17=0,"",RES_hhdet_tes!V17/RES_hhdet_fec!V17)</f>
        <v>0.73372399897853346</v>
      </c>
      <c r="W17" s="111">
        <f>IF(RES_hhdet_tes!W17=0,"",RES_hhdet_tes!W17/RES_hhdet_fec!W17)</f>
        <v>0.74734742972761314</v>
      </c>
      <c r="X17" s="111">
        <f>IF(RES_hhdet_tes!X17=0,"",RES_hhdet_tes!X17/RES_hhdet_fec!X17)</f>
        <v>0.77130864112893638</v>
      </c>
      <c r="Y17" s="111">
        <f>IF(RES_hhdet_tes!Y17=0,"",RES_hhdet_tes!Y17/RES_hhdet_fec!Y17)</f>
        <v>0.78402241061811118</v>
      </c>
      <c r="DA17" s="63" t="s">
        <v>1922</v>
      </c>
    </row>
    <row r="18" spans="1:105" ht="12" customHeight="1" x14ac:dyDescent="0.25">
      <c r="A18" s="108" t="s">
        <v>52</v>
      </c>
      <c r="B18" s="111">
        <f>IF(RES_hhdet_tes!B18=0,"",RES_hhdet_tes!B18/RES_hhdet_fec!B18)</f>
        <v>1</v>
      </c>
      <c r="C18" s="111">
        <f>IF(RES_hhdet_tes!C18=0,"",RES_hhdet_tes!C18/RES_hhdet_fec!C18)</f>
        <v>1</v>
      </c>
      <c r="D18" s="111">
        <f>IF(RES_hhdet_tes!D18=0,"",RES_hhdet_tes!D18/RES_hhdet_fec!D18)</f>
        <v>1</v>
      </c>
      <c r="E18" s="111">
        <f>IF(RES_hhdet_tes!E18=0,"",RES_hhdet_tes!E18/RES_hhdet_fec!E18)</f>
        <v>1</v>
      </c>
      <c r="F18" s="111">
        <f>IF(RES_hhdet_tes!F18=0,"",RES_hhdet_tes!F18/RES_hhdet_fec!F18)</f>
        <v>1</v>
      </c>
      <c r="G18" s="111">
        <f>IF(RES_hhdet_tes!G18=0,"",RES_hhdet_tes!G18/RES_hhdet_fec!G18)</f>
        <v>1</v>
      </c>
      <c r="H18" s="111">
        <f>IF(RES_hhdet_tes!H18=0,"",RES_hhdet_tes!H18/RES_hhdet_fec!H18)</f>
        <v>1</v>
      </c>
      <c r="I18" s="111">
        <f>IF(RES_hhdet_tes!I18=0,"",RES_hhdet_tes!I18/RES_hhdet_fec!I18)</f>
        <v>1</v>
      </c>
      <c r="J18" s="111">
        <f>IF(RES_hhdet_tes!J18=0,"",RES_hhdet_tes!J18/RES_hhdet_fec!J18)</f>
        <v>1</v>
      </c>
      <c r="K18" s="111">
        <f>IF(RES_hhdet_tes!K18=0,"",RES_hhdet_tes!K18/RES_hhdet_fec!K18)</f>
        <v>1</v>
      </c>
      <c r="L18" s="111">
        <f>IF(RES_hhdet_tes!L18=0,"",RES_hhdet_tes!L18/RES_hhdet_fec!L18)</f>
        <v>1</v>
      </c>
      <c r="M18" s="111">
        <f>IF(RES_hhdet_tes!M18=0,"",RES_hhdet_tes!M18/RES_hhdet_fec!M18)</f>
        <v>1</v>
      </c>
      <c r="N18" s="111">
        <f>IF(RES_hhdet_tes!N18=0,"",RES_hhdet_tes!N18/RES_hhdet_fec!N18)</f>
        <v>1</v>
      </c>
      <c r="O18" s="111">
        <f>IF(RES_hhdet_tes!O18=0,"",RES_hhdet_tes!O18/RES_hhdet_fec!O18)</f>
        <v>1</v>
      </c>
      <c r="P18" s="111">
        <f>IF(RES_hhdet_tes!P18=0,"",RES_hhdet_tes!P18/RES_hhdet_fec!P18)</f>
        <v>1</v>
      </c>
      <c r="Q18" s="111">
        <f>IF(RES_hhdet_tes!Q18=0,"",RES_hhdet_tes!Q18/RES_hhdet_fec!Q18)</f>
        <v>1</v>
      </c>
      <c r="R18" s="111">
        <f>IF(RES_hhdet_tes!R18=0,"",RES_hhdet_tes!R18/RES_hhdet_fec!R18)</f>
        <v>1</v>
      </c>
      <c r="S18" s="111">
        <f>IF(RES_hhdet_tes!S18=0,"",RES_hhdet_tes!S18/RES_hhdet_fec!S18)</f>
        <v>1</v>
      </c>
      <c r="T18" s="111">
        <f>IF(RES_hhdet_tes!T18=0,"",RES_hhdet_tes!T18/RES_hhdet_fec!T18)</f>
        <v>1</v>
      </c>
      <c r="U18" s="111">
        <f>IF(RES_hhdet_tes!U18=0,"",RES_hhdet_tes!U18/RES_hhdet_fec!U18)</f>
        <v>1</v>
      </c>
      <c r="V18" s="111">
        <f>IF(RES_hhdet_tes!V18=0,"",RES_hhdet_tes!V18/RES_hhdet_fec!V18)</f>
        <v>1</v>
      </c>
      <c r="W18" s="111">
        <f>IF(RES_hhdet_tes!W18=0,"",RES_hhdet_tes!W18/RES_hhdet_fec!W18)</f>
        <v>1</v>
      </c>
      <c r="X18" s="111">
        <f>IF(RES_hhdet_tes!X18=0,"",RES_hhdet_tes!X18/RES_hhdet_fec!X18)</f>
        <v>1</v>
      </c>
      <c r="Y18" s="111">
        <f>IF(RES_hhdet_tes!Y18=0,"",RES_hhdet_tes!Y18/RES_hhdet_fec!Y18)</f>
        <v>1</v>
      </c>
      <c r="DA18" s="63" t="s">
        <v>1923</v>
      </c>
    </row>
    <row r="19" spans="1:105" ht="12" customHeight="1" x14ac:dyDescent="0.25">
      <c r="A19" s="121" t="s">
        <v>54</v>
      </c>
      <c r="B19" s="124">
        <f>IF(RES_hhdet_tes!B19=0,"",RES_hhdet_tes!B19/RES_hhdet_fec!B19)</f>
        <v>0.74680582611557955</v>
      </c>
      <c r="C19" s="124">
        <f>IF(RES_hhdet_tes!C19=0,"",RES_hhdet_tes!C19/RES_hhdet_fec!C19)</f>
        <v>0.74856650499613375</v>
      </c>
      <c r="D19" s="124">
        <f>IF(RES_hhdet_tes!D19=0,"",RES_hhdet_tes!D19/RES_hhdet_fec!D19)</f>
        <v>0.74918788451727103</v>
      </c>
      <c r="E19" s="124">
        <f>IF(RES_hhdet_tes!E19=0,"",RES_hhdet_tes!E19/RES_hhdet_fec!E19)</f>
        <v>0.74989118166120317</v>
      </c>
      <c r="F19" s="124">
        <f>IF(RES_hhdet_tes!F19=0,"",RES_hhdet_tes!F19/RES_hhdet_fec!F19)</f>
        <v>0.75219887622113302</v>
      </c>
      <c r="G19" s="124">
        <f>IF(RES_hhdet_tes!G19=0,"",RES_hhdet_tes!G19/RES_hhdet_fec!G19)</f>
        <v>0.75514757438710001</v>
      </c>
      <c r="H19" s="124">
        <f>IF(RES_hhdet_tes!H19=0,"",RES_hhdet_tes!H19/RES_hhdet_fec!H19)</f>
        <v>0.75783976479917325</v>
      </c>
      <c r="I19" s="124">
        <f>IF(RES_hhdet_tes!I19=0,"",RES_hhdet_tes!I19/RES_hhdet_fec!I19)</f>
        <v>0.75880960164580435</v>
      </c>
      <c r="J19" s="124">
        <f>IF(RES_hhdet_tes!J19=0,"",RES_hhdet_tes!J19/RES_hhdet_fec!J19)</f>
        <v>0.7593356336916226</v>
      </c>
      <c r="K19" s="124">
        <f>IF(RES_hhdet_tes!K19=0,"",RES_hhdet_tes!K19/RES_hhdet_fec!K19)</f>
        <v>0.75929043536637142</v>
      </c>
      <c r="L19" s="124">
        <f>IF(RES_hhdet_tes!L19=0,"",RES_hhdet_tes!L19/RES_hhdet_fec!L19)</f>
        <v>0.76027253185832411</v>
      </c>
      <c r="M19" s="124">
        <f>IF(RES_hhdet_tes!M19=0,"",RES_hhdet_tes!M19/RES_hhdet_fec!M19)</f>
        <v>0.76013505913045754</v>
      </c>
      <c r="N19" s="124">
        <f>IF(RES_hhdet_tes!N19=0,"",RES_hhdet_tes!N19/RES_hhdet_fec!N19)</f>
        <v>0.76148508633927481</v>
      </c>
      <c r="O19" s="124">
        <f>IF(RES_hhdet_tes!O19=0,"",RES_hhdet_tes!O19/RES_hhdet_fec!O19)</f>
        <v>0.76449911210765509</v>
      </c>
      <c r="P19" s="124">
        <f>IF(RES_hhdet_tes!P19=0,"",RES_hhdet_tes!P19/RES_hhdet_fec!P19)</f>
        <v>0.76557949999356278</v>
      </c>
      <c r="Q19" s="124">
        <f>IF(RES_hhdet_tes!Q19=0,"",RES_hhdet_tes!Q19/RES_hhdet_fec!Q19)</f>
        <v>0.77170357312240412</v>
      </c>
      <c r="R19" s="124">
        <f>IF(RES_hhdet_tes!R19=0,"",RES_hhdet_tes!R19/RES_hhdet_fec!R19)</f>
        <v>0.77641814162999856</v>
      </c>
      <c r="S19" s="124">
        <f>IF(RES_hhdet_tes!S19=0,"",RES_hhdet_tes!S19/RES_hhdet_fec!S19)</f>
        <v>0.78253291096325051</v>
      </c>
      <c r="T19" s="124">
        <f>IF(RES_hhdet_tes!T19=0,"",RES_hhdet_tes!T19/RES_hhdet_fec!T19)</f>
        <v>0.78730584296315076</v>
      </c>
      <c r="U19" s="124">
        <f>IF(RES_hhdet_tes!U19=0,"",RES_hhdet_tes!U19/RES_hhdet_fec!U19)</f>
        <v>0.79084716214386108</v>
      </c>
      <c r="V19" s="124">
        <f>IF(RES_hhdet_tes!V19=0,"",RES_hhdet_tes!V19/RES_hhdet_fec!V19)</f>
        <v>0.79784320997774838</v>
      </c>
      <c r="W19" s="124">
        <f>IF(RES_hhdet_tes!W19=0,"",RES_hhdet_tes!W19/RES_hhdet_fec!W19)</f>
        <v>0.81627470200166585</v>
      </c>
      <c r="X19" s="124">
        <f>IF(RES_hhdet_tes!X19=0,"",RES_hhdet_tes!X19/RES_hhdet_fec!X19)</f>
        <v>0.82495268647760522</v>
      </c>
      <c r="Y19" s="124">
        <f>IF(RES_hhdet_tes!Y19=0,"",RES_hhdet_tes!Y19/RES_hhdet_fec!Y19)</f>
        <v>0.8438762005367394</v>
      </c>
      <c r="DA19" s="130" t="s">
        <v>1924</v>
      </c>
    </row>
    <row r="20" spans="1:105" ht="12" customHeight="1" x14ac:dyDescent="0.25">
      <c r="A20" s="97" t="s">
        <v>51</v>
      </c>
      <c r="B20" s="111" t="str">
        <f>IF(RES_hhdet_tes!B20=0,"",RES_hhdet_tes!B20/RES_hhdet_fec!B20)</f>
        <v/>
      </c>
      <c r="C20" s="111" t="str">
        <f>IF(RES_hhdet_tes!C20=0,"",RES_hhdet_tes!C20/RES_hhdet_fec!C20)</f>
        <v/>
      </c>
      <c r="D20" s="111" t="str">
        <f>IF(RES_hhdet_tes!D20=0,"",RES_hhdet_tes!D20/RES_hhdet_fec!D20)</f>
        <v/>
      </c>
      <c r="E20" s="111" t="str">
        <f>IF(RES_hhdet_tes!E20=0,"",RES_hhdet_tes!E20/RES_hhdet_fec!E20)</f>
        <v/>
      </c>
      <c r="F20" s="111" t="str">
        <f>IF(RES_hhdet_tes!F20=0,"",RES_hhdet_tes!F20/RES_hhdet_fec!F20)</f>
        <v/>
      </c>
      <c r="G20" s="111" t="str">
        <f>IF(RES_hhdet_tes!G20=0,"",RES_hhdet_tes!G20/RES_hhdet_fec!G20)</f>
        <v/>
      </c>
      <c r="H20" s="111" t="str">
        <f>IF(RES_hhdet_tes!H20=0,"",RES_hhdet_tes!H20/RES_hhdet_fec!H20)</f>
        <v/>
      </c>
      <c r="I20" s="111" t="str">
        <f>IF(RES_hhdet_tes!I20=0,"",RES_hhdet_tes!I20/RES_hhdet_fec!I20)</f>
        <v/>
      </c>
      <c r="J20" s="111" t="str">
        <f>IF(RES_hhdet_tes!J20=0,"",RES_hhdet_tes!J20/RES_hhdet_fec!J20)</f>
        <v/>
      </c>
      <c r="K20" s="111" t="str">
        <f>IF(RES_hhdet_tes!K20=0,"",RES_hhdet_tes!K20/RES_hhdet_fec!K20)</f>
        <v/>
      </c>
      <c r="L20" s="111" t="str">
        <f>IF(RES_hhdet_tes!L20=0,"",RES_hhdet_tes!L20/RES_hhdet_fec!L20)</f>
        <v/>
      </c>
      <c r="M20" s="111" t="str">
        <f>IF(RES_hhdet_tes!M20=0,"",RES_hhdet_tes!M20/RES_hhdet_fec!M20)</f>
        <v/>
      </c>
      <c r="N20" s="111" t="str">
        <f>IF(RES_hhdet_tes!N20=0,"",RES_hhdet_tes!N20/RES_hhdet_fec!N20)</f>
        <v/>
      </c>
      <c r="O20" s="111" t="str">
        <f>IF(RES_hhdet_tes!O20=0,"",RES_hhdet_tes!O20/RES_hhdet_fec!O20)</f>
        <v/>
      </c>
      <c r="P20" s="111" t="str">
        <f>IF(RES_hhdet_tes!P20=0,"",RES_hhdet_tes!P20/RES_hhdet_fec!P20)</f>
        <v/>
      </c>
      <c r="Q20" s="111" t="str">
        <f>IF(RES_hhdet_tes!Q20=0,"",RES_hhdet_tes!Q20/RES_hhdet_fec!Q20)</f>
        <v/>
      </c>
      <c r="R20" s="111" t="str">
        <f>IF(RES_hhdet_tes!R20=0,"",RES_hhdet_tes!R20/RES_hhdet_fec!R20)</f>
        <v/>
      </c>
      <c r="S20" s="111" t="str">
        <f>IF(RES_hhdet_tes!S20=0,"",RES_hhdet_tes!S20/RES_hhdet_fec!S20)</f>
        <v/>
      </c>
      <c r="T20" s="111" t="str">
        <f>IF(RES_hhdet_tes!T20=0,"",RES_hhdet_tes!T20/RES_hhdet_fec!T20)</f>
        <v/>
      </c>
      <c r="U20" s="111" t="str">
        <f>IF(RES_hhdet_tes!U20=0,"",RES_hhdet_tes!U20/RES_hhdet_fec!U20)</f>
        <v/>
      </c>
      <c r="V20" s="111" t="str">
        <f>IF(RES_hhdet_tes!V20=0,"",RES_hhdet_tes!V20/RES_hhdet_fec!V20)</f>
        <v/>
      </c>
      <c r="W20" s="111" t="str">
        <f>IF(RES_hhdet_tes!W20=0,"",RES_hhdet_tes!W20/RES_hhdet_fec!W20)</f>
        <v/>
      </c>
      <c r="X20" s="111" t="str">
        <f>IF(RES_hhdet_tes!X20=0,"",RES_hhdet_tes!X20/RES_hhdet_fec!X20)</f>
        <v/>
      </c>
      <c r="Y20" s="111" t="str">
        <f>IF(RES_hhdet_tes!Y20=0,"",RES_hhdet_tes!Y20/RES_hhdet_fec!Y20)</f>
        <v/>
      </c>
      <c r="DA20" s="63" t="s">
        <v>1925</v>
      </c>
    </row>
    <row r="21" spans="1:105" ht="12" customHeight="1" x14ac:dyDescent="0.25">
      <c r="A21" s="97" t="s">
        <v>50</v>
      </c>
      <c r="B21" s="111">
        <f>IF(RES_hhdet_tes!B21=0,"",RES_hhdet_tes!B21/RES_hhdet_fec!B21)</f>
        <v>0.60434719062744324</v>
      </c>
      <c r="C21" s="111">
        <f>IF(RES_hhdet_tes!C21=0,"",RES_hhdet_tes!C21/RES_hhdet_fec!C21)</f>
        <v>0.60547675374940646</v>
      </c>
      <c r="D21" s="111">
        <f>IF(RES_hhdet_tes!D21=0,"",RES_hhdet_tes!D21/RES_hhdet_fec!D21)</f>
        <v>0.60601107796816556</v>
      </c>
      <c r="E21" s="111">
        <f>IF(RES_hhdet_tes!E21=0,"",RES_hhdet_tes!E21/RES_hhdet_fec!E21)</f>
        <v>0.6065441316632918</v>
      </c>
      <c r="F21" s="111">
        <f>IF(RES_hhdet_tes!F21=0,"",RES_hhdet_tes!F21/RES_hhdet_fec!F21)</f>
        <v>0.60786435049680765</v>
      </c>
      <c r="G21" s="111">
        <f>IF(RES_hhdet_tes!G21=0,"",RES_hhdet_tes!G21/RES_hhdet_fec!G21)</f>
        <v>0.60908686904449982</v>
      </c>
      <c r="H21" s="111">
        <f>IF(RES_hhdet_tes!H21=0,"",RES_hhdet_tes!H21/RES_hhdet_fec!H21)</f>
        <v>0.61052540557735724</v>
      </c>
      <c r="I21" s="111">
        <f>IF(RES_hhdet_tes!I21=0,"",RES_hhdet_tes!I21/RES_hhdet_fec!I21)</f>
        <v>0.61109818532546945</v>
      </c>
      <c r="J21" s="111">
        <f>IF(RES_hhdet_tes!J21=0,"",RES_hhdet_tes!J21/RES_hhdet_fec!J21)</f>
        <v>0.61121556731981719</v>
      </c>
      <c r="K21" s="111">
        <f>IF(RES_hhdet_tes!K21=0,"",RES_hhdet_tes!K21/RES_hhdet_fec!K21)</f>
        <v>0.61132045496293785</v>
      </c>
      <c r="L21" s="111">
        <f>IF(RES_hhdet_tes!L21=0,"",RES_hhdet_tes!L21/RES_hhdet_fec!L21)</f>
        <v>0.61138002146352266</v>
      </c>
      <c r="M21" s="111">
        <f>IF(RES_hhdet_tes!M21=0,"",RES_hhdet_tes!M21/RES_hhdet_fec!M21)</f>
        <v>0.61145035179299811</v>
      </c>
      <c r="N21" s="111">
        <f>IF(RES_hhdet_tes!N21=0,"",RES_hhdet_tes!N21/RES_hhdet_fec!N21)</f>
        <v>0.61151822293829616</v>
      </c>
      <c r="O21" s="111">
        <f>IF(RES_hhdet_tes!O21=0,"",RES_hhdet_tes!O21/RES_hhdet_fec!O21)</f>
        <v>0.61162261532695827</v>
      </c>
      <c r="P21" s="111">
        <f>IF(RES_hhdet_tes!P21=0,"",RES_hhdet_tes!P21/RES_hhdet_fec!P21)</f>
        <v>0.61169766896993805</v>
      </c>
      <c r="Q21" s="111">
        <f>IF(RES_hhdet_tes!Q21=0,"",RES_hhdet_tes!Q21/RES_hhdet_fec!Q21)</f>
        <v>0.61185521029386425</v>
      </c>
      <c r="R21" s="111">
        <f>IF(RES_hhdet_tes!R21=0,"",RES_hhdet_tes!R21/RES_hhdet_fec!R21)</f>
        <v>0.6121496009249997</v>
      </c>
      <c r="S21" s="111">
        <f>IF(RES_hhdet_tes!S21=0,"",RES_hhdet_tes!S21/RES_hhdet_fec!S21)</f>
        <v>0.61249205687819364</v>
      </c>
      <c r="T21" s="111">
        <f>IF(RES_hhdet_tes!T21=0,"",RES_hhdet_tes!T21/RES_hhdet_fec!T21)</f>
        <v>0.61277741458629509</v>
      </c>
      <c r="U21" s="111">
        <f>IF(RES_hhdet_tes!U21=0,"",RES_hhdet_tes!U21/RES_hhdet_fec!U21)</f>
        <v>0.61308389463194735</v>
      </c>
      <c r="V21" s="111">
        <f>IF(RES_hhdet_tes!V21=0,"",RES_hhdet_tes!V21/RES_hhdet_fec!V21)</f>
        <v>0.61340666367782071</v>
      </c>
      <c r="W21" s="111">
        <f>IF(RES_hhdet_tes!W21=0,"",RES_hhdet_tes!W21/RES_hhdet_fec!W21)</f>
        <v>0.61485490881523297</v>
      </c>
      <c r="X21" s="111">
        <f>IF(RES_hhdet_tes!X21=0,"",RES_hhdet_tes!X21/RES_hhdet_fec!X21)</f>
        <v>0.61625646589160754</v>
      </c>
      <c r="Y21" s="111">
        <f>IF(RES_hhdet_tes!Y21=0,"",RES_hhdet_tes!Y21/RES_hhdet_fec!Y21)</f>
        <v>0.61773207431400146</v>
      </c>
      <c r="DA21" s="63" t="s">
        <v>1926</v>
      </c>
    </row>
    <row r="22" spans="1:105" ht="12" customHeight="1" x14ac:dyDescent="0.25">
      <c r="A22" s="109" t="s">
        <v>120</v>
      </c>
      <c r="B22" s="45">
        <f>IF(RES_hhdet_tes!B22=0,"",RES_hhdet_tes!B22/RES_hhdet_fec!B22)</f>
        <v>0.75367088097410984</v>
      </c>
      <c r="C22" s="45">
        <f>IF(RES_hhdet_tes!C22=0,"",RES_hhdet_tes!C22/RES_hhdet_fec!C22)</f>
        <v>0.75556618659895336</v>
      </c>
      <c r="D22" s="45">
        <f>IF(RES_hhdet_tes!D22=0,"",RES_hhdet_tes!D22/RES_hhdet_fec!D22)</f>
        <v>0.75648717332866411</v>
      </c>
      <c r="E22" s="45">
        <f>IF(RES_hhdet_tes!E22=0,"",RES_hhdet_tes!E22/RES_hhdet_fec!E22)</f>
        <v>0.75756052068391577</v>
      </c>
      <c r="F22" s="45">
        <f>IF(RES_hhdet_tes!F22=0,"",RES_hhdet_tes!F22/RES_hhdet_fec!F22)</f>
        <v>0.76046366322388237</v>
      </c>
      <c r="G22" s="45">
        <f>IF(RES_hhdet_tes!G22=0,"",RES_hhdet_tes!G22/RES_hhdet_fec!G22)</f>
        <v>0.76372307116496929</v>
      </c>
      <c r="H22" s="45">
        <f>IF(RES_hhdet_tes!H22=0,"",RES_hhdet_tes!H22/RES_hhdet_fec!H22)</f>
        <v>0.76864725380289034</v>
      </c>
      <c r="I22" s="45">
        <f>IF(RES_hhdet_tes!I22=0,"",RES_hhdet_tes!I22/RES_hhdet_fec!I22)</f>
        <v>0.77145518653774647</v>
      </c>
      <c r="J22" s="45">
        <f>IF(RES_hhdet_tes!J22=0,"",RES_hhdet_tes!J22/RES_hhdet_fec!J22)</f>
        <v>0.77274125715358699</v>
      </c>
      <c r="K22" s="45">
        <f>IF(RES_hhdet_tes!K22=0,"",RES_hhdet_tes!K22/RES_hhdet_fec!K22)</f>
        <v>0.77408522620622389</v>
      </c>
      <c r="L22" s="45">
        <f>IF(RES_hhdet_tes!L22=0,"",RES_hhdet_tes!L22/RES_hhdet_fec!L22)</f>
        <v>0.77494365759610351</v>
      </c>
      <c r="M22" s="45">
        <f>IF(RES_hhdet_tes!M22=0,"",RES_hhdet_tes!M22/RES_hhdet_fec!M22)</f>
        <v>0.77612275473343773</v>
      </c>
      <c r="N22" s="45">
        <f>IF(RES_hhdet_tes!N22=0,"",RES_hhdet_tes!N22/RES_hhdet_fec!N22)</f>
        <v>0.7774635212048735</v>
      </c>
      <c r="O22" s="45">
        <f>IF(RES_hhdet_tes!O22=0,"",RES_hhdet_tes!O22/RES_hhdet_fec!O22)</f>
        <v>0.78058290774187677</v>
      </c>
      <c r="P22" s="45">
        <f>IF(RES_hhdet_tes!P22=0,"",RES_hhdet_tes!P22/RES_hhdet_fec!P22)</f>
        <v>0.78309917963898568</v>
      </c>
      <c r="Q22" s="45">
        <f>IF(RES_hhdet_tes!Q22=0,"",RES_hhdet_tes!Q22/RES_hhdet_fec!Q22)</f>
        <v>0.78806154441716836</v>
      </c>
      <c r="R22" s="45">
        <f>IF(RES_hhdet_tes!R22=0,"",RES_hhdet_tes!R22/RES_hhdet_fec!R22)</f>
        <v>0.79457508923172682</v>
      </c>
      <c r="S22" s="45">
        <f>IF(RES_hhdet_tes!S22=0,"",RES_hhdet_tes!S22/RES_hhdet_fec!S22)</f>
        <v>0.80097982491459607</v>
      </c>
      <c r="T22" s="45">
        <f>IF(RES_hhdet_tes!T22=0,"",RES_hhdet_tes!T22/RES_hhdet_fec!T22)</f>
        <v>0.80627657895093441</v>
      </c>
      <c r="U22" s="45">
        <f>IF(RES_hhdet_tes!U22=0,"",RES_hhdet_tes!U22/RES_hhdet_fec!U22)</f>
        <v>0.81155543332290825</v>
      </c>
      <c r="V22" s="45">
        <f>IF(RES_hhdet_tes!V22=0,"",RES_hhdet_tes!V22/RES_hhdet_fec!V22)</f>
        <v>0.81677902188263674</v>
      </c>
      <c r="W22" s="45">
        <f>IF(RES_hhdet_tes!W22=0,"",RES_hhdet_tes!W22/RES_hhdet_fec!W22)</f>
        <v>0.83650268134796046</v>
      </c>
      <c r="X22" s="45">
        <f>IF(RES_hhdet_tes!X22=0,"",RES_hhdet_tes!X22/RES_hhdet_fec!X22)</f>
        <v>0.85233624706018651</v>
      </c>
      <c r="Y22" s="45">
        <f>IF(RES_hhdet_tes!Y22=0,"",RES_hhdet_tes!Y22/RES_hhdet_fec!Y22)</f>
        <v>0.87173389141098889</v>
      </c>
      <c r="DA22" s="60" t="s">
        <v>1927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>
        <f>IF(RES_hhdet_tes!B24=0,"",RES_hhdet_tes!B24/RES_hhdet_fec!B24)</f>
        <v>0.49795143294884048</v>
      </c>
      <c r="C24" s="119">
        <f>IF(RES_hhdet_tes!C24=0,"",RES_hhdet_tes!C24/RES_hhdet_fec!C24)</f>
        <v>0.4997910208673178</v>
      </c>
      <c r="D24" s="119">
        <f>IF(RES_hhdet_tes!D24=0,"",RES_hhdet_tes!D24/RES_hhdet_fec!D24)</f>
        <v>0.50079963400416527</v>
      </c>
      <c r="E24" s="119">
        <f>IF(RES_hhdet_tes!E24=0,"",RES_hhdet_tes!E24/RES_hhdet_fec!E24)</f>
        <v>0.51315399552922358</v>
      </c>
      <c r="F24" s="119">
        <f>IF(RES_hhdet_tes!F24=0,"",RES_hhdet_tes!F24/RES_hhdet_fec!F24)</f>
        <v>0.52112243481826992</v>
      </c>
      <c r="G24" s="119">
        <f>IF(RES_hhdet_tes!G24=0,"",RES_hhdet_tes!G24/RES_hhdet_fec!G24)</f>
        <v>0.52955270486189521</v>
      </c>
      <c r="H24" s="119">
        <f>IF(RES_hhdet_tes!H24=0,"",RES_hhdet_tes!H24/RES_hhdet_fec!H24)</f>
        <v>0.54169097734687077</v>
      </c>
      <c r="I24" s="119">
        <f>IF(RES_hhdet_tes!I24=0,"",RES_hhdet_tes!I24/RES_hhdet_fec!I24)</f>
        <v>0.54982889070885177</v>
      </c>
      <c r="J24" s="119">
        <f>IF(RES_hhdet_tes!J24=0,"",RES_hhdet_tes!J24/RES_hhdet_fec!J24)</f>
        <v>0.55271960125100883</v>
      </c>
      <c r="K24" s="119">
        <f>IF(RES_hhdet_tes!K24=0,"",RES_hhdet_tes!K24/RES_hhdet_fec!K24)</f>
        <v>0.56019825378830101</v>
      </c>
      <c r="L24" s="119">
        <f>IF(RES_hhdet_tes!L24=0,"",RES_hhdet_tes!L24/RES_hhdet_fec!L24)</f>
        <v>0.56459137398973258</v>
      </c>
      <c r="M24" s="119">
        <f>IF(RES_hhdet_tes!M24=0,"",RES_hhdet_tes!M24/RES_hhdet_fec!M24)</f>
        <v>0.57496402625516085</v>
      </c>
      <c r="N24" s="119">
        <f>IF(RES_hhdet_tes!N24=0,"",RES_hhdet_tes!N24/RES_hhdet_fec!N24)</f>
        <v>0.58317639673517097</v>
      </c>
      <c r="O24" s="119">
        <f>IF(RES_hhdet_tes!O24=0,"",RES_hhdet_tes!O24/RES_hhdet_fec!O24)</f>
        <v>0.59155723060310106</v>
      </c>
      <c r="P24" s="119">
        <f>IF(RES_hhdet_tes!P24=0,"",RES_hhdet_tes!P24/RES_hhdet_fec!P24)</f>
        <v>0.60173615523785573</v>
      </c>
      <c r="Q24" s="119">
        <f>IF(RES_hhdet_tes!Q24=0,"",RES_hhdet_tes!Q24/RES_hhdet_fec!Q24)</f>
        <v>0.6090941690344881</v>
      </c>
      <c r="R24" s="119">
        <f>IF(RES_hhdet_tes!R24=0,"",RES_hhdet_tes!R24/RES_hhdet_fec!R24)</f>
        <v>0.62039379503105274</v>
      </c>
      <c r="S24" s="119">
        <f>IF(RES_hhdet_tes!S24=0,"",RES_hhdet_tes!S24/RES_hhdet_fec!S24)</f>
        <v>0.63440459820663009</v>
      </c>
      <c r="T24" s="119">
        <f>IF(RES_hhdet_tes!T24=0,"",RES_hhdet_tes!T24/RES_hhdet_fec!T24)</f>
        <v>0.65023664685000049</v>
      </c>
      <c r="U24" s="119">
        <f>IF(RES_hhdet_tes!U24=0,"",RES_hhdet_tes!U24/RES_hhdet_fec!U24)</f>
        <v>0.66717374313518307</v>
      </c>
      <c r="V24" s="119">
        <f>IF(RES_hhdet_tes!V24=0,"",RES_hhdet_tes!V24/RES_hhdet_fec!V24)</f>
        <v>0.68406449936577873</v>
      </c>
      <c r="W24" s="119">
        <f>IF(RES_hhdet_tes!W24=0,"",RES_hhdet_tes!W24/RES_hhdet_fec!W24)</f>
        <v>0.69898448808687796</v>
      </c>
      <c r="X24" s="119">
        <f>IF(RES_hhdet_tes!X24=0,"",RES_hhdet_tes!X24/RES_hhdet_fec!X24)</f>
        <v>0.71296813910861212</v>
      </c>
      <c r="Y24" s="119">
        <f>IF(RES_hhdet_tes!Y24=0,"",RES_hhdet_tes!Y24/RES_hhdet_fec!Y24)</f>
        <v>0.72130402021727347</v>
      </c>
      <c r="DA24" s="129" t="s">
        <v>1928</v>
      </c>
    </row>
    <row r="25" spans="1:105" ht="12.95" customHeight="1" x14ac:dyDescent="0.25">
      <c r="A25" s="121" t="s">
        <v>57</v>
      </c>
      <c r="B25" s="124">
        <f>IF(RES_hhdet_tes!B25=0,"",RES_hhdet_tes!B25/RES_hhdet_fec!B25)</f>
        <v>0.48109623487719516</v>
      </c>
      <c r="C25" s="124">
        <f>IF(RES_hhdet_tes!C25=0,"",RES_hhdet_tes!C25/RES_hhdet_fec!C25)</f>
        <v>0.48387531977704179</v>
      </c>
      <c r="D25" s="124">
        <f>IF(RES_hhdet_tes!D25=0,"",RES_hhdet_tes!D25/RES_hhdet_fec!D25)</f>
        <v>0.48738462173475405</v>
      </c>
      <c r="E25" s="124">
        <f>IF(RES_hhdet_tes!E25=0,"",RES_hhdet_tes!E25/RES_hhdet_fec!E25)</f>
        <v>0.49147537312495992</v>
      </c>
      <c r="F25" s="124">
        <f>IF(RES_hhdet_tes!F25=0,"",RES_hhdet_tes!F25/RES_hhdet_fec!F25)</f>
        <v>0.49947031454759372</v>
      </c>
      <c r="G25" s="124">
        <f>IF(RES_hhdet_tes!G25=0,"",RES_hhdet_tes!G25/RES_hhdet_fec!G25)</f>
        <v>0.51267008508124312</v>
      </c>
      <c r="H25" s="124">
        <f>IF(RES_hhdet_tes!H25=0,"",RES_hhdet_tes!H25/RES_hhdet_fec!H25)</f>
        <v>0.52201764512777271</v>
      </c>
      <c r="I25" s="124">
        <f>IF(RES_hhdet_tes!I25=0,"",RES_hhdet_tes!I25/RES_hhdet_fec!I25)</f>
        <v>0.52890354729317424</v>
      </c>
      <c r="J25" s="124">
        <f>IF(RES_hhdet_tes!J25=0,"",RES_hhdet_tes!J25/RES_hhdet_fec!J25)</f>
        <v>0.53413513351783903</v>
      </c>
      <c r="K25" s="124">
        <f>IF(RES_hhdet_tes!K25=0,"",RES_hhdet_tes!K25/RES_hhdet_fec!K25)</f>
        <v>0.54072758028989409</v>
      </c>
      <c r="L25" s="124">
        <f>IF(RES_hhdet_tes!L25=0,"",RES_hhdet_tes!L25/RES_hhdet_fec!L25)</f>
        <v>0.54757010983935006</v>
      </c>
      <c r="M25" s="124">
        <f>IF(RES_hhdet_tes!M25=0,"",RES_hhdet_tes!M25/RES_hhdet_fec!M25)</f>
        <v>0.55513973723207954</v>
      </c>
      <c r="N25" s="124">
        <f>IF(RES_hhdet_tes!N25=0,"",RES_hhdet_tes!N25/RES_hhdet_fec!N25)</f>
        <v>0.56424099588386734</v>
      </c>
      <c r="O25" s="124">
        <f>IF(RES_hhdet_tes!O25=0,"",RES_hhdet_tes!O25/RES_hhdet_fec!O25)</f>
        <v>0.57443123116422579</v>
      </c>
      <c r="P25" s="124">
        <f>IF(RES_hhdet_tes!P25=0,"",RES_hhdet_tes!P25/RES_hhdet_fec!P25)</f>
        <v>0.58086278879452624</v>
      </c>
      <c r="Q25" s="124">
        <f>IF(RES_hhdet_tes!Q25=0,"",RES_hhdet_tes!Q25/RES_hhdet_fec!Q25)</f>
        <v>0.58841308796052305</v>
      </c>
      <c r="R25" s="124">
        <f>IF(RES_hhdet_tes!R25=0,"",RES_hhdet_tes!R25/RES_hhdet_fec!R25)</f>
        <v>0.60136676109300702</v>
      </c>
      <c r="S25" s="124">
        <f>IF(RES_hhdet_tes!S25=0,"",RES_hhdet_tes!S25/RES_hhdet_fec!S25)</f>
        <v>0.6161624672034991</v>
      </c>
      <c r="T25" s="124">
        <f>IF(RES_hhdet_tes!T25=0,"",RES_hhdet_tes!T25/RES_hhdet_fec!T25)</f>
        <v>0.63208690550176649</v>
      </c>
      <c r="U25" s="124">
        <f>IF(RES_hhdet_tes!U25=0,"",RES_hhdet_tes!U25/RES_hhdet_fec!U25)</f>
        <v>0.64817175649620262</v>
      </c>
      <c r="V25" s="124">
        <f>IF(RES_hhdet_tes!V25=0,"",RES_hhdet_tes!V25/RES_hhdet_fec!V25)</f>
        <v>0.66690255085003092</v>
      </c>
      <c r="W25" s="124">
        <f>IF(RES_hhdet_tes!W25=0,"",RES_hhdet_tes!W25/RES_hhdet_fec!W25)</f>
        <v>0.68311384003685227</v>
      </c>
      <c r="X25" s="124">
        <f>IF(RES_hhdet_tes!X25=0,"",RES_hhdet_tes!X25/RES_hhdet_fec!X25)</f>
        <v>0.69511427243897017</v>
      </c>
      <c r="Y25" s="124">
        <f>IF(RES_hhdet_tes!Y25=0,"",RES_hhdet_tes!Y25/RES_hhdet_fec!Y25)</f>
        <v>0.70386923679997082</v>
      </c>
      <c r="DA25" s="130" t="s">
        <v>1929</v>
      </c>
    </row>
    <row r="26" spans="1:105" ht="12" customHeight="1" x14ac:dyDescent="0.25">
      <c r="A26" s="97" t="s">
        <v>74</v>
      </c>
      <c r="B26" s="111">
        <f>IF(RES_hhdet_tes!B26=0,"",RES_hhdet_tes!B26/RES_hhdet_fec!B26)</f>
        <v>0.47505515043204638</v>
      </c>
      <c r="C26" s="111">
        <f>IF(RES_hhdet_tes!C26=0,"",RES_hhdet_tes!C26/RES_hhdet_fec!C26)</f>
        <v>0.47796396318991097</v>
      </c>
      <c r="D26" s="111">
        <f>IF(RES_hhdet_tes!D26=0,"",RES_hhdet_tes!D26/RES_hhdet_fec!D26)</f>
        <v>0.4816140521965187</v>
      </c>
      <c r="E26" s="111">
        <f>IF(RES_hhdet_tes!E26=0,"",RES_hhdet_tes!E26/RES_hhdet_fec!E26)</f>
        <v>0.48580219789514995</v>
      </c>
      <c r="F26" s="111">
        <f>IF(RES_hhdet_tes!F26=0,"",RES_hhdet_tes!F26/RES_hhdet_fec!F26)</f>
        <v>0.49379985444838231</v>
      </c>
      <c r="G26" s="111">
        <f>IF(RES_hhdet_tes!G26=0,"",RES_hhdet_tes!G26/RES_hhdet_fec!G26)</f>
        <v>0.50709231308270175</v>
      </c>
      <c r="H26" s="111">
        <f>IF(RES_hhdet_tes!H26=0,"",RES_hhdet_tes!H26/RES_hhdet_fec!H26)</f>
        <v>0.51657015104861836</v>
      </c>
      <c r="I26" s="111">
        <f>IF(RES_hhdet_tes!I26=0,"",RES_hhdet_tes!I26/RES_hhdet_fec!I26)</f>
        <v>0.52353778126212369</v>
      </c>
      <c r="J26" s="111">
        <f>IF(RES_hhdet_tes!J26=0,"",RES_hhdet_tes!J26/RES_hhdet_fec!J26)</f>
        <v>0.52879139425011068</v>
      </c>
      <c r="K26" s="111">
        <f>IF(RES_hhdet_tes!K26=0,"",RES_hhdet_tes!K26/RES_hhdet_fec!K26)</f>
        <v>0.53546162468174452</v>
      </c>
      <c r="L26" s="111">
        <f>IF(RES_hhdet_tes!L26=0,"",RES_hhdet_tes!L26/RES_hhdet_fec!L26)</f>
        <v>0.5423867781175391</v>
      </c>
      <c r="M26" s="111">
        <f>IF(RES_hhdet_tes!M26=0,"",RES_hhdet_tes!M26/RES_hhdet_fec!M26)</f>
        <v>0.55004178079766664</v>
      </c>
      <c r="N26" s="111">
        <f>IF(RES_hhdet_tes!N26=0,"",RES_hhdet_tes!N26/RES_hhdet_fec!N26)</f>
        <v>0.55920947049440584</v>
      </c>
      <c r="O26" s="111">
        <f>IF(RES_hhdet_tes!O26=0,"",RES_hhdet_tes!O26/RES_hhdet_fec!O26)</f>
        <v>0.56947266416027464</v>
      </c>
      <c r="P26" s="111">
        <f>IF(RES_hhdet_tes!P26=0,"",RES_hhdet_tes!P26/RES_hhdet_fec!P26)</f>
        <v>0.57595803308313964</v>
      </c>
      <c r="Q26" s="111">
        <f>IF(RES_hhdet_tes!Q26=0,"",RES_hhdet_tes!Q26/RES_hhdet_fec!Q26)</f>
        <v>0.58357436539465701</v>
      </c>
      <c r="R26" s="111">
        <f>IF(RES_hhdet_tes!R26=0,"",RES_hhdet_tes!R26/RES_hhdet_fec!R26)</f>
        <v>0.59659928687747465</v>
      </c>
      <c r="S26" s="111">
        <f>IF(RES_hhdet_tes!S26=0,"",RES_hhdet_tes!S26/RES_hhdet_fec!S26)</f>
        <v>0.61148877556571191</v>
      </c>
      <c r="T26" s="111">
        <f>IF(RES_hhdet_tes!T26=0,"",RES_hhdet_tes!T26/RES_hhdet_fec!T26)</f>
        <v>0.62750311797942204</v>
      </c>
      <c r="U26" s="111">
        <f>IF(RES_hhdet_tes!U26=0,"",RES_hhdet_tes!U26/RES_hhdet_fec!U26)</f>
        <v>0.6436637403079839</v>
      </c>
      <c r="V26" s="111">
        <f>IF(RES_hhdet_tes!V26=0,"",RES_hhdet_tes!V26/RES_hhdet_fec!V26)</f>
        <v>0.66270389843866107</v>
      </c>
      <c r="W26" s="111">
        <f>IF(RES_hhdet_tes!W26=0,"",RES_hhdet_tes!W26/RES_hhdet_fec!W26)</f>
        <v>0.6789978225629405</v>
      </c>
      <c r="X26" s="111">
        <f>IF(RES_hhdet_tes!X26=0,"",RES_hhdet_tes!X26/RES_hhdet_fec!X26)</f>
        <v>0.69123448110808583</v>
      </c>
      <c r="Y26" s="111">
        <f>IF(RES_hhdet_tes!Y26=0,"",RES_hhdet_tes!Y26/RES_hhdet_fec!Y26)</f>
        <v>0.70007797121779125</v>
      </c>
      <c r="DA26" s="63" t="s">
        <v>1930</v>
      </c>
    </row>
    <row r="27" spans="1:105" ht="12" customHeight="1" x14ac:dyDescent="0.25">
      <c r="A27" s="97" t="s">
        <v>53</v>
      </c>
      <c r="B27" s="111">
        <f>IF(RES_hhdet_tes!B27=0,"",RES_hhdet_tes!B27/RES_hhdet_fec!B27)</f>
        <v>1</v>
      </c>
      <c r="C27" s="111">
        <f>IF(RES_hhdet_tes!C27=0,"",RES_hhdet_tes!C27/RES_hhdet_fec!C27)</f>
        <v>1</v>
      </c>
      <c r="D27" s="111">
        <f>IF(RES_hhdet_tes!D27=0,"",RES_hhdet_tes!D27/RES_hhdet_fec!D27)</f>
        <v>1</v>
      </c>
      <c r="E27" s="111">
        <f>IF(RES_hhdet_tes!E27=0,"",RES_hhdet_tes!E27/RES_hhdet_fec!E27)</f>
        <v>1</v>
      </c>
      <c r="F27" s="111">
        <f>IF(RES_hhdet_tes!F27=0,"",RES_hhdet_tes!F27/RES_hhdet_fec!F27)</f>
        <v>1</v>
      </c>
      <c r="G27" s="111">
        <f>IF(RES_hhdet_tes!G27=0,"",RES_hhdet_tes!G27/RES_hhdet_fec!G27)</f>
        <v>1</v>
      </c>
      <c r="H27" s="111">
        <f>IF(RES_hhdet_tes!H27=0,"",RES_hhdet_tes!H27/RES_hhdet_fec!H27)</f>
        <v>1</v>
      </c>
      <c r="I27" s="111">
        <f>IF(RES_hhdet_tes!I27=0,"",RES_hhdet_tes!I27/RES_hhdet_fec!I27)</f>
        <v>1</v>
      </c>
      <c r="J27" s="111">
        <f>IF(RES_hhdet_tes!J27=0,"",RES_hhdet_tes!J27/RES_hhdet_fec!J27)</f>
        <v>1</v>
      </c>
      <c r="K27" s="111">
        <f>IF(RES_hhdet_tes!K27=0,"",RES_hhdet_tes!K27/RES_hhdet_fec!K27)</f>
        <v>1</v>
      </c>
      <c r="L27" s="111">
        <f>IF(RES_hhdet_tes!L27=0,"",RES_hhdet_tes!L27/RES_hhdet_fec!L27)</f>
        <v>1</v>
      </c>
      <c r="M27" s="111">
        <f>IF(RES_hhdet_tes!M27=0,"",RES_hhdet_tes!M27/RES_hhdet_fec!M27)</f>
        <v>1</v>
      </c>
      <c r="N27" s="111">
        <f>IF(RES_hhdet_tes!N27=0,"",RES_hhdet_tes!N27/RES_hhdet_fec!N27)</f>
        <v>1</v>
      </c>
      <c r="O27" s="111">
        <f>IF(RES_hhdet_tes!O27=0,"",RES_hhdet_tes!O27/RES_hhdet_fec!O27)</f>
        <v>1</v>
      </c>
      <c r="P27" s="111">
        <f>IF(RES_hhdet_tes!P27=0,"",RES_hhdet_tes!P27/RES_hhdet_fec!P27)</f>
        <v>1</v>
      </c>
      <c r="Q27" s="111">
        <f>IF(RES_hhdet_tes!Q27=0,"",RES_hhdet_tes!Q27/RES_hhdet_fec!Q27)</f>
        <v>1</v>
      </c>
      <c r="R27" s="111">
        <f>IF(RES_hhdet_tes!R27=0,"",RES_hhdet_tes!R27/RES_hhdet_fec!R27)</f>
        <v>1</v>
      </c>
      <c r="S27" s="111">
        <f>IF(RES_hhdet_tes!S27=0,"",RES_hhdet_tes!S27/RES_hhdet_fec!S27)</f>
        <v>1</v>
      </c>
      <c r="T27" s="111">
        <f>IF(RES_hhdet_tes!T27=0,"",RES_hhdet_tes!T27/RES_hhdet_fec!T27)</f>
        <v>1</v>
      </c>
      <c r="U27" s="111">
        <f>IF(RES_hhdet_tes!U27=0,"",RES_hhdet_tes!U27/RES_hhdet_fec!U27)</f>
        <v>1</v>
      </c>
      <c r="V27" s="111">
        <f>IF(RES_hhdet_tes!V27=0,"",RES_hhdet_tes!V27/RES_hhdet_fec!V27)</f>
        <v>1</v>
      </c>
      <c r="W27" s="111">
        <f>IF(RES_hhdet_tes!W27=0,"",RES_hhdet_tes!W27/RES_hhdet_fec!W27)</f>
        <v>1</v>
      </c>
      <c r="X27" s="111">
        <f>IF(RES_hhdet_tes!X27=0,"",RES_hhdet_tes!X27/RES_hhdet_fec!X27)</f>
        <v>1</v>
      </c>
      <c r="Y27" s="111">
        <f>IF(RES_hhdet_tes!Y27=0,"",RES_hhdet_tes!Y27/RES_hhdet_fec!Y27)</f>
        <v>1</v>
      </c>
      <c r="DA27" s="63" t="s">
        <v>1931</v>
      </c>
    </row>
    <row r="28" spans="1:105" ht="12.95" customHeight="1" x14ac:dyDescent="0.25">
      <c r="A28" s="121" t="s">
        <v>92</v>
      </c>
      <c r="B28" s="124">
        <f>IF(RES_hhdet_tes!B28=0,"",RES_hhdet_tes!B28/RES_hhdet_fec!B28)</f>
        <v>1.9429532402555638</v>
      </c>
      <c r="C28" s="124">
        <f>IF(RES_hhdet_tes!C28=0,"",RES_hhdet_tes!C28/RES_hhdet_fec!C28)</f>
        <v>2.0592865901845214</v>
      </c>
      <c r="D28" s="124">
        <f>IF(RES_hhdet_tes!D28=0,"",RES_hhdet_tes!D28/RES_hhdet_fec!D28)</f>
        <v>2.1572918787872162</v>
      </c>
      <c r="E28" s="124">
        <f>IF(RES_hhdet_tes!E28=0,"",RES_hhdet_tes!E28/RES_hhdet_fec!E28)</f>
        <v>2.2701840854608397</v>
      </c>
      <c r="F28" s="124">
        <f>IF(RES_hhdet_tes!F28=0,"",RES_hhdet_tes!F28/RES_hhdet_fec!F28)</f>
        <v>2.420609766252221</v>
      </c>
      <c r="G28" s="124">
        <f>IF(RES_hhdet_tes!G28=0,"",RES_hhdet_tes!G28/RES_hhdet_fec!G28)</f>
        <v>2.7343583550758326</v>
      </c>
      <c r="H28" s="124">
        <f>IF(RES_hhdet_tes!H28=0,"",RES_hhdet_tes!H28/RES_hhdet_fec!H28)</f>
        <v>2.9938143675470892</v>
      </c>
      <c r="I28" s="124">
        <f>IF(RES_hhdet_tes!I28=0,"",RES_hhdet_tes!I28/RES_hhdet_fec!I28)</f>
        <v>3.1133879773846811</v>
      </c>
      <c r="J28" s="124">
        <f>IF(RES_hhdet_tes!J28=0,"",RES_hhdet_tes!J28/RES_hhdet_fec!J28)</f>
        <v>3.1816583007545347</v>
      </c>
      <c r="K28" s="124">
        <f>IF(RES_hhdet_tes!K28=0,"",RES_hhdet_tes!K28/RES_hhdet_fec!K28)</f>
        <v>3.2453390435050302</v>
      </c>
      <c r="L28" s="124">
        <f>IF(RES_hhdet_tes!L28=0,"",RES_hhdet_tes!L28/RES_hhdet_fec!L28)</f>
        <v>3.3141719074494889</v>
      </c>
      <c r="M28" s="124">
        <f>IF(RES_hhdet_tes!M28=0,"",RES_hhdet_tes!M28/RES_hhdet_fec!M28)</f>
        <v>3.3858815116113985</v>
      </c>
      <c r="N28" s="124">
        <f>IF(RES_hhdet_tes!N28=0,"",RES_hhdet_tes!N28/RES_hhdet_fec!N28)</f>
        <v>3.4977640450070835</v>
      </c>
      <c r="O28" s="124">
        <f>IF(RES_hhdet_tes!O28=0,"",RES_hhdet_tes!O28/RES_hhdet_fec!O28)</f>
        <v>3.6801022246612374</v>
      </c>
      <c r="P28" s="124">
        <f>IF(RES_hhdet_tes!P28=0,"",RES_hhdet_tes!P28/RES_hhdet_fec!P28)</f>
        <v>3.8967121175630681</v>
      </c>
      <c r="Q28" s="124">
        <f>IF(RES_hhdet_tes!Q28=0,"",RES_hhdet_tes!Q28/RES_hhdet_fec!Q28)</f>
        <v>4.0827766771425704</v>
      </c>
      <c r="R28" s="124">
        <f>IF(RES_hhdet_tes!R28=0,"",RES_hhdet_tes!R28/RES_hhdet_fec!R28)</f>
        <v>4.2482025023242072</v>
      </c>
      <c r="S28" s="124">
        <f>IF(RES_hhdet_tes!S28=0,"",RES_hhdet_tes!S28/RES_hhdet_fec!S28)</f>
        <v>4.3770601209166378</v>
      </c>
      <c r="T28" s="124">
        <f>IF(RES_hhdet_tes!T28=0,"",RES_hhdet_tes!T28/RES_hhdet_fec!T28)</f>
        <v>4.4773152494233832</v>
      </c>
      <c r="U28" s="124">
        <f>IF(RES_hhdet_tes!U28=0,"",RES_hhdet_tes!U28/RES_hhdet_fec!U28)</f>
        <v>4.5719207669709565</v>
      </c>
      <c r="V28" s="124">
        <f>IF(RES_hhdet_tes!V28=0,"",RES_hhdet_tes!V28/RES_hhdet_fec!V28)</f>
        <v>4.624808389046037</v>
      </c>
      <c r="W28" s="124">
        <f>IF(RES_hhdet_tes!W28=0,"",RES_hhdet_tes!W28/RES_hhdet_fec!W28)</f>
        <v>4.6570553200655462</v>
      </c>
      <c r="X28" s="124">
        <f>IF(RES_hhdet_tes!X28=0,"",RES_hhdet_tes!X28/RES_hhdet_fec!X28)</f>
        <v>4.6791799150906934</v>
      </c>
      <c r="Y28" s="124">
        <f>IF(RES_hhdet_tes!Y28=0,"",RES_hhdet_tes!Y28/RES_hhdet_fec!Y28)</f>
        <v>4.6972044406243754</v>
      </c>
      <c r="DA28" s="130" t="s">
        <v>1932</v>
      </c>
    </row>
    <row r="29" spans="1:105" ht="12" customHeight="1" x14ac:dyDescent="0.25">
      <c r="A29" s="97" t="s">
        <v>53</v>
      </c>
      <c r="B29" s="111">
        <f>IF(RES_hhdet_tes!B29=0,"",RES_hhdet_tes!B29/RES_hhdet_fec!B29)</f>
        <v>1.9429532402555638</v>
      </c>
      <c r="C29" s="111">
        <f>IF(RES_hhdet_tes!C29=0,"",RES_hhdet_tes!C29/RES_hhdet_fec!C29)</f>
        <v>2.0592865901845214</v>
      </c>
      <c r="D29" s="111">
        <f>IF(RES_hhdet_tes!D29=0,"",RES_hhdet_tes!D29/RES_hhdet_fec!D29)</f>
        <v>2.1572918787872162</v>
      </c>
      <c r="E29" s="111">
        <f>IF(RES_hhdet_tes!E29=0,"",RES_hhdet_tes!E29/RES_hhdet_fec!E29)</f>
        <v>2.2701840854608397</v>
      </c>
      <c r="F29" s="111">
        <f>IF(RES_hhdet_tes!F29=0,"",RES_hhdet_tes!F29/RES_hhdet_fec!F29)</f>
        <v>2.420609766252221</v>
      </c>
      <c r="G29" s="111">
        <f>IF(RES_hhdet_tes!G29=0,"",RES_hhdet_tes!G29/RES_hhdet_fec!G29)</f>
        <v>2.7343583550758326</v>
      </c>
      <c r="H29" s="111">
        <f>IF(RES_hhdet_tes!H29=0,"",RES_hhdet_tes!H29/RES_hhdet_fec!H29)</f>
        <v>2.9938143675470892</v>
      </c>
      <c r="I29" s="111">
        <f>IF(RES_hhdet_tes!I29=0,"",RES_hhdet_tes!I29/RES_hhdet_fec!I29)</f>
        <v>3.1133879773846811</v>
      </c>
      <c r="J29" s="111">
        <f>IF(RES_hhdet_tes!J29=0,"",RES_hhdet_tes!J29/RES_hhdet_fec!J29)</f>
        <v>3.1816583007545347</v>
      </c>
      <c r="K29" s="111">
        <f>IF(RES_hhdet_tes!K29=0,"",RES_hhdet_tes!K29/RES_hhdet_fec!K29)</f>
        <v>3.2453390435050302</v>
      </c>
      <c r="L29" s="111">
        <f>IF(RES_hhdet_tes!L29=0,"",RES_hhdet_tes!L29/RES_hhdet_fec!L29)</f>
        <v>3.3141719074494889</v>
      </c>
      <c r="M29" s="111">
        <f>IF(RES_hhdet_tes!M29=0,"",RES_hhdet_tes!M29/RES_hhdet_fec!M29)</f>
        <v>3.3858815116113985</v>
      </c>
      <c r="N29" s="111">
        <f>IF(RES_hhdet_tes!N29=0,"",RES_hhdet_tes!N29/RES_hhdet_fec!N29)</f>
        <v>3.4977640450070835</v>
      </c>
      <c r="O29" s="111">
        <f>IF(RES_hhdet_tes!O29=0,"",RES_hhdet_tes!O29/RES_hhdet_fec!O29)</f>
        <v>3.6801022246612374</v>
      </c>
      <c r="P29" s="111">
        <f>IF(RES_hhdet_tes!P29=0,"",RES_hhdet_tes!P29/RES_hhdet_fec!P29)</f>
        <v>3.8967121175630681</v>
      </c>
      <c r="Q29" s="111">
        <f>IF(RES_hhdet_tes!Q29=0,"",RES_hhdet_tes!Q29/RES_hhdet_fec!Q29)</f>
        <v>4.0827766771425704</v>
      </c>
      <c r="R29" s="111">
        <f>IF(RES_hhdet_tes!R29=0,"",RES_hhdet_tes!R29/RES_hhdet_fec!R29)</f>
        <v>4.2482025023242072</v>
      </c>
      <c r="S29" s="111">
        <f>IF(RES_hhdet_tes!S29=0,"",RES_hhdet_tes!S29/RES_hhdet_fec!S29)</f>
        <v>4.3770601209166378</v>
      </c>
      <c r="T29" s="111">
        <f>IF(RES_hhdet_tes!T29=0,"",RES_hhdet_tes!T29/RES_hhdet_fec!T29)</f>
        <v>4.4773152494233832</v>
      </c>
      <c r="U29" s="111">
        <f>IF(RES_hhdet_tes!U29=0,"",RES_hhdet_tes!U29/RES_hhdet_fec!U29)</f>
        <v>4.5719207669709565</v>
      </c>
      <c r="V29" s="111">
        <f>IF(RES_hhdet_tes!V29=0,"",RES_hhdet_tes!V29/RES_hhdet_fec!V29)</f>
        <v>4.624808389046037</v>
      </c>
      <c r="W29" s="111">
        <f>IF(RES_hhdet_tes!W29=0,"",RES_hhdet_tes!W29/RES_hhdet_fec!W29)</f>
        <v>4.6570553200655462</v>
      </c>
      <c r="X29" s="111">
        <f>IF(RES_hhdet_tes!X29=0,"",RES_hhdet_tes!X29/RES_hhdet_fec!X29)</f>
        <v>4.6791799150906934</v>
      </c>
      <c r="Y29" s="111">
        <f>IF(RES_hhdet_tes!Y29=0,"",RES_hhdet_tes!Y29/RES_hhdet_fec!Y29)</f>
        <v>4.6972044406243754</v>
      </c>
      <c r="DA29" s="63" t="s">
        <v>1933</v>
      </c>
    </row>
    <row r="30" spans="1:105" ht="12" customHeight="1" x14ac:dyDescent="0.25">
      <c r="A30" s="121" t="s">
        <v>55</v>
      </c>
      <c r="B30" s="124">
        <f>IF(RES_hhdet_tes!B30=0,"",RES_hhdet_tes!B30/RES_hhdet_fec!B30)</f>
        <v>0.64516687672945994</v>
      </c>
      <c r="C30" s="124">
        <f>IF(RES_hhdet_tes!C30=0,"",RES_hhdet_tes!C30/RES_hhdet_fec!C30)</f>
        <v>0.64823595006889512</v>
      </c>
      <c r="D30" s="124">
        <f>IF(RES_hhdet_tes!D30=0,"",RES_hhdet_tes!D30/RES_hhdet_fec!D30)</f>
        <v>0.65137297389170368</v>
      </c>
      <c r="E30" s="124">
        <f>IF(RES_hhdet_tes!E30=0,"",RES_hhdet_tes!E30/RES_hhdet_fec!E30)</f>
        <v>0.65473666475040893</v>
      </c>
      <c r="F30" s="124">
        <f>IF(RES_hhdet_tes!F30=0,"",RES_hhdet_tes!F30/RES_hhdet_fec!F30)</f>
        <v>0.65501700977781674</v>
      </c>
      <c r="G30" s="124">
        <f>IF(RES_hhdet_tes!G30=0,"",RES_hhdet_tes!G30/RES_hhdet_fec!G30)</f>
        <v>0.65795790406988297</v>
      </c>
      <c r="H30" s="124">
        <f>IF(RES_hhdet_tes!H30=0,"",RES_hhdet_tes!H30/RES_hhdet_fec!H30)</f>
        <v>0.66295174847687777</v>
      </c>
      <c r="I30" s="124">
        <f>IF(RES_hhdet_tes!I30=0,"",RES_hhdet_tes!I30/RES_hhdet_fec!I30)</f>
        <v>0.66690648613951664</v>
      </c>
      <c r="J30" s="124">
        <f>IF(RES_hhdet_tes!J30=0,"",RES_hhdet_tes!J30/RES_hhdet_fec!J30)</f>
        <v>0.66961767436166186</v>
      </c>
      <c r="K30" s="124">
        <f>IF(RES_hhdet_tes!K30=0,"",RES_hhdet_tes!K30/RES_hhdet_fec!K30)</f>
        <v>0.67491031002844704</v>
      </c>
      <c r="L30" s="124">
        <f>IF(RES_hhdet_tes!L30=0,"",RES_hhdet_tes!L30/RES_hhdet_fec!L30)</f>
        <v>0.67859069983343323</v>
      </c>
      <c r="M30" s="124">
        <f>IF(RES_hhdet_tes!M30=0,"",RES_hhdet_tes!M30/RES_hhdet_fec!M30)</f>
        <v>0.68289942331585951</v>
      </c>
      <c r="N30" s="124">
        <f>IF(RES_hhdet_tes!N30=0,"",RES_hhdet_tes!N30/RES_hhdet_fec!N30)</f>
        <v>0.68831315457326092</v>
      </c>
      <c r="O30" s="124">
        <f>IF(RES_hhdet_tes!O30=0,"",RES_hhdet_tes!O30/RES_hhdet_fec!O30)</f>
        <v>0.69820513211986768</v>
      </c>
      <c r="P30" s="124">
        <f>IF(RES_hhdet_tes!P30=0,"",RES_hhdet_tes!P30/RES_hhdet_fec!P30)</f>
        <v>0.70621555803339531</v>
      </c>
      <c r="Q30" s="124">
        <f>IF(RES_hhdet_tes!Q30=0,"",RES_hhdet_tes!Q30/RES_hhdet_fec!Q30)</f>
        <v>0.71441987090438397</v>
      </c>
      <c r="R30" s="124">
        <f>IF(RES_hhdet_tes!R30=0,"",RES_hhdet_tes!R30/RES_hhdet_fec!R30)</f>
        <v>0.72150729492466403</v>
      </c>
      <c r="S30" s="124">
        <f>IF(RES_hhdet_tes!S30=0,"",RES_hhdet_tes!S30/RES_hhdet_fec!S30)</f>
        <v>0.73275439798762676</v>
      </c>
      <c r="T30" s="124">
        <f>IF(RES_hhdet_tes!T30=0,"",RES_hhdet_tes!T30/RES_hhdet_fec!T30)</f>
        <v>0.74578898476890987</v>
      </c>
      <c r="U30" s="124">
        <f>IF(RES_hhdet_tes!U30=0,"",RES_hhdet_tes!U30/RES_hhdet_fec!U30)</f>
        <v>0.75695810888842618</v>
      </c>
      <c r="V30" s="124">
        <f>IF(RES_hhdet_tes!V30=0,"",RES_hhdet_tes!V30/RES_hhdet_fec!V30)</f>
        <v>0.77155533706543999</v>
      </c>
      <c r="W30" s="124">
        <f>IF(RES_hhdet_tes!W30=0,"",RES_hhdet_tes!W30/RES_hhdet_fec!W30)</f>
        <v>0.78171398872445397</v>
      </c>
      <c r="X30" s="124">
        <f>IF(RES_hhdet_tes!X30=0,"",RES_hhdet_tes!X30/RES_hhdet_fec!X30)</f>
        <v>0.79466419240573249</v>
      </c>
      <c r="Y30" s="124">
        <f>IF(RES_hhdet_tes!Y30=0,"",RES_hhdet_tes!Y30/RES_hhdet_fec!Y30)</f>
        <v>0.8006226964035652</v>
      </c>
      <c r="DA30" s="130" t="s">
        <v>1934</v>
      </c>
    </row>
    <row r="31" spans="1:105" ht="12" customHeight="1" x14ac:dyDescent="0.25">
      <c r="A31" s="97" t="s">
        <v>141</v>
      </c>
      <c r="B31" s="111">
        <f>IF(RES_hhdet_tes!B31=0,"",RES_hhdet_tes!B31/RES_hhdet_fec!B31)</f>
        <v>0.57722202818773249</v>
      </c>
      <c r="C31" s="111">
        <f>IF(RES_hhdet_tes!C31=0,"",RES_hhdet_tes!C31/RES_hhdet_fec!C31)</f>
        <v>0.58047653438014601</v>
      </c>
      <c r="D31" s="111">
        <f>IF(RES_hhdet_tes!D31=0,"",RES_hhdet_tes!D31/RES_hhdet_fec!D31)</f>
        <v>0.58451529002201064</v>
      </c>
      <c r="E31" s="111">
        <f>IF(RES_hhdet_tes!E31=0,"",RES_hhdet_tes!E31/RES_hhdet_fec!E31)</f>
        <v>0.59016309156609892</v>
      </c>
      <c r="F31" s="111">
        <f>IF(RES_hhdet_tes!F31=0,"",RES_hhdet_tes!F31/RES_hhdet_fec!F31)</f>
        <v>0.5986031819027352</v>
      </c>
      <c r="G31" s="111">
        <f>IF(RES_hhdet_tes!G31=0,"",RES_hhdet_tes!G31/RES_hhdet_fec!G31)</f>
        <v>0.60320448431341411</v>
      </c>
      <c r="H31" s="111">
        <f>IF(RES_hhdet_tes!H31=0,"",RES_hhdet_tes!H31/RES_hhdet_fec!H31)</f>
        <v>0.60557317570563918</v>
      </c>
      <c r="I31" s="111">
        <f>IF(RES_hhdet_tes!I31=0,"",RES_hhdet_tes!I31/RES_hhdet_fec!I31)</f>
        <v>0.60673062288515023</v>
      </c>
      <c r="J31" s="111">
        <f>IF(RES_hhdet_tes!J31=0,"",RES_hhdet_tes!J31/RES_hhdet_fec!J31)</f>
        <v>0.60737434324579764</v>
      </c>
      <c r="K31" s="111">
        <f>IF(RES_hhdet_tes!K31=0,"",RES_hhdet_tes!K31/RES_hhdet_fec!K31)</f>
        <v>0.60893094557210259</v>
      </c>
      <c r="L31" s="111">
        <f>IF(RES_hhdet_tes!L31=0,"",RES_hhdet_tes!L31/RES_hhdet_fec!L31)</f>
        <v>0.6114952552652797</v>
      </c>
      <c r="M31" s="111">
        <f>IF(RES_hhdet_tes!M31=0,"",RES_hhdet_tes!M31/RES_hhdet_fec!M31)</f>
        <v>0.61723566556442966</v>
      </c>
      <c r="N31" s="111">
        <f>IF(RES_hhdet_tes!N31=0,"",RES_hhdet_tes!N31/RES_hhdet_fec!N31)</f>
        <v>0.62691194133591499</v>
      </c>
      <c r="O31" s="111">
        <f>IF(RES_hhdet_tes!O31=0,"",RES_hhdet_tes!O31/RES_hhdet_fec!O31)</f>
        <v>0.63931375750671271</v>
      </c>
      <c r="P31" s="111">
        <f>IF(RES_hhdet_tes!P31=0,"",RES_hhdet_tes!P31/RES_hhdet_fec!P31)</f>
        <v>0.65025193077712362</v>
      </c>
      <c r="Q31" s="111">
        <f>IF(RES_hhdet_tes!Q31=0,"",RES_hhdet_tes!Q31/RES_hhdet_fec!Q31)</f>
        <v>0.66008667138026778</v>
      </c>
      <c r="R31" s="111">
        <f>IF(RES_hhdet_tes!R31=0,"",RES_hhdet_tes!R31/RES_hhdet_fec!R31)</f>
        <v>0.67363693354433196</v>
      </c>
      <c r="S31" s="111">
        <f>IF(RES_hhdet_tes!S31=0,"",RES_hhdet_tes!S31/RES_hhdet_fec!S31)</f>
        <v>0.68990727569419685</v>
      </c>
      <c r="T31" s="111">
        <f>IF(RES_hhdet_tes!T31=0,"",RES_hhdet_tes!T31/RES_hhdet_fec!T31)</f>
        <v>0.71036811292531199</v>
      </c>
      <c r="U31" s="111">
        <f>IF(RES_hhdet_tes!U31=0,"",RES_hhdet_tes!U31/RES_hhdet_fec!U31)</f>
        <v>0.73389139507656986</v>
      </c>
      <c r="V31" s="111">
        <f>IF(RES_hhdet_tes!V31=0,"",RES_hhdet_tes!V31/RES_hhdet_fec!V31)</f>
        <v>0.75542904824958246</v>
      </c>
      <c r="W31" s="111">
        <f>IF(RES_hhdet_tes!W31=0,"",RES_hhdet_tes!W31/RES_hhdet_fec!W31)</f>
        <v>0.76903124116762334</v>
      </c>
      <c r="X31" s="111">
        <f>IF(RES_hhdet_tes!X31=0,"",RES_hhdet_tes!X31/RES_hhdet_fec!X31)</f>
        <v>0.77859539807643996</v>
      </c>
      <c r="Y31" s="111">
        <f>IF(RES_hhdet_tes!Y31=0,"",RES_hhdet_tes!Y31/RES_hhdet_fec!Y31)</f>
        <v>0.78430573266144765</v>
      </c>
      <c r="DA31" s="63" t="s">
        <v>1935</v>
      </c>
    </row>
    <row r="32" spans="1:105" ht="12" customHeight="1" x14ac:dyDescent="0.25">
      <c r="A32" s="97" t="s">
        <v>140</v>
      </c>
      <c r="B32" s="111" t="str">
        <f>IF(RES_hhdet_tes!B32=0,"",RES_hhdet_tes!B32/RES_hhdet_fec!B32)</f>
        <v/>
      </c>
      <c r="C32" s="111" t="str">
        <f>IF(RES_hhdet_tes!C32=0,"",RES_hhdet_tes!C32/RES_hhdet_fec!C32)</f>
        <v/>
      </c>
      <c r="D32" s="111" t="str">
        <f>IF(RES_hhdet_tes!D32=0,"",RES_hhdet_tes!D32/RES_hhdet_fec!D32)</f>
        <v/>
      </c>
      <c r="E32" s="111" t="str">
        <f>IF(RES_hhdet_tes!E32=0,"",RES_hhdet_tes!E32/RES_hhdet_fec!E32)</f>
        <v/>
      </c>
      <c r="F32" s="111" t="str">
        <f>IF(RES_hhdet_tes!F32=0,"",RES_hhdet_tes!F32/RES_hhdet_fec!F32)</f>
        <v/>
      </c>
      <c r="G32" s="111" t="str">
        <f>IF(RES_hhdet_tes!G32=0,"",RES_hhdet_tes!G32/RES_hhdet_fec!G32)</f>
        <v/>
      </c>
      <c r="H32" s="111" t="str">
        <f>IF(RES_hhdet_tes!H32=0,"",RES_hhdet_tes!H32/RES_hhdet_fec!H32)</f>
        <v/>
      </c>
      <c r="I32" s="111" t="str">
        <f>IF(RES_hhdet_tes!I32=0,"",RES_hhdet_tes!I32/RES_hhdet_fec!I32)</f>
        <v/>
      </c>
      <c r="J32" s="111" t="str">
        <f>IF(RES_hhdet_tes!J32=0,"",RES_hhdet_tes!J32/RES_hhdet_fec!J32)</f>
        <v/>
      </c>
      <c r="K32" s="111">
        <f>IF(RES_hhdet_tes!K32=0,"",RES_hhdet_tes!K32/RES_hhdet_fec!K32)</f>
        <v>0.79869112058590441</v>
      </c>
      <c r="L32" s="111">
        <f>IF(RES_hhdet_tes!L32=0,"",RES_hhdet_tes!L32/RES_hhdet_fec!L32)</f>
        <v>0.79863828147153848</v>
      </c>
      <c r="M32" s="111">
        <f>IF(RES_hhdet_tes!M32=0,"",RES_hhdet_tes!M32/RES_hhdet_fec!M32)</f>
        <v>0.80782203132519481</v>
      </c>
      <c r="N32" s="111">
        <f>IF(RES_hhdet_tes!N32=0,"",RES_hhdet_tes!N32/RES_hhdet_fec!N32)</f>
        <v>0.80698728289676214</v>
      </c>
      <c r="O32" s="111">
        <f>IF(RES_hhdet_tes!O32=0,"",RES_hhdet_tes!O32/RES_hhdet_fec!O32)</f>
        <v>0.84085545548384233</v>
      </c>
      <c r="P32" s="111">
        <f>IF(RES_hhdet_tes!P32=0,"",RES_hhdet_tes!P32/RES_hhdet_fec!P32)</f>
        <v>0.85640847986537394</v>
      </c>
      <c r="Q32" s="111">
        <f>IF(RES_hhdet_tes!Q32=0,"",RES_hhdet_tes!Q32/RES_hhdet_fec!Q32)</f>
        <v>0.84616204083769342</v>
      </c>
      <c r="R32" s="111">
        <f>IF(RES_hhdet_tes!R32=0,"",RES_hhdet_tes!R32/RES_hhdet_fec!R32)</f>
        <v>0.83499723557818495</v>
      </c>
      <c r="S32" s="111">
        <f>IF(RES_hhdet_tes!S32=0,"",RES_hhdet_tes!S32/RES_hhdet_fec!S32)</f>
        <v>0.83990746406962979</v>
      </c>
      <c r="T32" s="111">
        <f>IF(RES_hhdet_tes!T32=0,"",RES_hhdet_tes!T32/RES_hhdet_fec!T32)</f>
        <v>0.86801350934346422</v>
      </c>
      <c r="U32" s="111">
        <f>IF(RES_hhdet_tes!U32=0,"",RES_hhdet_tes!U32/RES_hhdet_fec!U32)</f>
        <v>0.87230377304420914</v>
      </c>
      <c r="V32" s="111">
        <f>IF(RES_hhdet_tes!V32=0,"",RES_hhdet_tes!V32/RES_hhdet_fec!V32)</f>
        <v>0.91634822510279745</v>
      </c>
      <c r="W32" s="111">
        <f>IF(RES_hhdet_tes!W32=0,"",RES_hhdet_tes!W32/RES_hhdet_fec!W32)</f>
        <v>0.93071567523518517</v>
      </c>
      <c r="X32" s="111">
        <f>IF(RES_hhdet_tes!X32=0,"",RES_hhdet_tes!X32/RES_hhdet_fec!X32)</f>
        <v>0.91289827172248894</v>
      </c>
      <c r="Y32" s="111">
        <f>IF(RES_hhdet_tes!Y32=0,"",RES_hhdet_tes!Y32/RES_hhdet_fec!Y32)</f>
        <v>0.90664182648528158</v>
      </c>
      <c r="DA32" s="63" t="s">
        <v>1936</v>
      </c>
    </row>
    <row r="33" spans="1:105" ht="12" customHeight="1" x14ac:dyDescent="0.25">
      <c r="A33" s="100" t="s">
        <v>50</v>
      </c>
      <c r="B33" s="112" t="str">
        <f>IF(RES_hhdet_tes!B33=0,"",RES_hhdet_tes!B33/RES_hhdet_fec!B33)</f>
        <v/>
      </c>
      <c r="C33" s="112" t="str">
        <f>IF(RES_hhdet_tes!C33=0,"",RES_hhdet_tes!C33/RES_hhdet_fec!C33)</f>
        <v/>
      </c>
      <c r="D33" s="112" t="str">
        <f>IF(RES_hhdet_tes!D33=0,"",RES_hhdet_tes!D33/RES_hhdet_fec!D33)</f>
        <v/>
      </c>
      <c r="E33" s="112" t="str">
        <f>IF(RES_hhdet_tes!E33=0,"",RES_hhdet_tes!E33/RES_hhdet_fec!E33)</f>
        <v/>
      </c>
      <c r="F33" s="112" t="str">
        <f>IF(RES_hhdet_tes!F33=0,"",RES_hhdet_tes!F33/RES_hhdet_fec!F33)</f>
        <v/>
      </c>
      <c r="G33" s="112" t="str">
        <f>IF(RES_hhdet_tes!G33=0,"",RES_hhdet_tes!G33/RES_hhdet_fec!G33)</f>
        <v/>
      </c>
      <c r="H33" s="112" t="str">
        <f>IF(RES_hhdet_tes!H33=0,"",RES_hhdet_tes!H33/RES_hhdet_fec!H33)</f>
        <v/>
      </c>
      <c r="I33" s="112" t="str">
        <f>IF(RES_hhdet_tes!I33=0,"",RES_hhdet_tes!I33/RES_hhdet_fec!I33)</f>
        <v/>
      </c>
      <c r="J33" s="112" t="str">
        <f>IF(RES_hhdet_tes!J33=0,"",RES_hhdet_tes!J33/RES_hhdet_fec!J33)</f>
        <v/>
      </c>
      <c r="K33" s="112">
        <f>IF(RES_hhdet_tes!K33=0,"",RES_hhdet_tes!K33/RES_hhdet_fec!K33)</f>
        <v>0.6201927451892929</v>
      </c>
      <c r="L33" s="112">
        <f>IF(RES_hhdet_tes!L33=0,"",RES_hhdet_tes!L33/RES_hhdet_fec!L33)</f>
        <v>0.62171743695215365</v>
      </c>
      <c r="M33" s="112">
        <f>IF(RES_hhdet_tes!M33=0,"",RES_hhdet_tes!M33/RES_hhdet_fec!M33)</f>
        <v>0.62655487585862601</v>
      </c>
      <c r="N33" s="112">
        <f>IF(RES_hhdet_tes!N33=0,"",RES_hhdet_tes!N33/RES_hhdet_fec!N33)</f>
        <v>0.62655487585862601</v>
      </c>
      <c r="O33" s="112">
        <f>IF(RES_hhdet_tes!O33=0,"",RES_hhdet_tes!O33/RES_hhdet_fec!O33)</f>
        <v>0.63894055860797805</v>
      </c>
      <c r="P33" s="112">
        <f>IF(RES_hhdet_tes!P33=0,"",RES_hhdet_tes!P33/RES_hhdet_fec!P33)</f>
        <v>0.65115811928803535</v>
      </c>
      <c r="Q33" s="112">
        <f>IF(RES_hhdet_tes!Q33=0,"",RES_hhdet_tes!Q33/RES_hhdet_fec!Q33)</f>
        <v>0.65115811928803546</v>
      </c>
      <c r="R33" s="112">
        <f>IF(RES_hhdet_tes!R33=0,"",RES_hhdet_tes!R33/RES_hhdet_fec!R33)</f>
        <v>0.67626407977266234</v>
      </c>
      <c r="S33" s="112">
        <f>IF(RES_hhdet_tes!S33=0,"",RES_hhdet_tes!S33/RES_hhdet_fec!S33)</f>
        <v>0.69625982824931765</v>
      </c>
      <c r="T33" s="112">
        <f>IF(RES_hhdet_tes!T33=0,"",RES_hhdet_tes!T33/RES_hhdet_fec!T33)</f>
        <v>0.72378035365877513</v>
      </c>
      <c r="U33" s="112">
        <f>IF(RES_hhdet_tes!U33=0,"",RES_hhdet_tes!U33/RES_hhdet_fec!U33)</f>
        <v>0.73219401817792584</v>
      </c>
      <c r="V33" s="112">
        <f>IF(RES_hhdet_tes!V33=0,"",RES_hhdet_tes!V33/RES_hhdet_fec!V33)</f>
        <v>0.75528260023079685</v>
      </c>
      <c r="W33" s="112">
        <f>IF(RES_hhdet_tes!W33=0,"",RES_hhdet_tes!W33/RES_hhdet_fec!W33)</f>
        <v>0.77049581882069362</v>
      </c>
      <c r="X33" s="112">
        <f>IF(RES_hhdet_tes!X33=0,"",RES_hhdet_tes!X33/RES_hhdet_fec!X33)</f>
        <v>0.78429885023716339</v>
      </c>
      <c r="Y33" s="112">
        <f>IF(RES_hhdet_tes!Y33=0,"",RES_hhdet_tes!Y33/RES_hhdet_fec!Y33)</f>
        <v>0.78859725736197717</v>
      </c>
      <c r="DA33" s="131" t="s">
        <v>1937</v>
      </c>
    </row>
    <row r="34" spans="1:105" ht="12" customHeight="1" x14ac:dyDescent="0.25">
      <c r="A34" s="103" t="s">
        <v>52</v>
      </c>
      <c r="B34" s="113" t="str">
        <f>IF(RES_hhdet_tes!B34=0,"",RES_hhdet_tes!B34/RES_hhdet_fec!B34)</f>
        <v/>
      </c>
      <c r="C34" s="113" t="str">
        <f>IF(RES_hhdet_tes!C34=0,"",RES_hhdet_tes!C34/RES_hhdet_fec!C34)</f>
        <v/>
      </c>
      <c r="D34" s="113" t="str">
        <f>IF(RES_hhdet_tes!D34=0,"",RES_hhdet_tes!D34/RES_hhdet_fec!D34)</f>
        <v/>
      </c>
      <c r="E34" s="113" t="str">
        <f>IF(RES_hhdet_tes!E34=0,"",RES_hhdet_tes!E34/RES_hhdet_fec!E34)</f>
        <v/>
      </c>
      <c r="F34" s="113" t="str">
        <f>IF(RES_hhdet_tes!F34=0,"",RES_hhdet_tes!F34/RES_hhdet_fec!F34)</f>
        <v/>
      </c>
      <c r="G34" s="113" t="str">
        <f>IF(RES_hhdet_tes!G34=0,"",RES_hhdet_tes!G34/RES_hhdet_fec!G34)</f>
        <v/>
      </c>
      <c r="H34" s="113" t="str">
        <f>IF(RES_hhdet_tes!H34=0,"",RES_hhdet_tes!H34/RES_hhdet_fec!H34)</f>
        <v/>
      </c>
      <c r="I34" s="113" t="str">
        <f>IF(RES_hhdet_tes!I34=0,"",RES_hhdet_tes!I34/RES_hhdet_fec!I34)</f>
        <v/>
      </c>
      <c r="J34" s="113" t="str">
        <f>IF(RES_hhdet_tes!J34=0,"",RES_hhdet_tes!J34/RES_hhdet_fec!J34)</f>
        <v/>
      </c>
      <c r="K34" s="113">
        <f>IF(RES_hhdet_tes!K34=0,"",RES_hhdet_tes!K34/RES_hhdet_fec!K34)</f>
        <v>1</v>
      </c>
      <c r="L34" s="113">
        <f>IF(RES_hhdet_tes!L34=0,"",RES_hhdet_tes!L34/RES_hhdet_fec!L34)</f>
        <v>1</v>
      </c>
      <c r="M34" s="113">
        <f>IF(RES_hhdet_tes!M34=0,"",RES_hhdet_tes!M34/RES_hhdet_fec!M34)</f>
        <v>1</v>
      </c>
      <c r="N34" s="113">
        <f>IF(RES_hhdet_tes!N34=0,"",RES_hhdet_tes!N34/RES_hhdet_fec!N34)</f>
        <v>1</v>
      </c>
      <c r="O34" s="113">
        <f>IF(RES_hhdet_tes!O34=0,"",RES_hhdet_tes!O34/RES_hhdet_fec!O34)</f>
        <v>1</v>
      </c>
      <c r="P34" s="113">
        <f>IF(RES_hhdet_tes!P34=0,"",RES_hhdet_tes!P34/RES_hhdet_fec!P34)</f>
        <v>1</v>
      </c>
      <c r="Q34" s="113">
        <f>IF(RES_hhdet_tes!Q34=0,"",RES_hhdet_tes!Q34/RES_hhdet_fec!Q34)</f>
        <v>1</v>
      </c>
      <c r="R34" s="113">
        <f>IF(RES_hhdet_tes!R34=0,"",RES_hhdet_tes!R34/RES_hhdet_fec!R34)</f>
        <v>1</v>
      </c>
      <c r="S34" s="113">
        <f>IF(RES_hhdet_tes!S34=0,"",RES_hhdet_tes!S34/RES_hhdet_fec!S34)</f>
        <v>1</v>
      </c>
      <c r="T34" s="113">
        <f>IF(RES_hhdet_tes!T34=0,"",RES_hhdet_tes!T34/RES_hhdet_fec!T34)</f>
        <v>1</v>
      </c>
      <c r="U34" s="113">
        <f>IF(RES_hhdet_tes!U34=0,"",RES_hhdet_tes!U34/RES_hhdet_fec!U34)</f>
        <v>1</v>
      </c>
      <c r="V34" s="113">
        <f>IF(RES_hhdet_tes!V34=0,"",RES_hhdet_tes!V34/RES_hhdet_fec!V34)</f>
        <v>1</v>
      </c>
      <c r="W34" s="113">
        <f>IF(RES_hhdet_tes!W34=0,"",RES_hhdet_tes!W34/RES_hhdet_fec!W34)</f>
        <v>1</v>
      </c>
      <c r="X34" s="113">
        <f>IF(RES_hhdet_tes!X34=0,"",RES_hhdet_tes!X34/RES_hhdet_fec!X34)</f>
        <v>1</v>
      </c>
      <c r="Y34" s="113">
        <f>IF(RES_hhdet_tes!Y34=0,"",RES_hhdet_tes!Y34/RES_hhdet_fec!Y34)</f>
        <v>1</v>
      </c>
      <c r="DA34" s="132" t="s">
        <v>1938</v>
      </c>
    </row>
    <row r="35" spans="1:105" ht="12" customHeight="1" x14ac:dyDescent="0.25">
      <c r="A35" s="106" t="s">
        <v>122</v>
      </c>
      <c r="B35" s="112">
        <f>IF(RES_hhdet_tes!B35=0,"",RES_hhdet_tes!B35/RES_hhdet_fec!B35)</f>
        <v>0.65118384724683143</v>
      </c>
      <c r="C35" s="112">
        <f>IF(RES_hhdet_tes!C35=0,"",RES_hhdet_tes!C35/RES_hhdet_fec!C35)</f>
        <v>0.65380078174603484</v>
      </c>
      <c r="D35" s="112">
        <f>IF(RES_hhdet_tes!D35=0,"",RES_hhdet_tes!D35/RES_hhdet_fec!D35)</f>
        <v>0.65684357475154498</v>
      </c>
      <c r="E35" s="112">
        <f>IF(RES_hhdet_tes!E35=0,"",RES_hhdet_tes!E35/RES_hhdet_fec!E35)</f>
        <v>0.66004032909324206</v>
      </c>
      <c r="F35" s="112">
        <f>IF(RES_hhdet_tes!F35=0,"",RES_hhdet_tes!F35/RES_hhdet_fec!F35)</f>
        <v>0.6639430011661579</v>
      </c>
      <c r="G35" s="112">
        <f>IF(RES_hhdet_tes!G35=0,"",RES_hhdet_tes!G35/RES_hhdet_fec!G35)</f>
        <v>0.66924909916208353</v>
      </c>
      <c r="H35" s="112">
        <f>IF(RES_hhdet_tes!H35=0,"",RES_hhdet_tes!H35/RES_hhdet_fec!H35)</f>
        <v>0.67366707547175253</v>
      </c>
      <c r="I35" s="112">
        <f>IF(RES_hhdet_tes!I35=0,"",RES_hhdet_tes!I35/RES_hhdet_fec!I35)</f>
        <v>0.67555335199143263</v>
      </c>
      <c r="J35" s="112">
        <f>IF(RES_hhdet_tes!J35=0,"",RES_hhdet_tes!J35/RES_hhdet_fec!J35)</f>
        <v>0.67621304828580087</v>
      </c>
      <c r="K35" s="112">
        <f>IF(RES_hhdet_tes!K35=0,"",RES_hhdet_tes!K35/RES_hhdet_fec!K35)</f>
        <v>0.67725002397599032</v>
      </c>
      <c r="L35" s="112">
        <f>IF(RES_hhdet_tes!L35=0,"",RES_hhdet_tes!L35/RES_hhdet_fec!L35)</f>
        <v>0.67864932862130378</v>
      </c>
      <c r="M35" s="112">
        <f>IF(RES_hhdet_tes!M35=0,"",RES_hhdet_tes!M35/RES_hhdet_fec!M35)</f>
        <v>0.68060884266762933</v>
      </c>
      <c r="N35" s="112">
        <f>IF(RES_hhdet_tes!N35=0,"",RES_hhdet_tes!N35/RES_hhdet_fec!N35)</f>
        <v>0.68407134479856369</v>
      </c>
      <c r="O35" s="112">
        <f>IF(RES_hhdet_tes!O35=0,"",RES_hhdet_tes!O35/RES_hhdet_fec!O35)</f>
        <v>0.68940781751022029</v>
      </c>
      <c r="P35" s="112">
        <f>IF(RES_hhdet_tes!P35=0,"",RES_hhdet_tes!P35/RES_hhdet_fec!P35)</f>
        <v>0.6950498078858024</v>
      </c>
      <c r="Q35" s="112">
        <f>IF(RES_hhdet_tes!Q35=0,"",RES_hhdet_tes!Q35/RES_hhdet_fec!Q35)</f>
        <v>0.70103552600763774</v>
      </c>
      <c r="R35" s="112">
        <f>IF(RES_hhdet_tes!R35=0,"",RES_hhdet_tes!R35/RES_hhdet_fec!R35)</f>
        <v>0.70893759657411481</v>
      </c>
      <c r="S35" s="112">
        <f>IF(RES_hhdet_tes!S35=0,"",RES_hhdet_tes!S35/RES_hhdet_fec!S35)</f>
        <v>0.71815459859853703</v>
      </c>
      <c r="T35" s="112">
        <f>IF(RES_hhdet_tes!T35=0,"",RES_hhdet_tes!T35/RES_hhdet_fec!T35)</f>
        <v>0.72902384358956562</v>
      </c>
      <c r="U35" s="112">
        <f>IF(RES_hhdet_tes!U35=0,"",RES_hhdet_tes!U35/RES_hhdet_fec!U35)</f>
        <v>0.7398797137134373</v>
      </c>
      <c r="V35" s="112">
        <f>IF(RES_hhdet_tes!V35=0,"",RES_hhdet_tes!V35/RES_hhdet_fec!V35)</f>
        <v>0.7511295522842919</v>
      </c>
      <c r="W35" s="112">
        <f>IF(RES_hhdet_tes!W35=0,"",RES_hhdet_tes!W35/RES_hhdet_fec!W35)</f>
        <v>0.75974286510359812</v>
      </c>
      <c r="X35" s="112">
        <f>IF(RES_hhdet_tes!X35=0,"",RES_hhdet_tes!X35/RES_hhdet_fec!X35)</f>
        <v>0.76384888268035289</v>
      </c>
      <c r="Y35" s="112">
        <f>IF(RES_hhdet_tes!Y35=0,"",RES_hhdet_tes!Y35/RES_hhdet_fec!Y35)</f>
        <v>0.77100311163782997</v>
      </c>
      <c r="DA35" s="131" t="s">
        <v>1939</v>
      </c>
    </row>
    <row r="36" spans="1:105" ht="12" customHeight="1" x14ac:dyDescent="0.25">
      <c r="A36" s="107" t="s">
        <v>121</v>
      </c>
      <c r="B36" s="113">
        <f>IF(RES_hhdet_tes!B36=0,"",RES_hhdet_tes!B36/RES_hhdet_fec!B36)</f>
        <v>0.8168283090264945</v>
      </c>
      <c r="C36" s="113">
        <f>IF(RES_hhdet_tes!C36=0,"",RES_hhdet_tes!C36/RES_hhdet_fec!C36)</f>
        <v>0.82871093592254719</v>
      </c>
      <c r="D36" s="113">
        <f>IF(RES_hhdet_tes!D36=0,"",RES_hhdet_tes!D36/RES_hhdet_fec!D36)</f>
        <v>0.82705823188190941</v>
      </c>
      <c r="E36" s="113">
        <f>IF(RES_hhdet_tes!E36=0,"",RES_hhdet_tes!E36/RES_hhdet_fec!E36)</f>
        <v>0.82659519287584049</v>
      </c>
      <c r="F36" s="113">
        <f>IF(RES_hhdet_tes!F36=0,"",RES_hhdet_tes!F36/RES_hhdet_fec!F36)</f>
        <v>0.83643734279577375</v>
      </c>
      <c r="G36" s="113">
        <f>IF(RES_hhdet_tes!G36=0,"",RES_hhdet_tes!G36/RES_hhdet_fec!G36)</f>
        <v>0.83432515279951858</v>
      </c>
      <c r="H36" s="113">
        <f>IF(RES_hhdet_tes!H36=0,"",RES_hhdet_tes!H36/RES_hhdet_fec!H36)</f>
        <v>0.83378507926409884</v>
      </c>
      <c r="I36" s="113">
        <f>IF(RES_hhdet_tes!I36=0,"",RES_hhdet_tes!I36/RES_hhdet_fec!I36)</f>
        <v>0.82700220507640998</v>
      </c>
      <c r="J36" s="113">
        <f>IF(RES_hhdet_tes!J36=0,"",RES_hhdet_tes!J36/RES_hhdet_fec!J36)</f>
        <v>0.84043531002327665</v>
      </c>
      <c r="K36" s="113">
        <f>IF(RES_hhdet_tes!K36=0,"",RES_hhdet_tes!K36/RES_hhdet_fec!K36)</f>
        <v>0.83756792515116618</v>
      </c>
      <c r="L36" s="113">
        <f>IF(RES_hhdet_tes!L36=0,"",RES_hhdet_tes!L36/RES_hhdet_fec!L36)</f>
        <v>0.8373838349752617</v>
      </c>
      <c r="M36" s="113">
        <f>IF(RES_hhdet_tes!M36=0,"",RES_hhdet_tes!M36/RES_hhdet_fec!M36)</f>
        <v>0.84333145236202844</v>
      </c>
      <c r="N36" s="113">
        <f>IF(RES_hhdet_tes!N36=0,"",RES_hhdet_tes!N36/RES_hhdet_fec!N36)</f>
        <v>0.84341364021216814</v>
      </c>
      <c r="O36" s="113">
        <f>IF(RES_hhdet_tes!O36=0,"",RES_hhdet_tes!O36/RES_hhdet_fec!O36)</f>
        <v>0.86850702027939175</v>
      </c>
      <c r="P36" s="113">
        <f>IF(RES_hhdet_tes!P36=0,"",RES_hhdet_tes!P36/RES_hhdet_fec!P36)</f>
        <v>0.87976690418537595</v>
      </c>
      <c r="Q36" s="113">
        <f>IF(RES_hhdet_tes!Q36=0,"",RES_hhdet_tes!Q36/RES_hhdet_fec!Q36)</f>
        <v>0.87567957569744537</v>
      </c>
      <c r="R36" s="113">
        <f>IF(RES_hhdet_tes!R36=0,"",RES_hhdet_tes!R36/RES_hhdet_fec!R36)</f>
        <v>0.85880578978584954</v>
      </c>
      <c r="S36" s="113">
        <f>IF(RES_hhdet_tes!S36=0,"",RES_hhdet_tes!S36/RES_hhdet_fec!S36)</f>
        <v>0.85870439996782955</v>
      </c>
      <c r="T36" s="113">
        <f>IF(RES_hhdet_tes!T36=0,"",RES_hhdet_tes!T36/RES_hhdet_fec!T36)</f>
        <v>0.87355683979889431</v>
      </c>
      <c r="U36" s="113">
        <f>IF(RES_hhdet_tes!U36=0,"",RES_hhdet_tes!U36/RES_hhdet_fec!U36)</f>
        <v>0.87677539447050801</v>
      </c>
      <c r="V36" s="113">
        <f>IF(RES_hhdet_tes!V36=0,"",RES_hhdet_tes!V36/RES_hhdet_fec!V36)</f>
        <v>0.91312634025002792</v>
      </c>
      <c r="W36" s="113">
        <f>IF(RES_hhdet_tes!W36=0,"",RES_hhdet_tes!W36/RES_hhdet_fec!W36)</f>
        <v>0.926044557020823</v>
      </c>
      <c r="X36" s="113">
        <f>IF(RES_hhdet_tes!X36=0,"",RES_hhdet_tes!X36/RES_hhdet_fec!X36)</f>
        <v>0.90932620783602125</v>
      </c>
      <c r="Y36" s="113">
        <f>IF(RES_hhdet_tes!Y36=0,"",RES_hhdet_tes!Y36/RES_hhdet_fec!Y36)</f>
        <v>0.90360829394653841</v>
      </c>
      <c r="DA36" s="132" t="s">
        <v>1940</v>
      </c>
    </row>
    <row r="37" spans="1:105" ht="12" customHeight="1" x14ac:dyDescent="0.25">
      <c r="A37" s="108" t="s">
        <v>53</v>
      </c>
      <c r="B37" s="111">
        <f>IF(RES_hhdet_tes!B37=0,"",RES_hhdet_tes!B37/RES_hhdet_fec!B37)</f>
        <v>0.65118384724683143</v>
      </c>
      <c r="C37" s="111">
        <f>IF(RES_hhdet_tes!C37=0,"",RES_hhdet_tes!C37/RES_hhdet_fec!C37)</f>
        <v>0.66387809794812247</v>
      </c>
      <c r="D37" s="111">
        <f>IF(RES_hhdet_tes!D37=0,"",RES_hhdet_tes!D37/RES_hhdet_fec!D37)</f>
        <v>0.66657461279035923</v>
      </c>
      <c r="E37" s="111">
        <f>IF(RES_hhdet_tes!E37=0,"",RES_hhdet_tes!E37/RES_hhdet_fec!E37)</f>
        <v>0.66984147890722667</v>
      </c>
      <c r="F37" s="111">
        <f>IF(RES_hhdet_tes!F37=0,"",RES_hhdet_tes!F37/RES_hhdet_fec!F37)</f>
        <v>0.67073610546150664</v>
      </c>
      <c r="G37" s="111">
        <f>IF(RES_hhdet_tes!G37=0,"",RES_hhdet_tes!G37/RES_hhdet_fec!G37)</f>
        <v>0.67211809279635448</v>
      </c>
      <c r="H37" s="111">
        <f>IF(RES_hhdet_tes!H37=0,"",RES_hhdet_tes!H37/RES_hhdet_fec!H37)</f>
        <v>0.67454829436124197</v>
      </c>
      <c r="I37" s="111">
        <f>IF(RES_hhdet_tes!I37=0,"",RES_hhdet_tes!I37/RES_hhdet_fec!I37)</f>
        <v>0.67664031463224517</v>
      </c>
      <c r="J37" s="111">
        <f>IF(RES_hhdet_tes!J37=0,"",RES_hhdet_tes!J37/RES_hhdet_fec!J37)</f>
        <v>0.67778714789073735</v>
      </c>
      <c r="K37" s="111">
        <f>IF(RES_hhdet_tes!K37=0,"",RES_hhdet_tes!K37/RES_hhdet_fec!K37)</f>
        <v>0.68006631123484296</v>
      </c>
      <c r="L37" s="111">
        <f>IF(RES_hhdet_tes!L37=0,"",RES_hhdet_tes!L37/RES_hhdet_fec!L37)</f>
        <v>0.68104854493732048</v>
      </c>
      <c r="M37" s="111">
        <f>IF(RES_hhdet_tes!M37=0,"",RES_hhdet_tes!M37/RES_hhdet_fec!M37)</f>
        <v>0.68244973403621045</v>
      </c>
      <c r="N37" s="111">
        <f>IF(RES_hhdet_tes!N37=0,"",RES_hhdet_tes!N37/RES_hhdet_fec!N37)</f>
        <v>0.68378848150502058</v>
      </c>
      <c r="O37" s="111">
        <f>IF(RES_hhdet_tes!O37=0,"",RES_hhdet_tes!O37/RES_hhdet_fec!O37)</f>
        <v>0.68888913316455791</v>
      </c>
      <c r="P37" s="111">
        <f>IF(RES_hhdet_tes!P37=0,"",RES_hhdet_tes!P37/RES_hhdet_fec!P37)</f>
        <v>0.69606891530948667</v>
      </c>
      <c r="Q37" s="111">
        <f>IF(RES_hhdet_tes!Q37=0,"",RES_hhdet_tes!Q37/RES_hhdet_fec!Q37)</f>
        <v>0.70530915009962025</v>
      </c>
      <c r="R37" s="111">
        <f>IF(RES_hhdet_tes!R37=0,"",RES_hhdet_tes!R37/RES_hhdet_fec!R37)</f>
        <v>0.71506551198739565</v>
      </c>
      <c r="S37" s="111">
        <f>IF(RES_hhdet_tes!S37=0,"",RES_hhdet_tes!S37/RES_hhdet_fec!S37)</f>
        <v>0.72652662870105922</v>
      </c>
      <c r="T37" s="111">
        <f>IF(RES_hhdet_tes!T37=0,"",RES_hhdet_tes!T37/RES_hhdet_fec!T37)</f>
        <v>0.73370803487273339</v>
      </c>
      <c r="U37" s="111">
        <f>IF(RES_hhdet_tes!U37=0,"",RES_hhdet_tes!U37/RES_hhdet_fec!U37)</f>
        <v>0.74008288322778226</v>
      </c>
      <c r="V37" s="111">
        <f>IF(RES_hhdet_tes!V37=0,"",RES_hhdet_tes!V37/RES_hhdet_fec!V37)</f>
        <v>0.74750129276901889</v>
      </c>
      <c r="W37" s="111">
        <f>IF(RES_hhdet_tes!W37=0,"",RES_hhdet_tes!W37/RES_hhdet_fec!W37)</f>
        <v>0.75711006291882166</v>
      </c>
      <c r="X37" s="111">
        <f>IF(RES_hhdet_tes!X37=0,"",RES_hhdet_tes!X37/RES_hhdet_fec!X37)</f>
        <v>0.77518230433924606</v>
      </c>
      <c r="Y37" s="111">
        <f>IF(RES_hhdet_tes!Y37=0,"",RES_hhdet_tes!Y37/RES_hhdet_fec!Y37)</f>
        <v>0.78192081459766904</v>
      </c>
      <c r="DA37" s="63" t="s">
        <v>1941</v>
      </c>
    </row>
    <row r="38" spans="1:105" ht="12" customHeight="1" x14ac:dyDescent="0.25">
      <c r="A38" s="108" t="s">
        <v>52</v>
      </c>
      <c r="B38" s="111">
        <f>IF(RES_hhdet_tes!B38=0,"",RES_hhdet_tes!B38/RES_hhdet_fec!B38)</f>
        <v>1</v>
      </c>
      <c r="C38" s="111">
        <f>IF(RES_hhdet_tes!C38=0,"",RES_hhdet_tes!C38/RES_hhdet_fec!C38)</f>
        <v>1</v>
      </c>
      <c r="D38" s="111">
        <f>IF(RES_hhdet_tes!D38=0,"",RES_hhdet_tes!D38/RES_hhdet_fec!D38)</f>
        <v>1</v>
      </c>
      <c r="E38" s="111">
        <f>IF(RES_hhdet_tes!E38=0,"",RES_hhdet_tes!E38/RES_hhdet_fec!E38)</f>
        <v>1</v>
      </c>
      <c r="F38" s="111">
        <f>IF(RES_hhdet_tes!F38=0,"",RES_hhdet_tes!F38/RES_hhdet_fec!F38)</f>
        <v>1</v>
      </c>
      <c r="G38" s="111">
        <f>IF(RES_hhdet_tes!G38=0,"",RES_hhdet_tes!G38/RES_hhdet_fec!G38)</f>
        <v>1</v>
      </c>
      <c r="H38" s="111">
        <f>IF(RES_hhdet_tes!H38=0,"",RES_hhdet_tes!H38/RES_hhdet_fec!H38)</f>
        <v>1</v>
      </c>
      <c r="I38" s="111">
        <f>IF(RES_hhdet_tes!I38=0,"",RES_hhdet_tes!I38/RES_hhdet_fec!I38)</f>
        <v>1</v>
      </c>
      <c r="J38" s="111">
        <f>IF(RES_hhdet_tes!J38=0,"",RES_hhdet_tes!J38/RES_hhdet_fec!J38)</f>
        <v>1</v>
      </c>
      <c r="K38" s="111">
        <f>IF(RES_hhdet_tes!K38=0,"",RES_hhdet_tes!K38/RES_hhdet_fec!K38)</f>
        <v>1</v>
      </c>
      <c r="L38" s="111">
        <f>IF(RES_hhdet_tes!L38=0,"",RES_hhdet_tes!L38/RES_hhdet_fec!L38)</f>
        <v>1</v>
      </c>
      <c r="M38" s="111">
        <f>IF(RES_hhdet_tes!M38=0,"",RES_hhdet_tes!M38/RES_hhdet_fec!M38)</f>
        <v>1</v>
      </c>
      <c r="N38" s="111">
        <f>IF(RES_hhdet_tes!N38=0,"",RES_hhdet_tes!N38/RES_hhdet_fec!N38)</f>
        <v>1</v>
      </c>
      <c r="O38" s="111">
        <f>IF(RES_hhdet_tes!O38=0,"",RES_hhdet_tes!O38/RES_hhdet_fec!O38)</f>
        <v>1</v>
      </c>
      <c r="P38" s="111">
        <f>IF(RES_hhdet_tes!P38=0,"",RES_hhdet_tes!P38/RES_hhdet_fec!P38)</f>
        <v>1</v>
      </c>
      <c r="Q38" s="111">
        <f>IF(RES_hhdet_tes!Q38=0,"",RES_hhdet_tes!Q38/RES_hhdet_fec!Q38)</f>
        <v>1</v>
      </c>
      <c r="R38" s="111">
        <f>IF(RES_hhdet_tes!R38=0,"",RES_hhdet_tes!R38/RES_hhdet_fec!R38)</f>
        <v>1</v>
      </c>
      <c r="S38" s="111">
        <f>IF(RES_hhdet_tes!S38=0,"",RES_hhdet_tes!S38/RES_hhdet_fec!S38)</f>
        <v>1</v>
      </c>
      <c r="T38" s="111">
        <f>IF(RES_hhdet_tes!T38=0,"",RES_hhdet_tes!T38/RES_hhdet_fec!T38)</f>
        <v>1</v>
      </c>
      <c r="U38" s="111">
        <f>IF(RES_hhdet_tes!U38=0,"",RES_hhdet_tes!U38/RES_hhdet_fec!U38)</f>
        <v>1</v>
      </c>
      <c r="V38" s="111">
        <f>IF(RES_hhdet_tes!V38=0,"",RES_hhdet_tes!V38/RES_hhdet_fec!V38)</f>
        <v>1</v>
      </c>
      <c r="W38" s="111">
        <f>IF(RES_hhdet_tes!W38=0,"",RES_hhdet_tes!W38/RES_hhdet_fec!W38)</f>
        <v>1</v>
      </c>
      <c r="X38" s="111">
        <f>IF(RES_hhdet_tes!X38=0,"",RES_hhdet_tes!X38/RES_hhdet_fec!X38)</f>
        <v>1</v>
      </c>
      <c r="Y38" s="111">
        <f>IF(RES_hhdet_tes!Y38=0,"",RES_hhdet_tes!Y38/RES_hhdet_fec!Y38)</f>
        <v>1</v>
      </c>
      <c r="DA38" s="63" t="s">
        <v>1942</v>
      </c>
    </row>
    <row r="39" spans="1:105" ht="12" customHeight="1" x14ac:dyDescent="0.25">
      <c r="A39" s="121" t="s">
        <v>54</v>
      </c>
      <c r="B39" s="124">
        <f>IF(RES_hhdet_tes!B39=0,"",RES_hhdet_tes!B39/RES_hhdet_fec!B39)</f>
        <v>0.74680666179415578</v>
      </c>
      <c r="C39" s="124">
        <f>IF(RES_hhdet_tes!C39=0,"",RES_hhdet_tes!C39/RES_hhdet_fec!C39)</f>
        <v>0.74845023376721309</v>
      </c>
      <c r="D39" s="124">
        <f>IF(RES_hhdet_tes!D39=0,"",RES_hhdet_tes!D39/RES_hhdet_fec!D39)</f>
        <v>0.74993817041522237</v>
      </c>
      <c r="E39" s="124">
        <f>IF(RES_hhdet_tes!E39=0,"",RES_hhdet_tes!E39/RES_hhdet_fec!E39)</f>
        <v>0.75173188220730824</v>
      </c>
      <c r="F39" s="124">
        <f>IF(RES_hhdet_tes!F39=0,"",RES_hhdet_tes!F39/RES_hhdet_fec!F39)</f>
        <v>0.75421917646217385</v>
      </c>
      <c r="G39" s="124">
        <f>IF(RES_hhdet_tes!G39=0,"",RES_hhdet_tes!G39/RES_hhdet_fec!G39)</f>
        <v>0.75755504796838047</v>
      </c>
      <c r="H39" s="124">
        <f>IF(RES_hhdet_tes!H39=0,"",RES_hhdet_tes!H39/RES_hhdet_fec!H39)</f>
        <v>0.7588007441530602</v>
      </c>
      <c r="I39" s="124">
        <f>IF(RES_hhdet_tes!I39=0,"",RES_hhdet_tes!I39/RES_hhdet_fec!I39)</f>
        <v>0.75915549510025193</v>
      </c>
      <c r="J39" s="124">
        <f>IF(RES_hhdet_tes!J39=0,"",RES_hhdet_tes!J39/RES_hhdet_fec!J39)</f>
        <v>0.75957914458218945</v>
      </c>
      <c r="K39" s="124">
        <f>IF(RES_hhdet_tes!K39=0,"",RES_hhdet_tes!K39/RES_hhdet_fec!K39)</f>
        <v>0.75946888101737997</v>
      </c>
      <c r="L39" s="124">
        <f>IF(RES_hhdet_tes!L39=0,"",RES_hhdet_tes!L39/RES_hhdet_fec!L39)</f>
        <v>0.76079992595079948</v>
      </c>
      <c r="M39" s="124">
        <f>IF(RES_hhdet_tes!M39=0,"",RES_hhdet_tes!M39/RES_hhdet_fec!M39)</f>
        <v>0.76113706016409888</v>
      </c>
      <c r="N39" s="124">
        <f>IF(RES_hhdet_tes!N39=0,"",RES_hhdet_tes!N39/RES_hhdet_fec!N39)</f>
        <v>0.7634978779616558</v>
      </c>
      <c r="O39" s="124">
        <f>IF(RES_hhdet_tes!O39=0,"",RES_hhdet_tes!O39/RES_hhdet_fec!O39)</f>
        <v>0.76668078913146886</v>
      </c>
      <c r="P39" s="124">
        <f>IF(RES_hhdet_tes!P39=0,"",RES_hhdet_tes!P39/RES_hhdet_fec!P39)</f>
        <v>0.76821991803482592</v>
      </c>
      <c r="Q39" s="124">
        <f>IF(RES_hhdet_tes!Q39=0,"",RES_hhdet_tes!Q39/RES_hhdet_fec!Q39)</f>
        <v>0.77307970778959123</v>
      </c>
      <c r="R39" s="124">
        <f>IF(RES_hhdet_tes!R39=0,"",RES_hhdet_tes!R39/RES_hhdet_fec!R39)</f>
        <v>0.77694571791580558</v>
      </c>
      <c r="S39" s="124">
        <f>IF(RES_hhdet_tes!S39=0,"",RES_hhdet_tes!S39/RES_hhdet_fec!S39)</f>
        <v>0.78474105075881828</v>
      </c>
      <c r="T39" s="124">
        <f>IF(RES_hhdet_tes!T39=0,"",RES_hhdet_tes!T39/RES_hhdet_fec!T39)</f>
        <v>0.79483267691088244</v>
      </c>
      <c r="U39" s="124">
        <f>IF(RES_hhdet_tes!U39=0,"",RES_hhdet_tes!U39/RES_hhdet_fec!U39)</f>
        <v>0.80493899682365777</v>
      </c>
      <c r="V39" s="124">
        <f>IF(RES_hhdet_tes!V39=0,"",RES_hhdet_tes!V39/RES_hhdet_fec!V39)</f>
        <v>0.82074928725732432</v>
      </c>
      <c r="W39" s="124">
        <f>IF(RES_hhdet_tes!W39=0,"",RES_hhdet_tes!W39/RES_hhdet_fec!W39)</f>
        <v>0.83253713226607251</v>
      </c>
      <c r="X39" s="124">
        <f>IF(RES_hhdet_tes!X39=0,"",RES_hhdet_tes!X39/RES_hhdet_fec!X39)</f>
        <v>0.8359291200714154</v>
      </c>
      <c r="Y39" s="124">
        <f>IF(RES_hhdet_tes!Y39=0,"",RES_hhdet_tes!Y39/RES_hhdet_fec!Y39)</f>
        <v>0.84587345803434799</v>
      </c>
      <c r="DA39" s="130" t="s">
        <v>1943</v>
      </c>
    </row>
    <row r="40" spans="1:105" ht="12" customHeight="1" x14ac:dyDescent="0.25">
      <c r="A40" s="97" t="s">
        <v>50</v>
      </c>
      <c r="B40" s="111">
        <f>IF(RES_hhdet_tes!B40=0,"",RES_hhdet_tes!B40/RES_hhdet_fec!B40)</f>
        <v>0.60434719062744324</v>
      </c>
      <c r="C40" s="111">
        <f>IF(RES_hhdet_tes!C40=0,"",RES_hhdet_tes!C40/RES_hhdet_fec!C40)</f>
        <v>0.60539516014651562</v>
      </c>
      <c r="D40" s="111">
        <f>IF(RES_hhdet_tes!D40=0,"",RES_hhdet_tes!D40/RES_hhdet_fec!D40)</f>
        <v>0.60657660938103886</v>
      </c>
      <c r="E40" s="111">
        <f>IF(RES_hhdet_tes!E40=0,"",RES_hhdet_tes!E40/RES_hhdet_fec!E40)</f>
        <v>0.6076177784753779</v>
      </c>
      <c r="F40" s="111">
        <f>IF(RES_hhdet_tes!F40=0,"",RES_hhdet_tes!F40/RES_hhdet_fec!F40)</f>
        <v>0.60887990305648987</v>
      </c>
      <c r="G40" s="111">
        <f>IF(RES_hhdet_tes!G40=0,"",RES_hhdet_tes!G40/RES_hhdet_fec!G40)</f>
        <v>0.61005940976507189</v>
      </c>
      <c r="H40" s="111">
        <f>IF(RES_hhdet_tes!H40=0,"",RES_hhdet_tes!H40/RES_hhdet_fec!H40)</f>
        <v>0.610812641566848</v>
      </c>
      <c r="I40" s="111">
        <f>IF(RES_hhdet_tes!I40=0,"",RES_hhdet_tes!I40/RES_hhdet_fec!I40)</f>
        <v>0.61108617185833847</v>
      </c>
      <c r="J40" s="111">
        <f>IF(RES_hhdet_tes!J40=0,"",RES_hhdet_tes!J40/RES_hhdet_fec!J40)</f>
        <v>0.6111517905665721</v>
      </c>
      <c r="K40" s="111">
        <f>IF(RES_hhdet_tes!K40=0,"",RES_hhdet_tes!K40/RES_hhdet_fec!K40)</f>
        <v>0.61125532125816406</v>
      </c>
      <c r="L40" s="111">
        <f>IF(RES_hhdet_tes!L40=0,"",RES_hhdet_tes!L40/RES_hhdet_fec!L40)</f>
        <v>0.61135625328488219</v>
      </c>
      <c r="M40" s="111">
        <f>IF(RES_hhdet_tes!M40=0,"",RES_hhdet_tes!M40/RES_hhdet_fec!M40)</f>
        <v>0.61146591895665214</v>
      </c>
      <c r="N40" s="111">
        <f>IF(RES_hhdet_tes!N40=0,"",RES_hhdet_tes!N40/RES_hhdet_fec!N40)</f>
        <v>0.61158702077388949</v>
      </c>
      <c r="O40" s="111">
        <f>IF(RES_hhdet_tes!O40=0,"",RES_hhdet_tes!O40/RES_hhdet_fec!O40)</f>
        <v>0.6117030573230765</v>
      </c>
      <c r="P40" s="111">
        <f>IF(RES_hhdet_tes!P40=0,"",RES_hhdet_tes!P40/RES_hhdet_fec!P40)</f>
        <v>0.61179157536835527</v>
      </c>
      <c r="Q40" s="111">
        <f>IF(RES_hhdet_tes!Q40=0,"",RES_hhdet_tes!Q40/RES_hhdet_fec!Q40)</f>
        <v>0.61190303054929074</v>
      </c>
      <c r="R40" s="111">
        <f>IF(RES_hhdet_tes!R40=0,"",RES_hhdet_tes!R40/RES_hhdet_fec!R40)</f>
        <v>0.61218292111376249</v>
      </c>
      <c r="S40" s="111">
        <f>IF(RES_hhdet_tes!S40=0,"",RES_hhdet_tes!S40/RES_hhdet_fec!S40)</f>
        <v>0.61267812622499673</v>
      </c>
      <c r="T40" s="111">
        <f>IF(RES_hhdet_tes!T40=0,"",RES_hhdet_tes!T40/RES_hhdet_fec!T40)</f>
        <v>0.61335824495597702</v>
      </c>
      <c r="U40" s="111">
        <f>IF(RES_hhdet_tes!U40=0,"",RES_hhdet_tes!U40/RES_hhdet_fec!U40)</f>
        <v>0.61426239205885402</v>
      </c>
      <c r="V40" s="111">
        <f>IF(RES_hhdet_tes!V40=0,"",RES_hhdet_tes!V40/RES_hhdet_fec!V40)</f>
        <v>0.61535538916459309</v>
      </c>
      <c r="W40" s="111">
        <f>IF(RES_hhdet_tes!W40=0,"",RES_hhdet_tes!W40/RES_hhdet_fec!W40)</f>
        <v>0.61634047721322471</v>
      </c>
      <c r="X40" s="111">
        <f>IF(RES_hhdet_tes!X40=0,"",RES_hhdet_tes!X40/RES_hhdet_fec!X40)</f>
        <v>0.6172433302465965</v>
      </c>
      <c r="Y40" s="111">
        <f>IF(RES_hhdet_tes!Y40=0,"",RES_hhdet_tes!Y40/RES_hhdet_fec!Y40)</f>
        <v>0.61791424344751966</v>
      </c>
      <c r="DA40" s="63" t="s">
        <v>1944</v>
      </c>
    </row>
    <row r="41" spans="1:105" ht="12" customHeight="1" x14ac:dyDescent="0.25">
      <c r="A41" s="109" t="s">
        <v>120</v>
      </c>
      <c r="B41" s="45">
        <f>IF(RES_hhdet_tes!B41=0,"",RES_hhdet_tes!B41/RES_hhdet_fec!B41)</f>
        <v>0.75367088097410984</v>
      </c>
      <c r="C41" s="45">
        <f>IF(RES_hhdet_tes!C41=0,"",RES_hhdet_tes!C41/RES_hhdet_fec!C41)</f>
        <v>0.75542660120633942</v>
      </c>
      <c r="D41" s="45">
        <f>IF(RES_hhdet_tes!D41=0,"",RES_hhdet_tes!D41/RES_hhdet_fec!D41)</f>
        <v>0.75750292784778106</v>
      </c>
      <c r="E41" s="45">
        <f>IF(RES_hhdet_tes!E41=0,"",RES_hhdet_tes!E41/RES_hhdet_fec!E41)</f>
        <v>0.75987750933906728</v>
      </c>
      <c r="F41" s="45">
        <f>IF(RES_hhdet_tes!F41=0,"",RES_hhdet_tes!F41/RES_hhdet_fec!F41)</f>
        <v>0.76306463797302682</v>
      </c>
      <c r="G41" s="45">
        <f>IF(RES_hhdet_tes!G41=0,"",RES_hhdet_tes!G41/RES_hhdet_fec!G41)</f>
        <v>0.76692152633735267</v>
      </c>
      <c r="H41" s="45">
        <f>IF(RES_hhdet_tes!H41=0,"",RES_hhdet_tes!H41/RES_hhdet_fec!H41)</f>
        <v>0.76999433911146098</v>
      </c>
      <c r="I41" s="45">
        <f>IF(RES_hhdet_tes!I41=0,"",RES_hhdet_tes!I41/RES_hhdet_fec!I41)</f>
        <v>0.77144665351548236</v>
      </c>
      <c r="J41" s="45">
        <f>IF(RES_hhdet_tes!J41=0,"",RES_hhdet_tes!J41/RES_hhdet_fec!J41)</f>
        <v>0.77211454613655195</v>
      </c>
      <c r="K41" s="45">
        <f>IF(RES_hhdet_tes!K41=0,"",RES_hhdet_tes!K41/RES_hhdet_fec!K41)</f>
        <v>0.7732683022129897</v>
      </c>
      <c r="L41" s="45">
        <f>IF(RES_hhdet_tes!L41=0,"",RES_hhdet_tes!L41/RES_hhdet_fec!L41)</f>
        <v>0.77463124871231048</v>
      </c>
      <c r="M41" s="45">
        <f>IF(RES_hhdet_tes!M41=0,"",RES_hhdet_tes!M41/RES_hhdet_fec!M41)</f>
        <v>0.77639949361442218</v>
      </c>
      <c r="N41" s="45">
        <f>IF(RES_hhdet_tes!N41=0,"",RES_hhdet_tes!N41/RES_hhdet_fec!N41)</f>
        <v>0.77891991536758587</v>
      </c>
      <c r="O41" s="45">
        <f>IF(RES_hhdet_tes!O41=0,"",RES_hhdet_tes!O41/RES_hhdet_fec!O41)</f>
        <v>0.78235880437125815</v>
      </c>
      <c r="P41" s="45">
        <f>IF(RES_hhdet_tes!P41=0,"",RES_hhdet_tes!P41/RES_hhdet_fec!P41)</f>
        <v>0.78567321514792388</v>
      </c>
      <c r="Q41" s="45">
        <f>IF(RES_hhdet_tes!Q41=0,"",RES_hhdet_tes!Q41/RES_hhdet_fec!Q41)</f>
        <v>0.78940800667105193</v>
      </c>
      <c r="R41" s="45">
        <f>IF(RES_hhdet_tes!R41=0,"",RES_hhdet_tes!R41/RES_hhdet_fec!R41)</f>
        <v>0.79518011378158104</v>
      </c>
      <c r="S41" s="45">
        <f>IF(RES_hhdet_tes!S41=0,"",RES_hhdet_tes!S41/RES_hhdet_fec!S41)</f>
        <v>0.80351165691214566</v>
      </c>
      <c r="T41" s="45">
        <f>IF(RES_hhdet_tes!T41=0,"",RES_hhdet_tes!T41/RES_hhdet_fec!T41)</f>
        <v>0.81430750089970139</v>
      </c>
      <c r="U41" s="45">
        <f>IF(RES_hhdet_tes!U41=0,"",RES_hhdet_tes!U41/RES_hhdet_fec!U41)</f>
        <v>0.8266158093459437</v>
      </c>
      <c r="V41" s="45">
        <f>IF(RES_hhdet_tes!V41=0,"",RES_hhdet_tes!V41/RES_hhdet_fec!V41)</f>
        <v>0.84098365311686818</v>
      </c>
      <c r="W41" s="45">
        <f>IF(RES_hhdet_tes!W41=0,"",RES_hhdet_tes!W41/RES_hhdet_fec!W41)</f>
        <v>0.85331668123698001</v>
      </c>
      <c r="X41" s="45">
        <f>IF(RES_hhdet_tes!X41=0,"",RES_hhdet_tes!X41/RES_hhdet_fec!X41)</f>
        <v>0.86343800809064508</v>
      </c>
      <c r="Y41" s="45">
        <f>IF(RES_hhdet_tes!Y41=0,"",RES_hhdet_tes!Y41/RES_hhdet_fec!Y41)</f>
        <v>0.87221598493690833</v>
      </c>
      <c r="DA41" s="60" t="s">
        <v>1945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>
        <f>IF(RES_hhdet_tes!B43=0,"",RES_hhdet_tes!B43/RES_hhdet_fec!B43)</f>
        <v>0.47377729801289192</v>
      </c>
      <c r="C43" s="119">
        <f>IF(RES_hhdet_tes!C43=0,"",RES_hhdet_tes!C43/RES_hhdet_fec!C43)</f>
        <v>0.47459899246105525</v>
      </c>
      <c r="D43" s="119">
        <f>IF(RES_hhdet_tes!D43=0,"",RES_hhdet_tes!D43/RES_hhdet_fec!D43)</f>
        <v>0.47996217057913426</v>
      </c>
      <c r="E43" s="119">
        <f>IF(RES_hhdet_tes!E43=0,"",RES_hhdet_tes!E43/RES_hhdet_fec!E43)</f>
        <v>0.48512698782375918</v>
      </c>
      <c r="F43" s="119">
        <f>IF(RES_hhdet_tes!F43=0,"",RES_hhdet_tes!F43/RES_hhdet_fec!F43)</f>
        <v>0.4929971179115829</v>
      </c>
      <c r="G43" s="119">
        <f>IF(RES_hhdet_tes!G43=0,"",RES_hhdet_tes!G43/RES_hhdet_fec!G43)</f>
        <v>0.49920807795988187</v>
      </c>
      <c r="H43" s="119">
        <f>IF(RES_hhdet_tes!H43=0,"",RES_hhdet_tes!H43/RES_hhdet_fec!H43)</f>
        <v>0.5061518107578048</v>
      </c>
      <c r="I43" s="119">
        <f>IF(RES_hhdet_tes!I43=0,"",RES_hhdet_tes!I43/RES_hhdet_fec!I43)</f>
        <v>0.51193631010863849</v>
      </c>
      <c r="J43" s="119">
        <f>IF(RES_hhdet_tes!J43=0,"",RES_hhdet_tes!J43/RES_hhdet_fec!J43)</f>
        <v>0.51262526660997576</v>
      </c>
      <c r="K43" s="119">
        <f>IF(RES_hhdet_tes!K43=0,"",RES_hhdet_tes!K43/RES_hhdet_fec!K43)</f>
        <v>0.52127980822568132</v>
      </c>
      <c r="L43" s="119">
        <f>IF(RES_hhdet_tes!L43=0,"",RES_hhdet_tes!L43/RES_hhdet_fec!L43)</f>
        <v>0.52736544547957553</v>
      </c>
      <c r="M43" s="119">
        <f>IF(RES_hhdet_tes!M43=0,"",RES_hhdet_tes!M43/RES_hhdet_fec!M43)</f>
        <v>0.53951459180999684</v>
      </c>
      <c r="N43" s="119">
        <f>IF(RES_hhdet_tes!N43=0,"",RES_hhdet_tes!N43/RES_hhdet_fec!N43)</f>
        <v>0.55275511522524146</v>
      </c>
      <c r="O43" s="119">
        <f>IF(RES_hhdet_tes!O43=0,"",RES_hhdet_tes!O43/RES_hhdet_fec!O43)</f>
        <v>0.56751817411295824</v>
      </c>
      <c r="P43" s="119">
        <f>IF(RES_hhdet_tes!P43=0,"",RES_hhdet_tes!P43/RES_hhdet_fec!P43)</f>
        <v>0.57746124901481044</v>
      </c>
      <c r="Q43" s="119">
        <f>IF(RES_hhdet_tes!Q43=0,"",RES_hhdet_tes!Q43/RES_hhdet_fec!Q43)</f>
        <v>0.58293105024776648</v>
      </c>
      <c r="R43" s="119">
        <f>IF(RES_hhdet_tes!R43=0,"",RES_hhdet_tes!R43/RES_hhdet_fec!R43)</f>
        <v>0.59363076032730167</v>
      </c>
      <c r="S43" s="119">
        <f>IF(RES_hhdet_tes!S43=0,"",RES_hhdet_tes!S43/RES_hhdet_fec!S43)</f>
        <v>0.60573015232991367</v>
      </c>
      <c r="T43" s="119">
        <f>IF(RES_hhdet_tes!T43=0,"",RES_hhdet_tes!T43/RES_hhdet_fec!T43)</f>
        <v>0.62073061361745774</v>
      </c>
      <c r="U43" s="119">
        <f>IF(RES_hhdet_tes!U43=0,"",RES_hhdet_tes!U43/RES_hhdet_fec!U43)</f>
        <v>0.63596750587404005</v>
      </c>
      <c r="V43" s="119">
        <f>IF(RES_hhdet_tes!V43=0,"",RES_hhdet_tes!V43/RES_hhdet_fec!V43)</f>
        <v>0.64542346148969598</v>
      </c>
      <c r="W43" s="119">
        <f>IF(RES_hhdet_tes!W43=0,"",RES_hhdet_tes!W43/RES_hhdet_fec!W43)</f>
        <v>0.65431262517225253</v>
      </c>
      <c r="X43" s="119">
        <f>IF(RES_hhdet_tes!X43=0,"",RES_hhdet_tes!X43/RES_hhdet_fec!X43)</f>
        <v>0.66293549279481301</v>
      </c>
      <c r="Y43" s="119">
        <f>IF(RES_hhdet_tes!Y43=0,"",RES_hhdet_tes!Y43/RES_hhdet_fec!Y43)</f>
        <v>0.67317858753626447</v>
      </c>
      <c r="DA43" s="129" t="s">
        <v>1946</v>
      </c>
    </row>
    <row r="44" spans="1:105" ht="12.95" customHeight="1" x14ac:dyDescent="0.25">
      <c r="A44" s="121" t="s">
        <v>57</v>
      </c>
      <c r="B44" s="124">
        <f>IF(RES_hhdet_tes!B44=0,"",RES_hhdet_tes!B44/RES_hhdet_fec!B44)</f>
        <v>0.45754761179628584</v>
      </c>
      <c r="C44" s="124">
        <f>IF(RES_hhdet_tes!C44=0,"",RES_hhdet_tes!C44/RES_hhdet_fec!C44)</f>
        <v>0.4594183821151353</v>
      </c>
      <c r="D44" s="124">
        <f>IF(RES_hhdet_tes!D44=0,"",RES_hhdet_tes!D44/RES_hhdet_fec!D44)</f>
        <v>0.46312650587710907</v>
      </c>
      <c r="E44" s="124">
        <f>IF(RES_hhdet_tes!E44=0,"",RES_hhdet_tes!E44/RES_hhdet_fec!E44)</f>
        <v>0.46920756896547683</v>
      </c>
      <c r="F44" s="124">
        <f>IF(RES_hhdet_tes!F44=0,"",RES_hhdet_tes!F44/RES_hhdet_fec!F44)</f>
        <v>0.47620992367020865</v>
      </c>
      <c r="G44" s="124">
        <f>IF(RES_hhdet_tes!G44=0,"",RES_hhdet_tes!G44/RES_hhdet_fec!G44)</f>
        <v>0.48181246777523834</v>
      </c>
      <c r="H44" s="124">
        <f>IF(RES_hhdet_tes!H44=0,"",RES_hhdet_tes!H44/RES_hhdet_fec!H44)</f>
        <v>0.48612264174579095</v>
      </c>
      <c r="I44" s="124">
        <f>IF(RES_hhdet_tes!I44=0,"",RES_hhdet_tes!I44/RES_hhdet_fec!I44)</f>
        <v>0.49026789717739933</v>
      </c>
      <c r="J44" s="124">
        <f>IF(RES_hhdet_tes!J44=0,"",RES_hhdet_tes!J44/RES_hhdet_fec!J44)</f>
        <v>0.49661145353909519</v>
      </c>
      <c r="K44" s="124">
        <f>IF(RES_hhdet_tes!K44=0,"",RES_hhdet_tes!K44/RES_hhdet_fec!K44)</f>
        <v>0.50287810068291849</v>
      </c>
      <c r="L44" s="124">
        <f>IF(RES_hhdet_tes!L44=0,"",RES_hhdet_tes!L44/RES_hhdet_fec!L44)</f>
        <v>0.51125020780117469</v>
      </c>
      <c r="M44" s="124">
        <f>IF(RES_hhdet_tes!M44=0,"",RES_hhdet_tes!M44/RES_hhdet_fec!M44)</f>
        <v>0.52235317584098373</v>
      </c>
      <c r="N44" s="124">
        <f>IF(RES_hhdet_tes!N44=0,"",RES_hhdet_tes!N44/RES_hhdet_fec!N44)</f>
        <v>0.53628404356630421</v>
      </c>
      <c r="O44" s="124">
        <f>IF(RES_hhdet_tes!O44=0,"",RES_hhdet_tes!O44/RES_hhdet_fec!O44)</f>
        <v>0.55296152789935682</v>
      </c>
      <c r="P44" s="124">
        <f>IF(RES_hhdet_tes!P44=0,"",RES_hhdet_tes!P44/RES_hhdet_fec!P44)</f>
        <v>0.55964065143808428</v>
      </c>
      <c r="Q44" s="124">
        <f>IF(RES_hhdet_tes!Q44=0,"",RES_hhdet_tes!Q44/RES_hhdet_fec!Q44)</f>
        <v>0.56694622107285397</v>
      </c>
      <c r="R44" s="124">
        <f>IF(RES_hhdet_tes!R44=0,"",RES_hhdet_tes!R44/RES_hhdet_fec!R44)</f>
        <v>0.57694451959042525</v>
      </c>
      <c r="S44" s="124">
        <f>IF(RES_hhdet_tes!S44=0,"",RES_hhdet_tes!S44/RES_hhdet_fec!S44)</f>
        <v>0.5894789520987912</v>
      </c>
      <c r="T44" s="124">
        <f>IF(RES_hhdet_tes!T44=0,"",RES_hhdet_tes!T44/RES_hhdet_fec!T44)</f>
        <v>0.60443618008517286</v>
      </c>
      <c r="U44" s="124">
        <f>IF(RES_hhdet_tes!U44=0,"",RES_hhdet_tes!U44/RES_hhdet_fec!U44)</f>
        <v>0.61689929762166396</v>
      </c>
      <c r="V44" s="124">
        <f>IF(RES_hhdet_tes!V44=0,"",RES_hhdet_tes!V44/RES_hhdet_fec!V44)</f>
        <v>0.6289595402237198</v>
      </c>
      <c r="W44" s="124">
        <f>IF(RES_hhdet_tes!W44=0,"",RES_hhdet_tes!W44/RES_hhdet_fec!W44)</f>
        <v>0.63792776489509928</v>
      </c>
      <c r="X44" s="124">
        <f>IF(RES_hhdet_tes!X44=0,"",RES_hhdet_tes!X44/RES_hhdet_fec!X44)</f>
        <v>0.64679808602299171</v>
      </c>
      <c r="Y44" s="124">
        <f>IF(RES_hhdet_tes!Y44=0,"",RES_hhdet_tes!Y44/RES_hhdet_fec!Y44)</f>
        <v>0.65767575792532751</v>
      </c>
      <c r="DA44" s="130" t="s">
        <v>1947</v>
      </c>
    </row>
    <row r="45" spans="1:105" ht="12" customHeight="1" x14ac:dyDescent="0.25">
      <c r="A45" s="97" t="s">
        <v>211</v>
      </c>
      <c r="B45" s="111">
        <f>IF(RES_hhdet_tes!B45=0,"",RES_hhdet_tes!B45/RES_hhdet_fec!B45)</f>
        <v>0.45154491189020102</v>
      </c>
      <c r="C45" s="111">
        <f>IF(RES_hhdet_tes!C45=0,"",RES_hhdet_tes!C45/RES_hhdet_fec!C45)</f>
        <v>0.45354325371449533</v>
      </c>
      <c r="D45" s="111">
        <f>IF(RES_hhdet_tes!D45=0,"",RES_hhdet_tes!D45/RES_hhdet_fec!D45)</f>
        <v>0.45738688027274887</v>
      </c>
      <c r="E45" s="111">
        <f>IF(RES_hhdet_tes!E45=0,"",RES_hhdet_tes!E45/RES_hhdet_fec!E45)</f>
        <v>0.46355712316957037</v>
      </c>
      <c r="F45" s="111">
        <f>IF(RES_hhdet_tes!F45=0,"",RES_hhdet_tes!F45/RES_hhdet_fec!F45)</f>
        <v>0.47055527774075212</v>
      </c>
      <c r="G45" s="111">
        <f>IF(RES_hhdet_tes!G45=0,"",RES_hhdet_tes!G45/RES_hhdet_fec!G45)</f>
        <v>0.47624233411511857</v>
      </c>
      <c r="H45" s="111">
        <f>IF(RES_hhdet_tes!H45=0,"",RES_hhdet_tes!H45/RES_hhdet_fec!H45)</f>
        <v>0.48067303905575404</v>
      </c>
      <c r="I45" s="111">
        <f>IF(RES_hhdet_tes!I45=0,"",RES_hhdet_tes!I45/RES_hhdet_fec!I45)</f>
        <v>0.48489065409817311</v>
      </c>
      <c r="J45" s="111">
        <f>IF(RES_hhdet_tes!J45=0,"",RES_hhdet_tes!J45/RES_hhdet_fec!J45)</f>
        <v>0.49124726055819473</v>
      </c>
      <c r="K45" s="111">
        <f>IF(RES_hhdet_tes!K45=0,"",RES_hhdet_tes!K45/RES_hhdet_fec!K45)</f>
        <v>0.49758139906220722</v>
      </c>
      <c r="L45" s="111">
        <f>IF(RES_hhdet_tes!L45=0,"",RES_hhdet_tes!L45/RES_hhdet_fec!L45)</f>
        <v>0.50602614770135079</v>
      </c>
      <c r="M45" s="111">
        <f>IF(RES_hhdet_tes!M45=0,"",RES_hhdet_tes!M45/RES_hhdet_fec!M45)</f>
        <v>0.51720625499514095</v>
      </c>
      <c r="N45" s="111">
        <f>IF(RES_hhdet_tes!N45=0,"",RES_hhdet_tes!N45/RES_hhdet_fec!N45)</f>
        <v>0.53119791675276851</v>
      </c>
      <c r="O45" s="111">
        <f>IF(RES_hhdet_tes!O45=0,"",RES_hhdet_tes!O45/RES_hhdet_fec!O45)</f>
        <v>0.54794966569902193</v>
      </c>
      <c r="P45" s="111">
        <f>IF(RES_hhdet_tes!P45=0,"",RES_hhdet_tes!P45/RES_hhdet_fec!P45)</f>
        <v>0.55467794664403935</v>
      </c>
      <c r="Q45" s="111">
        <f>IF(RES_hhdet_tes!Q45=0,"",RES_hhdet_tes!Q45/RES_hhdet_fec!Q45)</f>
        <v>0.5620429679850204</v>
      </c>
      <c r="R45" s="111">
        <f>IF(RES_hhdet_tes!R45=0,"",RES_hhdet_tes!R45/RES_hhdet_fec!R45)</f>
        <v>0.57209279745576014</v>
      </c>
      <c r="S45" s="111">
        <f>IF(RES_hhdet_tes!S45=0,"",RES_hhdet_tes!S45/RES_hhdet_fec!S45)</f>
        <v>0.5846993453823397</v>
      </c>
      <c r="T45" s="111">
        <f>IF(RES_hhdet_tes!T45=0,"",RES_hhdet_tes!T45/RES_hhdet_fec!T45)</f>
        <v>0.59972605087495356</v>
      </c>
      <c r="U45" s="111">
        <f>IF(RES_hhdet_tes!U45=0,"",RES_hhdet_tes!U45/RES_hhdet_fec!U45)</f>
        <v>0.61223030173617254</v>
      </c>
      <c r="V45" s="111">
        <f>IF(RES_hhdet_tes!V45=0,"",RES_hhdet_tes!V45/RES_hhdet_fec!V45)</f>
        <v>0.62455187222482089</v>
      </c>
      <c r="W45" s="111">
        <f>IF(RES_hhdet_tes!W45=0,"",RES_hhdet_tes!W45/RES_hhdet_fec!W45)</f>
        <v>0.63353968422244766</v>
      </c>
      <c r="X45" s="111">
        <f>IF(RES_hhdet_tes!X45=0,"",RES_hhdet_tes!X45/RES_hhdet_fec!X45)</f>
        <v>0.64261956231996731</v>
      </c>
      <c r="Y45" s="111">
        <f>IF(RES_hhdet_tes!Y45=0,"",RES_hhdet_tes!Y45/RES_hhdet_fec!Y45)</f>
        <v>0.65358415537565395</v>
      </c>
      <c r="DA45" s="63" t="s">
        <v>1948</v>
      </c>
    </row>
    <row r="46" spans="1:105" ht="12" customHeight="1" x14ac:dyDescent="0.25">
      <c r="A46" s="97" t="s">
        <v>53</v>
      </c>
      <c r="B46" s="111">
        <f>IF(RES_hhdet_tes!B46=0,"",RES_hhdet_tes!B46/RES_hhdet_fec!B46)</f>
        <v>1</v>
      </c>
      <c r="C46" s="111">
        <f>IF(RES_hhdet_tes!C46=0,"",RES_hhdet_tes!C46/RES_hhdet_fec!C46)</f>
        <v>1</v>
      </c>
      <c r="D46" s="111">
        <f>IF(RES_hhdet_tes!D46=0,"",RES_hhdet_tes!D46/RES_hhdet_fec!D46)</f>
        <v>1</v>
      </c>
      <c r="E46" s="111">
        <f>IF(RES_hhdet_tes!E46=0,"",RES_hhdet_tes!E46/RES_hhdet_fec!E46)</f>
        <v>1</v>
      </c>
      <c r="F46" s="111">
        <f>IF(RES_hhdet_tes!F46=0,"",RES_hhdet_tes!F46/RES_hhdet_fec!F46)</f>
        <v>1</v>
      </c>
      <c r="G46" s="111">
        <f>IF(RES_hhdet_tes!G46=0,"",RES_hhdet_tes!G46/RES_hhdet_fec!G46)</f>
        <v>1</v>
      </c>
      <c r="H46" s="111">
        <f>IF(RES_hhdet_tes!H46=0,"",RES_hhdet_tes!H46/RES_hhdet_fec!H46)</f>
        <v>1</v>
      </c>
      <c r="I46" s="111">
        <f>IF(RES_hhdet_tes!I46=0,"",RES_hhdet_tes!I46/RES_hhdet_fec!I46)</f>
        <v>1</v>
      </c>
      <c r="J46" s="111">
        <f>IF(RES_hhdet_tes!J46=0,"",RES_hhdet_tes!J46/RES_hhdet_fec!J46)</f>
        <v>1</v>
      </c>
      <c r="K46" s="111">
        <f>IF(RES_hhdet_tes!K46=0,"",RES_hhdet_tes!K46/RES_hhdet_fec!K46)</f>
        <v>1</v>
      </c>
      <c r="L46" s="111">
        <f>IF(RES_hhdet_tes!L46=0,"",RES_hhdet_tes!L46/RES_hhdet_fec!L46)</f>
        <v>1</v>
      </c>
      <c r="M46" s="111">
        <f>IF(RES_hhdet_tes!M46=0,"",RES_hhdet_tes!M46/RES_hhdet_fec!M46)</f>
        <v>1</v>
      </c>
      <c r="N46" s="111">
        <f>IF(RES_hhdet_tes!N46=0,"",RES_hhdet_tes!N46/RES_hhdet_fec!N46)</f>
        <v>1</v>
      </c>
      <c r="O46" s="111">
        <f>IF(RES_hhdet_tes!O46=0,"",RES_hhdet_tes!O46/RES_hhdet_fec!O46)</f>
        <v>1</v>
      </c>
      <c r="P46" s="111">
        <f>IF(RES_hhdet_tes!P46=0,"",RES_hhdet_tes!P46/RES_hhdet_fec!P46)</f>
        <v>1</v>
      </c>
      <c r="Q46" s="111">
        <f>IF(RES_hhdet_tes!Q46=0,"",RES_hhdet_tes!Q46/RES_hhdet_fec!Q46)</f>
        <v>1</v>
      </c>
      <c r="R46" s="111">
        <f>IF(RES_hhdet_tes!R46=0,"",RES_hhdet_tes!R46/RES_hhdet_fec!R46)</f>
        <v>1</v>
      </c>
      <c r="S46" s="111">
        <f>IF(RES_hhdet_tes!S46=0,"",RES_hhdet_tes!S46/RES_hhdet_fec!S46)</f>
        <v>1</v>
      </c>
      <c r="T46" s="111">
        <f>IF(RES_hhdet_tes!T46=0,"",RES_hhdet_tes!T46/RES_hhdet_fec!T46)</f>
        <v>1</v>
      </c>
      <c r="U46" s="111">
        <f>IF(RES_hhdet_tes!U46=0,"",RES_hhdet_tes!U46/RES_hhdet_fec!U46)</f>
        <v>1</v>
      </c>
      <c r="V46" s="111">
        <f>IF(RES_hhdet_tes!V46=0,"",RES_hhdet_tes!V46/RES_hhdet_fec!V46)</f>
        <v>1</v>
      </c>
      <c r="W46" s="111">
        <f>IF(RES_hhdet_tes!W46=0,"",RES_hhdet_tes!W46/RES_hhdet_fec!W46)</f>
        <v>1</v>
      </c>
      <c r="X46" s="111">
        <f>IF(RES_hhdet_tes!X46=0,"",RES_hhdet_tes!X46/RES_hhdet_fec!X46)</f>
        <v>1</v>
      </c>
      <c r="Y46" s="111">
        <f>IF(RES_hhdet_tes!Y46=0,"",RES_hhdet_tes!Y46/RES_hhdet_fec!Y46)</f>
        <v>1</v>
      </c>
      <c r="DA46" s="63" t="s">
        <v>1949</v>
      </c>
    </row>
    <row r="47" spans="1:105" ht="12.95" customHeight="1" x14ac:dyDescent="0.25">
      <c r="A47" s="121" t="s">
        <v>92</v>
      </c>
      <c r="B47" s="124">
        <f>IF(RES_hhdet_tes!B47=0,"",RES_hhdet_tes!B47/RES_hhdet_fec!B47)</f>
        <v>1.9429532402555638</v>
      </c>
      <c r="C47" s="124">
        <f>IF(RES_hhdet_tes!C47=0,"",RES_hhdet_tes!C47/RES_hhdet_fec!C47)</f>
        <v>2.0515526000943756</v>
      </c>
      <c r="D47" s="124">
        <f>IF(RES_hhdet_tes!D47=0,"",RES_hhdet_tes!D47/RES_hhdet_fec!D47)</f>
        <v>2.1521873014145663</v>
      </c>
      <c r="E47" s="124">
        <f>IF(RES_hhdet_tes!E47=0,"",RES_hhdet_tes!E47/RES_hhdet_fec!E47)</f>
        <v>2.270236377810229</v>
      </c>
      <c r="F47" s="124">
        <f>IF(RES_hhdet_tes!F47=0,"",RES_hhdet_tes!F47/RES_hhdet_fec!F47)</f>
        <v>2.4433277675272489</v>
      </c>
      <c r="G47" s="124">
        <f>IF(RES_hhdet_tes!G47=0,"",RES_hhdet_tes!G47/RES_hhdet_fec!G47)</f>
        <v>2.6930870551866883</v>
      </c>
      <c r="H47" s="124">
        <f>IF(RES_hhdet_tes!H47=0,"",RES_hhdet_tes!H47/RES_hhdet_fec!H47)</f>
        <v>2.908038083717317</v>
      </c>
      <c r="I47" s="124">
        <f>IF(RES_hhdet_tes!I47=0,"",RES_hhdet_tes!I47/RES_hhdet_fec!I47)</f>
        <v>3.0189286643514581</v>
      </c>
      <c r="J47" s="124">
        <f>IF(RES_hhdet_tes!J47=0,"",RES_hhdet_tes!J47/RES_hhdet_fec!J47)</f>
        <v>3.0868511147233413</v>
      </c>
      <c r="K47" s="124">
        <f>IF(RES_hhdet_tes!K47=0,"",RES_hhdet_tes!K47/RES_hhdet_fec!K47)</f>
        <v>3.1720598063422365</v>
      </c>
      <c r="L47" s="124">
        <f>IF(RES_hhdet_tes!L47=0,"",RES_hhdet_tes!L47/RES_hhdet_fec!L47)</f>
        <v>3.2757952573310458</v>
      </c>
      <c r="M47" s="124">
        <f>IF(RES_hhdet_tes!M47=0,"",RES_hhdet_tes!M47/RES_hhdet_fec!M47)</f>
        <v>3.3768533210127507</v>
      </c>
      <c r="N47" s="124">
        <f>IF(RES_hhdet_tes!N47=0,"",RES_hhdet_tes!N47/RES_hhdet_fec!N47)</f>
        <v>3.551763026895177</v>
      </c>
      <c r="O47" s="124">
        <f>IF(RES_hhdet_tes!O47=0,"",RES_hhdet_tes!O47/RES_hhdet_fec!O47)</f>
        <v>3.79960581652408</v>
      </c>
      <c r="P47" s="124">
        <f>IF(RES_hhdet_tes!P47=0,"",RES_hhdet_tes!P47/RES_hhdet_fec!P47)</f>
        <v>4.0062000335664685</v>
      </c>
      <c r="Q47" s="124">
        <f>IF(RES_hhdet_tes!Q47=0,"",RES_hhdet_tes!Q47/RES_hhdet_fec!Q47)</f>
        <v>4.1439761255931593</v>
      </c>
      <c r="R47" s="124">
        <f>IF(RES_hhdet_tes!R47=0,"",RES_hhdet_tes!R47/RES_hhdet_fec!R47)</f>
        <v>4.2602008245070682</v>
      </c>
      <c r="S47" s="124">
        <f>IF(RES_hhdet_tes!S47=0,"",RES_hhdet_tes!S47/RES_hhdet_fec!S47)</f>
        <v>4.3561903073527279</v>
      </c>
      <c r="T47" s="124">
        <f>IF(RES_hhdet_tes!T47=0,"",RES_hhdet_tes!T47/RES_hhdet_fec!T47)</f>
        <v>4.4420816335156985</v>
      </c>
      <c r="U47" s="124">
        <f>IF(RES_hhdet_tes!U47=0,"",RES_hhdet_tes!U47/RES_hhdet_fec!U47)</f>
        <v>4.5310466022142739</v>
      </c>
      <c r="V47" s="124">
        <f>IF(RES_hhdet_tes!V47=0,"",RES_hhdet_tes!V47/RES_hhdet_fec!V47)</f>
        <v>4.5997918658348365</v>
      </c>
      <c r="W47" s="124">
        <f>IF(RES_hhdet_tes!W47=0,"",RES_hhdet_tes!W47/RES_hhdet_fec!W47)</f>
        <v>4.6428716891667801</v>
      </c>
      <c r="X47" s="124">
        <f>IF(RES_hhdet_tes!X47=0,"",RES_hhdet_tes!X47/RES_hhdet_fec!X47)</f>
        <v>4.6669249446187147</v>
      </c>
      <c r="Y47" s="124">
        <f>IF(RES_hhdet_tes!Y47=0,"",RES_hhdet_tes!Y47/RES_hhdet_fec!Y47)</f>
        <v>4.6864215164955327</v>
      </c>
      <c r="DA47" s="130" t="s">
        <v>1950</v>
      </c>
    </row>
    <row r="48" spans="1:105" ht="12" customHeight="1" x14ac:dyDescent="0.25">
      <c r="A48" s="97" t="s">
        <v>53</v>
      </c>
      <c r="B48" s="111">
        <f>IF(RES_hhdet_tes!B48=0,"",RES_hhdet_tes!B48/RES_hhdet_fec!B48)</f>
        <v>1.9429532402555638</v>
      </c>
      <c r="C48" s="111">
        <f>IF(RES_hhdet_tes!C48=0,"",RES_hhdet_tes!C48/RES_hhdet_fec!C48)</f>
        <v>2.0515526000943756</v>
      </c>
      <c r="D48" s="111">
        <f>IF(RES_hhdet_tes!D48=0,"",RES_hhdet_tes!D48/RES_hhdet_fec!D48)</f>
        <v>2.1521873014145663</v>
      </c>
      <c r="E48" s="111">
        <f>IF(RES_hhdet_tes!E48=0,"",RES_hhdet_tes!E48/RES_hhdet_fec!E48)</f>
        <v>2.270236377810229</v>
      </c>
      <c r="F48" s="111">
        <f>IF(RES_hhdet_tes!F48=0,"",RES_hhdet_tes!F48/RES_hhdet_fec!F48)</f>
        <v>2.4433277675272489</v>
      </c>
      <c r="G48" s="111">
        <f>IF(RES_hhdet_tes!G48=0,"",RES_hhdet_tes!G48/RES_hhdet_fec!G48)</f>
        <v>2.6930870551866883</v>
      </c>
      <c r="H48" s="111">
        <f>IF(RES_hhdet_tes!H48=0,"",RES_hhdet_tes!H48/RES_hhdet_fec!H48)</f>
        <v>2.908038083717317</v>
      </c>
      <c r="I48" s="111">
        <f>IF(RES_hhdet_tes!I48=0,"",RES_hhdet_tes!I48/RES_hhdet_fec!I48)</f>
        <v>3.0189286643514581</v>
      </c>
      <c r="J48" s="111">
        <f>IF(RES_hhdet_tes!J48=0,"",RES_hhdet_tes!J48/RES_hhdet_fec!J48)</f>
        <v>3.0868511147233413</v>
      </c>
      <c r="K48" s="111">
        <f>IF(RES_hhdet_tes!K48=0,"",RES_hhdet_tes!K48/RES_hhdet_fec!K48)</f>
        <v>3.1720598063422365</v>
      </c>
      <c r="L48" s="111">
        <f>IF(RES_hhdet_tes!L48=0,"",RES_hhdet_tes!L48/RES_hhdet_fec!L48)</f>
        <v>3.2757952573310458</v>
      </c>
      <c r="M48" s="111">
        <f>IF(RES_hhdet_tes!M48=0,"",RES_hhdet_tes!M48/RES_hhdet_fec!M48)</f>
        <v>3.3768533210127507</v>
      </c>
      <c r="N48" s="111">
        <f>IF(RES_hhdet_tes!N48=0,"",RES_hhdet_tes!N48/RES_hhdet_fec!N48)</f>
        <v>3.551763026895177</v>
      </c>
      <c r="O48" s="111">
        <f>IF(RES_hhdet_tes!O48=0,"",RES_hhdet_tes!O48/RES_hhdet_fec!O48)</f>
        <v>3.79960581652408</v>
      </c>
      <c r="P48" s="111">
        <f>IF(RES_hhdet_tes!P48=0,"",RES_hhdet_tes!P48/RES_hhdet_fec!P48)</f>
        <v>4.0062000335664685</v>
      </c>
      <c r="Q48" s="111">
        <f>IF(RES_hhdet_tes!Q48=0,"",RES_hhdet_tes!Q48/RES_hhdet_fec!Q48)</f>
        <v>4.1439761255931593</v>
      </c>
      <c r="R48" s="111">
        <f>IF(RES_hhdet_tes!R48=0,"",RES_hhdet_tes!R48/RES_hhdet_fec!R48)</f>
        <v>4.2602008245070682</v>
      </c>
      <c r="S48" s="111">
        <f>IF(RES_hhdet_tes!S48=0,"",RES_hhdet_tes!S48/RES_hhdet_fec!S48)</f>
        <v>4.3561903073527279</v>
      </c>
      <c r="T48" s="111">
        <f>IF(RES_hhdet_tes!T48=0,"",RES_hhdet_tes!T48/RES_hhdet_fec!T48)</f>
        <v>4.4420816335156985</v>
      </c>
      <c r="U48" s="111">
        <f>IF(RES_hhdet_tes!U48=0,"",RES_hhdet_tes!U48/RES_hhdet_fec!U48)</f>
        <v>4.5310466022142739</v>
      </c>
      <c r="V48" s="111">
        <f>IF(RES_hhdet_tes!V48=0,"",RES_hhdet_tes!V48/RES_hhdet_fec!V48)</f>
        <v>4.5997918658348365</v>
      </c>
      <c r="W48" s="111">
        <f>IF(RES_hhdet_tes!W48=0,"",RES_hhdet_tes!W48/RES_hhdet_fec!W48)</f>
        <v>4.6428716891667801</v>
      </c>
      <c r="X48" s="111">
        <f>IF(RES_hhdet_tes!X48=0,"",RES_hhdet_tes!X48/RES_hhdet_fec!X48)</f>
        <v>4.6669249446187147</v>
      </c>
      <c r="Y48" s="111">
        <f>IF(RES_hhdet_tes!Y48=0,"",RES_hhdet_tes!Y48/RES_hhdet_fec!Y48)</f>
        <v>4.6864215164955327</v>
      </c>
      <c r="DA48" s="63" t="s">
        <v>1951</v>
      </c>
    </row>
    <row r="49" spans="1:105" ht="12" customHeight="1" x14ac:dyDescent="0.25">
      <c r="A49" s="121" t="s">
        <v>55</v>
      </c>
      <c r="B49" s="124">
        <f>IF(RES_hhdet_tes!B49=0,"",RES_hhdet_tes!B49/RES_hhdet_fec!B49)</f>
        <v>0.6141031564840872</v>
      </c>
      <c r="C49" s="124">
        <f>IF(RES_hhdet_tes!C49=0,"",RES_hhdet_tes!C49/RES_hhdet_fec!C49)</f>
        <v>0.61475768106787709</v>
      </c>
      <c r="D49" s="124">
        <f>IF(RES_hhdet_tes!D49=0,"",RES_hhdet_tes!D49/RES_hhdet_fec!D49)</f>
        <v>0.61804634760465982</v>
      </c>
      <c r="E49" s="124">
        <f>IF(RES_hhdet_tes!E49=0,"",RES_hhdet_tes!E49/RES_hhdet_fec!E49)</f>
        <v>0.61946143520806773</v>
      </c>
      <c r="F49" s="124">
        <f>IF(RES_hhdet_tes!F49=0,"",RES_hhdet_tes!F49/RES_hhdet_fec!F49)</f>
        <v>0.61813852907051914</v>
      </c>
      <c r="G49" s="124">
        <f>IF(RES_hhdet_tes!G49=0,"",RES_hhdet_tes!G49/RES_hhdet_fec!G49)</f>
        <v>0.61953250143268745</v>
      </c>
      <c r="H49" s="124">
        <f>IF(RES_hhdet_tes!H49=0,"",RES_hhdet_tes!H49/RES_hhdet_fec!H49)</f>
        <v>0.62277081825580394</v>
      </c>
      <c r="I49" s="124">
        <f>IF(RES_hhdet_tes!I49=0,"",RES_hhdet_tes!I49/RES_hhdet_fec!I49)</f>
        <v>0.62593088959164866</v>
      </c>
      <c r="J49" s="124">
        <f>IF(RES_hhdet_tes!J49=0,"",RES_hhdet_tes!J49/RES_hhdet_fec!J49)</f>
        <v>0.61959490501124215</v>
      </c>
      <c r="K49" s="124">
        <f>IF(RES_hhdet_tes!K49=0,"",RES_hhdet_tes!K49/RES_hhdet_fec!K49)</f>
        <v>0.62452732623792517</v>
      </c>
      <c r="L49" s="124">
        <f>IF(RES_hhdet_tes!L49=0,"",RES_hhdet_tes!L49/RES_hhdet_fec!L49)</f>
        <v>0.62678978399034313</v>
      </c>
      <c r="M49" s="124">
        <f>IF(RES_hhdet_tes!M49=0,"",RES_hhdet_tes!M49/RES_hhdet_fec!M49)</f>
        <v>0.62835231147518034</v>
      </c>
      <c r="N49" s="124">
        <f>IF(RES_hhdet_tes!N49=0,"",RES_hhdet_tes!N49/RES_hhdet_fec!N49)</f>
        <v>0.63695710110802428</v>
      </c>
      <c r="O49" s="124">
        <f>IF(RES_hhdet_tes!O49=0,"",RES_hhdet_tes!O49/RES_hhdet_fec!O49)</f>
        <v>0.64757739760911104</v>
      </c>
      <c r="P49" s="124">
        <f>IF(RES_hhdet_tes!P49=0,"",RES_hhdet_tes!P49/RES_hhdet_fec!P49)</f>
        <v>0.6522605684365973</v>
      </c>
      <c r="Q49" s="124">
        <f>IF(RES_hhdet_tes!Q49=0,"",RES_hhdet_tes!Q49/RES_hhdet_fec!Q49)</f>
        <v>0.65699629903512535</v>
      </c>
      <c r="R49" s="124">
        <f>IF(RES_hhdet_tes!R49=0,"",RES_hhdet_tes!R49/RES_hhdet_fec!R49)</f>
        <v>0.66691154771733141</v>
      </c>
      <c r="S49" s="124">
        <f>IF(RES_hhdet_tes!S49=0,"",RES_hhdet_tes!S49/RES_hhdet_fec!S49)</f>
        <v>0.67882872104512826</v>
      </c>
      <c r="T49" s="124">
        <f>IF(RES_hhdet_tes!T49=0,"",RES_hhdet_tes!T49/RES_hhdet_fec!T49)</f>
        <v>0.69449681910457906</v>
      </c>
      <c r="U49" s="124">
        <f>IF(RES_hhdet_tes!U49=0,"",RES_hhdet_tes!U49/RES_hhdet_fec!U49)</f>
        <v>0.70755472620243132</v>
      </c>
      <c r="V49" s="124">
        <f>IF(RES_hhdet_tes!V49=0,"",RES_hhdet_tes!V49/RES_hhdet_fec!V49)</f>
        <v>0.72077850906701502</v>
      </c>
      <c r="W49" s="124">
        <f>IF(RES_hhdet_tes!W49=0,"",RES_hhdet_tes!W49/RES_hhdet_fec!W49)</f>
        <v>0.72916597600214683</v>
      </c>
      <c r="X49" s="124">
        <f>IF(RES_hhdet_tes!X49=0,"",RES_hhdet_tes!X49/RES_hhdet_fec!X49)</f>
        <v>0.73419778839769034</v>
      </c>
      <c r="Y49" s="124">
        <f>IF(RES_hhdet_tes!Y49=0,"",RES_hhdet_tes!Y49/RES_hhdet_fec!Y49)</f>
        <v>0.74464367703042444</v>
      </c>
      <c r="DA49" s="130" t="s">
        <v>1952</v>
      </c>
    </row>
    <row r="50" spans="1:105" ht="12" customHeight="1" x14ac:dyDescent="0.25">
      <c r="A50" s="97" t="s">
        <v>138</v>
      </c>
      <c r="B50" s="111">
        <f>IF(RES_hhdet_tes!B50=0,"",RES_hhdet_tes!B50/RES_hhdet_fec!B50)</f>
        <v>0.52018859262093986</v>
      </c>
      <c r="C50" s="111">
        <f>IF(RES_hhdet_tes!C50=0,"",RES_hhdet_tes!C50/RES_hhdet_fec!C50)</f>
        <v>0.5215934960504961</v>
      </c>
      <c r="D50" s="111">
        <f>IF(RES_hhdet_tes!D50=0,"",RES_hhdet_tes!D50/RES_hhdet_fec!D50)</f>
        <v>0.52421294296600784</v>
      </c>
      <c r="E50" s="111">
        <f>IF(RES_hhdet_tes!E50=0,"",RES_hhdet_tes!E50/RES_hhdet_fec!E50)</f>
        <v>0.5276213635027549</v>
      </c>
      <c r="F50" s="111">
        <f>IF(RES_hhdet_tes!F50=0,"",RES_hhdet_tes!F50/RES_hhdet_fec!F50)</f>
        <v>0.53111773921277594</v>
      </c>
      <c r="G50" s="111">
        <f>IF(RES_hhdet_tes!G50=0,"",RES_hhdet_tes!G50/RES_hhdet_fec!G50)</f>
        <v>0.53399047221175078</v>
      </c>
      <c r="H50" s="111">
        <f>IF(RES_hhdet_tes!H50=0,"",RES_hhdet_tes!H50/RES_hhdet_fec!H50)</f>
        <v>0.53637681271386839</v>
      </c>
      <c r="I50" s="111">
        <f>IF(RES_hhdet_tes!I50=0,"",RES_hhdet_tes!I50/RES_hhdet_fec!I50)</f>
        <v>0.53865747066369329</v>
      </c>
      <c r="J50" s="111">
        <f>IF(RES_hhdet_tes!J50=0,"",RES_hhdet_tes!J50/RES_hhdet_fec!J50)</f>
        <v>0.54307587091610643</v>
      </c>
      <c r="K50" s="111">
        <f>IF(RES_hhdet_tes!K50=0,"",RES_hhdet_tes!K50/RES_hhdet_fec!K50)</f>
        <v>0.54694331988670675</v>
      </c>
      <c r="L50" s="111">
        <f>IF(RES_hhdet_tes!L50=0,"",RES_hhdet_tes!L50/RES_hhdet_fec!L50)</f>
        <v>0.55189278418875298</v>
      </c>
      <c r="M50" s="111">
        <f>IF(RES_hhdet_tes!M50=0,"",RES_hhdet_tes!M50/RES_hhdet_fec!M50)</f>
        <v>0.55863111050849812</v>
      </c>
      <c r="N50" s="111">
        <f>IF(RES_hhdet_tes!N50=0,"",RES_hhdet_tes!N50/RES_hhdet_fec!N50)</f>
        <v>0.56749061432106362</v>
      </c>
      <c r="O50" s="111">
        <f>IF(RES_hhdet_tes!O50=0,"",RES_hhdet_tes!O50/RES_hhdet_fec!O50)</f>
        <v>0.57933121642891405</v>
      </c>
      <c r="P50" s="111">
        <f>IF(RES_hhdet_tes!P50=0,"",RES_hhdet_tes!P50/RES_hhdet_fec!P50)</f>
        <v>0.58365006686181053</v>
      </c>
      <c r="Q50" s="111">
        <f>IF(RES_hhdet_tes!Q50=0,"",RES_hhdet_tes!Q50/RES_hhdet_fec!Q50)</f>
        <v>0.58861128409108143</v>
      </c>
      <c r="R50" s="111">
        <f>IF(RES_hhdet_tes!R50=0,"",RES_hhdet_tes!R50/RES_hhdet_fec!R50)</f>
        <v>0.5961228110049438</v>
      </c>
      <c r="S50" s="111">
        <f>IF(RES_hhdet_tes!S50=0,"",RES_hhdet_tes!S50/RES_hhdet_fec!S50)</f>
        <v>0.60777431655526615</v>
      </c>
      <c r="T50" s="111">
        <f>IF(RES_hhdet_tes!T50=0,"",RES_hhdet_tes!T50/RES_hhdet_fec!T50)</f>
        <v>0.62353664587913937</v>
      </c>
      <c r="U50" s="111">
        <f>IF(RES_hhdet_tes!U50=0,"",RES_hhdet_tes!U50/RES_hhdet_fec!U50)</f>
        <v>0.64197405435939603</v>
      </c>
      <c r="V50" s="111">
        <f>IF(RES_hhdet_tes!V50=0,"",RES_hhdet_tes!V50/RES_hhdet_fec!V50)</f>
        <v>0.66124465545322486</v>
      </c>
      <c r="W50" s="111">
        <f>IF(RES_hhdet_tes!W50=0,"",RES_hhdet_tes!W50/RES_hhdet_fec!W50)</f>
        <v>0.68153430976825569</v>
      </c>
      <c r="X50" s="111">
        <f>IF(RES_hhdet_tes!X50=0,"",RES_hhdet_tes!X50/RES_hhdet_fec!X50)</f>
        <v>0.70055996791243813</v>
      </c>
      <c r="Y50" s="111">
        <f>IF(RES_hhdet_tes!Y50=0,"",RES_hhdet_tes!Y50/RES_hhdet_fec!Y50)</f>
        <v>0.71699567931549357</v>
      </c>
      <c r="DA50" s="63" t="s">
        <v>1953</v>
      </c>
    </row>
    <row r="51" spans="1:105" ht="12" customHeight="1" x14ac:dyDescent="0.25">
      <c r="A51" s="97" t="s">
        <v>137</v>
      </c>
      <c r="B51" s="111">
        <f>IF(RES_hhdet_tes!B51=0,"",RES_hhdet_tes!B51/RES_hhdet_fec!B51)</f>
        <v>0.72142891403326226</v>
      </c>
      <c r="C51" s="111">
        <f>IF(RES_hhdet_tes!C51=0,"",RES_hhdet_tes!C51/RES_hhdet_fec!C51)</f>
        <v>0.73661591745053345</v>
      </c>
      <c r="D51" s="111">
        <f>IF(RES_hhdet_tes!D51=0,"",RES_hhdet_tes!D51/RES_hhdet_fec!D51)</f>
        <v>0.73364216997136167</v>
      </c>
      <c r="E51" s="111">
        <f>IF(RES_hhdet_tes!E51=0,"",RES_hhdet_tes!E51/RES_hhdet_fec!E51)</f>
        <v>0.73380235975163433</v>
      </c>
      <c r="F51" s="111">
        <f>IF(RES_hhdet_tes!F51=0,"",RES_hhdet_tes!F51/RES_hhdet_fec!F51)</f>
        <v>0.74791306761272169</v>
      </c>
      <c r="G51" s="111">
        <f>IF(RES_hhdet_tes!G51=0,"",RES_hhdet_tes!G51/RES_hhdet_fec!G51)</f>
        <v>0.74450868412069982</v>
      </c>
      <c r="H51" s="111">
        <f>IF(RES_hhdet_tes!H51=0,"",RES_hhdet_tes!H51/RES_hhdet_fec!H51)</f>
        <v>0.74362541800360971</v>
      </c>
      <c r="I51" s="111">
        <f>IF(RES_hhdet_tes!I51=0,"",RES_hhdet_tes!I51/RES_hhdet_fec!I51)</f>
        <v>0.7351627860359512</v>
      </c>
      <c r="J51" s="111">
        <f>IF(RES_hhdet_tes!J51=0,"",RES_hhdet_tes!J51/RES_hhdet_fec!J51)</f>
        <v>0.75645903371455625</v>
      </c>
      <c r="K51" s="111">
        <f>IF(RES_hhdet_tes!K51=0,"",RES_hhdet_tes!K51/RES_hhdet_fec!K51)</f>
        <v>0.75491685033031708</v>
      </c>
      <c r="L51" s="111">
        <f>IF(RES_hhdet_tes!L51=0,"",RES_hhdet_tes!L51/RES_hhdet_fec!L51)</f>
        <v>0.75612090299188883</v>
      </c>
      <c r="M51" s="111">
        <f>IF(RES_hhdet_tes!M51=0,"",RES_hhdet_tes!M51/RES_hhdet_fec!M51)</f>
        <v>0.7665934982472602</v>
      </c>
      <c r="N51" s="111">
        <f>IF(RES_hhdet_tes!N51=0,"",RES_hhdet_tes!N51/RES_hhdet_fec!N51)</f>
        <v>0.7661078540412346</v>
      </c>
      <c r="O51" s="111">
        <f>IF(RES_hhdet_tes!O51=0,"",RES_hhdet_tes!O51/RES_hhdet_fec!O51)</f>
        <v>0.8035911926925049</v>
      </c>
      <c r="P51" s="111">
        <f>IF(RES_hhdet_tes!P51=0,"",RES_hhdet_tes!P51/RES_hhdet_fec!P51)</f>
        <v>0.82206661947358872</v>
      </c>
      <c r="Q51" s="111">
        <f>IF(RES_hhdet_tes!Q51=0,"",RES_hhdet_tes!Q51/RES_hhdet_fec!Q51)</f>
        <v>0.81967901202705407</v>
      </c>
      <c r="R51" s="111">
        <f>IF(RES_hhdet_tes!R51=0,"",RES_hhdet_tes!R51/RES_hhdet_fec!R51)</f>
        <v>0.79198651253612939</v>
      </c>
      <c r="S51" s="111">
        <f>IF(RES_hhdet_tes!S51=0,"",RES_hhdet_tes!S51/RES_hhdet_fec!S51)</f>
        <v>0.79151762948508486</v>
      </c>
      <c r="T51" s="111">
        <f>IF(RES_hhdet_tes!T51=0,"",RES_hhdet_tes!T51/RES_hhdet_fec!T51)</f>
        <v>0.81538834394315507</v>
      </c>
      <c r="U51" s="111">
        <f>IF(RES_hhdet_tes!U51=0,"",RES_hhdet_tes!U51/RES_hhdet_fec!U51)</f>
        <v>0.82278039392909619</v>
      </c>
      <c r="V51" s="111">
        <f>IF(RES_hhdet_tes!V51=0,"",RES_hhdet_tes!V51/RES_hhdet_fec!V51)</f>
        <v>0.87855985780010992</v>
      </c>
      <c r="W51" s="111">
        <f>IF(RES_hhdet_tes!W51=0,"",RES_hhdet_tes!W51/RES_hhdet_fec!W51)</f>
        <v>0.89941448446281858</v>
      </c>
      <c r="X51" s="111">
        <f>IF(RES_hhdet_tes!X51=0,"",RES_hhdet_tes!X51/RES_hhdet_fec!X51)</f>
        <v>0.88740372609336915</v>
      </c>
      <c r="Y51" s="111">
        <f>IF(RES_hhdet_tes!Y51=0,"",RES_hhdet_tes!Y51/RES_hhdet_fec!Y51)</f>
        <v>0.88179616619480428</v>
      </c>
      <c r="DA51" s="63" t="s">
        <v>1954</v>
      </c>
    </row>
    <row r="52" spans="1:105" ht="12" customHeight="1" x14ac:dyDescent="0.25">
      <c r="A52" s="100" t="s">
        <v>211</v>
      </c>
      <c r="B52" s="112">
        <f>IF(RES_hhdet_tes!B52=0,"",RES_hhdet_tes!B52/RES_hhdet_fec!B52)</f>
        <v>0.52018859262093986</v>
      </c>
      <c r="C52" s="112">
        <f>IF(RES_hhdet_tes!C52=0,"",RES_hhdet_tes!C52/RES_hhdet_fec!C52)</f>
        <v>0.53309182047902581</v>
      </c>
      <c r="D52" s="112">
        <f>IF(RES_hhdet_tes!D52=0,"",RES_hhdet_tes!D52/RES_hhdet_fec!D52)</f>
        <v>0.53518188528568078</v>
      </c>
      <c r="E52" s="112">
        <f>IF(RES_hhdet_tes!E52=0,"",RES_hhdet_tes!E52/RES_hhdet_fec!E52)</f>
        <v>0.53983631993619619</v>
      </c>
      <c r="F52" s="112">
        <f>IF(RES_hhdet_tes!F52=0,"",RES_hhdet_tes!F52/RES_hhdet_fec!F52)</f>
        <v>0.54168809659230222</v>
      </c>
      <c r="G52" s="112">
        <f>IF(RES_hhdet_tes!G52=0,"",RES_hhdet_tes!G52/RES_hhdet_fec!G52)</f>
        <v>0.5425836027943276</v>
      </c>
      <c r="H52" s="112">
        <f>IF(RES_hhdet_tes!H52=0,"",RES_hhdet_tes!H52/RES_hhdet_fec!H52)</f>
        <v>0.54512896260862609</v>
      </c>
      <c r="I52" s="112">
        <f>IF(RES_hhdet_tes!I52=0,"",RES_hhdet_tes!I52/RES_hhdet_fec!I52)</f>
        <v>0.5484300618980904</v>
      </c>
      <c r="J52" s="112">
        <f>IF(RES_hhdet_tes!J52=0,"",RES_hhdet_tes!J52/RES_hhdet_fec!J52)</f>
        <v>0.55390449698562172</v>
      </c>
      <c r="K52" s="112">
        <f>IF(RES_hhdet_tes!K52=0,"",RES_hhdet_tes!K52/RES_hhdet_fec!K52)</f>
        <v>0.5593985260935701</v>
      </c>
      <c r="L52" s="112">
        <f>IF(RES_hhdet_tes!L52=0,"",RES_hhdet_tes!L52/RES_hhdet_fec!L52)</f>
        <v>0.56243699178306861</v>
      </c>
      <c r="M52" s="112">
        <f>IF(RES_hhdet_tes!M52=0,"",RES_hhdet_tes!M52/RES_hhdet_fec!M52)</f>
        <v>0.56749349654770509</v>
      </c>
      <c r="N52" s="112">
        <f>IF(RES_hhdet_tes!N52=0,"",RES_hhdet_tes!N52/RES_hhdet_fec!N52)</f>
        <v>0.56805135962516495</v>
      </c>
      <c r="O52" s="112">
        <f>IF(RES_hhdet_tes!O52=0,"",RES_hhdet_tes!O52/RES_hhdet_fec!O52)</f>
        <v>0.57828982680955621</v>
      </c>
      <c r="P52" s="112">
        <f>IF(RES_hhdet_tes!P52=0,"",RES_hhdet_tes!P52/RES_hhdet_fec!P52)</f>
        <v>0.59138462878736531</v>
      </c>
      <c r="Q52" s="112">
        <f>IF(RES_hhdet_tes!Q52=0,"",RES_hhdet_tes!Q52/RES_hhdet_fec!Q52)</f>
        <v>0.60758510426573109</v>
      </c>
      <c r="R52" s="112">
        <f>IF(RES_hhdet_tes!R52=0,"",RES_hhdet_tes!R52/RES_hhdet_fec!R52)</f>
        <v>0.61110614409286312</v>
      </c>
      <c r="S52" s="112">
        <f>IF(RES_hhdet_tes!S52=0,"",RES_hhdet_tes!S52/RES_hhdet_fec!S52)</f>
        <v>0.62393528745704341</v>
      </c>
      <c r="T52" s="112">
        <f>IF(RES_hhdet_tes!T52=0,"",RES_hhdet_tes!T52/RES_hhdet_fec!T52)</f>
        <v>0.63793333947780373</v>
      </c>
      <c r="U52" s="112">
        <f>IF(RES_hhdet_tes!U52=0,"",RES_hhdet_tes!U52/RES_hhdet_fec!U52)</f>
        <v>0.65032563805394561</v>
      </c>
      <c r="V52" s="112">
        <f>IF(RES_hhdet_tes!V52=0,"",RES_hhdet_tes!V52/RES_hhdet_fec!V52)</f>
        <v>0.67163629442124406</v>
      </c>
      <c r="W52" s="112">
        <f>IF(RES_hhdet_tes!W52=0,"",RES_hhdet_tes!W52/RES_hhdet_fec!W52)</f>
        <v>0.69260345908690246</v>
      </c>
      <c r="X52" s="112">
        <f>IF(RES_hhdet_tes!X52=0,"",RES_hhdet_tes!X52/RES_hhdet_fec!X52)</f>
        <v>0.73380313897319138</v>
      </c>
      <c r="Y52" s="112">
        <f>IF(RES_hhdet_tes!Y52=0,"",RES_hhdet_tes!Y52/RES_hhdet_fec!Y52)</f>
        <v>0.74228339848838887</v>
      </c>
      <c r="DA52" s="131" t="s">
        <v>1955</v>
      </c>
    </row>
    <row r="53" spans="1:105" ht="12" customHeight="1" x14ac:dyDescent="0.25">
      <c r="A53" s="103" t="s">
        <v>52</v>
      </c>
      <c r="B53" s="113">
        <f>IF(RES_hhdet_tes!B53=0,"",RES_hhdet_tes!B53/RES_hhdet_fec!B53)</f>
        <v>1</v>
      </c>
      <c r="C53" s="113">
        <f>IF(RES_hhdet_tes!C53=0,"",RES_hhdet_tes!C53/RES_hhdet_fec!C53)</f>
        <v>1</v>
      </c>
      <c r="D53" s="113">
        <f>IF(RES_hhdet_tes!D53=0,"",RES_hhdet_tes!D53/RES_hhdet_fec!D53)</f>
        <v>1</v>
      </c>
      <c r="E53" s="113">
        <f>IF(RES_hhdet_tes!E53=0,"",RES_hhdet_tes!E53/RES_hhdet_fec!E53)</f>
        <v>1</v>
      </c>
      <c r="F53" s="113">
        <f>IF(RES_hhdet_tes!F53=0,"",RES_hhdet_tes!F53/RES_hhdet_fec!F53)</f>
        <v>1</v>
      </c>
      <c r="G53" s="113">
        <f>IF(RES_hhdet_tes!G53=0,"",RES_hhdet_tes!G53/RES_hhdet_fec!G53)</f>
        <v>1</v>
      </c>
      <c r="H53" s="113">
        <f>IF(RES_hhdet_tes!H53=0,"",RES_hhdet_tes!H53/RES_hhdet_fec!H53)</f>
        <v>1</v>
      </c>
      <c r="I53" s="113">
        <f>IF(RES_hhdet_tes!I53=0,"",RES_hhdet_tes!I53/RES_hhdet_fec!I53)</f>
        <v>1</v>
      </c>
      <c r="J53" s="113">
        <f>IF(RES_hhdet_tes!J53=0,"",RES_hhdet_tes!J53/RES_hhdet_fec!J53)</f>
        <v>1</v>
      </c>
      <c r="K53" s="113">
        <f>IF(RES_hhdet_tes!K53=0,"",RES_hhdet_tes!K53/RES_hhdet_fec!K53)</f>
        <v>1</v>
      </c>
      <c r="L53" s="113">
        <f>IF(RES_hhdet_tes!L53=0,"",RES_hhdet_tes!L53/RES_hhdet_fec!L53)</f>
        <v>1</v>
      </c>
      <c r="M53" s="113">
        <f>IF(RES_hhdet_tes!M53=0,"",RES_hhdet_tes!M53/RES_hhdet_fec!M53)</f>
        <v>1</v>
      </c>
      <c r="N53" s="113">
        <f>IF(RES_hhdet_tes!N53=0,"",RES_hhdet_tes!N53/RES_hhdet_fec!N53)</f>
        <v>1</v>
      </c>
      <c r="O53" s="113">
        <f>IF(RES_hhdet_tes!O53=0,"",RES_hhdet_tes!O53/RES_hhdet_fec!O53)</f>
        <v>1</v>
      </c>
      <c r="P53" s="113">
        <f>IF(RES_hhdet_tes!P53=0,"",RES_hhdet_tes!P53/RES_hhdet_fec!P53)</f>
        <v>1</v>
      </c>
      <c r="Q53" s="113">
        <f>IF(RES_hhdet_tes!Q53=0,"",RES_hhdet_tes!Q53/RES_hhdet_fec!Q53)</f>
        <v>1</v>
      </c>
      <c r="R53" s="113">
        <f>IF(RES_hhdet_tes!R53=0,"",RES_hhdet_tes!R53/RES_hhdet_fec!R53)</f>
        <v>1</v>
      </c>
      <c r="S53" s="113">
        <f>IF(RES_hhdet_tes!S53=0,"",RES_hhdet_tes!S53/RES_hhdet_fec!S53)</f>
        <v>1</v>
      </c>
      <c r="T53" s="113">
        <f>IF(RES_hhdet_tes!T53=0,"",RES_hhdet_tes!T53/RES_hhdet_fec!T53)</f>
        <v>1</v>
      </c>
      <c r="U53" s="113">
        <f>IF(RES_hhdet_tes!U53=0,"",RES_hhdet_tes!U53/RES_hhdet_fec!U53)</f>
        <v>1</v>
      </c>
      <c r="V53" s="113">
        <f>IF(RES_hhdet_tes!V53=0,"",RES_hhdet_tes!V53/RES_hhdet_fec!V53)</f>
        <v>1</v>
      </c>
      <c r="W53" s="113">
        <f>IF(RES_hhdet_tes!W53=0,"",RES_hhdet_tes!W53/RES_hhdet_fec!W53)</f>
        <v>1</v>
      </c>
      <c r="X53" s="113">
        <f>IF(RES_hhdet_tes!X53=0,"",RES_hhdet_tes!X53/RES_hhdet_fec!X53)</f>
        <v>1</v>
      </c>
      <c r="Y53" s="113">
        <f>IF(RES_hhdet_tes!Y53=0,"",RES_hhdet_tes!Y53/RES_hhdet_fec!Y53)</f>
        <v>1</v>
      </c>
      <c r="DA53" s="132" t="s">
        <v>1956</v>
      </c>
    </row>
    <row r="54" spans="1:105" ht="12" customHeight="1" x14ac:dyDescent="0.25">
      <c r="A54" s="106" t="s">
        <v>122</v>
      </c>
      <c r="B54" s="112">
        <f>IF(RES_hhdet_tes!B54=0,"",RES_hhdet_tes!B54/RES_hhdet_fec!B54)</f>
        <v>0.65118384724683143</v>
      </c>
      <c r="C54" s="112">
        <f>IF(RES_hhdet_tes!C54=0,"",RES_hhdet_tes!C54/RES_hhdet_fec!C54)</f>
        <v>0.65336285767313085</v>
      </c>
      <c r="D54" s="112">
        <f>IF(RES_hhdet_tes!D54=0,"",RES_hhdet_tes!D54/RES_hhdet_fec!D54)</f>
        <v>0.65632431597229368</v>
      </c>
      <c r="E54" s="112">
        <f>IF(RES_hhdet_tes!E54=0,"",RES_hhdet_tes!E54/RES_hhdet_fec!E54)</f>
        <v>0.66012107059408265</v>
      </c>
      <c r="F54" s="112">
        <f>IF(RES_hhdet_tes!F54=0,"",RES_hhdet_tes!F54/RES_hhdet_fec!F54)</f>
        <v>0.66432018393945791</v>
      </c>
      <c r="G54" s="112">
        <f>IF(RES_hhdet_tes!G54=0,"",RES_hhdet_tes!G54/RES_hhdet_fec!G54)</f>
        <v>0.66835491739933495</v>
      </c>
      <c r="H54" s="112">
        <f>IF(RES_hhdet_tes!H54=0,"",RES_hhdet_tes!H54/RES_hhdet_fec!H54)</f>
        <v>0.67262210931110855</v>
      </c>
      <c r="I54" s="112">
        <f>IF(RES_hhdet_tes!I54=0,"",RES_hhdet_tes!I54/RES_hhdet_fec!I54)</f>
        <v>0.67465107112984057</v>
      </c>
      <c r="J54" s="112">
        <f>IF(RES_hhdet_tes!J54=0,"",RES_hhdet_tes!J54/RES_hhdet_fec!J54)</f>
        <v>0.67530213144378082</v>
      </c>
      <c r="K54" s="112">
        <f>IF(RES_hhdet_tes!K54=0,"",RES_hhdet_tes!K54/RES_hhdet_fec!K54)</f>
        <v>0.67635050734103075</v>
      </c>
      <c r="L54" s="112">
        <f>IF(RES_hhdet_tes!L54=0,"",RES_hhdet_tes!L54/RES_hhdet_fec!L54)</f>
        <v>0.67813320630903784</v>
      </c>
      <c r="M54" s="112">
        <f>IF(RES_hhdet_tes!M54=0,"",RES_hhdet_tes!M54/RES_hhdet_fec!M54)</f>
        <v>0.68093907944057253</v>
      </c>
      <c r="N54" s="112">
        <f>IF(RES_hhdet_tes!N54=0,"",RES_hhdet_tes!N54/RES_hhdet_fec!N54)</f>
        <v>0.68497034890826713</v>
      </c>
      <c r="O54" s="112">
        <f>IF(RES_hhdet_tes!O54=0,"",RES_hhdet_tes!O54/RES_hhdet_fec!O54)</f>
        <v>0.68970830190702415</v>
      </c>
      <c r="P54" s="112">
        <f>IF(RES_hhdet_tes!P54=0,"",RES_hhdet_tes!P54/RES_hhdet_fec!P54)</f>
        <v>0.6943009825252775</v>
      </c>
      <c r="Q54" s="112">
        <f>IF(RES_hhdet_tes!Q54=0,"",RES_hhdet_tes!Q54/RES_hhdet_fec!Q54)</f>
        <v>0.69951061080085708</v>
      </c>
      <c r="R54" s="112">
        <f>IF(RES_hhdet_tes!R54=0,"",RES_hhdet_tes!R54/RES_hhdet_fec!R54)</f>
        <v>0.70678210345650216</v>
      </c>
      <c r="S54" s="112">
        <f>IF(RES_hhdet_tes!S54=0,"",RES_hhdet_tes!S54/RES_hhdet_fec!S54)</f>
        <v>0.71544277622180097</v>
      </c>
      <c r="T54" s="112">
        <f>IF(RES_hhdet_tes!T54=0,"",RES_hhdet_tes!T54/RES_hhdet_fec!T54)</f>
        <v>0.72723637088595916</v>
      </c>
      <c r="U54" s="112">
        <f>IF(RES_hhdet_tes!U54=0,"",RES_hhdet_tes!U54/RES_hhdet_fec!U54)</f>
        <v>0.73749705624656192</v>
      </c>
      <c r="V54" s="112">
        <f>IF(RES_hhdet_tes!V54=0,"",RES_hhdet_tes!V54/RES_hhdet_fec!V54)</f>
        <v>0.74728416180767088</v>
      </c>
      <c r="W54" s="112">
        <f>IF(RES_hhdet_tes!W54=0,"",RES_hhdet_tes!W54/RES_hhdet_fec!W54)</f>
        <v>0.75352685230014649</v>
      </c>
      <c r="X54" s="112">
        <f>IF(RES_hhdet_tes!X54=0,"",RES_hhdet_tes!X54/RES_hhdet_fec!X54)</f>
        <v>0.75741314848283769</v>
      </c>
      <c r="Y54" s="112">
        <f>IF(RES_hhdet_tes!Y54=0,"",RES_hhdet_tes!Y54/RES_hhdet_fec!Y54)</f>
        <v>0.76492213033200396</v>
      </c>
      <c r="DA54" s="131" t="s">
        <v>1957</v>
      </c>
    </row>
    <row r="55" spans="1:105" ht="12" customHeight="1" x14ac:dyDescent="0.25">
      <c r="A55" s="107" t="s">
        <v>121</v>
      </c>
      <c r="B55" s="113">
        <f>IF(RES_hhdet_tes!B55=0,"",RES_hhdet_tes!B55/RES_hhdet_fec!B55)</f>
        <v>0.81682830902649439</v>
      </c>
      <c r="C55" s="113">
        <f>IF(RES_hhdet_tes!C55=0,"",RES_hhdet_tes!C55/RES_hhdet_fec!C55)</f>
        <v>0.8281036332479651</v>
      </c>
      <c r="D55" s="113">
        <f>IF(RES_hhdet_tes!D55=0,"",RES_hhdet_tes!D55/RES_hhdet_fec!D55)</f>
        <v>0.82666454556983759</v>
      </c>
      <c r="E55" s="113">
        <f>IF(RES_hhdet_tes!E55=0,"",RES_hhdet_tes!E55/RES_hhdet_fec!E55)</f>
        <v>0.82677899180318803</v>
      </c>
      <c r="F55" s="113">
        <f>IF(RES_hhdet_tes!F55=0,"",RES_hhdet_tes!F55/RES_hhdet_fec!F55)</f>
        <v>0.83660085162411024</v>
      </c>
      <c r="G55" s="113">
        <f>IF(RES_hhdet_tes!G55=0,"",RES_hhdet_tes!G55/RES_hhdet_fec!G55)</f>
        <v>0.83425563181814644</v>
      </c>
      <c r="H55" s="113">
        <f>IF(RES_hhdet_tes!H55=0,"",RES_hhdet_tes!H55/RES_hhdet_fec!H55)</f>
        <v>0.83324068052183209</v>
      </c>
      <c r="I55" s="113">
        <f>IF(RES_hhdet_tes!I55=0,"",RES_hhdet_tes!I55/RES_hhdet_fec!I55)</f>
        <v>0.82605673142730462</v>
      </c>
      <c r="J55" s="113">
        <f>IF(RES_hhdet_tes!J55=0,"",RES_hhdet_tes!J55/RES_hhdet_fec!J55)</f>
        <v>0.83986398142863006</v>
      </c>
      <c r="K55" s="113">
        <f>IF(RES_hhdet_tes!K55=0,"",RES_hhdet_tes!K55/RES_hhdet_fec!K55)</f>
        <v>0.83732823681438517</v>
      </c>
      <c r="L55" s="113">
        <f>IF(RES_hhdet_tes!L55=0,"",RES_hhdet_tes!L55/RES_hhdet_fec!L55)</f>
        <v>0.83741596914517724</v>
      </c>
      <c r="M55" s="113">
        <f>IF(RES_hhdet_tes!M55=0,"",RES_hhdet_tes!M55/RES_hhdet_fec!M55)</f>
        <v>0.84370437056491121</v>
      </c>
      <c r="N55" s="113">
        <f>IF(RES_hhdet_tes!N55=0,"",RES_hhdet_tes!N55/RES_hhdet_fec!N55)</f>
        <v>0.84382088231615038</v>
      </c>
      <c r="O55" s="113">
        <f>IF(RES_hhdet_tes!O55=0,"",RES_hhdet_tes!O55/RES_hhdet_fec!O55)</f>
        <v>0.86855209541570233</v>
      </c>
      <c r="P55" s="113">
        <f>IF(RES_hhdet_tes!P55=0,"",RES_hhdet_tes!P55/RES_hhdet_fec!P55)</f>
        <v>0.87936581802010227</v>
      </c>
      <c r="Q55" s="113">
        <f>IF(RES_hhdet_tes!Q55=0,"",RES_hhdet_tes!Q55/RES_hhdet_fec!Q55)</f>
        <v>0.8749350914445877</v>
      </c>
      <c r="R55" s="113">
        <f>IF(RES_hhdet_tes!R55=0,"",RES_hhdet_tes!R55/RES_hhdet_fec!R55)</f>
        <v>0.85774594105557644</v>
      </c>
      <c r="S55" s="113">
        <f>IF(RES_hhdet_tes!S55=0,"",RES_hhdet_tes!S55/RES_hhdet_fec!S55)</f>
        <v>0.85743678022323266</v>
      </c>
      <c r="T55" s="113">
        <f>IF(RES_hhdet_tes!T55=0,"",RES_hhdet_tes!T55/RES_hhdet_fec!T55)</f>
        <v>0.87294359571576874</v>
      </c>
      <c r="U55" s="113">
        <f>IF(RES_hhdet_tes!U55=0,"",RES_hhdet_tes!U55/RES_hhdet_fec!U55)</f>
        <v>0.87598795926467743</v>
      </c>
      <c r="V55" s="113">
        <f>IF(RES_hhdet_tes!V55=0,"",RES_hhdet_tes!V55/RES_hhdet_fec!V55)</f>
        <v>0.91183392218280157</v>
      </c>
      <c r="W55" s="113">
        <f>IF(RES_hhdet_tes!W55=0,"",RES_hhdet_tes!W55/RES_hhdet_fec!W55)</f>
        <v>0.92343569485193355</v>
      </c>
      <c r="X55" s="113">
        <f>IF(RES_hhdet_tes!X55=0,"",RES_hhdet_tes!X55/RES_hhdet_fec!X55)</f>
        <v>0.90197781432474489</v>
      </c>
      <c r="Y55" s="113">
        <f>IF(RES_hhdet_tes!Y55=0,"",RES_hhdet_tes!Y55/RES_hhdet_fec!Y55)</f>
        <v>0.89803417777907957</v>
      </c>
      <c r="DA55" s="132" t="s">
        <v>1958</v>
      </c>
    </row>
    <row r="56" spans="1:105" ht="12" customHeight="1" x14ac:dyDescent="0.25">
      <c r="A56" s="108" t="s">
        <v>53</v>
      </c>
      <c r="B56" s="111">
        <f>IF(RES_hhdet_tes!B56=0,"",RES_hhdet_tes!B56/RES_hhdet_fec!B56)</f>
        <v>0.65118384724683143</v>
      </c>
      <c r="C56" s="111">
        <f>IF(RES_hhdet_tes!C56=0,"",RES_hhdet_tes!C56/RES_hhdet_fec!C56)</f>
        <v>0.66292409112319683</v>
      </c>
      <c r="D56" s="111">
        <f>IF(RES_hhdet_tes!D56=0,"",RES_hhdet_tes!D56/RES_hhdet_fec!D56)</f>
        <v>0.66596315008739992</v>
      </c>
      <c r="E56" s="111">
        <f>IF(RES_hhdet_tes!E56=0,"",RES_hhdet_tes!E56/RES_hhdet_fec!E56)</f>
        <v>0.67012512108821543</v>
      </c>
      <c r="F56" s="111">
        <f>IF(RES_hhdet_tes!F56=0,"",RES_hhdet_tes!F56/RES_hhdet_fec!F56)</f>
        <v>0.6710001063852753</v>
      </c>
      <c r="G56" s="111">
        <f>IF(RES_hhdet_tes!G56=0,"",RES_hhdet_tes!G56/RES_hhdet_fec!G56)</f>
        <v>0.67200726426236657</v>
      </c>
      <c r="H56" s="111">
        <f>IF(RES_hhdet_tes!H56=0,"",RES_hhdet_tes!H56/RES_hhdet_fec!H56)</f>
        <v>0.67368646553583167</v>
      </c>
      <c r="I56" s="111">
        <f>IF(RES_hhdet_tes!I56=0,"",RES_hhdet_tes!I56/RES_hhdet_fec!I56)</f>
        <v>0.67519582440268366</v>
      </c>
      <c r="J56" s="111">
        <f>IF(RES_hhdet_tes!J56=0,"",RES_hhdet_tes!J56/RES_hhdet_fec!J56)</f>
        <v>0.67685736782352457</v>
      </c>
      <c r="K56" s="111">
        <f>IF(RES_hhdet_tes!K56=0,"",RES_hhdet_tes!K56/RES_hhdet_fec!K56)</f>
        <v>0.67968309331106846</v>
      </c>
      <c r="L56" s="111">
        <f>IF(RES_hhdet_tes!L56=0,"",RES_hhdet_tes!L56/RES_hhdet_fec!L56)</f>
        <v>0.68109980716527463</v>
      </c>
      <c r="M56" s="111">
        <f>IF(RES_hhdet_tes!M56=0,"",RES_hhdet_tes!M56/RES_hhdet_fec!M56)</f>
        <v>0.68306168112051302</v>
      </c>
      <c r="N56" s="111">
        <f>IF(RES_hhdet_tes!N56=0,"",RES_hhdet_tes!N56/RES_hhdet_fec!N56)</f>
        <v>0.68445555150821746</v>
      </c>
      <c r="O56" s="111">
        <f>IF(RES_hhdet_tes!O56=0,"",RES_hhdet_tes!O56/RES_hhdet_fec!O56)</f>
        <v>0.68897373045505894</v>
      </c>
      <c r="P56" s="111">
        <f>IF(RES_hhdet_tes!P56=0,"",RES_hhdet_tes!P56/RES_hhdet_fec!P56)</f>
        <v>0.69526729079369232</v>
      </c>
      <c r="Q56" s="111">
        <f>IF(RES_hhdet_tes!Q56=0,"",RES_hhdet_tes!Q56/RES_hhdet_fec!Q56)</f>
        <v>0.70388941185704534</v>
      </c>
      <c r="R56" s="111">
        <f>IF(RES_hhdet_tes!R56=0,"",RES_hhdet_tes!R56/RES_hhdet_fec!R56)</f>
        <v>0.71328691480699613</v>
      </c>
      <c r="S56" s="111">
        <f>IF(RES_hhdet_tes!S56=0,"",RES_hhdet_tes!S56/RES_hhdet_fec!S56)</f>
        <v>0.72445370208015947</v>
      </c>
      <c r="T56" s="111">
        <f>IF(RES_hhdet_tes!T56=0,"",RES_hhdet_tes!T56/RES_hhdet_fec!T56)</f>
        <v>0.73262413011366923</v>
      </c>
      <c r="U56" s="111">
        <f>IF(RES_hhdet_tes!U56=0,"",RES_hhdet_tes!U56/RES_hhdet_fec!U56)</f>
        <v>0.7386822906427859</v>
      </c>
      <c r="V56" s="111">
        <f>IF(RES_hhdet_tes!V56=0,"",RES_hhdet_tes!V56/RES_hhdet_fec!V56)</f>
        <v>0.74443449733944445</v>
      </c>
      <c r="W56" s="111">
        <f>IF(RES_hhdet_tes!W56=0,"",RES_hhdet_tes!W56/RES_hhdet_fec!W56)</f>
        <v>0.75014970139636861</v>
      </c>
      <c r="X56" s="111">
        <f>IF(RES_hhdet_tes!X56=0,"",RES_hhdet_tes!X56/RES_hhdet_fec!X56)</f>
        <v>0.7598338758770723</v>
      </c>
      <c r="Y56" s="111">
        <f>IF(RES_hhdet_tes!Y56=0,"",RES_hhdet_tes!Y56/RES_hhdet_fec!Y56)</f>
        <v>0.77109241853623745</v>
      </c>
      <c r="DA56" s="63" t="s">
        <v>1959</v>
      </c>
    </row>
    <row r="57" spans="1:105" ht="12" customHeight="1" x14ac:dyDescent="0.25">
      <c r="A57" s="108" t="s">
        <v>52</v>
      </c>
      <c r="B57" s="111">
        <f>IF(RES_hhdet_tes!B57=0,"",RES_hhdet_tes!B57/RES_hhdet_fec!B57)</f>
        <v>1</v>
      </c>
      <c r="C57" s="111">
        <f>IF(RES_hhdet_tes!C57=0,"",RES_hhdet_tes!C57/RES_hhdet_fec!C57)</f>
        <v>1</v>
      </c>
      <c r="D57" s="111">
        <f>IF(RES_hhdet_tes!D57=0,"",RES_hhdet_tes!D57/RES_hhdet_fec!D57)</f>
        <v>1</v>
      </c>
      <c r="E57" s="111">
        <f>IF(RES_hhdet_tes!E57=0,"",RES_hhdet_tes!E57/RES_hhdet_fec!E57)</f>
        <v>1</v>
      </c>
      <c r="F57" s="111">
        <f>IF(RES_hhdet_tes!F57=0,"",RES_hhdet_tes!F57/RES_hhdet_fec!F57)</f>
        <v>1</v>
      </c>
      <c r="G57" s="111">
        <f>IF(RES_hhdet_tes!G57=0,"",RES_hhdet_tes!G57/RES_hhdet_fec!G57)</f>
        <v>1</v>
      </c>
      <c r="H57" s="111">
        <f>IF(RES_hhdet_tes!H57=0,"",RES_hhdet_tes!H57/RES_hhdet_fec!H57)</f>
        <v>1</v>
      </c>
      <c r="I57" s="111">
        <f>IF(RES_hhdet_tes!I57=0,"",RES_hhdet_tes!I57/RES_hhdet_fec!I57)</f>
        <v>1</v>
      </c>
      <c r="J57" s="111">
        <f>IF(RES_hhdet_tes!J57=0,"",RES_hhdet_tes!J57/RES_hhdet_fec!J57)</f>
        <v>1</v>
      </c>
      <c r="K57" s="111">
        <f>IF(RES_hhdet_tes!K57=0,"",RES_hhdet_tes!K57/RES_hhdet_fec!K57)</f>
        <v>1</v>
      </c>
      <c r="L57" s="111">
        <f>IF(RES_hhdet_tes!L57=0,"",RES_hhdet_tes!L57/RES_hhdet_fec!L57)</f>
        <v>1</v>
      </c>
      <c r="M57" s="111">
        <f>IF(RES_hhdet_tes!M57=0,"",RES_hhdet_tes!M57/RES_hhdet_fec!M57)</f>
        <v>1</v>
      </c>
      <c r="N57" s="111">
        <f>IF(RES_hhdet_tes!N57=0,"",RES_hhdet_tes!N57/RES_hhdet_fec!N57)</f>
        <v>1</v>
      </c>
      <c r="O57" s="111">
        <f>IF(RES_hhdet_tes!O57=0,"",RES_hhdet_tes!O57/RES_hhdet_fec!O57)</f>
        <v>1</v>
      </c>
      <c r="P57" s="111">
        <f>IF(RES_hhdet_tes!P57=0,"",RES_hhdet_tes!P57/RES_hhdet_fec!P57)</f>
        <v>1</v>
      </c>
      <c r="Q57" s="111">
        <f>IF(RES_hhdet_tes!Q57=0,"",RES_hhdet_tes!Q57/RES_hhdet_fec!Q57)</f>
        <v>1</v>
      </c>
      <c r="R57" s="111">
        <f>IF(RES_hhdet_tes!R57=0,"",RES_hhdet_tes!R57/RES_hhdet_fec!R57)</f>
        <v>1</v>
      </c>
      <c r="S57" s="111">
        <f>IF(RES_hhdet_tes!S57=0,"",RES_hhdet_tes!S57/RES_hhdet_fec!S57)</f>
        <v>1</v>
      </c>
      <c r="T57" s="111">
        <f>IF(RES_hhdet_tes!T57=0,"",RES_hhdet_tes!T57/RES_hhdet_fec!T57)</f>
        <v>1</v>
      </c>
      <c r="U57" s="111">
        <f>IF(RES_hhdet_tes!U57=0,"",RES_hhdet_tes!U57/RES_hhdet_fec!U57)</f>
        <v>1</v>
      </c>
      <c r="V57" s="111">
        <f>IF(RES_hhdet_tes!V57=0,"",RES_hhdet_tes!V57/RES_hhdet_fec!V57)</f>
        <v>1</v>
      </c>
      <c r="W57" s="111">
        <f>IF(RES_hhdet_tes!W57=0,"",RES_hhdet_tes!W57/RES_hhdet_fec!W57)</f>
        <v>1</v>
      </c>
      <c r="X57" s="111">
        <f>IF(RES_hhdet_tes!X57=0,"",RES_hhdet_tes!X57/RES_hhdet_fec!X57)</f>
        <v>1</v>
      </c>
      <c r="Y57" s="111">
        <f>IF(RES_hhdet_tes!Y57=0,"",RES_hhdet_tes!Y57/RES_hhdet_fec!Y57)</f>
        <v>1</v>
      </c>
      <c r="DA57" s="63" t="s">
        <v>1960</v>
      </c>
    </row>
    <row r="58" spans="1:105" ht="12" customHeight="1" x14ac:dyDescent="0.25">
      <c r="A58" s="121" t="s">
        <v>54</v>
      </c>
      <c r="B58" s="124">
        <f>IF(RES_hhdet_tes!B58=0,"",RES_hhdet_tes!B58/RES_hhdet_fec!B58)</f>
        <v>0.7468052424968783</v>
      </c>
      <c r="C58" s="124">
        <f>IF(RES_hhdet_tes!C58=0,"",RES_hhdet_tes!C58/RES_hhdet_fec!C58)</f>
        <v>0.74828555011913078</v>
      </c>
      <c r="D58" s="124">
        <f>IF(RES_hhdet_tes!D58=0,"",RES_hhdet_tes!D58/RES_hhdet_fec!D58)</f>
        <v>0.74984250319867451</v>
      </c>
      <c r="E58" s="124">
        <f>IF(RES_hhdet_tes!E58=0,"",RES_hhdet_tes!E58/RES_hhdet_fec!E58)</f>
        <v>0.75200329290227386</v>
      </c>
      <c r="F58" s="124">
        <f>IF(RES_hhdet_tes!F58=0,"",RES_hhdet_tes!F58/RES_hhdet_fec!F58)</f>
        <v>0.75434617943078852</v>
      </c>
      <c r="G58" s="124">
        <f>IF(RES_hhdet_tes!G58=0,"",RES_hhdet_tes!G58/RES_hhdet_fec!G58)</f>
        <v>0.75698942250807988</v>
      </c>
      <c r="H58" s="124">
        <f>IF(RES_hhdet_tes!H58=0,"",RES_hhdet_tes!H58/RES_hhdet_fec!H58)</f>
        <v>0.75835653054799634</v>
      </c>
      <c r="I58" s="124">
        <f>IF(RES_hhdet_tes!I58=0,"",RES_hhdet_tes!I58/RES_hhdet_fec!I58)</f>
        <v>0.75903430351236445</v>
      </c>
      <c r="J58" s="124">
        <f>IF(RES_hhdet_tes!J58=0,"",RES_hhdet_tes!J58/RES_hhdet_fec!J58)</f>
        <v>0.75948885649539932</v>
      </c>
      <c r="K58" s="124">
        <f>IF(RES_hhdet_tes!K58=0,"",RES_hhdet_tes!K58/RES_hhdet_fec!K58)</f>
        <v>0.75943288897813077</v>
      </c>
      <c r="L58" s="124">
        <f>IF(RES_hhdet_tes!L58=0,"",RES_hhdet_tes!L58/RES_hhdet_fec!L58)</f>
        <v>0.76090839230298601</v>
      </c>
      <c r="M58" s="124">
        <f>IF(RES_hhdet_tes!M58=0,"",RES_hhdet_tes!M58/RES_hhdet_fec!M58)</f>
        <v>0.76153135408021222</v>
      </c>
      <c r="N58" s="124">
        <f>IF(RES_hhdet_tes!N58=0,"",RES_hhdet_tes!N58/RES_hhdet_fec!N58)</f>
        <v>0.76397550298856609</v>
      </c>
      <c r="O58" s="124">
        <f>IF(RES_hhdet_tes!O58=0,"",RES_hhdet_tes!O58/RES_hhdet_fec!O58)</f>
        <v>0.76685967402406052</v>
      </c>
      <c r="P58" s="124">
        <f>IF(RES_hhdet_tes!P58=0,"",RES_hhdet_tes!P58/RES_hhdet_fec!P58)</f>
        <v>0.76767619259801123</v>
      </c>
      <c r="Q58" s="124">
        <f>IF(RES_hhdet_tes!Q58=0,"",RES_hhdet_tes!Q58/RES_hhdet_fec!Q58)</f>
        <v>0.77201675544094472</v>
      </c>
      <c r="R58" s="124">
        <f>IF(RES_hhdet_tes!R58=0,"",RES_hhdet_tes!R58/RES_hhdet_fec!R58)</f>
        <v>0.77557753313798539</v>
      </c>
      <c r="S58" s="124">
        <f>IF(RES_hhdet_tes!S58=0,"",RES_hhdet_tes!S58/RES_hhdet_fec!S58)</f>
        <v>0.782869980444303</v>
      </c>
      <c r="T58" s="124">
        <f>IF(RES_hhdet_tes!T58=0,"",RES_hhdet_tes!T58/RES_hhdet_fec!T58)</f>
        <v>0.79325439286732702</v>
      </c>
      <c r="U58" s="124">
        <f>IF(RES_hhdet_tes!U58=0,"",RES_hhdet_tes!U58/RES_hhdet_fec!U58)</f>
        <v>0.8027807226044511</v>
      </c>
      <c r="V58" s="124">
        <f>IF(RES_hhdet_tes!V58=0,"",RES_hhdet_tes!V58/RES_hhdet_fec!V58)</f>
        <v>0.81671542467167479</v>
      </c>
      <c r="W58" s="124">
        <f>IF(RES_hhdet_tes!W58=0,"",RES_hhdet_tes!W58/RES_hhdet_fec!W58)</f>
        <v>0.82724649460651323</v>
      </c>
      <c r="X58" s="124">
        <f>IF(RES_hhdet_tes!X58=0,"",RES_hhdet_tes!X58/RES_hhdet_fec!X58)</f>
        <v>0.83085587396640082</v>
      </c>
      <c r="Y58" s="124">
        <f>IF(RES_hhdet_tes!Y58=0,"",RES_hhdet_tes!Y58/RES_hhdet_fec!Y58)</f>
        <v>0.8428740586091733</v>
      </c>
      <c r="DA58" s="130" t="s">
        <v>1961</v>
      </c>
    </row>
    <row r="59" spans="1:105" ht="12" customHeight="1" x14ac:dyDescent="0.25">
      <c r="A59" s="97" t="s">
        <v>50</v>
      </c>
      <c r="B59" s="111">
        <f>IF(RES_hhdet_tes!B59=0,"",RES_hhdet_tes!B59/RES_hhdet_fec!B59)</f>
        <v>0.60434719062744324</v>
      </c>
      <c r="C59" s="111">
        <f>IF(RES_hhdet_tes!C59=0,"",RES_hhdet_tes!C59/RES_hhdet_fec!C59)</f>
        <v>0.60528410156800683</v>
      </c>
      <c r="D59" s="111">
        <f>IF(RES_hhdet_tes!D59=0,"",RES_hhdet_tes!D59/RES_hhdet_fec!D59)</f>
        <v>0.60653008790031127</v>
      </c>
      <c r="E59" s="111">
        <f>IF(RES_hhdet_tes!E59=0,"",RES_hhdet_tes!E59/RES_hhdet_fec!E59)</f>
        <v>0.60774791955277518</v>
      </c>
      <c r="F59" s="111">
        <f>IF(RES_hhdet_tes!F59=0,"",RES_hhdet_tes!F59/RES_hhdet_fec!F59)</f>
        <v>0.60892284822577869</v>
      </c>
      <c r="G59" s="111">
        <f>IF(RES_hhdet_tes!G59=0,"",RES_hhdet_tes!G59/RES_hhdet_fec!G59)</f>
        <v>0.60985155092299947</v>
      </c>
      <c r="H59" s="111">
        <f>IF(RES_hhdet_tes!H59=0,"",RES_hhdet_tes!H59/RES_hhdet_fec!H59)</f>
        <v>0.61066958558783968</v>
      </c>
      <c r="I59" s="111">
        <f>IF(RES_hhdet_tes!I59=0,"",RES_hhdet_tes!I59/RES_hhdet_fec!I59)</f>
        <v>0.61100693332034872</v>
      </c>
      <c r="J59" s="111">
        <f>IF(RES_hhdet_tes!J59=0,"",RES_hhdet_tes!J59/RES_hhdet_fec!J59)</f>
        <v>0.61109873351712829</v>
      </c>
      <c r="K59" s="111">
        <f>IF(RES_hhdet_tes!K59=0,"",RES_hhdet_tes!K59/RES_hhdet_fec!K59)</f>
        <v>0.61121471610141564</v>
      </c>
      <c r="L59" s="111">
        <f>IF(RES_hhdet_tes!L59=0,"",RES_hhdet_tes!L59/RES_hhdet_fec!L59)</f>
        <v>0.61134825426135198</v>
      </c>
      <c r="M59" s="111">
        <f>IF(RES_hhdet_tes!M59=0,"",RES_hhdet_tes!M59/RES_hhdet_fec!M59)</f>
        <v>0.611492384654855</v>
      </c>
      <c r="N59" s="111">
        <f>IF(RES_hhdet_tes!N59=0,"",RES_hhdet_tes!N59/RES_hhdet_fec!N59)</f>
        <v>0.61162235713786461</v>
      </c>
      <c r="O59" s="111">
        <f>IF(RES_hhdet_tes!O59=0,"",RES_hhdet_tes!O59/RES_hhdet_fec!O59)</f>
        <v>0.61172386790041555</v>
      </c>
      <c r="P59" s="111">
        <f>IF(RES_hhdet_tes!P59=0,"",RES_hhdet_tes!P59/RES_hhdet_fec!P59)</f>
        <v>0.61178390407755334</v>
      </c>
      <c r="Q59" s="111">
        <f>IF(RES_hhdet_tes!Q59=0,"",RES_hhdet_tes!Q59/RES_hhdet_fec!Q59)</f>
        <v>0.61187830344125804</v>
      </c>
      <c r="R59" s="111">
        <f>IF(RES_hhdet_tes!R59=0,"",RES_hhdet_tes!R59/RES_hhdet_fec!R59)</f>
        <v>0.61213313145309067</v>
      </c>
      <c r="S59" s="111">
        <f>IF(RES_hhdet_tes!S59=0,"",RES_hhdet_tes!S59/RES_hhdet_fec!S59)</f>
        <v>0.61258582465045597</v>
      </c>
      <c r="T59" s="111">
        <f>IF(RES_hhdet_tes!T59=0,"",RES_hhdet_tes!T59/RES_hhdet_fec!T59)</f>
        <v>0.61327791840891199</v>
      </c>
      <c r="U59" s="111">
        <f>IF(RES_hhdet_tes!U59=0,"",RES_hhdet_tes!U59/RES_hhdet_fec!U59)</f>
        <v>0.61410163721206901</v>
      </c>
      <c r="V59" s="111">
        <f>IF(RES_hhdet_tes!V59=0,"",RES_hhdet_tes!V59/RES_hhdet_fec!V59)</f>
        <v>0.61501119819594319</v>
      </c>
      <c r="W59" s="111">
        <f>IF(RES_hhdet_tes!W59=0,"",RES_hhdet_tes!W59/RES_hhdet_fec!W59)</f>
        <v>0.61586559397953655</v>
      </c>
      <c r="X59" s="111">
        <f>IF(RES_hhdet_tes!X59=0,"",RES_hhdet_tes!X59/RES_hhdet_fec!X59)</f>
        <v>0.61676771567890942</v>
      </c>
      <c r="Y59" s="111">
        <f>IF(RES_hhdet_tes!Y59=0,"",RES_hhdet_tes!Y59/RES_hhdet_fec!Y59)</f>
        <v>0.61765104065737464</v>
      </c>
      <c r="DA59" s="63" t="s">
        <v>1962</v>
      </c>
    </row>
    <row r="60" spans="1:105" ht="12" customHeight="1" x14ac:dyDescent="0.25">
      <c r="A60" s="109" t="s">
        <v>120</v>
      </c>
      <c r="B60" s="45">
        <f>IF(RES_hhdet_tes!B60=0,"",RES_hhdet_tes!B60/RES_hhdet_fec!B60)</f>
        <v>0.75367088097410995</v>
      </c>
      <c r="C60" s="45">
        <f>IF(RES_hhdet_tes!C60=0,"",RES_hhdet_tes!C60/RES_hhdet_fec!C60)</f>
        <v>0.75523227713501906</v>
      </c>
      <c r="D60" s="45">
        <f>IF(RES_hhdet_tes!D60=0,"",RES_hhdet_tes!D60/RES_hhdet_fec!D60)</f>
        <v>0.75740627397690852</v>
      </c>
      <c r="E60" s="45">
        <f>IF(RES_hhdet_tes!E60=0,"",RES_hhdet_tes!E60/RES_hhdet_fec!E60)</f>
        <v>0.76021486015212059</v>
      </c>
      <c r="F60" s="45">
        <f>IF(RES_hhdet_tes!F60=0,"",RES_hhdet_tes!F60/RES_hhdet_fec!F60)</f>
        <v>0.76320460030463377</v>
      </c>
      <c r="G60" s="45">
        <f>IF(RES_hhdet_tes!G60=0,"",RES_hhdet_tes!G60/RES_hhdet_fec!G60)</f>
        <v>0.76607898986274869</v>
      </c>
      <c r="H60" s="45">
        <f>IF(RES_hhdet_tes!H60=0,"",RES_hhdet_tes!H60/RES_hhdet_fec!H60)</f>
        <v>0.76909017765324106</v>
      </c>
      <c r="I60" s="45">
        <f>IF(RES_hhdet_tes!I60=0,"",RES_hhdet_tes!I60/RES_hhdet_fec!I60)</f>
        <v>0.77061556090514483</v>
      </c>
      <c r="J60" s="45">
        <f>IF(RES_hhdet_tes!J60=0,"",RES_hhdet_tes!J60/RES_hhdet_fec!J60)</f>
        <v>0.77147352234058819</v>
      </c>
      <c r="K60" s="45">
        <f>IF(RES_hhdet_tes!K60=0,"",RES_hhdet_tes!K60/RES_hhdet_fec!K60)</f>
        <v>0.77272191220182485</v>
      </c>
      <c r="L60" s="45">
        <f>IF(RES_hhdet_tes!L60=0,"",RES_hhdet_tes!L60/RES_hhdet_fec!L60)</f>
        <v>0.77446865030353518</v>
      </c>
      <c r="M60" s="45">
        <f>IF(RES_hhdet_tes!M60=0,"",RES_hhdet_tes!M60/RES_hhdet_fec!M60)</f>
        <v>0.77678542445147902</v>
      </c>
      <c r="N60" s="45">
        <f>IF(RES_hhdet_tes!N60=0,"",RES_hhdet_tes!N60/RES_hhdet_fec!N60)</f>
        <v>0.77948870296020734</v>
      </c>
      <c r="O60" s="45">
        <f>IF(RES_hhdet_tes!O60=0,"",RES_hhdet_tes!O60/RES_hhdet_fec!O60)</f>
        <v>0.7825661731806457</v>
      </c>
      <c r="P60" s="45">
        <f>IF(RES_hhdet_tes!P60=0,"",RES_hhdet_tes!P60/RES_hhdet_fec!P60)</f>
        <v>0.78492363103989982</v>
      </c>
      <c r="Q60" s="45">
        <f>IF(RES_hhdet_tes!Q60=0,"",RES_hhdet_tes!Q60/RES_hhdet_fec!Q60)</f>
        <v>0.78811455956585963</v>
      </c>
      <c r="R60" s="45">
        <f>IF(RES_hhdet_tes!R60=0,"",RES_hhdet_tes!R60/RES_hhdet_fec!R60)</f>
        <v>0.79348969467019015</v>
      </c>
      <c r="S60" s="45">
        <f>IF(RES_hhdet_tes!S60=0,"",RES_hhdet_tes!S60/RES_hhdet_fec!S60)</f>
        <v>0.80128715708590137</v>
      </c>
      <c r="T60" s="45">
        <f>IF(RES_hhdet_tes!T60=0,"",RES_hhdet_tes!T60/RES_hhdet_fec!T60)</f>
        <v>0.81252656617416974</v>
      </c>
      <c r="U60" s="45">
        <f>IF(RES_hhdet_tes!U60=0,"",RES_hhdet_tes!U60/RES_hhdet_fec!U60)</f>
        <v>0.82424063778940537</v>
      </c>
      <c r="V60" s="45">
        <f>IF(RES_hhdet_tes!V60=0,"",RES_hhdet_tes!V60/RES_hhdet_fec!V60)</f>
        <v>0.83670251464163636</v>
      </c>
      <c r="W60" s="45">
        <f>IF(RES_hhdet_tes!W60=0,"",RES_hhdet_tes!W60/RES_hhdet_fec!W60)</f>
        <v>0.8476501165926672</v>
      </c>
      <c r="X60" s="45">
        <f>IF(RES_hhdet_tes!X60=0,"",RES_hhdet_tes!X60/RES_hhdet_fec!X60)</f>
        <v>0.85759777419081795</v>
      </c>
      <c r="Y60" s="45">
        <f>IF(RES_hhdet_tes!Y60=0,"",RES_hhdet_tes!Y60/RES_hhdet_fec!Y60)</f>
        <v>0.8688653137458513</v>
      </c>
      <c r="DA60" s="60" t="s">
        <v>1963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>
        <f>IF(RES_hhdet_tes!B62=0,"",RES_hhdet_tes!B62/RES_hhdet_fec!B62)</f>
        <v>0.51200335388286922</v>
      </c>
      <c r="C62" s="119">
        <f>IF(RES_hhdet_tes!C62=0,"",RES_hhdet_tes!C62/RES_hhdet_fec!C62)</f>
        <v>0.51732891738130971</v>
      </c>
      <c r="D62" s="119">
        <f>IF(RES_hhdet_tes!D62=0,"",RES_hhdet_tes!D62/RES_hhdet_fec!D62)</f>
        <v>0.52265104249356265</v>
      </c>
      <c r="E62" s="119">
        <f>IF(RES_hhdet_tes!E62=0,"",RES_hhdet_tes!E62/RES_hhdet_fec!E62)</f>
        <v>0.52714201284605933</v>
      </c>
      <c r="F62" s="119">
        <f>IF(RES_hhdet_tes!F62=0,"",RES_hhdet_tes!F62/RES_hhdet_fec!F62)</f>
        <v>0.53438729984111055</v>
      </c>
      <c r="G62" s="119">
        <f>IF(RES_hhdet_tes!G62=0,"",RES_hhdet_tes!G62/RES_hhdet_fec!G62)</f>
        <v>0.54142373012605072</v>
      </c>
      <c r="H62" s="119">
        <f>IF(RES_hhdet_tes!H62=0,"",RES_hhdet_tes!H62/RES_hhdet_fec!H62)</f>
        <v>0.54777819056693999</v>
      </c>
      <c r="I62" s="119">
        <f>IF(RES_hhdet_tes!I62=0,"",RES_hhdet_tes!I62/RES_hhdet_fec!I62)</f>
        <v>0.55339024856571484</v>
      </c>
      <c r="J62" s="119">
        <f>IF(RES_hhdet_tes!J62=0,"",RES_hhdet_tes!J62/RES_hhdet_fec!J62)</f>
        <v>0.5584736012530167</v>
      </c>
      <c r="K62" s="119">
        <f>IF(RES_hhdet_tes!K62=0,"",RES_hhdet_tes!K62/RES_hhdet_fec!K62)</f>
        <v>0.56646334753045147</v>
      </c>
      <c r="L62" s="119">
        <f>IF(RES_hhdet_tes!L62=0,"",RES_hhdet_tes!L62/RES_hhdet_fec!L62)</f>
        <v>0.57293976986609663</v>
      </c>
      <c r="M62" s="119">
        <f>IF(RES_hhdet_tes!M62=0,"",RES_hhdet_tes!M62/RES_hhdet_fec!M62)</f>
        <v>0.58401947166442858</v>
      </c>
      <c r="N62" s="119">
        <f>IF(RES_hhdet_tes!N62=0,"",RES_hhdet_tes!N62/RES_hhdet_fec!N62)</f>
        <v>0.59478204039491533</v>
      </c>
      <c r="O62" s="119">
        <f>IF(RES_hhdet_tes!O62=0,"",RES_hhdet_tes!O62/RES_hhdet_fec!O62)</f>
        <v>0.60585806977680245</v>
      </c>
      <c r="P62" s="119">
        <f>IF(RES_hhdet_tes!P62=0,"",RES_hhdet_tes!P62/RES_hhdet_fec!P62)</f>
        <v>0.61327447190443873</v>
      </c>
      <c r="Q62" s="119">
        <f>IF(RES_hhdet_tes!Q62=0,"",RES_hhdet_tes!Q62/RES_hhdet_fec!Q62)</f>
        <v>0.62331521321233707</v>
      </c>
      <c r="R62" s="119">
        <f>IF(RES_hhdet_tes!R62=0,"",RES_hhdet_tes!R62/RES_hhdet_fec!R62)</f>
        <v>0.63444646179693764</v>
      </c>
      <c r="S62" s="119">
        <f>IF(RES_hhdet_tes!S62=0,"",RES_hhdet_tes!S62/RES_hhdet_fec!S62)</f>
        <v>0.65030209927836458</v>
      </c>
      <c r="T62" s="119">
        <f>IF(RES_hhdet_tes!T62=0,"",RES_hhdet_tes!T62/RES_hhdet_fec!T62)</f>
        <v>0.66634933758298109</v>
      </c>
      <c r="U62" s="119">
        <f>IF(RES_hhdet_tes!U62=0,"",RES_hhdet_tes!U62/RES_hhdet_fec!U62)</f>
        <v>0.686177218168876</v>
      </c>
      <c r="V62" s="119">
        <f>IF(RES_hhdet_tes!V62=0,"",RES_hhdet_tes!V62/RES_hhdet_fec!V62)</f>
        <v>0.70566135499307237</v>
      </c>
      <c r="W62" s="119">
        <f>IF(RES_hhdet_tes!W62=0,"",RES_hhdet_tes!W62/RES_hhdet_fec!W62)</f>
        <v>0.72304106681712099</v>
      </c>
      <c r="X62" s="119">
        <f>IF(RES_hhdet_tes!X62=0,"",RES_hhdet_tes!X62/RES_hhdet_fec!X62)</f>
        <v>0.73914892156949641</v>
      </c>
      <c r="Y62" s="119">
        <f>IF(RES_hhdet_tes!Y62=0,"",RES_hhdet_tes!Y62/RES_hhdet_fec!Y62)</f>
        <v>0.75378505791983419</v>
      </c>
      <c r="DA62" s="129" t="s">
        <v>1964</v>
      </c>
    </row>
    <row r="63" spans="1:105" ht="12.95" customHeight="1" x14ac:dyDescent="0.25">
      <c r="A63" s="121" t="s">
        <v>57</v>
      </c>
      <c r="B63" s="124">
        <f>IF(RES_hhdet_tes!B63=0,"",RES_hhdet_tes!B63/RES_hhdet_fec!B63)</f>
        <v>0.5039876122786352</v>
      </c>
      <c r="C63" s="124">
        <f>IF(RES_hhdet_tes!C63=0,"",RES_hhdet_tes!C63/RES_hhdet_fec!C63)</f>
        <v>0.5096891141742812</v>
      </c>
      <c r="D63" s="124">
        <f>IF(RES_hhdet_tes!D63=0,"",RES_hhdet_tes!D63/RES_hhdet_fec!D63)</f>
        <v>0.5145460283872515</v>
      </c>
      <c r="E63" s="124">
        <f>IF(RES_hhdet_tes!E63=0,"",RES_hhdet_tes!E63/RES_hhdet_fec!E63)</f>
        <v>0.51891897977252699</v>
      </c>
      <c r="F63" s="124">
        <f>IF(RES_hhdet_tes!F63=0,"",RES_hhdet_tes!F63/RES_hhdet_fec!F63)</f>
        <v>0.52548297456092019</v>
      </c>
      <c r="G63" s="124">
        <f>IF(RES_hhdet_tes!G63=0,"",RES_hhdet_tes!G63/RES_hhdet_fec!G63)</f>
        <v>0.53176617679321769</v>
      </c>
      <c r="H63" s="124">
        <f>IF(RES_hhdet_tes!H63=0,"",RES_hhdet_tes!H63/RES_hhdet_fec!H63)</f>
        <v>0.53710103958747213</v>
      </c>
      <c r="I63" s="124">
        <f>IF(RES_hhdet_tes!I63=0,"",RES_hhdet_tes!I63/RES_hhdet_fec!I63)</f>
        <v>0.54309232670564334</v>
      </c>
      <c r="J63" s="124">
        <f>IF(RES_hhdet_tes!J63=0,"",RES_hhdet_tes!J63/RES_hhdet_fec!J63)</f>
        <v>0.54907451937512908</v>
      </c>
      <c r="K63" s="124">
        <f>IF(RES_hhdet_tes!K63=0,"",RES_hhdet_tes!K63/RES_hhdet_fec!K63)</f>
        <v>0.55653008168900386</v>
      </c>
      <c r="L63" s="124">
        <f>IF(RES_hhdet_tes!L63=0,"",RES_hhdet_tes!L63/RES_hhdet_fec!L63)</f>
        <v>0.56401570197057804</v>
      </c>
      <c r="M63" s="124">
        <f>IF(RES_hhdet_tes!M63=0,"",RES_hhdet_tes!M63/RES_hhdet_fec!M63)</f>
        <v>0.57373569928332513</v>
      </c>
      <c r="N63" s="124">
        <f>IF(RES_hhdet_tes!N63=0,"",RES_hhdet_tes!N63/RES_hhdet_fec!N63)</f>
        <v>0.58518407026667041</v>
      </c>
      <c r="O63" s="124">
        <f>IF(RES_hhdet_tes!O63=0,"",RES_hhdet_tes!O63/RES_hhdet_fec!O63)</f>
        <v>0.59732427833189972</v>
      </c>
      <c r="P63" s="124">
        <f>IF(RES_hhdet_tes!P63=0,"",RES_hhdet_tes!P63/RES_hhdet_fec!P63)</f>
        <v>0.60277551676725005</v>
      </c>
      <c r="Q63" s="124">
        <f>IF(RES_hhdet_tes!Q63=0,"",RES_hhdet_tes!Q63/RES_hhdet_fec!Q63)</f>
        <v>0.61320163256687799</v>
      </c>
      <c r="R63" s="124">
        <f>IF(RES_hhdet_tes!R63=0,"",RES_hhdet_tes!R63/RES_hhdet_fec!R63)</f>
        <v>0.62515041131720661</v>
      </c>
      <c r="S63" s="124">
        <f>IF(RES_hhdet_tes!S63=0,"",RES_hhdet_tes!S63/RES_hhdet_fec!S63)</f>
        <v>0.64142203267428921</v>
      </c>
      <c r="T63" s="124">
        <f>IF(RES_hhdet_tes!T63=0,"",RES_hhdet_tes!T63/RES_hhdet_fec!T63)</f>
        <v>0.65787882226029093</v>
      </c>
      <c r="U63" s="124">
        <f>IF(RES_hhdet_tes!U63=0,"",RES_hhdet_tes!U63/RES_hhdet_fec!U63)</f>
        <v>0.67784054855595643</v>
      </c>
      <c r="V63" s="124">
        <f>IF(RES_hhdet_tes!V63=0,"",RES_hhdet_tes!V63/RES_hhdet_fec!V63)</f>
        <v>0.69684822717005246</v>
      </c>
      <c r="W63" s="124">
        <f>IF(RES_hhdet_tes!W63=0,"",RES_hhdet_tes!W63/RES_hhdet_fec!W63)</f>
        <v>0.71507032354837607</v>
      </c>
      <c r="X63" s="124">
        <f>IF(RES_hhdet_tes!X63=0,"",RES_hhdet_tes!X63/RES_hhdet_fec!X63)</f>
        <v>0.73005040595856141</v>
      </c>
      <c r="Y63" s="124">
        <f>IF(RES_hhdet_tes!Y63=0,"",RES_hhdet_tes!Y63/RES_hhdet_fec!Y63)</f>
        <v>0.74537693637922342</v>
      </c>
      <c r="DA63" s="130" t="s">
        <v>1965</v>
      </c>
    </row>
    <row r="64" spans="1:105" ht="12" customHeight="1" x14ac:dyDescent="0.25">
      <c r="A64" s="97" t="s">
        <v>212</v>
      </c>
      <c r="B64" s="111">
        <f>IF(RES_hhdet_tes!B64=0,"",RES_hhdet_tes!B64/RES_hhdet_fec!B64)</f>
        <v>0.49793491220466984</v>
      </c>
      <c r="C64" s="111">
        <f>IF(RES_hhdet_tes!C64=0,"",RES_hhdet_tes!C64/RES_hhdet_fec!C64)</f>
        <v>0.5037702088366014</v>
      </c>
      <c r="D64" s="111">
        <f>IF(RES_hhdet_tes!D64=0,"",RES_hhdet_tes!D64/RES_hhdet_fec!D64)</f>
        <v>0.50877304837678361</v>
      </c>
      <c r="E64" s="111">
        <f>IF(RES_hhdet_tes!E64=0,"",RES_hhdet_tes!E64/RES_hhdet_fec!E64)</f>
        <v>0.51324874743662185</v>
      </c>
      <c r="F64" s="111">
        <f>IF(RES_hhdet_tes!F64=0,"",RES_hhdet_tes!F64/RES_hhdet_fec!F64)</f>
        <v>0.51982389834955955</v>
      </c>
      <c r="G64" s="111">
        <f>IF(RES_hhdet_tes!G64=0,"",RES_hhdet_tes!G64/RES_hhdet_fec!G64)</f>
        <v>0.52620497833586355</v>
      </c>
      <c r="H64" s="111">
        <f>IF(RES_hhdet_tes!H64=0,"",RES_hhdet_tes!H64/RES_hhdet_fec!H64)</f>
        <v>0.531671225541541</v>
      </c>
      <c r="I64" s="111">
        <f>IF(RES_hhdet_tes!I64=0,"",RES_hhdet_tes!I64/RES_hhdet_fec!I64)</f>
        <v>0.5377469261097042</v>
      </c>
      <c r="J64" s="111">
        <f>IF(RES_hhdet_tes!J64=0,"",RES_hhdet_tes!J64/RES_hhdet_fec!J64)</f>
        <v>0.54375576938135017</v>
      </c>
      <c r="K64" s="111">
        <f>IF(RES_hhdet_tes!K64=0,"",RES_hhdet_tes!K64/RES_hhdet_fec!K64)</f>
        <v>0.5512949613943352</v>
      </c>
      <c r="L64" s="111">
        <f>IF(RES_hhdet_tes!L64=0,"",RES_hhdet_tes!L64/RES_hhdet_fec!L64)</f>
        <v>0.55886899449604066</v>
      </c>
      <c r="M64" s="111">
        <f>IF(RES_hhdet_tes!M64=0,"",RES_hhdet_tes!M64/RES_hhdet_fec!M64)</f>
        <v>0.56868527606776287</v>
      </c>
      <c r="N64" s="111">
        <f>IF(RES_hhdet_tes!N64=0,"",RES_hhdet_tes!N64/RES_hhdet_fec!N64)</f>
        <v>0.5802144551947257</v>
      </c>
      <c r="O64" s="111">
        <f>IF(RES_hhdet_tes!O64=0,"",RES_hhdet_tes!O64/RES_hhdet_fec!O64)</f>
        <v>0.59244320063839551</v>
      </c>
      <c r="P64" s="111">
        <f>IF(RES_hhdet_tes!P64=0,"",RES_hhdet_tes!P64/RES_hhdet_fec!P64)</f>
        <v>0.59794969828863975</v>
      </c>
      <c r="Q64" s="111">
        <f>IF(RES_hhdet_tes!Q64=0,"",RES_hhdet_tes!Q64/RES_hhdet_fec!Q64)</f>
        <v>0.60846041460855171</v>
      </c>
      <c r="R64" s="111">
        <f>IF(RES_hhdet_tes!R64=0,"",RES_hhdet_tes!R64/RES_hhdet_fec!R64)</f>
        <v>0.62048787260205218</v>
      </c>
      <c r="S64" s="111">
        <f>IF(RES_hhdet_tes!S64=0,"",RES_hhdet_tes!S64/RES_hhdet_fec!S64)</f>
        <v>0.63687464805356098</v>
      </c>
      <c r="T64" s="111">
        <f>IF(RES_hhdet_tes!T64=0,"",RES_hhdet_tes!T64/RES_hhdet_fec!T64)</f>
        <v>0.65344019020106625</v>
      </c>
      <c r="U64" s="111">
        <f>IF(RES_hhdet_tes!U64=0,"",RES_hhdet_tes!U64/RES_hhdet_fec!U64)</f>
        <v>0.67352120377362024</v>
      </c>
      <c r="V64" s="111">
        <f>IF(RES_hhdet_tes!V64=0,"",RES_hhdet_tes!V64/RES_hhdet_fec!V64)</f>
        <v>0.69285319366512976</v>
      </c>
      <c r="W64" s="111">
        <f>IF(RES_hhdet_tes!W64=0,"",RES_hhdet_tes!W64/RES_hhdet_fec!W64)</f>
        <v>0.71119389963361945</v>
      </c>
      <c r="X64" s="111">
        <f>IF(RES_hhdet_tes!X64=0,"",RES_hhdet_tes!X64/RES_hhdet_fec!X64)</f>
        <v>0.72644022937181585</v>
      </c>
      <c r="Y64" s="111">
        <f>IF(RES_hhdet_tes!Y64=0,"",RES_hhdet_tes!Y64/RES_hhdet_fec!Y64)</f>
        <v>0.74192223592776818</v>
      </c>
      <c r="DA64" s="63" t="s">
        <v>1966</v>
      </c>
    </row>
    <row r="65" spans="1:105" ht="12" customHeight="1" x14ac:dyDescent="0.25">
      <c r="A65" s="97" t="s">
        <v>53</v>
      </c>
      <c r="B65" s="111">
        <f>IF(RES_hhdet_tes!B65=0,"",RES_hhdet_tes!B65/RES_hhdet_fec!B65)</f>
        <v>1</v>
      </c>
      <c r="C65" s="111">
        <f>IF(RES_hhdet_tes!C65=0,"",RES_hhdet_tes!C65/RES_hhdet_fec!C65)</f>
        <v>1</v>
      </c>
      <c r="D65" s="111">
        <f>IF(RES_hhdet_tes!D65=0,"",RES_hhdet_tes!D65/RES_hhdet_fec!D65)</f>
        <v>1</v>
      </c>
      <c r="E65" s="111">
        <f>IF(RES_hhdet_tes!E65=0,"",RES_hhdet_tes!E65/RES_hhdet_fec!E65)</f>
        <v>1</v>
      </c>
      <c r="F65" s="111">
        <f>IF(RES_hhdet_tes!F65=0,"",RES_hhdet_tes!F65/RES_hhdet_fec!F65)</f>
        <v>1</v>
      </c>
      <c r="G65" s="111">
        <f>IF(RES_hhdet_tes!G65=0,"",RES_hhdet_tes!G65/RES_hhdet_fec!G65)</f>
        <v>1</v>
      </c>
      <c r="H65" s="111">
        <f>IF(RES_hhdet_tes!H65=0,"",RES_hhdet_tes!H65/RES_hhdet_fec!H65)</f>
        <v>1</v>
      </c>
      <c r="I65" s="111">
        <f>IF(RES_hhdet_tes!I65=0,"",RES_hhdet_tes!I65/RES_hhdet_fec!I65)</f>
        <v>1</v>
      </c>
      <c r="J65" s="111">
        <f>IF(RES_hhdet_tes!J65=0,"",RES_hhdet_tes!J65/RES_hhdet_fec!J65)</f>
        <v>1</v>
      </c>
      <c r="K65" s="111">
        <f>IF(RES_hhdet_tes!K65=0,"",RES_hhdet_tes!K65/RES_hhdet_fec!K65)</f>
        <v>1</v>
      </c>
      <c r="L65" s="111">
        <f>IF(RES_hhdet_tes!L65=0,"",RES_hhdet_tes!L65/RES_hhdet_fec!L65)</f>
        <v>1</v>
      </c>
      <c r="M65" s="111">
        <f>IF(RES_hhdet_tes!M65=0,"",RES_hhdet_tes!M65/RES_hhdet_fec!M65)</f>
        <v>1</v>
      </c>
      <c r="N65" s="111">
        <f>IF(RES_hhdet_tes!N65=0,"",RES_hhdet_tes!N65/RES_hhdet_fec!N65)</f>
        <v>1</v>
      </c>
      <c r="O65" s="111">
        <f>IF(RES_hhdet_tes!O65=0,"",RES_hhdet_tes!O65/RES_hhdet_fec!O65)</f>
        <v>1</v>
      </c>
      <c r="P65" s="111">
        <f>IF(RES_hhdet_tes!P65=0,"",RES_hhdet_tes!P65/RES_hhdet_fec!P65)</f>
        <v>1</v>
      </c>
      <c r="Q65" s="111">
        <f>IF(RES_hhdet_tes!Q65=0,"",RES_hhdet_tes!Q65/RES_hhdet_fec!Q65)</f>
        <v>1</v>
      </c>
      <c r="R65" s="111">
        <f>IF(RES_hhdet_tes!R65=0,"",RES_hhdet_tes!R65/RES_hhdet_fec!R65)</f>
        <v>1</v>
      </c>
      <c r="S65" s="111">
        <f>IF(RES_hhdet_tes!S65=0,"",RES_hhdet_tes!S65/RES_hhdet_fec!S65)</f>
        <v>1</v>
      </c>
      <c r="T65" s="111">
        <f>IF(RES_hhdet_tes!T65=0,"",RES_hhdet_tes!T65/RES_hhdet_fec!T65)</f>
        <v>1</v>
      </c>
      <c r="U65" s="111">
        <f>IF(RES_hhdet_tes!U65=0,"",RES_hhdet_tes!U65/RES_hhdet_fec!U65)</f>
        <v>1</v>
      </c>
      <c r="V65" s="111">
        <f>IF(RES_hhdet_tes!V65=0,"",RES_hhdet_tes!V65/RES_hhdet_fec!V65)</f>
        <v>1</v>
      </c>
      <c r="W65" s="111">
        <f>IF(RES_hhdet_tes!W65=0,"",RES_hhdet_tes!W65/RES_hhdet_fec!W65)</f>
        <v>1</v>
      </c>
      <c r="X65" s="111">
        <f>IF(RES_hhdet_tes!X65=0,"",RES_hhdet_tes!X65/RES_hhdet_fec!X65)</f>
        <v>1</v>
      </c>
      <c r="Y65" s="111">
        <f>IF(RES_hhdet_tes!Y65=0,"",RES_hhdet_tes!Y65/RES_hhdet_fec!Y65)</f>
        <v>1</v>
      </c>
      <c r="DA65" s="63" t="s">
        <v>1967</v>
      </c>
    </row>
    <row r="66" spans="1:105" ht="12.95" customHeight="1" x14ac:dyDescent="0.25">
      <c r="A66" s="121" t="s">
        <v>92</v>
      </c>
      <c r="B66" s="124">
        <f>IF(RES_hhdet_tes!B66=0,"",RES_hhdet_tes!B66/RES_hhdet_fec!B66)</f>
        <v>1.9429532402555636</v>
      </c>
      <c r="C66" s="124">
        <f>IF(RES_hhdet_tes!C66=0,"",RES_hhdet_tes!C66/RES_hhdet_fec!C66)</f>
        <v>2.0866724705576796</v>
      </c>
      <c r="D66" s="124">
        <f>IF(RES_hhdet_tes!D66=0,"",RES_hhdet_tes!D66/RES_hhdet_fec!D66)</f>
        <v>2.1914398690450461</v>
      </c>
      <c r="E66" s="124">
        <f>IF(RES_hhdet_tes!E66=0,"",RES_hhdet_tes!E66/RES_hhdet_fec!E66)</f>
        <v>2.3371753266358812</v>
      </c>
      <c r="F66" s="124">
        <f>IF(RES_hhdet_tes!F66=0,"",RES_hhdet_tes!F66/RES_hhdet_fec!F66)</f>
        <v>2.4880265982508054</v>
      </c>
      <c r="G66" s="124">
        <f>IF(RES_hhdet_tes!G66=0,"",RES_hhdet_tes!G66/RES_hhdet_fec!G66)</f>
        <v>2.7044354690495176</v>
      </c>
      <c r="H66" s="124">
        <f>IF(RES_hhdet_tes!H66=0,"",RES_hhdet_tes!H66/RES_hhdet_fec!H66)</f>
        <v>2.9127796918726188</v>
      </c>
      <c r="I66" s="124">
        <f>IF(RES_hhdet_tes!I66=0,"",RES_hhdet_tes!I66/RES_hhdet_fec!I66)</f>
        <v>3.033087137273264</v>
      </c>
      <c r="J66" s="124">
        <f>IF(RES_hhdet_tes!J66=0,"",RES_hhdet_tes!J66/RES_hhdet_fec!J66)</f>
        <v>3.1151664963013621</v>
      </c>
      <c r="K66" s="124">
        <f>IF(RES_hhdet_tes!K66=0,"",RES_hhdet_tes!K66/RES_hhdet_fec!K66)</f>
        <v>3.2116008308519164</v>
      </c>
      <c r="L66" s="124">
        <f>IF(RES_hhdet_tes!L66=0,"",RES_hhdet_tes!L66/RES_hhdet_fec!L66)</f>
        <v>3.3174561605440638</v>
      </c>
      <c r="M66" s="124">
        <f>IF(RES_hhdet_tes!M66=0,"",RES_hhdet_tes!M66/RES_hhdet_fec!M66)</f>
        <v>3.4210182484732141</v>
      </c>
      <c r="N66" s="124">
        <f>IF(RES_hhdet_tes!N66=0,"",RES_hhdet_tes!N66/RES_hhdet_fec!N66)</f>
        <v>3.566252870212574</v>
      </c>
      <c r="O66" s="124">
        <f>IF(RES_hhdet_tes!O66=0,"",RES_hhdet_tes!O66/RES_hhdet_fec!O66)</f>
        <v>3.7651849398333539</v>
      </c>
      <c r="P66" s="124">
        <f>IF(RES_hhdet_tes!P66=0,"",RES_hhdet_tes!P66/RES_hhdet_fec!P66)</f>
        <v>3.9436620978485135</v>
      </c>
      <c r="Q66" s="124">
        <f>IF(RES_hhdet_tes!Q66=0,"",RES_hhdet_tes!Q66/RES_hhdet_fec!Q66)</f>
        <v>4.0838935920049035</v>
      </c>
      <c r="R66" s="124">
        <f>IF(RES_hhdet_tes!R66=0,"",RES_hhdet_tes!R66/RES_hhdet_fec!R66)</f>
        <v>4.221445807306055</v>
      </c>
      <c r="S66" s="124">
        <f>IF(RES_hhdet_tes!S66=0,"",RES_hhdet_tes!S66/RES_hhdet_fec!S66)</f>
        <v>4.3438148133806811</v>
      </c>
      <c r="T66" s="124">
        <f>IF(RES_hhdet_tes!T66=0,"",RES_hhdet_tes!T66/RES_hhdet_fec!T66)</f>
        <v>4.445203245191844</v>
      </c>
      <c r="U66" s="124">
        <f>IF(RES_hhdet_tes!U66=0,"",RES_hhdet_tes!U66/RES_hhdet_fec!U66)</f>
        <v>4.5483114802919351</v>
      </c>
      <c r="V66" s="124">
        <f>IF(RES_hhdet_tes!V66=0,"",RES_hhdet_tes!V66/RES_hhdet_fec!V66)</f>
        <v>4.6147538095962721</v>
      </c>
      <c r="W66" s="124">
        <f>IF(RES_hhdet_tes!W66=0,"",RES_hhdet_tes!W66/RES_hhdet_fec!W66)</f>
        <v>4.6539148771208332</v>
      </c>
      <c r="X66" s="124">
        <f>IF(RES_hhdet_tes!X66=0,"",RES_hhdet_tes!X66/RES_hhdet_fec!X66)</f>
        <v>4.6764417718933995</v>
      </c>
      <c r="Y66" s="124">
        <f>IF(RES_hhdet_tes!Y66=0,"",RES_hhdet_tes!Y66/RES_hhdet_fec!Y66)</f>
        <v>4.6957664326886448</v>
      </c>
      <c r="DA66" s="130" t="s">
        <v>1968</v>
      </c>
    </row>
    <row r="67" spans="1:105" ht="12" customHeight="1" x14ac:dyDescent="0.25">
      <c r="A67" s="97" t="s">
        <v>53</v>
      </c>
      <c r="B67" s="111">
        <f>IF(RES_hhdet_tes!B67=0,"",RES_hhdet_tes!B67/RES_hhdet_fec!B67)</f>
        <v>1.9429532402555636</v>
      </c>
      <c r="C67" s="111">
        <f>IF(RES_hhdet_tes!C67=0,"",RES_hhdet_tes!C67/RES_hhdet_fec!C67)</f>
        <v>2.0866724705576796</v>
      </c>
      <c r="D67" s="111">
        <f>IF(RES_hhdet_tes!D67=0,"",RES_hhdet_tes!D67/RES_hhdet_fec!D67)</f>
        <v>2.1914398690450461</v>
      </c>
      <c r="E67" s="111">
        <f>IF(RES_hhdet_tes!E67=0,"",RES_hhdet_tes!E67/RES_hhdet_fec!E67)</f>
        <v>2.3371753266358812</v>
      </c>
      <c r="F67" s="111">
        <f>IF(RES_hhdet_tes!F67=0,"",RES_hhdet_tes!F67/RES_hhdet_fec!F67)</f>
        <v>2.4880265982508054</v>
      </c>
      <c r="G67" s="111">
        <f>IF(RES_hhdet_tes!G67=0,"",RES_hhdet_tes!G67/RES_hhdet_fec!G67)</f>
        <v>2.7044354690495176</v>
      </c>
      <c r="H67" s="111">
        <f>IF(RES_hhdet_tes!H67=0,"",RES_hhdet_tes!H67/RES_hhdet_fec!H67)</f>
        <v>2.9127796918726188</v>
      </c>
      <c r="I67" s="111">
        <f>IF(RES_hhdet_tes!I67=0,"",RES_hhdet_tes!I67/RES_hhdet_fec!I67)</f>
        <v>3.033087137273264</v>
      </c>
      <c r="J67" s="111">
        <f>IF(RES_hhdet_tes!J67=0,"",RES_hhdet_tes!J67/RES_hhdet_fec!J67)</f>
        <v>3.1151664963013621</v>
      </c>
      <c r="K67" s="111">
        <f>IF(RES_hhdet_tes!K67=0,"",RES_hhdet_tes!K67/RES_hhdet_fec!K67)</f>
        <v>3.2116008308519164</v>
      </c>
      <c r="L67" s="111">
        <f>IF(RES_hhdet_tes!L67=0,"",RES_hhdet_tes!L67/RES_hhdet_fec!L67)</f>
        <v>3.3174561605440638</v>
      </c>
      <c r="M67" s="111">
        <f>IF(RES_hhdet_tes!M67=0,"",RES_hhdet_tes!M67/RES_hhdet_fec!M67)</f>
        <v>3.4210182484732141</v>
      </c>
      <c r="N67" s="111">
        <f>IF(RES_hhdet_tes!N67=0,"",RES_hhdet_tes!N67/RES_hhdet_fec!N67)</f>
        <v>3.566252870212574</v>
      </c>
      <c r="O67" s="111">
        <f>IF(RES_hhdet_tes!O67=0,"",RES_hhdet_tes!O67/RES_hhdet_fec!O67)</f>
        <v>3.7651849398333539</v>
      </c>
      <c r="P67" s="111">
        <f>IF(RES_hhdet_tes!P67=0,"",RES_hhdet_tes!P67/RES_hhdet_fec!P67)</f>
        <v>3.9436620978485135</v>
      </c>
      <c r="Q67" s="111">
        <f>IF(RES_hhdet_tes!Q67=0,"",RES_hhdet_tes!Q67/RES_hhdet_fec!Q67)</f>
        <v>4.0838935920049035</v>
      </c>
      <c r="R67" s="111">
        <f>IF(RES_hhdet_tes!R67=0,"",RES_hhdet_tes!R67/RES_hhdet_fec!R67)</f>
        <v>4.221445807306055</v>
      </c>
      <c r="S67" s="111">
        <f>IF(RES_hhdet_tes!S67=0,"",RES_hhdet_tes!S67/RES_hhdet_fec!S67)</f>
        <v>4.3438148133806811</v>
      </c>
      <c r="T67" s="111">
        <f>IF(RES_hhdet_tes!T67=0,"",RES_hhdet_tes!T67/RES_hhdet_fec!T67)</f>
        <v>4.445203245191844</v>
      </c>
      <c r="U67" s="111">
        <f>IF(RES_hhdet_tes!U67=0,"",RES_hhdet_tes!U67/RES_hhdet_fec!U67)</f>
        <v>4.5483114802919351</v>
      </c>
      <c r="V67" s="111">
        <f>IF(RES_hhdet_tes!V67=0,"",RES_hhdet_tes!V67/RES_hhdet_fec!V67)</f>
        <v>4.6147538095962721</v>
      </c>
      <c r="W67" s="111">
        <f>IF(RES_hhdet_tes!W67=0,"",RES_hhdet_tes!W67/RES_hhdet_fec!W67)</f>
        <v>4.6539148771208332</v>
      </c>
      <c r="X67" s="111">
        <f>IF(RES_hhdet_tes!X67=0,"",RES_hhdet_tes!X67/RES_hhdet_fec!X67)</f>
        <v>4.6764417718933995</v>
      </c>
      <c r="Y67" s="111">
        <f>IF(RES_hhdet_tes!Y67=0,"",RES_hhdet_tes!Y67/RES_hhdet_fec!Y67)</f>
        <v>4.6957664326886448</v>
      </c>
      <c r="DA67" s="63" t="s">
        <v>1969</v>
      </c>
    </row>
    <row r="68" spans="1:105" ht="12" customHeight="1" x14ac:dyDescent="0.25">
      <c r="A68" s="121" t="s">
        <v>55</v>
      </c>
      <c r="B68" s="124">
        <f>IF(RES_hhdet_tes!B68=0,"",RES_hhdet_tes!B68/RES_hhdet_fec!B68)</f>
        <v>0.55985459974530827</v>
      </c>
      <c r="C68" s="124">
        <f>IF(RES_hhdet_tes!C68=0,"",RES_hhdet_tes!C68/RES_hhdet_fec!C68)</f>
        <v>0.56611585605449044</v>
      </c>
      <c r="D68" s="124">
        <f>IF(RES_hhdet_tes!D68=0,"",RES_hhdet_tes!D68/RES_hhdet_fec!D68)</f>
        <v>0.57157524727969466</v>
      </c>
      <c r="E68" s="124">
        <f>IF(RES_hhdet_tes!E68=0,"",RES_hhdet_tes!E68/RES_hhdet_fec!E68)</f>
        <v>0.5758839315205766</v>
      </c>
      <c r="F68" s="124">
        <f>IF(RES_hhdet_tes!F68=0,"",RES_hhdet_tes!F68/RES_hhdet_fec!F68)</f>
        <v>0.58102491444367099</v>
      </c>
      <c r="G68" s="124">
        <f>IF(RES_hhdet_tes!G68=0,"",RES_hhdet_tes!G68/RES_hhdet_fec!G68)</f>
        <v>0.58825813954545347</v>
      </c>
      <c r="H68" s="124">
        <f>IF(RES_hhdet_tes!H68=0,"",RES_hhdet_tes!H68/RES_hhdet_fec!H68)</f>
        <v>0.59245712258056915</v>
      </c>
      <c r="I68" s="124">
        <f>IF(RES_hhdet_tes!I68=0,"",RES_hhdet_tes!I68/RES_hhdet_fec!I68)</f>
        <v>0.59785680588948864</v>
      </c>
      <c r="J68" s="124">
        <f>IF(RES_hhdet_tes!J68=0,"",RES_hhdet_tes!J68/RES_hhdet_fec!J68)</f>
        <v>0.60134131684107317</v>
      </c>
      <c r="K68" s="124">
        <f>IF(RES_hhdet_tes!K68=0,"",RES_hhdet_tes!K68/RES_hhdet_fec!K68)</f>
        <v>0.60834200406944683</v>
      </c>
      <c r="L68" s="124">
        <f>IF(RES_hhdet_tes!L68=0,"",RES_hhdet_tes!L68/RES_hhdet_fec!L68)</f>
        <v>0.61540880471938597</v>
      </c>
      <c r="M68" s="124">
        <f>IF(RES_hhdet_tes!M68=0,"",RES_hhdet_tes!M68/RES_hhdet_fec!M68)</f>
        <v>0.62477381212120131</v>
      </c>
      <c r="N68" s="124">
        <f>IF(RES_hhdet_tes!N68=0,"",RES_hhdet_tes!N68/RES_hhdet_fec!N68)</f>
        <v>0.63479448772085789</v>
      </c>
      <c r="O68" s="124">
        <f>IF(RES_hhdet_tes!O68=0,"",RES_hhdet_tes!O68/RES_hhdet_fec!O68)</f>
        <v>0.64466878577624875</v>
      </c>
      <c r="P68" s="124">
        <f>IF(RES_hhdet_tes!P68=0,"",RES_hhdet_tes!P68/RES_hhdet_fec!P68)</f>
        <v>0.64959167271167628</v>
      </c>
      <c r="Q68" s="124">
        <f>IF(RES_hhdet_tes!Q68=0,"",RES_hhdet_tes!Q68/RES_hhdet_fec!Q68)</f>
        <v>0.65862674494573259</v>
      </c>
      <c r="R68" s="124">
        <f>IF(RES_hhdet_tes!R68=0,"",RES_hhdet_tes!R68/RES_hhdet_fec!R68)</f>
        <v>0.66902424409340333</v>
      </c>
      <c r="S68" s="124">
        <f>IF(RES_hhdet_tes!S68=0,"",RES_hhdet_tes!S68/RES_hhdet_fec!S68)</f>
        <v>0.68264095806110836</v>
      </c>
      <c r="T68" s="124">
        <f>IF(RES_hhdet_tes!T68=0,"",RES_hhdet_tes!T68/RES_hhdet_fec!T68)</f>
        <v>0.69668484760692129</v>
      </c>
      <c r="U68" s="124">
        <f>IF(RES_hhdet_tes!U68=0,"",RES_hhdet_tes!U68/RES_hhdet_fec!U68)</f>
        <v>0.71249776945768073</v>
      </c>
      <c r="V68" s="124">
        <f>IF(RES_hhdet_tes!V68=0,"",RES_hhdet_tes!V68/RES_hhdet_fec!V68)</f>
        <v>0.72751695301605668</v>
      </c>
      <c r="W68" s="124">
        <f>IF(RES_hhdet_tes!W68=0,"",RES_hhdet_tes!W68/RES_hhdet_fec!W68)</f>
        <v>0.74193685704682666</v>
      </c>
      <c r="X68" s="124">
        <f>IF(RES_hhdet_tes!X68=0,"",RES_hhdet_tes!X68/RES_hhdet_fec!X68)</f>
        <v>0.75515942581704765</v>
      </c>
      <c r="Y68" s="124">
        <f>IF(RES_hhdet_tes!Y68=0,"",RES_hhdet_tes!Y68/RES_hhdet_fec!Y68)</f>
        <v>0.76760712115911878</v>
      </c>
      <c r="DA68" s="130" t="s">
        <v>1970</v>
      </c>
    </row>
    <row r="69" spans="1:105" ht="12" customHeight="1" x14ac:dyDescent="0.25">
      <c r="A69" s="97" t="s">
        <v>134</v>
      </c>
      <c r="B69" s="111">
        <f>IF(RES_hhdet_tes!B69=0,"",RES_hhdet_tes!B69/RES_hhdet_fec!B69)</f>
        <v>0.53867284838090723</v>
      </c>
      <c r="C69" s="111">
        <f>IF(RES_hhdet_tes!C69=0,"",RES_hhdet_tes!C69/RES_hhdet_fec!C69)</f>
        <v>0.54407957530920725</v>
      </c>
      <c r="D69" s="111">
        <f>IF(RES_hhdet_tes!D69=0,"",RES_hhdet_tes!D69/RES_hhdet_fec!D69)</f>
        <v>0.54976376140853001</v>
      </c>
      <c r="E69" s="111">
        <f>IF(RES_hhdet_tes!E69=0,"",RES_hhdet_tes!E69/RES_hhdet_fec!E69)</f>
        <v>0.55585565645761459</v>
      </c>
      <c r="F69" s="111">
        <f>IF(RES_hhdet_tes!F69=0,"",RES_hhdet_tes!F69/RES_hhdet_fec!F69)</f>
        <v>0.56303853940666992</v>
      </c>
      <c r="G69" s="111">
        <f>IF(RES_hhdet_tes!G69=0,"",RES_hhdet_tes!G69/RES_hhdet_fec!G69)</f>
        <v>0.56987302267462503</v>
      </c>
      <c r="H69" s="111">
        <f>IF(RES_hhdet_tes!H69=0,"",RES_hhdet_tes!H69/RES_hhdet_fec!H69)</f>
        <v>0.57763263192359626</v>
      </c>
      <c r="I69" s="111">
        <f>IF(RES_hhdet_tes!I69=0,"",RES_hhdet_tes!I69/RES_hhdet_fec!I69)</f>
        <v>0.58586603593846698</v>
      </c>
      <c r="J69" s="111">
        <f>IF(RES_hhdet_tes!J69=0,"",RES_hhdet_tes!J69/RES_hhdet_fec!J69)</f>
        <v>0.59596048698958903</v>
      </c>
      <c r="K69" s="111">
        <f>IF(RES_hhdet_tes!K69=0,"",RES_hhdet_tes!K69/RES_hhdet_fec!K69)</f>
        <v>0.60546652236767684</v>
      </c>
      <c r="L69" s="111">
        <f>IF(RES_hhdet_tes!L69=0,"",RES_hhdet_tes!L69/RES_hhdet_fec!L69)</f>
        <v>0.61415313054363985</v>
      </c>
      <c r="M69" s="111">
        <f>IF(RES_hhdet_tes!M69=0,"",RES_hhdet_tes!M69/RES_hhdet_fec!M69)</f>
        <v>0.62343678371677413</v>
      </c>
      <c r="N69" s="111">
        <f>IF(RES_hhdet_tes!N69=0,"",RES_hhdet_tes!N69/RES_hhdet_fec!N69)</f>
        <v>0.63338068553340254</v>
      </c>
      <c r="O69" s="111">
        <f>IF(RES_hhdet_tes!O69=0,"",RES_hhdet_tes!O69/RES_hhdet_fec!O69)</f>
        <v>0.64249772264199445</v>
      </c>
      <c r="P69" s="111">
        <f>IF(RES_hhdet_tes!P69=0,"",RES_hhdet_tes!P69/RES_hhdet_fec!P69)</f>
        <v>0.6470197373670048</v>
      </c>
      <c r="Q69" s="111">
        <f>IF(RES_hhdet_tes!Q69=0,"",RES_hhdet_tes!Q69/RES_hhdet_fec!Q69)</f>
        <v>0.65496591092014189</v>
      </c>
      <c r="R69" s="111">
        <f>IF(RES_hhdet_tes!R69=0,"",RES_hhdet_tes!R69/RES_hhdet_fec!R69)</f>
        <v>0.66647789418677295</v>
      </c>
      <c r="S69" s="111">
        <f>IF(RES_hhdet_tes!S69=0,"",RES_hhdet_tes!S69/RES_hhdet_fec!S69)</f>
        <v>0.68072269844264566</v>
      </c>
      <c r="T69" s="111">
        <f>IF(RES_hhdet_tes!T69=0,"",RES_hhdet_tes!T69/RES_hhdet_fec!T69)</f>
        <v>0.69531718455730462</v>
      </c>
      <c r="U69" s="111">
        <f>IF(RES_hhdet_tes!U69=0,"",RES_hhdet_tes!U69/RES_hhdet_fec!U69)</f>
        <v>0.71021980637488857</v>
      </c>
      <c r="V69" s="111">
        <f>IF(RES_hhdet_tes!V69=0,"",RES_hhdet_tes!V69/RES_hhdet_fec!V69)</f>
        <v>0.72417152585334155</v>
      </c>
      <c r="W69" s="111">
        <f>IF(RES_hhdet_tes!W69=0,"",RES_hhdet_tes!W69/RES_hhdet_fec!W69)</f>
        <v>0.73893943901550796</v>
      </c>
      <c r="X69" s="111">
        <f>IF(RES_hhdet_tes!X69=0,"",RES_hhdet_tes!X69/RES_hhdet_fec!X69)</f>
        <v>0.75120353374272697</v>
      </c>
      <c r="Y69" s="111">
        <f>IF(RES_hhdet_tes!Y69=0,"",RES_hhdet_tes!Y69/RES_hhdet_fec!Y69)</f>
        <v>0.76382906922991189</v>
      </c>
      <c r="DA69" s="63" t="s">
        <v>1971</v>
      </c>
    </row>
    <row r="70" spans="1:105" ht="12" customHeight="1" x14ac:dyDescent="0.25">
      <c r="A70" s="97" t="s">
        <v>133</v>
      </c>
      <c r="B70" s="111">
        <f>IF(RES_hhdet_tes!B70=0,"",RES_hhdet_tes!B70/RES_hhdet_fec!B70)</f>
        <v>0.73609423837948063</v>
      </c>
      <c r="C70" s="111">
        <f>IF(RES_hhdet_tes!C70=0,"",RES_hhdet_tes!C70/RES_hhdet_fec!C70)</f>
        <v>0.7672231707059185</v>
      </c>
      <c r="D70" s="111">
        <f>IF(RES_hhdet_tes!D70=0,"",RES_hhdet_tes!D70/RES_hhdet_fec!D70)</f>
        <v>0.7677892743938276</v>
      </c>
      <c r="E70" s="111">
        <f>IF(RES_hhdet_tes!E70=0,"",RES_hhdet_tes!E70/RES_hhdet_fec!E70)</f>
        <v>0.77179701388854682</v>
      </c>
      <c r="F70" s="111">
        <f>IF(RES_hhdet_tes!F70=0,"",RES_hhdet_tes!F70/RES_hhdet_fec!F70)</f>
        <v>0.78593223915925436</v>
      </c>
      <c r="G70" s="111">
        <f>IF(RES_hhdet_tes!G70=0,"",RES_hhdet_tes!G70/RES_hhdet_fec!G70)</f>
        <v>0.7832898563387517</v>
      </c>
      <c r="H70" s="111">
        <f>IF(RES_hhdet_tes!H70=0,"",RES_hhdet_tes!H70/RES_hhdet_fec!H70)</f>
        <v>0.78581622960660769</v>
      </c>
      <c r="I70" s="111">
        <f>IF(RES_hhdet_tes!I70=0,"",RES_hhdet_tes!I70/RES_hhdet_fec!I70)</f>
        <v>0.78269390313094689</v>
      </c>
      <c r="J70" s="111">
        <f>IF(RES_hhdet_tes!J70=0,"",RES_hhdet_tes!J70/RES_hhdet_fec!J70)</f>
        <v>0.8042915704562289</v>
      </c>
      <c r="K70" s="111">
        <f>IF(RES_hhdet_tes!K70=0,"",RES_hhdet_tes!K70/RES_hhdet_fec!K70)</f>
        <v>0.80737798904082936</v>
      </c>
      <c r="L70" s="111">
        <f>IF(RES_hhdet_tes!L70=0,"",RES_hhdet_tes!L70/RES_hhdet_fec!L70)</f>
        <v>0.80971658926906931</v>
      </c>
      <c r="M70" s="111">
        <f>IF(RES_hhdet_tes!M70=0,"",RES_hhdet_tes!M70/RES_hhdet_fec!M70)</f>
        <v>0.81804903511734395</v>
      </c>
      <c r="N70" s="111">
        <f>IF(RES_hhdet_tes!N70=0,"",RES_hhdet_tes!N70/RES_hhdet_fec!N70)</f>
        <v>0.81964752602268209</v>
      </c>
      <c r="O70" s="111">
        <f>IF(RES_hhdet_tes!O70=0,"",RES_hhdet_tes!O70/RES_hhdet_fec!O70)</f>
        <v>0.85017435892839477</v>
      </c>
      <c r="P70" s="111">
        <f>IF(RES_hhdet_tes!P70=0,"",RES_hhdet_tes!P70/RES_hhdet_fec!P70)</f>
        <v>0.86333756366733583</v>
      </c>
      <c r="Q70" s="111">
        <f>IF(RES_hhdet_tes!Q70=0,"",RES_hhdet_tes!Q70/RES_hhdet_fec!Q70)</f>
        <v>0.86052491773097906</v>
      </c>
      <c r="R70" s="111">
        <f>IF(RES_hhdet_tes!R70=0,"",RES_hhdet_tes!R70/RES_hhdet_fec!R70)</f>
        <v>0.84440584953265252</v>
      </c>
      <c r="S70" s="111">
        <f>IF(RES_hhdet_tes!S70=0,"",RES_hhdet_tes!S70/RES_hhdet_fec!S70)</f>
        <v>0.84403771478425815</v>
      </c>
      <c r="T70" s="111">
        <f>IF(RES_hhdet_tes!T70=0,"",RES_hhdet_tes!T70/RES_hhdet_fec!T70)</f>
        <v>0.86247490730534815</v>
      </c>
      <c r="U70" s="111">
        <f>IF(RES_hhdet_tes!U70=0,"",RES_hhdet_tes!U70/RES_hhdet_fec!U70)</f>
        <v>0.8692940651042157</v>
      </c>
      <c r="V70" s="111">
        <f>IF(RES_hhdet_tes!V70=0,"",RES_hhdet_tes!V70/RES_hhdet_fec!V70)</f>
        <v>0.90715905202195135</v>
      </c>
      <c r="W70" s="111">
        <f>IF(RES_hhdet_tes!W70=0,"",RES_hhdet_tes!W70/RES_hhdet_fec!W70)</f>
        <v>0.92368658547814575</v>
      </c>
      <c r="X70" s="111">
        <f>IF(RES_hhdet_tes!X70=0,"",RES_hhdet_tes!X70/RES_hhdet_fec!X70)</f>
        <v>0.90974061023654784</v>
      </c>
      <c r="Y70" s="111">
        <f>IF(RES_hhdet_tes!Y70=0,"",RES_hhdet_tes!Y70/RES_hhdet_fec!Y70)</f>
        <v>0.9050385475576822</v>
      </c>
      <c r="DA70" s="63" t="s">
        <v>1972</v>
      </c>
    </row>
    <row r="71" spans="1:105" ht="12" customHeight="1" x14ac:dyDescent="0.25">
      <c r="A71" s="100" t="s">
        <v>212</v>
      </c>
      <c r="B71" s="112">
        <f>IF(RES_hhdet_tes!B71=0,"",RES_hhdet_tes!B71/RES_hhdet_fec!B71)</f>
        <v>0.53867284838090723</v>
      </c>
      <c r="C71" s="112">
        <f>IF(RES_hhdet_tes!C71=0,"",RES_hhdet_tes!C71/RES_hhdet_fec!C71)</f>
        <v>0.57366356831851706</v>
      </c>
      <c r="D71" s="112">
        <f>IF(RES_hhdet_tes!D71=0,"",RES_hhdet_tes!D71/RES_hhdet_fec!D71)</f>
        <v>0.58021085209524859</v>
      </c>
      <c r="E71" s="112">
        <f>IF(RES_hhdet_tes!E71=0,"",RES_hhdet_tes!E71/RES_hhdet_fec!E71)</f>
        <v>0.59001118028625898</v>
      </c>
      <c r="F71" s="112">
        <f>IF(RES_hhdet_tes!F71=0,"",RES_hhdet_tes!F71/RES_hhdet_fec!F71)</f>
        <v>0.59394547982576396</v>
      </c>
      <c r="G71" s="112">
        <f>IF(RES_hhdet_tes!G71=0,"",RES_hhdet_tes!G71/RES_hhdet_fec!G71)</f>
        <v>0.59534522935937406</v>
      </c>
      <c r="H71" s="112">
        <f>IF(RES_hhdet_tes!H71=0,"",RES_hhdet_tes!H71/RES_hhdet_fec!H71)</f>
        <v>0.60251279955534032</v>
      </c>
      <c r="I71" s="112">
        <f>IF(RES_hhdet_tes!I71=0,"",RES_hhdet_tes!I71/RES_hhdet_fec!I71)</f>
        <v>0.61172711388160417</v>
      </c>
      <c r="J71" s="112">
        <f>IF(RES_hhdet_tes!J71=0,"",RES_hhdet_tes!J71/RES_hhdet_fec!J71)</f>
        <v>0.62143011759107758</v>
      </c>
      <c r="K71" s="112">
        <f>IF(RES_hhdet_tes!K71=0,"",RES_hhdet_tes!K71/RES_hhdet_fec!K71)</f>
        <v>0.63335633416802017</v>
      </c>
      <c r="L71" s="112">
        <f>IF(RES_hhdet_tes!L71=0,"",RES_hhdet_tes!L71/RES_hhdet_fec!L71)</f>
        <v>0.63817454888733638</v>
      </c>
      <c r="M71" s="112">
        <f>IF(RES_hhdet_tes!M71=0,"",RES_hhdet_tes!M71/RES_hhdet_fec!M71)</f>
        <v>0.64185476212010684</v>
      </c>
      <c r="N71" s="112">
        <f>IF(RES_hhdet_tes!N71=0,"",RES_hhdet_tes!N71/RES_hhdet_fec!N71)</f>
        <v>0.64586893159135905</v>
      </c>
      <c r="O71" s="112">
        <f>IF(RES_hhdet_tes!O71=0,"",RES_hhdet_tes!O71/RES_hhdet_fec!O71)</f>
        <v>0.65528471109771191</v>
      </c>
      <c r="P71" s="112">
        <f>IF(RES_hhdet_tes!P71=0,"",RES_hhdet_tes!P71/RES_hhdet_fec!P71)</f>
        <v>0.66389483970995922</v>
      </c>
      <c r="Q71" s="112">
        <f>IF(RES_hhdet_tes!Q71=0,"",RES_hhdet_tes!Q71/RES_hhdet_fec!Q71)</f>
        <v>0.67672974083290605</v>
      </c>
      <c r="R71" s="112">
        <f>IF(RES_hhdet_tes!R71=0,"",RES_hhdet_tes!R71/RES_hhdet_fec!R71)</f>
        <v>0.69138813226333129</v>
      </c>
      <c r="S71" s="112">
        <f>IF(RES_hhdet_tes!S71=0,"",RES_hhdet_tes!S71/RES_hhdet_fec!S71)</f>
        <v>0.70284400153859217</v>
      </c>
      <c r="T71" s="112">
        <f>IF(RES_hhdet_tes!T71=0,"",RES_hhdet_tes!T71/RES_hhdet_fec!T71)</f>
        <v>0.71452723429246434</v>
      </c>
      <c r="U71" s="112">
        <f>IF(RES_hhdet_tes!U71=0,"",RES_hhdet_tes!U71/RES_hhdet_fec!U71)</f>
        <v>0.72749755723795106</v>
      </c>
      <c r="V71" s="112">
        <f>IF(RES_hhdet_tes!V71=0,"",RES_hhdet_tes!V71/RES_hhdet_fec!V71)</f>
        <v>0.73421474585841051</v>
      </c>
      <c r="W71" s="112">
        <f>IF(RES_hhdet_tes!W71=0,"",RES_hhdet_tes!W71/RES_hhdet_fec!W71)</f>
        <v>0.75459580935834636</v>
      </c>
      <c r="X71" s="112">
        <f>IF(RES_hhdet_tes!X71=0,"",RES_hhdet_tes!X71/RES_hhdet_fec!X71)</f>
        <v>0.77721993608552498</v>
      </c>
      <c r="Y71" s="112">
        <f>IF(RES_hhdet_tes!Y71=0,"",RES_hhdet_tes!Y71/RES_hhdet_fec!Y71)</f>
        <v>0.78540471868109796</v>
      </c>
      <c r="DA71" s="131" t="s">
        <v>1973</v>
      </c>
    </row>
    <row r="72" spans="1:105" ht="12" customHeight="1" x14ac:dyDescent="0.25">
      <c r="A72" s="103" t="s">
        <v>52</v>
      </c>
      <c r="B72" s="113">
        <f>IF(RES_hhdet_tes!B72=0,"",RES_hhdet_tes!B72/RES_hhdet_fec!B72)</f>
        <v>1</v>
      </c>
      <c r="C72" s="113">
        <f>IF(RES_hhdet_tes!C72=0,"",RES_hhdet_tes!C72/RES_hhdet_fec!C72)</f>
        <v>1</v>
      </c>
      <c r="D72" s="113">
        <f>IF(RES_hhdet_tes!D72=0,"",RES_hhdet_tes!D72/RES_hhdet_fec!D72)</f>
        <v>1</v>
      </c>
      <c r="E72" s="113">
        <f>IF(RES_hhdet_tes!E72=0,"",RES_hhdet_tes!E72/RES_hhdet_fec!E72)</f>
        <v>1</v>
      </c>
      <c r="F72" s="113">
        <f>IF(RES_hhdet_tes!F72=0,"",RES_hhdet_tes!F72/RES_hhdet_fec!F72)</f>
        <v>1</v>
      </c>
      <c r="G72" s="113">
        <f>IF(RES_hhdet_tes!G72=0,"",RES_hhdet_tes!G72/RES_hhdet_fec!G72)</f>
        <v>1</v>
      </c>
      <c r="H72" s="113">
        <f>IF(RES_hhdet_tes!H72=0,"",RES_hhdet_tes!H72/RES_hhdet_fec!H72)</f>
        <v>1</v>
      </c>
      <c r="I72" s="113">
        <f>IF(RES_hhdet_tes!I72=0,"",RES_hhdet_tes!I72/RES_hhdet_fec!I72)</f>
        <v>1</v>
      </c>
      <c r="J72" s="113">
        <f>IF(RES_hhdet_tes!J72=0,"",RES_hhdet_tes!J72/RES_hhdet_fec!J72)</f>
        <v>1</v>
      </c>
      <c r="K72" s="113">
        <f>IF(RES_hhdet_tes!K72=0,"",RES_hhdet_tes!K72/RES_hhdet_fec!K72)</f>
        <v>1</v>
      </c>
      <c r="L72" s="113">
        <f>IF(RES_hhdet_tes!L72=0,"",RES_hhdet_tes!L72/RES_hhdet_fec!L72)</f>
        <v>1</v>
      </c>
      <c r="M72" s="113">
        <f>IF(RES_hhdet_tes!M72=0,"",RES_hhdet_tes!M72/RES_hhdet_fec!M72)</f>
        <v>1</v>
      </c>
      <c r="N72" s="113">
        <f>IF(RES_hhdet_tes!N72=0,"",RES_hhdet_tes!N72/RES_hhdet_fec!N72)</f>
        <v>1</v>
      </c>
      <c r="O72" s="113">
        <f>IF(RES_hhdet_tes!O72=0,"",RES_hhdet_tes!O72/RES_hhdet_fec!O72)</f>
        <v>1</v>
      </c>
      <c r="P72" s="113">
        <f>IF(RES_hhdet_tes!P72=0,"",RES_hhdet_tes!P72/RES_hhdet_fec!P72)</f>
        <v>1</v>
      </c>
      <c r="Q72" s="113">
        <f>IF(RES_hhdet_tes!Q72=0,"",RES_hhdet_tes!Q72/RES_hhdet_fec!Q72)</f>
        <v>1</v>
      </c>
      <c r="R72" s="113">
        <f>IF(RES_hhdet_tes!R72=0,"",RES_hhdet_tes!R72/RES_hhdet_fec!R72)</f>
        <v>1</v>
      </c>
      <c r="S72" s="113">
        <f>IF(RES_hhdet_tes!S72=0,"",RES_hhdet_tes!S72/RES_hhdet_fec!S72)</f>
        <v>1</v>
      </c>
      <c r="T72" s="113">
        <f>IF(RES_hhdet_tes!T72=0,"",RES_hhdet_tes!T72/RES_hhdet_fec!T72)</f>
        <v>1</v>
      </c>
      <c r="U72" s="113">
        <f>IF(RES_hhdet_tes!U72=0,"",RES_hhdet_tes!U72/RES_hhdet_fec!U72)</f>
        <v>1</v>
      </c>
      <c r="V72" s="113">
        <f>IF(RES_hhdet_tes!V72=0,"",RES_hhdet_tes!V72/RES_hhdet_fec!V72)</f>
        <v>1</v>
      </c>
      <c r="W72" s="113">
        <f>IF(RES_hhdet_tes!W72=0,"",RES_hhdet_tes!W72/RES_hhdet_fec!W72)</f>
        <v>1</v>
      </c>
      <c r="X72" s="113">
        <f>IF(RES_hhdet_tes!X72=0,"",RES_hhdet_tes!X72/RES_hhdet_fec!X72)</f>
        <v>1</v>
      </c>
      <c r="Y72" s="113">
        <f>IF(RES_hhdet_tes!Y72=0,"",RES_hhdet_tes!Y72/RES_hhdet_fec!Y72)</f>
        <v>1</v>
      </c>
      <c r="DA72" s="132" t="s">
        <v>1974</v>
      </c>
    </row>
    <row r="73" spans="1:105" ht="12" customHeight="1" x14ac:dyDescent="0.25">
      <c r="A73" s="106" t="s">
        <v>122</v>
      </c>
      <c r="B73" s="112">
        <f>IF(RES_hhdet_tes!B73=0,"",RES_hhdet_tes!B73/RES_hhdet_fec!B73)</f>
        <v>0.65118384724683143</v>
      </c>
      <c r="C73" s="112">
        <f>IF(RES_hhdet_tes!C73=0,"",RES_hhdet_tes!C73/RES_hhdet_fec!C73)</f>
        <v>0.65601264047313756</v>
      </c>
      <c r="D73" s="112">
        <f>IF(RES_hhdet_tes!D73=0,"",RES_hhdet_tes!D73/RES_hhdet_fec!D73)</f>
        <v>0.65908938915773407</v>
      </c>
      <c r="E73" s="112">
        <f>IF(RES_hhdet_tes!E73=0,"",RES_hhdet_tes!E73/RES_hhdet_fec!E73)</f>
        <v>0.66112778667531236</v>
      </c>
      <c r="F73" s="112">
        <f>IF(RES_hhdet_tes!F73=0,"",RES_hhdet_tes!F73/RES_hhdet_fec!F73)</f>
        <v>0.66510571598836032</v>
      </c>
      <c r="G73" s="112">
        <f>IF(RES_hhdet_tes!G73=0,"",RES_hhdet_tes!G73/RES_hhdet_fec!G73)</f>
        <v>0.66910882357047174</v>
      </c>
      <c r="H73" s="112">
        <f>IF(RES_hhdet_tes!H73=0,"",RES_hhdet_tes!H73/RES_hhdet_fec!H73)</f>
        <v>0.67217630229174175</v>
      </c>
      <c r="I73" s="112">
        <f>IF(RES_hhdet_tes!I73=0,"",RES_hhdet_tes!I73/RES_hhdet_fec!I73)</f>
        <v>0.67391263029514126</v>
      </c>
      <c r="J73" s="112">
        <f>IF(RES_hhdet_tes!J73=0,"",RES_hhdet_tes!J73/RES_hhdet_fec!J73)</f>
        <v>0.67529847338808913</v>
      </c>
      <c r="K73" s="112">
        <f>IF(RES_hhdet_tes!K73=0,"",RES_hhdet_tes!K73/RES_hhdet_fec!K73)</f>
        <v>0.67580336666427798</v>
      </c>
      <c r="L73" s="112">
        <f>IF(RES_hhdet_tes!L73=0,"",RES_hhdet_tes!L73/RES_hhdet_fec!L73)</f>
        <v>0.67602139622874924</v>
      </c>
      <c r="M73" s="112">
        <f>IF(RES_hhdet_tes!M73=0,"",RES_hhdet_tes!M73/RES_hhdet_fec!M73)</f>
        <v>0.67756746997716932</v>
      </c>
      <c r="N73" s="112">
        <f>IF(RES_hhdet_tes!N73=0,"",RES_hhdet_tes!N73/RES_hhdet_fec!N73)</f>
        <v>0.6819279167296457</v>
      </c>
      <c r="O73" s="112">
        <f>IF(RES_hhdet_tes!O73=0,"",RES_hhdet_tes!O73/RES_hhdet_fec!O73)</f>
        <v>0.69922926515299233</v>
      </c>
      <c r="P73" s="112">
        <f>IF(RES_hhdet_tes!P73=0,"",RES_hhdet_tes!P73/RES_hhdet_fec!P73)</f>
        <v>0.70365776149612747</v>
      </c>
      <c r="Q73" s="112">
        <f>IF(RES_hhdet_tes!Q73=0,"",RES_hhdet_tes!Q73/RES_hhdet_fec!Q73)</f>
        <v>0.711142803602831</v>
      </c>
      <c r="R73" s="112">
        <f>IF(RES_hhdet_tes!R73=0,"",RES_hhdet_tes!R73/RES_hhdet_fec!R73)</f>
        <v>0.71688297852701999</v>
      </c>
      <c r="S73" s="112">
        <f>IF(RES_hhdet_tes!S73=0,"",RES_hhdet_tes!S73/RES_hhdet_fec!S73)</f>
        <v>0.71898707378935289</v>
      </c>
      <c r="T73" s="112">
        <f>IF(RES_hhdet_tes!T73=0,"",RES_hhdet_tes!T73/RES_hhdet_fec!T73)</f>
        <v>0.72266343745915806</v>
      </c>
      <c r="U73" s="112">
        <f>IF(RES_hhdet_tes!U73=0,"",RES_hhdet_tes!U73/RES_hhdet_fec!U73)</f>
        <v>0.74597050309401747</v>
      </c>
      <c r="V73" s="112">
        <f>IF(RES_hhdet_tes!V73=0,"",RES_hhdet_tes!V73/RES_hhdet_fec!V73)</f>
        <v>0.75734123280848331</v>
      </c>
      <c r="W73" s="112">
        <f>IF(RES_hhdet_tes!W73=0,"",RES_hhdet_tes!W73/RES_hhdet_fec!W73)</f>
        <v>0.76626744891784404</v>
      </c>
      <c r="X73" s="112">
        <f>IF(RES_hhdet_tes!X73=0,"",RES_hhdet_tes!X73/RES_hhdet_fec!X73)</f>
        <v>0.76995615708698673</v>
      </c>
      <c r="Y73" s="112">
        <f>IF(RES_hhdet_tes!Y73=0,"",RES_hhdet_tes!Y73/RES_hhdet_fec!Y73)</f>
        <v>0.77710815861251892</v>
      </c>
      <c r="DA73" s="131" t="s">
        <v>1975</v>
      </c>
    </row>
    <row r="74" spans="1:105" ht="12" customHeight="1" x14ac:dyDescent="0.25">
      <c r="A74" s="107" t="s">
        <v>121</v>
      </c>
      <c r="B74" s="113">
        <f>IF(RES_hhdet_tes!B74=0,"",RES_hhdet_tes!B74/RES_hhdet_fec!B74)</f>
        <v>0.81682830902649439</v>
      </c>
      <c r="C74" s="113">
        <f>IF(RES_hhdet_tes!C74=0,"",RES_hhdet_tes!C74/RES_hhdet_fec!C74)</f>
        <v>0.83063623397617325</v>
      </c>
      <c r="D74" s="113">
        <f>IF(RES_hhdet_tes!D74=0,"",RES_hhdet_tes!D74/RES_hhdet_fec!D74)</f>
        <v>0.8282204472793917</v>
      </c>
      <c r="E74" s="113">
        <f>IF(RES_hhdet_tes!E74=0,"",RES_hhdet_tes!E74/RES_hhdet_fec!E74)</f>
        <v>0.82651707709626354</v>
      </c>
      <c r="F74" s="113">
        <f>IF(RES_hhdet_tes!F74=0,"",RES_hhdet_tes!F74/RES_hhdet_fec!F74)</f>
        <v>0.83630583342998277</v>
      </c>
      <c r="G74" s="113">
        <f>IF(RES_hhdet_tes!G74=0,"",RES_hhdet_tes!G74/RES_hhdet_fec!G74)</f>
        <v>0.8339939399067724</v>
      </c>
      <c r="H74" s="113">
        <f>IF(RES_hhdet_tes!H74=0,"",RES_hhdet_tes!H74/RES_hhdet_fec!H74)</f>
        <v>0.8324844110340055</v>
      </c>
      <c r="I74" s="113">
        <f>IF(RES_hhdet_tes!I74=0,"",RES_hhdet_tes!I74/RES_hhdet_fec!I74)</f>
        <v>0.82464888027004024</v>
      </c>
      <c r="J74" s="113">
        <f>IF(RES_hhdet_tes!J74=0,"",RES_hhdet_tes!J74/RES_hhdet_fec!J74)</f>
        <v>0.83916705850293172</v>
      </c>
      <c r="K74" s="113">
        <f>IF(RES_hhdet_tes!K74=0,"",RES_hhdet_tes!K74/RES_hhdet_fec!K74)</f>
        <v>0.83508731930106062</v>
      </c>
      <c r="L74" s="113">
        <f>IF(RES_hhdet_tes!L74=0,"",RES_hhdet_tes!L74/RES_hhdet_fec!L74)</f>
        <v>0.83446613709468709</v>
      </c>
      <c r="M74" s="113">
        <f>IF(RES_hhdet_tes!M74=0,"",RES_hhdet_tes!M74/RES_hhdet_fec!M74)</f>
        <v>0.84384777930407984</v>
      </c>
      <c r="N74" s="113">
        <f>IF(RES_hhdet_tes!N74=0,"",RES_hhdet_tes!N74/RES_hhdet_fec!N74)</f>
        <v>0.84606053698998662</v>
      </c>
      <c r="O74" s="113">
        <f>IF(RES_hhdet_tes!O74=0,"",RES_hhdet_tes!O74/RES_hhdet_fec!O74)</f>
        <v>0.87537360913015094</v>
      </c>
      <c r="P74" s="113">
        <f>IF(RES_hhdet_tes!P74=0,"",RES_hhdet_tes!P74/RES_hhdet_fec!P74)</f>
        <v>0.88490933873697764</v>
      </c>
      <c r="Q74" s="113">
        <f>IF(RES_hhdet_tes!Q74=0,"",RES_hhdet_tes!Q74/RES_hhdet_fec!Q74)</f>
        <v>0.88193474559972396</v>
      </c>
      <c r="R74" s="113">
        <f>IF(RES_hhdet_tes!R74=0,"",RES_hhdet_tes!R74/RES_hhdet_fec!R74)</f>
        <v>0.8620310913581265</v>
      </c>
      <c r="S74" s="113">
        <f>IF(RES_hhdet_tes!S74=0,"",RES_hhdet_tes!S74/RES_hhdet_fec!S74)</f>
        <v>0.85615150206050672</v>
      </c>
      <c r="T74" s="113">
        <f>IF(RES_hhdet_tes!T74=0,"",RES_hhdet_tes!T74/RES_hhdet_fec!T74)</f>
        <v>0.86870967271007071</v>
      </c>
      <c r="U74" s="113">
        <f>IF(RES_hhdet_tes!U74=0,"",RES_hhdet_tes!U74/RES_hhdet_fec!U74)</f>
        <v>0.8769585449250954</v>
      </c>
      <c r="V74" s="113">
        <f>IF(RES_hhdet_tes!V74=0,"",RES_hhdet_tes!V74/RES_hhdet_fec!V74)</f>
        <v>0.91506622040638319</v>
      </c>
      <c r="W74" s="113">
        <f>IF(RES_hhdet_tes!W74=0,"",RES_hhdet_tes!W74/RES_hhdet_fec!W74)</f>
        <v>0.92850698779761953</v>
      </c>
      <c r="X74" s="113">
        <f>IF(RES_hhdet_tes!X74=0,"",RES_hhdet_tes!X74/RES_hhdet_fec!X74)</f>
        <v>0.91198566131748993</v>
      </c>
      <c r="Y74" s="113">
        <f>IF(RES_hhdet_tes!Y74=0,"",RES_hhdet_tes!Y74/RES_hhdet_fec!Y74)</f>
        <v>0.90632153871417875</v>
      </c>
      <c r="DA74" s="132" t="s">
        <v>1976</v>
      </c>
    </row>
    <row r="75" spans="1:105" ht="12" customHeight="1" x14ac:dyDescent="0.25">
      <c r="A75" s="108" t="s">
        <v>53</v>
      </c>
      <c r="B75" s="111">
        <f>IF(RES_hhdet_tes!B75=0,"",RES_hhdet_tes!B75/RES_hhdet_fec!B75)</f>
        <v>0.65118384724683143</v>
      </c>
      <c r="C75" s="111">
        <f>IF(RES_hhdet_tes!C75=0,"",RES_hhdet_tes!C75/RES_hhdet_fec!C75)</f>
        <v>0.666911447418291</v>
      </c>
      <c r="D75" s="111">
        <f>IF(RES_hhdet_tes!D75=0,"",RES_hhdet_tes!D75/RES_hhdet_fec!D75)</f>
        <v>0.66838288900235643</v>
      </c>
      <c r="E75" s="111">
        <f>IF(RES_hhdet_tes!E75=0,"",RES_hhdet_tes!E75/RES_hhdet_fec!E75)</f>
        <v>0.66972096360028299</v>
      </c>
      <c r="F75" s="111">
        <f>IF(RES_hhdet_tes!F75=0,"",RES_hhdet_tes!F75/RES_hhdet_fec!F75)</f>
        <v>0.67052384664500342</v>
      </c>
      <c r="G75" s="111">
        <f>IF(RES_hhdet_tes!G75=0,"",RES_hhdet_tes!G75/RES_hhdet_fec!G75)</f>
        <v>0.6715902439322845</v>
      </c>
      <c r="H75" s="111">
        <f>IF(RES_hhdet_tes!H75=0,"",RES_hhdet_tes!H75/RES_hhdet_fec!H75)</f>
        <v>0.67249101412760004</v>
      </c>
      <c r="I75" s="111">
        <f>IF(RES_hhdet_tes!I75=0,"",RES_hhdet_tes!I75/RES_hhdet_fec!I75)</f>
        <v>0.67305022263688763</v>
      </c>
      <c r="J75" s="111">
        <f>IF(RES_hhdet_tes!J75=0,"",RES_hhdet_tes!J75/RES_hhdet_fec!J75)</f>
        <v>0.67572493746826634</v>
      </c>
      <c r="K75" s="111">
        <f>IF(RES_hhdet_tes!K75=0,"",RES_hhdet_tes!K75/RES_hhdet_fec!K75)</f>
        <v>0.67611053461884463</v>
      </c>
      <c r="L75" s="111">
        <f>IF(RES_hhdet_tes!L75=0,"",RES_hhdet_tes!L75/RES_hhdet_fec!L75)</f>
        <v>0.67640978013070607</v>
      </c>
      <c r="M75" s="111">
        <f>IF(RES_hhdet_tes!M75=0,"",RES_hhdet_tes!M75/RES_hhdet_fec!M75)</f>
        <v>0.68329715841457062</v>
      </c>
      <c r="N75" s="111">
        <f>IF(RES_hhdet_tes!N75=0,"",RES_hhdet_tes!N75/RES_hhdet_fec!N75)</f>
        <v>0.68813592106710675</v>
      </c>
      <c r="O75" s="111">
        <f>IF(RES_hhdet_tes!O75=0,"",RES_hhdet_tes!O75/RES_hhdet_fec!O75)</f>
        <v>0.70191616434266746</v>
      </c>
      <c r="P75" s="111">
        <f>IF(RES_hhdet_tes!P75=0,"",RES_hhdet_tes!P75/RES_hhdet_fec!P75)</f>
        <v>0.70644659886365624</v>
      </c>
      <c r="Q75" s="111">
        <f>IF(RES_hhdet_tes!Q75=0,"",RES_hhdet_tes!Q75/RES_hhdet_fec!Q75)</f>
        <v>0.71736977751825315</v>
      </c>
      <c r="R75" s="111">
        <f>IF(RES_hhdet_tes!R75=0,"",RES_hhdet_tes!R75/RES_hhdet_fec!R75)</f>
        <v>0.72050568788632441</v>
      </c>
      <c r="S75" s="111">
        <f>IF(RES_hhdet_tes!S75=0,"",RES_hhdet_tes!S75/RES_hhdet_fec!S75)</f>
        <v>0.72235772796759989</v>
      </c>
      <c r="T75" s="111">
        <f>IF(RES_hhdet_tes!T75=0,"",RES_hhdet_tes!T75/RES_hhdet_fec!T75)</f>
        <v>0.72518634602120502</v>
      </c>
      <c r="U75" s="111">
        <f>IF(RES_hhdet_tes!U75=0,"",RES_hhdet_tes!U75/RES_hhdet_fec!U75)</f>
        <v>0.74040904878559033</v>
      </c>
      <c r="V75" s="111">
        <f>IF(RES_hhdet_tes!V75=0,"",RES_hhdet_tes!V75/RES_hhdet_fec!V75)</f>
        <v>0.75213565090914458</v>
      </c>
      <c r="W75" s="111">
        <f>IF(RES_hhdet_tes!W75=0,"",RES_hhdet_tes!W75/RES_hhdet_fec!W75)</f>
        <v>0.76376243493207074</v>
      </c>
      <c r="X75" s="111">
        <f>IF(RES_hhdet_tes!X75=0,"",RES_hhdet_tes!X75/RES_hhdet_fec!X75)</f>
        <v>0.78082788236276701</v>
      </c>
      <c r="Y75" s="111">
        <f>IF(RES_hhdet_tes!Y75=0,"",RES_hhdet_tes!Y75/RES_hhdet_fec!Y75)</f>
        <v>0.78725288015624584</v>
      </c>
      <c r="DA75" s="63" t="s">
        <v>1977</v>
      </c>
    </row>
    <row r="76" spans="1:105" ht="12" customHeight="1" x14ac:dyDescent="0.25">
      <c r="A76" s="108" t="s">
        <v>52</v>
      </c>
      <c r="B76" s="111">
        <f>IF(RES_hhdet_tes!B76=0,"",RES_hhdet_tes!B76/RES_hhdet_fec!B76)</f>
        <v>1</v>
      </c>
      <c r="C76" s="111">
        <f>IF(RES_hhdet_tes!C76=0,"",RES_hhdet_tes!C76/RES_hhdet_fec!C76)</f>
        <v>1</v>
      </c>
      <c r="D76" s="111">
        <f>IF(RES_hhdet_tes!D76=0,"",RES_hhdet_tes!D76/RES_hhdet_fec!D76)</f>
        <v>1</v>
      </c>
      <c r="E76" s="111">
        <f>IF(RES_hhdet_tes!E76=0,"",RES_hhdet_tes!E76/RES_hhdet_fec!E76)</f>
        <v>1</v>
      </c>
      <c r="F76" s="111">
        <f>IF(RES_hhdet_tes!F76=0,"",RES_hhdet_tes!F76/RES_hhdet_fec!F76)</f>
        <v>1</v>
      </c>
      <c r="G76" s="111">
        <f>IF(RES_hhdet_tes!G76=0,"",RES_hhdet_tes!G76/RES_hhdet_fec!G76)</f>
        <v>1</v>
      </c>
      <c r="H76" s="111">
        <f>IF(RES_hhdet_tes!H76=0,"",RES_hhdet_tes!H76/RES_hhdet_fec!H76)</f>
        <v>1</v>
      </c>
      <c r="I76" s="111">
        <f>IF(RES_hhdet_tes!I76=0,"",RES_hhdet_tes!I76/RES_hhdet_fec!I76)</f>
        <v>1</v>
      </c>
      <c r="J76" s="111">
        <f>IF(RES_hhdet_tes!J76=0,"",RES_hhdet_tes!J76/RES_hhdet_fec!J76)</f>
        <v>1</v>
      </c>
      <c r="K76" s="111">
        <f>IF(RES_hhdet_tes!K76=0,"",RES_hhdet_tes!K76/RES_hhdet_fec!K76)</f>
        <v>1</v>
      </c>
      <c r="L76" s="111">
        <f>IF(RES_hhdet_tes!L76=0,"",RES_hhdet_tes!L76/RES_hhdet_fec!L76)</f>
        <v>1</v>
      </c>
      <c r="M76" s="111">
        <f>IF(RES_hhdet_tes!M76=0,"",RES_hhdet_tes!M76/RES_hhdet_fec!M76)</f>
        <v>1</v>
      </c>
      <c r="N76" s="111">
        <f>IF(RES_hhdet_tes!N76=0,"",RES_hhdet_tes!N76/RES_hhdet_fec!N76)</f>
        <v>1</v>
      </c>
      <c r="O76" s="111">
        <f>IF(RES_hhdet_tes!O76=0,"",RES_hhdet_tes!O76/RES_hhdet_fec!O76)</f>
        <v>1</v>
      </c>
      <c r="P76" s="111">
        <f>IF(RES_hhdet_tes!P76=0,"",RES_hhdet_tes!P76/RES_hhdet_fec!P76)</f>
        <v>1</v>
      </c>
      <c r="Q76" s="111">
        <f>IF(RES_hhdet_tes!Q76=0,"",RES_hhdet_tes!Q76/RES_hhdet_fec!Q76)</f>
        <v>1</v>
      </c>
      <c r="R76" s="111">
        <f>IF(RES_hhdet_tes!R76=0,"",RES_hhdet_tes!R76/RES_hhdet_fec!R76)</f>
        <v>1</v>
      </c>
      <c r="S76" s="111">
        <f>IF(RES_hhdet_tes!S76=0,"",RES_hhdet_tes!S76/RES_hhdet_fec!S76)</f>
        <v>1</v>
      </c>
      <c r="T76" s="111">
        <f>IF(RES_hhdet_tes!T76=0,"",RES_hhdet_tes!T76/RES_hhdet_fec!T76)</f>
        <v>1</v>
      </c>
      <c r="U76" s="111">
        <f>IF(RES_hhdet_tes!U76=0,"",RES_hhdet_tes!U76/RES_hhdet_fec!U76)</f>
        <v>1</v>
      </c>
      <c r="V76" s="111">
        <f>IF(RES_hhdet_tes!V76=0,"",RES_hhdet_tes!V76/RES_hhdet_fec!V76)</f>
        <v>1</v>
      </c>
      <c r="W76" s="111">
        <f>IF(RES_hhdet_tes!W76=0,"",RES_hhdet_tes!W76/RES_hhdet_fec!W76)</f>
        <v>1</v>
      </c>
      <c r="X76" s="111">
        <f>IF(RES_hhdet_tes!X76=0,"",RES_hhdet_tes!X76/RES_hhdet_fec!X76)</f>
        <v>1</v>
      </c>
      <c r="Y76" s="111">
        <f>IF(RES_hhdet_tes!Y76=0,"",RES_hhdet_tes!Y76/RES_hhdet_fec!Y76)</f>
        <v>1</v>
      </c>
      <c r="DA76" s="63" t="s">
        <v>1978</v>
      </c>
    </row>
    <row r="77" spans="1:105" ht="12" customHeight="1" x14ac:dyDescent="0.25">
      <c r="A77" s="121" t="s">
        <v>54</v>
      </c>
      <c r="B77" s="124">
        <f>IF(RES_hhdet_tes!B77=0,"",RES_hhdet_tes!B77/RES_hhdet_fec!B77)</f>
        <v>0.65878844658406799</v>
      </c>
      <c r="C77" s="124">
        <f>IF(RES_hhdet_tes!C77=0,"",RES_hhdet_tes!C77/RES_hhdet_fec!C77)</f>
        <v>0.66077162072864604</v>
      </c>
      <c r="D77" s="124">
        <f>IF(RES_hhdet_tes!D77=0,"",RES_hhdet_tes!D77/RES_hhdet_fec!D77)</f>
        <v>0.66239753582536887</v>
      </c>
      <c r="E77" s="124">
        <f>IF(RES_hhdet_tes!E77=0,"",RES_hhdet_tes!E77/RES_hhdet_fec!E77)</f>
        <v>0.66328831622528339</v>
      </c>
      <c r="F77" s="124">
        <f>IF(RES_hhdet_tes!F77=0,"",RES_hhdet_tes!F77/RES_hhdet_fec!F77)</f>
        <v>0.66282827016664092</v>
      </c>
      <c r="G77" s="124">
        <f>IF(RES_hhdet_tes!G77=0,"",RES_hhdet_tes!G77/RES_hhdet_fec!G77)</f>
        <v>0.66616161779078242</v>
      </c>
      <c r="H77" s="124">
        <f>IF(RES_hhdet_tes!H77=0,"",RES_hhdet_tes!H77/RES_hhdet_fec!H77)</f>
        <v>0.66456327036169505</v>
      </c>
      <c r="I77" s="124">
        <f>IF(RES_hhdet_tes!I77=0,"",RES_hhdet_tes!I77/RES_hhdet_fec!I77)</f>
        <v>0.66524985504600831</v>
      </c>
      <c r="J77" s="124">
        <f>IF(RES_hhdet_tes!J77=0,"",RES_hhdet_tes!J77/RES_hhdet_fec!J77)</f>
        <v>0.67089559923752051</v>
      </c>
      <c r="K77" s="124">
        <f>IF(RES_hhdet_tes!K77=0,"",RES_hhdet_tes!K77/RES_hhdet_fec!K77)</f>
        <v>0.66995428230781673</v>
      </c>
      <c r="L77" s="124">
        <f>IF(RES_hhdet_tes!L77=0,"",RES_hhdet_tes!L77/RES_hhdet_fec!L77)</f>
        <v>0.66893490791382504</v>
      </c>
      <c r="M77" s="124">
        <f>IF(RES_hhdet_tes!M77=0,"",RES_hhdet_tes!M77/RES_hhdet_fec!M77)</f>
        <v>0.67242254958337411</v>
      </c>
      <c r="N77" s="124">
        <f>IF(RES_hhdet_tes!N77=0,"",RES_hhdet_tes!N77/RES_hhdet_fec!N77)</f>
        <v>0.67182626318577876</v>
      </c>
      <c r="O77" s="124">
        <f>IF(RES_hhdet_tes!O77=0,"",RES_hhdet_tes!O77/RES_hhdet_fec!O77)</f>
        <v>0.67362445444130703</v>
      </c>
      <c r="P77" s="124">
        <f>IF(RES_hhdet_tes!P77=0,"",RES_hhdet_tes!P77/RES_hhdet_fec!P77)</f>
        <v>0.67387227733822475</v>
      </c>
      <c r="Q77" s="124">
        <f>IF(RES_hhdet_tes!Q77=0,"",RES_hhdet_tes!Q77/RES_hhdet_fec!Q77)</f>
        <v>0.67901560316254961</v>
      </c>
      <c r="R77" s="124">
        <f>IF(RES_hhdet_tes!R77=0,"",RES_hhdet_tes!R77/RES_hhdet_fec!R77)</f>
        <v>0.67947514819451682</v>
      </c>
      <c r="S77" s="124">
        <f>IF(RES_hhdet_tes!S77=0,"",RES_hhdet_tes!S77/RES_hhdet_fec!S77)</f>
        <v>0.68924399865290187</v>
      </c>
      <c r="T77" s="124">
        <f>IF(RES_hhdet_tes!T77=0,"",RES_hhdet_tes!T77/RES_hhdet_fec!T77)</f>
        <v>0.70022401702733217</v>
      </c>
      <c r="U77" s="124">
        <f>IF(RES_hhdet_tes!U77=0,"",RES_hhdet_tes!U77/RES_hhdet_fec!U77)</f>
        <v>0.71578357890698974</v>
      </c>
      <c r="V77" s="124">
        <f>IF(RES_hhdet_tes!V77=0,"",RES_hhdet_tes!V77/RES_hhdet_fec!V77)</f>
        <v>0.72270653983210564</v>
      </c>
      <c r="W77" s="124">
        <f>IF(RES_hhdet_tes!W77=0,"",RES_hhdet_tes!W77/RES_hhdet_fec!W77)</f>
        <v>0.72867241695904306</v>
      </c>
      <c r="X77" s="124">
        <f>IF(RES_hhdet_tes!X77=0,"",RES_hhdet_tes!X77/RES_hhdet_fec!X77)</f>
        <v>0.718175223657185</v>
      </c>
      <c r="Y77" s="124">
        <f>IF(RES_hhdet_tes!Y77=0,"",RES_hhdet_tes!Y77/RES_hhdet_fec!Y77)</f>
        <v>0.72665981746151043</v>
      </c>
      <c r="DA77" s="130" t="s">
        <v>1979</v>
      </c>
    </row>
    <row r="78" spans="1:105" ht="12" customHeight="1" x14ac:dyDescent="0.25">
      <c r="A78" s="97" t="s">
        <v>189</v>
      </c>
      <c r="B78" s="111">
        <f>IF(RES_hhdet_tes!B78=0,"",RES_hhdet_tes!B78/RES_hhdet_fec!B78)</f>
        <v>0.60340655542741561</v>
      </c>
      <c r="C78" s="111">
        <f>IF(RES_hhdet_tes!C78=0,"",RES_hhdet_tes!C78/RES_hhdet_fec!C78)</f>
        <v>0.60456823068965659</v>
      </c>
      <c r="D78" s="111">
        <f>IF(RES_hhdet_tes!D78=0,"",RES_hhdet_tes!D78/RES_hhdet_fec!D78)</f>
        <v>0.60571263171460388</v>
      </c>
      <c r="E78" s="111">
        <f>IF(RES_hhdet_tes!E78=0,"",RES_hhdet_tes!E78/RES_hhdet_fec!E78)</f>
        <v>0.60685606019669069</v>
      </c>
      <c r="F78" s="111">
        <f>IF(RES_hhdet_tes!F78=0,"",RES_hhdet_tes!F78/RES_hhdet_fec!F78)</f>
        <v>0.60803925054365549</v>
      </c>
      <c r="G78" s="111">
        <f>IF(RES_hhdet_tes!G78=0,"",RES_hhdet_tes!G78/RES_hhdet_fec!G78)</f>
        <v>0.60916547020288736</v>
      </c>
      <c r="H78" s="111">
        <f>IF(RES_hhdet_tes!H78=0,"",RES_hhdet_tes!H78/RES_hhdet_fec!H78)</f>
        <v>0.61028188440505193</v>
      </c>
      <c r="I78" s="111">
        <f>IF(RES_hhdet_tes!I78=0,"",RES_hhdet_tes!I78/RES_hhdet_fec!I78)</f>
        <v>0.61080621677987235</v>
      </c>
      <c r="J78" s="111">
        <f>IF(RES_hhdet_tes!J78=0,"",RES_hhdet_tes!J78/RES_hhdet_fec!J78)</f>
        <v>0.61101370119169662</v>
      </c>
      <c r="K78" s="111">
        <f>IF(RES_hhdet_tes!K78=0,"",RES_hhdet_tes!K78/RES_hhdet_fec!K78)</f>
        <v>0.61132320235447546</v>
      </c>
      <c r="L78" s="111">
        <f>IF(RES_hhdet_tes!L78=0,"",RES_hhdet_tes!L78/RES_hhdet_fec!L78)</f>
        <v>0.61164365706537993</v>
      </c>
      <c r="M78" s="111">
        <f>IF(RES_hhdet_tes!M78=0,"",RES_hhdet_tes!M78/RES_hhdet_fec!M78)</f>
        <v>0.61195954752761328</v>
      </c>
      <c r="N78" s="111">
        <f>IF(RES_hhdet_tes!N78=0,"",RES_hhdet_tes!N78/RES_hhdet_fec!N78)</f>
        <v>0.61226236945163448</v>
      </c>
      <c r="O78" s="111">
        <f>IF(RES_hhdet_tes!O78=0,"",RES_hhdet_tes!O78/RES_hhdet_fec!O78)</f>
        <v>0.61250617811248231</v>
      </c>
      <c r="P78" s="111">
        <f>IF(RES_hhdet_tes!P78=0,"",RES_hhdet_tes!P78/RES_hhdet_fec!P78)</f>
        <v>0.61265985183147298</v>
      </c>
      <c r="Q78" s="111">
        <f>IF(RES_hhdet_tes!Q78=0,"",RES_hhdet_tes!Q78/RES_hhdet_fec!Q78)</f>
        <v>0.61290948811407786</v>
      </c>
      <c r="R78" s="111">
        <f>IF(RES_hhdet_tes!R78=0,"",RES_hhdet_tes!R78/RES_hhdet_fec!R78)</f>
        <v>0.61350341026070987</v>
      </c>
      <c r="S78" s="111">
        <f>IF(RES_hhdet_tes!S78=0,"",RES_hhdet_tes!S78/RES_hhdet_fec!S78)</f>
        <v>0.61456801549907114</v>
      </c>
      <c r="T78" s="111">
        <f>IF(RES_hhdet_tes!T78=0,"",RES_hhdet_tes!T78/RES_hhdet_fec!T78)</f>
        <v>0.61619804295518443</v>
      </c>
      <c r="U78" s="111">
        <f>IF(RES_hhdet_tes!U78=0,"",RES_hhdet_tes!U78/RES_hhdet_fec!U78)</f>
        <v>0.61834624115226322</v>
      </c>
      <c r="V78" s="111">
        <f>IF(RES_hhdet_tes!V78=0,"",RES_hhdet_tes!V78/RES_hhdet_fec!V78)</f>
        <v>0.62088648618112807</v>
      </c>
      <c r="W78" s="111">
        <f>IF(RES_hhdet_tes!W78=0,"",RES_hhdet_tes!W78/RES_hhdet_fec!W78)</f>
        <v>0.62327266827039074</v>
      </c>
      <c r="X78" s="111">
        <f>IF(RES_hhdet_tes!X78=0,"",RES_hhdet_tes!X78/RES_hhdet_fec!X78)</f>
        <v>0.62551916123100393</v>
      </c>
      <c r="Y78" s="111">
        <f>IF(RES_hhdet_tes!Y78=0,"",RES_hhdet_tes!Y78/RES_hhdet_fec!Y78)</f>
        <v>0.62714602487699045</v>
      </c>
      <c r="DA78" s="63" t="s">
        <v>1980</v>
      </c>
    </row>
    <row r="79" spans="1:105" ht="12" customHeight="1" x14ac:dyDescent="0.25">
      <c r="A79" s="109" t="s">
        <v>120</v>
      </c>
      <c r="B79" s="45">
        <f>IF(RES_hhdet_tes!B79=0,"",RES_hhdet_tes!B79/RES_hhdet_fec!B79)</f>
        <v>0.75367088097410984</v>
      </c>
      <c r="C79" s="45">
        <f>IF(RES_hhdet_tes!C79=0,"",RES_hhdet_tes!C79/RES_hhdet_fec!C79)</f>
        <v>0.75648142508323857</v>
      </c>
      <c r="D79" s="45">
        <f>IF(RES_hhdet_tes!D79=0,"",RES_hhdet_tes!D79/RES_hhdet_fec!D79)</f>
        <v>0.7587314784069995</v>
      </c>
      <c r="E79" s="45">
        <f>IF(RES_hhdet_tes!E79=0,"",RES_hhdet_tes!E79/RES_hhdet_fec!E79)</f>
        <v>0.76070354130154594</v>
      </c>
      <c r="F79" s="45">
        <f>IF(RES_hhdet_tes!F79=0,"",RES_hhdet_tes!F79/RES_hhdet_fec!F79)</f>
        <v>0.76351019527560871</v>
      </c>
      <c r="G79" s="45">
        <f>IF(RES_hhdet_tes!G79=0,"",RES_hhdet_tes!G79/RES_hhdet_fec!G79)</f>
        <v>0.76635362544487473</v>
      </c>
      <c r="H79" s="45">
        <f>IF(RES_hhdet_tes!H79=0,"",RES_hhdet_tes!H79/RES_hhdet_fec!H79)</f>
        <v>0.76910019645372407</v>
      </c>
      <c r="I79" s="45">
        <f>IF(RES_hhdet_tes!I79=0,"",RES_hhdet_tes!I79/RES_hhdet_fec!I79)</f>
        <v>0.77081974537064923</v>
      </c>
      <c r="J79" s="45">
        <f>IF(RES_hhdet_tes!J79=0,"",RES_hhdet_tes!J79/RES_hhdet_fec!J79)</f>
        <v>0.7718305467244696</v>
      </c>
      <c r="K79" s="45">
        <f>IF(RES_hhdet_tes!K79=0,"",RES_hhdet_tes!K79/RES_hhdet_fec!K79)</f>
        <v>0.77355606138600508</v>
      </c>
      <c r="L79" s="45">
        <f>IF(RES_hhdet_tes!L79=0,"",RES_hhdet_tes!L79/RES_hhdet_fec!L79)</f>
        <v>0.7749562304644243</v>
      </c>
      <c r="M79" s="45">
        <f>IF(RES_hhdet_tes!M79=0,"",RES_hhdet_tes!M79/RES_hhdet_fec!M79)</f>
        <v>0.77685654701953255</v>
      </c>
      <c r="N79" s="45">
        <f>IF(RES_hhdet_tes!N79=0,"",RES_hhdet_tes!N79/RES_hhdet_fec!N79)</f>
        <v>0.77912930817037884</v>
      </c>
      <c r="O79" s="45">
        <f>IF(RES_hhdet_tes!O79=0,"",RES_hhdet_tes!O79/RES_hhdet_fec!O79)</f>
        <v>0.78175728175145531</v>
      </c>
      <c r="P79" s="45">
        <f>IF(RES_hhdet_tes!P79=0,"",RES_hhdet_tes!P79/RES_hhdet_fec!P79)</f>
        <v>0.78428551391665779</v>
      </c>
      <c r="Q79" s="45">
        <f>IF(RES_hhdet_tes!Q79=0,"",RES_hhdet_tes!Q79/RES_hhdet_fec!Q79)</f>
        <v>0.7892599770383103</v>
      </c>
      <c r="R79" s="45">
        <f>IF(RES_hhdet_tes!R79=0,"",RES_hhdet_tes!R79/RES_hhdet_fec!R79)</f>
        <v>0.79507081303526139</v>
      </c>
      <c r="S79" s="45">
        <f>IF(RES_hhdet_tes!S79=0,"",RES_hhdet_tes!S79/RES_hhdet_fec!S79)</f>
        <v>0.80461716309528253</v>
      </c>
      <c r="T79" s="45">
        <f>IF(RES_hhdet_tes!T79=0,"",RES_hhdet_tes!T79/RES_hhdet_fec!T79)</f>
        <v>0.81518252184054163</v>
      </c>
      <c r="U79" s="45">
        <f>IF(RES_hhdet_tes!U79=0,"",RES_hhdet_tes!U79/RES_hhdet_fec!U79)</f>
        <v>0.82916959358441533</v>
      </c>
      <c r="V79" s="45">
        <f>IF(RES_hhdet_tes!V79=0,"",RES_hhdet_tes!V79/RES_hhdet_fec!V79)</f>
        <v>0.84059988375683214</v>
      </c>
      <c r="W79" s="45">
        <f>IF(RES_hhdet_tes!W79=0,"",RES_hhdet_tes!W79/RES_hhdet_fec!W79)</f>
        <v>0.85120247360878487</v>
      </c>
      <c r="X79" s="45">
        <f>IF(RES_hhdet_tes!X79=0,"",RES_hhdet_tes!X79/RES_hhdet_fec!X79)</f>
        <v>0.85792490440135261</v>
      </c>
      <c r="Y79" s="45">
        <f>IF(RES_hhdet_tes!Y79=0,"",RES_hhdet_tes!Y79/RES_hhdet_fec!Y79)</f>
        <v>0.86842700417660357</v>
      </c>
      <c r="DA79" s="60" t="s">
        <v>1981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9">
        <f>IF(RES_hhdet_tes!B81=0,"",RES_hhdet_tes!B81/RES_hhdet_fec!B81)</f>
        <v>0.47256126081931626</v>
      </c>
      <c r="C81" s="119">
        <f>IF(RES_hhdet_tes!C81=0,"",RES_hhdet_tes!C81/RES_hhdet_fec!C81)</f>
        <v>0.47901852484255492</v>
      </c>
      <c r="D81" s="119">
        <f>IF(RES_hhdet_tes!D81=0,"",RES_hhdet_tes!D81/RES_hhdet_fec!D81)</f>
        <v>0.49722340738067927</v>
      </c>
      <c r="E81" s="119">
        <f>IF(RES_hhdet_tes!E81=0,"",RES_hhdet_tes!E81/RES_hhdet_fec!E81)</f>
        <v>0.51506707486170911</v>
      </c>
      <c r="F81" s="119">
        <f>IF(RES_hhdet_tes!F81=0,"",RES_hhdet_tes!F81/RES_hhdet_fec!F81)</f>
        <v>0.5355712253286572</v>
      </c>
      <c r="G81" s="119">
        <f>IF(RES_hhdet_tes!G81=0,"",RES_hhdet_tes!G81/RES_hhdet_fec!G81)</f>
        <v>0.56124168803249153</v>
      </c>
      <c r="H81" s="119">
        <f>IF(RES_hhdet_tes!H81=0,"",RES_hhdet_tes!H81/RES_hhdet_fec!H81)</f>
        <v>0.58711715924293328</v>
      </c>
      <c r="I81" s="119">
        <f>IF(RES_hhdet_tes!I81=0,"",RES_hhdet_tes!I81/RES_hhdet_fec!I81)</f>
        <v>0.60442914373213374</v>
      </c>
      <c r="J81" s="119">
        <f>IF(RES_hhdet_tes!J81=0,"",RES_hhdet_tes!J81/RES_hhdet_fec!J81)</f>
        <v>0.61786196341641186</v>
      </c>
      <c r="K81" s="119">
        <f>IF(RES_hhdet_tes!K81=0,"",RES_hhdet_tes!K81/RES_hhdet_fec!K81)</f>
        <v>0.63126936311093951</v>
      </c>
      <c r="L81" s="119">
        <f>IF(RES_hhdet_tes!L81=0,"",RES_hhdet_tes!L81/RES_hhdet_fec!L81)</f>
        <v>0.6398613826889511</v>
      </c>
      <c r="M81" s="119">
        <f>IF(RES_hhdet_tes!M81=0,"",RES_hhdet_tes!M81/RES_hhdet_fec!M81)</f>
        <v>0.64987055178384379</v>
      </c>
      <c r="N81" s="119">
        <f>IF(RES_hhdet_tes!N81=0,"",RES_hhdet_tes!N81/RES_hhdet_fec!N81)</f>
        <v>0.65686769115411492</v>
      </c>
      <c r="O81" s="119">
        <f>IF(RES_hhdet_tes!O81=0,"",RES_hhdet_tes!O81/RES_hhdet_fec!O81)</f>
        <v>0.66279521046095546</v>
      </c>
      <c r="P81" s="119">
        <f>IF(RES_hhdet_tes!P81=0,"",RES_hhdet_tes!P81/RES_hhdet_fec!P81)</f>
        <v>0.66912749628060075</v>
      </c>
      <c r="Q81" s="119">
        <f>IF(RES_hhdet_tes!Q81=0,"",RES_hhdet_tes!Q81/RES_hhdet_fec!Q81)</f>
        <v>0.67415353977594472</v>
      </c>
      <c r="R81" s="119">
        <f>IF(RES_hhdet_tes!R81=0,"",RES_hhdet_tes!R81/RES_hhdet_fec!R81)</f>
        <v>0.67988860696777631</v>
      </c>
      <c r="S81" s="119">
        <f>IF(RES_hhdet_tes!S81=0,"",RES_hhdet_tes!S81/RES_hhdet_fec!S81)</f>
        <v>0.68899623518140629</v>
      </c>
      <c r="T81" s="119">
        <f>IF(RES_hhdet_tes!T81=0,"",RES_hhdet_tes!T81/RES_hhdet_fec!T81)</f>
        <v>0.69864291657606359</v>
      </c>
      <c r="U81" s="119">
        <f>IF(RES_hhdet_tes!U81=0,"",RES_hhdet_tes!U81/RES_hhdet_fec!U81)</f>
        <v>0.70887440026426751</v>
      </c>
      <c r="V81" s="119">
        <f>IF(RES_hhdet_tes!V81=0,"",RES_hhdet_tes!V81/RES_hhdet_fec!V81)</f>
        <v>0.7227779770147541</v>
      </c>
      <c r="W81" s="119">
        <f>IF(RES_hhdet_tes!W81=0,"",RES_hhdet_tes!W81/RES_hhdet_fec!W81)</f>
        <v>0.73552697120352972</v>
      </c>
      <c r="X81" s="119">
        <f>IF(RES_hhdet_tes!X81=0,"",RES_hhdet_tes!X81/RES_hhdet_fec!X81)</f>
        <v>0.75231214237145405</v>
      </c>
      <c r="Y81" s="119">
        <f>IF(RES_hhdet_tes!Y81=0,"",RES_hhdet_tes!Y81/RES_hhdet_fec!Y81)</f>
        <v>0.7649311128947226</v>
      </c>
      <c r="DA81" s="129" t="s">
        <v>1982</v>
      </c>
    </row>
    <row r="82" spans="1:105" ht="12.95" customHeight="1" x14ac:dyDescent="0.25">
      <c r="A82" s="121" t="s">
        <v>57</v>
      </c>
      <c r="B82" s="124">
        <f>IF(RES_hhdet_tes!B82=0,"",RES_hhdet_tes!B82/RES_hhdet_fec!B82)</f>
        <v>0.45364744665708323</v>
      </c>
      <c r="C82" s="124">
        <f>IF(RES_hhdet_tes!C82=0,"",RES_hhdet_tes!C82/RES_hhdet_fec!C82)</f>
        <v>0.46279235348082909</v>
      </c>
      <c r="D82" s="124">
        <f>IF(RES_hhdet_tes!D82=0,"",RES_hhdet_tes!D82/RES_hhdet_fec!D82)</f>
        <v>0.47851644570388807</v>
      </c>
      <c r="E82" s="124">
        <f>IF(RES_hhdet_tes!E82=0,"",RES_hhdet_tes!E82/RES_hhdet_fec!E82)</f>
        <v>0.49892027155992641</v>
      </c>
      <c r="F82" s="124">
        <f>IF(RES_hhdet_tes!F82=0,"",RES_hhdet_tes!F82/RES_hhdet_fec!F82)</f>
        <v>0.51933856434318182</v>
      </c>
      <c r="G82" s="124">
        <f>IF(RES_hhdet_tes!G82=0,"",RES_hhdet_tes!G82/RES_hhdet_fec!G82)</f>
        <v>0.54420545002446619</v>
      </c>
      <c r="H82" s="124">
        <f>IF(RES_hhdet_tes!H82=0,"",RES_hhdet_tes!H82/RES_hhdet_fec!H82)</f>
        <v>0.56795655950578094</v>
      </c>
      <c r="I82" s="124">
        <f>IF(RES_hhdet_tes!I82=0,"",RES_hhdet_tes!I82/RES_hhdet_fec!I82)</f>
        <v>0.5917745649443481</v>
      </c>
      <c r="J82" s="124">
        <f>IF(RES_hhdet_tes!J82=0,"",RES_hhdet_tes!J82/RES_hhdet_fec!J82)</f>
        <v>0.60669490760957134</v>
      </c>
      <c r="K82" s="124">
        <f>IF(RES_hhdet_tes!K82=0,"",RES_hhdet_tes!K82/RES_hhdet_fec!K82)</f>
        <v>0.61942071138245469</v>
      </c>
      <c r="L82" s="124">
        <f>IF(RES_hhdet_tes!L82=0,"",RES_hhdet_tes!L82/RES_hhdet_fec!L82)</f>
        <v>0.63078205962120482</v>
      </c>
      <c r="M82" s="124">
        <f>IF(RES_hhdet_tes!M82=0,"",RES_hhdet_tes!M82/RES_hhdet_fec!M82)</f>
        <v>0.63903347828709234</v>
      </c>
      <c r="N82" s="124">
        <f>IF(RES_hhdet_tes!N82=0,"",RES_hhdet_tes!N82/RES_hhdet_fec!N82)</f>
        <v>0.6475813242595414</v>
      </c>
      <c r="O82" s="124">
        <f>IF(RES_hhdet_tes!O82=0,"",RES_hhdet_tes!O82/RES_hhdet_fec!O82)</f>
        <v>0.65449255886898916</v>
      </c>
      <c r="P82" s="124">
        <f>IF(RES_hhdet_tes!P82=0,"",RES_hhdet_tes!P82/RES_hhdet_fec!P82)</f>
        <v>0.65785189617821327</v>
      </c>
      <c r="Q82" s="124">
        <f>IF(RES_hhdet_tes!Q82=0,"",RES_hhdet_tes!Q82/RES_hhdet_fec!Q82)</f>
        <v>0.66271168566468985</v>
      </c>
      <c r="R82" s="124">
        <f>IF(RES_hhdet_tes!R82=0,"",RES_hhdet_tes!R82/RES_hhdet_fec!R82)</f>
        <v>0.6694541840055116</v>
      </c>
      <c r="S82" s="124">
        <f>IF(RES_hhdet_tes!S82=0,"",RES_hhdet_tes!S82/RES_hhdet_fec!S82)</f>
        <v>0.6775859647280783</v>
      </c>
      <c r="T82" s="124">
        <f>IF(RES_hhdet_tes!T82=0,"",RES_hhdet_tes!T82/RES_hhdet_fec!T82)</f>
        <v>0.686604342155548</v>
      </c>
      <c r="U82" s="124">
        <f>IF(RES_hhdet_tes!U82=0,"",RES_hhdet_tes!U82/RES_hhdet_fec!U82)</f>
        <v>0.6967574278328319</v>
      </c>
      <c r="V82" s="124">
        <f>IF(RES_hhdet_tes!V82=0,"",RES_hhdet_tes!V82/RES_hhdet_fec!V82)</f>
        <v>0.70871092670697466</v>
      </c>
      <c r="W82" s="124">
        <f>IF(RES_hhdet_tes!W82=0,"",RES_hhdet_tes!W82/RES_hhdet_fec!W82)</f>
        <v>0.72336984017784667</v>
      </c>
      <c r="X82" s="124">
        <f>IF(RES_hhdet_tes!X82=0,"",RES_hhdet_tes!X82/RES_hhdet_fec!X82)</f>
        <v>0.73847067781074716</v>
      </c>
      <c r="Y82" s="124">
        <f>IF(RES_hhdet_tes!Y82=0,"",RES_hhdet_tes!Y82/RES_hhdet_fec!Y82)</f>
        <v>0.75180743200379851</v>
      </c>
      <c r="DA82" s="130" t="s">
        <v>1983</v>
      </c>
    </row>
    <row r="83" spans="1:105" ht="12" customHeight="1" x14ac:dyDescent="0.25">
      <c r="A83" s="97" t="s">
        <v>199</v>
      </c>
      <c r="B83" s="111">
        <f>IF(RES_hhdet_tes!B83=0,"",RES_hhdet_tes!B83/RES_hhdet_fec!B83)</f>
        <v>0.45123078559784491</v>
      </c>
      <c r="C83" s="111">
        <f>IF(RES_hhdet_tes!C83=0,"",RES_hhdet_tes!C83/RES_hhdet_fec!C83)</f>
        <v>0.46042155195056617</v>
      </c>
      <c r="D83" s="111">
        <f>IF(RES_hhdet_tes!D83=0,"",RES_hhdet_tes!D83/RES_hhdet_fec!D83)</f>
        <v>0.47619470844170836</v>
      </c>
      <c r="E83" s="111">
        <f>IF(RES_hhdet_tes!E83=0,"",RES_hhdet_tes!E83/RES_hhdet_fec!E83)</f>
        <v>0.49663436577945375</v>
      </c>
      <c r="F83" s="111">
        <f>IF(RES_hhdet_tes!F83=0,"",RES_hhdet_tes!F83/RES_hhdet_fec!F83)</f>
        <v>0.51705782378267728</v>
      </c>
      <c r="G83" s="111">
        <f>IF(RES_hhdet_tes!G83=0,"",RES_hhdet_tes!G83/RES_hhdet_fec!G83)</f>
        <v>0.54197517115643445</v>
      </c>
      <c r="H83" s="111">
        <f>IF(RES_hhdet_tes!H83=0,"",RES_hhdet_tes!H83/RES_hhdet_fec!H83)</f>
        <v>0.56579928507443578</v>
      </c>
      <c r="I83" s="111">
        <f>IF(RES_hhdet_tes!I83=0,"",RES_hhdet_tes!I83/RES_hhdet_fec!I83)</f>
        <v>0.58967972850553096</v>
      </c>
      <c r="J83" s="111">
        <f>IF(RES_hhdet_tes!J83=0,"",RES_hhdet_tes!J83/RES_hhdet_fec!J83)</f>
        <v>0.60463151787740999</v>
      </c>
      <c r="K83" s="111">
        <f>IF(RES_hhdet_tes!K83=0,"",RES_hhdet_tes!K83/RES_hhdet_fec!K83)</f>
        <v>0.61740811840237275</v>
      </c>
      <c r="L83" s="111">
        <f>IF(RES_hhdet_tes!L83=0,"",RES_hhdet_tes!L83/RES_hhdet_fec!L83)</f>
        <v>0.62882042532021309</v>
      </c>
      <c r="M83" s="111">
        <f>IF(RES_hhdet_tes!M83=0,"",RES_hhdet_tes!M83/RES_hhdet_fec!M83)</f>
        <v>0.63711691626298905</v>
      </c>
      <c r="N83" s="111">
        <f>IF(RES_hhdet_tes!N83=0,"",RES_hhdet_tes!N83/RES_hhdet_fec!N83)</f>
        <v>0.64570187875649543</v>
      </c>
      <c r="O83" s="111">
        <f>IF(RES_hhdet_tes!O83=0,"",RES_hhdet_tes!O83/RES_hhdet_fec!O83)</f>
        <v>0.65264707883808248</v>
      </c>
      <c r="P83" s="111">
        <f>IF(RES_hhdet_tes!P83=0,"",RES_hhdet_tes!P83/RES_hhdet_fec!P83)</f>
        <v>0.65602772057957759</v>
      </c>
      <c r="Q83" s="111">
        <f>IF(RES_hhdet_tes!Q83=0,"",RES_hhdet_tes!Q83/RES_hhdet_fec!Q83)</f>
        <v>0.66091538055918009</v>
      </c>
      <c r="R83" s="111">
        <f>IF(RES_hhdet_tes!R83=0,"",RES_hhdet_tes!R83/RES_hhdet_fec!R83)</f>
        <v>0.66768450268651536</v>
      </c>
      <c r="S83" s="111">
        <f>IF(RES_hhdet_tes!S83=0,"",RES_hhdet_tes!S83/RES_hhdet_fec!S83)</f>
        <v>0.67585036884232064</v>
      </c>
      <c r="T83" s="111">
        <f>IF(RES_hhdet_tes!T83=0,"",RES_hhdet_tes!T83/RES_hhdet_fec!T83)</f>
        <v>0.6848996606005604</v>
      </c>
      <c r="U83" s="111">
        <f>IF(RES_hhdet_tes!U83=0,"",RES_hhdet_tes!U83/RES_hhdet_fec!U83)</f>
        <v>0.69507908720616118</v>
      </c>
      <c r="V83" s="111">
        <f>IF(RES_hhdet_tes!V83=0,"",RES_hhdet_tes!V83/RES_hhdet_fec!V83)</f>
        <v>0.70714377515047777</v>
      </c>
      <c r="W83" s="111">
        <f>IF(RES_hhdet_tes!W83=0,"",RES_hhdet_tes!W83/RES_hhdet_fec!W83)</f>
        <v>0.72184189714933356</v>
      </c>
      <c r="X83" s="111">
        <f>IF(RES_hhdet_tes!X83=0,"",RES_hhdet_tes!X83/RES_hhdet_fec!X83)</f>
        <v>0.73705121530317164</v>
      </c>
      <c r="Y83" s="111">
        <f>IF(RES_hhdet_tes!Y83=0,"",RES_hhdet_tes!Y83/RES_hhdet_fec!Y83)</f>
        <v>0.75044497787414322</v>
      </c>
      <c r="DA83" s="63" t="s">
        <v>1984</v>
      </c>
    </row>
    <row r="84" spans="1:105" ht="12" customHeight="1" x14ac:dyDescent="0.25">
      <c r="A84" s="97" t="s">
        <v>53</v>
      </c>
      <c r="B84" s="111">
        <f>IF(RES_hhdet_tes!B84=0,"",RES_hhdet_tes!B84/RES_hhdet_fec!B84)</f>
        <v>1</v>
      </c>
      <c r="C84" s="111">
        <f>IF(RES_hhdet_tes!C84=0,"",RES_hhdet_tes!C84/RES_hhdet_fec!C84)</f>
        <v>1</v>
      </c>
      <c r="D84" s="111">
        <f>IF(RES_hhdet_tes!D84=0,"",RES_hhdet_tes!D84/RES_hhdet_fec!D84)</f>
        <v>1</v>
      </c>
      <c r="E84" s="111">
        <f>IF(RES_hhdet_tes!E84=0,"",RES_hhdet_tes!E84/RES_hhdet_fec!E84)</f>
        <v>1</v>
      </c>
      <c r="F84" s="111">
        <f>IF(RES_hhdet_tes!F84=0,"",RES_hhdet_tes!F84/RES_hhdet_fec!F84)</f>
        <v>1</v>
      </c>
      <c r="G84" s="111">
        <f>IF(RES_hhdet_tes!G84=0,"",RES_hhdet_tes!G84/RES_hhdet_fec!G84)</f>
        <v>1</v>
      </c>
      <c r="H84" s="111">
        <f>IF(RES_hhdet_tes!H84=0,"",RES_hhdet_tes!H84/RES_hhdet_fec!H84)</f>
        <v>1</v>
      </c>
      <c r="I84" s="111">
        <f>IF(RES_hhdet_tes!I84=0,"",RES_hhdet_tes!I84/RES_hhdet_fec!I84)</f>
        <v>1</v>
      </c>
      <c r="J84" s="111">
        <f>IF(RES_hhdet_tes!J84=0,"",RES_hhdet_tes!J84/RES_hhdet_fec!J84)</f>
        <v>1</v>
      </c>
      <c r="K84" s="111">
        <f>IF(RES_hhdet_tes!K84=0,"",RES_hhdet_tes!K84/RES_hhdet_fec!K84)</f>
        <v>1</v>
      </c>
      <c r="L84" s="111">
        <f>IF(RES_hhdet_tes!L84=0,"",RES_hhdet_tes!L84/RES_hhdet_fec!L84)</f>
        <v>1</v>
      </c>
      <c r="M84" s="111">
        <f>IF(RES_hhdet_tes!M84=0,"",RES_hhdet_tes!M84/RES_hhdet_fec!M84)</f>
        <v>1</v>
      </c>
      <c r="N84" s="111">
        <f>IF(RES_hhdet_tes!N84=0,"",RES_hhdet_tes!N84/RES_hhdet_fec!N84)</f>
        <v>1</v>
      </c>
      <c r="O84" s="111">
        <f>IF(RES_hhdet_tes!O84=0,"",RES_hhdet_tes!O84/RES_hhdet_fec!O84)</f>
        <v>1</v>
      </c>
      <c r="P84" s="111">
        <f>IF(RES_hhdet_tes!P84=0,"",RES_hhdet_tes!P84/RES_hhdet_fec!P84)</f>
        <v>1</v>
      </c>
      <c r="Q84" s="111">
        <f>IF(RES_hhdet_tes!Q84=0,"",RES_hhdet_tes!Q84/RES_hhdet_fec!Q84)</f>
        <v>1</v>
      </c>
      <c r="R84" s="111">
        <f>IF(RES_hhdet_tes!R84=0,"",RES_hhdet_tes!R84/RES_hhdet_fec!R84)</f>
        <v>1</v>
      </c>
      <c r="S84" s="111">
        <f>IF(RES_hhdet_tes!S84=0,"",RES_hhdet_tes!S84/RES_hhdet_fec!S84)</f>
        <v>1</v>
      </c>
      <c r="T84" s="111">
        <f>IF(RES_hhdet_tes!T84=0,"",RES_hhdet_tes!T84/RES_hhdet_fec!T84)</f>
        <v>1</v>
      </c>
      <c r="U84" s="111">
        <f>IF(RES_hhdet_tes!U84=0,"",RES_hhdet_tes!U84/RES_hhdet_fec!U84)</f>
        <v>1</v>
      </c>
      <c r="V84" s="111">
        <f>IF(RES_hhdet_tes!V84=0,"",RES_hhdet_tes!V84/RES_hhdet_fec!V84)</f>
        <v>1</v>
      </c>
      <c r="W84" s="111">
        <f>IF(RES_hhdet_tes!W84=0,"",RES_hhdet_tes!W84/RES_hhdet_fec!W84)</f>
        <v>1</v>
      </c>
      <c r="X84" s="111">
        <f>IF(RES_hhdet_tes!X84=0,"",RES_hhdet_tes!X84/RES_hhdet_fec!X84)</f>
        <v>1</v>
      </c>
      <c r="Y84" s="111">
        <f>IF(RES_hhdet_tes!Y84=0,"",RES_hhdet_tes!Y84/RES_hhdet_fec!Y84)</f>
        <v>1</v>
      </c>
      <c r="DA84" s="63" t="s">
        <v>1985</v>
      </c>
    </row>
    <row r="85" spans="1:105" ht="12.95" customHeight="1" x14ac:dyDescent="0.25">
      <c r="A85" s="121" t="s">
        <v>92</v>
      </c>
      <c r="B85" s="124">
        <f>IF(RES_hhdet_tes!B85=0,"",RES_hhdet_tes!B85/RES_hhdet_fec!B85)</f>
        <v>1.9429532402555638</v>
      </c>
      <c r="C85" s="124">
        <f>IF(RES_hhdet_tes!C85=0,"",RES_hhdet_tes!C85/RES_hhdet_fec!C85)</f>
        <v>2.0733713104870479</v>
      </c>
      <c r="D85" s="124">
        <f>IF(RES_hhdet_tes!D85=0,"",RES_hhdet_tes!D85/RES_hhdet_fec!D85)</f>
        <v>2.1869429916347651</v>
      </c>
      <c r="E85" s="124">
        <f>IF(RES_hhdet_tes!E85=0,"",RES_hhdet_tes!E85/RES_hhdet_fec!E85)</f>
        <v>2.3588865734896127</v>
      </c>
      <c r="F85" s="124">
        <f>IF(RES_hhdet_tes!F85=0,"",RES_hhdet_tes!F85/RES_hhdet_fec!F85)</f>
        <v>2.563474674951963</v>
      </c>
      <c r="G85" s="124">
        <f>IF(RES_hhdet_tes!G85=0,"",RES_hhdet_tes!G85/RES_hhdet_fec!G85)</f>
        <v>2.8307648796527554</v>
      </c>
      <c r="H85" s="124">
        <f>IF(RES_hhdet_tes!H85=0,"",RES_hhdet_tes!H85/RES_hhdet_fec!H85)</f>
        <v>3.0312993540181621</v>
      </c>
      <c r="I85" s="124">
        <f>IF(RES_hhdet_tes!I85=0,"",RES_hhdet_tes!I85/RES_hhdet_fec!I85)</f>
        <v>3.1492212729836346</v>
      </c>
      <c r="J85" s="124">
        <f>IF(RES_hhdet_tes!J85=0,"",RES_hhdet_tes!J85/RES_hhdet_fec!J85)</f>
        <v>3.2378765194734878</v>
      </c>
      <c r="K85" s="124">
        <f>IF(RES_hhdet_tes!K85=0,"",RES_hhdet_tes!K85/RES_hhdet_fec!K85)</f>
        <v>3.3192144778136661</v>
      </c>
      <c r="L85" s="124">
        <f>IF(RES_hhdet_tes!L85=0,"",RES_hhdet_tes!L85/RES_hhdet_fec!L85)</f>
        <v>3.4025450256559719</v>
      </c>
      <c r="M85" s="124">
        <f>IF(RES_hhdet_tes!M85=0,"",RES_hhdet_tes!M85/RES_hhdet_fec!M85)</f>
        <v>3.4756523103307542</v>
      </c>
      <c r="N85" s="124">
        <f>IF(RES_hhdet_tes!N85=0,"",RES_hhdet_tes!N85/RES_hhdet_fec!N85)</f>
        <v>3.5701891512787682</v>
      </c>
      <c r="O85" s="124">
        <f>IF(RES_hhdet_tes!O85=0,"",RES_hhdet_tes!O85/RES_hhdet_fec!O85)</f>
        <v>3.693411110149976</v>
      </c>
      <c r="P85" s="124">
        <f>IF(RES_hhdet_tes!P85=0,"",RES_hhdet_tes!P85/RES_hhdet_fec!P85)</f>
        <v>3.837114596908314</v>
      </c>
      <c r="Q85" s="124">
        <f>IF(RES_hhdet_tes!Q85=0,"",RES_hhdet_tes!Q85/RES_hhdet_fec!Q85)</f>
        <v>3.9839385855145859</v>
      </c>
      <c r="R85" s="124">
        <f>IF(RES_hhdet_tes!R85=0,"",RES_hhdet_tes!R85/RES_hhdet_fec!R85)</f>
        <v>4.157683794835318</v>
      </c>
      <c r="S85" s="124">
        <f>IF(RES_hhdet_tes!S85=0,"",RES_hhdet_tes!S85/RES_hhdet_fec!S85)</f>
        <v>4.3205255184119933</v>
      </c>
      <c r="T85" s="124">
        <f>IF(RES_hhdet_tes!T85=0,"",RES_hhdet_tes!T85/RES_hhdet_fec!T85)</f>
        <v>4.4514105667786099</v>
      </c>
      <c r="U85" s="124">
        <f>IF(RES_hhdet_tes!U85=0,"",RES_hhdet_tes!U85/RES_hhdet_fec!U85)</f>
        <v>4.5594659246101639</v>
      </c>
      <c r="V85" s="124">
        <f>IF(RES_hhdet_tes!V85=0,"",RES_hhdet_tes!V85/RES_hhdet_fec!V85)</f>
        <v>4.6208909479033711</v>
      </c>
      <c r="W85" s="124">
        <f>IF(RES_hhdet_tes!W85=0,"",RES_hhdet_tes!W85/RES_hhdet_fec!W85)</f>
        <v>4.6561469586397433</v>
      </c>
      <c r="X85" s="124">
        <f>IF(RES_hhdet_tes!X85=0,"",RES_hhdet_tes!X85/RES_hhdet_fec!X85)</f>
        <v>4.6823355915153861</v>
      </c>
      <c r="Y85" s="124">
        <f>IF(RES_hhdet_tes!Y85=0,"",RES_hhdet_tes!Y85/RES_hhdet_fec!Y85)</f>
        <v>4.7089632106152592</v>
      </c>
      <c r="DA85" s="130" t="s">
        <v>1986</v>
      </c>
    </row>
    <row r="86" spans="1:105" ht="12" customHeight="1" x14ac:dyDescent="0.25">
      <c r="A86" s="97" t="s">
        <v>53</v>
      </c>
      <c r="B86" s="111">
        <f>IF(RES_hhdet_tes!B86=0,"",RES_hhdet_tes!B86/RES_hhdet_fec!B86)</f>
        <v>1.9429532402555638</v>
      </c>
      <c r="C86" s="111">
        <f>IF(RES_hhdet_tes!C86=0,"",RES_hhdet_tes!C86/RES_hhdet_fec!C86)</f>
        <v>2.0733713104870479</v>
      </c>
      <c r="D86" s="111">
        <f>IF(RES_hhdet_tes!D86=0,"",RES_hhdet_tes!D86/RES_hhdet_fec!D86)</f>
        <v>2.1869429916347651</v>
      </c>
      <c r="E86" s="111">
        <f>IF(RES_hhdet_tes!E86=0,"",RES_hhdet_tes!E86/RES_hhdet_fec!E86)</f>
        <v>2.3588865734896127</v>
      </c>
      <c r="F86" s="111">
        <f>IF(RES_hhdet_tes!F86=0,"",RES_hhdet_tes!F86/RES_hhdet_fec!F86)</f>
        <v>2.563474674951963</v>
      </c>
      <c r="G86" s="111">
        <f>IF(RES_hhdet_tes!G86=0,"",RES_hhdet_tes!G86/RES_hhdet_fec!G86)</f>
        <v>2.8307648796527554</v>
      </c>
      <c r="H86" s="111">
        <f>IF(RES_hhdet_tes!H86=0,"",RES_hhdet_tes!H86/RES_hhdet_fec!H86)</f>
        <v>3.0312993540181621</v>
      </c>
      <c r="I86" s="111">
        <f>IF(RES_hhdet_tes!I86=0,"",RES_hhdet_tes!I86/RES_hhdet_fec!I86)</f>
        <v>3.1492212729836346</v>
      </c>
      <c r="J86" s="111">
        <f>IF(RES_hhdet_tes!J86=0,"",RES_hhdet_tes!J86/RES_hhdet_fec!J86)</f>
        <v>3.2378765194734878</v>
      </c>
      <c r="K86" s="111">
        <f>IF(RES_hhdet_tes!K86=0,"",RES_hhdet_tes!K86/RES_hhdet_fec!K86)</f>
        <v>3.3192144778136661</v>
      </c>
      <c r="L86" s="111">
        <f>IF(RES_hhdet_tes!L86=0,"",RES_hhdet_tes!L86/RES_hhdet_fec!L86)</f>
        <v>3.4025450256559719</v>
      </c>
      <c r="M86" s="111">
        <f>IF(RES_hhdet_tes!M86=0,"",RES_hhdet_tes!M86/RES_hhdet_fec!M86)</f>
        <v>3.4756523103307542</v>
      </c>
      <c r="N86" s="111">
        <f>IF(RES_hhdet_tes!N86=0,"",RES_hhdet_tes!N86/RES_hhdet_fec!N86)</f>
        <v>3.5701891512787682</v>
      </c>
      <c r="O86" s="111">
        <f>IF(RES_hhdet_tes!O86=0,"",RES_hhdet_tes!O86/RES_hhdet_fec!O86)</f>
        <v>3.693411110149976</v>
      </c>
      <c r="P86" s="111">
        <f>IF(RES_hhdet_tes!P86=0,"",RES_hhdet_tes!P86/RES_hhdet_fec!P86)</f>
        <v>3.837114596908314</v>
      </c>
      <c r="Q86" s="111">
        <f>IF(RES_hhdet_tes!Q86=0,"",RES_hhdet_tes!Q86/RES_hhdet_fec!Q86)</f>
        <v>3.9839385855145859</v>
      </c>
      <c r="R86" s="111">
        <f>IF(RES_hhdet_tes!R86=0,"",RES_hhdet_tes!R86/RES_hhdet_fec!R86)</f>
        <v>4.157683794835318</v>
      </c>
      <c r="S86" s="111">
        <f>IF(RES_hhdet_tes!S86=0,"",RES_hhdet_tes!S86/RES_hhdet_fec!S86)</f>
        <v>4.3205255184119933</v>
      </c>
      <c r="T86" s="111">
        <f>IF(RES_hhdet_tes!T86=0,"",RES_hhdet_tes!T86/RES_hhdet_fec!T86)</f>
        <v>4.4514105667786099</v>
      </c>
      <c r="U86" s="111">
        <f>IF(RES_hhdet_tes!U86=0,"",RES_hhdet_tes!U86/RES_hhdet_fec!U86)</f>
        <v>4.5594659246101639</v>
      </c>
      <c r="V86" s="111">
        <f>IF(RES_hhdet_tes!V86=0,"",RES_hhdet_tes!V86/RES_hhdet_fec!V86)</f>
        <v>4.6208909479033711</v>
      </c>
      <c r="W86" s="111">
        <f>IF(RES_hhdet_tes!W86=0,"",RES_hhdet_tes!W86/RES_hhdet_fec!W86)</f>
        <v>4.6561469586397433</v>
      </c>
      <c r="X86" s="111">
        <f>IF(RES_hhdet_tes!X86=0,"",RES_hhdet_tes!X86/RES_hhdet_fec!X86)</f>
        <v>4.6823355915153861</v>
      </c>
      <c r="Y86" s="111">
        <f>IF(RES_hhdet_tes!Y86=0,"",RES_hhdet_tes!Y86/RES_hhdet_fec!Y86)</f>
        <v>4.7089632106152592</v>
      </c>
      <c r="DA86" s="63" t="s">
        <v>1987</v>
      </c>
    </row>
    <row r="87" spans="1:105" ht="12" customHeight="1" x14ac:dyDescent="0.25">
      <c r="A87" s="121" t="s">
        <v>55</v>
      </c>
      <c r="B87" s="124">
        <f>IF(RES_hhdet_tes!B87=0,"",RES_hhdet_tes!B87/RES_hhdet_fec!B87)</f>
        <v>0.64101976811372374</v>
      </c>
      <c r="C87" s="124">
        <f>IF(RES_hhdet_tes!C87=0,"",RES_hhdet_tes!C87/RES_hhdet_fec!C87)</f>
        <v>0.64459812132090433</v>
      </c>
      <c r="D87" s="124">
        <f>IF(RES_hhdet_tes!D87=0,"",RES_hhdet_tes!D87/RES_hhdet_fec!D87)</f>
        <v>0.64982839581282792</v>
      </c>
      <c r="E87" s="124">
        <f>IF(RES_hhdet_tes!E87=0,"",RES_hhdet_tes!E87/RES_hhdet_fec!E87)</f>
        <v>0.65436058085399251</v>
      </c>
      <c r="F87" s="124">
        <f>IF(RES_hhdet_tes!F87=0,"",RES_hhdet_tes!F87/RES_hhdet_fec!F87)</f>
        <v>0.65409172736183441</v>
      </c>
      <c r="G87" s="124">
        <f>IF(RES_hhdet_tes!G87=0,"",RES_hhdet_tes!G87/RES_hhdet_fec!G87)</f>
        <v>0.65710630447766261</v>
      </c>
      <c r="H87" s="124">
        <f>IF(RES_hhdet_tes!H87=0,"",RES_hhdet_tes!H87/RES_hhdet_fec!H87)</f>
        <v>0.66284265229478068</v>
      </c>
      <c r="I87" s="124">
        <f>IF(RES_hhdet_tes!I87=0,"",RES_hhdet_tes!I87/RES_hhdet_fec!I87)</f>
        <v>0.66992805119334553</v>
      </c>
      <c r="J87" s="124">
        <f>IF(RES_hhdet_tes!J87=0,"",RES_hhdet_tes!J87/RES_hhdet_fec!J87)</f>
        <v>0.67498034356225822</v>
      </c>
      <c r="K87" s="124">
        <f>IF(RES_hhdet_tes!K87=0,"",RES_hhdet_tes!K87/RES_hhdet_fec!K87)</f>
        <v>0.68152932929272159</v>
      </c>
      <c r="L87" s="124">
        <f>IF(RES_hhdet_tes!L87=0,"",RES_hhdet_tes!L87/RES_hhdet_fec!L87)</f>
        <v>0.68450782847352831</v>
      </c>
      <c r="M87" s="124">
        <f>IF(RES_hhdet_tes!M87=0,"",RES_hhdet_tes!M87/RES_hhdet_fec!M87)</f>
        <v>0.68741395606660394</v>
      </c>
      <c r="N87" s="124">
        <f>IF(RES_hhdet_tes!N87=0,"",RES_hhdet_tes!N87/RES_hhdet_fec!N87)</f>
        <v>0.69066715228705033</v>
      </c>
      <c r="O87" s="124">
        <f>IF(RES_hhdet_tes!O87=0,"",RES_hhdet_tes!O87/RES_hhdet_fec!O87)</f>
        <v>0.69789305045453698</v>
      </c>
      <c r="P87" s="124">
        <f>IF(RES_hhdet_tes!P87=0,"",RES_hhdet_tes!P87/RES_hhdet_fec!P87)</f>
        <v>0.70568321247044929</v>
      </c>
      <c r="Q87" s="124">
        <f>IF(RES_hhdet_tes!Q87=0,"",RES_hhdet_tes!Q87/RES_hhdet_fec!Q87)</f>
        <v>0.7165753640347865</v>
      </c>
      <c r="R87" s="124">
        <f>IF(RES_hhdet_tes!R87=0,"",RES_hhdet_tes!R87/RES_hhdet_fec!R87)</f>
        <v>0.72453847836076846</v>
      </c>
      <c r="S87" s="124">
        <f>IF(RES_hhdet_tes!S87=0,"",RES_hhdet_tes!S87/RES_hhdet_fec!S87)</f>
        <v>0.73532458115903043</v>
      </c>
      <c r="T87" s="124">
        <f>IF(RES_hhdet_tes!T87=0,"",RES_hhdet_tes!T87/RES_hhdet_fec!T87)</f>
        <v>0.74728635100852492</v>
      </c>
      <c r="U87" s="124">
        <f>IF(RES_hhdet_tes!U87=0,"",RES_hhdet_tes!U87/RES_hhdet_fec!U87)</f>
        <v>0.75685902495222912</v>
      </c>
      <c r="V87" s="124">
        <f>IF(RES_hhdet_tes!V87=0,"",RES_hhdet_tes!V87/RES_hhdet_fec!V87)</f>
        <v>0.77048178600352646</v>
      </c>
      <c r="W87" s="124">
        <f>IF(RES_hhdet_tes!W87=0,"",RES_hhdet_tes!W87/RES_hhdet_fec!W87)</f>
        <v>0.78169067004864157</v>
      </c>
      <c r="X87" s="124">
        <f>IF(RES_hhdet_tes!X87=0,"",RES_hhdet_tes!X87/RES_hhdet_fec!X87)</f>
        <v>0.80071494008291899</v>
      </c>
      <c r="Y87" s="124">
        <f>IF(RES_hhdet_tes!Y87=0,"",RES_hhdet_tes!Y87/RES_hhdet_fec!Y87)</f>
        <v>0.80954528736129716</v>
      </c>
      <c r="DA87" s="130" t="s">
        <v>1988</v>
      </c>
    </row>
    <row r="88" spans="1:105" ht="12" customHeight="1" x14ac:dyDescent="0.25">
      <c r="A88" s="97" t="s">
        <v>132</v>
      </c>
      <c r="B88" s="111">
        <f>IF(RES_hhdet_tes!B88=0,"",RES_hhdet_tes!B88/RES_hhdet_fec!B88)</f>
        <v>0.4707349862454252</v>
      </c>
      <c r="C88" s="111">
        <f>IF(RES_hhdet_tes!C88=0,"",RES_hhdet_tes!C88/RES_hhdet_fec!C88)</f>
        <v>0.48331812250648687</v>
      </c>
      <c r="D88" s="111">
        <f>IF(RES_hhdet_tes!D88=0,"",RES_hhdet_tes!D88/RES_hhdet_fec!D88)</f>
        <v>0.50405712103239109</v>
      </c>
      <c r="E88" s="111">
        <f>IF(RES_hhdet_tes!E88=0,"",RES_hhdet_tes!E88/RES_hhdet_fec!E88)</f>
        <v>0.52855354450080638</v>
      </c>
      <c r="F88" s="111">
        <f>IF(RES_hhdet_tes!F88=0,"",RES_hhdet_tes!F88/RES_hhdet_fec!F88)</f>
        <v>0.55239746148259905</v>
      </c>
      <c r="G88" s="111">
        <f>IF(RES_hhdet_tes!G88=0,"",RES_hhdet_tes!G88/RES_hhdet_fec!G88)</f>
        <v>0.58070800501828679</v>
      </c>
      <c r="H88" s="111">
        <f>IF(RES_hhdet_tes!H88=0,"",RES_hhdet_tes!H88/RES_hhdet_fec!H88)</f>
        <v>0.60709974171380743</v>
      </c>
      <c r="I88" s="111">
        <f>IF(RES_hhdet_tes!I88=0,"",RES_hhdet_tes!I88/RES_hhdet_fec!I88)</f>
        <v>0.63237630720518345</v>
      </c>
      <c r="J88" s="111">
        <f>IF(RES_hhdet_tes!J88=0,"",RES_hhdet_tes!J88/RES_hhdet_fec!J88)</f>
        <v>0.65101809264207811</v>
      </c>
      <c r="K88" s="111">
        <f>IF(RES_hhdet_tes!K88=0,"",RES_hhdet_tes!K88/RES_hhdet_fec!K88)</f>
        <v>0.66493958417878574</v>
      </c>
      <c r="L88" s="111">
        <f>IF(RES_hhdet_tes!L88=0,"",RES_hhdet_tes!L88/RES_hhdet_fec!L88)</f>
        <v>0.67785975273960597</v>
      </c>
      <c r="M88" s="111">
        <f>IF(RES_hhdet_tes!M88=0,"",RES_hhdet_tes!M88/RES_hhdet_fec!M88)</f>
        <v>0.68842849845714316</v>
      </c>
      <c r="N88" s="111">
        <f>IF(RES_hhdet_tes!N88=0,"",RES_hhdet_tes!N88/RES_hhdet_fec!N88)</f>
        <v>0.69951940151688097</v>
      </c>
      <c r="O88" s="111">
        <f>IF(RES_hhdet_tes!O88=0,"",RES_hhdet_tes!O88/RES_hhdet_fec!O88)</f>
        <v>0.70980658740050184</v>
      </c>
      <c r="P88" s="111">
        <f>IF(RES_hhdet_tes!P88=0,"",RES_hhdet_tes!P88/RES_hhdet_fec!P88)</f>
        <v>0.71222762217335511</v>
      </c>
      <c r="Q88" s="111">
        <f>IF(RES_hhdet_tes!Q88=0,"",RES_hhdet_tes!Q88/RES_hhdet_fec!Q88)</f>
        <v>0.71731583233515495</v>
      </c>
      <c r="R88" s="111">
        <f>IF(RES_hhdet_tes!R88=0,"",RES_hhdet_tes!R88/RES_hhdet_fec!R88)</f>
        <v>0.72671503729084241</v>
      </c>
      <c r="S88" s="111">
        <f>IF(RES_hhdet_tes!S88=0,"",RES_hhdet_tes!S88/RES_hhdet_fec!S88)</f>
        <v>0.74098611753292498</v>
      </c>
      <c r="T88" s="111">
        <f>IF(RES_hhdet_tes!T88=0,"",RES_hhdet_tes!T88/RES_hhdet_fec!T88)</f>
        <v>0.75396437205071465</v>
      </c>
      <c r="U88" s="111">
        <f>IF(RES_hhdet_tes!U88=0,"",RES_hhdet_tes!U88/RES_hhdet_fec!U88)</f>
        <v>0.76690722140201073</v>
      </c>
      <c r="V88" s="111">
        <f>IF(RES_hhdet_tes!V88=0,"",RES_hhdet_tes!V88/RES_hhdet_fec!V88)</f>
        <v>0.78885167076747142</v>
      </c>
      <c r="W88" s="111">
        <f>IF(RES_hhdet_tes!W88=0,"",RES_hhdet_tes!W88/RES_hhdet_fec!W88)</f>
        <v>0.80579540582326792</v>
      </c>
      <c r="X88" s="111">
        <f>IF(RES_hhdet_tes!X88=0,"",RES_hhdet_tes!X88/RES_hhdet_fec!X88)</f>
        <v>0.83895086040772116</v>
      </c>
      <c r="Y88" s="111">
        <f>IF(RES_hhdet_tes!Y88=0,"",RES_hhdet_tes!Y88/RES_hhdet_fec!Y88)</f>
        <v>0.84909206606929977</v>
      </c>
      <c r="DA88" s="63" t="s">
        <v>1989</v>
      </c>
    </row>
    <row r="89" spans="1:105" ht="12" customHeight="1" x14ac:dyDescent="0.25">
      <c r="A89" s="97" t="s">
        <v>131</v>
      </c>
      <c r="B89" s="111" t="str">
        <f>IF(RES_hhdet_tes!B89=0,"",RES_hhdet_tes!B89/RES_hhdet_fec!B89)</f>
        <v/>
      </c>
      <c r="C89" s="111" t="str">
        <f>IF(RES_hhdet_tes!C89=0,"",RES_hhdet_tes!C89/RES_hhdet_fec!C89)</f>
        <v/>
      </c>
      <c r="D89" s="111" t="str">
        <f>IF(RES_hhdet_tes!D89=0,"",RES_hhdet_tes!D89/RES_hhdet_fec!D89)</f>
        <v/>
      </c>
      <c r="E89" s="111" t="str">
        <f>IF(RES_hhdet_tes!E89=0,"",RES_hhdet_tes!E89/RES_hhdet_fec!E89)</f>
        <v/>
      </c>
      <c r="F89" s="111" t="str">
        <f>IF(RES_hhdet_tes!F89=0,"",RES_hhdet_tes!F89/RES_hhdet_fec!F89)</f>
        <v/>
      </c>
      <c r="G89" s="111" t="str">
        <f>IF(RES_hhdet_tes!G89=0,"",RES_hhdet_tes!G89/RES_hhdet_fec!G89)</f>
        <v/>
      </c>
      <c r="H89" s="111" t="str">
        <f>IF(RES_hhdet_tes!H89=0,"",RES_hhdet_tes!H89/RES_hhdet_fec!H89)</f>
        <v/>
      </c>
      <c r="I89" s="111">
        <f>IF(RES_hhdet_tes!I89=0,"",RES_hhdet_tes!I89/RES_hhdet_fec!I89)</f>
        <v>0.86351785007297399</v>
      </c>
      <c r="J89" s="111">
        <f>IF(RES_hhdet_tes!J89=0,"",RES_hhdet_tes!J89/RES_hhdet_fec!J89)</f>
        <v>0.85959314498814143</v>
      </c>
      <c r="K89" s="111">
        <f>IF(RES_hhdet_tes!K89=0,"",RES_hhdet_tes!K89/RES_hhdet_fec!K89)</f>
        <v>0.85152935484613668</v>
      </c>
      <c r="L89" s="111">
        <f>IF(RES_hhdet_tes!L89=0,"",RES_hhdet_tes!L89/RES_hhdet_fec!L89)</f>
        <v>0.85696009511588755</v>
      </c>
      <c r="M89" s="111">
        <f>IF(RES_hhdet_tes!M89=0,"",RES_hhdet_tes!M89/RES_hhdet_fec!M89)</f>
        <v>0.86182967813883649</v>
      </c>
      <c r="N89" s="111">
        <f>IF(RES_hhdet_tes!N89=0,"",RES_hhdet_tes!N89/RES_hhdet_fec!N89)</f>
        <v>0.86246791065270112</v>
      </c>
      <c r="O89" s="111">
        <f>IF(RES_hhdet_tes!O89=0,"",RES_hhdet_tes!O89/RES_hhdet_fec!O89)</f>
        <v>0.88875401049973901</v>
      </c>
      <c r="P89" s="111">
        <f>IF(RES_hhdet_tes!P89=0,"",RES_hhdet_tes!P89/RES_hhdet_fec!P89)</f>
        <v>0.89526904349347336</v>
      </c>
      <c r="Q89" s="111">
        <f>IF(RES_hhdet_tes!Q89=0,"",RES_hhdet_tes!Q89/RES_hhdet_fec!Q89)</f>
        <v>0.88920163138845221</v>
      </c>
      <c r="R89" s="111">
        <f>IF(RES_hhdet_tes!R89=0,"",RES_hhdet_tes!R89/RES_hhdet_fec!R89)</f>
        <v>0.87647039337300103</v>
      </c>
      <c r="S89" s="111">
        <f>IF(RES_hhdet_tes!S89=0,"",RES_hhdet_tes!S89/RES_hhdet_fec!S89)</f>
        <v>0.87731020800818971</v>
      </c>
      <c r="T89" s="111">
        <f>IF(RES_hhdet_tes!T89=0,"",RES_hhdet_tes!T89/RES_hhdet_fec!T89)</f>
        <v>0.89129189413423149</v>
      </c>
      <c r="U89" s="111">
        <f>IF(RES_hhdet_tes!U89=0,"",RES_hhdet_tes!U89/RES_hhdet_fec!U89)</f>
        <v>0.89237708375477498</v>
      </c>
      <c r="V89" s="111">
        <f>IF(RES_hhdet_tes!V89=0,"",RES_hhdet_tes!V89/RES_hhdet_fec!V89)</f>
        <v>0.92409967383173885</v>
      </c>
      <c r="W89" s="111">
        <f>IF(RES_hhdet_tes!W89=0,"",RES_hhdet_tes!W89/RES_hhdet_fec!W89)</f>
        <v>0.9338896119688318</v>
      </c>
      <c r="X89" s="111">
        <f>IF(RES_hhdet_tes!X89=0,"",RES_hhdet_tes!X89/RES_hhdet_fec!X89)</f>
        <v>0.94196654253253476</v>
      </c>
      <c r="Y89" s="111">
        <f>IF(RES_hhdet_tes!Y89=0,"",RES_hhdet_tes!Y89/RES_hhdet_fec!Y89)</f>
        <v>0.93948274533533271</v>
      </c>
      <c r="DA89" s="63" t="s">
        <v>1990</v>
      </c>
    </row>
    <row r="90" spans="1:105" ht="12" customHeight="1" x14ac:dyDescent="0.25">
      <c r="A90" s="100" t="s">
        <v>199</v>
      </c>
      <c r="B90" s="112" t="str">
        <f>IF(RES_hhdet_tes!B90=0,"",RES_hhdet_tes!B90/RES_hhdet_fec!B90)</f>
        <v/>
      </c>
      <c r="C90" s="112" t="str">
        <f>IF(RES_hhdet_tes!C90=0,"",RES_hhdet_tes!C90/RES_hhdet_fec!C90)</f>
        <v/>
      </c>
      <c r="D90" s="112" t="str">
        <f>IF(RES_hhdet_tes!D90=0,"",RES_hhdet_tes!D90/RES_hhdet_fec!D90)</f>
        <v/>
      </c>
      <c r="E90" s="112" t="str">
        <f>IF(RES_hhdet_tes!E90=0,"",RES_hhdet_tes!E90/RES_hhdet_fec!E90)</f>
        <v/>
      </c>
      <c r="F90" s="112" t="str">
        <f>IF(RES_hhdet_tes!F90=0,"",RES_hhdet_tes!F90/RES_hhdet_fec!F90)</f>
        <v/>
      </c>
      <c r="G90" s="112" t="str">
        <f>IF(RES_hhdet_tes!G90=0,"",RES_hhdet_tes!G90/RES_hhdet_fec!G90)</f>
        <v/>
      </c>
      <c r="H90" s="112" t="str">
        <f>IF(RES_hhdet_tes!H90=0,"",RES_hhdet_tes!H90/RES_hhdet_fec!H90)</f>
        <v/>
      </c>
      <c r="I90" s="112">
        <f>IF(RES_hhdet_tes!I90=0,"",RES_hhdet_tes!I90/RES_hhdet_fec!I90)</f>
        <v>0.68146105976380578</v>
      </c>
      <c r="J90" s="112">
        <f>IF(RES_hhdet_tes!J90=0,"",RES_hhdet_tes!J90/RES_hhdet_fec!J90)</f>
        <v>0.68846726480812592</v>
      </c>
      <c r="K90" s="112">
        <f>IF(RES_hhdet_tes!K90=0,"",RES_hhdet_tes!K90/RES_hhdet_fec!K90)</f>
        <v>0.70246768668031223</v>
      </c>
      <c r="L90" s="112">
        <f>IF(RES_hhdet_tes!L90=0,"",RES_hhdet_tes!L90/RES_hhdet_fec!L90)</f>
        <v>0.71293127585717575</v>
      </c>
      <c r="M90" s="112">
        <f>IF(RES_hhdet_tes!M90=0,"",RES_hhdet_tes!M90/RES_hhdet_fec!M90)</f>
        <v>0.71293127585717586</v>
      </c>
      <c r="N90" s="112">
        <f>IF(RES_hhdet_tes!N90=0,"",RES_hhdet_tes!N90/RES_hhdet_fec!N90)</f>
        <v>0.7155138981047684</v>
      </c>
      <c r="O90" s="112">
        <f>IF(RES_hhdet_tes!O90=0,"",RES_hhdet_tes!O90/RES_hhdet_fec!O90)</f>
        <v>0.72811803594410229</v>
      </c>
      <c r="P90" s="112">
        <f>IF(RES_hhdet_tes!P90=0,"",RES_hhdet_tes!P90/RES_hhdet_fec!P90)</f>
        <v>0.72811803594410185</v>
      </c>
      <c r="Q90" s="112">
        <f>IF(RES_hhdet_tes!Q90=0,"",RES_hhdet_tes!Q90/RES_hhdet_fec!Q90)</f>
        <v>0.73228712814870656</v>
      </c>
      <c r="R90" s="112">
        <f>IF(RES_hhdet_tes!R90=0,"",RES_hhdet_tes!R90/RES_hhdet_fec!R90)</f>
        <v>0.74538691268135349</v>
      </c>
      <c r="S90" s="112">
        <f>IF(RES_hhdet_tes!S90=0,"",RES_hhdet_tes!S90/RES_hhdet_fec!S90)</f>
        <v>0.75758008534754218</v>
      </c>
      <c r="T90" s="112">
        <f>IF(RES_hhdet_tes!T90=0,"",RES_hhdet_tes!T90/RES_hhdet_fec!T90)</f>
        <v>0.76583939175243243</v>
      </c>
      <c r="U90" s="112">
        <f>IF(RES_hhdet_tes!U90=0,"",RES_hhdet_tes!U90/RES_hhdet_fec!U90)</f>
        <v>0.76862269035440844</v>
      </c>
      <c r="V90" s="112">
        <f>IF(RES_hhdet_tes!V90=0,"",RES_hhdet_tes!V90/RES_hhdet_fec!V90)</f>
        <v>0.77540140073044606</v>
      </c>
      <c r="W90" s="112">
        <f>IF(RES_hhdet_tes!W90=0,"",RES_hhdet_tes!W90/RES_hhdet_fec!W90)</f>
        <v>0.78167532501262016</v>
      </c>
      <c r="X90" s="112">
        <f>IF(RES_hhdet_tes!X90=0,"",RES_hhdet_tes!X90/RES_hhdet_fec!X90)</f>
        <v>0.85055002666051038</v>
      </c>
      <c r="Y90" s="112">
        <f>IF(RES_hhdet_tes!Y90=0,"",RES_hhdet_tes!Y90/RES_hhdet_fec!Y90)</f>
        <v>0.85683909107918477</v>
      </c>
      <c r="DA90" s="131" t="s">
        <v>1991</v>
      </c>
    </row>
    <row r="91" spans="1:105" ht="12" customHeight="1" x14ac:dyDescent="0.25">
      <c r="A91" s="103" t="s">
        <v>52</v>
      </c>
      <c r="B91" s="113" t="str">
        <f>IF(RES_hhdet_tes!B91=0,"",RES_hhdet_tes!B91/RES_hhdet_fec!B91)</f>
        <v/>
      </c>
      <c r="C91" s="113" t="str">
        <f>IF(RES_hhdet_tes!C91=0,"",RES_hhdet_tes!C91/RES_hhdet_fec!C91)</f>
        <v/>
      </c>
      <c r="D91" s="113" t="str">
        <f>IF(RES_hhdet_tes!D91=0,"",RES_hhdet_tes!D91/RES_hhdet_fec!D91)</f>
        <v/>
      </c>
      <c r="E91" s="113" t="str">
        <f>IF(RES_hhdet_tes!E91=0,"",RES_hhdet_tes!E91/RES_hhdet_fec!E91)</f>
        <v/>
      </c>
      <c r="F91" s="113" t="str">
        <f>IF(RES_hhdet_tes!F91=0,"",RES_hhdet_tes!F91/RES_hhdet_fec!F91)</f>
        <v/>
      </c>
      <c r="G91" s="113" t="str">
        <f>IF(RES_hhdet_tes!G91=0,"",RES_hhdet_tes!G91/RES_hhdet_fec!G91)</f>
        <v/>
      </c>
      <c r="H91" s="113" t="str">
        <f>IF(RES_hhdet_tes!H91=0,"",RES_hhdet_tes!H91/RES_hhdet_fec!H91)</f>
        <v/>
      </c>
      <c r="I91" s="113">
        <f>IF(RES_hhdet_tes!I91=0,"",RES_hhdet_tes!I91/RES_hhdet_fec!I91)</f>
        <v>1</v>
      </c>
      <c r="J91" s="113">
        <f>IF(RES_hhdet_tes!J91=0,"",RES_hhdet_tes!J91/RES_hhdet_fec!J91)</f>
        <v>1</v>
      </c>
      <c r="K91" s="113">
        <f>IF(RES_hhdet_tes!K91=0,"",RES_hhdet_tes!K91/RES_hhdet_fec!K91)</f>
        <v>1</v>
      </c>
      <c r="L91" s="113">
        <f>IF(RES_hhdet_tes!L91=0,"",RES_hhdet_tes!L91/RES_hhdet_fec!L91)</f>
        <v>1</v>
      </c>
      <c r="M91" s="113">
        <f>IF(RES_hhdet_tes!M91=0,"",RES_hhdet_tes!M91/RES_hhdet_fec!M91)</f>
        <v>1</v>
      </c>
      <c r="N91" s="113">
        <f>IF(RES_hhdet_tes!N91=0,"",RES_hhdet_tes!N91/RES_hhdet_fec!N91)</f>
        <v>1</v>
      </c>
      <c r="O91" s="113">
        <f>IF(RES_hhdet_tes!O91=0,"",RES_hhdet_tes!O91/RES_hhdet_fec!O91)</f>
        <v>1</v>
      </c>
      <c r="P91" s="113">
        <f>IF(RES_hhdet_tes!P91=0,"",RES_hhdet_tes!P91/RES_hhdet_fec!P91)</f>
        <v>1</v>
      </c>
      <c r="Q91" s="113">
        <f>IF(RES_hhdet_tes!Q91=0,"",RES_hhdet_tes!Q91/RES_hhdet_fec!Q91)</f>
        <v>1</v>
      </c>
      <c r="R91" s="113">
        <f>IF(RES_hhdet_tes!R91=0,"",RES_hhdet_tes!R91/RES_hhdet_fec!R91)</f>
        <v>1</v>
      </c>
      <c r="S91" s="113">
        <f>IF(RES_hhdet_tes!S91=0,"",RES_hhdet_tes!S91/RES_hhdet_fec!S91)</f>
        <v>1</v>
      </c>
      <c r="T91" s="113">
        <f>IF(RES_hhdet_tes!T91=0,"",RES_hhdet_tes!T91/RES_hhdet_fec!T91)</f>
        <v>1</v>
      </c>
      <c r="U91" s="113">
        <f>IF(RES_hhdet_tes!U91=0,"",RES_hhdet_tes!U91/RES_hhdet_fec!U91)</f>
        <v>1</v>
      </c>
      <c r="V91" s="113">
        <f>IF(RES_hhdet_tes!V91=0,"",RES_hhdet_tes!V91/RES_hhdet_fec!V91)</f>
        <v>1</v>
      </c>
      <c r="W91" s="113">
        <f>IF(RES_hhdet_tes!W91=0,"",RES_hhdet_tes!W91/RES_hhdet_fec!W91)</f>
        <v>1</v>
      </c>
      <c r="X91" s="113">
        <f>IF(RES_hhdet_tes!X91=0,"",RES_hhdet_tes!X91/RES_hhdet_fec!X91)</f>
        <v>1</v>
      </c>
      <c r="Y91" s="113">
        <f>IF(RES_hhdet_tes!Y91=0,"",RES_hhdet_tes!Y91/RES_hhdet_fec!Y91)</f>
        <v>1</v>
      </c>
      <c r="DA91" s="132" t="s">
        <v>1992</v>
      </c>
    </row>
    <row r="92" spans="1:105" ht="12" customHeight="1" x14ac:dyDescent="0.25">
      <c r="A92" s="106" t="s">
        <v>124</v>
      </c>
      <c r="B92" s="112">
        <f>IF(RES_hhdet_tes!B92=0,"",RES_hhdet_tes!B92/RES_hhdet_fec!B92)</f>
        <v>0.57722202818773249</v>
      </c>
      <c r="C92" s="112">
        <f>IF(RES_hhdet_tes!C92=0,"",RES_hhdet_tes!C92/RES_hhdet_fec!C92)</f>
        <v>0.58120375600180085</v>
      </c>
      <c r="D92" s="112">
        <f>IF(RES_hhdet_tes!D92=0,"",RES_hhdet_tes!D92/RES_hhdet_fec!D92)</f>
        <v>0.5867371690010259</v>
      </c>
      <c r="E92" s="112">
        <f>IF(RES_hhdet_tes!E92=0,"",RES_hhdet_tes!E92/RES_hhdet_fec!E92)</f>
        <v>0.59387486403783807</v>
      </c>
      <c r="F92" s="112">
        <f>IF(RES_hhdet_tes!F92=0,"",RES_hhdet_tes!F92/RES_hhdet_fec!F92)</f>
        <v>0.60056901199634427</v>
      </c>
      <c r="G92" s="112">
        <f>IF(RES_hhdet_tes!G92=0,"",RES_hhdet_tes!G92/RES_hhdet_fec!G92)</f>
        <v>0.60388102788753173</v>
      </c>
      <c r="H92" s="112">
        <f>IF(RES_hhdet_tes!H92=0,"",RES_hhdet_tes!H92/RES_hhdet_fec!H92)</f>
        <v>0.60585264400433214</v>
      </c>
      <c r="I92" s="112">
        <f>IF(RES_hhdet_tes!I92=0,"",RES_hhdet_tes!I92/RES_hhdet_fec!I92)</f>
        <v>0.60736909286328644</v>
      </c>
      <c r="J92" s="112">
        <f>IF(RES_hhdet_tes!J92=0,"",RES_hhdet_tes!J92/RES_hhdet_fec!J92)</f>
        <v>0.60867994975443418</v>
      </c>
      <c r="K92" s="112">
        <f>IF(RES_hhdet_tes!K92=0,"",RES_hhdet_tes!K92/RES_hhdet_fec!K92)</f>
        <v>0.61096065330665128</v>
      </c>
      <c r="L92" s="112">
        <f>IF(RES_hhdet_tes!L92=0,"",RES_hhdet_tes!L92/RES_hhdet_fec!L92)</f>
        <v>0.61423883530334911</v>
      </c>
      <c r="M92" s="112">
        <f>IF(RES_hhdet_tes!M92=0,"",RES_hhdet_tes!M92/RES_hhdet_fec!M92)</f>
        <v>0.61946871916880286</v>
      </c>
      <c r="N92" s="112">
        <f>IF(RES_hhdet_tes!N92=0,"",RES_hhdet_tes!N92/RES_hhdet_fec!N92)</f>
        <v>0.6271890721019342</v>
      </c>
      <c r="O92" s="112">
        <f>IF(RES_hhdet_tes!O92=0,"",RES_hhdet_tes!O92/RES_hhdet_fec!O92)</f>
        <v>0.63634720318535454</v>
      </c>
      <c r="P92" s="112">
        <f>IF(RES_hhdet_tes!P92=0,"",RES_hhdet_tes!P92/RES_hhdet_fec!P92)</f>
        <v>0.64811113624750161</v>
      </c>
      <c r="Q92" s="112">
        <f>IF(RES_hhdet_tes!Q92=0,"",RES_hhdet_tes!Q92/RES_hhdet_fec!Q92)</f>
        <v>0.66172088643983207</v>
      </c>
      <c r="R92" s="112">
        <f>IF(RES_hhdet_tes!R92=0,"",RES_hhdet_tes!R92/RES_hhdet_fec!R92)</f>
        <v>0.67693952263479851</v>
      </c>
      <c r="S92" s="112">
        <f>IF(RES_hhdet_tes!S92=0,"",RES_hhdet_tes!S92/RES_hhdet_fec!S92)</f>
        <v>0.69318872565703593</v>
      </c>
      <c r="T92" s="112">
        <f>IF(RES_hhdet_tes!T92=0,"",RES_hhdet_tes!T92/RES_hhdet_fec!T92)</f>
        <v>0.71170370061869526</v>
      </c>
      <c r="U92" s="112">
        <f>IF(RES_hhdet_tes!U92=0,"",RES_hhdet_tes!U92/RES_hhdet_fec!U92)</f>
        <v>0.73159385259335064</v>
      </c>
      <c r="V92" s="112">
        <f>IF(RES_hhdet_tes!V92=0,"",RES_hhdet_tes!V92/RES_hhdet_fec!V92)</f>
        <v>0.75013325883431825</v>
      </c>
      <c r="W92" s="112">
        <f>IF(RES_hhdet_tes!W92=0,"",RES_hhdet_tes!W92/RES_hhdet_fec!W92)</f>
        <v>0.76516581525112204</v>
      </c>
      <c r="X92" s="112">
        <f>IF(RES_hhdet_tes!X92=0,"",RES_hhdet_tes!X92/RES_hhdet_fec!X92)</f>
        <v>0.77665181447709863</v>
      </c>
      <c r="Y92" s="112">
        <f>IF(RES_hhdet_tes!Y92=0,"",RES_hhdet_tes!Y92/RES_hhdet_fec!Y92)</f>
        <v>0.78455222547174441</v>
      </c>
      <c r="DA92" s="131" t="s">
        <v>1993</v>
      </c>
    </row>
    <row r="93" spans="1:105" ht="12" customHeight="1" x14ac:dyDescent="0.25">
      <c r="A93" s="107" t="s">
        <v>123</v>
      </c>
      <c r="B93" s="113" t="str">
        <f>IF(RES_hhdet_tes!B93=0,"",RES_hhdet_tes!B93/RES_hhdet_fec!B93)</f>
        <v/>
      </c>
      <c r="C93" s="113" t="str">
        <f>IF(RES_hhdet_tes!C93=0,"",RES_hhdet_tes!C93/RES_hhdet_fec!C93)</f>
        <v/>
      </c>
      <c r="D93" s="113" t="str">
        <f>IF(RES_hhdet_tes!D93=0,"",RES_hhdet_tes!D93/RES_hhdet_fec!D93)</f>
        <v/>
      </c>
      <c r="E93" s="113">
        <f>IF(RES_hhdet_tes!E93=0,"",RES_hhdet_tes!E93/RES_hhdet_fec!E93)</f>
        <v>0.78127835127255107</v>
      </c>
      <c r="F93" s="113">
        <f>IF(RES_hhdet_tes!F93=0,"",RES_hhdet_tes!F93/RES_hhdet_fec!F93)</f>
        <v>0.79294780192989056</v>
      </c>
      <c r="G93" s="113">
        <f>IF(RES_hhdet_tes!G93=0,"",RES_hhdet_tes!G93/RES_hhdet_fec!G93)</f>
        <v>0.79075258424826766</v>
      </c>
      <c r="H93" s="113">
        <f>IF(RES_hhdet_tes!H93=0,"",RES_hhdet_tes!H93/RES_hhdet_fec!H93)</f>
        <v>0.78925716668196688</v>
      </c>
      <c r="I93" s="113">
        <f>IF(RES_hhdet_tes!I93=0,"",RES_hhdet_tes!I93/RES_hhdet_fec!I93)</f>
        <v>0.78137232761958852</v>
      </c>
      <c r="J93" s="113">
        <f>IF(RES_hhdet_tes!J93=0,"",RES_hhdet_tes!J93/RES_hhdet_fec!J93)</f>
        <v>0.79808196402830467</v>
      </c>
      <c r="K93" s="113">
        <f>IF(RES_hhdet_tes!K93=0,"",RES_hhdet_tes!K93/RES_hhdet_fec!K93)</f>
        <v>0.79564671550157795</v>
      </c>
      <c r="L93" s="113">
        <f>IF(RES_hhdet_tes!L93=0,"",RES_hhdet_tes!L93/RES_hhdet_fec!L93)</f>
        <v>0.79644421842631141</v>
      </c>
      <c r="M93" s="113">
        <f>IF(RES_hhdet_tes!M93=0,"",RES_hhdet_tes!M93/RES_hhdet_fec!M93)</f>
        <v>0.80503624003090357</v>
      </c>
      <c r="N93" s="113">
        <f>IF(RES_hhdet_tes!N93=0,"",RES_hhdet_tes!N93/RES_hhdet_fec!N93)</f>
        <v>0.8068970058899787</v>
      </c>
      <c r="O93" s="113">
        <f>IF(RES_hhdet_tes!O93=0,"",RES_hhdet_tes!O93/RES_hhdet_fec!O93)</f>
        <v>0.84007141994370149</v>
      </c>
      <c r="P93" s="113">
        <f>IF(RES_hhdet_tes!P93=0,"",RES_hhdet_tes!P93/RES_hhdet_fec!P93)</f>
        <v>0.85732807259913557</v>
      </c>
      <c r="Q93" s="113">
        <f>IF(RES_hhdet_tes!Q93=0,"",RES_hhdet_tes!Q93/RES_hhdet_fec!Q93)</f>
        <v>0.85534703282981916</v>
      </c>
      <c r="R93" s="113">
        <f>IF(RES_hhdet_tes!R93=0,"",RES_hhdet_tes!R93/RES_hhdet_fec!R93)</f>
        <v>0.84395391375049478</v>
      </c>
      <c r="S93" s="113">
        <f>IF(RES_hhdet_tes!S93=0,"",RES_hhdet_tes!S93/RES_hhdet_fec!S93)</f>
        <v>0.84465897100649046</v>
      </c>
      <c r="T93" s="113">
        <f>IF(RES_hhdet_tes!T93=0,"",RES_hhdet_tes!T93/RES_hhdet_fec!T93)</f>
        <v>0.86467281968719134</v>
      </c>
      <c r="U93" s="113">
        <f>IF(RES_hhdet_tes!U93=0,"",RES_hhdet_tes!U93/RES_hhdet_fec!U93)</f>
        <v>0.87108552128275318</v>
      </c>
      <c r="V93" s="113">
        <f>IF(RES_hhdet_tes!V93=0,"",RES_hhdet_tes!V93/RES_hhdet_fec!V93)</f>
        <v>0.91178781124380892</v>
      </c>
      <c r="W93" s="113">
        <f>IF(RES_hhdet_tes!W93=0,"",RES_hhdet_tes!W93/RES_hhdet_fec!W93)</f>
        <v>0.92695428389457357</v>
      </c>
      <c r="X93" s="113">
        <f>IF(RES_hhdet_tes!X93=0,"",RES_hhdet_tes!X93/RES_hhdet_fec!X93)</f>
        <v>0.91142235190886201</v>
      </c>
      <c r="Y93" s="113">
        <f>IF(RES_hhdet_tes!Y93=0,"",RES_hhdet_tes!Y93/RES_hhdet_fec!Y93)</f>
        <v>0.90659508197720695</v>
      </c>
      <c r="DA93" s="132" t="s">
        <v>1994</v>
      </c>
    </row>
    <row r="94" spans="1:105" ht="12" customHeight="1" x14ac:dyDescent="0.25">
      <c r="A94" s="108" t="s">
        <v>50</v>
      </c>
      <c r="B94" s="111" t="str">
        <f>IF(RES_hhdet_tes!B94=0,"",RES_hhdet_tes!B94/RES_hhdet_fec!B94)</f>
        <v/>
      </c>
      <c r="C94" s="111" t="str">
        <f>IF(RES_hhdet_tes!C94=0,"",RES_hhdet_tes!C94/RES_hhdet_fec!C94)</f>
        <v/>
      </c>
      <c r="D94" s="111" t="str">
        <f>IF(RES_hhdet_tes!D94=0,"",RES_hhdet_tes!D94/RES_hhdet_fec!D94)</f>
        <v/>
      </c>
      <c r="E94" s="111">
        <f>IF(RES_hhdet_tes!E94=0,"",RES_hhdet_tes!E94/RES_hhdet_fec!E94)</f>
        <v>0.6032826450159009</v>
      </c>
      <c r="F94" s="111">
        <f>IF(RES_hhdet_tes!F94=0,"",RES_hhdet_tes!F94/RES_hhdet_fec!F94)</f>
        <v>0.60433135797641613</v>
      </c>
      <c r="G94" s="111">
        <f>IF(RES_hhdet_tes!G94=0,"",RES_hhdet_tes!G94/RES_hhdet_fec!G94)</f>
        <v>0.60601409427554132</v>
      </c>
      <c r="H94" s="111">
        <f>IF(RES_hhdet_tes!H94=0,"",RES_hhdet_tes!H94/RES_hhdet_fec!H94)</f>
        <v>0.60741770663281291</v>
      </c>
      <c r="I94" s="111">
        <f>IF(RES_hhdet_tes!I94=0,"",RES_hhdet_tes!I94/RES_hhdet_fec!I94)</f>
        <v>0.60996358929694117</v>
      </c>
      <c r="J94" s="111">
        <f>IF(RES_hhdet_tes!J94=0,"",RES_hhdet_tes!J94/RES_hhdet_fec!J94)</f>
        <v>0.61192868120963873</v>
      </c>
      <c r="K94" s="111">
        <f>IF(RES_hhdet_tes!K94=0,"",RES_hhdet_tes!K94/RES_hhdet_fec!K94)</f>
        <v>0.61574760745806079</v>
      </c>
      <c r="L94" s="111">
        <f>IF(RES_hhdet_tes!L94=0,"",RES_hhdet_tes!L94/RES_hhdet_fec!L94)</f>
        <v>0.61851644630999592</v>
      </c>
      <c r="M94" s="111">
        <f>IF(RES_hhdet_tes!M94=0,"",RES_hhdet_tes!M94/RES_hhdet_fec!M94)</f>
        <v>0.62236978548129995</v>
      </c>
      <c r="N94" s="111">
        <f>IF(RES_hhdet_tes!N94=0,"",RES_hhdet_tes!N94/RES_hhdet_fec!N94)</f>
        <v>0.62641927419170496</v>
      </c>
      <c r="O94" s="111">
        <f>IF(RES_hhdet_tes!O94=0,"",RES_hhdet_tes!O94/RES_hhdet_fec!O94)</f>
        <v>0.63759051332216088</v>
      </c>
      <c r="P94" s="111">
        <f>IF(RES_hhdet_tes!P94=0,"",RES_hhdet_tes!P94/RES_hhdet_fec!P94)</f>
        <v>0.65285936856271964</v>
      </c>
      <c r="Q94" s="111">
        <f>IF(RES_hhdet_tes!Q94=0,"",RES_hhdet_tes!Q94/RES_hhdet_fec!Q94)</f>
        <v>0.66740964029978367</v>
      </c>
      <c r="R94" s="111">
        <f>IF(RES_hhdet_tes!R94=0,"",RES_hhdet_tes!R94/RES_hhdet_fec!R94)</f>
        <v>0.69064486817772797</v>
      </c>
      <c r="S94" s="111">
        <f>IF(RES_hhdet_tes!S94=0,"",RES_hhdet_tes!S94/RES_hhdet_fec!S94)</f>
        <v>0.70377108379258135</v>
      </c>
      <c r="T94" s="111">
        <f>IF(RES_hhdet_tes!T94=0,"",RES_hhdet_tes!T94/RES_hhdet_fec!T94)</f>
        <v>0.71797513195611573</v>
      </c>
      <c r="U94" s="111">
        <f>IF(RES_hhdet_tes!U94=0,"",RES_hhdet_tes!U94/RES_hhdet_fec!U94)</f>
        <v>0.73005274194165537</v>
      </c>
      <c r="V94" s="111">
        <f>IF(RES_hhdet_tes!V94=0,"",RES_hhdet_tes!V94/RES_hhdet_fec!V94)</f>
        <v>0.7443907630811859</v>
      </c>
      <c r="W94" s="111">
        <f>IF(RES_hhdet_tes!W94=0,"",RES_hhdet_tes!W94/RES_hhdet_fec!W94)</f>
        <v>0.76027660596608082</v>
      </c>
      <c r="X94" s="111">
        <f>IF(RES_hhdet_tes!X94=0,"",RES_hhdet_tes!X94/RES_hhdet_fec!X94)</f>
        <v>0.78116619776574325</v>
      </c>
      <c r="Y94" s="111">
        <f>IF(RES_hhdet_tes!Y94=0,"",RES_hhdet_tes!Y94/RES_hhdet_fec!Y94)</f>
        <v>0.78850519543414255</v>
      </c>
      <c r="DA94" s="63" t="s">
        <v>1995</v>
      </c>
    </row>
    <row r="95" spans="1:105" ht="12" customHeight="1" x14ac:dyDescent="0.25">
      <c r="A95" s="108" t="s">
        <v>52</v>
      </c>
      <c r="B95" s="111" t="str">
        <f>IF(RES_hhdet_tes!B95=0,"",RES_hhdet_tes!B95/RES_hhdet_fec!B95)</f>
        <v/>
      </c>
      <c r="C95" s="111" t="str">
        <f>IF(RES_hhdet_tes!C95=0,"",RES_hhdet_tes!C95/RES_hhdet_fec!C95)</f>
        <v/>
      </c>
      <c r="D95" s="111" t="str">
        <f>IF(RES_hhdet_tes!D95=0,"",RES_hhdet_tes!D95/RES_hhdet_fec!D95)</f>
        <v/>
      </c>
      <c r="E95" s="111">
        <f>IF(RES_hhdet_tes!E95=0,"",RES_hhdet_tes!E95/RES_hhdet_fec!E95)</f>
        <v>1</v>
      </c>
      <c r="F95" s="111">
        <f>IF(RES_hhdet_tes!F95=0,"",RES_hhdet_tes!F95/RES_hhdet_fec!F95)</f>
        <v>1</v>
      </c>
      <c r="G95" s="111">
        <f>IF(RES_hhdet_tes!G95=0,"",RES_hhdet_tes!G95/RES_hhdet_fec!G95)</f>
        <v>1</v>
      </c>
      <c r="H95" s="111">
        <f>IF(RES_hhdet_tes!H95=0,"",RES_hhdet_tes!H95/RES_hhdet_fec!H95)</f>
        <v>1</v>
      </c>
      <c r="I95" s="111">
        <f>IF(RES_hhdet_tes!I95=0,"",RES_hhdet_tes!I95/RES_hhdet_fec!I95)</f>
        <v>1</v>
      </c>
      <c r="J95" s="111">
        <f>IF(RES_hhdet_tes!J95=0,"",RES_hhdet_tes!J95/RES_hhdet_fec!J95)</f>
        <v>1</v>
      </c>
      <c r="K95" s="111">
        <f>IF(RES_hhdet_tes!K95=0,"",RES_hhdet_tes!K95/RES_hhdet_fec!K95)</f>
        <v>1</v>
      </c>
      <c r="L95" s="111">
        <f>IF(RES_hhdet_tes!L95=0,"",RES_hhdet_tes!L95/RES_hhdet_fec!L95)</f>
        <v>1</v>
      </c>
      <c r="M95" s="111">
        <f>IF(RES_hhdet_tes!M95=0,"",RES_hhdet_tes!M95/RES_hhdet_fec!M95)</f>
        <v>1</v>
      </c>
      <c r="N95" s="111">
        <f>IF(RES_hhdet_tes!N95=0,"",RES_hhdet_tes!N95/RES_hhdet_fec!N95)</f>
        <v>1</v>
      </c>
      <c r="O95" s="111">
        <f>IF(RES_hhdet_tes!O95=0,"",RES_hhdet_tes!O95/RES_hhdet_fec!O95)</f>
        <v>1</v>
      </c>
      <c r="P95" s="111">
        <f>IF(RES_hhdet_tes!P95=0,"",RES_hhdet_tes!P95/RES_hhdet_fec!P95)</f>
        <v>1</v>
      </c>
      <c r="Q95" s="111">
        <f>IF(RES_hhdet_tes!Q95=0,"",RES_hhdet_tes!Q95/RES_hhdet_fec!Q95)</f>
        <v>1</v>
      </c>
      <c r="R95" s="111">
        <f>IF(RES_hhdet_tes!R95=0,"",RES_hhdet_tes!R95/RES_hhdet_fec!R95)</f>
        <v>1</v>
      </c>
      <c r="S95" s="111">
        <f>IF(RES_hhdet_tes!S95=0,"",RES_hhdet_tes!S95/RES_hhdet_fec!S95)</f>
        <v>1</v>
      </c>
      <c r="T95" s="111">
        <f>IF(RES_hhdet_tes!T95=0,"",RES_hhdet_tes!T95/RES_hhdet_fec!T95)</f>
        <v>1</v>
      </c>
      <c r="U95" s="111">
        <f>IF(RES_hhdet_tes!U95=0,"",RES_hhdet_tes!U95/RES_hhdet_fec!U95)</f>
        <v>1</v>
      </c>
      <c r="V95" s="111">
        <f>IF(RES_hhdet_tes!V95=0,"",RES_hhdet_tes!V95/RES_hhdet_fec!V95)</f>
        <v>1</v>
      </c>
      <c r="W95" s="111">
        <f>IF(RES_hhdet_tes!W95=0,"",RES_hhdet_tes!W95/RES_hhdet_fec!W95)</f>
        <v>1</v>
      </c>
      <c r="X95" s="111">
        <f>IF(RES_hhdet_tes!X95=0,"",RES_hhdet_tes!X95/RES_hhdet_fec!X95)</f>
        <v>1</v>
      </c>
      <c r="Y95" s="111">
        <f>IF(RES_hhdet_tes!Y95=0,"",RES_hhdet_tes!Y95/RES_hhdet_fec!Y95)</f>
        <v>1</v>
      </c>
      <c r="DA95" s="63" t="s">
        <v>1996</v>
      </c>
    </row>
    <row r="96" spans="1:105" ht="12" customHeight="1" x14ac:dyDescent="0.25">
      <c r="A96" s="106" t="s">
        <v>122</v>
      </c>
      <c r="B96" s="112">
        <f>IF(RES_hhdet_tes!B96=0,"",RES_hhdet_tes!B96/RES_hhdet_fec!B96)</f>
        <v>0.65118384724683143</v>
      </c>
      <c r="C96" s="112">
        <f>IF(RES_hhdet_tes!C96=0,"",RES_hhdet_tes!C96/RES_hhdet_fec!C96)</f>
        <v>0.6544036850008913</v>
      </c>
      <c r="D96" s="112">
        <f>IF(RES_hhdet_tes!D96=0,"",RES_hhdet_tes!D96/RES_hhdet_fec!D96)</f>
        <v>0.65864748520726846</v>
      </c>
      <c r="E96" s="112">
        <f>IF(RES_hhdet_tes!E96=0,"",RES_hhdet_tes!E96/RES_hhdet_fec!E96)</f>
        <v>0.6629578661315928</v>
      </c>
      <c r="F96" s="112">
        <f>IF(RES_hhdet_tes!F96=0,"",RES_hhdet_tes!F96/RES_hhdet_fec!F96)</f>
        <v>0.66660625564453868</v>
      </c>
      <c r="G96" s="112">
        <f>IF(RES_hhdet_tes!G96=0,"",RES_hhdet_tes!G96/RES_hhdet_fec!G96)</f>
        <v>0.67072135220244833</v>
      </c>
      <c r="H96" s="112">
        <f>IF(RES_hhdet_tes!H96=0,"",RES_hhdet_tes!H96/RES_hhdet_fec!H96)</f>
        <v>0.67430534628744165</v>
      </c>
      <c r="I96" s="112">
        <f>IF(RES_hhdet_tes!I96=0,"",RES_hhdet_tes!I96/RES_hhdet_fec!I96)</f>
        <v>0.67622301954206909</v>
      </c>
      <c r="J96" s="112">
        <f>IF(RES_hhdet_tes!J96=0,"",RES_hhdet_tes!J96/RES_hhdet_fec!J96)</f>
        <v>0.67721798745608353</v>
      </c>
      <c r="K96" s="112">
        <f>IF(RES_hhdet_tes!K96=0,"",RES_hhdet_tes!K96/RES_hhdet_fec!K96)</f>
        <v>0.67827360094035871</v>
      </c>
      <c r="L96" s="112">
        <f>IF(RES_hhdet_tes!L96=0,"",RES_hhdet_tes!L96/RES_hhdet_fec!L96)</f>
        <v>0.67964575923105031</v>
      </c>
      <c r="M96" s="112">
        <f>IF(RES_hhdet_tes!M96=0,"",RES_hhdet_tes!M96/RES_hhdet_fec!M96)</f>
        <v>0.68116313484008417</v>
      </c>
      <c r="N96" s="112">
        <f>IF(RES_hhdet_tes!N96=0,"",RES_hhdet_tes!N96/RES_hhdet_fec!N96)</f>
        <v>0.68382107926867419</v>
      </c>
      <c r="O96" s="112">
        <f>IF(RES_hhdet_tes!O96=0,"",RES_hhdet_tes!O96/RES_hhdet_fec!O96)</f>
        <v>0.68777807392503731</v>
      </c>
      <c r="P96" s="112">
        <f>IF(RES_hhdet_tes!P96=0,"",RES_hhdet_tes!P96/RES_hhdet_fec!P96)</f>
        <v>0.69354607741516439</v>
      </c>
      <c r="Q96" s="112">
        <f>IF(RES_hhdet_tes!Q96=0,"",RES_hhdet_tes!Q96/RES_hhdet_fec!Q96)</f>
        <v>0.70167184053129861</v>
      </c>
      <c r="R96" s="112">
        <f>IF(RES_hhdet_tes!R96=0,"",RES_hhdet_tes!R96/RES_hhdet_fec!R96)</f>
        <v>0.71056100507940434</v>
      </c>
      <c r="S96" s="112">
        <f>IF(RES_hhdet_tes!S96=0,"",RES_hhdet_tes!S96/RES_hhdet_fec!S96)</f>
        <v>0.71956355381703563</v>
      </c>
      <c r="T96" s="112">
        <f>IF(RES_hhdet_tes!T96=0,"",RES_hhdet_tes!T96/RES_hhdet_fec!T96)</f>
        <v>0.72927290426081171</v>
      </c>
      <c r="U96" s="112">
        <f>IF(RES_hhdet_tes!U96=0,"",RES_hhdet_tes!U96/RES_hhdet_fec!U96)</f>
        <v>0.73838108701000904</v>
      </c>
      <c r="V96" s="112">
        <f>IF(RES_hhdet_tes!V96=0,"",RES_hhdet_tes!V96/RES_hhdet_fec!V96)</f>
        <v>0.74786784049253652</v>
      </c>
      <c r="W96" s="112">
        <f>IF(RES_hhdet_tes!W96=0,"",RES_hhdet_tes!W96/RES_hhdet_fec!W96)</f>
        <v>0.75728221222524006</v>
      </c>
      <c r="X96" s="112">
        <f>IF(RES_hhdet_tes!X96=0,"",RES_hhdet_tes!X96/RES_hhdet_fec!X96)</f>
        <v>0.76218199807713827</v>
      </c>
      <c r="Y96" s="112">
        <f>IF(RES_hhdet_tes!Y96=0,"",RES_hhdet_tes!Y96/RES_hhdet_fec!Y96)</f>
        <v>0.7719311973546702</v>
      </c>
      <c r="DA96" s="131" t="s">
        <v>1997</v>
      </c>
    </row>
    <row r="97" spans="1:105" ht="12" customHeight="1" x14ac:dyDescent="0.25">
      <c r="A97" s="107" t="s">
        <v>121</v>
      </c>
      <c r="B97" s="113">
        <f>IF(RES_hhdet_tes!B97=0,"",RES_hhdet_tes!B97/RES_hhdet_fec!B97)</f>
        <v>0.81682830902649439</v>
      </c>
      <c r="C97" s="113">
        <f>IF(RES_hhdet_tes!C97=0,"",RES_hhdet_tes!C97/RES_hhdet_fec!C97)</f>
        <v>0.82942559340396471</v>
      </c>
      <c r="D97" s="113">
        <f>IF(RES_hhdet_tes!D97=0,"",RES_hhdet_tes!D97/RES_hhdet_fec!D97)</f>
        <v>0.82782983806049704</v>
      </c>
      <c r="E97" s="113">
        <f>IF(RES_hhdet_tes!E97=0,"",RES_hhdet_tes!E97/RES_hhdet_fec!E97)</f>
        <v>0.82738982438911379</v>
      </c>
      <c r="F97" s="113">
        <f>IF(RES_hhdet_tes!F97=0,"",RES_hhdet_tes!F97/RES_hhdet_fec!F97)</f>
        <v>0.83700406809541772</v>
      </c>
      <c r="G97" s="113">
        <f>IF(RES_hhdet_tes!G97=0,"",RES_hhdet_tes!G97/RES_hhdet_fec!G97)</f>
        <v>0.83461393229301195</v>
      </c>
      <c r="H97" s="113">
        <f>IF(RES_hhdet_tes!H97=0,"",RES_hhdet_tes!H97/RES_hhdet_fec!H97)</f>
        <v>0.83396808706827608</v>
      </c>
      <c r="I97" s="113">
        <f>IF(RES_hhdet_tes!I97=0,"",RES_hhdet_tes!I97/RES_hhdet_fec!I97)</f>
        <v>0.82753794954968951</v>
      </c>
      <c r="J97" s="113">
        <f>IF(RES_hhdet_tes!J97=0,"",RES_hhdet_tes!J97/RES_hhdet_fec!J97)</f>
        <v>0.84092201209914041</v>
      </c>
      <c r="K97" s="113">
        <f>IF(RES_hhdet_tes!K97=0,"",RES_hhdet_tes!K97/RES_hhdet_fec!K97)</f>
        <v>0.83773280958599294</v>
      </c>
      <c r="L97" s="113">
        <f>IF(RES_hhdet_tes!L97=0,"",RES_hhdet_tes!L97/RES_hhdet_fec!L97)</f>
        <v>0.83744728533084656</v>
      </c>
      <c r="M97" s="113">
        <f>IF(RES_hhdet_tes!M97=0,"",RES_hhdet_tes!M97/RES_hhdet_fec!M97)</f>
        <v>0.84314348922630533</v>
      </c>
      <c r="N97" s="113">
        <f>IF(RES_hhdet_tes!N97=0,"",RES_hhdet_tes!N97/RES_hhdet_fec!N97)</f>
        <v>0.84303074837523051</v>
      </c>
      <c r="O97" s="113">
        <f>IF(RES_hhdet_tes!O97=0,"",RES_hhdet_tes!O97/RES_hhdet_fec!O97)</f>
        <v>0.86756056910067592</v>
      </c>
      <c r="P97" s="113">
        <f>IF(RES_hhdet_tes!P97=0,"",RES_hhdet_tes!P97/RES_hhdet_fec!P97)</f>
        <v>0.87899799233239584</v>
      </c>
      <c r="Q97" s="113">
        <f>IF(RES_hhdet_tes!Q97=0,"",RES_hhdet_tes!Q97/RES_hhdet_fec!Q97)</f>
        <v>0.8762501040942241</v>
      </c>
      <c r="R97" s="113">
        <f>IF(RES_hhdet_tes!R97=0,"",RES_hhdet_tes!R97/RES_hhdet_fec!R97)</f>
        <v>0.8596753471474522</v>
      </c>
      <c r="S97" s="113">
        <f>IF(RES_hhdet_tes!S97=0,"",RES_hhdet_tes!S97/RES_hhdet_fec!S97)</f>
        <v>0.8591948665838357</v>
      </c>
      <c r="T97" s="113">
        <f>IF(RES_hhdet_tes!T97=0,"",RES_hhdet_tes!T97/RES_hhdet_fec!T97)</f>
        <v>0.8734533221037506</v>
      </c>
      <c r="U97" s="113">
        <f>IF(RES_hhdet_tes!U97=0,"",RES_hhdet_tes!U97/RES_hhdet_fec!U97)</f>
        <v>0.87596312615779282</v>
      </c>
      <c r="V97" s="113">
        <f>IF(RES_hhdet_tes!V97=0,"",RES_hhdet_tes!V97/RES_hhdet_fec!V97)</f>
        <v>0.91183918757686877</v>
      </c>
      <c r="W97" s="113">
        <f>IF(RES_hhdet_tes!W97=0,"",RES_hhdet_tes!W97/RES_hhdet_fec!W97)</f>
        <v>0.9250852741050396</v>
      </c>
      <c r="X97" s="113">
        <f>IF(RES_hhdet_tes!X97=0,"",RES_hhdet_tes!X97/RES_hhdet_fec!X97)</f>
        <v>0.9087405988404248</v>
      </c>
      <c r="Y97" s="113">
        <f>IF(RES_hhdet_tes!Y97=0,"",RES_hhdet_tes!Y97/RES_hhdet_fec!Y97)</f>
        <v>0.90400501986538806</v>
      </c>
      <c r="DA97" s="132" t="s">
        <v>1998</v>
      </c>
    </row>
    <row r="98" spans="1:105" ht="12" customHeight="1" x14ac:dyDescent="0.25">
      <c r="A98" s="108" t="s">
        <v>53</v>
      </c>
      <c r="B98" s="111">
        <f>IF(RES_hhdet_tes!B98=0,"",RES_hhdet_tes!B98/RES_hhdet_fec!B98)</f>
        <v>0.65118384724683143</v>
      </c>
      <c r="C98" s="111">
        <f>IF(RES_hhdet_tes!C98=0,"",RES_hhdet_tes!C98/RES_hhdet_fec!C98)</f>
        <v>0.66500247234657828</v>
      </c>
      <c r="D98" s="111">
        <f>IF(RES_hhdet_tes!D98=0,"",RES_hhdet_tes!D98/RES_hhdet_fec!D98)</f>
        <v>0.66777461845988506</v>
      </c>
      <c r="E98" s="111">
        <f>IF(RES_hhdet_tes!E98=0,"",RES_hhdet_tes!E98/RES_hhdet_fec!E98)</f>
        <v>0.67106859004565345</v>
      </c>
      <c r="F98" s="111">
        <f>IF(RES_hhdet_tes!F98=0,"",RES_hhdet_tes!F98/RES_hhdet_fec!F98)</f>
        <v>0.67165158581740803</v>
      </c>
      <c r="G98" s="111">
        <f>IF(RES_hhdet_tes!G98=0,"",RES_hhdet_tes!G98/RES_hhdet_fec!G98)</f>
        <v>0.67257865115847226</v>
      </c>
      <c r="H98" s="111">
        <f>IF(RES_hhdet_tes!H98=0,"",RES_hhdet_tes!H98/RES_hhdet_fec!H98)</f>
        <v>0.6748382532427456</v>
      </c>
      <c r="I98" s="111">
        <f>IF(RES_hhdet_tes!I98=0,"",RES_hhdet_tes!I98/RES_hhdet_fec!I98)</f>
        <v>0.67746009744144897</v>
      </c>
      <c r="J98" s="111">
        <f>IF(RES_hhdet_tes!J98=0,"",RES_hhdet_tes!J98/RES_hhdet_fec!J98)</f>
        <v>0.67858022377261173</v>
      </c>
      <c r="K98" s="111">
        <f>IF(RES_hhdet_tes!K98=0,"",RES_hhdet_tes!K98/RES_hhdet_fec!K98)</f>
        <v>0.68033005486154174</v>
      </c>
      <c r="L98" s="111">
        <f>IF(RES_hhdet_tes!L98=0,"",RES_hhdet_tes!L98/RES_hhdet_fec!L98)</f>
        <v>0.68114976813836936</v>
      </c>
      <c r="M98" s="111">
        <f>IF(RES_hhdet_tes!M98=0,"",RES_hhdet_tes!M98/RES_hhdet_fec!M98)</f>
        <v>0.68214150302713727</v>
      </c>
      <c r="N98" s="111">
        <f>IF(RES_hhdet_tes!N98=0,"",RES_hhdet_tes!N98/RES_hhdet_fec!N98)</f>
        <v>0.68316189637310853</v>
      </c>
      <c r="O98" s="111">
        <f>IF(RES_hhdet_tes!O98=0,"",RES_hhdet_tes!O98/RES_hhdet_fec!O98)</f>
        <v>0.68711559380824694</v>
      </c>
      <c r="P98" s="111">
        <f>IF(RES_hhdet_tes!P98=0,"",RES_hhdet_tes!P98/RES_hhdet_fec!P98)</f>
        <v>0.69453312216391727</v>
      </c>
      <c r="Q98" s="111">
        <f>IF(RES_hhdet_tes!Q98=0,"",RES_hhdet_tes!Q98/RES_hhdet_fec!Q98)</f>
        <v>0.70639939400696217</v>
      </c>
      <c r="R98" s="111">
        <f>IF(RES_hhdet_tes!R98=0,"",RES_hhdet_tes!R98/RES_hhdet_fec!R98)</f>
        <v>0.71652811049794396</v>
      </c>
      <c r="S98" s="111">
        <f>IF(RES_hhdet_tes!S98=0,"",RES_hhdet_tes!S98/RES_hhdet_fec!S98)</f>
        <v>0.72733022109635015</v>
      </c>
      <c r="T98" s="111">
        <f>IF(RES_hhdet_tes!T98=0,"",RES_hhdet_tes!T98/RES_hhdet_fec!T98)</f>
        <v>0.73352494998244155</v>
      </c>
      <c r="U98" s="111">
        <f>IF(RES_hhdet_tes!U98=0,"",RES_hhdet_tes!U98/RES_hhdet_fec!U98)</f>
        <v>0.73863816592248677</v>
      </c>
      <c r="V98" s="111">
        <f>IF(RES_hhdet_tes!V98=0,"",RES_hhdet_tes!V98/RES_hhdet_fec!V98)</f>
        <v>0.74444695817303397</v>
      </c>
      <c r="W98" s="111">
        <f>IF(RES_hhdet_tes!W98=0,"",RES_hhdet_tes!W98/RES_hhdet_fec!W98)</f>
        <v>0.75454033712564217</v>
      </c>
      <c r="X98" s="111">
        <f>IF(RES_hhdet_tes!X98=0,"",RES_hhdet_tes!X98/RES_hhdet_fec!X98)</f>
        <v>0.77394571066980078</v>
      </c>
      <c r="Y98" s="111">
        <f>IF(RES_hhdet_tes!Y98=0,"",RES_hhdet_tes!Y98/RES_hhdet_fec!Y98)</f>
        <v>0.78269793528462661</v>
      </c>
      <c r="DA98" s="63" t="s">
        <v>1999</v>
      </c>
    </row>
    <row r="99" spans="1:105" ht="12" customHeight="1" x14ac:dyDescent="0.25">
      <c r="A99" s="108" t="s">
        <v>52</v>
      </c>
      <c r="B99" s="111">
        <f>IF(RES_hhdet_tes!B99=0,"",RES_hhdet_tes!B99/RES_hhdet_fec!B99)</f>
        <v>1</v>
      </c>
      <c r="C99" s="111">
        <f>IF(RES_hhdet_tes!C99=0,"",RES_hhdet_tes!C99/RES_hhdet_fec!C99)</f>
        <v>1</v>
      </c>
      <c r="D99" s="111">
        <f>IF(RES_hhdet_tes!D99=0,"",RES_hhdet_tes!D99/RES_hhdet_fec!D99)</f>
        <v>1</v>
      </c>
      <c r="E99" s="111">
        <f>IF(RES_hhdet_tes!E99=0,"",RES_hhdet_tes!E99/RES_hhdet_fec!E99)</f>
        <v>1</v>
      </c>
      <c r="F99" s="111">
        <f>IF(RES_hhdet_tes!F99=0,"",RES_hhdet_tes!F99/RES_hhdet_fec!F99)</f>
        <v>1</v>
      </c>
      <c r="G99" s="111">
        <f>IF(RES_hhdet_tes!G99=0,"",RES_hhdet_tes!G99/RES_hhdet_fec!G99)</f>
        <v>1</v>
      </c>
      <c r="H99" s="111">
        <f>IF(RES_hhdet_tes!H99=0,"",RES_hhdet_tes!H99/RES_hhdet_fec!H99)</f>
        <v>1</v>
      </c>
      <c r="I99" s="111">
        <f>IF(RES_hhdet_tes!I99=0,"",RES_hhdet_tes!I99/RES_hhdet_fec!I99)</f>
        <v>1</v>
      </c>
      <c r="J99" s="111">
        <f>IF(RES_hhdet_tes!J99=0,"",RES_hhdet_tes!J99/RES_hhdet_fec!J99)</f>
        <v>1</v>
      </c>
      <c r="K99" s="111">
        <f>IF(RES_hhdet_tes!K99=0,"",RES_hhdet_tes!K99/RES_hhdet_fec!K99)</f>
        <v>1</v>
      </c>
      <c r="L99" s="111">
        <f>IF(RES_hhdet_tes!L99=0,"",RES_hhdet_tes!L99/RES_hhdet_fec!L99)</f>
        <v>1</v>
      </c>
      <c r="M99" s="111">
        <f>IF(RES_hhdet_tes!M99=0,"",RES_hhdet_tes!M99/RES_hhdet_fec!M99)</f>
        <v>1</v>
      </c>
      <c r="N99" s="111">
        <f>IF(RES_hhdet_tes!N99=0,"",RES_hhdet_tes!N99/RES_hhdet_fec!N99)</f>
        <v>1</v>
      </c>
      <c r="O99" s="111">
        <f>IF(RES_hhdet_tes!O99=0,"",RES_hhdet_tes!O99/RES_hhdet_fec!O99)</f>
        <v>1</v>
      </c>
      <c r="P99" s="111">
        <f>IF(RES_hhdet_tes!P99=0,"",RES_hhdet_tes!P99/RES_hhdet_fec!P99)</f>
        <v>1</v>
      </c>
      <c r="Q99" s="111">
        <f>IF(RES_hhdet_tes!Q99=0,"",RES_hhdet_tes!Q99/RES_hhdet_fec!Q99)</f>
        <v>1</v>
      </c>
      <c r="R99" s="111">
        <f>IF(RES_hhdet_tes!R99=0,"",RES_hhdet_tes!R99/RES_hhdet_fec!R99)</f>
        <v>1</v>
      </c>
      <c r="S99" s="111">
        <f>IF(RES_hhdet_tes!S99=0,"",RES_hhdet_tes!S99/RES_hhdet_fec!S99)</f>
        <v>1</v>
      </c>
      <c r="T99" s="111">
        <f>IF(RES_hhdet_tes!T99=0,"",RES_hhdet_tes!T99/RES_hhdet_fec!T99)</f>
        <v>1</v>
      </c>
      <c r="U99" s="111">
        <f>IF(RES_hhdet_tes!U99=0,"",RES_hhdet_tes!U99/RES_hhdet_fec!U99)</f>
        <v>1</v>
      </c>
      <c r="V99" s="111">
        <f>IF(RES_hhdet_tes!V99=0,"",RES_hhdet_tes!V99/RES_hhdet_fec!V99)</f>
        <v>1</v>
      </c>
      <c r="W99" s="111">
        <f>IF(RES_hhdet_tes!W99=0,"",RES_hhdet_tes!W99/RES_hhdet_fec!W99)</f>
        <v>1</v>
      </c>
      <c r="X99" s="111">
        <f>IF(RES_hhdet_tes!X99=0,"",RES_hhdet_tes!X99/RES_hhdet_fec!X99)</f>
        <v>1</v>
      </c>
      <c r="Y99" s="111">
        <f>IF(RES_hhdet_tes!Y99=0,"",RES_hhdet_tes!Y99/RES_hhdet_fec!Y99)</f>
        <v>1</v>
      </c>
      <c r="DA99" s="63" t="s">
        <v>2000</v>
      </c>
    </row>
    <row r="100" spans="1:105" ht="12" customHeight="1" x14ac:dyDescent="0.25">
      <c r="A100" s="121" t="s">
        <v>54</v>
      </c>
      <c r="B100" s="124">
        <f>IF(RES_hhdet_tes!B100=0,"",RES_hhdet_tes!B100/RES_hhdet_fec!B100)</f>
        <v>0.74680509972605924</v>
      </c>
      <c r="C100" s="124">
        <f>IF(RES_hhdet_tes!C100=0,"",RES_hhdet_tes!C100/RES_hhdet_fec!C100)</f>
        <v>0.74879290861487646</v>
      </c>
      <c r="D100" s="124">
        <f>IF(RES_hhdet_tes!D100=0,"",RES_hhdet_tes!D100/RES_hhdet_fec!D100)</f>
        <v>0.75087715481385453</v>
      </c>
      <c r="E100" s="124">
        <f>IF(RES_hhdet_tes!E100=0,"",RES_hhdet_tes!E100/RES_hhdet_fec!E100)</f>
        <v>0.75338855176525121</v>
      </c>
      <c r="F100" s="124">
        <f>IF(RES_hhdet_tes!F100=0,"",RES_hhdet_tes!F100/RES_hhdet_fec!F100)</f>
        <v>0.75564237511331356</v>
      </c>
      <c r="G100" s="124">
        <f>IF(RES_hhdet_tes!G100=0,"",RES_hhdet_tes!G100/RES_hhdet_fec!G100)</f>
        <v>0.75829600369948369</v>
      </c>
      <c r="H100" s="124">
        <f>IF(RES_hhdet_tes!H100=0,"",RES_hhdet_tes!H100/RES_hhdet_fec!H100)</f>
        <v>0.7590581639481101</v>
      </c>
      <c r="I100" s="124">
        <f>IF(RES_hhdet_tes!I100=0,"",RES_hhdet_tes!I100/RES_hhdet_fec!I100)</f>
        <v>0.75885121839387637</v>
      </c>
      <c r="J100" s="124">
        <f>IF(RES_hhdet_tes!J100=0,"",RES_hhdet_tes!J100/RES_hhdet_fec!J100)</f>
        <v>0.75934614484801499</v>
      </c>
      <c r="K100" s="124">
        <f>IF(RES_hhdet_tes!K100=0,"",RES_hhdet_tes!K100/RES_hhdet_fec!K100)</f>
        <v>0.75930322823481822</v>
      </c>
      <c r="L100" s="124">
        <f>IF(RES_hhdet_tes!L100=0,"",RES_hhdet_tes!L100/RES_hhdet_fec!L100)</f>
        <v>0.76086765521166</v>
      </c>
      <c r="M100" s="124">
        <f>IF(RES_hhdet_tes!M100=0,"",RES_hhdet_tes!M100/RES_hhdet_fec!M100)</f>
        <v>0.76099151526274877</v>
      </c>
      <c r="N100" s="124">
        <f>IF(RES_hhdet_tes!N100=0,"",RES_hhdet_tes!N100/RES_hhdet_fec!N100)</f>
        <v>0.76301603507671711</v>
      </c>
      <c r="O100" s="124">
        <f>IF(RES_hhdet_tes!O100=0,"",RES_hhdet_tes!O100/RES_hhdet_fec!O100)</f>
        <v>0.76554239788428724</v>
      </c>
      <c r="P100" s="124">
        <f>IF(RES_hhdet_tes!P100=0,"",RES_hhdet_tes!P100/RES_hhdet_fec!P100)</f>
        <v>0.76723061174497575</v>
      </c>
      <c r="Q100" s="124">
        <f>IF(RES_hhdet_tes!Q100=0,"",RES_hhdet_tes!Q100/RES_hhdet_fec!Q100)</f>
        <v>0.77330965425410136</v>
      </c>
      <c r="R100" s="124">
        <f>IF(RES_hhdet_tes!R100=0,"",RES_hhdet_tes!R100/RES_hhdet_fec!R100)</f>
        <v>0.77773315399112553</v>
      </c>
      <c r="S100" s="124">
        <f>IF(RES_hhdet_tes!S100=0,"",RES_hhdet_tes!S100/RES_hhdet_fec!S100)</f>
        <v>0.7853081114288778</v>
      </c>
      <c r="T100" s="124">
        <f>IF(RES_hhdet_tes!T100=0,"",RES_hhdet_tes!T100/RES_hhdet_fec!T100)</f>
        <v>0.79406420836282243</v>
      </c>
      <c r="U100" s="124">
        <f>IF(RES_hhdet_tes!U100=0,"",RES_hhdet_tes!U100/RES_hhdet_fec!U100)</f>
        <v>0.80230020456107842</v>
      </c>
      <c r="V100" s="124">
        <f>IF(RES_hhdet_tes!V100=0,"",RES_hhdet_tes!V100/RES_hhdet_fec!V100)</f>
        <v>0.81599439211471358</v>
      </c>
      <c r="W100" s="124">
        <f>IF(RES_hhdet_tes!W100=0,"",RES_hhdet_tes!W100/RES_hhdet_fec!W100)</f>
        <v>0.82897944197464279</v>
      </c>
      <c r="X100" s="124">
        <f>IF(RES_hhdet_tes!X100=0,"",RES_hhdet_tes!X100/RES_hhdet_fec!X100)</f>
        <v>0.83497577331421302</v>
      </c>
      <c r="Y100" s="124">
        <f>IF(RES_hhdet_tes!Y100=0,"",RES_hhdet_tes!Y100/RES_hhdet_fec!Y100)</f>
        <v>0.84738746841000567</v>
      </c>
      <c r="DA100" s="130" t="s">
        <v>2001</v>
      </c>
    </row>
    <row r="101" spans="1:105" ht="12" customHeight="1" x14ac:dyDescent="0.25">
      <c r="A101" s="97" t="s">
        <v>202</v>
      </c>
      <c r="B101" s="111" t="str">
        <f>IF(RES_hhdet_tes!B101=0,"",RES_hhdet_tes!B101/RES_hhdet_fec!B101)</f>
        <v/>
      </c>
      <c r="C101" s="111" t="str">
        <f>IF(RES_hhdet_tes!C101=0,"",RES_hhdet_tes!C101/RES_hhdet_fec!C101)</f>
        <v/>
      </c>
      <c r="D101" s="111" t="str">
        <f>IF(RES_hhdet_tes!D101=0,"",RES_hhdet_tes!D101/RES_hhdet_fec!D101)</f>
        <v/>
      </c>
      <c r="E101" s="111" t="str">
        <f>IF(RES_hhdet_tes!E101=0,"",RES_hhdet_tes!E101/RES_hhdet_fec!E101)</f>
        <v/>
      </c>
      <c r="F101" s="111" t="str">
        <f>IF(RES_hhdet_tes!F101=0,"",RES_hhdet_tes!F101/RES_hhdet_fec!F101)</f>
        <v/>
      </c>
      <c r="G101" s="111" t="str">
        <f>IF(RES_hhdet_tes!G101=0,"",RES_hhdet_tes!G101/RES_hhdet_fec!G101)</f>
        <v/>
      </c>
      <c r="H101" s="111" t="str">
        <f>IF(RES_hhdet_tes!H101=0,"",RES_hhdet_tes!H101/RES_hhdet_fec!H101)</f>
        <v/>
      </c>
      <c r="I101" s="111" t="str">
        <f>IF(RES_hhdet_tes!I101=0,"",RES_hhdet_tes!I101/RES_hhdet_fec!I101)</f>
        <v/>
      </c>
      <c r="J101" s="111" t="str">
        <f>IF(RES_hhdet_tes!J101=0,"",RES_hhdet_tes!J101/RES_hhdet_fec!J101)</f>
        <v/>
      </c>
      <c r="K101" s="111" t="str">
        <f>IF(RES_hhdet_tes!K101=0,"",RES_hhdet_tes!K101/RES_hhdet_fec!K101)</f>
        <v/>
      </c>
      <c r="L101" s="111" t="str">
        <f>IF(RES_hhdet_tes!L101=0,"",RES_hhdet_tes!L101/RES_hhdet_fec!L101)</f>
        <v/>
      </c>
      <c r="M101" s="111" t="str">
        <f>IF(RES_hhdet_tes!M101=0,"",RES_hhdet_tes!M101/RES_hhdet_fec!M101)</f>
        <v/>
      </c>
      <c r="N101" s="111" t="str">
        <f>IF(RES_hhdet_tes!N101=0,"",RES_hhdet_tes!N101/RES_hhdet_fec!N101)</f>
        <v/>
      </c>
      <c r="O101" s="111" t="str">
        <f>IF(RES_hhdet_tes!O101=0,"",RES_hhdet_tes!O101/RES_hhdet_fec!O101)</f>
        <v/>
      </c>
      <c r="P101" s="111" t="str">
        <f>IF(RES_hhdet_tes!P101=0,"",RES_hhdet_tes!P101/RES_hhdet_fec!P101)</f>
        <v/>
      </c>
      <c r="Q101" s="111" t="str">
        <f>IF(RES_hhdet_tes!Q101=0,"",RES_hhdet_tes!Q101/RES_hhdet_fec!Q101)</f>
        <v/>
      </c>
      <c r="R101" s="111" t="str">
        <f>IF(RES_hhdet_tes!R101=0,"",RES_hhdet_tes!R101/RES_hhdet_fec!R101)</f>
        <v/>
      </c>
      <c r="S101" s="111" t="str">
        <f>IF(RES_hhdet_tes!S101=0,"",RES_hhdet_tes!S101/RES_hhdet_fec!S101)</f>
        <v/>
      </c>
      <c r="T101" s="111" t="str">
        <f>IF(RES_hhdet_tes!T101=0,"",RES_hhdet_tes!T101/RES_hhdet_fec!T101)</f>
        <v/>
      </c>
      <c r="U101" s="111" t="str">
        <f>IF(RES_hhdet_tes!U101=0,"",RES_hhdet_tes!U101/RES_hhdet_fec!U101)</f>
        <v/>
      </c>
      <c r="V101" s="111" t="str">
        <f>IF(RES_hhdet_tes!V101=0,"",RES_hhdet_tes!V101/RES_hhdet_fec!V101)</f>
        <v/>
      </c>
      <c r="W101" s="111" t="str">
        <f>IF(RES_hhdet_tes!W101=0,"",RES_hhdet_tes!W101/RES_hhdet_fec!W101)</f>
        <v/>
      </c>
      <c r="X101" s="111" t="str">
        <f>IF(RES_hhdet_tes!X101=0,"",RES_hhdet_tes!X101/RES_hhdet_fec!X101)</f>
        <v/>
      </c>
      <c r="Y101" s="111" t="str">
        <f>IF(RES_hhdet_tes!Y101=0,"",RES_hhdet_tes!Y101/RES_hhdet_fec!Y101)</f>
        <v/>
      </c>
      <c r="DA101" s="63" t="s">
        <v>2002</v>
      </c>
    </row>
    <row r="102" spans="1:105" ht="12" customHeight="1" x14ac:dyDescent="0.25">
      <c r="A102" s="97" t="s">
        <v>50</v>
      </c>
      <c r="B102" s="111">
        <f>IF(RES_hhdet_tes!B102=0,"",RES_hhdet_tes!B102/RES_hhdet_fec!B102)</f>
        <v>0.60434719062744324</v>
      </c>
      <c r="C102" s="111">
        <f>IF(RES_hhdet_tes!C102=0,"",RES_hhdet_tes!C102/RES_hhdet_fec!C102)</f>
        <v>0.60562697647973396</v>
      </c>
      <c r="D102" s="111">
        <f>IF(RES_hhdet_tes!D102=0,"",RES_hhdet_tes!D102/RES_hhdet_fec!D102)</f>
        <v>0.60720617794089549</v>
      </c>
      <c r="E102" s="111">
        <f>IF(RES_hhdet_tes!E102=0,"",RES_hhdet_tes!E102/RES_hhdet_fec!E102)</f>
        <v>0.60848284040157319</v>
      </c>
      <c r="F102" s="111">
        <f>IF(RES_hhdet_tes!F102=0,"",RES_hhdet_tes!F102/RES_hhdet_fec!F102)</f>
        <v>0.60952551401880317</v>
      </c>
      <c r="G102" s="111">
        <f>IF(RES_hhdet_tes!G102=0,"",RES_hhdet_tes!G102/RES_hhdet_fec!G102)</f>
        <v>0.61034949356820323</v>
      </c>
      <c r="H102" s="111">
        <f>IF(RES_hhdet_tes!H102=0,"",RES_hhdet_tes!H102/RES_hhdet_fec!H102)</f>
        <v>0.6109091404151743</v>
      </c>
      <c r="I102" s="111">
        <f>IF(RES_hhdet_tes!I102=0,"",RES_hhdet_tes!I102/RES_hhdet_fec!I102)</f>
        <v>0.61115648565866754</v>
      </c>
      <c r="J102" s="111">
        <f>IF(RES_hhdet_tes!J102=0,"",RES_hhdet_tes!J102/RES_hhdet_fec!J102)</f>
        <v>0.61124766297468536</v>
      </c>
      <c r="K102" s="111">
        <f>IF(RES_hhdet_tes!K102=0,"",RES_hhdet_tes!K102/RES_hhdet_fec!K102)</f>
        <v>0.61134258258643015</v>
      </c>
      <c r="L102" s="111">
        <f>IF(RES_hhdet_tes!L102=0,"",RES_hhdet_tes!L102/RES_hhdet_fec!L102)</f>
        <v>0.61143044347475628</v>
      </c>
      <c r="M102" s="111">
        <f>IF(RES_hhdet_tes!M102=0,"",RES_hhdet_tes!M102/RES_hhdet_fec!M102)</f>
        <v>0.61150634974504214</v>
      </c>
      <c r="N102" s="111">
        <f>IF(RES_hhdet_tes!N102=0,"",RES_hhdet_tes!N102/RES_hhdet_fec!N102)</f>
        <v>0.61158801858167156</v>
      </c>
      <c r="O102" s="111">
        <f>IF(RES_hhdet_tes!O102=0,"",RES_hhdet_tes!O102/RES_hhdet_fec!O102)</f>
        <v>0.61166743257668088</v>
      </c>
      <c r="P102" s="111">
        <f>IF(RES_hhdet_tes!P102=0,"",RES_hhdet_tes!P102/RES_hhdet_fec!P102)</f>
        <v>0.61175924886838373</v>
      </c>
      <c r="Q102" s="111">
        <f>IF(RES_hhdet_tes!Q102=0,"",RES_hhdet_tes!Q102/RES_hhdet_fec!Q102)</f>
        <v>0.61191165861973662</v>
      </c>
      <c r="R102" s="111">
        <f>IF(RES_hhdet_tes!R102=0,"",RES_hhdet_tes!R102/RES_hhdet_fec!R102)</f>
        <v>0.61221684565084766</v>
      </c>
      <c r="S102" s="111">
        <f>IF(RES_hhdet_tes!S102=0,"",RES_hhdet_tes!S102/RES_hhdet_fec!S102)</f>
        <v>0.61268820459597906</v>
      </c>
      <c r="T102" s="111">
        <f>IF(RES_hhdet_tes!T102=0,"",RES_hhdet_tes!T102/RES_hhdet_fec!T102)</f>
        <v>0.61326979422991101</v>
      </c>
      <c r="U102" s="111">
        <f>IF(RES_hhdet_tes!U102=0,"",RES_hhdet_tes!U102/RES_hhdet_fec!U102)</f>
        <v>0.61401639683565912</v>
      </c>
      <c r="V102" s="111">
        <f>IF(RES_hhdet_tes!V102=0,"",RES_hhdet_tes!V102/RES_hhdet_fec!V102)</f>
        <v>0.61492453581909012</v>
      </c>
      <c r="W102" s="111">
        <f>IF(RES_hhdet_tes!W102=0,"",RES_hhdet_tes!W102/RES_hhdet_fec!W102)</f>
        <v>0.61601773652537539</v>
      </c>
      <c r="X102" s="111">
        <f>IF(RES_hhdet_tes!X102=0,"",RES_hhdet_tes!X102/RES_hhdet_fec!X102)</f>
        <v>0.61720317371184219</v>
      </c>
      <c r="Y102" s="111">
        <f>IF(RES_hhdet_tes!Y102=0,"",RES_hhdet_tes!Y102/RES_hhdet_fec!Y102)</f>
        <v>0.61806975491088956</v>
      </c>
      <c r="DA102" s="63" t="s">
        <v>2003</v>
      </c>
    </row>
    <row r="103" spans="1:105" ht="12" customHeight="1" x14ac:dyDescent="0.25">
      <c r="A103" s="109" t="s">
        <v>120</v>
      </c>
      <c r="B103" s="45">
        <f>IF(RES_hhdet_tes!B103=0,"",RES_hhdet_tes!B103/RES_hhdet_fec!B103)</f>
        <v>0.75367088097410984</v>
      </c>
      <c r="C103" s="45">
        <f>IF(RES_hhdet_tes!C103=0,"",RES_hhdet_tes!C103/RES_hhdet_fec!C103)</f>
        <v>0.75583436697894268</v>
      </c>
      <c r="D103" s="45">
        <f>IF(RES_hhdet_tes!D103=0,"",RES_hhdet_tes!D103/RES_hhdet_fec!D103)</f>
        <v>0.75873282176763956</v>
      </c>
      <c r="E103" s="45">
        <f>IF(RES_hhdet_tes!E103=0,"",RES_hhdet_tes!E103/RES_hhdet_fec!E103)</f>
        <v>0.7619434022413083</v>
      </c>
      <c r="F103" s="45">
        <f>IF(RES_hhdet_tes!F103=0,"",RES_hhdet_tes!F103/RES_hhdet_fec!F103)</f>
        <v>0.7648769331376678</v>
      </c>
      <c r="G103" s="45">
        <f>IF(RES_hhdet_tes!G103=0,"",RES_hhdet_tes!G103/RES_hhdet_fec!G103)</f>
        <v>0.76785681652685966</v>
      </c>
      <c r="H103" s="45">
        <f>IF(RES_hhdet_tes!H103=0,"",RES_hhdet_tes!H103/RES_hhdet_fec!H103)</f>
        <v>0.77044798664553005</v>
      </c>
      <c r="I103" s="45">
        <f>IF(RES_hhdet_tes!I103=0,"",RES_hhdet_tes!I103/RES_hhdet_fec!I103)</f>
        <v>0.77214061678678125</v>
      </c>
      <c r="J103" s="45">
        <f>IF(RES_hhdet_tes!J103=0,"",RES_hhdet_tes!J103/RES_hhdet_fec!J103)</f>
        <v>0.77316618663953585</v>
      </c>
      <c r="K103" s="45">
        <f>IF(RES_hhdet_tes!K103=0,"",RES_hhdet_tes!K103/RES_hhdet_fec!K103)</f>
        <v>0.7743555454666522</v>
      </c>
      <c r="L103" s="45">
        <f>IF(RES_hhdet_tes!L103=0,"",RES_hhdet_tes!L103/RES_hhdet_fec!L103)</f>
        <v>0.77566826391001598</v>
      </c>
      <c r="M103" s="45">
        <f>IF(RES_hhdet_tes!M103=0,"",RES_hhdet_tes!M103/RES_hhdet_fec!M103)</f>
        <v>0.77700203028813686</v>
      </c>
      <c r="N103" s="45">
        <f>IF(RES_hhdet_tes!N103=0,"",RES_hhdet_tes!N103/RES_hhdet_fec!N103)</f>
        <v>0.77885418682853336</v>
      </c>
      <c r="O103" s="45">
        <f>IF(RES_hhdet_tes!O103=0,"",RES_hhdet_tes!O103/RES_hhdet_fec!O103)</f>
        <v>0.78135981150407596</v>
      </c>
      <c r="P103" s="45">
        <f>IF(RES_hhdet_tes!P103=0,"",RES_hhdet_tes!P103/RES_hhdet_fec!P103)</f>
        <v>0.78475128244484071</v>
      </c>
      <c r="Q103" s="45">
        <f>IF(RES_hhdet_tes!Q103=0,"",RES_hhdet_tes!Q103/RES_hhdet_fec!Q103)</f>
        <v>0.78980057943129789</v>
      </c>
      <c r="R103" s="45">
        <f>IF(RES_hhdet_tes!R103=0,"",RES_hhdet_tes!R103/RES_hhdet_fec!R103)</f>
        <v>0.79620323481181743</v>
      </c>
      <c r="S103" s="45">
        <f>IF(RES_hhdet_tes!S103=0,"",RES_hhdet_tes!S103/RES_hhdet_fec!S103)</f>
        <v>0.8042788761778451</v>
      </c>
      <c r="T103" s="45">
        <f>IF(RES_hhdet_tes!T103=0,"",RES_hhdet_tes!T103/RES_hhdet_fec!T103)</f>
        <v>0.81371716848108477</v>
      </c>
      <c r="U103" s="45">
        <f>IF(RES_hhdet_tes!U103=0,"",RES_hhdet_tes!U103/RES_hhdet_fec!U103)</f>
        <v>0.82396593359673709</v>
      </c>
      <c r="V103" s="45">
        <f>IF(RES_hhdet_tes!V103=0,"",RES_hhdet_tes!V103/RES_hhdet_fec!V103)</f>
        <v>0.83608578583235471</v>
      </c>
      <c r="W103" s="45">
        <f>IF(RES_hhdet_tes!W103=0,"",RES_hhdet_tes!W103/RES_hhdet_fec!W103)</f>
        <v>0.84972104774647284</v>
      </c>
      <c r="X103" s="45">
        <f>IF(RES_hhdet_tes!X103=0,"",RES_hhdet_tes!X103/RES_hhdet_fec!X103)</f>
        <v>0.86306776942060537</v>
      </c>
      <c r="Y103" s="45">
        <f>IF(RES_hhdet_tes!Y103=0,"",RES_hhdet_tes!Y103/RES_hhdet_fec!Y103)</f>
        <v>0.87481933680771951</v>
      </c>
      <c r="DA103" s="60" t="s">
        <v>2004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9" t="str">
        <f>IF(RES_hhdet_tes!B105=0,"",RES_hhdet_tes!B105/RES_hhdet_fec!B105)</f>
        <v/>
      </c>
      <c r="C105" s="119" t="str">
        <f>IF(RES_hhdet_tes!C105=0,"",RES_hhdet_tes!C105/RES_hhdet_fec!C105)</f>
        <v/>
      </c>
      <c r="D105" s="119" t="str">
        <f>IF(RES_hhdet_tes!D105=0,"",RES_hhdet_tes!D105/RES_hhdet_fec!D105)</f>
        <v/>
      </c>
      <c r="E105" s="119" t="str">
        <f>IF(RES_hhdet_tes!E105=0,"",RES_hhdet_tes!E105/RES_hhdet_fec!E105)</f>
        <v/>
      </c>
      <c r="F105" s="119" t="str">
        <f>IF(RES_hhdet_tes!F105=0,"",RES_hhdet_tes!F105/RES_hhdet_fec!F105)</f>
        <v/>
      </c>
      <c r="G105" s="119" t="str">
        <f>IF(RES_hhdet_tes!G105=0,"",RES_hhdet_tes!G105/RES_hhdet_fec!G105)</f>
        <v/>
      </c>
      <c r="H105" s="119" t="str">
        <f>IF(RES_hhdet_tes!H105=0,"",RES_hhdet_tes!H105/RES_hhdet_fec!H105)</f>
        <v/>
      </c>
      <c r="I105" s="119" t="str">
        <f>IF(RES_hhdet_tes!I105=0,"",RES_hhdet_tes!I105/RES_hhdet_fec!I105)</f>
        <v/>
      </c>
      <c r="J105" s="119" t="str">
        <f>IF(RES_hhdet_tes!J105=0,"",RES_hhdet_tes!J105/RES_hhdet_fec!J105)</f>
        <v/>
      </c>
      <c r="K105" s="119" t="str">
        <f>IF(RES_hhdet_tes!K105=0,"",RES_hhdet_tes!K105/RES_hhdet_fec!K105)</f>
        <v/>
      </c>
      <c r="L105" s="119" t="str">
        <f>IF(RES_hhdet_tes!L105=0,"",RES_hhdet_tes!L105/RES_hhdet_fec!L105)</f>
        <v/>
      </c>
      <c r="M105" s="119" t="str">
        <f>IF(RES_hhdet_tes!M105=0,"",RES_hhdet_tes!M105/RES_hhdet_fec!M105)</f>
        <v/>
      </c>
      <c r="N105" s="119" t="str">
        <f>IF(RES_hhdet_tes!N105=0,"",RES_hhdet_tes!N105/RES_hhdet_fec!N105)</f>
        <v/>
      </c>
      <c r="O105" s="119" t="str">
        <f>IF(RES_hhdet_tes!O105=0,"",RES_hhdet_tes!O105/RES_hhdet_fec!O105)</f>
        <v/>
      </c>
      <c r="P105" s="119" t="str">
        <f>IF(RES_hhdet_tes!P105=0,"",RES_hhdet_tes!P105/RES_hhdet_fec!P105)</f>
        <v/>
      </c>
      <c r="Q105" s="119" t="str">
        <f>IF(RES_hhdet_tes!Q105=0,"",RES_hhdet_tes!Q105/RES_hhdet_fec!Q105)</f>
        <v/>
      </c>
      <c r="R105" s="119" t="str">
        <f>IF(RES_hhdet_tes!R105=0,"",RES_hhdet_tes!R105/RES_hhdet_fec!R105)</f>
        <v/>
      </c>
      <c r="S105" s="119" t="str">
        <f>IF(RES_hhdet_tes!S105=0,"",RES_hhdet_tes!S105/RES_hhdet_fec!S105)</f>
        <v/>
      </c>
      <c r="T105" s="119" t="str">
        <f>IF(RES_hhdet_tes!T105=0,"",RES_hhdet_tes!T105/RES_hhdet_fec!T105)</f>
        <v/>
      </c>
      <c r="U105" s="119" t="str">
        <f>IF(RES_hhdet_tes!U105=0,"",RES_hhdet_tes!U105/RES_hhdet_fec!U105)</f>
        <v/>
      </c>
      <c r="V105" s="119" t="str">
        <f>IF(RES_hhdet_tes!V105=0,"",RES_hhdet_tes!V105/RES_hhdet_fec!V105)</f>
        <v/>
      </c>
      <c r="W105" s="119" t="str">
        <f>IF(RES_hhdet_tes!W105=0,"",RES_hhdet_tes!W105/RES_hhdet_fec!W105)</f>
        <v/>
      </c>
      <c r="X105" s="119" t="str">
        <f>IF(RES_hhdet_tes!X105=0,"",RES_hhdet_tes!X105/RES_hhdet_fec!X105)</f>
        <v/>
      </c>
      <c r="Y105" s="119" t="str">
        <f>IF(RES_hhdet_tes!Y105=0,"",RES_hhdet_tes!Y105/RES_hhdet_fec!Y105)</f>
        <v/>
      </c>
      <c r="DA105" s="129" t="s">
        <v>2005</v>
      </c>
    </row>
    <row r="106" spans="1:105" ht="12.95" customHeight="1" x14ac:dyDescent="0.25">
      <c r="A106" s="121" t="s">
        <v>57</v>
      </c>
      <c r="B106" s="124" t="str">
        <f>IF(RES_hhdet_tes!B106=0,"",RES_hhdet_tes!B106/RES_hhdet_fec!B106)</f>
        <v/>
      </c>
      <c r="C106" s="124" t="str">
        <f>IF(RES_hhdet_tes!C106=0,"",RES_hhdet_tes!C106/RES_hhdet_fec!C106)</f>
        <v/>
      </c>
      <c r="D106" s="124" t="str">
        <f>IF(RES_hhdet_tes!D106=0,"",RES_hhdet_tes!D106/RES_hhdet_fec!D106)</f>
        <v/>
      </c>
      <c r="E106" s="124" t="str">
        <f>IF(RES_hhdet_tes!E106=0,"",RES_hhdet_tes!E106/RES_hhdet_fec!E106)</f>
        <v/>
      </c>
      <c r="F106" s="124" t="str">
        <f>IF(RES_hhdet_tes!F106=0,"",RES_hhdet_tes!F106/RES_hhdet_fec!F106)</f>
        <v/>
      </c>
      <c r="G106" s="124" t="str">
        <f>IF(RES_hhdet_tes!G106=0,"",RES_hhdet_tes!G106/RES_hhdet_fec!G106)</f>
        <v/>
      </c>
      <c r="H106" s="124" t="str">
        <f>IF(RES_hhdet_tes!H106=0,"",RES_hhdet_tes!H106/RES_hhdet_fec!H106)</f>
        <v/>
      </c>
      <c r="I106" s="124" t="str">
        <f>IF(RES_hhdet_tes!I106=0,"",RES_hhdet_tes!I106/RES_hhdet_fec!I106)</f>
        <v/>
      </c>
      <c r="J106" s="124" t="str">
        <f>IF(RES_hhdet_tes!J106=0,"",RES_hhdet_tes!J106/RES_hhdet_fec!J106)</f>
        <v/>
      </c>
      <c r="K106" s="124" t="str">
        <f>IF(RES_hhdet_tes!K106=0,"",RES_hhdet_tes!K106/RES_hhdet_fec!K106)</f>
        <v/>
      </c>
      <c r="L106" s="124" t="str">
        <f>IF(RES_hhdet_tes!L106=0,"",RES_hhdet_tes!L106/RES_hhdet_fec!L106)</f>
        <v/>
      </c>
      <c r="M106" s="124" t="str">
        <f>IF(RES_hhdet_tes!M106=0,"",RES_hhdet_tes!M106/RES_hhdet_fec!M106)</f>
        <v/>
      </c>
      <c r="N106" s="124" t="str">
        <f>IF(RES_hhdet_tes!N106=0,"",RES_hhdet_tes!N106/RES_hhdet_fec!N106)</f>
        <v/>
      </c>
      <c r="O106" s="124" t="str">
        <f>IF(RES_hhdet_tes!O106=0,"",RES_hhdet_tes!O106/RES_hhdet_fec!O106)</f>
        <v/>
      </c>
      <c r="P106" s="124" t="str">
        <f>IF(RES_hhdet_tes!P106=0,"",RES_hhdet_tes!P106/RES_hhdet_fec!P106)</f>
        <v/>
      </c>
      <c r="Q106" s="124" t="str">
        <f>IF(RES_hhdet_tes!Q106=0,"",RES_hhdet_tes!Q106/RES_hhdet_fec!Q106)</f>
        <v/>
      </c>
      <c r="R106" s="124" t="str">
        <f>IF(RES_hhdet_tes!R106=0,"",RES_hhdet_tes!R106/RES_hhdet_fec!R106)</f>
        <v/>
      </c>
      <c r="S106" s="124" t="str">
        <f>IF(RES_hhdet_tes!S106=0,"",RES_hhdet_tes!S106/RES_hhdet_fec!S106)</f>
        <v/>
      </c>
      <c r="T106" s="124" t="str">
        <f>IF(RES_hhdet_tes!T106=0,"",RES_hhdet_tes!T106/RES_hhdet_fec!T106)</f>
        <v/>
      </c>
      <c r="U106" s="124" t="str">
        <f>IF(RES_hhdet_tes!U106=0,"",RES_hhdet_tes!U106/RES_hhdet_fec!U106)</f>
        <v/>
      </c>
      <c r="V106" s="124" t="str">
        <f>IF(RES_hhdet_tes!V106=0,"",RES_hhdet_tes!V106/RES_hhdet_fec!V106)</f>
        <v/>
      </c>
      <c r="W106" s="124" t="str">
        <f>IF(RES_hhdet_tes!W106=0,"",RES_hhdet_tes!W106/RES_hhdet_fec!W106)</f>
        <v/>
      </c>
      <c r="X106" s="124" t="str">
        <f>IF(RES_hhdet_tes!X106=0,"",RES_hhdet_tes!X106/RES_hhdet_fec!X106)</f>
        <v/>
      </c>
      <c r="Y106" s="124" t="str">
        <f>IF(RES_hhdet_tes!Y106=0,"",RES_hhdet_tes!Y106/RES_hhdet_fec!Y106)</f>
        <v/>
      </c>
      <c r="DA106" s="130" t="s">
        <v>2006</v>
      </c>
    </row>
    <row r="107" spans="1:105" ht="12" customHeight="1" x14ac:dyDescent="0.25">
      <c r="A107" s="97" t="s">
        <v>197</v>
      </c>
      <c r="B107" s="111" t="str">
        <f>IF(RES_hhdet_tes!B107=0,"",RES_hhdet_tes!B107/RES_hhdet_fec!B107)</f>
        <v/>
      </c>
      <c r="C107" s="111" t="str">
        <f>IF(RES_hhdet_tes!C107=0,"",RES_hhdet_tes!C107/RES_hhdet_fec!C107)</f>
        <v/>
      </c>
      <c r="D107" s="111" t="str">
        <f>IF(RES_hhdet_tes!D107=0,"",RES_hhdet_tes!D107/RES_hhdet_fec!D107)</f>
        <v/>
      </c>
      <c r="E107" s="111" t="str">
        <f>IF(RES_hhdet_tes!E107=0,"",RES_hhdet_tes!E107/RES_hhdet_fec!E107)</f>
        <v/>
      </c>
      <c r="F107" s="111" t="str">
        <f>IF(RES_hhdet_tes!F107=0,"",RES_hhdet_tes!F107/RES_hhdet_fec!F107)</f>
        <v/>
      </c>
      <c r="G107" s="111" t="str">
        <f>IF(RES_hhdet_tes!G107=0,"",RES_hhdet_tes!G107/RES_hhdet_fec!G107)</f>
        <v/>
      </c>
      <c r="H107" s="111" t="str">
        <f>IF(RES_hhdet_tes!H107=0,"",RES_hhdet_tes!H107/RES_hhdet_fec!H107)</f>
        <v/>
      </c>
      <c r="I107" s="111" t="str">
        <f>IF(RES_hhdet_tes!I107=0,"",RES_hhdet_tes!I107/RES_hhdet_fec!I107)</f>
        <v/>
      </c>
      <c r="J107" s="111" t="str">
        <f>IF(RES_hhdet_tes!J107=0,"",RES_hhdet_tes!J107/RES_hhdet_fec!J107)</f>
        <v/>
      </c>
      <c r="K107" s="111" t="str">
        <f>IF(RES_hhdet_tes!K107=0,"",RES_hhdet_tes!K107/RES_hhdet_fec!K107)</f>
        <v/>
      </c>
      <c r="L107" s="111" t="str">
        <f>IF(RES_hhdet_tes!L107=0,"",RES_hhdet_tes!L107/RES_hhdet_fec!L107)</f>
        <v/>
      </c>
      <c r="M107" s="111" t="str">
        <f>IF(RES_hhdet_tes!M107=0,"",RES_hhdet_tes!M107/RES_hhdet_fec!M107)</f>
        <v/>
      </c>
      <c r="N107" s="111" t="str">
        <f>IF(RES_hhdet_tes!N107=0,"",RES_hhdet_tes!N107/RES_hhdet_fec!N107)</f>
        <v/>
      </c>
      <c r="O107" s="111" t="str">
        <f>IF(RES_hhdet_tes!O107=0,"",RES_hhdet_tes!O107/RES_hhdet_fec!O107)</f>
        <v/>
      </c>
      <c r="P107" s="111" t="str">
        <f>IF(RES_hhdet_tes!P107=0,"",RES_hhdet_tes!P107/RES_hhdet_fec!P107)</f>
        <v/>
      </c>
      <c r="Q107" s="111" t="str">
        <f>IF(RES_hhdet_tes!Q107=0,"",RES_hhdet_tes!Q107/RES_hhdet_fec!Q107)</f>
        <v/>
      </c>
      <c r="R107" s="111" t="str">
        <f>IF(RES_hhdet_tes!R107=0,"",RES_hhdet_tes!R107/RES_hhdet_fec!R107)</f>
        <v/>
      </c>
      <c r="S107" s="111" t="str">
        <f>IF(RES_hhdet_tes!S107=0,"",RES_hhdet_tes!S107/RES_hhdet_fec!S107)</f>
        <v/>
      </c>
      <c r="T107" s="111" t="str">
        <f>IF(RES_hhdet_tes!T107=0,"",RES_hhdet_tes!T107/RES_hhdet_fec!T107)</f>
        <v/>
      </c>
      <c r="U107" s="111" t="str">
        <f>IF(RES_hhdet_tes!U107=0,"",RES_hhdet_tes!U107/RES_hhdet_fec!U107)</f>
        <v/>
      </c>
      <c r="V107" s="111" t="str">
        <f>IF(RES_hhdet_tes!V107=0,"",RES_hhdet_tes!V107/RES_hhdet_fec!V107)</f>
        <v/>
      </c>
      <c r="W107" s="111" t="str">
        <f>IF(RES_hhdet_tes!W107=0,"",RES_hhdet_tes!W107/RES_hhdet_fec!W107)</f>
        <v/>
      </c>
      <c r="X107" s="111" t="str">
        <f>IF(RES_hhdet_tes!X107=0,"",RES_hhdet_tes!X107/RES_hhdet_fec!X107)</f>
        <v/>
      </c>
      <c r="Y107" s="111" t="str">
        <f>IF(RES_hhdet_tes!Y107=0,"",RES_hhdet_tes!Y107/RES_hhdet_fec!Y107)</f>
        <v/>
      </c>
      <c r="DA107" s="63" t="s">
        <v>2007</v>
      </c>
    </row>
    <row r="108" spans="1:105" ht="12" customHeight="1" x14ac:dyDescent="0.25">
      <c r="A108" s="97" t="s">
        <v>53</v>
      </c>
      <c r="B108" s="111" t="str">
        <f>IF(RES_hhdet_tes!B108=0,"",RES_hhdet_tes!B108/RES_hhdet_fec!B108)</f>
        <v/>
      </c>
      <c r="C108" s="111" t="str">
        <f>IF(RES_hhdet_tes!C108=0,"",RES_hhdet_tes!C108/RES_hhdet_fec!C108)</f>
        <v/>
      </c>
      <c r="D108" s="111" t="str">
        <f>IF(RES_hhdet_tes!D108=0,"",RES_hhdet_tes!D108/RES_hhdet_fec!D108)</f>
        <v/>
      </c>
      <c r="E108" s="111" t="str">
        <f>IF(RES_hhdet_tes!E108=0,"",RES_hhdet_tes!E108/RES_hhdet_fec!E108)</f>
        <v/>
      </c>
      <c r="F108" s="111" t="str">
        <f>IF(RES_hhdet_tes!F108=0,"",RES_hhdet_tes!F108/RES_hhdet_fec!F108)</f>
        <v/>
      </c>
      <c r="G108" s="111" t="str">
        <f>IF(RES_hhdet_tes!G108=0,"",RES_hhdet_tes!G108/RES_hhdet_fec!G108)</f>
        <v/>
      </c>
      <c r="H108" s="111" t="str">
        <f>IF(RES_hhdet_tes!H108=0,"",RES_hhdet_tes!H108/RES_hhdet_fec!H108)</f>
        <v/>
      </c>
      <c r="I108" s="111" t="str">
        <f>IF(RES_hhdet_tes!I108=0,"",RES_hhdet_tes!I108/RES_hhdet_fec!I108)</f>
        <v/>
      </c>
      <c r="J108" s="111" t="str">
        <f>IF(RES_hhdet_tes!J108=0,"",RES_hhdet_tes!J108/RES_hhdet_fec!J108)</f>
        <v/>
      </c>
      <c r="K108" s="111" t="str">
        <f>IF(RES_hhdet_tes!K108=0,"",RES_hhdet_tes!K108/RES_hhdet_fec!K108)</f>
        <v/>
      </c>
      <c r="L108" s="111" t="str">
        <f>IF(RES_hhdet_tes!L108=0,"",RES_hhdet_tes!L108/RES_hhdet_fec!L108)</f>
        <v/>
      </c>
      <c r="M108" s="111" t="str">
        <f>IF(RES_hhdet_tes!M108=0,"",RES_hhdet_tes!M108/RES_hhdet_fec!M108)</f>
        <v/>
      </c>
      <c r="N108" s="111" t="str">
        <f>IF(RES_hhdet_tes!N108=0,"",RES_hhdet_tes!N108/RES_hhdet_fec!N108)</f>
        <v/>
      </c>
      <c r="O108" s="111" t="str">
        <f>IF(RES_hhdet_tes!O108=0,"",RES_hhdet_tes!O108/RES_hhdet_fec!O108)</f>
        <v/>
      </c>
      <c r="P108" s="111" t="str">
        <f>IF(RES_hhdet_tes!P108=0,"",RES_hhdet_tes!P108/RES_hhdet_fec!P108)</f>
        <v/>
      </c>
      <c r="Q108" s="111" t="str">
        <f>IF(RES_hhdet_tes!Q108=0,"",RES_hhdet_tes!Q108/RES_hhdet_fec!Q108)</f>
        <v/>
      </c>
      <c r="R108" s="111" t="str">
        <f>IF(RES_hhdet_tes!R108=0,"",RES_hhdet_tes!R108/RES_hhdet_fec!R108)</f>
        <v/>
      </c>
      <c r="S108" s="111" t="str">
        <f>IF(RES_hhdet_tes!S108=0,"",RES_hhdet_tes!S108/RES_hhdet_fec!S108)</f>
        <v/>
      </c>
      <c r="T108" s="111" t="str">
        <f>IF(RES_hhdet_tes!T108=0,"",RES_hhdet_tes!T108/RES_hhdet_fec!T108)</f>
        <v/>
      </c>
      <c r="U108" s="111" t="str">
        <f>IF(RES_hhdet_tes!U108=0,"",RES_hhdet_tes!U108/RES_hhdet_fec!U108)</f>
        <v/>
      </c>
      <c r="V108" s="111" t="str">
        <f>IF(RES_hhdet_tes!V108=0,"",RES_hhdet_tes!V108/RES_hhdet_fec!V108)</f>
        <v/>
      </c>
      <c r="W108" s="111" t="str">
        <f>IF(RES_hhdet_tes!W108=0,"",RES_hhdet_tes!W108/RES_hhdet_fec!W108)</f>
        <v/>
      </c>
      <c r="X108" s="111" t="str">
        <f>IF(RES_hhdet_tes!X108=0,"",RES_hhdet_tes!X108/RES_hhdet_fec!X108)</f>
        <v/>
      </c>
      <c r="Y108" s="111" t="str">
        <f>IF(RES_hhdet_tes!Y108=0,"",RES_hhdet_tes!Y108/RES_hhdet_fec!Y108)</f>
        <v/>
      </c>
      <c r="DA108" s="63" t="s">
        <v>2008</v>
      </c>
    </row>
    <row r="109" spans="1:105" ht="12.95" customHeight="1" x14ac:dyDescent="0.25">
      <c r="A109" s="121" t="s">
        <v>92</v>
      </c>
      <c r="B109" s="124" t="str">
        <f>IF(RES_hhdet_tes!B109=0,"",RES_hhdet_tes!B109/RES_hhdet_fec!B109)</f>
        <v/>
      </c>
      <c r="C109" s="124" t="str">
        <f>IF(RES_hhdet_tes!C109=0,"",RES_hhdet_tes!C109/RES_hhdet_fec!C109)</f>
        <v/>
      </c>
      <c r="D109" s="124" t="str">
        <f>IF(RES_hhdet_tes!D109=0,"",RES_hhdet_tes!D109/RES_hhdet_fec!D109)</f>
        <v/>
      </c>
      <c r="E109" s="124" t="str">
        <f>IF(RES_hhdet_tes!E109=0,"",RES_hhdet_tes!E109/RES_hhdet_fec!E109)</f>
        <v/>
      </c>
      <c r="F109" s="124" t="str">
        <f>IF(RES_hhdet_tes!F109=0,"",RES_hhdet_tes!F109/RES_hhdet_fec!F109)</f>
        <v/>
      </c>
      <c r="G109" s="124" t="str">
        <f>IF(RES_hhdet_tes!G109=0,"",RES_hhdet_tes!G109/RES_hhdet_fec!G109)</f>
        <v/>
      </c>
      <c r="H109" s="124" t="str">
        <f>IF(RES_hhdet_tes!H109=0,"",RES_hhdet_tes!H109/RES_hhdet_fec!H109)</f>
        <v/>
      </c>
      <c r="I109" s="124" t="str">
        <f>IF(RES_hhdet_tes!I109=0,"",RES_hhdet_tes!I109/RES_hhdet_fec!I109)</f>
        <v/>
      </c>
      <c r="J109" s="124" t="str">
        <f>IF(RES_hhdet_tes!J109=0,"",RES_hhdet_tes!J109/RES_hhdet_fec!J109)</f>
        <v/>
      </c>
      <c r="K109" s="124" t="str">
        <f>IF(RES_hhdet_tes!K109=0,"",RES_hhdet_tes!K109/RES_hhdet_fec!K109)</f>
        <v/>
      </c>
      <c r="L109" s="124" t="str">
        <f>IF(RES_hhdet_tes!L109=0,"",RES_hhdet_tes!L109/RES_hhdet_fec!L109)</f>
        <v/>
      </c>
      <c r="M109" s="124" t="str">
        <f>IF(RES_hhdet_tes!M109=0,"",RES_hhdet_tes!M109/RES_hhdet_fec!M109)</f>
        <v/>
      </c>
      <c r="N109" s="124" t="str">
        <f>IF(RES_hhdet_tes!N109=0,"",RES_hhdet_tes!N109/RES_hhdet_fec!N109)</f>
        <v/>
      </c>
      <c r="O109" s="124" t="str">
        <f>IF(RES_hhdet_tes!O109=0,"",RES_hhdet_tes!O109/RES_hhdet_fec!O109)</f>
        <v/>
      </c>
      <c r="P109" s="124" t="str">
        <f>IF(RES_hhdet_tes!P109=0,"",RES_hhdet_tes!P109/RES_hhdet_fec!P109)</f>
        <v/>
      </c>
      <c r="Q109" s="124" t="str">
        <f>IF(RES_hhdet_tes!Q109=0,"",RES_hhdet_tes!Q109/RES_hhdet_fec!Q109)</f>
        <v/>
      </c>
      <c r="R109" s="124" t="str">
        <f>IF(RES_hhdet_tes!R109=0,"",RES_hhdet_tes!R109/RES_hhdet_fec!R109)</f>
        <v/>
      </c>
      <c r="S109" s="124" t="str">
        <f>IF(RES_hhdet_tes!S109=0,"",RES_hhdet_tes!S109/RES_hhdet_fec!S109)</f>
        <v/>
      </c>
      <c r="T109" s="124" t="str">
        <f>IF(RES_hhdet_tes!T109=0,"",RES_hhdet_tes!T109/RES_hhdet_fec!T109)</f>
        <v/>
      </c>
      <c r="U109" s="124" t="str">
        <f>IF(RES_hhdet_tes!U109=0,"",RES_hhdet_tes!U109/RES_hhdet_fec!U109)</f>
        <v/>
      </c>
      <c r="V109" s="124" t="str">
        <f>IF(RES_hhdet_tes!V109=0,"",RES_hhdet_tes!V109/RES_hhdet_fec!V109)</f>
        <v/>
      </c>
      <c r="W109" s="124" t="str">
        <f>IF(RES_hhdet_tes!W109=0,"",RES_hhdet_tes!W109/RES_hhdet_fec!W109)</f>
        <v/>
      </c>
      <c r="X109" s="124" t="str">
        <f>IF(RES_hhdet_tes!X109=0,"",RES_hhdet_tes!X109/RES_hhdet_fec!X109)</f>
        <v/>
      </c>
      <c r="Y109" s="124" t="str">
        <f>IF(RES_hhdet_tes!Y109=0,"",RES_hhdet_tes!Y109/RES_hhdet_fec!Y109)</f>
        <v/>
      </c>
      <c r="DA109" s="130" t="s">
        <v>2009</v>
      </c>
    </row>
    <row r="110" spans="1:105" ht="12" customHeight="1" x14ac:dyDescent="0.25">
      <c r="A110" s="97" t="s">
        <v>53</v>
      </c>
      <c r="B110" s="111" t="str">
        <f>IF(RES_hhdet_tes!B110=0,"",RES_hhdet_tes!B110/RES_hhdet_fec!B110)</f>
        <v/>
      </c>
      <c r="C110" s="111" t="str">
        <f>IF(RES_hhdet_tes!C110=0,"",RES_hhdet_tes!C110/RES_hhdet_fec!C110)</f>
        <v/>
      </c>
      <c r="D110" s="111" t="str">
        <f>IF(RES_hhdet_tes!D110=0,"",RES_hhdet_tes!D110/RES_hhdet_fec!D110)</f>
        <v/>
      </c>
      <c r="E110" s="111" t="str">
        <f>IF(RES_hhdet_tes!E110=0,"",RES_hhdet_tes!E110/RES_hhdet_fec!E110)</f>
        <v/>
      </c>
      <c r="F110" s="111" t="str">
        <f>IF(RES_hhdet_tes!F110=0,"",RES_hhdet_tes!F110/RES_hhdet_fec!F110)</f>
        <v/>
      </c>
      <c r="G110" s="111" t="str">
        <f>IF(RES_hhdet_tes!G110=0,"",RES_hhdet_tes!G110/RES_hhdet_fec!G110)</f>
        <v/>
      </c>
      <c r="H110" s="111" t="str">
        <f>IF(RES_hhdet_tes!H110=0,"",RES_hhdet_tes!H110/RES_hhdet_fec!H110)</f>
        <v/>
      </c>
      <c r="I110" s="111" t="str">
        <f>IF(RES_hhdet_tes!I110=0,"",RES_hhdet_tes!I110/RES_hhdet_fec!I110)</f>
        <v/>
      </c>
      <c r="J110" s="111" t="str">
        <f>IF(RES_hhdet_tes!J110=0,"",RES_hhdet_tes!J110/RES_hhdet_fec!J110)</f>
        <v/>
      </c>
      <c r="K110" s="111" t="str">
        <f>IF(RES_hhdet_tes!K110=0,"",RES_hhdet_tes!K110/RES_hhdet_fec!K110)</f>
        <v/>
      </c>
      <c r="L110" s="111" t="str">
        <f>IF(RES_hhdet_tes!L110=0,"",RES_hhdet_tes!L110/RES_hhdet_fec!L110)</f>
        <v/>
      </c>
      <c r="M110" s="111" t="str">
        <f>IF(RES_hhdet_tes!M110=0,"",RES_hhdet_tes!M110/RES_hhdet_fec!M110)</f>
        <v/>
      </c>
      <c r="N110" s="111" t="str">
        <f>IF(RES_hhdet_tes!N110=0,"",RES_hhdet_tes!N110/RES_hhdet_fec!N110)</f>
        <v/>
      </c>
      <c r="O110" s="111" t="str">
        <f>IF(RES_hhdet_tes!O110=0,"",RES_hhdet_tes!O110/RES_hhdet_fec!O110)</f>
        <v/>
      </c>
      <c r="P110" s="111" t="str">
        <f>IF(RES_hhdet_tes!P110=0,"",RES_hhdet_tes!P110/RES_hhdet_fec!P110)</f>
        <v/>
      </c>
      <c r="Q110" s="111" t="str">
        <f>IF(RES_hhdet_tes!Q110=0,"",RES_hhdet_tes!Q110/RES_hhdet_fec!Q110)</f>
        <v/>
      </c>
      <c r="R110" s="111" t="str">
        <f>IF(RES_hhdet_tes!R110=0,"",RES_hhdet_tes!R110/RES_hhdet_fec!R110)</f>
        <v/>
      </c>
      <c r="S110" s="111" t="str">
        <f>IF(RES_hhdet_tes!S110=0,"",RES_hhdet_tes!S110/RES_hhdet_fec!S110)</f>
        <v/>
      </c>
      <c r="T110" s="111" t="str">
        <f>IF(RES_hhdet_tes!T110=0,"",RES_hhdet_tes!T110/RES_hhdet_fec!T110)</f>
        <v/>
      </c>
      <c r="U110" s="111" t="str">
        <f>IF(RES_hhdet_tes!U110=0,"",RES_hhdet_tes!U110/RES_hhdet_fec!U110)</f>
        <v/>
      </c>
      <c r="V110" s="111" t="str">
        <f>IF(RES_hhdet_tes!V110=0,"",RES_hhdet_tes!V110/RES_hhdet_fec!V110)</f>
        <v/>
      </c>
      <c r="W110" s="111" t="str">
        <f>IF(RES_hhdet_tes!W110=0,"",RES_hhdet_tes!W110/RES_hhdet_fec!W110)</f>
        <v/>
      </c>
      <c r="X110" s="111" t="str">
        <f>IF(RES_hhdet_tes!X110=0,"",RES_hhdet_tes!X110/RES_hhdet_fec!X110)</f>
        <v/>
      </c>
      <c r="Y110" s="111" t="str">
        <f>IF(RES_hhdet_tes!Y110=0,"",RES_hhdet_tes!Y110/RES_hhdet_fec!Y110)</f>
        <v/>
      </c>
      <c r="DA110" s="63" t="s">
        <v>2010</v>
      </c>
    </row>
    <row r="111" spans="1:105" ht="12" customHeight="1" x14ac:dyDescent="0.25">
      <c r="A111" s="121" t="s">
        <v>55</v>
      </c>
      <c r="B111" s="124" t="str">
        <f>IF(RES_hhdet_tes!B111=0,"",RES_hhdet_tes!B111/RES_hhdet_fec!B111)</f>
        <v/>
      </c>
      <c r="C111" s="124" t="str">
        <f>IF(RES_hhdet_tes!C111=0,"",RES_hhdet_tes!C111/RES_hhdet_fec!C111)</f>
        <v/>
      </c>
      <c r="D111" s="124" t="str">
        <f>IF(RES_hhdet_tes!D111=0,"",RES_hhdet_tes!D111/RES_hhdet_fec!D111)</f>
        <v/>
      </c>
      <c r="E111" s="124" t="str">
        <f>IF(RES_hhdet_tes!E111=0,"",RES_hhdet_tes!E111/RES_hhdet_fec!E111)</f>
        <v/>
      </c>
      <c r="F111" s="124" t="str">
        <f>IF(RES_hhdet_tes!F111=0,"",RES_hhdet_tes!F111/RES_hhdet_fec!F111)</f>
        <v/>
      </c>
      <c r="G111" s="124" t="str">
        <f>IF(RES_hhdet_tes!G111=0,"",RES_hhdet_tes!G111/RES_hhdet_fec!G111)</f>
        <v/>
      </c>
      <c r="H111" s="124" t="str">
        <f>IF(RES_hhdet_tes!H111=0,"",RES_hhdet_tes!H111/RES_hhdet_fec!H111)</f>
        <v/>
      </c>
      <c r="I111" s="124" t="str">
        <f>IF(RES_hhdet_tes!I111=0,"",RES_hhdet_tes!I111/RES_hhdet_fec!I111)</f>
        <v/>
      </c>
      <c r="J111" s="124" t="str">
        <f>IF(RES_hhdet_tes!J111=0,"",RES_hhdet_tes!J111/RES_hhdet_fec!J111)</f>
        <v/>
      </c>
      <c r="K111" s="124" t="str">
        <f>IF(RES_hhdet_tes!K111=0,"",RES_hhdet_tes!K111/RES_hhdet_fec!K111)</f>
        <v/>
      </c>
      <c r="L111" s="124" t="str">
        <f>IF(RES_hhdet_tes!L111=0,"",RES_hhdet_tes!L111/RES_hhdet_fec!L111)</f>
        <v/>
      </c>
      <c r="M111" s="124" t="str">
        <f>IF(RES_hhdet_tes!M111=0,"",RES_hhdet_tes!M111/RES_hhdet_fec!M111)</f>
        <v/>
      </c>
      <c r="N111" s="124" t="str">
        <f>IF(RES_hhdet_tes!N111=0,"",RES_hhdet_tes!N111/RES_hhdet_fec!N111)</f>
        <v/>
      </c>
      <c r="O111" s="124" t="str">
        <f>IF(RES_hhdet_tes!O111=0,"",RES_hhdet_tes!O111/RES_hhdet_fec!O111)</f>
        <v/>
      </c>
      <c r="P111" s="124" t="str">
        <f>IF(RES_hhdet_tes!P111=0,"",RES_hhdet_tes!P111/RES_hhdet_fec!P111)</f>
        <v/>
      </c>
      <c r="Q111" s="124" t="str">
        <f>IF(RES_hhdet_tes!Q111=0,"",RES_hhdet_tes!Q111/RES_hhdet_fec!Q111)</f>
        <v/>
      </c>
      <c r="R111" s="124" t="str">
        <f>IF(RES_hhdet_tes!R111=0,"",RES_hhdet_tes!R111/RES_hhdet_fec!R111)</f>
        <v/>
      </c>
      <c r="S111" s="124" t="str">
        <f>IF(RES_hhdet_tes!S111=0,"",RES_hhdet_tes!S111/RES_hhdet_fec!S111)</f>
        <v/>
      </c>
      <c r="T111" s="124" t="str">
        <f>IF(RES_hhdet_tes!T111=0,"",RES_hhdet_tes!T111/RES_hhdet_fec!T111)</f>
        <v/>
      </c>
      <c r="U111" s="124" t="str">
        <f>IF(RES_hhdet_tes!U111=0,"",RES_hhdet_tes!U111/RES_hhdet_fec!U111)</f>
        <v/>
      </c>
      <c r="V111" s="124" t="str">
        <f>IF(RES_hhdet_tes!V111=0,"",RES_hhdet_tes!V111/RES_hhdet_fec!V111)</f>
        <v/>
      </c>
      <c r="W111" s="124" t="str">
        <f>IF(RES_hhdet_tes!W111=0,"",RES_hhdet_tes!W111/RES_hhdet_fec!W111)</f>
        <v/>
      </c>
      <c r="X111" s="124" t="str">
        <f>IF(RES_hhdet_tes!X111=0,"",RES_hhdet_tes!X111/RES_hhdet_fec!X111)</f>
        <v/>
      </c>
      <c r="Y111" s="124" t="str">
        <f>IF(RES_hhdet_tes!Y111=0,"",RES_hhdet_tes!Y111/RES_hhdet_fec!Y111)</f>
        <v/>
      </c>
      <c r="DA111" s="130" t="s">
        <v>2011</v>
      </c>
    </row>
    <row r="112" spans="1:105" ht="12" customHeight="1" x14ac:dyDescent="0.25">
      <c r="A112" s="97" t="s">
        <v>130</v>
      </c>
      <c r="B112" s="111" t="str">
        <f>IF(RES_hhdet_tes!B112=0,"",RES_hhdet_tes!B112/RES_hhdet_fec!B112)</f>
        <v/>
      </c>
      <c r="C112" s="111" t="str">
        <f>IF(RES_hhdet_tes!C112=0,"",RES_hhdet_tes!C112/RES_hhdet_fec!C112)</f>
        <v/>
      </c>
      <c r="D112" s="111" t="str">
        <f>IF(RES_hhdet_tes!D112=0,"",RES_hhdet_tes!D112/RES_hhdet_fec!D112)</f>
        <v/>
      </c>
      <c r="E112" s="111" t="str">
        <f>IF(RES_hhdet_tes!E112=0,"",RES_hhdet_tes!E112/RES_hhdet_fec!E112)</f>
        <v/>
      </c>
      <c r="F112" s="111" t="str">
        <f>IF(RES_hhdet_tes!F112=0,"",RES_hhdet_tes!F112/RES_hhdet_fec!F112)</f>
        <v/>
      </c>
      <c r="G112" s="111" t="str">
        <f>IF(RES_hhdet_tes!G112=0,"",RES_hhdet_tes!G112/RES_hhdet_fec!G112)</f>
        <v/>
      </c>
      <c r="H112" s="111" t="str">
        <f>IF(RES_hhdet_tes!H112=0,"",RES_hhdet_tes!H112/RES_hhdet_fec!H112)</f>
        <v/>
      </c>
      <c r="I112" s="111" t="str">
        <f>IF(RES_hhdet_tes!I112=0,"",RES_hhdet_tes!I112/RES_hhdet_fec!I112)</f>
        <v/>
      </c>
      <c r="J112" s="111" t="str">
        <f>IF(RES_hhdet_tes!J112=0,"",RES_hhdet_tes!J112/RES_hhdet_fec!J112)</f>
        <v/>
      </c>
      <c r="K112" s="111" t="str">
        <f>IF(RES_hhdet_tes!K112=0,"",RES_hhdet_tes!K112/RES_hhdet_fec!K112)</f>
        <v/>
      </c>
      <c r="L112" s="111" t="str">
        <f>IF(RES_hhdet_tes!L112=0,"",RES_hhdet_tes!L112/RES_hhdet_fec!L112)</f>
        <v/>
      </c>
      <c r="M112" s="111" t="str">
        <f>IF(RES_hhdet_tes!M112=0,"",RES_hhdet_tes!M112/RES_hhdet_fec!M112)</f>
        <v/>
      </c>
      <c r="N112" s="111" t="str">
        <f>IF(RES_hhdet_tes!N112=0,"",RES_hhdet_tes!N112/RES_hhdet_fec!N112)</f>
        <v/>
      </c>
      <c r="O112" s="111" t="str">
        <f>IF(RES_hhdet_tes!O112=0,"",RES_hhdet_tes!O112/RES_hhdet_fec!O112)</f>
        <v/>
      </c>
      <c r="P112" s="111" t="str">
        <f>IF(RES_hhdet_tes!P112=0,"",RES_hhdet_tes!P112/RES_hhdet_fec!P112)</f>
        <v/>
      </c>
      <c r="Q112" s="111" t="str">
        <f>IF(RES_hhdet_tes!Q112=0,"",RES_hhdet_tes!Q112/RES_hhdet_fec!Q112)</f>
        <v/>
      </c>
      <c r="R112" s="111" t="str">
        <f>IF(RES_hhdet_tes!R112=0,"",RES_hhdet_tes!R112/RES_hhdet_fec!R112)</f>
        <v/>
      </c>
      <c r="S112" s="111" t="str">
        <f>IF(RES_hhdet_tes!S112=0,"",RES_hhdet_tes!S112/RES_hhdet_fec!S112)</f>
        <v/>
      </c>
      <c r="T112" s="111" t="str">
        <f>IF(RES_hhdet_tes!T112=0,"",RES_hhdet_tes!T112/RES_hhdet_fec!T112)</f>
        <v/>
      </c>
      <c r="U112" s="111" t="str">
        <f>IF(RES_hhdet_tes!U112=0,"",RES_hhdet_tes!U112/RES_hhdet_fec!U112)</f>
        <v/>
      </c>
      <c r="V112" s="111" t="str">
        <f>IF(RES_hhdet_tes!V112=0,"",RES_hhdet_tes!V112/RES_hhdet_fec!V112)</f>
        <v/>
      </c>
      <c r="W112" s="111" t="str">
        <f>IF(RES_hhdet_tes!W112=0,"",RES_hhdet_tes!W112/RES_hhdet_fec!W112)</f>
        <v/>
      </c>
      <c r="X112" s="111" t="str">
        <f>IF(RES_hhdet_tes!X112=0,"",RES_hhdet_tes!X112/RES_hhdet_fec!X112)</f>
        <v/>
      </c>
      <c r="Y112" s="111" t="str">
        <f>IF(RES_hhdet_tes!Y112=0,"",RES_hhdet_tes!Y112/RES_hhdet_fec!Y112)</f>
        <v/>
      </c>
      <c r="DA112" s="63" t="s">
        <v>2012</v>
      </c>
    </row>
    <row r="113" spans="1:105" ht="12" customHeight="1" x14ac:dyDescent="0.25">
      <c r="A113" s="97" t="s">
        <v>129</v>
      </c>
      <c r="B113" s="111" t="str">
        <f>IF(RES_hhdet_tes!B113=0,"",RES_hhdet_tes!B113/RES_hhdet_fec!B113)</f>
        <v/>
      </c>
      <c r="C113" s="111" t="str">
        <f>IF(RES_hhdet_tes!C113=0,"",RES_hhdet_tes!C113/RES_hhdet_fec!C113)</f>
        <v/>
      </c>
      <c r="D113" s="111" t="str">
        <f>IF(RES_hhdet_tes!D113=0,"",RES_hhdet_tes!D113/RES_hhdet_fec!D113)</f>
        <v/>
      </c>
      <c r="E113" s="111" t="str">
        <f>IF(RES_hhdet_tes!E113=0,"",RES_hhdet_tes!E113/RES_hhdet_fec!E113)</f>
        <v/>
      </c>
      <c r="F113" s="111" t="str">
        <f>IF(RES_hhdet_tes!F113=0,"",RES_hhdet_tes!F113/RES_hhdet_fec!F113)</f>
        <v/>
      </c>
      <c r="G113" s="111" t="str">
        <f>IF(RES_hhdet_tes!G113=0,"",RES_hhdet_tes!G113/RES_hhdet_fec!G113)</f>
        <v/>
      </c>
      <c r="H113" s="111" t="str">
        <f>IF(RES_hhdet_tes!H113=0,"",RES_hhdet_tes!H113/RES_hhdet_fec!H113)</f>
        <v/>
      </c>
      <c r="I113" s="111" t="str">
        <f>IF(RES_hhdet_tes!I113=0,"",RES_hhdet_tes!I113/RES_hhdet_fec!I113)</f>
        <v/>
      </c>
      <c r="J113" s="111" t="str">
        <f>IF(RES_hhdet_tes!J113=0,"",RES_hhdet_tes!J113/RES_hhdet_fec!J113)</f>
        <v/>
      </c>
      <c r="K113" s="111" t="str">
        <f>IF(RES_hhdet_tes!K113=0,"",RES_hhdet_tes!K113/RES_hhdet_fec!K113)</f>
        <v/>
      </c>
      <c r="L113" s="111" t="str">
        <f>IF(RES_hhdet_tes!L113=0,"",RES_hhdet_tes!L113/RES_hhdet_fec!L113)</f>
        <v/>
      </c>
      <c r="M113" s="111" t="str">
        <f>IF(RES_hhdet_tes!M113=0,"",RES_hhdet_tes!M113/RES_hhdet_fec!M113)</f>
        <v/>
      </c>
      <c r="N113" s="111" t="str">
        <f>IF(RES_hhdet_tes!N113=0,"",RES_hhdet_tes!N113/RES_hhdet_fec!N113)</f>
        <v/>
      </c>
      <c r="O113" s="111" t="str">
        <f>IF(RES_hhdet_tes!O113=0,"",RES_hhdet_tes!O113/RES_hhdet_fec!O113)</f>
        <v/>
      </c>
      <c r="P113" s="111" t="str">
        <f>IF(RES_hhdet_tes!P113=0,"",RES_hhdet_tes!P113/RES_hhdet_fec!P113)</f>
        <v/>
      </c>
      <c r="Q113" s="111" t="str">
        <f>IF(RES_hhdet_tes!Q113=0,"",RES_hhdet_tes!Q113/RES_hhdet_fec!Q113)</f>
        <v/>
      </c>
      <c r="R113" s="111" t="str">
        <f>IF(RES_hhdet_tes!R113=0,"",RES_hhdet_tes!R113/RES_hhdet_fec!R113)</f>
        <v/>
      </c>
      <c r="S113" s="111" t="str">
        <f>IF(RES_hhdet_tes!S113=0,"",RES_hhdet_tes!S113/RES_hhdet_fec!S113)</f>
        <v/>
      </c>
      <c r="T113" s="111" t="str">
        <f>IF(RES_hhdet_tes!T113=0,"",RES_hhdet_tes!T113/RES_hhdet_fec!T113)</f>
        <v/>
      </c>
      <c r="U113" s="111" t="str">
        <f>IF(RES_hhdet_tes!U113=0,"",RES_hhdet_tes!U113/RES_hhdet_fec!U113)</f>
        <v/>
      </c>
      <c r="V113" s="111" t="str">
        <f>IF(RES_hhdet_tes!V113=0,"",RES_hhdet_tes!V113/RES_hhdet_fec!V113)</f>
        <v/>
      </c>
      <c r="W113" s="111" t="str">
        <f>IF(RES_hhdet_tes!W113=0,"",RES_hhdet_tes!W113/RES_hhdet_fec!W113)</f>
        <v/>
      </c>
      <c r="X113" s="111" t="str">
        <f>IF(RES_hhdet_tes!X113=0,"",RES_hhdet_tes!X113/RES_hhdet_fec!X113)</f>
        <v/>
      </c>
      <c r="Y113" s="111" t="str">
        <f>IF(RES_hhdet_tes!Y113=0,"",RES_hhdet_tes!Y113/RES_hhdet_fec!Y113)</f>
        <v/>
      </c>
      <c r="DA113" s="63" t="s">
        <v>2013</v>
      </c>
    </row>
    <row r="114" spans="1:105" ht="12" customHeight="1" x14ac:dyDescent="0.25">
      <c r="A114" s="100" t="s">
        <v>197</v>
      </c>
      <c r="B114" s="112" t="str">
        <f>IF(RES_hhdet_tes!B114=0,"",RES_hhdet_tes!B114/RES_hhdet_fec!B114)</f>
        <v/>
      </c>
      <c r="C114" s="112" t="str">
        <f>IF(RES_hhdet_tes!C114=0,"",RES_hhdet_tes!C114/RES_hhdet_fec!C114)</f>
        <v/>
      </c>
      <c r="D114" s="112" t="str">
        <f>IF(RES_hhdet_tes!D114=0,"",RES_hhdet_tes!D114/RES_hhdet_fec!D114)</f>
        <v/>
      </c>
      <c r="E114" s="112" t="str">
        <f>IF(RES_hhdet_tes!E114=0,"",RES_hhdet_tes!E114/RES_hhdet_fec!E114)</f>
        <v/>
      </c>
      <c r="F114" s="112" t="str">
        <f>IF(RES_hhdet_tes!F114=0,"",RES_hhdet_tes!F114/RES_hhdet_fec!F114)</f>
        <v/>
      </c>
      <c r="G114" s="112" t="str">
        <f>IF(RES_hhdet_tes!G114=0,"",RES_hhdet_tes!G114/RES_hhdet_fec!G114)</f>
        <v/>
      </c>
      <c r="H114" s="112" t="str">
        <f>IF(RES_hhdet_tes!H114=0,"",RES_hhdet_tes!H114/RES_hhdet_fec!H114)</f>
        <v/>
      </c>
      <c r="I114" s="112" t="str">
        <f>IF(RES_hhdet_tes!I114=0,"",RES_hhdet_tes!I114/RES_hhdet_fec!I114)</f>
        <v/>
      </c>
      <c r="J114" s="112" t="str">
        <f>IF(RES_hhdet_tes!J114=0,"",RES_hhdet_tes!J114/RES_hhdet_fec!J114)</f>
        <v/>
      </c>
      <c r="K114" s="112" t="str">
        <f>IF(RES_hhdet_tes!K114=0,"",RES_hhdet_tes!K114/RES_hhdet_fec!K114)</f>
        <v/>
      </c>
      <c r="L114" s="112" t="str">
        <f>IF(RES_hhdet_tes!L114=0,"",RES_hhdet_tes!L114/RES_hhdet_fec!L114)</f>
        <v/>
      </c>
      <c r="M114" s="112" t="str">
        <f>IF(RES_hhdet_tes!M114=0,"",RES_hhdet_tes!M114/RES_hhdet_fec!M114)</f>
        <v/>
      </c>
      <c r="N114" s="112" t="str">
        <f>IF(RES_hhdet_tes!N114=0,"",RES_hhdet_tes!N114/RES_hhdet_fec!N114)</f>
        <v/>
      </c>
      <c r="O114" s="112" t="str">
        <f>IF(RES_hhdet_tes!O114=0,"",RES_hhdet_tes!O114/RES_hhdet_fec!O114)</f>
        <v/>
      </c>
      <c r="P114" s="112" t="str">
        <f>IF(RES_hhdet_tes!P114=0,"",RES_hhdet_tes!P114/RES_hhdet_fec!P114)</f>
        <v/>
      </c>
      <c r="Q114" s="112" t="str">
        <f>IF(RES_hhdet_tes!Q114=0,"",RES_hhdet_tes!Q114/RES_hhdet_fec!Q114)</f>
        <v/>
      </c>
      <c r="R114" s="112" t="str">
        <f>IF(RES_hhdet_tes!R114=0,"",RES_hhdet_tes!R114/RES_hhdet_fec!R114)</f>
        <v/>
      </c>
      <c r="S114" s="112" t="str">
        <f>IF(RES_hhdet_tes!S114=0,"",RES_hhdet_tes!S114/RES_hhdet_fec!S114)</f>
        <v/>
      </c>
      <c r="T114" s="112" t="str">
        <f>IF(RES_hhdet_tes!T114=0,"",RES_hhdet_tes!T114/RES_hhdet_fec!T114)</f>
        <v/>
      </c>
      <c r="U114" s="112" t="str">
        <f>IF(RES_hhdet_tes!U114=0,"",RES_hhdet_tes!U114/RES_hhdet_fec!U114)</f>
        <v/>
      </c>
      <c r="V114" s="112" t="str">
        <f>IF(RES_hhdet_tes!V114=0,"",RES_hhdet_tes!V114/RES_hhdet_fec!V114)</f>
        <v/>
      </c>
      <c r="W114" s="112" t="str">
        <f>IF(RES_hhdet_tes!W114=0,"",RES_hhdet_tes!W114/RES_hhdet_fec!W114)</f>
        <v/>
      </c>
      <c r="X114" s="112" t="str">
        <f>IF(RES_hhdet_tes!X114=0,"",RES_hhdet_tes!X114/RES_hhdet_fec!X114)</f>
        <v/>
      </c>
      <c r="Y114" s="112" t="str">
        <f>IF(RES_hhdet_tes!Y114=0,"",RES_hhdet_tes!Y114/RES_hhdet_fec!Y114)</f>
        <v/>
      </c>
      <c r="DA114" s="131" t="s">
        <v>2014</v>
      </c>
    </row>
    <row r="115" spans="1:105" ht="12" customHeight="1" x14ac:dyDescent="0.25">
      <c r="A115" s="103" t="s">
        <v>52</v>
      </c>
      <c r="B115" s="113" t="str">
        <f>IF(RES_hhdet_tes!B115=0,"",RES_hhdet_tes!B115/RES_hhdet_fec!B115)</f>
        <v/>
      </c>
      <c r="C115" s="113" t="str">
        <f>IF(RES_hhdet_tes!C115=0,"",RES_hhdet_tes!C115/RES_hhdet_fec!C115)</f>
        <v/>
      </c>
      <c r="D115" s="113" t="str">
        <f>IF(RES_hhdet_tes!D115=0,"",RES_hhdet_tes!D115/RES_hhdet_fec!D115)</f>
        <v/>
      </c>
      <c r="E115" s="113" t="str">
        <f>IF(RES_hhdet_tes!E115=0,"",RES_hhdet_tes!E115/RES_hhdet_fec!E115)</f>
        <v/>
      </c>
      <c r="F115" s="113" t="str">
        <f>IF(RES_hhdet_tes!F115=0,"",RES_hhdet_tes!F115/RES_hhdet_fec!F115)</f>
        <v/>
      </c>
      <c r="G115" s="113" t="str">
        <f>IF(RES_hhdet_tes!G115=0,"",RES_hhdet_tes!G115/RES_hhdet_fec!G115)</f>
        <v/>
      </c>
      <c r="H115" s="113" t="str">
        <f>IF(RES_hhdet_tes!H115=0,"",RES_hhdet_tes!H115/RES_hhdet_fec!H115)</f>
        <v/>
      </c>
      <c r="I115" s="113" t="str">
        <f>IF(RES_hhdet_tes!I115=0,"",RES_hhdet_tes!I115/RES_hhdet_fec!I115)</f>
        <v/>
      </c>
      <c r="J115" s="113" t="str">
        <f>IF(RES_hhdet_tes!J115=0,"",RES_hhdet_tes!J115/RES_hhdet_fec!J115)</f>
        <v/>
      </c>
      <c r="K115" s="113" t="str">
        <f>IF(RES_hhdet_tes!K115=0,"",RES_hhdet_tes!K115/RES_hhdet_fec!K115)</f>
        <v/>
      </c>
      <c r="L115" s="113" t="str">
        <f>IF(RES_hhdet_tes!L115=0,"",RES_hhdet_tes!L115/RES_hhdet_fec!L115)</f>
        <v/>
      </c>
      <c r="M115" s="113" t="str">
        <f>IF(RES_hhdet_tes!M115=0,"",RES_hhdet_tes!M115/RES_hhdet_fec!M115)</f>
        <v/>
      </c>
      <c r="N115" s="113" t="str">
        <f>IF(RES_hhdet_tes!N115=0,"",RES_hhdet_tes!N115/RES_hhdet_fec!N115)</f>
        <v/>
      </c>
      <c r="O115" s="113" t="str">
        <f>IF(RES_hhdet_tes!O115=0,"",RES_hhdet_tes!O115/RES_hhdet_fec!O115)</f>
        <v/>
      </c>
      <c r="P115" s="113" t="str">
        <f>IF(RES_hhdet_tes!P115=0,"",RES_hhdet_tes!P115/RES_hhdet_fec!P115)</f>
        <v/>
      </c>
      <c r="Q115" s="113" t="str">
        <f>IF(RES_hhdet_tes!Q115=0,"",RES_hhdet_tes!Q115/RES_hhdet_fec!Q115)</f>
        <v/>
      </c>
      <c r="R115" s="113" t="str">
        <f>IF(RES_hhdet_tes!R115=0,"",RES_hhdet_tes!R115/RES_hhdet_fec!R115)</f>
        <v/>
      </c>
      <c r="S115" s="113" t="str">
        <f>IF(RES_hhdet_tes!S115=0,"",RES_hhdet_tes!S115/RES_hhdet_fec!S115)</f>
        <v/>
      </c>
      <c r="T115" s="113" t="str">
        <f>IF(RES_hhdet_tes!T115=0,"",RES_hhdet_tes!T115/RES_hhdet_fec!T115)</f>
        <v/>
      </c>
      <c r="U115" s="113" t="str">
        <f>IF(RES_hhdet_tes!U115=0,"",RES_hhdet_tes!U115/RES_hhdet_fec!U115)</f>
        <v/>
      </c>
      <c r="V115" s="113" t="str">
        <f>IF(RES_hhdet_tes!V115=0,"",RES_hhdet_tes!V115/RES_hhdet_fec!V115)</f>
        <v/>
      </c>
      <c r="W115" s="113" t="str">
        <f>IF(RES_hhdet_tes!W115=0,"",RES_hhdet_tes!W115/RES_hhdet_fec!W115)</f>
        <v/>
      </c>
      <c r="X115" s="113" t="str">
        <f>IF(RES_hhdet_tes!X115=0,"",RES_hhdet_tes!X115/RES_hhdet_fec!X115)</f>
        <v/>
      </c>
      <c r="Y115" s="113" t="str">
        <f>IF(RES_hhdet_tes!Y115=0,"",RES_hhdet_tes!Y115/RES_hhdet_fec!Y115)</f>
        <v/>
      </c>
      <c r="DA115" s="132" t="s">
        <v>2015</v>
      </c>
    </row>
    <row r="116" spans="1:105" ht="12" customHeight="1" x14ac:dyDescent="0.25">
      <c r="A116" s="106" t="s">
        <v>122</v>
      </c>
      <c r="B116" s="112" t="str">
        <f>IF(RES_hhdet_tes!B116=0,"",RES_hhdet_tes!B116/RES_hhdet_fec!B116)</f>
        <v/>
      </c>
      <c r="C116" s="112" t="str">
        <f>IF(RES_hhdet_tes!C116=0,"",RES_hhdet_tes!C116/RES_hhdet_fec!C116)</f>
        <v/>
      </c>
      <c r="D116" s="112" t="str">
        <f>IF(RES_hhdet_tes!D116=0,"",RES_hhdet_tes!D116/RES_hhdet_fec!D116)</f>
        <v/>
      </c>
      <c r="E116" s="112" t="str">
        <f>IF(RES_hhdet_tes!E116=0,"",RES_hhdet_tes!E116/RES_hhdet_fec!E116)</f>
        <v/>
      </c>
      <c r="F116" s="112" t="str">
        <f>IF(RES_hhdet_tes!F116=0,"",RES_hhdet_tes!F116/RES_hhdet_fec!F116)</f>
        <v/>
      </c>
      <c r="G116" s="112" t="str">
        <f>IF(RES_hhdet_tes!G116=0,"",RES_hhdet_tes!G116/RES_hhdet_fec!G116)</f>
        <v/>
      </c>
      <c r="H116" s="112" t="str">
        <f>IF(RES_hhdet_tes!H116=0,"",RES_hhdet_tes!H116/RES_hhdet_fec!H116)</f>
        <v/>
      </c>
      <c r="I116" s="112" t="str">
        <f>IF(RES_hhdet_tes!I116=0,"",RES_hhdet_tes!I116/RES_hhdet_fec!I116)</f>
        <v/>
      </c>
      <c r="J116" s="112" t="str">
        <f>IF(RES_hhdet_tes!J116=0,"",RES_hhdet_tes!J116/RES_hhdet_fec!J116)</f>
        <v/>
      </c>
      <c r="K116" s="112" t="str">
        <f>IF(RES_hhdet_tes!K116=0,"",RES_hhdet_tes!K116/RES_hhdet_fec!K116)</f>
        <v/>
      </c>
      <c r="L116" s="112" t="str">
        <f>IF(RES_hhdet_tes!L116=0,"",RES_hhdet_tes!L116/RES_hhdet_fec!L116)</f>
        <v/>
      </c>
      <c r="M116" s="112" t="str">
        <f>IF(RES_hhdet_tes!M116=0,"",RES_hhdet_tes!M116/RES_hhdet_fec!M116)</f>
        <v/>
      </c>
      <c r="N116" s="112" t="str">
        <f>IF(RES_hhdet_tes!N116=0,"",RES_hhdet_tes!N116/RES_hhdet_fec!N116)</f>
        <v/>
      </c>
      <c r="O116" s="112" t="str">
        <f>IF(RES_hhdet_tes!O116=0,"",RES_hhdet_tes!O116/RES_hhdet_fec!O116)</f>
        <v/>
      </c>
      <c r="P116" s="112" t="str">
        <f>IF(RES_hhdet_tes!P116=0,"",RES_hhdet_tes!P116/RES_hhdet_fec!P116)</f>
        <v/>
      </c>
      <c r="Q116" s="112" t="str">
        <f>IF(RES_hhdet_tes!Q116=0,"",RES_hhdet_tes!Q116/RES_hhdet_fec!Q116)</f>
        <v/>
      </c>
      <c r="R116" s="112" t="str">
        <f>IF(RES_hhdet_tes!R116=0,"",RES_hhdet_tes!R116/RES_hhdet_fec!R116)</f>
        <v/>
      </c>
      <c r="S116" s="112" t="str">
        <f>IF(RES_hhdet_tes!S116=0,"",RES_hhdet_tes!S116/RES_hhdet_fec!S116)</f>
        <v/>
      </c>
      <c r="T116" s="112" t="str">
        <f>IF(RES_hhdet_tes!T116=0,"",RES_hhdet_tes!T116/RES_hhdet_fec!T116)</f>
        <v/>
      </c>
      <c r="U116" s="112" t="str">
        <f>IF(RES_hhdet_tes!U116=0,"",RES_hhdet_tes!U116/RES_hhdet_fec!U116)</f>
        <v/>
      </c>
      <c r="V116" s="112" t="str">
        <f>IF(RES_hhdet_tes!V116=0,"",RES_hhdet_tes!V116/RES_hhdet_fec!V116)</f>
        <v/>
      </c>
      <c r="W116" s="112" t="str">
        <f>IF(RES_hhdet_tes!W116=0,"",RES_hhdet_tes!W116/RES_hhdet_fec!W116)</f>
        <v/>
      </c>
      <c r="X116" s="112" t="str">
        <f>IF(RES_hhdet_tes!X116=0,"",RES_hhdet_tes!X116/RES_hhdet_fec!X116)</f>
        <v/>
      </c>
      <c r="Y116" s="112" t="str">
        <f>IF(RES_hhdet_tes!Y116=0,"",RES_hhdet_tes!Y116/RES_hhdet_fec!Y116)</f>
        <v/>
      </c>
      <c r="DA116" s="131" t="s">
        <v>2016</v>
      </c>
    </row>
    <row r="117" spans="1:105" ht="12" customHeight="1" x14ac:dyDescent="0.25">
      <c r="A117" s="107" t="s">
        <v>121</v>
      </c>
      <c r="B117" s="113" t="str">
        <f>IF(RES_hhdet_tes!B117=0,"",RES_hhdet_tes!B117/RES_hhdet_fec!B117)</f>
        <v/>
      </c>
      <c r="C117" s="113" t="str">
        <f>IF(RES_hhdet_tes!C117=0,"",RES_hhdet_tes!C117/RES_hhdet_fec!C117)</f>
        <v/>
      </c>
      <c r="D117" s="113" t="str">
        <f>IF(RES_hhdet_tes!D117=0,"",RES_hhdet_tes!D117/RES_hhdet_fec!D117)</f>
        <v/>
      </c>
      <c r="E117" s="113" t="str">
        <f>IF(RES_hhdet_tes!E117=0,"",RES_hhdet_tes!E117/RES_hhdet_fec!E117)</f>
        <v/>
      </c>
      <c r="F117" s="113" t="str">
        <f>IF(RES_hhdet_tes!F117=0,"",RES_hhdet_tes!F117/RES_hhdet_fec!F117)</f>
        <v/>
      </c>
      <c r="G117" s="113" t="str">
        <f>IF(RES_hhdet_tes!G117=0,"",RES_hhdet_tes!G117/RES_hhdet_fec!G117)</f>
        <v/>
      </c>
      <c r="H117" s="113" t="str">
        <f>IF(RES_hhdet_tes!H117=0,"",RES_hhdet_tes!H117/RES_hhdet_fec!H117)</f>
        <v/>
      </c>
      <c r="I117" s="113" t="str">
        <f>IF(RES_hhdet_tes!I117=0,"",RES_hhdet_tes!I117/RES_hhdet_fec!I117)</f>
        <v/>
      </c>
      <c r="J117" s="113" t="str">
        <f>IF(RES_hhdet_tes!J117=0,"",RES_hhdet_tes!J117/RES_hhdet_fec!J117)</f>
        <v/>
      </c>
      <c r="K117" s="113" t="str">
        <f>IF(RES_hhdet_tes!K117=0,"",RES_hhdet_tes!K117/RES_hhdet_fec!K117)</f>
        <v/>
      </c>
      <c r="L117" s="113" t="str">
        <f>IF(RES_hhdet_tes!L117=0,"",RES_hhdet_tes!L117/RES_hhdet_fec!L117)</f>
        <v/>
      </c>
      <c r="M117" s="113" t="str">
        <f>IF(RES_hhdet_tes!M117=0,"",RES_hhdet_tes!M117/RES_hhdet_fec!M117)</f>
        <v/>
      </c>
      <c r="N117" s="113" t="str">
        <f>IF(RES_hhdet_tes!N117=0,"",RES_hhdet_tes!N117/RES_hhdet_fec!N117)</f>
        <v/>
      </c>
      <c r="O117" s="113" t="str">
        <f>IF(RES_hhdet_tes!O117=0,"",RES_hhdet_tes!O117/RES_hhdet_fec!O117)</f>
        <v/>
      </c>
      <c r="P117" s="113" t="str">
        <f>IF(RES_hhdet_tes!P117=0,"",RES_hhdet_tes!P117/RES_hhdet_fec!P117)</f>
        <v/>
      </c>
      <c r="Q117" s="113" t="str">
        <f>IF(RES_hhdet_tes!Q117=0,"",RES_hhdet_tes!Q117/RES_hhdet_fec!Q117)</f>
        <v/>
      </c>
      <c r="R117" s="113" t="str">
        <f>IF(RES_hhdet_tes!R117=0,"",RES_hhdet_tes!R117/RES_hhdet_fec!R117)</f>
        <v/>
      </c>
      <c r="S117" s="113" t="str">
        <f>IF(RES_hhdet_tes!S117=0,"",RES_hhdet_tes!S117/RES_hhdet_fec!S117)</f>
        <v/>
      </c>
      <c r="T117" s="113" t="str">
        <f>IF(RES_hhdet_tes!T117=0,"",RES_hhdet_tes!T117/RES_hhdet_fec!T117)</f>
        <v/>
      </c>
      <c r="U117" s="113" t="str">
        <f>IF(RES_hhdet_tes!U117=0,"",RES_hhdet_tes!U117/RES_hhdet_fec!U117)</f>
        <v/>
      </c>
      <c r="V117" s="113" t="str">
        <f>IF(RES_hhdet_tes!V117=0,"",RES_hhdet_tes!V117/RES_hhdet_fec!V117)</f>
        <v/>
      </c>
      <c r="W117" s="113" t="str">
        <f>IF(RES_hhdet_tes!W117=0,"",RES_hhdet_tes!W117/RES_hhdet_fec!W117)</f>
        <v/>
      </c>
      <c r="X117" s="113" t="str">
        <f>IF(RES_hhdet_tes!X117=0,"",RES_hhdet_tes!X117/RES_hhdet_fec!X117)</f>
        <v/>
      </c>
      <c r="Y117" s="113" t="str">
        <f>IF(RES_hhdet_tes!Y117=0,"",RES_hhdet_tes!Y117/RES_hhdet_fec!Y117)</f>
        <v/>
      </c>
      <c r="DA117" s="132" t="s">
        <v>2017</v>
      </c>
    </row>
    <row r="118" spans="1:105" ht="12" customHeight="1" x14ac:dyDescent="0.25">
      <c r="A118" s="108" t="s">
        <v>53</v>
      </c>
      <c r="B118" s="111" t="str">
        <f>IF(RES_hhdet_tes!B118=0,"",RES_hhdet_tes!B118/RES_hhdet_fec!B118)</f>
        <v/>
      </c>
      <c r="C118" s="111" t="str">
        <f>IF(RES_hhdet_tes!C118=0,"",RES_hhdet_tes!C118/RES_hhdet_fec!C118)</f>
        <v/>
      </c>
      <c r="D118" s="111" t="str">
        <f>IF(RES_hhdet_tes!D118=0,"",RES_hhdet_tes!D118/RES_hhdet_fec!D118)</f>
        <v/>
      </c>
      <c r="E118" s="111" t="str">
        <f>IF(RES_hhdet_tes!E118=0,"",RES_hhdet_tes!E118/RES_hhdet_fec!E118)</f>
        <v/>
      </c>
      <c r="F118" s="111" t="str">
        <f>IF(RES_hhdet_tes!F118=0,"",RES_hhdet_tes!F118/RES_hhdet_fec!F118)</f>
        <v/>
      </c>
      <c r="G118" s="111" t="str">
        <f>IF(RES_hhdet_tes!G118=0,"",RES_hhdet_tes!G118/RES_hhdet_fec!G118)</f>
        <v/>
      </c>
      <c r="H118" s="111" t="str">
        <f>IF(RES_hhdet_tes!H118=0,"",RES_hhdet_tes!H118/RES_hhdet_fec!H118)</f>
        <v/>
      </c>
      <c r="I118" s="111" t="str">
        <f>IF(RES_hhdet_tes!I118=0,"",RES_hhdet_tes!I118/RES_hhdet_fec!I118)</f>
        <v/>
      </c>
      <c r="J118" s="111" t="str">
        <f>IF(RES_hhdet_tes!J118=0,"",RES_hhdet_tes!J118/RES_hhdet_fec!J118)</f>
        <v/>
      </c>
      <c r="K118" s="111" t="str">
        <f>IF(RES_hhdet_tes!K118=0,"",RES_hhdet_tes!K118/RES_hhdet_fec!K118)</f>
        <v/>
      </c>
      <c r="L118" s="111" t="str">
        <f>IF(RES_hhdet_tes!L118=0,"",RES_hhdet_tes!L118/RES_hhdet_fec!L118)</f>
        <v/>
      </c>
      <c r="M118" s="111" t="str">
        <f>IF(RES_hhdet_tes!M118=0,"",RES_hhdet_tes!M118/RES_hhdet_fec!M118)</f>
        <v/>
      </c>
      <c r="N118" s="111" t="str">
        <f>IF(RES_hhdet_tes!N118=0,"",RES_hhdet_tes!N118/RES_hhdet_fec!N118)</f>
        <v/>
      </c>
      <c r="O118" s="111" t="str">
        <f>IF(RES_hhdet_tes!O118=0,"",RES_hhdet_tes!O118/RES_hhdet_fec!O118)</f>
        <v/>
      </c>
      <c r="P118" s="111" t="str">
        <f>IF(RES_hhdet_tes!P118=0,"",RES_hhdet_tes!P118/RES_hhdet_fec!P118)</f>
        <v/>
      </c>
      <c r="Q118" s="111" t="str">
        <f>IF(RES_hhdet_tes!Q118=0,"",RES_hhdet_tes!Q118/RES_hhdet_fec!Q118)</f>
        <v/>
      </c>
      <c r="R118" s="111" t="str">
        <f>IF(RES_hhdet_tes!R118=0,"",RES_hhdet_tes!R118/RES_hhdet_fec!R118)</f>
        <v/>
      </c>
      <c r="S118" s="111" t="str">
        <f>IF(RES_hhdet_tes!S118=0,"",RES_hhdet_tes!S118/RES_hhdet_fec!S118)</f>
        <v/>
      </c>
      <c r="T118" s="111" t="str">
        <f>IF(RES_hhdet_tes!T118=0,"",RES_hhdet_tes!T118/RES_hhdet_fec!T118)</f>
        <v/>
      </c>
      <c r="U118" s="111" t="str">
        <f>IF(RES_hhdet_tes!U118=0,"",RES_hhdet_tes!U118/RES_hhdet_fec!U118)</f>
        <v/>
      </c>
      <c r="V118" s="111" t="str">
        <f>IF(RES_hhdet_tes!V118=0,"",RES_hhdet_tes!V118/RES_hhdet_fec!V118)</f>
        <v/>
      </c>
      <c r="W118" s="111" t="str">
        <f>IF(RES_hhdet_tes!W118=0,"",RES_hhdet_tes!W118/RES_hhdet_fec!W118)</f>
        <v/>
      </c>
      <c r="X118" s="111" t="str">
        <f>IF(RES_hhdet_tes!X118=0,"",RES_hhdet_tes!X118/RES_hhdet_fec!X118)</f>
        <v/>
      </c>
      <c r="Y118" s="111" t="str">
        <f>IF(RES_hhdet_tes!Y118=0,"",RES_hhdet_tes!Y118/RES_hhdet_fec!Y118)</f>
        <v/>
      </c>
      <c r="DA118" s="63" t="s">
        <v>2018</v>
      </c>
    </row>
    <row r="119" spans="1:105" ht="12" customHeight="1" x14ac:dyDescent="0.25">
      <c r="A119" s="108" t="s">
        <v>52</v>
      </c>
      <c r="B119" s="111" t="str">
        <f>IF(RES_hhdet_tes!B119=0,"",RES_hhdet_tes!B119/RES_hhdet_fec!B119)</f>
        <v/>
      </c>
      <c r="C119" s="111" t="str">
        <f>IF(RES_hhdet_tes!C119=0,"",RES_hhdet_tes!C119/RES_hhdet_fec!C119)</f>
        <v/>
      </c>
      <c r="D119" s="111" t="str">
        <f>IF(RES_hhdet_tes!D119=0,"",RES_hhdet_tes!D119/RES_hhdet_fec!D119)</f>
        <v/>
      </c>
      <c r="E119" s="111" t="str">
        <f>IF(RES_hhdet_tes!E119=0,"",RES_hhdet_tes!E119/RES_hhdet_fec!E119)</f>
        <v/>
      </c>
      <c r="F119" s="111" t="str">
        <f>IF(RES_hhdet_tes!F119=0,"",RES_hhdet_tes!F119/RES_hhdet_fec!F119)</f>
        <v/>
      </c>
      <c r="G119" s="111" t="str">
        <f>IF(RES_hhdet_tes!G119=0,"",RES_hhdet_tes!G119/RES_hhdet_fec!G119)</f>
        <v/>
      </c>
      <c r="H119" s="111" t="str">
        <f>IF(RES_hhdet_tes!H119=0,"",RES_hhdet_tes!H119/RES_hhdet_fec!H119)</f>
        <v/>
      </c>
      <c r="I119" s="111" t="str">
        <f>IF(RES_hhdet_tes!I119=0,"",RES_hhdet_tes!I119/RES_hhdet_fec!I119)</f>
        <v/>
      </c>
      <c r="J119" s="111" t="str">
        <f>IF(RES_hhdet_tes!J119=0,"",RES_hhdet_tes!J119/RES_hhdet_fec!J119)</f>
        <v/>
      </c>
      <c r="K119" s="111" t="str">
        <f>IF(RES_hhdet_tes!K119=0,"",RES_hhdet_tes!K119/RES_hhdet_fec!K119)</f>
        <v/>
      </c>
      <c r="L119" s="111" t="str">
        <f>IF(RES_hhdet_tes!L119=0,"",RES_hhdet_tes!L119/RES_hhdet_fec!L119)</f>
        <v/>
      </c>
      <c r="M119" s="111" t="str">
        <f>IF(RES_hhdet_tes!M119=0,"",RES_hhdet_tes!M119/RES_hhdet_fec!M119)</f>
        <v/>
      </c>
      <c r="N119" s="111" t="str">
        <f>IF(RES_hhdet_tes!N119=0,"",RES_hhdet_tes!N119/RES_hhdet_fec!N119)</f>
        <v/>
      </c>
      <c r="O119" s="111" t="str">
        <f>IF(RES_hhdet_tes!O119=0,"",RES_hhdet_tes!O119/RES_hhdet_fec!O119)</f>
        <v/>
      </c>
      <c r="P119" s="111" t="str">
        <f>IF(RES_hhdet_tes!P119=0,"",RES_hhdet_tes!P119/RES_hhdet_fec!P119)</f>
        <v/>
      </c>
      <c r="Q119" s="111" t="str">
        <f>IF(RES_hhdet_tes!Q119=0,"",RES_hhdet_tes!Q119/RES_hhdet_fec!Q119)</f>
        <v/>
      </c>
      <c r="R119" s="111" t="str">
        <f>IF(RES_hhdet_tes!R119=0,"",RES_hhdet_tes!R119/RES_hhdet_fec!R119)</f>
        <v/>
      </c>
      <c r="S119" s="111" t="str">
        <f>IF(RES_hhdet_tes!S119=0,"",RES_hhdet_tes!S119/RES_hhdet_fec!S119)</f>
        <v/>
      </c>
      <c r="T119" s="111" t="str">
        <f>IF(RES_hhdet_tes!T119=0,"",RES_hhdet_tes!T119/RES_hhdet_fec!T119)</f>
        <v/>
      </c>
      <c r="U119" s="111" t="str">
        <f>IF(RES_hhdet_tes!U119=0,"",RES_hhdet_tes!U119/RES_hhdet_fec!U119)</f>
        <v/>
      </c>
      <c r="V119" s="111" t="str">
        <f>IF(RES_hhdet_tes!V119=0,"",RES_hhdet_tes!V119/RES_hhdet_fec!V119)</f>
        <v/>
      </c>
      <c r="W119" s="111" t="str">
        <f>IF(RES_hhdet_tes!W119=0,"",RES_hhdet_tes!W119/RES_hhdet_fec!W119)</f>
        <v/>
      </c>
      <c r="X119" s="111" t="str">
        <f>IF(RES_hhdet_tes!X119=0,"",RES_hhdet_tes!X119/RES_hhdet_fec!X119)</f>
        <v/>
      </c>
      <c r="Y119" s="111" t="str">
        <f>IF(RES_hhdet_tes!Y119=0,"",RES_hhdet_tes!Y119/RES_hhdet_fec!Y119)</f>
        <v/>
      </c>
      <c r="DA119" s="63" t="s">
        <v>2019</v>
      </c>
    </row>
    <row r="120" spans="1:105" ht="12" customHeight="1" x14ac:dyDescent="0.25">
      <c r="A120" s="121" t="s">
        <v>54</v>
      </c>
      <c r="B120" s="124" t="str">
        <f>IF(RES_hhdet_tes!B120=0,"",RES_hhdet_tes!B120/RES_hhdet_fec!B120)</f>
        <v/>
      </c>
      <c r="C120" s="124" t="str">
        <f>IF(RES_hhdet_tes!C120=0,"",RES_hhdet_tes!C120/RES_hhdet_fec!C120)</f>
        <v/>
      </c>
      <c r="D120" s="124" t="str">
        <f>IF(RES_hhdet_tes!D120=0,"",RES_hhdet_tes!D120/RES_hhdet_fec!D120)</f>
        <v/>
      </c>
      <c r="E120" s="124" t="str">
        <f>IF(RES_hhdet_tes!E120=0,"",RES_hhdet_tes!E120/RES_hhdet_fec!E120)</f>
        <v/>
      </c>
      <c r="F120" s="124" t="str">
        <f>IF(RES_hhdet_tes!F120=0,"",RES_hhdet_tes!F120/RES_hhdet_fec!F120)</f>
        <v/>
      </c>
      <c r="G120" s="124" t="str">
        <f>IF(RES_hhdet_tes!G120=0,"",RES_hhdet_tes!G120/RES_hhdet_fec!G120)</f>
        <v/>
      </c>
      <c r="H120" s="124" t="str">
        <f>IF(RES_hhdet_tes!H120=0,"",RES_hhdet_tes!H120/RES_hhdet_fec!H120)</f>
        <v/>
      </c>
      <c r="I120" s="124" t="str">
        <f>IF(RES_hhdet_tes!I120=0,"",RES_hhdet_tes!I120/RES_hhdet_fec!I120)</f>
        <v/>
      </c>
      <c r="J120" s="124" t="str">
        <f>IF(RES_hhdet_tes!J120=0,"",RES_hhdet_tes!J120/RES_hhdet_fec!J120)</f>
        <v/>
      </c>
      <c r="K120" s="124" t="str">
        <f>IF(RES_hhdet_tes!K120=0,"",RES_hhdet_tes!K120/RES_hhdet_fec!K120)</f>
        <v/>
      </c>
      <c r="L120" s="124" t="str">
        <f>IF(RES_hhdet_tes!L120=0,"",RES_hhdet_tes!L120/RES_hhdet_fec!L120)</f>
        <v/>
      </c>
      <c r="M120" s="124" t="str">
        <f>IF(RES_hhdet_tes!M120=0,"",RES_hhdet_tes!M120/RES_hhdet_fec!M120)</f>
        <v/>
      </c>
      <c r="N120" s="124" t="str">
        <f>IF(RES_hhdet_tes!N120=0,"",RES_hhdet_tes!N120/RES_hhdet_fec!N120)</f>
        <v/>
      </c>
      <c r="O120" s="124" t="str">
        <f>IF(RES_hhdet_tes!O120=0,"",RES_hhdet_tes!O120/RES_hhdet_fec!O120)</f>
        <v/>
      </c>
      <c r="P120" s="124" t="str">
        <f>IF(RES_hhdet_tes!P120=0,"",RES_hhdet_tes!P120/RES_hhdet_fec!P120)</f>
        <v/>
      </c>
      <c r="Q120" s="124" t="str">
        <f>IF(RES_hhdet_tes!Q120=0,"",RES_hhdet_tes!Q120/RES_hhdet_fec!Q120)</f>
        <v/>
      </c>
      <c r="R120" s="124" t="str">
        <f>IF(RES_hhdet_tes!R120=0,"",RES_hhdet_tes!R120/RES_hhdet_fec!R120)</f>
        <v/>
      </c>
      <c r="S120" s="124" t="str">
        <f>IF(RES_hhdet_tes!S120=0,"",RES_hhdet_tes!S120/RES_hhdet_fec!S120)</f>
        <v/>
      </c>
      <c r="T120" s="124" t="str">
        <f>IF(RES_hhdet_tes!T120=0,"",RES_hhdet_tes!T120/RES_hhdet_fec!T120)</f>
        <v/>
      </c>
      <c r="U120" s="124" t="str">
        <f>IF(RES_hhdet_tes!U120=0,"",RES_hhdet_tes!U120/RES_hhdet_fec!U120)</f>
        <v/>
      </c>
      <c r="V120" s="124" t="str">
        <f>IF(RES_hhdet_tes!V120=0,"",RES_hhdet_tes!V120/RES_hhdet_fec!V120)</f>
        <v/>
      </c>
      <c r="W120" s="124" t="str">
        <f>IF(RES_hhdet_tes!W120=0,"",RES_hhdet_tes!W120/RES_hhdet_fec!W120)</f>
        <v/>
      </c>
      <c r="X120" s="124" t="str">
        <f>IF(RES_hhdet_tes!X120=0,"",RES_hhdet_tes!X120/RES_hhdet_fec!X120)</f>
        <v/>
      </c>
      <c r="Y120" s="124" t="str">
        <f>IF(RES_hhdet_tes!Y120=0,"",RES_hhdet_tes!Y120/RES_hhdet_fec!Y120)</f>
        <v/>
      </c>
      <c r="DA120" s="130" t="s">
        <v>2020</v>
      </c>
    </row>
    <row r="121" spans="1:105" ht="12" customHeight="1" x14ac:dyDescent="0.25">
      <c r="A121" s="97" t="s">
        <v>50</v>
      </c>
      <c r="B121" s="111" t="str">
        <f>IF(RES_hhdet_tes!B121=0,"",RES_hhdet_tes!B121/RES_hhdet_fec!B121)</f>
        <v/>
      </c>
      <c r="C121" s="111" t="str">
        <f>IF(RES_hhdet_tes!C121=0,"",RES_hhdet_tes!C121/RES_hhdet_fec!C121)</f>
        <v/>
      </c>
      <c r="D121" s="111" t="str">
        <f>IF(RES_hhdet_tes!D121=0,"",RES_hhdet_tes!D121/RES_hhdet_fec!D121)</f>
        <v/>
      </c>
      <c r="E121" s="111" t="str">
        <f>IF(RES_hhdet_tes!E121=0,"",RES_hhdet_tes!E121/RES_hhdet_fec!E121)</f>
        <v/>
      </c>
      <c r="F121" s="111" t="str">
        <f>IF(RES_hhdet_tes!F121=0,"",RES_hhdet_tes!F121/RES_hhdet_fec!F121)</f>
        <v/>
      </c>
      <c r="G121" s="111" t="str">
        <f>IF(RES_hhdet_tes!G121=0,"",RES_hhdet_tes!G121/RES_hhdet_fec!G121)</f>
        <v/>
      </c>
      <c r="H121" s="111" t="str">
        <f>IF(RES_hhdet_tes!H121=0,"",RES_hhdet_tes!H121/RES_hhdet_fec!H121)</f>
        <v/>
      </c>
      <c r="I121" s="111" t="str">
        <f>IF(RES_hhdet_tes!I121=0,"",RES_hhdet_tes!I121/RES_hhdet_fec!I121)</f>
        <v/>
      </c>
      <c r="J121" s="111" t="str">
        <f>IF(RES_hhdet_tes!J121=0,"",RES_hhdet_tes!J121/RES_hhdet_fec!J121)</f>
        <v/>
      </c>
      <c r="K121" s="111" t="str">
        <f>IF(RES_hhdet_tes!K121=0,"",RES_hhdet_tes!K121/RES_hhdet_fec!K121)</f>
        <v/>
      </c>
      <c r="L121" s="111" t="str">
        <f>IF(RES_hhdet_tes!L121=0,"",RES_hhdet_tes!L121/RES_hhdet_fec!L121)</f>
        <v/>
      </c>
      <c r="M121" s="111" t="str">
        <f>IF(RES_hhdet_tes!M121=0,"",RES_hhdet_tes!M121/RES_hhdet_fec!M121)</f>
        <v/>
      </c>
      <c r="N121" s="111" t="str">
        <f>IF(RES_hhdet_tes!N121=0,"",RES_hhdet_tes!N121/RES_hhdet_fec!N121)</f>
        <v/>
      </c>
      <c r="O121" s="111" t="str">
        <f>IF(RES_hhdet_tes!O121=0,"",RES_hhdet_tes!O121/RES_hhdet_fec!O121)</f>
        <v/>
      </c>
      <c r="P121" s="111" t="str">
        <f>IF(RES_hhdet_tes!P121=0,"",RES_hhdet_tes!P121/RES_hhdet_fec!P121)</f>
        <v/>
      </c>
      <c r="Q121" s="111" t="str">
        <f>IF(RES_hhdet_tes!Q121=0,"",RES_hhdet_tes!Q121/RES_hhdet_fec!Q121)</f>
        <v/>
      </c>
      <c r="R121" s="111" t="str">
        <f>IF(RES_hhdet_tes!R121=0,"",RES_hhdet_tes!R121/RES_hhdet_fec!R121)</f>
        <v/>
      </c>
      <c r="S121" s="111" t="str">
        <f>IF(RES_hhdet_tes!S121=0,"",RES_hhdet_tes!S121/RES_hhdet_fec!S121)</f>
        <v/>
      </c>
      <c r="T121" s="111" t="str">
        <f>IF(RES_hhdet_tes!T121=0,"",RES_hhdet_tes!T121/RES_hhdet_fec!T121)</f>
        <v/>
      </c>
      <c r="U121" s="111" t="str">
        <f>IF(RES_hhdet_tes!U121=0,"",RES_hhdet_tes!U121/RES_hhdet_fec!U121)</f>
        <v/>
      </c>
      <c r="V121" s="111" t="str">
        <f>IF(RES_hhdet_tes!V121=0,"",RES_hhdet_tes!V121/RES_hhdet_fec!V121)</f>
        <v/>
      </c>
      <c r="W121" s="111" t="str">
        <f>IF(RES_hhdet_tes!W121=0,"",RES_hhdet_tes!W121/RES_hhdet_fec!W121)</f>
        <v/>
      </c>
      <c r="X121" s="111" t="str">
        <f>IF(RES_hhdet_tes!X121=0,"",RES_hhdet_tes!X121/RES_hhdet_fec!X121)</f>
        <v/>
      </c>
      <c r="Y121" s="111" t="str">
        <f>IF(RES_hhdet_tes!Y121=0,"",RES_hhdet_tes!Y121/RES_hhdet_fec!Y121)</f>
        <v/>
      </c>
      <c r="DA121" s="63" t="s">
        <v>2021</v>
      </c>
    </row>
    <row r="122" spans="1:105" ht="12" customHeight="1" x14ac:dyDescent="0.25">
      <c r="A122" s="109" t="s">
        <v>120</v>
      </c>
      <c r="B122" s="45" t="str">
        <f>IF(RES_hhdet_tes!B122=0,"",RES_hhdet_tes!B122/RES_hhdet_fec!B122)</f>
        <v/>
      </c>
      <c r="C122" s="45" t="str">
        <f>IF(RES_hhdet_tes!C122=0,"",RES_hhdet_tes!C122/RES_hhdet_fec!C122)</f>
        <v/>
      </c>
      <c r="D122" s="45" t="str">
        <f>IF(RES_hhdet_tes!D122=0,"",RES_hhdet_tes!D122/RES_hhdet_fec!D122)</f>
        <v/>
      </c>
      <c r="E122" s="45" t="str">
        <f>IF(RES_hhdet_tes!E122=0,"",RES_hhdet_tes!E122/RES_hhdet_fec!E122)</f>
        <v/>
      </c>
      <c r="F122" s="45" t="str">
        <f>IF(RES_hhdet_tes!F122=0,"",RES_hhdet_tes!F122/RES_hhdet_fec!F122)</f>
        <v/>
      </c>
      <c r="G122" s="45" t="str">
        <f>IF(RES_hhdet_tes!G122=0,"",RES_hhdet_tes!G122/RES_hhdet_fec!G122)</f>
        <v/>
      </c>
      <c r="H122" s="45" t="str">
        <f>IF(RES_hhdet_tes!H122=0,"",RES_hhdet_tes!H122/RES_hhdet_fec!H122)</f>
        <v/>
      </c>
      <c r="I122" s="45" t="str">
        <f>IF(RES_hhdet_tes!I122=0,"",RES_hhdet_tes!I122/RES_hhdet_fec!I122)</f>
        <v/>
      </c>
      <c r="J122" s="45" t="str">
        <f>IF(RES_hhdet_tes!J122=0,"",RES_hhdet_tes!J122/RES_hhdet_fec!J122)</f>
        <v/>
      </c>
      <c r="K122" s="45" t="str">
        <f>IF(RES_hhdet_tes!K122=0,"",RES_hhdet_tes!K122/RES_hhdet_fec!K122)</f>
        <v/>
      </c>
      <c r="L122" s="45" t="str">
        <f>IF(RES_hhdet_tes!L122=0,"",RES_hhdet_tes!L122/RES_hhdet_fec!L122)</f>
        <v/>
      </c>
      <c r="M122" s="45" t="str">
        <f>IF(RES_hhdet_tes!M122=0,"",RES_hhdet_tes!M122/RES_hhdet_fec!M122)</f>
        <v/>
      </c>
      <c r="N122" s="45" t="str">
        <f>IF(RES_hhdet_tes!N122=0,"",RES_hhdet_tes!N122/RES_hhdet_fec!N122)</f>
        <v/>
      </c>
      <c r="O122" s="45" t="str">
        <f>IF(RES_hhdet_tes!O122=0,"",RES_hhdet_tes!O122/RES_hhdet_fec!O122)</f>
        <v/>
      </c>
      <c r="P122" s="45" t="str">
        <f>IF(RES_hhdet_tes!P122=0,"",RES_hhdet_tes!P122/RES_hhdet_fec!P122)</f>
        <v/>
      </c>
      <c r="Q122" s="45" t="str">
        <f>IF(RES_hhdet_tes!Q122=0,"",RES_hhdet_tes!Q122/RES_hhdet_fec!Q122)</f>
        <v/>
      </c>
      <c r="R122" s="45" t="str">
        <f>IF(RES_hhdet_tes!R122=0,"",RES_hhdet_tes!R122/RES_hhdet_fec!R122)</f>
        <v/>
      </c>
      <c r="S122" s="45" t="str">
        <f>IF(RES_hhdet_tes!S122=0,"",RES_hhdet_tes!S122/RES_hhdet_fec!S122)</f>
        <v/>
      </c>
      <c r="T122" s="45" t="str">
        <f>IF(RES_hhdet_tes!T122=0,"",RES_hhdet_tes!T122/RES_hhdet_fec!T122)</f>
        <v/>
      </c>
      <c r="U122" s="45" t="str">
        <f>IF(RES_hhdet_tes!U122=0,"",RES_hhdet_tes!U122/RES_hhdet_fec!U122)</f>
        <v/>
      </c>
      <c r="V122" s="45" t="str">
        <f>IF(RES_hhdet_tes!V122=0,"",RES_hhdet_tes!V122/RES_hhdet_fec!V122)</f>
        <v/>
      </c>
      <c r="W122" s="45" t="str">
        <f>IF(RES_hhdet_tes!W122=0,"",RES_hhdet_tes!W122/RES_hhdet_fec!W122)</f>
        <v/>
      </c>
      <c r="X122" s="45" t="str">
        <f>IF(RES_hhdet_tes!X122=0,"",RES_hhdet_tes!X122/RES_hhdet_fec!X122)</f>
        <v/>
      </c>
      <c r="Y122" s="45" t="str">
        <f>IF(RES_hhdet_tes!Y122=0,"",RES_hhdet_tes!Y122/RES_hhdet_fec!Y122)</f>
        <v/>
      </c>
      <c r="DA122" s="60" t="s">
        <v>2022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9">
        <f>IF(RES_hhdet_tes!B124=0,"",RES_hhdet_tes!B124/RES_hhdet_fec!B124)</f>
        <v>0.75576415626451099</v>
      </c>
      <c r="C124" s="119">
        <f>IF(RES_hhdet_tes!C124=0,"",RES_hhdet_tes!C124/RES_hhdet_fec!C124)</f>
        <v>0.75672577725669876</v>
      </c>
      <c r="D124" s="119">
        <f>IF(RES_hhdet_tes!D124=0,"",RES_hhdet_tes!D124/RES_hhdet_fec!D124)</f>
        <v>0.75905101517060281</v>
      </c>
      <c r="E124" s="119">
        <f>IF(RES_hhdet_tes!E124=0,"",RES_hhdet_tes!E124/RES_hhdet_fec!E124)</f>
        <v>0.7617227657745359</v>
      </c>
      <c r="F124" s="119">
        <f>IF(RES_hhdet_tes!F124=0,"",RES_hhdet_tes!F124/RES_hhdet_fec!F124)</f>
        <v>0.76307126997199948</v>
      </c>
      <c r="G124" s="119">
        <f>IF(RES_hhdet_tes!G124=0,"",RES_hhdet_tes!G124/RES_hhdet_fec!G124)</f>
        <v>0.76464254760639083</v>
      </c>
      <c r="H124" s="119">
        <f>IF(RES_hhdet_tes!H124=0,"",RES_hhdet_tes!H124/RES_hhdet_fec!H124)</f>
        <v>0.76780291604666528</v>
      </c>
      <c r="I124" s="119">
        <f>IF(RES_hhdet_tes!I124=0,"",RES_hhdet_tes!I124/RES_hhdet_fec!I124)</f>
        <v>0.77034061944399068</v>
      </c>
      <c r="J124" s="119">
        <f>IF(RES_hhdet_tes!J124=0,"",RES_hhdet_tes!J124/RES_hhdet_fec!J124)</f>
        <v>0.77372841935303704</v>
      </c>
      <c r="K124" s="119">
        <f>IF(RES_hhdet_tes!K124=0,"",RES_hhdet_tes!K124/RES_hhdet_fec!K124)</f>
        <v>0.77512504295545781</v>
      </c>
      <c r="L124" s="119">
        <f>IF(RES_hhdet_tes!L124=0,"",RES_hhdet_tes!L124/RES_hhdet_fec!L124)</f>
        <v>0.779479862512099</v>
      </c>
      <c r="M124" s="119">
        <f>IF(RES_hhdet_tes!M124=0,"",RES_hhdet_tes!M124/RES_hhdet_fec!M124)</f>
        <v>0.78480723043881973</v>
      </c>
      <c r="N124" s="119">
        <f>IF(RES_hhdet_tes!N124=0,"",RES_hhdet_tes!N124/RES_hhdet_fec!N124)</f>
        <v>0.7892702907956991</v>
      </c>
      <c r="O124" s="119">
        <f>IF(RES_hhdet_tes!O124=0,"",RES_hhdet_tes!O124/RES_hhdet_fec!O124)</f>
        <v>0.79339716864349219</v>
      </c>
      <c r="P124" s="119">
        <f>IF(RES_hhdet_tes!P124=0,"",RES_hhdet_tes!P124/RES_hhdet_fec!P124)</f>
        <v>0.7951614941201709</v>
      </c>
      <c r="Q124" s="119">
        <f>IF(RES_hhdet_tes!Q124=0,"",RES_hhdet_tes!Q124/RES_hhdet_fec!Q124)</f>
        <v>0.79817907664014265</v>
      </c>
      <c r="R124" s="119">
        <f>IF(RES_hhdet_tes!R124=0,"",RES_hhdet_tes!R124/RES_hhdet_fec!R124)</f>
        <v>0.80014469598801752</v>
      </c>
      <c r="S124" s="119">
        <f>IF(RES_hhdet_tes!S124=0,"",RES_hhdet_tes!S124/RES_hhdet_fec!S124)</f>
        <v>0.80420078764350089</v>
      </c>
      <c r="T124" s="119">
        <f>IF(RES_hhdet_tes!T124=0,"",RES_hhdet_tes!T124/RES_hhdet_fec!T124)</f>
        <v>0.80970792526344848</v>
      </c>
      <c r="U124" s="119">
        <f>IF(RES_hhdet_tes!U124=0,"",RES_hhdet_tes!U124/RES_hhdet_fec!U124)</f>
        <v>0.81472905390764183</v>
      </c>
      <c r="V124" s="119">
        <f>IF(RES_hhdet_tes!V124=0,"",RES_hhdet_tes!V124/RES_hhdet_fec!V124)</f>
        <v>0.82255823912171766</v>
      </c>
      <c r="W124" s="119">
        <f>IF(RES_hhdet_tes!W124=0,"",RES_hhdet_tes!W124/RES_hhdet_fec!W124)</f>
        <v>0.82832835462182386</v>
      </c>
      <c r="X124" s="119">
        <f>IF(RES_hhdet_tes!X124=0,"",RES_hhdet_tes!X124/RES_hhdet_fec!X124)</f>
        <v>0.83518229959635293</v>
      </c>
      <c r="Y124" s="119">
        <f>IF(RES_hhdet_tes!Y124=0,"",RES_hhdet_tes!Y124/RES_hhdet_fec!Y124)</f>
        <v>0.83980887089772271</v>
      </c>
      <c r="DA124" s="129" t="s">
        <v>2023</v>
      </c>
    </row>
    <row r="125" spans="1:105" ht="12.95" customHeight="1" x14ac:dyDescent="0.25">
      <c r="A125" s="121" t="s">
        <v>57</v>
      </c>
      <c r="B125" s="124">
        <f>IF(RES_hhdet_tes!B125=0,"",RES_hhdet_tes!B125/RES_hhdet_fec!B125)</f>
        <v>0.76959702522480411</v>
      </c>
      <c r="C125" s="124">
        <f>IF(RES_hhdet_tes!C125=0,"",RES_hhdet_tes!C125/RES_hhdet_fec!C125)</f>
        <v>0.77097529144626187</v>
      </c>
      <c r="D125" s="124">
        <f>IF(RES_hhdet_tes!D125=0,"",RES_hhdet_tes!D125/RES_hhdet_fec!D125)</f>
        <v>0.77263137727484088</v>
      </c>
      <c r="E125" s="124">
        <f>IF(RES_hhdet_tes!E125=0,"",RES_hhdet_tes!E125/RES_hhdet_fec!E125)</f>
        <v>0.77481924197903473</v>
      </c>
      <c r="F125" s="124">
        <f>IF(RES_hhdet_tes!F125=0,"",RES_hhdet_tes!F125/RES_hhdet_fec!F125)</f>
        <v>0.77713663672626165</v>
      </c>
      <c r="G125" s="124">
        <f>IF(RES_hhdet_tes!G125=0,"",RES_hhdet_tes!G125/RES_hhdet_fec!G125)</f>
        <v>0.77956468045854321</v>
      </c>
      <c r="H125" s="124">
        <f>IF(RES_hhdet_tes!H125=0,"",RES_hhdet_tes!H125/RES_hhdet_fec!H125)</f>
        <v>0.78235099217788939</v>
      </c>
      <c r="I125" s="124">
        <f>IF(RES_hhdet_tes!I125=0,"",RES_hhdet_tes!I125/RES_hhdet_fec!I125)</f>
        <v>0.78497934369325773</v>
      </c>
      <c r="J125" s="124">
        <f>IF(RES_hhdet_tes!J125=0,"",RES_hhdet_tes!J125/RES_hhdet_fec!J125)</f>
        <v>0.78767930624822668</v>
      </c>
      <c r="K125" s="124">
        <f>IF(RES_hhdet_tes!K125=0,"",RES_hhdet_tes!K125/RES_hhdet_fec!K125)</f>
        <v>0.79082535115038388</v>
      </c>
      <c r="L125" s="124">
        <f>IF(RES_hhdet_tes!L125=0,"",RES_hhdet_tes!L125/RES_hhdet_fec!L125)</f>
        <v>0.79428521229911542</v>
      </c>
      <c r="M125" s="124">
        <f>IF(RES_hhdet_tes!M125=0,"",RES_hhdet_tes!M125/RES_hhdet_fec!M125)</f>
        <v>0.79838670476069806</v>
      </c>
      <c r="N125" s="124">
        <f>IF(RES_hhdet_tes!N125=0,"",RES_hhdet_tes!N125/RES_hhdet_fec!N125)</f>
        <v>0.80303434750773794</v>
      </c>
      <c r="O125" s="124">
        <f>IF(RES_hhdet_tes!O125=0,"",RES_hhdet_tes!O125/RES_hhdet_fec!O125)</f>
        <v>0.80723293098078153</v>
      </c>
      <c r="P125" s="124">
        <f>IF(RES_hhdet_tes!P125=0,"",RES_hhdet_tes!P125/RES_hhdet_fec!P125)</f>
        <v>0.80816326217005774</v>
      </c>
      <c r="Q125" s="124">
        <f>IF(RES_hhdet_tes!Q125=0,"",RES_hhdet_tes!Q125/RES_hhdet_fec!Q125)</f>
        <v>0.80984183025738454</v>
      </c>
      <c r="R125" s="124">
        <f>IF(RES_hhdet_tes!R125=0,"",RES_hhdet_tes!R125/RES_hhdet_fec!R125)</f>
        <v>0.81197199157695621</v>
      </c>
      <c r="S125" s="124">
        <f>IF(RES_hhdet_tes!S125=0,"",RES_hhdet_tes!S125/RES_hhdet_fec!S125)</f>
        <v>0.81462228193538477</v>
      </c>
      <c r="T125" s="124">
        <f>IF(RES_hhdet_tes!T125=0,"",RES_hhdet_tes!T125/RES_hhdet_fec!T125)</f>
        <v>0.81794266116320558</v>
      </c>
      <c r="U125" s="124">
        <f>IF(RES_hhdet_tes!U125=0,"",RES_hhdet_tes!U125/RES_hhdet_fec!U125)</f>
        <v>0.82146327344803793</v>
      </c>
      <c r="V125" s="124">
        <f>IF(RES_hhdet_tes!V125=0,"",RES_hhdet_tes!V125/RES_hhdet_fec!V125)</f>
        <v>0.82500046362361457</v>
      </c>
      <c r="W125" s="124">
        <f>IF(RES_hhdet_tes!W125=0,"",RES_hhdet_tes!W125/RES_hhdet_fec!W125)</f>
        <v>0.82859408453000494</v>
      </c>
      <c r="X125" s="124">
        <f>IF(RES_hhdet_tes!X125=0,"",RES_hhdet_tes!X125/RES_hhdet_fec!X125)</f>
        <v>0.83241625614273862</v>
      </c>
      <c r="Y125" s="124">
        <f>IF(RES_hhdet_tes!Y125=0,"",RES_hhdet_tes!Y125/RES_hhdet_fec!Y125)</f>
        <v>0.83647001582105263</v>
      </c>
      <c r="DA125" s="130" t="s">
        <v>2024</v>
      </c>
    </row>
    <row r="126" spans="1:105" ht="12" customHeight="1" x14ac:dyDescent="0.25">
      <c r="A126" s="97" t="s">
        <v>198</v>
      </c>
      <c r="B126" s="111">
        <f>IF(RES_hhdet_tes!B126=0,"",RES_hhdet_tes!B126/RES_hhdet_fec!B126)</f>
        <v>0.76872891404790333</v>
      </c>
      <c r="C126" s="111">
        <f>IF(RES_hhdet_tes!C126=0,"",RES_hhdet_tes!C126/RES_hhdet_fec!C126)</f>
        <v>0.77012998584703451</v>
      </c>
      <c r="D126" s="111">
        <f>IF(RES_hhdet_tes!D126=0,"",RES_hhdet_tes!D126/RES_hhdet_fec!D126)</f>
        <v>0.77181102685640235</v>
      </c>
      <c r="E126" s="111">
        <f>IF(RES_hhdet_tes!E126=0,"",RES_hhdet_tes!E126/RES_hhdet_fec!E126)</f>
        <v>0.77401873066264204</v>
      </c>
      <c r="F126" s="111">
        <f>IF(RES_hhdet_tes!F126=0,"",RES_hhdet_tes!F126/RES_hhdet_fec!F126)</f>
        <v>0.77634274792110469</v>
      </c>
      <c r="G126" s="111">
        <f>IF(RES_hhdet_tes!G126=0,"",RES_hhdet_tes!G126/RES_hhdet_fec!G126)</f>
        <v>0.77878971553922538</v>
      </c>
      <c r="H126" s="111">
        <f>IF(RES_hhdet_tes!H126=0,"",RES_hhdet_tes!H126/RES_hhdet_fec!H126)</f>
        <v>0.78160036025033597</v>
      </c>
      <c r="I126" s="111">
        <f>IF(RES_hhdet_tes!I126=0,"",RES_hhdet_tes!I126/RES_hhdet_fec!I126)</f>
        <v>0.78424561391222691</v>
      </c>
      <c r="J126" s="111">
        <f>IF(RES_hhdet_tes!J126=0,"",RES_hhdet_tes!J126/RES_hhdet_fec!J126)</f>
        <v>0.78695441506319042</v>
      </c>
      <c r="K126" s="111">
        <f>IF(RES_hhdet_tes!K126=0,"",RES_hhdet_tes!K126/RES_hhdet_fec!K126)</f>
        <v>0.7901175533137399</v>
      </c>
      <c r="L126" s="111">
        <f>IF(RES_hhdet_tes!L126=0,"",RES_hhdet_tes!L126/RES_hhdet_fec!L126)</f>
        <v>0.79359553910599889</v>
      </c>
      <c r="M126" s="111">
        <f>IF(RES_hhdet_tes!M126=0,"",RES_hhdet_tes!M126/RES_hhdet_fec!M126)</f>
        <v>0.79771655079382431</v>
      </c>
      <c r="N126" s="111">
        <f>IF(RES_hhdet_tes!N126=0,"",RES_hhdet_tes!N126/RES_hhdet_fec!N126)</f>
        <v>0.80238169758706446</v>
      </c>
      <c r="O126" s="111">
        <f>IF(RES_hhdet_tes!O126=0,"",RES_hhdet_tes!O126/RES_hhdet_fec!O126)</f>
        <v>0.80659667361706933</v>
      </c>
      <c r="P126" s="111">
        <f>IF(RES_hhdet_tes!P126=0,"",RES_hhdet_tes!P126/RES_hhdet_fec!P126)</f>
        <v>0.8075337664384229</v>
      </c>
      <c r="Q126" s="111">
        <f>IF(RES_hhdet_tes!Q126=0,"",RES_hhdet_tes!Q126/RES_hhdet_fec!Q126)</f>
        <v>0.809221839038474</v>
      </c>
      <c r="R126" s="111">
        <f>IF(RES_hhdet_tes!R126=0,"",RES_hhdet_tes!R126/RES_hhdet_fec!R126)</f>
        <v>0.81136034797687118</v>
      </c>
      <c r="S126" s="111">
        <f>IF(RES_hhdet_tes!S126=0,"",RES_hhdet_tes!S126/RES_hhdet_fec!S126)</f>
        <v>0.81402131935210564</v>
      </c>
      <c r="T126" s="111">
        <f>IF(RES_hhdet_tes!T126=0,"",RES_hhdet_tes!T126/RES_hhdet_fec!T126)</f>
        <v>0.8173517658627405</v>
      </c>
      <c r="U126" s="111">
        <f>IF(RES_hhdet_tes!U126=0,"",RES_hhdet_tes!U126/RES_hhdet_fec!U126)</f>
        <v>0.82087978421559227</v>
      </c>
      <c r="V126" s="111">
        <f>IF(RES_hhdet_tes!V126=0,"",RES_hhdet_tes!V126/RES_hhdet_fec!V126)</f>
        <v>0.82445161679604917</v>
      </c>
      <c r="W126" s="111">
        <f>IF(RES_hhdet_tes!W126=0,"",RES_hhdet_tes!W126/RES_hhdet_fec!W126)</f>
        <v>0.82805106121551808</v>
      </c>
      <c r="X126" s="111">
        <f>IF(RES_hhdet_tes!X126=0,"",RES_hhdet_tes!X126/RES_hhdet_fec!X126)</f>
        <v>0.83190294531451148</v>
      </c>
      <c r="Y126" s="111">
        <f>IF(RES_hhdet_tes!Y126=0,"",RES_hhdet_tes!Y126/RES_hhdet_fec!Y126)</f>
        <v>0.83597001310929919</v>
      </c>
      <c r="DA126" s="63" t="s">
        <v>2025</v>
      </c>
    </row>
    <row r="127" spans="1:105" ht="12" customHeight="1" x14ac:dyDescent="0.25">
      <c r="A127" s="97" t="s">
        <v>53</v>
      </c>
      <c r="B127" s="111">
        <f>IF(RES_hhdet_tes!B127=0,"",RES_hhdet_tes!B127/RES_hhdet_fec!B127)</f>
        <v>1</v>
      </c>
      <c r="C127" s="111">
        <f>IF(RES_hhdet_tes!C127=0,"",RES_hhdet_tes!C127/RES_hhdet_fec!C127)</f>
        <v>1</v>
      </c>
      <c r="D127" s="111">
        <f>IF(RES_hhdet_tes!D127=0,"",RES_hhdet_tes!D127/RES_hhdet_fec!D127)</f>
        <v>1</v>
      </c>
      <c r="E127" s="111">
        <f>IF(RES_hhdet_tes!E127=0,"",RES_hhdet_tes!E127/RES_hhdet_fec!E127)</f>
        <v>1</v>
      </c>
      <c r="F127" s="111">
        <f>IF(RES_hhdet_tes!F127=0,"",RES_hhdet_tes!F127/RES_hhdet_fec!F127)</f>
        <v>1</v>
      </c>
      <c r="G127" s="111">
        <f>IF(RES_hhdet_tes!G127=0,"",RES_hhdet_tes!G127/RES_hhdet_fec!G127)</f>
        <v>1</v>
      </c>
      <c r="H127" s="111">
        <f>IF(RES_hhdet_tes!H127=0,"",RES_hhdet_tes!H127/RES_hhdet_fec!H127)</f>
        <v>1</v>
      </c>
      <c r="I127" s="111">
        <f>IF(RES_hhdet_tes!I127=0,"",RES_hhdet_tes!I127/RES_hhdet_fec!I127)</f>
        <v>1</v>
      </c>
      <c r="J127" s="111">
        <f>IF(RES_hhdet_tes!J127=0,"",RES_hhdet_tes!J127/RES_hhdet_fec!J127)</f>
        <v>1</v>
      </c>
      <c r="K127" s="111">
        <f>IF(RES_hhdet_tes!K127=0,"",RES_hhdet_tes!K127/RES_hhdet_fec!K127)</f>
        <v>1</v>
      </c>
      <c r="L127" s="111">
        <f>IF(RES_hhdet_tes!L127=0,"",RES_hhdet_tes!L127/RES_hhdet_fec!L127)</f>
        <v>1</v>
      </c>
      <c r="M127" s="111">
        <f>IF(RES_hhdet_tes!M127=0,"",RES_hhdet_tes!M127/RES_hhdet_fec!M127)</f>
        <v>1</v>
      </c>
      <c r="N127" s="111">
        <f>IF(RES_hhdet_tes!N127=0,"",RES_hhdet_tes!N127/RES_hhdet_fec!N127)</f>
        <v>1</v>
      </c>
      <c r="O127" s="111">
        <f>IF(RES_hhdet_tes!O127=0,"",RES_hhdet_tes!O127/RES_hhdet_fec!O127)</f>
        <v>1</v>
      </c>
      <c r="P127" s="111">
        <f>IF(RES_hhdet_tes!P127=0,"",RES_hhdet_tes!P127/RES_hhdet_fec!P127)</f>
        <v>1</v>
      </c>
      <c r="Q127" s="111">
        <f>IF(RES_hhdet_tes!Q127=0,"",RES_hhdet_tes!Q127/RES_hhdet_fec!Q127)</f>
        <v>1</v>
      </c>
      <c r="R127" s="111">
        <f>IF(RES_hhdet_tes!R127=0,"",RES_hhdet_tes!R127/RES_hhdet_fec!R127)</f>
        <v>1</v>
      </c>
      <c r="S127" s="111">
        <f>IF(RES_hhdet_tes!S127=0,"",RES_hhdet_tes!S127/RES_hhdet_fec!S127)</f>
        <v>1</v>
      </c>
      <c r="T127" s="111">
        <f>IF(RES_hhdet_tes!T127=0,"",RES_hhdet_tes!T127/RES_hhdet_fec!T127)</f>
        <v>1</v>
      </c>
      <c r="U127" s="111">
        <f>IF(RES_hhdet_tes!U127=0,"",RES_hhdet_tes!U127/RES_hhdet_fec!U127)</f>
        <v>1</v>
      </c>
      <c r="V127" s="111">
        <f>IF(RES_hhdet_tes!V127=0,"",RES_hhdet_tes!V127/RES_hhdet_fec!V127)</f>
        <v>1</v>
      </c>
      <c r="W127" s="111">
        <f>IF(RES_hhdet_tes!W127=0,"",RES_hhdet_tes!W127/RES_hhdet_fec!W127)</f>
        <v>1</v>
      </c>
      <c r="X127" s="111">
        <f>IF(RES_hhdet_tes!X127=0,"",RES_hhdet_tes!X127/RES_hhdet_fec!X127)</f>
        <v>1</v>
      </c>
      <c r="Y127" s="111">
        <f>IF(RES_hhdet_tes!Y127=0,"",RES_hhdet_tes!Y127/RES_hhdet_fec!Y127)</f>
        <v>1</v>
      </c>
      <c r="DA127" s="63" t="s">
        <v>2026</v>
      </c>
    </row>
    <row r="128" spans="1:105" ht="12.95" customHeight="1" x14ac:dyDescent="0.25">
      <c r="A128" s="121" t="s">
        <v>92</v>
      </c>
      <c r="B128" s="124">
        <f>IF(RES_hhdet_tes!B128=0,"",RES_hhdet_tes!B128/RES_hhdet_fec!B128)</f>
        <v>1.9429532402555638</v>
      </c>
      <c r="C128" s="124">
        <f>IF(RES_hhdet_tes!C128=0,"",RES_hhdet_tes!C128/RES_hhdet_fec!C128)</f>
        <v>2.0572184894764773</v>
      </c>
      <c r="D128" s="124">
        <f>IF(RES_hhdet_tes!D128=0,"",RES_hhdet_tes!D128/RES_hhdet_fec!D128)</f>
        <v>2.1604882037777471</v>
      </c>
      <c r="E128" s="124">
        <f>IF(RES_hhdet_tes!E128=0,"",RES_hhdet_tes!E128/RES_hhdet_fec!E128)</f>
        <v>2.2695901105345939</v>
      </c>
      <c r="F128" s="124">
        <f>IF(RES_hhdet_tes!F128=0,"",RES_hhdet_tes!F128/RES_hhdet_fec!F128)</f>
        <v>2.4153204454618851</v>
      </c>
      <c r="G128" s="124">
        <f>IF(RES_hhdet_tes!G128=0,"",RES_hhdet_tes!G128/RES_hhdet_fec!G128)</f>
        <v>2.6419472164213866</v>
      </c>
      <c r="H128" s="124">
        <f>IF(RES_hhdet_tes!H128=0,"",RES_hhdet_tes!H128/RES_hhdet_fec!H128)</f>
        <v>2.8859615323735635</v>
      </c>
      <c r="I128" s="124">
        <f>IF(RES_hhdet_tes!I128=0,"",RES_hhdet_tes!I128/RES_hhdet_fec!I128)</f>
        <v>3.0250541760670862</v>
      </c>
      <c r="J128" s="124">
        <f>IF(RES_hhdet_tes!J128=0,"",RES_hhdet_tes!J128/RES_hhdet_fec!J128)</f>
        <v>3.1159817117705382</v>
      </c>
      <c r="K128" s="124">
        <f>IF(RES_hhdet_tes!K128=0,"",RES_hhdet_tes!K128/RES_hhdet_fec!K128)</f>
        <v>3.2192776335078195</v>
      </c>
      <c r="L128" s="124">
        <f>IF(RES_hhdet_tes!L128=0,"",RES_hhdet_tes!L128/RES_hhdet_fec!L128)</f>
        <v>3.3238251153965011</v>
      </c>
      <c r="M128" s="124">
        <f>IF(RES_hhdet_tes!M128=0,"",RES_hhdet_tes!M128/RES_hhdet_fec!M128)</f>
        <v>3.4196962445558774</v>
      </c>
      <c r="N128" s="124">
        <f>IF(RES_hhdet_tes!N128=0,"",RES_hhdet_tes!N128/RES_hhdet_fec!N128)</f>
        <v>3.5678345575951096</v>
      </c>
      <c r="O128" s="124">
        <f>IF(RES_hhdet_tes!O128=0,"",RES_hhdet_tes!O128/RES_hhdet_fec!O128)</f>
        <v>3.7686253125433513</v>
      </c>
      <c r="P128" s="124">
        <f>IF(RES_hhdet_tes!P128=0,"",RES_hhdet_tes!P128/RES_hhdet_fec!P128)</f>
        <v>3.9406899644148523</v>
      </c>
      <c r="Q128" s="124">
        <f>IF(RES_hhdet_tes!Q128=0,"",RES_hhdet_tes!Q128/RES_hhdet_fec!Q128)</f>
        <v>4.0736698729174101</v>
      </c>
      <c r="R128" s="124">
        <f>IF(RES_hhdet_tes!R128=0,"",RES_hhdet_tes!R128/RES_hhdet_fec!R128)</f>
        <v>4.1973241331540967</v>
      </c>
      <c r="S128" s="124">
        <f>IF(RES_hhdet_tes!S128=0,"",RES_hhdet_tes!S128/RES_hhdet_fec!S128)</f>
        <v>4.3121322315830195</v>
      </c>
      <c r="T128" s="124">
        <f>IF(RES_hhdet_tes!T128=0,"",RES_hhdet_tes!T128/RES_hhdet_fec!T128)</f>
        <v>4.4106712330994684</v>
      </c>
      <c r="U128" s="124">
        <f>IF(RES_hhdet_tes!U128=0,"",RES_hhdet_tes!U128/RES_hhdet_fec!U128)</f>
        <v>4.5257305604425895</v>
      </c>
      <c r="V128" s="124">
        <f>IF(RES_hhdet_tes!V128=0,"",RES_hhdet_tes!V128/RES_hhdet_fec!V128)</f>
        <v>4.6064812986926045</v>
      </c>
      <c r="W128" s="124">
        <f>IF(RES_hhdet_tes!W128=0,"",RES_hhdet_tes!W128/RES_hhdet_fec!W128)</f>
        <v>4.6519650165893536</v>
      </c>
      <c r="X128" s="124">
        <f>IF(RES_hhdet_tes!X128=0,"",RES_hhdet_tes!X128/RES_hhdet_fec!X128)</f>
        <v>4.6762525017955472</v>
      </c>
      <c r="Y128" s="124">
        <f>IF(RES_hhdet_tes!Y128=0,"",RES_hhdet_tes!Y128/RES_hhdet_fec!Y128)</f>
        <v>4.6963972566435501</v>
      </c>
      <c r="DA128" s="130" t="s">
        <v>2027</v>
      </c>
    </row>
    <row r="129" spans="1:105" ht="12" customHeight="1" x14ac:dyDescent="0.25">
      <c r="A129" s="97" t="s">
        <v>53</v>
      </c>
      <c r="B129" s="111">
        <f>IF(RES_hhdet_tes!B129=0,"",RES_hhdet_tes!B129/RES_hhdet_fec!B129)</f>
        <v>1.9429532402555638</v>
      </c>
      <c r="C129" s="111">
        <f>IF(RES_hhdet_tes!C129=0,"",RES_hhdet_tes!C129/RES_hhdet_fec!C129)</f>
        <v>2.0572184894764773</v>
      </c>
      <c r="D129" s="111">
        <f>IF(RES_hhdet_tes!D129=0,"",RES_hhdet_tes!D129/RES_hhdet_fec!D129)</f>
        <v>2.1604882037777471</v>
      </c>
      <c r="E129" s="111">
        <f>IF(RES_hhdet_tes!E129=0,"",RES_hhdet_tes!E129/RES_hhdet_fec!E129)</f>
        <v>2.2695901105345939</v>
      </c>
      <c r="F129" s="111">
        <f>IF(RES_hhdet_tes!F129=0,"",RES_hhdet_tes!F129/RES_hhdet_fec!F129)</f>
        <v>2.4153204454618851</v>
      </c>
      <c r="G129" s="111">
        <f>IF(RES_hhdet_tes!G129=0,"",RES_hhdet_tes!G129/RES_hhdet_fec!G129)</f>
        <v>2.6419472164213866</v>
      </c>
      <c r="H129" s="111">
        <f>IF(RES_hhdet_tes!H129=0,"",RES_hhdet_tes!H129/RES_hhdet_fec!H129)</f>
        <v>2.8859615323735635</v>
      </c>
      <c r="I129" s="111">
        <f>IF(RES_hhdet_tes!I129=0,"",RES_hhdet_tes!I129/RES_hhdet_fec!I129)</f>
        <v>3.0250541760670862</v>
      </c>
      <c r="J129" s="111">
        <f>IF(RES_hhdet_tes!J129=0,"",RES_hhdet_tes!J129/RES_hhdet_fec!J129)</f>
        <v>3.1159817117705382</v>
      </c>
      <c r="K129" s="111">
        <f>IF(RES_hhdet_tes!K129=0,"",RES_hhdet_tes!K129/RES_hhdet_fec!K129)</f>
        <v>3.2192776335078195</v>
      </c>
      <c r="L129" s="111">
        <f>IF(RES_hhdet_tes!L129=0,"",RES_hhdet_tes!L129/RES_hhdet_fec!L129)</f>
        <v>3.3238251153965011</v>
      </c>
      <c r="M129" s="111">
        <f>IF(RES_hhdet_tes!M129=0,"",RES_hhdet_tes!M129/RES_hhdet_fec!M129)</f>
        <v>3.4196962445558774</v>
      </c>
      <c r="N129" s="111">
        <f>IF(RES_hhdet_tes!N129=0,"",RES_hhdet_tes!N129/RES_hhdet_fec!N129)</f>
        <v>3.5678345575951096</v>
      </c>
      <c r="O129" s="111">
        <f>IF(RES_hhdet_tes!O129=0,"",RES_hhdet_tes!O129/RES_hhdet_fec!O129)</f>
        <v>3.7686253125433513</v>
      </c>
      <c r="P129" s="111">
        <f>IF(RES_hhdet_tes!P129=0,"",RES_hhdet_tes!P129/RES_hhdet_fec!P129)</f>
        <v>3.9406899644148523</v>
      </c>
      <c r="Q129" s="111">
        <f>IF(RES_hhdet_tes!Q129=0,"",RES_hhdet_tes!Q129/RES_hhdet_fec!Q129)</f>
        <v>4.0736698729174101</v>
      </c>
      <c r="R129" s="111">
        <f>IF(RES_hhdet_tes!R129=0,"",RES_hhdet_tes!R129/RES_hhdet_fec!R129)</f>
        <v>4.1973241331540967</v>
      </c>
      <c r="S129" s="111">
        <f>IF(RES_hhdet_tes!S129=0,"",RES_hhdet_tes!S129/RES_hhdet_fec!S129)</f>
        <v>4.3121322315830195</v>
      </c>
      <c r="T129" s="111">
        <f>IF(RES_hhdet_tes!T129=0,"",RES_hhdet_tes!T129/RES_hhdet_fec!T129)</f>
        <v>4.4106712330994684</v>
      </c>
      <c r="U129" s="111">
        <f>IF(RES_hhdet_tes!U129=0,"",RES_hhdet_tes!U129/RES_hhdet_fec!U129)</f>
        <v>4.5257305604425895</v>
      </c>
      <c r="V129" s="111">
        <f>IF(RES_hhdet_tes!V129=0,"",RES_hhdet_tes!V129/RES_hhdet_fec!V129)</f>
        <v>4.6064812986926045</v>
      </c>
      <c r="W129" s="111">
        <f>IF(RES_hhdet_tes!W129=0,"",RES_hhdet_tes!W129/RES_hhdet_fec!W129)</f>
        <v>4.6519650165893536</v>
      </c>
      <c r="X129" s="111">
        <f>IF(RES_hhdet_tes!X129=0,"",RES_hhdet_tes!X129/RES_hhdet_fec!X129)</f>
        <v>4.6762525017955472</v>
      </c>
      <c r="Y129" s="111">
        <f>IF(RES_hhdet_tes!Y129=0,"",RES_hhdet_tes!Y129/RES_hhdet_fec!Y129)</f>
        <v>4.6963972566435501</v>
      </c>
      <c r="DA129" s="63" t="s">
        <v>2028</v>
      </c>
    </row>
    <row r="130" spans="1:105" ht="12" customHeight="1" x14ac:dyDescent="0.25">
      <c r="A130" s="121" t="s">
        <v>55</v>
      </c>
      <c r="B130" s="124">
        <f>IF(RES_hhdet_tes!B130=0,"",RES_hhdet_tes!B130/RES_hhdet_fec!B130)</f>
        <v>0.65159182139453065</v>
      </c>
      <c r="C130" s="124">
        <f>IF(RES_hhdet_tes!C130=0,"",RES_hhdet_tes!C130/RES_hhdet_fec!C130)</f>
        <v>0.65480839475929598</v>
      </c>
      <c r="D130" s="124">
        <f>IF(RES_hhdet_tes!D130=0,"",RES_hhdet_tes!D130/RES_hhdet_fec!D130)</f>
        <v>0.65807485340742944</v>
      </c>
      <c r="E130" s="124">
        <f>IF(RES_hhdet_tes!E130=0,"",RES_hhdet_tes!E130/RES_hhdet_fec!E130)</f>
        <v>0.66241188964283138</v>
      </c>
      <c r="F130" s="124">
        <f>IF(RES_hhdet_tes!F130=0,"",RES_hhdet_tes!F130/RES_hhdet_fec!F130)</f>
        <v>0.66632671967174073</v>
      </c>
      <c r="G130" s="124">
        <f>IF(RES_hhdet_tes!G130=0,"",RES_hhdet_tes!G130/RES_hhdet_fec!G130)</f>
        <v>0.67044555320137245</v>
      </c>
      <c r="H130" s="124">
        <f>IF(RES_hhdet_tes!H130=0,"",RES_hhdet_tes!H130/RES_hhdet_fec!H130)</f>
        <v>0.67549660266223144</v>
      </c>
      <c r="I130" s="124">
        <f>IF(RES_hhdet_tes!I130=0,"",RES_hhdet_tes!I130/RES_hhdet_fec!I130)</f>
        <v>0.67883087974908018</v>
      </c>
      <c r="J130" s="124">
        <f>IF(RES_hhdet_tes!J130=0,"",RES_hhdet_tes!J130/RES_hhdet_fec!J130)</f>
        <v>0.68118020784956457</v>
      </c>
      <c r="K130" s="124">
        <f>IF(RES_hhdet_tes!K130=0,"",RES_hhdet_tes!K130/RES_hhdet_fec!K130)</f>
        <v>0.68687976186889499</v>
      </c>
      <c r="L130" s="124">
        <f>IF(RES_hhdet_tes!L130=0,"",RES_hhdet_tes!L130/RES_hhdet_fec!L130)</f>
        <v>0.69042180671247011</v>
      </c>
      <c r="M130" s="124">
        <f>IF(RES_hhdet_tes!M130=0,"",RES_hhdet_tes!M130/RES_hhdet_fec!M130)</f>
        <v>0.69496277162683906</v>
      </c>
      <c r="N130" s="124">
        <f>IF(RES_hhdet_tes!N130=0,"",RES_hhdet_tes!N130/RES_hhdet_fec!N130)</f>
        <v>0.69871407233872673</v>
      </c>
      <c r="O130" s="124">
        <f>IF(RES_hhdet_tes!O130=0,"",RES_hhdet_tes!O130/RES_hhdet_fec!O130)</f>
        <v>0.70681349317637998</v>
      </c>
      <c r="P130" s="124">
        <f>IF(RES_hhdet_tes!P130=0,"",RES_hhdet_tes!P130/RES_hhdet_fec!P130)</f>
        <v>0.71295610633763251</v>
      </c>
      <c r="Q130" s="124">
        <f>IF(RES_hhdet_tes!Q130=0,"",RES_hhdet_tes!Q130/RES_hhdet_fec!Q130)</f>
        <v>0.7200092861212789</v>
      </c>
      <c r="R130" s="124">
        <f>IF(RES_hhdet_tes!R130=0,"",RES_hhdet_tes!R130/RES_hhdet_fec!R130)</f>
        <v>0.72602029341384344</v>
      </c>
      <c r="S130" s="124">
        <f>IF(RES_hhdet_tes!S130=0,"",RES_hhdet_tes!S130/RES_hhdet_fec!S130)</f>
        <v>0.73520124684935739</v>
      </c>
      <c r="T130" s="124">
        <f>IF(RES_hhdet_tes!T130=0,"",RES_hhdet_tes!T130/RES_hhdet_fec!T130)</f>
        <v>0.74748342617397467</v>
      </c>
      <c r="U130" s="124">
        <f>IF(RES_hhdet_tes!U130=0,"",RES_hhdet_tes!U130/RES_hhdet_fec!U130)</f>
        <v>0.75838905120633149</v>
      </c>
      <c r="V130" s="124">
        <f>IF(RES_hhdet_tes!V130=0,"",RES_hhdet_tes!V130/RES_hhdet_fec!V130)</f>
        <v>0.77247914000507689</v>
      </c>
      <c r="W130" s="124">
        <f>IF(RES_hhdet_tes!W130=0,"",RES_hhdet_tes!W130/RES_hhdet_fec!W130)</f>
        <v>0.78174729883903993</v>
      </c>
      <c r="X130" s="124">
        <f>IF(RES_hhdet_tes!X130=0,"",RES_hhdet_tes!X130/RES_hhdet_fec!X130)</f>
        <v>0.79565871857929649</v>
      </c>
      <c r="Y130" s="124">
        <f>IF(RES_hhdet_tes!Y130=0,"",RES_hhdet_tes!Y130/RES_hhdet_fec!Y130)</f>
        <v>0.80333440032290238</v>
      </c>
      <c r="DA130" s="130" t="s">
        <v>2029</v>
      </c>
    </row>
    <row r="131" spans="1:105" ht="12" customHeight="1" x14ac:dyDescent="0.25">
      <c r="A131" s="97" t="s">
        <v>128</v>
      </c>
      <c r="B131" s="111" t="str">
        <f>IF(RES_hhdet_tes!B131=0,"",RES_hhdet_tes!B131/RES_hhdet_fec!B131)</f>
        <v/>
      </c>
      <c r="C131" s="111" t="str">
        <f>IF(RES_hhdet_tes!C131=0,"",RES_hhdet_tes!C131/RES_hhdet_fec!C131)</f>
        <v/>
      </c>
      <c r="D131" s="111" t="str">
        <f>IF(RES_hhdet_tes!D131=0,"",RES_hhdet_tes!D131/RES_hhdet_fec!D131)</f>
        <v/>
      </c>
      <c r="E131" s="111" t="str">
        <f>IF(RES_hhdet_tes!E131=0,"",RES_hhdet_tes!E131/RES_hhdet_fec!E131)</f>
        <v/>
      </c>
      <c r="F131" s="111" t="str">
        <f>IF(RES_hhdet_tes!F131=0,"",RES_hhdet_tes!F131/RES_hhdet_fec!F131)</f>
        <v/>
      </c>
      <c r="G131" s="111" t="str">
        <f>IF(RES_hhdet_tes!G131=0,"",RES_hhdet_tes!G131/RES_hhdet_fec!G131)</f>
        <v/>
      </c>
      <c r="H131" s="111" t="str">
        <f>IF(RES_hhdet_tes!H131=0,"",RES_hhdet_tes!H131/RES_hhdet_fec!H131)</f>
        <v/>
      </c>
      <c r="I131" s="111" t="str">
        <f>IF(RES_hhdet_tes!I131=0,"",RES_hhdet_tes!I131/RES_hhdet_fec!I131)</f>
        <v/>
      </c>
      <c r="J131" s="111" t="str">
        <f>IF(RES_hhdet_tes!J131=0,"",RES_hhdet_tes!J131/RES_hhdet_fec!J131)</f>
        <v/>
      </c>
      <c r="K131" s="111" t="str">
        <f>IF(RES_hhdet_tes!K131=0,"",RES_hhdet_tes!K131/RES_hhdet_fec!K131)</f>
        <v/>
      </c>
      <c r="L131" s="111" t="str">
        <f>IF(RES_hhdet_tes!L131=0,"",RES_hhdet_tes!L131/RES_hhdet_fec!L131)</f>
        <v/>
      </c>
      <c r="M131" s="111" t="str">
        <f>IF(RES_hhdet_tes!M131=0,"",RES_hhdet_tes!M131/RES_hhdet_fec!M131)</f>
        <v/>
      </c>
      <c r="N131" s="111" t="str">
        <f>IF(RES_hhdet_tes!N131=0,"",RES_hhdet_tes!N131/RES_hhdet_fec!N131)</f>
        <v/>
      </c>
      <c r="O131" s="111" t="str">
        <f>IF(RES_hhdet_tes!O131=0,"",RES_hhdet_tes!O131/RES_hhdet_fec!O131)</f>
        <v/>
      </c>
      <c r="P131" s="111" t="str">
        <f>IF(RES_hhdet_tes!P131=0,"",RES_hhdet_tes!P131/RES_hhdet_fec!P131)</f>
        <v/>
      </c>
      <c r="Q131" s="111" t="str">
        <f>IF(RES_hhdet_tes!Q131=0,"",RES_hhdet_tes!Q131/RES_hhdet_fec!Q131)</f>
        <v/>
      </c>
      <c r="R131" s="111" t="str">
        <f>IF(RES_hhdet_tes!R131=0,"",RES_hhdet_tes!R131/RES_hhdet_fec!R131)</f>
        <v/>
      </c>
      <c r="S131" s="111" t="str">
        <f>IF(RES_hhdet_tes!S131=0,"",RES_hhdet_tes!S131/RES_hhdet_fec!S131)</f>
        <v/>
      </c>
      <c r="T131" s="111" t="str">
        <f>IF(RES_hhdet_tes!T131=0,"",RES_hhdet_tes!T131/RES_hhdet_fec!T131)</f>
        <v/>
      </c>
      <c r="U131" s="111" t="str">
        <f>IF(RES_hhdet_tes!U131=0,"",RES_hhdet_tes!U131/RES_hhdet_fec!U131)</f>
        <v/>
      </c>
      <c r="V131" s="111" t="str">
        <f>IF(RES_hhdet_tes!V131=0,"",RES_hhdet_tes!V131/RES_hhdet_fec!V131)</f>
        <v/>
      </c>
      <c r="W131" s="111" t="str">
        <f>IF(RES_hhdet_tes!W131=0,"",RES_hhdet_tes!W131/RES_hhdet_fec!W131)</f>
        <v/>
      </c>
      <c r="X131" s="111" t="str">
        <f>IF(RES_hhdet_tes!X131=0,"",RES_hhdet_tes!X131/RES_hhdet_fec!X131)</f>
        <v/>
      </c>
      <c r="Y131" s="111" t="str">
        <f>IF(RES_hhdet_tes!Y131=0,"",RES_hhdet_tes!Y131/RES_hhdet_fec!Y131)</f>
        <v/>
      </c>
      <c r="DA131" s="63" t="s">
        <v>2030</v>
      </c>
    </row>
    <row r="132" spans="1:105" ht="12" customHeight="1" x14ac:dyDescent="0.25">
      <c r="A132" s="97" t="s">
        <v>127</v>
      </c>
      <c r="B132" s="111" t="str">
        <f>IF(RES_hhdet_tes!B132=0,"",RES_hhdet_tes!B132/RES_hhdet_fec!B132)</f>
        <v/>
      </c>
      <c r="C132" s="111" t="str">
        <f>IF(RES_hhdet_tes!C132=0,"",RES_hhdet_tes!C132/RES_hhdet_fec!C132)</f>
        <v/>
      </c>
      <c r="D132" s="111" t="str">
        <f>IF(RES_hhdet_tes!D132=0,"",RES_hhdet_tes!D132/RES_hhdet_fec!D132)</f>
        <v/>
      </c>
      <c r="E132" s="111" t="str">
        <f>IF(RES_hhdet_tes!E132=0,"",RES_hhdet_tes!E132/RES_hhdet_fec!E132)</f>
        <v/>
      </c>
      <c r="F132" s="111" t="str">
        <f>IF(RES_hhdet_tes!F132=0,"",RES_hhdet_tes!F132/RES_hhdet_fec!F132)</f>
        <v/>
      </c>
      <c r="G132" s="111" t="str">
        <f>IF(RES_hhdet_tes!G132=0,"",RES_hhdet_tes!G132/RES_hhdet_fec!G132)</f>
        <v/>
      </c>
      <c r="H132" s="111" t="str">
        <f>IF(RES_hhdet_tes!H132=0,"",RES_hhdet_tes!H132/RES_hhdet_fec!H132)</f>
        <v/>
      </c>
      <c r="I132" s="111" t="str">
        <f>IF(RES_hhdet_tes!I132=0,"",RES_hhdet_tes!I132/RES_hhdet_fec!I132)</f>
        <v/>
      </c>
      <c r="J132" s="111" t="str">
        <f>IF(RES_hhdet_tes!J132=0,"",RES_hhdet_tes!J132/RES_hhdet_fec!J132)</f>
        <v/>
      </c>
      <c r="K132" s="111" t="str">
        <f>IF(RES_hhdet_tes!K132=0,"",RES_hhdet_tes!K132/RES_hhdet_fec!K132)</f>
        <v/>
      </c>
      <c r="L132" s="111" t="str">
        <f>IF(RES_hhdet_tes!L132=0,"",RES_hhdet_tes!L132/RES_hhdet_fec!L132)</f>
        <v/>
      </c>
      <c r="M132" s="111" t="str">
        <f>IF(RES_hhdet_tes!M132=0,"",RES_hhdet_tes!M132/RES_hhdet_fec!M132)</f>
        <v/>
      </c>
      <c r="N132" s="111" t="str">
        <f>IF(RES_hhdet_tes!N132=0,"",RES_hhdet_tes!N132/RES_hhdet_fec!N132)</f>
        <v/>
      </c>
      <c r="O132" s="111" t="str">
        <f>IF(RES_hhdet_tes!O132=0,"",RES_hhdet_tes!O132/RES_hhdet_fec!O132)</f>
        <v/>
      </c>
      <c r="P132" s="111" t="str">
        <f>IF(RES_hhdet_tes!P132=0,"",RES_hhdet_tes!P132/RES_hhdet_fec!P132)</f>
        <v/>
      </c>
      <c r="Q132" s="111" t="str">
        <f>IF(RES_hhdet_tes!Q132=0,"",RES_hhdet_tes!Q132/RES_hhdet_fec!Q132)</f>
        <v/>
      </c>
      <c r="R132" s="111" t="str">
        <f>IF(RES_hhdet_tes!R132=0,"",RES_hhdet_tes!R132/RES_hhdet_fec!R132)</f>
        <v/>
      </c>
      <c r="S132" s="111" t="str">
        <f>IF(RES_hhdet_tes!S132=0,"",RES_hhdet_tes!S132/RES_hhdet_fec!S132)</f>
        <v/>
      </c>
      <c r="T132" s="111" t="str">
        <f>IF(RES_hhdet_tes!T132=0,"",RES_hhdet_tes!T132/RES_hhdet_fec!T132)</f>
        <v/>
      </c>
      <c r="U132" s="111" t="str">
        <f>IF(RES_hhdet_tes!U132=0,"",RES_hhdet_tes!U132/RES_hhdet_fec!U132)</f>
        <v/>
      </c>
      <c r="V132" s="111" t="str">
        <f>IF(RES_hhdet_tes!V132=0,"",RES_hhdet_tes!V132/RES_hhdet_fec!V132)</f>
        <v/>
      </c>
      <c r="W132" s="111" t="str">
        <f>IF(RES_hhdet_tes!W132=0,"",RES_hhdet_tes!W132/RES_hhdet_fec!W132)</f>
        <v/>
      </c>
      <c r="X132" s="111" t="str">
        <f>IF(RES_hhdet_tes!X132=0,"",RES_hhdet_tes!X132/RES_hhdet_fec!X132)</f>
        <v/>
      </c>
      <c r="Y132" s="111" t="str">
        <f>IF(RES_hhdet_tes!Y132=0,"",RES_hhdet_tes!Y132/RES_hhdet_fec!Y132)</f>
        <v/>
      </c>
      <c r="DA132" s="63" t="s">
        <v>2031</v>
      </c>
    </row>
    <row r="133" spans="1:105" ht="12" customHeight="1" x14ac:dyDescent="0.25">
      <c r="A133" s="100" t="s">
        <v>198</v>
      </c>
      <c r="B133" s="112" t="str">
        <f>IF(RES_hhdet_tes!B133=0,"",RES_hhdet_tes!B133/RES_hhdet_fec!B133)</f>
        <v/>
      </c>
      <c r="C133" s="112" t="str">
        <f>IF(RES_hhdet_tes!C133=0,"",RES_hhdet_tes!C133/RES_hhdet_fec!C133)</f>
        <v/>
      </c>
      <c r="D133" s="112" t="str">
        <f>IF(RES_hhdet_tes!D133=0,"",RES_hhdet_tes!D133/RES_hhdet_fec!D133)</f>
        <v/>
      </c>
      <c r="E133" s="112" t="str">
        <f>IF(RES_hhdet_tes!E133=0,"",RES_hhdet_tes!E133/RES_hhdet_fec!E133)</f>
        <v/>
      </c>
      <c r="F133" s="112" t="str">
        <f>IF(RES_hhdet_tes!F133=0,"",RES_hhdet_tes!F133/RES_hhdet_fec!F133)</f>
        <v/>
      </c>
      <c r="G133" s="112" t="str">
        <f>IF(RES_hhdet_tes!G133=0,"",RES_hhdet_tes!G133/RES_hhdet_fec!G133)</f>
        <v/>
      </c>
      <c r="H133" s="112" t="str">
        <f>IF(RES_hhdet_tes!H133=0,"",RES_hhdet_tes!H133/RES_hhdet_fec!H133)</f>
        <v/>
      </c>
      <c r="I133" s="112" t="str">
        <f>IF(RES_hhdet_tes!I133=0,"",RES_hhdet_tes!I133/RES_hhdet_fec!I133)</f>
        <v/>
      </c>
      <c r="J133" s="112" t="str">
        <f>IF(RES_hhdet_tes!J133=0,"",RES_hhdet_tes!J133/RES_hhdet_fec!J133)</f>
        <v/>
      </c>
      <c r="K133" s="112" t="str">
        <f>IF(RES_hhdet_tes!K133=0,"",RES_hhdet_tes!K133/RES_hhdet_fec!K133)</f>
        <v/>
      </c>
      <c r="L133" s="112" t="str">
        <f>IF(RES_hhdet_tes!L133=0,"",RES_hhdet_tes!L133/RES_hhdet_fec!L133)</f>
        <v/>
      </c>
      <c r="M133" s="112" t="str">
        <f>IF(RES_hhdet_tes!M133=0,"",RES_hhdet_tes!M133/RES_hhdet_fec!M133)</f>
        <v/>
      </c>
      <c r="N133" s="112" t="str">
        <f>IF(RES_hhdet_tes!N133=0,"",RES_hhdet_tes!N133/RES_hhdet_fec!N133)</f>
        <v/>
      </c>
      <c r="O133" s="112" t="str">
        <f>IF(RES_hhdet_tes!O133=0,"",RES_hhdet_tes!O133/RES_hhdet_fec!O133)</f>
        <v/>
      </c>
      <c r="P133" s="112" t="str">
        <f>IF(RES_hhdet_tes!P133=0,"",RES_hhdet_tes!P133/RES_hhdet_fec!P133)</f>
        <v/>
      </c>
      <c r="Q133" s="112" t="str">
        <f>IF(RES_hhdet_tes!Q133=0,"",RES_hhdet_tes!Q133/RES_hhdet_fec!Q133)</f>
        <v/>
      </c>
      <c r="R133" s="112" t="str">
        <f>IF(RES_hhdet_tes!R133=0,"",RES_hhdet_tes!R133/RES_hhdet_fec!R133)</f>
        <v/>
      </c>
      <c r="S133" s="112" t="str">
        <f>IF(RES_hhdet_tes!S133=0,"",RES_hhdet_tes!S133/RES_hhdet_fec!S133)</f>
        <v/>
      </c>
      <c r="T133" s="112" t="str">
        <f>IF(RES_hhdet_tes!T133=0,"",RES_hhdet_tes!T133/RES_hhdet_fec!T133)</f>
        <v/>
      </c>
      <c r="U133" s="112" t="str">
        <f>IF(RES_hhdet_tes!U133=0,"",RES_hhdet_tes!U133/RES_hhdet_fec!U133)</f>
        <v/>
      </c>
      <c r="V133" s="112" t="str">
        <f>IF(RES_hhdet_tes!V133=0,"",RES_hhdet_tes!V133/RES_hhdet_fec!V133)</f>
        <v/>
      </c>
      <c r="W133" s="112" t="str">
        <f>IF(RES_hhdet_tes!W133=0,"",RES_hhdet_tes!W133/RES_hhdet_fec!W133)</f>
        <v/>
      </c>
      <c r="X133" s="112" t="str">
        <f>IF(RES_hhdet_tes!X133=0,"",RES_hhdet_tes!X133/RES_hhdet_fec!X133)</f>
        <v/>
      </c>
      <c r="Y133" s="112" t="str">
        <f>IF(RES_hhdet_tes!Y133=0,"",RES_hhdet_tes!Y133/RES_hhdet_fec!Y133)</f>
        <v/>
      </c>
      <c r="DA133" s="131" t="s">
        <v>2032</v>
      </c>
    </row>
    <row r="134" spans="1:105" ht="12" customHeight="1" x14ac:dyDescent="0.25">
      <c r="A134" s="103" t="s">
        <v>52</v>
      </c>
      <c r="B134" s="113" t="str">
        <f>IF(RES_hhdet_tes!B134=0,"",RES_hhdet_tes!B134/RES_hhdet_fec!B134)</f>
        <v/>
      </c>
      <c r="C134" s="113" t="str">
        <f>IF(RES_hhdet_tes!C134=0,"",RES_hhdet_tes!C134/RES_hhdet_fec!C134)</f>
        <v/>
      </c>
      <c r="D134" s="113" t="str">
        <f>IF(RES_hhdet_tes!D134=0,"",RES_hhdet_tes!D134/RES_hhdet_fec!D134)</f>
        <v/>
      </c>
      <c r="E134" s="113" t="str">
        <f>IF(RES_hhdet_tes!E134=0,"",RES_hhdet_tes!E134/RES_hhdet_fec!E134)</f>
        <v/>
      </c>
      <c r="F134" s="113" t="str">
        <f>IF(RES_hhdet_tes!F134=0,"",RES_hhdet_tes!F134/RES_hhdet_fec!F134)</f>
        <v/>
      </c>
      <c r="G134" s="113" t="str">
        <f>IF(RES_hhdet_tes!G134=0,"",RES_hhdet_tes!G134/RES_hhdet_fec!G134)</f>
        <v/>
      </c>
      <c r="H134" s="113" t="str">
        <f>IF(RES_hhdet_tes!H134=0,"",RES_hhdet_tes!H134/RES_hhdet_fec!H134)</f>
        <v/>
      </c>
      <c r="I134" s="113" t="str">
        <f>IF(RES_hhdet_tes!I134=0,"",RES_hhdet_tes!I134/RES_hhdet_fec!I134)</f>
        <v/>
      </c>
      <c r="J134" s="113" t="str">
        <f>IF(RES_hhdet_tes!J134=0,"",RES_hhdet_tes!J134/RES_hhdet_fec!J134)</f>
        <v/>
      </c>
      <c r="K134" s="113" t="str">
        <f>IF(RES_hhdet_tes!K134=0,"",RES_hhdet_tes!K134/RES_hhdet_fec!K134)</f>
        <v/>
      </c>
      <c r="L134" s="113" t="str">
        <f>IF(RES_hhdet_tes!L134=0,"",RES_hhdet_tes!L134/RES_hhdet_fec!L134)</f>
        <v/>
      </c>
      <c r="M134" s="113" t="str">
        <f>IF(RES_hhdet_tes!M134=0,"",RES_hhdet_tes!M134/RES_hhdet_fec!M134)</f>
        <v/>
      </c>
      <c r="N134" s="113" t="str">
        <f>IF(RES_hhdet_tes!N134=0,"",RES_hhdet_tes!N134/RES_hhdet_fec!N134)</f>
        <v/>
      </c>
      <c r="O134" s="113" t="str">
        <f>IF(RES_hhdet_tes!O134=0,"",RES_hhdet_tes!O134/RES_hhdet_fec!O134)</f>
        <v/>
      </c>
      <c r="P134" s="113" t="str">
        <f>IF(RES_hhdet_tes!P134=0,"",RES_hhdet_tes!P134/RES_hhdet_fec!P134)</f>
        <v/>
      </c>
      <c r="Q134" s="113" t="str">
        <f>IF(RES_hhdet_tes!Q134=0,"",RES_hhdet_tes!Q134/RES_hhdet_fec!Q134)</f>
        <v/>
      </c>
      <c r="R134" s="113" t="str">
        <f>IF(RES_hhdet_tes!R134=0,"",RES_hhdet_tes!R134/RES_hhdet_fec!R134)</f>
        <v/>
      </c>
      <c r="S134" s="113" t="str">
        <f>IF(RES_hhdet_tes!S134=0,"",RES_hhdet_tes!S134/RES_hhdet_fec!S134)</f>
        <v/>
      </c>
      <c r="T134" s="113" t="str">
        <f>IF(RES_hhdet_tes!T134=0,"",RES_hhdet_tes!T134/RES_hhdet_fec!T134)</f>
        <v/>
      </c>
      <c r="U134" s="113" t="str">
        <f>IF(RES_hhdet_tes!U134=0,"",RES_hhdet_tes!U134/RES_hhdet_fec!U134)</f>
        <v/>
      </c>
      <c r="V134" s="113" t="str">
        <f>IF(RES_hhdet_tes!V134=0,"",RES_hhdet_tes!V134/RES_hhdet_fec!V134)</f>
        <v/>
      </c>
      <c r="W134" s="113" t="str">
        <f>IF(RES_hhdet_tes!W134=0,"",RES_hhdet_tes!W134/RES_hhdet_fec!W134)</f>
        <v/>
      </c>
      <c r="X134" s="113" t="str">
        <f>IF(RES_hhdet_tes!X134=0,"",RES_hhdet_tes!X134/RES_hhdet_fec!X134)</f>
        <v/>
      </c>
      <c r="Y134" s="113" t="str">
        <f>IF(RES_hhdet_tes!Y134=0,"",RES_hhdet_tes!Y134/RES_hhdet_fec!Y134)</f>
        <v/>
      </c>
      <c r="DA134" s="132" t="s">
        <v>2033</v>
      </c>
    </row>
    <row r="135" spans="1:105" ht="12" customHeight="1" x14ac:dyDescent="0.25">
      <c r="A135" s="106" t="s">
        <v>122</v>
      </c>
      <c r="B135" s="112">
        <f>IF(RES_hhdet_tes!B135=0,"",RES_hhdet_tes!B135/RES_hhdet_fec!B135)</f>
        <v>0.65118384724683143</v>
      </c>
      <c r="C135" s="112">
        <f>IF(RES_hhdet_tes!C135=0,"",RES_hhdet_tes!C135/RES_hhdet_fec!C135)</f>
        <v>0.65378373056733929</v>
      </c>
      <c r="D135" s="112">
        <f>IF(RES_hhdet_tes!D135=0,"",RES_hhdet_tes!D135/RES_hhdet_fec!D135)</f>
        <v>0.65681143295995492</v>
      </c>
      <c r="E135" s="112">
        <f>IF(RES_hhdet_tes!E135=0,"",RES_hhdet_tes!E135/RES_hhdet_fec!E135)</f>
        <v>0.6603010379011085</v>
      </c>
      <c r="F135" s="112">
        <f>IF(RES_hhdet_tes!F135=0,"",RES_hhdet_tes!F135/RES_hhdet_fec!F135)</f>
        <v>0.66412869595342094</v>
      </c>
      <c r="G135" s="112">
        <f>IF(RES_hhdet_tes!G135=0,"",RES_hhdet_tes!G135/RES_hhdet_fec!G135)</f>
        <v>0.66825537695412107</v>
      </c>
      <c r="H135" s="112">
        <f>IF(RES_hhdet_tes!H135=0,"",RES_hhdet_tes!H135/RES_hhdet_fec!H135)</f>
        <v>0.67280639993463509</v>
      </c>
      <c r="I135" s="112">
        <f>IF(RES_hhdet_tes!I135=0,"",RES_hhdet_tes!I135/RES_hhdet_fec!I135)</f>
        <v>0.67496997010593596</v>
      </c>
      <c r="J135" s="112">
        <f>IF(RES_hhdet_tes!J135=0,"",RES_hhdet_tes!J135/RES_hhdet_fec!J135)</f>
        <v>0.67574637805094884</v>
      </c>
      <c r="K135" s="112">
        <f>IF(RES_hhdet_tes!K135=0,"",RES_hhdet_tes!K135/RES_hhdet_fec!K135)</f>
        <v>0.67693160178601397</v>
      </c>
      <c r="L135" s="112">
        <f>IF(RES_hhdet_tes!L135=0,"",RES_hhdet_tes!L135/RES_hhdet_fec!L135)</f>
        <v>0.67854908873372799</v>
      </c>
      <c r="M135" s="112">
        <f>IF(RES_hhdet_tes!M135=0,"",RES_hhdet_tes!M135/RES_hhdet_fec!M135)</f>
        <v>0.68094995133905389</v>
      </c>
      <c r="N135" s="112">
        <f>IF(RES_hhdet_tes!N135=0,"",RES_hhdet_tes!N135/RES_hhdet_fec!N135)</f>
        <v>0.68464992939100044</v>
      </c>
      <c r="O135" s="112">
        <f>IF(RES_hhdet_tes!O135=0,"",RES_hhdet_tes!O135/RES_hhdet_fec!O135)</f>
        <v>0.68925517273703107</v>
      </c>
      <c r="P135" s="112">
        <f>IF(RES_hhdet_tes!P135=0,"",RES_hhdet_tes!P135/RES_hhdet_fec!P135)</f>
        <v>0.69340367727121965</v>
      </c>
      <c r="Q135" s="112">
        <f>IF(RES_hhdet_tes!Q135=0,"",RES_hhdet_tes!Q135/RES_hhdet_fec!Q135)</f>
        <v>0.69922438670732046</v>
      </c>
      <c r="R135" s="112">
        <f>IF(RES_hhdet_tes!R135=0,"",RES_hhdet_tes!R135/RES_hhdet_fec!R135)</f>
        <v>0.70660982758345148</v>
      </c>
      <c r="S135" s="112">
        <f>IF(RES_hhdet_tes!S135=0,"",RES_hhdet_tes!S135/RES_hhdet_fec!S135)</f>
        <v>0.71532476579449478</v>
      </c>
      <c r="T135" s="112">
        <f>IF(RES_hhdet_tes!T135=0,"",RES_hhdet_tes!T135/RES_hhdet_fec!T135)</f>
        <v>0.72665047677127048</v>
      </c>
      <c r="U135" s="112">
        <f>IF(RES_hhdet_tes!U135=0,"",RES_hhdet_tes!U135/RES_hhdet_fec!U135)</f>
        <v>0.73871719790349144</v>
      </c>
      <c r="V135" s="112">
        <f>IF(RES_hhdet_tes!V135=0,"",RES_hhdet_tes!V135/RES_hhdet_fec!V135)</f>
        <v>0.74978360648070119</v>
      </c>
      <c r="W135" s="112">
        <f>IF(RES_hhdet_tes!W135=0,"",RES_hhdet_tes!W135/RES_hhdet_fec!W135)</f>
        <v>0.75813501049691479</v>
      </c>
      <c r="X135" s="112">
        <f>IF(RES_hhdet_tes!X135=0,"",RES_hhdet_tes!X135/RES_hhdet_fec!X135)</f>
        <v>0.76222311890646932</v>
      </c>
      <c r="Y135" s="112">
        <f>IF(RES_hhdet_tes!Y135=0,"",RES_hhdet_tes!Y135/RES_hhdet_fec!Y135)</f>
        <v>0.7710579899188037</v>
      </c>
      <c r="DA135" s="131" t="s">
        <v>2034</v>
      </c>
    </row>
    <row r="136" spans="1:105" ht="12" customHeight="1" x14ac:dyDescent="0.25">
      <c r="A136" s="107" t="s">
        <v>121</v>
      </c>
      <c r="B136" s="113">
        <f>IF(RES_hhdet_tes!B136=0,"",RES_hhdet_tes!B136/RES_hhdet_fec!B136)</f>
        <v>0.81682830902649439</v>
      </c>
      <c r="C136" s="113">
        <f>IF(RES_hhdet_tes!C136=0,"",RES_hhdet_tes!C136/RES_hhdet_fec!C136)</f>
        <v>0.82871708887855622</v>
      </c>
      <c r="D136" s="113">
        <f>IF(RES_hhdet_tes!D136=0,"",RES_hhdet_tes!D136/RES_hhdet_fec!D136)</f>
        <v>0.82700025022481816</v>
      </c>
      <c r="E136" s="113">
        <f>IF(RES_hhdet_tes!E136=0,"",RES_hhdet_tes!E136/RES_hhdet_fec!E136)</f>
        <v>0.82671604317925806</v>
      </c>
      <c r="F136" s="113">
        <f>IF(RES_hhdet_tes!F136=0,"",RES_hhdet_tes!F136/RES_hhdet_fec!F136)</f>
        <v>0.83652646647336515</v>
      </c>
      <c r="G136" s="113">
        <f>IF(RES_hhdet_tes!G136=0,"",RES_hhdet_tes!G136/RES_hhdet_fec!G136)</f>
        <v>0.8342029335387533</v>
      </c>
      <c r="H136" s="113">
        <f>IF(RES_hhdet_tes!H136=0,"",RES_hhdet_tes!H136/RES_hhdet_fec!H136)</f>
        <v>0.83333818236331081</v>
      </c>
      <c r="I136" s="113">
        <f>IF(RES_hhdet_tes!I136=0,"",RES_hhdet_tes!I136/RES_hhdet_fec!I136)</f>
        <v>0.82651965113666737</v>
      </c>
      <c r="J136" s="113">
        <f>IF(RES_hhdet_tes!J136=0,"",RES_hhdet_tes!J136/RES_hhdet_fec!J136)</f>
        <v>0.84021138311560462</v>
      </c>
      <c r="K136" s="113">
        <f>IF(RES_hhdet_tes!K136=0,"",RES_hhdet_tes!K136/RES_hhdet_fec!K136)</f>
        <v>0.83750235421082442</v>
      </c>
      <c r="L136" s="113">
        <f>IF(RES_hhdet_tes!L136=0,"",RES_hhdet_tes!L136/RES_hhdet_fec!L136)</f>
        <v>0.83739087364479403</v>
      </c>
      <c r="M136" s="113">
        <f>IF(RES_hhdet_tes!M136=0,"",RES_hhdet_tes!M136/RES_hhdet_fec!M136)</f>
        <v>0.84347570072169309</v>
      </c>
      <c r="N136" s="113">
        <f>IF(RES_hhdet_tes!N136=0,"",RES_hhdet_tes!N136/RES_hhdet_fec!N136)</f>
        <v>0.84355617338840017</v>
      </c>
      <c r="O136" s="113">
        <f>IF(RES_hhdet_tes!O136=0,"",RES_hhdet_tes!O136/RES_hhdet_fec!O136)</f>
        <v>0.86821538451616054</v>
      </c>
      <c r="P136" s="113">
        <f>IF(RES_hhdet_tes!P136=0,"",RES_hhdet_tes!P136/RES_hhdet_fec!P136)</f>
        <v>0.87860215965776645</v>
      </c>
      <c r="Q136" s="113">
        <f>IF(RES_hhdet_tes!Q136=0,"",RES_hhdet_tes!Q136/RES_hhdet_fec!Q136)</f>
        <v>0.87462627333188203</v>
      </c>
      <c r="R136" s="113">
        <f>IF(RES_hhdet_tes!R136=0,"",RES_hhdet_tes!R136/RES_hhdet_fec!R136)</f>
        <v>0.85745936056536409</v>
      </c>
      <c r="S136" s="113">
        <f>IF(RES_hhdet_tes!S136=0,"",RES_hhdet_tes!S136/RES_hhdet_fec!S136)</f>
        <v>0.8573781597814949</v>
      </c>
      <c r="T136" s="113">
        <f>IF(RES_hhdet_tes!T136=0,"",RES_hhdet_tes!T136/RES_hhdet_fec!T136)</f>
        <v>0.8727524156185823</v>
      </c>
      <c r="U136" s="113">
        <f>IF(RES_hhdet_tes!U136=0,"",RES_hhdet_tes!U136/RES_hhdet_fec!U136)</f>
        <v>0.87643234476343934</v>
      </c>
      <c r="V136" s="113">
        <f>IF(RES_hhdet_tes!V136=0,"",RES_hhdet_tes!V136/RES_hhdet_fec!V136)</f>
        <v>0.91258684784377775</v>
      </c>
      <c r="W136" s="113">
        <f>IF(RES_hhdet_tes!W136=0,"",RES_hhdet_tes!W136/RES_hhdet_fec!W136)</f>
        <v>0.92528471689611858</v>
      </c>
      <c r="X136" s="113">
        <f>IF(RES_hhdet_tes!X136=0,"",RES_hhdet_tes!X136/RES_hhdet_fec!X136)</f>
        <v>0.9087761016667677</v>
      </c>
      <c r="Y136" s="113">
        <f>IF(RES_hhdet_tes!Y136=0,"",RES_hhdet_tes!Y136/RES_hhdet_fec!Y136)</f>
        <v>0.90374852508952086</v>
      </c>
      <c r="DA136" s="132" t="s">
        <v>2035</v>
      </c>
    </row>
    <row r="137" spans="1:105" ht="12" customHeight="1" x14ac:dyDescent="0.25">
      <c r="A137" s="108" t="s">
        <v>53</v>
      </c>
      <c r="B137" s="111">
        <f>IF(RES_hhdet_tes!B137=0,"",RES_hhdet_tes!B137/RES_hhdet_fec!B137)</f>
        <v>0.65118384724683143</v>
      </c>
      <c r="C137" s="111">
        <f>IF(RES_hhdet_tes!C137=0,"",RES_hhdet_tes!C137/RES_hhdet_fec!C137)</f>
        <v>0.663887770461972</v>
      </c>
      <c r="D137" s="111">
        <f>IF(RES_hhdet_tes!D137=0,"",RES_hhdet_tes!D137/RES_hhdet_fec!D137)</f>
        <v>0.66648452336420672</v>
      </c>
      <c r="E137" s="111">
        <f>IF(RES_hhdet_tes!E137=0,"",RES_hhdet_tes!E137/RES_hhdet_fec!E137)</f>
        <v>0.67002796467214876</v>
      </c>
      <c r="F137" s="111">
        <f>IF(RES_hhdet_tes!F137=0,"",RES_hhdet_tes!F137/RES_hhdet_fec!F137)</f>
        <v>0.67087999135093335</v>
      </c>
      <c r="G137" s="111">
        <f>IF(RES_hhdet_tes!G137=0,"",RES_hhdet_tes!G137/RES_hhdet_fec!G137)</f>
        <v>0.67192326608803044</v>
      </c>
      <c r="H137" s="111">
        <f>IF(RES_hhdet_tes!H137=0,"",RES_hhdet_tes!H137/RES_hhdet_fec!H137)</f>
        <v>0.67384073990342741</v>
      </c>
      <c r="I137" s="111">
        <f>IF(RES_hhdet_tes!I137=0,"",RES_hhdet_tes!I137/RES_hhdet_fec!I137)</f>
        <v>0.67590271247641476</v>
      </c>
      <c r="J137" s="111">
        <f>IF(RES_hhdet_tes!J137=0,"",RES_hhdet_tes!J137/RES_hhdet_fec!J137)</f>
        <v>0.6774225757705381</v>
      </c>
      <c r="K137" s="111">
        <f>IF(RES_hhdet_tes!K137=0,"",RES_hhdet_tes!K137/RES_hhdet_fec!K137)</f>
        <v>0.67996145413280862</v>
      </c>
      <c r="L137" s="111">
        <f>IF(RES_hhdet_tes!L137=0,"",RES_hhdet_tes!L137/RES_hhdet_fec!L137)</f>
        <v>0.68105977309374266</v>
      </c>
      <c r="M137" s="111">
        <f>IF(RES_hhdet_tes!M137=0,"",RES_hhdet_tes!M137/RES_hhdet_fec!M137)</f>
        <v>0.68268637515304897</v>
      </c>
      <c r="N137" s="111">
        <f>IF(RES_hhdet_tes!N137=0,"",RES_hhdet_tes!N137/RES_hhdet_fec!N137)</f>
        <v>0.68402187873950426</v>
      </c>
      <c r="O137" s="111">
        <f>IF(RES_hhdet_tes!O137=0,"",RES_hhdet_tes!O137/RES_hhdet_fec!O137)</f>
        <v>0.68834207911593737</v>
      </c>
      <c r="P137" s="111">
        <f>IF(RES_hhdet_tes!P137=0,"",RES_hhdet_tes!P137/RES_hhdet_fec!P137)</f>
        <v>0.69374409814166293</v>
      </c>
      <c r="Q137" s="111">
        <f>IF(RES_hhdet_tes!Q137=0,"",RES_hhdet_tes!Q137/RES_hhdet_fec!Q137)</f>
        <v>0.70330146207650845</v>
      </c>
      <c r="R137" s="111">
        <f>IF(RES_hhdet_tes!R137=0,"",RES_hhdet_tes!R137/RES_hhdet_fec!R137)</f>
        <v>0.7128067528723856</v>
      </c>
      <c r="S137" s="111">
        <f>IF(RES_hhdet_tes!S137=0,"",RES_hhdet_tes!S137/RES_hhdet_fec!S137)</f>
        <v>0.72435797892527809</v>
      </c>
      <c r="T137" s="111">
        <f>IF(RES_hhdet_tes!T137=0,"",RES_hhdet_tes!T137/RES_hhdet_fec!T137)</f>
        <v>0.73228656439589379</v>
      </c>
      <c r="U137" s="111">
        <f>IF(RES_hhdet_tes!U137=0,"",RES_hhdet_tes!U137/RES_hhdet_fec!U137)</f>
        <v>0.73947236582330611</v>
      </c>
      <c r="V137" s="111">
        <f>IF(RES_hhdet_tes!V137=0,"",RES_hhdet_tes!V137/RES_hhdet_fec!V137)</f>
        <v>0.74621911411875486</v>
      </c>
      <c r="W137" s="111">
        <f>IF(RES_hhdet_tes!W137=0,"",RES_hhdet_tes!W137/RES_hhdet_fec!W137)</f>
        <v>0.7550736047058163</v>
      </c>
      <c r="X137" s="111">
        <f>IF(RES_hhdet_tes!X137=0,"",RES_hhdet_tes!X137/RES_hhdet_fec!X137)</f>
        <v>0.77402061271810729</v>
      </c>
      <c r="Y137" s="111">
        <f>IF(RES_hhdet_tes!Y137=0,"",RES_hhdet_tes!Y137/RES_hhdet_fec!Y137)</f>
        <v>0.78219540584028735</v>
      </c>
      <c r="DA137" s="63" t="s">
        <v>2036</v>
      </c>
    </row>
    <row r="138" spans="1:105" ht="12" customHeight="1" x14ac:dyDescent="0.25">
      <c r="A138" s="108" t="s">
        <v>52</v>
      </c>
      <c r="B138" s="111">
        <f>IF(RES_hhdet_tes!B138=0,"",RES_hhdet_tes!B138/RES_hhdet_fec!B138)</f>
        <v>1</v>
      </c>
      <c r="C138" s="111">
        <f>IF(RES_hhdet_tes!C138=0,"",RES_hhdet_tes!C138/RES_hhdet_fec!C138)</f>
        <v>1</v>
      </c>
      <c r="D138" s="111">
        <f>IF(RES_hhdet_tes!D138=0,"",RES_hhdet_tes!D138/RES_hhdet_fec!D138)</f>
        <v>1</v>
      </c>
      <c r="E138" s="111">
        <f>IF(RES_hhdet_tes!E138=0,"",RES_hhdet_tes!E138/RES_hhdet_fec!E138)</f>
        <v>1</v>
      </c>
      <c r="F138" s="111">
        <f>IF(RES_hhdet_tes!F138=0,"",RES_hhdet_tes!F138/RES_hhdet_fec!F138)</f>
        <v>1</v>
      </c>
      <c r="G138" s="111">
        <f>IF(RES_hhdet_tes!G138=0,"",RES_hhdet_tes!G138/RES_hhdet_fec!G138)</f>
        <v>1</v>
      </c>
      <c r="H138" s="111">
        <f>IF(RES_hhdet_tes!H138=0,"",RES_hhdet_tes!H138/RES_hhdet_fec!H138)</f>
        <v>1</v>
      </c>
      <c r="I138" s="111">
        <f>IF(RES_hhdet_tes!I138=0,"",RES_hhdet_tes!I138/RES_hhdet_fec!I138)</f>
        <v>1</v>
      </c>
      <c r="J138" s="111">
        <f>IF(RES_hhdet_tes!J138=0,"",RES_hhdet_tes!J138/RES_hhdet_fec!J138)</f>
        <v>1</v>
      </c>
      <c r="K138" s="111">
        <f>IF(RES_hhdet_tes!K138=0,"",RES_hhdet_tes!K138/RES_hhdet_fec!K138)</f>
        <v>1</v>
      </c>
      <c r="L138" s="111">
        <f>IF(RES_hhdet_tes!L138=0,"",RES_hhdet_tes!L138/RES_hhdet_fec!L138)</f>
        <v>1</v>
      </c>
      <c r="M138" s="111">
        <f>IF(RES_hhdet_tes!M138=0,"",RES_hhdet_tes!M138/RES_hhdet_fec!M138)</f>
        <v>1</v>
      </c>
      <c r="N138" s="111">
        <f>IF(RES_hhdet_tes!N138=0,"",RES_hhdet_tes!N138/RES_hhdet_fec!N138)</f>
        <v>1</v>
      </c>
      <c r="O138" s="111">
        <f>IF(RES_hhdet_tes!O138=0,"",RES_hhdet_tes!O138/RES_hhdet_fec!O138)</f>
        <v>1</v>
      </c>
      <c r="P138" s="111">
        <f>IF(RES_hhdet_tes!P138=0,"",RES_hhdet_tes!P138/RES_hhdet_fec!P138)</f>
        <v>1</v>
      </c>
      <c r="Q138" s="111">
        <f>IF(RES_hhdet_tes!Q138=0,"",RES_hhdet_tes!Q138/RES_hhdet_fec!Q138)</f>
        <v>1</v>
      </c>
      <c r="R138" s="111">
        <f>IF(RES_hhdet_tes!R138=0,"",RES_hhdet_tes!R138/RES_hhdet_fec!R138)</f>
        <v>1</v>
      </c>
      <c r="S138" s="111">
        <f>IF(RES_hhdet_tes!S138=0,"",RES_hhdet_tes!S138/RES_hhdet_fec!S138)</f>
        <v>1</v>
      </c>
      <c r="T138" s="111">
        <f>IF(RES_hhdet_tes!T138=0,"",RES_hhdet_tes!T138/RES_hhdet_fec!T138)</f>
        <v>1</v>
      </c>
      <c r="U138" s="111">
        <f>IF(RES_hhdet_tes!U138=0,"",RES_hhdet_tes!U138/RES_hhdet_fec!U138)</f>
        <v>1</v>
      </c>
      <c r="V138" s="111">
        <f>IF(RES_hhdet_tes!V138=0,"",RES_hhdet_tes!V138/RES_hhdet_fec!V138)</f>
        <v>1</v>
      </c>
      <c r="W138" s="111">
        <f>IF(RES_hhdet_tes!W138=0,"",RES_hhdet_tes!W138/RES_hhdet_fec!W138)</f>
        <v>1</v>
      </c>
      <c r="X138" s="111">
        <f>IF(RES_hhdet_tes!X138=0,"",RES_hhdet_tes!X138/RES_hhdet_fec!X138)</f>
        <v>1</v>
      </c>
      <c r="Y138" s="111">
        <f>IF(RES_hhdet_tes!Y138=0,"",RES_hhdet_tes!Y138/RES_hhdet_fec!Y138)</f>
        <v>1</v>
      </c>
      <c r="DA138" s="63" t="s">
        <v>2037</v>
      </c>
    </row>
    <row r="139" spans="1:105" ht="12" customHeight="1" x14ac:dyDescent="0.25">
      <c r="A139" s="121" t="s">
        <v>54</v>
      </c>
      <c r="B139" s="124">
        <f>IF(RES_hhdet_tes!B139=0,"",RES_hhdet_tes!B139/RES_hhdet_fec!B139)</f>
        <v>0.74680397467839932</v>
      </c>
      <c r="C139" s="124">
        <f>IF(RES_hhdet_tes!C139=0,"",RES_hhdet_tes!C139/RES_hhdet_fec!C139)</f>
        <v>0.74842649764458102</v>
      </c>
      <c r="D139" s="124">
        <f>IF(RES_hhdet_tes!D139=0,"",RES_hhdet_tes!D139/RES_hhdet_fec!D139)</f>
        <v>0.74989345285420206</v>
      </c>
      <c r="E139" s="124">
        <f>IF(RES_hhdet_tes!E139=0,"",RES_hhdet_tes!E139/RES_hhdet_fec!E139)</f>
        <v>0.75175378170610341</v>
      </c>
      <c r="F139" s="124">
        <f>IF(RES_hhdet_tes!F139=0,"",RES_hhdet_tes!F139/RES_hhdet_fec!F139)</f>
        <v>0.75389333190983743</v>
      </c>
      <c r="G139" s="124">
        <f>IF(RES_hhdet_tes!G139=0,"",RES_hhdet_tes!G139/RES_hhdet_fec!G139)</f>
        <v>0.75666252703158998</v>
      </c>
      <c r="H139" s="124">
        <f>IF(RES_hhdet_tes!H139=0,"",RES_hhdet_tes!H139/RES_hhdet_fec!H139)</f>
        <v>0.75830022181535328</v>
      </c>
      <c r="I139" s="124">
        <f>IF(RES_hhdet_tes!I139=0,"",RES_hhdet_tes!I139/RES_hhdet_fec!I139)</f>
        <v>0.75894362279743977</v>
      </c>
      <c r="J139" s="124">
        <f>IF(RES_hhdet_tes!J139=0,"",RES_hhdet_tes!J139/RES_hhdet_fec!J139)</f>
        <v>0.75939266750611645</v>
      </c>
      <c r="K139" s="124">
        <f>IF(RES_hhdet_tes!K139=0,"",RES_hhdet_tes!K139/RES_hhdet_fec!K139)</f>
        <v>0.75937692771652099</v>
      </c>
      <c r="L139" s="124">
        <f>IF(RES_hhdet_tes!L139=0,"",RES_hhdet_tes!L139/RES_hhdet_fec!L139)</f>
        <v>0.76074827587306915</v>
      </c>
      <c r="M139" s="124">
        <f>IF(RES_hhdet_tes!M139=0,"",RES_hhdet_tes!M139/RES_hhdet_fec!M139)</f>
        <v>0.76122739528729455</v>
      </c>
      <c r="N139" s="124">
        <f>IF(RES_hhdet_tes!N139=0,"",RES_hhdet_tes!N139/RES_hhdet_fec!N139)</f>
        <v>0.76365560899022711</v>
      </c>
      <c r="O139" s="124">
        <f>IF(RES_hhdet_tes!O139=0,"",RES_hhdet_tes!O139/RES_hhdet_fec!O139)</f>
        <v>0.76645243453046741</v>
      </c>
      <c r="P139" s="124">
        <f>IF(RES_hhdet_tes!P139=0,"",RES_hhdet_tes!P139/RES_hhdet_fec!P139)</f>
        <v>0.76738992763602332</v>
      </c>
      <c r="Q139" s="124">
        <f>IF(RES_hhdet_tes!Q139=0,"",RES_hhdet_tes!Q139/RES_hhdet_fec!Q139)</f>
        <v>0.77235465608091314</v>
      </c>
      <c r="R139" s="124">
        <f>IF(RES_hhdet_tes!R139=0,"",RES_hhdet_tes!R139/RES_hhdet_fec!R139)</f>
        <v>0.77604745276457487</v>
      </c>
      <c r="S139" s="124">
        <f>IF(RES_hhdet_tes!S139=0,"",RES_hhdet_tes!S139/RES_hhdet_fec!S139)</f>
        <v>0.78332689142516831</v>
      </c>
      <c r="T139" s="124">
        <f>IF(RES_hhdet_tes!T139=0,"",RES_hhdet_tes!T139/RES_hhdet_fec!T139)</f>
        <v>0.79362611462469401</v>
      </c>
      <c r="U139" s="124">
        <f>IF(RES_hhdet_tes!U139=0,"",RES_hhdet_tes!U139/RES_hhdet_fec!U139)</f>
        <v>0.80429408238257294</v>
      </c>
      <c r="V139" s="124">
        <f>IF(RES_hhdet_tes!V139=0,"",RES_hhdet_tes!V139/RES_hhdet_fec!V139)</f>
        <v>0.81902800156430489</v>
      </c>
      <c r="W139" s="124">
        <f>IF(RES_hhdet_tes!W139=0,"",RES_hhdet_tes!W139/RES_hhdet_fec!W139)</f>
        <v>0.83028613793827644</v>
      </c>
      <c r="X139" s="124">
        <f>IF(RES_hhdet_tes!X139=0,"",RES_hhdet_tes!X139/RES_hhdet_fec!X139)</f>
        <v>0.83442657348330218</v>
      </c>
      <c r="Y139" s="124">
        <f>IF(RES_hhdet_tes!Y139=0,"",RES_hhdet_tes!Y139/RES_hhdet_fec!Y139)</f>
        <v>0.8459508403634185</v>
      </c>
      <c r="DA139" s="130" t="s">
        <v>2038</v>
      </c>
    </row>
    <row r="140" spans="1:105" ht="12" customHeight="1" x14ac:dyDescent="0.25">
      <c r="A140" s="97" t="s">
        <v>50</v>
      </c>
      <c r="B140" s="111">
        <f>IF(RES_hhdet_tes!B140=0,"",RES_hhdet_tes!B140/RES_hhdet_fec!B140)</f>
        <v>0.60434719062744324</v>
      </c>
      <c r="C140" s="111">
        <f>IF(RES_hhdet_tes!C140=0,"",RES_hhdet_tes!C140/RES_hhdet_fec!C140)</f>
        <v>0.60538471010804029</v>
      </c>
      <c r="D140" s="111">
        <f>IF(RES_hhdet_tes!D140=0,"",RES_hhdet_tes!D140/RES_hhdet_fec!D140)</f>
        <v>0.60654347020230459</v>
      </c>
      <c r="E140" s="111">
        <f>IF(RES_hhdet_tes!E140=0,"",RES_hhdet_tes!E140/RES_hhdet_fec!E140)</f>
        <v>0.60763011970925562</v>
      </c>
      <c r="F140" s="111">
        <f>IF(RES_hhdet_tes!F140=0,"",RES_hhdet_tes!F140/RES_hhdet_fec!F140)</f>
        <v>0.60872789760020574</v>
      </c>
      <c r="G140" s="111">
        <f>IF(RES_hhdet_tes!G140=0,"",RES_hhdet_tes!G140/RES_hhdet_fec!G140)</f>
        <v>0.60972928680888727</v>
      </c>
      <c r="H140" s="111">
        <f>IF(RES_hhdet_tes!H140=0,"",RES_hhdet_tes!H140/RES_hhdet_fec!H140)</f>
        <v>0.61066573911275657</v>
      </c>
      <c r="I140" s="111">
        <f>IF(RES_hhdet_tes!I140=0,"",RES_hhdet_tes!I140/RES_hhdet_fec!I140)</f>
        <v>0.61103557093395988</v>
      </c>
      <c r="J140" s="111">
        <f>IF(RES_hhdet_tes!J140=0,"",RES_hhdet_tes!J140/RES_hhdet_fec!J140)</f>
        <v>0.61112202682005412</v>
      </c>
      <c r="K140" s="111">
        <f>IF(RES_hhdet_tes!K140=0,"",RES_hhdet_tes!K140/RES_hhdet_fec!K140)</f>
        <v>0.61124493194535356</v>
      </c>
      <c r="L140" s="111">
        <f>IF(RES_hhdet_tes!L140=0,"",RES_hhdet_tes!L140/RES_hhdet_fec!L140)</f>
        <v>0.61136244604449097</v>
      </c>
      <c r="M140" s="111">
        <f>IF(RES_hhdet_tes!M140=0,"",RES_hhdet_tes!M140/RES_hhdet_fec!M140)</f>
        <v>0.61148777497627849</v>
      </c>
      <c r="N140" s="111">
        <f>IF(RES_hhdet_tes!N140=0,"",RES_hhdet_tes!N140/RES_hhdet_fec!N140)</f>
        <v>0.61160814713824141</v>
      </c>
      <c r="O140" s="111">
        <f>IF(RES_hhdet_tes!O140=0,"",RES_hhdet_tes!O140/RES_hhdet_fec!O140)</f>
        <v>0.61170622556614351</v>
      </c>
      <c r="P140" s="111">
        <f>IF(RES_hhdet_tes!P140=0,"",RES_hhdet_tes!P140/RES_hhdet_fec!P140)</f>
        <v>0.61177361382808593</v>
      </c>
      <c r="Q140" s="111">
        <f>IF(RES_hhdet_tes!Q140=0,"",RES_hhdet_tes!Q140/RES_hhdet_fec!Q140)</f>
        <v>0.61188645320728696</v>
      </c>
      <c r="R140" s="111">
        <f>IF(RES_hhdet_tes!R140=0,"",RES_hhdet_tes!R140/RES_hhdet_fec!R140)</f>
        <v>0.61213938872451745</v>
      </c>
      <c r="S140" s="111">
        <f>IF(RES_hhdet_tes!S140=0,"",RES_hhdet_tes!S140/RES_hhdet_fec!S140)</f>
        <v>0.61258012095881076</v>
      </c>
      <c r="T140" s="111">
        <f>IF(RES_hhdet_tes!T140=0,"",RES_hhdet_tes!T140/RES_hhdet_fec!T140)</f>
        <v>0.61324043277852869</v>
      </c>
      <c r="U140" s="111">
        <f>IF(RES_hhdet_tes!U140=0,"",RES_hhdet_tes!U140/RES_hhdet_fec!U140)</f>
        <v>0.61414796473806677</v>
      </c>
      <c r="V140" s="111">
        <f>IF(RES_hhdet_tes!V140=0,"",RES_hhdet_tes!V140/RES_hhdet_fec!V140)</f>
        <v>0.61511820413194673</v>
      </c>
      <c r="W140" s="111">
        <f>IF(RES_hhdet_tes!W140=0,"",RES_hhdet_tes!W140/RES_hhdet_fec!W140)</f>
        <v>0.61602675077747382</v>
      </c>
      <c r="X140" s="111">
        <f>IF(RES_hhdet_tes!X140=0,"",RES_hhdet_tes!X140/RES_hhdet_fec!X140)</f>
        <v>0.61695447030658701</v>
      </c>
      <c r="Y140" s="111">
        <f>IF(RES_hhdet_tes!Y140=0,"",RES_hhdet_tes!Y140/RES_hhdet_fec!Y140)</f>
        <v>0.61780221240140065</v>
      </c>
      <c r="DA140" s="63" t="s">
        <v>2039</v>
      </c>
    </row>
    <row r="141" spans="1:105" ht="12" customHeight="1" x14ac:dyDescent="0.25">
      <c r="A141" s="109" t="s">
        <v>120</v>
      </c>
      <c r="B141" s="45">
        <f>IF(RES_hhdet_tes!B141=0,"",RES_hhdet_tes!B141/RES_hhdet_fec!B141)</f>
        <v>0.75367088097410995</v>
      </c>
      <c r="C141" s="45">
        <f>IF(RES_hhdet_tes!C141=0,"",RES_hhdet_tes!C141/RES_hhdet_fec!C141)</f>
        <v>0.75540157401747177</v>
      </c>
      <c r="D141" s="45">
        <f>IF(RES_hhdet_tes!D141=0,"",RES_hhdet_tes!D141/RES_hhdet_fec!D141)</f>
        <v>0.75744103933778328</v>
      </c>
      <c r="E141" s="45">
        <f>IF(RES_hhdet_tes!E141=0,"",RES_hhdet_tes!E141/RES_hhdet_fec!E141)</f>
        <v>0.75991753138689044</v>
      </c>
      <c r="F141" s="45">
        <f>IF(RES_hhdet_tes!F141=0,"",RES_hhdet_tes!F141/RES_hhdet_fec!F141)</f>
        <v>0.76262859592301069</v>
      </c>
      <c r="G141" s="45">
        <f>IF(RES_hhdet_tes!G141=0,"",RES_hhdet_tes!G141/RES_hhdet_fec!G141)</f>
        <v>0.76564763491441923</v>
      </c>
      <c r="H141" s="45">
        <f>IF(RES_hhdet_tes!H141=0,"",RES_hhdet_tes!H141/RES_hhdet_fec!H141)</f>
        <v>0.76910041251157812</v>
      </c>
      <c r="I141" s="45">
        <f>IF(RES_hhdet_tes!I141=0,"",RES_hhdet_tes!I141/RES_hhdet_fec!I141)</f>
        <v>0.77086535980823967</v>
      </c>
      <c r="J141" s="45">
        <f>IF(RES_hhdet_tes!J141=0,"",RES_hhdet_tes!J141/RES_hhdet_fec!J141)</f>
        <v>0.77172203164846198</v>
      </c>
      <c r="K141" s="45">
        <f>IF(RES_hhdet_tes!K141=0,"",RES_hhdet_tes!K141/RES_hhdet_fec!K141)</f>
        <v>0.77309629721759698</v>
      </c>
      <c r="L141" s="45">
        <f>IF(RES_hhdet_tes!L141=0,"",RES_hhdet_tes!L141/RES_hhdet_fec!L141)</f>
        <v>0.77469509911761192</v>
      </c>
      <c r="M141" s="45">
        <f>IF(RES_hhdet_tes!M141=0,"",RES_hhdet_tes!M141/RES_hhdet_fec!M141)</f>
        <v>0.7767545752533962</v>
      </c>
      <c r="N141" s="45">
        <f>IF(RES_hhdet_tes!N141=0,"",RES_hhdet_tes!N141/RES_hhdet_fec!N141)</f>
        <v>0.77930997620398124</v>
      </c>
      <c r="O141" s="45">
        <f>IF(RES_hhdet_tes!O141=0,"",RES_hhdet_tes!O141/RES_hhdet_fec!O141)</f>
        <v>0.78223373078061398</v>
      </c>
      <c r="P141" s="45">
        <f>IF(RES_hhdet_tes!P141=0,"",RES_hhdet_tes!P141/RES_hhdet_fec!P141)</f>
        <v>0.78470513340945669</v>
      </c>
      <c r="Q141" s="45">
        <f>IF(RES_hhdet_tes!Q141=0,"",RES_hhdet_tes!Q141/RES_hhdet_fec!Q141)</f>
        <v>0.78848334376332541</v>
      </c>
      <c r="R141" s="45">
        <f>IF(RES_hhdet_tes!R141=0,"",RES_hhdet_tes!R141/RES_hhdet_fec!R141)</f>
        <v>0.79390729994806664</v>
      </c>
      <c r="S141" s="45">
        <f>IF(RES_hhdet_tes!S141=0,"",RES_hhdet_tes!S141/RES_hhdet_fec!S141)</f>
        <v>0.80173978026322257</v>
      </c>
      <c r="T141" s="45">
        <f>IF(RES_hhdet_tes!T141=0,"",RES_hhdet_tes!T141/RES_hhdet_fec!T141)</f>
        <v>0.81267275922007209</v>
      </c>
      <c r="U141" s="45">
        <f>IF(RES_hhdet_tes!U141=0,"",RES_hhdet_tes!U141/RES_hhdet_fec!U141)</f>
        <v>0.82550031810021185</v>
      </c>
      <c r="V141" s="45">
        <f>IF(RES_hhdet_tes!V141=0,"",RES_hhdet_tes!V141/RES_hhdet_fec!V141)</f>
        <v>0.83850548916107692</v>
      </c>
      <c r="W141" s="45">
        <f>IF(RES_hhdet_tes!W141=0,"",RES_hhdet_tes!W141/RES_hhdet_fec!W141)</f>
        <v>0.85026144831622319</v>
      </c>
      <c r="X141" s="45">
        <f>IF(RES_hhdet_tes!X141=0,"",RES_hhdet_tes!X141/RES_hhdet_fec!X141)</f>
        <v>0.86053543648431552</v>
      </c>
      <c r="Y141" s="45">
        <f>IF(RES_hhdet_tes!Y141=0,"",RES_hhdet_tes!Y141/RES_hhdet_fec!Y141)</f>
        <v>0.87128724149118897</v>
      </c>
      <c r="DA141" s="60" t="s">
        <v>2040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>
        <f>IF(RES_hhdet_tes!B143=0,"",RES_hhdet_tes!B143/RES_hhdet_fec!B143)</f>
        <v>1.2625099070335695</v>
      </c>
      <c r="C143" s="119">
        <f>IF(RES_hhdet_tes!C143=0,"",RES_hhdet_tes!C143/RES_hhdet_fec!C143)</f>
        <v>1.3245854194189013</v>
      </c>
      <c r="D143" s="119">
        <f>IF(RES_hhdet_tes!D143=0,"",RES_hhdet_tes!D143/RES_hhdet_fec!D143)</f>
        <v>1.3798107239787645</v>
      </c>
      <c r="E143" s="119">
        <f>IF(RES_hhdet_tes!E143=0,"",RES_hhdet_tes!E143/RES_hhdet_fec!E143)</f>
        <v>1.4162998568351564</v>
      </c>
      <c r="F143" s="119">
        <f>IF(RES_hhdet_tes!F143=0,"",RES_hhdet_tes!F143/RES_hhdet_fec!F143)</f>
        <v>1.4507124300447434</v>
      </c>
      <c r="G143" s="119">
        <f>IF(RES_hhdet_tes!G143=0,"",RES_hhdet_tes!G143/RES_hhdet_fec!G143)</f>
        <v>1.4648007837109325</v>
      </c>
      <c r="H143" s="119">
        <f>IF(RES_hhdet_tes!H143=0,"",RES_hhdet_tes!H143/RES_hhdet_fec!H143)</f>
        <v>1.4411748064608887</v>
      </c>
      <c r="I143" s="119">
        <f>IF(RES_hhdet_tes!I143=0,"",RES_hhdet_tes!I143/RES_hhdet_fec!I143)</f>
        <v>1.4340913130266626</v>
      </c>
      <c r="J143" s="119">
        <f>IF(RES_hhdet_tes!J143=0,"",RES_hhdet_tes!J143/RES_hhdet_fec!J143)</f>
        <v>1.5032225694996151</v>
      </c>
      <c r="K143" s="119">
        <f>IF(RES_hhdet_tes!K143=0,"",RES_hhdet_tes!K143/RES_hhdet_fec!K143)</f>
        <v>1.5031796008694029</v>
      </c>
      <c r="L143" s="119">
        <f>IF(RES_hhdet_tes!L143=0,"",RES_hhdet_tes!L143/RES_hhdet_fec!L143)</f>
        <v>1.5833719352319127</v>
      </c>
      <c r="M143" s="119">
        <f>IF(RES_hhdet_tes!M143=0,"",RES_hhdet_tes!M143/RES_hhdet_fec!M143)</f>
        <v>1.6060293504962635</v>
      </c>
      <c r="N143" s="119">
        <f>IF(RES_hhdet_tes!N143=0,"",RES_hhdet_tes!N143/RES_hhdet_fec!N143)</f>
        <v>1.6617402644081865</v>
      </c>
      <c r="O143" s="119">
        <f>IF(RES_hhdet_tes!O143=0,"",RES_hhdet_tes!O143/RES_hhdet_fec!O143)</f>
        <v>1.7265478180157654</v>
      </c>
      <c r="P143" s="119">
        <f>IF(RES_hhdet_tes!P143=0,"",RES_hhdet_tes!P143/RES_hhdet_fec!P143)</f>
        <v>1.7614422856328618</v>
      </c>
      <c r="Q143" s="119">
        <f>IF(RES_hhdet_tes!Q143=0,"",RES_hhdet_tes!Q143/RES_hhdet_fec!Q143)</f>
        <v>1.8604696573602468</v>
      </c>
      <c r="R143" s="119">
        <f>IF(RES_hhdet_tes!R143=0,"",RES_hhdet_tes!R143/RES_hhdet_fec!R143)</f>
        <v>1.9514009796672915</v>
      </c>
      <c r="S143" s="119">
        <f>IF(RES_hhdet_tes!S143=0,"",RES_hhdet_tes!S143/RES_hhdet_fec!S143)</f>
        <v>2.0121859738972159</v>
      </c>
      <c r="T143" s="119">
        <f>IF(RES_hhdet_tes!T143=0,"",RES_hhdet_tes!T143/RES_hhdet_fec!T143)</f>
        <v>2.0850444076185095</v>
      </c>
      <c r="U143" s="119">
        <f>IF(RES_hhdet_tes!U143=0,"",RES_hhdet_tes!U143/RES_hhdet_fec!U143)</f>
        <v>2.1234266631734466</v>
      </c>
      <c r="V143" s="119">
        <f>IF(RES_hhdet_tes!V143=0,"",RES_hhdet_tes!V143/RES_hhdet_fec!V143)</f>
        <v>2.2107012566482109</v>
      </c>
      <c r="W143" s="119">
        <f>IF(RES_hhdet_tes!W143=0,"",RES_hhdet_tes!W143/RES_hhdet_fec!W143)</f>
        <v>2.374404200421488</v>
      </c>
      <c r="X143" s="119">
        <f>IF(RES_hhdet_tes!X143=0,"",RES_hhdet_tes!X143/RES_hhdet_fec!X143)</f>
        <v>2.5591241525561355</v>
      </c>
      <c r="Y143" s="119">
        <f>IF(RES_hhdet_tes!Y143=0,"",RES_hhdet_tes!Y143/RES_hhdet_fec!Y143)</f>
        <v>2.6101787664707072</v>
      </c>
      <c r="DA143" s="129" t="s">
        <v>2041</v>
      </c>
    </row>
    <row r="144" spans="1:105" ht="12.95" customHeight="1" x14ac:dyDescent="0.25">
      <c r="A144" s="121" t="s">
        <v>57</v>
      </c>
      <c r="B144" s="124">
        <f>IF(RES_hhdet_tes!B144=0,"",RES_hhdet_tes!B144/RES_hhdet_fec!B144)</f>
        <v>1.4948204958112543</v>
      </c>
      <c r="C144" s="124">
        <f>IF(RES_hhdet_tes!C144=0,"",RES_hhdet_tes!C144/RES_hhdet_fec!C144)</f>
        <v>1.5437735539619502</v>
      </c>
      <c r="D144" s="124">
        <f>IF(RES_hhdet_tes!D144=0,"",RES_hhdet_tes!D144/RES_hhdet_fec!D144)</f>
        <v>1.6191280475176142</v>
      </c>
      <c r="E144" s="124">
        <f>IF(RES_hhdet_tes!E144=0,"",RES_hhdet_tes!E144/RES_hhdet_fec!E144)</f>
        <v>1.6823242287523257</v>
      </c>
      <c r="F144" s="124">
        <f>IF(RES_hhdet_tes!F144=0,"",RES_hhdet_tes!F144/RES_hhdet_fec!F144)</f>
        <v>1.7444587520630814</v>
      </c>
      <c r="G144" s="124">
        <f>IF(RES_hhdet_tes!G144=0,"",RES_hhdet_tes!G144/RES_hhdet_fec!G144)</f>
        <v>1.7897728634420946</v>
      </c>
      <c r="H144" s="124">
        <f>IF(RES_hhdet_tes!H144=0,"",RES_hhdet_tes!H144/RES_hhdet_fec!H144)</f>
        <v>1.8199346052623042</v>
      </c>
      <c r="I144" s="124">
        <f>IF(RES_hhdet_tes!I144=0,"",RES_hhdet_tes!I144/RES_hhdet_fec!I144)</f>
        <v>1.8499661789674453</v>
      </c>
      <c r="J144" s="124">
        <f>IF(RES_hhdet_tes!J144=0,"",RES_hhdet_tes!J144/RES_hhdet_fec!J144)</f>
        <v>1.8809647499805102</v>
      </c>
      <c r="K144" s="124">
        <f>IF(RES_hhdet_tes!K144=0,"",RES_hhdet_tes!K144/RES_hhdet_fec!K144)</f>
        <v>1.9359180769685709</v>
      </c>
      <c r="L144" s="124">
        <f>IF(RES_hhdet_tes!L144=0,"",RES_hhdet_tes!L144/RES_hhdet_fec!L144)</f>
        <v>2.0107362259950841</v>
      </c>
      <c r="M144" s="124">
        <f>IF(RES_hhdet_tes!M144=0,"",RES_hhdet_tes!M144/RES_hhdet_fec!M144)</f>
        <v>2.1087082190876045</v>
      </c>
      <c r="N144" s="124">
        <f>IF(RES_hhdet_tes!N144=0,"",RES_hhdet_tes!N144/RES_hhdet_fec!N144)</f>
        <v>2.220743695915639</v>
      </c>
      <c r="O144" s="124">
        <f>IF(RES_hhdet_tes!O144=0,"",RES_hhdet_tes!O144/RES_hhdet_fec!O144)</f>
        <v>2.3451862782761825</v>
      </c>
      <c r="P144" s="124">
        <f>IF(RES_hhdet_tes!P144=0,"",RES_hhdet_tes!P144/RES_hhdet_fec!P144)</f>
        <v>2.5017718065663246</v>
      </c>
      <c r="Q144" s="124">
        <f>IF(RES_hhdet_tes!Q144=0,"",RES_hhdet_tes!Q144/RES_hhdet_fec!Q144)</f>
        <v>2.6438617923950396</v>
      </c>
      <c r="R144" s="124">
        <f>IF(RES_hhdet_tes!R144=0,"",RES_hhdet_tes!R144/RES_hhdet_fec!R144)</f>
        <v>2.7981425174181958</v>
      </c>
      <c r="S144" s="124">
        <f>IF(RES_hhdet_tes!S144=0,"",RES_hhdet_tes!S144/RES_hhdet_fec!S144)</f>
        <v>2.9459448550226917</v>
      </c>
      <c r="T144" s="124">
        <f>IF(RES_hhdet_tes!T144=0,"",RES_hhdet_tes!T144/RES_hhdet_fec!T144)</f>
        <v>3.0760752778539162</v>
      </c>
      <c r="U144" s="124">
        <f>IF(RES_hhdet_tes!U144=0,"",RES_hhdet_tes!U144/RES_hhdet_fec!U144)</f>
        <v>3.1799919367497336</v>
      </c>
      <c r="V144" s="124">
        <f>IF(RES_hhdet_tes!V144=0,"",RES_hhdet_tes!V144/RES_hhdet_fec!V144)</f>
        <v>3.262234410697169</v>
      </c>
      <c r="W144" s="124">
        <f>IF(RES_hhdet_tes!W144=0,"",RES_hhdet_tes!W144/RES_hhdet_fec!W144)</f>
        <v>3.331709553413404</v>
      </c>
      <c r="X144" s="124">
        <f>IF(RES_hhdet_tes!X144=0,"",RES_hhdet_tes!X144/RES_hhdet_fec!X144)</f>
        <v>3.3974864248475809</v>
      </c>
      <c r="Y144" s="124">
        <f>IF(RES_hhdet_tes!Y144=0,"",RES_hhdet_tes!Y144/RES_hhdet_fec!Y144)</f>
        <v>3.4427507581633834</v>
      </c>
      <c r="DA144" s="130" t="s">
        <v>2042</v>
      </c>
    </row>
    <row r="145" spans="1:105" ht="12" customHeight="1" x14ac:dyDescent="0.25">
      <c r="A145" s="97" t="s">
        <v>53</v>
      </c>
      <c r="B145" s="111">
        <f>IF(RES_hhdet_tes!B145=0,"",RES_hhdet_tes!B145/RES_hhdet_fec!B145)</f>
        <v>1.4948204958112543</v>
      </c>
      <c r="C145" s="111">
        <f>IF(RES_hhdet_tes!C145=0,"",RES_hhdet_tes!C145/RES_hhdet_fec!C145)</f>
        <v>1.5437735539619502</v>
      </c>
      <c r="D145" s="111">
        <f>IF(RES_hhdet_tes!D145=0,"",RES_hhdet_tes!D145/RES_hhdet_fec!D145)</f>
        <v>1.6191280475176142</v>
      </c>
      <c r="E145" s="111">
        <f>IF(RES_hhdet_tes!E145=0,"",RES_hhdet_tes!E145/RES_hhdet_fec!E145)</f>
        <v>1.6823242287523257</v>
      </c>
      <c r="F145" s="111">
        <f>IF(RES_hhdet_tes!F145=0,"",RES_hhdet_tes!F145/RES_hhdet_fec!F145)</f>
        <v>1.7444587520630814</v>
      </c>
      <c r="G145" s="111">
        <f>IF(RES_hhdet_tes!G145=0,"",RES_hhdet_tes!G145/RES_hhdet_fec!G145)</f>
        <v>1.7897728634420946</v>
      </c>
      <c r="H145" s="111">
        <f>IF(RES_hhdet_tes!H145=0,"",RES_hhdet_tes!H145/RES_hhdet_fec!H145)</f>
        <v>1.8199346052623042</v>
      </c>
      <c r="I145" s="111">
        <f>IF(RES_hhdet_tes!I145=0,"",RES_hhdet_tes!I145/RES_hhdet_fec!I145)</f>
        <v>1.8499661789674453</v>
      </c>
      <c r="J145" s="111">
        <f>IF(RES_hhdet_tes!J145=0,"",RES_hhdet_tes!J145/RES_hhdet_fec!J145)</f>
        <v>1.8809647499805102</v>
      </c>
      <c r="K145" s="111">
        <f>IF(RES_hhdet_tes!K145=0,"",RES_hhdet_tes!K145/RES_hhdet_fec!K145)</f>
        <v>1.9359180769685709</v>
      </c>
      <c r="L145" s="111">
        <f>IF(RES_hhdet_tes!L145=0,"",RES_hhdet_tes!L145/RES_hhdet_fec!L145)</f>
        <v>2.0107362259950841</v>
      </c>
      <c r="M145" s="111">
        <f>IF(RES_hhdet_tes!M145=0,"",RES_hhdet_tes!M145/RES_hhdet_fec!M145)</f>
        <v>2.1087082190876045</v>
      </c>
      <c r="N145" s="111">
        <f>IF(RES_hhdet_tes!N145=0,"",RES_hhdet_tes!N145/RES_hhdet_fec!N145)</f>
        <v>2.220743695915639</v>
      </c>
      <c r="O145" s="111">
        <f>IF(RES_hhdet_tes!O145=0,"",RES_hhdet_tes!O145/RES_hhdet_fec!O145)</f>
        <v>2.3451862782761825</v>
      </c>
      <c r="P145" s="111">
        <f>IF(RES_hhdet_tes!P145=0,"",RES_hhdet_tes!P145/RES_hhdet_fec!P145)</f>
        <v>2.5017718065663246</v>
      </c>
      <c r="Q145" s="111">
        <f>IF(RES_hhdet_tes!Q145=0,"",RES_hhdet_tes!Q145/RES_hhdet_fec!Q145)</f>
        <v>2.6438617923950396</v>
      </c>
      <c r="R145" s="111">
        <f>IF(RES_hhdet_tes!R145=0,"",RES_hhdet_tes!R145/RES_hhdet_fec!R145)</f>
        <v>2.7981425174181958</v>
      </c>
      <c r="S145" s="111">
        <f>IF(RES_hhdet_tes!S145=0,"",RES_hhdet_tes!S145/RES_hhdet_fec!S145)</f>
        <v>2.9459448550226917</v>
      </c>
      <c r="T145" s="111">
        <f>IF(RES_hhdet_tes!T145=0,"",RES_hhdet_tes!T145/RES_hhdet_fec!T145)</f>
        <v>3.0760752778539162</v>
      </c>
      <c r="U145" s="111">
        <f>IF(RES_hhdet_tes!U145=0,"",RES_hhdet_tes!U145/RES_hhdet_fec!U145)</f>
        <v>3.1799919367497336</v>
      </c>
      <c r="V145" s="111">
        <f>IF(RES_hhdet_tes!V145=0,"",RES_hhdet_tes!V145/RES_hhdet_fec!V145)</f>
        <v>3.262234410697169</v>
      </c>
      <c r="W145" s="111">
        <f>IF(RES_hhdet_tes!W145=0,"",RES_hhdet_tes!W145/RES_hhdet_fec!W145)</f>
        <v>3.331709553413404</v>
      </c>
      <c r="X145" s="111">
        <f>IF(RES_hhdet_tes!X145=0,"",RES_hhdet_tes!X145/RES_hhdet_fec!X145)</f>
        <v>3.3974864248475809</v>
      </c>
      <c r="Y145" s="111">
        <f>IF(RES_hhdet_tes!Y145=0,"",RES_hhdet_tes!Y145/RES_hhdet_fec!Y145)</f>
        <v>3.4427507581633834</v>
      </c>
      <c r="DA145" s="63" t="s">
        <v>2043</v>
      </c>
    </row>
    <row r="146" spans="1:105" ht="12.95" customHeight="1" x14ac:dyDescent="0.25">
      <c r="A146" s="121" t="s">
        <v>92</v>
      </c>
      <c r="B146" s="124">
        <f>IF(RES_hhdet_tes!B146=0,"",RES_hhdet_tes!B146/RES_hhdet_fec!B146)</f>
        <v>1.942953240255564</v>
      </c>
      <c r="C146" s="124">
        <f>IF(RES_hhdet_tes!C146=0,"",RES_hhdet_tes!C146/RES_hhdet_fec!C146)</f>
        <v>2.1066427418433022</v>
      </c>
      <c r="D146" s="124">
        <f>IF(RES_hhdet_tes!D146=0,"",RES_hhdet_tes!D146/RES_hhdet_fec!D146)</f>
        <v>2.304233234211658</v>
      </c>
      <c r="E146" s="124">
        <f>IF(RES_hhdet_tes!E146=0,"",RES_hhdet_tes!E146/RES_hhdet_fec!E146)</f>
        <v>2.4938226831195283</v>
      </c>
      <c r="F146" s="124">
        <f>IF(RES_hhdet_tes!F146=0,"",RES_hhdet_tes!F146/RES_hhdet_fec!F146)</f>
        <v>2.6531759531470622</v>
      </c>
      <c r="G146" s="124">
        <f>IF(RES_hhdet_tes!G146=0,"",RES_hhdet_tes!G146/RES_hhdet_fec!G146)</f>
        <v>2.7903909212816767</v>
      </c>
      <c r="H146" s="124">
        <f>IF(RES_hhdet_tes!H146=0,"",RES_hhdet_tes!H146/RES_hhdet_fec!H146)</f>
        <v>2.9115738453630788</v>
      </c>
      <c r="I146" s="124">
        <f>IF(RES_hhdet_tes!I146=0,"",RES_hhdet_tes!I146/RES_hhdet_fec!I146)</f>
        <v>2.9958545621453596</v>
      </c>
      <c r="J146" s="124">
        <f>IF(RES_hhdet_tes!J146=0,"",RES_hhdet_tes!J146/RES_hhdet_fec!J146)</f>
        <v>3.0650360937354653</v>
      </c>
      <c r="K146" s="124">
        <f>IF(RES_hhdet_tes!K146=0,"",RES_hhdet_tes!K146/RES_hhdet_fec!K146)</f>
        <v>3.1583937357228895</v>
      </c>
      <c r="L146" s="124">
        <f>IF(RES_hhdet_tes!L146=0,"",RES_hhdet_tes!L146/RES_hhdet_fec!L146)</f>
        <v>3.3025681030875376</v>
      </c>
      <c r="M146" s="124">
        <f>IF(RES_hhdet_tes!M146=0,"",RES_hhdet_tes!M146/RES_hhdet_fec!M146)</f>
        <v>3.4652874722022649</v>
      </c>
      <c r="N146" s="124">
        <f>IF(RES_hhdet_tes!N146=0,"",RES_hhdet_tes!N146/RES_hhdet_fec!N146)</f>
        <v>3.6710789828032535</v>
      </c>
      <c r="O146" s="124">
        <f>IF(RES_hhdet_tes!O146=0,"",RES_hhdet_tes!O146/RES_hhdet_fec!O146)</f>
        <v>3.8859749300049748</v>
      </c>
      <c r="P146" s="124">
        <f>IF(RES_hhdet_tes!P146=0,"",RES_hhdet_tes!P146/RES_hhdet_fec!P146)</f>
        <v>4.1048335123667696</v>
      </c>
      <c r="Q146" s="124">
        <f>IF(RES_hhdet_tes!Q146=0,"",RES_hhdet_tes!Q146/RES_hhdet_fec!Q146)</f>
        <v>4.283772164367079</v>
      </c>
      <c r="R146" s="124">
        <f>IF(RES_hhdet_tes!R146=0,"",RES_hhdet_tes!R146/RES_hhdet_fec!R146)</f>
        <v>4.4110641098369747</v>
      </c>
      <c r="S146" s="124">
        <f>IF(RES_hhdet_tes!S146=0,"",RES_hhdet_tes!S146/RES_hhdet_fec!S146)</f>
        <v>4.4894930863519757</v>
      </c>
      <c r="T146" s="124">
        <f>IF(RES_hhdet_tes!T146=0,"",RES_hhdet_tes!T146/RES_hhdet_fec!T146)</f>
        <v>4.5479113871134311</v>
      </c>
      <c r="U146" s="124">
        <f>IF(RES_hhdet_tes!U146=0,"",RES_hhdet_tes!U146/RES_hhdet_fec!U146)</f>
        <v>4.5960564766568792</v>
      </c>
      <c r="V146" s="124">
        <f>IF(RES_hhdet_tes!V146=0,"",RES_hhdet_tes!V146/RES_hhdet_fec!V146)</f>
        <v>4.6311854242885229</v>
      </c>
      <c r="W146" s="124">
        <f>IF(RES_hhdet_tes!W146=0,"",RES_hhdet_tes!W146/RES_hhdet_fec!W146)</f>
        <v>4.6632015957117705</v>
      </c>
      <c r="X146" s="124">
        <f>IF(RES_hhdet_tes!X146=0,"",RES_hhdet_tes!X146/RES_hhdet_fec!X146)</f>
        <v>4.6976950680891134</v>
      </c>
      <c r="Y146" s="124">
        <f>IF(RES_hhdet_tes!Y146=0,"",RES_hhdet_tes!Y146/RES_hhdet_fec!Y146)</f>
        <v>4.7309017627025156</v>
      </c>
      <c r="DA146" s="130" t="s">
        <v>2044</v>
      </c>
    </row>
    <row r="147" spans="1:105" ht="12" customHeight="1" x14ac:dyDescent="0.25">
      <c r="A147" s="97" t="s">
        <v>53</v>
      </c>
      <c r="B147" s="111">
        <f>IF(RES_hhdet_tes!B147=0,"",RES_hhdet_tes!B147/RES_hhdet_fec!B147)</f>
        <v>1.942953240255564</v>
      </c>
      <c r="C147" s="111">
        <f>IF(RES_hhdet_tes!C147=0,"",RES_hhdet_tes!C147/RES_hhdet_fec!C147)</f>
        <v>2.1066427418433022</v>
      </c>
      <c r="D147" s="111">
        <f>IF(RES_hhdet_tes!D147=0,"",RES_hhdet_tes!D147/RES_hhdet_fec!D147)</f>
        <v>2.304233234211658</v>
      </c>
      <c r="E147" s="111">
        <f>IF(RES_hhdet_tes!E147=0,"",RES_hhdet_tes!E147/RES_hhdet_fec!E147)</f>
        <v>2.4938226831195283</v>
      </c>
      <c r="F147" s="111">
        <f>IF(RES_hhdet_tes!F147=0,"",RES_hhdet_tes!F147/RES_hhdet_fec!F147)</f>
        <v>2.6531759531470622</v>
      </c>
      <c r="G147" s="111">
        <f>IF(RES_hhdet_tes!G147=0,"",RES_hhdet_tes!G147/RES_hhdet_fec!G147)</f>
        <v>2.7903909212816767</v>
      </c>
      <c r="H147" s="111">
        <f>IF(RES_hhdet_tes!H147=0,"",RES_hhdet_tes!H147/RES_hhdet_fec!H147)</f>
        <v>2.9115738453630788</v>
      </c>
      <c r="I147" s="111">
        <f>IF(RES_hhdet_tes!I147=0,"",RES_hhdet_tes!I147/RES_hhdet_fec!I147)</f>
        <v>2.9958545621453596</v>
      </c>
      <c r="J147" s="111">
        <f>IF(RES_hhdet_tes!J147=0,"",RES_hhdet_tes!J147/RES_hhdet_fec!J147)</f>
        <v>3.0650360937354653</v>
      </c>
      <c r="K147" s="111">
        <f>IF(RES_hhdet_tes!K147=0,"",RES_hhdet_tes!K147/RES_hhdet_fec!K147)</f>
        <v>3.1583937357228895</v>
      </c>
      <c r="L147" s="111">
        <f>IF(RES_hhdet_tes!L147=0,"",RES_hhdet_tes!L147/RES_hhdet_fec!L147)</f>
        <v>3.3025681030875376</v>
      </c>
      <c r="M147" s="111">
        <f>IF(RES_hhdet_tes!M147=0,"",RES_hhdet_tes!M147/RES_hhdet_fec!M147)</f>
        <v>3.4652874722022649</v>
      </c>
      <c r="N147" s="111">
        <f>IF(RES_hhdet_tes!N147=0,"",RES_hhdet_tes!N147/RES_hhdet_fec!N147)</f>
        <v>3.6710789828032535</v>
      </c>
      <c r="O147" s="111">
        <f>IF(RES_hhdet_tes!O147=0,"",RES_hhdet_tes!O147/RES_hhdet_fec!O147)</f>
        <v>3.8859749300049748</v>
      </c>
      <c r="P147" s="111">
        <f>IF(RES_hhdet_tes!P147=0,"",RES_hhdet_tes!P147/RES_hhdet_fec!P147)</f>
        <v>4.1048335123667696</v>
      </c>
      <c r="Q147" s="111">
        <f>IF(RES_hhdet_tes!Q147=0,"",RES_hhdet_tes!Q147/RES_hhdet_fec!Q147)</f>
        <v>4.283772164367079</v>
      </c>
      <c r="R147" s="111">
        <f>IF(RES_hhdet_tes!R147=0,"",RES_hhdet_tes!R147/RES_hhdet_fec!R147)</f>
        <v>4.4110641098369747</v>
      </c>
      <c r="S147" s="111">
        <f>IF(RES_hhdet_tes!S147=0,"",RES_hhdet_tes!S147/RES_hhdet_fec!S147)</f>
        <v>4.4894930863519757</v>
      </c>
      <c r="T147" s="111">
        <f>IF(RES_hhdet_tes!T147=0,"",RES_hhdet_tes!T147/RES_hhdet_fec!T147)</f>
        <v>4.5479113871134311</v>
      </c>
      <c r="U147" s="111">
        <f>IF(RES_hhdet_tes!U147=0,"",RES_hhdet_tes!U147/RES_hhdet_fec!U147)</f>
        <v>4.5960564766568792</v>
      </c>
      <c r="V147" s="111">
        <f>IF(RES_hhdet_tes!V147=0,"",RES_hhdet_tes!V147/RES_hhdet_fec!V147)</f>
        <v>4.6311854242885229</v>
      </c>
      <c r="W147" s="111">
        <f>IF(RES_hhdet_tes!W147=0,"",RES_hhdet_tes!W147/RES_hhdet_fec!W147)</f>
        <v>4.6632015957117705</v>
      </c>
      <c r="X147" s="111">
        <f>IF(RES_hhdet_tes!X147=0,"",RES_hhdet_tes!X147/RES_hhdet_fec!X147)</f>
        <v>4.6976950680891134</v>
      </c>
      <c r="Y147" s="111">
        <f>IF(RES_hhdet_tes!Y147=0,"",RES_hhdet_tes!Y147/RES_hhdet_fec!Y147)</f>
        <v>4.7309017627025156</v>
      </c>
      <c r="DA147" s="63" t="s">
        <v>2045</v>
      </c>
    </row>
    <row r="148" spans="1:105" ht="12" customHeight="1" x14ac:dyDescent="0.25">
      <c r="A148" s="121" t="s">
        <v>55</v>
      </c>
      <c r="B148" s="124">
        <f>IF(RES_hhdet_tes!B148=0,"",RES_hhdet_tes!B148/RES_hhdet_fec!B148)</f>
        <v>0.64516332670057941</v>
      </c>
      <c r="C148" s="124">
        <f>IF(RES_hhdet_tes!C148=0,"",RES_hhdet_tes!C148/RES_hhdet_fec!C148)</f>
        <v>0.65452237167926608</v>
      </c>
      <c r="D148" s="124">
        <f>IF(RES_hhdet_tes!D148=0,"",RES_hhdet_tes!D148/RES_hhdet_fec!D148)</f>
        <v>0.66039554384104082</v>
      </c>
      <c r="E148" s="124">
        <f>IF(RES_hhdet_tes!E148=0,"",RES_hhdet_tes!E148/RES_hhdet_fec!E148)</f>
        <v>0.66316130891861491</v>
      </c>
      <c r="F148" s="124">
        <f>IF(RES_hhdet_tes!F148=0,"",RES_hhdet_tes!F148/RES_hhdet_fec!F148)</f>
        <v>0.65988204674818984</v>
      </c>
      <c r="G148" s="124">
        <f>IF(RES_hhdet_tes!G148=0,"",RES_hhdet_tes!G148/RES_hhdet_fec!G148)</f>
        <v>0.66039889360299442</v>
      </c>
      <c r="H148" s="124">
        <f>IF(RES_hhdet_tes!H148=0,"",RES_hhdet_tes!H148/RES_hhdet_fec!H148)</f>
        <v>0.66217104403047833</v>
      </c>
      <c r="I148" s="124">
        <f>IF(RES_hhdet_tes!I148=0,"",RES_hhdet_tes!I148/RES_hhdet_fec!I148)</f>
        <v>0.66515490799837129</v>
      </c>
      <c r="J148" s="124">
        <f>IF(RES_hhdet_tes!J148=0,"",RES_hhdet_tes!J148/RES_hhdet_fec!J148)</f>
        <v>0.66898404328571504</v>
      </c>
      <c r="K148" s="124">
        <f>IF(RES_hhdet_tes!K148=0,"",RES_hhdet_tes!K148/RES_hhdet_fec!K148)</f>
        <v>0.67725104909433365</v>
      </c>
      <c r="L148" s="124">
        <f>IF(RES_hhdet_tes!L148=0,"",RES_hhdet_tes!L148/RES_hhdet_fec!L148)</f>
        <v>0.68239758258304095</v>
      </c>
      <c r="M148" s="124">
        <f>IF(RES_hhdet_tes!M148=0,"",RES_hhdet_tes!M148/RES_hhdet_fec!M148)</f>
        <v>0.6870895997230082</v>
      </c>
      <c r="N148" s="124">
        <f>IF(RES_hhdet_tes!N148=0,"",RES_hhdet_tes!N148/RES_hhdet_fec!N148)</f>
        <v>0.69132892114013555</v>
      </c>
      <c r="O148" s="124">
        <f>IF(RES_hhdet_tes!O148=0,"",RES_hhdet_tes!O148/RES_hhdet_fec!O148)</f>
        <v>0.69936156197695154</v>
      </c>
      <c r="P148" s="124">
        <f>IF(RES_hhdet_tes!P148=0,"",RES_hhdet_tes!P148/RES_hhdet_fec!P148)</f>
        <v>0.70964607255984691</v>
      </c>
      <c r="Q148" s="124">
        <f>IF(RES_hhdet_tes!Q148=0,"",RES_hhdet_tes!Q148/RES_hhdet_fec!Q148)</f>
        <v>0.72055867140289209</v>
      </c>
      <c r="R148" s="124">
        <f>IF(RES_hhdet_tes!R148=0,"",RES_hhdet_tes!R148/RES_hhdet_fec!R148)</f>
        <v>0.72927174302618403</v>
      </c>
      <c r="S148" s="124">
        <f>IF(RES_hhdet_tes!S148=0,"",RES_hhdet_tes!S148/RES_hhdet_fec!S148)</f>
        <v>0.74112868720171554</v>
      </c>
      <c r="T148" s="124">
        <f>IF(RES_hhdet_tes!T148=0,"",RES_hhdet_tes!T148/RES_hhdet_fec!T148)</f>
        <v>0.75318015377972103</v>
      </c>
      <c r="U148" s="124">
        <f>IF(RES_hhdet_tes!U148=0,"",RES_hhdet_tes!U148/RES_hhdet_fec!U148)</f>
        <v>0.76279467834360504</v>
      </c>
      <c r="V148" s="124">
        <f>IF(RES_hhdet_tes!V148=0,"",RES_hhdet_tes!V148/RES_hhdet_fec!V148)</f>
        <v>0.77520775652485863</v>
      </c>
      <c r="W148" s="124">
        <f>IF(RES_hhdet_tes!W148=0,"",RES_hhdet_tes!W148/RES_hhdet_fec!W148)</f>
        <v>0.78623341197297292</v>
      </c>
      <c r="X148" s="124">
        <f>IF(RES_hhdet_tes!X148=0,"",RES_hhdet_tes!X148/RES_hhdet_fec!X148)</f>
        <v>0.81153139629991033</v>
      </c>
      <c r="Y148" s="124">
        <f>IF(RES_hhdet_tes!Y148=0,"",RES_hhdet_tes!Y148/RES_hhdet_fec!Y148)</f>
        <v>0.81578558473563334</v>
      </c>
      <c r="DA148" s="130" t="s">
        <v>2046</v>
      </c>
    </row>
    <row r="149" spans="1:105" ht="12" customHeight="1" x14ac:dyDescent="0.25">
      <c r="A149" s="97" t="s">
        <v>124</v>
      </c>
      <c r="B149" s="111">
        <f>IF(RES_hhdet_tes!B149=0,"",RES_hhdet_tes!B149/RES_hhdet_fec!B149)</f>
        <v>0.57722202818773249</v>
      </c>
      <c r="C149" s="111">
        <f>IF(RES_hhdet_tes!C149=0,"",RES_hhdet_tes!C149/RES_hhdet_fec!C149)</f>
        <v>0.58671903248962398</v>
      </c>
      <c r="D149" s="111">
        <f>IF(RES_hhdet_tes!D149=0,"",RES_hhdet_tes!D149/RES_hhdet_fec!D149)</f>
        <v>0.59432322635042578</v>
      </c>
      <c r="E149" s="111">
        <f>IF(RES_hhdet_tes!E149=0,"",RES_hhdet_tes!E149/RES_hhdet_fec!E149)</f>
        <v>0.59906572623584042</v>
      </c>
      <c r="F149" s="111">
        <f>IF(RES_hhdet_tes!F149=0,"",RES_hhdet_tes!F149/RES_hhdet_fec!F149)</f>
        <v>0.60285543538991859</v>
      </c>
      <c r="G149" s="111">
        <f>IF(RES_hhdet_tes!G149=0,"",RES_hhdet_tes!G149/RES_hhdet_fec!G149)</f>
        <v>0.60429282307501953</v>
      </c>
      <c r="H149" s="111">
        <f>IF(RES_hhdet_tes!H149=0,"",RES_hhdet_tes!H149/RES_hhdet_fec!H149)</f>
        <v>0.60509145849892665</v>
      </c>
      <c r="I149" s="111">
        <f>IF(RES_hhdet_tes!I149=0,"",RES_hhdet_tes!I149/RES_hhdet_fec!I149)</f>
        <v>0.6057353503244588</v>
      </c>
      <c r="J149" s="111">
        <f>IF(RES_hhdet_tes!J149=0,"",RES_hhdet_tes!J149/RES_hhdet_fec!J149)</f>
        <v>0.60660164213844903</v>
      </c>
      <c r="K149" s="111">
        <f>IF(RES_hhdet_tes!K149=0,"",RES_hhdet_tes!K149/RES_hhdet_fec!K149)</f>
        <v>0.60894326006171218</v>
      </c>
      <c r="L149" s="111">
        <f>IF(RES_hhdet_tes!L149=0,"",RES_hhdet_tes!L149/RES_hhdet_fec!L149)</f>
        <v>0.61308563602973298</v>
      </c>
      <c r="M149" s="111">
        <f>IF(RES_hhdet_tes!M149=0,"",RES_hhdet_tes!M149/RES_hhdet_fec!M149)</f>
        <v>0.62120054079019005</v>
      </c>
      <c r="N149" s="111">
        <f>IF(RES_hhdet_tes!N149=0,"",RES_hhdet_tes!N149/RES_hhdet_fec!N149)</f>
        <v>0.63138154586619433</v>
      </c>
      <c r="O149" s="111">
        <f>IF(RES_hhdet_tes!O149=0,"",RES_hhdet_tes!O149/RES_hhdet_fec!O149)</f>
        <v>0.64122684801183683</v>
      </c>
      <c r="P149" s="111">
        <f>IF(RES_hhdet_tes!P149=0,"",RES_hhdet_tes!P149/RES_hhdet_fec!P149)</f>
        <v>0.65541011971563945</v>
      </c>
      <c r="Q149" s="111">
        <f>IF(RES_hhdet_tes!Q149=0,"",RES_hhdet_tes!Q149/RES_hhdet_fec!Q149)</f>
        <v>0.66804792973772997</v>
      </c>
      <c r="R149" s="111">
        <f>IF(RES_hhdet_tes!R149=0,"",RES_hhdet_tes!R149/RES_hhdet_fec!R149)</f>
        <v>0.68441896635976573</v>
      </c>
      <c r="S149" s="111">
        <f>IF(RES_hhdet_tes!S149=0,"",RES_hhdet_tes!S149/RES_hhdet_fec!S149)</f>
        <v>0.70216293884000813</v>
      </c>
      <c r="T149" s="111">
        <f>IF(RES_hhdet_tes!T149=0,"",RES_hhdet_tes!T149/RES_hhdet_fec!T149)</f>
        <v>0.72294593925647099</v>
      </c>
      <c r="U149" s="111">
        <f>IF(RES_hhdet_tes!U149=0,"",RES_hhdet_tes!U149/RES_hhdet_fec!U149)</f>
        <v>0.74510413794673902</v>
      </c>
      <c r="V149" s="111">
        <f>IF(RES_hhdet_tes!V149=0,"",RES_hhdet_tes!V149/RES_hhdet_fec!V149)</f>
        <v>0.76294892981221962</v>
      </c>
      <c r="W149" s="111">
        <f>IF(RES_hhdet_tes!W149=0,"",RES_hhdet_tes!W149/RES_hhdet_fec!W149)</f>
        <v>0.77535351054871826</v>
      </c>
      <c r="X149" s="111">
        <f>IF(RES_hhdet_tes!X149=0,"",RES_hhdet_tes!X149/RES_hhdet_fec!X149)</f>
        <v>0.78538805762625175</v>
      </c>
      <c r="Y149" s="111">
        <f>IF(RES_hhdet_tes!Y149=0,"",RES_hhdet_tes!Y149/RES_hhdet_fec!Y149)</f>
        <v>0.78972168522636932</v>
      </c>
      <c r="DA149" s="63" t="s">
        <v>2047</v>
      </c>
    </row>
    <row r="150" spans="1:105" ht="12" customHeight="1" x14ac:dyDescent="0.25">
      <c r="A150" s="97" t="s">
        <v>123</v>
      </c>
      <c r="B150" s="111" t="str">
        <f>IF(RES_hhdet_tes!B150=0,"",RES_hhdet_tes!B150/RES_hhdet_fec!B150)</f>
        <v/>
      </c>
      <c r="C150" s="111" t="str">
        <f>IF(RES_hhdet_tes!C150=0,"",RES_hhdet_tes!C150/RES_hhdet_fec!C150)</f>
        <v/>
      </c>
      <c r="D150" s="111" t="str">
        <f>IF(RES_hhdet_tes!D150=0,"",RES_hhdet_tes!D150/RES_hhdet_fec!D150)</f>
        <v/>
      </c>
      <c r="E150" s="111" t="str">
        <f>IF(RES_hhdet_tes!E150=0,"",RES_hhdet_tes!E150/RES_hhdet_fec!E150)</f>
        <v/>
      </c>
      <c r="F150" s="111" t="str">
        <f>IF(RES_hhdet_tes!F150=0,"",RES_hhdet_tes!F150/RES_hhdet_fec!F150)</f>
        <v/>
      </c>
      <c r="G150" s="111" t="str">
        <f>IF(RES_hhdet_tes!G150=0,"",RES_hhdet_tes!G150/RES_hhdet_fec!G150)</f>
        <v/>
      </c>
      <c r="H150" s="111" t="str">
        <f>IF(RES_hhdet_tes!H150=0,"",RES_hhdet_tes!H150/RES_hhdet_fec!H150)</f>
        <v/>
      </c>
      <c r="I150" s="111" t="str">
        <f>IF(RES_hhdet_tes!I150=0,"",RES_hhdet_tes!I150/RES_hhdet_fec!I150)</f>
        <v/>
      </c>
      <c r="J150" s="111" t="str">
        <f>IF(RES_hhdet_tes!J150=0,"",RES_hhdet_tes!J150/RES_hhdet_fec!J150)</f>
        <v/>
      </c>
      <c r="K150" s="111">
        <f>IF(RES_hhdet_tes!K150=0,"",RES_hhdet_tes!K150/RES_hhdet_fec!K150)</f>
        <v>0.7986911205859043</v>
      </c>
      <c r="L150" s="111">
        <f>IF(RES_hhdet_tes!L150=0,"",RES_hhdet_tes!L150/RES_hhdet_fec!L150)</f>
        <v>0.79914639523250852</v>
      </c>
      <c r="M150" s="111">
        <f>IF(RES_hhdet_tes!M150=0,"",RES_hhdet_tes!M150/RES_hhdet_fec!M150)</f>
        <v>0.80886935355053213</v>
      </c>
      <c r="N150" s="111">
        <f>IF(RES_hhdet_tes!N150=0,"",RES_hhdet_tes!N150/RES_hhdet_fec!N150)</f>
        <v>0.81079104892454545</v>
      </c>
      <c r="O150" s="111">
        <f>IF(RES_hhdet_tes!O150=0,"",RES_hhdet_tes!O150/RES_hhdet_fec!O150)</f>
        <v>0.84316478991592381</v>
      </c>
      <c r="P150" s="111">
        <f>IF(RES_hhdet_tes!P150=0,"",RES_hhdet_tes!P150/RES_hhdet_fec!P150)</f>
        <v>0.86212058440926209</v>
      </c>
      <c r="Q150" s="111">
        <f>IF(RES_hhdet_tes!Q150=0,"",RES_hhdet_tes!Q150/RES_hhdet_fec!Q150)</f>
        <v>0.85893997777798547</v>
      </c>
      <c r="R150" s="111">
        <f>IF(RES_hhdet_tes!R150=0,"",RES_hhdet_tes!R150/RES_hhdet_fec!R150)</f>
        <v>0.84613345967094844</v>
      </c>
      <c r="S150" s="111">
        <f>IF(RES_hhdet_tes!S150=0,"",RES_hhdet_tes!S150/RES_hhdet_fec!S150)</f>
        <v>0.84776501937836535</v>
      </c>
      <c r="T150" s="111">
        <f>IF(RES_hhdet_tes!T150=0,"",RES_hhdet_tes!T150/RES_hhdet_fec!T150)</f>
        <v>0.8692034814092211</v>
      </c>
      <c r="U150" s="111">
        <f>IF(RES_hhdet_tes!U150=0,"",RES_hhdet_tes!U150/RES_hhdet_fec!U150)</f>
        <v>0.87744848737879511</v>
      </c>
      <c r="V150" s="111">
        <f>IF(RES_hhdet_tes!V150=0,"",RES_hhdet_tes!V150/RES_hhdet_fec!V150)</f>
        <v>0.91912594715165608</v>
      </c>
      <c r="W150" s="111">
        <f>IF(RES_hhdet_tes!W150=0,"",RES_hhdet_tes!W150/RES_hhdet_fec!W150)</f>
        <v>0.93313047353331546</v>
      </c>
      <c r="X150" s="111">
        <f>IF(RES_hhdet_tes!X150=0,"",RES_hhdet_tes!X150/RES_hhdet_fec!X150)</f>
        <v>0.91629192336235443</v>
      </c>
      <c r="Y150" s="111">
        <f>IF(RES_hhdet_tes!Y150=0,"",RES_hhdet_tes!Y150/RES_hhdet_fec!Y150)</f>
        <v>0.90916446815042506</v>
      </c>
      <c r="DA150" s="63" t="s">
        <v>2048</v>
      </c>
    </row>
    <row r="151" spans="1:105" ht="12" customHeight="1" x14ac:dyDescent="0.25">
      <c r="A151" s="100" t="s">
        <v>50</v>
      </c>
      <c r="B151" s="112" t="str">
        <f>IF(RES_hhdet_tes!B151=0,"",RES_hhdet_tes!B151/RES_hhdet_fec!B151)</f>
        <v/>
      </c>
      <c r="C151" s="112" t="str">
        <f>IF(RES_hhdet_tes!C151=0,"",RES_hhdet_tes!C151/RES_hhdet_fec!C151)</f>
        <v/>
      </c>
      <c r="D151" s="112" t="str">
        <f>IF(RES_hhdet_tes!D151=0,"",RES_hhdet_tes!D151/RES_hhdet_fec!D151)</f>
        <v/>
      </c>
      <c r="E151" s="112" t="str">
        <f>IF(RES_hhdet_tes!E151=0,"",RES_hhdet_tes!E151/RES_hhdet_fec!E151)</f>
        <v/>
      </c>
      <c r="F151" s="112" t="str">
        <f>IF(RES_hhdet_tes!F151=0,"",RES_hhdet_tes!F151/RES_hhdet_fec!F151)</f>
        <v/>
      </c>
      <c r="G151" s="112" t="str">
        <f>IF(RES_hhdet_tes!G151=0,"",RES_hhdet_tes!G151/RES_hhdet_fec!G151)</f>
        <v/>
      </c>
      <c r="H151" s="112" t="str">
        <f>IF(RES_hhdet_tes!H151=0,"",RES_hhdet_tes!H151/RES_hhdet_fec!H151)</f>
        <v/>
      </c>
      <c r="I151" s="112" t="str">
        <f>IF(RES_hhdet_tes!I151=0,"",RES_hhdet_tes!I151/RES_hhdet_fec!I151)</f>
        <v/>
      </c>
      <c r="J151" s="112" t="str">
        <f>IF(RES_hhdet_tes!J151=0,"",RES_hhdet_tes!J151/RES_hhdet_fec!J151)</f>
        <v/>
      </c>
      <c r="K151" s="112">
        <f>IF(RES_hhdet_tes!K151=0,"",RES_hhdet_tes!K151/RES_hhdet_fec!K151)</f>
        <v>0.6201927451892929</v>
      </c>
      <c r="L151" s="112">
        <f>IF(RES_hhdet_tes!L151=0,"",RES_hhdet_tes!L151/RES_hhdet_fec!L151)</f>
        <v>0.6224609457882665</v>
      </c>
      <c r="M151" s="112">
        <f>IF(RES_hhdet_tes!M151=0,"",RES_hhdet_tes!M151/RES_hhdet_fec!M151)</f>
        <v>0.62813531707081194</v>
      </c>
      <c r="N151" s="112">
        <f>IF(RES_hhdet_tes!N151=0,"",RES_hhdet_tes!N151/RES_hhdet_fec!N151)</f>
        <v>0.63229425552926821</v>
      </c>
      <c r="O151" s="112">
        <f>IF(RES_hhdet_tes!O151=0,"",RES_hhdet_tes!O151/RES_hhdet_fec!O151)</f>
        <v>0.64293566951016812</v>
      </c>
      <c r="P151" s="112">
        <f>IF(RES_hhdet_tes!P151=0,"",RES_hhdet_tes!P151/RES_hhdet_fec!P151)</f>
        <v>0.66181087226081436</v>
      </c>
      <c r="Q151" s="112">
        <f>IF(RES_hhdet_tes!Q151=0,"",RES_hhdet_tes!Q151/RES_hhdet_fec!Q151)</f>
        <v>0.6738909033863586</v>
      </c>
      <c r="R151" s="112">
        <f>IF(RES_hhdet_tes!R151=0,"",RES_hhdet_tes!R151/RES_hhdet_fec!R151)</f>
        <v>0.69418981591240581</v>
      </c>
      <c r="S151" s="112">
        <f>IF(RES_hhdet_tes!S151=0,"",RES_hhdet_tes!S151/RES_hhdet_fec!S151)</f>
        <v>0.7087227385979219</v>
      </c>
      <c r="T151" s="112">
        <f>IF(RES_hhdet_tes!T151=0,"",RES_hhdet_tes!T151/RES_hhdet_fec!T151)</f>
        <v>0.72586001810794898</v>
      </c>
      <c r="U151" s="112">
        <f>IF(RES_hhdet_tes!U151=0,"",RES_hhdet_tes!U151/RES_hhdet_fec!U151)</f>
        <v>0.74130953782349673</v>
      </c>
      <c r="V151" s="112">
        <f>IF(RES_hhdet_tes!V151=0,"",RES_hhdet_tes!V151/RES_hhdet_fec!V151)</f>
        <v>0.7620196478683039</v>
      </c>
      <c r="W151" s="112">
        <f>IF(RES_hhdet_tes!W151=0,"",RES_hhdet_tes!W151/RES_hhdet_fec!W151)</f>
        <v>0.77715779861706735</v>
      </c>
      <c r="X151" s="112">
        <f>IF(RES_hhdet_tes!X151=0,"",RES_hhdet_tes!X151/RES_hhdet_fec!X151)</f>
        <v>0.79155894602036181</v>
      </c>
      <c r="Y151" s="112">
        <f>IF(RES_hhdet_tes!Y151=0,"",RES_hhdet_tes!Y151/RES_hhdet_fec!Y151)</f>
        <v>0.7935833914226833</v>
      </c>
      <c r="DA151" s="131" t="s">
        <v>2049</v>
      </c>
    </row>
    <row r="152" spans="1:105" ht="12" customHeight="1" x14ac:dyDescent="0.25">
      <c r="A152" s="103" t="s">
        <v>52</v>
      </c>
      <c r="B152" s="113" t="str">
        <f>IF(RES_hhdet_tes!B152=0,"",RES_hhdet_tes!B152/RES_hhdet_fec!B152)</f>
        <v/>
      </c>
      <c r="C152" s="113" t="str">
        <f>IF(RES_hhdet_tes!C152=0,"",RES_hhdet_tes!C152/RES_hhdet_fec!C152)</f>
        <v/>
      </c>
      <c r="D152" s="113" t="str">
        <f>IF(RES_hhdet_tes!D152=0,"",RES_hhdet_tes!D152/RES_hhdet_fec!D152)</f>
        <v/>
      </c>
      <c r="E152" s="113" t="str">
        <f>IF(RES_hhdet_tes!E152=0,"",RES_hhdet_tes!E152/RES_hhdet_fec!E152)</f>
        <v/>
      </c>
      <c r="F152" s="113" t="str">
        <f>IF(RES_hhdet_tes!F152=0,"",RES_hhdet_tes!F152/RES_hhdet_fec!F152)</f>
        <v/>
      </c>
      <c r="G152" s="113" t="str">
        <f>IF(RES_hhdet_tes!G152=0,"",RES_hhdet_tes!G152/RES_hhdet_fec!G152)</f>
        <v/>
      </c>
      <c r="H152" s="113" t="str">
        <f>IF(RES_hhdet_tes!H152=0,"",RES_hhdet_tes!H152/RES_hhdet_fec!H152)</f>
        <v/>
      </c>
      <c r="I152" s="113" t="str">
        <f>IF(RES_hhdet_tes!I152=0,"",RES_hhdet_tes!I152/RES_hhdet_fec!I152)</f>
        <v/>
      </c>
      <c r="J152" s="113" t="str">
        <f>IF(RES_hhdet_tes!J152=0,"",RES_hhdet_tes!J152/RES_hhdet_fec!J152)</f>
        <v/>
      </c>
      <c r="K152" s="113">
        <f>IF(RES_hhdet_tes!K152=0,"",RES_hhdet_tes!K152/RES_hhdet_fec!K152)</f>
        <v>1</v>
      </c>
      <c r="L152" s="113">
        <f>IF(RES_hhdet_tes!L152=0,"",RES_hhdet_tes!L152/RES_hhdet_fec!L152)</f>
        <v>1</v>
      </c>
      <c r="M152" s="113">
        <f>IF(RES_hhdet_tes!M152=0,"",RES_hhdet_tes!M152/RES_hhdet_fec!M152)</f>
        <v>1</v>
      </c>
      <c r="N152" s="113">
        <f>IF(RES_hhdet_tes!N152=0,"",RES_hhdet_tes!N152/RES_hhdet_fec!N152)</f>
        <v>1</v>
      </c>
      <c r="O152" s="113">
        <f>IF(RES_hhdet_tes!O152=0,"",RES_hhdet_tes!O152/RES_hhdet_fec!O152)</f>
        <v>1</v>
      </c>
      <c r="P152" s="113">
        <f>IF(RES_hhdet_tes!P152=0,"",RES_hhdet_tes!P152/RES_hhdet_fec!P152)</f>
        <v>1</v>
      </c>
      <c r="Q152" s="113">
        <f>IF(RES_hhdet_tes!Q152=0,"",RES_hhdet_tes!Q152/RES_hhdet_fec!Q152)</f>
        <v>1</v>
      </c>
      <c r="R152" s="113">
        <f>IF(RES_hhdet_tes!R152=0,"",RES_hhdet_tes!R152/RES_hhdet_fec!R152)</f>
        <v>1</v>
      </c>
      <c r="S152" s="113">
        <f>IF(RES_hhdet_tes!S152=0,"",RES_hhdet_tes!S152/RES_hhdet_fec!S152)</f>
        <v>1</v>
      </c>
      <c r="T152" s="113">
        <f>IF(RES_hhdet_tes!T152=0,"",RES_hhdet_tes!T152/RES_hhdet_fec!T152)</f>
        <v>1</v>
      </c>
      <c r="U152" s="113">
        <f>IF(RES_hhdet_tes!U152=0,"",RES_hhdet_tes!U152/RES_hhdet_fec!U152)</f>
        <v>1</v>
      </c>
      <c r="V152" s="113">
        <f>IF(RES_hhdet_tes!V152=0,"",RES_hhdet_tes!V152/RES_hhdet_fec!V152)</f>
        <v>1</v>
      </c>
      <c r="W152" s="113">
        <f>IF(RES_hhdet_tes!W152=0,"",RES_hhdet_tes!W152/RES_hhdet_fec!W152)</f>
        <v>1</v>
      </c>
      <c r="X152" s="113">
        <f>IF(RES_hhdet_tes!X152=0,"",RES_hhdet_tes!X152/RES_hhdet_fec!X152)</f>
        <v>1</v>
      </c>
      <c r="Y152" s="113">
        <f>IF(RES_hhdet_tes!Y152=0,"",RES_hhdet_tes!Y152/RES_hhdet_fec!Y152)</f>
        <v>1</v>
      </c>
      <c r="DA152" s="132" t="s">
        <v>2050</v>
      </c>
    </row>
    <row r="153" spans="1:105" ht="12" customHeight="1" x14ac:dyDescent="0.25">
      <c r="A153" s="106" t="s">
        <v>122</v>
      </c>
      <c r="B153" s="112">
        <f>IF(RES_hhdet_tes!B153=0,"",RES_hhdet_tes!B153/RES_hhdet_fec!B153)</f>
        <v>0.65118384724683143</v>
      </c>
      <c r="C153" s="112">
        <f>IF(RES_hhdet_tes!C153=0,"",RES_hhdet_tes!C153/RES_hhdet_fec!C153)</f>
        <v>0.65910514776319296</v>
      </c>
      <c r="D153" s="112">
        <f>IF(RES_hhdet_tes!D153=0,"",RES_hhdet_tes!D153/RES_hhdet_fec!D153)</f>
        <v>0.66542392788119742</v>
      </c>
      <c r="E153" s="112">
        <f>IF(RES_hhdet_tes!E153=0,"",RES_hhdet_tes!E153/RES_hhdet_fec!E153)</f>
        <v>0.66861065344074888</v>
      </c>
      <c r="F153" s="112">
        <f>IF(RES_hhdet_tes!F153=0,"",RES_hhdet_tes!F153/RES_hhdet_fec!F153)</f>
        <v>0.67071021443663192</v>
      </c>
      <c r="G153" s="112">
        <f>IF(RES_hhdet_tes!G153=0,"",RES_hhdet_tes!G153/RES_hhdet_fec!G153)</f>
        <v>0.67237023092044212</v>
      </c>
      <c r="H153" s="112">
        <f>IF(RES_hhdet_tes!H153=0,"",RES_hhdet_tes!H153/RES_hhdet_fec!H153)</f>
        <v>0.67379542043079865</v>
      </c>
      <c r="I153" s="112">
        <f>IF(RES_hhdet_tes!I153=0,"",RES_hhdet_tes!I153/RES_hhdet_fec!I153)</f>
        <v>0.67479702821044085</v>
      </c>
      <c r="J153" s="112">
        <f>IF(RES_hhdet_tes!J153=0,"",RES_hhdet_tes!J153/RES_hhdet_fec!J153)</f>
        <v>0.67579773665714493</v>
      </c>
      <c r="K153" s="112">
        <f>IF(RES_hhdet_tes!K153=0,"",RES_hhdet_tes!K153/RES_hhdet_fec!K153)</f>
        <v>0.67740331385261066</v>
      </c>
      <c r="L153" s="112">
        <f>IF(RES_hhdet_tes!L153=0,"",RES_hhdet_tes!L153/RES_hhdet_fec!L153)</f>
        <v>0.67967132377492767</v>
      </c>
      <c r="M153" s="112">
        <f>IF(RES_hhdet_tes!M153=0,"",RES_hhdet_tes!M153/RES_hhdet_fec!M153)</f>
        <v>0.6824024174799509</v>
      </c>
      <c r="N153" s="112">
        <f>IF(RES_hhdet_tes!N153=0,"",RES_hhdet_tes!N153/RES_hhdet_fec!N153)</f>
        <v>0.68611526011325985</v>
      </c>
      <c r="O153" s="112">
        <f>IF(RES_hhdet_tes!O153=0,"",RES_hhdet_tes!O153/RES_hhdet_fec!O153)</f>
        <v>0.69078395538095672</v>
      </c>
      <c r="P153" s="112">
        <f>IF(RES_hhdet_tes!P153=0,"",RES_hhdet_tes!P153/RES_hhdet_fec!P153)</f>
        <v>0.69785681659901377</v>
      </c>
      <c r="Q153" s="112">
        <f>IF(RES_hhdet_tes!Q153=0,"",RES_hhdet_tes!Q153/RES_hhdet_fec!Q153)</f>
        <v>0.70527294165007315</v>
      </c>
      <c r="R153" s="112">
        <f>IF(RES_hhdet_tes!R153=0,"",RES_hhdet_tes!R153/RES_hhdet_fec!R153)</f>
        <v>0.71449662648282752</v>
      </c>
      <c r="S153" s="112">
        <f>IF(RES_hhdet_tes!S153=0,"",RES_hhdet_tes!S153/RES_hhdet_fec!S153)</f>
        <v>0.72420299415433831</v>
      </c>
      <c r="T153" s="112">
        <f>IF(RES_hhdet_tes!T153=0,"",RES_hhdet_tes!T153/RES_hhdet_fec!T153)</f>
        <v>0.73502351562286738</v>
      </c>
      <c r="U153" s="112">
        <f>IF(RES_hhdet_tes!U153=0,"",RES_hhdet_tes!U153/RES_hhdet_fec!U153)</f>
        <v>0.74551579525525802</v>
      </c>
      <c r="V153" s="112">
        <f>IF(RES_hhdet_tes!V153=0,"",RES_hhdet_tes!V153/RES_hhdet_fec!V153)</f>
        <v>0.75545151923454545</v>
      </c>
      <c r="W153" s="112">
        <f>IF(RES_hhdet_tes!W153=0,"",RES_hhdet_tes!W153/RES_hhdet_fec!W153)</f>
        <v>0.76449880461539865</v>
      </c>
      <c r="X153" s="112">
        <f>IF(RES_hhdet_tes!X153=0,"",RES_hhdet_tes!X153/RES_hhdet_fec!X153)</f>
        <v>0.76868325665390913</v>
      </c>
      <c r="Y153" s="112">
        <f>IF(RES_hhdet_tes!Y153=0,"",RES_hhdet_tes!Y153/RES_hhdet_fec!Y153)</f>
        <v>0.77806990893703021</v>
      </c>
      <c r="DA153" s="131" t="s">
        <v>2051</v>
      </c>
    </row>
    <row r="154" spans="1:105" ht="12" customHeight="1" x14ac:dyDescent="0.25">
      <c r="A154" s="107" t="s">
        <v>121</v>
      </c>
      <c r="B154" s="113">
        <f>IF(RES_hhdet_tes!B154=0,"",RES_hhdet_tes!B154/RES_hhdet_fec!B154)</f>
        <v>0.81682830902649417</v>
      </c>
      <c r="C154" s="113">
        <f>IF(RES_hhdet_tes!C154=0,"",RES_hhdet_tes!C154/RES_hhdet_fec!C154)</f>
        <v>0.83182304438235466</v>
      </c>
      <c r="D154" s="113">
        <f>IF(RES_hhdet_tes!D154=0,"",RES_hhdet_tes!D154/RES_hhdet_fec!D154)</f>
        <v>0.82953777749692714</v>
      </c>
      <c r="E154" s="113">
        <f>IF(RES_hhdet_tes!E154=0,"",RES_hhdet_tes!E154/RES_hhdet_fec!E154)</f>
        <v>0.8280426653109112</v>
      </c>
      <c r="F154" s="113">
        <f>IF(RES_hhdet_tes!F154=0,"",RES_hhdet_tes!F154/RES_hhdet_fec!F154)</f>
        <v>0.83744372977699966</v>
      </c>
      <c r="G154" s="113">
        <f>IF(RES_hhdet_tes!G154=0,"",RES_hhdet_tes!G154/RES_hhdet_fec!G154)</f>
        <v>0.83470913173744432</v>
      </c>
      <c r="H154" s="113">
        <f>IF(RES_hhdet_tes!H154=0,"",RES_hhdet_tes!H154/RES_hhdet_fec!H154)</f>
        <v>0.83328698109280586</v>
      </c>
      <c r="I154" s="113">
        <f>IF(RES_hhdet_tes!I154=0,"",RES_hhdet_tes!I154/RES_hhdet_fec!I154)</f>
        <v>0.82654174085764298</v>
      </c>
      <c r="J154" s="113">
        <f>IF(RES_hhdet_tes!J154=0,"",RES_hhdet_tes!J154/RES_hhdet_fec!J154)</f>
        <v>0.84039721472082252</v>
      </c>
      <c r="K154" s="113">
        <f>IF(RES_hhdet_tes!K154=0,"",RES_hhdet_tes!K154/RES_hhdet_fec!K154)</f>
        <v>0.83782648746703425</v>
      </c>
      <c r="L154" s="113">
        <f>IF(RES_hhdet_tes!L154=0,"",RES_hhdet_tes!L154/RES_hhdet_fec!L154)</f>
        <v>0.83775045223338085</v>
      </c>
      <c r="M154" s="113">
        <f>IF(RES_hhdet_tes!M154=0,"",RES_hhdet_tes!M154/RES_hhdet_fec!M154)</f>
        <v>0.84383960254945023</v>
      </c>
      <c r="N154" s="113">
        <f>IF(RES_hhdet_tes!N154=0,"",RES_hhdet_tes!N154/RES_hhdet_fec!N154)</f>
        <v>0.84395613407565184</v>
      </c>
      <c r="O154" s="113">
        <f>IF(RES_hhdet_tes!O154=0,"",RES_hhdet_tes!O154/RES_hhdet_fec!O154)</f>
        <v>0.86902507655365147</v>
      </c>
      <c r="P154" s="113">
        <f>IF(RES_hhdet_tes!P154=0,"",RES_hhdet_tes!P154/RES_hhdet_fec!P154)</f>
        <v>0.88164259078642881</v>
      </c>
      <c r="Q154" s="113">
        <f>IF(RES_hhdet_tes!Q154=0,"",RES_hhdet_tes!Q154/RES_hhdet_fec!Q154)</f>
        <v>0.87853970282343796</v>
      </c>
      <c r="R154" s="113">
        <f>IF(RES_hhdet_tes!R154=0,"",RES_hhdet_tes!R154/RES_hhdet_fec!R154)</f>
        <v>0.86209052970765887</v>
      </c>
      <c r="S154" s="113">
        <f>IF(RES_hhdet_tes!S154=0,"",RES_hhdet_tes!S154/RES_hhdet_fec!S154)</f>
        <v>0.86137349513236661</v>
      </c>
      <c r="T154" s="113">
        <f>IF(RES_hhdet_tes!T154=0,"",RES_hhdet_tes!T154/RES_hhdet_fec!T154)</f>
        <v>0.87569625795807715</v>
      </c>
      <c r="U154" s="113">
        <f>IF(RES_hhdet_tes!U154=0,"",RES_hhdet_tes!U154/RES_hhdet_fec!U154)</f>
        <v>0.8788752490213253</v>
      </c>
      <c r="V154" s="113">
        <f>IF(RES_hhdet_tes!V154=0,"",RES_hhdet_tes!V154/RES_hhdet_fec!V154)</f>
        <v>0.91475719581525594</v>
      </c>
      <c r="W154" s="113">
        <f>IF(RES_hhdet_tes!W154=0,"",RES_hhdet_tes!W154/RES_hhdet_fec!W154)</f>
        <v>0.92823673259766681</v>
      </c>
      <c r="X154" s="113">
        <f>IF(RES_hhdet_tes!X154=0,"",RES_hhdet_tes!X154/RES_hhdet_fec!X154)</f>
        <v>0.91349099316322369</v>
      </c>
      <c r="Y154" s="113">
        <f>IF(RES_hhdet_tes!Y154=0,"",RES_hhdet_tes!Y154/RES_hhdet_fec!Y154)</f>
        <v>0.90699604877264672</v>
      </c>
      <c r="DA154" s="132" t="s">
        <v>2052</v>
      </c>
    </row>
    <row r="155" spans="1:105" ht="12" customHeight="1" x14ac:dyDescent="0.25">
      <c r="A155" s="108" t="s">
        <v>53</v>
      </c>
      <c r="B155" s="111">
        <f>IF(RES_hhdet_tes!B155=0,"",RES_hhdet_tes!B155/RES_hhdet_fec!B155)</f>
        <v>0.65118384724683143</v>
      </c>
      <c r="C155" s="111">
        <f>IF(RES_hhdet_tes!C155=0,"",RES_hhdet_tes!C155/RES_hhdet_fec!C155)</f>
        <v>0.66878807512444594</v>
      </c>
      <c r="D155" s="111">
        <f>IF(RES_hhdet_tes!D155=0,"",RES_hhdet_tes!D155/RES_hhdet_fec!D155)</f>
        <v>0.67043822446862789</v>
      </c>
      <c r="E155" s="111">
        <f>IF(RES_hhdet_tes!E155=0,"",RES_hhdet_tes!E155/RES_hhdet_fec!E155)</f>
        <v>0.67207833921707039</v>
      </c>
      <c r="F155" s="111">
        <f>IF(RES_hhdet_tes!F155=0,"",RES_hhdet_tes!F155/RES_hhdet_fec!F155)</f>
        <v>0.67236267608768174</v>
      </c>
      <c r="G155" s="111">
        <f>IF(RES_hhdet_tes!G155=0,"",RES_hhdet_tes!G155/RES_hhdet_fec!G155)</f>
        <v>0.67273054790439191</v>
      </c>
      <c r="H155" s="111">
        <f>IF(RES_hhdet_tes!H155=0,"",RES_hhdet_tes!H155/RES_hhdet_fec!H155)</f>
        <v>0.67375972129403106</v>
      </c>
      <c r="I155" s="111">
        <f>IF(RES_hhdet_tes!I155=0,"",RES_hhdet_tes!I155/RES_hhdet_fec!I155)</f>
        <v>0.67593646112778405</v>
      </c>
      <c r="J155" s="111">
        <f>IF(RES_hhdet_tes!J155=0,"",RES_hhdet_tes!J155/RES_hhdet_fec!J155)</f>
        <v>0.67772511150814985</v>
      </c>
      <c r="K155" s="111">
        <f>IF(RES_hhdet_tes!K155=0,"",RES_hhdet_tes!K155/RES_hhdet_fec!K155)</f>
        <v>0.68047994373368625</v>
      </c>
      <c r="L155" s="111">
        <f>IF(RES_hhdet_tes!L155=0,"",RES_hhdet_tes!L155/RES_hhdet_fec!L155)</f>
        <v>0.68163361800717115</v>
      </c>
      <c r="M155" s="111">
        <f>IF(RES_hhdet_tes!M155=0,"",RES_hhdet_tes!M155/RES_hhdet_fec!M155)</f>
        <v>0.68328372996301445</v>
      </c>
      <c r="N155" s="111">
        <f>IF(RES_hhdet_tes!N155=0,"",RES_hhdet_tes!N155/RES_hhdet_fec!N155)</f>
        <v>0.6846772417212692</v>
      </c>
      <c r="O155" s="111">
        <f>IF(RES_hhdet_tes!O155=0,"",RES_hhdet_tes!O155/RES_hhdet_fec!O155)</f>
        <v>0.68986214821908287</v>
      </c>
      <c r="P155" s="111">
        <f>IF(RES_hhdet_tes!P155=0,"",RES_hhdet_tes!P155/RES_hhdet_fec!P155)</f>
        <v>0.699832597743276</v>
      </c>
      <c r="Q155" s="111">
        <f>IF(RES_hhdet_tes!Q155=0,"",RES_hhdet_tes!Q155/RES_hhdet_fec!Q155)</f>
        <v>0.71079434515362849</v>
      </c>
      <c r="R155" s="111">
        <f>IF(RES_hhdet_tes!R155=0,"",RES_hhdet_tes!R155/RES_hhdet_fec!R155)</f>
        <v>0.72060633554778775</v>
      </c>
      <c r="S155" s="111">
        <f>IF(RES_hhdet_tes!S155=0,"",RES_hhdet_tes!S155/RES_hhdet_fec!S155)</f>
        <v>0.7309101483000453</v>
      </c>
      <c r="T155" s="111">
        <f>IF(RES_hhdet_tes!T155=0,"",RES_hhdet_tes!T155/RES_hhdet_fec!T155)</f>
        <v>0.73750265664199599</v>
      </c>
      <c r="U155" s="111">
        <f>IF(RES_hhdet_tes!U155=0,"",RES_hhdet_tes!U155/RES_hhdet_fec!U155)</f>
        <v>0.74383152555812782</v>
      </c>
      <c r="V155" s="111">
        <f>IF(RES_hhdet_tes!V155=0,"",RES_hhdet_tes!V155/RES_hhdet_fec!V155)</f>
        <v>0.75139487125245319</v>
      </c>
      <c r="W155" s="111">
        <f>IF(RES_hhdet_tes!W155=0,"",RES_hhdet_tes!W155/RES_hhdet_fec!W155)</f>
        <v>0.76302835838409022</v>
      </c>
      <c r="X155" s="111">
        <f>IF(RES_hhdet_tes!X155=0,"",RES_hhdet_tes!X155/RES_hhdet_fec!X155)</f>
        <v>0.78404525217499854</v>
      </c>
      <c r="Y155" s="111">
        <f>IF(RES_hhdet_tes!Y155=0,"",RES_hhdet_tes!Y155/RES_hhdet_fec!Y155)</f>
        <v>0.7885847302307335</v>
      </c>
      <c r="DA155" s="63" t="s">
        <v>2053</v>
      </c>
    </row>
    <row r="156" spans="1:105" ht="12" customHeight="1" x14ac:dyDescent="0.25">
      <c r="A156" s="108" t="s">
        <v>52</v>
      </c>
      <c r="B156" s="111">
        <f>IF(RES_hhdet_tes!B156=0,"",RES_hhdet_tes!B156/RES_hhdet_fec!B156)</f>
        <v>1</v>
      </c>
      <c r="C156" s="111">
        <f>IF(RES_hhdet_tes!C156=0,"",RES_hhdet_tes!C156/RES_hhdet_fec!C156)</f>
        <v>1</v>
      </c>
      <c r="D156" s="111">
        <f>IF(RES_hhdet_tes!D156=0,"",RES_hhdet_tes!D156/RES_hhdet_fec!D156)</f>
        <v>1</v>
      </c>
      <c r="E156" s="111">
        <f>IF(RES_hhdet_tes!E156=0,"",RES_hhdet_tes!E156/RES_hhdet_fec!E156)</f>
        <v>1</v>
      </c>
      <c r="F156" s="111">
        <f>IF(RES_hhdet_tes!F156=0,"",RES_hhdet_tes!F156/RES_hhdet_fec!F156)</f>
        <v>1</v>
      </c>
      <c r="G156" s="111">
        <f>IF(RES_hhdet_tes!G156=0,"",RES_hhdet_tes!G156/RES_hhdet_fec!G156)</f>
        <v>1</v>
      </c>
      <c r="H156" s="111">
        <f>IF(RES_hhdet_tes!H156=0,"",RES_hhdet_tes!H156/RES_hhdet_fec!H156)</f>
        <v>1</v>
      </c>
      <c r="I156" s="111">
        <f>IF(RES_hhdet_tes!I156=0,"",RES_hhdet_tes!I156/RES_hhdet_fec!I156)</f>
        <v>1</v>
      </c>
      <c r="J156" s="111">
        <f>IF(RES_hhdet_tes!J156=0,"",RES_hhdet_tes!J156/RES_hhdet_fec!J156)</f>
        <v>1</v>
      </c>
      <c r="K156" s="111">
        <f>IF(RES_hhdet_tes!K156=0,"",RES_hhdet_tes!K156/RES_hhdet_fec!K156)</f>
        <v>1</v>
      </c>
      <c r="L156" s="111">
        <f>IF(RES_hhdet_tes!L156=0,"",RES_hhdet_tes!L156/RES_hhdet_fec!L156)</f>
        <v>1</v>
      </c>
      <c r="M156" s="111">
        <f>IF(RES_hhdet_tes!M156=0,"",RES_hhdet_tes!M156/RES_hhdet_fec!M156)</f>
        <v>1</v>
      </c>
      <c r="N156" s="111">
        <f>IF(RES_hhdet_tes!N156=0,"",RES_hhdet_tes!N156/RES_hhdet_fec!N156)</f>
        <v>1</v>
      </c>
      <c r="O156" s="111">
        <f>IF(RES_hhdet_tes!O156=0,"",RES_hhdet_tes!O156/RES_hhdet_fec!O156)</f>
        <v>1</v>
      </c>
      <c r="P156" s="111">
        <f>IF(RES_hhdet_tes!P156=0,"",RES_hhdet_tes!P156/RES_hhdet_fec!P156)</f>
        <v>1</v>
      </c>
      <c r="Q156" s="111">
        <f>IF(RES_hhdet_tes!Q156=0,"",RES_hhdet_tes!Q156/RES_hhdet_fec!Q156)</f>
        <v>1</v>
      </c>
      <c r="R156" s="111">
        <f>IF(RES_hhdet_tes!R156=0,"",RES_hhdet_tes!R156/RES_hhdet_fec!R156)</f>
        <v>1</v>
      </c>
      <c r="S156" s="111">
        <f>IF(RES_hhdet_tes!S156=0,"",RES_hhdet_tes!S156/RES_hhdet_fec!S156)</f>
        <v>1</v>
      </c>
      <c r="T156" s="111">
        <f>IF(RES_hhdet_tes!T156=0,"",RES_hhdet_tes!T156/RES_hhdet_fec!T156)</f>
        <v>1</v>
      </c>
      <c r="U156" s="111">
        <f>IF(RES_hhdet_tes!U156=0,"",RES_hhdet_tes!U156/RES_hhdet_fec!U156)</f>
        <v>1</v>
      </c>
      <c r="V156" s="111">
        <f>IF(RES_hhdet_tes!V156=0,"",RES_hhdet_tes!V156/RES_hhdet_fec!V156)</f>
        <v>1</v>
      </c>
      <c r="W156" s="111">
        <f>IF(RES_hhdet_tes!W156=0,"",RES_hhdet_tes!W156/RES_hhdet_fec!W156)</f>
        <v>1</v>
      </c>
      <c r="X156" s="111">
        <f>IF(RES_hhdet_tes!X156=0,"",RES_hhdet_tes!X156/RES_hhdet_fec!X156)</f>
        <v>1</v>
      </c>
      <c r="Y156" s="111">
        <f>IF(RES_hhdet_tes!Y156=0,"",RES_hhdet_tes!Y156/RES_hhdet_fec!Y156)</f>
        <v>1</v>
      </c>
      <c r="DA156" s="63" t="s">
        <v>2054</v>
      </c>
    </row>
    <row r="157" spans="1:105" ht="12" customHeight="1" x14ac:dyDescent="0.25">
      <c r="A157" s="121" t="s">
        <v>54</v>
      </c>
      <c r="B157" s="124">
        <f>IF(RES_hhdet_tes!B157=0,"",RES_hhdet_tes!B157/RES_hhdet_fec!B157)</f>
        <v>0.74679835890090196</v>
      </c>
      <c r="C157" s="124">
        <f>IF(RES_hhdet_tes!C157=0,"",RES_hhdet_tes!C157/RES_hhdet_fec!C157)</f>
        <v>0.7513555379775122</v>
      </c>
      <c r="D157" s="124">
        <f>IF(RES_hhdet_tes!D157=0,"",RES_hhdet_tes!D157/RES_hhdet_fec!D157)</f>
        <v>0.75433427859987667</v>
      </c>
      <c r="E157" s="124">
        <f>IF(RES_hhdet_tes!E157=0,"",RES_hhdet_tes!E157/RES_hhdet_fec!E157)</f>
        <v>0.75626047040937217</v>
      </c>
      <c r="F157" s="124">
        <f>IF(RES_hhdet_tes!F157=0,"",RES_hhdet_tes!F157/RES_hhdet_fec!F157)</f>
        <v>0.75760216009248682</v>
      </c>
      <c r="G157" s="124">
        <f>IF(RES_hhdet_tes!G157=0,"",RES_hhdet_tes!G157/RES_hhdet_fec!G157)</f>
        <v>0.75899806213234466</v>
      </c>
      <c r="H157" s="124">
        <f>IF(RES_hhdet_tes!H157=0,"",RES_hhdet_tes!H157/RES_hhdet_fec!H157)</f>
        <v>0.75889386648410007</v>
      </c>
      <c r="I157" s="124">
        <f>IF(RES_hhdet_tes!I157=0,"",RES_hhdet_tes!I157/RES_hhdet_fec!I157)</f>
        <v>0.75890348505331373</v>
      </c>
      <c r="J157" s="124">
        <f>IF(RES_hhdet_tes!J157=0,"",RES_hhdet_tes!J157/RES_hhdet_fec!J157)</f>
        <v>0.75935066726433464</v>
      </c>
      <c r="K157" s="124">
        <f>IF(RES_hhdet_tes!K157=0,"",RES_hhdet_tes!K157/RES_hhdet_fec!K157)</f>
        <v>0.7594298201513352</v>
      </c>
      <c r="L157" s="124">
        <f>IF(RES_hhdet_tes!L157=0,"",RES_hhdet_tes!L157/RES_hhdet_fec!L157)</f>
        <v>0.76140471505220497</v>
      </c>
      <c r="M157" s="124">
        <f>IF(RES_hhdet_tes!M157=0,"",RES_hhdet_tes!M157/RES_hhdet_fec!M157)</f>
        <v>0.76227828999578939</v>
      </c>
      <c r="N157" s="124">
        <f>IF(RES_hhdet_tes!N157=0,"",RES_hhdet_tes!N157/RES_hhdet_fec!N157)</f>
        <v>0.7647926450488638</v>
      </c>
      <c r="O157" s="124">
        <f>IF(RES_hhdet_tes!O157=0,"",RES_hhdet_tes!O157/RES_hhdet_fec!O157)</f>
        <v>0.76757984386304856</v>
      </c>
      <c r="P157" s="124">
        <f>IF(RES_hhdet_tes!P157=0,"",RES_hhdet_tes!P157/RES_hhdet_fec!P157)</f>
        <v>0.7695871599859353</v>
      </c>
      <c r="Q157" s="124">
        <f>IF(RES_hhdet_tes!Q157=0,"",RES_hhdet_tes!Q157/RES_hhdet_fec!Q157)</f>
        <v>0.77518055880733105</v>
      </c>
      <c r="R157" s="124">
        <f>IF(RES_hhdet_tes!R157=0,"",RES_hhdet_tes!R157/RES_hhdet_fec!R157)</f>
        <v>0.77988292987895891</v>
      </c>
      <c r="S157" s="124">
        <f>IF(RES_hhdet_tes!S157=0,"",RES_hhdet_tes!S157/RES_hhdet_fec!S157)</f>
        <v>0.78855835021200305</v>
      </c>
      <c r="T157" s="124">
        <f>IF(RES_hhdet_tes!T157=0,"",RES_hhdet_tes!T157/RES_hhdet_fec!T157)</f>
        <v>0.79962204361297939</v>
      </c>
      <c r="U157" s="124">
        <f>IF(RES_hhdet_tes!U157=0,"",RES_hhdet_tes!U157/RES_hhdet_fec!U157)</f>
        <v>0.81070627299274489</v>
      </c>
      <c r="V157" s="124">
        <f>IF(RES_hhdet_tes!V157=0,"",RES_hhdet_tes!V157/RES_hhdet_fec!V157)</f>
        <v>0.8264885210155799</v>
      </c>
      <c r="W157" s="124">
        <f>IF(RES_hhdet_tes!W157=0,"",RES_hhdet_tes!W157/RES_hhdet_fec!W157)</f>
        <v>0.83964297366167584</v>
      </c>
      <c r="X157" s="124">
        <f>IF(RES_hhdet_tes!X157=0,"",RES_hhdet_tes!X157/RES_hhdet_fec!X157)</f>
        <v>0.84366803383295363</v>
      </c>
      <c r="Y157" s="124">
        <f>IF(RES_hhdet_tes!Y157=0,"",RES_hhdet_tes!Y157/RES_hhdet_fec!Y157)</f>
        <v>0.85280066953893807</v>
      </c>
      <c r="DA157" s="130" t="s">
        <v>2055</v>
      </c>
    </row>
    <row r="158" spans="1:105" ht="12" customHeight="1" x14ac:dyDescent="0.25">
      <c r="A158" s="97" t="s">
        <v>50</v>
      </c>
      <c r="B158" s="111">
        <f>IF(RES_hhdet_tes!B158=0,"",RES_hhdet_tes!B158/RES_hhdet_fec!B158)</f>
        <v>0.60434719062744324</v>
      </c>
      <c r="C158" s="111">
        <f>IF(RES_hhdet_tes!C158=0,"",RES_hhdet_tes!C158/RES_hhdet_fec!C158)</f>
        <v>0.60726455806786728</v>
      </c>
      <c r="D158" s="111">
        <f>IF(RES_hhdet_tes!D158=0,"",RES_hhdet_tes!D158/RES_hhdet_fec!D158)</f>
        <v>0.60917710015967574</v>
      </c>
      <c r="E158" s="111">
        <f>IF(RES_hhdet_tes!E158=0,"",RES_hhdet_tes!E158/RES_hhdet_fec!E158)</f>
        <v>0.60990930724765391</v>
      </c>
      <c r="F158" s="111">
        <f>IF(RES_hhdet_tes!F158=0,"",RES_hhdet_tes!F158/RES_hhdet_fec!F158)</f>
        <v>0.61038899933851287</v>
      </c>
      <c r="G158" s="111">
        <f>IF(RES_hhdet_tes!G158=0,"",RES_hhdet_tes!G158/RES_hhdet_fec!G158)</f>
        <v>0.61066810681271699</v>
      </c>
      <c r="H158" s="111">
        <f>IF(RES_hhdet_tes!H158=0,"",RES_hhdet_tes!H158/RES_hhdet_fec!H158)</f>
        <v>0.61088136484384814</v>
      </c>
      <c r="I158" s="111">
        <f>IF(RES_hhdet_tes!I158=0,"",RES_hhdet_tes!I158/RES_hhdet_fec!I158)</f>
        <v>0.61101529371935559</v>
      </c>
      <c r="J158" s="111">
        <f>IF(RES_hhdet_tes!J158=0,"",RES_hhdet_tes!J158/RES_hhdet_fec!J158)</f>
        <v>0.611119493379918</v>
      </c>
      <c r="K158" s="111">
        <f>IF(RES_hhdet_tes!K158=0,"",RES_hhdet_tes!K158/RES_hhdet_fec!K158)</f>
        <v>0.61127723068633599</v>
      </c>
      <c r="L158" s="111">
        <f>IF(RES_hhdet_tes!L158=0,"",RES_hhdet_tes!L158/RES_hhdet_fec!L158)</f>
        <v>0.61143038155926033</v>
      </c>
      <c r="M158" s="111">
        <f>IF(RES_hhdet_tes!M158=0,"",RES_hhdet_tes!M158/RES_hhdet_fec!M158)</f>
        <v>0.61156587394291406</v>
      </c>
      <c r="N158" s="111">
        <f>IF(RES_hhdet_tes!N158=0,"",RES_hhdet_tes!N158/RES_hhdet_fec!N158)</f>
        <v>0.61167268413267584</v>
      </c>
      <c r="O158" s="111">
        <f>IF(RES_hhdet_tes!O158=0,"",RES_hhdet_tes!O158/RES_hhdet_fec!O158)</f>
        <v>0.61174670808899789</v>
      </c>
      <c r="P158" s="111">
        <f>IF(RES_hhdet_tes!P158=0,"",RES_hhdet_tes!P158/RES_hhdet_fec!P158)</f>
        <v>0.6118314674526355</v>
      </c>
      <c r="Q158" s="111">
        <f>IF(RES_hhdet_tes!Q158=0,"",RES_hhdet_tes!Q158/RES_hhdet_fec!Q158)</f>
        <v>0.61196158914325316</v>
      </c>
      <c r="R158" s="111">
        <f>IF(RES_hhdet_tes!R158=0,"",RES_hhdet_tes!R158/RES_hhdet_fec!R158)</f>
        <v>0.61231365330746712</v>
      </c>
      <c r="S158" s="111">
        <f>IF(RES_hhdet_tes!S158=0,"",RES_hhdet_tes!S158/RES_hhdet_fec!S158)</f>
        <v>0.61289596837396798</v>
      </c>
      <c r="T158" s="111">
        <f>IF(RES_hhdet_tes!T158=0,"",RES_hhdet_tes!T158/RES_hhdet_fec!T158)</f>
        <v>0.61368184666576187</v>
      </c>
      <c r="U158" s="111">
        <f>IF(RES_hhdet_tes!U158=0,"",RES_hhdet_tes!U158/RES_hhdet_fec!U158)</f>
        <v>0.61474389886346947</v>
      </c>
      <c r="V158" s="111">
        <f>IF(RES_hhdet_tes!V158=0,"",RES_hhdet_tes!V158/RES_hhdet_fec!V158)</f>
        <v>0.61587366730688775</v>
      </c>
      <c r="W158" s="111">
        <f>IF(RES_hhdet_tes!W158=0,"",RES_hhdet_tes!W158/RES_hhdet_fec!W158)</f>
        <v>0.61700439562277598</v>
      </c>
      <c r="X158" s="111">
        <f>IF(RES_hhdet_tes!X158=0,"",RES_hhdet_tes!X158/RES_hhdet_fec!X158)</f>
        <v>0.618050692330813</v>
      </c>
      <c r="Y158" s="111">
        <f>IF(RES_hhdet_tes!Y158=0,"",RES_hhdet_tes!Y158/RES_hhdet_fec!Y158)</f>
        <v>0.61855192284578109</v>
      </c>
      <c r="DA158" s="63" t="s">
        <v>2056</v>
      </c>
    </row>
    <row r="159" spans="1:105" ht="12" customHeight="1" x14ac:dyDescent="0.25">
      <c r="A159" s="109" t="s">
        <v>120</v>
      </c>
      <c r="B159" s="45">
        <f>IF(RES_hhdet_tes!B159=0,"",RES_hhdet_tes!B159/RES_hhdet_fec!B159)</f>
        <v>0.75367088097410984</v>
      </c>
      <c r="C159" s="45">
        <f>IF(RES_hhdet_tes!C159=0,"",RES_hhdet_tes!C159/RES_hhdet_fec!C159)</f>
        <v>0.75892149020947886</v>
      </c>
      <c r="D159" s="45">
        <f>IF(RES_hhdet_tes!D159=0,"",RES_hhdet_tes!D159/RES_hhdet_fec!D159)</f>
        <v>0.76320959068037031</v>
      </c>
      <c r="E159" s="45">
        <f>IF(RES_hhdet_tes!E159=0,"",RES_hhdet_tes!E159/RES_hhdet_fec!E159)</f>
        <v>0.76563212218284959</v>
      </c>
      <c r="F159" s="45">
        <f>IF(RES_hhdet_tes!F159=0,"",RES_hhdet_tes!F159/RES_hhdet_fec!F159)</f>
        <v>0.76742447802147029</v>
      </c>
      <c r="G159" s="45">
        <f>IF(RES_hhdet_tes!G159=0,"",RES_hhdet_tes!G159/RES_hhdet_fec!G159)</f>
        <v>0.76870433819666117</v>
      </c>
      <c r="H159" s="45">
        <f>IF(RES_hhdet_tes!H159=0,"",RES_hhdet_tes!H159/RES_hhdet_fec!H159)</f>
        <v>0.7697744217066631</v>
      </c>
      <c r="I159" s="45">
        <f>IF(RES_hhdet_tes!I159=0,"",RES_hhdet_tes!I159/RES_hhdet_fec!I159)</f>
        <v>0.77065527832159786</v>
      </c>
      <c r="J159" s="45">
        <f>IF(RES_hhdet_tes!J159=0,"",RES_hhdet_tes!J159/RES_hhdet_fec!J159)</f>
        <v>0.77165247185869235</v>
      </c>
      <c r="K159" s="45">
        <f>IF(RES_hhdet_tes!K159=0,"",RES_hhdet_tes!K159/RES_hhdet_fec!K159)</f>
        <v>0.77341631030231905</v>
      </c>
      <c r="L159" s="45">
        <f>IF(RES_hhdet_tes!L159=0,"",RES_hhdet_tes!L159/RES_hhdet_fec!L159)</f>
        <v>0.77556476540979946</v>
      </c>
      <c r="M159" s="45">
        <f>IF(RES_hhdet_tes!M159=0,"",RES_hhdet_tes!M159/RES_hhdet_fec!M159)</f>
        <v>0.77793163667633713</v>
      </c>
      <c r="N159" s="45">
        <f>IF(RES_hhdet_tes!N159=0,"",RES_hhdet_tes!N159/RES_hhdet_fec!N159)</f>
        <v>0.78046583884850596</v>
      </c>
      <c r="O159" s="45">
        <f>IF(RES_hhdet_tes!O159=0,"",RES_hhdet_tes!O159/RES_hhdet_fec!O159)</f>
        <v>0.78326852713624551</v>
      </c>
      <c r="P159" s="45">
        <f>IF(RES_hhdet_tes!P159=0,"",RES_hhdet_tes!P159/RES_hhdet_fec!P159)</f>
        <v>0.78730044364905105</v>
      </c>
      <c r="Q159" s="45">
        <f>IF(RES_hhdet_tes!Q159=0,"",RES_hhdet_tes!Q159/RES_hhdet_fec!Q159)</f>
        <v>0.79191105252008298</v>
      </c>
      <c r="R159" s="45">
        <f>IF(RES_hhdet_tes!R159=0,"",RES_hhdet_tes!R159/RES_hhdet_fec!R159)</f>
        <v>0.79879050518652139</v>
      </c>
      <c r="S159" s="45">
        <f>IF(RES_hhdet_tes!S159=0,"",RES_hhdet_tes!S159/RES_hhdet_fec!S159)</f>
        <v>0.80803059043738845</v>
      </c>
      <c r="T159" s="45">
        <f>IF(RES_hhdet_tes!T159=0,"",RES_hhdet_tes!T159/RES_hhdet_fec!T159)</f>
        <v>0.81969647319696748</v>
      </c>
      <c r="U159" s="45">
        <f>IF(RES_hhdet_tes!U159=0,"",RES_hhdet_tes!U159/RES_hhdet_fec!U159)</f>
        <v>0.8330068707738737</v>
      </c>
      <c r="V159" s="45">
        <f>IF(RES_hhdet_tes!V159=0,"",RES_hhdet_tes!V159/RES_hhdet_fec!V159)</f>
        <v>0.8471407677130296</v>
      </c>
      <c r="W159" s="45">
        <f>IF(RES_hhdet_tes!W159=0,"",RES_hhdet_tes!W159/RES_hhdet_fec!W159)</f>
        <v>0.86112016047058715</v>
      </c>
      <c r="X159" s="45">
        <f>IF(RES_hhdet_tes!X159=0,"",RES_hhdet_tes!X159/RES_hhdet_fec!X159)</f>
        <v>0.87355824525948</v>
      </c>
      <c r="Y159" s="45">
        <f>IF(RES_hhdet_tes!Y159=0,"",RES_hhdet_tes!Y159/RES_hhdet_fec!Y159)</f>
        <v>0.88156306917353566</v>
      </c>
      <c r="DA159" s="60" t="s">
        <v>2057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>
        <f>IF(RES_hhdet_tes!B161=0,"",RES_hhdet_tes!B161/RES_hhdet_fec!B161)</f>
        <v>0.68290397830308103</v>
      </c>
      <c r="C161" s="119">
        <f>IF(RES_hhdet_tes!C161=0,"",RES_hhdet_tes!C161/RES_hhdet_fec!C161)</f>
        <v>0.68646727736630941</v>
      </c>
      <c r="D161" s="119">
        <f>IF(RES_hhdet_tes!D161=0,"",RES_hhdet_tes!D161/RES_hhdet_fec!D161)</f>
        <v>0.69016592117584818</v>
      </c>
      <c r="E161" s="119">
        <f>IF(RES_hhdet_tes!E161=0,"",RES_hhdet_tes!E161/RES_hhdet_fec!E161)</f>
        <v>0.69279026105086183</v>
      </c>
      <c r="F161" s="119">
        <f>IF(RES_hhdet_tes!F161=0,"",RES_hhdet_tes!F161/RES_hhdet_fec!F161)</f>
        <v>0.69217649260186975</v>
      </c>
      <c r="G161" s="119">
        <f>IF(RES_hhdet_tes!G161=0,"",RES_hhdet_tes!G161/RES_hhdet_fec!G161)</f>
        <v>0.70061743580194868</v>
      </c>
      <c r="H161" s="119">
        <f>IF(RES_hhdet_tes!H161=0,"",RES_hhdet_tes!H161/RES_hhdet_fec!H161)</f>
        <v>0.70616322806001974</v>
      </c>
      <c r="I161" s="119">
        <f>IF(RES_hhdet_tes!I161=0,"",RES_hhdet_tes!I161/RES_hhdet_fec!I161)</f>
        <v>0.69736287558730825</v>
      </c>
      <c r="J161" s="119">
        <f>IF(RES_hhdet_tes!J161=0,"",RES_hhdet_tes!J161/RES_hhdet_fec!J161)</f>
        <v>0.69579725737294384</v>
      </c>
      <c r="K161" s="119">
        <f>IF(RES_hhdet_tes!K161=0,"",RES_hhdet_tes!K161/RES_hhdet_fec!K161)</f>
        <v>0.70200527742693108</v>
      </c>
      <c r="L161" s="119">
        <f>IF(RES_hhdet_tes!L161=0,"",RES_hhdet_tes!L161/RES_hhdet_fec!L161)</f>
        <v>0.70703684319473459</v>
      </c>
      <c r="M161" s="119">
        <f>IF(RES_hhdet_tes!M161=0,"",RES_hhdet_tes!M161/RES_hhdet_fec!M161)</f>
        <v>0.71248537118168853</v>
      </c>
      <c r="N161" s="119">
        <f>IF(RES_hhdet_tes!N161=0,"",RES_hhdet_tes!N161/RES_hhdet_fec!N161)</f>
        <v>0.73846870591611724</v>
      </c>
      <c r="O161" s="119">
        <f>IF(RES_hhdet_tes!O161=0,"",RES_hhdet_tes!O161/RES_hhdet_fec!O161)</f>
        <v>0.76471989437839261</v>
      </c>
      <c r="P161" s="119">
        <f>IF(RES_hhdet_tes!P161=0,"",RES_hhdet_tes!P161/RES_hhdet_fec!P161)</f>
        <v>0.76544679412117</v>
      </c>
      <c r="Q161" s="119">
        <f>IF(RES_hhdet_tes!Q161=0,"",RES_hhdet_tes!Q161/RES_hhdet_fec!Q161)</f>
        <v>0.78048183065589216</v>
      </c>
      <c r="R161" s="119">
        <f>IF(RES_hhdet_tes!R161=0,"",RES_hhdet_tes!R161/RES_hhdet_fec!R161)</f>
        <v>0.78102169290874501</v>
      </c>
      <c r="S161" s="119">
        <f>IF(RES_hhdet_tes!S161=0,"",RES_hhdet_tes!S161/RES_hhdet_fec!S161)</f>
        <v>0.78960900044109206</v>
      </c>
      <c r="T161" s="119">
        <f>IF(RES_hhdet_tes!T161=0,"",RES_hhdet_tes!T161/RES_hhdet_fec!T161)</f>
        <v>0.80909985953422126</v>
      </c>
      <c r="U161" s="119">
        <f>IF(RES_hhdet_tes!U161=0,"",RES_hhdet_tes!U161/RES_hhdet_fec!U161)</f>
        <v>0.7950697109989987</v>
      </c>
      <c r="V161" s="119">
        <f>IF(RES_hhdet_tes!V161=0,"",RES_hhdet_tes!V161/RES_hhdet_fec!V161)</f>
        <v>0.79959524414246763</v>
      </c>
      <c r="W161" s="119">
        <f>IF(RES_hhdet_tes!W161=0,"",RES_hhdet_tes!W161/RES_hhdet_fec!W161)</f>
        <v>0.79307833367925396</v>
      </c>
      <c r="X161" s="119">
        <f>IF(RES_hhdet_tes!X161=0,"",RES_hhdet_tes!X161/RES_hhdet_fec!X161)</f>
        <v>0.78846822403749817</v>
      </c>
      <c r="Y161" s="119">
        <f>IF(RES_hhdet_tes!Y161=0,"",RES_hhdet_tes!Y161/RES_hhdet_fec!Y161)</f>
        <v>0.78840713590039402</v>
      </c>
      <c r="DA161" s="129" t="s">
        <v>2058</v>
      </c>
    </row>
    <row r="162" spans="1:105" ht="12.95" customHeight="1" x14ac:dyDescent="0.25">
      <c r="A162" s="121" t="s">
        <v>57</v>
      </c>
      <c r="B162" s="124">
        <f>IF(RES_hhdet_tes!B162=0,"",RES_hhdet_tes!B162/RES_hhdet_fec!B162)</f>
        <v>0.68570824939437791</v>
      </c>
      <c r="C162" s="124">
        <f>IF(RES_hhdet_tes!C162=0,"",RES_hhdet_tes!C162/RES_hhdet_fec!C162)</f>
        <v>0.688584882689108</v>
      </c>
      <c r="D162" s="124">
        <f>IF(RES_hhdet_tes!D162=0,"",RES_hhdet_tes!D162/RES_hhdet_fec!D162)</f>
        <v>0.69182958772151482</v>
      </c>
      <c r="E162" s="124">
        <f>IF(RES_hhdet_tes!E162=0,"",RES_hhdet_tes!E162/RES_hhdet_fec!E162)</f>
        <v>0.69235560386539075</v>
      </c>
      <c r="F162" s="124">
        <f>IF(RES_hhdet_tes!F162=0,"",RES_hhdet_tes!F162/RES_hhdet_fec!F162)</f>
        <v>0.69278848430404349</v>
      </c>
      <c r="G162" s="124">
        <f>IF(RES_hhdet_tes!G162=0,"",RES_hhdet_tes!G162/RES_hhdet_fec!G162)</f>
        <v>0.69278831952429853</v>
      </c>
      <c r="H162" s="124">
        <f>IF(RES_hhdet_tes!H162=0,"",RES_hhdet_tes!H162/RES_hhdet_fec!H162)</f>
        <v>0.69278816325620318</v>
      </c>
      <c r="I162" s="124">
        <f>IF(RES_hhdet_tes!I162=0,"",RES_hhdet_tes!I162/RES_hhdet_fec!I162)</f>
        <v>0.69278823746829288</v>
      </c>
      <c r="J162" s="124">
        <f>IF(RES_hhdet_tes!J162=0,"",RES_hhdet_tes!J162/RES_hhdet_fec!J162)</f>
        <v>0.69387887442263207</v>
      </c>
      <c r="K162" s="124">
        <f>IF(RES_hhdet_tes!K162=0,"",RES_hhdet_tes!K162/RES_hhdet_fec!K162)</f>
        <v>0.70087632248131992</v>
      </c>
      <c r="L162" s="124">
        <f>IF(RES_hhdet_tes!L162=0,"",RES_hhdet_tes!L162/RES_hhdet_fec!L162)</f>
        <v>0.70608040763222546</v>
      </c>
      <c r="M162" s="124">
        <f>IF(RES_hhdet_tes!M162=0,"",RES_hhdet_tes!M162/RES_hhdet_fec!M162)</f>
        <v>0.71215211046533944</v>
      </c>
      <c r="N162" s="124">
        <f>IF(RES_hhdet_tes!N162=0,"",RES_hhdet_tes!N162/RES_hhdet_fec!N162)</f>
        <v>0.74106035354175614</v>
      </c>
      <c r="O162" s="124">
        <f>IF(RES_hhdet_tes!O162=0,"",RES_hhdet_tes!O162/RES_hhdet_fec!O162)</f>
        <v>0.76747461351463819</v>
      </c>
      <c r="P162" s="124">
        <f>IF(RES_hhdet_tes!P162=0,"",RES_hhdet_tes!P162/RES_hhdet_fec!P162)</f>
        <v>0.76746579102197598</v>
      </c>
      <c r="Q162" s="124">
        <f>IF(RES_hhdet_tes!Q162=0,"",RES_hhdet_tes!Q162/RES_hhdet_fec!Q162)</f>
        <v>0.7674658210506724</v>
      </c>
      <c r="R162" s="124">
        <f>IF(RES_hhdet_tes!R162=0,"",RES_hhdet_tes!R162/RES_hhdet_fec!R162)</f>
        <v>0.7674668713180306</v>
      </c>
      <c r="S162" s="124">
        <f>IF(RES_hhdet_tes!S162=0,"",RES_hhdet_tes!S162/RES_hhdet_fec!S162)</f>
        <v>0.77128927272943981</v>
      </c>
      <c r="T162" s="124">
        <f>IF(RES_hhdet_tes!T162=0,"",RES_hhdet_tes!T162/RES_hhdet_fec!T162)</f>
        <v>0.7753634143901228</v>
      </c>
      <c r="U162" s="124">
        <f>IF(RES_hhdet_tes!U162=0,"",RES_hhdet_tes!U162/RES_hhdet_fec!U162)</f>
        <v>0.77536532377169176</v>
      </c>
      <c r="V162" s="124">
        <f>IF(RES_hhdet_tes!V162=0,"",RES_hhdet_tes!V162/RES_hhdet_fec!V162)</f>
        <v>0.77536176971194704</v>
      </c>
      <c r="W162" s="124">
        <f>IF(RES_hhdet_tes!W162=0,"",RES_hhdet_tes!W162/RES_hhdet_fec!W162)</f>
        <v>0.77535973808215608</v>
      </c>
      <c r="X162" s="124">
        <f>IF(RES_hhdet_tes!X162=0,"",RES_hhdet_tes!X162/RES_hhdet_fec!X162)</f>
        <v>0.77735917057355808</v>
      </c>
      <c r="Y162" s="124">
        <f>IF(RES_hhdet_tes!Y162=0,"",RES_hhdet_tes!Y162/RES_hhdet_fec!Y162)</f>
        <v>0.77740263633875162</v>
      </c>
      <c r="DA162" s="130" t="s">
        <v>2059</v>
      </c>
    </row>
    <row r="163" spans="1:105" ht="12" customHeight="1" x14ac:dyDescent="0.25">
      <c r="A163" s="97" t="s">
        <v>53</v>
      </c>
      <c r="B163" s="45">
        <f>IF(RES_hhdet_tes!B163=0,"",RES_hhdet_tes!B163/RES_hhdet_fec!B163)</f>
        <v>0.68570824939437791</v>
      </c>
      <c r="C163" s="45">
        <f>IF(RES_hhdet_tes!C163=0,"",RES_hhdet_tes!C163/RES_hhdet_fec!C163)</f>
        <v>0.688584882689108</v>
      </c>
      <c r="D163" s="45">
        <f>IF(RES_hhdet_tes!D163=0,"",RES_hhdet_tes!D163/RES_hhdet_fec!D163)</f>
        <v>0.69182958772151482</v>
      </c>
      <c r="E163" s="45">
        <f>IF(RES_hhdet_tes!E163=0,"",RES_hhdet_tes!E163/RES_hhdet_fec!E163)</f>
        <v>0.69235560386539075</v>
      </c>
      <c r="F163" s="45">
        <f>IF(RES_hhdet_tes!F163=0,"",RES_hhdet_tes!F163/RES_hhdet_fec!F163)</f>
        <v>0.69278848430404349</v>
      </c>
      <c r="G163" s="45">
        <f>IF(RES_hhdet_tes!G163=0,"",RES_hhdet_tes!G163/RES_hhdet_fec!G163)</f>
        <v>0.69278831952429853</v>
      </c>
      <c r="H163" s="45">
        <f>IF(RES_hhdet_tes!H163=0,"",RES_hhdet_tes!H163/RES_hhdet_fec!H163)</f>
        <v>0.69278816325620318</v>
      </c>
      <c r="I163" s="45">
        <f>IF(RES_hhdet_tes!I163=0,"",RES_hhdet_tes!I163/RES_hhdet_fec!I163)</f>
        <v>0.69278823746829288</v>
      </c>
      <c r="J163" s="45">
        <f>IF(RES_hhdet_tes!J163=0,"",RES_hhdet_tes!J163/RES_hhdet_fec!J163)</f>
        <v>0.69387887442263207</v>
      </c>
      <c r="K163" s="45">
        <f>IF(RES_hhdet_tes!K163=0,"",RES_hhdet_tes!K163/RES_hhdet_fec!K163)</f>
        <v>0.70087632248131992</v>
      </c>
      <c r="L163" s="45">
        <f>IF(RES_hhdet_tes!L163=0,"",RES_hhdet_tes!L163/RES_hhdet_fec!L163)</f>
        <v>0.70608040763222546</v>
      </c>
      <c r="M163" s="45">
        <f>IF(RES_hhdet_tes!M163=0,"",RES_hhdet_tes!M163/RES_hhdet_fec!M163)</f>
        <v>0.71215211046533944</v>
      </c>
      <c r="N163" s="45">
        <f>IF(RES_hhdet_tes!N163=0,"",RES_hhdet_tes!N163/RES_hhdet_fec!N163)</f>
        <v>0.74106035354175614</v>
      </c>
      <c r="O163" s="45">
        <f>IF(RES_hhdet_tes!O163=0,"",RES_hhdet_tes!O163/RES_hhdet_fec!O163)</f>
        <v>0.76747461351463819</v>
      </c>
      <c r="P163" s="45">
        <f>IF(RES_hhdet_tes!P163=0,"",RES_hhdet_tes!P163/RES_hhdet_fec!P163)</f>
        <v>0.76746579102197598</v>
      </c>
      <c r="Q163" s="45">
        <f>IF(RES_hhdet_tes!Q163=0,"",RES_hhdet_tes!Q163/RES_hhdet_fec!Q163)</f>
        <v>0.7674658210506724</v>
      </c>
      <c r="R163" s="45">
        <f>IF(RES_hhdet_tes!R163=0,"",RES_hhdet_tes!R163/RES_hhdet_fec!R163)</f>
        <v>0.7674668713180306</v>
      </c>
      <c r="S163" s="45">
        <f>IF(RES_hhdet_tes!S163=0,"",RES_hhdet_tes!S163/RES_hhdet_fec!S163)</f>
        <v>0.77128927272943981</v>
      </c>
      <c r="T163" s="45">
        <f>IF(RES_hhdet_tes!T163=0,"",RES_hhdet_tes!T163/RES_hhdet_fec!T163)</f>
        <v>0.7753634143901228</v>
      </c>
      <c r="U163" s="45">
        <f>IF(RES_hhdet_tes!U163=0,"",RES_hhdet_tes!U163/RES_hhdet_fec!U163)</f>
        <v>0.77536532377169176</v>
      </c>
      <c r="V163" s="45">
        <f>IF(RES_hhdet_tes!V163=0,"",RES_hhdet_tes!V163/RES_hhdet_fec!V163)</f>
        <v>0.77536176971194704</v>
      </c>
      <c r="W163" s="45">
        <f>IF(RES_hhdet_tes!W163=0,"",RES_hhdet_tes!W163/RES_hhdet_fec!W163)</f>
        <v>0.77535973808215608</v>
      </c>
      <c r="X163" s="45">
        <f>IF(RES_hhdet_tes!X163=0,"",RES_hhdet_tes!X163/RES_hhdet_fec!X163)</f>
        <v>0.77735917057355808</v>
      </c>
      <c r="Y163" s="45">
        <f>IF(RES_hhdet_tes!Y163=0,"",RES_hhdet_tes!Y163/RES_hhdet_fec!Y163)</f>
        <v>0.77740263633875162</v>
      </c>
      <c r="DA163" s="60" t="s">
        <v>2060</v>
      </c>
    </row>
    <row r="164" spans="1:105" ht="12.95" customHeight="1" x14ac:dyDescent="0.25">
      <c r="A164" s="121" t="s">
        <v>92</v>
      </c>
      <c r="B164" s="124">
        <f>IF(RES_hhdet_tes!B164=0,"",RES_hhdet_tes!B164/RES_hhdet_fec!B164)</f>
        <v>1.9429532402555638</v>
      </c>
      <c r="C164" s="124">
        <f>IF(RES_hhdet_tes!C164=0,"",RES_hhdet_tes!C164/RES_hhdet_fec!C164)</f>
        <v>2.0516212524570756</v>
      </c>
      <c r="D164" s="124">
        <f>IF(RES_hhdet_tes!D164=0,"",RES_hhdet_tes!D164/RES_hhdet_fec!D164)</f>
        <v>2.1525072012477415</v>
      </c>
      <c r="E164" s="124">
        <f>IF(RES_hhdet_tes!E164=0,"",RES_hhdet_tes!E164/RES_hhdet_fec!E164)</f>
        <v>2.240428222282782</v>
      </c>
      <c r="F164" s="124">
        <f>IF(RES_hhdet_tes!F164=0,"",RES_hhdet_tes!F164/RES_hhdet_fec!F164)</f>
        <v>2.3178989561028573</v>
      </c>
      <c r="G164" s="124">
        <f>IF(RES_hhdet_tes!G164=0,"",RES_hhdet_tes!G164/RES_hhdet_fec!G164)</f>
        <v>2.4119448934080534</v>
      </c>
      <c r="H164" s="124">
        <f>IF(RES_hhdet_tes!H164=0,"",RES_hhdet_tes!H164/RES_hhdet_fec!H164)</f>
        <v>2.5812646952738172</v>
      </c>
      <c r="I164" s="124">
        <f>IF(RES_hhdet_tes!I164=0,"",RES_hhdet_tes!I164/RES_hhdet_fec!I164)</f>
        <v>2.7119341855852293</v>
      </c>
      <c r="J164" s="124">
        <f>IF(RES_hhdet_tes!J164=0,"",RES_hhdet_tes!J164/RES_hhdet_fec!J164)</f>
        <v>2.7434707218351444</v>
      </c>
      <c r="K164" s="124">
        <f>IF(RES_hhdet_tes!K164=0,"",RES_hhdet_tes!K164/RES_hhdet_fec!K164)</f>
        <v>2.8727190097102082</v>
      </c>
      <c r="L164" s="124">
        <f>IF(RES_hhdet_tes!L164=0,"",RES_hhdet_tes!L164/RES_hhdet_fec!L164)</f>
        <v>3.2527378056826426</v>
      </c>
      <c r="M164" s="124">
        <f>IF(RES_hhdet_tes!M164=0,"",RES_hhdet_tes!M164/RES_hhdet_fec!M164)</f>
        <v>3.6229144135913316</v>
      </c>
      <c r="N164" s="124">
        <f>IF(RES_hhdet_tes!N164=0,"",RES_hhdet_tes!N164/RES_hhdet_fec!N164)</f>
        <v>3.8424015270715937</v>
      </c>
      <c r="O164" s="124">
        <f>IF(RES_hhdet_tes!O164=0,"",RES_hhdet_tes!O164/RES_hhdet_fec!O164)</f>
        <v>3.9993286034700537</v>
      </c>
      <c r="P164" s="124">
        <f>IF(RES_hhdet_tes!P164=0,"",RES_hhdet_tes!P164/RES_hhdet_fec!P164)</f>
        <v>4.0869227681027978</v>
      </c>
      <c r="Q164" s="124">
        <f>IF(RES_hhdet_tes!Q164=0,"",RES_hhdet_tes!Q164/RES_hhdet_fec!Q164)</f>
        <v>4.1242953685369779</v>
      </c>
      <c r="R164" s="124">
        <f>IF(RES_hhdet_tes!R164=0,"",RES_hhdet_tes!R164/RES_hhdet_fec!R164)</f>
        <v>4.1535663940187026</v>
      </c>
      <c r="S164" s="124">
        <f>IF(RES_hhdet_tes!S164=0,"",RES_hhdet_tes!S164/RES_hhdet_fec!S164)</f>
        <v>4.1847579690360215</v>
      </c>
      <c r="T164" s="124">
        <f>IF(RES_hhdet_tes!T164=0,"",RES_hhdet_tes!T164/RES_hhdet_fec!T164)</f>
        <v>4.2347733168584725</v>
      </c>
      <c r="U164" s="124">
        <f>IF(RES_hhdet_tes!U164=0,"",RES_hhdet_tes!U164/RES_hhdet_fec!U164)</f>
        <v>4.3029263239767159</v>
      </c>
      <c r="V164" s="124">
        <f>IF(RES_hhdet_tes!V164=0,"",RES_hhdet_tes!V164/RES_hhdet_fec!V164)</f>
        <v>4.4090861246118846</v>
      </c>
      <c r="W164" s="124">
        <f>IF(RES_hhdet_tes!W164=0,"",RES_hhdet_tes!W164/RES_hhdet_fec!W164)</f>
        <v>4.5524395226078838</v>
      </c>
      <c r="X164" s="124">
        <f>IF(RES_hhdet_tes!X164=0,"",RES_hhdet_tes!X164/RES_hhdet_fec!X164)</f>
        <v>4.6646375308594106</v>
      </c>
      <c r="Y164" s="124">
        <f>IF(RES_hhdet_tes!Y164=0,"",RES_hhdet_tes!Y164/RES_hhdet_fec!Y164)</f>
        <v>4.7000922128691149</v>
      </c>
      <c r="DA164" s="130" t="s">
        <v>2061</v>
      </c>
    </row>
    <row r="165" spans="1:105" ht="12" customHeight="1" x14ac:dyDescent="0.25">
      <c r="A165" s="97" t="s">
        <v>53</v>
      </c>
      <c r="B165" s="111">
        <f>IF(RES_hhdet_tes!B165=0,"",RES_hhdet_tes!B165/RES_hhdet_fec!B165)</f>
        <v>1.9429532402555638</v>
      </c>
      <c r="C165" s="111">
        <f>IF(RES_hhdet_tes!C165=0,"",RES_hhdet_tes!C165/RES_hhdet_fec!C165)</f>
        <v>2.0516212524570756</v>
      </c>
      <c r="D165" s="111">
        <f>IF(RES_hhdet_tes!D165=0,"",RES_hhdet_tes!D165/RES_hhdet_fec!D165)</f>
        <v>2.1525072012477415</v>
      </c>
      <c r="E165" s="111">
        <f>IF(RES_hhdet_tes!E165=0,"",RES_hhdet_tes!E165/RES_hhdet_fec!E165)</f>
        <v>2.240428222282782</v>
      </c>
      <c r="F165" s="111">
        <f>IF(RES_hhdet_tes!F165=0,"",RES_hhdet_tes!F165/RES_hhdet_fec!F165)</f>
        <v>2.3178989561028573</v>
      </c>
      <c r="G165" s="111">
        <f>IF(RES_hhdet_tes!G165=0,"",RES_hhdet_tes!G165/RES_hhdet_fec!G165)</f>
        <v>2.4119448934080534</v>
      </c>
      <c r="H165" s="111">
        <f>IF(RES_hhdet_tes!H165=0,"",RES_hhdet_tes!H165/RES_hhdet_fec!H165)</f>
        <v>2.5812646952738172</v>
      </c>
      <c r="I165" s="111">
        <f>IF(RES_hhdet_tes!I165=0,"",RES_hhdet_tes!I165/RES_hhdet_fec!I165)</f>
        <v>2.7119341855852293</v>
      </c>
      <c r="J165" s="111">
        <f>IF(RES_hhdet_tes!J165=0,"",RES_hhdet_tes!J165/RES_hhdet_fec!J165)</f>
        <v>2.7434707218351444</v>
      </c>
      <c r="K165" s="111">
        <f>IF(RES_hhdet_tes!K165=0,"",RES_hhdet_tes!K165/RES_hhdet_fec!K165)</f>
        <v>2.8727190097102082</v>
      </c>
      <c r="L165" s="111">
        <f>IF(RES_hhdet_tes!L165=0,"",RES_hhdet_tes!L165/RES_hhdet_fec!L165)</f>
        <v>3.2527378056826426</v>
      </c>
      <c r="M165" s="111">
        <f>IF(RES_hhdet_tes!M165=0,"",RES_hhdet_tes!M165/RES_hhdet_fec!M165)</f>
        <v>3.6229144135913316</v>
      </c>
      <c r="N165" s="111">
        <f>IF(RES_hhdet_tes!N165=0,"",RES_hhdet_tes!N165/RES_hhdet_fec!N165)</f>
        <v>3.8424015270715937</v>
      </c>
      <c r="O165" s="111">
        <f>IF(RES_hhdet_tes!O165=0,"",RES_hhdet_tes!O165/RES_hhdet_fec!O165)</f>
        <v>3.9993286034700537</v>
      </c>
      <c r="P165" s="111">
        <f>IF(RES_hhdet_tes!P165=0,"",RES_hhdet_tes!P165/RES_hhdet_fec!P165)</f>
        <v>4.0869227681027978</v>
      </c>
      <c r="Q165" s="111">
        <f>IF(RES_hhdet_tes!Q165=0,"",RES_hhdet_tes!Q165/RES_hhdet_fec!Q165)</f>
        <v>4.1242953685369779</v>
      </c>
      <c r="R165" s="111">
        <f>IF(RES_hhdet_tes!R165=0,"",RES_hhdet_tes!R165/RES_hhdet_fec!R165)</f>
        <v>4.1535663940187026</v>
      </c>
      <c r="S165" s="111">
        <f>IF(RES_hhdet_tes!S165=0,"",RES_hhdet_tes!S165/RES_hhdet_fec!S165)</f>
        <v>4.1847579690360215</v>
      </c>
      <c r="T165" s="111">
        <f>IF(RES_hhdet_tes!T165=0,"",RES_hhdet_tes!T165/RES_hhdet_fec!T165)</f>
        <v>4.2347733168584725</v>
      </c>
      <c r="U165" s="111">
        <f>IF(RES_hhdet_tes!U165=0,"",RES_hhdet_tes!U165/RES_hhdet_fec!U165)</f>
        <v>4.3029263239767159</v>
      </c>
      <c r="V165" s="111">
        <f>IF(RES_hhdet_tes!V165=0,"",RES_hhdet_tes!V165/RES_hhdet_fec!V165)</f>
        <v>4.4090861246118846</v>
      </c>
      <c r="W165" s="111">
        <f>IF(RES_hhdet_tes!W165=0,"",RES_hhdet_tes!W165/RES_hhdet_fec!W165)</f>
        <v>4.5524395226078838</v>
      </c>
      <c r="X165" s="111">
        <f>IF(RES_hhdet_tes!X165=0,"",RES_hhdet_tes!X165/RES_hhdet_fec!X165)</f>
        <v>4.6646375308594106</v>
      </c>
      <c r="Y165" s="111">
        <f>IF(RES_hhdet_tes!Y165=0,"",RES_hhdet_tes!Y165/RES_hhdet_fec!Y165)</f>
        <v>4.7000922128691149</v>
      </c>
      <c r="DA165" s="63" t="s">
        <v>2062</v>
      </c>
    </row>
    <row r="166" spans="1:105" ht="12" customHeight="1" x14ac:dyDescent="0.25">
      <c r="A166" s="121" t="s">
        <v>55</v>
      </c>
      <c r="B166" s="124">
        <f>IF(RES_hhdet_tes!B166=0,"",RES_hhdet_tes!B166/RES_hhdet_fec!B166)</f>
        <v>0.64516758211463088</v>
      </c>
      <c r="C166" s="124">
        <f>IF(RES_hhdet_tes!C166=0,"",RES_hhdet_tes!C166/RES_hhdet_fec!C166)</f>
        <v>0.64850256885843893</v>
      </c>
      <c r="D166" s="124">
        <f>IF(RES_hhdet_tes!D166=0,"",RES_hhdet_tes!D166/RES_hhdet_fec!D166)</f>
        <v>0.65168862188547849</v>
      </c>
      <c r="E166" s="124">
        <f>IF(RES_hhdet_tes!E166=0,"",RES_hhdet_tes!E166/RES_hhdet_fec!E166)</f>
        <v>0.65376557488109599</v>
      </c>
      <c r="F166" s="124">
        <f>IF(RES_hhdet_tes!F166=0,"",RES_hhdet_tes!F166/RES_hhdet_fec!F166)</f>
        <v>0.65510430293260924</v>
      </c>
      <c r="G166" s="124">
        <f>IF(RES_hhdet_tes!G166=0,"",RES_hhdet_tes!G166/RES_hhdet_fec!G166)</f>
        <v>0.65566172220915175</v>
      </c>
      <c r="H166" s="124">
        <f>IF(RES_hhdet_tes!H166=0,"",RES_hhdet_tes!H166/RES_hhdet_fec!H166)</f>
        <v>0.66065080948799615</v>
      </c>
      <c r="I166" s="124">
        <f>IF(RES_hhdet_tes!I166=0,"",RES_hhdet_tes!I166/RES_hhdet_fec!I166)</f>
        <v>0.67372770391941916</v>
      </c>
      <c r="J166" s="124">
        <f>IF(RES_hhdet_tes!J166=0,"",RES_hhdet_tes!J166/RES_hhdet_fec!J166)</f>
        <v>0.67451905182811234</v>
      </c>
      <c r="K166" s="124">
        <f>IF(RES_hhdet_tes!K166=0,"",RES_hhdet_tes!K166/RES_hhdet_fec!K166)</f>
        <v>0.68474983044623594</v>
      </c>
      <c r="L166" s="124">
        <f>IF(RES_hhdet_tes!L166=0,"",RES_hhdet_tes!L166/RES_hhdet_fec!L166)</f>
        <v>0.68959320974852178</v>
      </c>
      <c r="M166" s="124">
        <f>IF(RES_hhdet_tes!M166=0,"",RES_hhdet_tes!M166/RES_hhdet_fec!M166)</f>
        <v>0.69209976556811359</v>
      </c>
      <c r="N166" s="124">
        <f>IF(RES_hhdet_tes!N166=0,"",RES_hhdet_tes!N166/RES_hhdet_fec!N166)</f>
        <v>0.69389819234904548</v>
      </c>
      <c r="O166" s="124">
        <f>IF(RES_hhdet_tes!O166=0,"",RES_hhdet_tes!O166/RES_hhdet_fec!O166)</f>
        <v>0.70085262101817303</v>
      </c>
      <c r="P166" s="124">
        <f>IF(RES_hhdet_tes!P166=0,"",RES_hhdet_tes!P166/RES_hhdet_fec!P166)</f>
        <v>0.70102685385232899</v>
      </c>
      <c r="Q166" s="124">
        <f>IF(RES_hhdet_tes!Q166=0,"",RES_hhdet_tes!Q166/RES_hhdet_fec!Q166)</f>
        <v>0.70107363118348864</v>
      </c>
      <c r="R166" s="124">
        <f>IF(RES_hhdet_tes!R166=0,"",RES_hhdet_tes!R166/RES_hhdet_fec!R166)</f>
        <v>0.69930852606774496</v>
      </c>
      <c r="S166" s="124">
        <f>IF(RES_hhdet_tes!S166=0,"",RES_hhdet_tes!S166/RES_hhdet_fec!S166)</f>
        <v>0.70448095223956197</v>
      </c>
      <c r="T166" s="124">
        <f>IF(RES_hhdet_tes!T166=0,"",RES_hhdet_tes!T166/RES_hhdet_fec!T166)</f>
        <v>0.71524598173785958</v>
      </c>
      <c r="U166" s="124">
        <f>IF(RES_hhdet_tes!U166=0,"",RES_hhdet_tes!U166/RES_hhdet_fec!U166)</f>
        <v>0.72405062238598406</v>
      </c>
      <c r="V166" s="124">
        <f>IF(RES_hhdet_tes!V166=0,"",RES_hhdet_tes!V166/RES_hhdet_fec!V166)</f>
        <v>0.76760583973427088</v>
      </c>
      <c r="W166" s="124">
        <f>IF(RES_hhdet_tes!W166=0,"",RES_hhdet_tes!W166/RES_hhdet_fec!W166)</f>
        <v>0.78913492700881183</v>
      </c>
      <c r="X166" s="124">
        <f>IF(RES_hhdet_tes!X166=0,"",RES_hhdet_tes!X166/RES_hhdet_fec!X166)</f>
        <v>0.78868901453779505</v>
      </c>
      <c r="Y166" s="124">
        <f>IF(RES_hhdet_tes!Y166=0,"",RES_hhdet_tes!Y166/RES_hhdet_fec!Y166)</f>
        <v>0.78793697176009403</v>
      </c>
      <c r="DA166" s="130" t="s">
        <v>2063</v>
      </c>
    </row>
    <row r="167" spans="1:105" ht="12" customHeight="1" x14ac:dyDescent="0.25">
      <c r="A167" s="97" t="s">
        <v>124</v>
      </c>
      <c r="B167" s="111">
        <f>IF(RES_hhdet_tes!B167=0,"",RES_hhdet_tes!B167/RES_hhdet_fec!B167)</f>
        <v>0.57722202818773249</v>
      </c>
      <c r="C167" s="111">
        <f>IF(RES_hhdet_tes!C167=0,"",RES_hhdet_tes!C167/RES_hhdet_fec!C167)</f>
        <v>0.58073926613342186</v>
      </c>
      <c r="D167" s="111">
        <f>IF(RES_hhdet_tes!D167=0,"",RES_hhdet_tes!D167/RES_hhdet_fec!D167)</f>
        <v>0.58483586649653319</v>
      </c>
      <c r="E167" s="111">
        <f>IF(RES_hhdet_tes!E167=0,"",RES_hhdet_tes!E167/RES_hhdet_fec!E167)</f>
        <v>0.58792775953574716</v>
      </c>
      <c r="F167" s="111">
        <f>IF(RES_hhdet_tes!F167=0,"",RES_hhdet_tes!F167/RES_hhdet_fec!F167)</f>
        <v>0.58961604854469485</v>
      </c>
      <c r="G167" s="111">
        <f>IF(RES_hhdet_tes!G167=0,"",RES_hhdet_tes!G167/RES_hhdet_fec!G167)</f>
        <v>0.59025407062843527</v>
      </c>
      <c r="H167" s="111">
        <f>IF(RES_hhdet_tes!H167=0,"",RES_hhdet_tes!H167/RES_hhdet_fec!H167)</f>
        <v>0.59567063007794241</v>
      </c>
      <c r="I167" s="111">
        <f>IF(RES_hhdet_tes!I167=0,"",RES_hhdet_tes!I167/RES_hhdet_fec!I167)</f>
        <v>0.60526480109429703</v>
      </c>
      <c r="J167" s="111">
        <f>IF(RES_hhdet_tes!J167=0,"",RES_hhdet_tes!J167/RES_hhdet_fec!J167)</f>
        <v>0.60542473384250783</v>
      </c>
      <c r="K167" s="111">
        <f>IF(RES_hhdet_tes!K167=0,"",RES_hhdet_tes!K167/RES_hhdet_fec!K167)</f>
        <v>0.61104090537752909</v>
      </c>
      <c r="L167" s="111">
        <f>IF(RES_hhdet_tes!L167=0,"",RES_hhdet_tes!L167/RES_hhdet_fec!L167)</f>
        <v>0.61725793787477123</v>
      </c>
      <c r="M167" s="111">
        <f>IF(RES_hhdet_tes!M167=0,"",RES_hhdet_tes!M167/RES_hhdet_fec!M167)</f>
        <v>0.62213942265776601</v>
      </c>
      <c r="N167" s="111">
        <f>IF(RES_hhdet_tes!N167=0,"",RES_hhdet_tes!N167/RES_hhdet_fec!N167)</f>
        <v>0.63331155198129552</v>
      </c>
      <c r="O167" s="111">
        <f>IF(RES_hhdet_tes!O167=0,"",RES_hhdet_tes!O167/RES_hhdet_fec!O167)</f>
        <v>0.64339150169734793</v>
      </c>
      <c r="P167" s="111">
        <f>IF(RES_hhdet_tes!P167=0,"",RES_hhdet_tes!P167/RES_hhdet_fec!P167)</f>
        <v>0.64358253126741272</v>
      </c>
      <c r="Q167" s="111">
        <f>IF(RES_hhdet_tes!Q167=0,"",RES_hhdet_tes!Q167/RES_hhdet_fec!Q167)</f>
        <v>0.64369772421132776</v>
      </c>
      <c r="R167" s="111">
        <f>IF(RES_hhdet_tes!R167=0,"",RES_hhdet_tes!R167/RES_hhdet_fec!R167)</f>
        <v>0.64462846809130114</v>
      </c>
      <c r="S167" s="111">
        <f>IF(RES_hhdet_tes!S167=0,"",RES_hhdet_tes!S167/RES_hhdet_fec!S167)</f>
        <v>0.65473787154209984</v>
      </c>
      <c r="T167" s="111">
        <f>IF(RES_hhdet_tes!T167=0,"",RES_hhdet_tes!T167/RES_hhdet_fec!T167)</f>
        <v>0.66901946237417675</v>
      </c>
      <c r="U167" s="111">
        <f>IF(RES_hhdet_tes!U167=0,"",RES_hhdet_tes!U167/RES_hhdet_fec!U167)</f>
        <v>0.68448603943608766</v>
      </c>
      <c r="V167" s="111">
        <f>IF(RES_hhdet_tes!V167=0,"",RES_hhdet_tes!V167/RES_hhdet_fec!V167)</f>
        <v>0.75099156903894326</v>
      </c>
      <c r="W167" s="111">
        <f>IF(RES_hhdet_tes!W167=0,"",RES_hhdet_tes!W167/RES_hhdet_fec!W167)</f>
        <v>0.78187464904356241</v>
      </c>
      <c r="X167" s="111">
        <f>IF(RES_hhdet_tes!X167=0,"",RES_hhdet_tes!X167/RES_hhdet_fec!X167)</f>
        <v>0.78223883369466951</v>
      </c>
      <c r="Y167" s="111">
        <f>IF(RES_hhdet_tes!Y167=0,"",RES_hhdet_tes!Y167/RES_hhdet_fec!Y167)</f>
        <v>0.78242597653775137</v>
      </c>
      <c r="DA167" s="63" t="s">
        <v>2064</v>
      </c>
    </row>
    <row r="168" spans="1:105" ht="12" customHeight="1" x14ac:dyDescent="0.25">
      <c r="A168" s="97" t="s">
        <v>123</v>
      </c>
      <c r="B168" s="111">
        <f>IF(RES_hhdet_tes!B168=0,"",RES_hhdet_tes!B168/RES_hhdet_fec!B168)</f>
        <v>0.76534172986622184</v>
      </c>
      <c r="C168" s="111">
        <f>IF(RES_hhdet_tes!C168=0,"",RES_hhdet_tes!C168/RES_hhdet_fec!C168)</f>
        <v>0.78029517172828589</v>
      </c>
      <c r="D168" s="111">
        <f>IF(RES_hhdet_tes!D168=0,"",RES_hhdet_tes!D168/RES_hhdet_fec!D168)</f>
        <v>0.77784007544633194</v>
      </c>
      <c r="E168" s="111">
        <f>IF(RES_hhdet_tes!E168=0,"",RES_hhdet_tes!E168/RES_hhdet_fec!E168)</f>
        <v>0.77688551356655711</v>
      </c>
      <c r="F168" s="111">
        <f>IF(RES_hhdet_tes!F168=0,"",RES_hhdet_tes!F168/RES_hhdet_fec!F168)</f>
        <v>0.790530918164977</v>
      </c>
      <c r="G168" s="111">
        <f>IF(RES_hhdet_tes!G168=0,"",RES_hhdet_tes!G168/RES_hhdet_fec!G168)</f>
        <v>0.7874708316209037</v>
      </c>
      <c r="H168" s="111">
        <f>IF(RES_hhdet_tes!H168=0,"",RES_hhdet_tes!H168/RES_hhdet_fec!H168)</f>
        <v>0.78652456108832691</v>
      </c>
      <c r="I168" s="111">
        <f>IF(RES_hhdet_tes!I168=0,"",RES_hhdet_tes!I168/RES_hhdet_fec!I168)</f>
        <v>0.77808238789194828</v>
      </c>
      <c r="J168" s="111">
        <f>IF(RES_hhdet_tes!J168=0,"",RES_hhdet_tes!J168/RES_hhdet_fec!J168)</f>
        <v>0.79466595825413466</v>
      </c>
      <c r="K168" s="111">
        <f>IF(RES_hhdet_tes!K168=0,"",RES_hhdet_tes!K168/RES_hhdet_fec!K168)</f>
        <v>0.79632249232662033</v>
      </c>
      <c r="L168" s="111">
        <f>IF(RES_hhdet_tes!L168=0,"",RES_hhdet_tes!L168/RES_hhdet_fec!L168)</f>
        <v>0.79726227821374118</v>
      </c>
      <c r="M168" s="111">
        <f>IF(RES_hhdet_tes!M168=0,"",RES_hhdet_tes!M168/RES_hhdet_fec!M168)</f>
        <v>0.80544629071089702</v>
      </c>
      <c r="N168" s="111">
        <f>IF(RES_hhdet_tes!N168=0,"",RES_hhdet_tes!N168/RES_hhdet_fec!N168)</f>
        <v>0.8089286773155866</v>
      </c>
      <c r="O168" s="111">
        <f>IF(RES_hhdet_tes!O168=0,"",RES_hhdet_tes!O168/RES_hhdet_fec!O168)</f>
        <v>0.8405688045497417</v>
      </c>
      <c r="P168" s="111">
        <f>IF(RES_hhdet_tes!P168=0,"",RES_hhdet_tes!P168/RES_hhdet_fec!P168)</f>
        <v>0.84818052350875195</v>
      </c>
      <c r="Q168" s="111">
        <f>IF(RES_hhdet_tes!Q168=0,"",RES_hhdet_tes!Q168/RES_hhdet_fec!Q168)</f>
        <v>0.83686658766805044</v>
      </c>
      <c r="R168" s="111">
        <f>IF(RES_hhdet_tes!R168=0,"",RES_hhdet_tes!R168/RES_hhdet_fec!R168)</f>
        <v>0.81296618707231427</v>
      </c>
      <c r="S168" s="111">
        <f>IF(RES_hhdet_tes!S168=0,"",RES_hhdet_tes!S168/RES_hhdet_fec!S168)</f>
        <v>0.81040823870408352</v>
      </c>
      <c r="T168" s="111">
        <f>IF(RES_hhdet_tes!T168=0,"",RES_hhdet_tes!T168/RES_hhdet_fec!T168)</f>
        <v>0.82989287029302339</v>
      </c>
      <c r="U168" s="111">
        <f>IF(RES_hhdet_tes!U168=0,"",RES_hhdet_tes!U168/RES_hhdet_fec!U168)</f>
        <v>0.83154487934405297</v>
      </c>
      <c r="V168" s="111">
        <f>IF(RES_hhdet_tes!V168=0,"",RES_hhdet_tes!V168/RES_hhdet_fec!V168)</f>
        <v>0.90339201926029145</v>
      </c>
      <c r="W168" s="111">
        <f>IF(RES_hhdet_tes!W168=0,"",RES_hhdet_tes!W168/RES_hhdet_fec!W168)</f>
        <v>0.93671226771667015</v>
      </c>
      <c r="X168" s="111">
        <f>IF(RES_hhdet_tes!X168=0,"",RES_hhdet_tes!X168/RES_hhdet_fec!X168)</f>
        <v>0.91425360521596943</v>
      </c>
      <c r="Y168" s="111">
        <f>IF(RES_hhdet_tes!Y168=0,"",RES_hhdet_tes!Y168/RES_hhdet_fec!Y168)</f>
        <v>0.90592599291915099</v>
      </c>
      <c r="DA168" s="63" t="s">
        <v>2065</v>
      </c>
    </row>
    <row r="169" spans="1:105" ht="12" customHeight="1" x14ac:dyDescent="0.25">
      <c r="A169" s="100" t="s">
        <v>50</v>
      </c>
      <c r="B169" s="112">
        <f>IF(RES_hhdet_tes!B169=0,"",RES_hhdet_tes!B169/RES_hhdet_fec!B169)</f>
        <v>0.57722202818773249</v>
      </c>
      <c r="C169" s="112">
        <f>IF(RES_hhdet_tes!C169=0,"",RES_hhdet_tes!C169/RES_hhdet_fec!C169)</f>
        <v>0.59182134831075528</v>
      </c>
      <c r="D169" s="112">
        <f>IF(RES_hhdet_tes!D169=0,"",RES_hhdet_tes!D169/RES_hhdet_fec!D169)</f>
        <v>0.59414236825595002</v>
      </c>
      <c r="E169" s="112">
        <f>IF(RES_hhdet_tes!E169=0,"",RES_hhdet_tes!E169/RES_hhdet_fec!E169)</f>
        <v>0.59715819686959393</v>
      </c>
      <c r="F169" s="112">
        <f>IF(RES_hhdet_tes!F169=0,"",RES_hhdet_tes!F169/RES_hhdet_fec!F169)</f>
        <v>0.60082114152376709</v>
      </c>
      <c r="G169" s="112">
        <f>IF(RES_hhdet_tes!G169=0,"",RES_hhdet_tes!G169/RES_hhdet_fec!G169)</f>
        <v>0.60129585287878684</v>
      </c>
      <c r="H169" s="112">
        <f>IF(RES_hhdet_tes!H169=0,"",RES_hhdet_tes!H169/RES_hhdet_fec!H169)</f>
        <v>0.60351174222597448</v>
      </c>
      <c r="I169" s="112">
        <f>IF(RES_hhdet_tes!I169=0,"",RES_hhdet_tes!I169/RES_hhdet_fec!I169)</f>
        <v>0.60539688846866879</v>
      </c>
      <c r="J169" s="112">
        <f>IF(RES_hhdet_tes!J169=0,"",RES_hhdet_tes!J169/RES_hhdet_fec!J169)</f>
        <v>0.60691452394860945</v>
      </c>
      <c r="K169" s="112">
        <f>IF(RES_hhdet_tes!K169=0,"",RES_hhdet_tes!K169/RES_hhdet_fec!K169)</f>
        <v>0.61673172178963231</v>
      </c>
      <c r="L169" s="112">
        <f>IF(RES_hhdet_tes!L169=0,"",RES_hhdet_tes!L169/RES_hhdet_fec!L169)</f>
        <v>0.61970813661064328</v>
      </c>
      <c r="M169" s="112">
        <f>IF(RES_hhdet_tes!M169=0,"",RES_hhdet_tes!M169/RES_hhdet_fec!M169)</f>
        <v>0.62298409996760384</v>
      </c>
      <c r="N169" s="112">
        <f>IF(RES_hhdet_tes!N169=0,"",RES_hhdet_tes!N169/RES_hhdet_fec!N169)</f>
        <v>0.62947784927924944</v>
      </c>
      <c r="O169" s="112">
        <f>IF(RES_hhdet_tes!O169=0,"",RES_hhdet_tes!O169/RES_hhdet_fec!O169)</f>
        <v>0.6384465987909852</v>
      </c>
      <c r="P169" s="112">
        <f>IF(RES_hhdet_tes!P169=0,"",RES_hhdet_tes!P169/RES_hhdet_fec!P169)</f>
        <v>0.63616563119994274</v>
      </c>
      <c r="Q169" s="112">
        <f>IF(RES_hhdet_tes!Q169=0,"",RES_hhdet_tes!Q169/RES_hhdet_fec!Q169)</f>
        <v>0.63516022790914473</v>
      </c>
      <c r="R169" s="112">
        <f>IF(RES_hhdet_tes!R169=0,"",RES_hhdet_tes!R169/RES_hhdet_fec!R169)</f>
        <v>0.64212275168669863</v>
      </c>
      <c r="S169" s="112">
        <f>IF(RES_hhdet_tes!S169=0,"",RES_hhdet_tes!S169/RES_hhdet_fec!S169)</f>
        <v>0.65128117577159128</v>
      </c>
      <c r="T169" s="112">
        <f>IF(RES_hhdet_tes!T169=0,"",RES_hhdet_tes!T169/RES_hhdet_fec!T169)</f>
        <v>0.6603046428162227</v>
      </c>
      <c r="U169" s="112">
        <f>IF(RES_hhdet_tes!U169=0,"",RES_hhdet_tes!U169/RES_hhdet_fec!U169)</f>
        <v>0.66394291962948293</v>
      </c>
      <c r="V169" s="112">
        <f>IF(RES_hhdet_tes!V169=0,"",RES_hhdet_tes!V169/RES_hhdet_fec!V169)</f>
        <v>0.72487014437346886</v>
      </c>
      <c r="W169" s="112">
        <f>IF(RES_hhdet_tes!W169=0,"",RES_hhdet_tes!W169/RES_hhdet_fec!W169)</f>
        <v>0.78718875852489645</v>
      </c>
      <c r="X169" s="112">
        <f>IF(RES_hhdet_tes!X169=0,"",RES_hhdet_tes!X169/RES_hhdet_fec!X169)</f>
        <v>0.78718875852489645</v>
      </c>
      <c r="Y169" s="112">
        <f>IF(RES_hhdet_tes!Y169=0,"",RES_hhdet_tes!Y169/RES_hhdet_fec!Y169)</f>
        <v>0.78718875852489645</v>
      </c>
      <c r="DA169" s="131" t="s">
        <v>2066</v>
      </c>
    </row>
    <row r="170" spans="1:105" ht="12" customHeight="1" x14ac:dyDescent="0.25">
      <c r="A170" s="103" t="s">
        <v>52</v>
      </c>
      <c r="B170" s="113">
        <f>IF(RES_hhdet_tes!B170=0,"",RES_hhdet_tes!B170/RES_hhdet_fec!B170)</f>
        <v>1</v>
      </c>
      <c r="C170" s="113">
        <f>IF(RES_hhdet_tes!C170=0,"",RES_hhdet_tes!C170/RES_hhdet_fec!C170)</f>
        <v>1</v>
      </c>
      <c r="D170" s="113">
        <f>IF(RES_hhdet_tes!D170=0,"",RES_hhdet_tes!D170/RES_hhdet_fec!D170)</f>
        <v>1</v>
      </c>
      <c r="E170" s="113">
        <f>IF(RES_hhdet_tes!E170=0,"",RES_hhdet_tes!E170/RES_hhdet_fec!E170)</f>
        <v>1</v>
      </c>
      <c r="F170" s="113">
        <f>IF(RES_hhdet_tes!F170=0,"",RES_hhdet_tes!F170/RES_hhdet_fec!F170)</f>
        <v>1</v>
      </c>
      <c r="G170" s="113">
        <f>IF(RES_hhdet_tes!G170=0,"",RES_hhdet_tes!G170/RES_hhdet_fec!G170)</f>
        <v>1</v>
      </c>
      <c r="H170" s="113">
        <f>IF(RES_hhdet_tes!H170=0,"",RES_hhdet_tes!H170/RES_hhdet_fec!H170)</f>
        <v>1</v>
      </c>
      <c r="I170" s="113">
        <f>IF(RES_hhdet_tes!I170=0,"",RES_hhdet_tes!I170/RES_hhdet_fec!I170)</f>
        <v>1</v>
      </c>
      <c r="J170" s="113">
        <f>IF(RES_hhdet_tes!J170=0,"",RES_hhdet_tes!J170/RES_hhdet_fec!J170)</f>
        <v>1</v>
      </c>
      <c r="K170" s="113">
        <f>IF(RES_hhdet_tes!K170=0,"",RES_hhdet_tes!K170/RES_hhdet_fec!K170)</f>
        <v>1</v>
      </c>
      <c r="L170" s="113">
        <f>IF(RES_hhdet_tes!L170=0,"",RES_hhdet_tes!L170/RES_hhdet_fec!L170)</f>
        <v>1</v>
      </c>
      <c r="M170" s="113">
        <f>IF(RES_hhdet_tes!M170=0,"",RES_hhdet_tes!M170/RES_hhdet_fec!M170)</f>
        <v>1</v>
      </c>
      <c r="N170" s="113">
        <f>IF(RES_hhdet_tes!N170=0,"",RES_hhdet_tes!N170/RES_hhdet_fec!N170)</f>
        <v>1</v>
      </c>
      <c r="O170" s="113">
        <f>IF(RES_hhdet_tes!O170=0,"",RES_hhdet_tes!O170/RES_hhdet_fec!O170)</f>
        <v>1</v>
      </c>
      <c r="P170" s="113">
        <f>IF(RES_hhdet_tes!P170=0,"",RES_hhdet_tes!P170/RES_hhdet_fec!P170)</f>
        <v>1</v>
      </c>
      <c r="Q170" s="113">
        <f>IF(RES_hhdet_tes!Q170=0,"",RES_hhdet_tes!Q170/RES_hhdet_fec!Q170)</f>
        <v>1</v>
      </c>
      <c r="R170" s="113">
        <f>IF(RES_hhdet_tes!R170=0,"",RES_hhdet_tes!R170/RES_hhdet_fec!R170)</f>
        <v>1</v>
      </c>
      <c r="S170" s="113">
        <f>IF(RES_hhdet_tes!S170=0,"",RES_hhdet_tes!S170/RES_hhdet_fec!S170)</f>
        <v>1</v>
      </c>
      <c r="T170" s="113">
        <f>IF(RES_hhdet_tes!T170=0,"",RES_hhdet_tes!T170/RES_hhdet_fec!T170)</f>
        <v>1</v>
      </c>
      <c r="U170" s="113">
        <f>IF(RES_hhdet_tes!U170=0,"",RES_hhdet_tes!U170/RES_hhdet_fec!U170)</f>
        <v>1</v>
      </c>
      <c r="V170" s="113">
        <f>IF(RES_hhdet_tes!V170=0,"",RES_hhdet_tes!V170/RES_hhdet_fec!V170)</f>
        <v>1</v>
      </c>
      <c r="W170" s="113">
        <f>IF(RES_hhdet_tes!W170=0,"",RES_hhdet_tes!W170/RES_hhdet_fec!W170)</f>
        <v>1</v>
      </c>
      <c r="X170" s="113">
        <f>IF(RES_hhdet_tes!X170=0,"",RES_hhdet_tes!X170/RES_hhdet_fec!X170)</f>
        <v>1</v>
      </c>
      <c r="Y170" s="113">
        <f>IF(RES_hhdet_tes!Y170=0,"",RES_hhdet_tes!Y170/RES_hhdet_fec!Y170)</f>
        <v>1</v>
      </c>
      <c r="DA170" s="132" t="s">
        <v>2067</v>
      </c>
    </row>
    <row r="171" spans="1:105" ht="12" customHeight="1" x14ac:dyDescent="0.25">
      <c r="A171" s="106" t="s">
        <v>122</v>
      </c>
      <c r="B171" s="112">
        <f>IF(RES_hhdet_tes!B171=0,"",RES_hhdet_tes!B171/RES_hhdet_fec!B171)</f>
        <v>0.65118384724683143</v>
      </c>
      <c r="C171" s="112">
        <f>IF(RES_hhdet_tes!C171=0,"",RES_hhdet_tes!C171/RES_hhdet_fec!C171)</f>
        <v>0.65402117814497629</v>
      </c>
      <c r="D171" s="112">
        <f>IF(RES_hhdet_tes!D171=0,"",RES_hhdet_tes!D171/RES_hhdet_fec!D171)</f>
        <v>0.65711846334646296</v>
      </c>
      <c r="E171" s="112">
        <f>IF(RES_hhdet_tes!E171=0,"",RES_hhdet_tes!E171/RES_hhdet_fec!E171)</f>
        <v>0.65899074244859712</v>
      </c>
      <c r="F171" s="112">
        <f>IF(RES_hhdet_tes!F171=0,"",RES_hhdet_tes!F171/RES_hhdet_fec!F171)</f>
        <v>0.66035331142041598</v>
      </c>
      <c r="G171" s="112">
        <f>IF(RES_hhdet_tes!G171=0,"",RES_hhdet_tes!G171/RES_hhdet_fec!G171)</f>
        <v>0.6608819192813421</v>
      </c>
      <c r="H171" s="112">
        <f>IF(RES_hhdet_tes!H171=0,"",RES_hhdet_tes!H171/RES_hhdet_fec!H171)</f>
        <v>0.66560069117567477</v>
      </c>
      <c r="I171" s="112">
        <f>IF(RES_hhdet_tes!I171=0,"",RES_hhdet_tes!I171/RES_hhdet_fec!I171)</f>
        <v>0.67474757415198361</v>
      </c>
      <c r="J171" s="112">
        <f>IF(RES_hhdet_tes!J171=0,"",RES_hhdet_tes!J171/RES_hhdet_fec!J171)</f>
        <v>0.67484560597208287</v>
      </c>
      <c r="K171" s="112">
        <f>IF(RES_hhdet_tes!K171=0,"",RES_hhdet_tes!K171/RES_hhdet_fec!K171)</f>
        <v>0.67739454310798808</v>
      </c>
      <c r="L171" s="112">
        <f>IF(RES_hhdet_tes!L171=0,"",RES_hhdet_tes!L171/RES_hhdet_fec!L171)</f>
        <v>0.68031459025622087</v>
      </c>
      <c r="M171" s="112">
        <f>IF(RES_hhdet_tes!M171=0,"",RES_hhdet_tes!M171/RES_hhdet_fec!M171)</f>
        <v>0.68180619194248371</v>
      </c>
      <c r="N171" s="112">
        <f>IF(RES_hhdet_tes!N171=0,"",RES_hhdet_tes!N171/RES_hhdet_fec!N171)</f>
        <v>0.68665410953852601</v>
      </c>
      <c r="O171" s="112">
        <f>IF(RES_hhdet_tes!O171=0,"",RES_hhdet_tes!O171/RES_hhdet_fec!O171)</f>
        <v>0.69211055746626127</v>
      </c>
      <c r="P171" s="112">
        <f>IF(RES_hhdet_tes!P171=0,"",RES_hhdet_tes!P171/RES_hhdet_fec!P171)</f>
        <v>0.6922187905515208</v>
      </c>
      <c r="Q171" s="112">
        <f>IF(RES_hhdet_tes!Q171=0,"",RES_hhdet_tes!Q171/RES_hhdet_fec!Q171)</f>
        <v>0.69229927770491018</v>
      </c>
      <c r="R171" s="112">
        <f>IF(RES_hhdet_tes!R171=0,"",RES_hhdet_tes!R171/RES_hhdet_fec!R171)</f>
        <v>0.69291404566272519</v>
      </c>
      <c r="S171" s="112">
        <f>IF(RES_hhdet_tes!S171=0,"",RES_hhdet_tes!S171/RES_hhdet_fec!S171)</f>
        <v>0.69909959828067225</v>
      </c>
      <c r="T171" s="112">
        <f>IF(RES_hhdet_tes!T171=0,"",RES_hhdet_tes!T171/RES_hhdet_fec!T171)</f>
        <v>0.70809519514031238</v>
      </c>
      <c r="U171" s="112">
        <f>IF(RES_hhdet_tes!U171=0,"",RES_hhdet_tes!U171/RES_hhdet_fec!U171)</f>
        <v>0.71562153243820625</v>
      </c>
      <c r="V171" s="112">
        <f>IF(RES_hhdet_tes!V171=0,"",RES_hhdet_tes!V171/RES_hhdet_fec!V171)</f>
        <v>0.75022372358342959</v>
      </c>
      <c r="W171" s="112">
        <f>IF(RES_hhdet_tes!W171=0,"",RES_hhdet_tes!W171/RES_hhdet_fec!W171)</f>
        <v>0.76879073242990037</v>
      </c>
      <c r="X171" s="112">
        <f>IF(RES_hhdet_tes!X171=0,"",RES_hhdet_tes!X171/RES_hhdet_fec!X171)</f>
        <v>0.76891024588829326</v>
      </c>
      <c r="Y171" s="112">
        <f>IF(RES_hhdet_tes!Y171=0,"",RES_hhdet_tes!Y171/RES_hhdet_fec!Y171)</f>
        <v>0.76914090168293126</v>
      </c>
      <c r="DA171" s="131" t="s">
        <v>2068</v>
      </c>
    </row>
    <row r="172" spans="1:105" ht="12" customHeight="1" x14ac:dyDescent="0.25">
      <c r="A172" s="107" t="s">
        <v>121</v>
      </c>
      <c r="B172" s="113">
        <f>IF(RES_hhdet_tes!B172=0,"",RES_hhdet_tes!B172/RES_hhdet_fec!B172)</f>
        <v>0.81682830902649439</v>
      </c>
      <c r="C172" s="113">
        <f>IF(RES_hhdet_tes!C172=0,"",RES_hhdet_tes!C172/RES_hhdet_fec!C172)</f>
        <v>0.82900035780656511</v>
      </c>
      <c r="D172" s="113">
        <f>IF(RES_hhdet_tes!D172=0,"",RES_hhdet_tes!D172/RES_hhdet_fec!D172)</f>
        <v>0.82722799235019573</v>
      </c>
      <c r="E172" s="113">
        <f>IF(RES_hhdet_tes!E172=0,"",RES_hhdet_tes!E172/RES_hhdet_fec!E172)</f>
        <v>0.82588349681768647</v>
      </c>
      <c r="F172" s="113">
        <f>IF(RES_hhdet_tes!F172=0,"",RES_hhdet_tes!F172/RES_hhdet_fec!F172)</f>
        <v>0.83563463163372409</v>
      </c>
      <c r="G172" s="113">
        <f>IF(RES_hhdet_tes!G172=0,"",RES_hhdet_tes!G172/RES_hhdet_fec!G172)</f>
        <v>0.83279687864496865</v>
      </c>
      <c r="H172" s="113">
        <f>IF(RES_hhdet_tes!H172=0,"",RES_hhdet_tes!H172/RES_hhdet_fec!H172)</f>
        <v>0.83216695264735974</v>
      </c>
      <c r="I172" s="113">
        <f>IF(RES_hhdet_tes!I172=0,"",RES_hhdet_tes!I172/RES_hhdet_fec!I172)</f>
        <v>0.82691022907446621</v>
      </c>
      <c r="J172" s="113">
        <f>IF(RES_hhdet_tes!J172=0,"",RES_hhdet_tes!J172/RES_hhdet_fec!J172)</f>
        <v>0.8397378157840808</v>
      </c>
      <c r="K172" s="113">
        <f>IF(RES_hhdet_tes!K172=0,"",RES_hhdet_tes!K172/RES_hhdet_fec!K172)</f>
        <v>0.83779545884075923</v>
      </c>
      <c r="L172" s="113">
        <f>IF(RES_hhdet_tes!L172=0,"",RES_hhdet_tes!L172/RES_hhdet_fec!L172)</f>
        <v>0.83764585400236069</v>
      </c>
      <c r="M172" s="113">
        <f>IF(RES_hhdet_tes!M172=0,"",RES_hhdet_tes!M172/RES_hhdet_fec!M172)</f>
        <v>0.84319519920115393</v>
      </c>
      <c r="N172" s="113">
        <f>IF(RES_hhdet_tes!N172=0,"",RES_hhdet_tes!N172/RES_hhdet_fec!N172)</f>
        <v>0.84367677654415851</v>
      </c>
      <c r="O172" s="113">
        <f>IF(RES_hhdet_tes!O172=0,"",RES_hhdet_tes!O172/RES_hhdet_fec!O172)</f>
        <v>0.86890691045307356</v>
      </c>
      <c r="P172" s="113">
        <f>IF(RES_hhdet_tes!P172=0,"",RES_hhdet_tes!P172/RES_hhdet_fec!P172)</f>
        <v>0.87661170456631543</v>
      </c>
      <c r="Q172" s="113">
        <f>IF(RES_hhdet_tes!Q172=0,"",RES_hhdet_tes!Q172/RES_hhdet_fec!Q172)</f>
        <v>0.86750045660222341</v>
      </c>
      <c r="R172" s="113">
        <f>IF(RES_hhdet_tes!R172=0,"",RES_hhdet_tes!R172/RES_hhdet_fec!R172)</f>
        <v>0.84409582126916627</v>
      </c>
      <c r="S172" s="113">
        <f>IF(RES_hhdet_tes!S172=0,"",RES_hhdet_tes!S172/RES_hhdet_fec!S172)</f>
        <v>0.8461233295853885</v>
      </c>
      <c r="T172" s="113">
        <f>IF(RES_hhdet_tes!T172=0,"",RES_hhdet_tes!T172/RES_hhdet_fec!T172)</f>
        <v>0.86466963451058199</v>
      </c>
      <c r="U172" s="113">
        <f>IF(RES_hhdet_tes!U172=0,"",RES_hhdet_tes!U172/RES_hhdet_fec!U172)</f>
        <v>0.86889904168718479</v>
      </c>
      <c r="V172" s="113">
        <f>IF(RES_hhdet_tes!V172=0,"",RES_hhdet_tes!V172/RES_hhdet_fec!V172)</f>
        <v>0.91354159372217925</v>
      </c>
      <c r="W172" s="113">
        <f>IF(RES_hhdet_tes!W172=0,"",RES_hhdet_tes!W172/RES_hhdet_fec!W172)</f>
        <v>0.93002287080804913</v>
      </c>
      <c r="X172" s="113">
        <f>IF(RES_hhdet_tes!X172=0,"",RES_hhdet_tes!X172/RES_hhdet_fec!X172)</f>
        <v>0.90711632692370359</v>
      </c>
      <c r="Y172" s="113">
        <f>IF(RES_hhdet_tes!Y172=0,"",RES_hhdet_tes!Y172/RES_hhdet_fec!Y172)</f>
        <v>0.89789758460578217</v>
      </c>
      <c r="DA172" s="132" t="s">
        <v>2069</v>
      </c>
    </row>
    <row r="173" spans="1:105" ht="12" customHeight="1" x14ac:dyDescent="0.25">
      <c r="A173" s="108" t="s">
        <v>53</v>
      </c>
      <c r="B173" s="111">
        <f>IF(RES_hhdet_tes!B173=0,"",RES_hhdet_tes!B173/RES_hhdet_fec!B173)</f>
        <v>0.65118384724683143</v>
      </c>
      <c r="C173" s="111">
        <f>IF(RES_hhdet_tes!C173=0,"",RES_hhdet_tes!C173/RES_hhdet_fec!C173)</f>
        <v>0.66433322200875078</v>
      </c>
      <c r="D173" s="111">
        <f>IF(RES_hhdet_tes!D173=0,"",RES_hhdet_tes!D173/RES_hhdet_fec!D173)</f>
        <v>0.66683844677904824</v>
      </c>
      <c r="E173" s="111">
        <f>IF(RES_hhdet_tes!E173=0,"",RES_hhdet_tes!E173/RES_hhdet_fec!E173)</f>
        <v>0.66874425007512073</v>
      </c>
      <c r="F173" s="111">
        <f>IF(RES_hhdet_tes!F173=0,"",RES_hhdet_tes!F173/RES_hhdet_fec!F173)</f>
        <v>0.66944156538748556</v>
      </c>
      <c r="G173" s="111">
        <f>IF(RES_hhdet_tes!G173=0,"",RES_hhdet_tes!G173/RES_hhdet_fec!G173)</f>
        <v>0.66968592114287673</v>
      </c>
      <c r="H173" s="111">
        <f>IF(RES_hhdet_tes!H173=0,"",RES_hhdet_tes!H173/RES_hhdet_fec!H173)</f>
        <v>0.67198981878723918</v>
      </c>
      <c r="I173" s="111">
        <f>IF(RES_hhdet_tes!I173=0,"",RES_hhdet_tes!I173/RES_hhdet_fec!I173)</f>
        <v>0.67649966809079631</v>
      </c>
      <c r="J173" s="111">
        <f>IF(RES_hhdet_tes!J173=0,"",RES_hhdet_tes!J173/RES_hhdet_fec!J173)</f>
        <v>0.67665221941984843</v>
      </c>
      <c r="K173" s="111">
        <f>IF(RES_hhdet_tes!K173=0,"",RES_hhdet_tes!K173/RES_hhdet_fec!K173)</f>
        <v>0.68043029291800927</v>
      </c>
      <c r="L173" s="111">
        <f>IF(RES_hhdet_tes!L173=0,"",RES_hhdet_tes!L173/RES_hhdet_fec!L173)</f>
        <v>0.68146664271739932</v>
      </c>
      <c r="M173" s="111">
        <f>IF(RES_hhdet_tes!M173=0,"",RES_hhdet_tes!M173/RES_hhdet_fec!M173)</f>
        <v>0.68222628546984498</v>
      </c>
      <c r="N173" s="111">
        <f>IF(RES_hhdet_tes!N173=0,"",RES_hhdet_tes!N173/RES_hhdet_fec!N173)</f>
        <v>0.68421942852453144</v>
      </c>
      <c r="O173" s="111">
        <f>IF(RES_hhdet_tes!O173=0,"",RES_hhdet_tes!O173/RES_hhdet_fec!O173)</f>
        <v>0.68964006857103577</v>
      </c>
      <c r="P173" s="111">
        <f>IF(RES_hhdet_tes!P173=0,"",RES_hhdet_tes!P173/RES_hhdet_fec!P173)</f>
        <v>0.68979282278662923</v>
      </c>
      <c r="Q173" s="111">
        <f>IF(RES_hhdet_tes!Q173=0,"",RES_hhdet_tes!Q173/RES_hhdet_fec!Q173)</f>
        <v>0.68989068060697367</v>
      </c>
      <c r="R173" s="111">
        <f>IF(RES_hhdet_tes!R173=0,"",RES_hhdet_tes!R173/RES_hhdet_fec!R173)</f>
        <v>0.69077240281663888</v>
      </c>
      <c r="S173" s="111">
        <f>IF(RES_hhdet_tes!S173=0,"",RES_hhdet_tes!S173/RES_hhdet_fec!S173)</f>
        <v>0.70620306210083428</v>
      </c>
      <c r="T173" s="111">
        <f>IF(RES_hhdet_tes!T173=0,"",RES_hhdet_tes!T173/RES_hhdet_fec!T173)</f>
        <v>0.71816268288532492</v>
      </c>
      <c r="U173" s="111">
        <f>IF(RES_hhdet_tes!U173=0,"",RES_hhdet_tes!U173/RES_hhdet_fec!U173)</f>
        <v>0.72619780854399185</v>
      </c>
      <c r="V173" s="111">
        <f>IF(RES_hhdet_tes!V173=0,"",RES_hhdet_tes!V173/RES_hhdet_fec!V173)</f>
        <v>0.74849016934333501</v>
      </c>
      <c r="W173" s="111">
        <f>IF(RES_hhdet_tes!W173=0,"",RES_hhdet_tes!W173/RES_hhdet_fec!W173)</f>
        <v>0.767898249863046</v>
      </c>
      <c r="X173" s="111">
        <f>IF(RES_hhdet_tes!X173=0,"",RES_hhdet_tes!X173/RES_hhdet_fec!X173)</f>
        <v>0.770528125197812</v>
      </c>
      <c r="Y173" s="111">
        <f>IF(RES_hhdet_tes!Y173=0,"",RES_hhdet_tes!Y173/RES_hhdet_fec!Y173)</f>
        <v>0.77082917004937834</v>
      </c>
      <c r="DA173" s="63" t="s">
        <v>2070</v>
      </c>
    </row>
    <row r="174" spans="1:105" ht="12" customHeight="1" x14ac:dyDescent="0.25">
      <c r="A174" s="115" t="s">
        <v>52</v>
      </c>
      <c r="B174" s="45">
        <f>IF(RES_hhdet_tes!B174=0,"",RES_hhdet_tes!B174/RES_hhdet_fec!B174)</f>
        <v>1</v>
      </c>
      <c r="C174" s="45">
        <f>IF(RES_hhdet_tes!C174=0,"",RES_hhdet_tes!C174/RES_hhdet_fec!C174)</f>
        <v>1</v>
      </c>
      <c r="D174" s="45">
        <f>IF(RES_hhdet_tes!D174=0,"",RES_hhdet_tes!D174/RES_hhdet_fec!D174)</f>
        <v>1</v>
      </c>
      <c r="E174" s="45">
        <f>IF(RES_hhdet_tes!E174=0,"",RES_hhdet_tes!E174/RES_hhdet_fec!E174)</f>
        <v>1</v>
      </c>
      <c r="F174" s="45">
        <f>IF(RES_hhdet_tes!F174=0,"",RES_hhdet_tes!F174/RES_hhdet_fec!F174)</f>
        <v>1</v>
      </c>
      <c r="G174" s="45">
        <f>IF(RES_hhdet_tes!G174=0,"",RES_hhdet_tes!G174/RES_hhdet_fec!G174)</f>
        <v>1</v>
      </c>
      <c r="H174" s="45">
        <f>IF(RES_hhdet_tes!H174=0,"",RES_hhdet_tes!H174/RES_hhdet_fec!H174)</f>
        <v>1</v>
      </c>
      <c r="I174" s="45">
        <f>IF(RES_hhdet_tes!I174=0,"",RES_hhdet_tes!I174/RES_hhdet_fec!I174)</f>
        <v>1</v>
      </c>
      <c r="J174" s="45">
        <f>IF(RES_hhdet_tes!J174=0,"",RES_hhdet_tes!J174/RES_hhdet_fec!J174)</f>
        <v>1</v>
      </c>
      <c r="K174" s="45">
        <f>IF(RES_hhdet_tes!K174=0,"",RES_hhdet_tes!K174/RES_hhdet_fec!K174)</f>
        <v>1</v>
      </c>
      <c r="L174" s="45">
        <f>IF(RES_hhdet_tes!L174=0,"",RES_hhdet_tes!L174/RES_hhdet_fec!L174)</f>
        <v>1</v>
      </c>
      <c r="M174" s="45">
        <f>IF(RES_hhdet_tes!M174=0,"",RES_hhdet_tes!M174/RES_hhdet_fec!M174)</f>
        <v>1</v>
      </c>
      <c r="N174" s="45">
        <f>IF(RES_hhdet_tes!N174=0,"",RES_hhdet_tes!N174/RES_hhdet_fec!N174)</f>
        <v>1</v>
      </c>
      <c r="O174" s="45">
        <f>IF(RES_hhdet_tes!O174=0,"",RES_hhdet_tes!O174/RES_hhdet_fec!O174)</f>
        <v>1</v>
      </c>
      <c r="P174" s="45">
        <f>IF(RES_hhdet_tes!P174=0,"",RES_hhdet_tes!P174/RES_hhdet_fec!P174)</f>
        <v>1</v>
      </c>
      <c r="Q174" s="45">
        <f>IF(RES_hhdet_tes!Q174=0,"",RES_hhdet_tes!Q174/RES_hhdet_fec!Q174)</f>
        <v>1</v>
      </c>
      <c r="R174" s="45">
        <f>IF(RES_hhdet_tes!R174=0,"",RES_hhdet_tes!R174/RES_hhdet_fec!R174)</f>
        <v>1</v>
      </c>
      <c r="S174" s="45">
        <f>IF(RES_hhdet_tes!S174=0,"",RES_hhdet_tes!S174/RES_hhdet_fec!S174)</f>
        <v>1</v>
      </c>
      <c r="T174" s="45">
        <f>IF(RES_hhdet_tes!T174=0,"",RES_hhdet_tes!T174/RES_hhdet_fec!T174)</f>
        <v>1</v>
      </c>
      <c r="U174" s="45">
        <f>IF(RES_hhdet_tes!U174=0,"",RES_hhdet_tes!U174/RES_hhdet_fec!U174)</f>
        <v>1</v>
      </c>
      <c r="V174" s="45">
        <f>IF(RES_hhdet_tes!V174=0,"",RES_hhdet_tes!V174/RES_hhdet_fec!V174)</f>
        <v>1</v>
      </c>
      <c r="W174" s="45">
        <f>IF(RES_hhdet_tes!W174=0,"",RES_hhdet_tes!W174/RES_hhdet_fec!W174)</f>
        <v>1</v>
      </c>
      <c r="X174" s="45">
        <f>IF(RES_hhdet_tes!X174=0,"",RES_hhdet_tes!X174/RES_hhdet_fec!X174)</f>
        <v>1</v>
      </c>
      <c r="Y174" s="45">
        <f>IF(RES_hhdet_tes!Y174=0,"",RES_hhdet_tes!Y174/RES_hhdet_fec!Y174)</f>
        <v>1</v>
      </c>
      <c r="DA174" s="60" t="s">
        <v>2071</v>
      </c>
    </row>
    <row r="175" spans="1:105" ht="12" customHeight="1" x14ac:dyDescent="0.25">
      <c r="A175" s="121" t="s">
        <v>54</v>
      </c>
      <c r="B175" s="124">
        <f>IF(RES_hhdet_tes!B175=0,"",RES_hhdet_tes!B175/RES_hhdet_fec!B175)</f>
        <v>0.74680529812593743</v>
      </c>
      <c r="C175" s="124">
        <f>IF(RES_hhdet_tes!C175=0,"",RES_hhdet_tes!C175/RES_hhdet_fec!C175)</f>
        <v>0.74857161878958789</v>
      </c>
      <c r="D175" s="124">
        <f>IF(RES_hhdet_tes!D175=0,"",RES_hhdet_tes!D175/RES_hhdet_fec!D175)</f>
        <v>0.75007950003201507</v>
      </c>
      <c r="E175" s="124">
        <f>IF(RES_hhdet_tes!E175=0,"",RES_hhdet_tes!E175/RES_hhdet_fec!E175)</f>
        <v>0.75099493897607517</v>
      </c>
      <c r="F175" s="124">
        <f>IF(RES_hhdet_tes!F175=0,"",RES_hhdet_tes!F175/RES_hhdet_fec!F175)</f>
        <v>0.75183509326577458</v>
      </c>
      <c r="G175" s="124">
        <f>IF(RES_hhdet_tes!G175=0,"",RES_hhdet_tes!G175/RES_hhdet_fec!G175)</f>
        <v>0.75257779798986335</v>
      </c>
      <c r="H175" s="124">
        <f>IF(RES_hhdet_tes!H175=0,"",RES_hhdet_tes!H175/RES_hhdet_fec!H175)</f>
        <v>0.75444058422246296</v>
      </c>
      <c r="I175" s="124">
        <f>IF(RES_hhdet_tes!I175=0,"",RES_hhdet_tes!I175/RES_hhdet_fec!I175)</f>
        <v>0.75799598868190077</v>
      </c>
      <c r="J175" s="124">
        <f>IF(RES_hhdet_tes!J175=0,"",RES_hhdet_tes!J175/RES_hhdet_fec!J175)</f>
        <v>0.75838962996332893</v>
      </c>
      <c r="K175" s="124">
        <f>IF(RES_hhdet_tes!K175=0,"",RES_hhdet_tes!K175/RES_hhdet_fec!K175)</f>
        <v>0.75895465076822155</v>
      </c>
      <c r="L175" s="124">
        <f>IF(RES_hhdet_tes!L175=0,"",RES_hhdet_tes!L175/RES_hhdet_fec!L175)</f>
        <v>0.7613967244858213</v>
      </c>
      <c r="M175" s="124">
        <f>IF(RES_hhdet_tes!M175=0,"",RES_hhdet_tes!M175/RES_hhdet_fec!M175)</f>
        <v>0.76131016786151329</v>
      </c>
      <c r="N175" s="124">
        <f>IF(RES_hhdet_tes!N175=0,"",RES_hhdet_tes!N175/RES_hhdet_fec!N175)</f>
        <v>0.76482450787333567</v>
      </c>
      <c r="O175" s="124">
        <f>IF(RES_hhdet_tes!O175=0,"",RES_hhdet_tes!O175/RES_hhdet_fec!O175)</f>
        <v>0.76827388761698223</v>
      </c>
      <c r="P175" s="124">
        <f>IF(RES_hhdet_tes!P175=0,"",RES_hhdet_tes!P175/RES_hhdet_fec!P175)</f>
        <v>0.76723214737025325</v>
      </c>
      <c r="Q175" s="124">
        <f>IF(RES_hhdet_tes!Q175=0,"",RES_hhdet_tes!Q175/RES_hhdet_fec!Q175)</f>
        <v>0.76868445093523874</v>
      </c>
      <c r="R175" s="124">
        <f>IF(RES_hhdet_tes!R175=0,"",RES_hhdet_tes!R175/RES_hhdet_fec!R175)</f>
        <v>0.76795291933239584</v>
      </c>
      <c r="S175" s="124">
        <f>IF(RES_hhdet_tes!S175=0,"",RES_hhdet_tes!S175/RES_hhdet_fec!S175)</f>
        <v>0.77360638921268066</v>
      </c>
      <c r="T175" s="124">
        <f>IF(RES_hhdet_tes!T175=0,"",RES_hhdet_tes!T175/RES_hhdet_fec!T175)</f>
        <v>0.78110929999823853</v>
      </c>
      <c r="U175" s="124">
        <f>IF(RES_hhdet_tes!U175=0,"",RES_hhdet_tes!U175/RES_hhdet_fec!U175)</f>
        <v>0.78729017719890815</v>
      </c>
      <c r="V175" s="124">
        <f>IF(RES_hhdet_tes!V175=0,"",RES_hhdet_tes!V175/RES_hhdet_fec!V175)</f>
        <v>0.82474087916025507</v>
      </c>
      <c r="W175" s="124">
        <f>IF(RES_hhdet_tes!W175=0,"",RES_hhdet_tes!W175/RES_hhdet_fec!W175)</f>
        <v>0.8466989888633939</v>
      </c>
      <c r="X175" s="124">
        <f>IF(RES_hhdet_tes!X175=0,"",RES_hhdet_tes!X175/RES_hhdet_fec!X175)</f>
        <v>0.8420491704008316</v>
      </c>
      <c r="Y175" s="124">
        <f>IF(RES_hhdet_tes!Y175=0,"",RES_hhdet_tes!Y175/RES_hhdet_fec!Y175)</f>
        <v>0.84490426250004613</v>
      </c>
      <c r="DA175" s="130" t="s">
        <v>2072</v>
      </c>
    </row>
    <row r="176" spans="1:105" ht="12" customHeight="1" x14ac:dyDescent="0.25">
      <c r="A176" s="97" t="s">
        <v>50</v>
      </c>
      <c r="B176" s="111">
        <f>IF(RES_hhdet_tes!B176=0,"",RES_hhdet_tes!B176/RES_hhdet_fec!B176)</f>
        <v>0.60434719062744324</v>
      </c>
      <c r="C176" s="111">
        <f>IF(RES_hhdet_tes!C176=0,"",RES_hhdet_tes!C176/RES_hhdet_fec!C176)</f>
        <v>0.60548040065428832</v>
      </c>
      <c r="D176" s="111">
        <f>IF(RES_hhdet_tes!D176=0,"",RES_hhdet_tes!D176/RES_hhdet_fec!D176)</f>
        <v>0.60667225128740043</v>
      </c>
      <c r="E176" s="111">
        <f>IF(RES_hhdet_tes!E176=0,"",RES_hhdet_tes!E176/RES_hhdet_fec!E176)</f>
        <v>0.60729512946008479</v>
      </c>
      <c r="F176" s="111">
        <f>IF(RES_hhdet_tes!F176=0,"",RES_hhdet_tes!F176/RES_hhdet_fec!F176)</f>
        <v>0.60772598687601165</v>
      </c>
      <c r="G176" s="111">
        <f>IF(RES_hhdet_tes!G176=0,"",RES_hhdet_tes!G176/RES_hhdet_fec!G176)</f>
        <v>0.60788518655787827</v>
      </c>
      <c r="H176" s="111">
        <f>IF(RES_hhdet_tes!H176=0,"",RES_hhdet_tes!H176/RES_hhdet_fec!H176)</f>
        <v>0.60918848703312856</v>
      </c>
      <c r="I176" s="111">
        <f>IF(RES_hhdet_tes!I176=0,"",RES_hhdet_tes!I176/RES_hhdet_fec!I176)</f>
        <v>0.61103894211016285</v>
      </c>
      <c r="J176" s="111">
        <f>IF(RES_hhdet_tes!J176=0,"",RES_hhdet_tes!J176/RES_hhdet_fec!J176)</f>
        <v>0.6110498332027221</v>
      </c>
      <c r="K176" s="111">
        <f>IF(RES_hhdet_tes!K176=0,"",RES_hhdet_tes!K176/RES_hhdet_fec!K176)</f>
        <v>0.61129389584548111</v>
      </c>
      <c r="L176" s="111">
        <f>IF(RES_hhdet_tes!L176=0,"",RES_hhdet_tes!L176/RES_hhdet_fec!L176)</f>
        <v>0.61148050726704362</v>
      </c>
      <c r="M176" s="111">
        <f>IF(RES_hhdet_tes!M176=0,"",RES_hhdet_tes!M176/RES_hhdet_fec!M176)</f>
        <v>0.61155222580194568</v>
      </c>
      <c r="N176" s="111">
        <f>IF(RES_hhdet_tes!N176=0,"",RES_hhdet_tes!N176/RES_hhdet_fec!N176)</f>
        <v>0.61168024163932311</v>
      </c>
      <c r="O176" s="111">
        <f>IF(RES_hhdet_tes!O176=0,"",RES_hhdet_tes!O176/RES_hhdet_fec!O176)</f>
        <v>0.61178392121557934</v>
      </c>
      <c r="P176" s="111">
        <f>IF(RES_hhdet_tes!P176=0,"",RES_hhdet_tes!P176/RES_hhdet_fec!P176)</f>
        <v>0.61178570045190317</v>
      </c>
      <c r="Q176" s="111">
        <f>IF(RES_hhdet_tes!Q176=0,"",RES_hhdet_tes!Q176/RES_hhdet_fec!Q176)</f>
        <v>0.61178745995367068</v>
      </c>
      <c r="R176" s="111">
        <f>IF(RES_hhdet_tes!R176=0,"",RES_hhdet_tes!R176/RES_hhdet_fec!R176)</f>
        <v>0.61180623333588613</v>
      </c>
      <c r="S176" s="111">
        <f>IF(RES_hhdet_tes!S176=0,"",RES_hhdet_tes!S176/RES_hhdet_fec!S176)</f>
        <v>0.61213154534312553</v>
      </c>
      <c r="T176" s="111">
        <f>IF(RES_hhdet_tes!T176=0,"",RES_hhdet_tes!T176/RES_hhdet_fec!T176)</f>
        <v>0.61260595371193194</v>
      </c>
      <c r="U176" s="111">
        <f>IF(RES_hhdet_tes!U176=0,"",RES_hhdet_tes!U176/RES_hhdet_fec!U176)</f>
        <v>0.61316824426955374</v>
      </c>
      <c r="V176" s="111">
        <f>IF(RES_hhdet_tes!V176=0,"",RES_hhdet_tes!V176/RES_hhdet_fec!V176)</f>
        <v>0.61588234974019473</v>
      </c>
      <c r="W176" s="111">
        <f>IF(RES_hhdet_tes!W176=0,"",RES_hhdet_tes!W176/RES_hhdet_fec!W176)</f>
        <v>0.61765560319143231</v>
      </c>
      <c r="X176" s="111">
        <f>IF(RES_hhdet_tes!X176=0,"",RES_hhdet_tes!X176/RES_hhdet_fec!X176)</f>
        <v>0.61769651084048571</v>
      </c>
      <c r="Y176" s="111">
        <f>IF(RES_hhdet_tes!Y176=0,"",RES_hhdet_tes!Y176/RES_hhdet_fec!Y176)</f>
        <v>0.61771529916628065</v>
      </c>
      <c r="DA176" s="63" t="s">
        <v>2073</v>
      </c>
    </row>
    <row r="177" spans="1:105" ht="12" customHeight="1" x14ac:dyDescent="0.25">
      <c r="A177" s="109" t="s">
        <v>120</v>
      </c>
      <c r="B177" s="45">
        <f>IF(RES_hhdet_tes!B177=0,"",RES_hhdet_tes!B177/RES_hhdet_fec!B177)</f>
        <v>0.75367088097410984</v>
      </c>
      <c r="C177" s="45">
        <f>IF(RES_hhdet_tes!C177=0,"",RES_hhdet_tes!C177/RES_hhdet_fec!C177)</f>
        <v>0.75557304281395476</v>
      </c>
      <c r="D177" s="45">
        <f>IF(RES_hhdet_tes!D177=0,"",RES_hhdet_tes!D177/RES_hhdet_fec!D177)</f>
        <v>0.75768476784491445</v>
      </c>
      <c r="E177" s="45">
        <f>IF(RES_hhdet_tes!E177=0,"",RES_hhdet_tes!E177/RES_hhdet_fec!E177)</f>
        <v>0.75903469763945752</v>
      </c>
      <c r="F177" s="45">
        <f>IF(RES_hhdet_tes!F177=0,"",RES_hhdet_tes!F177/RES_hhdet_fec!F177)</f>
        <v>0.75995896583396871</v>
      </c>
      <c r="G177" s="45">
        <f>IF(RES_hhdet_tes!G177=0,"",RES_hhdet_tes!G177/RES_hhdet_fec!G177)</f>
        <v>0.76031631606291494</v>
      </c>
      <c r="H177" s="45">
        <f>IF(RES_hhdet_tes!H177=0,"",RES_hhdet_tes!H177/RES_hhdet_fec!H177)</f>
        <v>0.76374853254676167</v>
      </c>
      <c r="I177" s="45">
        <f>IF(RES_hhdet_tes!I177=0,"",RES_hhdet_tes!I177/RES_hhdet_fec!I177)</f>
        <v>0.77055494002556391</v>
      </c>
      <c r="J177" s="45">
        <f>IF(RES_hhdet_tes!J177=0,"",RES_hhdet_tes!J177/RES_hhdet_fec!J177)</f>
        <v>0.77066051883464171</v>
      </c>
      <c r="K177" s="45">
        <f>IF(RES_hhdet_tes!K177=0,"",RES_hhdet_tes!K177/RES_hhdet_fec!K177)</f>
        <v>0.77358996150395642</v>
      </c>
      <c r="L177" s="45">
        <f>IF(RES_hhdet_tes!L177=0,"",RES_hhdet_tes!L177/RES_hhdet_fec!L177)</f>
        <v>0.776349244817091</v>
      </c>
      <c r="M177" s="45">
        <f>IF(RES_hhdet_tes!M177=0,"",RES_hhdet_tes!M177/RES_hhdet_fec!M177)</f>
        <v>0.77767369601834846</v>
      </c>
      <c r="N177" s="45">
        <f>IF(RES_hhdet_tes!N177=0,"",RES_hhdet_tes!N177/RES_hhdet_fec!N177)</f>
        <v>0.78077081465223086</v>
      </c>
      <c r="O177" s="45">
        <f>IF(RES_hhdet_tes!O177=0,"",RES_hhdet_tes!O177/RES_hhdet_fec!O177)</f>
        <v>0.78403242088420833</v>
      </c>
      <c r="P177" s="45">
        <f>IF(RES_hhdet_tes!P177=0,"",RES_hhdet_tes!P177/RES_hhdet_fec!P177)</f>
        <v>0.78409718780342585</v>
      </c>
      <c r="Q177" s="45">
        <f>IF(RES_hhdet_tes!Q177=0,"",RES_hhdet_tes!Q177/RES_hhdet_fec!Q177)</f>
        <v>0.78414266807640409</v>
      </c>
      <c r="R177" s="45">
        <f>IF(RES_hhdet_tes!R177=0,"",RES_hhdet_tes!R177/RES_hhdet_fec!R177)</f>
        <v>0.78455710525078182</v>
      </c>
      <c r="S177" s="45">
        <f>IF(RES_hhdet_tes!S177=0,"",RES_hhdet_tes!S177/RES_hhdet_fec!S177)</f>
        <v>0.79016190855064938</v>
      </c>
      <c r="T177" s="45">
        <f>IF(RES_hhdet_tes!T177=0,"",RES_hhdet_tes!T177/RES_hhdet_fec!T177)</f>
        <v>0.79834860371886729</v>
      </c>
      <c r="U177" s="45">
        <f>IF(RES_hhdet_tes!U177=0,"",RES_hhdet_tes!U177/RES_hhdet_fec!U177)</f>
        <v>0.80636640261011394</v>
      </c>
      <c r="V177" s="45">
        <f>IF(RES_hhdet_tes!V177=0,"",RES_hhdet_tes!V177/RES_hhdet_fec!V177)</f>
        <v>0.84477365564871321</v>
      </c>
      <c r="W177" s="45">
        <f>IF(RES_hhdet_tes!W177=0,"",RES_hhdet_tes!W177/RES_hhdet_fec!W177)</f>
        <v>0.86825405235693054</v>
      </c>
      <c r="X177" s="45">
        <f>IF(RES_hhdet_tes!X177=0,"",RES_hhdet_tes!X177/RES_hhdet_fec!X177)</f>
        <v>0.86883672567038739</v>
      </c>
      <c r="Y177" s="45">
        <f>IF(RES_hhdet_tes!Y177=0,"",RES_hhdet_tes!Y177/RES_hhdet_fec!Y177)</f>
        <v>0.86910447876590846</v>
      </c>
      <c r="DA177" s="60" t="s">
        <v>2074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2075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790.77272143057564</v>
      </c>
      <c r="C3" s="117">
        <f t="shared" si="0"/>
        <v>866.98055823021627</v>
      </c>
      <c r="D3" s="117">
        <f t="shared" si="0"/>
        <v>776.35676309156486</v>
      </c>
      <c r="E3" s="117">
        <f t="shared" si="0"/>
        <v>545.21645060252979</v>
      </c>
      <c r="F3" s="117">
        <f t="shared" si="0"/>
        <v>605.67009715413906</v>
      </c>
      <c r="G3" s="117">
        <f t="shared" si="0"/>
        <v>470.55835088494786</v>
      </c>
      <c r="H3" s="117">
        <f t="shared" si="0"/>
        <v>463.95034047144753</v>
      </c>
      <c r="I3" s="117">
        <f t="shared" si="0"/>
        <v>383.45409590398242</v>
      </c>
      <c r="J3" s="117">
        <f t="shared" si="0"/>
        <v>541.61355471935758</v>
      </c>
      <c r="K3" s="117">
        <f t="shared" si="0"/>
        <v>888.26708291362263</v>
      </c>
      <c r="L3" s="117">
        <f t="shared" si="0"/>
        <v>502.82590767275093</v>
      </c>
      <c r="M3" s="117">
        <f t="shared" si="0"/>
        <v>422.85950024368884</v>
      </c>
      <c r="N3" s="117">
        <f t="shared" si="0"/>
        <v>403.21401325884176</v>
      </c>
      <c r="O3" s="117">
        <f t="shared" si="0"/>
        <v>486.46187555801754</v>
      </c>
      <c r="P3" s="117">
        <f t="shared" si="0"/>
        <v>318.49911531271209</v>
      </c>
      <c r="Q3" s="117">
        <f t="shared" si="0"/>
        <v>315.57961832883018</v>
      </c>
      <c r="R3" s="117">
        <f t="shared" ref="R3:V3" si="1">R4+R7+R9+R19</f>
        <v>305.46683878945748</v>
      </c>
      <c r="S3" s="117">
        <f t="shared" si="1"/>
        <v>292.59414990493019</v>
      </c>
      <c r="T3" s="117">
        <f t="shared" si="1"/>
        <v>239.19924081735044</v>
      </c>
      <c r="U3" s="117">
        <f t="shared" si="1"/>
        <v>173.53397526345316</v>
      </c>
      <c r="V3" s="117">
        <f t="shared" si="1"/>
        <v>137.07803750378611</v>
      </c>
      <c r="W3" s="117">
        <f t="shared" ref="W3:Y3" si="2">W4+W7+W9+W19</f>
        <v>188.73200296382132</v>
      </c>
      <c r="X3" s="117">
        <f t="shared" si="2"/>
        <v>132.42723896696742</v>
      </c>
      <c r="Y3" s="117">
        <f t="shared" si="2"/>
        <v>103.62510028335171</v>
      </c>
      <c r="DA3" s="129" t="s">
        <v>2076</v>
      </c>
    </row>
    <row r="4" spans="1:105" ht="12.95" customHeight="1" x14ac:dyDescent="0.25">
      <c r="A4" s="121" t="s">
        <v>57</v>
      </c>
      <c r="B4" s="122">
        <f t="shared" ref="B4:Q4" si="3">SUM(B5:B6)</f>
        <v>784.52152462310357</v>
      </c>
      <c r="C4" s="122">
        <f t="shared" si="3"/>
        <v>860.84805919147539</v>
      </c>
      <c r="D4" s="122">
        <f t="shared" si="3"/>
        <v>770.7533279654134</v>
      </c>
      <c r="E4" s="122">
        <f t="shared" si="3"/>
        <v>540.33149243061609</v>
      </c>
      <c r="F4" s="122">
        <f t="shared" si="3"/>
        <v>598.47474515350757</v>
      </c>
      <c r="G4" s="122">
        <f t="shared" si="3"/>
        <v>462.76369617459068</v>
      </c>
      <c r="H4" s="122">
        <f t="shared" si="3"/>
        <v>455.50881151120672</v>
      </c>
      <c r="I4" s="122">
        <f t="shared" si="3"/>
        <v>374.90399282504302</v>
      </c>
      <c r="J4" s="122">
        <f t="shared" si="3"/>
        <v>533.54668053222986</v>
      </c>
      <c r="K4" s="122">
        <f t="shared" si="3"/>
        <v>878.90418800087332</v>
      </c>
      <c r="L4" s="122">
        <f t="shared" si="3"/>
        <v>495.17649591082295</v>
      </c>
      <c r="M4" s="122">
        <f t="shared" si="3"/>
        <v>415.83509348731599</v>
      </c>
      <c r="N4" s="122">
        <f t="shared" si="3"/>
        <v>397.26445198420078</v>
      </c>
      <c r="O4" s="122">
        <f t="shared" si="3"/>
        <v>480.70417423484531</v>
      </c>
      <c r="P4" s="122">
        <f t="shared" si="3"/>
        <v>312.56979849713724</v>
      </c>
      <c r="Q4" s="122">
        <f t="shared" si="3"/>
        <v>310.33786827393811</v>
      </c>
      <c r="R4" s="122">
        <f t="shared" ref="R4:V4" si="4">SUM(R5:R6)</f>
        <v>300.20732148565708</v>
      </c>
      <c r="S4" s="122">
        <f t="shared" si="4"/>
        <v>287.96752817987891</v>
      </c>
      <c r="T4" s="122">
        <f t="shared" si="4"/>
        <v>235.34658902438707</v>
      </c>
      <c r="U4" s="122">
        <f t="shared" si="4"/>
        <v>170.30417935912328</v>
      </c>
      <c r="V4" s="122">
        <f t="shared" si="4"/>
        <v>134.56165316320963</v>
      </c>
      <c r="W4" s="122">
        <f t="shared" ref="W4:Y4" si="5">SUM(W5:W6)</f>
        <v>186.32730036242108</v>
      </c>
      <c r="X4" s="122">
        <f t="shared" si="5"/>
        <v>130.91519544014108</v>
      </c>
      <c r="Y4" s="122">
        <f t="shared" si="5"/>
        <v>102.18893968141398</v>
      </c>
      <c r="DA4" s="130" t="s">
        <v>2077</v>
      </c>
    </row>
    <row r="5" spans="1:105" ht="12" customHeight="1" x14ac:dyDescent="0.25">
      <c r="A5" s="97" t="s">
        <v>51</v>
      </c>
      <c r="B5" s="98">
        <v>784.52152462310357</v>
      </c>
      <c r="C5" s="98">
        <v>860.84805919147539</v>
      </c>
      <c r="D5" s="98">
        <v>770.7533279654134</v>
      </c>
      <c r="E5" s="98">
        <v>540.33149243061609</v>
      </c>
      <c r="F5" s="98">
        <v>598.47474515350757</v>
      </c>
      <c r="G5" s="98">
        <v>462.76369617459068</v>
      </c>
      <c r="H5" s="98">
        <v>455.50881151120672</v>
      </c>
      <c r="I5" s="98">
        <v>374.90399282504302</v>
      </c>
      <c r="J5" s="98">
        <v>533.54668053222986</v>
      </c>
      <c r="K5" s="98">
        <v>878.90418800087332</v>
      </c>
      <c r="L5" s="98">
        <v>495.17649591082295</v>
      </c>
      <c r="M5" s="98">
        <v>415.83509348731599</v>
      </c>
      <c r="N5" s="98">
        <v>397.26445198420078</v>
      </c>
      <c r="O5" s="98">
        <v>480.70417423484531</v>
      </c>
      <c r="P5" s="98">
        <v>312.56979849713724</v>
      </c>
      <c r="Q5" s="98">
        <v>310.33786827393811</v>
      </c>
      <c r="R5" s="98">
        <v>300.20732148565708</v>
      </c>
      <c r="S5" s="98">
        <v>287.96752817987891</v>
      </c>
      <c r="T5" s="98">
        <v>235.34658902438707</v>
      </c>
      <c r="U5" s="98">
        <v>170.30417935912328</v>
      </c>
      <c r="V5" s="98">
        <v>134.56165316320963</v>
      </c>
      <c r="W5" s="98">
        <v>186.32730036242108</v>
      </c>
      <c r="X5" s="98">
        <v>130.91519544014108</v>
      </c>
      <c r="Y5" s="98">
        <v>102.18893968141398</v>
      </c>
      <c r="DA5" s="63" t="s">
        <v>2078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2079</v>
      </c>
    </row>
    <row r="7" spans="1:105" ht="12.95" customHeight="1" x14ac:dyDescent="0.25">
      <c r="A7" s="121" t="s">
        <v>92</v>
      </c>
      <c r="B7" s="122">
        <f t="shared" ref="B7:Y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2080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2081</v>
      </c>
    </row>
    <row r="9" spans="1:105" ht="12" customHeight="1" x14ac:dyDescent="0.25">
      <c r="A9" s="121" t="s">
        <v>55</v>
      </c>
      <c r="B9" s="122">
        <v>5.8037423476024532</v>
      </c>
      <c r="C9" s="122">
        <v>5.6856752547902758</v>
      </c>
      <c r="D9" s="122">
        <v>5.1996739476072715</v>
      </c>
      <c r="E9" s="122">
        <v>4.4932719378263286</v>
      </c>
      <c r="F9" s="122">
        <v>6.7992691564616976</v>
      </c>
      <c r="G9" s="122">
        <v>7.4156749877999601</v>
      </c>
      <c r="H9" s="122">
        <v>7.9940078612927135</v>
      </c>
      <c r="I9" s="122">
        <v>8.0046861312667996</v>
      </c>
      <c r="J9" s="122">
        <v>7.5238057959533187</v>
      </c>
      <c r="K9" s="122">
        <v>8.7357667555048302</v>
      </c>
      <c r="L9" s="122">
        <v>7.0599404929704592</v>
      </c>
      <c r="M9" s="122">
        <v>6.450453874022875</v>
      </c>
      <c r="N9" s="122">
        <v>5.4260465702004037</v>
      </c>
      <c r="O9" s="122">
        <v>5.2602428267328127</v>
      </c>
      <c r="P9" s="122">
        <v>5.4312668010843597</v>
      </c>
      <c r="Q9" s="122">
        <v>4.8127320645585936</v>
      </c>
      <c r="R9" s="122">
        <v>4.8448453651868588</v>
      </c>
      <c r="S9" s="122">
        <v>4.2614484918046349</v>
      </c>
      <c r="T9" s="122">
        <v>3.5457269325015122</v>
      </c>
      <c r="U9" s="122">
        <v>2.9670337108007816</v>
      </c>
      <c r="V9" s="122">
        <v>2.323245465342326</v>
      </c>
      <c r="W9" s="122">
        <v>2.2323651188279841</v>
      </c>
      <c r="X9" s="122">
        <v>1.3624921867722226</v>
      </c>
      <c r="Y9" s="122">
        <v>1.3021207317894343</v>
      </c>
      <c r="DA9" s="130" t="s">
        <v>2082</v>
      </c>
    </row>
    <row r="10" spans="1:105" ht="12" customHeight="1" x14ac:dyDescent="0.25">
      <c r="A10" s="97" t="s">
        <v>143</v>
      </c>
      <c r="B10" s="98">
        <v>0.52274593689660653</v>
      </c>
      <c r="C10" s="98">
        <v>0.57668080852473746</v>
      </c>
      <c r="D10" s="98">
        <v>0.59614851458665885</v>
      </c>
      <c r="E10" s="98">
        <v>0.43188852938387384</v>
      </c>
      <c r="F10" s="98">
        <v>0.64443396649207818</v>
      </c>
      <c r="G10" s="98">
        <v>0.57402350540924574</v>
      </c>
      <c r="H10" s="98">
        <v>0.68554864879326716</v>
      </c>
      <c r="I10" s="98">
        <v>0.67764261495704137</v>
      </c>
      <c r="J10" s="98">
        <v>0.96005618777029234</v>
      </c>
      <c r="K10" s="98">
        <v>1.9262917591268245</v>
      </c>
      <c r="L10" s="98">
        <v>1.0250974491772109</v>
      </c>
      <c r="M10" s="98">
        <v>1.0326888326842636</v>
      </c>
      <c r="N10" s="98">
        <v>1.0469868157993281</v>
      </c>
      <c r="O10" s="98">
        <v>1.0435775251549997</v>
      </c>
      <c r="P10" s="98">
        <v>1.0464169428627961</v>
      </c>
      <c r="Q10" s="98">
        <v>1.0440887660619567</v>
      </c>
      <c r="R10" s="98">
        <v>1.0478542743427754</v>
      </c>
      <c r="S10" s="98">
        <v>1.0567942201210512</v>
      </c>
      <c r="T10" s="98">
        <v>1.0554159356129795</v>
      </c>
      <c r="U10" s="98">
        <v>1.0561324008767428</v>
      </c>
      <c r="V10" s="98">
        <v>1.0531245967903484</v>
      </c>
      <c r="W10" s="98">
        <v>1.1472651575787884</v>
      </c>
      <c r="X10" s="98">
        <v>0.32035031985894147</v>
      </c>
      <c r="Y10" s="98">
        <v>0.31245535858607731</v>
      </c>
      <c r="DA10" s="63" t="s">
        <v>2083</v>
      </c>
    </row>
    <row r="11" spans="1:105" ht="12" customHeight="1" x14ac:dyDescent="0.25">
      <c r="A11" s="97" t="s">
        <v>124</v>
      </c>
      <c r="B11" s="98">
        <v>5.2809964107058462</v>
      </c>
      <c r="C11" s="98">
        <v>5.1089944462655383</v>
      </c>
      <c r="D11" s="98">
        <v>4.6035254330206126</v>
      </c>
      <c r="E11" s="98">
        <v>4.0613834084424552</v>
      </c>
      <c r="F11" s="98">
        <v>6.1546434759885429</v>
      </c>
      <c r="G11" s="98">
        <v>6.8412452435336659</v>
      </c>
      <c r="H11" s="98">
        <v>7.3077965700472376</v>
      </c>
      <c r="I11" s="98">
        <v>7.3261015992218441</v>
      </c>
      <c r="J11" s="98">
        <v>6.5625503041776874</v>
      </c>
      <c r="K11" s="98">
        <v>6.8072492832203331</v>
      </c>
      <c r="L11" s="98">
        <v>6.032195502763229</v>
      </c>
      <c r="M11" s="98">
        <v>5.4150420658416527</v>
      </c>
      <c r="N11" s="98">
        <v>4.3765112180210881</v>
      </c>
      <c r="O11" s="98">
        <v>4.2145584340318658</v>
      </c>
      <c r="P11" s="98">
        <v>4.3827280064770706</v>
      </c>
      <c r="Q11" s="98">
        <v>3.7669108617300013</v>
      </c>
      <c r="R11" s="98">
        <v>3.7945430191955776</v>
      </c>
      <c r="S11" s="98">
        <v>3.2028822401513479</v>
      </c>
      <c r="T11" s="98">
        <v>2.4891786138165632</v>
      </c>
      <c r="U11" s="98">
        <v>1.9097623198996212</v>
      </c>
      <c r="V11" s="98">
        <v>1.2695488451858068</v>
      </c>
      <c r="W11" s="98">
        <v>1.0847327228268184</v>
      </c>
      <c r="X11" s="98">
        <v>1.041358345477108</v>
      </c>
      <c r="Y11" s="98">
        <v>0.98902241822560377</v>
      </c>
      <c r="DA11" s="63" t="s">
        <v>2084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1.9171398107642451E-4</v>
      </c>
      <c r="G12" s="98">
        <v>4.0623885704886499E-4</v>
      </c>
      <c r="H12" s="98">
        <v>6.6264245220860364E-4</v>
      </c>
      <c r="I12" s="98">
        <v>9.4191708791473345E-4</v>
      </c>
      <c r="J12" s="98">
        <v>1.1993040053392807E-3</v>
      </c>
      <c r="K12" s="98">
        <v>2.2257131576732588E-3</v>
      </c>
      <c r="L12" s="98">
        <v>2.6475410300193141E-3</v>
      </c>
      <c r="M12" s="98">
        <v>2.7229754969577942E-3</v>
      </c>
      <c r="N12" s="98">
        <v>2.5485363799872215E-3</v>
      </c>
      <c r="O12" s="98">
        <v>2.1068675459474241E-3</v>
      </c>
      <c r="P12" s="98">
        <v>2.1218517444934297E-3</v>
      </c>
      <c r="Q12" s="98">
        <v>1.732436766635734E-3</v>
      </c>
      <c r="R12" s="98">
        <v>2.4480716485058502E-3</v>
      </c>
      <c r="S12" s="98">
        <v>1.7720315322366316E-3</v>
      </c>
      <c r="T12" s="98">
        <v>1.1323830719692336E-3</v>
      </c>
      <c r="U12" s="98">
        <v>1.1389900244175503E-3</v>
      </c>
      <c r="V12" s="98">
        <v>5.7202336617067002E-4</v>
      </c>
      <c r="W12" s="98">
        <v>3.6723842237739509E-4</v>
      </c>
      <c r="X12" s="98">
        <v>7.8352143617310514E-4</v>
      </c>
      <c r="Y12" s="98">
        <v>6.4295497775329537E-4</v>
      </c>
      <c r="DA12" s="63" t="s">
        <v>2085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1.9171398107642451E-4</v>
      </c>
      <c r="G13" s="101">
        <v>4.0623885704886499E-4</v>
      </c>
      <c r="H13" s="101">
        <v>6.6264245220860364E-4</v>
      </c>
      <c r="I13" s="101">
        <v>9.4191708791473345E-4</v>
      </c>
      <c r="J13" s="101">
        <v>1.1993040053392807E-3</v>
      </c>
      <c r="K13" s="101">
        <v>2.2257131576732588E-3</v>
      </c>
      <c r="L13" s="101">
        <v>2.6475410300193141E-3</v>
      </c>
      <c r="M13" s="101">
        <v>2.7229754969577942E-3</v>
      </c>
      <c r="N13" s="101">
        <v>2.5485363799872215E-3</v>
      </c>
      <c r="O13" s="101">
        <v>2.1068675459474241E-3</v>
      </c>
      <c r="P13" s="101">
        <v>2.1218517444934297E-3</v>
      </c>
      <c r="Q13" s="101">
        <v>1.732436766635734E-3</v>
      </c>
      <c r="R13" s="101">
        <v>2.4480716485058502E-3</v>
      </c>
      <c r="S13" s="101">
        <v>1.7720315322366316E-3</v>
      </c>
      <c r="T13" s="101">
        <v>1.1323830719692336E-3</v>
      </c>
      <c r="U13" s="101">
        <v>1.1389900244175503E-3</v>
      </c>
      <c r="V13" s="101">
        <v>5.7202336617067002E-4</v>
      </c>
      <c r="W13" s="101">
        <v>3.6723842237739509E-4</v>
      </c>
      <c r="X13" s="101">
        <v>7.8352143617310514E-4</v>
      </c>
      <c r="Y13" s="101">
        <v>6.4295497775329537E-4</v>
      </c>
      <c r="DA13" s="131" t="s">
        <v>2086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2087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2088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2089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2090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2091</v>
      </c>
    </row>
    <row r="19" spans="1:105" ht="12" customHeight="1" x14ac:dyDescent="0.25">
      <c r="A19" s="121" t="s">
        <v>54</v>
      </c>
      <c r="B19" s="122">
        <v>0.4474544598695811</v>
      </c>
      <c r="C19" s="122">
        <v>0.44682378395060929</v>
      </c>
      <c r="D19" s="122">
        <v>0.40376117854421489</v>
      </c>
      <c r="E19" s="122">
        <v>0.39168623408733444</v>
      </c>
      <c r="F19" s="122">
        <v>0.39608284416973438</v>
      </c>
      <c r="G19" s="122">
        <v>0.37897972255721835</v>
      </c>
      <c r="H19" s="122">
        <v>0.44752109894814529</v>
      </c>
      <c r="I19" s="122">
        <v>0.5454169476726316</v>
      </c>
      <c r="J19" s="122">
        <v>0.54306839117447181</v>
      </c>
      <c r="K19" s="122">
        <v>0.62712815724439319</v>
      </c>
      <c r="L19" s="122">
        <v>0.58947126895756652</v>
      </c>
      <c r="M19" s="122">
        <v>0.5739528823499902</v>
      </c>
      <c r="N19" s="122">
        <v>0.5235147044405557</v>
      </c>
      <c r="O19" s="122">
        <v>0.4974584964394102</v>
      </c>
      <c r="P19" s="122">
        <v>0.49805001449051145</v>
      </c>
      <c r="Q19" s="122">
        <v>0.42901799033345273</v>
      </c>
      <c r="R19" s="122">
        <v>0.41467193861351914</v>
      </c>
      <c r="S19" s="122">
        <v>0.36517323324664475</v>
      </c>
      <c r="T19" s="122">
        <v>0.30692486046187145</v>
      </c>
      <c r="U19" s="122">
        <v>0.2627621935290731</v>
      </c>
      <c r="V19" s="122">
        <v>0.19313887523416018</v>
      </c>
      <c r="W19" s="122">
        <v>0.17233748257226381</v>
      </c>
      <c r="X19" s="122">
        <v>0.14955134005412976</v>
      </c>
      <c r="Y19" s="122">
        <v>0.13403987014830299</v>
      </c>
      <c r="DA19" s="130" t="s">
        <v>2092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2093</v>
      </c>
    </row>
    <row r="21" spans="1:105" ht="12" customHeight="1" x14ac:dyDescent="0.25">
      <c r="A21" s="97" t="s">
        <v>50</v>
      </c>
      <c r="B21" s="98">
        <v>0.4474544598695811</v>
      </c>
      <c r="C21" s="98">
        <v>0.44682378395060929</v>
      </c>
      <c r="D21" s="98">
        <v>0.40376117854421489</v>
      </c>
      <c r="E21" s="98">
        <v>0.39168623408733444</v>
      </c>
      <c r="F21" s="98">
        <v>0.39608284416973438</v>
      </c>
      <c r="G21" s="98">
        <v>0.37897972255721835</v>
      </c>
      <c r="H21" s="98">
        <v>0.44752109894814529</v>
      </c>
      <c r="I21" s="98">
        <v>0.5454169476726316</v>
      </c>
      <c r="J21" s="98">
        <v>0.54306839117447181</v>
      </c>
      <c r="K21" s="98">
        <v>0.62712815724439319</v>
      </c>
      <c r="L21" s="98">
        <v>0.58947126895756652</v>
      </c>
      <c r="M21" s="98">
        <v>0.5739528823499902</v>
      </c>
      <c r="N21" s="98">
        <v>0.5235147044405557</v>
      </c>
      <c r="O21" s="98">
        <v>0.4974584964394102</v>
      </c>
      <c r="P21" s="98">
        <v>0.49805001449051145</v>
      </c>
      <c r="Q21" s="98">
        <v>0.42901799033345273</v>
      </c>
      <c r="R21" s="98">
        <v>0.41467193861351914</v>
      </c>
      <c r="S21" s="98">
        <v>0.36517323324664475</v>
      </c>
      <c r="T21" s="98">
        <v>0.30692486046187145</v>
      </c>
      <c r="U21" s="98">
        <v>0.2627621935290731</v>
      </c>
      <c r="V21" s="98">
        <v>0.19313887523416018</v>
      </c>
      <c r="W21" s="98">
        <v>0.17233748257226381</v>
      </c>
      <c r="X21" s="98">
        <v>0.14955134005412976</v>
      </c>
      <c r="Y21" s="98">
        <v>0.13403987014830299</v>
      </c>
      <c r="DA21" s="63" t="s">
        <v>2094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2095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228.05946504036095</v>
      </c>
      <c r="C24" s="117">
        <f t="shared" si="7"/>
        <v>228.88974642196899</v>
      </c>
      <c r="D24" s="117">
        <f t="shared" si="7"/>
        <v>271.41306111790675</v>
      </c>
      <c r="E24" s="117">
        <f t="shared" si="7"/>
        <v>165.50582738481674</v>
      </c>
      <c r="F24" s="117">
        <f t="shared" si="7"/>
        <v>172.49710428673009</v>
      </c>
      <c r="G24" s="117">
        <f t="shared" si="7"/>
        <v>269.82519051625184</v>
      </c>
      <c r="H24" s="117">
        <f t="shared" si="7"/>
        <v>270.7940268655023</v>
      </c>
      <c r="I24" s="117">
        <f t="shared" si="7"/>
        <v>253.71936362621247</v>
      </c>
      <c r="J24" s="117">
        <f t="shared" si="7"/>
        <v>270.79563649967179</v>
      </c>
      <c r="K24" s="117">
        <f t="shared" si="7"/>
        <v>276.36138897613944</v>
      </c>
      <c r="L24" s="117">
        <f t="shared" si="7"/>
        <v>324.58106724984515</v>
      </c>
      <c r="M24" s="117">
        <f t="shared" si="7"/>
        <v>256.19904497687014</v>
      </c>
      <c r="N24" s="117">
        <f t="shared" si="7"/>
        <v>269.45889090310084</v>
      </c>
      <c r="O24" s="117">
        <f t="shared" si="7"/>
        <v>298.3499800097934</v>
      </c>
      <c r="P24" s="117">
        <f t="shared" si="7"/>
        <v>246.5061892267542</v>
      </c>
      <c r="Q24" s="117">
        <f t="shared" si="7"/>
        <v>259.99723401360154</v>
      </c>
      <c r="R24" s="117">
        <f t="shared" ref="R24:V24" si="8">R25+R28+R30+R39</f>
        <v>284.39457672250961</v>
      </c>
      <c r="S24" s="117">
        <f t="shared" si="8"/>
        <v>298.93983999623782</v>
      </c>
      <c r="T24" s="117">
        <f t="shared" si="8"/>
        <v>300.71517672848211</v>
      </c>
      <c r="U24" s="117">
        <f t="shared" si="8"/>
        <v>284.82277220869094</v>
      </c>
      <c r="V24" s="117">
        <f t="shared" si="8"/>
        <v>333.60413282177467</v>
      </c>
      <c r="W24" s="117">
        <f t="shared" ref="W24:Y24" si="9">W25+W28+W30+W39</f>
        <v>366.79011148956511</v>
      </c>
      <c r="X24" s="117">
        <f t="shared" si="9"/>
        <v>307.45590200904837</v>
      </c>
      <c r="Y24" s="117">
        <f t="shared" si="9"/>
        <v>298.53666972659289</v>
      </c>
      <c r="DA24" s="129" t="s">
        <v>2096</v>
      </c>
    </row>
    <row r="25" spans="1:105" ht="12.95" customHeight="1" x14ac:dyDescent="0.25">
      <c r="A25" s="121" t="s">
        <v>57</v>
      </c>
      <c r="B25" s="122">
        <f t="shared" ref="B25:Q25" si="10">SUM(B26:B27)</f>
        <v>226.13976310177819</v>
      </c>
      <c r="C25" s="122">
        <f t="shared" si="10"/>
        <v>227.05209161918683</v>
      </c>
      <c r="D25" s="122">
        <f t="shared" si="10"/>
        <v>269.53180782962193</v>
      </c>
      <c r="E25" s="122">
        <f t="shared" si="10"/>
        <v>163.41309223734004</v>
      </c>
      <c r="F25" s="122">
        <f t="shared" si="10"/>
        <v>168.85796631226947</v>
      </c>
      <c r="G25" s="122">
        <f t="shared" si="10"/>
        <v>264.42559639416385</v>
      </c>
      <c r="H25" s="122">
        <f t="shared" si="10"/>
        <v>264.60763655125396</v>
      </c>
      <c r="I25" s="122">
        <f t="shared" si="10"/>
        <v>247.45710921477749</v>
      </c>
      <c r="J25" s="122">
        <f t="shared" si="10"/>
        <v>265.21662357136063</v>
      </c>
      <c r="K25" s="122">
        <f t="shared" si="10"/>
        <v>270.46118809512188</v>
      </c>
      <c r="L25" s="122">
        <f t="shared" si="10"/>
        <v>319.01437836066964</v>
      </c>
      <c r="M25" s="122">
        <f t="shared" si="10"/>
        <v>250.80110362627644</v>
      </c>
      <c r="N25" s="122">
        <f t="shared" si="10"/>
        <v>264.3849282777839</v>
      </c>
      <c r="O25" s="122">
        <f t="shared" si="10"/>
        <v>293.47056636049535</v>
      </c>
      <c r="P25" s="122">
        <f t="shared" si="10"/>
        <v>240.94895888012149</v>
      </c>
      <c r="Q25" s="122">
        <f t="shared" si="10"/>
        <v>254.84736133829173</v>
      </c>
      <c r="R25" s="122">
        <f t="shared" ref="R25:V25" si="11">SUM(R26:R27)</f>
        <v>278.64965048000005</v>
      </c>
      <c r="S25" s="122">
        <f t="shared" si="11"/>
        <v>293.45283476000003</v>
      </c>
      <c r="T25" s="122">
        <f t="shared" si="11"/>
        <v>295.48462951999988</v>
      </c>
      <c r="U25" s="122">
        <f t="shared" si="11"/>
        <v>279.52032951999996</v>
      </c>
      <c r="V25" s="122">
        <f t="shared" si="11"/>
        <v>328.60771251999972</v>
      </c>
      <c r="W25" s="122">
        <f t="shared" ref="W25:Y25" si="12">SUM(W26:W27)</f>
        <v>362.03561899999966</v>
      </c>
      <c r="X25" s="122">
        <f t="shared" si="12"/>
        <v>302.64155771999981</v>
      </c>
      <c r="Y25" s="122">
        <f t="shared" si="12"/>
        <v>293.98608023999964</v>
      </c>
      <c r="DA25" s="130" t="s">
        <v>2097</v>
      </c>
    </row>
    <row r="26" spans="1:105" ht="12" customHeight="1" x14ac:dyDescent="0.25">
      <c r="A26" s="97" t="s">
        <v>74</v>
      </c>
      <c r="B26" s="98">
        <v>226.13976310177819</v>
      </c>
      <c r="C26" s="98">
        <v>227.05209161918683</v>
      </c>
      <c r="D26" s="98">
        <v>269.53180782962193</v>
      </c>
      <c r="E26" s="98">
        <v>163.41309223734004</v>
      </c>
      <c r="F26" s="98">
        <v>168.85796631226947</v>
      </c>
      <c r="G26" s="98">
        <v>264.42559639416385</v>
      </c>
      <c r="H26" s="98">
        <v>264.60763655125396</v>
      </c>
      <c r="I26" s="98">
        <v>247.45710921477749</v>
      </c>
      <c r="J26" s="98">
        <v>265.21662357136063</v>
      </c>
      <c r="K26" s="98">
        <v>270.46118809512188</v>
      </c>
      <c r="L26" s="98">
        <v>319.01437836066964</v>
      </c>
      <c r="M26" s="98">
        <v>250.80110362627644</v>
      </c>
      <c r="N26" s="98">
        <v>264.3849282777839</v>
      </c>
      <c r="O26" s="98">
        <v>293.47056636049535</v>
      </c>
      <c r="P26" s="98">
        <v>240.94895888012149</v>
      </c>
      <c r="Q26" s="98">
        <v>254.84736133829173</v>
      </c>
      <c r="R26" s="98">
        <v>278.64965048000005</v>
      </c>
      <c r="S26" s="98">
        <v>293.45283476000003</v>
      </c>
      <c r="T26" s="98">
        <v>295.48462951999988</v>
      </c>
      <c r="U26" s="98">
        <v>279.52032951999996</v>
      </c>
      <c r="V26" s="98">
        <v>328.60771251999972</v>
      </c>
      <c r="W26" s="98">
        <v>362.03561899999966</v>
      </c>
      <c r="X26" s="98">
        <v>302.64155771999981</v>
      </c>
      <c r="Y26" s="98">
        <v>293.98608023999964</v>
      </c>
      <c r="DA26" s="63" t="s">
        <v>2098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2099</v>
      </c>
    </row>
    <row r="28" spans="1:105" ht="12.95" customHeight="1" x14ac:dyDescent="0.25">
      <c r="A28" s="121" t="s">
        <v>92</v>
      </c>
      <c r="B28" s="122">
        <f t="shared" ref="B28:Y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2100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2101</v>
      </c>
    </row>
    <row r="30" spans="1:105" ht="12" customHeight="1" x14ac:dyDescent="0.25">
      <c r="A30" s="121" t="s">
        <v>55</v>
      </c>
      <c r="B30" s="122">
        <v>1.7705214905058464</v>
      </c>
      <c r="C30" s="122">
        <v>1.6909907836047986</v>
      </c>
      <c r="D30" s="122">
        <v>1.7283258372071668</v>
      </c>
      <c r="E30" s="122">
        <v>1.9177337409911772</v>
      </c>
      <c r="F30" s="122">
        <v>3.4385254453637688</v>
      </c>
      <c r="G30" s="122">
        <v>5.1374888037638717</v>
      </c>
      <c r="H30" s="122">
        <v>5.8478062226198952</v>
      </c>
      <c r="I30" s="122">
        <v>5.877812000767034</v>
      </c>
      <c r="J30" s="122">
        <v>5.2361226353475159</v>
      </c>
      <c r="K30" s="122">
        <v>5.4986047361788719</v>
      </c>
      <c r="L30" s="122">
        <v>5.1635576580732101</v>
      </c>
      <c r="M30" s="122">
        <v>4.9790890394390193</v>
      </c>
      <c r="N30" s="122">
        <v>4.6403482784572683</v>
      </c>
      <c r="O30" s="122">
        <v>4.4431544694088165</v>
      </c>
      <c r="P30" s="122">
        <v>5.0594311098544802</v>
      </c>
      <c r="Q30" s="122">
        <v>4.6666892384788925</v>
      </c>
      <c r="R30" s="122">
        <v>5.1995186766683297</v>
      </c>
      <c r="S30" s="122">
        <v>4.9284572305772203</v>
      </c>
      <c r="T30" s="122">
        <v>4.6612334738281875</v>
      </c>
      <c r="U30" s="122">
        <v>4.6880121059190847</v>
      </c>
      <c r="V30" s="122">
        <v>4.3990381954129623</v>
      </c>
      <c r="W30" s="122">
        <v>4.1700052499001163</v>
      </c>
      <c r="X30" s="122">
        <v>4.2593835916535774</v>
      </c>
      <c r="Y30" s="122">
        <v>4.0405510499881903</v>
      </c>
      <c r="DA30" s="130" t="s">
        <v>2102</v>
      </c>
    </row>
    <row r="31" spans="1:105" ht="12" customHeight="1" x14ac:dyDescent="0.25">
      <c r="A31" s="97" t="s">
        <v>141</v>
      </c>
      <c r="B31" s="98">
        <v>1.7705214905058464</v>
      </c>
      <c r="C31" s="98">
        <v>1.6909907836047986</v>
      </c>
      <c r="D31" s="98">
        <v>1.7283258372071668</v>
      </c>
      <c r="E31" s="98">
        <v>1.9177337409911772</v>
      </c>
      <c r="F31" s="98">
        <v>3.4385254453637688</v>
      </c>
      <c r="G31" s="98">
        <v>5.1374888037638717</v>
      </c>
      <c r="H31" s="98">
        <v>5.8478062226198952</v>
      </c>
      <c r="I31" s="98">
        <v>5.877812000767034</v>
      </c>
      <c r="J31" s="98">
        <v>5.2361226353475159</v>
      </c>
      <c r="K31" s="98">
        <v>5.4981673369862785</v>
      </c>
      <c r="L31" s="98">
        <v>5.1629028453299384</v>
      </c>
      <c r="M31" s="98">
        <v>4.9780566494954597</v>
      </c>
      <c r="N31" s="98">
        <v>4.6392988808575897</v>
      </c>
      <c r="O31" s="98">
        <v>4.4419494411887932</v>
      </c>
      <c r="P31" s="98">
        <v>5.0578901460001315</v>
      </c>
      <c r="Q31" s="98">
        <v>4.6651492004227162</v>
      </c>
      <c r="R31" s="98">
        <v>5.1975423880516507</v>
      </c>
      <c r="S31" s="98">
        <v>4.9262833233717442</v>
      </c>
      <c r="T31" s="98">
        <v>4.659409738277752</v>
      </c>
      <c r="U31" s="98">
        <v>4.685843141655643</v>
      </c>
      <c r="V31" s="98">
        <v>4.3976533097734514</v>
      </c>
      <c r="W31" s="98">
        <v>4.1689087076926494</v>
      </c>
      <c r="X31" s="98">
        <v>4.256231604748435</v>
      </c>
      <c r="Y31" s="98">
        <v>4.037361821666007</v>
      </c>
      <c r="DA31" s="63" t="s">
        <v>2103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4.3739919259304919E-4</v>
      </c>
      <c r="L32" s="98">
        <v>6.5481274327158475E-4</v>
      </c>
      <c r="M32" s="98">
        <v>1.0323899435600282E-3</v>
      </c>
      <c r="N32" s="98">
        <v>1.0493975996789357E-3</v>
      </c>
      <c r="O32" s="98">
        <v>1.2050282200232717E-3</v>
      </c>
      <c r="P32" s="98">
        <v>1.5409638543487274E-3</v>
      </c>
      <c r="Q32" s="98">
        <v>1.5400380561762582E-3</v>
      </c>
      <c r="R32" s="98">
        <v>1.976288616679079E-3</v>
      </c>
      <c r="S32" s="98">
        <v>2.173907205476383E-3</v>
      </c>
      <c r="T32" s="98">
        <v>1.8237355504355989E-3</v>
      </c>
      <c r="U32" s="98">
        <v>2.1689642634421299E-3</v>
      </c>
      <c r="V32" s="98">
        <v>1.3848856395109483E-3</v>
      </c>
      <c r="W32" s="98">
        <v>1.0965422074671574E-3</v>
      </c>
      <c r="X32" s="98">
        <v>3.1519869051426755E-3</v>
      </c>
      <c r="Y32" s="98">
        <v>3.1892283221833877E-3</v>
      </c>
      <c r="DA32" s="63" t="s">
        <v>2104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4.3739919259304919E-4</v>
      </c>
      <c r="L33" s="101">
        <v>6.5481274327158475E-4</v>
      </c>
      <c r="M33" s="101">
        <v>1.0323899435600282E-3</v>
      </c>
      <c r="N33" s="101">
        <v>1.0493975996789357E-3</v>
      </c>
      <c r="O33" s="101">
        <v>1.2050282200232717E-3</v>
      </c>
      <c r="P33" s="101">
        <v>1.5409638543487274E-3</v>
      </c>
      <c r="Q33" s="101">
        <v>1.5400380561762582E-3</v>
      </c>
      <c r="R33" s="101">
        <v>1.976288616679079E-3</v>
      </c>
      <c r="S33" s="101">
        <v>2.173907205476383E-3</v>
      </c>
      <c r="T33" s="101">
        <v>1.8237355504355989E-3</v>
      </c>
      <c r="U33" s="101">
        <v>2.1689642634421299E-3</v>
      </c>
      <c r="V33" s="101">
        <v>1.3848856395109483E-3</v>
      </c>
      <c r="W33" s="101">
        <v>1.0965422074671574E-3</v>
      </c>
      <c r="X33" s="101">
        <v>3.1519869051426755E-3</v>
      </c>
      <c r="Y33" s="101">
        <v>3.1892283221833877E-3</v>
      </c>
      <c r="DA33" s="131" t="s">
        <v>2105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2106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2107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2108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2109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2110</v>
      </c>
    </row>
    <row r="39" spans="1:105" ht="12" customHeight="1" x14ac:dyDescent="0.25">
      <c r="A39" s="121" t="s">
        <v>54</v>
      </c>
      <c r="B39" s="122">
        <v>0.14918044807690695</v>
      </c>
      <c r="C39" s="122">
        <v>0.14666401917735997</v>
      </c>
      <c r="D39" s="122">
        <v>0.1529274510776146</v>
      </c>
      <c r="E39" s="122">
        <v>0.17500140648554247</v>
      </c>
      <c r="F39" s="122">
        <v>0.20061252909684107</v>
      </c>
      <c r="G39" s="122">
        <v>0.26210531832414058</v>
      </c>
      <c r="H39" s="122">
        <v>0.3385840916284435</v>
      </c>
      <c r="I39" s="122">
        <v>0.38444241066794743</v>
      </c>
      <c r="J39" s="122">
        <v>0.34289029296368201</v>
      </c>
      <c r="K39" s="122">
        <v>0.40159614483864703</v>
      </c>
      <c r="L39" s="122">
        <v>0.40313123110228199</v>
      </c>
      <c r="M39" s="122">
        <v>0.41885231115467597</v>
      </c>
      <c r="N39" s="122">
        <v>0.43361434685967454</v>
      </c>
      <c r="O39" s="122">
        <v>0.43625917988922608</v>
      </c>
      <c r="P39" s="122">
        <v>0.49779923677822441</v>
      </c>
      <c r="Q39" s="122">
        <v>0.48318343683093756</v>
      </c>
      <c r="R39" s="122">
        <v>0.54540756584123007</v>
      </c>
      <c r="S39" s="122">
        <v>0.55854800566053131</v>
      </c>
      <c r="T39" s="122">
        <v>0.56931373465400659</v>
      </c>
      <c r="U39" s="122">
        <v>0.61443058277187901</v>
      </c>
      <c r="V39" s="122">
        <v>0.59738210636196754</v>
      </c>
      <c r="W39" s="122">
        <v>0.58448723966533223</v>
      </c>
      <c r="X39" s="122">
        <v>0.554960697394969</v>
      </c>
      <c r="Y39" s="122">
        <v>0.51003843660501735</v>
      </c>
      <c r="DA39" s="130" t="s">
        <v>2111</v>
      </c>
    </row>
    <row r="40" spans="1:105" ht="12" customHeight="1" x14ac:dyDescent="0.25">
      <c r="A40" s="97" t="s">
        <v>50</v>
      </c>
      <c r="B40" s="98">
        <v>0.14918044807690695</v>
      </c>
      <c r="C40" s="98">
        <v>0.14666401917735997</v>
      </c>
      <c r="D40" s="98">
        <v>0.1529274510776146</v>
      </c>
      <c r="E40" s="98">
        <v>0.17500140648554247</v>
      </c>
      <c r="F40" s="98">
        <v>0.20061252909684107</v>
      </c>
      <c r="G40" s="98">
        <v>0.26210531832414058</v>
      </c>
      <c r="H40" s="98">
        <v>0.3385840916284435</v>
      </c>
      <c r="I40" s="98">
        <v>0.38444241066794743</v>
      </c>
      <c r="J40" s="98">
        <v>0.34289029296368201</v>
      </c>
      <c r="K40" s="98">
        <v>0.40159614483864703</v>
      </c>
      <c r="L40" s="98">
        <v>0.40313123110228199</v>
      </c>
      <c r="M40" s="98">
        <v>0.41885231115467597</v>
      </c>
      <c r="N40" s="98">
        <v>0.43361434685967454</v>
      </c>
      <c r="O40" s="98">
        <v>0.43625917988922608</v>
      </c>
      <c r="P40" s="98">
        <v>0.49779923677822441</v>
      </c>
      <c r="Q40" s="98">
        <v>0.48318343683093756</v>
      </c>
      <c r="R40" s="98">
        <v>0.54540756584123007</v>
      </c>
      <c r="S40" s="98">
        <v>0.55854800566053131</v>
      </c>
      <c r="T40" s="98">
        <v>0.56931373465400659</v>
      </c>
      <c r="U40" s="98">
        <v>0.61443058277187901</v>
      </c>
      <c r="V40" s="98">
        <v>0.59738210636196754</v>
      </c>
      <c r="W40" s="98">
        <v>0.58448723966533223</v>
      </c>
      <c r="X40" s="98">
        <v>0.554960697394969</v>
      </c>
      <c r="Y40" s="98">
        <v>0.51003843660501735</v>
      </c>
      <c r="DA40" s="63" t="s">
        <v>2112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2113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11676.544959190795</v>
      </c>
      <c r="C43" s="117">
        <f t="shared" si="14"/>
        <v>11610.236097239189</v>
      </c>
      <c r="D43" s="117">
        <f t="shared" si="14"/>
        <v>10126.774917868266</v>
      </c>
      <c r="E43" s="117">
        <f t="shared" si="14"/>
        <v>11451.642332289344</v>
      </c>
      <c r="F43" s="117">
        <f t="shared" si="14"/>
        <v>11311.329544381055</v>
      </c>
      <c r="G43" s="117">
        <f t="shared" si="14"/>
        <v>11288.089544448178</v>
      </c>
      <c r="H43" s="117">
        <f t="shared" si="14"/>
        <v>9876.9039150632398</v>
      </c>
      <c r="I43" s="117">
        <f t="shared" si="14"/>
        <v>8160.5672080792729</v>
      </c>
      <c r="J43" s="117">
        <f t="shared" si="14"/>
        <v>10362.691178224621</v>
      </c>
      <c r="K43" s="117">
        <f t="shared" si="14"/>
        <v>8659.7387885266398</v>
      </c>
      <c r="L43" s="117">
        <f t="shared" si="14"/>
        <v>9390.4700501126645</v>
      </c>
      <c r="M43" s="117">
        <f t="shared" si="14"/>
        <v>7952.6584587536308</v>
      </c>
      <c r="N43" s="117">
        <f t="shared" si="14"/>
        <v>7901.2731438355704</v>
      </c>
      <c r="O43" s="117">
        <f t="shared" si="14"/>
        <v>8586.6066764081752</v>
      </c>
      <c r="P43" s="117">
        <f t="shared" si="14"/>
        <v>7013.2789316646358</v>
      </c>
      <c r="Q43" s="117">
        <f t="shared" si="14"/>
        <v>8268.981061366947</v>
      </c>
      <c r="R43" s="117">
        <f t="shared" ref="R43:V43" si="15">R44+R47+R49+R58</f>
        <v>7540.1183702479566</v>
      </c>
      <c r="S43" s="117">
        <f t="shared" si="15"/>
        <v>7530.4737940899849</v>
      </c>
      <c r="T43" s="117">
        <f t="shared" si="15"/>
        <v>7347.1046042134276</v>
      </c>
      <c r="U43" s="117">
        <f t="shared" si="15"/>
        <v>5824.2322794464962</v>
      </c>
      <c r="V43" s="117">
        <f t="shared" si="15"/>
        <v>6637.4414382147688</v>
      </c>
      <c r="W43" s="117">
        <f t="shared" ref="W43:Y43" si="16">W44+W47+W49+W58</f>
        <v>6254.7127910678346</v>
      </c>
      <c r="X43" s="117">
        <f t="shared" si="16"/>
        <v>5460.9477514683131</v>
      </c>
      <c r="Y43" s="117">
        <f t="shared" si="16"/>
        <v>5305.2579790847876</v>
      </c>
      <c r="DA43" s="129" t="s">
        <v>2114</v>
      </c>
    </row>
    <row r="44" spans="1:105" ht="12.95" customHeight="1" x14ac:dyDescent="0.25">
      <c r="A44" s="121" t="s">
        <v>57</v>
      </c>
      <c r="B44" s="122">
        <f t="shared" ref="B44:Q44" si="17">SUM(B45:B46)</f>
        <v>11379.421028858185</v>
      </c>
      <c r="C44" s="122">
        <f t="shared" si="17"/>
        <v>11324.681253636409</v>
      </c>
      <c r="D44" s="122">
        <f t="shared" si="17"/>
        <v>9849.4790267149747</v>
      </c>
      <c r="E44" s="122">
        <f t="shared" si="17"/>
        <v>11137.749578179297</v>
      </c>
      <c r="F44" s="122">
        <f t="shared" si="17"/>
        <v>10911.119392676288</v>
      </c>
      <c r="G44" s="122">
        <f t="shared" si="17"/>
        <v>10846.740848423175</v>
      </c>
      <c r="H44" s="122">
        <f t="shared" si="17"/>
        <v>9431.0662898928076</v>
      </c>
      <c r="I44" s="122">
        <f t="shared" si="17"/>
        <v>7745.1714606624</v>
      </c>
      <c r="J44" s="122">
        <f t="shared" si="17"/>
        <v>9867.7426026869234</v>
      </c>
      <c r="K44" s="122">
        <f t="shared" si="17"/>
        <v>8183.5626774990251</v>
      </c>
      <c r="L44" s="122">
        <f t="shared" si="17"/>
        <v>8921.1431150470071</v>
      </c>
      <c r="M44" s="122">
        <f t="shared" si="17"/>
        <v>7445.5719475658007</v>
      </c>
      <c r="N44" s="122">
        <f t="shared" si="17"/>
        <v>7414.5744220877659</v>
      </c>
      <c r="O44" s="122">
        <f t="shared" si="17"/>
        <v>8108.1733723212656</v>
      </c>
      <c r="P44" s="122">
        <f t="shared" si="17"/>
        <v>6497.188603595373</v>
      </c>
      <c r="Q44" s="122">
        <f t="shared" si="17"/>
        <v>7743.8581482289328</v>
      </c>
      <c r="R44" s="122">
        <f t="shared" ref="R44:V44" si="18">SUM(R45:R46)</f>
        <v>7059.7400717312848</v>
      </c>
      <c r="S44" s="122">
        <f t="shared" si="18"/>
        <v>7074.7770773586635</v>
      </c>
      <c r="T44" s="122">
        <f t="shared" si="18"/>
        <v>6916.6955698297388</v>
      </c>
      <c r="U44" s="122">
        <f t="shared" si="18"/>
        <v>5418.0103177805358</v>
      </c>
      <c r="V44" s="122">
        <f t="shared" si="18"/>
        <v>6279.1007919554495</v>
      </c>
      <c r="W44" s="122">
        <f t="shared" ref="W44:Y44" si="19">SUM(W45:W46)</f>
        <v>5907.5231718030627</v>
      </c>
      <c r="X44" s="122">
        <f t="shared" si="19"/>
        <v>5122.1375699175214</v>
      </c>
      <c r="Y44" s="122">
        <f t="shared" si="19"/>
        <v>4976.8280757527773</v>
      </c>
      <c r="DA44" s="130" t="s">
        <v>2115</v>
      </c>
    </row>
    <row r="45" spans="1:105" ht="12" customHeight="1" x14ac:dyDescent="0.25">
      <c r="A45" s="97" t="s">
        <v>211</v>
      </c>
      <c r="B45" s="98">
        <v>11379.421028858185</v>
      </c>
      <c r="C45" s="98">
        <v>11324.681253636409</v>
      </c>
      <c r="D45" s="98">
        <v>9849.4790267149747</v>
      </c>
      <c r="E45" s="98">
        <v>11137.749578179297</v>
      </c>
      <c r="F45" s="98">
        <v>10911.119392676288</v>
      </c>
      <c r="G45" s="98">
        <v>10846.740848423175</v>
      </c>
      <c r="H45" s="98">
        <v>9431.0662898928076</v>
      </c>
      <c r="I45" s="98">
        <v>7745.1714606624</v>
      </c>
      <c r="J45" s="98">
        <v>9867.7426026869234</v>
      </c>
      <c r="K45" s="98">
        <v>8183.5626774990251</v>
      </c>
      <c r="L45" s="98">
        <v>8921.1431150470071</v>
      </c>
      <c r="M45" s="98">
        <v>7445.5719475658007</v>
      </c>
      <c r="N45" s="98">
        <v>7414.5744220877659</v>
      </c>
      <c r="O45" s="98">
        <v>8108.1733723212656</v>
      </c>
      <c r="P45" s="98">
        <v>6497.188603595373</v>
      </c>
      <c r="Q45" s="98">
        <v>7743.8581482289328</v>
      </c>
      <c r="R45" s="98">
        <v>7059.7400717312848</v>
      </c>
      <c r="S45" s="98">
        <v>7074.7770773586635</v>
      </c>
      <c r="T45" s="98">
        <v>6916.6955698297388</v>
      </c>
      <c r="U45" s="98">
        <v>5418.0103177805358</v>
      </c>
      <c r="V45" s="98">
        <v>6279.1007919554495</v>
      </c>
      <c r="W45" s="98">
        <v>5907.5231718030627</v>
      </c>
      <c r="X45" s="98">
        <v>5122.1375699175214</v>
      </c>
      <c r="Y45" s="98">
        <v>4976.8280757527773</v>
      </c>
      <c r="DA45" s="63" t="s">
        <v>2116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2117</v>
      </c>
    </row>
    <row r="47" spans="1:105" ht="12.95" customHeight="1" x14ac:dyDescent="0.25">
      <c r="A47" s="121" t="s">
        <v>92</v>
      </c>
      <c r="B47" s="122">
        <f t="shared" ref="B47:Y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2118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2119</v>
      </c>
    </row>
    <row r="49" spans="1:105" ht="12" customHeight="1" x14ac:dyDescent="0.25">
      <c r="A49" s="121" t="s">
        <v>55</v>
      </c>
      <c r="B49" s="122">
        <v>291.08364266181536</v>
      </c>
      <c r="C49" s="122">
        <v>279.74218400359109</v>
      </c>
      <c r="D49" s="122">
        <v>271.17440240502685</v>
      </c>
      <c r="E49" s="122">
        <v>306.5153401006969</v>
      </c>
      <c r="F49" s="122">
        <v>391.91221272370791</v>
      </c>
      <c r="G49" s="122">
        <v>432.50543745682126</v>
      </c>
      <c r="H49" s="122">
        <v>436.09750386719105</v>
      </c>
      <c r="I49" s="122">
        <v>405.61624205759676</v>
      </c>
      <c r="J49" s="122">
        <v>486.28923675307152</v>
      </c>
      <c r="K49" s="122">
        <v>466.64056958097996</v>
      </c>
      <c r="L49" s="122">
        <v>460.00954787299759</v>
      </c>
      <c r="M49" s="122">
        <v>497.41237123420291</v>
      </c>
      <c r="N49" s="122">
        <v>476.77237871223508</v>
      </c>
      <c r="O49" s="122">
        <v>468.40536539872932</v>
      </c>
      <c r="P49" s="122">
        <v>504.83160860463187</v>
      </c>
      <c r="Q49" s="122">
        <v>514.35882993106304</v>
      </c>
      <c r="R49" s="122">
        <v>468.82409790870349</v>
      </c>
      <c r="S49" s="122">
        <v>444.44548828133486</v>
      </c>
      <c r="T49" s="122">
        <v>419.43963545027236</v>
      </c>
      <c r="U49" s="122">
        <v>395.32522193946102</v>
      </c>
      <c r="V49" s="122">
        <v>348.81992556454878</v>
      </c>
      <c r="W49" s="122">
        <v>338.76165659693669</v>
      </c>
      <c r="X49" s="122">
        <v>331.35033512247929</v>
      </c>
      <c r="Y49" s="122">
        <v>321.55116600722107</v>
      </c>
      <c r="DA49" s="130" t="s">
        <v>2120</v>
      </c>
    </row>
    <row r="50" spans="1:105" ht="12" customHeight="1" x14ac:dyDescent="0.25">
      <c r="A50" s="97" t="s">
        <v>138</v>
      </c>
      <c r="B50" s="98">
        <v>291.07992157597812</v>
      </c>
      <c r="C50" s="98">
        <v>279.73334321899387</v>
      </c>
      <c r="D50" s="98">
        <v>271.16441036562054</v>
      </c>
      <c r="E50" s="98">
        <v>306.49679261873064</v>
      </c>
      <c r="F50" s="98">
        <v>391.88696732760894</v>
      </c>
      <c r="G50" s="98">
        <v>432.47657889951694</v>
      </c>
      <c r="H50" s="98">
        <v>436.06252033711559</v>
      </c>
      <c r="I50" s="98">
        <v>405.56951201709535</v>
      </c>
      <c r="J50" s="98">
        <v>486.206762136691</v>
      </c>
      <c r="K50" s="98">
        <v>466.49687515826201</v>
      </c>
      <c r="L50" s="98">
        <v>459.82962606895416</v>
      </c>
      <c r="M50" s="98">
        <v>497.17631236817101</v>
      </c>
      <c r="N50" s="98">
        <v>476.55081437220412</v>
      </c>
      <c r="O50" s="98">
        <v>468.19931142498291</v>
      </c>
      <c r="P50" s="98">
        <v>504.59500659184732</v>
      </c>
      <c r="Q50" s="98">
        <v>514.05418069464724</v>
      </c>
      <c r="R50" s="98">
        <v>468.49174356204998</v>
      </c>
      <c r="S50" s="98">
        <v>444.09396546380208</v>
      </c>
      <c r="T50" s="98">
        <v>419.12315974424422</v>
      </c>
      <c r="U50" s="98">
        <v>395.02845806750742</v>
      </c>
      <c r="V50" s="98">
        <v>348.62198683320241</v>
      </c>
      <c r="W50" s="98">
        <v>338.57943260527333</v>
      </c>
      <c r="X50" s="98">
        <v>330.93445701443153</v>
      </c>
      <c r="Y50" s="98">
        <v>321.10036607284894</v>
      </c>
      <c r="DA50" s="63" t="s">
        <v>2121</v>
      </c>
    </row>
    <row r="51" spans="1:105" ht="12" customHeight="1" x14ac:dyDescent="0.25">
      <c r="A51" s="97" t="s">
        <v>137</v>
      </c>
      <c r="B51" s="98">
        <v>3.7210858372495347E-3</v>
      </c>
      <c r="C51" s="98">
        <v>8.8407845972102318E-3</v>
      </c>
      <c r="D51" s="98">
        <v>9.9920394063002082E-3</v>
      </c>
      <c r="E51" s="98">
        <v>1.8547481966259678E-2</v>
      </c>
      <c r="F51" s="98">
        <v>2.5245396098957672E-2</v>
      </c>
      <c r="G51" s="98">
        <v>2.8858557304308415E-2</v>
      </c>
      <c r="H51" s="98">
        <v>3.498353007546761E-2</v>
      </c>
      <c r="I51" s="98">
        <v>4.6730040501406285E-2</v>
      </c>
      <c r="J51" s="98">
        <v>8.2474616380512039E-2</v>
      </c>
      <c r="K51" s="98">
        <v>0.14369442271793548</v>
      </c>
      <c r="L51" s="98">
        <v>0.17992180404341562</v>
      </c>
      <c r="M51" s="98">
        <v>0.23605886603187112</v>
      </c>
      <c r="N51" s="98">
        <v>0.22156434003098652</v>
      </c>
      <c r="O51" s="98">
        <v>0.20605397374643122</v>
      </c>
      <c r="P51" s="98">
        <v>0.23660201278452986</v>
      </c>
      <c r="Q51" s="98">
        <v>0.30464923641579833</v>
      </c>
      <c r="R51" s="98">
        <v>0.33235434665350921</v>
      </c>
      <c r="S51" s="98">
        <v>0.35152281753275461</v>
      </c>
      <c r="T51" s="98">
        <v>0.31647570602815267</v>
      </c>
      <c r="U51" s="98">
        <v>0.29676387195358672</v>
      </c>
      <c r="V51" s="98">
        <v>0.19793873134634615</v>
      </c>
      <c r="W51" s="98">
        <v>0.1822239916633582</v>
      </c>
      <c r="X51" s="98">
        <v>0.41587810804778902</v>
      </c>
      <c r="Y51" s="98">
        <v>0.45079993437215077</v>
      </c>
      <c r="DA51" s="63" t="s">
        <v>2122</v>
      </c>
    </row>
    <row r="52" spans="1:105" ht="12" customHeight="1" x14ac:dyDescent="0.25">
      <c r="A52" s="100" t="s">
        <v>211</v>
      </c>
      <c r="B52" s="101">
        <v>3.7210858372495347E-3</v>
      </c>
      <c r="C52" s="101">
        <v>8.8407845972102318E-3</v>
      </c>
      <c r="D52" s="101">
        <v>9.9920394063002082E-3</v>
      </c>
      <c r="E52" s="101">
        <v>1.8547481966259678E-2</v>
      </c>
      <c r="F52" s="101">
        <v>2.5245396098957672E-2</v>
      </c>
      <c r="G52" s="101">
        <v>2.8858557304308415E-2</v>
      </c>
      <c r="H52" s="101">
        <v>3.498353007546761E-2</v>
      </c>
      <c r="I52" s="101">
        <v>4.6730040501406285E-2</v>
      </c>
      <c r="J52" s="101">
        <v>8.2474616380512039E-2</v>
      </c>
      <c r="K52" s="101">
        <v>0.14369442271793548</v>
      </c>
      <c r="L52" s="101">
        <v>0.17992180404341562</v>
      </c>
      <c r="M52" s="101">
        <v>0.23605886603187112</v>
      </c>
      <c r="N52" s="101">
        <v>0.22156434003098652</v>
      </c>
      <c r="O52" s="101">
        <v>0.20605397374643122</v>
      </c>
      <c r="P52" s="101">
        <v>0.23660201278452986</v>
      </c>
      <c r="Q52" s="101">
        <v>0.30464923641579833</v>
      </c>
      <c r="R52" s="101">
        <v>0.33235434665350921</v>
      </c>
      <c r="S52" s="101">
        <v>0.35152281753275461</v>
      </c>
      <c r="T52" s="101">
        <v>0.31647570602815267</v>
      </c>
      <c r="U52" s="101">
        <v>0.29676387195358672</v>
      </c>
      <c r="V52" s="101">
        <v>0.19793873134634615</v>
      </c>
      <c r="W52" s="101">
        <v>0.1822239916633582</v>
      </c>
      <c r="X52" s="101">
        <v>0.41587810804778902</v>
      </c>
      <c r="Y52" s="101">
        <v>0.45079993437215077</v>
      </c>
      <c r="DA52" s="131" t="s">
        <v>2123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2124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2125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2126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2127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2128</v>
      </c>
    </row>
    <row r="58" spans="1:105" ht="12" customHeight="1" x14ac:dyDescent="0.25">
      <c r="A58" s="121" t="s">
        <v>54</v>
      </c>
      <c r="B58" s="122">
        <v>6.0402876707947852</v>
      </c>
      <c r="C58" s="122">
        <v>5.8126595991896393</v>
      </c>
      <c r="D58" s="122">
        <v>6.1214887482631983</v>
      </c>
      <c r="E58" s="122">
        <v>7.3774140093494678</v>
      </c>
      <c r="F58" s="122">
        <v>8.297938981058099</v>
      </c>
      <c r="G58" s="122">
        <v>8.8432585681827192</v>
      </c>
      <c r="H58" s="122">
        <v>9.7401213032404765</v>
      </c>
      <c r="I58" s="122">
        <v>9.7795053592764223</v>
      </c>
      <c r="J58" s="122">
        <v>8.6593387846257937</v>
      </c>
      <c r="K58" s="122">
        <v>9.5355414466348432</v>
      </c>
      <c r="L58" s="122">
        <v>9.3173871926586322</v>
      </c>
      <c r="M58" s="122">
        <v>9.6741399536273764</v>
      </c>
      <c r="N58" s="122">
        <v>9.9263430355696514</v>
      </c>
      <c r="O58" s="122">
        <v>10.027938688181587</v>
      </c>
      <c r="P58" s="122">
        <v>11.25871946463146</v>
      </c>
      <c r="Q58" s="122">
        <v>10.764083206952089</v>
      </c>
      <c r="R58" s="122">
        <v>11.554200607968374</v>
      </c>
      <c r="S58" s="122">
        <v>11.251228449986291</v>
      </c>
      <c r="T58" s="122">
        <v>10.96939893341642</v>
      </c>
      <c r="U58" s="122">
        <v>10.896739726499236</v>
      </c>
      <c r="V58" s="122">
        <v>9.5207206947707608</v>
      </c>
      <c r="W58" s="122">
        <v>8.4279626678356845</v>
      </c>
      <c r="X58" s="122">
        <v>7.4598464283121944</v>
      </c>
      <c r="Y58" s="122">
        <v>6.8787373247896575</v>
      </c>
      <c r="DA58" s="130" t="s">
        <v>2129</v>
      </c>
    </row>
    <row r="59" spans="1:105" ht="12" customHeight="1" x14ac:dyDescent="0.25">
      <c r="A59" s="97" t="s">
        <v>50</v>
      </c>
      <c r="B59" s="98">
        <v>6.0402876707947852</v>
      </c>
      <c r="C59" s="98">
        <v>5.8126595991896393</v>
      </c>
      <c r="D59" s="98">
        <v>6.1214887482631983</v>
      </c>
      <c r="E59" s="98">
        <v>7.3774140093494678</v>
      </c>
      <c r="F59" s="98">
        <v>8.297938981058099</v>
      </c>
      <c r="G59" s="98">
        <v>8.8432585681827192</v>
      </c>
      <c r="H59" s="98">
        <v>9.7401213032404765</v>
      </c>
      <c r="I59" s="98">
        <v>9.7795053592764223</v>
      </c>
      <c r="J59" s="98">
        <v>8.6593387846257937</v>
      </c>
      <c r="K59" s="98">
        <v>9.5355414466348432</v>
      </c>
      <c r="L59" s="98">
        <v>9.3173871926586322</v>
      </c>
      <c r="M59" s="98">
        <v>9.6741399536273764</v>
      </c>
      <c r="N59" s="98">
        <v>9.9263430355696514</v>
      </c>
      <c r="O59" s="98">
        <v>10.027938688181587</v>
      </c>
      <c r="P59" s="98">
        <v>11.25871946463146</v>
      </c>
      <c r="Q59" s="98">
        <v>10.764083206952089</v>
      </c>
      <c r="R59" s="98">
        <v>11.554200607968374</v>
      </c>
      <c r="S59" s="98">
        <v>11.251228449986291</v>
      </c>
      <c r="T59" s="98">
        <v>10.96939893341642</v>
      </c>
      <c r="U59" s="98">
        <v>10.896739726499236</v>
      </c>
      <c r="V59" s="98">
        <v>9.5207206947707608</v>
      </c>
      <c r="W59" s="98">
        <v>8.4279626678356845</v>
      </c>
      <c r="X59" s="98">
        <v>7.4598464283121944</v>
      </c>
      <c r="Y59" s="98">
        <v>6.8787373247896575</v>
      </c>
      <c r="DA59" s="63" t="s">
        <v>2130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2131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7733.609646840001</v>
      </c>
      <c r="C62" s="117">
        <f t="shared" si="21"/>
        <v>8507.2636756800002</v>
      </c>
      <c r="D62" s="117">
        <f t="shared" si="21"/>
        <v>8118.4684600800001</v>
      </c>
      <c r="E62" s="117">
        <f t="shared" si="21"/>
        <v>8452.6058271600014</v>
      </c>
      <c r="F62" s="117">
        <f t="shared" si="21"/>
        <v>8345.0231488799982</v>
      </c>
      <c r="G62" s="117">
        <f t="shared" si="21"/>
        <v>8206.2291682800005</v>
      </c>
      <c r="H62" s="117">
        <f t="shared" si="21"/>
        <v>8190.9347374800009</v>
      </c>
      <c r="I62" s="117">
        <f t="shared" si="21"/>
        <v>7667.6351716799963</v>
      </c>
      <c r="J62" s="117">
        <f t="shared" si="21"/>
        <v>8175.5314502400024</v>
      </c>
      <c r="K62" s="117">
        <f t="shared" si="21"/>
        <v>8205.2912660400052</v>
      </c>
      <c r="L62" s="117">
        <f t="shared" si="21"/>
        <v>9361.4890406399973</v>
      </c>
      <c r="M62" s="117">
        <f t="shared" si="21"/>
        <v>7312.8118496399975</v>
      </c>
      <c r="N62" s="117">
        <f t="shared" si="21"/>
        <v>8149.4404397999988</v>
      </c>
      <c r="O62" s="117">
        <f t="shared" si="21"/>
        <v>8781.108308279996</v>
      </c>
      <c r="P62" s="117">
        <f t="shared" si="21"/>
        <v>6853.5457214400003</v>
      </c>
      <c r="Q62" s="117">
        <f t="shared" si="21"/>
        <v>7547.9254012799993</v>
      </c>
      <c r="R62" s="117">
        <f t="shared" ref="R62:V62" si="22">R63+R66+R68+R77</f>
        <v>7983.2081736000036</v>
      </c>
      <c r="S62" s="117">
        <f t="shared" si="22"/>
        <v>7811.7207062400012</v>
      </c>
      <c r="T62" s="117">
        <f t="shared" si="22"/>
        <v>7811.8609936721396</v>
      </c>
      <c r="U62" s="117">
        <f t="shared" si="22"/>
        <v>7769.6772019845203</v>
      </c>
      <c r="V62" s="117">
        <f t="shared" si="22"/>
        <v>7335.4310630938489</v>
      </c>
      <c r="W62" s="117">
        <f t="shared" ref="W62:Y62" si="23">W63+W66+W68+W77</f>
        <v>8593.6349306033881</v>
      </c>
      <c r="X62" s="117">
        <f t="shared" si="23"/>
        <v>6829.8277397170987</v>
      </c>
      <c r="Y62" s="117">
        <f t="shared" si="23"/>
        <v>6708.8722375809593</v>
      </c>
      <c r="DA62" s="129" t="s">
        <v>2132</v>
      </c>
    </row>
    <row r="63" spans="1:105" ht="12.95" customHeight="1" x14ac:dyDescent="0.25">
      <c r="A63" s="121" t="s">
        <v>57</v>
      </c>
      <c r="B63" s="122">
        <f t="shared" ref="B63:Q63" si="24">SUM(B64:B65)</f>
        <v>7015.7925477079389</v>
      </c>
      <c r="C63" s="122">
        <f t="shared" si="24"/>
        <v>7770.1461405480213</v>
      </c>
      <c r="D63" s="122">
        <f t="shared" si="24"/>
        <v>7377.2115297920473</v>
      </c>
      <c r="E63" s="122">
        <f t="shared" si="24"/>
        <v>7711.6420607512573</v>
      </c>
      <c r="F63" s="122">
        <f t="shared" si="24"/>
        <v>7461.2092996573765</v>
      </c>
      <c r="G63" s="122">
        <f t="shared" si="24"/>
        <v>7295.6909711686703</v>
      </c>
      <c r="H63" s="122">
        <f t="shared" si="24"/>
        <v>7207.5947296810336</v>
      </c>
      <c r="I63" s="122">
        <f t="shared" si="24"/>
        <v>6690.6312263062664</v>
      </c>
      <c r="J63" s="122">
        <f t="shared" si="24"/>
        <v>7127.7075782391566</v>
      </c>
      <c r="K63" s="122">
        <f t="shared" si="24"/>
        <v>7070.8025279122048</v>
      </c>
      <c r="L63" s="122">
        <f t="shared" si="24"/>
        <v>8235.8599378982763</v>
      </c>
      <c r="M63" s="122">
        <f t="shared" si="24"/>
        <v>6265.8093956046041</v>
      </c>
      <c r="N63" s="122">
        <f t="shared" si="24"/>
        <v>7012.899173609946</v>
      </c>
      <c r="O63" s="122">
        <f t="shared" si="24"/>
        <v>7668.4397427052745</v>
      </c>
      <c r="P63" s="122">
        <f t="shared" si="24"/>
        <v>5727.4855259890201</v>
      </c>
      <c r="Q63" s="122">
        <f t="shared" si="24"/>
        <v>6445.858248398712</v>
      </c>
      <c r="R63" s="122">
        <f t="shared" ref="R63:V63" si="25">SUM(R64:R65)</f>
        <v>6816.0407487162229</v>
      </c>
      <c r="S63" s="122">
        <f t="shared" si="25"/>
        <v>6678.4196797829009</v>
      </c>
      <c r="T63" s="122">
        <f t="shared" si="25"/>
        <v>6677.9605381806114</v>
      </c>
      <c r="U63" s="122">
        <f t="shared" si="25"/>
        <v>6580.6897850533696</v>
      </c>
      <c r="V63" s="122">
        <f t="shared" si="25"/>
        <v>6345.1606614257371</v>
      </c>
      <c r="W63" s="122">
        <f t="shared" ref="W63:Y63" si="26">SUM(W64:W65)</f>
        <v>7560.6407271655189</v>
      </c>
      <c r="X63" s="122">
        <f t="shared" si="26"/>
        <v>6099.1586000767129</v>
      </c>
      <c r="Y63" s="122">
        <f t="shared" si="26"/>
        <v>6033.8979656139218</v>
      </c>
      <c r="DA63" s="130" t="s">
        <v>2133</v>
      </c>
    </row>
    <row r="64" spans="1:105" ht="12" customHeight="1" x14ac:dyDescent="0.25">
      <c r="A64" s="97" t="s">
        <v>212</v>
      </c>
      <c r="B64" s="98">
        <v>7015.7925477079389</v>
      </c>
      <c r="C64" s="98">
        <v>7770.1461405480213</v>
      </c>
      <c r="D64" s="98">
        <v>7377.2115297920473</v>
      </c>
      <c r="E64" s="98">
        <v>7711.6420607512573</v>
      </c>
      <c r="F64" s="98">
        <v>7461.2092996573765</v>
      </c>
      <c r="G64" s="98">
        <v>7295.6909711686703</v>
      </c>
      <c r="H64" s="98">
        <v>7207.5947296810336</v>
      </c>
      <c r="I64" s="98">
        <v>6690.6312263062664</v>
      </c>
      <c r="J64" s="98">
        <v>7127.7075782391566</v>
      </c>
      <c r="K64" s="98">
        <v>7070.8025279122048</v>
      </c>
      <c r="L64" s="98">
        <v>8235.8599378982763</v>
      </c>
      <c r="M64" s="98">
        <v>6265.8093956046041</v>
      </c>
      <c r="N64" s="98">
        <v>7012.899173609946</v>
      </c>
      <c r="O64" s="98">
        <v>7668.4397427052745</v>
      </c>
      <c r="P64" s="98">
        <v>5727.4855259890201</v>
      </c>
      <c r="Q64" s="98">
        <v>6445.858248398712</v>
      </c>
      <c r="R64" s="98">
        <v>6816.0407487162229</v>
      </c>
      <c r="S64" s="98">
        <v>6678.4196797829009</v>
      </c>
      <c r="T64" s="98">
        <v>6677.9605381806114</v>
      </c>
      <c r="U64" s="98">
        <v>6580.6897850533696</v>
      </c>
      <c r="V64" s="98">
        <v>6345.1606614257371</v>
      </c>
      <c r="W64" s="98">
        <v>7560.6407271655189</v>
      </c>
      <c r="X64" s="98">
        <v>6099.1586000767129</v>
      </c>
      <c r="Y64" s="98">
        <v>6033.8979656139218</v>
      </c>
      <c r="DA64" s="63" t="s">
        <v>2134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2135</v>
      </c>
    </row>
    <row r="66" spans="1:105" ht="12.95" customHeight="1" x14ac:dyDescent="0.25">
      <c r="A66" s="121" t="s">
        <v>92</v>
      </c>
      <c r="B66" s="122">
        <f t="shared" ref="B66:Y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2136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2137</v>
      </c>
    </row>
    <row r="68" spans="1:105" ht="12" customHeight="1" x14ac:dyDescent="0.25">
      <c r="A68" s="121" t="s">
        <v>55</v>
      </c>
      <c r="B68" s="122">
        <v>639.42255233277228</v>
      </c>
      <c r="C68" s="122">
        <v>653.49808925353182</v>
      </c>
      <c r="D68" s="122">
        <v>657.53223476034475</v>
      </c>
      <c r="E68" s="122">
        <v>651.10170792849453</v>
      </c>
      <c r="F68" s="122">
        <v>782.44984939191943</v>
      </c>
      <c r="G68" s="122">
        <v>804.71752908032045</v>
      </c>
      <c r="H68" s="122">
        <v>872.98102595251703</v>
      </c>
      <c r="I68" s="122">
        <v>865.26850819106403</v>
      </c>
      <c r="J68" s="122">
        <v>961.05568707376528</v>
      </c>
      <c r="K68" s="122">
        <v>1036.4251933818075</v>
      </c>
      <c r="L68" s="122">
        <v>1024.2557047108294</v>
      </c>
      <c r="M68" s="122">
        <v>954.4997435682327</v>
      </c>
      <c r="N68" s="122">
        <v>1035.4101553176392</v>
      </c>
      <c r="O68" s="122">
        <v>1012.5962478898241</v>
      </c>
      <c r="P68" s="122">
        <v>1024.8526647368603</v>
      </c>
      <c r="Q68" s="122">
        <v>998.87916037324385</v>
      </c>
      <c r="R68" s="122">
        <v>1059.1806782749006</v>
      </c>
      <c r="S68" s="122">
        <v>1033.56492364677</v>
      </c>
      <c r="T68" s="122">
        <v>1042.4104821001529</v>
      </c>
      <c r="U68" s="122">
        <v>1105.583663760294</v>
      </c>
      <c r="V68" s="122">
        <v>900.09965433227342</v>
      </c>
      <c r="W68" s="122">
        <v>942.86136526238715</v>
      </c>
      <c r="X68" s="122">
        <v>653.13025479109433</v>
      </c>
      <c r="Y68" s="122">
        <v>603.03743342149005</v>
      </c>
      <c r="DA68" s="130" t="s">
        <v>2138</v>
      </c>
    </row>
    <row r="69" spans="1:105" ht="12" customHeight="1" x14ac:dyDescent="0.25">
      <c r="A69" s="97" t="s">
        <v>134</v>
      </c>
      <c r="B69" s="98">
        <v>639.41456530279515</v>
      </c>
      <c r="C69" s="98">
        <v>653.47808313803148</v>
      </c>
      <c r="D69" s="98">
        <v>657.50743931607269</v>
      </c>
      <c r="E69" s="98">
        <v>651.06359748558521</v>
      </c>
      <c r="F69" s="98">
        <v>782.40150774463063</v>
      </c>
      <c r="G69" s="98">
        <v>804.66733214081717</v>
      </c>
      <c r="H69" s="98">
        <v>872.91332151179085</v>
      </c>
      <c r="I69" s="98">
        <v>865.1701030415511</v>
      </c>
      <c r="J69" s="98">
        <v>960.90930868039982</v>
      </c>
      <c r="K69" s="98">
        <v>1036.1152551914706</v>
      </c>
      <c r="L69" s="98">
        <v>1023.8680344994889</v>
      </c>
      <c r="M69" s="98">
        <v>954.11621552650854</v>
      </c>
      <c r="N69" s="98">
        <v>1034.9579228014143</v>
      </c>
      <c r="O69" s="98">
        <v>1012.170840753741</v>
      </c>
      <c r="P69" s="98">
        <v>1024.4101734719641</v>
      </c>
      <c r="Q69" s="98">
        <v>998.35837402025936</v>
      </c>
      <c r="R69" s="98">
        <v>1058.4343025288256</v>
      </c>
      <c r="S69" s="98">
        <v>1032.7454846500989</v>
      </c>
      <c r="T69" s="98">
        <v>1041.6107883466173</v>
      </c>
      <c r="U69" s="98">
        <v>1104.6761947433858</v>
      </c>
      <c r="V69" s="98">
        <v>899.58710691031195</v>
      </c>
      <c r="W69" s="98">
        <v>942.30214709250026</v>
      </c>
      <c r="X69" s="98">
        <v>652.43025575270747</v>
      </c>
      <c r="Y69" s="98">
        <v>602.28763244376444</v>
      </c>
      <c r="DA69" s="63" t="s">
        <v>2139</v>
      </c>
    </row>
    <row r="70" spans="1:105" ht="12" customHeight="1" x14ac:dyDescent="0.25">
      <c r="A70" s="97" t="s">
        <v>133</v>
      </c>
      <c r="B70" s="98">
        <v>7.9870299771266848E-3</v>
      </c>
      <c r="C70" s="98">
        <v>2.0006115500304678E-2</v>
      </c>
      <c r="D70" s="98">
        <v>2.4795444272098448E-2</v>
      </c>
      <c r="E70" s="98">
        <v>3.8110442909361171E-2</v>
      </c>
      <c r="F70" s="98">
        <v>4.8341647288743794E-2</v>
      </c>
      <c r="G70" s="98">
        <v>5.0196939503261546E-2</v>
      </c>
      <c r="H70" s="98">
        <v>6.7704440726231496E-2</v>
      </c>
      <c r="I70" s="98">
        <v>9.8405149512943227E-2</v>
      </c>
      <c r="J70" s="98">
        <v>0.14637839336548283</v>
      </c>
      <c r="K70" s="98">
        <v>0.30993819033697606</v>
      </c>
      <c r="L70" s="98">
        <v>0.38767021134040536</v>
      </c>
      <c r="M70" s="98">
        <v>0.38352804172420579</v>
      </c>
      <c r="N70" s="98">
        <v>0.45223251622490979</v>
      </c>
      <c r="O70" s="98">
        <v>0.4254071360831137</v>
      </c>
      <c r="P70" s="98">
        <v>0.44249126489618801</v>
      </c>
      <c r="Q70" s="98">
        <v>0.52078635298445608</v>
      </c>
      <c r="R70" s="98">
        <v>0.74637574607499457</v>
      </c>
      <c r="S70" s="98">
        <v>0.81943899667114062</v>
      </c>
      <c r="T70" s="98">
        <v>0.79969375353557315</v>
      </c>
      <c r="U70" s="98">
        <v>0.90746901690809534</v>
      </c>
      <c r="V70" s="98">
        <v>0.51254742196150727</v>
      </c>
      <c r="W70" s="98">
        <v>0.5592181698869344</v>
      </c>
      <c r="X70" s="98">
        <v>0.69999903838684419</v>
      </c>
      <c r="Y70" s="98">
        <v>0.74980097772560694</v>
      </c>
      <c r="DA70" s="63" t="s">
        <v>2140</v>
      </c>
    </row>
    <row r="71" spans="1:105" ht="12" customHeight="1" x14ac:dyDescent="0.25">
      <c r="A71" s="100" t="s">
        <v>212</v>
      </c>
      <c r="B71" s="101">
        <v>7.9870299771266848E-3</v>
      </c>
      <c r="C71" s="101">
        <v>2.0006115500304678E-2</v>
      </c>
      <c r="D71" s="101">
        <v>2.4795444272098448E-2</v>
      </c>
      <c r="E71" s="101">
        <v>3.8110442909361171E-2</v>
      </c>
      <c r="F71" s="101">
        <v>4.8341647288743794E-2</v>
      </c>
      <c r="G71" s="101">
        <v>5.0196939503261546E-2</v>
      </c>
      <c r="H71" s="101">
        <v>6.7704440726231496E-2</v>
      </c>
      <c r="I71" s="101">
        <v>9.8405149512943227E-2</v>
      </c>
      <c r="J71" s="101">
        <v>0.14637839336548283</v>
      </c>
      <c r="K71" s="101">
        <v>0.30993819033697606</v>
      </c>
      <c r="L71" s="101">
        <v>0.38767021134040536</v>
      </c>
      <c r="M71" s="101">
        <v>0.38352804172420579</v>
      </c>
      <c r="N71" s="101">
        <v>0.45223251622490979</v>
      </c>
      <c r="O71" s="101">
        <v>0.4254071360831137</v>
      </c>
      <c r="P71" s="101">
        <v>0.44249126489618801</v>
      </c>
      <c r="Q71" s="101">
        <v>0.52078635298445608</v>
      </c>
      <c r="R71" s="101">
        <v>0.74637574607499457</v>
      </c>
      <c r="S71" s="101">
        <v>0.81943899667114062</v>
      </c>
      <c r="T71" s="101">
        <v>0.79969375353557315</v>
      </c>
      <c r="U71" s="101">
        <v>0.90746901690809534</v>
      </c>
      <c r="V71" s="101">
        <v>0.51254742196150727</v>
      </c>
      <c r="W71" s="101">
        <v>0.5592181698869344</v>
      </c>
      <c r="X71" s="101">
        <v>0.69999903838684419</v>
      </c>
      <c r="Y71" s="101">
        <v>0.74980097772560694</v>
      </c>
      <c r="DA71" s="131" t="s">
        <v>2141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2142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2143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2144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2145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2146</v>
      </c>
    </row>
    <row r="77" spans="1:105" ht="12" customHeight="1" x14ac:dyDescent="0.25">
      <c r="A77" s="121" t="s">
        <v>54</v>
      </c>
      <c r="B77" s="122">
        <v>78.394546799290111</v>
      </c>
      <c r="C77" s="122">
        <v>83.619445878446129</v>
      </c>
      <c r="D77" s="122">
        <v>83.724695527608134</v>
      </c>
      <c r="E77" s="122">
        <v>89.862058480250283</v>
      </c>
      <c r="F77" s="122">
        <v>101.36399983070262</v>
      </c>
      <c r="G77" s="122">
        <v>105.82066803100921</v>
      </c>
      <c r="H77" s="122">
        <v>110.35898184645046</v>
      </c>
      <c r="I77" s="122">
        <v>111.73543718266566</v>
      </c>
      <c r="J77" s="122">
        <v>86.768184927080256</v>
      </c>
      <c r="K77" s="122">
        <v>98.063544745992644</v>
      </c>
      <c r="L77" s="122">
        <v>101.37339803089124</v>
      </c>
      <c r="M77" s="122">
        <v>92.502710467161052</v>
      </c>
      <c r="N77" s="122">
        <v>101.13111087241282</v>
      </c>
      <c r="O77" s="122">
        <v>100.0723176848966</v>
      </c>
      <c r="P77" s="122">
        <v>101.20753071411981</v>
      </c>
      <c r="Q77" s="122">
        <v>103.18799250804327</v>
      </c>
      <c r="R77" s="122">
        <v>107.9867466088797</v>
      </c>
      <c r="S77" s="122">
        <v>99.736102810330877</v>
      </c>
      <c r="T77" s="122">
        <v>91.489973391375202</v>
      </c>
      <c r="U77" s="122">
        <v>83.40375317085666</v>
      </c>
      <c r="V77" s="122">
        <v>90.170747335838016</v>
      </c>
      <c r="W77" s="122">
        <v>90.132838175483329</v>
      </c>
      <c r="X77" s="122">
        <v>77.538884849290923</v>
      </c>
      <c r="Y77" s="122">
        <v>71.936838545547374</v>
      </c>
      <c r="DA77" s="130" t="s">
        <v>2147</v>
      </c>
    </row>
    <row r="78" spans="1:105" ht="12" customHeight="1" x14ac:dyDescent="0.25">
      <c r="A78" s="97" t="s">
        <v>189</v>
      </c>
      <c r="B78" s="98">
        <v>78.394546799290111</v>
      </c>
      <c r="C78" s="98">
        <v>83.619445878446129</v>
      </c>
      <c r="D78" s="98">
        <v>83.724695527608134</v>
      </c>
      <c r="E78" s="98">
        <v>89.862058480250283</v>
      </c>
      <c r="F78" s="98">
        <v>101.36399983070262</v>
      </c>
      <c r="G78" s="98">
        <v>105.82066803100921</v>
      </c>
      <c r="H78" s="98">
        <v>110.35898184645046</v>
      </c>
      <c r="I78" s="98">
        <v>111.73543718266566</v>
      </c>
      <c r="J78" s="98">
        <v>86.768184927080256</v>
      </c>
      <c r="K78" s="98">
        <v>98.063544745992644</v>
      </c>
      <c r="L78" s="98">
        <v>101.37339803089124</v>
      </c>
      <c r="M78" s="98">
        <v>92.502710467161052</v>
      </c>
      <c r="N78" s="98">
        <v>101.13111087241282</v>
      </c>
      <c r="O78" s="98">
        <v>100.0723176848966</v>
      </c>
      <c r="P78" s="98">
        <v>101.20753071411981</v>
      </c>
      <c r="Q78" s="98">
        <v>103.18799250804327</v>
      </c>
      <c r="R78" s="98">
        <v>107.9867466088797</v>
      </c>
      <c r="S78" s="98">
        <v>99.736102810330877</v>
      </c>
      <c r="T78" s="98">
        <v>91.489973391375202</v>
      </c>
      <c r="U78" s="98">
        <v>83.40375317085666</v>
      </c>
      <c r="V78" s="98">
        <v>90.170747335838016</v>
      </c>
      <c r="W78" s="98">
        <v>90.132838175483329</v>
      </c>
      <c r="X78" s="98">
        <v>77.538884849290923</v>
      </c>
      <c r="Y78" s="98">
        <v>71.936838545547374</v>
      </c>
      <c r="DA78" s="63" t="s">
        <v>2148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2149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3.2669400928351431</v>
      </c>
      <c r="C81" s="117">
        <f t="shared" si="28"/>
        <v>3.253840863632834</v>
      </c>
      <c r="D81" s="117">
        <f t="shared" si="28"/>
        <v>3.7151313349196426</v>
      </c>
      <c r="E81" s="117">
        <f t="shared" si="28"/>
        <v>5.084469561839045</v>
      </c>
      <c r="F81" s="117">
        <f t="shared" si="28"/>
        <v>9.6617434549847765</v>
      </c>
      <c r="G81" s="117">
        <f t="shared" si="28"/>
        <v>14.17023519861705</v>
      </c>
      <c r="H81" s="117">
        <f t="shared" si="28"/>
        <v>17.322275412664766</v>
      </c>
      <c r="I81" s="117">
        <f t="shared" si="28"/>
        <v>19.886114870139242</v>
      </c>
      <c r="J81" s="117">
        <f t="shared" si="28"/>
        <v>19.783893859443541</v>
      </c>
      <c r="K81" s="117">
        <f t="shared" si="28"/>
        <v>23.340766334628658</v>
      </c>
      <c r="L81" s="117">
        <f t="shared" si="28"/>
        <v>24.848632208312488</v>
      </c>
      <c r="M81" s="117">
        <f t="shared" si="28"/>
        <v>26.215765591723297</v>
      </c>
      <c r="N81" s="117">
        <f t="shared" si="28"/>
        <v>27.290147876149412</v>
      </c>
      <c r="O81" s="117">
        <f t="shared" si="28"/>
        <v>27.606743942446371</v>
      </c>
      <c r="P81" s="117">
        <f t="shared" si="28"/>
        <v>31.354418249149745</v>
      </c>
      <c r="Q81" s="117">
        <f t="shared" si="28"/>
        <v>29.506552158726119</v>
      </c>
      <c r="R81" s="117">
        <f t="shared" ref="R81:V81" si="29">R82+R85+R87+R100</f>
        <v>32.68424396005431</v>
      </c>
      <c r="S81" s="117">
        <f t="shared" si="29"/>
        <v>30.772599817782591</v>
      </c>
      <c r="T81" s="117">
        <f t="shared" si="29"/>
        <v>28.547990805932379</v>
      </c>
      <c r="U81" s="117">
        <f t="shared" si="29"/>
        <v>28.03747141544536</v>
      </c>
      <c r="V81" s="117">
        <f t="shared" si="29"/>
        <v>24.635258897725802</v>
      </c>
      <c r="W81" s="117">
        <f t="shared" ref="W81:Y81" si="30">W82+W85+W87+W100</f>
        <v>23.598189536235271</v>
      </c>
      <c r="X81" s="117">
        <f t="shared" si="30"/>
        <v>23.625793463097754</v>
      </c>
      <c r="Y81" s="117">
        <f t="shared" si="30"/>
        <v>22.883601469610053</v>
      </c>
      <c r="DA81" s="129" t="s">
        <v>2150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2151</v>
      </c>
    </row>
    <row r="83" spans="1:105" ht="12" customHeight="1" x14ac:dyDescent="0.25">
      <c r="A83" s="97" t="s">
        <v>199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2152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2153</v>
      </c>
    </row>
    <row r="85" spans="1:105" ht="12.95" customHeight="1" x14ac:dyDescent="0.25">
      <c r="A85" s="121" t="s">
        <v>92</v>
      </c>
      <c r="B85" s="122">
        <f t="shared" ref="B85:Y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2154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2155</v>
      </c>
    </row>
    <row r="87" spans="1:105" ht="12" customHeight="1" x14ac:dyDescent="0.25">
      <c r="A87" s="121" t="s">
        <v>55</v>
      </c>
      <c r="B87" s="122">
        <v>3.0082853497221831</v>
      </c>
      <c r="C87" s="122">
        <v>2.9876782473970906</v>
      </c>
      <c r="D87" s="122">
        <v>3.4016759060167399</v>
      </c>
      <c r="E87" s="122">
        <v>4.6655078143080297</v>
      </c>
      <c r="F87" s="122">
        <v>9.1416050596731875</v>
      </c>
      <c r="G87" s="122">
        <v>13.479451885657435</v>
      </c>
      <c r="H87" s="122">
        <v>16.308656703032693</v>
      </c>
      <c r="I87" s="122">
        <v>18.321170739494505</v>
      </c>
      <c r="J87" s="122">
        <v>18.092896041428094</v>
      </c>
      <c r="K87" s="122">
        <v>21.14174338083458</v>
      </c>
      <c r="L87" s="122">
        <v>22.464069422638222</v>
      </c>
      <c r="M87" s="122">
        <v>23.686148247079604</v>
      </c>
      <c r="N87" s="122">
        <v>24.61082439488067</v>
      </c>
      <c r="O87" s="122">
        <v>24.907653171045425</v>
      </c>
      <c r="P87" s="122">
        <v>28.326495292274394</v>
      </c>
      <c r="Q87" s="122">
        <v>26.538048341203094</v>
      </c>
      <c r="R87" s="122">
        <v>29.380298971057854</v>
      </c>
      <c r="S87" s="122">
        <v>27.453306039592103</v>
      </c>
      <c r="T87" s="122">
        <v>25.256157417197272</v>
      </c>
      <c r="U87" s="122">
        <v>24.59378399698431</v>
      </c>
      <c r="V87" s="122">
        <v>21.456291535041977</v>
      </c>
      <c r="W87" s="122">
        <v>20.465475800862333</v>
      </c>
      <c r="X87" s="122">
        <v>20.507050330146551</v>
      </c>
      <c r="Y87" s="122">
        <v>19.880630421857635</v>
      </c>
      <c r="DA87" s="130" t="s">
        <v>2156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2157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2158</v>
      </c>
    </row>
    <row r="90" spans="1:105" ht="12" customHeight="1" x14ac:dyDescent="0.25">
      <c r="A90" s="100" t="s">
        <v>199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2159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2160</v>
      </c>
    </row>
    <row r="92" spans="1:105" ht="12" customHeight="1" x14ac:dyDescent="0.25">
      <c r="A92" s="106" t="s">
        <v>124</v>
      </c>
      <c r="B92" s="101">
        <v>3.0082853497221831</v>
      </c>
      <c r="C92" s="101">
        <v>2.9876782473970906</v>
      </c>
      <c r="D92" s="101">
        <v>3.4016759060167399</v>
      </c>
      <c r="E92" s="101">
        <v>4.6653175243214644</v>
      </c>
      <c r="F92" s="101">
        <v>9.1412209640205386</v>
      </c>
      <c r="G92" s="101">
        <v>13.478641275824311</v>
      </c>
      <c r="H92" s="101">
        <v>16.30733699811336</v>
      </c>
      <c r="I92" s="101">
        <v>18.318600278244123</v>
      </c>
      <c r="J92" s="101">
        <v>18.089710890501021</v>
      </c>
      <c r="K92" s="101">
        <v>21.135104164371285</v>
      </c>
      <c r="L92" s="101">
        <v>22.455302485937203</v>
      </c>
      <c r="M92" s="101">
        <v>23.675516509165139</v>
      </c>
      <c r="N92" s="101">
        <v>24.599242954094017</v>
      </c>
      <c r="O92" s="101">
        <v>24.896623530445446</v>
      </c>
      <c r="P92" s="101">
        <v>28.312807719489211</v>
      </c>
      <c r="Q92" s="101">
        <v>26.523172905802237</v>
      </c>
      <c r="R92" s="101">
        <v>29.356543362321876</v>
      </c>
      <c r="S92" s="101">
        <v>27.428342375082504</v>
      </c>
      <c r="T92" s="101">
        <v>25.234760536945338</v>
      </c>
      <c r="U92" s="101">
        <v>24.57320729462737</v>
      </c>
      <c r="V92" s="101">
        <v>21.443547551247637</v>
      </c>
      <c r="W92" s="101">
        <v>20.454818382891172</v>
      </c>
      <c r="X92" s="101">
        <v>20.484634707213505</v>
      </c>
      <c r="Y92" s="101">
        <v>19.855907977694141</v>
      </c>
      <c r="DA92" s="131" t="s">
        <v>2161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1.9028998656544884E-4</v>
      </c>
      <c r="F93" s="104">
        <v>3.8409565264973166E-4</v>
      </c>
      <c r="G93" s="104">
        <v>8.1060983312341987E-4</v>
      </c>
      <c r="H93" s="104">
        <v>1.319704919331236E-3</v>
      </c>
      <c r="I93" s="104">
        <v>2.5704612503817284E-3</v>
      </c>
      <c r="J93" s="104">
        <v>3.1851509270722157E-3</v>
      </c>
      <c r="K93" s="104">
        <v>6.6392164632945597E-3</v>
      </c>
      <c r="L93" s="104">
        <v>8.7669367010196168E-3</v>
      </c>
      <c r="M93" s="104">
        <v>1.0631737914467169E-2</v>
      </c>
      <c r="N93" s="104">
        <v>1.1581440786654264E-2</v>
      </c>
      <c r="O93" s="104">
        <v>1.1029640599978524E-2</v>
      </c>
      <c r="P93" s="104">
        <v>1.3687572785184034E-2</v>
      </c>
      <c r="Q93" s="104">
        <v>1.4875435400857742E-2</v>
      </c>
      <c r="R93" s="104">
        <v>2.3755608735979289E-2</v>
      </c>
      <c r="S93" s="104">
        <v>2.4963664509600171E-2</v>
      </c>
      <c r="T93" s="104">
        <v>2.1396880251933346E-2</v>
      </c>
      <c r="U93" s="104">
        <v>2.0576702356940268E-2</v>
      </c>
      <c r="V93" s="104">
        <v>1.2743983794340516E-2</v>
      </c>
      <c r="W93" s="104">
        <v>1.0657417971161636E-2</v>
      </c>
      <c r="X93" s="104">
        <v>2.2415622933047774E-2</v>
      </c>
      <c r="Y93" s="104">
        <v>2.4722444163494558E-2</v>
      </c>
      <c r="DA93" s="132" t="s">
        <v>2162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1.9028998656544884E-4</v>
      </c>
      <c r="F94" s="98">
        <v>3.8409565264973166E-4</v>
      </c>
      <c r="G94" s="98">
        <v>8.1060983312341987E-4</v>
      </c>
      <c r="H94" s="98">
        <v>1.319704919331236E-3</v>
      </c>
      <c r="I94" s="98">
        <v>2.5704612503817284E-3</v>
      </c>
      <c r="J94" s="98">
        <v>3.1851509270722157E-3</v>
      </c>
      <c r="K94" s="98">
        <v>6.6392164632945597E-3</v>
      </c>
      <c r="L94" s="98">
        <v>8.7669367010196168E-3</v>
      </c>
      <c r="M94" s="98">
        <v>1.0631737914467169E-2</v>
      </c>
      <c r="N94" s="98">
        <v>1.1581440786654264E-2</v>
      </c>
      <c r="O94" s="98">
        <v>1.1029640599978524E-2</v>
      </c>
      <c r="P94" s="98">
        <v>1.3687572785184034E-2</v>
      </c>
      <c r="Q94" s="98">
        <v>1.4875435400857742E-2</v>
      </c>
      <c r="R94" s="98">
        <v>2.3755608735979289E-2</v>
      </c>
      <c r="S94" s="98">
        <v>2.4963664509600171E-2</v>
      </c>
      <c r="T94" s="98">
        <v>2.1396880251933346E-2</v>
      </c>
      <c r="U94" s="98">
        <v>2.0576702356940268E-2</v>
      </c>
      <c r="V94" s="98">
        <v>1.2743983794340516E-2</v>
      </c>
      <c r="W94" s="98">
        <v>1.0657417971161636E-2</v>
      </c>
      <c r="X94" s="98">
        <v>2.2415622933047774E-2</v>
      </c>
      <c r="Y94" s="98">
        <v>2.4722444163494558E-2</v>
      </c>
      <c r="DA94" s="63" t="s">
        <v>2163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2164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2165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2166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2167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2168</v>
      </c>
    </row>
    <row r="100" spans="1:105" ht="12" customHeight="1" x14ac:dyDescent="0.25">
      <c r="A100" s="121" t="s">
        <v>54</v>
      </c>
      <c r="B100" s="122">
        <v>0.25865474311295977</v>
      </c>
      <c r="C100" s="122">
        <v>0.26616261623574339</v>
      </c>
      <c r="D100" s="122">
        <v>0.3134554289029029</v>
      </c>
      <c r="E100" s="122">
        <v>0.41896174753101495</v>
      </c>
      <c r="F100" s="122">
        <v>0.52013839531158912</v>
      </c>
      <c r="G100" s="122">
        <v>0.6907833129596157</v>
      </c>
      <c r="H100" s="122">
        <v>1.0136187096320743</v>
      </c>
      <c r="I100" s="122">
        <v>1.5649441306447354</v>
      </c>
      <c r="J100" s="122">
        <v>1.6909978180154484</v>
      </c>
      <c r="K100" s="122">
        <v>2.1990229537940778</v>
      </c>
      <c r="L100" s="122">
        <v>2.3845627856742664</v>
      </c>
      <c r="M100" s="122">
        <v>2.5296173446436923</v>
      </c>
      <c r="N100" s="122">
        <v>2.6793234812687432</v>
      </c>
      <c r="O100" s="122">
        <v>2.6990907714009467</v>
      </c>
      <c r="P100" s="122">
        <v>3.0279229568753498</v>
      </c>
      <c r="Q100" s="122">
        <v>2.9685038175230263</v>
      </c>
      <c r="R100" s="122">
        <v>3.3039449889964572</v>
      </c>
      <c r="S100" s="122">
        <v>3.319293778190489</v>
      </c>
      <c r="T100" s="122">
        <v>3.291833388735105</v>
      </c>
      <c r="U100" s="122">
        <v>3.4436874184610482</v>
      </c>
      <c r="V100" s="122">
        <v>3.1789673626838257</v>
      </c>
      <c r="W100" s="122">
        <v>3.132713735372938</v>
      </c>
      <c r="X100" s="122">
        <v>3.1187431329512036</v>
      </c>
      <c r="Y100" s="122">
        <v>3.0029710477524185</v>
      </c>
      <c r="DA100" s="130" t="s">
        <v>2169</v>
      </c>
    </row>
    <row r="101" spans="1:105" ht="12" customHeight="1" x14ac:dyDescent="0.25">
      <c r="A101" s="97" t="s">
        <v>202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2170</v>
      </c>
    </row>
    <row r="102" spans="1:105" ht="12" customHeight="1" x14ac:dyDescent="0.25">
      <c r="A102" s="97" t="s">
        <v>50</v>
      </c>
      <c r="B102" s="98">
        <v>0.25865474311295977</v>
      </c>
      <c r="C102" s="98">
        <v>0.26616261623574339</v>
      </c>
      <c r="D102" s="98">
        <v>0.3134554289029029</v>
      </c>
      <c r="E102" s="98">
        <v>0.41896174753101495</v>
      </c>
      <c r="F102" s="98">
        <v>0.52013839531158912</v>
      </c>
      <c r="G102" s="98">
        <v>0.6907833129596157</v>
      </c>
      <c r="H102" s="98">
        <v>1.0136187096320743</v>
      </c>
      <c r="I102" s="98">
        <v>1.5649441306447354</v>
      </c>
      <c r="J102" s="98">
        <v>1.6909978180154484</v>
      </c>
      <c r="K102" s="98">
        <v>2.1990229537940778</v>
      </c>
      <c r="L102" s="98">
        <v>2.3845627856742664</v>
      </c>
      <c r="M102" s="98">
        <v>2.5296173446436923</v>
      </c>
      <c r="N102" s="98">
        <v>2.6793234812687432</v>
      </c>
      <c r="O102" s="98">
        <v>2.6990907714009467</v>
      </c>
      <c r="P102" s="98">
        <v>3.0279229568753498</v>
      </c>
      <c r="Q102" s="98">
        <v>2.9685038175230263</v>
      </c>
      <c r="R102" s="98">
        <v>3.3039449889964572</v>
      </c>
      <c r="S102" s="98">
        <v>3.319293778190489</v>
      </c>
      <c r="T102" s="98">
        <v>3.291833388735105</v>
      </c>
      <c r="U102" s="98">
        <v>3.4436874184610482</v>
      </c>
      <c r="V102" s="98">
        <v>3.1789673626838257</v>
      </c>
      <c r="W102" s="98">
        <v>3.132713735372938</v>
      </c>
      <c r="X102" s="98">
        <v>3.1187431329512036</v>
      </c>
      <c r="Y102" s="98">
        <v>3.0029710477524185</v>
      </c>
      <c r="DA102" s="63" t="s">
        <v>2171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2172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2173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2174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2175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2176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2177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2178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2179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2180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2181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2182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2183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2184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2185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2186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2187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2188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2189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2190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4.491921470923755E-2</v>
      </c>
      <c r="C124" s="117">
        <f t="shared" si="42"/>
        <v>4.4041990059003805E-2</v>
      </c>
      <c r="D124" s="117">
        <f t="shared" si="42"/>
        <v>4.5638781299702162E-2</v>
      </c>
      <c r="E124" s="117">
        <f t="shared" si="42"/>
        <v>5.2953775074941957E-2</v>
      </c>
      <c r="F124" s="117">
        <f t="shared" si="42"/>
        <v>5.6292407391215722E-2</v>
      </c>
      <c r="G124" s="117">
        <f t="shared" si="42"/>
        <v>5.9161672178390537E-2</v>
      </c>
      <c r="H124" s="117">
        <f t="shared" si="42"/>
        <v>6.8428674559000063E-2</v>
      </c>
      <c r="I124" s="117">
        <f t="shared" si="42"/>
        <v>7.2828294867528648E-2</v>
      </c>
      <c r="J124" s="117">
        <f t="shared" si="42"/>
        <v>6.4397886261119613E-2</v>
      </c>
      <c r="K124" s="117">
        <f t="shared" si="42"/>
        <v>7.3354440217676065E-2</v>
      </c>
      <c r="L124" s="117">
        <f t="shared" si="42"/>
        <v>7.2522774415522129E-2</v>
      </c>
      <c r="M124" s="117">
        <f t="shared" si="42"/>
        <v>7.5817092231455913E-2</v>
      </c>
      <c r="N124" s="117">
        <f t="shared" si="42"/>
        <v>7.9012517738070248E-2</v>
      </c>
      <c r="O124" s="117">
        <f t="shared" si="42"/>
        <v>7.8337403708949427E-2</v>
      </c>
      <c r="P124" s="117">
        <f t="shared" si="42"/>
        <v>8.5772864721183353E-2</v>
      </c>
      <c r="Q124" s="117">
        <f t="shared" si="42"/>
        <v>8.2431585105681091E-2</v>
      </c>
      <c r="R124" s="117">
        <f t="shared" ref="R124:V124" si="43">R125+R128+R130+R139</f>
        <v>8.8341901871141326E-2</v>
      </c>
      <c r="S124" s="117">
        <f t="shared" si="43"/>
        <v>8.6154061398699744E-2</v>
      </c>
      <c r="T124" s="117">
        <f t="shared" si="43"/>
        <v>8.364357854965028E-2</v>
      </c>
      <c r="U124" s="117">
        <f t="shared" si="43"/>
        <v>8.6370469374719164E-2</v>
      </c>
      <c r="V124" s="117">
        <f t="shared" si="43"/>
        <v>7.6956300299026378E-2</v>
      </c>
      <c r="W124" s="117">
        <f t="shared" ref="W124:Y124" si="44">W125+W128+W130+W139</f>
        <v>7.2109895967981438E-2</v>
      </c>
      <c r="X124" s="117">
        <f t="shared" si="44"/>
        <v>6.5997638876019671E-2</v>
      </c>
      <c r="Y124" s="117">
        <f t="shared" si="44"/>
        <v>6.1746838584918813E-2</v>
      </c>
      <c r="DA124" s="129" t="s">
        <v>2191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2192</v>
      </c>
    </row>
    <row r="126" spans="1:105" ht="12" customHeight="1" x14ac:dyDescent="0.25">
      <c r="A126" s="97" t="s">
        <v>198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2193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2194</v>
      </c>
    </row>
    <row r="128" spans="1:105" ht="12.95" customHeight="1" x14ac:dyDescent="0.25">
      <c r="A128" s="121" t="s">
        <v>92</v>
      </c>
      <c r="B128" s="122">
        <f t="shared" ref="B128:Y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2195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2196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2197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2198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2199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2200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2201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2202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2203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2204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2205</v>
      </c>
    </row>
    <row r="139" spans="1:105" ht="12" customHeight="1" x14ac:dyDescent="0.25">
      <c r="A139" s="121" t="s">
        <v>54</v>
      </c>
      <c r="B139" s="122">
        <v>4.491921470923755E-2</v>
      </c>
      <c r="C139" s="122">
        <v>4.4041990059003805E-2</v>
      </c>
      <c r="D139" s="122">
        <v>4.5638781299702162E-2</v>
      </c>
      <c r="E139" s="122">
        <v>5.2953775074941957E-2</v>
      </c>
      <c r="F139" s="122">
        <v>5.6292407391215722E-2</v>
      </c>
      <c r="G139" s="122">
        <v>5.9161672178390537E-2</v>
      </c>
      <c r="H139" s="122">
        <v>6.8428674559000063E-2</v>
      </c>
      <c r="I139" s="122">
        <v>7.2828294867528648E-2</v>
      </c>
      <c r="J139" s="122">
        <v>6.4397886261119613E-2</v>
      </c>
      <c r="K139" s="122">
        <v>7.3354440217676065E-2</v>
      </c>
      <c r="L139" s="122">
        <v>7.2522774415522129E-2</v>
      </c>
      <c r="M139" s="122">
        <v>7.5817092231455913E-2</v>
      </c>
      <c r="N139" s="122">
        <v>7.9012517738070248E-2</v>
      </c>
      <c r="O139" s="122">
        <v>7.8337403708949427E-2</v>
      </c>
      <c r="P139" s="122">
        <v>8.5772864721183353E-2</v>
      </c>
      <c r="Q139" s="122">
        <v>8.2431585105681091E-2</v>
      </c>
      <c r="R139" s="122">
        <v>8.8341901871141326E-2</v>
      </c>
      <c r="S139" s="122">
        <v>8.6154061398699744E-2</v>
      </c>
      <c r="T139" s="122">
        <v>8.364357854965028E-2</v>
      </c>
      <c r="U139" s="122">
        <v>8.6370469374719164E-2</v>
      </c>
      <c r="V139" s="122">
        <v>7.6956300299026378E-2</v>
      </c>
      <c r="W139" s="122">
        <v>7.2109895967981438E-2</v>
      </c>
      <c r="X139" s="122">
        <v>6.5997638876019671E-2</v>
      </c>
      <c r="Y139" s="122">
        <v>6.1746838584918813E-2</v>
      </c>
      <c r="DA139" s="130" t="s">
        <v>2206</v>
      </c>
    </row>
    <row r="140" spans="1:105" ht="12" customHeight="1" x14ac:dyDescent="0.25">
      <c r="A140" s="97" t="s">
        <v>50</v>
      </c>
      <c r="B140" s="98">
        <v>4.491921470923755E-2</v>
      </c>
      <c r="C140" s="98">
        <v>4.4041990059003805E-2</v>
      </c>
      <c r="D140" s="98">
        <v>4.5638781299702162E-2</v>
      </c>
      <c r="E140" s="98">
        <v>5.2953775074941957E-2</v>
      </c>
      <c r="F140" s="98">
        <v>5.6292407391215722E-2</v>
      </c>
      <c r="G140" s="98">
        <v>5.9161672178390537E-2</v>
      </c>
      <c r="H140" s="98">
        <v>6.8428674559000063E-2</v>
      </c>
      <c r="I140" s="98">
        <v>7.2828294867528648E-2</v>
      </c>
      <c r="J140" s="98">
        <v>6.4397886261119613E-2</v>
      </c>
      <c r="K140" s="98">
        <v>7.3354440217676065E-2</v>
      </c>
      <c r="L140" s="98">
        <v>7.2522774415522129E-2</v>
      </c>
      <c r="M140" s="98">
        <v>7.5817092231455913E-2</v>
      </c>
      <c r="N140" s="98">
        <v>7.9012517738070248E-2</v>
      </c>
      <c r="O140" s="98">
        <v>7.8337403708949427E-2</v>
      </c>
      <c r="P140" s="98">
        <v>8.5772864721183353E-2</v>
      </c>
      <c r="Q140" s="98">
        <v>8.2431585105681091E-2</v>
      </c>
      <c r="R140" s="98">
        <v>8.8341901871141326E-2</v>
      </c>
      <c r="S140" s="98">
        <v>8.6154061398699744E-2</v>
      </c>
      <c r="T140" s="98">
        <v>8.364357854965028E-2</v>
      </c>
      <c r="U140" s="98">
        <v>8.6370469374719164E-2</v>
      </c>
      <c r="V140" s="98">
        <v>7.6956300299026378E-2</v>
      </c>
      <c r="W140" s="98">
        <v>7.2109895967981438E-2</v>
      </c>
      <c r="X140" s="98">
        <v>6.5997638876019671E-2</v>
      </c>
      <c r="Y140" s="98">
        <v>6.1746838584918813E-2</v>
      </c>
      <c r="DA140" s="63" t="s">
        <v>2207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2208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0.23887737405388026</v>
      </c>
      <c r="C143" s="117">
        <f t="shared" si="49"/>
        <v>0.34253459872803871</v>
      </c>
      <c r="D143" s="117">
        <f t="shared" si="49"/>
        <v>0.60054387982892377</v>
      </c>
      <c r="E143" s="117">
        <f t="shared" si="49"/>
        <v>1.028732041905553</v>
      </c>
      <c r="F143" s="117">
        <f t="shared" si="49"/>
        <v>2.247539785567251</v>
      </c>
      <c r="G143" s="117">
        <f t="shared" si="49"/>
        <v>2.8983671662269761</v>
      </c>
      <c r="H143" s="117">
        <f t="shared" si="49"/>
        <v>3.2002917436434681</v>
      </c>
      <c r="I143" s="117">
        <f t="shared" si="49"/>
        <v>3.2119778691371272</v>
      </c>
      <c r="J143" s="117">
        <f t="shared" si="49"/>
        <v>2.9044718517704813</v>
      </c>
      <c r="K143" s="117">
        <f t="shared" si="49"/>
        <v>3.1547692675763375</v>
      </c>
      <c r="L143" s="117">
        <f t="shared" si="49"/>
        <v>3.19223860415579</v>
      </c>
      <c r="M143" s="117">
        <f t="shared" si="49"/>
        <v>3.6022464760051336</v>
      </c>
      <c r="N143" s="117">
        <f t="shared" si="49"/>
        <v>3.9605733817829316</v>
      </c>
      <c r="O143" s="117">
        <f t="shared" si="49"/>
        <v>4.417879677058318</v>
      </c>
      <c r="P143" s="117">
        <f t="shared" si="49"/>
        <v>5.8191906323823215</v>
      </c>
      <c r="Q143" s="117">
        <f t="shared" si="49"/>
        <v>5.9519626734293158</v>
      </c>
      <c r="R143" s="117">
        <f t="shared" ref="R143:V143" si="50">R144+R146+R148+R157</f>
        <v>7.3400667388646994</v>
      </c>
      <c r="S143" s="117">
        <f t="shared" si="50"/>
        <v>7.7603765959901922</v>
      </c>
      <c r="T143" s="117">
        <f t="shared" si="50"/>
        <v>8.3645942451513591</v>
      </c>
      <c r="U143" s="117">
        <f t="shared" si="50"/>
        <v>10.026464755308012</v>
      </c>
      <c r="V143" s="117">
        <f t="shared" si="50"/>
        <v>11.066753764362899</v>
      </c>
      <c r="W143" s="117">
        <f t="shared" ref="W143:Y143" si="51">W144+W146+W148+W157</f>
        <v>13.106763734409927</v>
      </c>
      <c r="X143" s="117">
        <f t="shared" si="51"/>
        <v>17.95334332802533</v>
      </c>
      <c r="Y143" s="117">
        <f t="shared" si="51"/>
        <v>19.660502322137326</v>
      </c>
      <c r="DA143" s="129" t="s">
        <v>2209</v>
      </c>
    </row>
    <row r="144" spans="1:105" ht="12.95" customHeight="1" x14ac:dyDescent="0.25">
      <c r="A144" s="121" t="s">
        <v>57</v>
      </c>
      <c r="B144" s="122">
        <f t="shared" ref="B144:Y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2210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2211</v>
      </c>
    </row>
    <row r="146" spans="1:105" ht="12.95" customHeight="1" x14ac:dyDescent="0.25">
      <c r="A146" s="121" t="s">
        <v>92</v>
      </c>
      <c r="B146" s="122">
        <f t="shared" ref="B146:Y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2212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2213</v>
      </c>
    </row>
    <row r="148" spans="1:105" ht="12" customHeight="1" x14ac:dyDescent="0.25">
      <c r="A148" s="121" t="s">
        <v>55</v>
      </c>
      <c r="B148" s="122">
        <v>0.22028412076997922</v>
      </c>
      <c r="C148" s="122">
        <v>0.31387861864823313</v>
      </c>
      <c r="D148" s="122">
        <v>0.54820726551916399</v>
      </c>
      <c r="E148" s="122">
        <v>0.9458563258523417</v>
      </c>
      <c r="F148" s="122">
        <v>2.1327805734842706</v>
      </c>
      <c r="G148" s="122">
        <v>2.7609870993944376</v>
      </c>
      <c r="H148" s="122">
        <v>3.0403679872211677</v>
      </c>
      <c r="I148" s="122">
        <v>3.0340602040005704</v>
      </c>
      <c r="J148" s="122">
        <v>2.735955516500705</v>
      </c>
      <c r="K148" s="122">
        <v>2.9399209327646472</v>
      </c>
      <c r="L148" s="122">
        <v>2.9542395291891399</v>
      </c>
      <c r="M148" s="122">
        <v>3.3201723917622616</v>
      </c>
      <c r="N148" s="122">
        <v>3.627996475836909</v>
      </c>
      <c r="O148" s="122">
        <v>4.0394206380214079</v>
      </c>
      <c r="P148" s="122">
        <v>5.2999826641111838</v>
      </c>
      <c r="Q148" s="122">
        <v>5.3742585688161997</v>
      </c>
      <c r="R148" s="122">
        <v>6.6022146609620638</v>
      </c>
      <c r="S148" s="122">
        <v>6.9182786240494503</v>
      </c>
      <c r="T148" s="122">
        <v>7.4098043914947018</v>
      </c>
      <c r="U148" s="122">
        <v>8.8485503984136358</v>
      </c>
      <c r="V148" s="122">
        <v>9.7616167862044492</v>
      </c>
      <c r="W148" s="122">
        <v>11.515763789964415</v>
      </c>
      <c r="X148" s="122">
        <v>15.915456658447981</v>
      </c>
      <c r="Y148" s="122">
        <v>17.452069854140394</v>
      </c>
      <c r="DA148" s="130" t="s">
        <v>2214</v>
      </c>
    </row>
    <row r="149" spans="1:105" ht="12" customHeight="1" x14ac:dyDescent="0.25">
      <c r="A149" s="97" t="s">
        <v>124</v>
      </c>
      <c r="B149" s="98">
        <v>0.22028412076997922</v>
      </c>
      <c r="C149" s="98">
        <v>0.31387861864823313</v>
      </c>
      <c r="D149" s="98">
        <v>0.54820726551916399</v>
      </c>
      <c r="E149" s="98">
        <v>0.9458563258523417</v>
      </c>
      <c r="F149" s="98">
        <v>2.1327805734842706</v>
      </c>
      <c r="G149" s="98">
        <v>2.7609870993944376</v>
      </c>
      <c r="H149" s="98">
        <v>3.0403679872211677</v>
      </c>
      <c r="I149" s="98">
        <v>3.0340602040005704</v>
      </c>
      <c r="J149" s="98">
        <v>2.735955516500705</v>
      </c>
      <c r="K149" s="98">
        <v>2.9396990982921509</v>
      </c>
      <c r="L149" s="98">
        <v>2.9537993619498164</v>
      </c>
      <c r="M149" s="98">
        <v>3.3193454304428536</v>
      </c>
      <c r="N149" s="98">
        <v>3.6269506465588948</v>
      </c>
      <c r="O149" s="98">
        <v>4.0382267841607336</v>
      </c>
      <c r="P149" s="98">
        <v>5.2981477067789475</v>
      </c>
      <c r="Q149" s="98">
        <v>5.3719757922311393</v>
      </c>
      <c r="R149" s="98">
        <v>6.5984215436201215</v>
      </c>
      <c r="S149" s="98">
        <v>6.9138460433696709</v>
      </c>
      <c r="T149" s="98">
        <v>7.4056619508939843</v>
      </c>
      <c r="U149" s="98">
        <v>8.8437753460444508</v>
      </c>
      <c r="V149" s="98">
        <v>9.7574082091062113</v>
      </c>
      <c r="W149" s="98">
        <v>11.510840510366494</v>
      </c>
      <c r="X149" s="98">
        <v>15.894344308084593</v>
      </c>
      <c r="Y149" s="98">
        <v>17.426370464924577</v>
      </c>
      <c r="DA149" s="63" t="s">
        <v>2215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2.2183447249624375E-4</v>
      </c>
      <c r="L150" s="98">
        <v>4.4016723932366753E-4</v>
      </c>
      <c r="M150" s="98">
        <v>8.2696131940808426E-4</v>
      </c>
      <c r="N150" s="98">
        <v>1.0458292780140023E-3</v>
      </c>
      <c r="O150" s="98">
        <v>1.1938538606745962E-3</v>
      </c>
      <c r="P150" s="98">
        <v>1.8349573322364152E-3</v>
      </c>
      <c r="Q150" s="98">
        <v>2.2827765850606E-3</v>
      </c>
      <c r="R150" s="98">
        <v>3.7931173419425319E-3</v>
      </c>
      <c r="S150" s="98">
        <v>4.432580679779116E-3</v>
      </c>
      <c r="T150" s="98">
        <v>4.1424406007174478E-3</v>
      </c>
      <c r="U150" s="98">
        <v>4.775052369185297E-3</v>
      </c>
      <c r="V150" s="98">
        <v>4.2085770982382949E-3</v>
      </c>
      <c r="W150" s="98">
        <v>4.9232795979219602E-3</v>
      </c>
      <c r="X150" s="98">
        <v>2.1112350363388054E-2</v>
      </c>
      <c r="Y150" s="98">
        <v>2.5699389215816461E-2</v>
      </c>
      <c r="DA150" s="63" t="s">
        <v>2216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2.2183447249624375E-4</v>
      </c>
      <c r="L151" s="101">
        <v>4.4016723932366753E-4</v>
      </c>
      <c r="M151" s="101">
        <v>8.2696131940808426E-4</v>
      </c>
      <c r="N151" s="101">
        <v>1.0458292780140023E-3</v>
      </c>
      <c r="O151" s="101">
        <v>1.1938538606745962E-3</v>
      </c>
      <c r="P151" s="101">
        <v>1.8349573322364152E-3</v>
      </c>
      <c r="Q151" s="101">
        <v>2.2827765850606E-3</v>
      </c>
      <c r="R151" s="101">
        <v>3.7931173419425319E-3</v>
      </c>
      <c r="S151" s="101">
        <v>4.432580679779116E-3</v>
      </c>
      <c r="T151" s="101">
        <v>4.1424406007174478E-3</v>
      </c>
      <c r="U151" s="101">
        <v>4.775052369185297E-3</v>
      </c>
      <c r="V151" s="101">
        <v>4.2085770982382949E-3</v>
      </c>
      <c r="W151" s="101">
        <v>4.9232795979219602E-3</v>
      </c>
      <c r="X151" s="101">
        <v>2.1112350363388054E-2</v>
      </c>
      <c r="Y151" s="101">
        <v>2.5699389215816461E-2</v>
      </c>
      <c r="DA151" s="131" t="s">
        <v>2217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2218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2219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2220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2221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2222</v>
      </c>
    </row>
    <row r="157" spans="1:105" ht="12" customHeight="1" x14ac:dyDescent="0.25">
      <c r="A157" s="121" t="s">
        <v>54</v>
      </c>
      <c r="B157" s="122">
        <v>1.8593253283901039E-2</v>
      </c>
      <c r="C157" s="122">
        <v>2.8655980079805549E-2</v>
      </c>
      <c r="D157" s="122">
        <v>5.2336614309759832E-2</v>
      </c>
      <c r="E157" s="122">
        <v>8.2875716053211229E-2</v>
      </c>
      <c r="F157" s="122">
        <v>0.11475921208298033</v>
      </c>
      <c r="G157" s="122">
        <v>0.13738006683253826</v>
      </c>
      <c r="H157" s="122">
        <v>0.15992375642230031</v>
      </c>
      <c r="I157" s="122">
        <v>0.17791766513655677</v>
      </c>
      <c r="J157" s="122">
        <v>0.16851633526977633</v>
      </c>
      <c r="K157" s="122">
        <v>0.21484833481169024</v>
      </c>
      <c r="L157" s="122">
        <v>0.23799907496664985</v>
      </c>
      <c r="M157" s="122">
        <v>0.28207408424287211</v>
      </c>
      <c r="N157" s="122">
        <v>0.33257690594602268</v>
      </c>
      <c r="O157" s="122">
        <v>0.37845903903691014</v>
      </c>
      <c r="P157" s="122">
        <v>0.51920796827113735</v>
      </c>
      <c r="Q157" s="122">
        <v>0.57770410461311594</v>
      </c>
      <c r="R157" s="122">
        <v>0.73785207790263607</v>
      </c>
      <c r="S157" s="122">
        <v>0.84209797194074187</v>
      </c>
      <c r="T157" s="122">
        <v>0.95478985365665636</v>
      </c>
      <c r="U157" s="122">
        <v>1.1779143568943771</v>
      </c>
      <c r="V157" s="122">
        <v>1.3051369781584496</v>
      </c>
      <c r="W157" s="122">
        <v>1.5909999444455116</v>
      </c>
      <c r="X157" s="122">
        <v>2.037886669577349</v>
      </c>
      <c r="Y157" s="122">
        <v>2.2084324679969316</v>
      </c>
      <c r="DA157" s="130" t="s">
        <v>2223</v>
      </c>
    </row>
    <row r="158" spans="1:105" ht="12" customHeight="1" x14ac:dyDescent="0.25">
      <c r="A158" s="97" t="s">
        <v>50</v>
      </c>
      <c r="B158" s="98">
        <v>1.8593253283901039E-2</v>
      </c>
      <c r="C158" s="98">
        <v>2.8655980079805549E-2</v>
      </c>
      <c r="D158" s="98">
        <v>5.2336614309759832E-2</v>
      </c>
      <c r="E158" s="98">
        <v>8.2875716053211229E-2</v>
      </c>
      <c r="F158" s="98">
        <v>0.11475921208298033</v>
      </c>
      <c r="G158" s="98">
        <v>0.13738006683253826</v>
      </c>
      <c r="H158" s="98">
        <v>0.15992375642230031</v>
      </c>
      <c r="I158" s="98">
        <v>0.17791766513655677</v>
      </c>
      <c r="J158" s="98">
        <v>0.16851633526977633</v>
      </c>
      <c r="K158" s="98">
        <v>0.21484833481169024</v>
      </c>
      <c r="L158" s="98">
        <v>0.23799907496664985</v>
      </c>
      <c r="M158" s="98">
        <v>0.28207408424287211</v>
      </c>
      <c r="N158" s="98">
        <v>0.33257690594602268</v>
      </c>
      <c r="O158" s="98">
        <v>0.37845903903691014</v>
      </c>
      <c r="P158" s="98">
        <v>0.51920796827113735</v>
      </c>
      <c r="Q158" s="98">
        <v>0.57770410461311594</v>
      </c>
      <c r="R158" s="98">
        <v>0.73785207790263607</v>
      </c>
      <c r="S158" s="98">
        <v>0.84209797194074187</v>
      </c>
      <c r="T158" s="98">
        <v>0.95478985365665636</v>
      </c>
      <c r="U158" s="98">
        <v>1.1779143568943771</v>
      </c>
      <c r="V158" s="98">
        <v>1.3051369781584496</v>
      </c>
      <c r="W158" s="98">
        <v>1.5909999444455116</v>
      </c>
      <c r="X158" s="98">
        <v>2.037886669577349</v>
      </c>
      <c r="Y158" s="98">
        <v>2.2084324679969316</v>
      </c>
      <c r="DA158" s="63" t="s">
        <v>2224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2225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17.855059736670611</v>
      </c>
      <c r="C161" s="117">
        <f t="shared" si="54"/>
        <v>17.335358296205406</v>
      </c>
      <c r="D161" s="117">
        <f t="shared" si="54"/>
        <v>17.869925246217012</v>
      </c>
      <c r="E161" s="117">
        <f t="shared" si="54"/>
        <v>16.777009304484491</v>
      </c>
      <c r="F161" s="117">
        <f t="shared" si="54"/>
        <v>9.6756630501292591</v>
      </c>
      <c r="G161" s="117">
        <f t="shared" si="54"/>
        <v>4.658654713594947</v>
      </c>
      <c r="H161" s="117">
        <f t="shared" si="54"/>
        <v>4.5996756889424129</v>
      </c>
      <c r="I161" s="117">
        <f t="shared" si="54"/>
        <v>4.4255242763847971</v>
      </c>
      <c r="J161" s="117">
        <f t="shared" si="54"/>
        <v>4.1662431188698159</v>
      </c>
      <c r="K161" s="117">
        <f t="shared" si="54"/>
        <v>5.188751141180953</v>
      </c>
      <c r="L161" s="117">
        <f t="shared" si="54"/>
        <v>5.7991619378616335</v>
      </c>
      <c r="M161" s="117">
        <f t="shared" si="54"/>
        <v>5.9167670258538614</v>
      </c>
      <c r="N161" s="117">
        <f t="shared" si="54"/>
        <v>6.5709821068174197</v>
      </c>
      <c r="O161" s="117">
        <f t="shared" si="54"/>
        <v>6.0195712407945159</v>
      </c>
      <c r="P161" s="117">
        <f t="shared" si="54"/>
        <v>4.8658854096490085</v>
      </c>
      <c r="Q161" s="117">
        <f t="shared" si="54"/>
        <v>2.9808750733554392</v>
      </c>
      <c r="R161" s="117">
        <f t="shared" ref="R161:V161" si="55">R162+R164+R166+R175</f>
        <v>2.2337575192741626</v>
      </c>
      <c r="S161" s="117">
        <f t="shared" si="55"/>
        <v>1.4468883336741931</v>
      </c>
      <c r="T161" s="117">
        <f t="shared" si="55"/>
        <v>0.89754937111755506</v>
      </c>
      <c r="U161" s="117">
        <f t="shared" si="55"/>
        <v>0.65806744122849525</v>
      </c>
      <c r="V161" s="117">
        <f t="shared" si="55"/>
        <v>0.47165529728038652</v>
      </c>
      <c r="W161" s="117">
        <f t="shared" ref="W161:Y161" si="56">W162+W164+W166+W175</f>
        <v>0.41714323216414312</v>
      </c>
      <c r="X161" s="117">
        <f t="shared" si="56"/>
        <v>0.4030996456728087</v>
      </c>
      <c r="Y161" s="117">
        <f t="shared" si="56"/>
        <v>0.35523531493327798</v>
      </c>
      <c r="DA161" s="129" t="s">
        <v>2226</v>
      </c>
    </row>
    <row r="162" spans="1:105" ht="12.95" customHeight="1" x14ac:dyDescent="0.25">
      <c r="A162" s="121" t="s">
        <v>57</v>
      </c>
      <c r="B162" s="122">
        <f t="shared" ref="B162:Y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2227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2228</v>
      </c>
    </row>
    <row r="164" spans="1:105" ht="12.95" customHeight="1" x14ac:dyDescent="0.25">
      <c r="A164" s="121" t="s">
        <v>92</v>
      </c>
      <c r="B164" s="122">
        <f t="shared" ref="B164:Y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2229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2230</v>
      </c>
    </row>
    <row r="166" spans="1:105" ht="12" customHeight="1" x14ac:dyDescent="0.25">
      <c r="A166" s="121" t="s">
        <v>55</v>
      </c>
      <c r="B166" s="122">
        <v>16.467168951824654</v>
      </c>
      <c r="C166" s="122">
        <v>15.948338899111189</v>
      </c>
      <c r="D166" s="122">
        <v>16.412213351797618</v>
      </c>
      <c r="E166" s="122">
        <v>15.295341522966989</v>
      </c>
      <c r="F166" s="122">
        <v>8.8819327536310464</v>
      </c>
      <c r="G166" s="122">
        <v>4.2957119187988342</v>
      </c>
      <c r="H166" s="122">
        <v>4.2242897972835207</v>
      </c>
      <c r="I166" s="122">
        <v>3.9522353926466289</v>
      </c>
      <c r="J166" s="122">
        <v>3.7550508609344897</v>
      </c>
      <c r="K166" s="122">
        <v>4.6260484801400175</v>
      </c>
      <c r="L166" s="122">
        <v>5.1900561684800097</v>
      </c>
      <c r="M166" s="122">
        <v>5.2958696453979144</v>
      </c>
      <c r="N166" s="122">
        <v>5.9733689051889494</v>
      </c>
      <c r="O166" s="122">
        <v>5.5094426882708101</v>
      </c>
      <c r="P166" s="122">
        <v>4.453591065251298</v>
      </c>
      <c r="Q166" s="122">
        <v>2.7190454133251927</v>
      </c>
      <c r="R166" s="122">
        <v>2.0430966004676585</v>
      </c>
      <c r="S166" s="122">
        <v>1.324563834097751</v>
      </c>
      <c r="T166" s="122">
        <v>0.81889372059147658</v>
      </c>
      <c r="U166" s="122">
        <v>0.59515218875897247</v>
      </c>
      <c r="V166" s="122">
        <v>0.42080761478866935</v>
      </c>
      <c r="W166" s="122">
        <v>0.36999319802397862</v>
      </c>
      <c r="X166" s="122">
        <v>0.3592505528387066</v>
      </c>
      <c r="Y166" s="122">
        <v>0.31729230081048876</v>
      </c>
      <c r="DA166" s="130" t="s">
        <v>2231</v>
      </c>
    </row>
    <row r="167" spans="1:105" ht="12" customHeight="1" x14ac:dyDescent="0.25">
      <c r="A167" s="97" t="s">
        <v>124</v>
      </c>
      <c r="B167" s="98">
        <v>16.466965838527656</v>
      </c>
      <c r="C167" s="98">
        <v>15.947779147580965</v>
      </c>
      <c r="D167" s="98">
        <v>16.411446609087008</v>
      </c>
      <c r="E167" s="98">
        <v>15.294188073375068</v>
      </c>
      <c r="F167" s="98">
        <v>8.8811600742716958</v>
      </c>
      <c r="G167" s="98">
        <v>4.2950972377832102</v>
      </c>
      <c r="H167" s="98">
        <v>4.2234000255365407</v>
      </c>
      <c r="I167" s="98">
        <v>3.9510508126614017</v>
      </c>
      <c r="J167" s="98">
        <v>3.7542421192765709</v>
      </c>
      <c r="K167" s="98">
        <v>4.6238244374305602</v>
      </c>
      <c r="L167" s="98">
        <v>5.1865331759006335</v>
      </c>
      <c r="M167" s="98">
        <v>5.2921027738703978</v>
      </c>
      <c r="N167" s="98">
        <v>5.9704355877883017</v>
      </c>
      <c r="O167" s="98">
        <v>5.5068676000601293</v>
      </c>
      <c r="P167" s="98">
        <v>4.4511382802810431</v>
      </c>
      <c r="Q167" s="98">
        <v>2.716768065642825</v>
      </c>
      <c r="R167" s="98">
        <v>2.0410152489532836</v>
      </c>
      <c r="S167" s="98">
        <v>1.3231660582290634</v>
      </c>
      <c r="T167" s="98">
        <v>0.81808934626458685</v>
      </c>
      <c r="U167" s="98">
        <v>0.59454452306986627</v>
      </c>
      <c r="V167" s="98">
        <v>0.42057688744649108</v>
      </c>
      <c r="W167" s="98">
        <v>0.3699069566982478</v>
      </c>
      <c r="X167" s="98">
        <v>0.3591363626003044</v>
      </c>
      <c r="Y167" s="98">
        <v>0.3171757977557001</v>
      </c>
      <c r="DA167" s="63" t="s">
        <v>2232</v>
      </c>
    </row>
    <row r="168" spans="1:105" ht="12" customHeight="1" x14ac:dyDescent="0.25">
      <c r="A168" s="97" t="s">
        <v>123</v>
      </c>
      <c r="B168" s="98">
        <v>2.0311329699634166E-4</v>
      </c>
      <c r="C168" s="98">
        <v>5.5975153022408473E-4</v>
      </c>
      <c r="D168" s="98">
        <v>7.6674271061049444E-4</v>
      </c>
      <c r="E168" s="98">
        <v>1.1534495919209196E-3</v>
      </c>
      <c r="F168" s="98">
        <v>7.7267935935129868E-4</v>
      </c>
      <c r="G168" s="98">
        <v>6.1468101562399966E-4</v>
      </c>
      <c r="H168" s="98">
        <v>8.8977174698030945E-4</v>
      </c>
      <c r="I168" s="98">
        <v>1.1845799852274169E-3</v>
      </c>
      <c r="J168" s="98">
        <v>8.0874165791884004E-4</v>
      </c>
      <c r="K168" s="98">
        <v>2.2240427094575373E-3</v>
      </c>
      <c r="L168" s="98">
        <v>3.5229925793759179E-3</v>
      </c>
      <c r="M168" s="98">
        <v>3.7668715275163923E-3</v>
      </c>
      <c r="N168" s="98">
        <v>2.9333174006478356E-3</v>
      </c>
      <c r="O168" s="98">
        <v>2.5750882106803726E-3</v>
      </c>
      <c r="P168" s="98">
        <v>2.4527849702547146E-3</v>
      </c>
      <c r="Q168" s="98">
        <v>2.2773476823675686E-3</v>
      </c>
      <c r="R168" s="98">
        <v>2.0813515143751344E-3</v>
      </c>
      <c r="S168" s="98">
        <v>1.3977758686876192E-3</v>
      </c>
      <c r="T168" s="98">
        <v>8.0437432688975935E-4</v>
      </c>
      <c r="U168" s="98">
        <v>6.0766568910614245E-4</v>
      </c>
      <c r="V168" s="98">
        <v>2.3072734217829589E-4</v>
      </c>
      <c r="W168" s="98">
        <v>8.6241325730800639E-5</v>
      </c>
      <c r="X168" s="98">
        <v>1.1419023840222297E-4</v>
      </c>
      <c r="Y168" s="98">
        <v>1.1650305478865569E-4</v>
      </c>
      <c r="DA168" s="63" t="s">
        <v>2233</v>
      </c>
    </row>
    <row r="169" spans="1:105" ht="12" customHeight="1" x14ac:dyDescent="0.25">
      <c r="A169" s="100" t="s">
        <v>50</v>
      </c>
      <c r="B169" s="101">
        <v>2.0311329699634166E-4</v>
      </c>
      <c r="C169" s="101">
        <v>5.5975153022408473E-4</v>
      </c>
      <c r="D169" s="101">
        <v>7.6674271061049444E-4</v>
      </c>
      <c r="E169" s="101">
        <v>1.1534495919209196E-3</v>
      </c>
      <c r="F169" s="101">
        <v>7.7267935935129868E-4</v>
      </c>
      <c r="G169" s="101">
        <v>6.1468101562399966E-4</v>
      </c>
      <c r="H169" s="101">
        <v>8.8977174698030945E-4</v>
      </c>
      <c r="I169" s="101">
        <v>1.1845799852274169E-3</v>
      </c>
      <c r="J169" s="101">
        <v>8.0874165791884004E-4</v>
      </c>
      <c r="K169" s="101">
        <v>2.2240427094575373E-3</v>
      </c>
      <c r="L169" s="101">
        <v>3.5229925793759179E-3</v>
      </c>
      <c r="M169" s="101">
        <v>3.7668715275163923E-3</v>
      </c>
      <c r="N169" s="101">
        <v>2.9333174006478356E-3</v>
      </c>
      <c r="O169" s="101">
        <v>2.5750882106803726E-3</v>
      </c>
      <c r="P169" s="101">
        <v>2.4527849702547146E-3</v>
      </c>
      <c r="Q169" s="101">
        <v>2.2773476823675686E-3</v>
      </c>
      <c r="R169" s="101">
        <v>2.0813515143751344E-3</v>
      </c>
      <c r="S169" s="101">
        <v>1.3977758686876192E-3</v>
      </c>
      <c r="T169" s="101">
        <v>8.0437432688975935E-4</v>
      </c>
      <c r="U169" s="101">
        <v>6.0766568910614245E-4</v>
      </c>
      <c r="V169" s="101">
        <v>2.3072734217829589E-4</v>
      </c>
      <c r="W169" s="101">
        <v>8.6241325730800639E-5</v>
      </c>
      <c r="X169" s="101">
        <v>1.1419023840222297E-4</v>
      </c>
      <c r="Y169" s="101">
        <v>1.1650305478865569E-4</v>
      </c>
      <c r="DA169" s="131" t="s">
        <v>2234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2235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2236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2237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2238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2239</v>
      </c>
    </row>
    <row r="175" spans="1:105" ht="12" customHeight="1" x14ac:dyDescent="0.25">
      <c r="A175" s="121" t="s">
        <v>54</v>
      </c>
      <c r="B175" s="122">
        <v>1.3878907848459587</v>
      </c>
      <c r="C175" s="122">
        <v>1.3870193970942175</v>
      </c>
      <c r="D175" s="122">
        <v>1.4577118944193923</v>
      </c>
      <c r="E175" s="122">
        <v>1.4816677815175008</v>
      </c>
      <c r="F175" s="122">
        <v>0.79373029649821281</v>
      </c>
      <c r="G175" s="122">
        <v>0.36294279479611236</v>
      </c>
      <c r="H175" s="122">
        <v>0.3753858916588918</v>
      </c>
      <c r="I175" s="122">
        <v>0.47328888373816808</v>
      </c>
      <c r="J175" s="122">
        <v>0.4111922579353266</v>
      </c>
      <c r="K175" s="122">
        <v>0.56270266104093603</v>
      </c>
      <c r="L175" s="122">
        <v>0.60910576938162364</v>
      </c>
      <c r="M175" s="122">
        <v>0.62089738045594745</v>
      </c>
      <c r="N175" s="122">
        <v>0.59761320162846987</v>
      </c>
      <c r="O175" s="122">
        <v>0.51012855252370604</v>
      </c>
      <c r="P175" s="122">
        <v>0.4122943443977104</v>
      </c>
      <c r="Q175" s="122">
        <v>0.26182966003024677</v>
      </c>
      <c r="R175" s="122">
        <v>0.19066091880650388</v>
      </c>
      <c r="S175" s="122">
        <v>0.12232449957644211</v>
      </c>
      <c r="T175" s="122">
        <v>7.865565052607848E-2</v>
      </c>
      <c r="U175" s="122">
        <v>6.2915252469522773E-2</v>
      </c>
      <c r="V175" s="122">
        <v>5.0847682491717172E-2</v>
      </c>
      <c r="W175" s="122">
        <v>4.7150034140164519E-2</v>
      </c>
      <c r="X175" s="122">
        <v>4.3849092834102099E-2</v>
      </c>
      <c r="Y175" s="122">
        <v>3.7943014122789206E-2</v>
      </c>
      <c r="DA175" s="130" t="s">
        <v>2240</v>
      </c>
    </row>
    <row r="176" spans="1:105" ht="12" customHeight="1" x14ac:dyDescent="0.25">
      <c r="A176" s="97" t="s">
        <v>50</v>
      </c>
      <c r="B176" s="98">
        <v>1.3878907848459587</v>
      </c>
      <c r="C176" s="98">
        <v>1.3870193970942175</v>
      </c>
      <c r="D176" s="98">
        <v>1.4577118944193923</v>
      </c>
      <c r="E176" s="98">
        <v>1.4816677815175008</v>
      </c>
      <c r="F176" s="98">
        <v>0.79373029649821281</v>
      </c>
      <c r="G176" s="98">
        <v>0.36294279479611236</v>
      </c>
      <c r="H176" s="98">
        <v>0.3753858916588918</v>
      </c>
      <c r="I176" s="98">
        <v>0.47328888373816808</v>
      </c>
      <c r="J176" s="98">
        <v>0.4111922579353266</v>
      </c>
      <c r="K176" s="98">
        <v>0.56270266104093603</v>
      </c>
      <c r="L176" s="98">
        <v>0.60910576938162364</v>
      </c>
      <c r="M176" s="98">
        <v>0.62089738045594745</v>
      </c>
      <c r="N176" s="98">
        <v>0.59761320162846987</v>
      </c>
      <c r="O176" s="98">
        <v>0.51012855252370604</v>
      </c>
      <c r="P176" s="98">
        <v>0.4122943443977104</v>
      </c>
      <c r="Q176" s="98">
        <v>0.26182966003024677</v>
      </c>
      <c r="R176" s="98">
        <v>0.19066091880650388</v>
      </c>
      <c r="S176" s="98">
        <v>0.12232449957644211</v>
      </c>
      <c r="T176" s="98">
        <v>7.865565052607848E-2</v>
      </c>
      <c r="U176" s="98">
        <v>6.2915252469522773E-2</v>
      </c>
      <c r="V176" s="98">
        <v>5.0847682491717172E-2</v>
      </c>
      <c r="W176" s="98">
        <v>4.7150034140164519E-2</v>
      </c>
      <c r="X176" s="98">
        <v>4.3849092834102099E-2</v>
      </c>
      <c r="Y176" s="98">
        <v>3.7943014122789206E-2</v>
      </c>
      <c r="DA176" s="63" t="s">
        <v>2241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2242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2243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18920.491870496491</v>
      </c>
      <c r="C3" s="117">
        <f t="shared" si="0"/>
        <v>20565.305172037926</v>
      </c>
      <c r="D3" s="117">
        <f t="shared" si="0"/>
        <v>20075.123655188479</v>
      </c>
      <c r="E3" s="117">
        <f t="shared" si="0"/>
        <v>16929.532074578696</v>
      </c>
      <c r="F3" s="117">
        <f t="shared" si="0"/>
        <v>19752.433780904354</v>
      </c>
      <c r="G3" s="117">
        <f t="shared" si="0"/>
        <v>17181.740989585622</v>
      </c>
      <c r="H3" s="117">
        <f t="shared" si="0"/>
        <v>17200.506912659821</v>
      </c>
      <c r="I3" s="117">
        <f t="shared" si="0"/>
        <v>13715.326282940528</v>
      </c>
      <c r="J3" s="117">
        <f t="shared" si="0"/>
        <v>17093.84488550937</v>
      </c>
      <c r="K3" s="117">
        <f t="shared" si="0"/>
        <v>26802.689434165401</v>
      </c>
      <c r="L3" s="117">
        <f t="shared" si="0"/>
        <v>16370.305450492642</v>
      </c>
      <c r="M3" s="117">
        <f t="shared" si="0"/>
        <v>14518.274281994425</v>
      </c>
      <c r="N3" s="117">
        <f t="shared" si="0"/>
        <v>15491.200145821736</v>
      </c>
      <c r="O3" s="117">
        <f t="shared" si="0"/>
        <v>19031.475065408769</v>
      </c>
      <c r="P3" s="117">
        <f t="shared" si="0"/>
        <v>14232.973157552364</v>
      </c>
      <c r="Q3" s="117">
        <f t="shared" si="0"/>
        <v>15273.840890684993</v>
      </c>
      <c r="R3" s="117">
        <f t="shared" ref="R3:V3" si="1">R4+R7+R9+R19</f>
        <v>16144.288546602213</v>
      </c>
      <c r="S3" s="117">
        <f t="shared" si="1"/>
        <v>17028.860613167395</v>
      </c>
      <c r="T3" s="117">
        <f t="shared" si="1"/>
        <v>16474.057082878251</v>
      </c>
      <c r="U3" s="117">
        <f t="shared" si="1"/>
        <v>14893.00183018495</v>
      </c>
      <c r="V3" s="117">
        <f t="shared" si="1"/>
        <v>14562.047433719425</v>
      </c>
      <c r="W3" s="117">
        <f t="shared" ref="W3:Y3" si="2">W4+W7+W9+W19</f>
        <v>20043.393920719842</v>
      </c>
      <c r="X3" s="117">
        <f t="shared" si="2"/>
        <v>15048.043012637158</v>
      </c>
      <c r="Y3" s="117">
        <f t="shared" si="2"/>
        <v>12424.026244933648</v>
      </c>
      <c r="DA3" s="129" t="s">
        <v>2244</v>
      </c>
    </row>
    <row r="4" spans="1:105" ht="12.95" customHeight="1" x14ac:dyDescent="0.25">
      <c r="A4" s="121" t="s">
        <v>57</v>
      </c>
      <c r="B4" s="122">
        <f t="shared" ref="B4:Q4" si="3">SUM(B5:B6)</f>
        <v>16658.892838462147</v>
      </c>
      <c r="C4" s="122">
        <f t="shared" si="3"/>
        <v>18405.961225048788</v>
      </c>
      <c r="D4" s="122">
        <f t="shared" si="3"/>
        <v>17908.519096577787</v>
      </c>
      <c r="E4" s="122">
        <f t="shared" si="3"/>
        <v>14720.169250235103</v>
      </c>
      <c r="F4" s="122">
        <f t="shared" si="3"/>
        <v>17447.99573711125</v>
      </c>
      <c r="G4" s="122">
        <f t="shared" si="3"/>
        <v>14793.402713070915</v>
      </c>
      <c r="H4" s="122">
        <f t="shared" si="3"/>
        <v>14737.112379186048</v>
      </c>
      <c r="I4" s="122">
        <f t="shared" si="3"/>
        <v>11247.614904770426</v>
      </c>
      <c r="J4" s="122">
        <f t="shared" si="3"/>
        <v>14783.572314133413</v>
      </c>
      <c r="K4" s="122">
        <f t="shared" si="3"/>
        <v>24362.415796772319</v>
      </c>
      <c r="L4" s="122">
        <f t="shared" si="3"/>
        <v>14007.397127297325</v>
      </c>
      <c r="M4" s="122">
        <f t="shared" si="3"/>
        <v>12226.978614120137</v>
      </c>
      <c r="N4" s="122">
        <f t="shared" si="3"/>
        <v>13129.228537026562</v>
      </c>
      <c r="O4" s="122">
        <f t="shared" si="3"/>
        <v>16693.865756508141</v>
      </c>
      <c r="P4" s="122">
        <f t="shared" si="3"/>
        <v>11832.240738786753</v>
      </c>
      <c r="Q4" s="122">
        <f t="shared" si="3"/>
        <v>12912.501024455114</v>
      </c>
      <c r="R4" s="122">
        <f t="shared" ref="R4:V4" si="4">SUM(R5:R6)</f>
        <v>13766.091494560031</v>
      </c>
      <c r="S4" s="122">
        <f t="shared" si="4"/>
        <v>14669.509221061764</v>
      </c>
      <c r="T4" s="122">
        <f t="shared" si="4"/>
        <v>14167.769539300229</v>
      </c>
      <c r="U4" s="122">
        <f t="shared" si="4"/>
        <v>12613.813657779903</v>
      </c>
      <c r="V4" s="122">
        <f t="shared" si="4"/>
        <v>12547.969768439334</v>
      </c>
      <c r="W4" s="122">
        <f t="shared" ref="W4:Y4" si="5">SUM(W5:W6)</f>
        <v>18187.091240467933</v>
      </c>
      <c r="X4" s="122">
        <f t="shared" si="5"/>
        <v>13585.106855165448</v>
      </c>
      <c r="Y4" s="122">
        <f t="shared" si="5"/>
        <v>11035.243689075023</v>
      </c>
      <c r="DA4" s="130" t="s">
        <v>2245</v>
      </c>
    </row>
    <row r="5" spans="1:105" ht="12" customHeight="1" x14ac:dyDescent="0.25">
      <c r="A5" s="97" t="s">
        <v>51</v>
      </c>
      <c r="B5" s="98">
        <v>16559.518487530211</v>
      </c>
      <c r="C5" s="98">
        <v>18298.164467285871</v>
      </c>
      <c r="D5" s="98">
        <v>17806.164876914605</v>
      </c>
      <c r="E5" s="98">
        <v>14637.48340530146</v>
      </c>
      <c r="F5" s="98">
        <v>17350.079421503226</v>
      </c>
      <c r="G5" s="98">
        <v>14711.697288871135</v>
      </c>
      <c r="H5" s="98">
        <v>14657.039589583779</v>
      </c>
      <c r="I5" s="98">
        <v>11186.292511967369</v>
      </c>
      <c r="J5" s="98">
        <v>14701.798275966536</v>
      </c>
      <c r="K5" s="98">
        <v>24227.590904105877</v>
      </c>
      <c r="L5" s="98">
        <v>13930.032903116749</v>
      </c>
      <c r="M5" s="98">
        <v>12159.47471873201</v>
      </c>
      <c r="N5" s="98">
        <v>13056.455278529142</v>
      </c>
      <c r="O5" s="98">
        <v>16600.6476798818</v>
      </c>
      <c r="P5" s="98">
        <v>11766.563702701345</v>
      </c>
      <c r="Q5" s="98">
        <v>12841.365673190307</v>
      </c>
      <c r="R5" s="98">
        <v>13690.531989651345</v>
      </c>
      <c r="S5" s="98">
        <v>14589.380465918597</v>
      </c>
      <c r="T5" s="98">
        <v>14090.589878310568</v>
      </c>
      <c r="U5" s="98">
        <v>12544.914188771316</v>
      </c>
      <c r="V5" s="98">
        <v>12482.448575404418</v>
      </c>
      <c r="W5" s="98">
        <v>18091.497081273425</v>
      </c>
      <c r="X5" s="98">
        <v>13515.024876722149</v>
      </c>
      <c r="Y5" s="98">
        <v>10976.465442699664</v>
      </c>
      <c r="DA5" s="63" t="s">
        <v>2246</v>
      </c>
    </row>
    <row r="6" spans="1:105" ht="12" customHeight="1" x14ac:dyDescent="0.25">
      <c r="A6" s="97" t="s">
        <v>53</v>
      </c>
      <c r="B6" s="98">
        <v>99.374350931935808</v>
      </c>
      <c r="C6" s="98">
        <v>107.7967577629162</v>
      </c>
      <c r="D6" s="98">
        <v>102.35421966318326</v>
      </c>
      <c r="E6" s="98">
        <v>82.685844933642556</v>
      </c>
      <c r="F6" s="98">
        <v>97.916315608026338</v>
      </c>
      <c r="G6" s="98">
        <v>81.705424199778562</v>
      </c>
      <c r="H6" s="98">
        <v>80.072789602269609</v>
      </c>
      <c r="I6" s="98">
        <v>61.322392803056808</v>
      </c>
      <c r="J6" s="98">
        <v>81.774038166877375</v>
      </c>
      <c r="K6" s="98">
        <v>134.82489266644086</v>
      </c>
      <c r="L6" s="98">
        <v>77.364224180576286</v>
      </c>
      <c r="M6" s="98">
        <v>67.50389538812712</v>
      </c>
      <c r="N6" s="98">
        <v>72.773258497419931</v>
      </c>
      <c r="O6" s="98">
        <v>93.218076626339538</v>
      </c>
      <c r="P6" s="98">
        <v>65.677036085408716</v>
      </c>
      <c r="Q6" s="98">
        <v>71.135351264807383</v>
      </c>
      <c r="R6" s="98">
        <v>75.559504908685867</v>
      </c>
      <c r="S6" s="98">
        <v>80.12875514316633</v>
      </c>
      <c r="T6" s="98">
        <v>77.179660989661272</v>
      </c>
      <c r="U6" s="98">
        <v>68.899469008587602</v>
      </c>
      <c r="V6" s="98">
        <v>65.521193034916308</v>
      </c>
      <c r="W6" s="98">
        <v>95.59415919450683</v>
      </c>
      <c r="X6" s="98">
        <v>70.081978443298453</v>
      </c>
      <c r="Y6" s="98">
        <v>58.778246375358862</v>
      </c>
      <c r="DA6" s="63" t="s">
        <v>2247</v>
      </c>
    </row>
    <row r="7" spans="1:105" ht="12.95" customHeight="1" x14ac:dyDescent="0.25">
      <c r="A7" s="121" t="s">
        <v>92</v>
      </c>
      <c r="B7" s="122">
        <f t="shared" ref="B7:Y7" si="6">B8</f>
        <v>2.0111713038426489</v>
      </c>
      <c r="C7" s="122">
        <f t="shared" si="6"/>
        <v>2.5107919558341054</v>
      </c>
      <c r="D7" s="122">
        <f t="shared" si="6"/>
        <v>3.2741708152993563</v>
      </c>
      <c r="E7" s="122">
        <f t="shared" si="6"/>
        <v>9.3913662708114689</v>
      </c>
      <c r="F7" s="122">
        <f t="shared" si="6"/>
        <v>3.8714034725718638</v>
      </c>
      <c r="G7" s="122">
        <f t="shared" si="6"/>
        <v>3.9248773364038008</v>
      </c>
      <c r="H7" s="122">
        <f t="shared" si="6"/>
        <v>6.7642118356919871</v>
      </c>
      <c r="I7" s="122">
        <f t="shared" si="6"/>
        <v>3.2365399792899008</v>
      </c>
      <c r="J7" s="122">
        <f t="shared" si="6"/>
        <v>4.6907711314915792</v>
      </c>
      <c r="K7" s="122">
        <f t="shared" si="6"/>
        <v>6.782706286720015</v>
      </c>
      <c r="L7" s="122">
        <f t="shared" si="6"/>
        <v>11.822797694263853</v>
      </c>
      <c r="M7" s="122">
        <f t="shared" si="6"/>
        <v>10.876982877899286</v>
      </c>
      <c r="N7" s="122">
        <f t="shared" si="6"/>
        <v>12.944539805057936</v>
      </c>
      <c r="O7" s="122">
        <f t="shared" si="6"/>
        <v>13.941349184558064</v>
      </c>
      <c r="P7" s="122">
        <f t="shared" si="6"/>
        <v>11.287158333970758</v>
      </c>
      <c r="Q7" s="122">
        <f t="shared" si="6"/>
        <v>16.026342635162248</v>
      </c>
      <c r="R7" s="122">
        <f t="shared" si="6"/>
        <v>12.222534444843488</v>
      </c>
      <c r="S7" s="122">
        <f t="shared" si="6"/>
        <v>9.7032532536977918</v>
      </c>
      <c r="T7" s="122">
        <f t="shared" si="6"/>
        <v>8.1960634812748339</v>
      </c>
      <c r="U7" s="122">
        <f t="shared" si="6"/>
        <v>6.585949797471045</v>
      </c>
      <c r="V7" s="122">
        <f t="shared" si="6"/>
        <v>8.112853119175405</v>
      </c>
      <c r="W7" s="122">
        <f t="shared" si="6"/>
        <v>7.4135399907478421</v>
      </c>
      <c r="X7" s="122">
        <f t="shared" si="6"/>
        <v>7.9821042510864775</v>
      </c>
      <c r="Y7" s="122">
        <f t="shared" si="6"/>
        <v>8.8144478798329686</v>
      </c>
      <c r="DA7" s="130" t="s">
        <v>2248</v>
      </c>
    </row>
    <row r="8" spans="1:105" ht="12" customHeight="1" x14ac:dyDescent="0.25">
      <c r="A8" s="97" t="s">
        <v>53</v>
      </c>
      <c r="B8" s="98">
        <f>IF(RES_hhdet_fec!B8=0,0,RES_hhdet_fec!B8*1000*11630/RES_hhdet_num!B3)</f>
        <v>2.0111713038426489</v>
      </c>
      <c r="C8" s="98">
        <f>IF(RES_hhdet_fec!C8=0,0,RES_hhdet_fec!C8*1000*11630/RES_hhdet_num!C3)</f>
        <v>2.5107919558341054</v>
      </c>
      <c r="D8" s="98">
        <f>IF(RES_hhdet_fec!D8=0,0,RES_hhdet_fec!D8*1000*11630/RES_hhdet_num!D3)</f>
        <v>3.2741708152993563</v>
      </c>
      <c r="E8" s="98">
        <f>IF(RES_hhdet_fec!E8=0,0,RES_hhdet_fec!E8*1000*11630/RES_hhdet_num!E3)</f>
        <v>9.3913662708114689</v>
      </c>
      <c r="F8" s="98">
        <f>IF(RES_hhdet_fec!F8=0,0,RES_hhdet_fec!F8*1000*11630/RES_hhdet_num!F3)</f>
        <v>3.8714034725718638</v>
      </c>
      <c r="G8" s="98">
        <f>IF(RES_hhdet_fec!G8=0,0,RES_hhdet_fec!G8*1000*11630/RES_hhdet_num!G3)</f>
        <v>3.9248773364038008</v>
      </c>
      <c r="H8" s="98">
        <f>IF(RES_hhdet_fec!H8=0,0,RES_hhdet_fec!H8*1000*11630/RES_hhdet_num!H3)</f>
        <v>6.7642118356919871</v>
      </c>
      <c r="I8" s="98">
        <f>IF(RES_hhdet_fec!I8=0,0,RES_hhdet_fec!I8*1000*11630/RES_hhdet_num!I3)</f>
        <v>3.2365399792899008</v>
      </c>
      <c r="J8" s="98">
        <f>IF(RES_hhdet_fec!J8=0,0,RES_hhdet_fec!J8*1000*11630/RES_hhdet_num!J3)</f>
        <v>4.6907711314915792</v>
      </c>
      <c r="K8" s="98">
        <f>IF(RES_hhdet_fec!K8=0,0,RES_hhdet_fec!K8*1000*11630/RES_hhdet_num!K3)</f>
        <v>6.782706286720015</v>
      </c>
      <c r="L8" s="98">
        <f>IF(RES_hhdet_fec!L8=0,0,RES_hhdet_fec!L8*1000*11630/RES_hhdet_num!L3)</f>
        <v>11.822797694263853</v>
      </c>
      <c r="M8" s="98">
        <f>IF(RES_hhdet_fec!M8=0,0,RES_hhdet_fec!M8*1000*11630/RES_hhdet_num!M3)</f>
        <v>10.876982877899286</v>
      </c>
      <c r="N8" s="98">
        <f>IF(RES_hhdet_fec!N8=0,0,RES_hhdet_fec!N8*1000*11630/RES_hhdet_num!N3)</f>
        <v>12.944539805057936</v>
      </c>
      <c r="O8" s="98">
        <f>IF(RES_hhdet_fec!O8=0,0,RES_hhdet_fec!O8*1000*11630/RES_hhdet_num!O3)</f>
        <v>13.941349184558064</v>
      </c>
      <c r="P8" s="98">
        <f>IF(RES_hhdet_fec!P8=0,0,RES_hhdet_fec!P8*1000*11630/RES_hhdet_num!P3)</f>
        <v>11.287158333970758</v>
      </c>
      <c r="Q8" s="98">
        <f>IF(RES_hhdet_fec!Q8=0,0,RES_hhdet_fec!Q8*1000*11630/RES_hhdet_num!Q3)</f>
        <v>16.026342635162248</v>
      </c>
      <c r="R8" s="98">
        <f>IF(RES_hhdet_fec!R8=0,0,RES_hhdet_fec!R8*1000*11630/RES_hhdet_num!R3)</f>
        <v>12.222534444843488</v>
      </c>
      <c r="S8" s="98">
        <f>IF(RES_hhdet_fec!S8=0,0,RES_hhdet_fec!S8*1000*11630/RES_hhdet_num!S3)</f>
        <v>9.7032532536977918</v>
      </c>
      <c r="T8" s="98">
        <f>IF(RES_hhdet_fec!T8=0,0,RES_hhdet_fec!T8*1000*11630/RES_hhdet_num!T3)</f>
        <v>8.1960634812748339</v>
      </c>
      <c r="U8" s="98">
        <f>IF(RES_hhdet_fec!U8=0,0,RES_hhdet_fec!U8*1000*11630/RES_hhdet_num!U3)</f>
        <v>6.585949797471045</v>
      </c>
      <c r="V8" s="98">
        <f>IF(RES_hhdet_fec!V8=0,0,RES_hhdet_fec!V8*1000*11630/RES_hhdet_num!V3)</f>
        <v>8.112853119175405</v>
      </c>
      <c r="W8" s="98">
        <f>IF(RES_hhdet_fec!W8=0,0,RES_hhdet_fec!W8*1000*11630/RES_hhdet_num!W3)</f>
        <v>7.4135399907478421</v>
      </c>
      <c r="X8" s="98">
        <f>IF(RES_hhdet_fec!X8=0,0,RES_hhdet_fec!X8*1000*11630/RES_hhdet_num!X3)</f>
        <v>7.9821042510864775</v>
      </c>
      <c r="Y8" s="98">
        <f>IF(RES_hhdet_fec!Y8=0,0,RES_hhdet_fec!Y8*1000*11630/RES_hhdet_num!Y3)</f>
        <v>8.8144478798329686</v>
      </c>
      <c r="DA8" s="63" t="s">
        <v>2249</v>
      </c>
    </row>
    <row r="9" spans="1:105" ht="12" customHeight="1" x14ac:dyDescent="0.25">
      <c r="A9" s="121" t="s">
        <v>55</v>
      </c>
      <c r="B9" s="122">
        <v>1950.8362550470436</v>
      </c>
      <c r="C9" s="122">
        <v>1850.8431152516125</v>
      </c>
      <c r="D9" s="122">
        <v>1863.2637140397048</v>
      </c>
      <c r="E9" s="122">
        <v>1874.4684731420775</v>
      </c>
      <c r="F9" s="122">
        <v>1973.2819747945177</v>
      </c>
      <c r="G9" s="122">
        <v>2044.8108760859159</v>
      </c>
      <c r="H9" s="122">
        <v>2127.7811026656204</v>
      </c>
      <c r="I9" s="122">
        <v>2142.194753152552</v>
      </c>
      <c r="J9" s="122">
        <v>2024.1257277111401</v>
      </c>
      <c r="K9" s="122">
        <v>2141.2624373187218</v>
      </c>
      <c r="L9" s="122">
        <v>2062.6959460555177</v>
      </c>
      <c r="M9" s="122">
        <v>2009.6817559758927</v>
      </c>
      <c r="N9" s="122">
        <v>2068.7647030660896</v>
      </c>
      <c r="O9" s="122">
        <v>2042.8116577267629</v>
      </c>
      <c r="P9" s="122">
        <v>2103.9082291038662</v>
      </c>
      <c r="Q9" s="122">
        <v>2047.6041426410395</v>
      </c>
      <c r="R9" s="122">
        <v>2070.2429349042945</v>
      </c>
      <c r="S9" s="122">
        <v>2055.352803433098</v>
      </c>
      <c r="T9" s="122">
        <v>2006.2969306687196</v>
      </c>
      <c r="U9" s="122">
        <v>1983.7995292534015</v>
      </c>
      <c r="V9" s="122">
        <v>1706.4116706725551</v>
      </c>
      <c r="W9" s="122">
        <v>1563.4538071928482</v>
      </c>
      <c r="X9" s="122">
        <v>1247.75501835663</v>
      </c>
      <c r="Y9" s="122">
        <v>1175.6174794726126</v>
      </c>
      <c r="DA9" s="130" t="s">
        <v>2250</v>
      </c>
    </row>
    <row r="10" spans="1:105" ht="12" customHeight="1" x14ac:dyDescent="0.25">
      <c r="A10" s="97" t="s">
        <v>143</v>
      </c>
      <c r="B10" s="98">
        <v>2049.7710895848495</v>
      </c>
      <c r="C10" s="98">
        <v>2133.3411089015754</v>
      </c>
      <c r="D10" s="98">
        <v>2198.4161899701289</v>
      </c>
      <c r="E10" s="98">
        <v>1692.6226904509765</v>
      </c>
      <c r="F10" s="98">
        <v>2424.455864104812</v>
      </c>
      <c r="G10" s="98">
        <v>2121.501270421873</v>
      </c>
      <c r="H10" s="98">
        <v>2274.682321154371</v>
      </c>
      <c r="I10" s="98">
        <v>1798.6828854943858</v>
      </c>
      <c r="J10" s="98">
        <v>2354.3090836567903</v>
      </c>
      <c r="K10" s="98">
        <v>4633.7485840167219</v>
      </c>
      <c r="L10" s="98">
        <v>2334.8581582223615</v>
      </c>
      <c r="M10" s="98">
        <v>2217.4577055803557</v>
      </c>
      <c r="N10" s="98">
        <v>2180.0168830364028</v>
      </c>
      <c r="O10" s="98">
        <v>2188.2494743386105</v>
      </c>
      <c r="P10" s="98">
        <v>2226.6377168318618</v>
      </c>
      <c r="Q10" s="98">
        <v>2226.4530335900595</v>
      </c>
      <c r="R10" s="98">
        <v>2243.4421391388087</v>
      </c>
      <c r="S10" s="98">
        <v>2253.6339933780773</v>
      </c>
      <c r="T10" s="98">
        <v>2199.2925920353259</v>
      </c>
      <c r="U10" s="98">
        <v>2109.0247426804231</v>
      </c>
      <c r="V10" s="98">
        <v>2079.6352146449917</v>
      </c>
      <c r="W10" s="98">
        <v>2441.112870573621</v>
      </c>
      <c r="X10" s="98">
        <v>995.52038675835877</v>
      </c>
      <c r="Y10" s="98">
        <v>1344.9281957434509</v>
      </c>
      <c r="DA10" s="63" t="s">
        <v>2251</v>
      </c>
    </row>
    <row r="11" spans="1:105" ht="12" customHeight="1" x14ac:dyDescent="0.25">
      <c r="A11" s="97" t="s">
        <v>124</v>
      </c>
      <c r="B11" s="98">
        <v>2135.9716256001047</v>
      </c>
      <c r="C11" s="98">
        <v>2050.3902786149661</v>
      </c>
      <c r="D11" s="98">
        <v>2058.6716400699534</v>
      </c>
      <c r="E11" s="98">
        <v>2029.162973420312</v>
      </c>
      <c r="F11" s="98">
        <v>2154.4107708171969</v>
      </c>
      <c r="G11" s="98">
        <v>2221.6300394133968</v>
      </c>
      <c r="H11" s="98">
        <v>2366.330368359053</v>
      </c>
      <c r="I11" s="98">
        <v>2375.2278284673557</v>
      </c>
      <c r="J11" s="98">
        <v>2219.7119135964135</v>
      </c>
      <c r="K11" s="98">
        <v>2400.0288610690113</v>
      </c>
      <c r="L11" s="98">
        <v>2363.7912950451164</v>
      </c>
      <c r="M11" s="98">
        <v>2326.7944111312172</v>
      </c>
      <c r="N11" s="98">
        <v>2325.7128678379745</v>
      </c>
      <c r="O11" s="98">
        <v>2274.5199860813204</v>
      </c>
      <c r="P11" s="98">
        <v>2441.6062820334168</v>
      </c>
      <c r="Q11" s="98">
        <v>2203.9650156126568</v>
      </c>
      <c r="R11" s="98">
        <v>2369.064615609765</v>
      </c>
      <c r="S11" s="98">
        <v>2247.6765974195046</v>
      </c>
      <c r="T11" s="98">
        <v>2121.9637838882563</v>
      </c>
      <c r="U11" s="98">
        <v>2084.5832236876604</v>
      </c>
      <c r="V11" s="98">
        <v>1784.414737275956</v>
      </c>
      <c r="W11" s="98">
        <v>1570.2704623170173</v>
      </c>
      <c r="X11" s="98">
        <v>1440.6821207892574</v>
      </c>
      <c r="Y11" s="98">
        <v>1286.2210203358816</v>
      </c>
      <c r="DA11" s="63" t="s">
        <v>2252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1614.1135321565496</v>
      </c>
      <c r="G12" s="98">
        <v>1684.3006379029739</v>
      </c>
      <c r="H12" s="98">
        <v>1811.8572187604707</v>
      </c>
      <c r="I12" s="98">
        <v>1848.1941607802792</v>
      </c>
      <c r="J12" s="98">
        <v>1690.5299210063533</v>
      </c>
      <c r="K12" s="98">
        <v>1841.1866330545352</v>
      </c>
      <c r="L12" s="98">
        <v>1817.4688876909179</v>
      </c>
      <c r="M12" s="98">
        <v>1782.7271184198539</v>
      </c>
      <c r="N12" s="98">
        <v>1801.2662453934661</v>
      </c>
      <c r="O12" s="98">
        <v>1733.6245614608722</v>
      </c>
      <c r="P12" s="98">
        <v>1859.4217418869475</v>
      </c>
      <c r="Q12" s="98">
        <v>1721.045938994735</v>
      </c>
      <c r="R12" s="98">
        <v>1918.7643904148217</v>
      </c>
      <c r="S12" s="98">
        <v>1848.3069394399333</v>
      </c>
      <c r="T12" s="98">
        <v>1730.8511582937147</v>
      </c>
      <c r="U12" s="98">
        <v>1734.1702301851831</v>
      </c>
      <c r="V12" s="98">
        <v>1437.6089028989586</v>
      </c>
      <c r="W12" s="98">
        <v>1295.7698361752593</v>
      </c>
      <c r="X12" s="98">
        <v>1206.750635277627</v>
      </c>
      <c r="Y12" s="98">
        <v>1074.3099813074978</v>
      </c>
      <c r="DA12" s="63" t="s">
        <v>2253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843.96012095626202</v>
      </c>
      <c r="G13" s="101">
        <v>894.16899332819355</v>
      </c>
      <c r="H13" s="101">
        <v>972.35788608411622</v>
      </c>
      <c r="I13" s="101">
        <v>1036.6229616952076</v>
      </c>
      <c r="J13" s="101">
        <v>879.92604723490069</v>
      </c>
      <c r="K13" s="101">
        <v>979.79977006218451</v>
      </c>
      <c r="L13" s="101">
        <v>971.24678274465634</v>
      </c>
      <c r="M13" s="101">
        <v>922.07982748784093</v>
      </c>
      <c r="N13" s="101">
        <v>934.9270631519712</v>
      </c>
      <c r="O13" s="101">
        <v>772.90145930453718</v>
      </c>
      <c r="P13" s="101">
        <v>778.39839191664805</v>
      </c>
      <c r="Q13" s="101">
        <v>762.65045194388699</v>
      </c>
      <c r="R13" s="101">
        <v>979.71459784287003</v>
      </c>
      <c r="S13" s="101">
        <v>975.10099282258727</v>
      </c>
      <c r="T13" s="101">
        <v>830.82634264338901</v>
      </c>
      <c r="U13" s="101">
        <v>835.67384546688845</v>
      </c>
      <c r="V13" s="101">
        <v>503.63036289018299</v>
      </c>
      <c r="W13" s="101">
        <v>404.16272932888165</v>
      </c>
      <c r="X13" s="101">
        <v>492.74358927194487</v>
      </c>
      <c r="Y13" s="101">
        <v>471.73429723050958</v>
      </c>
      <c r="DA13" s="131" t="s">
        <v>2254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770.15341120028745</v>
      </c>
      <c r="G14" s="104">
        <v>790.13164457478047</v>
      </c>
      <c r="H14" s="104">
        <v>839.49933267635436</v>
      </c>
      <c r="I14" s="104">
        <v>811.57119908507184</v>
      </c>
      <c r="J14" s="104">
        <v>810.60387377145253</v>
      </c>
      <c r="K14" s="104">
        <v>861.38686299235064</v>
      </c>
      <c r="L14" s="104">
        <v>846.22210494626154</v>
      </c>
      <c r="M14" s="104">
        <v>860.64729093201299</v>
      </c>
      <c r="N14" s="104">
        <v>866.33918224149477</v>
      </c>
      <c r="O14" s="104">
        <v>960.7231021563349</v>
      </c>
      <c r="P14" s="104">
        <v>1081.0233499702997</v>
      </c>
      <c r="Q14" s="104">
        <v>958.39548705084837</v>
      </c>
      <c r="R14" s="104">
        <v>939.0497925719518</v>
      </c>
      <c r="S14" s="104">
        <v>873.20594661734594</v>
      </c>
      <c r="T14" s="104">
        <v>900.02481565032588</v>
      </c>
      <c r="U14" s="104">
        <v>898.49638471829473</v>
      </c>
      <c r="V14" s="104">
        <v>933.97854000877544</v>
      </c>
      <c r="W14" s="104">
        <v>891.60710684637775</v>
      </c>
      <c r="X14" s="104">
        <v>714.0070460056819</v>
      </c>
      <c r="Y14" s="104">
        <v>602.5756840769883</v>
      </c>
      <c r="DA14" s="132" t="s">
        <v>2255</v>
      </c>
    </row>
    <row r="15" spans="1:105" ht="12" customHeight="1" x14ac:dyDescent="0.25">
      <c r="A15" s="106" t="s">
        <v>122</v>
      </c>
      <c r="B15" s="101">
        <v>1935.6131010810082</v>
      </c>
      <c r="C15" s="101">
        <v>1834.7205000163988</v>
      </c>
      <c r="D15" s="101">
        <v>1847.1185645061323</v>
      </c>
      <c r="E15" s="101">
        <v>1865.7994174377784</v>
      </c>
      <c r="F15" s="101">
        <v>1947.4931207517634</v>
      </c>
      <c r="G15" s="101">
        <v>2017.4080102674698</v>
      </c>
      <c r="H15" s="101">
        <v>2090.1489580725211</v>
      </c>
      <c r="I15" s="101">
        <v>2123.4295880640179</v>
      </c>
      <c r="J15" s="101">
        <v>2014.3061963470223</v>
      </c>
      <c r="K15" s="101">
        <v>2111.1675084036015</v>
      </c>
      <c r="L15" s="101">
        <v>2061.4200653825328</v>
      </c>
      <c r="M15" s="101">
        <v>2012.4268431454225</v>
      </c>
      <c r="N15" s="101">
        <v>2086.8905318694947</v>
      </c>
      <c r="O15" s="101">
        <v>2071.9628720519481</v>
      </c>
      <c r="P15" s="101">
        <v>2125.5178174122666</v>
      </c>
      <c r="Q15" s="101">
        <v>2090.8840746028186</v>
      </c>
      <c r="R15" s="101">
        <v>2087.6714877941945</v>
      </c>
      <c r="S15" s="101">
        <v>2083.129879418037</v>
      </c>
      <c r="T15" s="101">
        <v>2046.7545284423479</v>
      </c>
      <c r="U15" s="101">
        <v>2027.558924226601</v>
      </c>
      <c r="V15" s="101">
        <v>1740.9714422422062</v>
      </c>
      <c r="W15" s="101">
        <v>1574.8537585592021</v>
      </c>
      <c r="X15" s="101">
        <v>1302.4771496143835</v>
      </c>
      <c r="Y15" s="101">
        <v>1215.2457457845503</v>
      </c>
      <c r="DA15" s="131" t="s">
        <v>2256</v>
      </c>
    </row>
    <row r="16" spans="1:105" ht="12" customHeight="1" x14ac:dyDescent="0.25">
      <c r="A16" s="107" t="s">
        <v>121</v>
      </c>
      <c r="B16" s="104">
        <v>1543.0904781514096</v>
      </c>
      <c r="C16" s="104">
        <v>1447.4826968631248</v>
      </c>
      <c r="D16" s="104">
        <v>1464.7031422130119</v>
      </c>
      <c r="E16" s="104">
        <v>1485.5547379191362</v>
      </c>
      <c r="F16" s="104">
        <v>1539.6264463040379</v>
      </c>
      <c r="G16" s="104">
        <v>1609.2597561796879</v>
      </c>
      <c r="H16" s="104">
        <v>1684.6871814752324</v>
      </c>
      <c r="I16" s="104">
        <v>1731.2382270431342</v>
      </c>
      <c r="J16" s="104">
        <v>1618.8735353256143</v>
      </c>
      <c r="K16" s="104">
        <v>1706.4511299446694</v>
      </c>
      <c r="L16" s="104">
        <v>1669.6891095627245</v>
      </c>
      <c r="M16" s="104">
        <v>1622.7392409834949</v>
      </c>
      <c r="N16" s="104">
        <v>1687.932088267771</v>
      </c>
      <c r="O16" s="104">
        <v>1640.4226382858797</v>
      </c>
      <c r="P16" s="104">
        <v>1674.8732928507677</v>
      </c>
      <c r="Q16" s="104">
        <v>1675.1473040448886</v>
      </c>
      <c r="R16" s="104">
        <v>1728.3725221194895</v>
      </c>
      <c r="S16" s="104">
        <v>1744.7620490819547</v>
      </c>
      <c r="T16" s="104">
        <v>1701.573043942569</v>
      </c>
      <c r="U16" s="104">
        <v>1694.3848485919877</v>
      </c>
      <c r="V16" s="104">
        <v>1406.0967052608155</v>
      </c>
      <c r="W16" s="104">
        <v>1278.4838748493071</v>
      </c>
      <c r="X16" s="104">
        <v>1077.375939134977</v>
      </c>
      <c r="Y16" s="104">
        <v>1033.5079943758765</v>
      </c>
      <c r="DA16" s="132" t="s">
        <v>2257</v>
      </c>
    </row>
    <row r="17" spans="1:105" ht="12" customHeight="1" x14ac:dyDescent="0.25">
      <c r="A17" s="108" t="s">
        <v>53</v>
      </c>
      <c r="B17" s="98">
        <v>810.31365657002675</v>
      </c>
      <c r="C17" s="98">
        <v>737.41791470226474</v>
      </c>
      <c r="D17" s="98">
        <v>760.19402604121217</v>
      </c>
      <c r="E17" s="98">
        <v>781.45752561790277</v>
      </c>
      <c r="F17" s="98">
        <v>765.86970551757361</v>
      </c>
      <c r="G17" s="98">
        <v>814.14733178041104</v>
      </c>
      <c r="H17" s="98">
        <v>860.8427718537198</v>
      </c>
      <c r="I17" s="98">
        <v>926.08056445301122</v>
      </c>
      <c r="J17" s="98">
        <v>801.31038483945792</v>
      </c>
      <c r="K17" s="98">
        <v>866.3024498976489</v>
      </c>
      <c r="L17" s="98">
        <v>851.5192099863159</v>
      </c>
      <c r="M17" s="98">
        <v>801.18923047501778</v>
      </c>
      <c r="N17" s="98">
        <v>836.9460111598496</v>
      </c>
      <c r="O17" s="98">
        <v>694.84258659401758</v>
      </c>
      <c r="P17" s="98">
        <v>665.40396658203895</v>
      </c>
      <c r="Q17" s="98">
        <v>708.59615999496032</v>
      </c>
      <c r="R17" s="98">
        <v>857.84215261012002</v>
      </c>
      <c r="S17" s="98">
        <v>903.27260327543138</v>
      </c>
      <c r="T17" s="98">
        <v>811.34283091338568</v>
      </c>
      <c r="U17" s="98">
        <v>808.42269949365243</v>
      </c>
      <c r="V17" s="98">
        <v>489.69613493377318</v>
      </c>
      <c r="W17" s="98">
        <v>392.79720495233971</v>
      </c>
      <c r="X17" s="98">
        <v>435.82828598625531</v>
      </c>
      <c r="Y17" s="98">
        <v>456.12980032758992</v>
      </c>
      <c r="DA17" s="63" t="s">
        <v>2258</v>
      </c>
    </row>
    <row r="18" spans="1:105" ht="12" customHeight="1" x14ac:dyDescent="0.25">
      <c r="A18" s="108" t="s">
        <v>52</v>
      </c>
      <c r="B18" s="98">
        <v>732.77682158138271</v>
      </c>
      <c r="C18" s="98">
        <v>710.06478216086009</v>
      </c>
      <c r="D18" s="98">
        <v>704.50911617179975</v>
      </c>
      <c r="E18" s="98">
        <v>704.09721230123364</v>
      </c>
      <c r="F18" s="98">
        <v>773.75674078646443</v>
      </c>
      <c r="G18" s="98">
        <v>795.11242439927685</v>
      </c>
      <c r="H18" s="98">
        <v>823.84440962151245</v>
      </c>
      <c r="I18" s="98">
        <v>805.15766259012275</v>
      </c>
      <c r="J18" s="98">
        <v>817.56315048615613</v>
      </c>
      <c r="K18" s="98">
        <v>840.148680047021</v>
      </c>
      <c r="L18" s="98">
        <v>818.16989957640862</v>
      </c>
      <c r="M18" s="98">
        <v>821.55001050847704</v>
      </c>
      <c r="N18" s="98">
        <v>850.98607710792157</v>
      </c>
      <c r="O18" s="98">
        <v>945.58005169186197</v>
      </c>
      <c r="P18" s="98">
        <v>1009.4693262687285</v>
      </c>
      <c r="Q18" s="98">
        <v>966.55114404992798</v>
      </c>
      <c r="R18" s="98">
        <v>870.53036950936951</v>
      </c>
      <c r="S18" s="98">
        <v>841.48944580652346</v>
      </c>
      <c r="T18" s="98">
        <v>890.23021302918312</v>
      </c>
      <c r="U18" s="98">
        <v>885.96214909833486</v>
      </c>
      <c r="V18" s="98">
        <v>916.40057032704249</v>
      </c>
      <c r="W18" s="98">
        <v>885.6866698969676</v>
      </c>
      <c r="X18" s="98">
        <v>641.54765314872168</v>
      </c>
      <c r="Y18" s="98">
        <v>577.37819404828656</v>
      </c>
      <c r="DA18" s="63" t="s">
        <v>2259</v>
      </c>
    </row>
    <row r="19" spans="1:105" ht="12" customHeight="1" x14ac:dyDescent="0.25">
      <c r="A19" s="121" t="s">
        <v>54</v>
      </c>
      <c r="B19" s="122">
        <v>308.75160568345609</v>
      </c>
      <c r="C19" s="122">
        <v>305.9900397816902</v>
      </c>
      <c r="D19" s="122">
        <v>300.06667375568469</v>
      </c>
      <c r="E19" s="122">
        <v>325.5029849307025</v>
      </c>
      <c r="F19" s="122">
        <v>327.28466552601441</v>
      </c>
      <c r="G19" s="122">
        <v>339.60252309238803</v>
      </c>
      <c r="H19" s="122">
        <v>328.8492189724617</v>
      </c>
      <c r="I19" s="122">
        <v>322.28008503825885</v>
      </c>
      <c r="J19" s="122">
        <v>281.45607253332406</v>
      </c>
      <c r="K19" s="122">
        <v>292.22849378763965</v>
      </c>
      <c r="L19" s="122">
        <v>288.38957944553738</v>
      </c>
      <c r="M19" s="122">
        <v>270.73692902049709</v>
      </c>
      <c r="N19" s="122">
        <v>280.26236592402728</v>
      </c>
      <c r="O19" s="122">
        <v>280.85630198930346</v>
      </c>
      <c r="P19" s="122">
        <v>285.53703132777252</v>
      </c>
      <c r="Q19" s="122">
        <v>297.70938095367706</v>
      </c>
      <c r="R19" s="122">
        <v>295.73158269304406</v>
      </c>
      <c r="S19" s="122">
        <v>294.29533541883563</v>
      </c>
      <c r="T19" s="122">
        <v>291.79454942802795</v>
      </c>
      <c r="U19" s="122">
        <v>288.80269335417512</v>
      </c>
      <c r="V19" s="122">
        <v>299.55314148836084</v>
      </c>
      <c r="W19" s="122">
        <v>285.43533306831557</v>
      </c>
      <c r="X19" s="122">
        <v>207.1990348639923</v>
      </c>
      <c r="Y19" s="122">
        <v>204.35062850617888</v>
      </c>
      <c r="DA19" s="130" t="s">
        <v>2260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2261</v>
      </c>
    </row>
    <row r="21" spans="1:105" ht="12" customHeight="1" x14ac:dyDescent="0.25">
      <c r="A21" s="97" t="s">
        <v>50</v>
      </c>
      <c r="B21" s="98">
        <v>382.48089954095997</v>
      </c>
      <c r="C21" s="98">
        <v>369.94551091260405</v>
      </c>
      <c r="D21" s="98">
        <v>367.61753697352924</v>
      </c>
      <c r="E21" s="98">
        <v>408.9835555551947</v>
      </c>
      <c r="F21" s="98">
        <v>406.15638353288296</v>
      </c>
      <c r="G21" s="98">
        <v>398.64713859884779</v>
      </c>
      <c r="H21" s="98">
        <v>413.88025001826094</v>
      </c>
      <c r="I21" s="98">
        <v>406.81556733257599</v>
      </c>
      <c r="J21" s="98">
        <v>344.82716021516723</v>
      </c>
      <c r="K21" s="98">
        <v>369.42770179984512</v>
      </c>
      <c r="L21" s="98">
        <v>353.15197113670564</v>
      </c>
      <c r="M21" s="98">
        <v>352.83422688251835</v>
      </c>
      <c r="N21" s="98">
        <v>355.70424216697091</v>
      </c>
      <c r="O21" s="98">
        <v>352.30109017171048</v>
      </c>
      <c r="P21" s="98">
        <v>383.77517022611784</v>
      </c>
      <c r="Q21" s="98">
        <v>368.79826419820887</v>
      </c>
      <c r="R21" s="98">
        <v>394.01294172915243</v>
      </c>
      <c r="S21" s="98">
        <v>387.45711637378901</v>
      </c>
      <c r="T21" s="98">
        <v>385.0497438727997</v>
      </c>
      <c r="U21" s="98">
        <v>402.62004466151217</v>
      </c>
      <c r="V21" s="98">
        <v>372.09311443434575</v>
      </c>
      <c r="W21" s="98">
        <v>352.2104082092502</v>
      </c>
      <c r="X21" s="98">
        <v>319.27858343740957</v>
      </c>
      <c r="Y21" s="98">
        <v>287.9785761011903</v>
      </c>
      <c r="DA21" s="63" t="s">
        <v>2262</v>
      </c>
    </row>
    <row r="22" spans="1:105" ht="12" customHeight="1" x14ac:dyDescent="0.25">
      <c r="A22" s="109" t="s">
        <v>120</v>
      </c>
      <c r="B22" s="33">
        <v>305.90990006250291</v>
      </c>
      <c r="C22" s="33">
        <v>303.42402201844465</v>
      </c>
      <c r="D22" s="33">
        <v>297.28176589864182</v>
      </c>
      <c r="E22" s="33">
        <v>321.98667907456155</v>
      </c>
      <c r="F22" s="33">
        <v>323.6854108392414</v>
      </c>
      <c r="G22" s="33">
        <v>336.67481233191677</v>
      </c>
      <c r="H22" s="33">
        <v>323.96626918626305</v>
      </c>
      <c r="I22" s="33">
        <v>316.64705861341736</v>
      </c>
      <c r="J22" s="33">
        <v>276.85128748638846</v>
      </c>
      <c r="K22" s="33">
        <v>286.24767602405677</v>
      </c>
      <c r="L22" s="33">
        <v>283.27094792162393</v>
      </c>
      <c r="M22" s="33">
        <v>264.12857779594378</v>
      </c>
      <c r="N22" s="33">
        <v>274.06906220417687</v>
      </c>
      <c r="O22" s="33">
        <v>274.98924775327623</v>
      </c>
      <c r="P22" s="33">
        <v>277.45112766216357</v>
      </c>
      <c r="Q22" s="33">
        <v>291.95043244392849</v>
      </c>
      <c r="R22" s="33">
        <v>287.79679944978733</v>
      </c>
      <c r="S22" s="33">
        <v>286.81390254973468</v>
      </c>
      <c r="T22" s="33">
        <v>284.30998875222679</v>
      </c>
      <c r="U22" s="33">
        <v>279.59513435473883</v>
      </c>
      <c r="V22" s="33">
        <v>293.67513736830074</v>
      </c>
      <c r="W22" s="33">
        <v>280.1022403040007</v>
      </c>
      <c r="X22" s="33">
        <v>198.07550917774279</v>
      </c>
      <c r="Y22" s="33">
        <v>197.29293813086778</v>
      </c>
      <c r="DA22" s="60" t="s">
        <v>2263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24026.285311300937</v>
      </c>
      <c r="C24" s="117">
        <f t="shared" si="7"/>
        <v>24441.339476352881</v>
      </c>
      <c r="D24" s="117">
        <f t="shared" si="7"/>
        <v>28938.533831815595</v>
      </c>
      <c r="E24" s="117">
        <f t="shared" si="7"/>
        <v>18600.86648631901</v>
      </c>
      <c r="F24" s="117">
        <f t="shared" si="7"/>
        <v>18231.232401247093</v>
      </c>
      <c r="G24" s="117">
        <f t="shared" si="7"/>
        <v>22997.922016708504</v>
      </c>
      <c r="H24" s="117">
        <f t="shared" si="7"/>
        <v>20717.061847701905</v>
      </c>
      <c r="I24" s="117">
        <f t="shared" si="7"/>
        <v>18551.959257871153</v>
      </c>
      <c r="J24" s="117">
        <f t="shared" si="7"/>
        <v>19466.315785594634</v>
      </c>
      <c r="K24" s="117">
        <f t="shared" si="7"/>
        <v>19380.171435340817</v>
      </c>
      <c r="L24" s="117">
        <f t="shared" si="7"/>
        <v>21916.632926205668</v>
      </c>
      <c r="M24" s="117">
        <f t="shared" si="7"/>
        <v>17450.228348942823</v>
      </c>
      <c r="N24" s="117">
        <f t="shared" si="7"/>
        <v>18251.99846111541</v>
      </c>
      <c r="O24" s="117">
        <f t="shared" si="7"/>
        <v>19843.957684353405</v>
      </c>
      <c r="P24" s="117">
        <f t="shared" si="7"/>
        <v>16373.919362328785</v>
      </c>
      <c r="Q24" s="117">
        <f t="shared" si="7"/>
        <v>16936.719785472313</v>
      </c>
      <c r="R24" s="117">
        <f t="shared" ref="R24:V24" si="8">R25+R28+R30+R39</f>
        <v>17591.833140378349</v>
      </c>
      <c r="S24" s="117">
        <f t="shared" si="8"/>
        <v>17686.883736847522</v>
      </c>
      <c r="T24" s="117">
        <f t="shared" si="8"/>
        <v>16984.844796036676</v>
      </c>
      <c r="U24" s="117">
        <f t="shared" si="8"/>
        <v>15565.961073264614</v>
      </c>
      <c r="V24" s="117">
        <f t="shared" si="8"/>
        <v>16488.17274767979</v>
      </c>
      <c r="W24" s="117">
        <f t="shared" ref="W24:Y24" si="9">W25+W28+W30+W39</f>
        <v>17182.649405120566</v>
      </c>
      <c r="X24" s="117">
        <f t="shared" si="9"/>
        <v>14074.184901987212</v>
      </c>
      <c r="Y24" s="117">
        <f t="shared" si="9"/>
        <v>13729.309122494285</v>
      </c>
      <c r="DA24" s="129" t="s">
        <v>2264</v>
      </c>
    </row>
    <row r="25" spans="1:105" ht="12.95" customHeight="1" x14ac:dyDescent="0.25">
      <c r="A25" s="121" t="s">
        <v>57</v>
      </c>
      <c r="B25" s="122">
        <f t="shared" ref="B25:Q25" si="10">SUM(B26:B27)</f>
        <v>21765.21915844097</v>
      </c>
      <c r="C25" s="122">
        <f t="shared" si="10"/>
        <v>22282.849388537059</v>
      </c>
      <c r="D25" s="122">
        <f t="shared" si="10"/>
        <v>26778.971106291261</v>
      </c>
      <c r="E25" s="122">
        <f t="shared" si="10"/>
        <v>16402.459285037123</v>
      </c>
      <c r="F25" s="122">
        <f t="shared" si="10"/>
        <v>15940.396326753429</v>
      </c>
      <c r="G25" s="122">
        <f t="shared" si="10"/>
        <v>20622.024006385385</v>
      </c>
      <c r="H25" s="122">
        <f t="shared" si="10"/>
        <v>18255.345939422139</v>
      </c>
      <c r="I25" s="122">
        <f t="shared" si="10"/>
        <v>16073.283072252385</v>
      </c>
      <c r="J25" s="122">
        <f t="shared" si="10"/>
        <v>17143.918082487915</v>
      </c>
      <c r="K25" s="122">
        <f t="shared" si="10"/>
        <v>16949.630693198756</v>
      </c>
      <c r="L25" s="122">
        <f t="shared" si="10"/>
        <v>19541.727504178834</v>
      </c>
      <c r="M25" s="122">
        <f t="shared" si="10"/>
        <v>15150.453725013642</v>
      </c>
      <c r="N25" s="122">
        <f t="shared" si="10"/>
        <v>15887.905580915552</v>
      </c>
      <c r="O25" s="122">
        <f t="shared" si="10"/>
        <v>17509.064821714313</v>
      </c>
      <c r="P25" s="122">
        <f t="shared" si="10"/>
        <v>13984.85530317797</v>
      </c>
      <c r="Q25" s="122">
        <f t="shared" si="10"/>
        <v>14588.140219428929</v>
      </c>
      <c r="R25" s="122">
        <f t="shared" ref="R25:V25" si="11">SUM(R26:R27)</f>
        <v>15224.780742687246</v>
      </c>
      <c r="S25" s="122">
        <f t="shared" si="11"/>
        <v>15350.405283239103</v>
      </c>
      <c r="T25" s="122">
        <f t="shared" si="11"/>
        <v>14718.849698351498</v>
      </c>
      <c r="U25" s="122">
        <f t="shared" si="11"/>
        <v>13342.322465025452</v>
      </c>
      <c r="V25" s="122">
        <f t="shared" si="11"/>
        <v>14549.175632209468</v>
      </c>
      <c r="W25" s="122">
        <f t="shared" ref="W25:Y25" si="12">SUM(W26:W27)</f>
        <v>15402.395772737489</v>
      </c>
      <c r="X25" s="122">
        <f t="shared" si="12"/>
        <v>12610.757004372923</v>
      </c>
      <c r="Y25" s="122">
        <f t="shared" si="12"/>
        <v>12326.489990806114</v>
      </c>
      <c r="DA25" s="130" t="s">
        <v>2265</v>
      </c>
    </row>
    <row r="26" spans="1:105" ht="12" customHeight="1" x14ac:dyDescent="0.25">
      <c r="A26" s="97" t="s">
        <v>74</v>
      </c>
      <c r="B26" s="98">
        <v>21514.744223766353</v>
      </c>
      <c r="C26" s="98">
        <v>22030.526063661138</v>
      </c>
      <c r="D26" s="98">
        <v>26480.87291210597</v>
      </c>
      <c r="E26" s="98">
        <v>16221.489966726296</v>
      </c>
      <c r="F26" s="98">
        <v>15761.831815994605</v>
      </c>
      <c r="G26" s="98">
        <v>20388.663985616698</v>
      </c>
      <c r="H26" s="98">
        <v>18049.636901940015</v>
      </c>
      <c r="I26" s="98">
        <v>15892.270868294196</v>
      </c>
      <c r="J26" s="98">
        <v>16949.497549538788</v>
      </c>
      <c r="K26" s="98">
        <v>16757.491555622091</v>
      </c>
      <c r="L26" s="98">
        <v>19320.380630382839</v>
      </c>
      <c r="M26" s="98">
        <v>14978.801447634134</v>
      </c>
      <c r="N26" s="98">
        <v>15706.54868922959</v>
      </c>
      <c r="O26" s="98">
        <v>17307.405452221185</v>
      </c>
      <c r="P26" s="98">
        <v>13823.097023873919</v>
      </c>
      <c r="Q26" s="98">
        <v>14418.63105042528</v>
      </c>
      <c r="R26" s="98">
        <v>15044.851091432887</v>
      </c>
      <c r="S26" s="98">
        <v>15165.743795238634</v>
      </c>
      <c r="T26" s="98">
        <v>14537.725820952601</v>
      </c>
      <c r="U26" s="98">
        <v>13173.528512614444</v>
      </c>
      <c r="V26" s="98">
        <v>14368.067902031593</v>
      </c>
      <c r="W26" s="98">
        <v>15204.900133776837</v>
      </c>
      <c r="X26" s="98">
        <v>12452.29661061833</v>
      </c>
      <c r="Y26" s="98">
        <v>12170.672835790932</v>
      </c>
      <c r="DA26" s="63" t="s">
        <v>2266</v>
      </c>
    </row>
    <row r="27" spans="1:105" ht="12" customHeight="1" x14ac:dyDescent="0.25">
      <c r="A27" s="97" t="s">
        <v>53</v>
      </c>
      <c r="B27" s="98">
        <v>250.47493467461922</v>
      </c>
      <c r="C27" s="98">
        <v>252.32332487592228</v>
      </c>
      <c r="D27" s="98">
        <v>298.09819418529304</v>
      </c>
      <c r="E27" s="98">
        <v>180.96931831082514</v>
      </c>
      <c r="F27" s="98">
        <v>178.56451075882467</v>
      </c>
      <c r="G27" s="98">
        <v>233.36002076868579</v>
      </c>
      <c r="H27" s="98">
        <v>205.70903748212208</v>
      </c>
      <c r="I27" s="98">
        <v>181.01220395818873</v>
      </c>
      <c r="J27" s="98">
        <v>194.4205329491279</v>
      </c>
      <c r="K27" s="98">
        <v>192.13913757666597</v>
      </c>
      <c r="L27" s="98">
        <v>221.34687379599686</v>
      </c>
      <c r="M27" s="98">
        <v>171.6522773795073</v>
      </c>
      <c r="N27" s="98">
        <v>181.35689168596193</v>
      </c>
      <c r="O27" s="98">
        <v>201.65936949312757</v>
      </c>
      <c r="P27" s="98">
        <v>161.75827930405157</v>
      </c>
      <c r="Q27" s="98">
        <v>169.50916900365004</v>
      </c>
      <c r="R27" s="98">
        <v>179.9296512543587</v>
      </c>
      <c r="S27" s="98">
        <v>184.66148800046849</v>
      </c>
      <c r="T27" s="98">
        <v>181.12387739889709</v>
      </c>
      <c r="U27" s="98">
        <v>168.79395241100715</v>
      </c>
      <c r="V27" s="98">
        <v>181.10773017787557</v>
      </c>
      <c r="W27" s="98">
        <v>197.49563896065288</v>
      </c>
      <c r="X27" s="98">
        <v>158.46039375459287</v>
      </c>
      <c r="Y27" s="98">
        <v>155.81715501518141</v>
      </c>
      <c r="DA27" s="63" t="s">
        <v>2267</v>
      </c>
    </row>
    <row r="28" spans="1:105" ht="12.95" customHeight="1" x14ac:dyDescent="0.25">
      <c r="A28" s="121" t="s">
        <v>92</v>
      </c>
      <c r="B28" s="122">
        <f t="shared" ref="B28:Y28" si="13">B29</f>
        <v>2.0125126883170656</v>
      </c>
      <c r="C28" s="122">
        <f t="shared" si="13"/>
        <v>2.5235424686654615</v>
      </c>
      <c r="D28" s="122">
        <f t="shared" si="13"/>
        <v>3.0024706116461872</v>
      </c>
      <c r="E28" s="122">
        <f t="shared" si="13"/>
        <v>7.9422564131256088</v>
      </c>
      <c r="F28" s="122">
        <f t="shared" si="13"/>
        <v>3.4165471798769675</v>
      </c>
      <c r="G28" s="122">
        <f t="shared" si="13"/>
        <v>4.5110919769270872</v>
      </c>
      <c r="H28" s="122">
        <f t="shared" si="13"/>
        <v>12.507498802145875</v>
      </c>
      <c r="I28" s="122">
        <f t="shared" si="13"/>
        <v>6.714126000764014</v>
      </c>
      <c r="J28" s="122">
        <f t="shared" si="13"/>
        <v>8.6834242006393048</v>
      </c>
      <c r="K28" s="122">
        <f t="shared" si="13"/>
        <v>10.311875397197193</v>
      </c>
      <c r="L28" s="122">
        <f t="shared" si="13"/>
        <v>14.491617221802365</v>
      </c>
      <c r="M28" s="122">
        <f t="shared" si="13"/>
        <v>11.457688331087063</v>
      </c>
      <c r="N28" s="122">
        <f t="shared" si="13"/>
        <v>11.132568744285003</v>
      </c>
      <c r="O28" s="122">
        <f t="shared" si="13"/>
        <v>10.621401513669529</v>
      </c>
      <c r="P28" s="122">
        <f t="shared" si="13"/>
        <v>7.7297137280460699</v>
      </c>
      <c r="Q28" s="122">
        <f t="shared" si="13"/>
        <v>10.954881803376404</v>
      </c>
      <c r="R28" s="122">
        <f t="shared" si="13"/>
        <v>9.6287521443428297</v>
      </c>
      <c r="S28" s="122">
        <f t="shared" si="13"/>
        <v>9.5972855530466799</v>
      </c>
      <c r="T28" s="122">
        <f t="shared" si="13"/>
        <v>9.767487556674217</v>
      </c>
      <c r="U28" s="122">
        <f t="shared" si="13"/>
        <v>10.556207561838194</v>
      </c>
      <c r="V28" s="122">
        <f t="shared" si="13"/>
        <v>17.055621851728116</v>
      </c>
      <c r="W28" s="122">
        <f t="shared" si="13"/>
        <v>21.401655024305299</v>
      </c>
      <c r="X28" s="122">
        <f t="shared" si="13"/>
        <v>25.012571904835827</v>
      </c>
      <c r="Y28" s="122">
        <f t="shared" si="13"/>
        <v>24.230508129036629</v>
      </c>
      <c r="DA28" s="130" t="s">
        <v>2268</v>
      </c>
    </row>
    <row r="29" spans="1:105" ht="12" customHeight="1" x14ac:dyDescent="0.25">
      <c r="A29" s="97" t="s">
        <v>53</v>
      </c>
      <c r="B29" s="98">
        <f>IF(RES_hhdet_fec!B29=0,0,RES_hhdet_fec!B29*1000*11630/RES_hhdet_num!B24)</f>
        <v>2.0125126883170656</v>
      </c>
      <c r="C29" s="98">
        <f>IF(RES_hhdet_fec!C29=0,0,RES_hhdet_fec!C29*1000*11630/RES_hhdet_num!C24)</f>
        <v>2.5235424686654615</v>
      </c>
      <c r="D29" s="98">
        <f>IF(RES_hhdet_fec!D29=0,0,RES_hhdet_fec!D29*1000*11630/RES_hhdet_num!D24)</f>
        <v>3.0024706116461872</v>
      </c>
      <c r="E29" s="98">
        <f>IF(RES_hhdet_fec!E29=0,0,RES_hhdet_fec!E29*1000*11630/RES_hhdet_num!E24)</f>
        <v>7.9422564131256088</v>
      </c>
      <c r="F29" s="98">
        <f>IF(RES_hhdet_fec!F29=0,0,RES_hhdet_fec!F29*1000*11630/RES_hhdet_num!F24)</f>
        <v>3.4165471798769675</v>
      </c>
      <c r="G29" s="98">
        <f>IF(RES_hhdet_fec!G29=0,0,RES_hhdet_fec!G29*1000*11630/RES_hhdet_num!G24)</f>
        <v>4.5110919769270872</v>
      </c>
      <c r="H29" s="98">
        <f>IF(RES_hhdet_fec!H29=0,0,RES_hhdet_fec!H29*1000*11630/RES_hhdet_num!H24)</f>
        <v>12.507498802145875</v>
      </c>
      <c r="I29" s="98">
        <f>IF(RES_hhdet_fec!I29=0,0,RES_hhdet_fec!I29*1000*11630/RES_hhdet_num!I24)</f>
        <v>6.714126000764014</v>
      </c>
      <c r="J29" s="98">
        <f>IF(RES_hhdet_fec!J29=0,0,RES_hhdet_fec!J29*1000*11630/RES_hhdet_num!J24)</f>
        <v>8.6834242006393048</v>
      </c>
      <c r="K29" s="98">
        <f>IF(RES_hhdet_fec!K29=0,0,RES_hhdet_fec!K29*1000*11630/RES_hhdet_num!K24)</f>
        <v>10.311875397197193</v>
      </c>
      <c r="L29" s="98">
        <f>IF(RES_hhdet_fec!L29=0,0,RES_hhdet_fec!L29*1000*11630/RES_hhdet_num!L24)</f>
        <v>14.491617221802365</v>
      </c>
      <c r="M29" s="98">
        <f>IF(RES_hhdet_fec!M29=0,0,RES_hhdet_fec!M29*1000*11630/RES_hhdet_num!M24)</f>
        <v>11.457688331087063</v>
      </c>
      <c r="N29" s="98">
        <f>IF(RES_hhdet_fec!N29=0,0,RES_hhdet_fec!N29*1000*11630/RES_hhdet_num!N24)</f>
        <v>11.132568744285003</v>
      </c>
      <c r="O29" s="98">
        <f>IF(RES_hhdet_fec!O29=0,0,RES_hhdet_fec!O29*1000*11630/RES_hhdet_num!O24)</f>
        <v>10.621401513669529</v>
      </c>
      <c r="P29" s="98">
        <f>IF(RES_hhdet_fec!P29=0,0,RES_hhdet_fec!P29*1000*11630/RES_hhdet_num!P24)</f>
        <v>7.7297137280460699</v>
      </c>
      <c r="Q29" s="98">
        <f>IF(RES_hhdet_fec!Q29=0,0,RES_hhdet_fec!Q29*1000*11630/RES_hhdet_num!Q24)</f>
        <v>10.954881803376404</v>
      </c>
      <c r="R29" s="98">
        <f>IF(RES_hhdet_fec!R29=0,0,RES_hhdet_fec!R29*1000*11630/RES_hhdet_num!R24)</f>
        <v>9.6287521443428297</v>
      </c>
      <c r="S29" s="98">
        <f>IF(RES_hhdet_fec!S29=0,0,RES_hhdet_fec!S29*1000*11630/RES_hhdet_num!S24)</f>
        <v>9.5972855530466799</v>
      </c>
      <c r="T29" s="98">
        <f>IF(RES_hhdet_fec!T29=0,0,RES_hhdet_fec!T29*1000*11630/RES_hhdet_num!T24)</f>
        <v>9.767487556674217</v>
      </c>
      <c r="U29" s="98">
        <f>IF(RES_hhdet_fec!U29=0,0,RES_hhdet_fec!U29*1000*11630/RES_hhdet_num!U24)</f>
        <v>10.556207561838194</v>
      </c>
      <c r="V29" s="98">
        <f>IF(RES_hhdet_fec!V29=0,0,RES_hhdet_fec!V29*1000*11630/RES_hhdet_num!V24)</f>
        <v>17.055621851728116</v>
      </c>
      <c r="W29" s="98">
        <f>IF(RES_hhdet_fec!W29=0,0,RES_hhdet_fec!W29*1000*11630/RES_hhdet_num!W24)</f>
        <v>21.401655024305299</v>
      </c>
      <c r="X29" s="98">
        <f>IF(RES_hhdet_fec!X29=0,0,RES_hhdet_fec!X29*1000*11630/RES_hhdet_num!X24)</f>
        <v>25.012571904835827</v>
      </c>
      <c r="Y29" s="98">
        <f>IF(RES_hhdet_fec!Y29=0,0,RES_hhdet_fec!Y29*1000*11630/RES_hhdet_num!Y24)</f>
        <v>24.230508129036629</v>
      </c>
      <c r="DA29" s="63" t="s">
        <v>2269</v>
      </c>
    </row>
    <row r="30" spans="1:105" ht="12" customHeight="1" x14ac:dyDescent="0.25">
      <c r="A30" s="121" t="s">
        <v>55</v>
      </c>
      <c r="B30" s="122">
        <v>1950.3023836201016</v>
      </c>
      <c r="C30" s="122">
        <v>1849.9281774431684</v>
      </c>
      <c r="D30" s="122">
        <v>1856.7974840673764</v>
      </c>
      <c r="E30" s="122">
        <v>1865.7472429278937</v>
      </c>
      <c r="F30" s="122">
        <v>1961.0090661101465</v>
      </c>
      <c r="G30" s="122">
        <v>2032.9304289430972</v>
      </c>
      <c r="H30" s="122">
        <v>2120.7682994719694</v>
      </c>
      <c r="I30" s="122">
        <v>2149.8389735838732</v>
      </c>
      <c r="J30" s="122">
        <v>2032.3309099586622</v>
      </c>
      <c r="K30" s="122">
        <v>2128.094577655093</v>
      </c>
      <c r="L30" s="122">
        <v>2072.2046116149259</v>
      </c>
      <c r="M30" s="122">
        <v>2017.9871964675856</v>
      </c>
      <c r="N30" s="122">
        <v>2073.4567887788839</v>
      </c>
      <c r="O30" s="122">
        <v>2044.217427479578</v>
      </c>
      <c r="P30" s="122">
        <v>2096.8156728016806</v>
      </c>
      <c r="Q30" s="122">
        <v>2040.440620197274</v>
      </c>
      <c r="R30" s="122">
        <v>2061.892268504721</v>
      </c>
      <c r="S30" s="122">
        <v>2033.4121227487608</v>
      </c>
      <c r="T30" s="122">
        <v>1967.2088047424986</v>
      </c>
      <c r="U30" s="122">
        <v>1929.4045857274061</v>
      </c>
      <c r="V30" s="122">
        <v>1630.6842514711186</v>
      </c>
      <c r="W30" s="122">
        <v>1478.9049068948491</v>
      </c>
      <c r="X30" s="122">
        <v>1234.0586895234753</v>
      </c>
      <c r="Y30" s="122">
        <v>1174.7518069016091</v>
      </c>
      <c r="DA30" s="130" t="s">
        <v>2270</v>
      </c>
    </row>
    <row r="31" spans="1:105" ht="12" customHeight="1" x14ac:dyDescent="0.25">
      <c r="A31" s="97" t="s">
        <v>141</v>
      </c>
      <c r="B31" s="98">
        <v>2135.9716256001052</v>
      </c>
      <c r="C31" s="98">
        <v>2051.2680345833769</v>
      </c>
      <c r="D31" s="98">
        <v>2051.3366011886283</v>
      </c>
      <c r="E31" s="98">
        <v>2011.0090041442779</v>
      </c>
      <c r="F31" s="98">
        <v>2138.903479084589</v>
      </c>
      <c r="G31" s="98">
        <v>2204.9496301126678</v>
      </c>
      <c r="H31" s="98">
        <v>2356.3492874184167</v>
      </c>
      <c r="I31" s="98">
        <v>2370.8270941909768</v>
      </c>
      <c r="J31" s="98">
        <v>2219.7970512643401</v>
      </c>
      <c r="K31" s="98">
        <v>2403.3304972388755</v>
      </c>
      <c r="L31" s="98">
        <v>2365.5334752377448</v>
      </c>
      <c r="M31" s="98">
        <v>2325.3733828400805</v>
      </c>
      <c r="N31" s="98">
        <v>2312.6537092115036</v>
      </c>
      <c r="O31" s="98">
        <v>2261.91746238936</v>
      </c>
      <c r="P31" s="98">
        <v>2417.0386951355331</v>
      </c>
      <c r="Q31" s="98">
        <v>2191.9994402675698</v>
      </c>
      <c r="R31" s="98">
        <v>2359.5478243696712</v>
      </c>
      <c r="S31" s="98">
        <v>2227.4448519682351</v>
      </c>
      <c r="T31" s="98">
        <v>2072.7138834287543</v>
      </c>
      <c r="U31" s="98">
        <v>2002.3239450748183</v>
      </c>
      <c r="V31" s="98">
        <v>1682.0989455450745</v>
      </c>
      <c r="W31" s="98">
        <v>1502.9318692302854</v>
      </c>
      <c r="X31" s="98">
        <v>1401.6092512177115</v>
      </c>
      <c r="Y31" s="98">
        <v>1279.9371688220838</v>
      </c>
      <c r="DA31" s="63" t="s">
        <v>2271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1816.4207149556391</v>
      </c>
      <c r="L32" s="98">
        <v>1805.1089592651815</v>
      </c>
      <c r="M32" s="98">
        <v>1766.3025503907702</v>
      </c>
      <c r="N32" s="98">
        <v>1787.6359139669039</v>
      </c>
      <c r="O32" s="98">
        <v>1719.3103116404866</v>
      </c>
      <c r="P32" s="98">
        <v>1831.1246474224326</v>
      </c>
      <c r="Q32" s="98">
        <v>1708.1350050606025</v>
      </c>
      <c r="R32" s="98">
        <v>1896.5996614423577</v>
      </c>
      <c r="S32" s="98">
        <v>1815.684106947577</v>
      </c>
      <c r="T32" s="98">
        <v>1680.1772003730002</v>
      </c>
      <c r="U32" s="98">
        <v>1668.712420403828</v>
      </c>
      <c r="V32" s="98">
        <v>1371.91874131384</v>
      </c>
      <c r="W32" s="98">
        <v>1230.0018196691619</v>
      </c>
      <c r="X32" s="98">
        <v>1184.8960025338306</v>
      </c>
      <c r="Y32" s="98">
        <v>1096.2611540648111</v>
      </c>
      <c r="DA32" s="63" t="s">
        <v>2272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962.75575055698425</v>
      </c>
      <c r="L33" s="101">
        <v>960.86861429768248</v>
      </c>
      <c r="M33" s="101">
        <v>908.95399151261483</v>
      </c>
      <c r="N33" s="101">
        <v>923.92815608288038</v>
      </c>
      <c r="O33" s="101">
        <v>757.8221895349227</v>
      </c>
      <c r="P33" s="101">
        <v>753.73395861396125</v>
      </c>
      <c r="Q33" s="101">
        <v>753.28112156691213</v>
      </c>
      <c r="R33" s="101">
        <v>966.66501177783584</v>
      </c>
      <c r="S33" s="101">
        <v>956.9938393539278</v>
      </c>
      <c r="T33" s="101">
        <v>802.84185175013158</v>
      </c>
      <c r="U33" s="101">
        <v>795.68155464655217</v>
      </c>
      <c r="V33" s="101">
        <v>468.96312985457496</v>
      </c>
      <c r="W33" s="101">
        <v>371.32153801019859</v>
      </c>
      <c r="X33" s="101">
        <v>478.46981698190473</v>
      </c>
      <c r="Y33" s="101">
        <v>484.1230428777813</v>
      </c>
      <c r="DA33" s="131" t="s">
        <v>2273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853.66496439865466</v>
      </c>
      <c r="L34" s="104">
        <v>844.24034496749903</v>
      </c>
      <c r="M34" s="104">
        <v>857.34855887815536</v>
      </c>
      <c r="N34" s="104">
        <v>863.70775788402318</v>
      </c>
      <c r="O34" s="104">
        <v>961.48812210556378</v>
      </c>
      <c r="P34" s="104">
        <v>1077.3906888084709</v>
      </c>
      <c r="Q34" s="104">
        <v>954.85388349369043</v>
      </c>
      <c r="R34" s="104">
        <v>929.934649664522</v>
      </c>
      <c r="S34" s="104">
        <v>858.69026759364931</v>
      </c>
      <c r="T34" s="104">
        <v>877.33534862286854</v>
      </c>
      <c r="U34" s="104">
        <v>873.03086575727559</v>
      </c>
      <c r="V34" s="104">
        <v>902.95561145926501</v>
      </c>
      <c r="W34" s="104">
        <v>858.68028165896317</v>
      </c>
      <c r="X34" s="104">
        <v>706.42618555192598</v>
      </c>
      <c r="Y34" s="104">
        <v>612.13811118702984</v>
      </c>
      <c r="DA34" s="132" t="s">
        <v>2274</v>
      </c>
    </row>
    <row r="35" spans="1:105" ht="12" customHeight="1" x14ac:dyDescent="0.25">
      <c r="A35" s="106" t="s">
        <v>122</v>
      </c>
      <c r="B35" s="101">
        <v>1935.6131010810079</v>
      </c>
      <c r="C35" s="101">
        <v>1835.309331800039</v>
      </c>
      <c r="D35" s="101">
        <v>1842.7655785249005</v>
      </c>
      <c r="E35" s="101">
        <v>1856.2591188365386</v>
      </c>
      <c r="F35" s="101">
        <v>1935.7438547325653</v>
      </c>
      <c r="G35" s="101">
        <v>2001.0929212251087</v>
      </c>
      <c r="H35" s="101">
        <v>2080.6933232590959</v>
      </c>
      <c r="I35" s="101">
        <v>2121.0555434953744</v>
      </c>
      <c r="J35" s="101">
        <v>2015.8679805392571</v>
      </c>
      <c r="K35" s="101">
        <v>2114.2500541233026</v>
      </c>
      <c r="L35" s="101">
        <v>2063.1013757980236</v>
      </c>
      <c r="M35" s="101">
        <v>2012.5589939414215</v>
      </c>
      <c r="N35" s="101">
        <v>2081.938498156821</v>
      </c>
      <c r="O35" s="101">
        <v>2066.7858600965401</v>
      </c>
      <c r="P35" s="101">
        <v>2112.6860758798589</v>
      </c>
      <c r="Q35" s="101">
        <v>2081.5276008486649</v>
      </c>
      <c r="R35" s="101">
        <v>2079.1992794042767</v>
      </c>
      <c r="S35" s="101">
        <v>2066.5645349092583</v>
      </c>
      <c r="T35" s="101">
        <v>2011.618731241851</v>
      </c>
      <c r="U35" s="101">
        <v>1972.3942551714367</v>
      </c>
      <c r="V35" s="101">
        <v>1672.8123169680084</v>
      </c>
      <c r="W35" s="101">
        <v>1521.7592687433662</v>
      </c>
      <c r="X35" s="101">
        <v>1262.9991522152438</v>
      </c>
      <c r="Y35" s="101">
        <v>1207.5271083708094</v>
      </c>
      <c r="DA35" s="131" t="s">
        <v>2275</v>
      </c>
    </row>
    <row r="36" spans="1:105" ht="12" customHeight="1" x14ac:dyDescent="0.25">
      <c r="A36" s="107" t="s">
        <v>121</v>
      </c>
      <c r="B36" s="104">
        <v>1543.0904781514091</v>
      </c>
      <c r="C36" s="104">
        <v>1447.9874489319934</v>
      </c>
      <c r="D36" s="104">
        <v>1463.544815650411</v>
      </c>
      <c r="E36" s="104">
        <v>1482.2882373944094</v>
      </c>
      <c r="F36" s="104">
        <v>1536.6708761893169</v>
      </c>
      <c r="G36" s="104">
        <v>1605.6378779304932</v>
      </c>
      <c r="H36" s="104">
        <v>1681.0102935912623</v>
      </c>
      <c r="I36" s="104">
        <v>1731.2948263910464</v>
      </c>
      <c r="J36" s="104">
        <v>1621.17155067876</v>
      </c>
      <c r="K36" s="104">
        <v>1708.1214794120515</v>
      </c>
      <c r="L36" s="104">
        <v>1670.8478998217627</v>
      </c>
      <c r="M36" s="104">
        <v>1623.3454621116537</v>
      </c>
      <c r="N36" s="104">
        <v>1687.784997784413</v>
      </c>
      <c r="O36" s="104">
        <v>1640.2093817886901</v>
      </c>
      <c r="P36" s="104">
        <v>1668.8471155785764</v>
      </c>
      <c r="Q36" s="104">
        <v>1666.312958205594</v>
      </c>
      <c r="R36" s="104">
        <v>1715.5623633848838</v>
      </c>
      <c r="S36" s="104">
        <v>1727.2421636425393</v>
      </c>
      <c r="T36" s="104">
        <v>1678.4621776306528</v>
      </c>
      <c r="U36" s="104">
        <v>1664.6199773965577</v>
      </c>
      <c r="V36" s="104">
        <v>1376.3428237168603</v>
      </c>
      <c r="W36" s="104">
        <v>1248.30600147226</v>
      </c>
      <c r="X36" s="104">
        <v>1061.3177197891673</v>
      </c>
      <c r="Y36" s="104">
        <v>1030.2974936875389</v>
      </c>
      <c r="DA36" s="132" t="s">
        <v>2276</v>
      </c>
    </row>
    <row r="37" spans="1:105" ht="12" customHeight="1" x14ac:dyDescent="0.25">
      <c r="A37" s="108" t="s">
        <v>53</v>
      </c>
      <c r="B37" s="98">
        <v>810.31365657002652</v>
      </c>
      <c r="C37" s="98">
        <v>737.90018862019667</v>
      </c>
      <c r="D37" s="98">
        <v>759.11444613395872</v>
      </c>
      <c r="E37" s="98">
        <v>778.52270799202529</v>
      </c>
      <c r="F37" s="98">
        <v>763.34507344074279</v>
      </c>
      <c r="G37" s="98">
        <v>811.3098168610444</v>
      </c>
      <c r="H37" s="98">
        <v>858.52674256880857</v>
      </c>
      <c r="I37" s="98">
        <v>926.24467699997876</v>
      </c>
      <c r="J37" s="98">
        <v>802.82873321086845</v>
      </c>
      <c r="K37" s="98">
        <v>867.22257060718664</v>
      </c>
      <c r="L37" s="98">
        <v>851.87533555931941</v>
      </c>
      <c r="M37" s="98">
        <v>800.90367769594548</v>
      </c>
      <c r="N37" s="98">
        <v>835.78267536061128</v>
      </c>
      <c r="O37" s="98">
        <v>693.24489102841505</v>
      </c>
      <c r="P37" s="98">
        <v>660.18471046367711</v>
      </c>
      <c r="Q37" s="98">
        <v>702.96289842387</v>
      </c>
      <c r="R37" s="98">
        <v>850.11637117278224</v>
      </c>
      <c r="S37" s="98">
        <v>892.41492417906261</v>
      </c>
      <c r="T37" s="98">
        <v>796.9825973390532</v>
      </c>
      <c r="U37" s="98">
        <v>789.18288498469565</v>
      </c>
      <c r="V37" s="98">
        <v>473.5388132404014</v>
      </c>
      <c r="W37" s="98">
        <v>380.08582991065396</v>
      </c>
      <c r="X37" s="98">
        <v>428.05216938672766</v>
      </c>
      <c r="Y37" s="98">
        <v>455.39482814890391</v>
      </c>
      <c r="DA37" s="63" t="s">
        <v>2277</v>
      </c>
    </row>
    <row r="38" spans="1:105" ht="12" customHeight="1" x14ac:dyDescent="0.25">
      <c r="A38" s="108" t="s">
        <v>52</v>
      </c>
      <c r="B38" s="98">
        <v>732.77682158138259</v>
      </c>
      <c r="C38" s="98">
        <v>710.08726031179663</v>
      </c>
      <c r="D38" s="98">
        <v>704.43036951645195</v>
      </c>
      <c r="E38" s="98">
        <v>703.76552940238423</v>
      </c>
      <c r="F38" s="98">
        <v>773.32580274857401</v>
      </c>
      <c r="G38" s="98">
        <v>794.32806106944849</v>
      </c>
      <c r="H38" s="98">
        <v>822.48355102245364</v>
      </c>
      <c r="I38" s="98">
        <v>805.05014939106809</v>
      </c>
      <c r="J38" s="98">
        <v>818.34281746789145</v>
      </c>
      <c r="K38" s="98">
        <v>840.89890880486496</v>
      </c>
      <c r="L38" s="98">
        <v>818.97256426244314</v>
      </c>
      <c r="M38" s="98">
        <v>822.4417844157083</v>
      </c>
      <c r="N38" s="98">
        <v>852.00232242380184</v>
      </c>
      <c r="O38" s="98">
        <v>946.96449076027523</v>
      </c>
      <c r="P38" s="98">
        <v>1008.6624051148995</v>
      </c>
      <c r="Q38" s="98">
        <v>963.35005978172398</v>
      </c>
      <c r="R38" s="98">
        <v>865.44599221210149</v>
      </c>
      <c r="S38" s="98">
        <v>834.82723946347642</v>
      </c>
      <c r="T38" s="98">
        <v>881.47958029159975</v>
      </c>
      <c r="U38" s="98">
        <v>875.43709241186184</v>
      </c>
      <c r="V38" s="98">
        <v>902.8040104764591</v>
      </c>
      <c r="W38" s="98">
        <v>868.22017156160621</v>
      </c>
      <c r="X38" s="98">
        <v>633.26555040243954</v>
      </c>
      <c r="Y38" s="98">
        <v>574.90266553863489</v>
      </c>
      <c r="DA38" s="63" t="s">
        <v>2278</v>
      </c>
    </row>
    <row r="39" spans="1:105" ht="12" customHeight="1" x14ac:dyDescent="0.25">
      <c r="A39" s="121" t="s">
        <v>54</v>
      </c>
      <c r="B39" s="122">
        <v>308.75125655154596</v>
      </c>
      <c r="C39" s="122">
        <v>306.03836790398668</v>
      </c>
      <c r="D39" s="122">
        <v>299.76277084530943</v>
      </c>
      <c r="E39" s="122">
        <v>324.7177019408681</v>
      </c>
      <c r="F39" s="122">
        <v>326.41046120363825</v>
      </c>
      <c r="G39" s="122">
        <v>338.45648940309019</v>
      </c>
      <c r="H39" s="122">
        <v>328.4401100056528</v>
      </c>
      <c r="I39" s="122">
        <v>322.1230860341293</v>
      </c>
      <c r="J39" s="122">
        <v>281.38336894741485</v>
      </c>
      <c r="K39" s="122">
        <v>292.13428908976732</v>
      </c>
      <c r="L39" s="122">
        <v>288.20919319010426</v>
      </c>
      <c r="M39" s="122">
        <v>270.32973913050967</v>
      </c>
      <c r="N39" s="122">
        <v>279.5035226766887</v>
      </c>
      <c r="O39" s="122">
        <v>280.05403364584839</v>
      </c>
      <c r="P39" s="122">
        <v>284.51867262108948</v>
      </c>
      <c r="Q39" s="122">
        <v>297.18406404273355</v>
      </c>
      <c r="R39" s="122">
        <v>295.53137704203823</v>
      </c>
      <c r="S39" s="122">
        <v>293.4690453066105</v>
      </c>
      <c r="T39" s="122">
        <v>289.01880538600301</v>
      </c>
      <c r="U39" s="122">
        <v>283.67781494991772</v>
      </c>
      <c r="V39" s="122">
        <v>291.2572421474726</v>
      </c>
      <c r="W39" s="122">
        <v>279.94707046392602</v>
      </c>
      <c r="X39" s="122">
        <v>204.35663618597701</v>
      </c>
      <c r="Y39" s="122">
        <v>203.83681665752491</v>
      </c>
      <c r="DA39" s="130" t="s">
        <v>2279</v>
      </c>
    </row>
    <row r="40" spans="1:105" ht="12" customHeight="1" x14ac:dyDescent="0.25">
      <c r="A40" s="97" t="s">
        <v>50</v>
      </c>
      <c r="B40" s="98">
        <v>382.48089954096002</v>
      </c>
      <c r="C40" s="98">
        <v>369.99537121723762</v>
      </c>
      <c r="D40" s="98">
        <v>367.27479499853973</v>
      </c>
      <c r="E40" s="98">
        <v>408.26089090288764</v>
      </c>
      <c r="F40" s="98">
        <v>405.47895412051867</v>
      </c>
      <c r="G40" s="98">
        <v>398.0116257795699</v>
      </c>
      <c r="H40" s="98">
        <v>413.68562191947154</v>
      </c>
      <c r="I40" s="98">
        <v>406.82356500241627</v>
      </c>
      <c r="J40" s="98">
        <v>344.86314465806447</v>
      </c>
      <c r="K40" s="98">
        <v>369.46706701111981</v>
      </c>
      <c r="L40" s="98">
        <v>353.16570090407441</v>
      </c>
      <c r="M40" s="98">
        <v>352.82524416086147</v>
      </c>
      <c r="N40" s="98">
        <v>355.66422875736441</v>
      </c>
      <c r="O40" s="98">
        <v>352.25476082516138</v>
      </c>
      <c r="P40" s="98">
        <v>383.71626300102861</v>
      </c>
      <c r="Q40" s="98">
        <v>368.7694425936175</v>
      </c>
      <c r="R40" s="98">
        <v>393.99149620177678</v>
      </c>
      <c r="S40" s="98">
        <v>387.33944628002678</v>
      </c>
      <c r="T40" s="98">
        <v>384.68511425068647</v>
      </c>
      <c r="U40" s="98">
        <v>401.8475951467957</v>
      </c>
      <c r="V40" s="98">
        <v>370.9147590509063</v>
      </c>
      <c r="W40" s="98">
        <v>351.3614737789722</v>
      </c>
      <c r="X40" s="98">
        <v>318.76811270752802</v>
      </c>
      <c r="Y40" s="98">
        <v>287.89367628178115</v>
      </c>
      <c r="DA40" s="63" t="s">
        <v>2280</v>
      </c>
    </row>
    <row r="41" spans="1:105" ht="12" customHeight="1" x14ac:dyDescent="0.25">
      <c r="A41" s="109" t="s">
        <v>120</v>
      </c>
      <c r="B41" s="33">
        <v>305.90990006250291</v>
      </c>
      <c r="C41" s="33">
        <v>303.48008777145668</v>
      </c>
      <c r="D41" s="33">
        <v>296.88313338375423</v>
      </c>
      <c r="E41" s="33">
        <v>321.00488993965917</v>
      </c>
      <c r="F41" s="33">
        <v>322.58209987662656</v>
      </c>
      <c r="G41" s="33">
        <v>335.270706099488</v>
      </c>
      <c r="H41" s="33">
        <v>323.39949852377123</v>
      </c>
      <c r="I41" s="33">
        <v>316.65056106739627</v>
      </c>
      <c r="J41" s="33">
        <v>277.07600252746141</v>
      </c>
      <c r="K41" s="33">
        <v>286.55008411951644</v>
      </c>
      <c r="L41" s="33">
        <v>283.38519113192336</v>
      </c>
      <c r="M41" s="33">
        <v>264.03443213039839</v>
      </c>
      <c r="N41" s="33">
        <v>273.55661853121507</v>
      </c>
      <c r="O41" s="33">
        <v>274.36504249672038</v>
      </c>
      <c r="P41" s="33">
        <v>276.54213771465311</v>
      </c>
      <c r="Q41" s="33">
        <v>291.45246404993094</v>
      </c>
      <c r="R41" s="33">
        <v>287.57782499856722</v>
      </c>
      <c r="S41" s="33">
        <v>285.910163805472</v>
      </c>
      <c r="T41" s="33">
        <v>281.50604635159641</v>
      </c>
      <c r="U41" s="33">
        <v>274.50110178242966</v>
      </c>
      <c r="V41" s="33">
        <v>285.22277521320171</v>
      </c>
      <c r="W41" s="33">
        <v>274.58302435411446</v>
      </c>
      <c r="X41" s="33">
        <v>195.52872880871635</v>
      </c>
      <c r="Y41" s="33">
        <v>197.18388985632765</v>
      </c>
      <c r="DA41" s="60" t="s">
        <v>2281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25404.793039995311</v>
      </c>
      <c r="C43" s="117">
        <f t="shared" si="14"/>
        <v>26079.804179561055</v>
      </c>
      <c r="D43" s="117">
        <f t="shared" si="14"/>
        <v>23053.979749179864</v>
      </c>
      <c r="E43" s="117">
        <f t="shared" si="14"/>
        <v>25022.897802876301</v>
      </c>
      <c r="F43" s="117">
        <f t="shared" si="14"/>
        <v>23675.200841433456</v>
      </c>
      <c r="G43" s="117">
        <f t="shared" si="14"/>
        <v>23369.766681132089</v>
      </c>
      <c r="H43" s="117">
        <f t="shared" si="14"/>
        <v>21162.585071422651</v>
      </c>
      <c r="I43" s="117">
        <f t="shared" si="14"/>
        <v>18490.589189849477</v>
      </c>
      <c r="J43" s="117">
        <f t="shared" si="14"/>
        <v>23219.052438227056</v>
      </c>
      <c r="K43" s="117">
        <f t="shared" si="14"/>
        <v>20362.412345378198</v>
      </c>
      <c r="L43" s="117">
        <f t="shared" si="14"/>
        <v>22341.754733586906</v>
      </c>
      <c r="M43" s="117">
        <f t="shared" si="14"/>
        <v>19090.325917874186</v>
      </c>
      <c r="N43" s="117">
        <f t="shared" si="14"/>
        <v>19177.637171877781</v>
      </c>
      <c r="O43" s="117">
        <f t="shared" si="14"/>
        <v>20452.712126858081</v>
      </c>
      <c r="P43" s="117">
        <f t="shared" si="14"/>
        <v>16711.783798401972</v>
      </c>
      <c r="Q43" s="117">
        <f t="shared" si="14"/>
        <v>19490.799287663169</v>
      </c>
      <c r="R43" s="117">
        <f t="shared" ref="R43:V43" si="15">R44+R47+R49+R58</f>
        <v>17942.069649104178</v>
      </c>
      <c r="S43" s="117">
        <f t="shared" si="15"/>
        <v>18068.601578093479</v>
      </c>
      <c r="T43" s="117">
        <f t="shared" si="15"/>
        <v>17674.657490323945</v>
      </c>
      <c r="U43" s="117">
        <f t="shared" si="15"/>
        <v>14836.781010960976</v>
      </c>
      <c r="V43" s="117">
        <f t="shared" si="15"/>
        <v>17126.199591520552</v>
      </c>
      <c r="W43" s="117">
        <f t="shared" ref="W43:Y43" si="16">W44+W47+W49+W58</f>
        <v>16978.108367152985</v>
      </c>
      <c r="X43" s="117">
        <f t="shared" si="16"/>
        <v>15221.189822155138</v>
      </c>
      <c r="Y43" s="117">
        <f t="shared" si="16"/>
        <v>14805.255387962265</v>
      </c>
      <c r="DA43" s="129" t="s">
        <v>2282</v>
      </c>
    </row>
    <row r="44" spans="1:105" ht="12.95" customHeight="1" x14ac:dyDescent="0.25">
      <c r="A44" s="121" t="s">
        <v>57</v>
      </c>
      <c r="B44" s="122">
        <f t="shared" ref="B44:Q44" si="17">SUM(B45:B46)</f>
        <v>23049.93491008586</v>
      </c>
      <c r="C44" s="122">
        <f t="shared" si="17"/>
        <v>23817.675581066182</v>
      </c>
      <c r="D44" s="122">
        <f t="shared" si="17"/>
        <v>20833.377629702285</v>
      </c>
      <c r="E44" s="122">
        <f t="shared" si="17"/>
        <v>22741.865296753058</v>
      </c>
      <c r="F44" s="122">
        <f t="shared" si="17"/>
        <v>21232.774145971052</v>
      </c>
      <c r="G44" s="122">
        <f t="shared" si="17"/>
        <v>20826.612952793683</v>
      </c>
      <c r="H44" s="122">
        <f t="shared" si="17"/>
        <v>18573.757307717682</v>
      </c>
      <c r="I44" s="122">
        <f t="shared" si="17"/>
        <v>15949.135976311027</v>
      </c>
      <c r="J44" s="122">
        <f t="shared" si="17"/>
        <v>20646.335023864296</v>
      </c>
      <c r="K44" s="122">
        <f t="shared" si="17"/>
        <v>17767.886544685662</v>
      </c>
      <c r="L44" s="122">
        <f t="shared" si="17"/>
        <v>19811.61415445392</v>
      </c>
      <c r="M44" s="122">
        <f t="shared" si="17"/>
        <v>16559.353643839309</v>
      </c>
      <c r="N44" s="122">
        <f t="shared" si="17"/>
        <v>16641.701213866505</v>
      </c>
      <c r="O44" s="122">
        <f t="shared" si="17"/>
        <v>17960.640964245118</v>
      </c>
      <c r="P44" s="122">
        <f t="shared" si="17"/>
        <v>14126.815560950767</v>
      </c>
      <c r="Q44" s="122">
        <f t="shared" si="17"/>
        <v>16876.140300423765</v>
      </c>
      <c r="R44" s="122">
        <f t="shared" ref="R44:V44" si="18">SUM(R45:R46)</f>
        <v>15417.152531756317</v>
      </c>
      <c r="S44" s="122">
        <f t="shared" si="18"/>
        <v>15585.785486011624</v>
      </c>
      <c r="T44" s="122">
        <f t="shared" si="18"/>
        <v>15256.497834207184</v>
      </c>
      <c r="U44" s="122">
        <f t="shared" si="18"/>
        <v>12475.355245350596</v>
      </c>
      <c r="V44" s="122">
        <f t="shared" si="18"/>
        <v>15023.419810585441</v>
      </c>
      <c r="W44" s="122">
        <f t="shared" ref="W44:Y44" si="19">SUM(W45:W46)</f>
        <v>15005.838456892154</v>
      </c>
      <c r="X44" s="122">
        <f t="shared" si="19"/>
        <v>13522.677631894137</v>
      </c>
      <c r="Y44" s="122">
        <f t="shared" si="19"/>
        <v>13212.592054043795</v>
      </c>
      <c r="DA44" s="130" t="s">
        <v>2283</v>
      </c>
    </row>
    <row r="45" spans="1:105" ht="12" customHeight="1" x14ac:dyDescent="0.25">
      <c r="A45" s="97" t="s">
        <v>211</v>
      </c>
      <c r="B45" s="98">
        <v>22797.659299703824</v>
      </c>
      <c r="C45" s="98">
        <v>23561.604257590483</v>
      </c>
      <c r="D45" s="98">
        <v>20613.007381874791</v>
      </c>
      <c r="E45" s="98">
        <v>22502.321288048235</v>
      </c>
      <c r="F45" s="98">
        <v>21006.001047953854</v>
      </c>
      <c r="G45" s="98">
        <v>20605.12308182702</v>
      </c>
      <c r="H45" s="98">
        <v>18378.851967921357</v>
      </c>
      <c r="I45" s="98">
        <v>15782.642431337374</v>
      </c>
      <c r="J45" s="98">
        <v>20428.643959364385</v>
      </c>
      <c r="K45" s="98">
        <v>17580.570244528408</v>
      </c>
      <c r="L45" s="98">
        <v>19602.09483974571</v>
      </c>
      <c r="M45" s="98">
        <v>16382.819288651459</v>
      </c>
      <c r="N45" s="98">
        <v>16461.152095610862</v>
      </c>
      <c r="O45" s="98">
        <v>17761.512126785718</v>
      </c>
      <c r="P45" s="98">
        <v>13969.385191669504</v>
      </c>
      <c r="Q45" s="98">
        <v>16687.199420406258</v>
      </c>
      <c r="R45" s="98">
        <v>15242.348883331873</v>
      </c>
      <c r="S45" s="98">
        <v>15406.412002821009</v>
      </c>
      <c r="T45" s="98">
        <v>15076.970597294503</v>
      </c>
      <c r="U45" s="98">
        <v>12325.143966410087</v>
      </c>
      <c r="V45" s="98">
        <v>14847.048584217808</v>
      </c>
      <c r="W45" s="98">
        <v>14826.155072703861</v>
      </c>
      <c r="X45" s="98">
        <v>13364.569288359628</v>
      </c>
      <c r="Y45" s="98">
        <v>13056.534886985672</v>
      </c>
      <c r="DA45" s="63" t="s">
        <v>2284</v>
      </c>
    </row>
    <row r="46" spans="1:105" ht="12" customHeight="1" x14ac:dyDescent="0.25">
      <c r="A46" s="97" t="s">
        <v>53</v>
      </c>
      <c r="B46" s="98">
        <v>252.27561038203552</v>
      </c>
      <c r="C46" s="98">
        <v>256.07132347569711</v>
      </c>
      <c r="D46" s="98">
        <v>220.37024782749478</v>
      </c>
      <c r="E46" s="98">
        <v>239.54400870482363</v>
      </c>
      <c r="F46" s="98">
        <v>226.7730980171977</v>
      </c>
      <c r="G46" s="98">
        <v>221.48987096666318</v>
      </c>
      <c r="H46" s="98">
        <v>194.90533979632673</v>
      </c>
      <c r="I46" s="98">
        <v>166.49354497365337</v>
      </c>
      <c r="J46" s="98">
        <v>217.69106449991065</v>
      </c>
      <c r="K46" s="98">
        <v>187.31630015725537</v>
      </c>
      <c r="L46" s="98">
        <v>209.51931470821117</v>
      </c>
      <c r="M46" s="98">
        <v>176.5343551878515</v>
      </c>
      <c r="N46" s="98">
        <v>180.54911825564326</v>
      </c>
      <c r="O46" s="98">
        <v>199.12883745940078</v>
      </c>
      <c r="P46" s="98">
        <v>157.43036928126364</v>
      </c>
      <c r="Q46" s="98">
        <v>188.94088001750802</v>
      </c>
      <c r="R46" s="98">
        <v>174.80364842444467</v>
      </c>
      <c r="S46" s="98">
        <v>179.37348319061485</v>
      </c>
      <c r="T46" s="98">
        <v>179.52723691268088</v>
      </c>
      <c r="U46" s="98">
        <v>150.21127894050895</v>
      </c>
      <c r="V46" s="98">
        <v>176.37122636763394</v>
      </c>
      <c r="W46" s="98">
        <v>179.68338418829268</v>
      </c>
      <c r="X46" s="98">
        <v>158.108343534509</v>
      </c>
      <c r="Y46" s="98">
        <v>156.05716705812307</v>
      </c>
      <c r="DA46" s="63" t="s">
        <v>2285</v>
      </c>
    </row>
    <row r="47" spans="1:105" ht="12.95" customHeight="1" x14ac:dyDescent="0.25">
      <c r="A47" s="121" t="s">
        <v>92</v>
      </c>
      <c r="B47" s="122">
        <f t="shared" ref="B47:Y47" si="20">B48</f>
        <v>2.0120461960978129</v>
      </c>
      <c r="C47" s="122">
        <f t="shared" si="20"/>
        <v>2.5307006125379239</v>
      </c>
      <c r="D47" s="122">
        <f t="shared" si="20"/>
        <v>2.9991551615092722</v>
      </c>
      <c r="E47" s="122">
        <f t="shared" si="20"/>
        <v>7.6283442721755561</v>
      </c>
      <c r="F47" s="122">
        <f t="shared" si="20"/>
        <v>3.4724395704488988</v>
      </c>
      <c r="G47" s="122">
        <f t="shared" si="20"/>
        <v>4.6909132414697412</v>
      </c>
      <c r="H47" s="122">
        <f t="shared" si="20"/>
        <v>11.181997753280669</v>
      </c>
      <c r="I47" s="122">
        <f t="shared" si="20"/>
        <v>5.4327259642672301</v>
      </c>
      <c r="J47" s="122">
        <f t="shared" si="20"/>
        <v>6.5067783788377973</v>
      </c>
      <c r="K47" s="122">
        <f t="shared" si="20"/>
        <v>7.721364912565206</v>
      </c>
      <c r="L47" s="122">
        <f t="shared" si="20"/>
        <v>10.970828565471036</v>
      </c>
      <c r="M47" s="122">
        <f t="shared" si="20"/>
        <v>8.4966178459916897</v>
      </c>
      <c r="N47" s="122">
        <f t="shared" si="20"/>
        <v>8.6097667451484163</v>
      </c>
      <c r="O47" s="122">
        <f t="shared" si="20"/>
        <v>9.0531287298079324</v>
      </c>
      <c r="P47" s="122">
        <f t="shared" si="20"/>
        <v>7.6133227757274406</v>
      </c>
      <c r="Q47" s="122">
        <f t="shared" si="20"/>
        <v>12.009608678764071</v>
      </c>
      <c r="R47" s="122">
        <f t="shared" si="20"/>
        <v>11.147580234507055</v>
      </c>
      <c r="S47" s="122">
        <f t="shared" si="20"/>
        <v>11.201501264165165</v>
      </c>
      <c r="T47" s="122">
        <f t="shared" si="20"/>
        <v>11.105271957918969</v>
      </c>
      <c r="U47" s="122">
        <f t="shared" si="20"/>
        <v>10.918853498519706</v>
      </c>
      <c r="V47" s="122">
        <f t="shared" si="20"/>
        <v>15.67664871837696</v>
      </c>
      <c r="W47" s="122">
        <f t="shared" si="20"/>
        <v>18.040700795235292</v>
      </c>
      <c r="X47" s="122">
        <f t="shared" si="20"/>
        <v>19.657595179110213</v>
      </c>
      <c r="Y47" s="122">
        <f t="shared" si="20"/>
        <v>17.991480147687057</v>
      </c>
      <c r="DA47" s="130" t="s">
        <v>2286</v>
      </c>
    </row>
    <row r="48" spans="1:105" ht="12" customHeight="1" x14ac:dyDescent="0.25">
      <c r="A48" s="97" t="s">
        <v>53</v>
      </c>
      <c r="B48" s="98">
        <f>IF(RES_hhdet_fec!B48=0,0,RES_hhdet_fec!B48*1000*11630/RES_hhdet_num!B43)</f>
        <v>2.0120461960978129</v>
      </c>
      <c r="C48" s="98">
        <f>IF(RES_hhdet_fec!C48=0,0,RES_hhdet_fec!C48*1000*11630/RES_hhdet_num!C43)</f>
        <v>2.5307006125379239</v>
      </c>
      <c r="D48" s="98">
        <f>IF(RES_hhdet_fec!D48=0,0,RES_hhdet_fec!D48*1000*11630/RES_hhdet_num!D43)</f>
        <v>2.9991551615092722</v>
      </c>
      <c r="E48" s="98">
        <f>IF(RES_hhdet_fec!E48=0,0,RES_hhdet_fec!E48*1000*11630/RES_hhdet_num!E43)</f>
        <v>7.6283442721755561</v>
      </c>
      <c r="F48" s="98">
        <f>IF(RES_hhdet_fec!F48=0,0,RES_hhdet_fec!F48*1000*11630/RES_hhdet_num!F43)</f>
        <v>3.4724395704488988</v>
      </c>
      <c r="G48" s="98">
        <f>IF(RES_hhdet_fec!G48=0,0,RES_hhdet_fec!G48*1000*11630/RES_hhdet_num!G43)</f>
        <v>4.6909132414697412</v>
      </c>
      <c r="H48" s="98">
        <f>IF(RES_hhdet_fec!H48=0,0,RES_hhdet_fec!H48*1000*11630/RES_hhdet_num!H43)</f>
        <v>11.181997753280669</v>
      </c>
      <c r="I48" s="98">
        <f>IF(RES_hhdet_fec!I48=0,0,RES_hhdet_fec!I48*1000*11630/RES_hhdet_num!I43)</f>
        <v>5.4327259642672301</v>
      </c>
      <c r="J48" s="98">
        <f>IF(RES_hhdet_fec!J48=0,0,RES_hhdet_fec!J48*1000*11630/RES_hhdet_num!J43)</f>
        <v>6.5067783788377973</v>
      </c>
      <c r="K48" s="98">
        <f>IF(RES_hhdet_fec!K48=0,0,RES_hhdet_fec!K48*1000*11630/RES_hhdet_num!K43)</f>
        <v>7.721364912565206</v>
      </c>
      <c r="L48" s="98">
        <f>IF(RES_hhdet_fec!L48=0,0,RES_hhdet_fec!L48*1000*11630/RES_hhdet_num!L43)</f>
        <v>10.970828565471036</v>
      </c>
      <c r="M48" s="98">
        <f>IF(RES_hhdet_fec!M48=0,0,RES_hhdet_fec!M48*1000*11630/RES_hhdet_num!M43)</f>
        <v>8.4966178459916897</v>
      </c>
      <c r="N48" s="98">
        <f>IF(RES_hhdet_fec!N48=0,0,RES_hhdet_fec!N48*1000*11630/RES_hhdet_num!N43)</f>
        <v>8.6097667451484163</v>
      </c>
      <c r="O48" s="98">
        <f>IF(RES_hhdet_fec!O48=0,0,RES_hhdet_fec!O48*1000*11630/RES_hhdet_num!O43)</f>
        <v>9.0531287298079324</v>
      </c>
      <c r="P48" s="98">
        <f>IF(RES_hhdet_fec!P48=0,0,RES_hhdet_fec!P48*1000*11630/RES_hhdet_num!P43)</f>
        <v>7.6133227757274406</v>
      </c>
      <c r="Q48" s="98">
        <f>IF(RES_hhdet_fec!Q48=0,0,RES_hhdet_fec!Q48*1000*11630/RES_hhdet_num!Q43)</f>
        <v>12.009608678764071</v>
      </c>
      <c r="R48" s="98">
        <f>IF(RES_hhdet_fec!R48=0,0,RES_hhdet_fec!R48*1000*11630/RES_hhdet_num!R43)</f>
        <v>11.147580234507055</v>
      </c>
      <c r="S48" s="98">
        <f>IF(RES_hhdet_fec!S48=0,0,RES_hhdet_fec!S48*1000*11630/RES_hhdet_num!S43)</f>
        <v>11.201501264165165</v>
      </c>
      <c r="T48" s="98">
        <f>IF(RES_hhdet_fec!T48=0,0,RES_hhdet_fec!T48*1000*11630/RES_hhdet_num!T43)</f>
        <v>11.105271957918969</v>
      </c>
      <c r="U48" s="98">
        <f>IF(RES_hhdet_fec!U48=0,0,RES_hhdet_fec!U48*1000*11630/RES_hhdet_num!U43)</f>
        <v>10.918853498519706</v>
      </c>
      <c r="V48" s="98">
        <f>IF(RES_hhdet_fec!V48=0,0,RES_hhdet_fec!V48*1000*11630/RES_hhdet_num!V43)</f>
        <v>15.67664871837696</v>
      </c>
      <c r="W48" s="98">
        <f>IF(RES_hhdet_fec!W48=0,0,RES_hhdet_fec!W48*1000*11630/RES_hhdet_num!W43)</f>
        <v>18.040700795235292</v>
      </c>
      <c r="X48" s="98">
        <f>IF(RES_hhdet_fec!X48=0,0,RES_hhdet_fec!X48*1000*11630/RES_hhdet_num!X43)</f>
        <v>19.657595179110213</v>
      </c>
      <c r="Y48" s="98">
        <f>IF(RES_hhdet_fec!Y48=0,0,RES_hhdet_fec!Y48*1000*11630/RES_hhdet_num!Y43)</f>
        <v>17.991480147687057</v>
      </c>
      <c r="DA48" s="63" t="s">
        <v>2287</v>
      </c>
    </row>
    <row r="49" spans="1:105" ht="12" customHeight="1" x14ac:dyDescent="0.25">
      <c r="A49" s="121" t="s">
        <v>55</v>
      </c>
      <c r="B49" s="122">
        <v>2044.0942342037308</v>
      </c>
      <c r="C49" s="122">
        <v>1953.491187534785</v>
      </c>
      <c r="D49" s="122">
        <v>1917.8019778840169</v>
      </c>
      <c r="E49" s="122">
        <v>1948.8021133182303</v>
      </c>
      <c r="F49" s="122">
        <v>2112.5987164162248</v>
      </c>
      <c r="G49" s="122">
        <v>2199.7292733383542</v>
      </c>
      <c r="H49" s="122">
        <v>2249.0230391424825</v>
      </c>
      <c r="I49" s="122">
        <v>2213.8644175555792</v>
      </c>
      <c r="J49" s="122">
        <v>2284.7831091336184</v>
      </c>
      <c r="K49" s="122">
        <v>2294.6691538682949</v>
      </c>
      <c r="L49" s="122">
        <v>2230.995476755063</v>
      </c>
      <c r="M49" s="122">
        <v>2252.2890917891996</v>
      </c>
      <c r="N49" s="122">
        <v>2247.9965049339294</v>
      </c>
      <c r="O49" s="122">
        <v>2203.0292872109112</v>
      </c>
      <c r="P49" s="122">
        <v>2292.6464379461036</v>
      </c>
      <c r="Q49" s="122">
        <v>2305.0537218223185</v>
      </c>
      <c r="R49" s="122">
        <v>2217.7254390004591</v>
      </c>
      <c r="S49" s="122">
        <v>2177.4481447641192</v>
      </c>
      <c r="T49" s="122">
        <v>2117.4606025166845</v>
      </c>
      <c r="U49" s="122">
        <v>2066.0612917423568</v>
      </c>
      <c r="V49" s="122">
        <v>1794.4170423494566</v>
      </c>
      <c r="W49" s="122">
        <v>1672.5059727302439</v>
      </c>
      <c r="X49" s="122">
        <v>1473.2524118935767</v>
      </c>
      <c r="Y49" s="122">
        <v>1370.1086873468548</v>
      </c>
      <c r="DA49" s="130" t="s">
        <v>2288</v>
      </c>
    </row>
    <row r="50" spans="1:105" ht="12" customHeight="1" x14ac:dyDescent="0.25">
      <c r="A50" s="97" t="s">
        <v>138</v>
      </c>
      <c r="B50" s="98">
        <v>2382.5552223508103</v>
      </c>
      <c r="C50" s="98">
        <v>2308.067841170754</v>
      </c>
      <c r="D50" s="98">
        <v>2129.5027812458725</v>
      </c>
      <c r="E50" s="98">
        <v>2202.1779401702538</v>
      </c>
      <c r="F50" s="98">
        <v>2553.3908532696419</v>
      </c>
      <c r="G50" s="98">
        <v>2650.1139189481137</v>
      </c>
      <c r="H50" s="98">
        <v>2604.4273507551507</v>
      </c>
      <c r="I50" s="98">
        <v>2401.4501094629163</v>
      </c>
      <c r="J50" s="98">
        <v>2772.5894910313723</v>
      </c>
      <c r="K50" s="98">
        <v>2620.072029762593</v>
      </c>
      <c r="L50" s="98">
        <v>2526.7308043377184</v>
      </c>
      <c r="M50" s="98">
        <v>2649.4504651738043</v>
      </c>
      <c r="N50" s="98">
        <v>2544.7466202602654</v>
      </c>
      <c r="O50" s="98">
        <v>2471.1840566385208</v>
      </c>
      <c r="P50" s="98">
        <v>2634.6237152820786</v>
      </c>
      <c r="Q50" s="98">
        <v>2716.3739032922622</v>
      </c>
      <c r="R50" s="98">
        <v>2500.9832367453214</v>
      </c>
      <c r="S50" s="98">
        <v>2424.5370546652734</v>
      </c>
      <c r="T50" s="98">
        <v>2375.7466206615168</v>
      </c>
      <c r="U50" s="98">
        <v>2286.0847913831849</v>
      </c>
      <c r="V50" s="98">
        <v>2034.9358089102504</v>
      </c>
      <c r="W50" s="98">
        <v>1894.7208340482744</v>
      </c>
      <c r="X50" s="98">
        <v>1695.074137596981</v>
      </c>
      <c r="Y50" s="98">
        <v>1516.886728195235</v>
      </c>
      <c r="DA50" s="63" t="s">
        <v>2289</v>
      </c>
    </row>
    <row r="51" spans="1:105" ht="12" customHeight="1" x14ac:dyDescent="0.25">
      <c r="A51" s="97" t="s">
        <v>137</v>
      </c>
      <c r="B51" s="98">
        <v>1717.9489535946097</v>
      </c>
      <c r="C51" s="98">
        <v>1634.3319439358866</v>
      </c>
      <c r="D51" s="98">
        <v>1521.6186921335459</v>
      </c>
      <c r="E51" s="98">
        <v>1583.3613714531366</v>
      </c>
      <c r="F51" s="98">
        <v>1813.2141620389648</v>
      </c>
      <c r="G51" s="98">
        <v>1900.7383651828829</v>
      </c>
      <c r="H51" s="98">
        <v>1878.5037989412504</v>
      </c>
      <c r="I51" s="98">
        <v>1758.9815673637811</v>
      </c>
      <c r="J51" s="98">
        <v>1989.06720203225</v>
      </c>
      <c r="K51" s="98">
        <v>1896.5764497178418</v>
      </c>
      <c r="L51" s="98">
        <v>1842.8660683234568</v>
      </c>
      <c r="M51" s="98">
        <v>1929.4635049708884</v>
      </c>
      <c r="N51" s="98">
        <v>1884.5286673605053</v>
      </c>
      <c r="O51" s="98">
        <v>1781.4130993451049</v>
      </c>
      <c r="P51" s="98">
        <v>1869.535645874965</v>
      </c>
      <c r="Q51" s="98">
        <v>1948.6853969515857</v>
      </c>
      <c r="R51" s="98">
        <v>1880.4823909114079</v>
      </c>
      <c r="S51" s="98">
        <v>1859.5730714442582</v>
      </c>
      <c r="T51" s="98">
        <v>1815.1332981815021</v>
      </c>
      <c r="U51" s="98">
        <v>1782.5601525845352</v>
      </c>
      <c r="V51" s="98">
        <v>1530.8639967795025</v>
      </c>
      <c r="W51" s="98">
        <v>1435.0858291861341</v>
      </c>
      <c r="X51" s="98">
        <v>1334.090389143784</v>
      </c>
      <c r="Y51" s="98">
        <v>1230.1554446290363</v>
      </c>
      <c r="DA51" s="63" t="s">
        <v>2290</v>
      </c>
    </row>
    <row r="52" spans="1:105" ht="12" customHeight="1" x14ac:dyDescent="0.25">
      <c r="A52" s="100" t="s">
        <v>211</v>
      </c>
      <c r="B52" s="101">
        <v>997.41460556853974</v>
      </c>
      <c r="C52" s="101">
        <v>921.93077464710143</v>
      </c>
      <c r="D52" s="101">
        <v>871.94332608315744</v>
      </c>
      <c r="E52" s="101">
        <v>915.95029986460429</v>
      </c>
      <c r="F52" s="101">
        <v>997.32865865140627</v>
      </c>
      <c r="G52" s="101">
        <v>1061.6631782976717</v>
      </c>
      <c r="H52" s="101">
        <v>1058.7630045520395</v>
      </c>
      <c r="I52" s="101">
        <v>1031.6093663648812</v>
      </c>
      <c r="J52" s="101">
        <v>1085.9095084265048</v>
      </c>
      <c r="K52" s="101">
        <v>1054.9645369205157</v>
      </c>
      <c r="L52" s="101">
        <v>1027.1355306772075</v>
      </c>
      <c r="M52" s="101">
        <v>1041.2544629042977</v>
      </c>
      <c r="N52" s="101">
        <v>1020.43718379867</v>
      </c>
      <c r="O52" s="101">
        <v>829.68172078294333</v>
      </c>
      <c r="P52" s="101">
        <v>814.09761090963684</v>
      </c>
      <c r="Q52" s="101">
        <v>895.45244038012265</v>
      </c>
      <c r="R52" s="101">
        <v>1005.8418108340721</v>
      </c>
      <c r="S52" s="101">
        <v>1030.9082164578683</v>
      </c>
      <c r="T52" s="101">
        <v>925.50571670397551</v>
      </c>
      <c r="U52" s="101">
        <v>903.42513611980917</v>
      </c>
      <c r="V52" s="101">
        <v>566.16592607250277</v>
      </c>
      <c r="W52" s="101">
        <v>469.58514087378416</v>
      </c>
      <c r="X52" s="101">
        <v>564.29518474716133</v>
      </c>
      <c r="Y52" s="101">
        <v>564.22088790013754</v>
      </c>
      <c r="DA52" s="131" t="s">
        <v>2291</v>
      </c>
    </row>
    <row r="53" spans="1:105" ht="12" customHeight="1" x14ac:dyDescent="0.25">
      <c r="A53" s="103" t="s">
        <v>52</v>
      </c>
      <c r="B53" s="104">
        <v>720.53434802606989</v>
      </c>
      <c r="C53" s="104">
        <v>712.40116928878513</v>
      </c>
      <c r="D53" s="104">
        <v>649.67536605038879</v>
      </c>
      <c r="E53" s="104">
        <v>667.4110715885322</v>
      </c>
      <c r="F53" s="104">
        <v>815.88550338755874</v>
      </c>
      <c r="G53" s="104">
        <v>839.07518688521122</v>
      </c>
      <c r="H53" s="104">
        <v>819.74079438921046</v>
      </c>
      <c r="I53" s="104">
        <v>727.37220099889976</v>
      </c>
      <c r="J53" s="104">
        <v>903.15769360574518</v>
      </c>
      <c r="K53" s="104">
        <v>841.61191279732589</v>
      </c>
      <c r="L53" s="104">
        <v>815.73053764624956</v>
      </c>
      <c r="M53" s="104">
        <v>888.20904206659054</v>
      </c>
      <c r="N53" s="104">
        <v>864.09148356183573</v>
      </c>
      <c r="O53" s="104">
        <v>951.73137856216158</v>
      </c>
      <c r="P53" s="104">
        <v>1055.4380349653279</v>
      </c>
      <c r="Q53" s="104">
        <v>1053.2329565714633</v>
      </c>
      <c r="R53" s="104">
        <v>874.64058007733593</v>
      </c>
      <c r="S53" s="104">
        <v>828.66485498638951</v>
      </c>
      <c r="T53" s="104">
        <v>889.62758147752675</v>
      </c>
      <c r="U53" s="104">
        <v>879.13501646472616</v>
      </c>
      <c r="V53" s="104">
        <v>964.69807070699983</v>
      </c>
      <c r="W53" s="104">
        <v>965.50068831234989</v>
      </c>
      <c r="X53" s="104">
        <v>769.79520439662281</v>
      </c>
      <c r="Y53" s="104">
        <v>665.93455672889888</v>
      </c>
      <c r="DA53" s="132" t="s">
        <v>2292</v>
      </c>
    </row>
    <row r="54" spans="1:105" ht="12" customHeight="1" x14ac:dyDescent="0.25">
      <c r="A54" s="106" t="s">
        <v>122</v>
      </c>
      <c r="B54" s="101">
        <v>1935.6131010810079</v>
      </c>
      <c r="C54" s="101">
        <v>1836.5429882703249</v>
      </c>
      <c r="D54" s="101">
        <v>1844.1404378560546</v>
      </c>
      <c r="E54" s="101">
        <v>1855.6208356097522</v>
      </c>
      <c r="F54" s="101">
        <v>1933.9960668240876</v>
      </c>
      <c r="G54" s="101">
        <v>2003.8560002613478</v>
      </c>
      <c r="H54" s="101">
        <v>2084.9814073945663</v>
      </c>
      <c r="I54" s="101">
        <v>2125.7120793330014</v>
      </c>
      <c r="J54" s="101">
        <v>2020.2576311494829</v>
      </c>
      <c r="K54" s="101">
        <v>2119.0252954809148</v>
      </c>
      <c r="L54" s="101">
        <v>2066.0523055246676</v>
      </c>
      <c r="M54" s="101">
        <v>2011.3750864134454</v>
      </c>
      <c r="N54" s="101">
        <v>2077.7089991140424</v>
      </c>
      <c r="O54" s="101">
        <v>2063.2985100920446</v>
      </c>
      <c r="P54" s="101">
        <v>2111.1505012461612</v>
      </c>
      <c r="Q54" s="101">
        <v>2081.6751832606465</v>
      </c>
      <c r="R54" s="101">
        <v>2081.4473705682876</v>
      </c>
      <c r="S54" s="101">
        <v>2070.5544652467274</v>
      </c>
      <c r="T54" s="101">
        <v>2013.0042420646223</v>
      </c>
      <c r="U54" s="101">
        <v>1977.291868066603</v>
      </c>
      <c r="V54" s="101">
        <v>1683.2319887583242</v>
      </c>
      <c r="W54" s="101">
        <v>1540.742458964422</v>
      </c>
      <c r="X54" s="101">
        <v>1280.8062481233296</v>
      </c>
      <c r="Y54" s="101">
        <v>1222.6008058098009</v>
      </c>
      <c r="DA54" s="131" t="s">
        <v>2293</v>
      </c>
    </row>
    <row r="55" spans="1:105" ht="12" customHeight="1" x14ac:dyDescent="0.25">
      <c r="A55" s="107" t="s">
        <v>121</v>
      </c>
      <c r="B55" s="104">
        <v>1543.0904781514096</v>
      </c>
      <c r="C55" s="104">
        <v>1449.0306115236829</v>
      </c>
      <c r="D55" s="104">
        <v>1464.0860293376363</v>
      </c>
      <c r="E55" s="104">
        <v>1481.1674114094612</v>
      </c>
      <c r="F55" s="104">
        <v>1535.5184600728069</v>
      </c>
      <c r="G55" s="104">
        <v>1605.2744676144789</v>
      </c>
      <c r="H55" s="104">
        <v>1683.0700285826877</v>
      </c>
      <c r="I55" s="104">
        <v>1735.8394323884083</v>
      </c>
      <c r="J55" s="104">
        <v>1623.5395811011324</v>
      </c>
      <c r="K55" s="104">
        <v>1709.9943160315152</v>
      </c>
      <c r="L55" s="104">
        <v>1671.5575032479428</v>
      </c>
      <c r="M55" s="104">
        <v>1622.3457305590671</v>
      </c>
      <c r="N55" s="104">
        <v>1686.3422648716119</v>
      </c>
      <c r="O55" s="104">
        <v>1638.4541262652945</v>
      </c>
      <c r="P55" s="104">
        <v>1666.3578501352113</v>
      </c>
      <c r="Q55" s="104">
        <v>1663.59027012298</v>
      </c>
      <c r="R55" s="104">
        <v>1713.7043014077308</v>
      </c>
      <c r="S55" s="104">
        <v>1726.0893799804801</v>
      </c>
      <c r="T55" s="104">
        <v>1676.1522080283728</v>
      </c>
      <c r="U55" s="104">
        <v>1663.7938457860701</v>
      </c>
      <c r="V55" s="104">
        <v>1378.5243552190011</v>
      </c>
      <c r="W55" s="104">
        <v>1256.8980600684961</v>
      </c>
      <c r="X55" s="104">
        <v>1080.3332997526909</v>
      </c>
      <c r="Y55" s="104">
        <v>1042.5932182920208</v>
      </c>
      <c r="DA55" s="132" t="s">
        <v>2294</v>
      </c>
    </row>
    <row r="56" spans="1:105" ht="12" customHeight="1" x14ac:dyDescent="0.25">
      <c r="A56" s="108" t="s">
        <v>53</v>
      </c>
      <c r="B56" s="98">
        <v>810.31365657002675</v>
      </c>
      <c r="C56" s="98">
        <v>738.95253524165946</v>
      </c>
      <c r="D56" s="98">
        <v>759.73060243650286</v>
      </c>
      <c r="E56" s="98">
        <v>777.77766272775455</v>
      </c>
      <c r="F56" s="98">
        <v>762.62154961415729</v>
      </c>
      <c r="G56" s="98">
        <v>811.19236313225224</v>
      </c>
      <c r="H56" s="98">
        <v>860.11636955674294</v>
      </c>
      <c r="I56" s="98">
        <v>929.59883915207433</v>
      </c>
      <c r="J56" s="98">
        <v>804.55854047936464</v>
      </c>
      <c r="K56" s="98">
        <v>868.41432536797777</v>
      </c>
      <c r="L56" s="98">
        <v>852.20568312582373</v>
      </c>
      <c r="M56" s="98">
        <v>800.04698710942</v>
      </c>
      <c r="N56" s="98">
        <v>834.65720376155434</v>
      </c>
      <c r="O56" s="98">
        <v>692.45392670585863</v>
      </c>
      <c r="P56" s="98">
        <v>659.65913754519022</v>
      </c>
      <c r="Q56" s="98">
        <v>702.63196703442327</v>
      </c>
      <c r="R56" s="98">
        <v>850.26252827513417</v>
      </c>
      <c r="S56" s="98">
        <v>893.05086473739402</v>
      </c>
      <c r="T56" s="98">
        <v>796.50371095827632</v>
      </c>
      <c r="U56" s="98">
        <v>789.57706573477196</v>
      </c>
      <c r="V56" s="98">
        <v>475.56921536695404</v>
      </c>
      <c r="W56" s="98">
        <v>385.16474524516883</v>
      </c>
      <c r="X56" s="98">
        <v>440.93075859989654</v>
      </c>
      <c r="Y56" s="98">
        <v>464.41832142606756</v>
      </c>
      <c r="DA56" s="63" t="s">
        <v>2295</v>
      </c>
    </row>
    <row r="57" spans="1:105" ht="12" customHeight="1" x14ac:dyDescent="0.25">
      <c r="A57" s="108" t="s">
        <v>52</v>
      </c>
      <c r="B57" s="98">
        <v>732.77682158138293</v>
      </c>
      <c r="C57" s="98">
        <v>710.07807628202329</v>
      </c>
      <c r="D57" s="98">
        <v>704.35542690113346</v>
      </c>
      <c r="E57" s="98">
        <v>703.38974868170658</v>
      </c>
      <c r="F57" s="98">
        <v>772.89691045864947</v>
      </c>
      <c r="G57" s="98">
        <v>794.08210448222655</v>
      </c>
      <c r="H57" s="98">
        <v>822.95365902594483</v>
      </c>
      <c r="I57" s="98">
        <v>806.24059323633389</v>
      </c>
      <c r="J57" s="98">
        <v>818.98104062176776</v>
      </c>
      <c r="K57" s="98">
        <v>841.57999066353739</v>
      </c>
      <c r="L57" s="98">
        <v>819.35182012211897</v>
      </c>
      <c r="M57" s="98">
        <v>822.29874344964685</v>
      </c>
      <c r="N57" s="98">
        <v>851.68506111005763</v>
      </c>
      <c r="O57" s="98">
        <v>946.00019955943571</v>
      </c>
      <c r="P57" s="98">
        <v>1006.6987125900207</v>
      </c>
      <c r="Q57" s="98">
        <v>960.95830308855648</v>
      </c>
      <c r="R57" s="98">
        <v>863.44177313259661</v>
      </c>
      <c r="S57" s="98">
        <v>833.03851524308584</v>
      </c>
      <c r="T57" s="98">
        <v>879.6484970700966</v>
      </c>
      <c r="U57" s="98">
        <v>874.21678005129797</v>
      </c>
      <c r="V57" s="98">
        <v>902.95513985204707</v>
      </c>
      <c r="W57" s="98">
        <v>871.73331482332719</v>
      </c>
      <c r="X57" s="98">
        <v>639.40254115279436</v>
      </c>
      <c r="Y57" s="98">
        <v>578.17489686595331</v>
      </c>
      <c r="DA57" s="63" t="s">
        <v>2296</v>
      </c>
    </row>
    <row r="58" spans="1:105" ht="12" customHeight="1" x14ac:dyDescent="0.25">
      <c r="A58" s="121" t="s">
        <v>54</v>
      </c>
      <c r="B58" s="122">
        <v>308.75184950962216</v>
      </c>
      <c r="C58" s="122">
        <v>306.10671034755217</v>
      </c>
      <c r="D58" s="122">
        <v>299.80098643205156</v>
      </c>
      <c r="E58" s="122">
        <v>324.60204853283858</v>
      </c>
      <c r="F58" s="122">
        <v>326.35553947572595</v>
      </c>
      <c r="G58" s="122">
        <v>338.73354175858094</v>
      </c>
      <c r="H58" s="122">
        <v>328.62272680920881</v>
      </c>
      <c r="I58" s="122">
        <v>322.15607001860559</v>
      </c>
      <c r="J58" s="122">
        <v>281.4275268503028</v>
      </c>
      <c r="K58" s="122">
        <v>292.13528191167558</v>
      </c>
      <c r="L58" s="122">
        <v>288.17427381245045</v>
      </c>
      <c r="M58" s="122">
        <v>270.18656439968447</v>
      </c>
      <c r="N58" s="122">
        <v>279.3296863321977</v>
      </c>
      <c r="O58" s="122">
        <v>279.98874667224362</v>
      </c>
      <c r="P58" s="122">
        <v>284.70847672937492</v>
      </c>
      <c r="Q58" s="122">
        <v>297.59565673832134</v>
      </c>
      <c r="R58" s="122">
        <v>296.04409811289639</v>
      </c>
      <c r="S58" s="122">
        <v>294.16644605357311</v>
      </c>
      <c r="T58" s="122">
        <v>289.59378164215917</v>
      </c>
      <c r="U58" s="122">
        <v>284.4456203695031</v>
      </c>
      <c r="V58" s="122">
        <v>292.68608986727423</v>
      </c>
      <c r="W58" s="122">
        <v>281.72323673535345</v>
      </c>
      <c r="X58" s="122">
        <v>205.60218318831272</v>
      </c>
      <c r="Y58" s="122">
        <v>204.56316642392909</v>
      </c>
      <c r="DA58" s="130" t="s">
        <v>2297</v>
      </c>
    </row>
    <row r="59" spans="1:105" ht="12" customHeight="1" x14ac:dyDescent="0.25">
      <c r="A59" s="97" t="s">
        <v>50</v>
      </c>
      <c r="B59" s="98">
        <v>382.48089954095991</v>
      </c>
      <c r="C59" s="98">
        <v>370.06325861073731</v>
      </c>
      <c r="D59" s="98">
        <v>367.30296535255553</v>
      </c>
      <c r="E59" s="98">
        <v>408.17346730094374</v>
      </c>
      <c r="F59" s="98">
        <v>405.45035712768345</v>
      </c>
      <c r="G59" s="98">
        <v>398.14728212993992</v>
      </c>
      <c r="H59" s="98">
        <v>413.78253226680505</v>
      </c>
      <c r="I59" s="98">
        <v>406.87632398558429</v>
      </c>
      <c r="J59" s="98">
        <v>344.89308649874255</v>
      </c>
      <c r="K59" s="98">
        <v>369.49161201596741</v>
      </c>
      <c r="L59" s="98">
        <v>353.1703218066981</v>
      </c>
      <c r="M59" s="98">
        <v>352.80997370670008</v>
      </c>
      <c r="N59" s="98">
        <v>355.64368032499613</v>
      </c>
      <c r="O59" s="98">
        <v>352.24277727289518</v>
      </c>
      <c r="P59" s="98">
        <v>383.72107450231061</v>
      </c>
      <c r="Q59" s="98">
        <v>368.7843452332354</v>
      </c>
      <c r="R59" s="98">
        <v>394.0235426666647</v>
      </c>
      <c r="S59" s="98">
        <v>387.39780878097912</v>
      </c>
      <c r="T59" s="98">
        <v>384.73549993392419</v>
      </c>
      <c r="U59" s="98">
        <v>401.95278774794383</v>
      </c>
      <c r="V59" s="98">
        <v>371.12234146660597</v>
      </c>
      <c r="W59" s="98">
        <v>351.63240249214005</v>
      </c>
      <c r="X59" s="98">
        <v>319.01392771091167</v>
      </c>
      <c r="Y59" s="98">
        <v>288.01635788332209</v>
      </c>
      <c r="DA59" s="63" t="s">
        <v>2298</v>
      </c>
    </row>
    <row r="60" spans="1:105" ht="12" customHeight="1" x14ac:dyDescent="0.25">
      <c r="A60" s="109" t="s">
        <v>120</v>
      </c>
      <c r="B60" s="33">
        <v>305.90990006250286</v>
      </c>
      <c r="C60" s="33">
        <v>303.55817432576038</v>
      </c>
      <c r="D60" s="33">
        <v>296.92101913282215</v>
      </c>
      <c r="E60" s="33">
        <v>320.86244171049202</v>
      </c>
      <c r="F60" s="33">
        <v>322.52294228924382</v>
      </c>
      <c r="G60" s="33">
        <v>335.63943804814187</v>
      </c>
      <c r="H60" s="33">
        <v>323.77969498274149</v>
      </c>
      <c r="I60" s="33">
        <v>316.99206201120421</v>
      </c>
      <c r="J60" s="33">
        <v>277.30622729314342</v>
      </c>
      <c r="K60" s="33">
        <v>286.75270307102932</v>
      </c>
      <c r="L60" s="33">
        <v>283.44468738284417</v>
      </c>
      <c r="M60" s="33">
        <v>263.90325172176051</v>
      </c>
      <c r="N60" s="33">
        <v>273.35700613156234</v>
      </c>
      <c r="O60" s="33">
        <v>274.2923396964336</v>
      </c>
      <c r="P60" s="33">
        <v>276.80622912868739</v>
      </c>
      <c r="Q60" s="33">
        <v>291.93079342648002</v>
      </c>
      <c r="R60" s="33">
        <v>288.1904694407782</v>
      </c>
      <c r="S60" s="33">
        <v>286.70389562069369</v>
      </c>
      <c r="T60" s="33">
        <v>282.12306481507335</v>
      </c>
      <c r="U60" s="33">
        <v>275.29211739037311</v>
      </c>
      <c r="V60" s="33">
        <v>286.68216869608301</v>
      </c>
      <c r="W60" s="33">
        <v>276.41861952159758</v>
      </c>
      <c r="X60" s="33">
        <v>196.86027786906192</v>
      </c>
      <c r="Y60" s="33">
        <v>197.94430504223885</v>
      </c>
      <c r="DA60" s="60" t="s">
        <v>2299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22222.41334333827</v>
      </c>
      <c r="C62" s="117">
        <f t="shared" si="21"/>
        <v>23180.365070938948</v>
      </c>
      <c r="D62" s="117">
        <f t="shared" si="21"/>
        <v>21526.531369519893</v>
      </c>
      <c r="E62" s="117">
        <f t="shared" si="21"/>
        <v>22167.190681538115</v>
      </c>
      <c r="F62" s="117">
        <f t="shared" si="21"/>
        <v>20828.237970793449</v>
      </c>
      <c r="G62" s="117">
        <f t="shared" si="21"/>
        <v>19674.818768145906</v>
      </c>
      <c r="H62" s="117">
        <f t="shared" si="21"/>
        <v>19313.876916425608</v>
      </c>
      <c r="I62" s="117">
        <f t="shared" si="21"/>
        <v>17706.669925218725</v>
      </c>
      <c r="J62" s="117">
        <f t="shared" si="21"/>
        <v>18602.128854259237</v>
      </c>
      <c r="K62" s="117">
        <f t="shared" si="21"/>
        <v>18127.634163225524</v>
      </c>
      <c r="L62" s="117">
        <f t="shared" si="21"/>
        <v>20432.538118398239</v>
      </c>
      <c r="M62" s="117">
        <f t="shared" si="21"/>
        <v>15586.852625479551</v>
      </c>
      <c r="N62" s="117">
        <f t="shared" si="21"/>
        <v>17218.341983965176</v>
      </c>
      <c r="O62" s="117">
        <f t="shared" si="21"/>
        <v>18599.82605440123</v>
      </c>
      <c r="P62" s="117">
        <f t="shared" si="21"/>
        <v>14609.890741485093</v>
      </c>
      <c r="Q62" s="117">
        <f t="shared" si="21"/>
        <v>15834.123516568814</v>
      </c>
      <c r="R62" s="117">
        <f t="shared" ref="R62:V62" si="22">R63+R66+R68+R77</f>
        <v>16681.882119919846</v>
      </c>
      <c r="S62" s="117">
        <f t="shared" si="22"/>
        <v>16249.518564720436</v>
      </c>
      <c r="T62" s="117">
        <f t="shared" si="22"/>
        <v>16143.804396724665</v>
      </c>
      <c r="U62" s="117">
        <f t="shared" si="22"/>
        <v>15557.320915497046</v>
      </c>
      <c r="V62" s="117">
        <f t="shared" si="22"/>
        <v>14493.28399645703</v>
      </c>
      <c r="W62" s="117">
        <f t="shared" ref="W62:Y62" si="23">W63+W66+W68+W77</f>
        <v>16623.130086333182</v>
      </c>
      <c r="X62" s="117">
        <f t="shared" si="23"/>
        <v>13308.396066659425</v>
      </c>
      <c r="Y62" s="117">
        <f t="shared" si="23"/>
        <v>13173.171482056478</v>
      </c>
      <c r="DA62" s="129" t="s">
        <v>2300</v>
      </c>
    </row>
    <row r="63" spans="1:105" ht="12.95" customHeight="1" x14ac:dyDescent="0.25">
      <c r="A63" s="121" t="s">
        <v>57</v>
      </c>
      <c r="B63" s="122">
        <f t="shared" ref="B63:Q63" si="24">SUM(B64:B65)</f>
        <v>19693.489260949063</v>
      </c>
      <c r="C63" s="122">
        <f t="shared" si="24"/>
        <v>20694.578708893245</v>
      </c>
      <c r="D63" s="122">
        <f t="shared" si="24"/>
        <v>19091.130547774919</v>
      </c>
      <c r="E63" s="122">
        <f t="shared" si="24"/>
        <v>19771.700281325586</v>
      </c>
      <c r="F63" s="122">
        <f t="shared" si="24"/>
        <v>18172.108486191617</v>
      </c>
      <c r="G63" s="122">
        <f t="shared" si="24"/>
        <v>17020.762968330844</v>
      </c>
      <c r="H63" s="122">
        <f t="shared" si="24"/>
        <v>16577.833372872683</v>
      </c>
      <c r="I63" s="122">
        <f t="shared" si="24"/>
        <v>15097.723220892669</v>
      </c>
      <c r="J63" s="122">
        <f t="shared" si="24"/>
        <v>16004.113118387468</v>
      </c>
      <c r="K63" s="122">
        <f t="shared" si="24"/>
        <v>15457.853412468517</v>
      </c>
      <c r="L63" s="122">
        <f t="shared" si="24"/>
        <v>17851.951464795333</v>
      </c>
      <c r="M63" s="122">
        <f t="shared" si="24"/>
        <v>13237.17224721767</v>
      </c>
      <c r="N63" s="122">
        <f t="shared" si="24"/>
        <v>14687.626305333051</v>
      </c>
      <c r="O63" s="122">
        <f t="shared" si="24"/>
        <v>16103.908199902624</v>
      </c>
      <c r="P63" s="122">
        <f t="shared" si="24"/>
        <v>12070.547549832623</v>
      </c>
      <c r="Q63" s="122">
        <f t="shared" si="24"/>
        <v>13347.62624618201</v>
      </c>
      <c r="R63" s="122">
        <f t="shared" ref="R63:V63" si="25">SUM(R64:R65)</f>
        <v>14090.760670314825</v>
      </c>
      <c r="S63" s="122">
        <f t="shared" si="25"/>
        <v>13744.055463653003</v>
      </c>
      <c r="T63" s="122">
        <f t="shared" si="25"/>
        <v>13661.975223775773</v>
      </c>
      <c r="U63" s="122">
        <f t="shared" si="25"/>
        <v>13002.93538906104</v>
      </c>
      <c r="V63" s="122">
        <f t="shared" si="25"/>
        <v>12320.793822266611</v>
      </c>
      <c r="W63" s="122">
        <f t="shared" ref="W63:Y63" si="26">SUM(W64:W65)</f>
        <v>14408.532686079441</v>
      </c>
      <c r="X63" s="122">
        <f t="shared" si="26"/>
        <v>11708.461082823052</v>
      </c>
      <c r="Y63" s="122">
        <f t="shared" si="26"/>
        <v>11668.207255709453</v>
      </c>
      <c r="DA63" s="130" t="s">
        <v>2301</v>
      </c>
    </row>
    <row r="64" spans="1:105" ht="12" customHeight="1" x14ac:dyDescent="0.25">
      <c r="A64" s="97" t="s">
        <v>212</v>
      </c>
      <c r="B64" s="98">
        <v>19456.072267009473</v>
      </c>
      <c r="C64" s="98">
        <v>20447.73892909299</v>
      </c>
      <c r="D64" s="98">
        <v>18866.768438437575</v>
      </c>
      <c r="E64" s="98">
        <v>19541.377023438541</v>
      </c>
      <c r="F64" s="98">
        <v>17957.94258644983</v>
      </c>
      <c r="G64" s="98">
        <v>16820.980707153834</v>
      </c>
      <c r="H64" s="98">
        <v>16385.629610455529</v>
      </c>
      <c r="I64" s="98">
        <v>14923.136218099831</v>
      </c>
      <c r="J64" s="98">
        <v>15817.542262612616</v>
      </c>
      <c r="K64" s="98">
        <v>15277.503928622526</v>
      </c>
      <c r="L64" s="98">
        <v>17643.671450712045</v>
      </c>
      <c r="M64" s="98">
        <v>13082.173314150299</v>
      </c>
      <c r="N64" s="98">
        <v>14513.747404638805</v>
      </c>
      <c r="O64" s="98">
        <v>15911.040783101067</v>
      </c>
      <c r="P64" s="98">
        <v>11925.664506181171</v>
      </c>
      <c r="Q64" s="98">
        <v>13185.997620059425</v>
      </c>
      <c r="R64" s="98">
        <v>13917.647053098504</v>
      </c>
      <c r="S64" s="98">
        <v>13571.939950079412</v>
      </c>
      <c r="T64" s="98">
        <v>13486.996823205414</v>
      </c>
      <c r="U64" s="98">
        <v>12830.905346752103</v>
      </c>
      <c r="V64" s="98">
        <v>12160.538260066385</v>
      </c>
      <c r="W64" s="98">
        <v>14215.137946113718</v>
      </c>
      <c r="X64" s="98">
        <v>11553.944166936761</v>
      </c>
      <c r="Y64" s="98">
        <v>11512.013400656173</v>
      </c>
      <c r="DA64" s="63" t="s">
        <v>2302</v>
      </c>
    </row>
    <row r="65" spans="1:105" ht="12" customHeight="1" x14ac:dyDescent="0.25">
      <c r="A65" s="97" t="s">
        <v>53</v>
      </c>
      <c r="B65" s="98">
        <v>237.41699393958913</v>
      </c>
      <c r="C65" s="98">
        <v>246.83977980025657</v>
      </c>
      <c r="D65" s="98">
        <v>224.3621093373452</v>
      </c>
      <c r="E65" s="98">
        <v>230.32325788704441</v>
      </c>
      <c r="F65" s="98">
        <v>214.16589974178845</v>
      </c>
      <c r="G65" s="98">
        <v>199.7822611770107</v>
      </c>
      <c r="H65" s="98">
        <v>192.20376241715371</v>
      </c>
      <c r="I65" s="98">
        <v>174.58700279283752</v>
      </c>
      <c r="J65" s="98">
        <v>186.57085577485205</v>
      </c>
      <c r="K65" s="98">
        <v>180.3494838459917</v>
      </c>
      <c r="L65" s="98">
        <v>208.28001408328939</v>
      </c>
      <c r="M65" s="98">
        <v>154.99893306737064</v>
      </c>
      <c r="N65" s="98">
        <v>173.87890069424594</v>
      </c>
      <c r="O65" s="98">
        <v>192.86741680155771</v>
      </c>
      <c r="P65" s="98">
        <v>144.88304365145231</v>
      </c>
      <c r="Q65" s="98">
        <v>161.62862612258519</v>
      </c>
      <c r="R65" s="98">
        <v>173.11361721631997</v>
      </c>
      <c r="S65" s="98">
        <v>172.11551357359082</v>
      </c>
      <c r="T65" s="98">
        <v>174.97840057035799</v>
      </c>
      <c r="U65" s="98">
        <v>172.03004230893723</v>
      </c>
      <c r="V65" s="98">
        <v>160.25556220022582</v>
      </c>
      <c r="W65" s="98">
        <v>193.39473996572272</v>
      </c>
      <c r="X65" s="98">
        <v>154.51691588629177</v>
      </c>
      <c r="Y65" s="98">
        <v>156.19385505328012</v>
      </c>
      <c r="DA65" s="63" t="s">
        <v>2303</v>
      </c>
    </row>
    <row r="66" spans="1:105" ht="12.95" customHeight="1" x14ac:dyDescent="0.25">
      <c r="A66" s="121" t="s">
        <v>92</v>
      </c>
      <c r="B66" s="122">
        <f t="shared" ref="B66:Y66" si="27">B67</f>
        <v>2.0121768502701096</v>
      </c>
      <c r="C66" s="122">
        <f t="shared" si="27"/>
        <v>2.4781015822842893</v>
      </c>
      <c r="D66" s="122">
        <f t="shared" si="27"/>
        <v>2.8977151481603802</v>
      </c>
      <c r="E66" s="122">
        <f t="shared" si="27"/>
        <v>8.1700650901493255</v>
      </c>
      <c r="F66" s="122">
        <f t="shared" si="27"/>
        <v>3.7321108781750674</v>
      </c>
      <c r="G66" s="122">
        <f t="shared" si="27"/>
        <v>4.8476020471390422</v>
      </c>
      <c r="H66" s="122">
        <f t="shared" si="27"/>
        <v>11.755389021806485</v>
      </c>
      <c r="I66" s="122">
        <f t="shared" si="27"/>
        <v>5.7517351968201602</v>
      </c>
      <c r="J66" s="122">
        <f t="shared" si="27"/>
        <v>7.0468262401699437</v>
      </c>
      <c r="K66" s="122">
        <f t="shared" si="27"/>
        <v>8.1812138793862808</v>
      </c>
      <c r="L66" s="122">
        <f t="shared" si="27"/>
        <v>11.772964239576643</v>
      </c>
      <c r="M66" s="122">
        <f t="shared" si="27"/>
        <v>9.2402258602634415</v>
      </c>
      <c r="N66" s="122">
        <f t="shared" si="27"/>
        <v>9.4349452589087512</v>
      </c>
      <c r="O66" s="122">
        <f t="shared" si="27"/>
        <v>9.9818507810022528</v>
      </c>
      <c r="P66" s="122">
        <f t="shared" si="27"/>
        <v>8.0608221163329237</v>
      </c>
      <c r="Q66" s="122">
        <f t="shared" si="27"/>
        <v>11.767180506268753</v>
      </c>
      <c r="R66" s="122">
        <f t="shared" si="27"/>
        <v>10.6332091536083</v>
      </c>
      <c r="S66" s="122">
        <f t="shared" si="27"/>
        <v>10.603083287939176</v>
      </c>
      <c r="T66" s="122">
        <f t="shared" si="27"/>
        <v>10.485335824538453</v>
      </c>
      <c r="U66" s="122">
        <f t="shared" si="27"/>
        <v>10.473613215010442</v>
      </c>
      <c r="V66" s="122">
        <f t="shared" si="27"/>
        <v>16.117598533562933</v>
      </c>
      <c r="W66" s="122">
        <f t="shared" si="27"/>
        <v>19.729548151838511</v>
      </c>
      <c r="X66" s="122">
        <f t="shared" si="27"/>
        <v>22.938440440834071</v>
      </c>
      <c r="Y66" s="122">
        <f t="shared" si="27"/>
        <v>22.114893820672389</v>
      </c>
      <c r="DA66" s="130" t="s">
        <v>2304</v>
      </c>
    </row>
    <row r="67" spans="1:105" ht="12" customHeight="1" x14ac:dyDescent="0.25">
      <c r="A67" s="97" t="s">
        <v>53</v>
      </c>
      <c r="B67" s="98">
        <f>IF(RES_hhdet_fec!B67=0,0,RES_hhdet_fec!B67*1000*11630/RES_hhdet_num!B62)</f>
        <v>2.0121768502701096</v>
      </c>
      <c r="C67" s="98">
        <f>IF(RES_hhdet_fec!C67=0,0,RES_hhdet_fec!C67*1000*11630/RES_hhdet_num!C62)</f>
        <v>2.4781015822842893</v>
      </c>
      <c r="D67" s="98">
        <f>IF(RES_hhdet_fec!D67=0,0,RES_hhdet_fec!D67*1000*11630/RES_hhdet_num!D62)</f>
        <v>2.8977151481603802</v>
      </c>
      <c r="E67" s="98">
        <f>IF(RES_hhdet_fec!E67=0,0,RES_hhdet_fec!E67*1000*11630/RES_hhdet_num!E62)</f>
        <v>8.1700650901493255</v>
      </c>
      <c r="F67" s="98">
        <f>IF(RES_hhdet_fec!F67=0,0,RES_hhdet_fec!F67*1000*11630/RES_hhdet_num!F62)</f>
        <v>3.7321108781750674</v>
      </c>
      <c r="G67" s="98">
        <f>IF(RES_hhdet_fec!G67=0,0,RES_hhdet_fec!G67*1000*11630/RES_hhdet_num!G62)</f>
        <v>4.8476020471390422</v>
      </c>
      <c r="H67" s="98">
        <f>IF(RES_hhdet_fec!H67=0,0,RES_hhdet_fec!H67*1000*11630/RES_hhdet_num!H62)</f>
        <v>11.755389021806485</v>
      </c>
      <c r="I67" s="98">
        <f>IF(RES_hhdet_fec!I67=0,0,RES_hhdet_fec!I67*1000*11630/RES_hhdet_num!I62)</f>
        <v>5.7517351968201602</v>
      </c>
      <c r="J67" s="98">
        <f>IF(RES_hhdet_fec!J67=0,0,RES_hhdet_fec!J67*1000*11630/RES_hhdet_num!J62)</f>
        <v>7.0468262401699437</v>
      </c>
      <c r="K67" s="98">
        <f>IF(RES_hhdet_fec!K67=0,0,RES_hhdet_fec!K67*1000*11630/RES_hhdet_num!K62)</f>
        <v>8.1812138793862808</v>
      </c>
      <c r="L67" s="98">
        <f>IF(RES_hhdet_fec!L67=0,0,RES_hhdet_fec!L67*1000*11630/RES_hhdet_num!L62)</f>
        <v>11.772964239576643</v>
      </c>
      <c r="M67" s="98">
        <f>IF(RES_hhdet_fec!M67=0,0,RES_hhdet_fec!M67*1000*11630/RES_hhdet_num!M62)</f>
        <v>9.2402258602634415</v>
      </c>
      <c r="N67" s="98">
        <f>IF(RES_hhdet_fec!N67=0,0,RES_hhdet_fec!N67*1000*11630/RES_hhdet_num!N62)</f>
        <v>9.4349452589087512</v>
      </c>
      <c r="O67" s="98">
        <f>IF(RES_hhdet_fec!O67=0,0,RES_hhdet_fec!O67*1000*11630/RES_hhdet_num!O62)</f>
        <v>9.9818507810022528</v>
      </c>
      <c r="P67" s="98">
        <f>IF(RES_hhdet_fec!P67=0,0,RES_hhdet_fec!P67*1000*11630/RES_hhdet_num!P62)</f>
        <v>8.0608221163329237</v>
      </c>
      <c r="Q67" s="98">
        <f>IF(RES_hhdet_fec!Q67=0,0,RES_hhdet_fec!Q67*1000*11630/RES_hhdet_num!Q62)</f>
        <v>11.767180506268753</v>
      </c>
      <c r="R67" s="98">
        <f>IF(RES_hhdet_fec!R67=0,0,RES_hhdet_fec!R67*1000*11630/RES_hhdet_num!R62)</f>
        <v>10.6332091536083</v>
      </c>
      <c r="S67" s="98">
        <f>IF(RES_hhdet_fec!S67=0,0,RES_hhdet_fec!S67*1000*11630/RES_hhdet_num!S62)</f>
        <v>10.603083287939176</v>
      </c>
      <c r="T67" s="98">
        <f>IF(RES_hhdet_fec!T67=0,0,RES_hhdet_fec!T67*1000*11630/RES_hhdet_num!T62)</f>
        <v>10.485335824538453</v>
      </c>
      <c r="U67" s="98">
        <f>IF(RES_hhdet_fec!U67=0,0,RES_hhdet_fec!U67*1000*11630/RES_hhdet_num!U62)</f>
        <v>10.473613215010442</v>
      </c>
      <c r="V67" s="98">
        <f>IF(RES_hhdet_fec!V67=0,0,RES_hhdet_fec!V67*1000*11630/RES_hhdet_num!V62)</f>
        <v>16.117598533562933</v>
      </c>
      <c r="W67" s="98">
        <f>IF(RES_hhdet_fec!W67=0,0,RES_hhdet_fec!W67*1000*11630/RES_hhdet_num!W62)</f>
        <v>19.729548151838511</v>
      </c>
      <c r="X67" s="98">
        <f>IF(RES_hhdet_fec!X67=0,0,RES_hhdet_fec!X67*1000*11630/RES_hhdet_num!X62)</f>
        <v>22.938440440834071</v>
      </c>
      <c r="Y67" s="98">
        <f>IF(RES_hhdet_fec!Y67=0,0,RES_hhdet_fec!Y67*1000*11630/RES_hhdet_num!Y62)</f>
        <v>22.114893820672389</v>
      </c>
      <c r="DA67" s="63" t="s">
        <v>2305</v>
      </c>
    </row>
    <row r="68" spans="1:105" ht="12" customHeight="1" x14ac:dyDescent="0.25">
      <c r="A68" s="121" t="s">
        <v>55</v>
      </c>
      <c r="B68" s="122">
        <v>2182.6140217508396</v>
      </c>
      <c r="C68" s="122">
        <v>2134.0373169555687</v>
      </c>
      <c r="D68" s="122">
        <v>2092.3891533155565</v>
      </c>
      <c r="E68" s="122">
        <v>2027.6967095348841</v>
      </c>
      <c r="F68" s="122">
        <v>2275.6685739158347</v>
      </c>
      <c r="G68" s="122">
        <v>2266.434471886666</v>
      </c>
      <c r="H68" s="122">
        <v>2343.1246510915462</v>
      </c>
      <c r="I68" s="122">
        <v>2225.4483599404166</v>
      </c>
      <c r="J68" s="122">
        <v>2284.1800254532222</v>
      </c>
      <c r="K68" s="122">
        <v>2329.8098428752719</v>
      </c>
      <c r="L68" s="122">
        <v>2234.2872724723179</v>
      </c>
      <c r="M68" s="122">
        <v>2035.4905801553127</v>
      </c>
      <c r="N68" s="122">
        <v>2195.8002176186983</v>
      </c>
      <c r="O68" s="122">
        <v>2160.9389015513307</v>
      </c>
      <c r="P68" s="122">
        <v>2203.7211335665797</v>
      </c>
      <c r="Q68" s="122">
        <v>2137.0685174055984</v>
      </c>
      <c r="R68" s="122">
        <v>2234.1500114844871</v>
      </c>
      <c r="S68" s="122">
        <v>2160.9866807426765</v>
      </c>
      <c r="T68" s="122">
        <v>2151.5110345917474</v>
      </c>
      <c r="U68" s="122">
        <v>2241.5474821671523</v>
      </c>
      <c r="V68" s="122">
        <v>1834.3078965402992</v>
      </c>
      <c r="W68" s="122">
        <v>1879.6331579345815</v>
      </c>
      <c r="X68" s="122">
        <v>1332.723288005506</v>
      </c>
      <c r="Y68" s="122">
        <v>1249.2605204721624</v>
      </c>
      <c r="DA68" s="130" t="s">
        <v>2306</v>
      </c>
    </row>
    <row r="69" spans="1:105" ht="12" customHeight="1" x14ac:dyDescent="0.25">
      <c r="A69" s="97" t="s">
        <v>134</v>
      </c>
      <c r="B69" s="98">
        <v>2249.2573009809817</v>
      </c>
      <c r="C69" s="98">
        <v>2224.9748114292784</v>
      </c>
      <c r="D69" s="98">
        <v>2167.9671964345948</v>
      </c>
      <c r="E69" s="98">
        <v>2074.3252577980516</v>
      </c>
      <c r="F69" s="98">
        <v>2365.4674359931923</v>
      </c>
      <c r="G69" s="98">
        <v>2337.0850350065748</v>
      </c>
      <c r="H69" s="98">
        <v>2398.3638199468364</v>
      </c>
      <c r="I69" s="98">
        <v>2242.5214812294785</v>
      </c>
      <c r="J69" s="98">
        <v>2306.1988938061395</v>
      </c>
      <c r="K69" s="98">
        <v>2339.7754778481408</v>
      </c>
      <c r="L69" s="98">
        <v>2238.0252171035645</v>
      </c>
      <c r="M69" s="98">
        <v>2036.4965836501956</v>
      </c>
      <c r="N69" s="98">
        <v>2199.4990468956062</v>
      </c>
      <c r="O69" s="98">
        <v>2167.0998612848553</v>
      </c>
      <c r="P69" s="98">
        <v>2211.0754319860548</v>
      </c>
      <c r="Q69" s="98">
        <v>2146.2728196765897</v>
      </c>
      <c r="R69" s="98">
        <v>2244.7175110804528</v>
      </c>
      <c r="S69" s="98">
        <v>2167.3715207720452</v>
      </c>
      <c r="T69" s="98">
        <v>2157.3474830848559</v>
      </c>
      <c r="U69" s="98">
        <v>2258.9237343384443</v>
      </c>
      <c r="V69" s="98">
        <v>1851.9110213544195</v>
      </c>
      <c r="W69" s="98">
        <v>1913.6656409074201</v>
      </c>
      <c r="X69" s="98">
        <v>1345.7390443053907</v>
      </c>
      <c r="Y69" s="98">
        <v>1260.3522316274036</v>
      </c>
      <c r="DA69" s="63" t="s">
        <v>2307</v>
      </c>
    </row>
    <row r="70" spans="1:105" ht="12" customHeight="1" x14ac:dyDescent="0.25">
      <c r="A70" s="97" t="s">
        <v>133</v>
      </c>
      <c r="B70" s="98">
        <v>1646.0036961141793</v>
      </c>
      <c r="C70" s="98">
        <v>1577.6558315055654</v>
      </c>
      <c r="D70" s="98">
        <v>1552.0990262586472</v>
      </c>
      <c r="E70" s="98">
        <v>1493.4939498635401</v>
      </c>
      <c r="F70" s="98">
        <v>1694.159799957969</v>
      </c>
      <c r="G70" s="98">
        <v>1700.0224431909996</v>
      </c>
      <c r="H70" s="98">
        <v>1762.4373038255042</v>
      </c>
      <c r="I70" s="98">
        <v>1677.4526045851112</v>
      </c>
      <c r="J70" s="98">
        <v>1707.6740745709301</v>
      </c>
      <c r="K70" s="98">
        <v>1752.3159137391365</v>
      </c>
      <c r="L70" s="98">
        <v>1695.3181988316919</v>
      </c>
      <c r="M70" s="98">
        <v>1550.3843236750697</v>
      </c>
      <c r="N70" s="98">
        <v>1698.268282765606</v>
      </c>
      <c r="O70" s="98">
        <v>1636.7238184305886</v>
      </c>
      <c r="P70" s="98">
        <v>1655.4435209506682</v>
      </c>
      <c r="Q70" s="98">
        <v>1631.2025560973532</v>
      </c>
      <c r="R70" s="98">
        <v>1768.4263549501686</v>
      </c>
      <c r="S70" s="98">
        <v>1745.0683873453213</v>
      </c>
      <c r="T70" s="98">
        <v>1736.9911417240567</v>
      </c>
      <c r="U70" s="98">
        <v>1843.3829740155979</v>
      </c>
      <c r="V70" s="98">
        <v>1477.7350821404152</v>
      </c>
      <c r="W70" s="98">
        <v>1529.3535080050603</v>
      </c>
      <c r="X70" s="98">
        <v>1107.4202217319373</v>
      </c>
      <c r="Y70" s="98">
        <v>1060.040906412394</v>
      </c>
      <c r="DA70" s="63" t="s">
        <v>2308</v>
      </c>
    </row>
    <row r="71" spans="1:105" ht="12" customHeight="1" x14ac:dyDescent="0.25">
      <c r="A71" s="100" t="s">
        <v>212</v>
      </c>
      <c r="B71" s="101">
        <v>941.60913253999888</v>
      </c>
      <c r="C71" s="101">
        <v>861.38949169033367</v>
      </c>
      <c r="D71" s="101">
        <v>858.5596909759339</v>
      </c>
      <c r="E71" s="101">
        <v>831.29042234911003</v>
      </c>
      <c r="F71" s="101">
        <v>893.14359738635608</v>
      </c>
      <c r="G71" s="101">
        <v>910.43559750455677</v>
      </c>
      <c r="H71" s="101">
        <v>949.67955293409966</v>
      </c>
      <c r="I71" s="101">
        <v>938.82599382451997</v>
      </c>
      <c r="J71" s="101">
        <v>882.81246564111893</v>
      </c>
      <c r="K71" s="101">
        <v>920.60669962554141</v>
      </c>
      <c r="L71" s="101">
        <v>891.56505755993794</v>
      </c>
      <c r="M71" s="101">
        <v>787.65230916242263</v>
      </c>
      <c r="N71" s="101">
        <v>864.89696498629712</v>
      </c>
      <c r="O71" s="101">
        <v>711.37893574264615</v>
      </c>
      <c r="P71" s="101">
        <v>673.11357132693763</v>
      </c>
      <c r="Q71" s="101">
        <v>703.78299350921031</v>
      </c>
      <c r="R71" s="101">
        <v>891.59499399849449</v>
      </c>
      <c r="S71" s="101">
        <v>915.89890480865449</v>
      </c>
      <c r="T71" s="101">
        <v>836.78688992742809</v>
      </c>
      <c r="U71" s="101">
        <v>884.17957852976554</v>
      </c>
      <c r="V71" s="101">
        <v>516.18486634796307</v>
      </c>
      <c r="W71" s="101">
        <v>475.58351754989252</v>
      </c>
      <c r="X71" s="101">
        <v>448.67153581392336</v>
      </c>
      <c r="Y71" s="101">
        <v>469.08312010645074</v>
      </c>
      <c r="DA71" s="131" t="s">
        <v>2309</v>
      </c>
    </row>
    <row r="72" spans="1:105" ht="12" customHeight="1" x14ac:dyDescent="0.25">
      <c r="A72" s="103" t="s">
        <v>52</v>
      </c>
      <c r="B72" s="104">
        <v>704.39456357418032</v>
      </c>
      <c r="C72" s="104">
        <v>716.26633981523185</v>
      </c>
      <c r="D72" s="104">
        <v>693.53933528271295</v>
      </c>
      <c r="E72" s="104">
        <v>662.20352751443033</v>
      </c>
      <c r="F72" s="104">
        <v>801.01620257161289</v>
      </c>
      <c r="G72" s="104">
        <v>789.58684568644276</v>
      </c>
      <c r="H72" s="104">
        <v>812.75775089140427</v>
      </c>
      <c r="I72" s="104">
        <v>738.62661076059135</v>
      </c>
      <c r="J72" s="104">
        <v>824.86160892981059</v>
      </c>
      <c r="K72" s="104">
        <v>831.70921411359484</v>
      </c>
      <c r="L72" s="104">
        <v>803.75314127175409</v>
      </c>
      <c r="M72" s="104">
        <v>762.7320145126472</v>
      </c>
      <c r="N72" s="104">
        <v>833.37131777930881</v>
      </c>
      <c r="O72" s="104">
        <v>925.34488268794235</v>
      </c>
      <c r="P72" s="104">
        <v>982.32994962373073</v>
      </c>
      <c r="Q72" s="104">
        <v>927.41956258814287</v>
      </c>
      <c r="R72" s="104">
        <v>876.83136095167379</v>
      </c>
      <c r="S72" s="104">
        <v>829.16948253666681</v>
      </c>
      <c r="T72" s="104">
        <v>900.20425179662845</v>
      </c>
      <c r="U72" s="104">
        <v>959.20339548583252</v>
      </c>
      <c r="V72" s="104">
        <v>961.55021579245204</v>
      </c>
      <c r="W72" s="104">
        <v>1053.7699904551678</v>
      </c>
      <c r="X72" s="104">
        <v>658.74868591801373</v>
      </c>
      <c r="Y72" s="104">
        <v>590.95778630594327</v>
      </c>
      <c r="DA72" s="132" t="s">
        <v>2310</v>
      </c>
    </row>
    <row r="73" spans="1:105" ht="12" customHeight="1" x14ac:dyDescent="0.25">
      <c r="A73" s="106" t="s">
        <v>122</v>
      </c>
      <c r="B73" s="101">
        <v>1935.6131010810082</v>
      </c>
      <c r="C73" s="101">
        <v>1828.8834386491571</v>
      </c>
      <c r="D73" s="101">
        <v>1836.014859253351</v>
      </c>
      <c r="E73" s="101">
        <v>1852.6814365180021</v>
      </c>
      <c r="F73" s="101">
        <v>1931.414990254654</v>
      </c>
      <c r="G73" s="101">
        <v>2000.6655783395922</v>
      </c>
      <c r="H73" s="101">
        <v>2085.4123865718079</v>
      </c>
      <c r="I73" s="101">
        <v>2127.2694142752634</v>
      </c>
      <c r="J73" s="101">
        <v>2018.8289330357779</v>
      </c>
      <c r="K73" s="101">
        <v>2119.4576866538528</v>
      </c>
      <c r="L73" s="101">
        <v>2073.0230558798057</v>
      </c>
      <c r="M73" s="101">
        <v>2022.7372775243639</v>
      </c>
      <c r="N73" s="101">
        <v>2087.7841235011815</v>
      </c>
      <c r="O73" s="101">
        <v>2026.8364207575239</v>
      </c>
      <c r="P73" s="101">
        <v>2071.6429578753277</v>
      </c>
      <c r="Q73" s="101">
        <v>2031.3252498771385</v>
      </c>
      <c r="R73" s="101">
        <v>2034.2021708949269</v>
      </c>
      <c r="S73" s="101">
        <v>2043.0446561499625</v>
      </c>
      <c r="T73" s="101">
        <v>2008.7981587787085</v>
      </c>
      <c r="U73" s="101">
        <v>1932.5824989516389</v>
      </c>
      <c r="V73" s="101">
        <v>1640.8424738465999</v>
      </c>
      <c r="W73" s="101">
        <v>1492.0315137471166</v>
      </c>
      <c r="X73" s="101">
        <v>1239.796131748149</v>
      </c>
      <c r="Y73" s="101">
        <v>1183.3700407193896</v>
      </c>
      <c r="DA73" s="131" t="s">
        <v>2311</v>
      </c>
    </row>
    <row r="74" spans="1:105" ht="12" customHeight="1" x14ac:dyDescent="0.25">
      <c r="A74" s="107" t="s">
        <v>121</v>
      </c>
      <c r="B74" s="104">
        <v>1543.0904781514093</v>
      </c>
      <c r="C74" s="104">
        <v>1444.1163273016425</v>
      </c>
      <c r="D74" s="104">
        <v>1460.8806276387406</v>
      </c>
      <c r="E74" s="104">
        <v>1481.8367545903409</v>
      </c>
      <c r="F74" s="104">
        <v>1536.2157649343842</v>
      </c>
      <c r="G74" s="104">
        <v>1605.6363124986151</v>
      </c>
      <c r="H74" s="104">
        <v>1684.5014872612214</v>
      </c>
      <c r="I74" s="104">
        <v>1740.1792261982728</v>
      </c>
      <c r="J74" s="104">
        <v>1625.4735369907528</v>
      </c>
      <c r="K74" s="104">
        <v>1717.0709018104114</v>
      </c>
      <c r="L74" s="104">
        <v>1680.5019946115378</v>
      </c>
      <c r="M74" s="104">
        <v>1617.0891615970243</v>
      </c>
      <c r="N74" s="104">
        <v>1676.004412973268</v>
      </c>
      <c r="O74" s="104">
        <v>1617.7922663129175</v>
      </c>
      <c r="P74" s="104">
        <v>1644.9918175609237</v>
      </c>
      <c r="Q74" s="104">
        <v>1634.3585895178428</v>
      </c>
      <c r="R74" s="104">
        <v>1690.141150540999</v>
      </c>
      <c r="S74" s="104">
        <v>1714.9623106101735</v>
      </c>
      <c r="T74" s="104">
        <v>1670.5960365534197</v>
      </c>
      <c r="U74" s="104">
        <v>1645.3266754320377</v>
      </c>
      <c r="V74" s="104">
        <v>1357.7140686329217</v>
      </c>
      <c r="W74" s="104">
        <v>1229.6707159204341</v>
      </c>
      <c r="X74" s="104">
        <v>1043.199647047737</v>
      </c>
      <c r="Y74" s="104">
        <v>1011.2524341758534</v>
      </c>
      <c r="DA74" s="132" t="s">
        <v>2312</v>
      </c>
    </row>
    <row r="75" spans="1:105" ht="12" customHeight="1" x14ac:dyDescent="0.25">
      <c r="A75" s="108" t="s">
        <v>53</v>
      </c>
      <c r="B75" s="98">
        <v>810.31365657002664</v>
      </c>
      <c r="C75" s="98">
        <v>734.28215371738338</v>
      </c>
      <c r="D75" s="98">
        <v>756.74448775885855</v>
      </c>
      <c r="E75" s="98">
        <v>778.3520693738443</v>
      </c>
      <c r="F75" s="98">
        <v>763.24054640066106</v>
      </c>
      <c r="G75" s="98">
        <v>811.62436028713478</v>
      </c>
      <c r="H75" s="98">
        <v>861.59547042961663</v>
      </c>
      <c r="I75" s="98">
        <v>933.30045460097961</v>
      </c>
      <c r="J75" s="98">
        <v>806.19733210068443</v>
      </c>
      <c r="K75" s="98">
        <v>874.26976062487165</v>
      </c>
      <c r="L75" s="98">
        <v>859.66747357350607</v>
      </c>
      <c r="M75" s="98">
        <v>797.31543418616582</v>
      </c>
      <c r="N75" s="98">
        <v>827.29380125575335</v>
      </c>
      <c r="O75" s="98">
        <v>676.38559092988851</v>
      </c>
      <c r="P75" s="98">
        <v>644.93613537597867</v>
      </c>
      <c r="Q75" s="98">
        <v>682.73293973422312</v>
      </c>
      <c r="R75" s="98">
        <v>834.31726473210176</v>
      </c>
      <c r="S75" s="98">
        <v>888.53455418823057</v>
      </c>
      <c r="T75" s="98">
        <v>798.11573127032977</v>
      </c>
      <c r="U75" s="98">
        <v>779.85533498625068</v>
      </c>
      <c r="V75" s="98">
        <v>465.23748929359766</v>
      </c>
      <c r="W75" s="98">
        <v>372.13752805541498</v>
      </c>
      <c r="X75" s="98">
        <v>418.92430496431291</v>
      </c>
      <c r="Y75" s="98">
        <v>445.28251228363911</v>
      </c>
      <c r="DA75" s="63" t="s">
        <v>2313</v>
      </c>
    </row>
    <row r="76" spans="1:105" ht="12" customHeight="1" x14ac:dyDescent="0.25">
      <c r="A76" s="108" t="s">
        <v>52</v>
      </c>
      <c r="B76" s="98">
        <v>732.77682158138271</v>
      </c>
      <c r="C76" s="98">
        <v>709.83417358425902</v>
      </c>
      <c r="D76" s="98">
        <v>704.13613987988231</v>
      </c>
      <c r="E76" s="98">
        <v>703.48468521649647</v>
      </c>
      <c r="F76" s="98">
        <v>772.97521853372336</v>
      </c>
      <c r="G76" s="98">
        <v>794.01195221148032</v>
      </c>
      <c r="H76" s="98">
        <v>822.90601683160503</v>
      </c>
      <c r="I76" s="98">
        <v>806.87877159729294</v>
      </c>
      <c r="J76" s="98">
        <v>819.27620489006836</v>
      </c>
      <c r="K76" s="98">
        <v>842.80114118553979</v>
      </c>
      <c r="L76" s="98">
        <v>820.83452103803165</v>
      </c>
      <c r="M76" s="98">
        <v>819.77372741085878</v>
      </c>
      <c r="N76" s="98">
        <v>848.71061171751444</v>
      </c>
      <c r="O76" s="98">
        <v>941.40667538302887</v>
      </c>
      <c r="P76" s="98">
        <v>1000.0556821849451</v>
      </c>
      <c r="Q76" s="98">
        <v>951.62564978361956</v>
      </c>
      <c r="R76" s="98">
        <v>855.82388580889744</v>
      </c>
      <c r="S76" s="98">
        <v>826.42775642194283</v>
      </c>
      <c r="T76" s="98">
        <v>872.48030528308993</v>
      </c>
      <c r="U76" s="98">
        <v>865.47134044578718</v>
      </c>
      <c r="V76" s="98">
        <v>892.47657933932408</v>
      </c>
      <c r="W76" s="98">
        <v>857.53318786501927</v>
      </c>
      <c r="X76" s="98">
        <v>624.27534208342411</v>
      </c>
      <c r="Y76" s="98">
        <v>565.96992189221419</v>
      </c>
      <c r="DA76" s="63" t="s">
        <v>2314</v>
      </c>
    </row>
    <row r="77" spans="1:105" ht="12" customHeight="1" x14ac:dyDescent="0.25">
      <c r="A77" s="121" t="s">
        <v>54</v>
      </c>
      <c r="B77" s="122">
        <v>344.29788378809883</v>
      </c>
      <c r="C77" s="122">
        <v>349.27094350784932</v>
      </c>
      <c r="D77" s="122">
        <v>340.11395328125928</v>
      </c>
      <c r="E77" s="122">
        <v>359.62362558749817</v>
      </c>
      <c r="F77" s="122">
        <v>376.72879980782204</v>
      </c>
      <c r="G77" s="122">
        <v>382.77372588125723</v>
      </c>
      <c r="H77" s="122">
        <v>381.16350343957151</v>
      </c>
      <c r="I77" s="122">
        <v>377.74660918881949</v>
      </c>
      <c r="J77" s="122">
        <v>306.78888417837885</v>
      </c>
      <c r="K77" s="122">
        <v>331.78969400234769</v>
      </c>
      <c r="L77" s="122">
        <v>334.52641689101432</v>
      </c>
      <c r="M77" s="122">
        <v>304.94957224630531</v>
      </c>
      <c r="N77" s="122">
        <v>325.4805157545195</v>
      </c>
      <c r="O77" s="122">
        <v>324.99710216627523</v>
      </c>
      <c r="P77" s="122">
        <v>327.5612359695574</v>
      </c>
      <c r="Q77" s="122">
        <v>337.6615724749368</v>
      </c>
      <c r="R77" s="122">
        <v>346.33822896692692</v>
      </c>
      <c r="S77" s="122">
        <v>333.87333703681793</v>
      </c>
      <c r="T77" s="122">
        <v>319.83280253260642</v>
      </c>
      <c r="U77" s="122">
        <v>302.36443105384348</v>
      </c>
      <c r="V77" s="122">
        <v>322.06467911655619</v>
      </c>
      <c r="W77" s="122">
        <v>315.23469416731893</v>
      </c>
      <c r="X77" s="122">
        <v>244.27325539003334</v>
      </c>
      <c r="Y77" s="122">
        <v>233.58881205419212</v>
      </c>
      <c r="DA77" s="130" t="s">
        <v>2315</v>
      </c>
    </row>
    <row r="78" spans="1:105" ht="12" customHeight="1" x14ac:dyDescent="0.25">
      <c r="A78" s="97" t="s">
        <v>189</v>
      </c>
      <c r="B78" s="98">
        <v>371.50945398768539</v>
      </c>
      <c r="C78" s="98">
        <v>383.62365574212936</v>
      </c>
      <c r="D78" s="98">
        <v>372.43235165278099</v>
      </c>
      <c r="E78" s="98">
        <v>386.8576868281599</v>
      </c>
      <c r="F78" s="98">
        <v>414.76880835400874</v>
      </c>
      <c r="G78" s="98">
        <v>416.11250433918877</v>
      </c>
      <c r="H78" s="98">
        <v>419.80031682481632</v>
      </c>
      <c r="I78" s="98">
        <v>419.25443831722794</v>
      </c>
      <c r="J78" s="98">
        <v>327.54868684237164</v>
      </c>
      <c r="K78" s="98">
        <v>364.44012025966384</v>
      </c>
      <c r="L78" s="98">
        <v>370.78412785204938</v>
      </c>
      <c r="M78" s="98">
        <v>335.14990427900318</v>
      </c>
      <c r="N78" s="98">
        <v>363.88544692016029</v>
      </c>
      <c r="O78" s="98">
        <v>362.63559029811699</v>
      </c>
      <c r="P78" s="98">
        <v>364.41039897256206</v>
      </c>
      <c r="Q78" s="98">
        <v>373.08200478384759</v>
      </c>
      <c r="R78" s="98">
        <v>392.01512538239308</v>
      </c>
      <c r="S78" s="98">
        <v>374.97892796751228</v>
      </c>
      <c r="T78" s="98">
        <v>355.53054024300235</v>
      </c>
      <c r="U78" s="98">
        <v>332.32417219597073</v>
      </c>
      <c r="V78" s="98">
        <v>362.32364675992079</v>
      </c>
      <c r="W78" s="98">
        <v>360.22870473438104</v>
      </c>
      <c r="X78" s="98">
        <v>290.80083443741717</v>
      </c>
      <c r="Y78" s="98">
        <v>267.25951890662992</v>
      </c>
      <c r="DA78" s="63" t="s">
        <v>2316</v>
      </c>
    </row>
    <row r="79" spans="1:105" ht="12" customHeight="1" x14ac:dyDescent="0.25">
      <c r="A79" s="109" t="s">
        <v>120</v>
      </c>
      <c r="B79" s="33">
        <v>305.90990006250291</v>
      </c>
      <c r="C79" s="33">
        <v>303.05692068217945</v>
      </c>
      <c r="D79" s="33">
        <v>296.40241530374669</v>
      </c>
      <c r="E79" s="33">
        <v>320.65631748691573</v>
      </c>
      <c r="F79" s="33">
        <v>322.3938524751228</v>
      </c>
      <c r="G79" s="33">
        <v>335.51915606683161</v>
      </c>
      <c r="H79" s="33">
        <v>323.77547721738489</v>
      </c>
      <c r="I79" s="33">
        <v>316.90809315189631</v>
      </c>
      <c r="J79" s="33">
        <v>277.1779542086353</v>
      </c>
      <c r="K79" s="33">
        <v>286.44348885208882</v>
      </c>
      <c r="L79" s="33">
        <v>283.26635214164668</v>
      </c>
      <c r="M79" s="33">
        <v>263.87909092006208</v>
      </c>
      <c r="N79" s="33">
        <v>273.48309955756577</v>
      </c>
      <c r="O79" s="33">
        <v>274.57615249594579</v>
      </c>
      <c r="P79" s="33">
        <v>277.03144659285488</v>
      </c>
      <c r="Q79" s="33">
        <v>291.50712740860934</v>
      </c>
      <c r="R79" s="33">
        <v>287.61735917638271</v>
      </c>
      <c r="S79" s="33">
        <v>285.51733667176887</v>
      </c>
      <c r="T79" s="33">
        <v>281.20387637256647</v>
      </c>
      <c r="U79" s="33">
        <v>273.65565762649499</v>
      </c>
      <c r="V79" s="33">
        <v>285.35299145998823</v>
      </c>
      <c r="W79" s="33">
        <v>275.26503074232653</v>
      </c>
      <c r="X79" s="33">
        <v>196.78521425473505</v>
      </c>
      <c r="Y79" s="33">
        <v>198.04421082897798</v>
      </c>
      <c r="DA79" s="60" t="s">
        <v>2317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24345.965641188002</v>
      </c>
      <c r="C81" s="117">
        <f t="shared" si="28"/>
        <v>26471.41629001468</v>
      </c>
      <c r="D81" s="117">
        <f t="shared" si="28"/>
        <v>21596.801182575571</v>
      </c>
      <c r="E81" s="117">
        <f t="shared" si="28"/>
        <v>23869.504137867607</v>
      </c>
      <c r="F81" s="117">
        <f t="shared" si="28"/>
        <v>21472.888010347146</v>
      </c>
      <c r="G81" s="117">
        <f t="shared" si="28"/>
        <v>18386.264224579234</v>
      </c>
      <c r="H81" s="117">
        <f t="shared" si="28"/>
        <v>15538.805850683975</v>
      </c>
      <c r="I81" s="117">
        <f t="shared" si="28"/>
        <v>18892.686684679466</v>
      </c>
      <c r="J81" s="117">
        <f t="shared" si="28"/>
        <v>18267.661196871282</v>
      </c>
      <c r="K81" s="117">
        <f t="shared" si="28"/>
        <v>16970.840469732597</v>
      </c>
      <c r="L81" s="117">
        <f t="shared" si="28"/>
        <v>21113.235668393816</v>
      </c>
      <c r="M81" s="117">
        <f t="shared" si="28"/>
        <v>15344.381833764484</v>
      </c>
      <c r="N81" s="117">
        <f t="shared" si="28"/>
        <v>17083.888445802582</v>
      </c>
      <c r="O81" s="117">
        <f t="shared" si="28"/>
        <v>19062.915570275676</v>
      </c>
      <c r="P81" s="117">
        <f t="shared" si="28"/>
        <v>14294.184813912543</v>
      </c>
      <c r="Q81" s="117">
        <f t="shared" si="28"/>
        <v>16081.835020078513</v>
      </c>
      <c r="R81" s="117">
        <f t="shared" ref="R81:V81" si="29">R82+R85+R87+R100</f>
        <v>17313.704115788292</v>
      </c>
      <c r="S81" s="117">
        <f t="shared" si="29"/>
        <v>16081.747427842791</v>
      </c>
      <c r="T81" s="117">
        <f t="shared" si="29"/>
        <v>15428.250074490707</v>
      </c>
      <c r="U81" s="117">
        <f t="shared" si="29"/>
        <v>15116.801567662023</v>
      </c>
      <c r="V81" s="117">
        <f t="shared" si="29"/>
        <v>13551.896385029613</v>
      </c>
      <c r="W81" s="117">
        <f t="shared" ref="W81:Y81" si="30">W82+W85+W87+W100</f>
        <v>15511.505480829781</v>
      </c>
      <c r="X81" s="117">
        <f t="shared" si="30"/>
        <v>13340.026319295177</v>
      </c>
      <c r="Y81" s="117">
        <f t="shared" si="30"/>
        <v>13208.813622626785</v>
      </c>
      <c r="DA81" s="129" t="s">
        <v>2318</v>
      </c>
    </row>
    <row r="82" spans="1:105" ht="12.95" customHeight="1" x14ac:dyDescent="0.25">
      <c r="A82" s="121" t="s">
        <v>57</v>
      </c>
      <c r="B82" s="122">
        <f t="shared" ref="B82:Q82" si="31">SUM(B83:B84)</f>
        <v>22076.730444988738</v>
      </c>
      <c r="C82" s="122">
        <f t="shared" si="31"/>
        <v>24303.782061512276</v>
      </c>
      <c r="D82" s="122">
        <f t="shared" si="31"/>
        <v>19440.124684604714</v>
      </c>
      <c r="E82" s="122">
        <f t="shared" si="31"/>
        <v>21676.260304065367</v>
      </c>
      <c r="F82" s="122">
        <f t="shared" si="31"/>
        <v>19181.545123888813</v>
      </c>
      <c r="G82" s="122">
        <f t="shared" si="31"/>
        <v>16015.040768286714</v>
      </c>
      <c r="H82" s="122">
        <f t="shared" si="31"/>
        <v>13089.411772341711</v>
      </c>
      <c r="I82" s="122">
        <f t="shared" si="31"/>
        <v>16423.117746555741</v>
      </c>
      <c r="J82" s="122">
        <f t="shared" si="31"/>
        <v>15965.268689035212</v>
      </c>
      <c r="K82" s="122">
        <f t="shared" si="31"/>
        <v>14568.913797721076</v>
      </c>
      <c r="L82" s="122">
        <f t="shared" si="31"/>
        <v>18754.951705202282</v>
      </c>
      <c r="M82" s="122">
        <f t="shared" si="31"/>
        <v>13063.508101534306</v>
      </c>
      <c r="N82" s="122">
        <f t="shared" si="31"/>
        <v>14727.621620643598</v>
      </c>
      <c r="O82" s="122">
        <f t="shared" si="31"/>
        <v>16724.387124712914</v>
      </c>
      <c r="P82" s="122">
        <f t="shared" si="31"/>
        <v>11905.853474490174</v>
      </c>
      <c r="Q82" s="122">
        <f t="shared" si="31"/>
        <v>13742.035945337457</v>
      </c>
      <c r="R82" s="122">
        <f t="shared" ref="R82:V82" si="32">SUM(R83:R84)</f>
        <v>14958.159938820287</v>
      </c>
      <c r="S82" s="122">
        <f t="shared" si="32"/>
        <v>13751.369894292597</v>
      </c>
      <c r="T82" s="122">
        <f t="shared" si="32"/>
        <v>13155.810014066887</v>
      </c>
      <c r="U82" s="122">
        <f t="shared" si="32"/>
        <v>12883.799783302124</v>
      </c>
      <c r="V82" s="122">
        <f t="shared" si="32"/>
        <v>11612.87459182268</v>
      </c>
      <c r="W82" s="122">
        <f t="shared" ref="W82:Y82" si="33">SUM(W83:W84)</f>
        <v>13737.319823347236</v>
      </c>
      <c r="X82" s="122">
        <f t="shared" si="33"/>
        <v>11834.966542192969</v>
      </c>
      <c r="Y82" s="122">
        <f t="shared" si="33"/>
        <v>11795.429997095809</v>
      </c>
      <c r="DA82" s="130" t="s">
        <v>2319</v>
      </c>
    </row>
    <row r="83" spans="1:105" ht="12" customHeight="1" x14ac:dyDescent="0.25">
      <c r="A83" s="97" t="s">
        <v>199</v>
      </c>
      <c r="B83" s="98">
        <v>21979.509293762483</v>
      </c>
      <c r="C83" s="98">
        <v>24196.996025281762</v>
      </c>
      <c r="D83" s="98">
        <v>19353.957433931486</v>
      </c>
      <c r="E83" s="98">
        <v>21577.823133627979</v>
      </c>
      <c r="F83" s="98">
        <v>19090.958444713553</v>
      </c>
      <c r="G83" s="98">
        <v>15937.058081002366</v>
      </c>
      <c r="H83" s="98">
        <v>13024.378592139185</v>
      </c>
      <c r="I83" s="98">
        <v>16339.271668541694</v>
      </c>
      <c r="J83" s="98">
        <v>15881.947501399582</v>
      </c>
      <c r="K83" s="98">
        <v>14492.275230498286</v>
      </c>
      <c r="L83" s="98">
        <v>18655.834299267142</v>
      </c>
      <c r="M83" s="98">
        <v>12994.513362867701</v>
      </c>
      <c r="N83" s="98">
        <v>14649.49599545447</v>
      </c>
      <c r="O83" s="98">
        <v>16635.53074669667</v>
      </c>
      <c r="P83" s="98">
        <v>11842.713597562617</v>
      </c>
      <c r="Q83" s="98">
        <v>13669.237334272711</v>
      </c>
      <c r="R83" s="98">
        <v>14878.503177627123</v>
      </c>
      <c r="S83" s="98">
        <v>13677.740870169298</v>
      </c>
      <c r="T83" s="98">
        <v>13084.637552892633</v>
      </c>
      <c r="U83" s="98">
        <v>12812.884986399273</v>
      </c>
      <c r="V83" s="98">
        <v>11550.731010953503</v>
      </c>
      <c r="W83" s="98">
        <v>13661.859709694505</v>
      </c>
      <c r="X83" s="98">
        <v>11771.078468686856</v>
      </c>
      <c r="Y83" s="98">
        <v>11731.032445911691</v>
      </c>
      <c r="DA83" s="63" t="s">
        <v>2320</v>
      </c>
    </row>
    <row r="84" spans="1:105" ht="12" customHeight="1" x14ac:dyDescent="0.25">
      <c r="A84" s="97" t="s">
        <v>53</v>
      </c>
      <c r="B84" s="98">
        <v>97.221151226254406</v>
      </c>
      <c r="C84" s="98">
        <v>106.7860362305135</v>
      </c>
      <c r="D84" s="98">
        <v>86.167250673228253</v>
      </c>
      <c r="E84" s="98">
        <v>98.437170437389597</v>
      </c>
      <c r="F84" s="98">
        <v>90.586679175261281</v>
      </c>
      <c r="G84" s="98">
        <v>77.982687284347875</v>
      </c>
      <c r="H84" s="98">
        <v>65.03318020252641</v>
      </c>
      <c r="I84" s="98">
        <v>83.846078014045403</v>
      </c>
      <c r="J84" s="98">
        <v>83.321187635631333</v>
      </c>
      <c r="K84" s="98">
        <v>76.638567222789092</v>
      </c>
      <c r="L84" s="98">
        <v>99.117405935139544</v>
      </c>
      <c r="M84" s="98">
        <v>68.99473866660486</v>
      </c>
      <c r="N84" s="98">
        <v>78.125625189127561</v>
      </c>
      <c r="O84" s="98">
        <v>88.856378016243283</v>
      </c>
      <c r="P84" s="98">
        <v>63.139876927556017</v>
      </c>
      <c r="Q84" s="98">
        <v>72.798611064744762</v>
      </c>
      <c r="R84" s="98">
        <v>79.656761193164385</v>
      </c>
      <c r="S84" s="98">
        <v>73.629024123299018</v>
      </c>
      <c r="T84" s="98">
        <v>71.172461174253158</v>
      </c>
      <c r="U84" s="98">
        <v>70.914796902850753</v>
      </c>
      <c r="V84" s="98">
        <v>62.143580869177114</v>
      </c>
      <c r="W84" s="98">
        <v>75.460113652730172</v>
      </c>
      <c r="X84" s="98">
        <v>63.888073506114765</v>
      </c>
      <c r="Y84" s="98">
        <v>64.397551184118512</v>
      </c>
      <c r="DA84" s="63" t="s">
        <v>2321</v>
      </c>
    </row>
    <row r="85" spans="1:105" ht="12.95" customHeight="1" x14ac:dyDescent="0.25">
      <c r="A85" s="121" t="s">
        <v>92</v>
      </c>
      <c r="B85" s="122">
        <f t="shared" ref="B85:Y85" si="34">B86</f>
        <v>2.0137588091558531</v>
      </c>
      <c r="C85" s="122">
        <f t="shared" si="34"/>
        <v>2.4976316063611468</v>
      </c>
      <c r="D85" s="122">
        <f t="shared" si="34"/>
        <v>2.793347053963628</v>
      </c>
      <c r="E85" s="122">
        <f t="shared" si="34"/>
        <v>7.2813836870505577</v>
      </c>
      <c r="F85" s="122">
        <f t="shared" si="34"/>
        <v>3.5150021138729035</v>
      </c>
      <c r="G85" s="122">
        <f t="shared" si="34"/>
        <v>5.201519212701478</v>
      </c>
      <c r="H85" s="122">
        <f t="shared" si="34"/>
        <v>14.240791309185994</v>
      </c>
      <c r="I85" s="122">
        <f t="shared" si="34"/>
        <v>7.0243770540025219</v>
      </c>
      <c r="J85" s="122">
        <f t="shared" si="34"/>
        <v>8.9866519013263595</v>
      </c>
      <c r="K85" s="122">
        <f t="shared" si="34"/>
        <v>11.060215913551914</v>
      </c>
      <c r="L85" s="122">
        <f t="shared" si="34"/>
        <v>15.816273633496534</v>
      </c>
      <c r="M85" s="122">
        <f t="shared" si="34"/>
        <v>12.926099230958958</v>
      </c>
      <c r="N85" s="122">
        <f t="shared" si="34"/>
        <v>12.811207805501954</v>
      </c>
      <c r="O85" s="122">
        <f t="shared" si="34"/>
        <v>12.620765668713373</v>
      </c>
      <c r="P85" s="122">
        <f t="shared" si="34"/>
        <v>9.389775323151067</v>
      </c>
      <c r="Q85" s="122">
        <f t="shared" si="34"/>
        <v>12.585222149171571</v>
      </c>
      <c r="R85" s="122">
        <f t="shared" si="34"/>
        <v>10.25293780332011</v>
      </c>
      <c r="S85" s="122">
        <f t="shared" si="34"/>
        <v>9.5632216507667742</v>
      </c>
      <c r="T85" s="122">
        <f t="shared" si="34"/>
        <v>9.2612400020666925</v>
      </c>
      <c r="U85" s="122">
        <f t="shared" si="34"/>
        <v>9.4747389714247934</v>
      </c>
      <c r="V85" s="122">
        <f t="shared" si="34"/>
        <v>14.940716893090686</v>
      </c>
      <c r="W85" s="122">
        <f t="shared" si="34"/>
        <v>18.534053521324385</v>
      </c>
      <c r="X85" s="122">
        <f t="shared" si="34"/>
        <v>21.628279599552105</v>
      </c>
      <c r="Y85" s="122">
        <f t="shared" si="34"/>
        <v>21.552470268934513</v>
      </c>
      <c r="DA85" s="130" t="s">
        <v>2322</v>
      </c>
    </row>
    <row r="86" spans="1:105" ht="12" customHeight="1" x14ac:dyDescent="0.25">
      <c r="A86" s="97" t="s">
        <v>53</v>
      </c>
      <c r="B86" s="98">
        <f>IF(RES_hhdet_fec!B86=0,0,RES_hhdet_fec!B86*1000*11630/RES_hhdet_num!B81)</f>
        <v>2.0137588091558531</v>
      </c>
      <c r="C86" s="98">
        <f>IF(RES_hhdet_fec!C86=0,0,RES_hhdet_fec!C86*1000*11630/RES_hhdet_num!C81)</f>
        <v>2.4976316063611468</v>
      </c>
      <c r="D86" s="98">
        <f>IF(RES_hhdet_fec!D86=0,0,RES_hhdet_fec!D86*1000*11630/RES_hhdet_num!D81)</f>
        <v>2.793347053963628</v>
      </c>
      <c r="E86" s="98">
        <f>IF(RES_hhdet_fec!E86=0,0,RES_hhdet_fec!E86*1000*11630/RES_hhdet_num!E81)</f>
        <v>7.2813836870505577</v>
      </c>
      <c r="F86" s="98">
        <f>IF(RES_hhdet_fec!F86=0,0,RES_hhdet_fec!F86*1000*11630/RES_hhdet_num!F81)</f>
        <v>3.5150021138729035</v>
      </c>
      <c r="G86" s="98">
        <f>IF(RES_hhdet_fec!G86=0,0,RES_hhdet_fec!G86*1000*11630/RES_hhdet_num!G81)</f>
        <v>5.201519212701478</v>
      </c>
      <c r="H86" s="98">
        <f>IF(RES_hhdet_fec!H86=0,0,RES_hhdet_fec!H86*1000*11630/RES_hhdet_num!H81)</f>
        <v>14.240791309185994</v>
      </c>
      <c r="I86" s="98">
        <f>IF(RES_hhdet_fec!I86=0,0,RES_hhdet_fec!I86*1000*11630/RES_hhdet_num!I81)</f>
        <v>7.0243770540025219</v>
      </c>
      <c r="J86" s="98">
        <f>IF(RES_hhdet_fec!J86=0,0,RES_hhdet_fec!J86*1000*11630/RES_hhdet_num!J81)</f>
        <v>8.9866519013263595</v>
      </c>
      <c r="K86" s="98">
        <f>IF(RES_hhdet_fec!K86=0,0,RES_hhdet_fec!K86*1000*11630/RES_hhdet_num!K81)</f>
        <v>11.060215913551914</v>
      </c>
      <c r="L86" s="98">
        <f>IF(RES_hhdet_fec!L86=0,0,RES_hhdet_fec!L86*1000*11630/RES_hhdet_num!L81)</f>
        <v>15.816273633496534</v>
      </c>
      <c r="M86" s="98">
        <f>IF(RES_hhdet_fec!M86=0,0,RES_hhdet_fec!M86*1000*11630/RES_hhdet_num!M81)</f>
        <v>12.926099230958958</v>
      </c>
      <c r="N86" s="98">
        <f>IF(RES_hhdet_fec!N86=0,0,RES_hhdet_fec!N86*1000*11630/RES_hhdet_num!N81)</f>
        <v>12.811207805501954</v>
      </c>
      <c r="O86" s="98">
        <f>IF(RES_hhdet_fec!O86=0,0,RES_hhdet_fec!O86*1000*11630/RES_hhdet_num!O81)</f>
        <v>12.620765668713373</v>
      </c>
      <c r="P86" s="98">
        <f>IF(RES_hhdet_fec!P86=0,0,RES_hhdet_fec!P86*1000*11630/RES_hhdet_num!P81)</f>
        <v>9.389775323151067</v>
      </c>
      <c r="Q86" s="98">
        <f>IF(RES_hhdet_fec!Q86=0,0,RES_hhdet_fec!Q86*1000*11630/RES_hhdet_num!Q81)</f>
        <v>12.585222149171571</v>
      </c>
      <c r="R86" s="98">
        <f>IF(RES_hhdet_fec!R86=0,0,RES_hhdet_fec!R86*1000*11630/RES_hhdet_num!R81)</f>
        <v>10.25293780332011</v>
      </c>
      <c r="S86" s="98">
        <f>IF(RES_hhdet_fec!S86=0,0,RES_hhdet_fec!S86*1000*11630/RES_hhdet_num!S81)</f>
        <v>9.5632216507667742</v>
      </c>
      <c r="T86" s="98">
        <f>IF(RES_hhdet_fec!T86=0,0,RES_hhdet_fec!T86*1000*11630/RES_hhdet_num!T81)</f>
        <v>9.2612400020666925</v>
      </c>
      <c r="U86" s="98">
        <f>IF(RES_hhdet_fec!U86=0,0,RES_hhdet_fec!U86*1000*11630/RES_hhdet_num!U81)</f>
        <v>9.4747389714247934</v>
      </c>
      <c r="V86" s="98">
        <f>IF(RES_hhdet_fec!V86=0,0,RES_hhdet_fec!V86*1000*11630/RES_hhdet_num!V81)</f>
        <v>14.940716893090686</v>
      </c>
      <c r="W86" s="98">
        <f>IF(RES_hhdet_fec!W86=0,0,RES_hhdet_fec!W86*1000*11630/RES_hhdet_num!W81)</f>
        <v>18.534053521324385</v>
      </c>
      <c r="X86" s="98">
        <f>IF(RES_hhdet_fec!X86=0,0,RES_hhdet_fec!X86*1000*11630/RES_hhdet_num!X81)</f>
        <v>21.628279599552105</v>
      </c>
      <c r="Y86" s="98">
        <f>IF(RES_hhdet_fec!Y86=0,0,RES_hhdet_fec!Y86*1000*11630/RES_hhdet_num!Y81)</f>
        <v>21.552470268934513</v>
      </c>
      <c r="DA86" s="63" t="s">
        <v>2323</v>
      </c>
    </row>
    <row r="87" spans="1:105" ht="12" customHeight="1" x14ac:dyDescent="0.25">
      <c r="A87" s="121" t="s">
        <v>55</v>
      </c>
      <c r="B87" s="122">
        <v>1958.4695282331595</v>
      </c>
      <c r="C87" s="122">
        <v>1859.2404637762127</v>
      </c>
      <c r="D87" s="122">
        <v>1854.499158342948</v>
      </c>
      <c r="E87" s="122">
        <v>1861.9491406479381</v>
      </c>
      <c r="F87" s="122">
        <v>1962.0306041095948</v>
      </c>
      <c r="G87" s="122">
        <v>2027.9115116514338</v>
      </c>
      <c r="H87" s="122">
        <v>2106.8204917598587</v>
      </c>
      <c r="I87" s="122">
        <v>2140.2654452605912</v>
      </c>
      <c r="J87" s="122">
        <v>2011.9617190913036</v>
      </c>
      <c r="K87" s="122">
        <v>2098.636474065001</v>
      </c>
      <c r="L87" s="122">
        <v>2054.3050597102824</v>
      </c>
      <c r="M87" s="122">
        <v>1997.5202452835745</v>
      </c>
      <c r="N87" s="122">
        <v>2063.7637494472942</v>
      </c>
      <c r="O87" s="122">
        <v>2045.4359323321894</v>
      </c>
      <c r="P87" s="122">
        <v>2094.038495705086</v>
      </c>
      <c r="Q87" s="122">
        <v>2030.1213309617742</v>
      </c>
      <c r="R87" s="122">
        <v>2050.0512101384697</v>
      </c>
      <c r="S87" s="122">
        <v>2027.5528783789316</v>
      </c>
      <c r="T87" s="122">
        <v>1973.8725921913324</v>
      </c>
      <c r="U87" s="122">
        <v>1938.891246703505</v>
      </c>
      <c r="V87" s="122">
        <v>1631.1448157575082</v>
      </c>
      <c r="W87" s="122">
        <v>1474.5268488327167</v>
      </c>
      <c r="X87" s="122">
        <v>1278.7841312152671</v>
      </c>
      <c r="Y87" s="122">
        <v>1188.3432345080244</v>
      </c>
      <c r="DA87" s="130" t="s">
        <v>2324</v>
      </c>
    </row>
    <row r="88" spans="1:105" ht="12" customHeight="1" x14ac:dyDescent="0.25">
      <c r="A88" s="97" t="s">
        <v>132</v>
      </c>
      <c r="B88" s="98">
        <v>2365.1162545273287</v>
      </c>
      <c r="C88" s="98">
        <v>2410.2783425268017</v>
      </c>
      <c r="D88" s="98">
        <v>2010.4594146853328</v>
      </c>
      <c r="E88" s="98">
        <v>2106.0793850554578</v>
      </c>
      <c r="F88" s="98">
        <v>2285.5560373751109</v>
      </c>
      <c r="G88" s="98">
        <v>1988.3770625930656</v>
      </c>
      <c r="H88" s="98">
        <v>1775.3856925161765</v>
      </c>
      <c r="I88" s="98">
        <v>2392.9121697921678</v>
      </c>
      <c r="J88" s="98">
        <v>2044.5139089578772</v>
      </c>
      <c r="K88" s="98">
        <v>2046.3613482486273</v>
      </c>
      <c r="L88" s="98">
        <v>2259.4837096088932</v>
      </c>
      <c r="M88" s="98">
        <v>1937.6325773999952</v>
      </c>
      <c r="N88" s="98">
        <v>2059.0799094119348</v>
      </c>
      <c r="O88" s="98">
        <v>2082.5414179367312</v>
      </c>
      <c r="P88" s="98">
        <v>1998.9036026170668</v>
      </c>
      <c r="Q88" s="98">
        <v>1935.0656917641322</v>
      </c>
      <c r="R88" s="98">
        <v>1967.4606879729502</v>
      </c>
      <c r="S88" s="98">
        <v>2017.2761066872883</v>
      </c>
      <c r="T88" s="98">
        <v>2133.7868078840902</v>
      </c>
      <c r="U88" s="98">
        <v>2027.7739444448855</v>
      </c>
      <c r="V88" s="98">
        <v>1481.5311305009591</v>
      </c>
      <c r="W88" s="98">
        <v>1312.5808643484013</v>
      </c>
      <c r="X88" s="98">
        <v>1627.3539249840712</v>
      </c>
      <c r="Y88" s="98">
        <v>1316.4812566153162</v>
      </c>
      <c r="DA88" s="63" t="s">
        <v>2325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1753.9170512684016</v>
      </c>
      <c r="J89" s="98">
        <v>1550.4589351761595</v>
      </c>
      <c r="K89" s="98">
        <v>1597.7879959769141</v>
      </c>
      <c r="L89" s="98">
        <v>1786.0945738399012</v>
      </c>
      <c r="M89" s="98">
        <v>1547.1794656220752</v>
      </c>
      <c r="N89" s="98">
        <v>1670.1862171215582</v>
      </c>
      <c r="O89" s="98">
        <v>1664.288716586467</v>
      </c>
      <c r="P89" s="98">
        <v>1591.2800332195266</v>
      </c>
      <c r="Q89" s="98">
        <v>1562.7316916529494</v>
      </c>
      <c r="R89" s="98">
        <v>1632.1881672254126</v>
      </c>
      <c r="S89" s="98">
        <v>1704.6658530360037</v>
      </c>
      <c r="T89" s="98">
        <v>1806.2571743942653</v>
      </c>
      <c r="U89" s="98">
        <v>1744.2713330839326</v>
      </c>
      <c r="V89" s="98">
        <v>1266.3173675132939</v>
      </c>
      <c r="W89" s="98">
        <v>1133.7496147277632</v>
      </c>
      <c r="X89" s="98">
        <v>1446.0585574001991</v>
      </c>
      <c r="Y89" s="98">
        <v>1187.271635015308</v>
      </c>
      <c r="DA89" s="63" t="s">
        <v>2326</v>
      </c>
    </row>
    <row r="90" spans="1:105" ht="12" customHeight="1" x14ac:dyDescent="0.25">
      <c r="A90" s="100" t="s">
        <v>199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751.48856140880082</v>
      </c>
      <c r="J90" s="101">
        <v>698.7871203295548</v>
      </c>
      <c r="K90" s="101">
        <v>797.30706199598956</v>
      </c>
      <c r="L90" s="101">
        <v>889.97085530285506</v>
      </c>
      <c r="M90" s="101">
        <v>744.67981623671005</v>
      </c>
      <c r="N90" s="101">
        <v>807.43557772949816</v>
      </c>
      <c r="O90" s="101">
        <v>680.97729738599173</v>
      </c>
      <c r="P90" s="101">
        <v>612.97291465260457</v>
      </c>
      <c r="Q90" s="101">
        <v>646.76801236845154</v>
      </c>
      <c r="R90" s="101">
        <v>791.88216270386386</v>
      </c>
      <c r="S90" s="101">
        <v>862.73893472971156</v>
      </c>
      <c r="T90" s="101">
        <v>838.54751490591684</v>
      </c>
      <c r="U90" s="101">
        <v>811.33092902230408</v>
      </c>
      <c r="V90" s="101">
        <v>427.93633415069058</v>
      </c>
      <c r="W90" s="101">
        <v>343.30808903836754</v>
      </c>
      <c r="X90" s="101">
        <v>561.52420713864376</v>
      </c>
      <c r="Y90" s="101">
        <v>501.88574823940996</v>
      </c>
      <c r="DA90" s="131" t="s">
        <v>2327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1002.4284898596007</v>
      </c>
      <c r="J91" s="104">
        <v>851.67181484660455</v>
      </c>
      <c r="K91" s="104">
        <v>800.48093398092431</v>
      </c>
      <c r="L91" s="104">
        <v>896.12371853704599</v>
      </c>
      <c r="M91" s="104">
        <v>802.49964938536505</v>
      </c>
      <c r="N91" s="104">
        <v>862.75063939205995</v>
      </c>
      <c r="O91" s="104">
        <v>983.31141920047514</v>
      </c>
      <c r="P91" s="104">
        <v>978.30711856692176</v>
      </c>
      <c r="Q91" s="104">
        <v>915.96367928449763</v>
      </c>
      <c r="R91" s="104">
        <v>840.30600452154874</v>
      </c>
      <c r="S91" s="104">
        <v>841.92691830629201</v>
      </c>
      <c r="T91" s="104">
        <v>967.70965948834839</v>
      </c>
      <c r="U91" s="104">
        <v>932.94040406162833</v>
      </c>
      <c r="V91" s="104">
        <v>838.38103336260315</v>
      </c>
      <c r="W91" s="104">
        <v>790.4415256893958</v>
      </c>
      <c r="X91" s="104">
        <v>884.53435026155535</v>
      </c>
      <c r="Y91" s="104">
        <v>685.38588677589803</v>
      </c>
      <c r="DA91" s="132" t="s">
        <v>2328</v>
      </c>
    </row>
    <row r="92" spans="1:105" ht="12" customHeight="1" x14ac:dyDescent="0.25">
      <c r="A92" s="106" t="s">
        <v>124</v>
      </c>
      <c r="B92" s="101">
        <v>2135.9716256001047</v>
      </c>
      <c r="C92" s="101">
        <v>2048.6460799427541</v>
      </c>
      <c r="D92" s="101">
        <v>2043.2257453966035</v>
      </c>
      <c r="E92" s="101">
        <v>1997.4308255741805</v>
      </c>
      <c r="F92" s="101">
        <v>2130.8621626864579</v>
      </c>
      <c r="G92" s="101">
        <v>2201.6865305312754</v>
      </c>
      <c r="H92" s="101">
        <v>2354.0872138033419</v>
      </c>
      <c r="I92" s="101">
        <v>2366.1123049323442</v>
      </c>
      <c r="J92" s="101">
        <v>2212.0004026150878</v>
      </c>
      <c r="K92" s="101">
        <v>2390.9288807123353</v>
      </c>
      <c r="L92" s="101">
        <v>2349.8231841193215</v>
      </c>
      <c r="M92" s="101">
        <v>2312.3883503798329</v>
      </c>
      <c r="N92" s="101">
        <v>2308.0775187988202</v>
      </c>
      <c r="O92" s="101">
        <v>2270.1749220842744</v>
      </c>
      <c r="P92" s="101">
        <v>2423.688371420606</v>
      </c>
      <c r="Q92" s="101">
        <v>2185.327699992074</v>
      </c>
      <c r="R92" s="101">
        <v>2347.6827130962433</v>
      </c>
      <c r="S92" s="101">
        <v>2217.5723295168846</v>
      </c>
      <c r="T92" s="101">
        <v>2071.0312651874947</v>
      </c>
      <c r="U92" s="101">
        <v>2012.3852158297789</v>
      </c>
      <c r="V92" s="101">
        <v>1698.9135203943163</v>
      </c>
      <c r="W92" s="101">
        <v>1513.3758593795487</v>
      </c>
      <c r="X92" s="101">
        <v>1404.1906036054022</v>
      </c>
      <c r="Y92" s="101">
        <v>1274.4117067055959</v>
      </c>
      <c r="DA92" s="131" t="s">
        <v>2329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1519.404835565465</v>
      </c>
      <c r="F93" s="104">
        <v>1615.5831801951183</v>
      </c>
      <c r="G93" s="104">
        <v>1679.7343330272192</v>
      </c>
      <c r="H93" s="104">
        <v>1803.7303725401678</v>
      </c>
      <c r="I93" s="104">
        <v>1835.2132504478514</v>
      </c>
      <c r="J93" s="104">
        <v>1684.2812214307155</v>
      </c>
      <c r="K93" s="104">
        <v>1831.8869621340671</v>
      </c>
      <c r="L93" s="104">
        <v>1808.2080445730796</v>
      </c>
      <c r="M93" s="104">
        <v>1777.5223475476337</v>
      </c>
      <c r="N93" s="104">
        <v>1793.3435511931327</v>
      </c>
      <c r="O93" s="104">
        <v>1719.1865445617811</v>
      </c>
      <c r="P93" s="104">
        <v>1832.6161749175874</v>
      </c>
      <c r="Q93" s="104">
        <v>1691.7264128808374</v>
      </c>
      <c r="R93" s="104">
        <v>1884.7166299802275</v>
      </c>
      <c r="S93" s="104">
        <v>1822.3001421444665</v>
      </c>
      <c r="T93" s="104">
        <v>1706.9591484788696</v>
      </c>
      <c r="U93" s="104">
        <v>1693.569862047882</v>
      </c>
      <c r="V93" s="104">
        <v>1401.4038523693723</v>
      </c>
      <c r="W93" s="104">
        <v>1251.7877406329792</v>
      </c>
      <c r="X93" s="104">
        <v>1195.0306566465631</v>
      </c>
      <c r="Y93" s="104">
        <v>1100.1236118421671</v>
      </c>
      <c r="DA93" s="132" t="s">
        <v>2330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837.69143584015148</v>
      </c>
      <c r="F94" s="98">
        <v>845.42976899483097</v>
      </c>
      <c r="G94" s="98">
        <v>892.11330463486036</v>
      </c>
      <c r="H94" s="98">
        <v>968.26386638730094</v>
      </c>
      <c r="I94" s="98">
        <v>1028.6947327401303</v>
      </c>
      <c r="J94" s="98">
        <v>876.35117512772251</v>
      </c>
      <c r="K94" s="98">
        <v>974.2349684942418</v>
      </c>
      <c r="L94" s="98">
        <v>964.84159854503594</v>
      </c>
      <c r="M94" s="98">
        <v>917.70315770064155</v>
      </c>
      <c r="N94" s="98">
        <v>926.97504255344768</v>
      </c>
      <c r="O94" s="98">
        <v>758.66408863648712</v>
      </c>
      <c r="P94" s="98">
        <v>753.19008546751377</v>
      </c>
      <c r="Q94" s="98">
        <v>735.77973060901206</v>
      </c>
      <c r="R94" s="98">
        <v>950.69589460289455</v>
      </c>
      <c r="S94" s="98">
        <v>955.60549199568834</v>
      </c>
      <c r="T94" s="98">
        <v>819.06950289523343</v>
      </c>
      <c r="U94" s="98">
        <v>808.77160045076255</v>
      </c>
      <c r="V94" s="98">
        <v>483.63237040656878</v>
      </c>
      <c r="W94" s="98">
        <v>381.43015743216108</v>
      </c>
      <c r="X94" s="98">
        <v>483.71414233915999</v>
      </c>
      <c r="Y94" s="98">
        <v>485.86042569693154</v>
      </c>
      <c r="DA94" s="63" t="s">
        <v>2331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681.71339972531359</v>
      </c>
      <c r="F95" s="98">
        <v>770.15341120028745</v>
      </c>
      <c r="G95" s="98">
        <v>787.62102839235865</v>
      </c>
      <c r="H95" s="98">
        <v>835.4665061528666</v>
      </c>
      <c r="I95" s="98">
        <v>806.51851770772112</v>
      </c>
      <c r="J95" s="98">
        <v>807.93004630299288</v>
      </c>
      <c r="K95" s="98">
        <v>857.65199363982549</v>
      </c>
      <c r="L95" s="98">
        <v>843.3664460280437</v>
      </c>
      <c r="M95" s="98">
        <v>859.81918984699212</v>
      </c>
      <c r="N95" s="98">
        <v>866.36850863968527</v>
      </c>
      <c r="O95" s="98">
        <v>960.52245592529403</v>
      </c>
      <c r="P95" s="98">
        <v>1079.4260894500737</v>
      </c>
      <c r="Q95" s="98">
        <v>955.94668227182547</v>
      </c>
      <c r="R95" s="98">
        <v>934.02073537733327</v>
      </c>
      <c r="S95" s="98">
        <v>866.69465014877801</v>
      </c>
      <c r="T95" s="98">
        <v>887.88964558363625</v>
      </c>
      <c r="U95" s="98">
        <v>884.79826159711956</v>
      </c>
      <c r="V95" s="98">
        <v>917.7714819628037</v>
      </c>
      <c r="W95" s="98">
        <v>870.35758320081823</v>
      </c>
      <c r="X95" s="98">
        <v>711.31651430740339</v>
      </c>
      <c r="Y95" s="98">
        <v>614.26318614523564</v>
      </c>
      <c r="DA95" s="63" t="s">
        <v>2332</v>
      </c>
    </row>
    <row r="96" spans="1:105" ht="12" customHeight="1" x14ac:dyDescent="0.25">
      <c r="A96" s="106" t="s">
        <v>122</v>
      </c>
      <c r="B96" s="101">
        <v>1935.6131010810079</v>
      </c>
      <c r="C96" s="101">
        <v>1833.5735256902894</v>
      </c>
      <c r="D96" s="101">
        <v>1837.4481376434999</v>
      </c>
      <c r="E96" s="101">
        <v>1847.3886945316206</v>
      </c>
      <c r="F96" s="101">
        <v>1927.1423499136808</v>
      </c>
      <c r="G96" s="101">
        <v>1995.9045186681876</v>
      </c>
      <c r="H96" s="101">
        <v>2077.2916915295109</v>
      </c>
      <c r="I96" s="101">
        <v>2115.9207578306055</v>
      </c>
      <c r="J96" s="101">
        <v>2009.0566916179632</v>
      </c>
      <c r="K96" s="101">
        <v>2106.7308191058</v>
      </c>
      <c r="L96" s="101">
        <v>2055.7963684999313</v>
      </c>
      <c r="M96" s="101">
        <v>2007.3425814074358</v>
      </c>
      <c r="N96" s="101">
        <v>2079.696454835082</v>
      </c>
      <c r="O96" s="101">
        <v>2069.6612451758874</v>
      </c>
      <c r="P96" s="101">
        <v>2116.2006456208424</v>
      </c>
      <c r="Q96" s="101">
        <v>2078.5441375186138</v>
      </c>
      <c r="R96" s="101">
        <v>2074.3432069879286</v>
      </c>
      <c r="S96" s="101">
        <v>2063.4704459858267</v>
      </c>
      <c r="T96" s="101">
        <v>2013.4195316926966</v>
      </c>
      <c r="U96" s="101">
        <v>1980.1976854183113</v>
      </c>
      <c r="V96" s="101">
        <v>1684.9799774422308</v>
      </c>
      <c r="W96" s="101">
        <v>1529.8702752384827</v>
      </c>
      <c r="X96" s="101">
        <v>1267.5723539278727</v>
      </c>
      <c r="Y96" s="101">
        <v>1203.7581459460071</v>
      </c>
      <c r="DA96" s="131" t="s">
        <v>2333</v>
      </c>
    </row>
    <row r="97" spans="1:105" ht="12" customHeight="1" x14ac:dyDescent="0.25">
      <c r="A97" s="107" t="s">
        <v>121</v>
      </c>
      <c r="B97" s="104">
        <v>1543.0904781514098</v>
      </c>
      <c r="C97" s="104">
        <v>1446.6182191365579</v>
      </c>
      <c r="D97" s="104">
        <v>1461.8817181519462</v>
      </c>
      <c r="E97" s="104">
        <v>1480.0135382651463</v>
      </c>
      <c r="F97" s="104">
        <v>1534.7566625263737</v>
      </c>
      <c r="G97" s="104">
        <v>1604.3217601022859</v>
      </c>
      <c r="H97" s="104">
        <v>1679.2984718816376</v>
      </c>
      <c r="I97" s="104">
        <v>1727.1041784043612</v>
      </c>
      <c r="J97" s="104">
        <v>1617.0956247691026</v>
      </c>
      <c r="K97" s="104">
        <v>1704.8718296051775</v>
      </c>
      <c r="L97" s="104">
        <v>1667.9959057113172</v>
      </c>
      <c r="M97" s="104">
        <v>1621.438175690336</v>
      </c>
      <c r="N97" s="104">
        <v>1686.284487602564</v>
      </c>
      <c r="O97" s="104">
        <v>1640.2318405929584</v>
      </c>
      <c r="P97" s="104">
        <v>1669.8119846410225</v>
      </c>
      <c r="Q97" s="104">
        <v>1664.9966838063003</v>
      </c>
      <c r="R97" s="104">
        <v>1714.8567893953552</v>
      </c>
      <c r="S97" s="104">
        <v>1728.3286932067597</v>
      </c>
      <c r="T97" s="104">
        <v>1681.5241352735018</v>
      </c>
      <c r="U97" s="104">
        <v>1669.7547084951732</v>
      </c>
      <c r="V97" s="104">
        <v>1382.365880380424</v>
      </c>
      <c r="W97" s="104">
        <v>1252.3328968399394</v>
      </c>
      <c r="X97" s="104">
        <v>1059.0912543871091</v>
      </c>
      <c r="Y97" s="104">
        <v>1024.2049884517064</v>
      </c>
      <c r="DA97" s="132" t="s">
        <v>2334</v>
      </c>
    </row>
    <row r="98" spans="1:105" ht="12" customHeight="1" x14ac:dyDescent="0.25">
      <c r="A98" s="108" t="s">
        <v>53</v>
      </c>
      <c r="B98" s="98">
        <v>810.31365657002686</v>
      </c>
      <c r="C98" s="98">
        <v>736.59064300772377</v>
      </c>
      <c r="D98" s="98">
        <v>757.59537391103447</v>
      </c>
      <c r="E98" s="98">
        <v>776.65248442492293</v>
      </c>
      <c r="F98" s="98">
        <v>761.87087145833209</v>
      </c>
      <c r="G98" s="98">
        <v>810.37008789702429</v>
      </c>
      <c r="H98" s="98">
        <v>857.47213640716711</v>
      </c>
      <c r="I98" s="98">
        <v>923.48241438078844</v>
      </c>
      <c r="J98" s="98">
        <v>800.33755623538582</v>
      </c>
      <c r="K98" s="98">
        <v>865.40748047551756</v>
      </c>
      <c r="L98" s="98">
        <v>850.35930802795133</v>
      </c>
      <c r="M98" s="98">
        <v>800.14577900607355</v>
      </c>
      <c r="N98" s="98">
        <v>835.42607727868813</v>
      </c>
      <c r="O98" s="98">
        <v>694.28634732902151</v>
      </c>
      <c r="P98" s="98">
        <v>661.44848174803792</v>
      </c>
      <c r="Q98" s="98">
        <v>701.78045310089681</v>
      </c>
      <c r="R98" s="98">
        <v>848.89081625143876</v>
      </c>
      <c r="S98" s="98">
        <v>892.49917322137503</v>
      </c>
      <c r="T98" s="98">
        <v>798.54115087774289</v>
      </c>
      <c r="U98" s="98">
        <v>792.43074971544377</v>
      </c>
      <c r="V98" s="98">
        <v>476.88925245849134</v>
      </c>
      <c r="W98" s="98">
        <v>382.2142285921251</v>
      </c>
      <c r="X98" s="98">
        <v>427.56115769840761</v>
      </c>
      <c r="Y98" s="98">
        <v>452.45100477518071</v>
      </c>
      <c r="DA98" s="63" t="s">
        <v>2335</v>
      </c>
    </row>
    <row r="99" spans="1:105" ht="12" customHeight="1" x14ac:dyDescent="0.25">
      <c r="A99" s="108" t="s">
        <v>52</v>
      </c>
      <c r="B99" s="98">
        <v>732.77682158138259</v>
      </c>
      <c r="C99" s="98">
        <v>710.02757612883408</v>
      </c>
      <c r="D99" s="98">
        <v>704.28634424091172</v>
      </c>
      <c r="E99" s="98">
        <v>703.36105384022358</v>
      </c>
      <c r="F99" s="98">
        <v>772.8857910680415</v>
      </c>
      <c r="G99" s="98">
        <v>793.95167220526207</v>
      </c>
      <c r="H99" s="98">
        <v>821.82633547447085</v>
      </c>
      <c r="I99" s="98">
        <v>803.62176402357284</v>
      </c>
      <c r="J99" s="98">
        <v>816.75806853371694</v>
      </c>
      <c r="K99" s="98">
        <v>839.46434912965981</v>
      </c>
      <c r="L99" s="98">
        <v>817.63659768336572</v>
      </c>
      <c r="M99" s="98">
        <v>821.29239668426248</v>
      </c>
      <c r="N99" s="98">
        <v>850.85841032387611</v>
      </c>
      <c r="O99" s="98">
        <v>945.94549326393701</v>
      </c>
      <c r="P99" s="98">
        <v>1008.3635028929845</v>
      </c>
      <c r="Q99" s="98">
        <v>963.21623070540386</v>
      </c>
      <c r="R99" s="98">
        <v>865.96597314391636</v>
      </c>
      <c r="S99" s="98">
        <v>835.82951998538476</v>
      </c>
      <c r="T99" s="98">
        <v>882.98298439575899</v>
      </c>
      <c r="U99" s="98">
        <v>877.32395877972954</v>
      </c>
      <c r="V99" s="98">
        <v>905.47662792193285</v>
      </c>
      <c r="W99" s="98">
        <v>870.11866824781418</v>
      </c>
      <c r="X99" s="98">
        <v>631.53009668870129</v>
      </c>
      <c r="Y99" s="98">
        <v>571.75398367652565</v>
      </c>
      <c r="DA99" s="63" t="s">
        <v>2336</v>
      </c>
    </row>
    <row r="100" spans="1:105" ht="12" customHeight="1" x14ac:dyDescent="0.25">
      <c r="A100" s="121" t="s">
        <v>54</v>
      </c>
      <c r="B100" s="122">
        <v>308.75190915694935</v>
      </c>
      <c r="C100" s="122">
        <v>305.89613311982833</v>
      </c>
      <c r="D100" s="122">
        <v>299.38399257394485</v>
      </c>
      <c r="E100" s="122">
        <v>324.01330946725045</v>
      </c>
      <c r="F100" s="122">
        <v>325.79728023486717</v>
      </c>
      <c r="G100" s="122">
        <v>338.11042542838629</v>
      </c>
      <c r="H100" s="122">
        <v>328.33279527321918</v>
      </c>
      <c r="I100" s="122">
        <v>322.27911580912587</v>
      </c>
      <c r="J100" s="122">
        <v>281.44413684343868</v>
      </c>
      <c r="K100" s="122">
        <v>292.22998203296805</v>
      </c>
      <c r="L100" s="122">
        <v>288.16262984775619</v>
      </c>
      <c r="M100" s="122">
        <v>270.42738771564461</v>
      </c>
      <c r="N100" s="122">
        <v>279.69186790618818</v>
      </c>
      <c r="O100" s="122">
        <v>280.47174756185871</v>
      </c>
      <c r="P100" s="122">
        <v>284.90306839413347</v>
      </c>
      <c r="Q100" s="122">
        <v>297.09252163011183</v>
      </c>
      <c r="R100" s="122">
        <v>295.24002902621629</v>
      </c>
      <c r="S100" s="122">
        <v>293.26143352049365</v>
      </c>
      <c r="T100" s="122">
        <v>289.30622823042171</v>
      </c>
      <c r="U100" s="122">
        <v>284.63579868497135</v>
      </c>
      <c r="V100" s="122">
        <v>292.93626055633439</v>
      </c>
      <c r="W100" s="122">
        <v>281.12475512850432</v>
      </c>
      <c r="X100" s="122">
        <v>204.64736628738885</v>
      </c>
      <c r="Y100" s="122">
        <v>203.48792075401889</v>
      </c>
      <c r="DA100" s="130" t="s">
        <v>2337</v>
      </c>
    </row>
    <row r="101" spans="1:105" ht="12" customHeight="1" x14ac:dyDescent="0.25">
      <c r="A101" s="97" t="s">
        <v>202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2338</v>
      </c>
    </row>
    <row r="102" spans="1:105" ht="12" customHeight="1" x14ac:dyDescent="0.25">
      <c r="A102" s="97" t="s">
        <v>50</v>
      </c>
      <c r="B102" s="98">
        <v>382.48089954096002</v>
      </c>
      <c r="C102" s="98">
        <v>369.85374778632325</v>
      </c>
      <c r="D102" s="98">
        <v>366.89399409077726</v>
      </c>
      <c r="E102" s="98">
        <v>407.68047855725513</v>
      </c>
      <c r="F102" s="98">
        <v>405.04946978926949</v>
      </c>
      <c r="G102" s="98">
        <v>397.82246083831365</v>
      </c>
      <c r="H102" s="98">
        <v>413.62027638206945</v>
      </c>
      <c r="I102" s="98">
        <v>406.77675978707464</v>
      </c>
      <c r="J102" s="98">
        <v>344.80905388250727</v>
      </c>
      <c r="K102" s="98">
        <v>369.41433031661165</v>
      </c>
      <c r="L102" s="98">
        <v>353.122848228539</v>
      </c>
      <c r="M102" s="98">
        <v>352.80191651628218</v>
      </c>
      <c r="N102" s="98">
        <v>355.66364849005242</v>
      </c>
      <c r="O102" s="98">
        <v>352.27527685372854</v>
      </c>
      <c r="P102" s="98">
        <v>383.73653928420407</v>
      </c>
      <c r="Q102" s="98">
        <v>368.76424287453193</v>
      </c>
      <c r="R102" s="98">
        <v>393.96966410222205</v>
      </c>
      <c r="S102" s="98">
        <v>387.33307476739475</v>
      </c>
      <c r="T102" s="98">
        <v>384.74059664682125</v>
      </c>
      <c r="U102" s="98">
        <v>402.0085885491967</v>
      </c>
      <c r="V102" s="98">
        <v>371.1746443791443</v>
      </c>
      <c r="W102" s="98">
        <v>351.54555718600267</v>
      </c>
      <c r="X102" s="98">
        <v>318.78885243042407</v>
      </c>
      <c r="Y102" s="98">
        <v>287.82123985120046</v>
      </c>
      <c r="DA102" s="63" t="s">
        <v>2339</v>
      </c>
    </row>
    <row r="103" spans="1:105" ht="12" customHeight="1" x14ac:dyDescent="0.25">
      <c r="A103" s="109" t="s">
        <v>120</v>
      </c>
      <c r="B103" s="33">
        <v>305.90990006250286</v>
      </c>
      <c r="C103" s="33">
        <v>303.31636302187371</v>
      </c>
      <c r="D103" s="33">
        <v>296.4018905138247</v>
      </c>
      <c r="E103" s="33">
        <v>320.13453431775838</v>
      </c>
      <c r="F103" s="33">
        <v>321.81777563768259</v>
      </c>
      <c r="G103" s="33">
        <v>334.86232865789361</v>
      </c>
      <c r="H103" s="33">
        <v>323.20907764193686</v>
      </c>
      <c r="I103" s="33">
        <v>316.36597059975395</v>
      </c>
      <c r="J103" s="33">
        <v>276.69913096776588</v>
      </c>
      <c r="K103" s="33">
        <v>286.14775001392439</v>
      </c>
      <c r="L103" s="33">
        <v>283.00632459363402</v>
      </c>
      <c r="M103" s="33">
        <v>263.82968307919799</v>
      </c>
      <c r="N103" s="33">
        <v>273.57970433750313</v>
      </c>
      <c r="O103" s="33">
        <v>274.71582675311862</v>
      </c>
      <c r="P103" s="33">
        <v>276.86702184831876</v>
      </c>
      <c r="Q103" s="33">
        <v>291.30759672357988</v>
      </c>
      <c r="R103" s="33">
        <v>287.20828753913349</v>
      </c>
      <c r="S103" s="33">
        <v>285.63742782741002</v>
      </c>
      <c r="T103" s="33">
        <v>281.71027228124046</v>
      </c>
      <c r="U103" s="33">
        <v>275.38389776110409</v>
      </c>
      <c r="V103" s="33">
        <v>286.8936364133196</v>
      </c>
      <c r="W103" s="33">
        <v>275.74493498456349</v>
      </c>
      <c r="X103" s="33">
        <v>195.61260669069989</v>
      </c>
      <c r="Y103" s="33">
        <v>196.59709550125245</v>
      </c>
      <c r="DA103" s="60" t="s">
        <v>2340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2341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2342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2343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2344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2345</v>
      </c>
    </row>
    <row r="110" spans="1:105" ht="12" customHeight="1" x14ac:dyDescent="0.25">
      <c r="A110" s="97" t="s">
        <v>53</v>
      </c>
      <c r="B110" s="98">
        <f>IF(RES_hhdet_fec!B110=0,0,RES_hhdet_fec!B110*1000*11630/RES_hhdet_num!B105)</f>
        <v>0</v>
      </c>
      <c r="C110" s="98">
        <f>IF(RES_hhdet_fec!C110=0,0,RES_hhdet_fec!C110*1000*11630/RES_hhdet_num!C105)</f>
        <v>0</v>
      </c>
      <c r="D110" s="98">
        <f>IF(RES_hhdet_fec!D110=0,0,RES_hhdet_fec!D110*1000*11630/RES_hhdet_num!D105)</f>
        <v>0</v>
      </c>
      <c r="E110" s="98">
        <f>IF(RES_hhdet_fec!E110=0,0,RES_hhdet_fec!E110*1000*11630/RES_hhdet_num!E105)</f>
        <v>0</v>
      </c>
      <c r="F110" s="98">
        <f>IF(RES_hhdet_fec!F110=0,0,RES_hhdet_fec!F110*1000*11630/RES_hhdet_num!F105)</f>
        <v>0</v>
      </c>
      <c r="G110" s="98">
        <f>IF(RES_hhdet_fec!G110=0,0,RES_hhdet_fec!G110*1000*11630/RES_hhdet_num!G105)</f>
        <v>0</v>
      </c>
      <c r="H110" s="98">
        <f>IF(RES_hhdet_fec!H110=0,0,RES_hhdet_fec!H110*1000*11630/RES_hhdet_num!H105)</f>
        <v>0</v>
      </c>
      <c r="I110" s="98">
        <f>IF(RES_hhdet_fec!I110=0,0,RES_hhdet_fec!I110*1000*11630/RES_hhdet_num!I105)</f>
        <v>0</v>
      </c>
      <c r="J110" s="98">
        <f>IF(RES_hhdet_fec!J110=0,0,RES_hhdet_fec!J110*1000*11630/RES_hhdet_num!J105)</f>
        <v>0</v>
      </c>
      <c r="K110" s="98">
        <f>IF(RES_hhdet_fec!K110=0,0,RES_hhdet_fec!K110*1000*11630/RES_hhdet_num!K105)</f>
        <v>0</v>
      </c>
      <c r="L110" s="98">
        <f>IF(RES_hhdet_fec!L110=0,0,RES_hhdet_fec!L110*1000*11630/RES_hhdet_num!L105)</f>
        <v>0</v>
      </c>
      <c r="M110" s="98">
        <f>IF(RES_hhdet_fec!M110=0,0,RES_hhdet_fec!M110*1000*11630/RES_hhdet_num!M105)</f>
        <v>0</v>
      </c>
      <c r="N110" s="98">
        <f>IF(RES_hhdet_fec!N110=0,0,RES_hhdet_fec!N110*1000*11630/RES_hhdet_num!N105)</f>
        <v>0</v>
      </c>
      <c r="O110" s="98">
        <f>IF(RES_hhdet_fec!O110=0,0,RES_hhdet_fec!O110*1000*11630/RES_hhdet_num!O105)</f>
        <v>0</v>
      </c>
      <c r="P110" s="98">
        <f>IF(RES_hhdet_fec!P110=0,0,RES_hhdet_fec!P110*1000*11630/RES_hhdet_num!P105)</f>
        <v>0</v>
      </c>
      <c r="Q110" s="98">
        <f>IF(RES_hhdet_fec!Q110=0,0,RES_hhdet_fec!Q110*1000*11630/RES_hhdet_num!Q105)</f>
        <v>0</v>
      </c>
      <c r="R110" s="98">
        <f>IF(RES_hhdet_fec!R110=0,0,RES_hhdet_fec!R110*1000*11630/RES_hhdet_num!R105)</f>
        <v>0</v>
      </c>
      <c r="S110" s="98">
        <f>IF(RES_hhdet_fec!S110=0,0,RES_hhdet_fec!S110*1000*11630/RES_hhdet_num!S105)</f>
        <v>0</v>
      </c>
      <c r="T110" s="98">
        <f>IF(RES_hhdet_fec!T110=0,0,RES_hhdet_fec!T110*1000*11630/RES_hhdet_num!T105)</f>
        <v>0</v>
      </c>
      <c r="U110" s="98">
        <f>IF(RES_hhdet_fec!U110=0,0,RES_hhdet_fec!U110*1000*11630/RES_hhdet_num!U105)</f>
        <v>0</v>
      </c>
      <c r="V110" s="98">
        <f>IF(RES_hhdet_fec!V110=0,0,RES_hhdet_fec!V110*1000*11630/RES_hhdet_num!V105)</f>
        <v>0</v>
      </c>
      <c r="W110" s="98">
        <f>IF(RES_hhdet_fec!W110=0,0,RES_hhdet_fec!W110*1000*11630/RES_hhdet_num!W105)</f>
        <v>0</v>
      </c>
      <c r="X110" s="98">
        <f>IF(RES_hhdet_fec!X110=0,0,RES_hhdet_fec!X110*1000*11630/RES_hhdet_num!X105)</f>
        <v>0</v>
      </c>
      <c r="Y110" s="98">
        <f>IF(RES_hhdet_fec!Y110=0,0,RES_hhdet_fec!Y110*1000*11630/RES_hhdet_num!Y105)</f>
        <v>0</v>
      </c>
      <c r="DA110" s="63" t="s">
        <v>2346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2347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2348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2349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2350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2351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2352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2353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2354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2355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2356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2357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2358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16840.051465439981</v>
      </c>
      <c r="C124" s="117">
        <f t="shared" si="42"/>
        <v>15196.179930765536</v>
      </c>
      <c r="D124" s="117">
        <f t="shared" si="42"/>
        <v>15707.664709816323</v>
      </c>
      <c r="E124" s="117">
        <f t="shared" si="42"/>
        <v>15545.892796990056</v>
      </c>
      <c r="F124" s="117">
        <f t="shared" si="42"/>
        <v>15319.082043563576</v>
      </c>
      <c r="G124" s="117">
        <f t="shared" si="42"/>
        <v>14577.21084495178</v>
      </c>
      <c r="H124" s="117">
        <f t="shared" si="42"/>
        <v>14311.72320551636</v>
      </c>
      <c r="I124" s="117">
        <f t="shared" si="42"/>
        <v>15109.497666642335</v>
      </c>
      <c r="J124" s="117">
        <f t="shared" si="42"/>
        <v>14781.767343280215</v>
      </c>
      <c r="K124" s="117">
        <f t="shared" si="42"/>
        <v>13215.66460753315</v>
      </c>
      <c r="L124" s="117">
        <f t="shared" si="42"/>
        <v>12971.451463685198</v>
      </c>
      <c r="M124" s="117">
        <f t="shared" si="42"/>
        <v>14034.636993024444</v>
      </c>
      <c r="N124" s="117">
        <f t="shared" si="42"/>
        <v>14404.977113624651</v>
      </c>
      <c r="O124" s="117">
        <f t="shared" si="42"/>
        <v>13346.445124029484</v>
      </c>
      <c r="P124" s="117">
        <f t="shared" si="42"/>
        <v>14050.898975422049</v>
      </c>
      <c r="Q124" s="117">
        <f t="shared" si="42"/>
        <v>13373.851072373771</v>
      </c>
      <c r="R124" s="117">
        <f t="shared" ref="R124:V124" si="43">R125+R128+R130+R139</f>
        <v>12832.426194341311</v>
      </c>
      <c r="S124" s="117">
        <f t="shared" si="43"/>
        <v>13023.875147792794</v>
      </c>
      <c r="T124" s="117">
        <f t="shared" si="43"/>
        <v>13652.207678031131</v>
      </c>
      <c r="U124" s="117">
        <f t="shared" si="43"/>
        <v>13746.299797685333</v>
      </c>
      <c r="V124" s="117">
        <f t="shared" si="43"/>
        <v>14212.342242943512</v>
      </c>
      <c r="W124" s="117">
        <f t="shared" ref="W124:Y124" si="44">W125+W128+W130+W139</f>
        <v>15392.251055717936</v>
      </c>
      <c r="X124" s="117">
        <f t="shared" si="44"/>
        <v>11259.538655516011</v>
      </c>
      <c r="Y124" s="117">
        <f t="shared" si="44"/>
        <v>11008.705779827189</v>
      </c>
      <c r="DA124" s="129" t="s">
        <v>2359</v>
      </c>
    </row>
    <row r="125" spans="1:105" ht="12.95" customHeight="1" x14ac:dyDescent="0.25">
      <c r="A125" s="121" t="s">
        <v>57</v>
      </c>
      <c r="B125" s="122">
        <f t="shared" ref="B125:Q125" si="45">SUM(B126:B127)</f>
        <v>14594.886083721556</v>
      </c>
      <c r="C125" s="122">
        <f t="shared" si="45"/>
        <v>13055.127146142946</v>
      </c>
      <c r="D125" s="122">
        <f t="shared" si="45"/>
        <v>13565.523696906619</v>
      </c>
      <c r="E125" s="122">
        <f t="shared" si="45"/>
        <v>13363.722285156267</v>
      </c>
      <c r="F125" s="122">
        <f t="shared" si="45"/>
        <v>13060.045004897862</v>
      </c>
      <c r="G125" s="122">
        <f t="shared" si="45"/>
        <v>12235.200049833134</v>
      </c>
      <c r="H125" s="122">
        <f t="shared" si="45"/>
        <v>11895.711860107231</v>
      </c>
      <c r="I125" s="122">
        <f t="shared" si="45"/>
        <v>12668.870948567223</v>
      </c>
      <c r="J125" s="122">
        <f t="shared" si="45"/>
        <v>12490.517488461199</v>
      </c>
      <c r="K125" s="122">
        <f t="shared" si="45"/>
        <v>10829.218782160719</v>
      </c>
      <c r="L125" s="122">
        <f t="shared" si="45"/>
        <v>10642.560398914411</v>
      </c>
      <c r="M125" s="122">
        <f t="shared" si="45"/>
        <v>11784.132254725235</v>
      </c>
      <c r="N125" s="122">
        <f t="shared" si="45"/>
        <v>12078.889528753609</v>
      </c>
      <c r="O125" s="122">
        <f t="shared" si="45"/>
        <v>11042.114901469044</v>
      </c>
      <c r="P125" s="122">
        <f t="shared" si="45"/>
        <v>11698.458304693098</v>
      </c>
      <c r="Q125" s="122">
        <f t="shared" si="45"/>
        <v>11038.04259738076</v>
      </c>
      <c r="R125" s="122">
        <f t="shared" ref="R125:V125" si="46">SUM(R126:R127)</f>
        <v>10494.784666201922</v>
      </c>
      <c r="S125" s="122">
        <f t="shared" si="46"/>
        <v>10698.798551669221</v>
      </c>
      <c r="T125" s="122">
        <f t="shared" si="46"/>
        <v>11387.742008440087</v>
      </c>
      <c r="U125" s="122">
        <f t="shared" si="46"/>
        <v>11524.018207221561</v>
      </c>
      <c r="V125" s="122">
        <f t="shared" si="46"/>
        <v>12273.441291302534</v>
      </c>
      <c r="W125" s="122">
        <f t="shared" ref="W125:Y125" si="47">SUM(W126:W127)</f>
        <v>13608.176294191935</v>
      </c>
      <c r="X125" s="122">
        <f t="shared" si="47"/>
        <v>9817.007826175739</v>
      </c>
      <c r="Y125" s="122">
        <f t="shared" si="47"/>
        <v>9623.7599873199833</v>
      </c>
      <c r="DA125" s="130" t="s">
        <v>2360</v>
      </c>
    </row>
    <row r="126" spans="1:105" ht="12" customHeight="1" x14ac:dyDescent="0.25">
      <c r="A126" s="97" t="s">
        <v>198</v>
      </c>
      <c r="B126" s="98">
        <v>14540.101960221149</v>
      </c>
      <c r="C126" s="98">
        <v>13007.119266055046</v>
      </c>
      <c r="D126" s="98">
        <v>13516.754981715054</v>
      </c>
      <c r="E126" s="98">
        <v>13316.382915173235</v>
      </c>
      <c r="F126" s="98">
        <v>13013.687359760661</v>
      </c>
      <c r="G126" s="98">
        <v>12192.336532693464</v>
      </c>
      <c r="H126" s="98">
        <v>11854.826714264465</v>
      </c>
      <c r="I126" s="98">
        <v>12625.787106446776</v>
      </c>
      <c r="J126" s="98">
        <v>12448.01829268292</v>
      </c>
      <c r="K126" s="98">
        <v>10792.698826597134</v>
      </c>
      <c r="L126" s="98">
        <v>10606.999691643534</v>
      </c>
      <c r="M126" s="98">
        <v>11745.092071222041</v>
      </c>
      <c r="N126" s="98">
        <v>12038.998050097493</v>
      </c>
      <c r="O126" s="98">
        <v>11005.788603217559</v>
      </c>
      <c r="P126" s="98">
        <v>11660.19637462235</v>
      </c>
      <c r="Q126" s="98">
        <v>11002.171146215467</v>
      </c>
      <c r="R126" s="98">
        <v>10460.756465839439</v>
      </c>
      <c r="S126" s="98">
        <v>10664.226967479059</v>
      </c>
      <c r="T126" s="98">
        <v>11350.900900900891</v>
      </c>
      <c r="U126" s="98">
        <v>11486.47838789422</v>
      </c>
      <c r="V126" s="98">
        <v>12235.06874013973</v>
      </c>
      <c r="W126" s="98">
        <v>13565.200995550191</v>
      </c>
      <c r="X126" s="98">
        <v>9787.0300468065816</v>
      </c>
      <c r="Y126" s="98">
        <v>9594.4244604316536</v>
      </c>
      <c r="DA126" s="63" t="s">
        <v>2361</v>
      </c>
    </row>
    <row r="127" spans="1:105" ht="12" customHeight="1" x14ac:dyDescent="0.25">
      <c r="A127" s="97" t="s">
        <v>53</v>
      </c>
      <c r="B127" s="98">
        <v>54.784123500407773</v>
      </c>
      <c r="C127" s="98">
        <v>48.007880087899302</v>
      </c>
      <c r="D127" s="98">
        <v>48.768715191564986</v>
      </c>
      <c r="E127" s="98">
        <v>47.339369983031716</v>
      </c>
      <c r="F127" s="98">
        <v>46.357645137201402</v>
      </c>
      <c r="G127" s="98">
        <v>42.86351713967035</v>
      </c>
      <c r="H127" s="98">
        <v>40.885145842765205</v>
      </c>
      <c r="I127" s="98">
        <v>43.083842120446455</v>
      </c>
      <c r="J127" s="98">
        <v>42.499195778278057</v>
      </c>
      <c r="K127" s="98">
        <v>36.51995556358375</v>
      </c>
      <c r="L127" s="98">
        <v>35.560707270876605</v>
      </c>
      <c r="M127" s="98">
        <v>39.040183503192701</v>
      </c>
      <c r="N127" s="98">
        <v>39.891478656117165</v>
      </c>
      <c r="O127" s="98">
        <v>36.326298251484502</v>
      </c>
      <c r="P127" s="98">
        <v>38.26193007074815</v>
      </c>
      <c r="Q127" s="98">
        <v>35.871451165292804</v>
      </c>
      <c r="R127" s="98">
        <v>34.028200362483027</v>
      </c>
      <c r="S127" s="98">
        <v>34.571584190161097</v>
      </c>
      <c r="T127" s="98">
        <v>36.841107539196344</v>
      </c>
      <c r="U127" s="98">
        <v>37.539819327340929</v>
      </c>
      <c r="V127" s="98">
        <v>38.372551162803461</v>
      </c>
      <c r="W127" s="98">
        <v>42.975298641744679</v>
      </c>
      <c r="X127" s="98">
        <v>29.977779369157751</v>
      </c>
      <c r="Y127" s="98">
        <v>29.335526888328832</v>
      </c>
      <c r="DA127" s="63" t="s">
        <v>2362</v>
      </c>
    </row>
    <row r="128" spans="1:105" ht="12.95" customHeight="1" x14ac:dyDescent="0.25">
      <c r="A128" s="121" t="s">
        <v>92</v>
      </c>
      <c r="B128" s="122">
        <f t="shared" ref="B128:Y128" si="48">B129</f>
        <v>2.01182597274794</v>
      </c>
      <c r="C128" s="122">
        <f t="shared" si="48"/>
        <v>2.5168345365365088</v>
      </c>
      <c r="D128" s="122">
        <f t="shared" si="48"/>
        <v>3.0317838323278434</v>
      </c>
      <c r="E128" s="122">
        <f t="shared" si="48"/>
        <v>7.8930282498810467</v>
      </c>
      <c r="F128" s="122">
        <f t="shared" si="48"/>
        <v>3.5793317499798962</v>
      </c>
      <c r="G128" s="122">
        <f t="shared" si="48"/>
        <v>4.4723016157544029</v>
      </c>
      <c r="H128" s="122">
        <f t="shared" si="48"/>
        <v>10.287461834947452</v>
      </c>
      <c r="I128" s="122">
        <f t="shared" si="48"/>
        <v>5.1454514584056854</v>
      </c>
      <c r="J128" s="122">
        <f t="shared" si="48"/>
        <v>6.4826225536883975</v>
      </c>
      <c r="K128" s="122">
        <f t="shared" si="48"/>
        <v>7.6564456564928127</v>
      </c>
      <c r="L128" s="122">
        <f t="shared" si="48"/>
        <v>11.22872288371943</v>
      </c>
      <c r="M128" s="122">
        <f t="shared" si="48"/>
        <v>8.9039438231797856</v>
      </c>
      <c r="N128" s="122">
        <f t="shared" si="48"/>
        <v>9.14537721099836</v>
      </c>
      <c r="O128" s="122">
        <f t="shared" si="48"/>
        <v>9.8092784183726565</v>
      </c>
      <c r="P128" s="122">
        <f t="shared" si="48"/>
        <v>7.9865933631768797</v>
      </c>
      <c r="Q128" s="122">
        <f t="shared" si="48"/>
        <v>11.415805271062993</v>
      </c>
      <c r="R128" s="122">
        <f t="shared" si="48"/>
        <v>9.8955414350539783</v>
      </c>
      <c r="S128" s="122">
        <f t="shared" si="48"/>
        <v>9.7243054887284757</v>
      </c>
      <c r="T128" s="122">
        <f t="shared" si="48"/>
        <v>9.2198907956816321</v>
      </c>
      <c r="U128" s="122">
        <f t="shared" si="48"/>
        <v>9.1753721055878579</v>
      </c>
      <c r="V128" s="122">
        <f t="shared" si="48"/>
        <v>13.96361197734932</v>
      </c>
      <c r="W128" s="122">
        <f t="shared" si="48"/>
        <v>17.017393040633223</v>
      </c>
      <c r="X128" s="122">
        <f t="shared" si="48"/>
        <v>19.645247943499697</v>
      </c>
      <c r="Y128" s="122">
        <f t="shared" si="48"/>
        <v>18.998479050338414</v>
      </c>
      <c r="DA128" s="130" t="s">
        <v>2363</v>
      </c>
    </row>
    <row r="129" spans="1:105" ht="12" customHeight="1" x14ac:dyDescent="0.25">
      <c r="A129" s="97" t="s">
        <v>53</v>
      </c>
      <c r="B129" s="98">
        <f>IF(RES_hhdet_fec!B129=0,0,RES_hhdet_fec!B129*1000*11630/RES_hhdet_num!B124)</f>
        <v>2.01182597274794</v>
      </c>
      <c r="C129" s="98">
        <f>IF(RES_hhdet_fec!C129=0,0,RES_hhdet_fec!C129*1000*11630/RES_hhdet_num!C124)</f>
        <v>2.5168345365365088</v>
      </c>
      <c r="D129" s="98">
        <f>IF(RES_hhdet_fec!D129=0,0,RES_hhdet_fec!D129*1000*11630/RES_hhdet_num!D124)</f>
        <v>3.0317838323278434</v>
      </c>
      <c r="E129" s="98">
        <f>IF(RES_hhdet_fec!E129=0,0,RES_hhdet_fec!E129*1000*11630/RES_hhdet_num!E124)</f>
        <v>7.8930282498810467</v>
      </c>
      <c r="F129" s="98">
        <f>IF(RES_hhdet_fec!F129=0,0,RES_hhdet_fec!F129*1000*11630/RES_hhdet_num!F124)</f>
        <v>3.5793317499798962</v>
      </c>
      <c r="G129" s="98">
        <f>IF(RES_hhdet_fec!G129=0,0,RES_hhdet_fec!G129*1000*11630/RES_hhdet_num!G124)</f>
        <v>4.4723016157544029</v>
      </c>
      <c r="H129" s="98">
        <f>IF(RES_hhdet_fec!H129=0,0,RES_hhdet_fec!H129*1000*11630/RES_hhdet_num!H124)</f>
        <v>10.287461834947452</v>
      </c>
      <c r="I129" s="98">
        <f>IF(RES_hhdet_fec!I129=0,0,RES_hhdet_fec!I129*1000*11630/RES_hhdet_num!I124)</f>
        <v>5.1454514584056854</v>
      </c>
      <c r="J129" s="98">
        <f>IF(RES_hhdet_fec!J129=0,0,RES_hhdet_fec!J129*1000*11630/RES_hhdet_num!J124)</f>
        <v>6.4826225536883975</v>
      </c>
      <c r="K129" s="98">
        <f>IF(RES_hhdet_fec!K129=0,0,RES_hhdet_fec!K129*1000*11630/RES_hhdet_num!K124)</f>
        <v>7.6564456564928127</v>
      </c>
      <c r="L129" s="98">
        <f>IF(RES_hhdet_fec!L129=0,0,RES_hhdet_fec!L129*1000*11630/RES_hhdet_num!L124)</f>
        <v>11.22872288371943</v>
      </c>
      <c r="M129" s="98">
        <f>IF(RES_hhdet_fec!M129=0,0,RES_hhdet_fec!M129*1000*11630/RES_hhdet_num!M124)</f>
        <v>8.9039438231797856</v>
      </c>
      <c r="N129" s="98">
        <f>IF(RES_hhdet_fec!N129=0,0,RES_hhdet_fec!N129*1000*11630/RES_hhdet_num!N124)</f>
        <v>9.14537721099836</v>
      </c>
      <c r="O129" s="98">
        <f>IF(RES_hhdet_fec!O129=0,0,RES_hhdet_fec!O129*1000*11630/RES_hhdet_num!O124)</f>
        <v>9.8092784183726565</v>
      </c>
      <c r="P129" s="98">
        <f>IF(RES_hhdet_fec!P129=0,0,RES_hhdet_fec!P129*1000*11630/RES_hhdet_num!P124)</f>
        <v>7.9865933631768797</v>
      </c>
      <c r="Q129" s="98">
        <f>IF(RES_hhdet_fec!Q129=0,0,RES_hhdet_fec!Q129*1000*11630/RES_hhdet_num!Q124)</f>
        <v>11.415805271062993</v>
      </c>
      <c r="R129" s="98">
        <f>IF(RES_hhdet_fec!R129=0,0,RES_hhdet_fec!R129*1000*11630/RES_hhdet_num!R124)</f>
        <v>9.8955414350539783</v>
      </c>
      <c r="S129" s="98">
        <f>IF(RES_hhdet_fec!S129=0,0,RES_hhdet_fec!S129*1000*11630/RES_hhdet_num!S124)</f>
        <v>9.7243054887284757</v>
      </c>
      <c r="T129" s="98">
        <f>IF(RES_hhdet_fec!T129=0,0,RES_hhdet_fec!T129*1000*11630/RES_hhdet_num!T124)</f>
        <v>9.2198907956816321</v>
      </c>
      <c r="U129" s="98">
        <f>IF(RES_hhdet_fec!U129=0,0,RES_hhdet_fec!U129*1000*11630/RES_hhdet_num!U124)</f>
        <v>9.1753721055878579</v>
      </c>
      <c r="V129" s="98">
        <f>IF(RES_hhdet_fec!V129=0,0,RES_hhdet_fec!V129*1000*11630/RES_hhdet_num!V124)</f>
        <v>13.96361197734932</v>
      </c>
      <c r="W129" s="98">
        <f>IF(RES_hhdet_fec!W129=0,0,RES_hhdet_fec!W129*1000*11630/RES_hhdet_num!W124)</f>
        <v>17.017393040633223</v>
      </c>
      <c r="X129" s="98">
        <f>IF(RES_hhdet_fec!X129=0,0,RES_hhdet_fec!X129*1000*11630/RES_hhdet_num!X124)</f>
        <v>19.645247943499697</v>
      </c>
      <c r="Y129" s="98">
        <f>IF(RES_hhdet_fec!Y129=0,0,RES_hhdet_fec!Y129*1000*11630/RES_hhdet_num!Y124)</f>
        <v>18.998479050338414</v>
      </c>
      <c r="DA129" s="63" t="s">
        <v>2364</v>
      </c>
    </row>
    <row r="130" spans="1:105" ht="12" customHeight="1" x14ac:dyDescent="0.25">
      <c r="A130" s="121" t="s">
        <v>55</v>
      </c>
      <c r="B130" s="122">
        <v>1934.4011765613004</v>
      </c>
      <c r="C130" s="122">
        <v>1832.4878564141095</v>
      </c>
      <c r="D130" s="122">
        <v>1839.3283441346123</v>
      </c>
      <c r="E130" s="122">
        <v>1849.5687638797294</v>
      </c>
      <c r="F130" s="122">
        <v>1928.906638052892</v>
      </c>
      <c r="G130" s="122">
        <v>1998.6499223072703</v>
      </c>
      <c r="H130" s="122">
        <v>2077.0751446643912</v>
      </c>
      <c r="I130" s="122">
        <v>2113.2774793802068</v>
      </c>
      <c r="J130" s="122">
        <v>2003.3110502097841</v>
      </c>
      <c r="K130" s="122">
        <v>2086.6214951487627</v>
      </c>
      <c r="L130" s="122">
        <v>2029.4362257477155</v>
      </c>
      <c r="M130" s="122">
        <v>1971.2878561076191</v>
      </c>
      <c r="N130" s="122">
        <v>2037.4910762626741</v>
      </c>
      <c r="O130" s="122">
        <v>2014.3828715791005</v>
      </c>
      <c r="P130" s="122">
        <v>2059.6300842129895</v>
      </c>
      <c r="Q130" s="122">
        <v>2026.9269767595852</v>
      </c>
      <c r="R130" s="122">
        <v>2031.8880861407201</v>
      </c>
      <c r="S130" s="122">
        <v>2021.3597649334652</v>
      </c>
      <c r="T130" s="122">
        <v>1965.7957496346121</v>
      </c>
      <c r="U130" s="122">
        <v>1929.2305366545527</v>
      </c>
      <c r="V130" s="122">
        <v>1633.042007081903</v>
      </c>
      <c r="W130" s="122">
        <v>1486.3137259253433</v>
      </c>
      <c r="X130" s="122">
        <v>1218.2565836082274</v>
      </c>
      <c r="Y130" s="122">
        <v>1162.1472935319691</v>
      </c>
      <c r="DA130" s="130" t="s">
        <v>2365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2366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2367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2368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2369</v>
      </c>
    </row>
    <row r="135" spans="1:105" ht="12" customHeight="1" x14ac:dyDescent="0.25">
      <c r="A135" s="106" t="s">
        <v>122</v>
      </c>
      <c r="B135" s="101">
        <v>1935.6131010810082</v>
      </c>
      <c r="C135" s="101">
        <v>1835.3593749173172</v>
      </c>
      <c r="D135" s="101">
        <v>1842.8660308232888</v>
      </c>
      <c r="E135" s="101">
        <v>1855.4812579041766</v>
      </c>
      <c r="F135" s="101">
        <v>1935.2898310530572</v>
      </c>
      <c r="G135" s="101">
        <v>2005.2005694565512</v>
      </c>
      <c r="H135" s="101">
        <v>2085.3832876318666</v>
      </c>
      <c r="I135" s="101">
        <v>2125.3998906736097</v>
      </c>
      <c r="J135" s="101">
        <v>2019.4716810584405</v>
      </c>
      <c r="K135" s="101">
        <v>2117.4661731265001</v>
      </c>
      <c r="L135" s="101">
        <v>2065.1213730910167</v>
      </c>
      <c r="M135" s="101">
        <v>2011.9850612134403</v>
      </c>
      <c r="N135" s="101">
        <v>2079.3841261524899</v>
      </c>
      <c r="O135" s="101">
        <v>2065.676729181228</v>
      </c>
      <c r="P135" s="101">
        <v>2117.5994086103083</v>
      </c>
      <c r="Q135" s="101">
        <v>2087.0545768950506</v>
      </c>
      <c r="R135" s="101">
        <v>2087.6946268515558</v>
      </c>
      <c r="S135" s="101">
        <v>2077.6089222785668</v>
      </c>
      <c r="T135" s="101">
        <v>2022.2227329147534</v>
      </c>
      <c r="U135" s="101">
        <v>1980.6712445328858</v>
      </c>
      <c r="V135" s="101">
        <v>1682.5979320651461</v>
      </c>
      <c r="W135" s="101">
        <v>1532.7536571071328</v>
      </c>
      <c r="X135" s="101">
        <v>1272.3889143363947</v>
      </c>
      <c r="Y135" s="101">
        <v>1211.5953704879455</v>
      </c>
      <c r="DA135" s="131" t="s">
        <v>2370</v>
      </c>
    </row>
    <row r="136" spans="1:105" ht="12" customHeight="1" x14ac:dyDescent="0.25">
      <c r="A136" s="107" t="s">
        <v>121</v>
      </c>
      <c r="B136" s="104">
        <v>1543.0904781514093</v>
      </c>
      <c r="C136" s="104">
        <v>1447.9886857470067</v>
      </c>
      <c r="D136" s="104">
        <v>1463.6543192906681</v>
      </c>
      <c r="E136" s="104">
        <v>1481.9901259447681</v>
      </c>
      <c r="F136" s="104">
        <v>1536.4894085661133</v>
      </c>
      <c r="G136" s="104">
        <v>1606.2990608592418</v>
      </c>
      <c r="H136" s="104">
        <v>1683.5441137445177</v>
      </c>
      <c r="I136" s="104">
        <v>1734.7888601083889</v>
      </c>
      <c r="J136" s="104">
        <v>1623.1586404334428</v>
      </c>
      <c r="K136" s="104">
        <v>1709.571897110558</v>
      </c>
      <c r="L136" s="104">
        <v>1671.8267840193903</v>
      </c>
      <c r="M136" s="104">
        <v>1623.2912607042083</v>
      </c>
      <c r="N136" s="104">
        <v>1687.3827737098184</v>
      </c>
      <c r="O136" s="104">
        <v>1640.0305072077374</v>
      </c>
      <c r="P136" s="104">
        <v>1671.888691409087</v>
      </c>
      <c r="Q136" s="104">
        <v>1669.1959114374984</v>
      </c>
      <c r="R136" s="104">
        <v>1720.4639816820757</v>
      </c>
      <c r="S136" s="104">
        <v>1732.962559682808</v>
      </c>
      <c r="T136" s="104">
        <v>1683.355547481262</v>
      </c>
      <c r="U136" s="104">
        <v>1669.1095342480091</v>
      </c>
      <c r="V136" s="104">
        <v>1381.8049920505782</v>
      </c>
      <c r="W136" s="104">
        <v>1255.1400198035526</v>
      </c>
      <c r="X136" s="104">
        <v>1064.9729893073793</v>
      </c>
      <c r="Y136" s="104">
        <v>1031.2139765840222</v>
      </c>
      <c r="DA136" s="132" t="s">
        <v>2371</v>
      </c>
    </row>
    <row r="137" spans="1:105" ht="12" customHeight="1" x14ac:dyDescent="0.25">
      <c r="A137" s="108" t="s">
        <v>53</v>
      </c>
      <c r="B137" s="98">
        <v>810.31365657002652</v>
      </c>
      <c r="C137" s="98">
        <v>737.89554669447114</v>
      </c>
      <c r="D137" s="98">
        <v>759.22063212425644</v>
      </c>
      <c r="E137" s="98">
        <v>778.26326324236686</v>
      </c>
      <c r="F137" s="98">
        <v>763.17253963241842</v>
      </c>
      <c r="G137" s="98">
        <v>811.76031282174893</v>
      </c>
      <c r="H137" s="98">
        <v>860.26232088315555</v>
      </c>
      <c r="I137" s="98">
        <v>928.58468194963154</v>
      </c>
      <c r="J137" s="98">
        <v>804.03107799112706</v>
      </c>
      <c r="K137" s="98">
        <v>868.02484317961364</v>
      </c>
      <c r="L137" s="98">
        <v>852.36752793347046</v>
      </c>
      <c r="M137" s="98">
        <v>800.73626598567114</v>
      </c>
      <c r="N137" s="98">
        <v>835.4395457020604</v>
      </c>
      <c r="O137" s="98">
        <v>693.48723485368771</v>
      </c>
      <c r="P137" s="98">
        <v>662.72576364438441</v>
      </c>
      <c r="Q137" s="98">
        <v>705.3398827670311</v>
      </c>
      <c r="R137" s="98">
        <v>853.90599718471924</v>
      </c>
      <c r="S137" s="98">
        <v>896.66411648002213</v>
      </c>
      <c r="T137" s="98">
        <v>800.12019788507018</v>
      </c>
      <c r="U137" s="98">
        <v>791.65479751040039</v>
      </c>
      <c r="V137" s="98">
        <v>475.95361487100547</v>
      </c>
      <c r="W137" s="98">
        <v>382.88295470153719</v>
      </c>
      <c r="X137" s="98">
        <v>429.91083776603921</v>
      </c>
      <c r="Y137" s="98">
        <v>455.71061793916817</v>
      </c>
      <c r="DA137" s="63" t="s">
        <v>2372</v>
      </c>
    </row>
    <row r="138" spans="1:105" ht="12" customHeight="1" x14ac:dyDescent="0.25">
      <c r="A138" s="108" t="s">
        <v>52</v>
      </c>
      <c r="B138" s="98">
        <v>732.77682158138282</v>
      </c>
      <c r="C138" s="98">
        <v>710.09313905253532</v>
      </c>
      <c r="D138" s="98">
        <v>704.43368716641169</v>
      </c>
      <c r="E138" s="98">
        <v>703.72686270240138</v>
      </c>
      <c r="F138" s="98">
        <v>773.31686893369499</v>
      </c>
      <c r="G138" s="98">
        <v>794.53874803749306</v>
      </c>
      <c r="H138" s="98">
        <v>823.28179286136231</v>
      </c>
      <c r="I138" s="98">
        <v>806.20417815875749</v>
      </c>
      <c r="J138" s="98">
        <v>819.12756244231571</v>
      </c>
      <c r="K138" s="98">
        <v>841.54705393094412</v>
      </c>
      <c r="L138" s="98">
        <v>819.45925608591983</v>
      </c>
      <c r="M138" s="98">
        <v>822.55499471853727</v>
      </c>
      <c r="N138" s="98">
        <v>851.94322800775774</v>
      </c>
      <c r="O138" s="98">
        <v>946.54327235404992</v>
      </c>
      <c r="P138" s="98">
        <v>1009.1629277647027</v>
      </c>
      <c r="Q138" s="98">
        <v>963.85602867046759</v>
      </c>
      <c r="R138" s="98">
        <v>866.55798449735653</v>
      </c>
      <c r="S138" s="98">
        <v>836.29844320278573</v>
      </c>
      <c r="T138" s="98">
        <v>883.23534959619201</v>
      </c>
      <c r="U138" s="98">
        <v>877.45473673760841</v>
      </c>
      <c r="V138" s="98">
        <v>905.85137717957275</v>
      </c>
      <c r="W138" s="98">
        <v>872.2570651020153</v>
      </c>
      <c r="X138" s="98">
        <v>635.0621515413402</v>
      </c>
      <c r="Y138" s="98">
        <v>575.50335864485407</v>
      </c>
      <c r="DA138" s="63" t="s">
        <v>2373</v>
      </c>
    </row>
    <row r="139" spans="1:105" ht="12" customHeight="1" x14ac:dyDescent="0.25">
      <c r="A139" s="121" t="s">
        <v>54</v>
      </c>
      <c r="B139" s="122">
        <v>308.75237918437864</v>
      </c>
      <c r="C139" s="122">
        <v>306.0480936719452</v>
      </c>
      <c r="D139" s="122">
        <v>299.78088494276358</v>
      </c>
      <c r="E139" s="122">
        <v>324.70871970417772</v>
      </c>
      <c r="F139" s="122">
        <v>326.55106886284165</v>
      </c>
      <c r="G139" s="122">
        <v>338.88857119562005</v>
      </c>
      <c r="H139" s="122">
        <v>328.64873890979135</v>
      </c>
      <c r="I139" s="122">
        <v>322.2037872365002</v>
      </c>
      <c r="J139" s="122">
        <v>281.45618205554251</v>
      </c>
      <c r="K139" s="122">
        <v>292.16788456717592</v>
      </c>
      <c r="L139" s="122">
        <v>288.22611613935226</v>
      </c>
      <c r="M139" s="122">
        <v>270.31293836841064</v>
      </c>
      <c r="N139" s="122">
        <v>279.45113139736867</v>
      </c>
      <c r="O139" s="122">
        <v>280.13807256296849</v>
      </c>
      <c r="P139" s="122">
        <v>284.82399315278423</v>
      </c>
      <c r="Q139" s="122">
        <v>297.46569296236254</v>
      </c>
      <c r="R139" s="122">
        <v>295.85790056361515</v>
      </c>
      <c r="S139" s="122">
        <v>293.9925257013814</v>
      </c>
      <c r="T139" s="122">
        <v>289.45002916075151</v>
      </c>
      <c r="U139" s="122">
        <v>283.87568170362948</v>
      </c>
      <c r="V139" s="122">
        <v>291.89533258172469</v>
      </c>
      <c r="W139" s="122">
        <v>280.74364256002485</v>
      </c>
      <c r="X139" s="122">
        <v>204.62899778854538</v>
      </c>
      <c r="Y139" s="122">
        <v>203.80001992489741</v>
      </c>
      <c r="DA139" s="130" t="s">
        <v>2374</v>
      </c>
    </row>
    <row r="140" spans="1:105" ht="12" customHeight="1" x14ac:dyDescent="0.25">
      <c r="A140" s="97" t="s">
        <v>50</v>
      </c>
      <c r="B140" s="98">
        <v>382.48089954095997</v>
      </c>
      <c r="C140" s="98">
        <v>370.00175800864542</v>
      </c>
      <c r="D140" s="98">
        <v>367.29486146644177</v>
      </c>
      <c r="E140" s="98">
        <v>408.25259894537214</v>
      </c>
      <c r="F140" s="98">
        <v>405.58020627879404</v>
      </c>
      <c r="G140" s="98">
        <v>398.22711940492258</v>
      </c>
      <c r="H140" s="98">
        <v>413.78513860951995</v>
      </c>
      <c r="I140" s="98">
        <v>406.8572547734006</v>
      </c>
      <c r="J140" s="98">
        <v>344.87994068041479</v>
      </c>
      <c r="K140" s="98">
        <v>369.47334683240263</v>
      </c>
      <c r="L140" s="98">
        <v>353.16212353307037</v>
      </c>
      <c r="M140" s="98">
        <v>352.81263335198389</v>
      </c>
      <c r="N140" s="98">
        <v>355.65194328975008</v>
      </c>
      <c r="O140" s="98">
        <v>352.25293637306766</v>
      </c>
      <c r="P140" s="98">
        <v>383.72752882706925</v>
      </c>
      <c r="Q140" s="98">
        <v>368.77943336418923</v>
      </c>
      <c r="R140" s="98">
        <v>394.01951496921373</v>
      </c>
      <c r="S140" s="98">
        <v>387.40141581550171</v>
      </c>
      <c r="T140" s="98">
        <v>384.75901771255678</v>
      </c>
      <c r="U140" s="98">
        <v>401.92246691437629</v>
      </c>
      <c r="V140" s="98">
        <v>371.05778104024591</v>
      </c>
      <c r="W140" s="98">
        <v>351.54041305829696</v>
      </c>
      <c r="X140" s="98">
        <v>318.9173608973789</v>
      </c>
      <c r="Y140" s="98">
        <v>287.94588235854252</v>
      </c>
      <c r="DA140" s="63" t="s">
        <v>2375</v>
      </c>
    </row>
    <row r="141" spans="1:105" ht="12" customHeight="1" x14ac:dyDescent="0.25">
      <c r="A141" s="109" t="s">
        <v>120</v>
      </c>
      <c r="B141" s="33">
        <v>305.90990006250291</v>
      </c>
      <c r="C141" s="33">
        <v>303.49014236193597</v>
      </c>
      <c r="D141" s="33">
        <v>296.90739092172004</v>
      </c>
      <c r="E141" s="33">
        <v>320.98798379849779</v>
      </c>
      <c r="F141" s="33">
        <v>322.76654006268899</v>
      </c>
      <c r="G141" s="33">
        <v>335.82853251647765</v>
      </c>
      <c r="H141" s="33">
        <v>323.77538626146594</v>
      </c>
      <c r="I141" s="33">
        <v>316.88934074039787</v>
      </c>
      <c r="J141" s="33">
        <v>277.21692936488995</v>
      </c>
      <c r="K141" s="33">
        <v>286.61383820303223</v>
      </c>
      <c r="L141" s="33">
        <v>283.36183451158286</v>
      </c>
      <c r="M141" s="33">
        <v>263.91373277194788</v>
      </c>
      <c r="N141" s="33">
        <v>273.4196977593993</v>
      </c>
      <c r="O141" s="33">
        <v>274.40891150883499</v>
      </c>
      <c r="P141" s="33">
        <v>276.8833045836347</v>
      </c>
      <c r="Q141" s="33">
        <v>291.79425349292126</v>
      </c>
      <c r="R141" s="33">
        <v>288.03887760999351</v>
      </c>
      <c r="S141" s="33">
        <v>286.54203658440861</v>
      </c>
      <c r="T141" s="33">
        <v>282.07231323063115</v>
      </c>
      <c r="U141" s="33">
        <v>274.872032682476</v>
      </c>
      <c r="V141" s="33">
        <v>286.06573785333063</v>
      </c>
      <c r="W141" s="33">
        <v>275.56967980833014</v>
      </c>
      <c r="X141" s="33">
        <v>196.18824393429753</v>
      </c>
      <c r="Y141" s="33">
        <v>197.39407684930379</v>
      </c>
      <c r="DA141" s="60" t="s">
        <v>2376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8088.4634325736988</v>
      </c>
      <c r="C143" s="117">
        <f t="shared" si="49"/>
        <v>8485.0023663407101</v>
      </c>
      <c r="D143" s="117">
        <f t="shared" si="49"/>
        <v>8358.4938935794144</v>
      </c>
      <c r="E143" s="117">
        <f t="shared" si="49"/>
        <v>8035.8880674503844</v>
      </c>
      <c r="F143" s="117">
        <f t="shared" si="49"/>
        <v>8210.6232348457561</v>
      </c>
      <c r="G143" s="117">
        <f t="shared" si="49"/>
        <v>8034.1734546760108</v>
      </c>
      <c r="H143" s="117">
        <f t="shared" si="49"/>
        <v>7262.1994730791894</v>
      </c>
      <c r="I143" s="117">
        <f t="shared" si="49"/>
        <v>6922.6189994264305</v>
      </c>
      <c r="J143" s="117">
        <f t="shared" si="49"/>
        <v>7280.2477677832549</v>
      </c>
      <c r="K143" s="117">
        <f t="shared" si="49"/>
        <v>6883.8508087570372</v>
      </c>
      <c r="L143" s="117">
        <f t="shared" si="49"/>
        <v>7135.7198133694383</v>
      </c>
      <c r="M143" s="117">
        <f t="shared" si="49"/>
        <v>6318.8656114229079</v>
      </c>
      <c r="N143" s="117">
        <f t="shared" si="49"/>
        <v>6299.0978661790241</v>
      </c>
      <c r="O143" s="117">
        <f t="shared" si="49"/>
        <v>6061.412386108721</v>
      </c>
      <c r="P143" s="117">
        <f t="shared" si="49"/>
        <v>5635.6438306337113</v>
      </c>
      <c r="Q143" s="117">
        <f t="shared" si="49"/>
        <v>5544.3596555591093</v>
      </c>
      <c r="R143" s="117">
        <f t="shared" ref="R143:V143" si="50">R144+R146+R148+R157</f>
        <v>5560.9570024646882</v>
      </c>
      <c r="S143" s="117">
        <f t="shared" si="50"/>
        <v>5308.9121405723736</v>
      </c>
      <c r="T143" s="117">
        <f t="shared" si="50"/>
        <v>5122.9801171946892</v>
      </c>
      <c r="U143" s="117">
        <f t="shared" si="50"/>
        <v>4923.792530239748</v>
      </c>
      <c r="V143" s="117">
        <f t="shared" si="50"/>
        <v>4404.0675931696069</v>
      </c>
      <c r="W143" s="117">
        <f t="shared" ref="W143:Y143" si="51">W144+W146+W148+W157</f>
        <v>4499.5717711613688</v>
      </c>
      <c r="X143" s="117">
        <f t="shared" si="51"/>
        <v>4179.7268044461225</v>
      </c>
      <c r="Y143" s="117">
        <f t="shared" si="51"/>
        <v>4092.1315631281027</v>
      </c>
      <c r="DA143" s="129" t="s">
        <v>2377</v>
      </c>
    </row>
    <row r="144" spans="1:105" ht="12.95" customHeight="1" x14ac:dyDescent="0.25">
      <c r="A144" s="121" t="s">
        <v>57</v>
      </c>
      <c r="B144" s="122">
        <f t="shared" ref="B144:Y144" si="52">B145</f>
        <v>5809.2687114112896</v>
      </c>
      <c r="C144" s="122">
        <f t="shared" si="52"/>
        <v>6329.5107343163809</v>
      </c>
      <c r="D144" s="122">
        <f t="shared" si="52"/>
        <v>6212.8221578944567</v>
      </c>
      <c r="E144" s="122">
        <f t="shared" si="52"/>
        <v>5829.8372097818565</v>
      </c>
      <c r="F144" s="122">
        <f t="shared" si="52"/>
        <v>5921.7590421899058</v>
      </c>
      <c r="G144" s="122">
        <f t="shared" si="52"/>
        <v>5648.9955405949049</v>
      </c>
      <c r="H144" s="122">
        <f t="shared" si="52"/>
        <v>4758.6821018519568</v>
      </c>
      <c r="I144" s="122">
        <f t="shared" si="52"/>
        <v>4420.6761534620482</v>
      </c>
      <c r="J144" s="122">
        <f t="shared" si="52"/>
        <v>4937.2701147744347</v>
      </c>
      <c r="K144" s="122">
        <f t="shared" si="52"/>
        <v>4441.7622147769098</v>
      </c>
      <c r="L144" s="122">
        <f t="shared" si="52"/>
        <v>4750.758981661781</v>
      </c>
      <c r="M144" s="122">
        <f t="shared" si="52"/>
        <v>4017.6925595391085</v>
      </c>
      <c r="N144" s="122">
        <f t="shared" si="52"/>
        <v>3930.2520040475629</v>
      </c>
      <c r="O144" s="122">
        <f t="shared" si="52"/>
        <v>3713.5095738427681</v>
      </c>
      <c r="P144" s="122">
        <f t="shared" si="52"/>
        <v>3247.8601975691481</v>
      </c>
      <c r="Q144" s="122">
        <f t="shared" si="52"/>
        <v>3191.2175762979259</v>
      </c>
      <c r="R144" s="122">
        <f t="shared" si="52"/>
        <v>3193.7650909299032</v>
      </c>
      <c r="S144" s="122">
        <f t="shared" si="52"/>
        <v>2971.001721488602</v>
      </c>
      <c r="T144" s="122">
        <f t="shared" si="52"/>
        <v>2850.81152425238</v>
      </c>
      <c r="U144" s="122">
        <f t="shared" si="52"/>
        <v>2694.0730965161738</v>
      </c>
      <c r="V144" s="122">
        <f t="shared" si="52"/>
        <v>2436.1212602619162</v>
      </c>
      <c r="W144" s="122">
        <f t="shared" si="52"/>
        <v>2684.6101018876834</v>
      </c>
      <c r="X144" s="122">
        <f t="shared" si="52"/>
        <v>2690.4984385487651</v>
      </c>
      <c r="Y144" s="122">
        <f t="shared" si="52"/>
        <v>2659.0634789347582</v>
      </c>
      <c r="DA144" s="130" t="s">
        <v>2378</v>
      </c>
    </row>
    <row r="145" spans="1:105" ht="12" customHeight="1" x14ac:dyDescent="0.25">
      <c r="A145" s="97" t="s">
        <v>53</v>
      </c>
      <c r="B145" s="98">
        <v>5809.2687114112896</v>
      </c>
      <c r="C145" s="98">
        <v>6329.5107343163809</v>
      </c>
      <c r="D145" s="98">
        <v>6212.8221578944567</v>
      </c>
      <c r="E145" s="98">
        <v>5829.8372097818565</v>
      </c>
      <c r="F145" s="98">
        <v>5921.7590421899058</v>
      </c>
      <c r="G145" s="98">
        <v>5648.9955405949049</v>
      </c>
      <c r="H145" s="98">
        <v>4758.6821018519568</v>
      </c>
      <c r="I145" s="98">
        <v>4420.6761534620482</v>
      </c>
      <c r="J145" s="98">
        <v>4937.2701147744347</v>
      </c>
      <c r="K145" s="98">
        <v>4441.7622147769098</v>
      </c>
      <c r="L145" s="98">
        <v>4750.758981661781</v>
      </c>
      <c r="M145" s="98">
        <v>4017.6925595391085</v>
      </c>
      <c r="N145" s="98">
        <v>3930.2520040475629</v>
      </c>
      <c r="O145" s="98">
        <v>3713.5095738427681</v>
      </c>
      <c r="P145" s="98">
        <v>3247.8601975691481</v>
      </c>
      <c r="Q145" s="98">
        <v>3191.2175762979259</v>
      </c>
      <c r="R145" s="98">
        <v>3193.7650909299032</v>
      </c>
      <c r="S145" s="98">
        <v>2971.001721488602</v>
      </c>
      <c r="T145" s="98">
        <v>2850.81152425238</v>
      </c>
      <c r="U145" s="98">
        <v>2694.0730965161738</v>
      </c>
      <c r="V145" s="98">
        <v>2436.1212602619162</v>
      </c>
      <c r="W145" s="98">
        <v>2684.6101018876834</v>
      </c>
      <c r="X145" s="98">
        <v>2690.4984385487651</v>
      </c>
      <c r="Y145" s="98">
        <v>2659.0634789347582</v>
      </c>
      <c r="DA145" s="63" t="s">
        <v>2379</v>
      </c>
    </row>
    <row r="146" spans="1:105" ht="12.95" customHeight="1" x14ac:dyDescent="0.25">
      <c r="A146" s="121" t="s">
        <v>92</v>
      </c>
      <c r="B146" s="122">
        <f t="shared" ref="B146:Y146" si="53">B147</f>
        <v>20.125087717998291</v>
      </c>
      <c r="C146" s="122">
        <f t="shared" si="53"/>
        <v>18.898877738679403</v>
      </c>
      <c r="D146" s="122">
        <f t="shared" si="53"/>
        <v>17.519495399374506</v>
      </c>
      <c r="E146" s="122">
        <f t="shared" si="53"/>
        <v>43.989883457275781</v>
      </c>
      <c r="F146" s="122">
        <f t="shared" si="53"/>
        <v>19.492151043159438</v>
      </c>
      <c r="G146" s="122">
        <f t="shared" si="53"/>
        <v>23.272535051664271</v>
      </c>
      <c r="H146" s="122">
        <f t="shared" si="53"/>
        <v>51.608766742528701</v>
      </c>
      <c r="I146" s="122">
        <f t="shared" si="53"/>
        <v>23.67508115153132</v>
      </c>
      <c r="J146" s="122">
        <f t="shared" si="53"/>
        <v>26.77377225696554</v>
      </c>
      <c r="K146" s="122">
        <f t="shared" si="53"/>
        <v>28.559587849786894</v>
      </c>
      <c r="L146" s="122">
        <f t="shared" si="53"/>
        <v>36.536462445695207</v>
      </c>
      <c r="M146" s="122">
        <f t="shared" si="53"/>
        <v>26.900088369065212</v>
      </c>
      <c r="N146" s="122">
        <f t="shared" si="53"/>
        <v>27.26126206240918</v>
      </c>
      <c r="O146" s="122">
        <f t="shared" si="53"/>
        <v>29.916166391221914</v>
      </c>
      <c r="P146" s="122">
        <f t="shared" si="53"/>
        <v>26.493539215973612</v>
      </c>
      <c r="Q146" s="122">
        <f t="shared" si="53"/>
        <v>46.645866820507486</v>
      </c>
      <c r="R146" s="122">
        <f t="shared" si="53"/>
        <v>47.210475167236531</v>
      </c>
      <c r="S146" s="122">
        <f t="shared" si="53"/>
        <v>48.972488861990982</v>
      </c>
      <c r="T146" s="122">
        <f t="shared" si="53"/>
        <v>49.446379021808269</v>
      </c>
      <c r="U146" s="122">
        <f t="shared" si="53"/>
        <v>45.358027760774753</v>
      </c>
      <c r="V146" s="122">
        <f t="shared" si="53"/>
        <v>64.439999108523949</v>
      </c>
      <c r="W146" s="122">
        <f t="shared" si="53"/>
        <v>76.774385659020368</v>
      </c>
      <c r="X146" s="122">
        <f t="shared" si="53"/>
        <v>87.603680295928939</v>
      </c>
      <c r="Y146" s="122">
        <f t="shared" si="53"/>
        <v>89.433147884875325</v>
      </c>
      <c r="DA146" s="130" t="s">
        <v>2380</v>
      </c>
    </row>
    <row r="147" spans="1:105" ht="12" customHeight="1" x14ac:dyDescent="0.25">
      <c r="A147" s="97" t="s">
        <v>53</v>
      </c>
      <c r="B147" s="98">
        <f>IF(RES_hhdet_fec!B147=0,0,RES_hhdet_fec!B147*1000*11630/RES_hhdet_num!B143)</f>
        <v>20.125087717998291</v>
      </c>
      <c r="C147" s="98">
        <f>IF(RES_hhdet_fec!C147=0,0,RES_hhdet_fec!C147*1000*11630/RES_hhdet_num!C143)</f>
        <v>18.898877738679403</v>
      </c>
      <c r="D147" s="98">
        <f>IF(RES_hhdet_fec!D147=0,0,RES_hhdet_fec!D147*1000*11630/RES_hhdet_num!D143)</f>
        <v>17.519495399374506</v>
      </c>
      <c r="E147" s="98">
        <f>IF(RES_hhdet_fec!E147=0,0,RES_hhdet_fec!E147*1000*11630/RES_hhdet_num!E143)</f>
        <v>43.989883457275781</v>
      </c>
      <c r="F147" s="98">
        <f>IF(RES_hhdet_fec!F147=0,0,RES_hhdet_fec!F147*1000*11630/RES_hhdet_num!F143)</f>
        <v>19.492151043159438</v>
      </c>
      <c r="G147" s="98">
        <f>IF(RES_hhdet_fec!G147=0,0,RES_hhdet_fec!G147*1000*11630/RES_hhdet_num!G143)</f>
        <v>23.272535051664271</v>
      </c>
      <c r="H147" s="98">
        <f>IF(RES_hhdet_fec!H147=0,0,RES_hhdet_fec!H147*1000*11630/RES_hhdet_num!H143)</f>
        <v>51.608766742528701</v>
      </c>
      <c r="I147" s="98">
        <f>IF(RES_hhdet_fec!I147=0,0,RES_hhdet_fec!I147*1000*11630/RES_hhdet_num!I143)</f>
        <v>23.67508115153132</v>
      </c>
      <c r="J147" s="98">
        <f>IF(RES_hhdet_fec!J147=0,0,RES_hhdet_fec!J147*1000*11630/RES_hhdet_num!J143)</f>
        <v>26.77377225696554</v>
      </c>
      <c r="K147" s="98">
        <f>IF(RES_hhdet_fec!K147=0,0,RES_hhdet_fec!K147*1000*11630/RES_hhdet_num!K143)</f>
        <v>28.559587849786894</v>
      </c>
      <c r="L147" s="98">
        <f>IF(RES_hhdet_fec!L147=0,0,RES_hhdet_fec!L147*1000*11630/RES_hhdet_num!L143)</f>
        <v>36.536462445695207</v>
      </c>
      <c r="M147" s="98">
        <f>IF(RES_hhdet_fec!M147=0,0,RES_hhdet_fec!M147*1000*11630/RES_hhdet_num!M143)</f>
        <v>26.900088369065212</v>
      </c>
      <c r="N147" s="98">
        <f>IF(RES_hhdet_fec!N147=0,0,RES_hhdet_fec!N147*1000*11630/RES_hhdet_num!N143)</f>
        <v>27.26126206240918</v>
      </c>
      <c r="O147" s="98">
        <f>IF(RES_hhdet_fec!O147=0,0,RES_hhdet_fec!O147*1000*11630/RES_hhdet_num!O143)</f>
        <v>29.916166391221914</v>
      </c>
      <c r="P147" s="98">
        <f>IF(RES_hhdet_fec!P147=0,0,RES_hhdet_fec!P147*1000*11630/RES_hhdet_num!P143)</f>
        <v>26.493539215973612</v>
      </c>
      <c r="Q147" s="98">
        <f>IF(RES_hhdet_fec!Q147=0,0,RES_hhdet_fec!Q147*1000*11630/RES_hhdet_num!Q143)</f>
        <v>46.645866820507486</v>
      </c>
      <c r="R147" s="98">
        <f>IF(RES_hhdet_fec!R147=0,0,RES_hhdet_fec!R147*1000*11630/RES_hhdet_num!R143)</f>
        <v>47.210475167236531</v>
      </c>
      <c r="S147" s="98">
        <f>IF(RES_hhdet_fec!S147=0,0,RES_hhdet_fec!S147*1000*11630/RES_hhdet_num!S143)</f>
        <v>48.972488861990982</v>
      </c>
      <c r="T147" s="98">
        <f>IF(RES_hhdet_fec!T147=0,0,RES_hhdet_fec!T147*1000*11630/RES_hhdet_num!T143)</f>
        <v>49.446379021808269</v>
      </c>
      <c r="U147" s="98">
        <f>IF(RES_hhdet_fec!U147=0,0,RES_hhdet_fec!U147*1000*11630/RES_hhdet_num!U143)</f>
        <v>45.358027760774753</v>
      </c>
      <c r="V147" s="98">
        <f>IF(RES_hhdet_fec!V147=0,0,RES_hhdet_fec!V147*1000*11630/RES_hhdet_num!V143)</f>
        <v>64.439999108523949</v>
      </c>
      <c r="W147" s="98">
        <f>IF(RES_hhdet_fec!W147=0,0,RES_hhdet_fec!W147*1000*11630/RES_hhdet_num!W143)</f>
        <v>76.774385659020368</v>
      </c>
      <c r="X147" s="98">
        <f>IF(RES_hhdet_fec!X147=0,0,RES_hhdet_fec!X147*1000*11630/RES_hhdet_num!X143)</f>
        <v>87.603680295928939</v>
      </c>
      <c r="Y147" s="98">
        <f>IF(RES_hhdet_fec!Y147=0,0,RES_hhdet_fec!Y147*1000*11630/RES_hhdet_num!Y143)</f>
        <v>89.433147884875325</v>
      </c>
      <c r="DA147" s="63" t="s">
        <v>2381</v>
      </c>
    </row>
    <row r="148" spans="1:105" ht="12" customHeight="1" x14ac:dyDescent="0.25">
      <c r="A148" s="121" t="s">
        <v>55</v>
      </c>
      <c r="B148" s="122">
        <v>1950.3149080540627</v>
      </c>
      <c r="C148" s="122">
        <v>1831.7571520086437</v>
      </c>
      <c r="D148" s="122">
        <v>1830.1533262896198</v>
      </c>
      <c r="E148" s="122">
        <v>1839.2591736268039</v>
      </c>
      <c r="F148" s="122">
        <v>1944.4151695218284</v>
      </c>
      <c r="G148" s="122">
        <v>2024.1187680040955</v>
      </c>
      <c r="H148" s="122">
        <v>2123.5158761829207</v>
      </c>
      <c r="I148" s="122">
        <v>2156.0513390213387</v>
      </c>
      <c r="J148" s="122">
        <v>2034.7316691577812</v>
      </c>
      <c r="K148" s="122">
        <v>2121.3748295764053</v>
      </c>
      <c r="L148" s="122">
        <v>2060.4499026374979</v>
      </c>
      <c r="M148" s="122">
        <v>2004.3324677142848</v>
      </c>
      <c r="N148" s="122">
        <v>2062.5517698205376</v>
      </c>
      <c r="O148" s="122">
        <v>2038.2610638159049</v>
      </c>
      <c r="P148" s="122">
        <v>2077.2701015738335</v>
      </c>
      <c r="Q148" s="122">
        <v>2010.1209691968791</v>
      </c>
      <c r="R148" s="122">
        <v>2025.5462859535896</v>
      </c>
      <c r="S148" s="122">
        <v>1996.8823710746894</v>
      </c>
      <c r="T148" s="122">
        <v>1935.4345286719549</v>
      </c>
      <c r="U148" s="122">
        <v>1902.7113063895965</v>
      </c>
      <c r="V148" s="122">
        <v>1614.2614345514876</v>
      </c>
      <c r="W148" s="122">
        <v>1460.6034003904397</v>
      </c>
      <c r="X148" s="122">
        <v>1199.0496580360823</v>
      </c>
      <c r="Y148" s="122">
        <v>1141.4293097671436</v>
      </c>
      <c r="DA148" s="130" t="s">
        <v>2382</v>
      </c>
    </row>
    <row r="149" spans="1:105" ht="12" customHeight="1" x14ac:dyDescent="0.25">
      <c r="A149" s="97" t="s">
        <v>124</v>
      </c>
      <c r="B149" s="98">
        <v>2135.9716256001047</v>
      </c>
      <c r="C149" s="98">
        <v>2029.0033343355124</v>
      </c>
      <c r="D149" s="98">
        <v>2016.1311357838008</v>
      </c>
      <c r="E149" s="98">
        <v>1979.0081249835578</v>
      </c>
      <c r="F149" s="98">
        <v>2121.7833702761291</v>
      </c>
      <c r="G149" s="98">
        <v>2199.886299683471</v>
      </c>
      <c r="H149" s="98">
        <v>2357.6286305460631</v>
      </c>
      <c r="I149" s="98">
        <v>2374.4870607114476</v>
      </c>
      <c r="J149" s="98">
        <v>2222.5831675554255</v>
      </c>
      <c r="K149" s="98">
        <v>2403.1745247008275</v>
      </c>
      <c r="L149" s="98">
        <v>2358.6371781777225</v>
      </c>
      <c r="M149" s="98">
        <v>2307.7017732615577</v>
      </c>
      <c r="N149" s="98">
        <v>2293.0492934030153</v>
      </c>
      <c r="O149" s="98">
        <v>2251.6802089767143</v>
      </c>
      <c r="P149" s="98">
        <v>2386.7599596107984</v>
      </c>
      <c r="Q149" s="98">
        <v>2152.5963138245434</v>
      </c>
      <c r="R149" s="98">
        <v>2307.0020120122167</v>
      </c>
      <c r="S149" s="98">
        <v>2174.0013468699435</v>
      </c>
      <c r="T149" s="98">
        <v>2023.1527070226587</v>
      </c>
      <c r="U149" s="98">
        <v>1959.4303566252177</v>
      </c>
      <c r="V149" s="98">
        <v>1656.4691394504589</v>
      </c>
      <c r="W149" s="98">
        <v>1480.8823417578412</v>
      </c>
      <c r="X149" s="98">
        <v>1375.5444588099433</v>
      </c>
      <c r="Y149" s="98">
        <v>1256.7013994735266</v>
      </c>
      <c r="DA149" s="63" t="s">
        <v>2383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1842.4575900318539</v>
      </c>
      <c r="L150" s="98">
        <v>1821.1181097981857</v>
      </c>
      <c r="M150" s="98">
        <v>1770.7120806105258</v>
      </c>
      <c r="N150" s="98">
        <v>1789.4421710483791</v>
      </c>
      <c r="O150" s="98">
        <v>1709.3231164787169</v>
      </c>
      <c r="P150" s="98">
        <v>1801.1987323009596</v>
      </c>
      <c r="Q150" s="98">
        <v>1659.4435330713513</v>
      </c>
      <c r="R150" s="98">
        <v>1843.7399594156009</v>
      </c>
      <c r="S150" s="98">
        <v>1777.8602536783724</v>
      </c>
      <c r="T150" s="98">
        <v>1661.7771726349515</v>
      </c>
      <c r="U150" s="98">
        <v>1643.4036814518506</v>
      </c>
      <c r="V150" s="98">
        <v>1362.9355875598615</v>
      </c>
      <c r="W150" s="98">
        <v>1224.1646128506113</v>
      </c>
      <c r="X150" s="98">
        <v>1174.7741876316568</v>
      </c>
      <c r="Y150" s="98">
        <v>1089.3509432107228</v>
      </c>
      <c r="DA150" s="63" t="s">
        <v>2384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976.55605078466158</v>
      </c>
      <c r="L151" s="101">
        <v>968.84847535584493</v>
      </c>
      <c r="M151" s="101">
        <v>910.10886534610415</v>
      </c>
      <c r="N151" s="101">
        <v>920.78647474379466</v>
      </c>
      <c r="O151" s="101">
        <v>750.79482094093271</v>
      </c>
      <c r="P151" s="101">
        <v>734.34716909043482</v>
      </c>
      <c r="Q151" s="101">
        <v>717.80009843930009</v>
      </c>
      <c r="R151" s="101">
        <v>927.66658398938853</v>
      </c>
      <c r="S151" s="101">
        <v>929.1920693153379</v>
      </c>
      <c r="T151" s="101">
        <v>792.86015616601344</v>
      </c>
      <c r="U151" s="101">
        <v>778.54283963421051</v>
      </c>
      <c r="V151" s="101">
        <v>463.17321472071382</v>
      </c>
      <c r="W151" s="101">
        <v>367.34203607118997</v>
      </c>
      <c r="X151" s="101">
        <v>471.77888353896333</v>
      </c>
      <c r="Y151" s="101">
        <v>479.37892681885643</v>
      </c>
      <c r="DA151" s="131" t="s">
        <v>2385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865.90153924719232</v>
      </c>
      <c r="L152" s="104">
        <v>852.26963444234048</v>
      </c>
      <c r="M152" s="104">
        <v>860.60321526442181</v>
      </c>
      <c r="N152" s="104">
        <v>868.6556963045839</v>
      </c>
      <c r="O152" s="104">
        <v>958.52829553778406</v>
      </c>
      <c r="P152" s="104">
        <v>1066.8515632105245</v>
      </c>
      <c r="Q152" s="104">
        <v>941.64343463205125</v>
      </c>
      <c r="R152" s="104">
        <v>916.07337542621258</v>
      </c>
      <c r="S152" s="104">
        <v>848.66818436303458</v>
      </c>
      <c r="T152" s="104">
        <v>868.91701646893807</v>
      </c>
      <c r="U152" s="104">
        <v>864.86084181764011</v>
      </c>
      <c r="V152" s="104">
        <v>899.76237283914782</v>
      </c>
      <c r="W152" s="104">
        <v>856.82257677942141</v>
      </c>
      <c r="X152" s="104">
        <v>702.99530409269335</v>
      </c>
      <c r="Y152" s="104">
        <v>609.97201639186642</v>
      </c>
      <c r="DA152" s="132" t="s">
        <v>2386</v>
      </c>
    </row>
    <row r="153" spans="1:105" ht="12" customHeight="1" x14ac:dyDescent="0.25">
      <c r="A153" s="106" t="s">
        <v>122</v>
      </c>
      <c r="B153" s="101">
        <v>1935.6131010810079</v>
      </c>
      <c r="C153" s="101">
        <v>1820.1735543713685</v>
      </c>
      <c r="D153" s="101">
        <v>1817.850491257155</v>
      </c>
      <c r="E153" s="101">
        <v>1830.7142996885518</v>
      </c>
      <c r="F153" s="101">
        <v>1914.2949738922832</v>
      </c>
      <c r="G153" s="101">
        <v>1990.6281740625077</v>
      </c>
      <c r="H153" s="101">
        <v>2080.1549816423403</v>
      </c>
      <c r="I153" s="101">
        <v>2123.9816959785726</v>
      </c>
      <c r="J153" s="101">
        <v>2017.7999497377414</v>
      </c>
      <c r="K153" s="101">
        <v>2114.3256204005597</v>
      </c>
      <c r="L153" s="101">
        <v>2059.8276182856766</v>
      </c>
      <c r="M153" s="101">
        <v>2005.7011582385103</v>
      </c>
      <c r="N153" s="101">
        <v>2073.6248302290542</v>
      </c>
      <c r="O153" s="101">
        <v>2059.8566696452117</v>
      </c>
      <c r="P153" s="101">
        <v>2094.6447626747918</v>
      </c>
      <c r="Q153" s="101">
        <v>2056.1611360989186</v>
      </c>
      <c r="R153" s="101">
        <v>2049.163559021893</v>
      </c>
      <c r="S153" s="101">
        <v>2035.7721256769141</v>
      </c>
      <c r="T153" s="101">
        <v>1982.3919787155819</v>
      </c>
      <c r="U153" s="101">
        <v>1945.2419588772962</v>
      </c>
      <c r="V153" s="101">
        <v>1654.2865530607769</v>
      </c>
      <c r="W153" s="101">
        <v>1502.4259555144361</v>
      </c>
      <c r="X153" s="101">
        <v>1246.5489481151042</v>
      </c>
      <c r="Y153" s="101">
        <v>1185.1139797576438</v>
      </c>
      <c r="DA153" s="131" t="s">
        <v>2387</v>
      </c>
    </row>
    <row r="154" spans="1:105" ht="12" customHeight="1" x14ac:dyDescent="0.25">
      <c r="A154" s="107" t="s">
        <v>121</v>
      </c>
      <c r="B154" s="104">
        <v>1543.0904781514093</v>
      </c>
      <c r="C154" s="104">
        <v>1442.0822613026539</v>
      </c>
      <c r="D154" s="104">
        <v>1458.3356104970303</v>
      </c>
      <c r="E154" s="104">
        <v>1478.301565129661</v>
      </c>
      <c r="F154" s="104">
        <v>1533.3990376537106</v>
      </c>
      <c r="G154" s="104">
        <v>1603.8177653214589</v>
      </c>
      <c r="H154" s="104">
        <v>1682.1323501167922</v>
      </c>
      <c r="I154" s="104">
        <v>1733.6215361677637</v>
      </c>
      <c r="J154" s="104">
        <v>1622.7530348758712</v>
      </c>
      <c r="K154" s="104">
        <v>1709.2315493188685</v>
      </c>
      <c r="L154" s="104">
        <v>1671.3768251450108</v>
      </c>
      <c r="M154" s="104">
        <v>1622.6176536403698</v>
      </c>
      <c r="N154" s="104">
        <v>1686.6194268324625</v>
      </c>
      <c r="O154" s="104">
        <v>1637.6615629711359</v>
      </c>
      <c r="P154" s="104">
        <v>1655.9565151412037</v>
      </c>
      <c r="Q154" s="104">
        <v>1648.229291475214</v>
      </c>
      <c r="R154" s="104">
        <v>1696.4080282101077</v>
      </c>
      <c r="S154" s="104">
        <v>1710.7789387097237</v>
      </c>
      <c r="T154" s="104">
        <v>1664.1872704896621</v>
      </c>
      <c r="U154" s="104">
        <v>1650.7827299699488</v>
      </c>
      <c r="V154" s="104">
        <v>1366.3019413719653</v>
      </c>
      <c r="W154" s="104">
        <v>1236.0913513984424</v>
      </c>
      <c r="X154" s="104">
        <v>1043.4278710565261</v>
      </c>
      <c r="Y154" s="104">
        <v>1014.0368120498592</v>
      </c>
      <c r="DA154" s="132" t="s">
        <v>2388</v>
      </c>
    </row>
    <row r="155" spans="1:105" ht="12" customHeight="1" x14ac:dyDescent="0.25">
      <c r="A155" s="108" t="s">
        <v>53</v>
      </c>
      <c r="B155" s="98">
        <v>810.31365657002675</v>
      </c>
      <c r="C155" s="98">
        <v>732.23512271550555</v>
      </c>
      <c r="D155" s="98">
        <v>754.3081381931537</v>
      </c>
      <c r="E155" s="98">
        <v>775.19977301736651</v>
      </c>
      <c r="F155" s="98">
        <v>760.79130835299077</v>
      </c>
      <c r="G155" s="98">
        <v>810.02497870608011</v>
      </c>
      <c r="H155" s="98">
        <v>859.59147473071607</v>
      </c>
      <c r="I155" s="98">
        <v>927.93831333778849</v>
      </c>
      <c r="J155" s="98">
        <v>803.64903824325347</v>
      </c>
      <c r="K155" s="98">
        <v>867.52639982690118</v>
      </c>
      <c r="L155" s="98">
        <v>851.78633601299737</v>
      </c>
      <c r="M155" s="98">
        <v>800.04926072528031</v>
      </c>
      <c r="N155" s="98">
        <v>834.65785071371556</v>
      </c>
      <c r="O155" s="98">
        <v>691.60406125689713</v>
      </c>
      <c r="P155" s="98">
        <v>652.95139122008447</v>
      </c>
      <c r="Q155" s="98">
        <v>692.22166372935828</v>
      </c>
      <c r="R155" s="98">
        <v>837.35160218762246</v>
      </c>
      <c r="S155" s="98">
        <v>881.33871781582388</v>
      </c>
      <c r="T155" s="98">
        <v>788.06399536877711</v>
      </c>
      <c r="U155" s="98">
        <v>780.54353691706137</v>
      </c>
      <c r="V155" s="98">
        <v>468.48353222783385</v>
      </c>
      <c r="W155" s="98">
        <v>374.33151738846004</v>
      </c>
      <c r="X155" s="98">
        <v>417.9852943268416</v>
      </c>
      <c r="Y155" s="98">
        <v>446.08618059401675</v>
      </c>
      <c r="DA155" s="63" t="s">
        <v>2389</v>
      </c>
    </row>
    <row r="156" spans="1:105" ht="12" customHeight="1" x14ac:dyDescent="0.25">
      <c r="A156" s="108" t="s">
        <v>52</v>
      </c>
      <c r="B156" s="98">
        <v>732.77682158138271</v>
      </c>
      <c r="C156" s="98">
        <v>709.84713858714849</v>
      </c>
      <c r="D156" s="98">
        <v>704.02747230387638</v>
      </c>
      <c r="E156" s="98">
        <v>703.10179211229467</v>
      </c>
      <c r="F156" s="98">
        <v>772.6077293007196</v>
      </c>
      <c r="G156" s="98">
        <v>793.79278661537853</v>
      </c>
      <c r="H156" s="98">
        <v>822.54087538607598</v>
      </c>
      <c r="I156" s="98">
        <v>805.68322282997508</v>
      </c>
      <c r="J156" s="98">
        <v>819.10399663261751</v>
      </c>
      <c r="K156" s="98">
        <v>841.70514949196752</v>
      </c>
      <c r="L156" s="98">
        <v>819.59048913201377</v>
      </c>
      <c r="M156" s="98">
        <v>822.56839291508936</v>
      </c>
      <c r="N156" s="98">
        <v>851.9615761187473</v>
      </c>
      <c r="O156" s="98">
        <v>946.05750171423858</v>
      </c>
      <c r="P156" s="98">
        <v>1003.0051239211191</v>
      </c>
      <c r="Q156" s="98">
        <v>956.00762774585564</v>
      </c>
      <c r="R156" s="98">
        <v>859.05642602248554</v>
      </c>
      <c r="S156" s="98">
        <v>829.44022089389978</v>
      </c>
      <c r="T156" s="98">
        <v>876.12327512088484</v>
      </c>
      <c r="U156" s="98">
        <v>870.23919305288723</v>
      </c>
      <c r="V156" s="98">
        <v>897.81840914413158</v>
      </c>
      <c r="W156" s="98">
        <v>861.75983400998234</v>
      </c>
      <c r="X156" s="98">
        <v>625.44257672968467</v>
      </c>
      <c r="Y156" s="98">
        <v>567.95063145584243</v>
      </c>
      <c r="DA156" s="63" t="s">
        <v>2390</v>
      </c>
    </row>
    <row r="157" spans="1:105" ht="12" customHeight="1" x14ac:dyDescent="0.25">
      <c r="A157" s="121" t="s">
        <v>54</v>
      </c>
      <c r="B157" s="122">
        <v>308.75472539034831</v>
      </c>
      <c r="C157" s="122">
        <v>304.8356022770061</v>
      </c>
      <c r="D157" s="122">
        <v>297.99891399596316</v>
      </c>
      <c r="E157" s="122">
        <v>322.80180058444813</v>
      </c>
      <c r="F157" s="122">
        <v>324.95687209086321</v>
      </c>
      <c r="G157" s="122">
        <v>337.78661102534636</v>
      </c>
      <c r="H157" s="122">
        <v>328.39272830178328</v>
      </c>
      <c r="I157" s="122">
        <v>322.21642579151302</v>
      </c>
      <c r="J157" s="122">
        <v>281.47221159407422</v>
      </c>
      <c r="K157" s="122">
        <v>292.15417655393458</v>
      </c>
      <c r="L157" s="122">
        <v>287.97446662446384</v>
      </c>
      <c r="M157" s="122">
        <v>269.94049580044992</v>
      </c>
      <c r="N157" s="122">
        <v>279.03283024851504</v>
      </c>
      <c r="O157" s="122">
        <v>279.72558205882638</v>
      </c>
      <c r="P157" s="122">
        <v>284.01999227475648</v>
      </c>
      <c r="Q157" s="122">
        <v>296.37524324379712</v>
      </c>
      <c r="R157" s="122">
        <v>294.4351504139587</v>
      </c>
      <c r="S157" s="122">
        <v>292.05555914709078</v>
      </c>
      <c r="T157" s="122">
        <v>287.28768524854627</v>
      </c>
      <c r="U157" s="122">
        <v>281.65009957320331</v>
      </c>
      <c r="V157" s="122">
        <v>289.24489924767954</v>
      </c>
      <c r="W157" s="122">
        <v>277.58388322422542</v>
      </c>
      <c r="X157" s="122">
        <v>202.5750275653464</v>
      </c>
      <c r="Y157" s="122">
        <v>202.20562654132524</v>
      </c>
      <c r="DA157" s="130" t="s">
        <v>2391</v>
      </c>
    </row>
    <row r="158" spans="1:105" ht="12" customHeight="1" x14ac:dyDescent="0.25">
      <c r="A158" s="97" t="s">
        <v>50</v>
      </c>
      <c r="B158" s="98">
        <v>382.48089954095997</v>
      </c>
      <c r="C158" s="98">
        <v>368.8563806921461</v>
      </c>
      <c r="D158" s="98">
        <v>365.70695090628959</v>
      </c>
      <c r="E158" s="98">
        <v>406.72698812917707</v>
      </c>
      <c r="F158" s="98">
        <v>404.47646753775729</v>
      </c>
      <c r="G158" s="98">
        <v>397.61489881964241</v>
      </c>
      <c r="H158" s="98">
        <v>413.63908288059713</v>
      </c>
      <c r="I158" s="98">
        <v>406.87075677892062</v>
      </c>
      <c r="J158" s="98">
        <v>344.88137040519553</v>
      </c>
      <c r="K158" s="98">
        <v>369.45382455457161</v>
      </c>
      <c r="L158" s="98">
        <v>353.12288398694523</v>
      </c>
      <c r="M158" s="98">
        <v>352.76757802228906</v>
      </c>
      <c r="N158" s="98">
        <v>355.61441879653711</v>
      </c>
      <c r="O158" s="98">
        <v>352.22962592879566</v>
      </c>
      <c r="P158" s="98">
        <v>383.69124427885174</v>
      </c>
      <c r="Q158" s="98">
        <v>368.73415505198449</v>
      </c>
      <c r="R158" s="98">
        <v>393.90737693982538</v>
      </c>
      <c r="S158" s="98">
        <v>387.20177388256809</v>
      </c>
      <c r="T158" s="98">
        <v>384.48226523148077</v>
      </c>
      <c r="U158" s="98">
        <v>401.53284236626234</v>
      </c>
      <c r="V158" s="98">
        <v>370.60262196423531</v>
      </c>
      <c r="W158" s="98">
        <v>350.98339648729615</v>
      </c>
      <c r="X158" s="98">
        <v>318.35170465062862</v>
      </c>
      <c r="Y158" s="98">
        <v>287.59688007199554</v>
      </c>
      <c r="DA158" s="63" t="s">
        <v>2392</v>
      </c>
    </row>
    <row r="159" spans="1:105" ht="12" customHeight="1" x14ac:dyDescent="0.25">
      <c r="A159" s="109" t="s">
        <v>120</v>
      </c>
      <c r="B159" s="33">
        <v>305.90990006250291</v>
      </c>
      <c r="C159" s="33">
        <v>302.08253975745652</v>
      </c>
      <c r="D159" s="33">
        <v>294.66328189919233</v>
      </c>
      <c r="E159" s="33">
        <v>318.59216611441389</v>
      </c>
      <c r="F159" s="33">
        <v>320.74946826500661</v>
      </c>
      <c r="G159" s="33">
        <v>334.49313199041609</v>
      </c>
      <c r="H159" s="33">
        <v>323.49189075768123</v>
      </c>
      <c r="I159" s="33">
        <v>316.97572512739475</v>
      </c>
      <c r="J159" s="33">
        <v>277.24191878957316</v>
      </c>
      <c r="K159" s="33">
        <v>286.49524724850312</v>
      </c>
      <c r="L159" s="33">
        <v>283.04409156224006</v>
      </c>
      <c r="M159" s="33">
        <v>263.5144140411183</v>
      </c>
      <c r="N159" s="33">
        <v>273.01476573138945</v>
      </c>
      <c r="O159" s="33">
        <v>274.04638278242197</v>
      </c>
      <c r="P159" s="33">
        <v>275.97056779889635</v>
      </c>
      <c r="Q159" s="33">
        <v>290.53125089346787</v>
      </c>
      <c r="R159" s="33">
        <v>286.27802423618408</v>
      </c>
      <c r="S159" s="33">
        <v>284.31120327140565</v>
      </c>
      <c r="T159" s="33">
        <v>279.65532680490236</v>
      </c>
      <c r="U159" s="33">
        <v>272.39505264276676</v>
      </c>
      <c r="V159" s="33">
        <v>283.14974393037994</v>
      </c>
      <c r="W159" s="33">
        <v>272.09475032825048</v>
      </c>
      <c r="X159" s="33">
        <v>193.26351395944411</v>
      </c>
      <c r="Y159" s="33">
        <v>195.09317792312487</v>
      </c>
      <c r="DA159" s="60" t="s">
        <v>2393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16957.735941892894</v>
      </c>
      <c r="C161" s="117">
        <f t="shared" si="54"/>
        <v>18437.835854484609</v>
      </c>
      <c r="D161" s="117">
        <f t="shared" si="54"/>
        <v>21519.064655507867</v>
      </c>
      <c r="E161" s="117">
        <f t="shared" si="54"/>
        <v>23116.679532641178</v>
      </c>
      <c r="F161" s="117">
        <f t="shared" si="54"/>
        <v>7827.5748925584303</v>
      </c>
      <c r="G161" s="117">
        <f t="shared" si="54"/>
        <v>6189.0126153134061</v>
      </c>
      <c r="H161" s="117">
        <f t="shared" si="54"/>
        <v>10226.476782776253</v>
      </c>
      <c r="I161" s="117">
        <f t="shared" si="54"/>
        <v>9903.123073913488</v>
      </c>
      <c r="J161" s="117">
        <f t="shared" si="54"/>
        <v>17997.044996265206</v>
      </c>
      <c r="K161" s="117">
        <f t="shared" si="54"/>
        <v>15217.730772592622</v>
      </c>
      <c r="L161" s="117">
        <f t="shared" si="54"/>
        <v>17778.398047757037</v>
      </c>
      <c r="M161" s="117">
        <f t="shared" si="54"/>
        <v>13292.482737674385</v>
      </c>
      <c r="N161" s="117">
        <f t="shared" si="54"/>
        <v>14943.419388386423</v>
      </c>
      <c r="O161" s="117">
        <f t="shared" si="54"/>
        <v>17524.056170988395</v>
      </c>
      <c r="P161" s="117">
        <f t="shared" si="54"/>
        <v>11825.78427466517</v>
      </c>
      <c r="Q161" s="117">
        <f t="shared" si="54"/>
        <v>10586.013235616716</v>
      </c>
      <c r="R161" s="117">
        <f t="shared" ref="R161:V161" si="55">R162+R164+R166+R175</f>
        <v>14763.670153743522</v>
      </c>
      <c r="S161" s="117">
        <f t="shared" si="55"/>
        <v>14431.785783861798</v>
      </c>
      <c r="T161" s="117">
        <f t="shared" si="55"/>
        <v>9377.0483900355121</v>
      </c>
      <c r="U161" s="117">
        <f t="shared" si="55"/>
        <v>12385.417799110888</v>
      </c>
      <c r="V161" s="117">
        <f t="shared" si="55"/>
        <v>13905.05044235827</v>
      </c>
      <c r="W161" s="117">
        <f t="shared" ref="W161:Y161" si="56">W162+W164+W166+W175</f>
        <v>13930.355607604632</v>
      </c>
      <c r="X161" s="117">
        <f t="shared" si="56"/>
        <v>13770.895263549239</v>
      </c>
      <c r="Y161" s="117">
        <f t="shared" si="56"/>
        <v>11843.196444393152</v>
      </c>
      <c r="DA161" s="129" t="s">
        <v>2394</v>
      </c>
    </row>
    <row r="162" spans="1:105" ht="12.95" customHeight="1" x14ac:dyDescent="0.25">
      <c r="A162" s="121" t="s">
        <v>57</v>
      </c>
      <c r="B162" s="122">
        <f t="shared" ref="B162:Y162" si="57">B163</f>
        <v>14688.623078672706</v>
      </c>
      <c r="C162" s="122">
        <f t="shared" si="57"/>
        <v>16270.431267286811</v>
      </c>
      <c r="D162" s="122">
        <f t="shared" si="57"/>
        <v>19348.9523083598</v>
      </c>
      <c r="E162" s="122">
        <f t="shared" si="57"/>
        <v>20881.709701241223</v>
      </c>
      <c r="F162" s="122">
        <f t="shared" si="57"/>
        <v>5507.4325637189468</v>
      </c>
      <c r="G162" s="122">
        <f t="shared" si="57"/>
        <v>3743.8059706142071</v>
      </c>
      <c r="H162" s="122">
        <f t="shared" si="57"/>
        <v>7668.4286852734895</v>
      </c>
      <c r="I162" s="122">
        <f t="shared" si="57"/>
        <v>7414.5578992266283</v>
      </c>
      <c r="J162" s="122">
        <f t="shared" si="57"/>
        <v>15662.376072644098</v>
      </c>
      <c r="K162" s="122">
        <f t="shared" si="57"/>
        <v>12808.097691438441</v>
      </c>
      <c r="L162" s="122">
        <f t="shared" si="57"/>
        <v>15433.971488228684</v>
      </c>
      <c r="M162" s="122">
        <f t="shared" si="57"/>
        <v>11017.246514065828</v>
      </c>
      <c r="N162" s="122">
        <f t="shared" si="57"/>
        <v>12591.590827264743</v>
      </c>
      <c r="O162" s="122">
        <f t="shared" si="57"/>
        <v>15186.824936306824</v>
      </c>
      <c r="P162" s="122">
        <f t="shared" si="57"/>
        <v>9395.3591797503668</v>
      </c>
      <c r="Q162" s="122">
        <f t="shared" si="57"/>
        <v>8124.6738065869158</v>
      </c>
      <c r="R162" s="122">
        <f t="shared" si="57"/>
        <v>12228.40260440252</v>
      </c>
      <c r="S162" s="122">
        <f t="shared" si="57"/>
        <v>11890.684248048114</v>
      </c>
      <c r="T162" s="122">
        <f t="shared" si="57"/>
        <v>6892.5562782937768</v>
      </c>
      <c r="U162" s="122">
        <f t="shared" si="57"/>
        <v>9961.4167019811612</v>
      </c>
      <c r="V162" s="122">
        <f t="shared" si="57"/>
        <v>11861.310929505093</v>
      </c>
      <c r="W162" s="122">
        <f t="shared" si="57"/>
        <v>12108.40417234406</v>
      </c>
      <c r="X162" s="122">
        <f t="shared" si="57"/>
        <v>12266.379228455073</v>
      </c>
      <c r="Y162" s="122">
        <f t="shared" si="57"/>
        <v>10390.719589124474</v>
      </c>
      <c r="DA162" s="130" t="s">
        <v>2395</v>
      </c>
    </row>
    <row r="163" spans="1:105" ht="12" customHeight="1" x14ac:dyDescent="0.25">
      <c r="A163" s="97" t="s">
        <v>53</v>
      </c>
      <c r="B163" s="33">
        <v>14688.623078672706</v>
      </c>
      <c r="C163" s="33">
        <v>16270.431267286811</v>
      </c>
      <c r="D163" s="33">
        <v>19348.9523083598</v>
      </c>
      <c r="E163" s="33">
        <v>20881.709701241223</v>
      </c>
      <c r="F163" s="33">
        <v>5507.4325637189468</v>
      </c>
      <c r="G163" s="33">
        <v>3743.8059706142071</v>
      </c>
      <c r="H163" s="33">
        <v>7668.4286852734895</v>
      </c>
      <c r="I163" s="33">
        <v>7414.5578992266283</v>
      </c>
      <c r="J163" s="33">
        <v>15662.376072644098</v>
      </c>
      <c r="K163" s="33">
        <v>12808.097691438441</v>
      </c>
      <c r="L163" s="33">
        <v>15433.971488228684</v>
      </c>
      <c r="M163" s="33">
        <v>11017.246514065828</v>
      </c>
      <c r="N163" s="33">
        <v>12591.590827264743</v>
      </c>
      <c r="O163" s="33">
        <v>15186.824936306824</v>
      </c>
      <c r="P163" s="33">
        <v>9395.3591797503668</v>
      </c>
      <c r="Q163" s="33">
        <v>8124.6738065869158</v>
      </c>
      <c r="R163" s="33">
        <v>12228.40260440252</v>
      </c>
      <c r="S163" s="33">
        <v>11890.684248048114</v>
      </c>
      <c r="T163" s="33">
        <v>6892.5562782937768</v>
      </c>
      <c r="U163" s="33">
        <v>9961.4167019811612</v>
      </c>
      <c r="V163" s="33">
        <v>11861.310929505093</v>
      </c>
      <c r="W163" s="33">
        <v>12108.40417234406</v>
      </c>
      <c r="X163" s="33">
        <v>12266.379228455073</v>
      </c>
      <c r="Y163" s="33">
        <v>10390.719589124474</v>
      </c>
      <c r="DA163" s="60" t="s">
        <v>2396</v>
      </c>
    </row>
    <row r="164" spans="1:105" ht="12.95" customHeight="1" x14ac:dyDescent="0.25">
      <c r="A164" s="121" t="s">
        <v>92</v>
      </c>
      <c r="B164" s="122">
        <f t="shared" ref="B164:Y164" si="58">B165</f>
        <v>10.060544600822553</v>
      </c>
      <c r="C164" s="122">
        <f t="shared" si="58"/>
        <v>12.265971848654845</v>
      </c>
      <c r="D164" s="122">
        <f t="shared" si="58"/>
        <v>14.539762934397496</v>
      </c>
      <c r="E164" s="122">
        <f t="shared" si="58"/>
        <v>40.77269599269998</v>
      </c>
      <c r="F164" s="122">
        <f t="shared" si="58"/>
        <v>30.652306004582094</v>
      </c>
      <c r="G164" s="122">
        <f t="shared" si="58"/>
        <v>60.470966506993015</v>
      </c>
      <c r="H164" s="122">
        <f t="shared" si="58"/>
        <v>97.890537251449956</v>
      </c>
      <c r="I164" s="122">
        <f t="shared" si="58"/>
        <v>32.16036427018858</v>
      </c>
      <c r="J164" s="122">
        <f t="shared" si="58"/>
        <v>27.108871340557599</v>
      </c>
      <c r="K164" s="122">
        <f t="shared" si="58"/>
        <v>15.697172615419444</v>
      </c>
      <c r="L164" s="122">
        <f t="shared" si="58"/>
        <v>13.647434961432387</v>
      </c>
      <c r="M164" s="122">
        <f t="shared" si="58"/>
        <v>10.694579909623204</v>
      </c>
      <c r="N164" s="122">
        <f t="shared" si="58"/>
        <v>16.642455062127752</v>
      </c>
      <c r="O164" s="122">
        <f t="shared" si="58"/>
        <v>26.859294077606314</v>
      </c>
      <c r="P164" s="122">
        <f t="shared" si="58"/>
        <v>35.06912772124106</v>
      </c>
      <c r="Q164" s="122">
        <f t="shared" si="58"/>
        <v>82.084385505744478</v>
      </c>
      <c r="R164" s="122">
        <f t="shared" si="58"/>
        <v>102.01800605594342</v>
      </c>
      <c r="S164" s="122">
        <f t="shared" si="58"/>
        <v>118.83452607209453</v>
      </c>
      <c r="T164" s="122">
        <f t="shared" si="58"/>
        <v>126.8183049038189</v>
      </c>
      <c r="U164" s="122">
        <f t="shared" si="58"/>
        <v>97.822238134749583</v>
      </c>
      <c r="V164" s="122">
        <f t="shared" si="58"/>
        <v>92.340675562482716</v>
      </c>
      <c r="W164" s="122">
        <f t="shared" si="58"/>
        <v>54.707359228111301</v>
      </c>
      <c r="X164" s="122">
        <f t="shared" si="58"/>
        <v>32.28037019655028</v>
      </c>
      <c r="Y164" s="122">
        <f t="shared" si="58"/>
        <v>26.431534748863001</v>
      </c>
      <c r="DA164" s="130" t="s">
        <v>2397</v>
      </c>
    </row>
    <row r="165" spans="1:105" ht="12" customHeight="1" x14ac:dyDescent="0.25">
      <c r="A165" s="97" t="s">
        <v>53</v>
      </c>
      <c r="B165" s="98">
        <f>IF(RES_hhdet_fec!B165=0,0,RES_hhdet_fec!B165*1000*11630/RES_hhdet_num!B161)</f>
        <v>10.060544600822553</v>
      </c>
      <c r="C165" s="98">
        <f>IF(RES_hhdet_fec!C165=0,0,RES_hhdet_fec!C165*1000*11630/RES_hhdet_num!C161)</f>
        <v>12.265971848654845</v>
      </c>
      <c r="D165" s="98">
        <f>IF(RES_hhdet_fec!D165=0,0,RES_hhdet_fec!D165*1000*11630/RES_hhdet_num!D161)</f>
        <v>14.539762934397496</v>
      </c>
      <c r="E165" s="98">
        <f>IF(RES_hhdet_fec!E165=0,0,RES_hhdet_fec!E165*1000*11630/RES_hhdet_num!E161)</f>
        <v>40.77269599269998</v>
      </c>
      <c r="F165" s="98">
        <f>IF(RES_hhdet_fec!F165=0,0,RES_hhdet_fec!F165*1000*11630/RES_hhdet_num!F161)</f>
        <v>30.652306004582094</v>
      </c>
      <c r="G165" s="98">
        <f>IF(RES_hhdet_fec!G165=0,0,RES_hhdet_fec!G165*1000*11630/RES_hhdet_num!G161)</f>
        <v>60.470966506993015</v>
      </c>
      <c r="H165" s="98">
        <f>IF(RES_hhdet_fec!H165=0,0,RES_hhdet_fec!H165*1000*11630/RES_hhdet_num!H161)</f>
        <v>97.890537251449956</v>
      </c>
      <c r="I165" s="98">
        <f>IF(RES_hhdet_fec!I165=0,0,RES_hhdet_fec!I165*1000*11630/RES_hhdet_num!I161)</f>
        <v>32.16036427018858</v>
      </c>
      <c r="J165" s="98">
        <f>IF(RES_hhdet_fec!J165=0,0,RES_hhdet_fec!J165*1000*11630/RES_hhdet_num!J161)</f>
        <v>27.108871340557599</v>
      </c>
      <c r="K165" s="98">
        <f>IF(RES_hhdet_fec!K165=0,0,RES_hhdet_fec!K165*1000*11630/RES_hhdet_num!K161)</f>
        <v>15.697172615419444</v>
      </c>
      <c r="L165" s="98">
        <f>IF(RES_hhdet_fec!L165=0,0,RES_hhdet_fec!L165*1000*11630/RES_hhdet_num!L161)</f>
        <v>13.647434961432387</v>
      </c>
      <c r="M165" s="98">
        <f>IF(RES_hhdet_fec!M165=0,0,RES_hhdet_fec!M165*1000*11630/RES_hhdet_num!M161)</f>
        <v>10.694579909623204</v>
      </c>
      <c r="N165" s="98">
        <f>IF(RES_hhdet_fec!N165=0,0,RES_hhdet_fec!N165*1000*11630/RES_hhdet_num!N161)</f>
        <v>16.642455062127752</v>
      </c>
      <c r="O165" s="98">
        <f>IF(RES_hhdet_fec!O165=0,0,RES_hhdet_fec!O165*1000*11630/RES_hhdet_num!O161)</f>
        <v>26.859294077606314</v>
      </c>
      <c r="P165" s="98">
        <f>IF(RES_hhdet_fec!P165=0,0,RES_hhdet_fec!P165*1000*11630/RES_hhdet_num!P161)</f>
        <v>35.06912772124106</v>
      </c>
      <c r="Q165" s="98">
        <f>IF(RES_hhdet_fec!Q165=0,0,RES_hhdet_fec!Q165*1000*11630/RES_hhdet_num!Q161)</f>
        <v>82.084385505744478</v>
      </c>
      <c r="R165" s="98">
        <f>IF(RES_hhdet_fec!R165=0,0,RES_hhdet_fec!R165*1000*11630/RES_hhdet_num!R161)</f>
        <v>102.01800605594342</v>
      </c>
      <c r="S165" s="98">
        <f>IF(RES_hhdet_fec!S165=0,0,RES_hhdet_fec!S165*1000*11630/RES_hhdet_num!S161)</f>
        <v>118.83452607209453</v>
      </c>
      <c r="T165" s="98">
        <f>IF(RES_hhdet_fec!T165=0,0,RES_hhdet_fec!T165*1000*11630/RES_hhdet_num!T161)</f>
        <v>126.8183049038189</v>
      </c>
      <c r="U165" s="98">
        <f>IF(RES_hhdet_fec!U165=0,0,RES_hhdet_fec!U165*1000*11630/RES_hhdet_num!U161)</f>
        <v>97.822238134749583</v>
      </c>
      <c r="V165" s="98">
        <f>IF(RES_hhdet_fec!V165=0,0,RES_hhdet_fec!V165*1000*11630/RES_hhdet_num!V161)</f>
        <v>92.340675562482716</v>
      </c>
      <c r="W165" s="98">
        <f>IF(RES_hhdet_fec!W165=0,0,RES_hhdet_fec!W165*1000*11630/RES_hhdet_num!W161)</f>
        <v>54.707359228111301</v>
      </c>
      <c r="X165" s="98">
        <f>IF(RES_hhdet_fec!X165=0,0,RES_hhdet_fec!X165*1000*11630/RES_hhdet_num!X161)</f>
        <v>32.28037019655028</v>
      </c>
      <c r="Y165" s="98">
        <f>IF(RES_hhdet_fec!Y165=0,0,RES_hhdet_fec!Y165*1000*11630/RES_hhdet_num!Y161)</f>
        <v>26.431534748863001</v>
      </c>
      <c r="DA165" s="63" t="s">
        <v>2398</v>
      </c>
    </row>
    <row r="166" spans="1:105" ht="12" customHeight="1" x14ac:dyDescent="0.25">
      <c r="A166" s="121" t="s">
        <v>55</v>
      </c>
      <c r="B166" s="122">
        <v>1950.300492350651</v>
      </c>
      <c r="C166" s="122">
        <v>1849.1507273510449</v>
      </c>
      <c r="D166" s="122">
        <v>1855.8668408576061</v>
      </c>
      <c r="E166" s="122">
        <v>1869.1629447126577</v>
      </c>
      <c r="F166" s="122">
        <v>1962.047614845786</v>
      </c>
      <c r="G166" s="122">
        <v>2043.8989205052917</v>
      </c>
      <c r="H166" s="122">
        <v>2129.8575749338402</v>
      </c>
      <c r="I166" s="122">
        <v>2133.7790268220297</v>
      </c>
      <c r="J166" s="122">
        <v>2025.7323082901526</v>
      </c>
      <c r="K166" s="122">
        <v>2101.5811648826466</v>
      </c>
      <c r="L166" s="122">
        <v>2042.8187419316193</v>
      </c>
      <c r="M166" s="122">
        <v>1994.2086919443573</v>
      </c>
      <c r="N166" s="122">
        <v>2056.1582880623455</v>
      </c>
      <c r="O166" s="122">
        <v>2030.8991061329307</v>
      </c>
      <c r="P166" s="122">
        <v>2110.5113406283872</v>
      </c>
      <c r="Q166" s="122">
        <v>2080.3633577090663</v>
      </c>
      <c r="R166" s="122">
        <v>2134.2876788040853</v>
      </c>
      <c r="S166" s="122">
        <v>2124.6046329729079</v>
      </c>
      <c r="T166" s="122">
        <v>2063.5939512272416</v>
      </c>
      <c r="U166" s="122">
        <v>2036.1652802770755</v>
      </c>
      <c r="V166" s="122">
        <v>1661.5235607945306</v>
      </c>
      <c r="W166" s="122">
        <v>1491.930705290858</v>
      </c>
      <c r="X166" s="122">
        <v>1269.4883778035635</v>
      </c>
      <c r="Y166" s="122">
        <v>1222.0106131230318</v>
      </c>
      <c r="DA166" s="130" t="s">
        <v>2399</v>
      </c>
    </row>
    <row r="167" spans="1:105" ht="12" customHeight="1" x14ac:dyDescent="0.25">
      <c r="A167" s="97" t="s">
        <v>124</v>
      </c>
      <c r="B167" s="98">
        <v>2135.9716256001047</v>
      </c>
      <c r="C167" s="98">
        <v>2050.3212509603541</v>
      </c>
      <c r="D167" s="98">
        <v>2050.1773374608651</v>
      </c>
      <c r="E167" s="98">
        <v>2019.127968889582</v>
      </c>
      <c r="F167" s="98">
        <v>2173.3557278839935</v>
      </c>
      <c r="G167" s="98">
        <v>2257.1094804919044</v>
      </c>
      <c r="H167" s="98">
        <v>2400.5399399032553</v>
      </c>
      <c r="I167" s="98">
        <v>2382.3107283963377</v>
      </c>
      <c r="J167" s="98">
        <v>2232.7563697231371</v>
      </c>
      <c r="K167" s="98">
        <v>2399.7787746738486</v>
      </c>
      <c r="L167" s="98">
        <v>2347.7707641152256</v>
      </c>
      <c r="M167" s="98">
        <v>2310.7327337344586</v>
      </c>
      <c r="N167" s="98">
        <v>2286.4682845517409</v>
      </c>
      <c r="O167" s="98">
        <v>2240.7100094365692</v>
      </c>
      <c r="P167" s="98">
        <v>2438.6717383989958</v>
      </c>
      <c r="Q167" s="98">
        <v>2247.6435831113085</v>
      </c>
      <c r="R167" s="98">
        <v>2470.4216710224719</v>
      </c>
      <c r="S167" s="98">
        <v>2354.4138103525534</v>
      </c>
      <c r="T167" s="98">
        <v>2212.1495133602125</v>
      </c>
      <c r="U167" s="98">
        <v>2166.6341716645525</v>
      </c>
      <c r="V167" s="98">
        <v>1715.9004886484497</v>
      </c>
      <c r="W167" s="98">
        <v>1506.3814015047394</v>
      </c>
      <c r="X167" s="98">
        <v>1426.8810140672185</v>
      </c>
      <c r="Y167" s="98">
        <v>1315.9906296794466</v>
      </c>
      <c r="DA167" s="63" t="s">
        <v>2400</v>
      </c>
    </row>
    <row r="168" spans="1:105" ht="12" customHeight="1" x14ac:dyDescent="0.25">
      <c r="A168" s="97" t="s">
        <v>123</v>
      </c>
      <c r="B168" s="98">
        <v>1610.9534156668174</v>
      </c>
      <c r="C168" s="98">
        <v>1525.9941207083386</v>
      </c>
      <c r="D168" s="98">
        <v>1541.5790587673669</v>
      </c>
      <c r="E168" s="98">
        <v>1527.9961900646624</v>
      </c>
      <c r="F168" s="98">
        <v>1620.5224895495776</v>
      </c>
      <c r="G168" s="98">
        <v>1692.1111826742101</v>
      </c>
      <c r="H168" s="98">
        <v>1818.7339547272318</v>
      </c>
      <c r="I168" s="98">
        <v>1854.518888138969</v>
      </c>
      <c r="J168" s="98">
        <v>1703.8996135965456</v>
      </c>
      <c r="K168" s="98">
        <v>1842.3454520773732</v>
      </c>
      <c r="L168" s="98">
        <v>1818.2029468314943</v>
      </c>
      <c r="M168" s="98">
        <v>1785.2399392615091</v>
      </c>
      <c r="N168" s="98">
        <v>1788.6189557940677</v>
      </c>
      <c r="O168" s="98">
        <v>1713.8315769353619</v>
      </c>
      <c r="P168" s="98">
        <v>1848.3142525325561</v>
      </c>
      <c r="Q168" s="98">
        <v>1724.6992805085913</v>
      </c>
      <c r="R168" s="98">
        <v>1947.9823865401413</v>
      </c>
      <c r="S168" s="98">
        <v>1886.2982362288774</v>
      </c>
      <c r="T168" s="98">
        <v>1767.8012800929032</v>
      </c>
      <c r="U168" s="98">
        <v>1778.8545272731278</v>
      </c>
      <c r="V168" s="98">
        <v>1446.3117789346957</v>
      </c>
      <c r="W168" s="98">
        <v>1276.611037204148</v>
      </c>
      <c r="X168" s="98">
        <v>1247.6012918209492</v>
      </c>
      <c r="Y168" s="98">
        <v>1160.19335861938</v>
      </c>
      <c r="DA168" s="63" t="s">
        <v>2401</v>
      </c>
    </row>
    <row r="169" spans="1:105" ht="12" customHeight="1" x14ac:dyDescent="0.25">
      <c r="A169" s="100" t="s">
        <v>50</v>
      </c>
      <c r="B169" s="101">
        <v>894.14200121650651</v>
      </c>
      <c r="C169" s="101">
        <v>821.37631364689287</v>
      </c>
      <c r="D169" s="101">
        <v>843.8355240914932</v>
      </c>
      <c r="E169" s="101">
        <v>846.28279033934916</v>
      </c>
      <c r="F169" s="101">
        <v>850.36907834928968</v>
      </c>
      <c r="G169" s="101">
        <v>901.97953809942999</v>
      </c>
      <c r="H169" s="101">
        <v>979.23462205087742</v>
      </c>
      <c r="I169" s="101">
        <v>1042.9476890538976</v>
      </c>
      <c r="J169" s="101">
        <v>890.05729212761923</v>
      </c>
      <c r="K169" s="101">
        <v>979.06440810773779</v>
      </c>
      <c r="L169" s="101">
        <v>969.30373398043162</v>
      </c>
      <c r="M169" s="101">
        <v>921.24775672467558</v>
      </c>
      <c r="N169" s="101">
        <v>922.35724368218598</v>
      </c>
      <c r="O169" s="101">
        <v>755.7340525563103</v>
      </c>
      <c r="P169" s="101">
        <v>771.25782024460864</v>
      </c>
      <c r="Q169" s="101">
        <v>771.17710402954481</v>
      </c>
      <c r="R169" s="101">
        <v>1018.0545843238901</v>
      </c>
      <c r="S169" s="101">
        <v>1025.544307013866</v>
      </c>
      <c r="T169" s="101">
        <v>885.25084399735772</v>
      </c>
      <c r="U169" s="101">
        <v>891.68528659115793</v>
      </c>
      <c r="V169" s="101">
        <v>507.85204740776516</v>
      </c>
      <c r="W169" s="101">
        <v>379.65013968480645</v>
      </c>
      <c r="X169" s="101">
        <v>502.6863814149628</v>
      </c>
      <c r="Y169" s="101">
        <v>512.86782351054615</v>
      </c>
      <c r="DA169" s="131" t="s">
        <v>2402</v>
      </c>
    </row>
    <row r="170" spans="1:105" ht="12" customHeight="1" x14ac:dyDescent="0.25">
      <c r="A170" s="103" t="s">
        <v>52</v>
      </c>
      <c r="B170" s="104">
        <v>716.81141445031074</v>
      </c>
      <c r="C170" s="104">
        <v>704.61780706144555</v>
      </c>
      <c r="D170" s="104">
        <v>697.74353467587343</v>
      </c>
      <c r="E170" s="104">
        <v>681.71339972531348</v>
      </c>
      <c r="F170" s="104">
        <v>770.15341120028779</v>
      </c>
      <c r="G170" s="104">
        <v>790.13164457478035</v>
      </c>
      <c r="H170" s="104">
        <v>839.49933267635458</v>
      </c>
      <c r="I170" s="104">
        <v>811.57119908507184</v>
      </c>
      <c r="J170" s="104">
        <v>813.84232146892634</v>
      </c>
      <c r="K170" s="104">
        <v>863.28104396963556</v>
      </c>
      <c r="L170" s="104">
        <v>848.89921285106277</v>
      </c>
      <c r="M170" s="104">
        <v>863.99218253683341</v>
      </c>
      <c r="N170" s="104">
        <v>866.26171211188193</v>
      </c>
      <c r="O170" s="104">
        <v>958.09752437905183</v>
      </c>
      <c r="P170" s="104">
        <v>1077.0564322879475</v>
      </c>
      <c r="Q170" s="104">
        <v>953.52217647904661</v>
      </c>
      <c r="R170" s="104">
        <v>929.92780221625117</v>
      </c>
      <c r="S170" s="104">
        <v>860.75392921501134</v>
      </c>
      <c r="T170" s="104">
        <v>882.55043609554548</v>
      </c>
      <c r="U170" s="104">
        <v>887.16924068196943</v>
      </c>
      <c r="V170" s="104">
        <v>938.45973152693068</v>
      </c>
      <c r="W170" s="104">
        <v>896.96089751934142</v>
      </c>
      <c r="X170" s="104">
        <v>744.91491040598623</v>
      </c>
      <c r="Y170" s="104">
        <v>647.32553510883383</v>
      </c>
      <c r="DA170" s="132" t="s">
        <v>2403</v>
      </c>
    </row>
    <row r="171" spans="1:105" ht="12" customHeight="1" x14ac:dyDescent="0.25">
      <c r="A171" s="106" t="s">
        <v>122</v>
      </c>
      <c r="B171" s="101">
        <v>1935.6131010810082</v>
      </c>
      <c r="C171" s="101">
        <v>1834.6754002504288</v>
      </c>
      <c r="D171" s="101">
        <v>1841.9661264784327</v>
      </c>
      <c r="E171" s="101">
        <v>1859.4487470109796</v>
      </c>
      <c r="F171" s="101">
        <v>1947.0318035871805</v>
      </c>
      <c r="G171" s="101">
        <v>2028.939982509932</v>
      </c>
      <c r="H171" s="101">
        <v>2110.4902389390813</v>
      </c>
      <c r="I171" s="101">
        <v>2129.8563763135226</v>
      </c>
      <c r="J171" s="101">
        <v>2026.7523112575107</v>
      </c>
      <c r="K171" s="101">
        <v>2120.4234480767836</v>
      </c>
      <c r="L171" s="101">
        <v>2064.3913967893382</v>
      </c>
      <c r="M171" s="101">
        <v>2015.0445075146167</v>
      </c>
      <c r="N171" s="101">
        <v>2073.4648692820351</v>
      </c>
      <c r="O171" s="101">
        <v>2052.5775222808402</v>
      </c>
      <c r="P171" s="101">
        <v>2118.6090959131143</v>
      </c>
      <c r="Q171" s="101">
        <v>2108.4445499382828</v>
      </c>
      <c r="R171" s="101">
        <v>2132.7187718634996</v>
      </c>
      <c r="S171" s="101">
        <v>2131.181675608238</v>
      </c>
      <c r="T171" s="101">
        <v>2083.351671167683</v>
      </c>
      <c r="U171" s="101">
        <v>2058.3854741455243</v>
      </c>
      <c r="V171" s="101">
        <v>1697.805361585793</v>
      </c>
      <c r="W171" s="101">
        <v>1531.5469074902101</v>
      </c>
      <c r="X171" s="101">
        <v>1280.1594347034957</v>
      </c>
      <c r="Y171" s="101">
        <v>1238.8779738466862</v>
      </c>
      <c r="DA171" s="131" t="s">
        <v>2404</v>
      </c>
    </row>
    <row r="172" spans="1:105" ht="12" customHeight="1" x14ac:dyDescent="0.25">
      <c r="A172" s="107" t="s">
        <v>121</v>
      </c>
      <c r="B172" s="104">
        <v>1543.0904781514096</v>
      </c>
      <c r="C172" s="104">
        <v>1447.4355373088295</v>
      </c>
      <c r="D172" s="104">
        <v>1463.2010012410165</v>
      </c>
      <c r="E172" s="104">
        <v>1484.0899430192042</v>
      </c>
      <c r="F172" s="104">
        <v>1538.8431403354016</v>
      </c>
      <c r="G172" s="104">
        <v>1610.0152473413282</v>
      </c>
      <c r="H172" s="104">
        <v>1687.9884219443363</v>
      </c>
      <c r="I172" s="104">
        <v>1739.0008532599147</v>
      </c>
      <c r="J172" s="104">
        <v>1630.4069656362001</v>
      </c>
      <c r="K172" s="104">
        <v>1714.2647960880347</v>
      </c>
      <c r="L172" s="104">
        <v>1676.9629294261053</v>
      </c>
      <c r="M172" s="104">
        <v>1629.8273009085012</v>
      </c>
      <c r="N172" s="104">
        <v>1689.8975699125649</v>
      </c>
      <c r="O172" s="104">
        <v>1636.5951625806233</v>
      </c>
      <c r="P172" s="104">
        <v>1675.6927723422752</v>
      </c>
      <c r="Q172" s="104">
        <v>1687.0399979342274</v>
      </c>
      <c r="R172" s="104">
        <v>1755.3660668632751</v>
      </c>
      <c r="S172" s="104">
        <v>1764.0876852627136</v>
      </c>
      <c r="T172" s="104">
        <v>1707.9901661066995</v>
      </c>
      <c r="U172" s="104">
        <v>1695.3964753476271</v>
      </c>
      <c r="V172" s="104">
        <v>1392.8269593226528</v>
      </c>
      <c r="W172" s="104">
        <v>1264.8436844403825</v>
      </c>
      <c r="X172" s="104">
        <v>1088.924415652371</v>
      </c>
      <c r="Y172" s="104">
        <v>1064.1860585501092</v>
      </c>
      <c r="DA172" s="132" t="s">
        <v>2405</v>
      </c>
    </row>
    <row r="173" spans="1:105" ht="12" customHeight="1" x14ac:dyDescent="0.25">
      <c r="A173" s="108" t="s">
        <v>53</v>
      </c>
      <c r="B173" s="98">
        <v>810.31365657002664</v>
      </c>
      <c r="C173" s="98">
        <v>737.37103343698925</v>
      </c>
      <c r="D173" s="98">
        <v>758.79155963700873</v>
      </c>
      <c r="E173" s="98">
        <v>780.0756706718073</v>
      </c>
      <c r="F173" s="98">
        <v>765.16734451394768</v>
      </c>
      <c r="G173" s="98">
        <v>814.98062606379187</v>
      </c>
      <c r="H173" s="98">
        <v>863.69343690320432</v>
      </c>
      <c r="I173" s="98">
        <v>930.45734313048149</v>
      </c>
      <c r="J173" s="98">
        <v>808.08527896772512</v>
      </c>
      <c r="K173" s="98">
        <v>870.11230574354113</v>
      </c>
      <c r="L173" s="98">
        <v>854.73586377054369</v>
      </c>
      <c r="M173" s="98">
        <v>804.23500613744704</v>
      </c>
      <c r="N173" s="98">
        <v>836.56266186549556</v>
      </c>
      <c r="O173" s="98">
        <v>691.2822644741243</v>
      </c>
      <c r="P173" s="98">
        <v>666.52511623753173</v>
      </c>
      <c r="Q173" s="98">
        <v>720.81687147483296</v>
      </c>
      <c r="R173" s="98">
        <v>885.00802489506259</v>
      </c>
      <c r="S173" s="98">
        <v>923.9440726261447</v>
      </c>
      <c r="T173" s="98">
        <v>820.1289162055964</v>
      </c>
      <c r="U173" s="98">
        <v>811.78350493208234</v>
      </c>
      <c r="V173" s="98">
        <v>478.79480022475366</v>
      </c>
      <c r="W173" s="98">
        <v>381.34193241318246</v>
      </c>
      <c r="X173" s="98">
        <v>440.76556011685864</v>
      </c>
      <c r="Y173" s="98">
        <v>474.12651527347646</v>
      </c>
      <c r="DA173" s="63" t="s">
        <v>2406</v>
      </c>
    </row>
    <row r="174" spans="1:105" ht="12" customHeight="1" x14ac:dyDescent="0.25">
      <c r="A174" s="115" t="s">
        <v>52</v>
      </c>
      <c r="B174" s="33">
        <v>732.77682158138305</v>
      </c>
      <c r="C174" s="33">
        <v>710.06450387183997</v>
      </c>
      <c r="D174" s="33">
        <v>704.40944160400784</v>
      </c>
      <c r="E174" s="33">
        <v>704.01427234739674</v>
      </c>
      <c r="F174" s="33">
        <v>773.67579582145379</v>
      </c>
      <c r="G174" s="33">
        <v>795.0346212775363</v>
      </c>
      <c r="H174" s="33">
        <v>824.29498504113212</v>
      </c>
      <c r="I174" s="33">
        <v>808.54351012943334</v>
      </c>
      <c r="J174" s="33">
        <v>822.32168666847497</v>
      </c>
      <c r="K174" s="33">
        <v>844.15249034449357</v>
      </c>
      <c r="L174" s="33">
        <v>822.22706565556189</v>
      </c>
      <c r="M174" s="33">
        <v>825.59229477105441</v>
      </c>
      <c r="N174" s="33">
        <v>853.33490804706923</v>
      </c>
      <c r="O174" s="33">
        <v>945.31289810649901</v>
      </c>
      <c r="P174" s="33">
        <v>1009.1676561047434</v>
      </c>
      <c r="Q174" s="33">
        <v>966.22312645939417</v>
      </c>
      <c r="R174" s="33">
        <v>870.35804196821243</v>
      </c>
      <c r="S174" s="33">
        <v>840.14361263656929</v>
      </c>
      <c r="T174" s="33">
        <v>887.86124990110284</v>
      </c>
      <c r="U174" s="33">
        <v>883.61297041554474</v>
      </c>
      <c r="V174" s="33">
        <v>914.0321590978989</v>
      </c>
      <c r="W174" s="33">
        <v>883.50175202720015</v>
      </c>
      <c r="X174" s="33">
        <v>648.15885553551254</v>
      </c>
      <c r="Y174" s="33">
        <v>590.05954327663278</v>
      </c>
      <c r="DA174" s="60" t="s">
        <v>2407</v>
      </c>
    </row>
    <row r="175" spans="1:105" ht="12" customHeight="1" x14ac:dyDescent="0.25">
      <c r="A175" s="121" t="s">
        <v>54</v>
      </c>
      <c r="B175" s="122">
        <v>308.7518262687118</v>
      </c>
      <c r="C175" s="122">
        <v>305.98788799809847</v>
      </c>
      <c r="D175" s="122">
        <v>299.70574335606597</v>
      </c>
      <c r="E175" s="122">
        <v>325.03419069459915</v>
      </c>
      <c r="F175" s="122">
        <v>327.44240798911608</v>
      </c>
      <c r="G175" s="122">
        <v>340.83675768691398</v>
      </c>
      <c r="H175" s="122">
        <v>330.29998531747333</v>
      </c>
      <c r="I175" s="122">
        <v>322.62578359464203</v>
      </c>
      <c r="J175" s="122">
        <v>281.82774399039647</v>
      </c>
      <c r="K175" s="122">
        <v>292.354743656116</v>
      </c>
      <c r="L175" s="122">
        <v>287.96038263529988</v>
      </c>
      <c r="M175" s="122">
        <v>270.33295175457647</v>
      </c>
      <c r="N175" s="122">
        <v>279.02781799720589</v>
      </c>
      <c r="O175" s="122">
        <v>279.47283447103297</v>
      </c>
      <c r="P175" s="122">
        <v>284.84462656517434</v>
      </c>
      <c r="Q175" s="122">
        <v>298.89168581499035</v>
      </c>
      <c r="R175" s="122">
        <v>298.96186448097495</v>
      </c>
      <c r="S175" s="122">
        <v>297.66237676868212</v>
      </c>
      <c r="T175" s="122">
        <v>294.07985561067471</v>
      </c>
      <c r="U175" s="122">
        <v>290.01357871790321</v>
      </c>
      <c r="V175" s="122">
        <v>289.87527649616521</v>
      </c>
      <c r="W175" s="122">
        <v>275.31337074159978</v>
      </c>
      <c r="X175" s="122">
        <v>202.74728709405301</v>
      </c>
      <c r="Y175" s="122">
        <v>204.03470739678474</v>
      </c>
      <c r="DA175" s="130" t="s">
        <v>2408</v>
      </c>
    </row>
    <row r="176" spans="1:105" ht="12" customHeight="1" x14ac:dyDescent="0.25">
      <c r="A176" s="97" t="s">
        <v>50</v>
      </c>
      <c r="B176" s="98">
        <v>382.48089954095991</v>
      </c>
      <c r="C176" s="98">
        <v>369.94328267187427</v>
      </c>
      <c r="D176" s="98">
        <v>367.21689411140056</v>
      </c>
      <c r="E176" s="98">
        <v>408.47779528436951</v>
      </c>
      <c r="F176" s="98">
        <v>406.24885492467558</v>
      </c>
      <c r="G176" s="98">
        <v>399.43519413201295</v>
      </c>
      <c r="H176" s="98">
        <v>414.78854719248068</v>
      </c>
      <c r="I176" s="98">
        <v>406.85501009241437</v>
      </c>
      <c r="J176" s="98">
        <v>344.92068716148697</v>
      </c>
      <c r="K176" s="98">
        <v>369.44375246514784</v>
      </c>
      <c r="L176" s="98">
        <v>353.09393697345303</v>
      </c>
      <c r="M176" s="98">
        <v>352.77545081128545</v>
      </c>
      <c r="N176" s="98">
        <v>355.61002506571009</v>
      </c>
      <c r="O176" s="98">
        <v>352.20820077327778</v>
      </c>
      <c r="P176" s="98">
        <v>383.71994778964819</v>
      </c>
      <c r="Q176" s="98">
        <v>368.83910551892484</v>
      </c>
      <c r="R176" s="98">
        <v>394.23407591594128</v>
      </c>
      <c r="S176" s="98">
        <v>387.68530712928731</v>
      </c>
      <c r="T176" s="98">
        <v>385.157514561867</v>
      </c>
      <c r="U176" s="98">
        <v>402.56465879445409</v>
      </c>
      <c r="V176" s="98">
        <v>370.59739737458705</v>
      </c>
      <c r="W176" s="98">
        <v>350.61334715384345</v>
      </c>
      <c r="X176" s="98">
        <v>318.53424458605593</v>
      </c>
      <c r="Y176" s="98">
        <v>287.98639666700973</v>
      </c>
      <c r="DA176" s="63" t="s">
        <v>2409</v>
      </c>
    </row>
    <row r="177" spans="1:105" ht="12" customHeight="1" x14ac:dyDescent="0.25">
      <c r="A177" s="109" t="s">
        <v>120</v>
      </c>
      <c r="B177" s="33">
        <v>305.90990006250286</v>
      </c>
      <c r="C177" s="33">
        <v>303.42126869055494</v>
      </c>
      <c r="D177" s="33">
        <v>296.81188313508289</v>
      </c>
      <c r="E177" s="33">
        <v>321.36132512992714</v>
      </c>
      <c r="F177" s="33">
        <v>323.90037400086993</v>
      </c>
      <c r="G177" s="33">
        <v>338.18335372503623</v>
      </c>
      <c r="H177" s="33">
        <v>326.04420502705534</v>
      </c>
      <c r="I177" s="33">
        <v>317.01700032075382</v>
      </c>
      <c r="J177" s="33">
        <v>277.59876976742362</v>
      </c>
      <c r="K177" s="33">
        <v>286.43093637785614</v>
      </c>
      <c r="L177" s="33">
        <v>282.75808334793652</v>
      </c>
      <c r="M177" s="33">
        <v>263.60181712765069</v>
      </c>
      <c r="N177" s="33">
        <v>272.90812381285741</v>
      </c>
      <c r="O177" s="33">
        <v>273.77937556067616</v>
      </c>
      <c r="P177" s="33">
        <v>277.09798458889787</v>
      </c>
      <c r="Q177" s="33">
        <v>293.40950065811847</v>
      </c>
      <c r="R177" s="33">
        <v>291.47166735597341</v>
      </c>
      <c r="S177" s="33">
        <v>290.74060260478063</v>
      </c>
      <c r="T177" s="33">
        <v>287.13331998692632</v>
      </c>
      <c r="U177" s="33">
        <v>281.39435085807833</v>
      </c>
      <c r="V177" s="33">
        <v>283.94314837710363</v>
      </c>
      <c r="W177" s="33">
        <v>269.8591206454235</v>
      </c>
      <c r="X177" s="33">
        <v>194.31376591134224</v>
      </c>
      <c r="Y177" s="33">
        <v>197.88983362385056</v>
      </c>
      <c r="DA177" s="60" t="s">
        <v>2410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2411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11729.212018920822</v>
      </c>
      <c r="C3" s="117">
        <f t="shared" si="0"/>
        <v>12787.713181937334</v>
      </c>
      <c r="D3" s="117">
        <f t="shared" si="0"/>
        <v>12491.825111912738</v>
      </c>
      <c r="E3" s="117">
        <f t="shared" si="0"/>
        <v>10569.866113804328</v>
      </c>
      <c r="F3" s="117">
        <f t="shared" si="0"/>
        <v>12309.258781391434</v>
      </c>
      <c r="G3" s="117">
        <f t="shared" si="0"/>
        <v>10736.403358280535</v>
      </c>
      <c r="H3" s="117">
        <f t="shared" si="0"/>
        <v>10828.548303606653</v>
      </c>
      <c r="I3" s="117">
        <f t="shared" si="0"/>
        <v>8793.7927115249859</v>
      </c>
      <c r="J3" s="117">
        <f t="shared" si="0"/>
        <v>11097.401502434099</v>
      </c>
      <c r="K3" s="117">
        <f t="shared" si="0"/>
        <v>17572.522614431822</v>
      </c>
      <c r="L3" s="117">
        <f t="shared" si="0"/>
        <v>10899.854546491402</v>
      </c>
      <c r="M3" s="117">
        <f t="shared" si="0"/>
        <v>9788.2258252595821</v>
      </c>
      <c r="N3" s="117">
        <f t="shared" si="0"/>
        <v>10568.865326412157</v>
      </c>
      <c r="O3" s="117">
        <f t="shared" si="0"/>
        <v>13174.21820866171</v>
      </c>
      <c r="P3" s="117">
        <f t="shared" si="0"/>
        <v>9887.3160708665418</v>
      </c>
      <c r="Q3" s="117">
        <f t="shared" si="0"/>
        <v>10650.95127225871</v>
      </c>
      <c r="R3" s="117">
        <f t="shared" ref="R3:V3" si="1">R4+R7+R9+R19</f>
        <v>11269.538092642628</v>
      </c>
      <c r="S3" s="117">
        <f t="shared" si="1"/>
        <v>11908.948272976626</v>
      </c>
      <c r="T3" s="117">
        <f t="shared" si="1"/>
        <v>11539.38504801051</v>
      </c>
      <c r="U3" s="117">
        <f t="shared" si="1"/>
        <v>10455.232615178164</v>
      </c>
      <c r="V3" s="117">
        <f t="shared" si="1"/>
        <v>10238.472776870862</v>
      </c>
      <c r="W3" s="117">
        <f t="shared" ref="W3:Y3" si="2">W4+W7+W9+W19</f>
        <v>14058.80227463986</v>
      </c>
      <c r="X3" s="117">
        <f t="shared" si="2"/>
        <v>10783.688680136976</v>
      </c>
      <c r="Y3" s="117">
        <f t="shared" si="2"/>
        <v>9256.4970539508449</v>
      </c>
      <c r="DA3" s="129" t="s">
        <v>2412</v>
      </c>
    </row>
    <row r="4" spans="1:105" ht="12.95" customHeight="1" x14ac:dyDescent="0.25">
      <c r="A4" s="121" t="s">
        <v>57</v>
      </c>
      <c r="B4" s="122">
        <f t="shared" ref="B4:Q4" si="3">SUM(B5:B6)</f>
        <v>10236.860178457569</v>
      </c>
      <c r="C4" s="122">
        <f t="shared" si="3"/>
        <v>11354.06220103236</v>
      </c>
      <c r="D4" s="122">
        <f t="shared" si="3"/>
        <v>11049.927530056046</v>
      </c>
      <c r="E4" s="122">
        <f t="shared" si="3"/>
        <v>9084.2181503229367</v>
      </c>
      <c r="F4" s="122">
        <f t="shared" si="3"/>
        <v>10767.74805263399</v>
      </c>
      <c r="G4" s="122">
        <f t="shared" si="3"/>
        <v>9131.5316249739517</v>
      </c>
      <c r="H4" s="122">
        <f t="shared" si="3"/>
        <v>9153.4584954756101</v>
      </c>
      <c r="I4" s="122">
        <f t="shared" si="3"/>
        <v>7108.0134557886304</v>
      </c>
      <c r="J4" s="122">
        <f t="shared" si="3"/>
        <v>9506.191845043948</v>
      </c>
      <c r="K4" s="122">
        <f t="shared" si="3"/>
        <v>15875.799396229455</v>
      </c>
      <c r="L4" s="122">
        <f t="shared" si="3"/>
        <v>9233.9077275007203</v>
      </c>
      <c r="M4" s="122">
        <f t="shared" si="3"/>
        <v>8167.634424969644</v>
      </c>
      <c r="N4" s="122">
        <f t="shared" si="3"/>
        <v>8883.9324762799697</v>
      </c>
      <c r="O4" s="122">
        <f t="shared" si="3"/>
        <v>11483.293272628041</v>
      </c>
      <c r="P4" s="122">
        <f t="shared" si="3"/>
        <v>8147.0143002897175</v>
      </c>
      <c r="Q4" s="122">
        <f t="shared" si="3"/>
        <v>8898.9362538897803</v>
      </c>
      <c r="R4" s="122">
        <f t="shared" ref="R4:V4" si="4">SUM(R5:R6)</f>
        <v>9498.7288858861539</v>
      </c>
      <c r="S4" s="122">
        <f t="shared" si="4"/>
        <v>10140.274628339286</v>
      </c>
      <c r="T4" s="122">
        <f t="shared" si="4"/>
        <v>9795.2386412007036</v>
      </c>
      <c r="U4" s="122">
        <f t="shared" si="4"/>
        <v>8721.7691185493968</v>
      </c>
      <c r="V4" s="122">
        <f t="shared" si="4"/>
        <v>8677.4952892803449</v>
      </c>
      <c r="W4" s="122">
        <f t="shared" ref="W4:Y4" si="5">SUM(W5:W6)</f>
        <v>12588.567402993609</v>
      </c>
      <c r="X4" s="122">
        <f t="shared" si="5"/>
        <v>9587.0910343378</v>
      </c>
      <c r="Y4" s="122">
        <f t="shared" si="5"/>
        <v>8094.0831977359003</v>
      </c>
      <c r="DA4" s="130" t="s">
        <v>2413</v>
      </c>
    </row>
    <row r="5" spans="1:105" ht="12" customHeight="1" x14ac:dyDescent="0.25">
      <c r="A5" s="97" t="s">
        <v>51</v>
      </c>
      <c r="B5" s="98">
        <v>10137.485827525634</v>
      </c>
      <c r="C5" s="98">
        <v>11246.265443269443</v>
      </c>
      <c r="D5" s="98">
        <v>10947.573310392863</v>
      </c>
      <c r="E5" s="98">
        <v>9001.5323053892935</v>
      </c>
      <c r="F5" s="98">
        <v>10669.831737025963</v>
      </c>
      <c r="G5" s="98">
        <v>9049.8262007741723</v>
      </c>
      <c r="H5" s="98">
        <v>9073.3857058733411</v>
      </c>
      <c r="I5" s="98">
        <v>7046.6910629855738</v>
      </c>
      <c r="J5" s="98">
        <v>9424.4178068770707</v>
      </c>
      <c r="K5" s="98">
        <v>15740.974503563015</v>
      </c>
      <c r="L5" s="98">
        <v>9156.5435033201447</v>
      </c>
      <c r="M5" s="98">
        <v>8100.1305295815173</v>
      </c>
      <c r="N5" s="98">
        <v>8811.1592177825496</v>
      </c>
      <c r="O5" s="98">
        <v>11390.075196001702</v>
      </c>
      <c r="P5" s="98">
        <v>8081.3372642043087</v>
      </c>
      <c r="Q5" s="98">
        <v>8827.8009026249729</v>
      </c>
      <c r="R5" s="98">
        <v>9423.1693809774679</v>
      </c>
      <c r="S5" s="98">
        <v>10060.145873196119</v>
      </c>
      <c r="T5" s="98">
        <v>9718.0589802110426</v>
      </c>
      <c r="U5" s="98">
        <v>8652.8696495408094</v>
      </c>
      <c r="V5" s="98">
        <v>8611.9740962454289</v>
      </c>
      <c r="W5" s="98">
        <v>12492.973243799102</v>
      </c>
      <c r="X5" s="98">
        <v>9517.0090558945012</v>
      </c>
      <c r="Y5" s="98">
        <v>8035.3049513605411</v>
      </c>
      <c r="DA5" s="63" t="s">
        <v>2414</v>
      </c>
    </row>
    <row r="6" spans="1:105" ht="12" customHeight="1" x14ac:dyDescent="0.25">
      <c r="A6" s="97" t="s">
        <v>53</v>
      </c>
      <c r="B6" s="98">
        <v>99.374350931935808</v>
      </c>
      <c r="C6" s="98">
        <v>107.7967577629162</v>
      </c>
      <c r="D6" s="98">
        <v>102.35421966318326</v>
      </c>
      <c r="E6" s="98">
        <v>82.685844933642556</v>
      </c>
      <c r="F6" s="98">
        <v>97.916315608026338</v>
      </c>
      <c r="G6" s="98">
        <v>81.705424199778562</v>
      </c>
      <c r="H6" s="98">
        <v>80.072789602269609</v>
      </c>
      <c r="I6" s="98">
        <v>61.322392803056808</v>
      </c>
      <c r="J6" s="98">
        <v>81.774038166877375</v>
      </c>
      <c r="K6" s="98">
        <v>134.82489266644086</v>
      </c>
      <c r="L6" s="98">
        <v>77.364224180576286</v>
      </c>
      <c r="M6" s="98">
        <v>67.50389538812712</v>
      </c>
      <c r="N6" s="98">
        <v>72.773258497419931</v>
      </c>
      <c r="O6" s="98">
        <v>93.218076626339538</v>
      </c>
      <c r="P6" s="98">
        <v>65.677036085408716</v>
      </c>
      <c r="Q6" s="98">
        <v>71.135351264807383</v>
      </c>
      <c r="R6" s="98">
        <v>75.559504908685867</v>
      </c>
      <c r="S6" s="98">
        <v>80.12875514316633</v>
      </c>
      <c r="T6" s="98">
        <v>77.179660989661272</v>
      </c>
      <c r="U6" s="98">
        <v>68.899469008587602</v>
      </c>
      <c r="V6" s="98">
        <v>65.521193034916308</v>
      </c>
      <c r="W6" s="98">
        <v>95.59415919450683</v>
      </c>
      <c r="X6" s="98">
        <v>70.081978443298453</v>
      </c>
      <c r="Y6" s="98">
        <v>58.778246375358862</v>
      </c>
      <c r="DA6" s="63" t="s">
        <v>2415</v>
      </c>
    </row>
    <row r="7" spans="1:105" ht="12.95" customHeight="1" x14ac:dyDescent="0.25">
      <c r="A7" s="121" t="s">
        <v>92</v>
      </c>
      <c r="B7" s="122">
        <f t="shared" ref="B7:Y7" si="6">B8</f>
        <v>3.9076118015100811</v>
      </c>
      <c r="C7" s="122">
        <f t="shared" si="6"/>
        <v>5.1817919976820974</v>
      </c>
      <c r="D7" s="122">
        <f t="shared" si="6"/>
        <v>7.0431896538935037</v>
      </c>
      <c r="E7" s="122">
        <f t="shared" si="6"/>
        <v>20.91836000172556</v>
      </c>
      <c r="F7" s="122">
        <f t="shared" si="6"/>
        <v>8.8791099797772493</v>
      </c>
      <c r="G7" s="122">
        <f t="shared" si="6"/>
        <v>9.3952308083081366</v>
      </c>
      <c r="H7" s="122">
        <f t="shared" si="6"/>
        <v>18.006511654733437</v>
      </c>
      <c r="I7" s="122">
        <f t="shared" si="6"/>
        <v>9.6410089632183524</v>
      </c>
      <c r="J7" s="122">
        <f t="shared" si="6"/>
        <v>14.956778010111142</v>
      </c>
      <c r="K7" s="122">
        <f t="shared" si="6"/>
        <v>22.86142834560064</v>
      </c>
      <c r="L7" s="122">
        <f t="shared" si="6"/>
        <v>41.138009151265898</v>
      </c>
      <c r="M7" s="122">
        <f t="shared" si="6"/>
        <v>38.49499139657037</v>
      </c>
      <c r="N7" s="122">
        <f t="shared" si="6"/>
        <v>46.569354654135225</v>
      </c>
      <c r="O7" s="122">
        <f t="shared" si="6"/>
        <v>51.417231287575675</v>
      </c>
      <c r="P7" s="122">
        <f t="shared" si="6"/>
        <v>42.624955111696387</v>
      </c>
      <c r="Q7" s="122">
        <f t="shared" si="6"/>
        <v>62.213167120218756</v>
      </c>
      <c r="R7" s="122">
        <f t="shared" si="6"/>
        <v>48.86465866927643</v>
      </c>
      <c r="S7" s="122">
        <f t="shared" si="6"/>
        <v>40.102494069001736</v>
      </c>
      <c r="T7" s="122">
        <f t="shared" si="6"/>
        <v>35.059269221984437</v>
      </c>
      <c r="U7" s="122">
        <f t="shared" si="6"/>
        <v>28.991308762832642</v>
      </c>
      <c r="V7" s="122">
        <f t="shared" si="6"/>
        <v>36.674957849418227</v>
      </c>
      <c r="W7" s="122">
        <f t="shared" si="6"/>
        <v>34.266427630430478</v>
      </c>
      <c r="X7" s="122">
        <f t="shared" si="6"/>
        <v>37.332789915250849</v>
      </c>
      <c r="Y7" s="122">
        <f t="shared" si="6"/>
        <v>41.773438025547094</v>
      </c>
      <c r="DA7" s="130" t="s">
        <v>2416</v>
      </c>
    </row>
    <row r="8" spans="1:105" ht="12" customHeight="1" x14ac:dyDescent="0.25">
      <c r="A8" s="97" t="s">
        <v>53</v>
      </c>
      <c r="B8" s="98">
        <f>IF(RES_hhdet_tes!B8=0,0,RES_hhdet_tes!B8*1000*11630/RES_hhdet_num!B3)</f>
        <v>3.9076118015100811</v>
      </c>
      <c r="C8" s="98">
        <f>IF(RES_hhdet_tes!C8=0,0,RES_hhdet_tes!C8*1000*11630/RES_hhdet_num!C3)</f>
        <v>5.1817919976820974</v>
      </c>
      <c r="D8" s="98">
        <f>IF(RES_hhdet_tes!D8=0,0,RES_hhdet_tes!D8*1000*11630/RES_hhdet_num!D3)</f>
        <v>7.0431896538935037</v>
      </c>
      <c r="E8" s="98">
        <f>IF(RES_hhdet_tes!E8=0,0,RES_hhdet_tes!E8*1000*11630/RES_hhdet_num!E3)</f>
        <v>20.91836000172556</v>
      </c>
      <c r="F8" s="98">
        <f>IF(RES_hhdet_tes!F8=0,0,RES_hhdet_tes!F8*1000*11630/RES_hhdet_num!F3)</f>
        <v>8.8791099797772493</v>
      </c>
      <c r="G8" s="98">
        <f>IF(RES_hhdet_tes!G8=0,0,RES_hhdet_tes!G8*1000*11630/RES_hhdet_num!G3)</f>
        <v>9.3952308083081366</v>
      </c>
      <c r="H8" s="98">
        <f>IF(RES_hhdet_tes!H8=0,0,RES_hhdet_tes!H8*1000*11630/RES_hhdet_num!H3)</f>
        <v>18.006511654733437</v>
      </c>
      <c r="I8" s="98">
        <f>IF(RES_hhdet_tes!I8=0,0,RES_hhdet_tes!I8*1000*11630/RES_hhdet_num!I3)</f>
        <v>9.6410089632183524</v>
      </c>
      <c r="J8" s="98">
        <f>IF(RES_hhdet_tes!J8=0,0,RES_hhdet_tes!J8*1000*11630/RES_hhdet_num!J3)</f>
        <v>14.956778010111142</v>
      </c>
      <c r="K8" s="98">
        <f>IF(RES_hhdet_tes!K8=0,0,RES_hhdet_tes!K8*1000*11630/RES_hhdet_num!K3)</f>
        <v>22.86142834560064</v>
      </c>
      <c r="L8" s="98">
        <f>IF(RES_hhdet_tes!L8=0,0,RES_hhdet_tes!L8*1000*11630/RES_hhdet_num!L3)</f>
        <v>41.138009151265898</v>
      </c>
      <c r="M8" s="98">
        <f>IF(RES_hhdet_tes!M8=0,0,RES_hhdet_tes!M8*1000*11630/RES_hhdet_num!M3)</f>
        <v>38.49499139657037</v>
      </c>
      <c r="N8" s="98">
        <f>IF(RES_hhdet_tes!N8=0,0,RES_hhdet_tes!N8*1000*11630/RES_hhdet_num!N3)</f>
        <v>46.569354654135225</v>
      </c>
      <c r="O8" s="98">
        <f>IF(RES_hhdet_tes!O8=0,0,RES_hhdet_tes!O8*1000*11630/RES_hhdet_num!O3)</f>
        <v>51.417231287575675</v>
      </c>
      <c r="P8" s="98">
        <f>IF(RES_hhdet_tes!P8=0,0,RES_hhdet_tes!P8*1000*11630/RES_hhdet_num!P3)</f>
        <v>42.624955111696387</v>
      </c>
      <c r="Q8" s="98">
        <f>IF(RES_hhdet_tes!Q8=0,0,RES_hhdet_tes!Q8*1000*11630/RES_hhdet_num!Q3)</f>
        <v>62.213167120218756</v>
      </c>
      <c r="R8" s="98">
        <f>IF(RES_hhdet_tes!R8=0,0,RES_hhdet_tes!R8*1000*11630/RES_hhdet_num!R3)</f>
        <v>48.86465866927643</v>
      </c>
      <c r="S8" s="98">
        <f>IF(RES_hhdet_tes!S8=0,0,RES_hhdet_tes!S8*1000*11630/RES_hhdet_num!S3)</f>
        <v>40.102494069001736</v>
      </c>
      <c r="T8" s="98">
        <f>IF(RES_hhdet_tes!T8=0,0,RES_hhdet_tes!T8*1000*11630/RES_hhdet_num!T3)</f>
        <v>35.059269221984437</v>
      </c>
      <c r="U8" s="98">
        <f>IF(RES_hhdet_tes!U8=0,0,RES_hhdet_tes!U8*1000*11630/RES_hhdet_num!U3)</f>
        <v>28.991308762832642</v>
      </c>
      <c r="V8" s="98">
        <f>IF(RES_hhdet_tes!V8=0,0,RES_hhdet_tes!V8*1000*11630/RES_hhdet_num!V3)</f>
        <v>36.674957849418227</v>
      </c>
      <c r="W8" s="98">
        <f>IF(RES_hhdet_tes!W8=0,0,RES_hhdet_tes!W8*1000*11630/RES_hhdet_num!W3)</f>
        <v>34.266427630430478</v>
      </c>
      <c r="X8" s="98">
        <f>IF(RES_hhdet_tes!X8=0,0,RES_hhdet_tes!X8*1000*11630/RES_hhdet_num!X3)</f>
        <v>37.332789915250849</v>
      </c>
      <c r="Y8" s="98">
        <f>IF(RES_hhdet_tes!Y8=0,0,RES_hhdet_tes!Y8*1000*11630/RES_hhdet_num!Y3)</f>
        <v>41.773438025547094</v>
      </c>
      <c r="DA8" s="63" t="s">
        <v>2417</v>
      </c>
    </row>
    <row r="9" spans="1:105" ht="12" customHeight="1" x14ac:dyDescent="0.25">
      <c r="A9" s="121" t="s">
        <v>55</v>
      </c>
      <c r="B9" s="122">
        <v>1257.8667307147966</v>
      </c>
      <c r="C9" s="122">
        <v>1199.4152942642841</v>
      </c>
      <c r="D9" s="122">
        <v>1210.0480756776424</v>
      </c>
      <c r="E9" s="122">
        <v>1220.6377854757327</v>
      </c>
      <c r="F9" s="122">
        <v>1286.4484611645896</v>
      </c>
      <c r="G9" s="122">
        <v>1339.0264809293187</v>
      </c>
      <c r="H9" s="122">
        <v>1407.868281715826</v>
      </c>
      <c r="I9" s="122">
        <v>1431.5890238268787</v>
      </c>
      <c r="J9" s="122">
        <v>1362.5332541865921</v>
      </c>
      <c r="K9" s="122">
        <v>1451.9754895822905</v>
      </c>
      <c r="L9" s="122">
        <v>1405.5541341128003</v>
      </c>
      <c r="M9" s="122">
        <v>1376.299777343572</v>
      </c>
      <c r="N9" s="122">
        <v>1424.9478835647442</v>
      </c>
      <c r="O9" s="122">
        <v>1424.7933112454307</v>
      </c>
      <c r="P9" s="122">
        <v>1479.0755177915653</v>
      </c>
      <c r="Q9" s="122">
        <v>1460.0584582146985</v>
      </c>
      <c r="R9" s="122">
        <v>1492.333182231366</v>
      </c>
      <c r="S9" s="122">
        <v>1498.2753650601298</v>
      </c>
      <c r="T9" s="122">
        <v>1479.3555838783357</v>
      </c>
      <c r="U9" s="122">
        <v>1476.0733974072818</v>
      </c>
      <c r="V9" s="122">
        <v>1285.306089777107</v>
      </c>
      <c r="W9" s="122">
        <v>1202.974802574734</v>
      </c>
      <c r="X9" s="122">
        <v>988.33545543730838</v>
      </c>
      <c r="Y9" s="122">
        <v>948.19378622830914</v>
      </c>
      <c r="DA9" s="130" t="s">
        <v>2418</v>
      </c>
    </row>
    <row r="10" spans="1:105" ht="12" customHeight="1" x14ac:dyDescent="0.25">
      <c r="A10" s="97" t="s">
        <v>143</v>
      </c>
      <c r="B10" s="98">
        <v>1183.2405279633272</v>
      </c>
      <c r="C10" s="98">
        <v>1240.2513081241459</v>
      </c>
      <c r="D10" s="98">
        <v>1281.6685070840308</v>
      </c>
      <c r="E10" s="98">
        <v>988.68563864472344</v>
      </c>
      <c r="F10" s="98">
        <v>1428.6012615748109</v>
      </c>
      <c r="G10" s="98">
        <v>1258.3994369841332</v>
      </c>
      <c r="H10" s="98">
        <v>1366.2504104163506</v>
      </c>
      <c r="I10" s="98">
        <v>1098.702551230976</v>
      </c>
      <c r="J10" s="98">
        <v>1455.5614597670506</v>
      </c>
      <c r="K10" s="98">
        <v>2890.0435560852034</v>
      </c>
      <c r="L10" s="98">
        <v>1471.3958827500985</v>
      </c>
      <c r="M10" s="98">
        <v>1413.3906004302569</v>
      </c>
      <c r="N10" s="98">
        <v>1405.005036855755</v>
      </c>
      <c r="O10" s="98">
        <v>1427.6812139467463</v>
      </c>
      <c r="P10" s="98">
        <v>1453.2706135301773</v>
      </c>
      <c r="Q10" s="98">
        <v>1454.1264224411084</v>
      </c>
      <c r="R10" s="98">
        <v>1467.8656809696906</v>
      </c>
      <c r="S10" s="98">
        <v>1490.651819642701</v>
      </c>
      <c r="T10" s="98">
        <v>1470.2879089283576</v>
      </c>
      <c r="U10" s="98">
        <v>1431.9017861808591</v>
      </c>
      <c r="V10" s="98">
        <v>1429.3415484282473</v>
      </c>
      <c r="W10" s="98">
        <v>1684.4381401958299</v>
      </c>
      <c r="X10" s="98">
        <v>713.60186000689396</v>
      </c>
      <c r="Y10" s="98">
        <v>995.21369049755117</v>
      </c>
      <c r="DA10" s="63" t="s">
        <v>2419</v>
      </c>
    </row>
    <row r="11" spans="1:105" ht="12" customHeight="1" x14ac:dyDescent="0.25">
      <c r="A11" s="97" t="s">
        <v>124</v>
      </c>
      <c r="B11" s="98">
        <v>1232.9298738803407</v>
      </c>
      <c r="C11" s="98">
        <v>1190.7022843206964</v>
      </c>
      <c r="D11" s="98">
        <v>1199.16736505974</v>
      </c>
      <c r="E11" s="98">
        <v>1187.254374581674</v>
      </c>
      <c r="F11" s="98">
        <v>1281.645547148031</v>
      </c>
      <c r="G11" s="98">
        <v>1332.4792749566877</v>
      </c>
      <c r="H11" s="98">
        <v>1429.8142801389629</v>
      </c>
      <c r="I11" s="98">
        <v>1440.8800725033097</v>
      </c>
      <c r="J11" s="98">
        <v>1349.6712430284283</v>
      </c>
      <c r="K11" s="98">
        <v>1464.2773216978471</v>
      </c>
      <c r="L11" s="98">
        <v>1446.8146434181338</v>
      </c>
      <c r="M11" s="98">
        <v>1434.5633314981062</v>
      </c>
      <c r="N11" s="98">
        <v>1448.0424732223214</v>
      </c>
      <c r="O11" s="98">
        <v>1443.2868750625294</v>
      </c>
      <c r="P11" s="98">
        <v>1571.239720644448</v>
      </c>
      <c r="Q11" s="98">
        <v>1448.3910995811605</v>
      </c>
      <c r="R11" s="98">
        <v>1594.0671232247121</v>
      </c>
      <c r="S11" s="98">
        <v>1543.9290532172395</v>
      </c>
      <c r="T11" s="98">
        <v>1483.6736482491012</v>
      </c>
      <c r="U11" s="98">
        <v>1486.7480430315493</v>
      </c>
      <c r="V11" s="98">
        <v>1291.8422026063308</v>
      </c>
      <c r="W11" s="98">
        <v>1180.5668527572334</v>
      </c>
      <c r="X11" s="98">
        <v>1109.5576984397062</v>
      </c>
      <c r="Y11" s="98">
        <v>1008.3476675230119</v>
      </c>
      <c r="DA11" s="63" t="s">
        <v>2420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1281.0731315706214</v>
      </c>
      <c r="G12" s="98">
        <v>1332.4882002154914</v>
      </c>
      <c r="H12" s="98">
        <v>1430.4789254782734</v>
      </c>
      <c r="I12" s="98">
        <v>1442.9684848738898</v>
      </c>
      <c r="J12" s="98">
        <v>1348.6430484412381</v>
      </c>
      <c r="K12" s="98">
        <v>1463.8820603179463</v>
      </c>
      <c r="L12" s="98">
        <v>1445.0131805393864</v>
      </c>
      <c r="M12" s="98">
        <v>1432.3480897083277</v>
      </c>
      <c r="N12" s="98">
        <v>1446.9945598596178</v>
      </c>
      <c r="O12" s="98">
        <v>1444.5411728759718</v>
      </c>
      <c r="P12" s="98">
        <v>1573.4781776876127</v>
      </c>
      <c r="Q12" s="98">
        <v>1450.7199148930999</v>
      </c>
      <c r="R12" s="98">
        <v>1599.1783349357438</v>
      </c>
      <c r="S12" s="98">
        <v>1550.7860185866557</v>
      </c>
      <c r="T12" s="98">
        <v>1496.1337769276545</v>
      </c>
      <c r="U12" s="98">
        <v>1498.0833771130667</v>
      </c>
      <c r="V12" s="98">
        <v>1300.3475033640307</v>
      </c>
      <c r="W12" s="98">
        <v>1188.6796118753623</v>
      </c>
      <c r="X12" s="98">
        <v>1093.2974309074127</v>
      </c>
      <c r="Y12" s="98">
        <v>978.38989639647696</v>
      </c>
      <c r="DA12" s="63" t="s">
        <v>2421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510.91972037033406</v>
      </c>
      <c r="G13" s="101">
        <v>542.35655564071089</v>
      </c>
      <c r="H13" s="101">
        <v>590.97959280191878</v>
      </c>
      <c r="I13" s="101">
        <v>631.39728578881807</v>
      </c>
      <c r="J13" s="101">
        <v>538.03917466978567</v>
      </c>
      <c r="K13" s="101">
        <v>602.49519732559565</v>
      </c>
      <c r="L13" s="101">
        <v>598.7910755931249</v>
      </c>
      <c r="M13" s="101">
        <v>571.70079877631463</v>
      </c>
      <c r="N13" s="101">
        <v>580.65537761812311</v>
      </c>
      <c r="O13" s="101">
        <v>483.81807071963681</v>
      </c>
      <c r="P13" s="101">
        <v>492.45482771731309</v>
      </c>
      <c r="Q13" s="101">
        <v>492.32442784225179</v>
      </c>
      <c r="R13" s="101">
        <v>660.12854236379223</v>
      </c>
      <c r="S13" s="101">
        <v>677.58007196930976</v>
      </c>
      <c r="T13" s="101">
        <v>596.1089612773286</v>
      </c>
      <c r="U13" s="101">
        <v>599.58699239477176</v>
      </c>
      <c r="V13" s="101">
        <v>366.36896335525535</v>
      </c>
      <c r="W13" s="101">
        <v>297.07250502898444</v>
      </c>
      <c r="X13" s="101">
        <v>379.29038490173099</v>
      </c>
      <c r="Y13" s="101">
        <v>375.81421231948866</v>
      </c>
      <c r="DA13" s="131" t="s">
        <v>2422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770.15341120028745</v>
      </c>
      <c r="G14" s="104">
        <v>790.13164457478047</v>
      </c>
      <c r="H14" s="104">
        <v>839.49933267635436</v>
      </c>
      <c r="I14" s="104">
        <v>811.57119908507184</v>
      </c>
      <c r="J14" s="104">
        <v>810.60387377145253</v>
      </c>
      <c r="K14" s="104">
        <v>861.38686299235064</v>
      </c>
      <c r="L14" s="104">
        <v>846.22210494626154</v>
      </c>
      <c r="M14" s="104">
        <v>860.64729093201299</v>
      </c>
      <c r="N14" s="104">
        <v>866.33918224149477</v>
      </c>
      <c r="O14" s="104">
        <v>960.7231021563349</v>
      </c>
      <c r="P14" s="104">
        <v>1081.0233499702997</v>
      </c>
      <c r="Q14" s="104">
        <v>958.39548705084837</v>
      </c>
      <c r="R14" s="104">
        <v>939.0497925719518</v>
      </c>
      <c r="S14" s="104">
        <v>873.20594661734594</v>
      </c>
      <c r="T14" s="104">
        <v>900.02481565032588</v>
      </c>
      <c r="U14" s="104">
        <v>898.49638471829473</v>
      </c>
      <c r="V14" s="104">
        <v>933.97854000877544</v>
      </c>
      <c r="W14" s="104">
        <v>891.60710684637775</v>
      </c>
      <c r="X14" s="104">
        <v>714.0070460056819</v>
      </c>
      <c r="Y14" s="104">
        <v>602.5756840769883</v>
      </c>
      <c r="DA14" s="132" t="s">
        <v>2423</v>
      </c>
    </row>
    <row r="15" spans="1:105" ht="12" customHeight="1" x14ac:dyDescent="0.25">
      <c r="A15" s="106" t="s">
        <v>122</v>
      </c>
      <c r="B15" s="101">
        <v>1260.4399859433011</v>
      </c>
      <c r="C15" s="101">
        <v>1199.9167556546138</v>
      </c>
      <c r="D15" s="101">
        <v>1210.5168048509997</v>
      </c>
      <c r="E15" s="101">
        <v>1225.5021520894227</v>
      </c>
      <c r="F15" s="101">
        <v>1285.8897591754346</v>
      </c>
      <c r="G15" s="101">
        <v>1341.0504388645938</v>
      </c>
      <c r="H15" s="101">
        <v>1404.282287244645</v>
      </c>
      <c r="I15" s="101">
        <v>1434.5432644697269</v>
      </c>
      <c r="J15" s="101">
        <v>1363.346550322128</v>
      </c>
      <c r="K15" s="101">
        <v>1431.4939561906367</v>
      </c>
      <c r="L15" s="101">
        <v>1399.5266634761779</v>
      </c>
      <c r="M15" s="101">
        <v>1368.8020300190879</v>
      </c>
      <c r="N15" s="101">
        <v>1422.9071551743086</v>
      </c>
      <c r="O15" s="101">
        <v>1422.6836642919427</v>
      </c>
      <c r="P15" s="101">
        <v>1468.3824670885799</v>
      </c>
      <c r="Q15" s="101">
        <v>1461.2194425446678</v>
      </c>
      <c r="R15" s="101">
        <v>1479.0390152421421</v>
      </c>
      <c r="S15" s="101">
        <v>1492.017846009199</v>
      </c>
      <c r="T15" s="101">
        <v>1478.7431589282915</v>
      </c>
      <c r="U15" s="101">
        <v>1476.5747013163052</v>
      </c>
      <c r="V15" s="101">
        <v>1276.7576439202765</v>
      </c>
      <c r="W15" s="101">
        <v>1180.0360299574672</v>
      </c>
      <c r="X15" s="101">
        <v>984.68545651982913</v>
      </c>
      <c r="Y15" s="101">
        <v>939.02001118067096</v>
      </c>
      <c r="DA15" s="131" t="s">
        <v>2424</v>
      </c>
    </row>
    <row r="16" spans="1:105" ht="12" customHeight="1" x14ac:dyDescent="0.25">
      <c r="A16" s="107" t="s">
        <v>121</v>
      </c>
      <c r="B16" s="104">
        <v>1260.4399859433004</v>
      </c>
      <c r="C16" s="104">
        <v>1199.9250486063099</v>
      </c>
      <c r="D16" s="104">
        <v>1210.5720994640176</v>
      </c>
      <c r="E16" s="104">
        <v>1225.8297897850896</v>
      </c>
      <c r="F16" s="104">
        <v>1286.0451576770386</v>
      </c>
      <c r="G16" s="104">
        <v>1340.9468865217073</v>
      </c>
      <c r="H16" s="104">
        <v>1403.9203517414132</v>
      </c>
      <c r="I16" s="104">
        <v>1431.975851681045</v>
      </c>
      <c r="J16" s="104">
        <v>1361.1917178381204</v>
      </c>
      <c r="K16" s="104">
        <v>1429.3913577901742</v>
      </c>
      <c r="L16" s="104">
        <v>1397.769741535401</v>
      </c>
      <c r="M16" s="104">
        <v>1367.533859253421</v>
      </c>
      <c r="N16" s="104">
        <v>1421.8029755350556</v>
      </c>
      <c r="O16" s="104">
        <v>1422.4507296601159</v>
      </c>
      <c r="P16" s="104">
        <v>1469.3710048337189</v>
      </c>
      <c r="Q16" s="104">
        <v>1464.0048065057265</v>
      </c>
      <c r="R16" s="104">
        <v>1481.9905321700239</v>
      </c>
      <c r="S16" s="104">
        <v>1495.0268117806243</v>
      </c>
      <c r="T16" s="104">
        <v>1480.787709456182</v>
      </c>
      <c r="U16" s="104">
        <v>1477.0448405364182</v>
      </c>
      <c r="V16" s="104">
        <v>1275.7023767349822</v>
      </c>
      <c r="W16" s="104">
        <v>1179.2426514222893</v>
      </c>
      <c r="X16" s="104">
        <v>977.70577617833374</v>
      </c>
      <c r="Y16" s="104">
        <v>934.99417965588134</v>
      </c>
      <c r="DA16" s="132" t="s">
        <v>2425</v>
      </c>
    </row>
    <row r="17" spans="1:105" ht="12" customHeight="1" x14ac:dyDescent="0.25">
      <c r="A17" s="108" t="s">
        <v>53</v>
      </c>
      <c r="B17" s="98">
        <v>527.66316436191778</v>
      </c>
      <c r="C17" s="98">
        <v>489.86026644545001</v>
      </c>
      <c r="D17" s="98">
        <v>506.06298329221795</v>
      </c>
      <c r="E17" s="98">
        <v>521.73257748385618</v>
      </c>
      <c r="F17" s="98">
        <v>512.28841689057413</v>
      </c>
      <c r="G17" s="98">
        <v>545.83446212243041</v>
      </c>
      <c r="H17" s="98">
        <v>580.0759421199009</v>
      </c>
      <c r="I17" s="98">
        <v>626.81818909092215</v>
      </c>
      <c r="J17" s="98">
        <v>543.62856735196408</v>
      </c>
      <c r="K17" s="98">
        <v>589.24267774315308</v>
      </c>
      <c r="L17" s="98">
        <v>579.5998419589921</v>
      </c>
      <c r="M17" s="98">
        <v>545.98384874494388</v>
      </c>
      <c r="N17" s="98">
        <v>570.81689842713411</v>
      </c>
      <c r="O17" s="98">
        <v>476.87067796825386</v>
      </c>
      <c r="P17" s="98">
        <v>459.90167856498994</v>
      </c>
      <c r="Q17" s="98">
        <v>497.45366245579839</v>
      </c>
      <c r="R17" s="98">
        <v>611.46016266065431</v>
      </c>
      <c r="S17" s="98">
        <v>653.53736597410068</v>
      </c>
      <c r="T17" s="98">
        <v>590.55749642699902</v>
      </c>
      <c r="U17" s="98">
        <v>591.08269143808332</v>
      </c>
      <c r="V17" s="98">
        <v>359.30180640793964</v>
      </c>
      <c r="W17" s="98">
        <v>293.55598152532156</v>
      </c>
      <c r="X17" s="98">
        <v>336.158123029612</v>
      </c>
      <c r="Y17" s="98">
        <v>357.61598560759478</v>
      </c>
      <c r="DA17" s="63" t="s">
        <v>2426</v>
      </c>
    </row>
    <row r="18" spans="1:105" ht="12" customHeight="1" x14ac:dyDescent="0.25">
      <c r="A18" s="108" t="s">
        <v>52</v>
      </c>
      <c r="B18" s="98">
        <v>732.77682158138271</v>
      </c>
      <c r="C18" s="98">
        <v>710.06478216086009</v>
      </c>
      <c r="D18" s="98">
        <v>704.50911617179975</v>
      </c>
      <c r="E18" s="98">
        <v>704.09721230123364</v>
      </c>
      <c r="F18" s="98">
        <v>773.75674078646443</v>
      </c>
      <c r="G18" s="98">
        <v>795.11242439927685</v>
      </c>
      <c r="H18" s="98">
        <v>823.84440962151245</v>
      </c>
      <c r="I18" s="98">
        <v>805.15766259012275</v>
      </c>
      <c r="J18" s="98">
        <v>817.56315048615613</v>
      </c>
      <c r="K18" s="98">
        <v>840.148680047021</v>
      </c>
      <c r="L18" s="98">
        <v>818.16989957640862</v>
      </c>
      <c r="M18" s="98">
        <v>821.55001050847704</v>
      </c>
      <c r="N18" s="98">
        <v>850.98607710792157</v>
      </c>
      <c r="O18" s="98">
        <v>945.58005169186197</v>
      </c>
      <c r="P18" s="98">
        <v>1009.4693262687285</v>
      </c>
      <c r="Q18" s="98">
        <v>966.55114404992798</v>
      </c>
      <c r="R18" s="98">
        <v>870.53036950936951</v>
      </c>
      <c r="S18" s="98">
        <v>841.48944580652346</v>
      </c>
      <c r="T18" s="98">
        <v>890.23021302918312</v>
      </c>
      <c r="U18" s="98">
        <v>885.96214909833486</v>
      </c>
      <c r="V18" s="98">
        <v>916.40057032704249</v>
      </c>
      <c r="W18" s="98">
        <v>885.6866698969676</v>
      </c>
      <c r="X18" s="98">
        <v>641.54765314872168</v>
      </c>
      <c r="Y18" s="98">
        <v>577.37819404828656</v>
      </c>
      <c r="DA18" s="63" t="s">
        <v>2427</v>
      </c>
    </row>
    <row r="19" spans="1:105" ht="12" customHeight="1" x14ac:dyDescent="0.25">
      <c r="A19" s="121" t="s">
        <v>54</v>
      </c>
      <c r="B19" s="122">
        <v>230.57749794694507</v>
      </c>
      <c r="C19" s="122">
        <v>229.05389464300779</v>
      </c>
      <c r="D19" s="122">
        <v>224.80631652515555</v>
      </c>
      <c r="E19" s="122">
        <v>244.0918180039333</v>
      </c>
      <c r="F19" s="122">
        <v>246.18315761307741</v>
      </c>
      <c r="G19" s="122">
        <v>256.45002156895589</v>
      </c>
      <c r="H19" s="122">
        <v>249.21501476048215</v>
      </c>
      <c r="I19" s="122">
        <v>244.54922294625717</v>
      </c>
      <c r="J19" s="122">
        <v>213.71962519344689</v>
      </c>
      <c r="K19" s="122">
        <v>221.88630027447593</v>
      </c>
      <c r="L19" s="122">
        <v>219.254675726616</v>
      </c>
      <c r="M19" s="122">
        <v>205.79663154979403</v>
      </c>
      <c r="N19" s="122">
        <v>213.41561191330729</v>
      </c>
      <c r="O19" s="122">
        <v>214.71439350066188</v>
      </c>
      <c r="P19" s="122">
        <v>218.60129767356233</v>
      </c>
      <c r="Q19" s="122">
        <v>229.7433930340116</v>
      </c>
      <c r="R19" s="122">
        <v>229.61136585583154</v>
      </c>
      <c r="S19" s="122">
        <v>230.29578550820762</v>
      </c>
      <c r="T19" s="122">
        <v>229.73155370948629</v>
      </c>
      <c r="U19" s="122">
        <v>228.39879045865314</v>
      </c>
      <c r="V19" s="122">
        <v>238.99643996399246</v>
      </c>
      <c r="W19" s="122">
        <v>232.99364144108554</v>
      </c>
      <c r="X19" s="122">
        <v>170.92940044661739</v>
      </c>
      <c r="Y19" s="122">
        <v>172.44663196108894</v>
      </c>
      <c r="DA19" s="130" t="s">
        <v>2428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2429</v>
      </c>
    </row>
    <row r="21" spans="1:105" ht="12" customHeight="1" x14ac:dyDescent="0.25">
      <c r="A21" s="97" t="s">
        <v>50</v>
      </c>
      <c r="B21" s="98">
        <v>231.1512571062365</v>
      </c>
      <c r="C21" s="98">
        <v>223.99340701152909</v>
      </c>
      <c r="D21" s="98">
        <v>222.78029986133041</v>
      </c>
      <c r="E21" s="98">
        <v>248.06657556879122</v>
      </c>
      <c r="F21" s="98">
        <v>246.88798627634816</v>
      </c>
      <c r="G21" s="98">
        <v>242.81073750272103</v>
      </c>
      <c r="H21" s="98">
        <v>252.6844075028568</v>
      </c>
      <c r="I21" s="98">
        <v>248.60425495908851</v>
      </c>
      <c r="J21" s="98">
        <v>210.7637283581949</v>
      </c>
      <c r="K21" s="98">
        <v>225.83871074019385</v>
      </c>
      <c r="L21" s="98">
        <v>215.9100596934444</v>
      </c>
      <c r="M21" s="98">
        <v>215.74061215192637</v>
      </c>
      <c r="N21" s="98">
        <v>217.51962606155945</v>
      </c>
      <c r="O21" s="98">
        <v>215.4753141533601</v>
      </c>
      <c r="P21" s="98">
        <v>234.75437703585746</v>
      </c>
      <c r="Q21" s="98">
        <v>225.65113949700719</v>
      </c>
      <c r="R21" s="98">
        <v>241.19486503878585</v>
      </c>
      <c r="S21" s="98">
        <v>237.31440615987566</v>
      </c>
      <c r="T21" s="98">
        <v>235.9497865374893</v>
      </c>
      <c r="U21" s="98">
        <v>246.83986503796845</v>
      </c>
      <c r="V21" s="98">
        <v>228.24439590266155</v>
      </c>
      <c r="W21" s="98">
        <v>216.55829842327449</v>
      </c>
      <c r="X21" s="98">
        <v>196.75749146401682</v>
      </c>
      <c r="Y21" s="98">
        <v>177.89360317298082</v>
      </c>
      <c r="DA21" s="63" t="s">
        <v>2430</v>
      </c>
    </row>
    <row r="22" spans="1:105" ht="12" customHeight="1" x14ac:dyDescent="0.25">
      <c r="A22" s="109" t="s">
        <v>120</v>
      </c>
      <c r="B22" s="33">
        <v>230.55538387880844</v>
      </c>
      <c r="C22" s="33">
        <v>229.2569312389931</v>
      </c>
      <c r="D22" s="33">
        <v>224.8898427668172</v>
      </c>
      <c r="E22" s="33">
        <v>243.92439625300972</v>
      </c>
      <c r="F22" s="33">
        <v>246.15099325893686</v>
      </c>
      <c r="G22" s="33">
        <v>257.1263216580212</v>
      </c>
      <c r="H22" s="33">
        <v>249.01578313478905</v>
      </c>
      <c r="I22" s="33">
        <v>244.27901566924263</v>
      </c>
      <c r="J22" s="33">
        <v>213.93441193682091</v>
      </c>
      <c r="K22" s="33">
        <v>221.58009704608784</v>
      </c>
      <c r="L22" s="33">
        <v>219.5190244730986</v>
      </c>
      <c r="M22" s="33">
        <v>204.99619940281301</v>
      </c>
      <c r="N22" s="33">
        <v>213.07869815457687</v>
      </c>
      <c r="O22" s="33">
        <v>214.65190660900373</v>
      </c>
      <c r="P22" s="33">
        <v>217.2717504621518</v>
      </c>
      <c r="Q22" s="33">
        <v>230.07490868502245</v>
      </c>
      <c r="R22" s="33">
        <v>228.67616760342011</v>
      </c>
      <c r="S22" s="33">
        <v>229.73214944735847</v>
      </c>
      <c r="T22" s="33">
        <v>229.232485092724</v>
      </c>
      <c r="U22" s="33">
        <v>226.90695041623681</v>
      </c>
      <c r="V22" s="33">
        <v>239.86769145092961</v>
      </c>
      <c r="W22" s="33">
        <v>234.30627506586734</v>
      </c>
      <c r="X22" s="33">
        <v>168.82693612709284</v>
      </c>
      <c r="Y22" s="33">
        <v>171.98694070472885</v>
      </c>
      <c r="DA22" s="60" t="s">
        <v>2431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11963.923199199979</v>
      </c>
      <c r="C24" s="117">
        <f t="shared" si="7"/>
        <v>12215.562008251081</v>
      </c>
      <c r="D24" s="117">
        <f t="shared" si="7"/>
        <v>14492.407151590407</v>
      </c>
      <c r="E24" s="117">
        <f t="shared" si="7"/>
        <v>9545.1089577602288</v>
      </c>
      <c r="F24" s="117">
        <f t="shared" si="7"/>
        <v>9500.7042186756153</v>
      </c>
      <c r="G24" s="117">
        <f t="shared" si="7"/>
        <v>12178.611810150915</v>
      </c>
      <c r="H24" s="117">
        <f t="shared" si="7"/>
        <v>11222.245480037211</v>
      </c>
      <c r="I24" s="117">
        <f t="shared" si="7"/>
        <v>10200.403179231109</v>
      </c>
      <c r="J24" s="117">
        <f t="shared" si="7"/>
        <v>10759.414298840087</v>
      </c>
      <c r="K24" s="117">
        <f t="shared" si="7"/>
        <v>10856.738196195838</v>
      </c>
      <c r="L24" s="117">
        <f t="shared" si="7"/>
        <v>12373.941897035074</v>
      </c>
      <c r="M24" s="117">
        <f t="shared" si="7"/>
        <v>10033.253550580115</v>
      </c>
      <c r="N24" s="117">
        <f t="shared" si="7"/>
        <v>10644.134695769169</v>
      </c>
      <c r="O24" s="117">
        <f t="shared" si="7"/>
        <v>11738.836651961225</v>
      </c>
      <c r="P24" s="117">
        <f t="shared" si="7"/>
        <v>9852.7792832624036</v>
      </c>
      <c r="Q24" s="117">
        <f t="shared" si="7"/>
        <v>10316.057263902236</v>
      </c>
      <c r="R24" s="117">
        <f t="shared" ref="R24:V24" si="8">R25+R28+R30+R39</f>
        <v>10913.864123512367</v>
      </c>
      <c r="S24" s="117">
        <f t="shared" si="8"/>
        <v>11220.640370602132</v>
      </c>
      <c r="T24" s="117">
        <f t="shared" si="8"/>
        <v>11044.168527442567</v>
      </c>
      <c r="U24" s="117">
        <f t="shared" si="8"/>
        <v>10385.200514746506</v>
      </c>
      <c r="V24" s="117">
        <f t="shared" si="8"/>
        <v>11278.973636098051</v>
      </c>
      <c r="W24" s="117">
        <f t="shared" ref="W24:Y24" si="9">W25+W28+W30+W39</f>
        <v>12010.405398414501</v>
      </c>
      <c r="X24" s="117">
        <f t="shared" si="9"/>
        <v>10034.445419040345</v>
      </c>
      <c r="Y24" s="117">
        <f t="shared" si="9"/>
        <v>9903.0058648608174</v>
      </c>
      <c r="DA24" s="129" t="s">
        <v>2432</v>
      </c>
    </row>
    <row r="25" spans="1:105" ht="12.95" customHeight="1" x14ac:dyDescent="0.25">
      <c r="A25" s="121" t="s">
        <v>57</v>
      </c>
      <c r="B25" s="122">
        <f t="shared" ref="B25:Q25" si="10">SUM(B26:B27)</f>
        <v>10471.164988402945</v>
      </c>
      <c r="C25" s="122">
        <f t="shared" si="10"/>
        <v>10782.120873422031</v>
      </c>
      <c r="D25" s="122">
        <f t="shared" si="10"/>
        <v>13051.658703085675</v>
      </c>
      <c r="E25" s="122">
        <f t="shared" si="10"/>
        <v>8061.4047972805811</v>
      </c>
      <c r="F25" s="122">
        <f t="shared" si="10"/>
        <v>7961.7547673368408</v>
      </c>
      <c r="G25" s="122">
        <f t="shared" si="10"/>
        <v>10572.294801901033</v>
      </c>
      <c r="H25" s="122">
        <f t="shared" si="10"/>
        <v>9529.6126982899877</v>
      </c>
      <c r="I25" s="122">
        <f t="shared" si="10"/>
        <v>8501.216433561618</v>
      </c>
      <c r="J25" s="122">
        <f t="shared" si="10"/>
        <v>9157.1689740085785</v>
      </c>
      <c r="K25" s="122">
        <f t="shared" si="10"/>
        <v>9165.1327915406855</v>
      </c>
      <c r="L25" s="122">
        <f t="shared" si="10"/>
        <v>10700.465875913855</v>
      </c>
      <c r="M25" s="122">
        <f t="shared" si="10"/>
        <v>8410.6188998508533</v>
      </c>
      <c r="N25" s="122">
        <f t="shared" si="10"/>
        <v>8964.6076674846445</v>
      </c>
      <c r="O25" s="122">
        <f t="shared" si="10"/>
        <v>10057.753662071585</v>
      </c>
      <c r="P25" s="122">
        <f t="shared" si="10"/>
        <v>8123.2820522918746</v>
      </c>
      <c r="Q25" s="122">
        <f t="shared" si="10"/>
        <v>8583.8526341152792</v>
      </c>
      <c r="R25" s="122">
        <f t="shared" ref="R25:V25" si="11">SUM(R26:R27)</f>
        <v>9155.6770835810148</v>
      </c>
      <c r="S25" s="122">
        <f t="shared" si="11"/>
        <v>9458.3435918942341</v>
      </c>
      <c r="T25" s="122">
        <f t="shared" si="11"/>
        <v>9303.5921583766067</v>
      </c>
      <c r="U25" s="122">
        <f t="shared" si="11"/>
        <v>8648.1165878942938</v>
      </c>
      <c r="V25" s="122">
        <f t="shared" si="11"/>
        <v>9702.8823418856064</v>
      </c>
      <c r="W25" s="122">
        <f t="shared" ref="W25:Y25" si="12">SUM(W26:W27)</f>
        <v>10521.589722082088</v>
      </c>
      <c r="X25" s="122">
        <f t="shared" si="12"/>
        <v>8765.9171799993292</v>
      </c>
      <c r="Y25" s="122">
        <f t="shared" si="12"/>
        <v>8676.2371022511816</v>
      </c>
      <c r="DA25" s="130" t="s">
        <v>2433</v>
      </c>
    </row>
    <row r="26" spans="1:105" ht="12" customHeight="1" x14ac:dyDescent="0.25">
      <c r="A26" s="97" t="s">
        <v>74</v>
      </c>
      <c r="B26" s="98">
        <v>10220.690053728325</v>
      </c>
      <c r="C26" s="98">
        <v>10529.797548546108</v>
      </c>
      <c r="D26" s="98">
        <v>12753.560508900382</v>
      </c>
      <c r="E26" s="98">
        <v>7880.4354789697563</v>
      </c>
      <c r="F26" s="98">
        <v>7783.1902565780165</v>
      </c>
      <c r="G26" s="98">
        <v>10338.934781132348</v>
      </c>
      <c r="H26" s="98">
        <v>9323.9036608078659</v>
      </c>
      <c r="I26" s="98">
        <v>8320.2042296034288</v>
      </c>
      <c r="J26" s="98">
        <v>8962.7484410594498</v>
      </c>
      <c r="K26" s="98">
        <v>8972.9936539640203</v>
      </c>
      <c r="L26" s="98">
        <v>10479.119002117857</v>
      </c>
      <c r="M26" s="98">
        <v>8238.9666224713455</v>
      </c>
      <c r="N26" s="98">
        <v>8783.2507757986823</v>
      </c>
      <c r="O26" s="98">
        <v>9856.0942925784584</v>
      </c>
      <c r="P26" s="98">
        <v>7961.5237729878227</v>
      </c>
      <c r="Q26" s="98">
        <v>8414.3434651116295</v>
      </c>
      <c r="R26" s="98">
        <v>8975.7474323266561</v>
      </c>
      <c r="S26" s="98">
        <v>9273.6821038937651</v>
      </c>
      <c r="T26" s="98">
        <v>9122.4682809777096</v>
      </c>
      <c r="U26" s="98">
        <v>8479.3226354832859</v>
      </c>
      <c r="V26" s="98">
        <v>9521.7746117077313</v>
      </c>
      <c r="W26" s="98">
        <v>10324.094083121436</v>
      </c>
      <c r="X26" s="98">
        <v>8607.4567862447366</v>
      </c>
      <c r="Y26" s="98">
        <v>8520.4199472359996</v>
      </c>
      <c r="DA26" s="63" t="s">
        <v>2434</v>
      </c>
    </row>
    <row r="27" spans="1:105" ht="12" customHeight="1" x14ac:dyDescent="0.25">
      <c r="A27" s="97" t="s">
        <v>53</v>
      </c>
      <c r="B27" s="98">
        <v>250.47493467461922</v>
      </c>
      <c r="C27" s="98">
        <v>252.32332487592228</v>
      </c>
      <c r="D27" s="98">
        <v>298.09819418529304</v>
      </c>
      <c r="E27" s="98">
        <v>180.96931831082514</v>
      </c>
      <c r="F27" s="98">
        <v>178.56451075882467</v>
      </c>
      <c r="G27" s="98">
        <v>233.36002076868579</v>
      </c>
      <c r="H27" s="98">
        <v>205.70903748212208</v>
      </c>
      <c r="I27" s="98">
        <v>181.01220395818873</v>
      </c>
      <c r="J27" s="98">
        <v>194.4205329491279</v>
      </c>
      <c r="K27" s="98">
        <v>192.13913757666597</v>
      </c>
      <c r="L27" s="98">
        <v>221.34687379599686</v>
      </c>
      <c r="M27" s="98">
        <v>171.6522773795073</v>
      </c>
      <c r="N27" s="98">
        <v>181.35689168596193</v>
      </c>
      <c r="O27" s="98">
        <v>201.65936949312757</v>
      </c>
      <c r="P27" s="98">
        <v>161.75827930405157</v>
      </c>
      <c r="Q27" s="98">
        <v>169.50916900365004</v>
      </c>
      <c r="R27" s="98">
        <v>179.9296512543587</v>
      </c>
      <c r="S27" s="98">
        <v>184.66148800046849</v>
      </c>
      <c r="T27" s="98">
        <v>181.12387739889709</v>
      </c>
      <c r="U27" s="98">
        <v>168.79395241100715</v>
      </c>
      <c r="V27" s="98">
        <v>181.10773017787557</v>
      </c>
      <c r="W27" s="98">
        <v>197.49563896065288</v>
      </c>
      <c r="X27" s="98">
        <v>158.46039375459287</v>
      </c>
      <c r="Y27" s="98">
        <v>155.81715501518141</v>
      </c>
      <c r="DA27" s="63" t="s">
        <v>2435</v>
      </c>
    </row>
    <row r="28" spans="1:105" ht="12.95" customHeight="1" x14ac:dyDescent="0.25">
      <c r="A28" s="121" t="s">
        <v>92</v>
      </c>
      <c r="B28" s="122">
        <f t="shared" ref="B28:Y28" si="13">B29</f>
        <v>3.9102180488210783</v>
      </c>
      <c r="C28" s="122">
        <f t="shared" si="13"/>
        <v>5.1966971654839282</v>
      </c>
      <c r="D28" s="122">
        <f t="shared" si="13"/>
        <v>6.4772054668016068</v>
      </c>
      <c r="E28" s="122">
        <f t="shared" si="13"/>
        <v>18.030384111727052</v>
      </c>
      <c r="F28" s="122">
        <f t="shared" si="13"/>
        <v>8.2701274704716727</v>
      </c>
      <c r="G28" s="122">
        <f t="shared" si="13"/>
        <v>12.334942037626135</v>
      </c>
      <c r="H28" s="122">
        <f t="shared" si="13"/>
        <v>37.445129615942335</v>
      </c>
      <c r="I28" s="122">
        <f t="shared" si="13"/>
        <v>20.903679169424574</v>
      </c>
      <c r="J28" s="122">
        <f t="shared" si="13"/>
        <v>27.627688686936853</v>
      </c>
      <c r="K28" s="122">
        <f t="shared" si="13"/>
        <v>33.465531838282992</v>
      </c>
      <c r="L28" s="122">
        <f t="shared" si="13"/>
        <v>48.027710690008604</v>
      </c>
      <c r="M28" s="122">
        <f t="shared" si="13"/>
        <v>38.794375086033348</v>
      </c>
      <c r="N28" s="122">
        <f t="shared" si="13"/>
        <v>38.939098682329742</v>
      </c>
      <c r="O28" s="122">
        <f t="shared" si="13"/>
        <v>39.087843339475469</v>
      </c>
      <c r="P28" s="122">
        <f t="shared" si="13"/>
        <v>30.120469149370727</v>
      </c>
      <c r="Q28" s="122">
        <f t="shared" si="13"/>
        <v>44.726335927678726</v>
      </c>
      <c r="R28" s="122">
        <f t="shared" si="13"/>
        <v>40.904888953856791</v>
      </c>
      <c r="S28" s="122">
        <f t="shared" si="13"/>
        <v>42.007895863290003</v>
      </c>
      <c r="T28" s="122">
        <f t="shared" si="13"/>
        <v>43.73212098605061</v>
      </c>
      <c r="U28" s="122">
        <f t="shared" si="13"/>
        <v>48.262144572423892</v>
      </c>
      <c r="V28" s="122">
        <f t="shared" si="13"/>
        <v>78.878983020269089</v>
      </c>
      <c r="W28" s="122">
        <f t="shared" si="13"/>
        <v>99.66869138914852</v>
      </c>
      <c r="X28" s="122">
        <f t="shared" si="13"/>
        <v>117.03832408186958</v>
      </c>
      <c r="Y28" s="122">
        <f t="shared" si="13"/>
        <v>113.81565038229589</v>
      </c>
      <c r="DA28" s="130" t="s">
        <v>2436</v>
      </c>
    </row>
    <row r="29" spans="1:105" ht="12" customHeight="1" x14ac:dyDescent="0.25">
      <c r="A29" s="97" t="s">
        <v>53</v>
      </c>
      <c r="B29" s="98">
        <f>IF(RES_hhdet_tes!B29=0,0,RES_hhdet_tes!B29*1000*11630/RES_hhdet_num!B24)</f>
        <v>3.9102180488210783</v>
      </c>
      <c r="C29" s="98">
        <f>IF(RES_hhdet_tes!C29=0,0,RES_hhdet_tes!C29*1000*11630/RES_hhdet_num!C24)</f>
        <v>5.1966971654839282</v>
      </c>
      <c r="D29" s="98">
        <f>IF(RES_hhdet_tes!D29=0,0,RES_hhdet_tes!D29*1000*11630/RES_hhdet_num!D24)</f>
        <v>6.4772054668016068</v>
      </c>
      <c r="E29" s="98">
        <f>IF(RES_hhdet_tes!E29=0,0,RES_hhdet_tes!E29*1000*11630/RES_hhdet_num!E24)</f>
        <v>18.030384111727052</v>
      </c>
      <c r="F29" s="98">
        <f>IF(RES_hhdet_tes!F29=0,0,RES_hhdet_tes!F29*1000*11630/RES_hhdet_num!F24)</f>
        <v>8.2701274704716727</v>
      </c>
      <c r="G29" s="98">
        <f>IF(RES_hhdet_tes!G29=0,0,RES_hhdet_tes!G29*1000*11630/RES_hhdet_num!G24)</f>
        <v>12.334942037626135</v>
      </c>
      <c r="H29" s="98">
        <f>IF(RES_hhdet_tes!H29=0,0,RES_hhdet_tes!H29*1000*11630/RES_hhdet_num!H24)</f>
        <v>37.445129615942335</v>
      </c>
      <c r="I29" s="98">
        <f>IF(RES_hhdet_tes!I29=0,0,RES_hhdet_tes!I29*1000*11630/RES_hhdet_num!I24)</f>
        <v>20.903679169424574</v>
      </c>
      <c r="J29" s="98">
        <f>IF(RES_hhdet_tes!J29=0,0,RES_hhdet_tes!J29*1000*11630/RES_hhdet_num!J24)</f>
        <v>27.627688686936853</v>
      </c>
      <c r="K29" s="98">
        <f>IF(RES_hhdet_tes!K29=0,0,RES_hhdet_tes!K29*1000*11630/RES_hhdet_num!K24)</f>
        <v>33.465531838282992</v>
      </c>
      <c r="L29" s="98">
        <f>IF(RES_hhdet_tes!L29=0,0,RES_hhdet_tes!L29*1000*11630/RES_hhdet_num!L24)</f>
        <v>48.027710690008604</v>
      </c>
      <c r="M29" s="98">
        <f>IF(RES_hhdet_tes!M29=0,0,RES_hhdet_tes!M29*1000*11630/RES_hhdet_num!M24)</f>
        <v>38.794375086033348</v>
      </c>
      <c r="N29" s="98">
        <f>IF(RES_hhdet_tes!N29=0,0,RES_hhdet_tes!N29*1000*11630/RES_hhdet_num!N24)</f>
        <v>38.939098682329742</v>
      </c>
      <c r="O29" s="98">
        <f>IF(RES_hhdet_tes!O29=0,0,RES_hhdet_tes!O29*1000*11630/RES_hhdet_num!O24)</f>
        <v>39.087843339475469</v>
      </c>
      <c r="P29" s="98">
        <f>IF(RES_hhdet_tes!P29=0,0,RES_hhdet_tes!P29*1000*11630/RES_hhdet_num!P24)</f>
        <v>30.120469149370727</v>
      </c>
      <c r="Q29" s="98">
        <f>IF(RES_hhdet_tes!Q29=0,0,RES_hhdet_tes!Q29*1000*11630/RES_hhdet_num!Q24)</f>
        <v>44.726335927678726</v>
      </c>
      <c r="R29" s="98">
        <f>IF(RES_hhdet_tes!R29=0,0,RES_hhdet_tes!R29*1000*11630/RES_hhdet_num!R24)</f>
        <v>40.904888953856791</v>
      </c>
      <c r="S29" s="98">
        <f>IF(RES_hhdet_tes!S29=0,0,RES_hhdet_tes!S29*1000*11630/RES_hhdet_num!S24)</f>
        <v>42.007895863290003</v>
      </c>
      <c r="T29" s="98">
        <f>IF(RES_hhdet_tes!T29=0,0,RES_hhdet_tes!T29*1000*11630/RES_hhdet_num!T24)</f>
        <v>43.73212098605061</v>
      </c>
      <c r="U29" s="98">
        <f>IF(RES_hhdet_tes!U29=0,0,RES_hhdet_tes!U29*1000*11630/RES_hhdet_num!U24)</f>
        <v>48.262144572423892</v>
      </c>
      <c r="V29" s="98">
        <f>IF(RES_hhdet_tes!V29=0,0,RES_hhdet_tes!V29*1000*11630/RES_hhdet_num!V24)</f>
        <v>78.878983020269089</v>
      </c>
      <c r="W29" s="98">
        <f>IF(RES_hhdet_tes!W29=0,0,RES_hhdet_tes!W29*1000*11630/RES_hhdet_num!W24)</f>
        <v>99.66869138914852</v>
      </c>
      <c r="X29" s="98">
        <f>IF(RES_hhdet_tes!X29=0,0,RES_hhdet_tes!X29*1000*11630/RES_hhdet_num!X24)</f>
        <v>117.03832408186958</v>
      </c>
      <c r="Y29" s="98">
        <f>IF(RES_hhdet_tes!Y29=0,0,RES_hhdet_tes!Y29*1000*11630/RES_hhdet_num!Y24)</f>
        <v>113.81565038229589</v>
      </c>
      <c r="DA29" s="63" t="s">
        <v>2437</v>
      </c>
    </row>
    <row r="30" spans="1:105" ht="12" customHeight="1" x14ac:dyDescent="0.25">
      <c r="A30" s="121" t="s">
        <v>55</v>
      </c>
      <c r="B30" s="122">
        <v>1258.2704975182019</v>
      </c>
      <c r="C30" s="122">
        <v>1199.1899496640917</v>
      </c>
      <c r="D30" s="122">
        <v>1209.4676991116005</v>
      </c>
      <c r="E30" s="122">
        <v>1221.5731271018801</v>
      </c>
      <c r="F30" s="122">
        <v>1284.4942946306571</v>
      </c>
      <c r="G30" s="122">
        <v>1337.5826441472884</v>
      </c>
      <c r="H30" s="122">
        <v>1405.967052249277</v>
      </c>
      <c r="I30" s="122">
        <v>1433.7415556386061</v>
      </c>
      <c r="J30" s="122">
        <v>1360.8846974598393</v>
      </c>
      <c r="K30" s="122">
        <v>1436.2729711750558</v>
      </c>
      <c r="L30" s="122">
        <v>1406.1787775938403</v>
      </c>
      <c r="M30" s="122">
        <v>1378.0822927265026</v>
      </c>
      <c r="N30" s="122">
        <v>1427.1875831557372</v>
      </c>
      <c r="O30" s="122">
        <v>1427.2830990351144</v>
      </c>
      <c r="P30" s="122">
        <v>1480.803850460808</v>
      </c>
      <c r="Q30" s="122">
        <v>1457.7313244693978</v>
      </c>
      <c r="R30" s="122">
        <v>1487.6703130749204</v>
      </c>
      <c r="S30" s="122">
        <v>1489.9916758655104</v>
      </c>
      <c r="T30" s="122">
        <v>1467.1226573173685</v>
      </c>
      <c r="U30" s="122">
        <v>1460.4784464928746</v>
      </c>
      <c r="V30" s="122">
        <v>1258.1631372911036</v>
      </c>
      <c r="W30" s="122">
        <v>1156.0806537129399</v>
      </c>
      <c r="X30" s="122">
        <v>980.66225189144905</v>
      </c>
      <c r="Y30" s="122">
        <v>940.53295924652673</v>
      </c>
      <c r="DA30" s="130" t="s">
        <v>2438</v>
      </c>
    </row>
    <row r="31" spans="1:105" ht="12" customHeight="1" x14ac:dyDescent="0.25">
      <c r="A31" s="97" t="s">
        <v>141</v>
      </c>
      <c r="B31" s="98">
        <v>1232.9298738803407</v>
      </c>
      <c r="C31" s="98">
        <v>1190.7129597997323</v>
      </c>
      <c r="D31" s="98">
        <v>1199.0376083765366</v>
      </c>
      <c r="E31" s="98">
        <v>1186.8232910530492</v>
      </c>
      <c r="F31" s="98">
        <v>1280.3544283628651</v>
      </c>
      <c r="G31" s="98">
        <v>1330.0355045691651</v>
      </c>
      <c r="H31" s="98">
        <v>1426.9419210536903</v>
      </c>
      <c r="I31" s="98">
        <v>1438.4533996114819</v>
      </c>
      <c r="J31" s="98">
        <v>1348.2477761506368</v>
      </c>
      <c r="K31" s="98">
        <v>1463.4623122059404</v>
      </c>
      <c r="L31" s="98">
        <v>1446.5124962790685</v>
      </c>
      <c r="M31" s="98">
        <v>1435.3033876431064</v>
      </c>
      <c r="N31" s="98">
        <v>1449.8302264794884</v>
      </c>
      <c r="O31" s="98">
        <v>1446.0749520501904</v>
      </c>
      <c r="P31" s="98">
        <v>1571.6840782748998</v>
      </c>
      <c r="Q31" s="98">
        <v>1446.90961419363</v>
      </c>
      <c r="R31" s="98">
        <v>1589.4785609595851</v>
      </c>
      <c r="S31" s="98">
        <v>1536.7304095804684</v>
      </c>
      <c r="T31" s="98">
        <v>1472.389850005379</v>
      </c>
      <c r="U31" s="98">
        <v>1469.4883134461793</v>
      </c>
      <c r="V31" s="98">
        <v>1270.7064054947418</v>
      </c>
      <c r="W31" s="98">
        <v>1155.801560784543</v>
      </c>
      <c r="X31" s="98">
        <v>1091.2865128994752</v>
      </c>
      <c r="Y31" s="98">
        <v>1003.8620589536235</v>
      </c>
      <c r="DA31" s="63" t="s">
        <v>2439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1450.759096283369</v>
      </c>
      <c r="L32" s="98">
        <v>1441.6291170964221</v>
      </c>
      <c r="M32" s="98">
        <v>1426.8581141915442</v>
      </c>
      <c r="N32" s="98">
        <v>1442.5994490208218</v>
      </c>
      <c r="O32" s="98">
        <v>1445.6914552125284</v>
      </c>
      <c r="P32" s="98">
        <v>1568.1906757430643</v>
      </c>
      <c r="Q32" s="98">
        <v>1445.3590019083831</v>
      </c>
      <c r="R32" s="98">
        <v>1583.6554743028898</v>
      </c>
      <c r="S32" s="98">
        <v>1525.0066338178701</v>
      </c>
      <c r="T32" s="98">
        <v>1458.4165080146447</v>
      </c>
      <c r="U32" s="98">
        <v>1455.6241404439936</v>
      </c>
      <c r="V32" s="98">
        <v>1257.1553035882011</v>
      </c>
      <c r="W32" s="98">
        <v>1144.7819741338903</v>
      </c>
      <c r="X32" s="98">
        <v>1081.6895128840197</v>
      </c>
      <c r="Y32" s="98">
        <v>993.91621502618318</v>
      </c>
      <c r="DA32" s="63" t="s">
        <v>2440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597.09413188471422</v>
      </c>
      <c r="L33" s="101">
        <v>597.3887721289226</v>
      </c>
      <c r="M33" s="101">
        <v>569.509555313389</v>
      </c>
      <c r="N33" s="101">
        <v>578.8916911367985</v>
      </c>
      <c r="O33" s="101">
        <v>484.20333310696464</v>
      </c>
      <c r="P33" s="101">
        <v>490.79998693459299</v>
      </c>
      <c r="Q33" s="101">
        <v>490.50511841469256</v>
      </c>
      <c r="R33" s="101">
        <v>653.72082463836796</v>
      </c>
      <c r="S33" s="101">
        <v>666.31636622422081</v>
      </c>
      <c r="T33" s="101">
        <v>581.08115939177617</v>
      </c>
      <c r="U33" s="101">
        <v>582.5932746867179</v>
      </c>
      <c r="V33" s="101">
        <v>354.19969212893619</v>
      </c>
      <c r="W33" s="101">
        <v>286.10169247492729</v>
      </c>
      <c r="X33" s="101">
        <v>375.26332733209392</v>
      </c>
      <c r="Y33" s="101">
        <v>381.77810383915323</v>
      </c>
      <c r="DA33" s="131" t="s">
        <v>2441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853.66496439865466</v>
      </c>
      <c r="L34" s="104">
        <v>844.24034496749903</v>
      </c>
      <c r="M34" s="104">
        <v>857.34855887815536</v>
      </c>
      <c r="N34" s="104">
        <v>863.70775788402318</v>
      </c>
      <c r="O34" s="104">
        <v>961.48812210556378</v>
      </c>
      <c r="P34" s="104">
        <v>1077.3906888084709</v>
      </c>
      <c r="Q34" s="104">
        <v>954.85388349369043</v>
      </c>
      <c r="R34" s="104">
        <v>929.934649664522</v>
      </c>
      <c r="S34" s="104">
        <v>858.69026759364931</v>
      </c>
      <c r="T34" s="104">
        <v>877.33534862286854</v>
      </c>
      <c r="U34" s="104">
        <v>873.03086575727559</v>
      </c>
      <c r="V34" s="104">
        <v>902.95561145926501</v>
      </c>
      <c r="W34" s="104">
        <v>858.68028165896317</v>
      </c>
      <c r="X34" s="104">
        <v>706.42618555192598</v>
      </c>
      <c r="Y34" s="104">
        <v>612.13811118702984</v>
      </c>
      <c r="DA34" s="132" t="s">
        <v>2442</v>
      </c>
    </row>
    <row r="35" spans="1:105" ht="12" customHeight="1" x14ac:dyDescent="0.25">
      <c r="A35" s="106" t="s">
        <v>122</v>
      </c>
      <c r="B35" s="101">
        <v>1260.4399859433008</v>
      </c>
      <c r="C35" s="101">
        <v>1199.9266758766585</v>
      </c>
      <c r="D35" s="101">
        <v>1210.4087300273948</v>
      </c>
      <c r="E35" s="101">
        <v>1225.2058796792007</v>
      </c>
      <c r="F35" s="101">
        <v>1285.2235844000868</v>
      </c>
      <c r="G35" s="101">
        <v>1339.2296348695263</v>
      </c>
      <c r="H35" s="101">
        <v>1401.694586033557</v>
      </c>
      <c r="I35" s="101">
        <v>1432.8861821683104</v>
      </c>
      <c r="J35" s="101">
        <v>1363.1562320621927</v>
      </c>
      <c r="K35" s="101">
        <v>1431.8758998462454</v>
      </c>
      <c r="L35" s="101">
        <v>1400.122363563017</v>
      </c>
      <c r="M35" s="101">
        <v>1369.765447666799</v>
      </c>
      <c r="N35" s="101">
        <v>1424.1944682220387</v>
      </c>
      <c r="O35" s="101">
        <v>1424.8583290701395</v>
      </c>
      <c r="P35" s="101">
        <v>1468.4220511633057</v>
      </c>
      <c r="Q35" s="101">
        <v>1459.2247965603599</v>
      </c>
      <c r="R35" s="101">
        <v>1474.022539939499</v>
      </c>
      <c r="S35" s="101">
        <v>1484.1128240457308</v>
      </c>
      <c r="T35" s="101">
        <v>1466.5180192866997</v>
      </c>
      <c r="U35" s="101">
        <v>1459.3344968462709</v>
      </c>
      <c r="V35" s="101">
        <v>1256.4987666998293</v>
      </c>
      <c r="W35" s="101">
        <v>1156.1457468330414</v>
      </c>
      <c r="X35" s="101">
        <v>964.7404912458469</v>
      </c>
      <c r="Y35" s="101">
        <v>931.00715794092525</v>
      </c>
      <c r="DA35" s="131" t="s">
        <v>2443</v>
      </c>
    </row>
    <row r="36" spans="1:105" ht="12" customHeight="1" x14ac:dyDescent="0.25">
      <c r="A36" s="107" t="s">
        <v>121</v>
      </c>
      <c r="B36" s="104">
        <v>1260.4399859433004</v>
      </c>
      <c r="C36" s="104">
        <v>1199.9630340085337</v>
      </c>
      <c r="D36" s="104">
        <v>1210.4367875117637</v>
      </c>
      <c r="E36" s="104">
        <v>1225.2523314866216</v>
      </c>
      <c r="F36" s="104">
        <v>1285.3289044314458</v>
      </c>
      <c r="G36" s="104">
        <v>1339.6240678450533</v>
      </c>
      <c r="H36" s="104">
        <v>1401.6013008857567</v>
      </c>
      <c r="I36" s="104">
        <v>1431.784639062776</v>
      </c>
      <c r="J36" s="104">
        <v>1362.4898147956196</v>
      </c>
      <c r="K36" s="104">
        <v>1430.6677634172925</v>
      </c>
      <c r="L36" s="104">
        <v>1399.1410220131095</v>
      </c>
      <c r="M36" s="104">
        <v>1369.0182862479292</v>
      </c>
      <c r="N36" s="104">
        <v>1423.500888876838</v>
      </c>
      <c r="O36" s="104">
        <v>1424.5333628115984</v>
      </c>
      <c r="P36" s="104">
        <v>1468.1964604312586</v>
      </c>
      <c r="Q36" s="104">
        <v>1459.1562242206294</v>
      </c>
      <c r="R36" s="104">
        <v>1473.3348904136335</v>
      </c>
      <c r="S36" s="104">
        <v>1483.1904457298021</v>
      </c>
      <c r="T36" s="104">
        <v>1466.2321156130033</v>
      </c>
      <c r="U36" s="104">
        <v>1459.497837325355</v>
      </c>
      <c r="V36" s="104">
        <v>1256.7748855499663</v>
      </c>
      <c r="W36" s="104">
        <v>1155.986978159814</v>
      </c>
      <c r="X36" s="104">
        <v>965.08401744505636</v>
      </c>
      <c r="Y36" s="104">
        <v>930.98536052839142</v>
      </c>
      <c r="DA36" s="132" t="s">
        <v>2444</v>
      </c>
    </row>
    <row r="37" spans="1:105" ht="12" customHeight="1" x14ac:dyDescent="0.25">
      <c r="A37" s="108" t="s">
        <v>53</v>
      </c>
      <c r="B37" s="98">
        <v>527.66316436191755</v>
      </c>
      <c r="C37" s="98">
        <v>489.8757736967371</v>
      </c>
      <c r="D37" s="98">
        <v>506.00641799531161</v>
      </c>
      <c r="E37" s="98">
        <v>521.4868020842373</v>
      </c>
      <c r="F37" s="98">
        <v>512.00310168287172</v>
      </c>
      <c r="G37" s="98">
        <v>545.29600677560472</v>
      </c>
      <c r="H37" s="98">
        <v>579.11774986330272</v>
      </c>
      <c r="I37" s="98">
        <v>626.73448967170782</v>
      </c>
      <c r="J37" s="98">
        <v>544.14699732772817</v>
      </c>
      <c r="K37" s="98">
        <v>589.7688546124275</v>
      </c>
      <c r="L37" s="98">
        <v>580.16845775066611</v>
      </c>
      <c r="M37" s="98">
        <v>546.57650183222074</v>
      </c>
      <c r="N37" s="98">
        <v>571.49856645303601</v>
      </c>
      <c r="O37" s="98">
        <v>477.56887205132324</v>
      </c>
      <c r="P37" s="98">
        <v>459.53405531635923</v>
      </c>
      <c r="Q37" s="98">
        <v>495.80616443890551</v>
      </c>
      <c r="R37" s="98">
        <v>607.88889820153236</v>
      </c>
      <c r="S37" s="98">
        <v>648.36320626632573</v>
      </c>
      <c r="T37" s="98">
        <v>584.75253532140368</v>
      </c>
      <c r="U37" s="98">
        <v>584.06074491349284</v>
      </c>
      <c r="V37" s="98">
        <v>353.97087507350705</v>
      </c>
      <c r="W37" s="98">
        <v>287.76680659820778</v>
      </c>
      <c r="X37" s="98">
        <v>331.81846704261676</v>
      </c>
      <c r="Y37" s="98">
        <v>356.08269498975642</v>
      </c>
      <c r="DA37" s="63" t="s">
        <v>2445</v>
      </c>
    </row>
    <row r="38" spans="1:105" ht="12" customHeight="1" x14ac:dyDescent="0.25">
      <c r="A38" s="108" t="s">
        <v>52</v>
      </c>
      <c r="B38" s="98">
        <v>732.77682158138259</v>
      </c>
      <c r="C38" s="98">
        <v>710.08726031179663</v>
      </c>
      <c r="D38" s="98">
        <v>704.43036951645195</v>
      </c>
      <c r="E38" s="98">
        <v>703.76552940238423</v>
      </c>
      <c r="F38" s="98">
        <v>773.32580274857401</v>
      </c>
      <c r="G38" s="98">
        <v>794.32806106944849</v>
      </c>
      <c r="H38" s="98">
        <v>822.48355102245364</v>
      </c>
      <c r="I38" s="98">
        <v>805.05014939106809</v>
      </c>
      <c r="J38" s="98">
        <v>818.34281746789145</v>
      </c>
      <c r="K38" s="98">
        <v>840.89890880486496</v>
      </c>
      <c r="L38" s="98">
        <v>818.97256426244314</v>
      </c>
      <c r="M38" s="98">
        <v>822.4417844157083</v>
      </c>
      <c r="N38" s="98">
        <v>852.00232242380184</v>
      </c>
      <c r="O38" s="98">
        <v>946.96449076027523</v>
      </c>
      <c r="P38" s="98">
        <v>1008.6624051148995</v>
      </c>
      <c r="Q38" s="98">
        <v>963.35005978172398</v>
      </c>
      <c r="R38" s="98">
        <v>865.44599221210149</v>
      </c>
      <c r="S38" s="98">
        <v>834.82723946347642</v>
      </c>
      <c r="T38" s="98">
        <v>881.47958029159975</v>
      </c>
      <c r="U38" s="98">
        <v>875.43709241186184</v>
      </c>
      <c r="V38" s="98">
        <v>902.8040104764591</v>
      </c>
      <c r="W38" s="98">
        <v>868.22017156160621</v>
      </c>
      <c r="X38" s="98">
        <v>633.26555040243954</v>
      </c>
      <c r="Y38" s="98">
        <v>574.90266553863489</v>
      </c>
      <c r="DA38" s="63" t="s">
        <v>2446</v>
      </c>
    </row>
    <row r="39" spans="1:105" ht="12" customHeight="1" x14ac:dyDescent="0.25">
      <c r="A39" s="121" t="s">
        <v>54</v>
      </c>
      <c r="B39" s="122">
        <v>230.57749523001098</v>
      </c>
      <c r="C39" s="122">
        <v>229.05448799947524</v>
      </c>
      <c r="D39" s="122">
        <v>224.80354392632893</v>
      </c>
      <c r="E39" s="122">
        <v>244.10064926604051</v>
      </c>
      <c r="F39" s="122">
        <v>246.1850292376464</v>
      </c>
      <c r="G39" s="122">
        <v>256.39942206496761</v>
      </c>
      <c r="H39" s="122">
        <v>249.22059988200226</v>
      </c>
      <c r="I39" s="122">
        <v>244.54151086146047</v>
      </c>
      <c r="J39" s="122">
        <v>213.73293868473195</v>
      </c>
      <c r="K39" s="122">
        <v>221.86690164181337</v>
      </c>
      <c r="L39" s="122">
        <v>219.26953283737103</v>
      </c>
      <c r="M39" s="122">
        <v>205.75798291672388</v>
      </c>
      <c r="N39" s="122">
        <v>213.40034644645939</v>
      </c>
      <c r="O39" s="122">
        <v>214.71204751504996</v>
      </c>
      <c r="P39" s="122">
        <v>218.5729113603509</v>
      </c>
      <c r="Q39" s="122">
        <v>229.74696938987964</v>
      </c>
      <c r="R39" s="122">
        <v>229.61183790257294</v>
      </c>
      <c r="S39" s="122">
        <v>230.29720697909673</v>
      </c>
      <c r="T39" s="122">
        <v>229.72159076254218</v>
      </c>
      <c r="U39" s="122">
        <v>228.34333578691394</v>
      </c>
      <c r="V39" s="122">
        <v>239.04917390107204</v>
      </c>
      <c r="W39" s="122">
        <v>233.06633123032509</v>
      </c>
      <c r="X39" s="122">
        <v>170.82766306769815</v>
      </c>
      <c r="Y39" s="122">
        <v>172.42015298081395</v>
      </c>
      <c r="DA39" s="130" t="s">
        <v>2447</v>
      </c>
    </row>
    <row r="40" spans="1:105" ht="12" customHeight="1" x14ac:dyDescent="0.25">
      <c r="A40" s="97" t="s">
        <v>50</v>
      </c>
      <c r="B40" s="98">
        <v>231.1512571062365</v>
      </c>
      <c r="C40" s="98">
        <v>223.99340701152906</v>
      </c>
      <c r="D40" s="98">
        <v>222.78029986133038</v>
      </c>
      <c r="E40" s="98">
        <v>248.06657556879119</v>
      </c>
      <c r="F40" s="98">
        <v>246.88798627634824</v>
      </c>
      <c r="G40" s="98">
        <v>242.81073750272111</v>
      </c>
      <c r="H40" s="98">
        <v>252.68440750285674</v>
      </c>
      <c r="I40" s="98">
        <v>248.60425495908845</v>
      </c>
      <c r="J40" s="98">
        <v>210.76372835819487</v>
      </c>
      <c r="K40" s="98">
        <v>225.83871074019365</v>
      </c>
      <c r="L40" s="98">
        <v>215.9100596934442</v>
      </c>
      <c r="M40" s="98">
        <v>215.74061215192634</v>
      </c>
      <c r="N40" s="98">
        <v>217.51962606155965</v>
      </c>
      <c r="O40" s="98">
        <v>215.47531415336027</v>
      </c>
      <c r="P40" s="98">
        <v>234.7543770358574</v>
      </c>
      <c r="Q40" s="98">
        <v>225.65113949700719</v>
      </c>
      <c r="R40" s="98">
        <v>241.19486503878554</v>
      </c>
      <c r="S40" s="98">
        <v>237.31440615987458</v>
      </c>
      <c r="T40" s="98">
        <v>235.94978653749058</v>
      </c>
      <c r="U40" s="98">
        <v>246.83986503796868</v>
      </c>
      <c r="V40" s="98">
        <v>228.24439590266169</v>
      </c>
      <c r="W40" s="98">
        <v>216.5582984232737</v>
      </c>
      <c r="X40" s="98">
        <v>196.75749146401708</v>
      </c>
      <c r="Y40" s="98">
        <v>177.89360317298195</v>
      </c>
      <c r="DA40" s="63" t="s">
        <v>2448</v>
      </c>
    </row>
    <row r="41" spans="1:105" ht="12" customHeight="1" x14ac:dyDescent="0.25">
      <c r="A41" s="109" t="s">
        <v>120</v>
      </c>
      <c r="B41" s="33">
        <v>230.55538387880844</v>
      </c>
      <c r="C41" s="33">
        <v>229.25693123899308</v>
      </c>
      <c r="D41" s="33">
        <v>224.88984276681717</v>
      </c>
      <c r="E41" s="33">
        <v>243.92439625300963</v>
      </c>
      <c r="F41" s="33">
        <v>246.15099325893678</v>
      </c>
      <c r="G41" s="33">
        <v>257.12632165802131</v>
      </c>
      <c r="H41" s="33">
        <v>249.01578313478913</v>
      </c>
      <c r="I41" s="33">
        <v>244.27901566924271</v>
      </c>
      <c r="J41" s="33">
        <v>213.93441193682096</v>
      </c>
      <c r="K41" s="33">
        <v>221.5800970460879</v>
      </c>
      <c r="L41" s="33">
        <v>219.51902447309854</v>
      </c>
      <c r="M41" s="33">
        <v>204.99619940281281</v>
      </c>
      <c r="N41" s="33">
        <v>213.07869815457701</v>
      </c>
      <c r="O41" s="33">
        <v>214.65190660900356</v>
      </c>
      <c r="P41" s="33">
        <v>217.27175046215146</v>
      </c>
      <c r="Q41" s="33">
        <v>230.07490868502242</v>
      </c>
      <c r="R41" s="33">
        <v>228.67616760342031</v>
      </c>
      <c r="S41" s="33">
        <v>229.73214944735773</v>
      </c>
      <c r="T41" s="33">
        <v>229.23248509272395</v>
      </c>
      <c r="U41" s="33">
        <v>226.90695041623638</v>
      </c>
      <c r="V41" s="33">
        <v>239.8676914509297</v>
      </c>
      <c r="W41" s="33">
        <v>234.3062750658658</v>
      </c>
      <c r="X41" s="33">
        <v>168.826936127094</v>
      </c>
      <c r="Y41" s="33">
        <v>171.98694070472763</v>
      </c>
      <c r="DA41" s="60" t="s">
        <v>2449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12036.214203065701</v>
      </c>
      <c r="C43" s="117">
        <f t="shared" si="14"/>
        <v>12377.448787201298</v>
      </c>
      <c r="D43" s="117">
        <f t="shared" si="14"/>
        <v>11065.038160903772</v>
      </c>
      <c r="E43" s="117">
        <f t="shared" si="14"/>
        <v>12139.283037731142</v>
      </c>
      <c r="F43" s="117">
        <f t="shared" si="14"/>
        <v>11671.805780804572</v>
      </c>
      <c r="G43" s="117">
        <f t="shared" si="14"/>
        <v>11666.376307258837</v>
      </c>
      <c r="H43" s="117">
        <f t="shared" si="14"/>
        <v>10711.480754216664</v>
      </c>
      <c r="I43" s="117">
        <f t="shared" si="14"/>
        <v>9466.0040015862214</v>
      </c>
      <c r="J43" s="117">
        <f t="shared" si="14"/>
        <v>11902.67294657715</v>
      </c>
      <c r="K43" s="117">
        <f t="shared" si="14"/>
        <v>10614.514402410992</v>
      </c>
      <c r="L43" s="117">
        <f t="shared" si="14"/>
        <v>11782.269437873472</v>
      </c>
      <c r="M43" s="117">
        <f t="shared" si="14"/>
        <v>10299.509395101697</v>
      </c>
      <c r="N43" s="117">
        <f t="shared" si="14"/>
        <v>10600.537044689176</v>
      </c>
      <c r="O43" s="117">
        <f t="shared" si="14"/>
        <v>11607.285841892455</v>
      </c>
      <c r="P43" s="117">
        <f t="shared" si="14"/>
        <v>9650.4075454906797</v>
      </c>
      <c r="Q43" s="117">
        <f t="shared" si="14"/>
        <v>11361.792098925907</v>
      </c>
      <c r="R43" s="117">
        <f t="shared" ref="R43:V43" si="15">R44+R47+R49+R58</f>
        <v>10650.964447643117</v>
      </c>
      <c r="S43" s="117">
        <f t="shared" si="15"/>
        <v>10944.696786287081</v>
      </c>
      <c r="T43" s="117">
        <f t="shared" si="15"/>
        <v>10971.200989447179</v>
      </c>
      <c r="U43" s="117">
        <f t="shared" si="15"/>
        <v>9435.7106147401737</v>
      </c>
      <c r="V43" s="117">
        <f t="shared" si="15"/>
        <v>11053.651022522607</v>
      </c>
      <c r="W43" s="117">
        <f t="shared" ref="W43:Y43" si="16">W44+W47+W49+W58</f>
        <v>11108.990656170854</v>
      </c>
      <c r="X43" s="117">
        <f t="shared" si="16"/>
        <v>10090.666975673805</v>
      </c>
      <c r="Y43" s="117">
        <f t="shared" si="16"/>
        <v>9966.5809101821051</v>
      </c>
      <c r="DA43" s="129" t="s">
        <v>2450</v>
      </c>
    </row>
    <row r="44" spans="1:105" ht="12.95" customHeight="1" x14ac:dyDescent="0.25">
      <c r="A44" s="121" t="s">
        <v>57</v>
      </c>
      <c r="B44" s="122">
        <f t="shared" ref="B44:Q44" si="17">SUM(B45:B46)</f>
        <v>10546.442670169621</v>
      </c>
      <c r="C44" s="122">
        <f t="shared" si="17"/>
        <v>10942.27798119659</v>
      </c>
      <c r="D44" s="122">
        <f t="shared" si="17"/>
        <v>9648.4893872623488</v>
      </c>
      <c r="E44" s="122">
        <f t="shared" si="17"/>
        <v>10670.655329629844</v>
      </c>
      <c r="F44" s="122">
        <f t="shared" si="17"/>
        <v>10111.257755359653</v>
      </c>
      <c r="G44" s="122">
        <f t="shared" si="17"/>
        <v>10034.521782185268</v>
      </c>
      <c r="H44" s="122">
        <f t="shared" si="17"/>
        <v>9029.1239695729091</v>
      </c>
      <c r="I44" s="122">
        <f t="shared" si="17"/>
        <v>7819.349356902414</v>
      </c>
      <c r="J44" s="122">
        <f t="shared" si="17"/>
        <v>10253.206446456377</v>
      </c>
      <c r="K44" s="122">
        <f t="shared" si="17"/>
        <v>8935.0810387411111</v>
      </c>
      <c r="L44" s="122">
        <f t="shared" si="17"/>
        <v>10128.691853341261</v>
      </c>
      <c r="M44" s="122">
        <f t="shared" si="17"/>
        <v>8649.8309657334321</v>
      </c>
      <c r="N44" s="122">
        <f t="shared" si="17"/>
        <v>8924.6788187946022</v>
      </c>
      <c r="O44" s="122">
        <f t="shared" si="17"/>
        <v>9931.5434696407574</v>
      </c>
      <c r="P44" s="122">
        <f t="shared" si="17"/>
        <v>7905.9402632761548</v>
      </c>
      <c r="Q44" s="122">
        <f t="shared" si="17"/>
        <v>9567.8639696205537</v>
      </c>
      <c r="R44" s="122">
        <f t="shared" ref="R44:V44" si="18">SUM(R45:R46)</f>
        <v>8894.8416608864572</v>
      </c>
      <c r="S44" s="122">
        <f t="shared" si="18"/>
        <v>9187.4924959306809</v>
      </c>
      <c r="T44" s="122">
        <f t="shared" si="18"/>
        <v>9221.5792723859031</v>
      </c>
      <c r="U44" s="122">
        <f t="shared" si="18"/>
        <v>7696.037888437525</v>
      </c>
      <c r="V44" s="122">
        <f t="shared" si="18"/>
        <v>9449.1232166537411</v>
      </c>
      <c r="W44" s="122">
        <f t="shared" ref="W44:Y44" si="19">SUM(W45:W46)</f>
        <v>9572.6409871821379</v>
      </c>
      <c r="X44" s="122">
        <f t="shared" si="19"/>
        <v>8746.442010215047</v>
      </c>
      <c r="Y44" s="122">
        <f t="shared" si="19"/>
        <v>8689.6014933014121</v>
      </c>
      <c r="DA44" s="130" t="s">
        <v>2451</v>
      </c>
    </row>
    <row r="45" spans="1:105" ht="12" customHeight="1" x14ac:dyDescent="0.25">
      <c r="A45" s="97" t="s">
        <v>211</v>
      </c>
      <c r="B45" s="98">
        <v>10294.167059787585</v>
      </c>
      <c r="C45" s="98">
        <v>10686.206657720893</v>
      </c>
      <c r="D45" s="98">
        <v>9428.1191394348534</v>
      </c>
      <c r="E45" s="98">
        <v>10431.111320925022</v>
      </c>
      <c r="F45" s="98">
        <v>9884.4846573424547</v>
      </c>
      <c r="G45" s="98">
        <v>9813.0319112186044</v>
      </c>
      <c r="H45" s="98">
        <v>8834.218629776582</v>
      </c>
      <c r="I45" s="98">
        <v>7652.8558119287609</v>
      </c>
      <c r="J45" s="98">
        <v>10035.515381956468</v>
      </c>
      <c r="K45" s="98">
        <v>8747.7647385838554</v>
      </c>
      <c r="L45" s="98">
        <v>9919.172538633049</v>
      </c>
      <c r="M45" s="98">
        <v>8473.2966105455798</v>
      </c>
      <c r="N45" s="98">
        <v>8744.1297005389588</v>
      </c>
      <c r="O45" s="98">
        <v>9732.4146321813569</v>
      </c>
      <c r="P45" s="98">
        <v>7748.5098939948912</v>
      </c>
      <c r="Q45" s="98">
        <v>9378.9230896030458</v>
      </c>
      <c r="R45" s="98">
        <v>8720.0380124620133</v>
      </c>
      <c r="S45" s="98">
        <v>9008.119012740066</v>
      </c>
      <c r="T45" s="98">
        <v>9042.0520354732216</v>
      </c>
      <c r="U45" s="98">
        <v>7545.8266094970159</v>
      </c>
      <c r="V45" s="98">
        <v>9272.7519902861077</v>
      </c>
      <c r="W45" s="98">
        <v>9392.9576029938453</v>
      </c>
      <c r="X45" s="98">
        <v>8588.333666680539</v>
      </c>
      <c r="Y45" s="98">
        <v>8533.5443262432891</v>
      </c>
      <c r="DA45" s="63" t="s">
        <v>2452</v>
      </c>
    </row>
    <row r="46" spans="1:105" ht="12" customHeight="1" x14ac:dyDescent="0.25">
      <c r="A46" s="97" t="s">
        <v>53</v>
      </c>
      <c r="B46" s="98">
        <v>252.27561038203552</v>
      </c>
      <c r="C46" s="98">
        <v>256.07132347569711</v>
      </c>
      <c r="D46" s="98">
        <v>220.37024782749478</v>
      </c>
      <c r="E46" s="98">
        <v>239.54400870482363</v>
      </c>
      <c r="F46" s="98">
        <v>226.7730980171977</v>
      </c>
      <c r="G46" s="98">
        <v>221.48987096666318</v>
      </c>
      <c r="H46" s="98">
        <v>194.90533979632673</v>
      </c>
      <c r="I46" s="98">
        <v>166.49354497365337</v>
      </c>
      <c r="J46" s="98">
        <v>217.69106449991065</v>
      </c>
      <c r="K46" s="98">
        <v>187.31630015725537</v>
      </c>
      <c r="L46" s="98">
        <v>209.51931470821117</v>
      </c>
      <c r="M46" s="98">
        <v>176.5343551878515</v>
      </c>
      <c r="N46" s="98">
        <v>180.54911825564326</v>
      </c>
      <c r="O46" s="98">
        <v>199.12883745940078</v>
      </c>
      <c r="P46" s="98">
        <v>157.43036928126364</v>
      </c>
      <c r="Q46" s="98">
        <v>188.94088001750802</v>
      </c>
      <c r="R46" s="98">
        <v>174.80364842444467</v>
      </c>
      <c r="S46" s="98">
        <v>179.37348319061485</v>
      </c>
      <c r="T46" s="98">
        <v>179.52723691268088</v>
      </c>
      <c r="U46" s="98">
        <v>150.21127894050895</v>
      </c>
      <c r="V46" s="98">
        <v>176.37122636763394</v>
      </c>
      <c r="W46" s="98">
        <v>179.68338418829268</v>
      </c>
      <c r="X46" s="98">
        <v>158.108343534509</v>
      </c>
      <c r="Y46" s="98">
        <v>156.05716705812307</v>
      </c>
      <c r="DA46" s="63" t="s">
        <v>2453</v>
      </c>
    </row>
    <row r="47" spans="1:105" ht="12.95" customHeight="1" x14ac:dyDescent="0.25">
      <c r="A47" s="121" t="s">
        <v>92</v>
      </c>
      <c r="B47" s="122">
        <f t="shared" ref="B47:Y47" si="20">B48</f>
        <v>3.9093116762521269</v>
      </c>
      <c r="C47" s="122">
        <f t="shared" si="20"/>
        <v>5.1918654217126061</v>
      </c>
      <c r="D47" s="122">
        <f t="shared" si="20"/>
        <v>6.4547436535722067</v>
      </c>
      <c r="E47" s="122">
        <f t="shared" si="20"/>
        <v>17.318144669153245</v>
      </c>
      <c r="F47" s="122">
        <f t="shared" si="20"/>
        <v>8.4843080235381869</v>
      </c>
      <c r="G47" s="122">
        <f t="shared" si="20"/>
        <v>12.633037727605988</v>
      </c>
      <c r="H47" s="122">
        <f t="shared" si="20"/>
        <v>32.517675318581659</v>
      </c>
      <c r="I47" s="122">
        <f t="shared" si="20"/>
        <v>16.401012139092757</v>
      </c>
      <c r="J47" s="122">
        <f t="shared" si="20"/>
        <v>20.085456091973192</v>
      </c>
      <c r="K47" s="122">
        <f t="shared" si="20"/>
        <v>24.492631289249328</v>
      </c>
      <c r="L47" s="122">
        <f t="shared" si="20"/>
        <v>35.938188183761987</v>
      </c>
      <c r="M47" s="122">
        <f t="shared" si="20"/>
        <v>28.691832190613248</v>
      </c>
      <c r="N47" s="122">
        <f t="shared" si="20"/>
        <v>30.579851195609766</v>
      </c>
      <c r="O47" s="122">
        <f t="shared" si="20"/>
        <v>34.398320579519478</v>
      </c>
      <c r="P47" s="122">
        <f t="shared" si="20"/>
        <v>30.50049395967163</v>
      </c>
      <c r="Q47" s="122">
        <f t="shared" si="20"/>
        <v>49.767531642514712</v>
      </c>
      <c r="R47" s="122">
        <f t="shared" si="20"/>
        <v>47.490930506305659</v>
      </c>
      <c r="S47" s="122">
        <f t="shared" si="20"/>
        <v>48.79587123475563</v>
      </c>
      <c r="T47" s="122">
        <f t="shared" si="20"/>
        <v>49.330524599468781</v>
      </c>
      <c r="U47" s="122">
        <f t="shared" si="20"/>
        <v>49.473834044543153</v>
      </c>
      <c r="V47" s="122">
        <f t="shared" si="20"/>
        <v>72.109321258340458</v>
      </c>
      <c r="W47" s="122">
        <f t="shared" si="20"/>
        <v>83.760658974926542</v>
      </c>
      <c r="X47" s="122">
        <f t="shared" si="20"/>
        <v>91.740521292606047</v>
      </c>
      <c r="Y47" s="122">
        <f t="shared" si="20"/>
        <v>84.315659677722849</v>
      </c>
      <c r="DA47" s="130" t="s">
        <v>2454</v>
      </c>
    </row>
    <row r="48" spans="1:105" ht="12" customHeight="1" x14ac:dyDescent="0.25">
      <c r="A48" s="97" t="s">
        <v>53</v>
      </c>
      <c r="B48" s="98">
        <f>IF(RES_hhdet_tes!B48=0,0,RES_hhdet_tes!B48*1000*11630/RES_hhdet_num!B43)</f>
        <v>3.9093116762521269</v>
      </c>
      <c r="C48" s="98">
        <f>IF(RES_hhdet_tes!C48=0,0,RES_hhdet_tes!C48*1000*11630/RES_hhdet_num!C43)</f>
        <v>5.1918654217126061</v>
      </c>
      <c r="D48" s="98">
        <f>IF(RES_hhdet_tes!D48=0,0,RES_hhdet_tes!D48*1000*11630/RES_hhdet_num!D43)</f>
        <v>6.4547436535722067</v>
      </c>
      <c r="E48" s="98">
        <f>IF(RES_hhdet_tes!E48=0,0,RES_hhdet_tes!E48*1000*11630/RES_hhdet_num!E43)</f>
        <v>17.318144669153245</v>
      </c>
      <c r="F48" s="98">
        <f>IF(RES_hhdet_tes!F48=0,0,RES_hhdet_tes!F48*1000*11630/RES_hhdet_num!F43)</f>
        <v>8.4843080235381869</v>
      </c>
      <c r="G48" s="98">
        <f>IF(RES_hhdet_tes!G48=0,0,RES_hhdet_tes!G48*1000*11630/RES_hhdet_num!G43)</f>
        <v>12.633037727605988</v>
      </c>
      <c r="H48" s="98">
        <f>IF(RES_hhdet_tes!H48=0,0,RES_hhdet_tes!H48*1000*11630/RES_hhdet_num!H43)</f>
        <v>32.517675318581659</v>
      </c>
      <c r="I48" s="98">
        <f>IF(RES_hhdet_tes!I48=0,0,RES_hhdet_tes!I48*1000*11630/RES_hhdet_num!I43)</f>
        <v>16.401012139092757</v>
      </c>
      <c r="J48" s="98">
        <f>IF(RES_hhdet_tes!J48=0,0,RES_hhdet_tes!J48*1000*11630/RES_hhdet_num!J43)</f>
        <v>20.085456091973192</v>
      </c>
      <c r="K48" s="98">
        <f>IF(RES_hhdet_tes!K48=0,0,RES_hhdet_tes!K48*1000*11630/RES_hhdet_num!K43)</f>
        <v>24.492631289249328</v>
      </c>
      <c r="L48" s="98">
        <f>IF(RES_hhdet_tes!L48=0,0,RES_hhdet_tes!L48*1000*11630/RES_hhdet_num!L43)</f>
        <v>35.938188183761987</v>
      </c>
      <c r="M48" s="98">
        <f>IF(RES_hhdet_tes!M48=0,0,RES_hhdet_tes!M48*1000*11630/RES_hhdet_num!M43)</f>
        <v>28.691832190613248</v>
      </c>
      <c r="N48" s="98">
        <f>IF(RES_hhdet_tes!N48=0,0,RES_hhdet_tes!N48*1000*11630/RES_hhdet_num!N43)</f>
        <v>30.579851195609766</v>
      </c>
      <c r="O48" s="98">
        <f>IF(RES_hhdet_tes!O48=0,0,RES_hhdet_tes!O48*1000*11630/RES_hhdet_num!O43)</f>
        <v>34.398320579519478</v>
      </c>
      <c r="P48" s="98">
        <f>IF(RES_hhdet_tes!P48=0,0,RES_hhdet_tes!P48*1000*11630/RES_hhdet_num!P43)</f>
        <v>30.50049395967163</v>
      </c>
      <c r="Q48" s="98">
        <f>IF(RES_hhdet_tes!Q48=0,0,RES_hhdet_tes!Q48*1000*11630/RES_hhdet_num!Q43)</f>
        <v>49.767531642514712</v>
      </c>
      <c r="R48" s="98">
        <f>IF(RES_hhdet_tes!R48=0,0,RES_hhdet_tes!R48*1000*11630/RES_hhdet_num!R43)</f>
        <v>47.490930506305659</v>
      </c>
      <c r="S48" s="98">
        <f>IF(RES_hhdet_tes!S48=0,0,RES_hhdet_tes!S48*1000*11630/RES_hhdet_num!S43)</f>
        <v>48.79587123475563</v>
      </c>
      <c r="T48" s="98">
        <f>IF(RES_hhdet_tes!T48=0,0,RES_hhdet_tes!T48*1000*11630/RES_hhdet_num!T43)</f>
        <v>49.330524599468781</v>
      </c>
      <c r="U48" s="98">
        <f>IF(RES_hhdet_tes!U48=0,0,RES_hhdet_tes!U48*1000*11630/RES_hhdet_num!U43)</f>
        <v>49.473834044543153</v>
      </c>
      <c r="V48" s="98">
        <f>IF(RES_hhdet_tes!V48=0,0,RES_hhdet_tes!V48*1000*11630/RES_hhdet_num!V43)</f>
        <v>72.109321258340458</v>
      </c>
      <c r="W48" s="98">
        <f>IF(RES_hhdet_tes!W48=0,0,RES_hhdet_tes!W48*1000*11630/RES_hhdet_num!W43)</f>
        <v>83.760658974926542</v>
      </c>
      <c r="X48" s="98">
        <f>IF(RES_hhdet_tes!X48=0,0,RES_hhdet_tes!X48*1000*11630/RES_hhdet_num!X43)</f>
        <v>91.740521292606047</v>
      </c>
      <c r="Y48" s="98">
        <f>IF(RES_hhdet_tes!Y48=0,0,RES_hhdet_tes!Y48*1000*11630/RES_hhdet_num!Y43)</f>
        <v>84.315659677722849</v>
      </c>
      <c r="DA48" s="63" t="s">
        <v>2455</v>
      </c>
    </row>
    <row r="49" spans="1:105" ht="12" customHeight="1" x14ac:dyDescent="0.25">
      <c r="A49" s="121" t="s">
        <v>55</v>
      </c>
      <c r="B49" s="122">
        <v>1255.2847213754339</v>
      </c>
      <c r="C49" s="122">
        <v>1200.9237124354181</v>
      </c>
      <c r="D49" s="122">
        <v>1185.2905078602091</v>
      </c>
      <c r="E49" s="122">
        <v>1207.2077540526266</v>
      </c>
      <c r="F49" s="122">
        <v>1305.8786630817922</v>
      </c>
      <c r="G49" s="122">
        <v>1362.8037791860186</v>
      </c>
      <c r="H49" s="122">
        <v>1400.6259183629188</v>
      </c>
      <c r="I49" s="122">
        <v>1385.7261243158607</v>
      </c>
      <c r="J49" s="122">
        <v>1415.6399734749348</v>
      </c>
      <c r="K49" s="122">
        <v>1433.0835912660084</v>
      </c>
      <c r="L49" s="122">
        <v>1398.3651729587384</v>
      </c>
      <c r="M49" s="122">
        <v>1415.2310569360779</v>
      </c>
      <c r="N49" s="122">
        <v>1431.8773370836859</v>
      </c>
      <c r="O49" s="122">
        <v>1426.6319726686968</v>
      </c>
      <c r="P49" s="122">
        <v>1495.4028688388655</v>
      </c>
      <c r="Q49" s="122">
        <v>1514.4117643144045</v>
      </c>
      <c r="R49" s="122">
        <v>1479.0267049358945</v>
      </c>
      <c r="S49" s="122">
        <v>1478.1143392523145</v>
      </c>
      <c r="T49" s="122">
        <v>1470.5696530271027</v>
      </c>
      <c r="U49" s="122">
        <v>1461.8514315962047</v>
      </c>
      <c r="V49" s="122">
        <v>1293.3772404290839</v>
      </c>
      <c r="W49" s="122">
        <v>1219.5344499752684</v>
      </c>
      <c r="X49" s="122">
        <v>1081.6586625638272</v>
      </c>
      <c r="Y49" s="122">
        <v>1020.2427708772902</v>
      </c>
      <c r="DA49" s="130" t="s">
        <v>2456</v>
      </c>
    </row>
    <row r="50" spans="1:105" ht="12" customHeight="1" x14ac:dyDescent="0.25">
      <c r="A50" s="97" t="s">
        <v>138</v>
      </c>
      <c r="B50" s="98">
        <v>1239.3780479563384</v>
      </c>
      <c r="C50" s="98">
        <v>1203.8731743979749</v>
      </c>
      <c r="D50" s="98">
        <v>1116.3129200111975</v>
      </c>
      <c r="E50" s="98">
        <v>1161.9161274683174</v>
      </c>
      <c r="F50" s="98">
        <v>1356.1511773151531</v>
      </c>
      <c r="G50" s="98">
        <v>1415.1355829940367</v>
      </c>
      <c r="H50" s="98">
        <v>1396.9544413428719</v>
      </c>
      <c r="I50" s="98">
        <v>1293.5590418883439</v>
      </c>
      <c r="J50" s="98">
        <v>1505.7264525347068</v>
      </c>
      <c r="K50" s="98">
        <v>1433.0308943006551</v>
      </c>
      <c r="L50" s="98">
        <v>1394.4844985014308</v>
      </c>
      <c r="M50" s="98">
        <v>1480.065455597299</v>
      </c>
      <c r="N50" s="98">
        <v>1444.1198228229484</v>
      </c>
      <c r="O50" s="98">
        <v>1431.6340655521324</v>
      </c>
      <c r="P50" s="98">
        <v>1537.6983075800972</v>
      </c>
      <c r="Q50" s="98">
        <v>1598.8883312883615</v>
      </c>
      <c r="R50" s="98">
        <v>1490.893157364864</v>
      </c>
      <c r="S50" s="98">
        <v>1473.5713513621045</v>
      </c>
      <c r="T50" s="98">
        <v>1481.3650793059821</v>
      </c>
      <c r="U50" s="98">
        <v>1467.6071221336172</v>
      </c>
      <c r="V50" s="98">
        <v>1345.5904278322878</v>
      </c>
      <c r="W50" s="98">
        <v>1291.3172558366246</v>
      </c>
      <c r="X50" s="98">
        <v>1187.501083444145</v>
      </c>
      <c r="Y50" s="98">
        <v>1087.6012301269991</v>
      </c>
      <c r="DA50" s="63" t="s">
        <v>2457</v>
      </c>
    </row>
    <row r="51" spans="1:105" ht="12" customHeight="1" x14ac:dyDescent="0.25">
      <c r="A51" s="97" t="s">
        <v>137</v>
      </c>
      <c r="B51" s="98">
        <v>1239.3780479563386</v>
      </c>
      <c r="C51" s="98">
        <v>1203.874924301047</v>
      </c>
      <c r="D51" s="98">
        <v>1116.3236391658399</v>
      </c>
      <c r="E51" s="98">
        <v>1161.8743107118953</v>
      </c>
      <c r="F51" s="98">
        <v>1356.1265661693928</v>
      </c>
      <c r="G51" s="98">
        <v>1415.1162191200385</v>
      </c>
      <c r="H51" s="98">
        <v>1396.9031727090558</v>
      </c>
      <c r="I51" s="98">
        <v>1293.1377896490415</v>
      </c>
      <c r="J51" s="98">
        <v>1504.6478536426318</v>
      </c>
      <c r="K51" s="98">
        <v>1431.7575198316479</v>
      </c>
      <c r="L51" s="98">
        <v>1393.4295556738441</v>
      </c>
      <c r="M51" s="98">
        <v>1479.1141780160533</v>
      </c>
      <c r="N51" s="98">
        <v>1443.7522132307447</v>
      </c>
      <c r="O51" s="98">
        <v>1431.5278771807843</v>
      </c>
      <c r="P51" s="98">
        <v>1536.8828483898046</v>
      </c>
      <c r="Q51" s="98">
        <v>1597.2965209248234</v>
      </c>
      <c r="R51" s="98">
        <v>1489.3166906635286</v>
      </c>
      <c r="S51" s="98">
        <v>1471.8848693638574</v>
      </c>
      <c r="T51" s="98">
        <v>1480.038534040292</v>
      </c>
      <c r="U51" s="98">
        <v>1466.6555445458139</v>
      </c>
      <c r="V51" s="98">
        <v>1344.9556553219079</v>
      </c>
      <c r="W51" s="98">
        <v>1290.7369812173433</v>
      </c>
      <c r="X51" s="98">
        <v>1183.8767822715467</v>
      </c>
      <c r="Y51" s="98">
        <v>1084.7463548975491</v>
      </c>
      <c r="DA51" s="63" t="s">
        <v>2458</v>
      </c>
    </row>
    <row r="52" spans="1:105" ht="12" customHeight="1" x14ac:dyDescent="0.25">
      <c r="A52" s="100" t="s">
        <v>211</v>
      </c>
      <c r="B52" s="101">
        <v>518.8436999302686</v>
      </c>
      <c r="C52" s="101">
        <v>491.4737550122619</v>
      </c>
      <c r="D52" s="101">
        <v>466.64827311545122</v>
      </c>
      <c r="E52" s="101">
        <v>494.46323912336334</v>
      </c>
      <c r="F52" s="101">
        <v>540.2410627818341</v>
      </c>
      <c r="G52" s="101">
        <v>576.0410322348273</v>
      </c>
      <c r="H52" s="101">
        <v>577.16237831984529</v>
      </c>
      <c r="I52" s="101">
        <v>565.76558865014158</v>
      </c>
      <c r="J52" s="101">
        <v>601.49016003688689</v>
      </c>
      <c r="K52" s="101">
        <v>590.14560703432221</v>
      </c>
      <c r="L52" s="101">
        <v>577.69901802759443</v>
      </c>
      <c r="M52" s="101">
        <v>590.90513594946253</v>
      </c>
      <c r="N52" s="101">
        <v>579.66072966890886</v>
      </c>
      <c r="O52" s="101">
        <v>479.79649861862288</v>
      </c>
      <c r="P52" s="101">
        <v>481.44481342447659</v>
      </c>
      <c r="Q52" s="101">
        <v>544.06356435336011</v>
      </c>
      <c r="R52" s="101">
        <v>614.67611058619298</v>
      </c>
      <c r="S52" s="101">
        <v>643.22001437746792</v>
      </c>
      <c r="T52" s="101">
        <v>590.41095256276515</v>
      </c>
      <c r="U52" s="101">
        <v>587.5205280810876</v>
      </c>
      <c r="V52" s="101">
        <v>380.25758461490778</v>
      </c>
      <c r="W52" s="101">
        <v>325.23629290499326</v>
      </c>
      <c r="X52" s="101">
        <v>414.08157787492382</v>
      </c>
      <c r="Y52" s="101">
        <v>418.81179816865028</v>
      </c>
      <c r="DA52" s="131" t="s">
        <v>2459</v>
      </c>
    </row>
    <row r="53" spans="1:105" ht="12" customHeight="1" x14ac:dyDescent="0.25">
      <c r="A53" s="103" t="s">
        <v>52</v>
      </c>
      <c r="B53" s="104">
        <v>720.53434802606989</v>
      </c>
      <c r="C53" s="104">
        <v>712.40116928878513</v>
      </c>
      <c r="D53" s="104">
        <v>649.67536605038879</v>
      </c>
      <c r="E53" s="104">
        <v>667.4110715885322</v>
      </c>
      <c r="F53" s="104">
        <v>815.88550338755874</v>
      </c>
      <c r="G53" s="104">
        <v>839.07518688521122</v>
      </c>
      <c r="H53" s="104">
        <v>819.74079438921046</v>
      </c>
      <c r="I53" s="104">
        <v>727.37220099889976</v>
      </c>
      <c r="J53" s="104">
        <v>903.15769360574518</v>
      </c>
      <c r="K53" s="104">
        <v>841.61191279732589</v>
      </c>
      <c r="L53" s="104">
        <v>815.73053764624956</v>
      </c>
      <c r="M53" s="104">
        <v>888.20904206659054</v>
      </c>
      <c r="N53" s="104">
        <v>864.09148356183573</v>
      </c>
      <c r="O53" s="104">
        <v>951.73137856216158</v>
      </c>
      <c r="P53" s="104">
        <v>1055.4380349653279</v>
      </c>
      <c r="Q53" s="104">
        <v>1053.2329565714633</v>
      </c>
      <c r="R53" s="104">
        <v>874.64058007733593</v>
      </c>
      <c r="S53" s="104">
        <v>828.66485498638951</v>
      </c>
      <c r="T53" s="104">
        <v>889.62758147752675</v>
      </c>
      <c r="U53" s="104">
        <v>879.13501646472616</v>
      </c>
      <c r="V53" s="104">
        <v>964.69807070699983</v>
      </c>
      <c r="W53" s="104">
        <v>965.50068831234989</v>
      </c>
      <c r="X53" s="104">
        <v>769.79520439662281</v>
      </c>
      <c r="Y53" s="104">
        <v>665.93455672889888</v>
      </c>
      <c r="DA53" s="132" t="s">
        <v>2460</v>
      </c>
    </row>
    <row r="54" spans="1:105" ht="12" customHeight="1" x14ac:dyDescent="0.25">
      <c r="A54" s="106" t="s">
        <v>122</v>
      </c>
      <c r="B54" s="101">
        <v>1260.4399859433008</v>
      </c>
      <c r="C54" s="101">
        <v>1199.928975055851</v>
      </c>
      <c r="D54" s="101">
        <v>1210.3542114327213</v>
      </c>
      <c r="E54" s="101">
        <v>1224.9344126193955</v>
      </c>
      <c r="F54" s="101">
        <v>1284.7926228507661</v>
      </c>
      <c r="G54" s="101">
        <v>1339.2870115348348</v>
      </c>
      <c r="H54" s="101">
        <v>1402.4045921161769</v>
      </c>
      <c r="I54" s="101">
        <v>1434.1139312356499</v>
      </c>
      <c r="J54" s="101">
        <v>1364.2842843808091</v>
      </c>
      <c r="K54" s="101">
        <v>1433.2038336669943</v>
      </c>
      <c r="L54" s="101">
        <v>1401.0586743476226</v>
      </c>
      <c r="M54" s="101">
        <v>1369.6238997520734</v>
      </c>
      <c r="N54" s="101">
        <v>1423.1690580529921</v>
      </c>
      <c r="O54" s="101">
        <v>1423.0741117228772</v>
      </c>
      <c r="P54" s="101">
        <v>1465.7738672739417</v>
      </c>
      <c r="Q54" s="101">
        <v>1456.1538789316412</v>
      </c>
      <c r="R54" s="101">
        <v>1471.1297508042599</v>
      </c>
      <c r="S54" s="101">
        <v>1481.3632349345651</v>
      </c>
      <c r="T54" s="101">
        <v>1463.9298995771169</v>
      </c>
      <c r="U54" s="101">
        <v>1458.2469320393852</v>
      </c>
      <c r="V54" s="101">
        <v>1257.8526058471232</v>
      </c>
      <c r="W54" s="101">
        <v>1160.9908153086483</v>
      </c>
      <c r="X54" s="101">
        <v>970.09949298758181</v>
      </c>
      <c r="Y54" s="101">
        <v>935.19441292565728</v>
      </c>
      <c r="DA54" s="131" t="s">
        <v>2461</v>
      </c>
    </row>
    <row r="55" spans="1:105" ht="12" customHeight="1" x14ac:dyDescent="0.25">
      <c r="A55" s="107" t="s">
        <v>121</v>
      </c>
      <c r="B55" s="104">
        <v>1260.4399859433006</v>
      </c>
      <c r="C55" s="104">
        <v>1199.9475140902825</v>
      </c>
      <c r="D55" s="104">
        <v>1210.3080121175451</v>
      </c>
      <c r="E55" s="104">
        <v>1224.5980990968521</v>
      </c>
      <c r="F55" s="104">
        <v>1284.6160513814527</v>
      </c>
      <c r="G55" s="104">
        <v>1339.2092652212557</v>
      </c>
      <c r="H55" s="104">
        <v>1402.4024159821381</v>
      </c>
      <c r="I55" s="104">
        <v>1433.9018478013963</v>
      </c>
      <c r="J55" s="104">
        <v>1363.5524165905672</v>
      </c>
      <c r="K55" s="104">
        <v>1431.8265256052891</v>
      </c>
      <c r="L55" s="104">
        <v>1399.7889465642686</v>
      </c>
      <c r="M55" s="104">
        <v>1368.7801834400088</v>
      </c>
      <c r="N55" s="104">
        <v>1422.9708178309788</v>
      </c>
      <c r="O55" s="104">
        <v>1423.082764610225</v>
      </c>
      <c r="P55" s="104">
        <v>1465.3381339983689</v>
      </c>
      <c r="Q55" s="104">
        <v>1455.5335051163759</v>
      </c>
      <c r="R55" s="104">
        <v>1469.9229087019633</v>
      </c>
      <c r="S55" s="104">
        <v>1480.0125203479788</v>
      </c>
      <c r="T55" s="104">
        <v>1463.1863354432132</v>
      </c>
      <c r="U55" s="104">
        <v>1457.4633756072692</v>
      </c>
      <c r="V55" s="104">
        <v>1256.9852696438595</v>
      </c>
      <c r="W55" s="104">
        <v>1160.6645334573989</v>
      </c>
      <c r="X55" s="104">
        <v>974.43666845317159</v>
      </c>
      <c r="Y55" s="104">
        <v>936.28434354691956</v>
      </c>
      <c r="DA55" s="132" t="s">
        <v>2462</v>
      </c>
    </row>
    <row r="56" spans="1:105" ht="12" customHeight="1" x14ac:dyDescent="0.25">
      <c r="A56" s="108" t="s">
        <v>53</v>
      </c>
      <c r="B56" s="98">
        <v>527.66316436191767</v>
      </c>
      <c r="C56" s="98">
        <v>489.86943780825914</v>
      </c>
      <c r="D56" s="98">
        <v>505.95258521641165</v>
      </c>
      <c r="E56" s="98">
        <v>521.20835041514579</v>
      </c>
      <c r="F56" s="98">
        <v>511.71914092280304</v>
      </c>
      <c r="G56" s="98">
        <v>545.12716073902914</v>
      </c>
      <c r="H56" s="98">
        <v>579.44875695619339</v>
      </c>
      <c r="I56" s="98">
        <v>627.66125456506256</v>
      </c>
      <c r="J56" s="98">
        <v>544.57137596879932</v>
      </c>
      <c r="K56" s="98">
        <v>590.24653494175175</v>
      </c>
      <c r="L56" s="98">
        <v>580.43712644214986</v>
      </c>
      <c r="M56" s="98">
        <v>546.48143999036188</v>
      </c>
      <c r="N56" s="98">
        <v>571.28575672092131</v>
      </c>
      <c r="O56" s="98">
        <v>477.08256505078924</v>
      </c>
      <c r="P56" s="98">
        <v>458.63942140834808</v>
      </c>
      <c r="Q56" s="98">
        <v>494.5752020278191</v>
      </c>
      <c r="R56" s="98">
        <v>606.48113556936676</v>
      </c>
      <c r="S56" s="98">
        <v>646.97400510489285</v>
      </c>
      <c r="T56" s="98">
        <v>583.53783837311653</v>
      </c>
      <c r="U56" s="98">
        <v>583.246595555971</v>
      </c>
      <c r="V56" s="98">
        <v>354.03012979181239</v>
      </c>
      <c r="W56" s="98">
        <v>288.9312186340718</v>
      </c>
      <c r="X56" s="98">
        <v>335.03412730037718</v>
      </c>
      <c r="Y56" s="98">
        <v>358.10944668096624</v>
      </c>
      <c r="DA56" s="63" t="s">
        <v>2463</v>
      </c>
    </row>
    <row r="57" spans="1:105" ht="12" customHeight="1" x14ac:dyDescent="0.25">
      <c r="A57" s="108" t="s">
        <v>52</v>
      </c>
      <c r="B57" s="98">
        <v>732.77682158138293</v>
      </c>
      <c r="C57" s="98">
        <v>710.07807628202329</v>
      </c>
      <c r="D57" s="98">
        <v>704.35542690113346</v>
      </c>
      <c r="E57" s="98">
        <v>703.38974868170658</v>
      </c>
      <c r="F57" s="98">
        <v>772.89691045864947</v>
      </c>
      <c r="G57" s="98">
        <v>794.08210448222655</v>
      </c>
      <c r="H57" s="98">
        <v>822.95365902594483</v>
      </c>
      <c r="I57" s="98">
        <v>806.24059323633389</v>
      </c>
      <c r="J57" s="98">
        <v>818.98104062176776</v>
      </c>
      <c r="K57" s="98">
        <v>841.57999066353739</v>
      </c>
      <c r="L57" s="98">
        <v>819.35182012211897</v>
      </c>
      <c r="M57" s="98">
        <v>822.29874344964685</v>
      </c>
      <c r="N57" s="98">
        <v>851.68506111005763</v>
      </c>
      <c r="O57" s="98">
        <v>946.00019955943571</v>
      </c>
      <c r="P57" s="98">
        <v>1006.6987125900207</v>
      </c>
      <c r="Q57" s="98">
        <v>960.95830308855648</v>
      </c>
      <c r="R57" s="98">
        <v>863.44177313259661</v>
      </c>
      <c r="S57" s="98">
        <v>833.03851524308584</v>
      </c>
      <c r="T57" s="98">
        <v>879.6484970700966</v>
      </c>
      <c r="U57" s="98">
        <v>874.21678005129797</v>
      </c>
      <c r="V57" s="98">
        <v>902.95513985204707</v>
      </c>
      <c r="W57" s="98">
        <v>871.73331482332719</v>
      </c>
      <c r="X57" s="98">
        <v>639.40254115279436</v>
      </c>
      <c r="Y57" s="98">
        <v>578.17489686595331</v>
      </c>
      <c r="DA57" s="63" t="s">
        <v>2464</v>
      </c>
    </row>
    <row r="58" spans="1:105" ht="12" customHeight="1" x14ac:dyDescent="0.25">
      <c r="A58" s="121" t="s">
        <v>54</v>
      </c>
      <c r="B58" s="122">
        <v>230.57749984439306</v>
      </c>
      <c r="C58" s="122">
        <v>229.05522814757552</v>
      </c>
      <c r="D58" s="122">
        <v>224.80352212764137</v>
      </c>
      <c r="E58" s="122">
        <v>244.10180937951833</v>
      </c>
      <c r="F58" s="122">
        <v>246.18505433958774</v>
      </c>
      <c r="G58" s="122">
        <v>256.41770815994471</v>
      </c>
      <c r="H58" s="122">
        <v>249.21319096225358</v>
      </c>
      <c r="I58" s="122">
        <v>244.52750822885284</v>
      </c>
      <c r="J58" s="122">
        <v>213.74107055386477</v>
      </c>
      <c r="K58" s="122">
        <v>221.85714111462443</v>
      </c>
      <c r="L58" s="122">
        <v>219.27422338971218</v>
      </c>
      <c r="M58" s="122">
        <v>205.75554024157219</v>
      </c>
      <c r="N58" s="122">
        <v>213.40103761527911</v>
      </c>
      <c r="O58" s="122">
        <v>214.71207900348202</v>
      </c>
      <c r="P58" s="122">
        <v>218.56391941598599</v>
      </c>
      <c r="Q58" s="122">
        <v>229.74883334843599</v>
      </c>
      <c r="R58" s="122">
        <v>229.6051513144599</v>
      </c>
      <c r="S58" s="122">
        <v>230.29407986933091</v>
      </c>
      <c r="T58" s="122">
        <v>229.7215394347042</v>
      </c>
      <c r="U58" s="122">
        <v>228.34746066190104</v>
      </c>
      <c r="V58" s="122">
        <v>239.04124418144283</v>
      </c>
      <c r="W58" s="122">
        <v>233.05456003852206</v>
      </c>
      <c r="X58" s="122">
        <v>170.82578160232558</v>
      </c>
      <c r="Y58" s="122">
        <v>172.42098632568087</v>
      </c>
      <c r="DA58" s="130" t="s">
        <v>2465</v>
      </c>
    </row>
    <row r="59" spans="1:105" ht="12" customHeight="1" x14ac:dyDescent="0.25">
      <c r="A59" s="97" t="s">
        <v>50</v>
      </c>
      <c r="B59" s="98">
        <v>231.15125710623647</v>
      </c>
      <c r="C59" s="98">
        <v>223.99340701152906</v>
      </c>
      <c r="D59" s="98">
        <v>222.78029986133049</v>
      </c>
      <c r="E59" s="98">
        <v>248.06657556879128</v>
      </c>
      <c r="F59" s="98">
        <v>246.88798627634813</v>
      </c>
      <c r="G59" s="98">
        <v>242.81073750272094</v>
      </c>
      <c r="H59" s="98">
        <v>252.68440750285671</v>
      </c>
      <c r="I59" s="98">
        <v>248.60425495908851</v>
      </c>
      <c r="J59" s="98">
        <v>210.76372835819498</v>
      </c>
      <c r="K59" s="98">
        <v>225.83871074019393</v>
      </c>
      <c r="L59" s="98">
        <v>215.91005969344479</v>
      </c>
      <c r="M59" s="98">
        <v>215.74061215192674</v>
      </c>
      <c r="N59" s="98">
        <v>217.51962606155939</v>
      </c>
      <c r="O59" s="98">
        <v>215.47531415336005</v>
      </c>
      <c r="P59" s="98">
        <v>234.75437703585729</v>
      </c>
      <c r="Q59" s="98">
        <v>225.65113949700731</v>
      </c>
      <c r="R59" s="98">
        <v>241.19486503878596</v>
      </c>
      <c r="S59" s="98">
        <v>237.31440615987572</v>
      </c>
      <c r="T59" s="98">
        <v>235.94978653748913</v>
      </c>
      <c r="U59" s="98">
        <v>246.83986503796763</v>
      </c>
      <c r="V59" s="98">
        <v>228.24439590266127</v>
      </c>
      <c r="W59" s="98">
        <v>216.55829842327324</v>
      </c>
      <c r="X59" s="98">
        <v>196.75749146401574</v>
      </c>
      <c r="Y59" s="98">
        <v>177.89360317298076</v>
      </c>
      <c r="DA59" s="63" t="s">
        <v>2466</v>
      </c>
    </row>
    <row r="60" spans="1:105" ht="12" customHeight="1" x14ac:dyDescent="0.25">
      <c r="A60" s="109" t="s">
        <v>120</v>
      </c>
      <c r="B60" s="33">
        <v>230.55538387880847</v>
      </c>
      <c r="C60" s="33">
        <v>229.25693123899308</v>
      </c>
      <c r="D60" s="33">
        <v>224.88984276681717</v>
      </c>
      <c r="E60" s="33">
        <v>243.92439625300963</v>
      </c>
      <c r="F60" s="33">
        <v>246.15099325893678</v>
      </c>
      <c r="G60" s="33">
        <v>257.12632165802114</v>
      </c>
      <c r="H60" s="33">
        <v>249.01578313478888</v>
      </c>
      <c r="I60" s="33">
        <v>244.27901566924263</v>
      </c>
      <c r="J60" s="33">
        <v>213.93441193682111</v>
      </c>
      <c r="K60" s="33">
        <v>221.58009704608787</v>
      </c>
      <c r="L60" s="33">
        <v>219.51902447309877</v>
      </c>
      <c r="M60" s="33">
        <v>204.99619940281323</v>
      </c>
      <c r="N60" s="33">
        <v>213.07869815457701</v>
      </c>
      <c r="O60" s="33">
        <v>214.6519066090037</v>
      </c>
      <c r="P60" s="33">
        <v>217.2717504621518</v>
      </c>
      <c r="Q60" s="33">
        <v>230.07490868502228</v>
      </c>
      <c r="R60" s="33">
        <v>228.67616760342185</v>
      </c>
      <c r="S60" s="33">
        <v>229.73214944735867</v>
      </c>
      <c r="T60" s="33">
        <v>229.23248509272426</v>
      </c>
      <c r="U60" s="33">
        <v>226.90695041623701</v>
      </c>
      <c r="V60" s="33">
        <v>239.86769145093044</v>
      </c>
      <c r="W60" s="33">
        <v>234.30627506586632</v>
      </c>
      <c r="X60" s="33">
        <v>168.82693612709346</v>
      </c>
      <c r="Y60" s="33">
        <v>171.98694070472934</v>
      </c>
      <c r="DA60" s="60" t="s">
        <v>2467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11377.95016316062</v>
      </c>
      <c r="C62" s="117">
        <f t="shared" si="21"/>
        <v>11991.873166652369</v>
      </c>
      <c r="D62" s="117">
        <f t="shared" si="21"/>
        <v>11250.864061549955</v>
      </c>
      <c r="E62" s="117">
        <f t="shared" si="21"/>
        <v>11685.257515008414</v>
      </c>
      <c r="F62" s="117">
        <f t="shared" si="21"/>
        <v>11130.345849660403</v>
      </c>
      <c r="G62" s="117">
        <f t="shared" si="21"/>
        <v>10652.413767003587</v>
      </c>
      <c r="H62" s="117">
        <f t="shared" si="21"/>
        <v>10579.72055011221</v>
      </c>
      <c r="I62" s="117">
        <f t="shared" si="21"/>
        <v>9798.6984711878576</v>
      </c>
      <c r="J62" s="117">
        <f t="shared" si="21"/>
        <v>10388.797892210809</v>
      </c>
      <c r="K62" s="117">
        <f t="shared" si="21"/>
        <v>10268.640330908103</v>
      </c>
      <c r="L62" s="117">
        <f t="shared" si="21"/>
        <v>11706.613687335337</v>
      </c>
      <c r="M62" s="117">
        <f t="shared" si="21"/>
        <v>9103.0254352438806</v>
      </c>
      <c r="N62" s="117">
        <f t="shared" si="21"/>
        <v>10241.160577440243</v>
      </c>
      <c r="O62" s="117">
        <f t="shared" si="21"/>
        <v>11268.854711503809</v>
      </c>
      <c r="P62" s="117">
        <f t="shared" si="21"/>
        <v>8959.8730290658204</v>
      </c>
      <c r="Q62" s="117">
        <f t="shared" si="21"/>
        <v>9869.6500757605718</v>
      </c>
      <c r="R62" s="117">
        <f t="shared" ref="R62:V62" si="22">R63+R66+R68+R77</f>
        <v>10583.761087096749</v>
      </c>
      <c r="S62" s="117">
        <f t="shared" si="22"/>
        <v>10567.09603490046</v>
      </c>
      <c r="T62" s="117">
        <f t="shared" si="22"/>
        <v>10757.413365826696</v>
      </c>
      <c r="U62" s="117">
        <f t="shared" si="22"/>
        <v>10675.079187956235</v>
      </c>
      <c r="V62" s="117">
        <f t="shared" si="22"/>
        <v>10227.350423239277</v>
      </c>
      <c r="W62" s="117">
        <f t="shared" ref="W62:Y62" si="23">W63+W66+W68+W77</f>
        <v>12019.20571146212</v>
      </c>
      <c r="X62" s="117">
        <f t="shared" si="23"/>
        <v>9836.8866004910415</v>
      </c>
      <c r="Y62" s="117">
        <f t="shared" si="23"/>
        <v>9929.7398285898544</v>
      </c>
      <c r="DA62" s="129" t="s">
        <v>2468</v>
      </c>
    </row>
    <row r="63" spans="1:105" ht="12.95" customHeight="1" x14ac:dyDescent="0.25">
      <c r="A63" s="121" t="s">
        <v>57</v>
      </c>
      <c r="B63" s="122">
        <f t="shared" ref="B63:Q63" si="24">SUM(B64:B65)</f>
        <v>9925.2746300606614</v>
      </c>
      <c r="C63" s="122">
        <f t="shared" si="24"/>
        <v>10547.801490345737</v>
      </c>
      <c r="D63" s="122">
        <f t="shared" si="24"/>
        <v>9823.2654007801211</v>
      </c>
      <c r="E63" s="122">
        <f t="shared" si="24"/>
        <v>10259.910538353659</v>
      </c>
      <c r="F63" s="122">
        <f t="shared" si="24"/>
        <v>9549.1336213677114</v>
      </c>
      <c r="G63" s="122">
        <f t="shared" si="24"/>
        <v>9051.0660497728713</v>
      </c>
      <c r="H63" s="122">
        <f t="shared" si="24"/>
        <v>8903.971538677808</v>
      </c>
      <c r="I63" s="122">
        <f t="shared" si="24"/>
        <v>8199.4576319924181</v>
      </c>
      <c r="J63" s="122">
        <f t="shared" si="24"/>
        <v>8787.4507185037946</v>
      </c>
      <c r="K63" s="122">
        <f t="shared" si="24"/>
        <v>8602.7604223777507</v>
      </c>
      <c r="L63" s="122">
        <f t="shared" si="24"/>
        <v>10068.78093696123</v>
      </c>
      <c r="M63" s="122">
        <f t="shared" si="24"/>
        <v>7594.6382757912543</v>
      </c>
      <c r="N63" s="122">
        <f t="shared" si="24"/>
        <v>8594.9649439106142</v>
      </c>
      <c r="O63" s="122">
        <f t="shared" si="24"/>
        <v>9619.2553438299947</v>
      </c>
      <c r="P63" s="122">
        <f t="shared" si="24"/>
        <v>7275.8305370140242</v>
      </c>
      <c r="Q63" s="122">
        <f t="shared" si="24"/>
        <v>8184.7862050513186</v>
      </c>
      <c r="R63" s="122">
        <f t="shared" ref="R63:V63" si="25">SUM(R64:R65)</f>
        <v>8808.8448288196341</v>
      </c>
      <c r="S63" s="122">
        <f t="shared" si="25"/>
        <v>8815.739992684481</v>
      </c>
      <c r="T63" s="122">
        <f t="shared" si="25"/>
        <v>8987.9241699668801</v>
      </c>
      <c r="U63" s="122">
        <f t="shared" si="25"/>
        <v>8813.9168569587928</v>
      </c>
      <c r="V63" s="122">
        <f t="shared" si="25"/>
        <v>8585.7233323742203</v>
      </c>
      <c r="W63" s="122">
        <f t="shared" ref="W63:Y63" si="26">SUM(W64:W65)</f>
        <v>10303.114129692178</v>
      </c>
      <c r="X63" s="122">
        <f t="shared" si="26"/>
        <v>8547.766766664985</v>
      </c>
      <c r="Y63" s="122">
        <f t="shared" si="26"/>
        <v>8697.2125772985382</v>
      </c>
      <c r="DA63" s="130" t="s">
        <v>2469</v>
      </c>
    </row>
    <row r="64" spans="1:105" ht="12" customHeight="1" x14ac:dyDescent="0.25">
      <c r="A64" s="97" t="s">
        <v>212</v>
      </c>
      <c r="B64" s="98">
        <v>9687.8576361210726</v>
      </c>
      <c r="C64" s="98">
        <v>10300.96171054548</v>
      </c>
      <c r="D64" s="98">
        <v>9598.9032914427753</v>
      </c>
      <c r="E64" s="98">
        <v>10029.587280466614</v>
      </c>
      <c r="F64" s="98">
        <v>9334.9677216259224</v>
      </c>
      <c r="G64" s="98">
        <v>8851.2837885958616</v>
      </c>
      <c r="H64" s="98">
        <v>8711.7677762606545</v>
      </c>
      <c r="I64" s="98">
        <v>8024.8706291995813</v>
      </c>
      <c r="J64" s="98">
        <v>8600.8798627289434</v>
      </c>
      <c r="K64" s="98">
        <v>8422.4109385317588</v>
      </c>
      <c r="L64" s="98">
        <v>9860.50092287794</v>
      </c>
      <c r="M64" s="98">
        <v>7439.6393427238836</v>
      </c>
      <c r="N64" s="98">
        <v>8421.0860432163681</v>
      </c>
      <c r="O64" s="98">
        <v>9426.3879270284378</v>
      </c>
      <c r="P64" s="98">
        <v>7130.9474933625715</v>
      </c>
      <c r="Q64" s="98">
        <v>8023.1575789287335</v>
      </c>
      <c r="R64" s="98">
        <v>8635.7312116033136</v>
      </c>
      <c r="S64" s="98">
        <v>8643.6244791108893</v>
      </c>
      <c r="T64" s="98">
        <v>8812.9457693965214</v>
      </c>
      <c r="U64" s="98">
        <v>8641.8868146498553</v>
      </c>
      <c r="V64" s="98">
        <v>8425.4677701739947</v>
      </c>
      <c r="W64" s="98">
        <v>10109.719389726455</v>
      </c>
      <c r="X64" s="98">
        <v>8393.2498507786931</v>
      </c>
      <c r="Y64" s="98">
        <v>8541.0187222452587</v>
      </c>
      <c r="DA64" s="63" t="s">
        <v>2470</v>
      </c>
    </row>
    <row r="65" spans="1:105" ht="12" customHeight="1" x14ac:dyDescent="0.25">
      <c r="A65" s="97" t="s">
        <v>53</v>
      </c>
      <c r="B65" s="98">
        <v>237.41699393958913</v>
      </c>
      <c r="C65" s="98">
        <v>246.83977980025657</v>
      </c>
      <c r="D65" s="98">
        <v>224.3621093373452</v>
      </c>
      <c r="E65" s="98">
        <v>230.32325788704441</v>
      </c>
      <c r="F65" s="98">
        <v>214.16589974178845</v>
      </c>
      <c r="G65" s="98">
        <v>199.7822611770107</v>
      </c>
      <c r="H65" s="98">
        <v>192.20376241715371</v>
      </c>
      <c r="I65" s="98">
        <v>174.58700279283752</v>
      </c>
      <c r="J65" s="98">
        <v>186.57085577485205</v>
      </c>
      <c r="K65" s="98">
        <v>180.3494838459917</v>
      </c>
      <c r="L65" s="98">
        <v>208.28001408328939</v>
      </c>
      <c r="M65" s="98">
        <v>154.99893306737064</v>
      </c>
      <c r="N65" s="98">
        <v>173.87890069424594</v>
      </c>
      <c r="O65" s="98">
        <v>192.86741680155771</v>
      </c>
      <c r="P65" s="98">
        <v>144.88304365145231</v>
      </c>
      <c r="Q65" s="98">
        <v>161.62862612258519</v>
      </c>
      <c r="R65" s="98">
        <v>173.11361721631997</v>
      </c>
      <c r="S65" s="98">
        <v>172.11551357359082</v>
      </c>
      <c r="T65" s="98">
        <v>174.97840057035799</v>
      </c>
      <c r="U65" s="98">
        <v>172.03004230893723</v>
      </c>
      <c r="V65" s="98">
        <v>160.25556220022582</v>
      </c>
      <c r="W65" s="98">
        <v>193.39473996572272</v>
      </c>
      <c r="X65" s="98">
        <v>154.51691588629177</v>
      </c>
      <c r="Y65" s="98">
        <v>156.19385505328012</v>
      </c>
      <c r="DA65" s="63" t="s">
        <v>2471</v>
      </c>
    </row>
    <row r="66" spans="1:105" ht="12.95" customHeight="1" x14ac:dyDescent="0.25">
      <c r="A66" s="121" t="s">
        <v>92</v>
      </c>
      <c r="B66" s="122">
        <f t="shared" ref="B66:Y66" si="27">B67</f>
        <v>3.9095655311995432</v>
      </c>
      <c r="C66" s="122">
        <f t="shared" si="27"/>
        <v>5.1709863509980547</v>
      </c>
      <c r="D66" s="122">
        <f t="shared" si="27"/>
        <v>6.3501685048144303</v>
      </c>
      <c r="E66" s="122">
        <f t="shared" si="27"/>
        <v>19.094874545706162</v>
      </c>
      <c r="F66" s="122">
        <f t="shared" si="27"/>
        <v>9.2855911325207394</v>
      </c>
      <c r="G66" s="122">
        <f t="shared" si="27"/>
        <v>13.110026916119875</v>
      </c>
      <c r="H66" s="122">
        <f t="shared" si="27"/>
        <v>34.240858412780263</v>
      </c>
      <c r="I66" s="122">
        <f t="shared" si="27"/>
        <v>17.445514042477136</v>
      </c>
      <c r="J66" s="122">
        <f t="shared" si="27"/>
        <v>21.952037008634704</v>
      </c>
      <c r="K66" s="122">
        <f t="shared" si="27"/>
        <v>26.274793292414206</v>
      </c>
      <c r="L66" s="122">
        <f t="shared" si="27"/>
        <v>39.056292744448491</v>
      </c>
      <c r="M66" s="122">
        <f t="shared" si="27"/>
        <v>31.610981287975328</v>
      </c>
      <c r="N66" s="122">
        <f t="shared" si="27"/>
        <v>33.647400609881849</v>
      </c>
      <c r="O66" s="122">
        <f t="shared" si="27"/>
        <v>37.583514232293481</v>
      </c>
      <c r="P66" s="122">
        <f t="shared" si="27"/>
        <v>31.789158657681188</v>
      </c>
      <c r="Q66" s="122">
        <f t="shared" si="27"/>
        <v>48.055913065515981</v>
      </c>
      <c r="R66" s="122">
        <f t="shared" si="27"/>
        <v>44.887516199708116</v>
      </c>
      <c r="S66" s="122">
        <f t="shared" si="27"/>
        <v>46.05783025365934</v>
      </c>
      <c r="T66" s="122">
        <f t="shared" si="27"/>
        <v>46.609448834164638</v>
      </c>
      <c r="U66" s="122">
        <f t="shared" si="27"/>
        <v>47.637255225969319</v>
      </c>
      <c r="V66" s="122">
        <f t="shared" si="27"/>
        <v>74.378749234302845</v>
      </c>
      <c r="W66" s="122">
        <f t="shared" si="27"/>
        <v>91.819637662713092</v>
      </c>
      <c r="X66" s="122">
        <f t="shared" si="27"/>
        <v>107.27028105960531</v>
      </c>
      <c r="Y66" s="122">
        <f t="shared" si="27"/>
        <v>103.84637606558695</v>
      </c>
      <c r="DA66" s="130" t="s">
        <v>2472</v>
      </c>
    </row>
    <row r="67" spans="1:105" ht="12" customHeight="1" x14ac:dyDescent="0.25">
      <c r="A67" s="97" t="s">
        <v>53</v>
      </c>
      <c r="B67" s="98">
        <f>IF(RES_hhdet_tes!B67=0,0,RES_hhdet_tes!B67*1000*11630/RES_hhdet_num!B62)</f>
        <v>3.9095655311995432</v>
      </c>
      <c r="C67" s="98">
        <f>IF(RES_hhdet_tes!C67=0,0,RES_hhdet_tes!C67*1000*11630/RES_hhdet_num!C62)</f>
        <v>5.1709863509980547</v>
      </c>
      <c r="D67" s="98">
        <f>IF(RES_hhdet_tes!D67=0,0,RES_hhdet_tes!D67*1000*11630/RES_hhdet_num!D62)</f>
        <v>6.3501685048144303</v>
      </c>
      <c r="E67" s="98">
        <f>IF(RES_hhdet_tes!E67=0,0,RES_hhdet_tes!E67*1000*11630/RES_hhdet_num!E62)</f>
        <v>19.094874545706162</v>
      </c>
      <c r="F67" s="98">
        <f>IF(RES_hhdet_tes!F67=0,0,RES_hhdet_tes!F67*1000*11630/RES_hhdet_num!F62)</f>
        <v>9.2855911325207394</v>
      </c>
      <c r="G67" s="98">
        <f>IF(RES_hhdet_tes!G67=0,0,RES_hhdet_tes!G67*1000*11630/RES_hhdet_num!G62)</f>
        <v>13.110026916119875</v>
      </c>
      <c r="H67" s="98">
        <f>IF(RES_hhdet_tes!H67=0,0,RES_hhdet_tes!H67*1000*11630/RES_hhdet_num!H62)</f>
        <v>34.240858412780263</v>
      </c>
      <c r="I67" s="98">
        <f>IF(RES_hhdet_tes!I67=0,0,RES_hhdet_tes!I67*1000*11630/RES_hhdet_num!I62)</f>
        <v>17.445514042477136</v>
      </c>
      <c r="J67" s="98">
        <f>IF(RES_hhdet_tes!J67=0,0,RES_hhdet_tes!J67*1000*11630/RES_hhdet_num!J62)</f>
        <v>21.952037008634704</v>
      </c>
      <c r="K67" s="98">
        <f>IF(RES_hhdet_tes!K67=0,0,RES_hhdet_tes!K67*1000*11630/RES_hhdet_num!K62)</f>
        <v>26.274793292414206</v>
      </c>
      <c r="L67" s="98">
        <f>IF(RES_hhdet_tes!L67=0,0,RES_hhdet_tes!L67*1000*11630/RES_hhdet_num!L62)</f>
        <v>39.056292744448491</v>
      </c>
      <c r="M67" s="98">
        <f>IF(RES_hhdet_tes!M67=0,0,RES_hhdet_tes!M67*1000*11630/RES_hhdet_num!M62)</f>
        <v>31.610981287975328</v>
      </c>
      <c r="N67" s="98">
        <f>IF(RES_hhdet_tes!N67=0,0,RES_hhdet_tes!N67*1000*11630/RES_hhdet_num!N62)</f>
        <v>33.647400609881849</v>
      </c>
      <c r="O67" s="98">
        <f>IF(RES_hhdet_tes!O67=0,0,RES_hhdet_tes!O67*1000*11630/RES_hhdet_num!O62)</f>
        <v>37.583514232293481</v>
      </c>
      <c r="P67" s="98">
        <f>IF(RES_hhdet_tes!P67=0,0,RES_hhdet_tes!P67*1000*11630/RES_hhdet_num!P62)</f>
        <v>31.789158657681188</v>
      </c>
      <c r="Q67" s="98">
        <f>IF(RES_hhdet_tes!Q67=0,0,RES_hhdet_tes!Q67*1000*11630/RES_hhdet_num!Q62)</f>
        <v>48.055913065515981</v>
      </c>
      <c r="R67" s="98">
        <f>IF(RES_hhdet_tes!R67=0,0,RES_hhdet_tes!R67*1000*11630/RES_hhdet_num!R62)</f>
        <v>44.887516199708116</v>
      </c>
      <c r="S67" s="98">
        <f>IF(RES_hhdet_tes!S67=0,0,RES_hhdet_tes!S67*1000*11630/RES_hhdet_num!S62)</f>
        <v>46.05783025365934</v>
      </c>
      <c r="T67" s="98">
        <f>IF(RES_hhdet_tes!T67=0,0,RES_hhdet_tes!T67*1000*11630/RES_hhdet_num!T62)</f>
        <v>46.609448834164638</v>
      </c>
      <c r="U67" s="98">
        <f>IF(RES_hhdet_tes!U67=0,0,RES_hhdet_tes!U67*1000*11630/RES_hhdet_num!U62)</f>
        <v>47.637255225969319</v>
      </c>
      <c r="V67" s="98">
        <f>IF(RES_hhdet_tes!V67=0,0,RES_hhdet_tes!V67*1000*11630/RES_hhdet_num!V62)</f>
        <v>74.378749234302845</v>
      </c>
      <c r="W67" s="98">
        <f>IF(RES_hhdet_tes!W67=0,0,RES_hhdet_tes!W67*1000*11630/RES_hhdet_num!W62)</f>
        <v>91.819637662713092</v>
      </c>
      <c r="X67" s="98">
        <f>IF(RES_hhdet_tes!X67=0,0,RES_hhdet_tes!X67*1000*11630/RES_hhdet_num!X62)</f>
        <v>107.27028105960531</v>
      </c>
      <c r="Y67" s="98">
        <f>IF(RES_hhdet_tes!Y67=0,0,RES_hhdet_tes!Y67*1000*11630/RES_hhdet_num!Y62)</f>
        <v>103.84637606558695</v>
      </c>
      <c r="DA67" s="63" t="s">
        <v>2473</v>
      </c>
    </row>
    <row r="68" spans="1:105" ht="12" customHeight="1" x14ac:dyDescent="0.25">
      <c r="A68" s="121" t="s">
        <v>55</v>
      </c>
      <c r="B68" s="122">
        <v>1221.946499545814</v>
      </c>
      <c r="C68" s="122">
        <v>1208.1123625405296</v>
      </c>
      <c r="D68" s="122">
        <v>1195.95784771169</v>
      </c>
      <c r="E68" s="122">
        <v>1167.7179530182859</v>
      </c>
      <c r="F68" s="122">
        <v>1322.2201384615987</v>
      </c>
      <c r="G68" s="122">
        <v>1333.2485258337326</v>
      </c>
      <c r="H68" s="122">
        <v>1388.2008886332978</v>
      </c>
      <c r="I68" s="122">
        <v>1330.4994481459785</v>
      </c>
      <c r="J68" s="122">
        <v>1373.571824408117</v>
      </c>
      <c r="K68" s="122">
        <v>1417.3211889154661</v>
      </c>
      <c r="L68" s="122">
        <v>1375.0000597519263</v>
      </c>
      <c r="M68" s="122">
        <v>1271.7212093004302</v>
      </c>
      <c r="N68" s="122">
        <v>1393.8818742806097</v>
      </c>
      <c r="O68" s="122">
        <v>1393.0898577997573</v>
      </c>
      <c r="P68" s="122">
        <v>1431.5188973435856</v>
      </c>
      <c r="Q68" s="122">
        <v>1407.530481344852</v>
      </c>
      <c r="R68" s="122">
        <v>1494.7005226246777</v>
      </c>
      <c r="S68" s="122">
        <v>1475.1780180994749</v>
      </c>
      <c r="T68" s="122">
        <v>1498.9251372591609</v>
      </c>
      <c r="U68" s="122">
        <v>1597.0975811775763</v>
      </c>
      <c r="V68" s="122">
        <v>1334.4900917842904</v>
      </c>
      <c r="W68" s="122">
        <v>1394.569117598985</v>
      </c>
      <c r="X68" s="122">
        <v>1006.4185529432457</v>
      </c>
      <c r="Y68" s="122">
        <v>958.94127169737897</v>
      </c>
      <c r="DA68" s="130" t="s">
        <v>2474</v>
      </c>
    </row>
    <row r="69" spans="1:105" ht="12" customHeight="1" x14ac:dyDescent="0.25">
      <c r="A69" s="97" t="s">
        <v>134</v>
      </c>
      <c r="B69" s="98">
        <v>1211.6138370609769</v>
      </c>
      <c r="C69" s="98">
        <v>1210.5633504761252</v>
      </c>
      <c r="D69" s="98">
        <v>1191.8698005221884</v>
      </c>
      <c r="E69" s="98">
        <v>1153.0254278799468</v>
      </c>
      <c r="F69" s="98">
        <v>1331.8493301756473</v>
      </c>
      <c r="G69" s="98">
        <v>1331.8417131468286</v>
      </c>
      <c r="H69" s="98">
        <v>1385.3732056262211</v>
      </c>
      <c r="I69" s="98">
        <v>1313.8171707147735</v>
      </c>
      <c r="J69" s="98">
        <v>1374.4034158475583</v>
      </c>
      <c r="K69" s="98">
        <v>1416.6557216938834</v>
      </c>
      <c r="L69" s="98">
        <v>1374.4901933197632</v>
      </c>
      <c r="M69" s="98">
        <v>1269.6268801610763</v>
      </c>
      <c r="N69" s="98">
        <v>1393.1202141528047</v>
      </c>
      <c r="O69" s="98">
        <v>1392.3567256133015</v>
      </c>
      <c r="P69" s="98">
        <v>1430.6094453022542</v>
      </c>
      <c r="Q69" s="98">
        <v>1405.7355324226189</v>
      </c>
      <c r="R69" s="98">
        <v>1496.0545998290743</v>
      </c>
      <c r="S69" s="98">
        <v>1475.3789901476873</v>
      </c>
      <c r="T69" s="98">
        <v>1500.0407780503494</v>
      </c>
      <c r="U69" s="98">
        <v>1604.3323772174899</v>
      </c>
      <c r="V69" s="98">
        <v>1341.1012300788502</v>
      </c>
      <c r="W69" s="98">
        <v>1414.0830151553816</v>
      </c>
      <c r="X69" s="98">
        <v>1010.9239255777695</v>
      </c>
      <c r="Y69" s="98">
        <v>962.69367198580187</v>
      </c>
      <c r="DA69" s="63" t="s">
        <v>2475</v>
      </c>
    </row>
    <row r="70" spans="1:105" ht="12" customHeight="1" x14ac:dyDescent="0.25">
      <c r="A70" s="97" t="s">
        <v>133</v>
      </c>
      <c r="B70" s="98">
        <v>1211.6138370609767</v>
      </c>
      <c r="C70" s="98">
        <v>1210.4141093303824</v>
      </c>
      <c r="D70" s="98">
        <v>1191.684985158493</v>
      </c>
      <c r="E70" s="98">
        <v>1152.6741707652916</v>
      </c>
      <c r="F70" s="98">
        <v>1331.4948050745611</v>
      </c>
      <c r="G70" s="98">
        <v>1331.610335299732</v>
      </c>
      <c r="H70" s="98">
        <v>1384.9518370101928</v>
      </c>
      <c r="I70" s="98">
        <v>1312.9319263998934</v>
      </c>
      <c r="J70" s="98">
        <v>1373.4678632640403</v>
      </c>
      <c r="K70" s="98">
        <v>1414.7812985989472</v>
      </c>
      <c r="L70" s="98">
        <v>1372.7272696837795</v>
      </c>
      <c r="M70" s="98">
        <v>1268.2904000434469</v>
      </c>
      <c r="N70" s="98">
        <v>1391.9813964916177</v>
      </c>
      <c r="O70" s="98">
        <v>1391.50062307706</v>
      </c>
      <c r="P70" s="98">
        <v>1429.2065761664262</v>
      </c>
      <c r="Q70" s="98">
        <v>1403.6904453882375</v>
      </c>
      <c r="R70" s="98">
        <v>1493.269558587629</v>
      </c>
      <c r="S70" s="98">
        <v>1472.9035337971957</v>
      </c>
      <c r="T70" s="98">
        <v>1498.1112739486664</v>
      </c>
      <c r="U70" s="98">
        <v>1602.4418790259181</v>
      </c>
      <c r="V70" s="98">
        <v>1340.5407562540793</v>
      </c>
      <c r="W70" s="98">
        <v>1412.6433197982183</v>
      </c>
      <c r="X70" s="98">
        <v>1007.4651483067056</v>
      </c>
      <c r="Y70" s="98">
        <v>959.3778822912019</v>
      </c>
      <c r="DA70" s="63" t="s">
        <v>2476</v>
      </c>
    </row>
    <row r="71" spans="1:105" ht="12" customHeight="1" x14ac:dyDescent="0.25">
      <c r="A71" s="100" t="s">
        <v>212</v>
      </c>
      <c r="B71" s="101">
        <v>507.2192734867964</v>
      </c>
      <c r="C71" s="101">
        <v>494.1477695151504</v>
      </c>
      <c r="D71" s="101">
        <v>498.14564987578001</v>
      </c>
      <c r="E71" s="101">
        <v>490.4706432508612</v>
      </c>
      <c r="F71" s="101">
        <v>530.47860250294821</v>
      </c>
      <c r="G71" s="101">
        <v>542.02348961328914</v>
      </c>
      <c r="H71" s="101">
        <v>572.19408611878839</v>
      </c>
      <c r="I71" s="101">
        <v>574.30531563930231</v>
      </c>
      <c r="J71" s="101">
        <v>548.60625433422967</v>
      </c>
      <c r="K71" s="101">
        <v>583.07208448535255</v>
      </c>
      <c r="L71" s="101">
        <v>568.97412841202549</v>
      </c>
      <c r="M71" s="101">
        <v>505.55838553079957</v>
      </c>
      <c r="N71" s="101">
        <v>558.61007871230879</v>
      </c>
      <c r="O71" s="101">
        <v>466.15574038911757</v>
      </c>
      <c r="P71" s="101">
        <v>446.87662654269542</v>
      </c>
      <c r="Q71" s="101">
        <v>476.27088280009468</v>
      </c>
      <c r="R71" s="101">
        <v>616.43819763595525</v>
      </c>
      <c r="S71" s="101">
        <v>643.73405126052899</v>
      </c>
      <c r="T71" s="101">
        <v>597.90702215203794</v>
      </c>
      <c r="U71" s="101">
        <v>643.23848354008567</v>
      </c>
      <c r="V71" s="101">
        <v>378.99054046162735</v>
      </c>
      <c r="W71" s="101">
        <v>358.8733293430505</v>
      </c>
      <c r="X71" s="101">
        <v>348.71646238869187</v>
      </c>
      <c r="Y71" s="101">
        <v>368.42009598525863</v>
      </c>
      <c r="DA71" s="131" t="s">
        <v>2477</v>
      </c>
    </row>
    <row r="72" spans="1:105" ht="12" customHeight="1" x14ac:dyDescent="0.25">
      <c r="A72" s="103" t="s">
        <v>52</v>
      </c>
      <c r="B72" s="104">
        <v>704.39456357418032</v>
      </c>
      <c r="C72" s="104">
        <v>716.26633981523185</v>
      </c>
      <c r="D72" s="104">
        <v>693.53933528271295</v>
      </c>
      <c r="E72" s="104">
        <v>662.20352751443033</v>
      </c>
      <c r="F72" s="104">
        <v>801.01620257161289</v>
      </c>
      <c r="G72" s="104">
        <v>789.58684568644276</v>
      </c>
      <c r="H72" s="104">
        <v>812.75775089140427</v>
      </c>
      <c r="I72" s="104">
        <v>738.62661076059135</v>
      </c>
      <c r="J72" s="104">
        <v>824.86160892981059</v>
      </c>
      <c r="K72" s="104">
        <v>831.70921411359484</v>
      </c>
      <c r="L72" s="104">
        <v>803.75314127175409</v>
      </c>
      <c r="M72" s="104">
        <v>762.7320145126472</v>
      </c>
      <c r="N72" s="104">
        <v>833.37131777930881</v>
      </c>
      <c r="O72" s="104">
        <v>925.34488268794235</v>
      </c>
      <c r="P72" s="104">
        <v>982.32994962373073</v>
      </c>
      <c r="Q72" s="104">
        <v>927.41956258814287</v>
      </c>
      <c r="R72" s="104">
        <v>876.83136095167379</v>
      </c>
      <c r="S72" s="104">
        <v>829.16948253666681</v>
      </c>
      <c r="T72" s="104">
        <v>900.20425179662845</v>
      </c>
      <c r="U72" s="104">
        <v>959.20339548583252</v>
      </c>
      <c r="V72" s="104">
        <v>961.55021579245204</v>
      </c>
      <c r="W72" s="104">
        <v>1053.7699904551678</v>
      </c>
      <c r="X72" s="104">
        <v>658.74868591801373</v>
      </c>
      <c r="Y72" s="104">
        <v>590.95778630594327</v>
      </c>
      <c r="DA72" s="132" t="s">
        <v>2478</v>
      </c>
    </row>
    <row r="73" spans="1:105" ht="12" customHeight="1" x14ac:dyDescent="0.25">
      <c r="A73" s="106" t="s">
        <v>122</v>
      </c>
      <c r="B73" s="101">
        <v>1260.4399859433011</v>
      </c>
      <c r="C73" s="101">
        <v>1199.770653705825</v>
      </c>
      <c r="D73" s="101">
        <v>1210.0979120698141</v>
      </c>
      <c r="E73" s="101">
        <v>1224.8591775395848</v>
      </c>
      <c r="F73" s="101">
        <v>1284.5951499639737</v>
      </c>
      <c r="G73" s="101">
        <v>1338.662991480742</v>
      </c>
      <c r="H73" s="101">
        <v>1401.7647867592341</v>
      </c>
      <c r="I73" s="101">
        <v>1433.5937263206474</v>
      </c>
      <c r="J73" s="101">
        <v>1363.3120965107657</v>
      </c>
      <c r="K73" s="101">
        <v>1432.3366401431563</v>
      </c>
      <c r="L73" s="101">
        <v>1401.4079406502549</v>
      </c>
      <c r="M73" s="101">
        <v>1370.5409795606909</v>
      </c>
      <c r="N73" s="101">
        <v>1423.7182779203899</v>
      </c>
      <c r="O73" s="101">
        <v>1417.2233410716046</v>
      </c>
      <c r="P73" s="101">
        <v>1457.7276463577693</v>
      </c>
      <c r="Q73" s="101">
        <v>1444.5623332268494</v>
      </c>
      <c r="R73" s="101">
        <v>1458.2849111972853</v>
      </c>
      <c r="S73" s="101">
        <v>1468.9226989462361</v>
      </c>
      <c r="T73" s="101">
        <v>1451.6849825846489</v>
      </c>
      <c r="U73" s="101">
        <v>1441.6495390136474</v>
      </c>
      <c r="V73" s="101">
        <v>1242.6776619875056</v>
      </c>
      <c r="W73" s="101">
        <v>1143.2951817440321</v>
      </c>
      <c r="X73" s="101">
        <v>954.58866517211618</v>
      </c>
      <c r="Y73" s="101">
        <v>919.60651330066639</v>
      </c>
      <c r="DA73" s="131" t="s">
        <v>2479</v>
      </c>
    </row>
    <row r="74" spans="1:105" ht="12" customHeight="1" x14ac:dyDescent="0.25">
      <c r="A74" s="107" t="s">
        <v>121</v>
      </c>
      <c r="B74" s="104">
        <v>1260.4399859433004</v>
      </c>
      <c r="C74" s="104">
        <v>1199.5353475333391</v>
      </c>
      <c r="D74" s="104">
        <v>1209.9312068447564</v>
      </c>
      <c r="E74" s="104">
        <v>1224.7633831378218</v>
      </c>
      <c r="F74" s="104">
        <v>1284.7462056217287</v>
      </c>
      <c r="G74" s="104">
        <v>1339.0909543181015</v>
      </c>
      <c r="H74" s="104">
        <v>1402.3212285085647</v>
      </c>
      <c r="I74" s="104">
        <v>1435.0368503535906</v>
      </c>
      <c r="J74" s="104">
        <v>1364.0438467108861</v>
      </c>
      <c r="K74" s="104">
        <v>1433.904136442711</v>
      </c>
      <c r="L74" s="104">
        <v>1402.3220078234065</v>
      </c>
      <c r="M74" s="104">
        <v>1364.5770979503454</v>
      </c>
      <c r="N74" s="104">
        <v>1418.0011936377505</v>
      </c>
      <c r="O74" s="104">
        <v>1416.1726549851846</v>
      </c>
      <c r="P74" s="104">
        <v>1455.6686215055761</v>
      </c>
      <c r="Q74" s="104">
        <v>1441.3976268651422</v>
      </c>
      <c r="R74" s="104">
        <v>1456.9542205501371</v>
      </c>
      <c r="S74" s="104">
        <v>1468.2675582060572</v>
      </c>
      <c r="T74" s="104">
        <v>1451.2629361450624</v>
      </c>
      <c r="U74" s="104">
        <v>1442.8832872133248</v>
      </c>
      <c r="V74" s="104">
        <v>1242.3982811765004</v>
      </c>
      <c r="W74" s="104">
        <v>1141.7578524222247</v>
      </c>
      <c r="X74" s="104">
        <v>951.38311999900247</v>
      </c>
      <c r="Y74" s="104">
        <v>916.51986217071817</v>
      </c>
      <c r="DA74" s="132" t="s">
        <v>2480</v>
      </c>
    </row>
    <row r="75" spans="1:105" ht="12" customHeight="1" x14ac:dyDescent="0.25">
      <c r="A75" s="108" t="s">
        <v>53</v>
      </c>
      <c r="B75" s="98">
        <v>527.66316436191767</v>
      </c>
      <c r="C75" s="98">
        <v>489.70117394908016</v>
      </c>
      <c r="D75" s="98">
        <v>505.7950669648742</v>
      </c>
      <c r="E75" s="98">
        <v>521.27869792132526</v>
      </c>
      <c r="F75" s="98">
        <v>511.77098708800548</v>
      </c>
      <c r="G75" s="98">
        <v>545.07900210662126</v>
      </c>
      <c r="H75" s="98">
        <v>579.41521167695953</v>
      </c>
      <c r="I75" s="98">
        <v>628.15807875629787</v>
      </c>
      <c r="J75" s="98">
        <v>544.76764182081808</v>
      </c>
      <c r="K75" s="98">
        <v>591.1029952571713</v>
      </c>
      <c r="L75" s="98">
        <v>581.4874867853747</v>
      </c>
      <c r="M75" s="98">
        <v>544.80337053948654</v>
      </c>
      <c r="N75" s="98">
        <v>569.29058192023581</v>
      </c>
      <c r="O75" s="98">
        <v>474.76597960215588</v>
      </c>
      <c r="P75" s="98">
        <v>455.61293932063069</v>
      </c>
      <c r="Q75" s="98">
        <v>489.77197708152255</v>
      </c>
      <c r="R75" s="98">
        <v>601.13033474123961</v>
      </c>
      <c r="S75" s="98">
        <v>641.83980178411457</v>
      </c>
      <c r="T75" s="98">
        <v>578.78263086197251</v>
      </c>
      <c r="U75" s="98">
        <v>577.41194676753776</v>
      </c>
      <c r="V75" s="98">
        <v>349.92170183717622</v>
      </c>
      <c r="W75" s="98">
        <v>284.22466455720553</v>
      </c>
      <c r="X75" s="98">
        <v>327.10777791557837</v>
      </c>
      <c r="Y75" s="98">
        <v>350.54994027850375</v>
      </c>
      <c r="DA75" s="63" t="s">
        <v>2481</v>
      </c>
    </row>
    <row r="76" spans="1:105" ht="12" customHeight="1" x14ac:dyDescent="0.25">
      <c r="A76" s="108" t="s">
        <v>52</v>
      </c>
      <c r="B76" s="98">
        <v>732.77682158138271</v>
      </c>
      <c r="C76" s="98">
        <v>709.83417358425902</v>
      </c>
      <c r="D76" s="98">
        <v>704.13613987988231</v>
      </c>
      <c r="E76" s="98">
        <v>703.48468521649647</v>
      </c>
      <c r="F76" s="98">
        <v>772.97521853372336</v>
      </c>
      <c r="G76" s="98">
        <v>794.01195221148032</v>
      </c>
      <c r="H76" s="98">
        <v>822.90601683160503</v>
      </c>
      <c r="I76" s="98">
        <v>806.87877159729294</v>
      </c>
      <c r="J76" s="98">
        <v>819.27620489006836</v>
      </c>
      <c r="K76" s="98">
        <v>842.80114118553979</v>
      </c>
      <c r="L76" s="98">
        <v>820.83452103803165</v>
      </c>
      <c r="M76" s="98">
        <v>819.77372741085878</v>
      </c>
      <c r="N76" s="98">
        <v>848.71061171751444</v>
      </c>
      <c r="O76" s="98">
        <v>941.40667538302887</v>
      </c>
      <c r="P76" s="98">
        <v>1000.0556821849451</v>
      </c>
      <c r="Q76" s="98">
        <v>951.62564978361956</v>
      </c>
      <c r="R76" s="98">
        <v>855.82388580889744</v>
      </c>
      <c r="S76" s="98">
        <v>826.42775642194283</v>
      </c>
      <c r="T76" s="98">
        <v>872.48030528308993</v>
      </c>
      <c r="U76" s="98">
        <v>865.47134044578718</v>
      </c>
      <c r="V76" s="98">
        <v>892.47657933932408</v>
      </c>
      <c r="W76" s="98">
        <v>857.53318786501927</v>
      </c>
      <c r="X76" s="98">
        <v>624.27534208342411</v>
      </c>
      <c r="Y76" s="98">
        <v>565.96992189221419</v>
      </c>
      <c r="DA76" s="63" t="s">
        <v>2482</v>
      </c>
    </row>
    <row r="77" spans="1:105" ht="12" customHeight="1" x14ac:dyDescent="0.25">
      <c r="A77" s="121" t="s">
        <v>54</v>
      </c>
      <c r="B77" s="122">
        <v>226.81946802294357</v>
      </c>
      <c r="C77" s="122">
        <v>230.78832741510499</v>
      </c>
      <c r="D77" s="122">
        <v>225.29064455333076</v>
      </c>
      <c r="E77" s="122">
        <v>238.53414909076338</v>
      </c>
      <c r="F77" s="122">
        <v>249.70649869857348</v>
      </c>
      <c r="G77" s="122">
        <v>254.98916448086379</v>
      </c>
      <c r="H77" s="122">
        <v>253.30726438832284</v>
      </c>
      <c r="I77" s="122">
        <v>251.29587700698329</v>
      </c>
      <c r="J77" s="122">
        <v>205.82331229026374</v>
      </c>
      <c r="K77" s="122">
        <v>222.28392632247298</v>
      </c>
      <c r="L77" s="122">
        <v>223.77639787773251</v>
      </c>
      <c r="M77" s="122">
        <v>205.05496886421997</v>
      </c>
      <c r="N77" s="122">
        <v>218.66635863913885</v>
      </c>
      <c r="O77" s="122">
        <v>218.92599564176285</v>
      </c>
      <c r="P77" s="122">
        <v>220.7344360505293</v>
      </c>
      <c r="Q77" s="122">
        <v>229.27747629888412</v>
      </c>
      <c r="R77" s="122">
        <v>235.3282194527292</v>
      </c>
      <c r="S77" s="122">
        <v>230.12019386284439</v>
      </c>
      <c r="T77" s="122">
        <v>223.95460976649119</v>
      </c>
      <c r="U77" s="122">
        <v>216.4274945938958</v>
      </c>
      <c r="V77" s="122">
        <v>232.75824984646371</v>
      </c>
      <c r="W77" s="122">
        <v>229.70282650824504</v>
      </c>
      <c r="X77" s="122">
        <v>175.43099982320584</v>
      </c>
      <c r="Y77" s="122">
        <v>169.73960352835033</v>
      </c>
      <c r="DA77" s="130" t="s">
        <v>2483</v>
      </c>
    </row>
    <row r="78" spans="1:105" ht="12" customHeight="1" x14ac:dyDescent="0.25">
      <c r="A78" s="97" t="s">
        <v>189</v>
      </c>
      <c r="B78" s="98">
        <v>224.17123993942917</v>
      </c>
      <c r="C78" s="98">
        <v>231.92667480271709</v>
      </c>
      <c r="D78" s="98">
        <v>225.58697985526476</v>
      </c>
      <c r="E78" s="98">
        <v>234.76693168534237</v>
      </c>
      <c r="F78" s="98">
        <v>252.19571538045659</v>
      </c>
      <c r="G78" s="98">
        <v>253.48136936308293</v>
      </c>
      <c r="H78" s="98">
        <v>256.19652842568672</v>
      </c>
      <c r="I78" s="98">
        <v>256.08321733671636</v>
      </c>
      <c r="J78" s="98">
        <v>200.13673546803747</v>
      </c>
      <c r="K78" s="98">
        <v>222.79070138358787</v>
      </c>
      <c r="L78" s="98">
        <v>226.78775994122489</v>
      </c>
      <c r="M78" s="98">
        <v>205.09818377650168</v>
      </c>
      <c r="N78" s="98">
        <v>222.79336594030431</v>
      </c>
      <c r="O78" s="98">
        <v>222.11653946106355</v>
      </c>
      <c r="P78" s="98">
        <v>223.25962104037779</v>
      </c>
      <c r="Q78" s="98">
        <v>228.66550057664193</v>
      </c>
      <c r="R78" s="98">
        <v>240.50261629587789</v>
      </c>
      <c r="S78" s="98">
        <v>230.45005561496319</v>
      </c>
      <c r="T78" s="98">
        <v>219.07722310853754</v>
      </c>
      <c r="U78" s="98">
        <v>205.49140272141597</v>
      </c>
      <c r="V78" s="98">
        <v>224.9618558970995</v>
      </c>
      <c r="W78" s="98">
        <v>224.52070598738436</v>
      </c>
      <c r="X78" s="98">
        <v>181.90149404256923</v>
      </c>
      <c r="Y78" s="98">
        <v>167.61074489282981</v>
      </c>
      <c r="DA78" s="63" t="s">
        <v>2484</v>
      </c>
    </row>
    <row r="79" spans="1:105" ht="12" customHeight="1" x14ac:dyDescent="0.25">
      <c r="A79" s="109" t="s">
        <v>120</v>
      </c>
      <c r="B79" s="33">
        <v>230.5553838788085</v>
      </c>
      <c r="C79" s="33">
        <v>229.2569312389931</v>
      </c>
      <c r="D79" s="33">
        <v>224.8898427668172</v>
      </c>
      <c r="E79" s="33">
        <v>243.92439625300963</v>
      </c>
      <c r="F79" s="33">
        <v>246.15099325893678</v>
      </c>
      <c r="G79" s="33">
        <v>257.12632165802114</v>
      </c>
      <c r="H79" s="33">
        <v>249.01578313478902</v>
      </c>
      <c r="I79" s="33">
        <v>244.27901566924268</v>
      </c>
      <c r="J79" s="33">
        <v>213.93441193682102</v>
      </c>
      <c r="K79" s="33">
        <v>221.5800970460879</v>
      </c>
      <c r="L79" s="33">
        <v>219.51902447309871</v>
      </c>
      <c r="M79" s="33">
        <v>204.99619940281272</v>
      </c>
      <c r="N79" s="33">
        <v>213.07869815457704</v>
      </c>
      <c r="O79" s="33">
        <v>214.65190660900362</v>
      </c>
      <c r="P79" s="33">
        <v>217.27175046215228</v>
      </c>
      <c r="Q79" s="33">
        <v>230.07490868502276</v>
      </c>
      <c r="R79" s="33">
        <v>228.67616760342139</v>
      </c>
      <c r="S79" s="33">
        <v>229.73214944735938</v>
      </c>
      <c r="T79" s="33">
        <v>229.23248509272469</v>
      </c>
      <c r="U79" s="33">
        <v>226.90695041623673</v>
      </c>
      <c r="V79" s="33">
        <v>239.86769145093047</v>
      </c>
      <c r="W79" s="33">
        <v>234.30627506586654</v>
      </c>
      <c r="X79" s="33">
        <v>168.82693612709326</v>
      </c>
      <c r="Y79" s="33">
        <v>171.98694070472902</v>
      </c>
      <c r="DA79" s="60" t="s">
        <v>2485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11504.960219263558</v>
      </c>
      <c r="C81" s="117">
        <f t="shared" si="28"/>
        <v>12680.298781736012</v>
      </c>
      <c r="D81" s="117">
        <f t="shared" si="28"/>
        <v>10738.435072523309</v>
      </c>
      <c r="E81" s="117">
        <f t="shared" si="28"/>
        <v>12294.39567469093</v>
      </c>
      <c r="F81" s="117">
        <f t="shared" si="28"/>
        <v>11500.260943046651</v>
      </c>
      <c r="G81" s="117">
        <f t="shared" si="28"/>
        <v>10319.137970014261</v>
      </c>
      <c r="H81" s="117">
        <f t="shared" si="28"/>
        <v>9123.0995490810492</v>
      </c>
      <c r="I81" s="117">
        <f t="shared" si="28"/>
        <v>11419.290435620291</v>
      </c>
      <c r="J81" s="117">
        <f t="shared" si="28"/>
        <v>11286.893014124687</v>
      </c>
      <c r="K81" s="117">
        <f t="shared" si="28"/>
        <v>10713.171654785456</v>
      </c>
      <c r="L81" s="117">
        <f t="shared" si="28"/>
        <v>13509.54416781615</v>
      </c>
      <c r="M81" s="117">
        <f t="shared" si="28"/>
        <v>9971.8618890905163</v>
      </c>
      <c r="N81" s="117">
        <f t="shared" si="28"/>
        <v>11221.854359328805</v>
      </c>
      <c r="O81" s="117">
        <f t="shared" si="28"/>
        <v>12634.809137400292</v>
      </c>
      <c r="P81" s="117">
        <f t="shared" si="28"/>
        <v>9564.6320959054829</v>
      </c>
      <c r="Q81" s="117">
        <f t="shared" si="28"/>
        <v>10841.626004878683</v>
      </c>
      <c r="R81" s="117">
        <f t="shared" ref="R81:V81" si="29">R82+R85+R87+R100</f>
        <v>11771.390172735555</v>
      </c>
      <c r="S81" s="117">
        <f t="shared" si="29"/>
        <v>11080.263432921947</v>
      </c>
      <c r="T81" s="117">
        <f t="shared" si="29"/>
        <v>10778.837629707057</v>
      </c>
      <c r="U81" s="117">
        <f t="shared" si="29"/>
        <v>10715.913645190356</v>
      </c>
      <c r="V81" s="117">
        <f t="shared" si="29"/>
        <v>9795.0122538852611</v>
      </c>
      <c r="W81" s="117">
        <f t="shared" ref="W81:Y81" si="30">W82+W85+W87+W100</f>
        <v>11409.130645121682</v>
      </c>
      <c r="X81" s="117">
        <f t="shared" si="30"/>
        <v>10035.863779560535</v>
      </c>
      <c r="Y81" s="117">
        <f t="shared" si="30"/>
        <v>10103.832504374881</v>
      </c>
      <c r="DA81" s="129" t="s">
        <v>2486</v>
      </c>
    </row>
    <row r="82" spans="1:105" ht="12.95" customHeight="1" x14ac:dyDescent="0.25">
      <c r="A82" s="121" t="s">
        <v>57</v>
      </c>
      <c r="B82" s="122">
        <f t="shared" ref="B82:Q82" si="31">SUM(B83:B84)</f>
        <v>10015.052396905834</v>
      </c>
      <c r="C82" s="122">
        <f t="shared" si="31"/>
        <v>11247.604498732424</v>
      </c>
      <c r="D82" s="122">
        <f t="shared" si="31"/>
        <v>9302.4193681174675</v>
      </c>
      <c r="E82" s="122">
        <f t="shared" si="31"/>
        <v>10814.725677307944</v>
      </c>
      <c r="F82" s="122">
        <f t="shared" si="31"/>
        <v>9961.7161065243745</v>
      </c>
      <c r="G82" s="122">
        <f t="shared" si="31"/>
        <v>8715.472468465643</v>
      </c>
      <c r="H82" s="122">
        <f t="shared" si="31"/>
        <v>7434.2172761736647</v>
      </c>
      <c r="I82" s="122">
        <f t="shared" si="31"/>
        <v>9718.7833594978256</v>
      </c>
      <c r="J82" s="122">
        <f t="shared" si="31"/>
        <v>9686.0472122561987</v>
      </c>
      <c r="K82" s="122">
        <f t="shared" si="31"/>
        <v>9024.2869486540512</v>
      </c>
      <c r="L82" s="122">
        <f t="shared" si="31"/>
        <v>11830.287064703727</v>
      </c>
      <c r="M82" s="122">
        <f t="shared" si="31"/>
        <v>8348.0190207550786</v>
      </c>
      <c r="N82" s="122">
        <f t="shared" si="31"/>
        <v>9537.3327122898354</v>
      </c>
      <c r="O82" s="122">
        <f t="shared" si="31"/>
        <v>10945.986924768933</v>
      </c>
      <c r="P82" s="122">
        <f t="shared" si="31"/>
        <v>7832.2882838133273</v>
      </c>
      <c r="Q82" s="122">
        <f t="shared" si="31"/>
        <v>9107.0078057993451</v>
      </c>
      <c r="R82" s="122">
        <f t="shared" ref="R82:V82" si="32">SUM(R83:R84)</f>
        <v>10013.802756066869</v>
      </c>
      <c r="S82" s="122">
        <f t="shared" si="32"/>
        <v>9317.735236156901</v>
      </c>
      <c r="T82" s="122">
        <f t="shared" si="32"/>
        <v>9032.8362802317642</v>
      </c>
      <c r="U82" s="122">
        <f t="shared" si="32"/>
        <v>8976.8831977267837</v>
      </c>
      <c r="V82" s="122">
        <f t="shared" si="32"/>
        <v>8230.1711137025304</v>
      </c>
      <c r="W82" s="122">
        <f t="shared" ref="W82:Y82" si="33">SUM(W83:W84)</f>
        <v>9937.1628450866574</v>
      </c>
      <c r="X82" s="122">
        <f t="shared" si="33"/>
        <v>8739.7757642807574</v>
      </c>
      <c r="Y82" s="122">
        <f t="shared" si="33"/>
        <v>8867.8919354971731</v>
      </c>
      <c r="DA82" s="130" t="s">
        <v>2487</v>
      </c>
    </row>
    <row r="83" spans="1:105" ht="12" customHeight="1" x14ac:dyDescent="0.25">
      <c r="A83" s="97" t="s">
        <v>199</v>
      </c>
      <c r="B83" s="98">
        <v>9917.8312456795793</v>
      </c>
      <c r="C83" s="98">
        <v>11140.818462501911</v>
      </c>
      <c r="D83" s="98">
        <v>9216.252117444239</v>
      </c>
      <c r="E83" s="98">
        <v>10716.288506870555</v>
      </c>
      <c r="F83" s="98">
        <v>9871.129427349113</v>
      </c>
      <c r="G83" s="98">
        <v>8637.4897811812953</v>
      </c>
      <c r="H83" s="98">
        <v>7369.184095971138</v>
      </c>
      <c r="I83" s="98">
        <v>9634.9372814837807</v>
      </c>
      <c r="J83" s="98">
        <v>9602.7260246205678</v>
      </c>
      <c r="K83" s="98">
        <v>8947.6483814312614</v>
      </c>
      <c r="L83" s="98">
        <v>11731.169658768587</v>
      </c>
      <c r="M83" s="98">
        <v>8279.0242820884741</v>
      </c>
      <c r="N83" s="98">
        <v>9459.2070871007072</v>
      </c>
      <c r="O83" s="98">
        <v>10857.130546752689</v>
      </c>
      <c r="P83" s="98">
        <v>7769.1484068857717</v>
      </c>
      <c r="Q83" s="98">
        <v>9034.2091947345998</v>
      </c>
      <c r="R83" s="98">
        <v>9934.1459948737047</v>
      </c>
      <c r="S83" s="98">
        <v>9244.1062120336028</v>
      </c>
      <c r="T83" s="98">
        <v>8961.6638190575104</v>
      </c>
      <c r="U83" s="98">
        <v>8905.9684008239328</v>
      </c>
      <c r="V83" s="98">
        <v>8168.0275328333537</v>
      </c>
      <c r="W83" s="98">
        <v>9861.7027314339266</v>
      </c>
      <c r="X83" s="98">
        <v>8675.8876907746435</v>
      </c>
      <c r="Y83" s="98">
        <v>8803.494384313055</v>
      </c>
      <c r="DA83" s="63" t="s">
        <v>2488</v>
      </c>
    </row>
    <row r="84" spans="1:105" ht="12" customHeight="1" x14ac:dyDescent="0.25">
      <c r="A84" s="97" t="s">
        <v>53</v>
      </c>
      <c r="B84" s="98">
        <v>97.221151226254406</v>
      </c>
      <c r="C84" s="98">
        <v>106.7860362305135</v>
      </c>
      <c r="D84" s="98">
        <v>86.167250673228253</v>
      </c>
      <c r="E84" s="98">
        <v>98.437170437389597</v>
      </c>
      <c r="F84" s="98">
        <v>90.586679175261281</v>
      </c>
      <c r="G84" s="98">
        <v>77.982687284347875</v>
      </c>
      <c r="H84" s="98">
        <v>65.03318020252641</v>
      </c>
      <c r="I84" s="98">
        <v>83.846078014045403</v>
      </c>
      <c r="J84" s="98">
        <v>83.321187635631333</v>
      </c>
      <c r="K84" s="98">
        <v>76.638567222789092</v>
      </c>
      <c r="L84" s="98">
        <v>99.117405935139544</v>
      </c>
      <c r="M84" s="98">
        <v>68.99473866660486</v>
      </c>
      <c r="N84" s="98">
        <v>78.125625189127561</v>
      </c>
      <c r="O84" s="98">
        <v>88.856378016243283</v>
      </c>
      <c r="P84" s="98">
        <v>63.139876927556017</v>
      </c>
      <c r="Q84" s="98">
        <v>72.798611064744762</v>
      </c>
      <c r="R84" s="98">
        <v>79.656761193164385</v>
      </c>
      <c r="S84" s="98">
        <v>73.629024123299018</v>
      </c>
      <c r="T84" s="98">
        <v>71.172461174253158</v>
      </c>
      <c r="U84" s="98">
        <v>70.914796902850753</v>
      </c>
      <c r="V84" s="98">
        <v>62.143580869177114</v>
      </c>
      <c r="W84" s="98">
        <v>75.460113652730172</v>
      </c>
      <c r="X84" s="98">
        <v>63.888073506114765</v>
      </c>
      <c r="Y84" s="98">
        <v>64.397551184118512</v>
      </c>
      <c r="DA84" s="63" t="s">
        <v>2489</v>
      </c>
    </row>
    <row r="85" spans="1:105" ht="12.95" customHeight="1" x14ac:dyDescent="0.25">
      <c r="A85" s="121" t="s">
        <v>92</v>
      </c>
      <c r="B85" s="122">
        <f t="shared" ref="B85:Y85" si="34">B86</f>
        <v>3.9126392033425503</v>
      </c>
      <c r="C85" s="122">
        <f t="shared" si="34"/>
        <v>5.1785177167948815</v>
      </c>
      <c r="D85" s="122">
        <f t="shared" si="34"/>
        <v>6.1088907628693736</v>
      </c>
      <c r="E85" s="122">
        <f t="shared" si="34"/>
        <v>17.175958215809853</v>
      </c>
      <c r="F85" s="122">
        <f t="shared" si="34"/>
        <v>9.0106189013158051</v>
      </c>
      <c r="G85" s="122">
        <f t="shared" si="34"/>
        <v>14.724277908154393</v>
      </c>
      <c r="H85" s="122">
        <f t="shared" si="34"/>
        <v>43.168101496242961</v>
      </c>
      <c r="I85" s="122">
        <f t="shared" si="34"/>
        <v>22.121317647922854</v>
      </c>
      <c r="J85" s="122">
        <f t="shared" si="34"/>
        <v>29.09766917998639</v>
      </c>
      <c r="K85" s="122">
        <f t="shared" si="34"/>
        <v>36.711228788006615</v>
      </c>
      <c r="L85" s="122">
        <f t="shared" si="34"/>
        <v>53.815583176067335</v>
      </c>
      <c r="M85" s="122">
        <f t="shared" si="34"/>
        <v>44.926626655647084</v>
      </c>
      <c r="N85" s="122">
        <f t="shared" si="34"/>
        <v>45.738435121980956</v>
      </c>
      <c r="O85" s="122">
        <f t="shared" si="34"/>
        <v>46.613676139425365</v>
      </c>
      <c r="P85" s="122">
        <f t="shared" si="34"/>
        <v>36.029643954152448</v>
      </c>
      <c r="Q85" s="122">
        <f t="shared" si="34"/>
        <v>50.138752127357421</v>
      </c>
      <c r="R85" s="122">
        <f t="shared" si="34"/>
        <v>42.628473354318444</v>
      </c>
      <c r="S85" s="122">
        <f t="shared" si="34"/>
        <v>41.318143180367926</v>
      </c>
      <c r="T85" s="122">
        <f t="shared" si="34"/>
        <v>41.225581606672428</v>
      </c>
      <c r="U85" s="122">
        <f t="shared" si="34"/>
        <v>43.199749484787297</v>
      </c>
      <c r="V85" s="122">
        <f t="shared" si="34"/>
        <v>69.039423446469712</v>
      </c>
      <c r="W85" s="122">
        <f t="shared" si="34"/>
        <v>86.297276934580751</v>
      </c>
      <c r="X85" s="122">
        <f t="shared" si="34"/>
        <v>101.27086335222897</v>
      </c>
      <c r="Y85" s="122">
        <f t="shared" si="34"/>
        <v>101.48978959429179</v>
      </c>
      <c r="DA85" s="130" t="s">
        <v>2490</v>
      </c>
    </row>
    <row r="86" spans="1:105" ht="12" customHeight="1" x14ac:dyDescent="0.25">
      <c r="A86" s="97" t="s">
        <v>53</v>
      </c>
      <c r="B86" s="98">
        <f>IF(RES_hhdet_tes!B86=0,0,RES_hhdet_tes!B86*1000*11630/RES_hhdet_num!B81)</f>
        <v>3.9126392033425503</v>
      </c>
      <c r="C86" s="98">
        <f>IF(RES_hhdet_tes!C86=0,0,RES_hhdet_tes!C86*1000*11630/RES_hhdet_num!C81)</f>
        <v>5.1785177167948815</v>
      </c>
      <c r="D86" s="98">
        <f>IF(RES_hhdet_tes!D86=0,0,RES_hhdet_tes!D86*1000*11630/RES_hhdet_num!D81)</f>
        <v>6.1088907628693736</v>
      </c>
      <c r="E86" s="98">
        <f>IF(RES_hhdet_tes!E86=0,0,RES_hhdet_tes!E86*1000*11630/RES_hhdet_num!E81)</f>
        <v>17.175958215809853</v>
      </c>
      <c r="F86" s="98">
        <f>IF(RES_hhdet_tes!F86=0,0,RES_hhdet_tes!F86*1000*11630/RES_hhdet_num!F81)</f>
        <v>9.0106189013158051</v>
      </c>
      <c r="G86" s="98">
        <f>IF(RES_hhdet_tes!G86=0,0,RES_hhdet_tes!G86*1000*11630/RES_hhdet_num!G81)</f>
        <v>14.724277908154393</v>
      </c>
      <c r="H86" s="98">
        <f>IF(RES_hhdet_tes!H86=0,0,RES_hhdet_tes!H86*1000*11630/RES_hhdet_num!H81)</f>
        <v>43.168101496242961</v>
      </c>
      <c r="I86" s="98">
        <f>IF(RES_hhdet_tes!I86=0,0,RES_hhdet_tes!I86*1000*11630/RES_hhdet_num!I81)</f>
        <v>22.121317647922854</v>
      </c>
      <c r="J86" s="98">
        <f>IF(RES_hhdet_tes!J86=0,0,RES_hhdet_tes!J86*1000*11630/RES_hhdet_num!J81)</f>
        <v>29.09766917998639</v>
      </c>
      <c r="K86" s="98">
        <f>IF(RES_hhdet_tes!K86=0,0,RES_hhdet_tes!K86*1000*11630/RES_hhdet_num!K81)</f>
        <v>36.711228788006615</v>
      </c>
      <c r="L86" s="98">
        <f>IF(RES_hhdet_tes!L86=0,0,RES_hhdet_tes!L86*1000*11630/RES_hhdet_num!L81)</f>
        <v>53.815583176067335</v>
      </c>
      <c r="M86" s="98">
        <f>IF(RES_hhdet_tes!M86=0,0,RES_hhdet_tes!M86*1000*11630/RES_hhdet_num!M81)</f>
        <v>44.926626655647084</v>
      </c>
      <c r="N86" s="98">
        <f>IF(RES_hhdet_tes!N86=0,0,RES_hhdet_tes!N86*1000*11630/RES_hhdet_num!N81)</f>
        <v>45.738435121980956</v>
      </c>
      <c r="O86" s="98">
        <f>IF(RES_hhdet_tes!O86=0,0,RES_hhdet_tes!O86*1000*11630/RES_hhdet_num!O81)</f>
        <v>46.613676139425365</v>
      </c>
      <c r="P86" s="98">
        <f>IF(RES_hhdet_tes!P86=0,0,RES_hhdet_tes!P86*1000*11630/RES_hhdet_num!P81)</f>
        <v>36.029643954152448</v>
      </c>
      <c r="Q86" s="98">
        <f>IF(RES_hhdet_tes!Q86=0,0,RES_hhdet_tes!Q86*1000*11630/RES_hhdet_num!Q81)</f>
        <v>50.138752127357421</v>
      </c>
      <c r="R86" s="98">
        <f>IF(RES_hhdet_tes!R86=0,0,RES_hhdet_tes!R86*1000*11630/RES_hhdet_num!R81)</f>
        <v>42.628473354318444</v>
      </c>
      <c r="S86" s="98">
        <f>IF(RES_hhdet_tes!S86=0,0,RES_hhdet_tes!S86*1000*11630/RES_hhdet_num!S81)</f>
        <v>41.318143180367926</v>
      </c>
      <c r="T86" s="98">
        <f>IF(RES_hhdet_tes!T86=0,0,RES_hhdet_tes!T86*1000*11630/RES_hhdet_num!T81)</f>
        <v>41.225581606672428</v>
      </c>
      <c r="U86" s="98">
        <f>IF(RES_hhdet_tes!U86=0,0,RES_hhdet_tes!U86*1000*11630/RES_hhdet_num!U81)</f>
        <v>43.199749484787297</v>
      </c>
      <c r="V86" s="98">
        <f>IF(RES_hhdet_tes!V86=0,0,RES_hhdet_tes!V86*1000*11630/RES_hhdet_num!V81)</f>
        <v>69.039423446469712</v>
      </c>
      <c r="W86" s="98">
        <f>IF(RES_hhdet_tes!W86=0,0,RES_hhdet_tes!W86*1000*11630/RES_hhdet_num!W81)</f>
        <v>86.297276934580751</v>
      </c>
      <c r="X86" s="98">
        <f>IF(RES_hhdet_tes!X86=0,0,RES_hhdet_tes!X86*1000*11630/RES_hhdet_num!X81)</f>
        <v>101.27086335222897</v>
      </c>
      <c r="Y86" s="98">
        <f>IF(RES_hhdet_tes!Y86=0,0,RES_hhdet_tes!Y86*1000*11630/RES_hhdet_num!Y81)</f>
        <v>101.48978959429179</v>
      </c>
      <c r="DA86" s="63" t="s">
        <v>2491</v>
      </c>
    </row>
    <row r="87" spans="1:105" ht="12" customHeight="1" x14ac:dyDescent="0.25">
      <c r="A87" s="121" t="s">
        <v>55</v>
      </c>
      <c r="B87" s="122">
        <v>1255.4176828458137</v>
      </c>
      <c r="C87" s="122">
        <v>1198.4629100339539</v>
      </c>
      <c r="D87" s="122">
        <v>1205.1062131022375</v>
      </c>
      <c r="E87" s="122">
        <v>1218.386121194977</v>
      </c>
      <c r="F87" s="122">
        <v>1283.3479869788282</v>
      </c>
      <c r="G87" s="122">
        <v>1332.553439228984</v>
      </c>
      <c r="H87" s="122">
        <v>1396.4904826670991</v>
      </c>
      <c r="I87" s="122">
        <v>1433.823858779886</v>
      </c>
      <c r="J87" s="122">
        <v>1358.0346123863601</v>
      </c>
      <c r="K87" s="122">
        <v>1430.2823085987623</v>
      </c>
      <c r="L87" s="122">
        <v>1406.1878954444674</v>
      </c>
      <c r="M87" s="122">
        <v>1373.1232941335152</v>
      </c>
      <c r="N87" s="122">
        <v>1425.3738318240084</v>
      </c>
      <c r="O87" s="122">
        <v>1427.4955223246316</v>
      </c>
      <c r="P87" s="122">
        <v>1477.7278126859521</v>
      </c>
      <c r="Q87" s="122">
        <v>1454.7349317687188</v>
      </c>
      <c r="R87" s="122">
        <v>1485.3409843553786</v>
      </c>
      <c r="S87" s="122">
        <v>1490.9094710717743</v>
      </c>
      <c r="T87" s="122">
        <v>1475.0480467743992</v>
      </c>
      <c r="U87" s="122">
        <v>1467.4673384684265</v>
      </c>
      <c r="V87" s="122">
        <v>1256.7673708752382</v>
      </c>
      <c r="W87" s="122">
        <v>1152.6238804687584</v>
      </c>
      <c r="X87" s="122">
        <v>1023.9415590050203</v>
      </c>
      <c r="Y87" s="122">
        <v>962.01766526365191</v>
      </c>
      <c r="DA87" s="130" t="s">
        <v>2492</v>
      </c>
    </row>
    <row r="88" spans="1:105" ht="12" customHeight="1" x14ac:dyDescent="0.25">
      <c r="A88" s="97" t="s">
        <v>132</v>
      </c>
      <c r="B88" s="98">
        <v>1113.3429675437537</v>
      </c>
      <c r="C88" s="98">
        <v>1164.9312032281009</v>
      </c>
      <c r="D88" s="98">
        <v>1013.386384518755</v>
      </c>
      <c r="E88" s="98">
        <v>1113.1757239711412</v>
      </c>
      <c r="F88" s="98">
        <v>1262.5353531222397</v>
      </c>
      <c r="G88" s="98">
        <v>1154.6664772425402</v>
      </c>
      <c r="H88" s="98">
        <v>1077.83619536896</v>
      </c>
      <c r="I88" s="98">
        <v>1513.2209613995142</v>
      </c>
      <c r="J88" s="98">
        <v>1331.0155453899563</v>
      </c>
      <c r="K88" s="98">
        <v>1360.7066639839813</v>
      </c>
      <c r="L88" s="98">
        <v>1531.6130687146522</v>
      </c>
      <c r="M88" s="98">
        <v>1333.9214858211228</v>
      </c>
      <c r="N88" s="98">
        <v>1440.3663459072704</v>
      </c>
      <c r="O88" s="98">
        <v>1478.2016169858734</v>
      </c>
      <c r="P88" s="98">
        <v>1423.6743598457065</v>
      </c>
      <c r="Q88" s="98">
        <v>1388.0532573109908</v>
      </c>
      <c r="R88" s="98">
        <v>1429.783267228529</v>
      </c>
      <c r="S88" s="98">
        <v>1494.7735902861482</v>
      </c>
      <c r="T88" s="98">
        <v>1608.7992306964272</v>
      </c>
      <c r="U88" s="98">
        <v>1555.1144813656224</v>
      </c>
      <c r="V88" s="98">
        <v>1168.7083075897021</v>
      </c>
      <c r="W88" s="98">
        <v>1057.6716302634754</v>
      </c>
      <c r="X88" s="98">
        <v>1365.2699755532688</v>
      </c>
      <c r="Y88" s="98">
        <v>1117.8137901210068</v>
      </c>
      <c r="DA88" s="63" t="s">
        <v>2493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1514.5386813176203</v>
      </c>
      <c r="J89" s="98">
        <v>1332.76387226304</v>
      </c>
      <c r="K89" s="98">
        <v>1360.5633813951231</v>
      </c>
      <c r="L89" s="98">
        <v>1530.6117758838125</v>
      </c>
      <c r="M89" s="98">
        <v>1333.4051808800903</v>
      </c>
      <c r="N89" s="98">
        <v>1440.4820170817691</v>
      </c>
      <c r="O89" s="98">
        <v>1479.1432714956861</v>
      </c>
      <c r="P89" s="98">
        <v>1424.623753270708</v>
      </c>
      <c r="Q89" s="98">
        <v>1389.583569640238</v>
      </c>
      <c r="R89" s="98">
        <v>1430.5646049868151</v>
      </c>
      <c r="S89" s="98">
        <v>1495.5207541114746</v>
      </c>
      <c r="T89" s="98">
        <v>1609.9023782594097</v>
      </c>
      <c r="U89" s="98">
        <v>1556.5477654944937</v>
      </c>
      <c r="V89" s="98">
        <v>1170.203466286501</v>
      </c>
      <c r="W89" s="98">
        <v>1058.7969877679234</v>
      </c>
      <c r="X89" s="98">
        <v>1362.1387796138506</v>
      </c>
      <c r="Y89" s="98">
        <v>1115.4212151229506</v>
      </c>
      <c r="DA89" s="63" t="s">
        <v>2494</v>
      </c>
    </row>
    <row r="90" spans="1:105" ht="12" customHeight="1" x14ac:dyDescent="0.25">
      <c r="A90" s="100" t="s">
        <v>199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512.11019145801913</v>
      </c>
      <c r="J90" s="101">
        <v>481.09205741643541</v>
      </c>
      <c r="K90" s="101">
        <v>560.08244741419901</v>
      </c>
      <c r="L90" s="101">
        <v>634.48805734676637</v>
      </c>
      <c r="M90" s="101">
        <v>530.90553149472498</v>
      </c>
      <c r="N90" s="101">
        <v>577.73137768970901</v>
      </c>
      <c r="O90" s="101">
        <v>495.83185229521109</v>
      </c>
      <c r="P90" s="101">
        <v>446.31663470378606</v>
      </c>
      <c r="Q90" s="101">
        <v>473.61989035574049</v>
      </c>
      <c r="R90" s="101">
        <v>590.25860046526634</v>
      </c>
      <c r="S90" s="101">
        <v>653.59383580518249</v>
      </c>
      <c r="T90" s="101">
        <v>642.19271877106098</v>
      </c>
      <c r="U90" s="101">
        <v>623.60736143286499</v>
      </c>
      <c r="V90" s="101">
        <v>331.82243292389774</v>
      </c>
      <c r="W90" s="101">
        <v>268.35546207852747</v>
      </c>
      <c r="X90" s="101">
        <v>477.60442935229543</v>
      </c>
      <c r="Y90" s="101">
        <v>430.0353283470526</v>
      </c>
      <c r="DA90" s="131" t="s">
        <v>2495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1002.4284898596007</v>
      </c>
      <c r="J91" s="104">
        <v>851.67181484660455</v>
      </c>
      <c r="K91" s="104">
        <v>800.48093398092431</v>
      </c>
      <c r="L91" s="104">
        <v>896.12371853704599</v>
      </c>
      <c r="M91" s="104">
        <v>802.49964938536505</v>
      </c>
      <c r="N91" s="104">
        <v>862.75063939205995</v>
      </c>
      <c r="O91" s="104">
        <v>983.31141920047514</v>
      </c>
      <c r="P91" s="104">
        <v>978.30711856692176</v>
      </c>
      <c r="Q91" s="104">
        <v>915.96367928449763</v>
      </c>
      <c r="R91" s="104">
        <v>840.30600452154874</v>
      </c>
      <c r="S91" s="104">
        <v>841.92691830629201</v>
      </c>
      <c r="T91" s="104">
        <v>967.70965948834839</v>
      </c>
      <c r="U91" s="104">
        <v>932.94040406162833</v>
      </c>
      <c r="V91" s="104">
        <v>838.38103336260315</v>
      </c>
      <c r="W91" s="104">
        <v>790.4415256893958</v>
      </c>
      <c r="X91" s="104">
        <v>884.53435026155535</v>
      </c>
      <c r="Y91" s="104">
        <v>685.38588677589803</v>
      </c>
      <c r="DA91" s="132" t="s">
        <v>2496</v>
      </c>
    </row>
    <row r="92" spans="1:105" ht="12" customHeight="1" x14ac:dyDescent="0.25">
      <c r="A92" s="106" t="s">
        <v>124</v>
      </c>
      <c r="B92" s="101">
        <v>1232.9298738803404</v>
      </c>
      <c r="C92" s="101">
        <v>1190.6807963810941</v>
      </c>
      <c r="D92" s="101">
        <v>1198.836489484014</v>
      </c>
      <c r="E92" s="101">
        <v>1186.2239599628531</v>
      </c>
      <c r="F92" s="101">
        <v>1279.7297837449998</v>
      </c>
      <c r="G92" s="101">
        <v>1329.5567251433597</v>
      </c>
      <c r="H92" s="101">
        <v>1426.2299626995461</v>
      </c>
      <c r="I92" s="101">
        <v>1437.1034842594179</v>
      </c>
      <c r="J92" s="101">
        <v>1346.4002939205398</v>
      </c>
      <c r="K92" s="101">
        <v>1460.7634709697488</v>
      </c>
      <c r="L92" s="101">
        <v>1443.3526557822593</v>
      </c>
      <c r="M92" s="101">
        <v>1432.4522496306561</v>
      </c>
      <c r="N92" s="101">
        <v>1447.6009973547666</v>
      </c>
      <c r="O92" s="101">
        <v>1444.6194624098578</v>
      </c>
      <c r="P92" s="101">
        <v>1570.8194243112657</v>
      </c>
      <c r="Q92" s="101">
        <v>1446.0769828002747</v>
      </c>
      <c r="R92" s="101">
        <v>1589.2392151013394</v>
      </c>
      <c r="S92" s="101">
        <v>1537.1961371501141</v>
      </c>
      <c r="T92" s="101">
        <v>1473.9606155309584</v>
      </c>
      <c r="U92" s="101">
        <v>1472.2486529508094</v>
      </c>
      <c r="V92" s="101">
        <v>1274.4115355310723</v>
      </c>
      <c r="W92" s="101">
        <v>1157.9834732235199</v>
      </c>
      <c r="X92" s="101">
        <v>1090.567180161828</v>
      </c>
      <c r="Y92" s="101">
        <v>999.84254066311917</v>
      </c>
      <c r="DA92" s="131" t="s">
        <v>2497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1187.0781048461281</v>
      </c>
      <c r="F93" s="104">
        <v>1281.0731315706214</v>
      </c>
      <c r="G93" s="104">
        <v>1328.2542646918139</v>
      </c>
      <c r="H93" s="104">
        <v>1423.6071232892616</v>
      </c>
      <c r="I93" s="104">
        <v>1433.9848491807486</v>
      </c>
      <c r="J93" s="104">
        <v>1344.1944651754175</v>
      </c>
      <c r="K93" s="104">
        <v>1457.534844592134</v>
      </c>
      <c r="L93" s="104">
        <v>1440.1368428121752</v>
      </c>
      <c r="M93" s="104">
        <v>1430.969907240652</v>
      </c>
      <c r="N93" s="104">
        <v>1447.0435419898406</v>
      </c>
      <c r="O93" s="104">
        <v>1444.2394816381211</v>
      </c>
      <c r="P93" s="104">
        <v>1571.1532930560954</v>
      </c>
      <c r="Q93" s="104">
        <v>1447.0131676174581</v>
      </c>
      <c r="R93" s="104">
        <v>1590.6139761824563</v>
      </c>
      <c r="S93" s="104">
        <v>1539.2221629287264</v>
      </c>
      <c r="T93" s="104">
        <v>1475.9611800060713</v>
      </c>
      <c r="U93" s="104">
        <v>1475.2441861107397</v>
      </c>
      <c r="V93" s="104">
        <v>1277.7829512205119</v>
      </c>
      <c r="W93" s="104">
        <v>1160.3500087064497</v>
      </c>
      <c r="X93" s="104">
        <v>1089.1776516840023</v>
      </c>
      <c r="Y93" s="104">
        <v>997.36665606311055</v>
      </c>
      <c r="DA93" s="132" t="s">
        <v>2498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505.36470512081445</v>
      </c>
      <c r="F94" s="98">
        <v>510.91972037033406</v>
      </c>
      <c r="G94" s="98">
        <v>540.63323629945501</v>
      </c>
      <c r="H94" s="98">
        <v>588.14061713639478</v>
      </c>
      <c r="I94" s="98">
        <v>627.46633147302748</v>
      </c>
      <c r="J94" s="98">
        <v>536.26441887242436</v>
      </c>
      <c r="K94" s="98">
        <v>599.88285095230867</v>
      </c>
      <c r="L94" s="98">
        <v>596.77039678413144</v>
      </c>
      <c r="M94" s="98">
        <v>571.15071739365987</v>
      </c>
      <c r="N94" s="98">
        <v>580.67503335015545</v>
      </c>
      <c r="O94" s="98">
        <v>483.71702571282714</v>
      </c>
      <c r="P94" s="98">
        <v>491.72720360602187</v>
      </c>
      <c r="Q94" s="98">
        <v>491.06648534563243</v>
      </c>
      <c r="R94" s="98">
        <v>656.59324080512317</v>
      </c>
      <c r="S94" s="98">
        <v>672.52751277994867</v>
      </c>
      <c r="T94" s="98">
        <v>588.07153442243543</v>
      </c>
      <c r="U94" s="98">
        <v>590.44592451362018</v>
      </c>
      <c r="V94" s="98">
        <v>360.01146925770848</v>
      </c>
      <c r="W94" s="98">
        <v>289.99242550563127</v>
      </c>
      <c r="X94" s="98">
        <v>377.86113737659917</v>
      </c>
      <c r="Y94" s="98">
        <v>383.10346991787475</v>
      </c>
      <c r="DA94" s="63" t="s">
        <v>2499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681.71339972531359</v>
      </c>
      <c r="F95" s="98">
        <v>770.15341120028745</v>
      </c>
      <c r="G95" s="98">
        <v>787.62102839235865</v>
      </c>
      <c r="H95" s="98">
        <v>835.4665061528666</v>
      </c>
      <c r="I95" s="98">
        <v>806.51851770772112</v>
      </c>
      <c r="J95" s="98">
        <v>807.93004630299288</v>
      </c>
      <c r="K95" s="98">
        <v>857.65199363982549</v>
      </c>
      <c r="L95" s="98">
        <v>843.3664460280437</v>
      </c>
      <c r="M95" s="98">
        <v>859.81918984699212</v>
      </c>
      <c r="N95" s="98">
        <v>866.36850863968527</v>
      </c>
      <c r="O95" s="98">
        <v>960.52245592529403</v>
      </c>
      <c r="P95" s="98">
        <v>1079.4260894500737</v>
      </c>
      <c r="Q95" s="98">
        <v>955.94668227182547</v>
      </c>
      <c r="R95" s="98">
        <v>934.02073537733327</v>
      </c>
      <c r="S95" s="98">
        <v>866.69465014877801</v>
      </c>
      <c r="T95" s="98">
        <v>887.88964558363625</v>
      </c>
      <c r="U95" s="98">
        <v>884.79826159711956</v>
      </c>
      <c r="V95" s="98">
        <v>917.7714819628037</v>
      </c>
      <c r="W95" s="98">
        <v>870.35758320081823</v>
      </c>
      <c r="X95" s="98">
        <v>711.31651430740339</v>
      </c>
      <c r="Y95" s="98">
        <v>614.26318614523564</v>
      </c>
      <c r="DA95" s="63" t="s">
        <v>2500</v>
      </c>
    </row>
    <row r="96" spans="1:105" ht="12" customHeight="1" x14ac:dyDescent="0.25">
      <c r="A96" s="106" t="s">
        <v>122</v>
      </c>
      <c r="B96" s="101">
        <v>1260.4399859433008</v>
      </c>
      <c r="C96" s="101">
        <v>1199.8972719318019</v>
      </c>
      <c r="D96" s="101">
        <v>1210.2305950576699</v>
      </c>
      <c r="E96" s="101">
        <v>1224.740866842312</v>
      </c>
      <c r="F96" s="101">
        <v>1284.6451459699761</v>
      </c>
      <c r="G96" s="101">
        <v>1338.6957776281038</v>
      </c>
      <c r="H96" s="101">
        <v>1400.7288933968325</v>
      </c>
      <c r="I96" s="101">
        <v>1430.834323971955</v>
      </c>
      <c r="J96" s="101">
        <v>1360.5693293826944</v>
      </c>
      <c r="K96" s="101">
        <v>1428.9398988869223</v>
      </c>
      <c r="L96" s="101">
        <v>1397.2132836935716</v>
      </c>
      <c r="M96" s="101">
        <v>1367.3277654494757</v>
      </c>
      <c r="N96" s="101">
        <v>1422.1402742965615</v>
      </c>
      <c r="O96" s="101">
        <v>1423.4676248843662</v>
      </c>
      <c r="P96" s="101">
        <v>1467.6826567937737</v>
      </c>
      <c r="Q96" s="101">
        <v>1458.4558905982265</v>
      </c>
      <c r="R96" s="101">
        <v>1473.9473940369776</v>
      </c>
      <c r="S96" s="101">
        <v>1484.7981273099849</v>
      </c>
      <c r="T96" s="101">
        <v>1468.3323093729764</v>
      </c>
      <c r="U96" s="101">
        <v>1462.1405194538765</v>
      </c>
      <c r="V96" s="101">
        <v>1260.1423370028842</v>
      </c>
      <c r="W96" s="101">
        <v>1158.543546450235</v>
      </c>
      <c r="X96" s="101">
        <v>966.12082942408767</v>
      </c>
      <c r="Y96" s="101">
        <v>929.21846692553891</v>
      </c>
      <c r="DA96" s="131" t="s">
        <v>2501</v>
      </c>
    </row>
    <row r="97" spans="1:105" ht="12" customHeight="1" x14ac:dyDescent="0.25">
      <c r="A97" s="107" t="s">
        <v>121</v>
      </c>
      <c r="B97" s="104">
        <v>1260.4399859433006</v>
      </c>
      <c r="C97" s="104">
        <v>1199.8621748363262</v>
      </c>
      <c r="D97" s="104">
        <v>1210.1893060013267</v>
      </c>
      <c r="E97" s="104">
        <v>1224.5481415187105</v>
      </c>
      <c r="F97" s="104">
        <v>1284.597570071121</v>
      </c>
      <c r="G97" s="104">
        <v>1338.9892928622153</v>
      </c>
      <c r="H97" s="104">
        <v>1400.4813342118086</v>
      </c>
      <c r="I97" s="104">
        <v>1429.2442504554463</v>
      </c>
      <c r="J97" s="104">
        <v>1359.8513065375503</v>
      </c>
      <c r="K97" s="104">
        <v>1428.2270677991576</v>
      </c>
      <c r="L97" s="104">
        <v>1396.8586431809092</v>
      </c>
      <c r="M97" s="104">
        <v>1367.105041016285</v>
      </c>
      <c r="N97" s="104">
        <v>1421.5896735571316</v>
      </c>
      <c r="O97" s="104">
        <v>1423.000469081876</v>
      </c>
      <c r="P97" s="104">
        <v>1467.7613820720321</v>
      </c>
      <c r="Q97" s="104">
        <v>1458.9535175018088</v>
      </c>
      <c r="R97" s="104">
        <v>1474.2201057316172</v>
      </c>
      <c r="S97" s="104">
        <v>1484.971140972797</v>
      </c>
      <c r="T97" s="104">
        <v>1468.7328421522766</v>
      </c>
      <c r="U97" s="104">
        <v>1462.6435543701261</v>
      </c>
      <c r="V97" s="104">
        <v>1260.4953813000689</v>
      </c>
      <c r="W97" s="104">
        <v>1158.5147211439335</v>
      </c>
      <c r="X97" s="104">
        <v>962.43922073839815</v>
      </c>
      <c r="Y97" s="104">
        <v>925.88645093151422</v>
      </c>
      <c r="DA97" s="132" t="s">
        <v>2502</v>
      </c>
    </row>
    <row r="98" spans="1:105" ht="12" customHeight="1" x14ac:dyDescent="0.25">
      <c r="A98" s="108" t="s">
        <v>53</v>
      </c>
      <c r="B98" s="98">
        <v>527.66316436191778</v>
      </c>
      <c r="C98" s="98">
        <v>489.83459870749215</v>
      </c>
      <c r="D98" s="98">
        <v>505.902961760415</v>
      </c>
      <c r="E98" s="98">
        <v>521.18708767848682</v>
      </c>
      <c r="F98" s="98">
        <v>511.7117790030793</v>
      </c>
      <c r="G98" s="98">
        <v>545.03762065695332</v>
      </c>
      <c r="H98" s="98">
        <v>578.65499873733791</v>
      </c>
      <c r="I98" s="98">
        <v>625.62248643187354</v>
      </c>
      <c r="J98" s="98">
        <v>543.09323800383333</v>
      </c>
      <c r="K98" s="98">
        <v>588.76271866949753</v>
      </c>
      <c r="L98" s="98">
        <v>579.22204549754326</v>
      </c>
      <c r="M98" s="98">
        <v>545.81264433202261</v>
      </c>
      <c r="N98" s="98">
        <v>570.73126323325573</v>
      </c>
      <c r="O98" s="98">
        <v>477.05497581793935</v>
      </c>
      <c r="P98" s="98">
        <v>459.39787917904755</v>
      </c>
      <c r="Q98" s="98">
        <v>495.73728679640493</v>
      </c>
      <c r="R98" s="98">
        <v>608.25413258770072</v>
      </c>
      <c r="S98" s="98">
        <v>649.14162098741247</v>
      </c>
      <c r="T98" s="98">
        <v>585.74985775651771</v>
      </c>
      <c r="U98" s="98">
        <v>585.3195955903966</v>
      </c>
      <c r="V98" s="98">
        <v>355.01875337813595</v>
      </c>
      <c r="W98" s="98">
        <v>288.39605289611933</v>
      </c>
      <c r="X98" s="98">
        <v>330.9091240496968</v>
      </c>
      <c r="Y98" s="98">
        <v>354.13246725498863</v>
      </c>
      <c r="DA98" s="63" t="s">
        <v>2503</v>
      </c>
    </row>
    <row r="99" spans="1:105" ht="12" customHeight="1" x14ac:dyDescent="0.25">
      <c r="A99" s="108" t="s">
        <v>52</v>
      </c>
      <c r="B99" s="98">
        <v>732.77682158138259</v>
      </c>
      <c r="C99" s="98">
        <v>710.02757612883408</v>
      </c>
      <c r="D99" s="98">
        <v>704.28634424091172</v>
      </c>
      <c r="E99" s="98">
        <v>703.36105384022358</v>
      </c>
      <c r="F99" s="98">
        <v>772.8857910680415</v>
      </c>
      <c r="G99" s="98">
        <v>793.95167220526207</v>
      </c>
      <c r="H99" s="98">
        <v>821.82633547447085</v>
      </c>
      <c r="I99" s="98">
        <v>803.62176402357284</v>
      </c>
      <c r="J99" s="98">
        <v>816.75806853371694</v>
      </c>
      <c r="K99" s="98">
        <v>839.46434912965981</v>
      </c>
      <c r="L99" s="98">
        <v>817.63659768336572</v>
      </c>
      <c r="M99" s="98">
        <v>821.29239668426248</v>
      </c>
      <c r="N99" s="98">
        <v>850.85841032387611</v>
      </c>
      <c r="O99" s="98">
        <v>945.94549326393701</v>
      </c>
      <c r="P99" s="98">
        <v>1008.3635028929845</v>
      </c>
      <c r="Q99" s="98">
        <v>963.21623070540386</v>
      </c>
      <c r="R99" s="98">
        <v>865.96597314391636</v>
      </c>
      <c r="S99" s="98">
        <v>835.82951998538476</v>
      </c>
      <c r="T99" s="98">
        <v>882.98298439575899</v>
      </c>
      <c r="U99" s="98">
        <v>877.32395877972954</v>
      </c>
      <c r="V99" s="98">
        <v>905.47662792193285</v>
      </c>
      <c r="W99" s="98">
        <v>870.11866824781418</v>
      </c>
      <c r="X99" s="98">
        <v>631.53009668870129</v>
      </c>
      <c r="Y99" s="98">
        <v>571.75398367652565</v>
      </c>
      <c r="DA99" s="63" t="s">
        <v>2504</v>
      </c>
    </row>
    <row r="100" spans="1:105" ht="12" customHeight="1" x14ac:dyDescent="0.25">
      <c r="A100" s="121" t="s">
        <v>54</v>
      </c>
      <c r="B100" s="122">
        <v>230.5775003085667</v>
      </c>
      <c r="C100" s="122">
        <v>229.05285525283972</v>
      </c>
      <c r="D100" s="122">
        <v>224.80060054073587</v>
      </c>
      <c r="E100" s="122">
        <v>244.10791797219795</v>
      </c>
      <c r="F100" s="122">
        <v>246.18623064213281</v>
      </c>
      <c r="G100" s="122">
        <v>256.38778441147764</v>
      </c>
      <c r="H100" s="122">
        <v>249.22368874404049</v>
      </c>
      <c r="I100" s="122">
        <v>244.5618996946564</v>
      </c>
      <c r="J100" s="122">
        <v>213.71352030214234</v>
      </c>
      <c r="K100" s="122">
        <v>221.89116874463559</v>
      </c>
      <c r="L100" s="122">
        <v>219.25362449188779</v>
      </c>
      <c r="M100" s="122">
        <v>205.79294754627523</v>
      </c>
      <c r="N100" s="122">
        <v>213.40938009298065</v>
      </c>
      <c r="O100" s="122">
        <v>214.71301416730176</v>
      </c>
      <c r="P100" s="122">
        <v>218.58635545205169</v>
      </c>
      <c r="Q100" s="122">
        <v>229.74451518326092</v>
      </c>
      <c r="R100" s="122">
        <v>229.61795895899061</v>
      </c>
      <c r="S100" s="122">
        <v>230.30058251290424</v>
      </c>
      <c r="T100" s="122">
        <v>229.72772109422382</v>
      </c>
      <c r="U100" s="122">
        <v>228.36335951035844</v>
      </c>
      <c r="V100" s="122">
        <v>239.03434586102344</v>
      </c>
      <c r="W100" s="122">
        <v>233.04664263168564</v>
      </c>
      <c r="X100" s="122">
        <v>170.87559292252953</v>
      </c>
      <c r="Y100" s="122">
        <v>172.43311401976391</v>
      </c>
      <c r="DA100" s="130" t="s">
        <v>2505</v>
      </c>
    </row>
    <row r="101" spans="1:105" ht="12" customHeight="1" x14ac:dyDescent="0.25">
      <c r="A101" s="97" t="s">
        <v>202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2506</v>
      </c>
    </row>
    <row r="102" spans="1:105" ht="12" customHeight="1" x14ac:dyDescent="0.25">
      <c r="A102" s="97" t="s">
        <v>50</v>
      </c>
      <c r="B102" s="98">
        <v>231.1512571062365</v>
      </c>
      <c r="C102" s="98">
        <v>223.99340701152909</v>
      </c>
      <c r="D102" s="98">
        <v>222.78029986133035</v>
      </c>
      <c r="E102" s="98">
        <v>248.06657556879128</v>
      </c>
      <c r="F102" s="98">
        <v>246.88798627634819</v>
      </c>
      <c r="G102" s="98">
        <v>242.81073750272111</v>
      </c>
      <c r="H102" s="98">
        <v>252.68440750285683</v>
      </c>
      <c r="I102" s="98">
        <v>248.60425495908856</v>
      </c>
      <c r="J102" s="98">
        <v>210.76372835819492</v>
      </c>
      <c r="K102" s="98">
        <v>225.83871074019396</v>
      </c>
      <c r="L102" s="98">
        <v>215.91005969344465</v>
      </c>
      <c r="M102" s="98">
        <v>215.7406121519268</v>
      </c>
      <c r="N102" s="98">
        <v>217.51962606155925</v>
      </c>
      <c r="O102" s="98">
        <v>215.47531415335959</v>
      </c>
      <c r="P102" s="98">
        <v>234.75437703585771</v>
      </c>
      <c r="Q102" s="98">
        <v>225.6511394970062</v>
      </c>
      <c r="R102" s="98">
        <v>241.19486503878642</v>
      </c>
      <c r="S102" s="98">
        <v>237.3144061598752</v>
      </c>
      <c r="T102" s="98">
        <v>235.94978653748925</v>
      </c>
      <c r="U102" s="98">
        <v>246.83986503796683</v>
      </c>
      <c r="V102" s="98">
        <v>228.2443959026611</v>
      </c>
      <c r="W102" s="98">
        <v>216.55829842327333</v>
      </c>
      <c r="X102" s="98">
        <v>196.7574914640139</v>
      </c>
      <c r="Y102" s="98">
        <v>177.89360317297982</v>
      </c>
      <c r="DA102" s="63" t="s">
        <v>2507</v>
      </c>
    </row>
    <row r="103" spans="1:105" ht="12" customHeight="1" x14ac:dyDescent="0.25">
      <c r="A103" s="109" t="s">
        <v>120</v>
      </c>
      <c r="B103" s="33">
        <v>230.55538387880841</v>
      </c>
      <c r="C103" s="33">
        <v>229.25693123899308</v>
      </c>
      <c r="D103" s="33">
        <v>224.8898427668172</v>
      </c>
      <c r="E103" s="33">
        <v>243.92439625300969</v>
      </c>
      <c r="F103" s="33">
        <v>246.15099325893672</v>
      </c>
      <c r="G103" s="33">
        <v>257.1263216580212</v>
      </c>
      <c r="H103" s="33">
        <v>249.01578313478902</v>
      </c>
      <c r="I103" s="33">
        <v>244.27901566924268</v>
      </c>
      <c r="J103" s="33">
        <v>213.93441193682105</v>
      </c>
      <c r="K103" s="33">
        <v>221.58009704608767</v>
      </c>
      <c r="L103" s="33">
        <v>219.51902447309857</v>
      </c>
      <c r="M103" s="33">
        <v>204.99619940281255</v>
      </c>
      <c r="N103" s="33">
        <v>213.07869815457653</v>
      </c>
      <c r="O103" s="33">
        <v>214.65190660900313</v>
      </c>
      <c r="P103" s="33">
        <v>217.27175046215189</v>
      </c>
      <c r="Q103" s="33">
        <v>230.07490868502222</v>
      </c>
      <c r="R103" s="33">
        <v>228.67616760342068</v>
      </c>
      <c r="S103" s="33">
        <v>229.73214944735963</v>
      </c>
      <c r="T103" s="33">
        <v>229.23248509272639</v>
      </c>
      <c r="U103" s="33">
        <v>226.90695041623653</v>
      </c>
      <c r="V103" s="33">
        <v>239.86769145093211</v>
      </c>
      <c r="W103" s="33">
        <v>234.3062750658664</v>
      </c>
      <c r="X103" s="33">
        <v>168.82693612709252</v>
      </c>
      <c r="Y103" s="33">
        <v>171.98694070472956</v>
      </c>
      <c r="DA103" s="60" t="s">
        <v>2508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2509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2510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2511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2512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2513</v>
      </c>
    </row>
    <row r="110" spans="1:105" ht="12" customHeight="1" x14ac:dyDescent="0.25">
      <c r="A110" s="97" t="s">
        <v>53</v>
      </c>
      <c r="B110" s="98">
        <f>IF(RES_hhdet_tes!B110=0,0,RES_hhdet_tes!B110*1000*11630/RES_hhdet_num!B105)</f>
        <v>0</v>
      </c>
      <c r="C110" s="98">
        <f>IF(RES_hhdet_tes!C110=0,0,RES_hhdet_tes!C110*1000*11630/RES_hhdet_num!C105)</f>
        <v>0</v>
      </c>
      <c r="D110" s="98">
        <f>IF(RES_hhdet_tes!D110=0,0,RES_hhdet_tes!D110*1000*11630/RES_hhdet_num!D105)</f>
        <v>0</v>
      </c>
      <c r="E110" s="98">
        <f>IF(RES_hhdet_tes!E110=0,0,RES_hhdet_tes!E110*1000*11630/RES_hhdet_num!E105)</f>
        <v>0</v>
      </c>
      <c r="F110" s="98">
        <f>IF(RES_hhdet_tes!F110=0,0,RES_hhdet_tes!F110*1000*11630/RES_hhdet_num!F105)</f>
        <v>0</v>
      </c>
      <c r="G110" s="98">
        <f>IF(RES_hhdet_tes!G110=0,0,RES_hhdet_tes!G110*1000*11630/RES_hhdet_num!G105)</f>
        <v>0</v>
      </c>
      <c r="H110" s="98">
        <f>IF(RES_hhdet_tes!H110=0,0,RES_hhdet_tes!H110*1000*11630/RES_hhdet_num!H105)</f>
        <v>0</v>
      </c>
      <c r="I110" s="98">
        <f>IF(RES_hhdet_tes!I110=0,0,RES_hhdet_tes!I110*1000*11630/RES_hhdet_num!I105)</f>
        <v>0</v>
      </c>
      <c r="J110" s="98">
        <f>IF(RES_hhdet_tes!J110=0,0,RES_hhdet_tes!J110*1000*11630/RES_hhdet_num!J105)</f>
        <v>0</v>
      </c>
      <c r="K110" s="98">
        <f>IF(RES_hhdet_tes!K110=0,0,RES_hhdet_tes!K110*1000*11630/RES_hhdet_num!K105)</f>
        <v>0</v>
      </c>
      <c r="L110" s="98">
        <f>IF(RES_hhdet_tes!L110=0,0,RES_hhdet_tes!L110*1000*11630/RES_hhdet_num!L105)</f>
        <v>0</v>
      </c>
      <c r="M110" s="98">
        <f>IF(RES_hhdet_tes!M110=0,0,RES_hhdet_tes!M110*1000*11630/RES_hhdet_num!M105)</f>
        <v>0</v>
      </c>
      <c r="N110" s="98">
        <f>IF(RES_hhdet_tes!N110=0,0,RES_hhdet_tes!N110*1000*11630/RES_hhdet_num!N105)</f>
        <v>0</v>
      </c>
      <c r="O110" s="98">
        <f>IF(RES_hhdet_tes!O110=0,0,RES_hhdet_tes!O110*1000*11630/RES_hhdet_num!O105)</f>
        <v>0</v>
      </c>
      <c r="P110" s="98">
        <f>IF(RES_hhdet_tes!P110=0,0,RES_hhdet_tes!P110*1000*11630/RES_hhdet_num!P105)</f>
        <v>0</v>
      </c>
      <c r="Q110" s="98">
        <f>IF(RES_hhdet_tes!Q110=0,0,RES_hhdet_tes!Q110*1000*11630/RES_hhdet_num!Q105)</f>
        <v>0</v>
      </c>
      <c r="R110" s="98">
        <f>IF(RES_hhdet_tes!R110=0,0,RES_hhdet_tes!R110*1000*11630/RES_hhdet_num!R105)</f>
        <v>0</v>
      </c>
      <c r="S110" s="98">
        <f>IF(RES_hhdet_tes!S110=0,0,RES_hhdet_tes!S110*1000*11630/RES_hhdet_num!S105)</f>
        <v>0</v>
      </c>
      <c r="T110" s="98">
        <f>IF(RES_hhdet_tes!T110=0,0,RES_hhdet_tes!T110*1000*11630/RES_hhdet_num!T105)</f>
        <v>0</v>
      </c>
      <c r="U110" s="98">
        <f>IF(RES_hhdet_tes!U110=0,0,RES_hhdet_tes!U110*1000*11630/RES_hhdet_num!U105)</f>
        <v>0</v>
      </c>
      <c r="V110" s="98">
        <f>IF(RES_hhdet_tes!V110=0,0,RES_hhdet_tes!V110*1000*11630/RES_hhdet_num!V105)</f>
        <v>0</v>
      </c>
      <c r="W110" s="98">
        <f>IF(RES_hhdet_tes!W110=0,0,RES_hhdet_tes!W110*1000*11630/RES_hhdet_num!W105)</f>
        <v>0</v>
      </c>
      <c r="X110" s="98">
        <f>IF(RES_hhdet_tes!X110=0,0,RES_hhdet_tes!X110*1000*11630/RES_hhdet_num!X105)</f>
        <v>0</v>
      </c>
      <c r="Y110" s="98">
        <f>IF(RES_hhdet_tes!Y110=0,0,RES_hhdet_tes!Y110*1000*11630/RES_hhdet_num!Y105)</f>
        <v>0</v>
      </c>
      <c r="DA110" s="63" t="s">
        <v>2514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2515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2516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2517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2518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2519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2520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2521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2522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2523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2524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2525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2526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12727.107287229192</v>
      </c>
      <c r="C124" s="117">
        <f t="shared" si="42"/>
        <v>11499.3410694412</v>
      </c>
      <c r="D124" s="117">
        <f t="shared" si="42"/>
        <v>11922.918843945534</v>
      </c>
      <c r="E124" s="117">
        <f t="shared" si="42"/>
        <v>11841.660457757705</v>
      </c>
      <c r="F124" s="117">
        <f t="shared" si="42"/>
        <v>11689.55138978731</v>
      </c>
      <c r="G124" s="117">
        <f t="shared" si="42"/>
        <v>11146.355637479439</v>
      </c>
      <c r="H124" s="117">
        <f t="shared" si="42"/>
        <v>10988.582810848184</v>
      </c>
      <c r="I124" s="117">
        <f t="shared" si="42"/>
        <v>11639.459792008785</v>
      </c>
      <c r="J124" s="117">
        <f t="shared" si="42"/>
        <v>11437.073481760539</v>
      </c>
      <c r="K124" s="117">
        <f t="shared" si="42"/>
        <v>10243.792596599054</v>
      </c>
      <c r="L124" s="117">
        <f t="shared" si="42"/>
        <v>10110.985203495704</v>
      </c>
      <c r="M124" s="117">
        <f t="shared" si="42"/>
        <v>11014.48458870972</v>
      </c>
      <c r="N124" s="117">
        <f t="shared" si="42"/>
        <v>11369.420475375919</v>
      </c>
      <c r="O124" s="117">
        <f t="shared" si="42"/>
        <v>10589.031772860735</v>
      </c>
      <c r="P124" s="117">
        <f t="shared" si="42"/>
        <v>11172.733823028173</v>
      </c>
      <c r="Q124" s="117">
        <f t="shared" si="42"/>
        <v>10674.728100070077</v>
      </c>
      <c r="R124" s="117">
        <f t="shared" ref="R124:V124" si="43">R125+R128+R130+R139</f>
        <v>10267.797756059901</v>
      </c>
      <c r="S124" s="117">
        <f t="shared" si="43"/>
        <v>10473.810652025581</v>
      </c>
      <c r="T124" s="117">
        <f t="shared" si="43"/>
        <v>11054.300754244312</v>
      </c>
      <c r="U124" s="117">
        <f t="shared" si="43"/>
        <v>11199.509828898981</v>
      </c>
      <c r="V124" s="117">
        <f t="shared" si="43"/>
        <v>11690.479209150813</v>
      </c>
      <c r="W124" s="117">
        <f t="shared" ref="W124:Y124" si="44">W125+W128+W130+W139</f>
        <v>12749.837990908871</v>
      </c>
      <c r="X124" s="117">
        <f t="shared" si="44"/>
        <v>9403.767386707892</v>
      </c>
      <c r="Y124" s="117">
        <f t="shared" si="44"/>
        <v>9245.2087710019059</v>
      </c>
      <c r="DA124" s="129" t="s">
        <v>2527</v>
      </c>
    </row>
    <row r="125" spans="1:105" ht="12.95" customHeight="1" x14ac:dyDescent="0.25">
      <c r="A125" s="121" t="s">
        <v>57</v>
      </c>
      <c r="B125" s="122">
        <f t="shared" ref="B125:Q125" si="45">SUM(B126:B127)</f>
        <v>11232.180913527003</v>
      </c>
      <c r="C125" s="122">
        <f t="shared" si="45"/>
        <v>10065.180456365562</v>
      </c>
      <c r="D125" s="122">
        <f t="shared" si="45"/>
        <v>10481.149257395453</v>
      </c>
      <c r="E125" s="122">
        <f t="shared" si="45"/>
        <v>10354.469171003115</v>
      </c>
      <c r="F125" s="122">
        <f t="shared" si="45"/>
        <v>10149.439450599935</v>
      </c>
      <c r="G125" s="122">
        <f t="shared" si="45"/>
        <v>9538.1298171945182</v>
      </c>
      <c r="H125" s="122">
        <f t="shared" si="45"/>
        <v>9306.6219764171765</v>
      </c>
      <c r="I125" s="122">
        <f t="shared" si="45"/>
        <v>9944.8020025408769</v>
      </c>
      <c r="J125" s="122">
        <f t="shared" si="45"/>
        <v>9838.5221499924592</v>
      </c>
      <c r="K125" s="122">
        <f t="shared" si="45"/>
        <v>8564.0207460865822</v>
      </c>
      <c r="L125" s="122">
        <f t="shared" si="45"/>
        <v>8453.2283458578913</v>
      </c>
      <c r="M125" s="122">
        <f t="shared" si="45"/>
        <v>9408.2945193143332</v>
      </c>
      <c r="N125" s="122">
        <f t="shared" si="45"/>
        <v>9699.7631713407027</v>
      </c>
      <c r="O125" s="122">
        <f t="shared" si="45"/>
        <v>8913.5587761394199</v>
      </c>
      <c r="P125" s="122">
        <f t="shared" si="45"/>
        <v>9454.2642258811775</v>
      </c>
      <c r="Q125" s="122">
        <f t="shared" si="45"/>
        <v>8939.0686195218095</v>
      </c>
      <c r="R125" s="122">
        <f t="shared" ref="R125:V125" si="46">SUM(R126:R127)</f>
        <v>8521.4712065872754</v>
      </c>
      <c r="S125" s="122">
        <f t="shared" si="46"/>
        <v>8715.4796901277714</v>
      </c>
      <c r="T125" s="122">
        <f t="shared" si="46"/>
        <v>9314.5200030235137</v>
      </c>
      <c r="U125" s="122">
        <f t="shared" si="46"/>
        <v>9466.5577197790135</v>
      </c>
      <c r="V125" s="122">
        <f t="shared" si="46"/>
        <v>10125.594755581804</v>
      </c>
      <c r="W125" s="122">
        <f t="shared" ref="W125:Y125" si="47">SUM(W126:W127)</f>
        <v>11275.654378608881</v>
      </c>
      <c r="X125" s="122">
        <f t="shared" si="47"/>
        <v>8171.8369011891746</v>
      </c>
      <c r="Y125" s="122">
        <f t="shared" si="47"/>
        <v>8049.9866688515594</v>
      </c>
      <c r="DA125" s="130" t="s">
        <v>2528</v>
      </c>
    </row>
    <row r="126" spans="1:105" ht="12" customHeight="1" x14ac:dyDescent="0.25">
      <c r="A126" s="97" t="s">
        <v>198</v>
      </c>
      <c r="B126" s="98">
        <v>11177.396790026596</v>
      </c>
      <c r="C126" s="98">
        <v>10017.172576277662</v>
      </c>
      <c r="D126" s="98">
        <v>10432.380542203888</v>
      </c>
      <c r="E126" s="98">
        <v>10307.129801020083</v>
      </c>
      <c r="F126" s="98">
        <v>10103.081805462734</v>
      </c>
      <c r="G126" s="98">
        <v>9495.2663000548473</v>
      </c>
      <c r="H126" s="98">
        <v>9265.7368305744112</v>
      </c>
      <c r="I126" s="98">
        <v>9901.7181604204306</v>
      </c>
      <c r="J126" s="98">
        <v>9796.0229542141806</v>
      </c>
      <c r="K126" s="98">
        <v>8527.5007905229977</v>
      </c>
      <c r="L126" s="98">
        <v>8417.6676385870142</v>
      </c>
      <c r="M126" s="98">
        <v>9369.2543358111398</v>
      </c>
      <c r="N126" s="98">
        <v>9659.8716926845864</v>
      </c>
      <c r="O126" s="98">
        <v>8877.2324778879356</v>
      </c>
      <c r="P126" s="98">
        <v>9416.0022958104291</v>
      </c>
      <c r="Q126" s="98">
        <v>8903.1971683565171</v>
      </c>
      <c r="R126" s="98">
        <v>8487.443006224792</v>
      </c>
      <c r="S126" s="98">
        <v>8680.9081059376094</v>
      </c>
      <c r="T126" s="98">
        <v>9277.6788954843178</v>
      </c>
      <c r="U126" s="98">
        <v>9429.0179004516722</v>
      </c>
      <c r="V126" s="98">
        <v>10087.222204419</v>
      </c>
      <c r="W126" s="98">
        <v>11232.679079967136</v>
      </c>
      <c r="X126" s="98">
        <v>8141.8591218200172</v>
      </c>
      <c r="Y126" s="98">
        <v>8020.6511419632307</v>
      </c>
      <c r="DA126" s="63" t="s">
        <v>2529</v>
      </c>
    </row>
    <row r="127" spans="1:105" ht="12" customHeight="1" x14ac:dyDescent="0.25">
      <c r="A127" s="97" t="s">
        <v>53</v>
      </c>
      <c r="B127" s="98">
        <v>54.784123500407773</v>
      </c>
      <c r="C127" s="98">
        <v>48.007880087899302</v>
      </c>
      <c r="D127" s="98">
        <v>48.768715191564986</v>
      </c>
      <c r="E127" s="98">
        <v>47.339369983031716</v>
      </c>
      <c r="F127" s="98">
        <v>46.357645137201402</v>
      </c>
      <c r="G127" s="98">
        <v>42.86351713967035</v>
      </c>
      <c r="H127" s="98">
        <v>40.885145842765205</v>
      </c>
      <c r="I127" s="98">
        <v>43.083842120446455</v>
      </c>
      <c r="J127" s="98">
        <v>42.499195778278057</v>
      </c>
      <c r="K127" s="98">
        <v>36.51995556358375</v>
      </c>
      <c r="L127" s="98">
        <v>35.560707270876605</v>
      </c>
      <c r="M127" s="98">
        <v>39.040183503192701</v>
      </c>
      <c r="N127" s="98">
        <v>39.891478656117165</v>
      </c>
      <c r="O127" s="98">
        <v>36.326298251484502</v>
      </c>
      <c r="P127" s="98">
        <v>38.26193007074815</v>
      </c>
      <c r="Q127" s="98">
        <v>35.871451165292804</v>
      </c>
      <c r="R127" s="98">
        <v>34.028200362483027</v>
      </c>
      <c r="S127" s="98">
        <v>34.571584190161097</v>
      </c>
      <c r="T127" s="98">
        <v>36.841107539196344</v>
      </c>
      <c r="U127" s="98">
        <v>37.539819327340929</v>
      </c>
      <c r="V127" s="98">
        <v>38.372551162803461</v>
      </c>
      <c r="W127" s="98">
        <v>42.975298641744679</v>
      </c>
      <c r="X127" s="98">
        <v>29.977779369157751</v>
      </c>
      <c r="Y127" s="98">
        <v>29.335526888328832</v>
      </c>
      <c r="DA127" s="63" t="s">
        <v>2530</v>
      </c>
    </row>
    <row r="128" spans="1:105" ht="12.95" customHeight="1" x14ac:dyDescent="0.25">
      <c r="A128" s="121" t="s">
        <v>92</v>
      </c>
      <c r="B128" s="122">
        <f t="shared" ref="B128:Y128" si="48">B129</f>
        <v>3.9088837925809106</v>
      </c>
      <c r="C128" s="122">
        <f t="shared" si="48"/>
        <v>5.1776785435158663</v>
      </c>
      <c r="D128" s="122">
        <f t="shared" si="48"/>
        <v>6.5501332061483968</v>
      </c>
      <c r="E128" s="122">
        <f t="shared" si="48"/>
        <v>17.913938858100199</v>
      </c>
      <c r="F128" s="122">
        <f t="shared" si="48"/>
        <v>8.6452331568173104</v>
      </c>
      <c r="G128" s="122">
        <f t="shared" si="48"/>
        <v>11.815584804739215</v>
      </c>
      <c r="H128" s="122">
        <f t="shared" si="48"/>
        <v>29.689219121419498</v>
      </c>
      <c r="I128" s="122">
        <f t="shared" si="48"/>
        <v>15.565269422000599</v>
      </c>
      <c r="J128" s="122">
        <f t="shared" si="48"/>
        <v>20.199733321604274</v>
      </c>
      <c r="K128" s="122">
        <f t="shared" si="48"/>
        <v>24.648224254115412</v>
      </c>
      <c r="L128" s="122">
        <f t="shared" si="48"/>
        <v>37.322311134734065</v>
      </c>
      <c r="M128" s="122">
        <f t="shared" si="48"/>
        <v>30.448783253864416</v>
      </c>
      <c r="N128" s="122">
        <f t="shared" si="48"/>
        <v>32.629192855642735</v>
      </c>
      <c r="O128" s="122">
        <f t="shared" si="48"/>
        <v>36.967494945264399</v>
      </c>
      <c r="P128" s="122">
        <f t="shared" si="48"/>
        <v>31.4726883161334</v>
      </c>
      <c r="Q128" s="122">
        <f t="shared" si="48"/>
        <v>46.504222007821078</v>
      </c>
      <c r="R128" s="122">
        <f t="shared" si="48"/>
        <v>41.534794875978378</v>
      </c>
      <c r="S128" s="122">
        <f t="shared" si="48"/>
        <v>41.932491127705724</v>
      </c>
      <c r="T128" s="122">
        <f t="shared" si="48"/>
        <v>40.665907104831533</v>
      </c>
      <c r="U128" s="122">
        <f t="shared" si="48"/>
        <v>41.52526194169144</v>
      </c>
      <c r="V128" s="122">
        <f t="shared" si="48"/>
        <v>64.323117435859714</v>
      </c>
      <c r="W128" s="122">
        <f t="shared" si="48"/>
        <v>79.164317098576873</v>
      </c>
      <c r="X128" s="122">
        <f t="shared" si="48"/>
        <v>91.866139844184289</v>
      </c>
      <c r="Y128" s="122">
        <f t="shared" si="48"/>
        <v>89.224404892409268</v>
      </c>
      <c r="DA128" s="130" t="s">
        <v>2531</v>
      </c>
    </row>
    <row r="129" spans="1:105" ht="12" customHeight="1" x14ac:dyDescent="0.25">
      <c r="A129" s="97" t="s">
        <v>53</v>
      </c>
      <c r="B129" s="98">
        <f>IF(RES_hhdet_tes!B129=0,0,RES_hhdet_tes!B129*1000*11630/RES_hhdet_num!B124)</f>
        <v>3.9088837925809106</v>
      </c>
      <c r="C129" s="98">
        <f>IF(RES_hhdet_tes!C129=0,0,RES_hhdet_tes!C129*1000*11630/RES_hhdet_num!C124)</f>
        <v>5.1776785435158663</v>
      </c>
      <c r="D129" s="98">
        <f>IF(RES_hhdet_tes!D129=0,0,RES_hhdet_tes!D129*1000*11630/RES_hhdet_num!D124)</f>
        <v>6.5501332061483968</v>
      </c>
      <c r="E129" s="98">
        <f>IF(RES_hhdet_tes!E129=0,0,RES_hhdet_tes!E129*1000*11630/RES_hhdet_num!E124)</f>
        <v>17.913938858100199</v>
      </c>
      <c r="F129" s="98">
        <f>IF(RES_hhdet_tes!F129=0,0,RES_hhdet_tes!F129*1000*11630/RES_hhdet_num!F124)</f>
        <v>8.6452331568173104</v>
      </c>
      <c r="G129" s="98">
        <f>IF(RES_hhdet_tes!G129=0,0,RES_hhdet_tes!G129*1000*11630/RES_hhdet_num!G124)</f>
        <v>11.815584804739215</v>
      </c>
      <c r="H129" s="98">
        <f>IF(RES_hhdet_tes!H129=0,0,RES_hhdet_tes!H129*1000*11630/RES_hhdet_num!H124)</f>
        <v>29.689219121419498</v>
      </c>
      <c r="I129" s="98">
        <f>IF(RES_hhdet_tes!I129=0,0,RES_hhdet_tes!I129*1000*11630/RES_hhdet_num!I124)</f>
        <v>15.565269422000599</v>
      </c>
      <c r="J129" s="98">
        <f>IF(RES_hhdet_tes!J129=0,0,RES_hhdet_tes!J129*1000*11630/RES_hhdet_num!J124)</f>
        <v>20.199733321604274</v>
      </c>
      <c r="K129" s="98">
        <f>IF(RES_hhdet_tes!K129=0,0,RES_hhdet_tes!K129*1000*11630/RES_hhdet_num!K124)</f>
        <v>24.648224254115412</v>
      </c>
      <c r="L129" s="98">
        <f>IF(RES_hhdet_tes!L129=0,0,RES_hhdet_tes!L129*1000*11630/RES_hhdet_num!L124)</f>
        <v>37.322311134734065</v>
      </c>
      <c r="M129" s="98">
        <f>IF(RES_hhdet_tes!M129=0,0,RES_hhdet_tes!M129*1000*11630/RES_hhdet_num!M124)</f>
        <v>30.448783253864416</v>
      </c>
      <c r="N129" s="98">
        <f>IF(RES_hhdet_tes!N129=0,0,RES_hhdet_tes!N129*1000*11630/RES_hhdet_num!N124)</f>
        <v>32.629192855642735</v>
      </c>
      <c r="O129" s="98">
        <f>IF(RES_hhdet_tes!O129=0,0,RES_hhdet_tes!O129*1000*11630/RES_hhdet_num!O124)</f>
        <v>36.967494945264399</v>
      </c>
      <c r="P129" s="98">
        <f>IF(RES_hhdet_tes!P129=0,0,RES_hhdet_tes!P129*1000*11630/RES_hhdet_num!P124)</f>
        <v>31.4726883161334</v>
      </c>
      <c r="Q129" s="98">
        <f>IF(RES_hhdet_tes!Q129=0,0,RES_hhdet_tes!Q129*1000*11630/RES_hhdet_num!Q124)</f>
        <v>46.504222007821078</v>
      </c>
      <c r="R129" s="98">
        <f>IF(RES_hhdet_tes!R129=0,0,RES_hhdet_tes!R129*1000*11630/RES_hhdet_num!R124)</f>
        <v>41.534794875978378</v>
      </c>
      <c r="S129" s="98">
        <f>IF(RES_hhdet_tes!S129=0,0,RES_hhdet_tes!S129*1000*11630/RES_hhdet_num!S124)</f>
        <v>41.932491127705724</v>
      </c>
      <c r="T129" s="98">
        <f>IF(RES_hhdet_tes!T129=0,0,RES_hhdet_tes!T129*1000*11630/RES_hhdet_num!T124)</f>
        <v>40.665907104831533</v>
      </c>
      <c r="U129" s="98">
        <f>IF(RES_hhdet_tes!U129=0,0,RES_hhdet_tes!U129*1000*11630/RES_hhdet_num!U124)</f>
        <v>41.52526194169144</v>
      </c>
      <c r="V129" s="98">
        <f>IF(RES_hhdet_tes!V129=0,0,RES_hhdet_tes!V129*1000*11630/RES_hhdet_num!V124)</f>
        <v>64.323117435859714</v>
      </c>
      <c r="W129" s="98">
        <f>IF(RES_hhdet_tes!W129=0,0,RES_hhdet_tes!W129*1000*11630/RES_hhdet_num!W124)</f>
        <v>79.164317098576873</v>
      </c>
      <c r="X129" s="98">
        <f>IF(RES_hhdet_tes!X129=0,0,RES_hhdet_tes!X129*1000*11630/RES_hhdet_num!X124)</f>
        <v>91.866139844184289</v>
      </c>
      <c r="Y129" s="98">
        <f>IF(RES_hhdet_tes!Y129=0,0,RES_hhdet_tes!Y129*1000*11630/RES_hhdet_num!Y124)</f>
        <v>89.224404892409268</v>
      </c>
      <c r="DA129" s="63" t="s">
        <v>2532</v>
      </c>
    </row>
    <row r="130" spans="1:105" ht="12" customHeight="1" x14ac:dyDescent="0.25">
      <c r="A130" s="121" t="s">
        <v>55</v>
      </c>
      <c r="B130" s="122">
        <v>1260.4399859433008</v>
      </c>
      <c r="C130" s="122">
        <v>1199.9284316744265</v>
      </c>
      <c r="D130" s="122">
        <v>1210.4157304345149</v>
      </c>
      <c r="E130" s="122">
        <v>1225.1763399059273</v>
      </c>
      <c r="F130" s="122">
        <v>1285.2820326868293</v>
      </c>
      <c r="G130" s="122">
        <v>1339.9859528171783</v>
      </c>
      <c r="H130" s="122">
        <v>1403.0572036949588</v>
      </c>
      <c r="I130" s="122">
        <v>1434.5580104815842</v>
      </c>
      <c r="J130" s="122">
        <v>1364.6158375692298</v>
      </c>
      <c r="K130" s="122">
        <v>1433.2580756983</v>
      </c>
      <c r="L130" s="122">
        <v>1401.167025588474</v>
      </c>
      <c r="M130" s="122">
        <v>1369.9716721548803</v>
      </c>
      <c r="N130" s="122">
        <v>1423.6236872493082</v>
      </c>
      <c r="O130" s="122">
        <v>1423.7929940554911</v>
      </c>
      <c r="P130" s="122">
        <v>1468.4258453363432</v>
      </c>
      <c r="Q130" s="122">
        <v>1459.4062455566311</v>
      </c>
      <c r="R130" s="122">
        <v>1475.1919844839783</v>
      </c>
      <c r="S130" s="122">
        <v>1486.1062195102074</v>
      </c>
      <c r="T130" s="122">
        <v>1469.3997420951168</v>
      </c>
      <c r="U130" s="122">
        <v>1463.107316251728</v>
      </c>
      <c r="V130" s="122">
        <v>1261.4908852227929</v>
      </c>
      <c r="W130" s="122">
        <v>1161.9217404695264</v>
      </c>
      <c r="X130" s="122">
        <v>969.31647221451362</v>
      </c>
      <c r="Y130" s="122">
        <v>933.59289913638838</v>
      </c>
      <c r="DA130" s="130" t="s">
        <v>2533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2534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2535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2536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2537</v>
      </c>
    </row>
    <row r="135" spans="1:105" ht="12" customHeight="1" x14ac:dyDescent="0.25">
      <c r="A135" s="106" t="s">
        <v>122</v>
      </c>
      <c r="B135" s="101">
        <v>1260.4399859433008</v>
      </c>
      <c r="C135" s="101">
        <v>1199.9280990651837</v>
      </c>
      <c r="D135" s="101">
        <v>1210.4154784582688</v>
      </c>
      <c r="E135" s="101">
        <v>1225.1762004001821</v>
      </c>
      <c r="F135" s="101">
        <v>1285.2815117891832</v>
      </c>
      <c r="G135" s="101">
        <v>1339.9860624108062</v>
      </c>
      <c r="H135" s="101">
        <v>1403.0592222354499</v>
      </c>
      <c r="I135" s="101">
        <v>1434.5811006711258</v>
      </c>
      <c r="J135" s="101">
        <v>1364.650674051702</v>
      </c>
      <c r="K135" s="101">
        <v>1433.3797683022226</v>
      </c>
      <c r="L135" s="101">
        <v>1401.2862258354544</v>
      </c>
      <c r="M135" s="101">
        <v>1370.0611295281956</v>
      </c>
      <c r="N135" s="101">
        <v>1423.6501951470696</v>
      </c>
      <c r="O135" s="101">
        <v>1423.7783707906731</v>
      </c>
      <c r="P135" s="101">
        <v>1468.3512169177479</v>
      </c>
      <c r="Q135" s="101">
        <v>1459.3194565541478</v>
      </c>
      <c r="R135" s="101">
        <v>1475.1855403264758</v>
      </c>
      <c r="S135" s="101">
        <v>1486.1651157414683</v>
      </c>
      <c r="T135" s="101">
        <v>1469.4491130102072</v>
      </c>
      <c r="U135" s="101">
        <v>1463.1559117293546</v>
      </c>
      <c r="V135" s="101">
        <v>1261.584345760775</v>
      </c>
      <c r="W135" s="101">
        <v>1162.0342099201005</v>
      </c>
      <c r="X135" s="101">
        <v>969.84424674750323</v>
      </c>
      <c r="Y135" s="101">
        <v>934.2102909633636</v>
      </c>
      <c r="DA135" s="131" t="s">
        <v>2538</v>
      </c>
    </row>
    <row r="136" spans="1:105" ht="12" customHeight="1" x14ac:dyDescent="0.25">
      <c r="A136" s="107" t="s">
        <v>121</v>
      </c>
      <c r="B136" s="104">
        <v>1260.4399859433004</v>
      </c>
      <c r="C136" s="104">
        <v>1199.9729683813459</v>
      </c>
      <c r="D136" s="104">
        <v>1210.4424882960184</v>
      </c>
      <c r="E136" s="104">
        <v>1225.1850129517891</v>
      </c>
      <c r="F136" s="104">
        <v>1285.3140557215615</v>
      </c>
      <c r="G136" s="104">
        <v>1339.9793887093238</v>
      </c>
      <c r="H136" s="104">
        <v>1402.9615916763075</v>
      </c>
      <c r="I136" s="104">
        <v>1433.8370834525626</v>
      </c>
      <c r="J136" s="104">
        <v>1363.7963662946272</v>
      </c>
      <c r="K136" s="104">
        <v>1431.7704885227572</v>
      </c>
      <c r="L136" s="104">
        <v>1399.9724912527633</v>
      </c>
      <c r="M136" s="104">
        <v>1369.2067335978827</v>
      </c>
      <c r="N136" s="104">
        <v>1423.4021556321591</v>
      </c>
      <c r="O136" s="104">
        <v>1423.8997174335998</v>
      </c>
      <c r="P136" s="104">
        <v>1468.9250149794213</v>
      </c>
      <c r="Q136" s="104">
        <v>1459.9225994813935</v>
      </c>
      <c r="R136" s="104">
        <v>1475.2279456088529</v>
      </c>
      <c r="S136" s="104">
        <v>1485.8042503910747</v>
      </c>
      <c r="T136" s="104">
        <v>1469.1526204092127</v>
      </c>
      <c r="U136" s="104">
        <v>1462.8615827679948</v>
      </c>
      <c r="V136" s="104">
        <v>1261.0170620302333</v>
      </c>
      <c r="W136" s="104">
        <v>1161.361877888919</v>
      </c>
      <c r="X136" s="104">
        <v>967.82200160316438</v>
      </c>
      <c r="Y136" s="104">
        <v>931.95811038950978</v>
      </c>
      <c r="DA136" s="132" t="s">
        <v>2539</v>
      </c>
    </row>
    <row r="137" spans="1:105" ht="12" customHeight="1" x14ac:dyDescent="0.25">
      <c r="A137" s="108" t="s">
        <v>53</v>
      </c>
      <c r="B137" s="98">
        <v>527.66316436191767</v>
      </c>
      <c r="C137" s="98">
        <v>489.87982932881033</v>
      </c>
      <c r="D137" s="98">
        <v>506.00880112960681</v>
      </c>
      <c r="E137" s="98">
        <v>521.45815024938781</v>
      </c>
      <c r="F137" s="98">
        <v>511.99718678786672</v>
      </c>
      <c r="G137" s="98">
        <v>545.44064067183081</v>
      </c>
      <c r="H137" s="98">
        <v>579.67979881494523</v>
      </c>
      <c r="I137" s="98">
        <v>627.63290529380481</v>
      </c>
      <c r="J137" s="98">
        <v>544.66880385231161</v>
      </c>
      <c r="K137" s="98">
        <v>590.22343459181332</v>
      </c>
      <c r="L137" s="98">
        <v>580.51323516684363</v>
      </c>
      <c r="M137" s="98">
        <v>546.65173887934554</v>
      </c>
      <c r="N137" s="98">
        <v>571.45892762440133</v>
      </c>
      <c r="O137" s="98">
        <v>477.3564450795497</v>
      </c>
      <c r="P137" s="98">
        <v>459.76208721471841</v>
      </c>
      <c r="Q137" s="98">
        <v>496.06657081092595</v>
      </c>
      <c r="R137" s="98">
        <v>608.66996111149626</v>
      </c>
      <c r="S137" s="98">
        <v>649.50580718828905</v>
      </c>
      <c r="T137" s="98">
        <v>585.91727081302065</v>
      </c>
      <c r="U137" s="98">
        <v>585.40684603038619</v>
      </c>
      <c r="V137" s="98">
        <v>355.16568485066074</v>
      </c>
      <c r="W137" s="98">
        <v>289.10481278690344</v>
      </c>
      <c r="X137" s="98">
        <v>332.75985006182447</v>
      </c>
      <c r="Y137" s="98">
        <v>356.45475174465577</v>
      </c>
      <c r="DA137" s="63" t="s">
        <v>2540</v>
      </c>
    </row>
    <row r="138" spans="1:105" ht="12" customHeight="1" x14ac:dyDescent="0.25">
      <c r="A138" s="108" t="s">
        <v>52</v>
      </c>
      <c r="B138" s="98">
        <v>732.77682158138282</v>
      </c>
      <c r="C138" s="98">
        <v>710.09313905253532</v>
      </c>
      <c r="D138" s="98">
        <v>704.43368716641169</v>
      </c>
      <c r="E138" s="98">
        <v>703.72686270240138</v>
      </c>
      <c r="F138" s="98">
        <v>773.31686893369499</v>
      </c>
      <c r="G138" s="98">
        <v>794.53874803749306</v>
      </c>
      <c r="H138" s="98">
        <v>823.28179286136231</v>
      </c>
      <c r="I138" s="98">
        <v>806.20417815875749</v>
      </c>
      <c r="J138" s="98">
        <v>819.12756244231571</v>
      </c>
      <c r="K138" s="98">
        <v>841.54705393094412</v>
      </c>
      <c r="L138" s="98">
        <v>819.45925608591983</v>
      </c>
      <c r="M138" s="98">
        <v>822.55499471853727</v>
      </c>
      <c r="N138" s="98">
        <v>851.94322800775774</v>
      </c>
      <c r="O138" s="98">
        <v>946.54327235404992</v>
      </c>
      <c r="P138" s="98">
        <v>1009.1629277647027</v>
      </c>
      <c r="Q138" s="98">
        <v>963.85602867046759</v>
      </c>
      <c r="R138" s="98">
        <v>866.55798449735653</v>
      </c>
      <c r="S138" s="98">
        <v>836.29844320278573</v>
      </c>
      <c r="T138" s="98">
        <v>883.23534959619201</v>
      </c>
      <c r="U138" s="98">
        <v>877.45473673760841</v>
      </c>
      <c r="V138" s="98">
        <v>905.85137717957275</v>
      </c>
      <c r="W138" s="98">
        <v>872.2570651020153</v>
      </c>
      <c r="X138" s="98">
        <v>635.0621515413402</v>
      </c>
      <c r="Y138" s="98">
        <v>575.50335864485407</v>
      </c>
      <c r="DA138" s="63" t="s">
        <v>2541</v>
      </c>
    </row>
    <row r="139" spans="1:105" ht="12" customHeight="1" x14ac:dyDescent="0.25">
      <c r="A139" s="121" t="s">
        <v>54</v>
      </c>
      <c r="B139" s="122">
        <v>230.57750396630615</v>
      </c>
      <c r="C139" s="122">
        <v>229.05450285769459</v>
      </c>
      <c r="D139" s="122">
        <v>224.80372290941725</v>
      </c>
      <c r="E139" s="122">
        <v>244.10100799056275</v>
      </c>
      <c r="F139" s="122">
        <v>246.18467334372642</v>
      </c>
      <c r="G139" s="122">
        <v>256.42428266300277</v>
      </c>
      <c r="H139" s="122">
        <v>249.21441161463088</v>
      </c>
      <c r="I139" s="122">
        <v>244.53450956432496</v>
      </c>
      <c r="J139" s="122">
        <v>213.73576087724555</v>
      </c>
      <c r="K139" s="122">
        <v>221.86555056005716</v>
      </c>
      <c r="L139" s="122">
        <v>219.26752091460321</v>
      </c>
      <c r="M139" s="122">
        <v>205.76961398664022</v>
      </c>
      <c r="N139" s="122">
        <v>213.40442393026558</v>
      </c>
      <c r="O139" s="122">
        <v>214.71250772055993</v>
      </c>
      <c r="P139" s="122">
        <v>218.57106349451831</v>
      </c>
      <c r="Q139" s="122">
        <v>229.74901298381604</v>
      </c>
      <c r="R139" s="122">
        <v>229.59977011266841</v>
      </c>
      <c r="S139" s="122">
        <v>230.29225125989697</v>
      </c>
      <c r="T139" s="122">
        <v>229.71510202085159</v>
      </c>
      <c r="U139" s="122">
        <v>228.319530926548</v>
      </c>
      <c r="V139" s="122">
        <v>239.07045091035809</v>
      </c>
      <c r="W139" s="122">
        <v>233.09755473188696</v>
      </c>
      <c r="X139" s="122">
        <v>170.74787346001813</v>
      </c>
      <c r="Y139" s="122">
        <v>172.40479812154837</v>
      </c>
      <c r="DA139" s="130" t="s">
        <v>2542</v>
      </c>
    </row>
    <row r="140" spans="1:105" ht="12" customHeight="1" x14ac:dyDescent="0.25">
      <c r="A140" s="97" t="s">
        <v>50</v>
      </c>
      <c r="B140" s="98">
        <v>231.1512571062365</v>
      </c>
      <c r="C140" s="98">
        <v>223.99340701152906</v>
      </c>
      <c r="D140" s="98">
        <v>222.78029986133035</v>
      </c>
      <c r="E140" s="98">
        <v>248.06657556879119</v>
      </c>
      <c r="F140" s="98">
        <v>246.8879862763481</v>
      </c>
      <c r="G140" s="98">
        <v>242.81073750272105</v>
      </c>
      <c r="H140" s="98">
        <v>252.68440750285686</v>
      </c>
      <c r="I140" s="98">
        <v>248.60425495908842</v>
      </c>
      <c r="J140" s="98">
        <v>210.76372835819512</v>
      </c>
      <c r="K140" s="98">
        <v>225.83871074019396</v>
      </c>
      <c r="L140" s="98">
        <v>215.91005969344457</v>
      </c>
      <c r="M140" s="98">
        <v>215.74061215192617</v>
      </c>
      <c r="N140" s="98">
        <v>217.51962606155897</v>
      </c>
      <c r="O140" s="98">
        <v>215.47531415336013</v>
      </c>
      <c r="P140" s="98">
        <v>234.7543770358572</v>
      </c>
      <c r="Q140" s="98">
        <v>225.65113949700674</v>
      </c>
      <c r="R140" s="98">
        <v>241.19486503878539</v>
      </c>
      <c r="S140" s="98">
        <v>237.31440615987458</v>
      </c>
      <c r="T140" s="98">
        <v>235.94978653748987</v>
      </c>
      <c r="U140" s="98">
        <v>246.8398650379672</v>
      </c>
      <c r="V140" s="98">
        <v>228.24439590266118</v>
      </c>
      <c r="W140" s="98">
        <v>216.5582984232737</v>
      </c>
      <c r="X140" s="98">
        <v>196.75749146401699</v>
      </c>
      <c r="Y140" s="98">
        <v>177.89360317298102</v>
      </c>
      <c r="DA140" s="63" t="s">
        <v>2543</v>
      </c>
    </row>
    <row r="141" spans="1:105" ht="12" customHeight="1" x14ac:dyDescent="0.25">
      <c r="A141" s="109" t="s">
        <v>120</v>
      </c>
      <c r="B141" s="33">
        <v>230.55538387880853</v>
      </c>
      <c r="C141" s="33">
        <v>229.25693123899302</v>
      </c>
      <c r="D141" s="33">
        <v>224.88984276681714</v>
      </c>
      <c r="E141" s="33">
        <v>243.92439625300963</v>
      </c>
      <c r="F141" s="33">
        <v>246.15099325893669</v>
      </c>
      <c r="G141" s="33">
        <v>257.1263216580212</v>
      </c>
      <c r="H141" s="33">
        <v>249.01578313478899</v>
      </c>
      <c r="I141" s="33">
        <v>244.27901566924265</v>
      </c>
      <c r="J141" s="33">
        <v>213.93441193682105</v>
      </c>
      <c r="K141" s="33">
        <v>221.58009704608762</v>
      </c>
      <c r="L141" s="33">
        <v>219.51902447309902</v>
      </c>
      <c r="M141" s="33">
        <v>204.99619940281269</v>
      </c>
      <c r="N141" s="33">
        <v>213.07869815457724</v>
      </c>
      <c r="O141" s="33">
        <v>214.65190660900336</v>
      </c>
      <c r="P141" s="33">
        <v>217.27175046215234</v>
      </c>
      <c r="Q141" s="33">
        <v>230.07490868502194</v>
      </c>
      <c r="R141" s="33">
        <v>228.67616760342156</v>
      </c>
      <c r="S141" s="33">
        <v>229.73214944736003</v>
      </c>
      <c r="T141" s="33">
        <v>229.23248509272545</v>
      </c>
      <c r="U141" s="33">
        <v>226.90695041623579</v>
      </c>
      <c r="V141" s="33">
        <v>239.8676914509314</v>
      </c>
      <c r="W141" s="33">
        <v>234.30627506586868</v>
      </c>
      <c r="X141" s="33">
        <v>168.8269361270921</v>
      </c>
      <c r="Y141" s="33">
        <v>171.98694070472965</v>
      </c>
      <c r="DA141" s="60" t="s">
        <v>2544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10211.765216303043</v>
      </c>
      <c r="C143" s="117">
        <f t="shared" si="49"/>
        <v>11239.110418189779</v>
      </c>
      <c r="D143" s="117">
        <f t="shared" si="49"/>
        <v>11533.13951067189</v>
      </c>
      <c r="E143" s="117">
        <f t="shared" si="49"/>
        <v>11381.22711947332</v>
      </c>
      <c r="F143" s="117">
        <f t="shared" si="49"/>
        <v>11911.253185204921</v>
      </c>
      <c r="G143" s="117">
        <f t="shared" si="49"/>
        <v>11768.463572878991</v>
      </c>
      <c r="H143" s="117">
        <f t="shared" si="49"/>
        <v>10466.098920095264</v>
      </c>
      <c r="I143" s="117">
        <f t="shared" si="49"/>
        <v>9927.6677704707708</v>
      </c>
      <c r="J143" s="117">
        <f t="shared" si="49"/>
        <v>10943.832756080983</v>
      </c>
      <c r="K143" s="117">
        <f t="shared" si="49"/>
        <v>10347.664111151917</v>
      </c>
      <c r="L143" s="117">
        <f t="shared" si="49"/>
        <v>11298.498490167467</v>
      </c>
      <c r="M143" s="117">
        <f t="shared" si="49"/>
        <v>10148.283633786708</v>
      </c>
      <c r="N143" s="117">
        <f t="shared" si="49"/>
        <v>10467.464553677375</v>
      </c>
      <c r="O143" s="117">
        <f t="shared" si="49"/>
        <v>10465.318329329748</v>
      </c>
      <c r="P143" s="117">
        <f t="shared" si="49"/>
        <v>9926.8613500441807</v>
      </c>
      <c r="Q143" s="117">
        <f t="shared" si="49"/>
        <v>10315.112908660034</v>
      </c>
      <c r="R143" s="117">
        <f t="shared" ref="R143:V143" si="50">R144+R146+R148+R157</f>
        <v>10851.65694249728</v>
      </c>
      <c r="S143" s="117">
        <f t="shared" si="50"/>
        <v>10682.51854591237</v>
      </c>
      <c r="T143" s="117">
        <f t="shared" si="50"/>
        <v>10681.641043697608</v>
      </c>
      <c r="U143" s="117">
        <f t="shared" si="50"/>
        <v>10455.312342645331</v>
      </c>
      <c r="V143" s="117">
        <f t="shared" si="50"/>
        <v>9736.0777625837145</v>
      </c>
      <c r="W143" s="117">
        <f t="shared" ref="W143:Y143" si="51">W144+W146+W148+W157</f>
        <v>10683.802113543508</v>
      </c>
      <c r="X143" s="117">
        <f t="shared" si="51"/>
        <v>10696.439816344346</v>
      </c>
      <c r="Y143" s="117">
        <f t="shared" si="51"/>
        <v>10681.194915681555</v>
      </c>
      <c r="DA143" s="129" t="s">
        <v>2545</v>
      </c>
    </row>
    <row r="144" spans="1:105" ht="12.95" customHeight="1" x14ac:dyDescent="0.25">
      <c r="A144" s="121" t="s">
        <v>57</v>
      </c>
      <c r="B144" s="122">
        <f t="shared" ref="B144:Y144" si="52">B145</f>
        <v>8683.8139354926279</v>
      </c>
      <c r="C144" s="122">
        <f t="shared" si="52"/>
        <v>9771.3312811559117</v>
      </c>
      <c r="D144" s="122">
        <f t="shared" si="52"/>
        <v>10059.35461008582</v>
      </c>
      <c r="E144" s="122">
        <f t="shared" si="52"/>
        <v>9807.676387697873</v>
      </c>
      <c r="F144" s="122">
        <f t="shared" si="52"/>
        <v>10330.264388756872</v>
      </c>
      <c r="G144" s="122">
        <f t="shared" si="52"/>
        <v>10110.418924262167</v>
      </c>
      <c r="H144" s="122">
        <f t="shared" si="52"/>
        <v>8660.4902326027313</v>
      </c>
      <c r="I144" s="122">
        <f t="shared" si="52"/>
        <v>8178.1013720726905</v>
      </c>
      <c r="J144" s="122">
        <f t="shared" si="52"/>
        <v>9286.8310470229389</v>
      </c>
      <c r="K144" s="122">
        <f t="shared" si="52"/>
        <v>8598.8877651825733</v>
      </c>
      <c r="L144" s="122">
        <f t="shared" si="52"/>
        <v>9552.5231853988571</v>
      </c>
      <c r="M144" s="122">
        <f t="shared" si="52"/>
        <v>8472.141322067233</v>
      </c>
      <c r="N144" s="122">
        <f t="shared" si="52"/>
        <v>8728.0823613484299</v>
      </c>
      <c r="O144" s="122">
        <f t="shared" si="52"/>
        <v>8708.871696823293</v>
      </c>
      <c r="P144" s="122">
        <f t="shared" si="52"/>
        <v>8125.4050739474269</v>
      </c>
      <c r="Q144" s="122">
        <f t="shared" si="52"/>
        <v>8437.1382211935888</v>
      </c>
      <c r="R144" s="122">
        <f t="shared" si="52"/>
        <v>8936.6098915769544</v>
      </c>
      <c r="S144" s="122">
        <f t="shared" si="52"/>
        <v>8752.4072356829056</v>
      </c>
      <c r="T144" s="122">
        <f t="shared" si="52"/>
        <v>8769.3108515737877</v>
      </c>
      <c r="U144" s="122">
        <f t="shared" si="52"/>
        <v>8567.1307239358193</v>
      </c>
      <c r="V144" s="122">
        <f t="shared" si="52"/>
        <v>7947.1986038573768</v>
      </c>
      <c r="W144" s="122">
        <f t="shared" si="52"/>
        <v>8944.3411236493266</v>
      </c>
      <c r="X144" s="122">
        <f t="shared" si="52"/>
        <v>9140.9319210430422</v>
      </c>
      <c r="Y144" s="122">
        <f t="shared" si="52"/>
        <v>9154.4928081072012</v>
      </c>
      <c r="DA144" s="130" t="s">
        <v>2546</v>
      </c>
    </row>
    <row r="145" spans="1:105" ht="12" customHeight="1" x14ac:dyDescent="0.25">
      <c r="A145" s="97" t="s">
        <v>53</v>
      </c>
      <c r="B145" s="98">
        <v>8683.8139354926279</v>
      </c>
      <c r="C145" s="98">
        <v>9771.3312811559117</v>
      </c>
      <c r="D145" s="98">
        <v>10059.35461008582</v>
      </c>
      <c r="E145" s="98">
        <v>9807.676387697873</v>
      </c>
      <c r="F145" s="98">
        <v>10330.264388756872</v>
      </c>
      <c r="G145" s="98">
        <v>10110.418924262167</v>
      </c>
      <c r="H145" s="98">
        <v>8660.4902326027313</v>
      </c>
      <c r="I145" s="98">
        <v>8178.1013720726905</v>
      </c>
      <c r="J145" s="98">
        <v>9286.8310470229389</v>
      </c>
      <c r="K145" s="98">
        <v>8598.8877651825733</v>
      </c>
      <c r="L145" s="98">
        <v>9552.5231853988571</v>
      </c>
      <c r="M145" s="98">
        <v>8472.141322067233</v>
      </c>
      <c r="N145" s="98">
        <v>8728.0823613484299</v>
      </c>
      <c r="O145" s="98">
        <v>8708.871696823293</v>
      </c>
      <c r="P145" s="98">
        <v>8125.4050739474269</v>
      </c>
      <c r="Q145" s="98">
        <v>8437.1382211935888</v>
      </c>
      <c r="R145" s="98">
        <v>8936.6098915769544</v>
      </c>
      <c r="S145" s="98">
        <v>8752.4072356829056</v>
      </c>
      <c r="T145" s="98">
        <v>8769.3108515737877</v>
      </c>
      <c r="U145" s="98">
        <v>8567.1307239358193</v>
      </c>
      <c r="V145" s="98">
        <v>7947.1986038573768</v>
      </c>
      <c r="W145" s="98">
        <v>8944.3411236493266</v>
      </c>
      <c r="X145" s="98">
        <v>9140.9319210430422</v>
      </c>
      <c r="Y145" s="98">
        <v>9154.4928081072012</v>
      </c>
      <c r="DA145" s="63" t="s">
        <v>2547</v>
      </c>
    </row>
    <row r="146" spans="1:105" ht="12.95" customHeight="1" x14ac:dyDescent="0.25">
      <c r="A146" s="121" t="s">
        <v>92</v>
      </c>
      <c r="B146" s="122">
        <f t="shared" ref="B146:Y146" si="53">B147</f>
        <v>39.102104392112231</v>
      </c>
      <c r="C146" s="122">
        <f t="shared" si="53"/>
        <v>39.813183617172932</v>
      </c>
      <c r="D146" s="122">
        <f t="shared" si="53"/>
        <v>40.369003545856984</v>
      </c>
      <c r="E146" s="122">
        <f t="shared" si="53"/>
        <v>109.70296919353885</v>
      </c>
      <c r="F146" s="122">
        <f t="shared" si="53"/>
        <v>51.716106422821035</v>
      </c>
      <c r="G146" s="122">
        <f t="shared" si="53"/>
        <v>64.939470523373586</v>
      </c>
      <c r="H146" s="122">
        <f t="shared" si="53"/>
        <v>150.26273543899046</v>
      </c>
      <c r="I146" s="122">
        <f t="shared" si="53"/>
        <v>70.927099876976712</v>
      </c>
      <c r="J146" s="122">
        <f t="shared" si="53"/>
        <v>82.062578333052627</v>
      </c>
      <c r="K146" s="122">
        <f t="shared" si="53"/>
        <v>90.202423359594462</v>
      </c>
      <c r="L146" s="122">
        <f t="shared" si="53"/>
        <v>120.66415547280864</v>
      </c>
      <c r="M146" s="122">
        <f t="shared" si="53"/>
        <v>93.216539226455524</v>
      </c>
      <c r="N146" s="122">
        <f t="shared" si="53"/>
        <v>100.07824620200202</v>
      </c>
      <c r="O146" s="122">
        <f t="shared" si="53"/>
        <v>116.25347259814575</v>
      </c>
      <c r="P146" s="122">
        <f t="shared" si="53"/>
        <v>108.75156763493173</v>
      </c>
      <c r="Q146" s="122">
        <f t="shared" si="53"/>
        <v>199.82026586846385</v>
      </c>
      <c r="R146" s="122">
        <f t="shared" si="53"/>
        <v>208.24843261854681</v>
      </c>
      <c r="S146" s="122">
        <f t="shared" si="53"/>
        <v>219.86165016735765</v>
      </c>
      <c r="T146" s="122">
        <f t="shared" si="53"/>
        <v>224.87775020480856</v>
      </c>
      <c r="U146" s="122">
        <f t="shared" si="53"/>
        <v>208.46805725829128</v>
      </c>
      <c r="V146" s="122">
        <f t="shared" si="53"/>
        <v>298.4335846125615</v>
      </c>
      <c r="W146" s="122">
        <f t="shared" si="53"/>
        <v>358.01443771493462</v>
      </c>
      <c r="X146" s="122">
        <f t="shared" si="53"/>
        <v>411.53537687264077</v>
      </c>
      <c r="Y146" s="122">
        <f t="shared" si="53"/>
        <v>423.09943697259149</v>
      </c>
      <c r="DA146" s="130" t="s">
        <v>2548</v>
      </c>
    </row>
    <row r="147" spans="1:105" ht="12" customHeight="1" x14ac:dyDescent="0.25">
      <c r="A147" s="97" t="s">
        <v>53</v>
      </c>
      <c r="B147" s="98">
        <f>IF(RES_hhdet_tes!B147=0,0,RES_hhdet_tes!B147*1000*11630/RES_hhdet_num!B143)</f>
        <v>39.102104392112231</v>
      </c>
      <c r="C147" s="98">
        <f>IF(RES_hhdet_tes!C147=0,0,RES_hhdet_tes!C147*1000*11630/RES_hhdet_num!C143)</f>
        <v>39.813183617172932</v>
      </c>
      <c r="D147" s="98">
        <f>IF(RES_hhdet_tes!D147=0,0,RES_hhdet_tes!D147*1000*11630/RES_hhdet_num!D143)</f>
        <v>40.369003545856984</v>
      </c>
      <c r="E147" s="98">
        <f>IF(RES_hhdet_tes!E147=0,0,RES_hhdet_tes!E147*1000*11630/RES_hhdet_num!E143)</f>
        <v>109.70296919353885</v>
      </c>
      <c r="F147" s="98">
        <f>IF(RES_hhdet_tes!F147=0,0,RES_hhdet_tes!F147*1000*11630/RES_hhdet_num!F143)</f>
        <v>51.716106422821035</v>
      </c>
      <c r="G147" s="98">
        <f>IF(RES_hhdet_tes!G147=0,0,RES_hhdet_tes!G147*1000*11630/RES_hhdet_num!G143)</f>
        <v>64.939470523373586</v>
      </c>
      <c r="H147" s="98">
        <f>IF(RES_hhdet_tes!H147=0,0,RES_hhdet_tes!H147*1000*11630/RES_hhdet_num!H143)</f>
        <v>150.26273543899046</v>
      </c>
      <c r="I147" s="98">
        <f>IF(RES_hhdet_tes!I147=0,0,RES_hhdet_tes!I147*1000*11630/RES_hhdet_num!I143)</f>
        <v>70.927099876976712</v>
      </c>
      <c r="J147" s="98">
        <f>IF(RES_hhdet_tes!J147=0,0,RES_hhdet_tes!J147*1000*11630/RES_hhdet_num!J143)</f>
        <v>82.062578333052627</v>
      </c>
      <c r="K147" s="98">
        <f>IF(RES_hhdet_tes!K147=0,0,RES_hhdet_tes!K147*1000*11630/RES_hhdet_num!K143)</f>
        <v>90.202423359594462</v>
      </c>
      <c r="L147" s="98">
        <f>IF(RES_hhdet_tes!L147=0,0,RES_hhdet_tes!L147*1000*11630/RES_hhdet_num!L143)</f>
        <v>120.66415547280864</v>
      </c>
      <c r="M147" s="98">
        <f>IF(RES_hhdet_tes!M147=0,0,RES_hhdet_tes!M147*1000*11630/RES_hhdet_num!M143)</f>
        <v>93.216539226455524</v>
      </c>
      <c r="N147" s="98">
        <f>IF(RES_hhdet_tes!N147=0,0,RES_hhdet_tes!N147*1000*11630/RES_hhdet_num!N143)</f>
        <v>100.07824620200202</v>
      </c>
      <c r="O147" s="98">
        <f>IF(RES_hhdet_tes!O147=0,0,RES_hhdet_tes!O147*1000*11630/RES_hhdet_num!O143)</f>
        <v>116.25347259814575</v>
      </c>
      <c r="P147" s="98">
        <f>IF(RES_hhdet_tes!P147=0,0,RES_hhdet_tes!P147*1000*11630/RES_hhdet_num!P143)</f>
        <v>108.75156763493173</v>
      </c>
      <c r="Q147" s="98">
        <f>IF(RES_hhdet_tes!Q147=0,0,RES_hhdet_tes!Q147*1000*11630/RES_hhdet_num!Q143)</f>
        <v>199.82026586846385</v>
      </c>
      <c r="R147" s="98">
        <f>IF(RES_hhdet_tes!R147=0,0,RES_hhdet_tes!R147*1000*11630/RES_hhdet_num!R143)</f>
        <v>208.24843261854681</v>
      </c>
      <c r="S147" s="98">
        <f>IF(RES_hhdet_tes!S147=0,0,RES_hhdet_tes!S147*1000*11630/RES_hhdet_num!S143)</f>
        <v>219.86165016735765</v>
      </c>
      <c r="T147" s="98">
        <f>IF(RES_hhdet_tes!T147=0,0,RES_hhdet_tes!T147*1000*11630/RES_hhdet_num!T143)</f>
        <v>224.87775020480856</v>
      </c>
      <c r="U147" s="98">
        <f>IF(RES_hhdet_tes!U147=0,0,RES_hhdet_tes!U147*1000*11630/RES_hhdet_num!U143)</f>
        <v>208.46805725829128</v>
      </c>
      <c r="V147" s="98">
        <f>IF(RES_hhdet_tes!V147=0,0,RES_hhdet_tes!V147*1000*11630/RES_hhdet_num!V143)</f>
        <v>298.4335846125615</v>
      </c>
      <c r="W147" s="98">
        <f>IF(RES_hhdet_tes!W147=0,0,RES_hhdet_tes!W147*1000*11630/RES_hhdet_num!W143)</f>
        <v>358.01443771493462</v>
      </c>
      <c r="X147" s="98">
        <f>IF(RES_hhdet_tes!X147=0,0,RES_hhdet_tes!X147*1000*11630/RES_hhdet_num!X143)</f>
        <v>411.53537687264077</v>
      </c>
      <c r="Y147" s="98">
        <f>IF(RES_hhdet_tes!Y147=0,0,RES_hhdet_tes!Y147*1000*11630/RES_hhdet_num!Y143)</f>
        <v>423.09943697259149</v>
      </c>
      <c r="DA147" s="63" t="s">
        <v>2549</v>
      </c>
    </row>
    <row r="148" spans="1:105" ht="12" customHeight="1" x14ac:dyDescent="0.25">
      <c r="A148" s="121" t="s">
        <v>55</v>
      </c>
      <c r="B148" s="122">
        <v>1258.2716541938937</v>
      </c>
      <c r="C148" s="122">
        <v>1198.9260354731555</v>
      </c>
      <c r="D148" s="122">
        <v>1208.6251012275234</v>
      </c>
      <c r="E148" s="122">
        <v>1219.7255210229212</v>
      </c>
      <c r="F148" s="122">
        <v>1283.0846617922925</v>
      </c>
      <c r="G148" s="122">
        <v>1336.725794910961</v>
      </c>
      <c r="H148" s="122">
        <v>1406.1307247473405</v>
      </c>
      <c r="I148" s="122">
        <v>1434.1081300465037</v>
      </c>
      <c r="J148" s="122">
        <v>1361.2030190346641</v>
      </c>
      <c r="K148" s="122">
        <v>1436.7033288529337</v>
      </c>
      <c r="L148" s="122">
        <v>1406.0460325932909</v>
      </c>
      <c r="M148" s="122">
        <v>1377.1559929536368</v>
      </c>
      <c r="N148" s="122">
        <v>1425.9016898257096</v>
      </c>
      <c r="O148" s="122">
        <v>1425.4814413070942</v>
      </c>
      <c r="P148" s="122">
        <v>1474.126569227865</v>
      </c>
      <c r="Q148" s="122">
        <v>1448.4100949235967</v>
      </c>
      <c r="R148" s="122">
        <v>1477.1736705375874</v>
      </c>
      <c r="S148" s="122">
        <v>1479.9468101708337</v>
      </c>
      <c r="T148" s="122">
        <v>1457.730875935725</v>
      </c>
      <c r="U148" s="122">
        <v>1451.3780589381929</v>
      </c>
      <c r="V148" s="122">
        <v>1251.3879851232587</v>
      </c>
      <c r="W148" s="122">
        <v>1148.3751950283017</v>
      </c>
      <c r="X148" s="122">
        <v>973.06644321895169</v>
      </c>
      <c r="Y148" s="122">
        <v>931.16157690277964</v>
      </c>
      <c r="DA148" s="130" t="s">
        <v>2550</v>
      </c>
    </row>
    <row r="149" spans="1:105" ht="12" customHeight="1" x14ac:dyDescent="0.25">
      <c r="A149" s="97" t="s">
        <v>124</v>
      </c>
      <c r="B149" s="98">
        <v>1232.9298738803407</v>
      </c>
      <c r="C149" s="98">
        <v>1190.4548732395529</v>
      </c>
      <c r="D149" s="98">
        <v>1198.2335613645769</v>
      </c>
      <c r="E149" s="98">
        <v>1185.5559396199042</v>
      </c>
      <c r="F149" s="98">
        <v>1279.1286374909046</v>
      </c>
      <c r="G149" s="98">
        <v>1329.3755024797829</v>
      </c>
      <c r="H149" s="98">
        <v>1426.5809466559442</v>
      </c>
      <c r="I149" s="98">
        <v>1438.3107515609431</v>
      </c>
      <c r="J149" s="98">
        <v>1348.222599228397</v>
      </c>
      <c r="K149" s="98">
        <v>1463.3969295685777</v>
      </c>
      <c r="L149" s="98">
        <v>1446.0465745464635</v>
      </c>
      <c r="M149" s="98">
        <v>1433.5455895325601</v>
      </c>
      <c r="N149" s="98">
        <v>1447.7890076161805</v>
      </c>
      <c r="O149" s="98">
        <v>1443.8378031327727</v>
      </c>
      <c r="P149" s="98">
        <v>1564.3066308610082</v>
      </c>
      <c r="Q149" s="98">
        <v>1438.0375110115549</v>
      </c>
      <c r="R149" s="98">
        <v>1578.9559324513009</v>
      </c>
      <c r="S149" s="98">
        <v>1526.5031747603355</v>
      </c>
      <c r="T149" s="98">
        <v>1462.6300340377677</v>
      </c>
      <c r="U149" s="98">
        <v>1459.9796667399039</v>
      </c>
      <c r="V149" s="98">
        <v>1263.8013572106961</v>
      </c>
      <c r="W149" s="98">
        <v>1148.207322391549</v>
      </c>
      <c r="X149" s="98">
        <v>1080.3361906832952</v>
      </c>
      <c r="Y149" s="98">
        <v>992.44434701857006</v>
      </c>
      <c r="DA149" s="63" t="s">
        <v>2551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1471.554517214546</v>
      </c>
      <c r="L150" s="98">
        <v>1455.3399727378596</v>
      </c>
      <c r="M150" s="98">
        <v>1432.2747359675536</v>
      </c>
      <c r="N150" s="98">
        <v>1450.8636948541312</v>
      </c>
      <c r="O150" s="98">
        <v>1441.2410664042093</v>
      </c>
      <c r="P150" s="98">
        <v>1552.8505037285252</v>
      </c>
      <c r="Q150" s="98">
        <v>1425.3623914201285</v>
      </c>
      <c r="R150" s="98">
        <v>1560.0500705938966</v>
      </c>
      <c r="S150" s="98">
        <v>1507.2077324116708</v>
      </c>
      <c r="T150" s="98">
        <v>1444.4225037806721</v>
      </c>
      <c r="U150" s="98">
        <v>1442.0020744426697</v>
      </c>
      <c r="V150" s="98">
        <v>1252.7094628226564</v>
      </c>
      <c r="W150" s="98">
        <v>1142.3053048720187</v>
      </c>
      <c r="X150" s="98">
        <v>1076.4360999014582</v>
      </c>
      <c r="Y150" s="98">
        <v>990.39917091334087</v>
      </c>
      <c r="DA150" s="63" t="s">
        <v>2552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605.65297796735376</v>
      </c>
      <c r="L151" s="101">
        <v>603.07033829551915</v>
      </c>
      <c r="M151" s="101">
        <v>571.67152070313193</v>
      </c>
      <c r="N151" s="101">
        <v>582.20799854954703</v>
      </c>
      <c r="O151" s="101">
        <v>482.71277086642533</v>
      </c>
      <c r="P151" s="101">
        <v>485.99894051800038</v>
      </c>
      <c r="Q151" s="101">
        <v>483.71895678807704</v>
      </c>
      <c r="R151" s="101">
        <v>643.97669516768406</v>
      </c>
      <c r="S151" s="101">
        <v>658.53954804863622</v>
      </c>
      <c r="T151" s="101">
        <v>575.50548731173376</v>
      </c>
      <c r="U151" s="101">
        <v>577.14123262502937</v>
      </c>
      <c r="V151" s="101">
        <v>352.94708998350865</v>
      </c>
      <c r="W151" s="101">
        <v>285.48272809259737</v>
      </c>
      <c r="X151" s="101">
        <v>373.4407958087649</v>
      </c>
      <c r="Y151" s="101">
        <v>380.42715452147445</v>
      </c>
      <c r="DA151" s="131" t="s">
        <v>2553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865.90153924719232</v>
      </c>
      <c r="L152" s="104">
        <v>852.26963444234048</v>
      </c>
      <c r="M152" s="104">
        <v>860.60321526442181</v>
      </c>
      <c r="N152" s="104">
        <v>868.6556963045839</v>
      </c>
      <c r="O152" s="104">
        <v>958.52829553778406</v>
      </c>
      <c r="P152" s="104">
        <v>1066.8515632105245</v>
      </c>
      <c r="Q152" s="104">
        <v>941.64343463205125</v>
      </c>
      <c r="R152" s="104">
        <v>916.07337542621258</v>
      </c>
      <c r="S152" s="104">
        <v>848.66818436303458</v>
      </c>
      <c r="T152" s="104">
        <v>868.91701646893807</v>
      </c>
      <c r="U152" s="104">
        <v>864.86084181764011</v>
      </c>
      <c r="V152" s="104">
        <v>899.76237283914782</v>
      </c>
      <c r="W152" s="104">
        <v>856.82257677942141</v>
      </c>
      <c r="X152" s="104">
        <v>702.99530409269335</v>
      </c>
      <c r="Y152" s="104">
        <v>609.97201639186642</v>
      </c>
      <c r="DA152" s="132" t="s">
        <v>2554</v>
      </c>
    </row>
    <row r="153" spans="1:105" ht="12" customHeight="1" x14ac:dyDescent="0.25">
      <c r="A153" s="106" t="s">
        <v>122</v>
      </c>
      <c r="B153" s="101">
        <v>1260.4399859433008</v>
      </c>
      <c r="C153" s="101">
        <v>1199.6857595085969</v>
      </c>
      <c r="D153" s="101">
        <v>1209.6412141931003</v>
      </c>
      <c r="E153" s="101">
        <v>1224.0350841780858</v>
      </c>
      <c r="F153" s="101">
        <v>1283.9371924342599</v>
      </c>
      <c r="G153" s="101">
        <v>1338.4391250711462</v>
      </c>
      <c r="H153" s="101">
        <v>1401.5989004169207</v>
      </c>
      <c r="I153" s="101">
        <v>1433.256536419713</v>
      </c>
      <c r="J153" s="101">
        <v>1363.6246390596664</v>
      </c>
      <c r="K153" s="101">
        <v>1432.2511818228161</v>
      </c>
      <c r="L153" s="101">
        <v>1400.0057640683822</v>
      </c>
      <c r="M153" s="101">
        <v>1368.6953191242967</v>
      </c>
      <c r="N153" s="101">
        <v>1422.745639769922</v>
      </c>
      <c r="O153" s="101">
        <v>1422.9159377753642</v>
      </c>
      <c r="P153" s="101">
        <v>1461.7621259860271</v>
      </c>
      <c r="Q153" s="101">
        <v>1450.1548129630405</v>
      </c>
      <c r="R153" s="101">
        <v>1464.1204500326869</v>
      </c>
      <c r="S153" s="101">
        <v>1474.312268831163</v>
      </c>
      <c r="T153" s="101">
        <v>1457.1047215380995</v>
      </c>
      <c r="U153" s="101">
        <v>1450.2086059363032</v>
      </c>
      <c r="V153" s="101">
        <v>1249.7332897590431</v>
      </c>
      <c r="W153" s="101">
        <v>1148.6028470139347</v>
      </c>
      <c r="X153" s="101">
        <v>958.20130501562301</v>
      </c>
      <c r="Y153" s="101">
        <v>922.10152631003143</v>
      </c>
      <c r="DA153" s="131" t="s">
        <v>2555</v>
      </c>
    </row>
    <row r="154" spans="1:105" ht="12" customHeight="1" x14ac:dyDescent="0.25">
      <c r="A154" s="107" t="s">
        <v>121</v>
      </c>
      <c r="B154" s="104">
        <v>1260.4399859433001</v>
      </c>
      <c r="C154" s="104">
        <v>1199.5572568465639</v>
      </c>
      <c r="D154" s="104">
        <v>1209.744481176331</v>
      </c>
      <c r="E154" s="104">
        <v>1224.0967681232562</v>
      </c>
      <c r="F154" s="104">
        <v>1284.1354093291854</v>
      </c>
      <c r="G154" s="104">
        <v>1338.7213343565634</v>
      </c>
      <c r="H154" s="104">
        <v>1401.6989878273685</v>
      </c>
      <c r="I154" s="104">
        <v>1432.9105624924046</v>
      </c>
      <c r="J154" s="104">
        <v>1363.7571306894438</v>
      </c>
      <c r="K154" s="104">
        <v>1432.0394652336645</v>
      </c>
      <c r="L154" s="104">
        <v>1400.1966911176251</v>
      </c>
      <c r="M154" s="104">
        <v>1369.2290359376111</v>
      </c>
      <c r="N154" s="104">
        <v>1423.4328111264169</v>
      </c>
      <c r="O154" s="104">
        <v>1423.1689651299637</v>
      </c>
      <c r="P154" s="104">
        <v>1459.961792238757</v>
      </c>
      <c r="Q154" s="104">
        <v>1448.0348719175204</v>
      </c>
      <c r="R154" s="104">
        <v>1462.457295639977</v>
      </c>
      <c r="S154" s="104">
        <v>1473.6196338352356</v>
      </c>
      <c r="T154" s="104">
        <v>1457.3225653092636</v>
      </c>
      <c r="U154" s="104">
        <v>1450.8320828824417</v>
      </c>
      <c r="V154" s="104">
        <v>1249.8345325263592</v>
      </c>
      <c r="W154" s="104">
        <v>1147.3853972143247</v>
      </c>
      <c r="X154" s="104">
        <v>953.16196222561427</v>
      </c>
      <c r="Y154" s="104">
        <v>919.72738183923343</v>
      </c>
      <c r="DA154" s="132" t="s">
        <v>2556</v>
      </c>
    </row>
    <row r="155" spans="1:105" ht="12" customHeight="1" x14ac:dyDescent="0.25">
      <c r="A155" s="108" t="s">
        <v>53</v>
      </c>
      <c r="B155" s="98">
        <v>527.66316436191767</v>
      </c>
      <c r="C155" s="98">
        <v>489.71011825941537</v>
      </c>
      <c r="D155" s="98">
        <v>505.71700887245436</v>
      </c>
      <c r="E155" s="98">
        <v>520.99497601096152</v>
      </c>
      <c r="F155" s="98">
        <v>511.52768002846557</v>
      </c>
      <c r="G155" s="98">
        <v>544.92854774118462</v>
      </c>
      <c r="H155" s="98">
        <v>579.15811244129236</v>
      </c>
      <c r="I155" s="98">
        <v>627.22733966242959</v>
      </c>
      <c r="J155" s="98">
        <v>544.6531340568265</v>
      </c>
      <c r="K155" s="98">
        <v>590.33431574169708</v>
      </c>
      <c r="L155" s="98">
        <v>580.60620198561139</v>
      </c>
      <c r="M155" s="98">
        <v>546.66064302252187</v>
      </c>
      <c r="N155" s="98">
        <v>571.47123500766963</v>
      </c>
      <c r="O155" s="98">
        <v>477.11146341572521</v>
      </c>
      <c r="P155" s="98">
        <v>456.95666831763776</v>
      </c>
      <c r="Q155" s="98">
        <v>492.02724417166456</v>
      </c>
      <c r="R155" s="98">
        <v>603.40086961749159</v>
      </c>
      <c r="S155" s="98">
        <v>644.17941294133561</v>
      </c>
      <c r="T155" s="98">
        <v>581.19929018837877</v>
      </c>
      <c r="U155" s="98">
        <v>580.59288982955468</v>
      </c>
      <c r="V155" s="98">
        <v>352.0161233822277</v>
      </c>
      <c r="W155" s="98">
        <v>285.6255632043422</v>
      </c>
      <c r="X155" s="98">
        <v>327.71938549592949</v>
      </c>
      <c r="Y155" s="98">
        <v>351.77675038339095</v>
      </c>
      <c r="DA155" s="63" t="s">
        <v>2557</v>
      </c>
    </row>
    <row r="156" spans="1:105" ht="12" customHeight="1" x14ac:dyDescent="0.25">
      <c r="A156" s="108" t="s">
        <v>52</v>
      </c>
      <c r="B156" s="98">
        <v>732.77682158138271</v>
      </c>
      <c r="C156" s="98">
        <v>709.84713858714849</v>
      </c>
      <c r="D156" s="98">
        <v>704.02747230387638</v>
      </c>
      <c r="E156" s="98">
        <v>703.10179211229467</v>
      </c>
      <c r="F156" s="98">
        <v>772.6077293007196</v>
      </c>
      <c r="G156" s="98">
        <v>793.79278661537853</v>
      </c>
      <c r="H156" s="98">
        <v>822.54087538607598</v>
      </c>
      <c r="I156" s="98">
        <v>805.68322282997508</v>
      </c>
      <c r="J156" s="98">
        <v>819.10399663261751</v>
      </c>
      <c r="K156" s="98">
        <v>841.70514949196752</v>
      </c>
      <c r="L156" s="98">
        <v>819.59048913201377</v>
      </c>
      <c r="M156" s="98">
        <v>822.56839291508936</v>
      </c>
      <c r="N156" s="98">
        <v>851.9615761187473</v>
      </c>
      <c r="O156" s="98">
        <v>946.05750171423858</v>
      </c>
      <c r="P156" s="98">
        <v>1003.0051239211191</v>
      </c>
      <c r="Q156" s="98">
        <v>956.00762774585564</v>
      </c>
      <c r="R156" s="98">
        <v>859.05642602248554</v>
      </c>
      <c r="S156" s="98">
        <v>829.44022089389978</v>
      </c>
      <c r="T156" s="98">
        <v>876.12327512088484</v>
      </c>
      <c r="U156" s="98">
        <v>870.23919305288723</v>
      </c>
      <c r="V156" s="98">
        <v>897.81840914413158</v>
      </c>
      <c r="W156" s="98">
        <v>861.75983400998234</v>
      </c>
      <c r="X156" s="98">
        <v>625.44257672968467</v>
      </c>
      <c r="Y156" s="98">
        <v>567.95063145584243</v>
      </c>
      <c r="DA156" s="63" t="s">
        <v>2558</v>
      </c>
    </row>
    <row r="157" spans="1:105" ht="12" customHeight="1" x14ac:dyDescent="0.25">
      <c r="A157" s="121" t="s">
        <v>54</v>
      </c>
      <c r="B157" s="122">
        <v>230.57752222441081</v>
      </c>
      <c r="C157" s="122">
        <v>229.03991794353888</v>
      </c>
      <c r="D157" s="122">
        <v>224.79079581269158</v>
      </c>
      <c r="E157" s="122">
        <v>244.12224155898707</v>
      </c>
      <c r="F157" s="122">
        <v>246.18802823293592</v>
      </c>
      <c r="G157" s="122">
        <v>256.37938318248996</v>
      </c>
      <c r="H157" s="122">
        <v>249.21522730620285</v>
      </c>
      <c r="I157" s="122">
        <v>244.53116847460169</v>
      </c>
      <c r="J157" s="122">
        <v>213.73611169032822</v>
      </c>
      <c r="K157" s="122">
        <v>221.87059375681599</v>
      </c>
      <c r="L157" s="122">
        <v>219.2651167025106</v>
      </c>
      <c r="M157" s="122">
        <v>205.76977953938251</v>
      </c>
      <c r="N157" s="122">
        <v>213.4022563012324</v>
      </c>
      <c r="O157" s="122">
        <v>214.71171860121436</v>
      </c>
      <c r="P157" s="122">
        <v>218.57813923395716</v>
      </c>
      <c r="Q157" s="122">
        <v>229.74432667438529</v>
      </c>
      <c r="R157" s="122">
        <v>229.62494776419004</v>
      </c>
      <c r="S157" s="122">
        <v>230.30284989127392</v>
      </c>
      <c r="T157" s="122">
        <v>229.72156598328493</v>
      </c>
      <c r="U157" s="122">
        <v>228.33550251302714</v>
      </c>
      <c r="V157" s="122">
        <v>239.05758899051509</v>
      </c>
      <c r="W157" s="122">
        <v>233.07135715094404</v>
      </c>
      <c r="X157" s="122">
        <v>170.90607520971216</v>
      </c>
      <c r="Y157" s="122">
        <v>172.44109369898266</v>
      </c>
      <c r="DA157" s="130" t="s">
        <v>2559</v>
      </c>
    </row>
    <row r="158" spans="1:105" ht="12" customHeight="1" x14ac:dyDescent="0.25">
      <c r="A158" s="97" t="s">
        <v>50</v>
      </c>
      <c r="B158" s="98">
        <v>231.15125710623653</v>
      </c>
      <c r="C158" s="98">
        <v>223.99340701152909</v>
      </c>
      <c r="D158" s="98">
        <v>222.78029986133043</v>
      </c>
      <c r="E158" s="98">
        <v>248.06657556879117</v>
      </c>
      <c r="F158" s="98">
        <v>246.8879862763481</v>
      </c>
      <c r="G158" s="98">
        <v>242.81073750272105</v>
      </c>
      <c r="H158" s="98">
        <v>252.6844075028568</v>
      </c>
      <c r="I158" s="98">
        <v>248.60425495908865</v>
      </c>
      <c r="J158" s="98">
        <v>210.76372835819492</v>
      </c>
      <c r="K158" s="98">
        <v>225.83871074019399</v>
      </c>
      <c r="L158" s="98">
        <v>215.9100596934444</v>
      </c>
      <c r="M158" s="98">
        <v>215.74061215192637</v>
      </c>
      <c r="N158" s="98">
        <v>217.51962606155934</v>
      </c>
      <c r="O158" s="98">
        <v>215.4753141533599</v>
      </c>
      <c r="P158" s="98">
        <v>234.75437703585749</v>
      </c>
      <c r="Q158" s="98">
        <v>225.65113949700716</v>
      </c>
      <c r="R158" s="98">
        <v>241.19486503878602</v>
      </c>
      <c r="S158" s="98">
        <v>237.31440615987475</v>
      </c>
      <c r="T158" s="98">
        <v>235.94978653749041</v>
      </c>
      <c r="U158" s="98">
        <v>246.839865037967</v>
      </c>
      <c r="V158" s="98">
        <v>228.24439590266175</v>
      </c>
      <c r="W158" s="98">
        <v>216.55829842327327</v>
      </c>
      <c r="X158" s="98">
        <v>196.75749146401552</v>
      </c>
      <c r="Y158" s="98">
        <v>177.89360317298036</v>
      </c>
      <c r="DA158" s="63" t="s">
        <v>2560</v>
      </c>
    </row>
    <row r="159" spans="1:105" ht="12" customHeight="1" x14ac:dyDescent="0.25">
      <c r="A159" s="109" t="s">
        <v>120</v>
      </c>
      <c r="B159" s="33">
        <v>230.55538387880844</v>
      </c>
      <c r="C159" s="33">
        <v>229.25693123899308</v>
      </c>
      <c r="D159" s="33">
        <v>224.88984276681714</v>
      </c>
      <c r="E159" s="33">
        <v>243.92439625300966</v>
      </c>
      <c r="F159" s="33">
        <v>246.15099325893686</v>
      </c>
      <c r="G159" s="33">
        <v>257.12632165802114</v>
      </c>
      <c r="H159" s="33">
        <v>249.01578313478907</v>
      </c>
      <c r="I159" s="33">
        <v>244.27901566924271</v>
      </c>
      <c r="J159" s="33">
        <v>213.93441193682094</v>
      </c>
      <c r="K159" s="33">
        <v>221.58009704608799</v>
      </c>
      <c r="L159" s="33">
        <v>219.51902447309854</v>
      </c>
      <c r="M159" s="33">
        <v>204.99619940281312</v>
      </c>
      <c r="N159" s="33">
        <v>213.07869815457718</v>
      </c>
      <c r="O159" s="33">
        <v>214.65190660900345</v>
      </c>
      <c r="P159" s="33">
        <v>217.2717504621516</v>
      </c>
      <c r="Q159" s="33">
        <v>230.07490868502242</v>
      </c>
      <c r="R159" s="33">
        <v>228.67616760342074</v>
      </c>
      <c r="S159" s="33">
        <v>229.73214944735824</v>
      </c>
      <c r="T159" s="33">
        <v>229.23248509272383</v>
      </c>
      <c r="U159" s="33">
        <v>226.90695041623576</v>
      </c>
      <c r="V159" s="33">
        <v>239.86769145092981</v>
      </c>
      <c r="W159" s="33">
        <v>234.30627506586742</v>
      </c>
      <c r="X159" s="33">
        <v>168.82693612709301</v>
      </c>
      <c r="Y159" s="33">
        <v>171.98694070472865</v>
      </c>
      <c r="DA159" s="60" t="s">
        <v>2561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11580.5053377318</v>
      </c>
      <c r="C161" s="117">
        <f t="shared" si="54"/>
        <v>12656.970979554972</v>
      </c>
      <c r="D161" s="117">
        <f t="shared" si="54"/>
        <v>14851.725080811229</v>
      </c>
      <c r="E161" s="117">
        <f t="shared" si="54"/>
        <v>16015.010448047597</v>
      </c>
      <c r="F161" s="117">
        <f t="shared" si="54"/>
        <v>5418.0633347095518</v>
      </c>
      <c r="G161" s="117">
        <f t="shared" si="54"/>
        <v>4336.1301486867915</v>
      </c>
      <c r="H161" s="117">
        <f t="shared" si="54"/>
        <v>7221.5618566061221</v>
      </c>
      <c r="I161" s="117">
        <f t="shared" si="54"/>
        <v>6906.0703841193344</v>
      </c>
      <c r="J161" s="117">
        <f t="shared" si="54"/>
        <v>12522.29454921879</v>
      </c>
      <c r="K161" s="117">
        <f t="shared" si="54"/>
        <v>10682.927312822232</v>
      </c>
      <c r="L161" s="117">
        <f t="shared" si="54"/>
        <v>12569.982432745564</v>
      </c>
      <c r="M161" s="117">
        <f t="shared" si="54"/>
        <v>9470.6994972781213</v>
      </c>
      <c r="N161" s="117">
        <f t="shared" si="54"/>
        <v>11035.247577703536</v>
      </c>
      <c r="O161" s="117">
        <f t="shared" si="54"/>
        <v>13400.994384159259</v>
      </c>
      <c r="P161" s="117">
        <f t="shared" si="54"/>
        <v>9052.0086610110011</v>
      </c>
      <c r="Q161" s="117">
        <f t="shared" si="54"/>
        <v>8262.1909894816381</v>
      </c>
      <c r="R161" s="117">
        <f t="shared" ref="R161:V161" si="55">R162+R164+R166+R175</f>
        <v>11530.746657023074</v>
      </c>
      <c r="S161" s="117">
        <f t="shared" si="55"/>
        <v>11395.467947375075</v>
      </c>
      <c r="T161" s="117">
        <f t="shared" si="55"/>
        <v>7586.9685352233282</v>
      </c>
      <c r="U161" s="117">
        <f t="shared" si="55"/>
        <v>9847.2705501409491</v>
      </c>
      <c r="V161" s="117">
        <f t="shared" si="55"/>
        <v>11118.412203270789</v>
      </c>
      <c r="W161" s="117">
        <f t="shared" ref="W161:Y161" si="56">W162+W164+W166+W175</f>
        <v>11047.863212838531</v>
      </c>
      <c r="X161" s="117">
        <f t="shared" si="56"/>
        <v>10857.913331857064</v>
      </c>
      <c r="Y161" s="117">
        <f t="shared" si="56"/>
        <v>9337.2605886297351</v>
      </c>
      <c r="DA161" s="129" t="s">
        <v>2562</v>
      </c>
    </row>
    <row r="162" spans="1:105" ht="12.95" customHeight="1" x14ac:dyDescent="0.25">
      <c r="A162" s="121" t="s">
        <v>57</v>
      </c>
      <c r="B162" s="122">
        <f t="shared" ref="B162:Y162" si="57">B163</f>
        <v>10072.110017290519</v>
      </c>
      <c r="C162" s="122">
        <f t="shared" si="57"/>
        <v>11203.573005485885</v>
      </c>
      <c r="D162" s="122">
        <f t="shared" si="57"/>
        <v>13386.177698335812</v>
      </c>
      <c r="E162" s="122">
        <f t="shared" si="57"/>
        <v>14457.568729944654</v>
      </c>
      <c r="F162" s="122">
        <f t="shared" si="57"/>
        <v>3815.4858582255815</v>
      </c>
      <c r="G162" s="122">
        <f t="shared" si="57"/>
        <v>2593.6650470068521</v>
      </c>
      <c r="H162" s="122">
        <f t="shared" si="57"/>
        <v>5312.5966239318013</v>
      </c>
      <c r="I162" s="122">
        <f t="shared" si="57"/>
        <v>5136.7184986118236</v>
      </c>
      <c r="J162" s="122">
        <f t="shared" si="57"/>
        <v>10867.79188007025</v>
      </c>
      <c r="K162" s="122">
        <f t="shared" si="57"/>
        <v>8976.8924079568587</v>
      </c>
      <c r="L162" s="122">
        <f t="shared" si="57"/>
        <v>10897.624879792655</v>
      </c>
      <c r="M162" s="122">
        <f t="shared" si="57"/>
        <v>7845.9553565088836</v>
      </c>
      <c r="N162" s="122">
        <f t="shared" si="57"/>
        <v>9331.1287501059433</v>
      </c>
      <c r="O162" s="122">
        <f t="shared" si="57"/>
        <v>11655.502598506548</v>
      </c>
      <c r="P162" s="122">
        <f t="shared" si="57"/>
        <v>7210.6167648227001</v>
      </c>
      <c r="Q162" s="122">
        <f t="shared" si="57"/>
        <v>6235.4094537411202</v>
      </c>
      <c r="R162" s="122">
        <f t="shared" si="57"/>
        <v>9384.8938880180576</v>
      </c>
      <c r="S162" s="122">
        <f t="shared" si="57"/>
        <v>9171.1572059324353</v>
      </c>
      <c r="T162" s="122">
        <f t="shared" si="57"/>
        <v>5344.2359698139398</v>
      </c>
      <c r="U162" s="122">
        <f t="shared" si="57"/>
        <v>7723.737086356361</v>
      </c>
      <c r="V162" s="122">
        <f t="shared" si="57"/>
        <v>9196.8070334047279</v>
      </c>
      <c r="W162" s="122">
        <f t="shared" si="57"/>
        <v>9388.3690876615783</v>
      </c>
      <c r="X162" s="122">
        <f t="shared" si="57"/>
        <v>9535.382382972557</v>
      </c>
      <c r="Y162" s="122">
        <f t="shared" si="57"/>
        <v>8077.7728020420745</v>
      </c>
      <c r="DA162" s="130" t="s">
        <v>2563</v>
      </c>
    </row>
    <row r="163" spans="1:105" ht="12" customHeight="1" x14ac:dyDescent="0.25">
      <c r="A163" s="97" t="s">
        <v>53</v>
      </c>
      <c r="B163" s="33">
        <v>10072.110017290519</v>
      </c>
      <c r="C163" s="33">
        <v>11203.573005485885</v>
      </c>
      <c r="D163" s="33">
        <v>13386.177698335812</v>
      </c>
      <c r="E163" s="33">
        <v>14457.568729944654</v>
      </c>
      <c r="F163" s="33">
        <v>3815.4858582255815</v>
      </c>
      <c r="G163" s="33">
        <v>2593.6650470068521</v>
      </c>
      <c r="H163" s="33">
        <v>5312.5966239318013</v>
      </c>
      <c r="I163" s="33">
        <v>5136.7184986118236</v>
      </c>
      <c r="J163" s="33">
        <v>10867.79188007025</v>
      </c>
      <c r="K163" s="33">
        <v>8976.8924079568587</v>
      </c>
      <c r="L163" s="33">
        <v>10897.624879792655</v>
      </c>
      <c r="M163" s="33">
        <v>7845.9553565088836</v>
      </c>
      <c r="N163" s="33">
        <v>9331.1287501059433</v>
      </c>
      <c r="O163" s="33">
        <v>11655.502598506548</v>
      </c>
      <c r="P163" s="33">
        <v>7210.6167648227001</v>
      </c>
      <c r="Q163" s="33">
        <v>6235.4094537411202</v>
      </c>
      <c r="R163" s="33">
        <v>9384.8938880180576</v>
      </c>
      <c r="S163" s="33">
        <v>9171.1572059324353</v>
      </c>
      <c r="T163" s="33">
        <v>5344.2359698139398</v>
      </c>
      <c r="U163" s="33">
        <v>7723.737086356361</v>
      </c>
      <c r="V163" s="33">
        <v>9196.8070334047279</v>
      </c>
      <c r="W163" s="33">
        <v>9388.3690876615783</v>
      </c>
      <c r="X163" s="33">
        <v>9535.382382972557</v>
      </c>
      <c r="Y163" s="33">
        <v>8077.7728020420745</v>
      </c>
      <c r="DA163" s="60" t="s">
        <v>2564</v>
      </c>
    </row>
    <row r="164" spans="1:105" ht="12.95" customHeight="1" x14ac:dyDescent="0.25">
      <c r="A164" s="121" t="s">
        <v>92</v>
      </c>
      <c r="B164" s="122">
        <f t="shared" ref="B164:Y164" si="58">B165</f>
        <v>19.547167730903798</v>
      </c>
      <c r="C164" s="122">
        <f t="shared" si="58"/>
        <v>25.165128526740478</v>
      </c>
      <c r="D164" s="122">
        <f t="shared" si="58"/>
        <v>31.296944420725616</v>
      </c>
      <c r="E164" s="122">
        <f t="shared" si="58"/>
        <v>91.348298800601128</v>
      </c>
      <c r="F164" s="122">
        <f t="shared" si="58"/>
        <v>71.048948090166178</v>
      </c>
      <c r="G164" s="122">
        <f t="shared" si="58"/>
        <v>145.85263886599125</v>
      </c>
      <c r="H164" s="122">
        <f t="shared" si="58"/>
        <v>252.68138780855429</v>
      </c>
      <c r="I164" s="122">
        <f t="shared" si="58"/>
        <v>87.21679128519817</v>
      </c>
      <c r="J164" s="122">
        <f t="shared" si="58"/>
        <v>74.372394824815615</v>
      </c>
      <c r="K164" s="122">
        <f t="shared" si="58"/>
        <v>45.093566171017947</v>
      </c>
      <c r="L164" s="122">
        <f t="shared" si="58"/>
        <v>44.391527649646164</v>
      </c>
      <c r="M164" s="122">
        <f t="shared" si="58"/>
        <v>38.745547701878188</v>
      </c>
      <c r="N164" s="122">
        <f t="shared" si="58"/>
        <v>63.946994744940049</v>
      </c>
      <c r="O164" s="122">
        <f t="shared" si="58"/>
        <v>107.41914307358476</v>
      </c>
      <c r="P164" s="122">
        <f t="shared" si="58"/>
        <v>143.3248165414451</v>
      </c>
      <c r="Q164" s="122">
        <f t="shared" si="58"/>
        <v>338.54025097054574</v>
      </c>
      <c r="R164" s="122">
        <f t="shared" si="58"/>
        <v>423.73856153876312</v>
      </c>
      <c r="S164" s="122">
        <f t="shared" si="58"/>
        <v>497.29372997681651</v>
      </c>
      <c r="T164" s="122">
        <f t="shared" si="58"/>
        <v>537.04677369591411</v>
      </c>
      <c r="U164" s="122">
        <f t="shared" si="58"/>
        <v>420.92188354033294</v>
      </c>
      <c r="V164" s="122">
        <f t="shared" si="58"/>
        <v>407.13799135983032</v>
      </c>
      <c r="W164" s="122">
        <f t="shared" si="58"/>
        <v>249.05194432756105</v>
      </c>
      <c r="X164" s="122">
        <f t="shared" si="58"/>
        <v>150.57622632886395</v>
      </c>
      <c r="Y164" s="122">
        <f t="shared" si="58"/>
        <v>124.23065064731043</v>
      </c>
      <c r="DA164" s="130" t="s">
        <v>2565</v>
      </c>
    </row>
    <row r="165" spans="1:105" ht="12" customHeight="1" x14ac:dyDescent="0.25">
      <c r="A165" s="97" t="s">
        <v>53</v>
      </c>
      <c r="B165" s="98">
        <f>IF(RES_hhdet_tes!B165=0,0,RES_hhdet_tes!B165*1000*11630/RES_hhdet_num!B161)</f>
        <v>19.547167730903798</v>
      </c>
      <c r="C165" s="98">
        <f>IF(RES_hhdet_tes!C165=0,0,RES_hhdet_tes!C165*1000*11630/RES_hhdet_num!C161)</f>
        <v>25.165128526740478</v>
      </c>
      <c r="D165" s="98">
        <f>IF(RES_hhdet_tes!D165=0,0,RES_hhdet_tes!D165*1000*11630/RES_hhdet_num!D161)</f>
        <v>31.296944420725616</v>
      </c>
      <c r="E165" s="98">
        <f>IF(RES_hhdet_tes!E165=0,0,RES_hhdet_tes!E165*1000*11630/RES_hhdet_num!E161)</f>
        <v>91.348298800601128</v>
      </c>
      <c r="F165" s="98">
        <f>IF(RES_hhdet_tes!F165=0,0,RES_hhdet_tes!F165*1000*11630/RES_hhdet_num!F161)</f>
        <v>71.048948090166178</v>
      </c>
      <c r="G165" s="98">
        <f>IF(RES_hhdet_tes!G165=0,0,RES_hhdet_tes!G165*1000*11630/RES_hhdet_num!G161)</f>
        <v>145.85263886599125</v>
      </c>
      <c r="H165" s="98">
        <f>IF(RES_hhdet_tes!H165=0,0,RES_hhdet_tes!H165*1000*11630/RES_hhdet_num!H161)</f>
        <v>252.68138780855429</v>
      </c>
      <c r="I165" s="98">
        <f>IF(RES_hhdet_tes!I165=0,0,RES_hhdet_tes!I165*1000*11630/RES_hhdet_num!I161)</f>
        <v>87.21679128519817</v>
      </c>
      <c r="J165" s="98">
        <f>IF(RES_hhdet_tes!J165=0,0,RES_hhdet_tes!J165*1000*11630/RES_hhdet_num!J161)</f>
        <v>74.372394824815615</v>
      </c>
      <c r="K165" s="98">
        <f>IF(RES_hhdet_tes!K165=0,0,RES_hhdet_tes!K165*1000*11630/RES_hhdet_num!K161)</f>
        <v>45.093566171017947</v>
      </c>
      <c r="L165" s="98">
        <f>IF(RES_hhdet_tes!L165=0,0,RES_hhdet_tes!L165*1000*11630/RES_hhdet_num!L161)</f>
        <v>44.391527649646164</v>
      </c>
      <c r="M165" s="98">
        <f>IF(RES_hhdet_tes!M165=0,0,RES_hhdet_tes!M165*1000*11630/RES_hhdet_num!M161)</f>
        <v>38.745547701878188</v>
      </c>
      <c r="N165" s="98">
        <f>IF(RES_hhdet_tes!N165=0,0,RES_hhdet_tes!N165*1000*11630/RES_hhdet_num!N161)</f>
        <v>63.946994744940049</v>
      </c>
      <c r="O165" s="98">
        <f>IF(RES_hhdet_tes!O165=0,0,RES_hhdet_tes!O165*1000*11630/RES_hhdet_num!O161)</f>
        <v>107.41914307358476</v>
      </c>
      <c r="P165" s="98">
        <f>IF(RES_hhdet_tes!P165=0,0,RES_hhdet_tes!P165*1000*11630/RES_hhdet_num!P161)</f>
        <v>143.3248165414451</v>
      </c>
      <c r="Q165" s="98">
        <f>IF(RES_hhdet_tes!Q165=0,0,RES_hhdet_tes!Q165*1000*11630/RES_hhdet_num!Q161)</f>
        <v>338.54025097054574</v>
      </c>
      <c r="R165" s="98">
        <f>IF(RES_hhdet_tes!R165=0,0,RES_hhdet_tes!R165*1000*11630/RES_hhdet_num!R161)</f>
        <v>423.73856153876312</v>
      </c>
      <c r="S165" s="98">
        <f>IF(RES_hhdet_tes!S165=0,0,RES_hhdet_tes!S165*1000*11630/RES_hhdet_num!S161)</f>
        <v>497.29372997681651</v>
      </c>
      <c r="T165" s="98">
        <f>IF(RES_hhdet_tes!T165=0,0,RES_hhdet_tes!T165*1000*11630/RES_hhdet_num!T161)</f>
        <v>537.04677369591411</v>
      </c>
      <c r="U165" s="98">
        <f>IF(RES_hhdet_tes!U165=0,0,RES_hhdet_tes!U165*1000*11630/RES_hhdet_num!U161)</f>
        <v>420.92188354033294</v>
      </c>
      <c r="V165" s="98">
        <f>IF(RES_hhdet_tes!V165=0,0,RES_hhdet_tes!V165*1000*11630/RES_hhdet_num!V161)</f>
        <v>407.13799135983032</v>
      </c>
      <c r="W165" s="98">
        <f>IF(RES_hhdet_tes!W165=0,0,RES_hhdet_tes!W165*1000*11630/RES_hhdet_num!W161)</f>
        <v>249.05194432756105</v>
      </c>
      <c r="X165" s="98">
        <f>IF(RES_hhdet_tes!X165=0,0,RES_hhdet_tes!X165*1000*11630/RES_hhdet_num!X161)</f>
        <v>150.57622632886395</v>
      </c>
      <c r="Y165" s="98">
        <f>IF(RES_hhdet_tes!Y165=0,0,RES_hhdet_tes!Y165*1000*11630/RES_hhdet_num!Y161)</f>
        <v>124.23065064731043</v>
      </c>
      <c r="DA165" s="63" t="s">
        <v>2566</v>
      </c>
    </row>
    <row r="166" spans="1:105" ht="12" customHeight="1" x14ac:dyDescent="0.25">
      <c r="A166" s="121" t="s">
        <v>55</v>
      </c>
      <c r="B166" s="122">
        <v>1258.2706530468438</v>
      </c>
      <c r="C166" s="122">
        <v>1199.1789968936034</v>
      </c>
      <c r="D166" s="122">
        <v>1209.4473039214502</v>
      </c>
      <c r="E166" s="122">
        <v>1221.994387096513</v>
      </c>
      <c r="F166" s="122">
        <v>1285.3458350441374</v>
      </c>
      <c r="G166" s="122">
        <v>1340.1062862399258</v>
      </c>
      <c r="H166" s="122">
        <v>1407.0921309741821</v>
      </c>
      <c r="I166" s="122">
        <v>1437.5860444122191</v>
      </c>
      <c r="J166" s="122">
        <v>1366.3950358454472</v>
      </c>
      <c r="K166" s="122">
        <v>1439.057346322395</v>
      </c>
      <c r="L166" s="122">
        <v>1408.7139331830622</v>
      </c>
      <c r="M166" s="122">
        <v>1380.191368188584</v>
      </c>
      <c r="N166" s="122">
        <v>1426.7645192699697</v>
      </c>
      <c r="O166" s="122">
        <v>1423.3609615567293</v>
      </c>
      <c r="P166" s="122">
        <v>1479.5251251403795</v>
      </c>
      <c r="Q166" s="122">
        <v>1458.4878933701698</v>
      </c>
      <c r="R166" s="122">
        <v>1492.5255708690338</v>
      </c>
      <c r="S166" s="122">
        <v>1496.7434949693388</v>
      </c>
      <c r="T166" s="122">
        <v>1475.977281553837</v>
      </c>
      <c r="U166" s="122">
        <v>1474.2867384653482</v>
      </c>
      <c r="V166" s="122">
        <v>1275.3951881219616</v>
      </c>
      <c r="W166" s="122">
        <v>1177.3346282219063</v>
      </c>
      <c r="X166" s="122">
        <v>1001.2315376570764</v>
      </c>
      <c r="Y166" s="122">
        <v>962.86734196285749</v>
      </c>
      <c r="DA166" s="130" t="s">
        <v>2567</v>
      </c>
    </row>
    <row r="167" spans="1:105" ht="12" customHeight="1" x14ac:dyDescent="0.25">
      <c r="A167" s="97" t="s">
        <v>124</v>
      </c>
      <c r="B167" s="98">
        <v>1232.9298738803404</v>
      </c>
      <c r="C167" s="98">
        <v>1190.7020586204753</v>
      </c>
      <c r="D167" s="98">
        <v>1199.0172396254807</v>
      </c>
      <c r="E167" s="98">
        <v>1187.1013829652156</v>
      </c>
      <c r="F167" s="98">
        <v>1281.4454163569392</v>
      </c>
      <c r="G167" s="98">
        <v>1332.2680587143795</v>
      </c>
      <c r="H167" s="98">
        <v>1429.9311385294379</v>
      </c>
      <c r="I167" s="98">
        <v>1441.9288291676194</v>
      </c>
      <c r="J167" s="98">
        <v>1351.7659308747943</v>
      </c>
      <c r="K167" s="98">
        <v>1466.362995182486</v>
      </c>
      <c r="L167" s="98">
        <v>1449.18014046044</v>
      </c>
      <c r="M167" s="98">
        <v>1437.5979288819578</v>
      </c>
      <c r="N167" s="98">
        <v>1448.0467778454736</v>
      </c>
      <c r="O167" s="98">
        <v>1441.653777839673</v>
      </c>
      <c r="P167" s="98">
        <v>1569.4865303291276</v>
      </c>
      <c r="Q167" s="98">
        <v>1446.8030592869436</v>
      </c>
      <c r="R167" s="98">
        <v>1592.5041373307683</v>
      </c>
      <c r="S167" s="98">
        <v>1541.5238869195562</v>
      </c>
      <c r="T167" s="98">
        <v>1479.9710781195463</v>
      </c>
      <c r="U167" s="98">
        <v>1483.0308430695579</v>
      </c>
      <c r="V167" s="98">
        <v>1288.6268002847887</v>
      </c>
      <c r="W167" s="98">
        <v>1177.8014296272679</v>
      </c>
      <c r="X167" s="98">
        <v>1116.1617402650083</v>
      </c>
      <c r="Y167" s="98">
        <v>1029.6652535414714</v>
      </c>
      <c r="DA167" s="63" t="s">
        <v>2568</v>
      </c>
    </row>
    <row r="168" spans="1:105" ht="12" customHeight="1" x14ac:dyDescent="0.25">
      <c r="A168" s="97" t="s">
        <v>123</v>
      </c>
      <c r="B168" s="98">
        <v>1232.9298738803404</v>
      </c>
      <c r="C168" s="98">
        <v>1190.7258444744677</v>
      </c>
      <c r="D168" s="98">
        <v>1199.1019713780938</v>
      </c>
      <c r="E168" s="98">
        <v>1187.0781048461281</v>
      </c>
      <c r="F168" s="98">
        <v>1281.0731315706219</v>
      </c>
      <c r="G168" s="98">
        <v>1332.4882002154914</v>
      </c>
      <c r="H168" s="98">
        <v>1430.4789254782734</v>
      </c>
      <c r="I168" s="98">
        <v>1442.9684848738902</v>
      </c>
      <c r="J168" s="98">
        <v>1354.0310192075488</v>
      </c>
      <c r="K168" s="98">
        <v>1467.1011221248677</v>
      </c>
      <c r="L168" s="98">
        <v>1449.5846236458146</v>
      </c>
      <c r="M168" s="98">
        <v>1437.9148871071295</v>
      </c>
      <c r="N168" s="98">
        <v>1446.8651661320807</v>
      </c>
      <c r="O168" s="98">
        <v>1440.5933598241561</v>
      </c>
      <c r="P168" s="98">
        <v>1567.7041503217511</v>
      </c>
      <c r="Q168" s="98">
        <v>1443.3432016327667</v>
      </c>
      <c r="R168" s="98">
        <v>1583.6438132695655</v>
      </c>
      <c r="S168" s="98">
        <v>1528.6716312928638</v>
      </c>
      <c r="T168" s="98">
        <v>1467.0856784439804</v>
      </c>
      <c r="U168" s="98">
        <v>1479.1973732519552</v>
      </c>
      <c r="V168" s="98">
        <v>1306.586518451759</v>
      </c>
      <c r="W168" s="98">
        <v>1195.8172196516277</v>
      </c>
      <c r="X168" s="98">
        <v>1140.6239789194033</v>
      </c>
      <c r="Y168" s="98">
        <v>1051.0493203854664</v>
      </c>
      <c r="DA168" s="63" t="s">
        <v>2569</v>
      </c>
    </row>
    <row r="169" spans="1:105" ht="12" customHeight="1" x14ac:dyDescent="0.25">
      <c r="A169" s="100" t="s">
        <v>50</v>
      </c>
      <c r="B169" s="101">
        <v>516.11845943002993</v>
      </c>
      <c r="C169" s="101">
        <v>486.10803741302203</v>
      </c>
      <c r="D169" s="101">
        <v>501.35843670222056</v>
      </c>
      <c r="E169" s="101">
        <v>505.36470512081445</v>
      </c>
      <c r="F169" s="101">
        <v>510.91972037033406</v>
      </c>
      <c r="G169" s="101">
        <v>542.35655564071101</v>
      </c>
      <c r="H169" s="101">
        <v>590.97959280191867</v>
      </c>
      <c r="I169" s="101">
        <v>631.39728578881818</v>
      </c>
      <c r="J169" s="101">
        <v>540.18869773862241</v>
      </c>
      <c r="K169" s="101">
        <v>603.82007815523241</v>
      </c>
      <c r="L169" s="101">
        <v>600.68541079475187</v>
      </c>
      <c r="M169" s="101">
        <v>573.92270457029599</v>
      </c>
      <c r="N169" s="101">
        <v>580.60345402019914</v>
      </c>
      <c r="O169" s="101">
        <v>482.49583544510403</v>
      </c>
      <c r="P169" s="101">
        <v>490.64771803380341</v>
      </c>
      <c r="Q169" s="101">
        <v>489.82102515371992</v>
      </c>
      <c r="R169" s="101">
        <v>653.71601105331456</v>
      </c>
      <c r="S169" s="101">
        <v>667.91770207785237</v>
      </c>
      <c r="T169" s="101">
        <v>584.53524234843496</v>
      </c>
      <c r="U169" s="101">
        <v>592.0281325699857</v>
      </c>
      <c r="V169" s="101">
        <v>368.12678692482842</v>
      </c>
      <c r="W169" s="101">
        <v>298.85632213228632</v>
      </c>
      <c r="X169" s="101">
        <v>395.70906851341721</v>
      </c>
      <c r="Y169" s="101">
        <v>403.72378527663255</v>
      </c>
      <c r="DA169" s="131" t="s">
        <v>2570</v>
      </c>
    </row>
    <row r="170" spans="1:105" ht="12" customHeight="1" x14ac:dyDescent="0.25">
      <c r="A170" s="103" t="s">
        <v>52</v>
      </c>
      <c r="B170" s="104">
        <v>716.81141445031074</v>
      </c>
      <c r="C170" s="104">
        <v>704.61780706144555</v>
      </c>
      <c r="D170" s="104">
        <v>697.74353467587343</v>
      </c>
      <c r="E170" s="104">
        <v>681.71339972531348</v>
      </c>
      <c r="F170" s="104">
        <v>770.15341120028779</v>
      </c>
      <c r="G170" s="104">
        <v>790.13164457478035</v>
      </c>
      <c r="H170" s="104">
        <v>839.49933267635458</v>
      </c>
      <c r="I170" s="104">
        <v>811.57119908507184</v>
      </c>
      <c r="J170" s="104">
        <v>813.84232146892634</v>
      </c>
      <c r="K170" s="104">
        <v>863.28104396963556</v>
      </c>
      <c r="L170" s="104">
        <v>848.89921285106277</v>
      </c>
      <c r="M170" s="104">
        <v>863.99218253683341</v>
      </c>
      <c r="N170" s="104">
        <v>866.26171211188193</v>
      </c>
      <c r="O170" s="104">
        <v>958.09752437905183</v>
      </c>
      <c r="P170" s="104">
        <v>1077.0564322879475</v>
      </c>
      <c r="Q170" s="104">
        <v>953.52217647904661</v>
      </c>
      <c r="R170" s="104">
        <v>929.92780221625117</v>
      </c>
      <c r="S170" s="104">
        <v>860.75392921501134</v>
      </c>
      <c r="T170" s="104">
        <v>882.55043609554548</v>
      </c>
      <c r="U170" s="104">
        <v>887.16924068196943</v>
      </c>
      <c r="V170" s="104">
        <v>938.45973152693068</v>
      </c>
      <c r="W170" s="104">
        <v>896.96089751934142</v>
      </c>
      <c r="X170" s="104">
        <v>744.91491040598623</v>
      </c>
      <c r="Y170" s="104">
        <v>647.32553510883383</v>
      </c>
      <c r="DA170" s="132" t="s">
        <v>2571</v>
      </c>
    </row>
    <row r="171" spans="1:105" ht="12" customHeight="1" x14ac:dyDescent="0.25">
      <c r="A171" s="106" t="s">
        <v>122</v>
      </c>
      <c r="B171" s="101">
        <v>1260.4399859433008</v>
      </c>
      <c r="C171" s="101">
        <v>1199.9165667853913</v>
      </c>
      <c r="D171" s="101">
        <v>1210.3899505677441</v>
      </c>
      <c r="E171" s="101">
        <v>1225.3595103378793</v>
      </c>
      <c r="F171" s="101">
        <v>1285.7288989396598</v>
      </c>
      <c r="G171" s="101">
        <v>1340.8897497478167</v>
      </c>
      <c r="H171" s="101">
        <v>1404.7437617573676</v>
      </c>
      <c r="I171" s="101">
        <v>1437.1154232096837</v>
      </c>
      <c r="J171" s="101">
        <v>1367.7448916458943</v>
      </c>
      <c r="K171" s="101">
        <v>1436.3632728054374</v>
      </c>
      <c r="L171" s="101">
        <v>1404.4355872352062</v>
      </c>
      <c r="M171" s="101">
        <v>1373.8698222631583</v>
      </c>
      <c r="N171" s="101">
        <v>1423.753173476272</v>
      </c>
      <c r="O171" s="101">
        <v>1420.6105731885091</v>
      </c>
      <c r="P171" s="101">
        <v>1466.5410260244271</v>
      </c>
      <c r="Q171" s="101">
        <v>1459.6746390031274</v>
      </c>
      <c r="R171" s="101">
        <v>1477.790792472776</v>
      </c>
      <c r="S171" s="101">
        <v>1489.9082532808491</v>
      </c>
      <c r="T171" s="101">
        <v>1475.2113081413765</v>
      </c>
      <c r="U171" s="101">
        <v>1473.0249673565638</v>
      </c>
      <c r="V171" s="101">
        <v>1273.7338602888046</v>
      </c>
      <c r="W171" s="101">
        <v>1177.4390687601476</v>
      </c>
      <c r="X171" s="101">
        <v>984.32770571408332</v>
      </c>
      <c r="Y171" s="101">
        <v>952.8717218795631</v>
      </c>
      <c r="DA171" s="131" t="s">
        <v>2572</v>
      </c>
    </row>
    <row r="172" spans="1:105" ht="12" customHeight="1" x14ac:dyDescent="0.25">
      <c r="A172" s="107" t="s">
        <v>121</v>
      </c>
      <c r="B172" s="104">
        <v>1260.4399859433006</v>
      </c>
      <c r="C172" s="104">
        <v>1199.9245783309575</v>
      </c>
      <c r="D172" s="104">
        <v>1210.4008266614023</v>
      </c>
      <c r="E172" s="104">
        <v>1225.6853917326616</v>
      </c>
      <c r="F172" s="104">
        <v>1285.9106207162563</v>
      </c>
      <c r="G172" s="104">
        <v>1340.8156725566653</v>
      </c>
      <c r="H172" s="104">
        <v>1404.6881811934441</v>
      </c>
      <c r="I172" s="104">
        <v>1437.9975939298483</v>
      </c>
      <c r="J172" s="104">
        <v>1369.1143841624937</v>
      </c>
      <c r="K172" s="104">
        <v>1436.2032614131356</v>
      </c>
      <c r="L172" s="104">
        <v>1404.7010451494305</v>
      </c>
      <c r="M172" s="104">
        <v>1374.2625556530229</v>
      </c>
      <c r="N172" s="104">
        <v>1425.7273344736393</v>
      </c>
      <c r="O172" s="104">
        <v>1422.0488463803752</v>
      </c>
      <c r="P172" s="104">
        <v>1468.9318974924167</v>
      </c>
      <c r="Q172" s="104">
        <v>1463.5079685141561</v>
      </c>
      <c r="R172" s="104">
        <v>1481.6971618369823</v>
      </c>
      <c r="S172" s="104">
        <v>1492.6357459350681</v>
      </c>
      <c r="T172" s="104">
        <v>1476.8472326751478</v>
      </c>
      <c r="U172" s="104">
        <v>1473.1283727093837</v>
      </c>
      <c r="V172" s="104">
        <v>1272.405360198833</v>
      </c>
      <c r="W172" s="104">
        <v>1176.3335545266746</v>
      </c>
      <c r="X172" s="104">
        <v>987.78111622411916</v>
      </c>
      <c r="Y172" s="104">
        <v>955.53009154329072</v>
      </c>
      <c r="DA172" s="132" t="s">
        <v>2573</v>
      </c>
    </row>
    <row r="173" spans="1:105" ht="12" customHeight="1" x14ac:dyDescent="0.25">
      <c r="A173" s="108" t="s">
        <v>53</v>
      </c>
      <c r="B173" s="98">
        <v>527.66316436191767</v>
      </c>
      <c r="C173" s="98">
        <v>489.86007445911741</v>
      </c>
      <c r="D173" s="98">
        <v>505.99138505739433</v>
      </c>
      <c r="E173" s="98">
        <v>521.67111938526466</v>
      </c>
      <c r="F173" s="98">
        <v>512.23482489480261</v>
      </c>
      <c r="G173" s="98">
        <v>545.78105127912897</v>
      </c>
      <c r="H173" s="98">
        <v>580.39319615231193</v>
      </c>
      <c r="I173" s="98">
        <v>629.45408380041488</v>
      </c>
      <c r="J173" s="98">
        <v>546.79269749401851</v>
      </c>
      <c r="K173" s="98">
        <v>592.05077106864212</v>
      </c>
      <c r="L173" s="98">
        <v>582.47397949386868</v>
      </c>
      <c r="M173" s="98">
        <v>548.67026088196849</v>
      </c>
      <c r="N173" s="98">
        <v>572.39242642657018</v>
      </c>
      <c r="O173" s="98">
        <v>476.73594827387603</v>
      </c>
      <c r="P173" s="98">
        <v>459.76424138767322</v>
      </c>
      <c r="Q173" s="98">
        <v>497.28484205476207</v>
      </c>
      <c r="R173" s="98">
        <v>611.33911986877013</v>
      </c>
      <c r="S173" s="98">
        <v>652.49213329849897</v>
      </c>
      <c r="T173" s="98">
        <v>588.98598277404494</v>
      </c>
      <c r="U173" s="98">
        <v>589.51540229383897</v>
      </c>
      <c r="V173" s="98">
        <v>358.37320110093412</v>
      </c>
      <c r="W173" s="98">
        <v>292.8318024994748</v>
      </c>
      <c r="X173" s="98">
        <v>339.62226068860656</v>
      </c>
      <c r="Y173" s="98">
        <v>365.47054826665783</v>
      </c>
      <c r="DA173" s="63" t="s">
        <v>2574</v>
      </c>
    </row>
    <row r="174" spans="1:105" ht="12" customHeight="1" x14ac:dyDescent="0.25">
      <c r="A174" s="115" t="s">
        <v>52</v>
      </c>
      <c r="B174" s="33">
        <v>732.77682158138305</v>
      </c>
      <c r="C174" s="33">
        <v>710.06450387183997</v>
      </c>
      <c r="D174" s="33">
        <v>704.40944160400784</v>
      </c>
      <c r="E174" s="33">
        <v>704.01427234739674</v>
      </c>
      <c r="F174" s="33">
        <v>773.67579582145379</v>
      </c>
      <c r="G174" s="33">
        <v>795.0346212775363</v>
      </c>
      <c r="H174" s="33">
        <v>824.29498504113212</v>
      </c>
      <c r="I174" s="33">
        <v>808.54351012943334</v>
      </c>
      <c r="J174" s="33">
        <v>822.32168666847497</v>
      </c>
      <c r="K174" s="33">
        <v>844.15249034449357</v>
      </c>
      <c r="L174" s="33">
        <v>822.22706565556189</v>
      </c>
      <c r="M174" s="33">
        <v>825.59229477105441</v>
      </c>
      <c r="N174" s="33">
        <v>853.33490804706923</v>
      </c>
      <c r="O174" s="33">
        <v>945.31289810649901</v>
      </c>
      <c r="P174" s="33">
        <v>1009.1676561047434</v>
      </c>
      <c r="Q174" s="33">
        <v>966.22312645939417</v>
      </c>
      <c r="R174" s="33">
        <v>870.35804196821243</v>
      </c>
      <c r="S174" s="33">
        <v>840.14361263656929</v>
      </c>
      <c r="T174" s="33">
        <v>887.86124990110284</v>
      </c>
      <c r="U174" s="33">
        <v>883.61297041554474</v>
      </c>
      <c r="V174" s="33">
        <v>914.0321590978989</v>
      </c>
      <c r="W174" s="33">
        <v>883.50175202720015</v>
      </c>
      <c r="X174" s="33">
        <v>648.15885553551254</v>
      </c>
      <c r="Y174" s="33">
        <v>590.05954327663278</v>
      </c>
      <c r="DA174" s="60" t="s">
        <v>2575</v>
      </c>
    </row>
    <row r="175" spans="1:105" ht="12" customHeight="1" x14ac:dyDescent="0.25">
      <c r="A175" s="121" t="s">
        <v>54</v>
      </c>
      <c r="B175" s="122">
        <v>230.57749966353293</v>
      </c>
      <c r="C175" s="122">
        <v>229.0538486487437</v>
      </c>
      <c r="D175" s="122">
        <v>224.80313413324137</v>
      </c>
      <c r="E175" s="122">
        <v>244.09903220582845</v>
      </c>
      <c r="F175" s="122">
        <v>246.18269334966689</v>
      </c>
      <c r="G175" s="122">
        <v>256.50617657402239</v>
      </c>
      <c r="H175" s="122">
        <v>249.19171389158549</v>
      </c>
      <c r="I175" s="122">
        <v>244.54904981009361</v>
      </c>
      <c r="J175" s="122">
        <v>213.73523847827659</v>
      </c>
      <c r="K175" s="122">
        <v>221.8839923719604</v>
      </c>
      <c r="L175" s="122">
        <v>219.25209212020107</v>
      </c>
      <c r="M175" s="122">
        <v>205.807224878775</v>
      </c>
      <c r="N175" s="122">
        <v>213.40731358268366</v>
      </c>
      <c r="O175" s="122">
        <v>214.71168102239787</v>
      </c>
      <c r="P175" s="122">
        <v>218.54195450647654</v>
      </c>
      <c r="Q175" s="122">
        <v>229.75339139980375</v>
      </c>
      <c r="R175" s="122">
        <v>229.58863659722087</v>
      </c>
      <c r="S175" s="122">
        <v>230.27351649648469</v>
      </c>
      <c r="T175" s="122">
        <v>229.70851015963714</v>
      </c>
      <c r="U175" s="122">
        <v>228.32484177890751</v>
      </c>
      <c r="V175" s="122">
        <v>239.07199038426927</v>
      </c>
      <c r="W175" s="122">
        <v>233.10755262748523</v>
      </c>
      <c r="X175" s="122">
        <v>170.72318489856659</v>
      </c>
      <c r="Y175" s="122">
        <v>172.38979397749313</v>
      </c>
      <c r="DA175" s="130" t="s">
        <v>2576</v>
      </c>
    </row>
    <row r="176" spans="1:105" ht="12" customHeight="1" x14ac:dyDescent="0.25">
      <c r="A176" s="97" t="s">
        <v>50</v>
      </c>
      <c r="B176" s="98">
        <v>231.1512571062365</v>
      </c>
      <c r="C176" s="98">
        <v>223.99340701152906</v>
      </c>
      <c r="D176" s="98">
        <v>222.78029986133035</v>
      </c>
      <c r="E176" s="98">
        <v>248.06657556879125</v>
      </c>
      <c r="F176" s="98">
        <v>246.88798627634819</v>
      </c>
      <c r="G176" s="98">
        <v>242.81073750272103</v>
      </c>
      <c r="H176" s="98">
        <v>252.68440750285677</v>
      </c>
      <c r="I176" s="98">
        <v>248.60425495908854</v>
      </c>
      <c r="J176" s="98">
        <v>210.7637283581949</v>
      </c>
      <c r="K176" s="98">
        <v>225.83871074019379</v>
      </c>
      <c r="L176" s="98">
        <v>215.91005969344459</v>
      </c>
      <c r="M176" s="98">
        <v>215.74061215192643</v>
      </c>
      <c r="N176" s="98">
        <v>217.51962606155931</v>
      </c>
      <c r="O176" s="98">
        <v>215.4753141533599</v>
      </c>
      <c r="P176" s="98">
        <v>234.75437703585757</v>
      </c>
      <c r="Q176" s="98">
        <v>225.65113949700691</v>
      </c>
      <c r="R176" s="98">
        <v>241.19486503878582</v>
      </c>
      <c r="S176" s="98">
        <v>237.31440615987489</v>
      </c>
      <c r="T176" s="98">
        <v>235.94978653748987</v>
      </c>
      <c r="U176" s="98">
        <v>246.8398650379674</v>
      </c>
      <c r="V176" s="98">
        <v>228.24439590266135</v>
      </c>
      <c r="W176" s="98">
        <v>216.55829842327429</v>
      </c>
      <c r="X176" s="98">
        <v>196.75749146401662</v>
      </c>
      <c r="Y176" s="98">
        <v>177.8936031729811</v>
      </c>
      <c r="DA176" s="63" t="s">
        <v>2577</v>
      </c>
    </row>
    <row r="177" spans="1:105" ht="12" customHeight="1" x14ac:dyDescent="0.25">
      <c r="A177" s="109" t="s">
        <v>120</v>
      </c>
      <c r="B177" s="33">
        <v>230.55538387880841</v>
      </c>
      <c r="C177" s="33">
        <v>229.2569312389931</v>
      </c>
      <c r="D177" s="33">
        <v>224.8898427668172</v>
      </c>
      <c r="E177" s="33">
        <v>243.92439625300966</v>
      </c>
      <c r="F177" s="33">
        <v>246.15099325893678</v>
      </c>
      <c r="G177" s="33">
        <v>257.12632165802114</v>
      </c>
      <c r="H177" s="33">
        <v>249.01578313478902</v>
      </c>
      <c r="I177" s="33">
        <v>244.27901566924265</v>
      </c>
      <c r="J177" s="33">
        <v>213.93441193682094</v>
      </c>
      <c r="K177" s="33">
        <v>221.58009704608796</v>
      </c>
      <c r="L177" s="33">
        <v>219.5190244730986</v>
      </c>
      <c r="M177" s="33">
        <v>204.99619940281286</v>
      </c>
      <c r="N177" s="33">
        <v>213.07869815457661</v>
      </c>
      <c r="O177" s="33">
        <v>214.65190660900379</v>
      </c>
      <c r="P177" s="33">
        <v>217.2717504621518</v>
      </c>
      <c r="Q177" s="33">
        <v>230.07490868502248</v>
      </c>
      <c r="R177" s="33">
        <v>228.67616760342131</v>
      </c>
      <c r="S177" s="33">
        <v>229.73214944735935</v>
      </c>
      <c r="T177" s="33">
        <v>229.23248509272537</v>
      </c>
      <c r="U177" s="33">
        <v>226.90695041623687</v>
      </c>
      <c r="V177" s="33">
        <v>239.86769145093083</v>
      </c>
      <c r="W177" s="33">
        <v>234.30627506586686</v>
      </c>
      <c r="X177" s="33">
        <v>168.82693612709272</v>
      </c>
      <c r="Y177" s="33">
        <v>171.98694070472899</v>
      </c>
      <c r="DA177" s="60" t="s">
        <v>2578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2579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5698.4825244152207</v>
      </c>
      <c r="C3" s="117">
        <f t="shared" si="0"/>
        <v>6289.8515520409201</v>
      </c>
      <c r="D3" s="117">
        <f t="shared" si="0"/>
        <v>6357.6913440138642</v>
      </c>
      <c r="E3" s="117">
        <f t="shared" si="0"/>
        <v>5226.985951245636</v>
      </c>
      <c r="F3" s="117">
        <f t="shared" si="0"/>
        <v>6157.2488451832323</v>
      </c>
      <c r="G3" s="117">
        <f t="shared" si="0"/>
        <v>5311.8816842948982</v>
      </c>
      <c r="H3" s="117">
        <f t="shared" si="0"/>
        <v>5293.2155216365945</v>
      </c>
      <c r="I3" s="117">
        <f t="shared" si="0"/>
        <v>4058.8320162582559</v>
      </c>
      <c r="J3" s="117">
        <f t="shared" si="0"/>
        <v>5292.0372731384787</v>
      </c>
      <c r="K3" s="117">
        <f t="shared" si="0"/>
        <v>8546.5355845941376</v>
      </c>
      <c r="L3" s="117">
        <f t="shared" si="0"/>
        <v>5012.369864257812</v>
      </c>
      <c r="M3" s="117">
        <f t="shared" si="0"/>
        <v>4399.1042845042739</v>
      </c>
      <c r="N3" s="117">
        <f t="shared" si="0"/>
        <v>4721.4202791400767</v>
      </c>
      <c r="O3" s="117">
        <f t="shared" si="0"/>
        <v>5938.98029005027</v>
      </c>
      <c r="P3" s="117">
        <f t="shared" si="0"/>
        <v>4239.7581975015592</v>
      </c>
      <c r="Q3" s="117">
        <f t="shared" si="0"/>
        <v>4618.1256797955684</v>
      </c>
      <c r="R3" s="117">
        <f t="shared" ref="R3:V3" si="1">R4+R7+R9+R19</f>
        <v>4925.4545259353326</v>
      </c>
      <c r="S3" s="117">
        <f t="shared" si="1"/>
        <v>5242.3074838737621</v>
      </c>
      <c r="T3" s="117">
        <f t="shared" si="1"/>
        <v>5064.5615248221557</v>
      </c>
      <c r="U3" s="117">
        <f t="shared" si="1"/>
        <v>4520.6443656303736</v>
      </c>
      <c r="V3" s="117">
        <f t="shared" si="1"/>
        <v>4496.7208208826305</v>
      </c>
      <c r="W3" s="117">
        <f t="shared" ref="W3:Y3" si="2">W4+W7+W9+W19</f>
        <v>6480.2912705610952</v>
      </c>
      <c r="X3" s="117">
        <f t="shared" si="2"/>
        <v>4834.3459630915731</v>
      </c>
      <c r="Y3" s="117">
        <f t="shared" si="2"/>
        <v>3935.9275403886249</v>
      </c>
      <c r="DA3" s="129" t="s">
        <v>2580</v>
      </c>
    </row>
    <row r="4" spans="1:105" ht="12.95" customHeight="1" x14ac:dyDescent="0.25">
      <c r="A4" s="121" t="s">
        <v>57</v>
      </c>
      <c r="B4" s="122">
        <f t="shared" ref="B4:Q4" si="3">SUM(B5:B6)</f>
        <v>5653.4350223976799</v>
      </c>
      <c r="C4" s="122">
        <f t="shared" si="3"/>
        <v>6245.3609250821646</v>
      </c>
      <c r="D4" s="122">
        <f t="shared" si="3"/>
        <v>6311.8040500635761</v>
      </c>
      <c r="E4" s="122">
        <f t="shared" si="3"/>
        <v>5180.1538945298171</v>
      </c>
      <c r="F4" s="122">
        <f t="shared" si="3"/>
        <v>6084.1008178912398</v>
      </c>
      <c r="G4" s="122">
        <f t="shared" si="3"/>
        <v>5223.8919939334737</v>
      </c>
      <c r="H4" s="122">
        <f t="shared" si="3"/>
        <v>5196.906006973265</v>
      </c>
      <c r="I4" s="122">
        <f t="shared" si="3"/>
        <v>3968.3298349285838</v>
      </c>
      <c r="J4" s="122">
        <f t="shared" si="3"/>
        <v>5213.2168697271954</v>
      </c>
      <c r="K4" s="122">
        <f t="shared" si="3"/>
        <v>8456.4497128041457</v>
      </c>
      <c r="L4" s="122">
        <f t="shared" si="3"/>
        <v>4936.1174667386676</v>
      </c>
      <c r="M4" s="122">
        <f t="shared" si="3"/>
        <v>4326.0277712882944</v>
      </c>
      <c r="N4" s="122">
        <f t="shared" si="3"/>
        <v>4651.7541010550322</v>
      </c>
      <c r="O4" s="122">
        <f t="shared" si="3"/>
        <v>5868.6872693791402</v>
      </c>
      <c r="P4" s="122">
        <f t="shared" si="3"/>
        <v>4160.8290314040796</v>
      </c>
      <c r="Q4" s="122">
        <f t="shared" si="3"/>
        <v>4541.4190133012089</v>
      </c>
      <c r="R4" s="122">
        <f t="shared" ref="R4:V4" si="4">SUM(R5:R6)</f>
        <v>4840.6482228652503</v>
      </c>
      <c r="S4" s="122">
        <f t="shared" si="4"/>
        <v>5159.4139137112352</v>
      </c>
      <c r="T4" s="122">
        <f t="shared" si="4"/>
        <v>4982.9893928517267</v>
      </c>
      <c r="U4" s="122">
        <f t="shared" si="4"/>
        <v>4436.5066131534968</v>
      </c>
      <c r="V4" s="122">
        <f t="shared" si="4"/>
        <v>4414.1731125577226</v>
      </c>
      <c r="W4" s="122">
        <f t="shared" ref="W4:Y4" si="5">SUM(W5:W6)</f>
        <v>6397.7235394321215</v>
      </c>
      <c r="X4" s="122">
        <f t="shared" si="5"/>
        <v>4779.1477910466574</v>
      </c>
      <c r="Y4" s="122">
        <f t="shared" si="5"/>
        <v>3881.3787481545874</v>
      </c>
      <c r="DA4" s="130" t="s">
        <v>2581</v>
      </c>
    </row>
    <row r="5" spans="1:105" ht="12" customHeight="1" x14ac:dyDescent="0.25">
      <c r="A5" s="97" t="s">
        <v>51</v>
      </c>
      <c r="B5" s="98">
        <v>5653.4350223976799</v>
      </c>
      <c r="C5" s="98">
        <v>6245.3609250821646</v>
      </c>
      <c r="D5" s="98">
        <v>6311.8040500635761</v>
      </c>
      <c r="E5" s="98">
        <v>5180.1538945298171</v>
      </c>
      <c r="F5" s="98">
        <v>6084.1008178912398</v>
      </c>
      <c r="G5" s="98">
        <v>5223.8919939334737</v>
      </c>
      <c r="H5" s="98">
        <v>5196.906006973265</v>
      </c>
      <c r="I5" s="98">
        <v>3968.3298349285838</v>
      </c>
      <c r="J5" s="98">
        <v>5213.2168697271954</v>
      </c>
      <c r="K5" s="98">
        <v>8456.4497128041457</v>
      </c>
      <c r="L5" s="98">
        <v>4936.1174667386676</v>
      </c>
      <c r="M5" s="98">
        <v>4326.0277712882944</v>
      </c>
      <c r="N5" s="98">
        <v>4651.7541010550322</v>
      </c>
      <c r="O5" s="98">
        <v>5868.6872693791402</v>
      </c>
      <c r="P5" s="98">
        <v>4160.8290314040796</v>
      </c>
      <c r="Q5" s="98">
        <v>4541.4190133012089</v>
      </c>
      <c r="R5" s="98">
        <v>4840.6482228652503</v>
      </c>
      <c r="S5" s="98">
        <v>5159.4139137112352</v>
      </c>
      <c r="T5" s="98">
        <v>4982.9893928517267</v>
      </c>
      <c r="U5" s="98">
        <v>4436.5066131534968</v>
      </c>
      <c r="V5" s="98">
        <v>4414.1731125577226</v>
      </c>
      <c r="W5" s="98">
        <v>6397.7235394321215</v>
      </c>
      <c r="X5" s="98">
        <v>4779.1477910466574</v>
      </c>
      <c r="Y5" s="98">
        <v>3881.3787481545874</v>
      </c>
      <c r="DA5" s="63" t="s">
        <v>2582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2583</v>
      </c>
    </row>
    <row r="7" spans="1:105" ht="12.95" customHeight="1" x14ac:dyDescent="0.25">
      <c r="A7" s="121" t="s">
        <v>92</v>
      </c>
      <c r="B7" s="122">
        <f t="shared" ref="B7:Y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2584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2585</v>
      </c>
    </row>
    <row r="9" spans="1:105" ht="12" customHeight="1" x14ac:dyDescent="0.25">
      <c r="A9" s="121" t="s">
        <v>55</v>
      </c>
      <c r="B9" s="122">
        <v>41.823046556525256</v>
      </c>
      <c r="C9" s="122">
        <v>41.248968026163141</v>
      </c>
      <c r="D9" s="122">
        <v>42.580838629853261</v>
      </c>
      <c r="E9" s="122">
        <v>43.07696377867785</v>
      </c>
      <c r="F9" s="122">
        <v>69.121444757507064</v>
      </c>
      <c r="G9" s="122">
        <v>83.711590858600232</v>
      </c>
      <c r="H9" s="122">
        <v>91.203740573790228</v>
      </c>
      <c r="I9" s="122">
        <v>84.728985025158238</v>
      </c>
      <c r="J9" s="122">
        <v>73.514151115866127</v>
      </c>
      <c r="K9" s="122">
        <v>84.051906088584275</v>
      </c>
      <c r="L9" s="122">
        <v>70.376312020599286</v>
      </c>
      <c r="M9" s="122">
        <v>67.105549852512127</v>
      </c>
      <c r="N9" s="122">
        <v>63.53610110186537</v>
      </c>
      <c r="O9" s="122">
        <v>64.219787898093188</v>
      </c>
      <c r="P9" s="122">
        <v>72.299283846068533</v>
      </c>
      <c r="Q9" s="122">
        <v>70.428507566526577</v>
      </c>
      <c r="R9" s="122">
        <v>78.119987184153942</v>
      </c>
      <c r="S9" s="122">
        <v>76.350888519092621</v>
      </c>
      <c r="T9" s="122">
        <v>75.073617033697062</v>
      </c>
      <c r="U9" s="122">
        <v>77.292669674649787</v>
      </c>
      <c r="V9" s="122">
        <v>76.211962516150308</v>
      </c>
      <c r="W9" s="122">
        <v>76.650361173876675</v>
      </c>
      <c r="X9" s="122">
        <v>49.738699184909379</v>
      </c>
      <c r="Y9" s="122">
        <v>49.457639463287542</v>
      </c>
      <c r="DA9" s="130" t="s">
        <v>2586</v>
      </c>
    </row>
    <row r="10" spans="1:105" ht="12" customHeight="1" x14ac:dyDescent="0.25">
      <c r="A10" s="97" t="s">
        <v>143</v>
      </c>
      <c r="B10" s="98">
        <v>699.79375755904482</v>
      </c>
      <c r="C10" s="98">
        <v>728.13233399588069</v>
      </c>
      <c r="D10" s="98">
        <v>779.27910403484816</v>
      </c>
      <c r="E10" s="98">
        <v>599.01321689857673</v>
      </c>
      <c r="F10" s="98">
        <v>850.17673679693689</v>
      </c>
      <c r="G10" s="98">
        <v>753.31168688877392</v>
      </c>
      <c r="H10" s="98">
        <v>806.52782210972612</v>
      </c>
      <c r="I10" s="98">
        <v>638.08155833996364</v>
      </c>
      <c r="J10" s="98">
        <v>834.83146762634112</v>
      </c>
      <c r="K10" s="98">
        <v>1617.3734333558562</v>
      </c>
      <c r="L10" s="98">
        <v>827.35871604294664</v>
      </c>
      <c r="M10" s="98">
        <v>788.91431068316547</v>
      </c>
      <c r="N10" s="98">
        <v>776.69645088970924</v>
      </c>
      <c r="O10" s="98">
        <v>773.59342116753123</v>
      </c>
      <c r="P10" s="98">
        <v>787.37166505853736</v>
      </c>
      <c r="Q10" s="98">
        <v>787.39725947357215</v>
      </c>
      <c r="R10" s="98">
        <v>793.22806536167707</v>
      </c>
      <c r="S10" s="98">
        <v>796.97904986504614</v>
      </c>
      <c r="T10" s="98">
        <v>777.75676905893852</v>
      </c>
      <c r="U10" s="98">
        <v>745.85621530843412</v>
      </c>
      <c r="V10" s="98">
        <v>735.42220446253384</v>
      </c>
      <c r="W10" s="98">
        <v>863.25444513076638</v>
      </c>
      <c r="X10" s="98">
        <v>352.0333185263093</v>
      </c>
      <c r="Y10" s="98">
        <v>475.57893239890001</v>
      </c>
      <c r="DA10" s="63" t="s">
        <v>2587</v>
      </c>
    </row>
    <row r="11" spans="1:105" ht="12" customHeight="1" x14ac:dyDescent="0.25">
      <c r="A11" s="97" t="s">
        <v>124</v>
      </c>
      <c r="B11" s="98">
        <v>485.20731447131988</v>
      </c>
      <c r="C11" s="98">
        <v>465.76665569017581</v>
      </c>
      <c r="D11" s="98">
        <v>467.64784975829053</v>
      </c>
      <c r="E11" s="98">
        <v>460.94466104215815</v>
      </c>
      <c r="F11" s="98">
        <v>489.3959506988345</v>
      </c>
      <c r="G11" s="98">
        <v>504.66547975314739</v>
      </c>
      <c r="H11" s="98">
        <v>537.53560647644269</v>
      </c>
      <c r="I11" s="98">
        <v>539.55675351464458</v>
      </c>
      <c r="J11" s="98">
        <v>504.22975829256148</v>
      </c>
      <c r="K11" s="98">
        <v>545.19055608043675</v>
      </c>
      <c r="L11" s="98">
        <v>536.95883058244874</v>
      </c>
      <c r="M11" s="98">
        <v>528.55461843256739</v>
      </c>
      <c r="N11" s="98">
        <v>528.30893505807444</v>
      </c>
      <c r="O11" s="98">
        <v>516.67996003823282</v>
      </c>
      <c r="P11" s="98">
        <v>554.63528302671114</v>
      </c>
      <c r="Q11" s="98">
        <v>500.65269294657116</v>
      </c>
      <c r="R11" s="98">
        <v>538.15671808191428</v>
      </c>
      <c r="S11" s="98">
        <v>510.58221586981477</v>
      </c>
      <c r="T11" s="98">
        <v>482.02529314805633</v>
      </c>
      <c r="U11" s="98">
        <v>473.53392509288898</v>
      </c>
      <c r="V11" s="98">
        <v>405.34765171960623</v>
      </c>
      <c r="W11" s="98">
        <v>356.7026382199337</v>
      </c>
      <c r="X11" s="98">
        <v>327.26535055848774</v>
      </c>
      <c r="Y11" s="98">
        <v>292.17796697949888</v>
      </c>
      <c r="DA11" s="63" t="s">
        <v>2588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191.71398107642452</v>
      </c>
      <c r="G12" s="98">
        <v>203.11942852443249</v>
      </c>
      <c r="H12" s="98">
        <v>220.8808174028679</v>
      </c>
      <c r="I12" s="98">
        <v>235.47927197868336</v>
      </c>
      <c r="J12" s="98">
        <v>199.8840008898801</v>
      </c>
      <c r="K12" s="98">
        <v>222.5713157673259</v>
      </c>
      <c r="L12" s="98">
        <v>220.62841916827617</v>
      </c>
      <c r="M12" s="98">
        <v>209.45965361213803</v>
      </c>
      <c r="N12" s="98">
        <v>212.37803166560181</v>
      </c>
      <c r="O12" s="98">
        <v>175.57229549561865</v>
      </c>
      <c r="P12" s="98">
        <v>176.8209787077858</v>
      </c>
      <c r="Q12" s="98">
        <v>173.24367666357341</v>
      </c>
      <c r="R12" s="98">
        <v>222.55196804598637</v>
      </c>
      <c r="S12" s="98">
        <v>221.50394152957895</v>
      </c>
      <c r="T12" s="98">
        <v>188.73051199487224</v>
      </c>
      <c r="U12" s="98">
        <v>189.83167073625839</v>
      </c>
      <c r="V12" s="98">
        <v>114.40467323413399</v>
      </c>
      <c r="W12" s="98">
        <v>91.809605594348767</v>
      </c>
      <c r="X12" s="98">
        <v>111.93163373901503</v>
      </c>
      <c r="Y12" s="98">
        <v>107.15916295888256</v>
      </c>
      <c r="DA12" s="63" t="s">
        <v>2589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191.71398107642452</v>
      </c>
      <c r="G13" s="101">
        <v>203.11942852443249</v>
      </c>
      <c r="H13" s="101">
        <v>220.8808174028679</v>
      </c>
      <c r="I13" s="101">
        <v>235.47927197868336</v>
      </c>
      <c r="J13" s="101">
        <v>199.8840008898801</v>
      </c>
      <c r="K13" s="101">
        <v>222.5713157673259</v>
      </c>
      <c r="L13" s="101">
        <v>220.62841916827617</v>
      </c>
      <c r="M13" s="101">
        <v>209.45965361213803</v>
      </c>
      <c r="N13" s="101">
        <v>212.37803166560181</v>
      </c>
      <c r="O13" s="101">
        <v>175.57229549561865</v>
      </c>
      <c r="P13" s="101">
        <v>176.8209787077858</v>
      </c>
      <c r="Q13" s="101">
        <v>173.24367666357341</v>
      </c>
      <c r="R13" s="101">
        <v>222.55196804598637</v>
      </c>
      <c r="S13" s="101">
        <v>221.50394152957895</v>
      </c>
      <c r="T13" s="101">
        <v>188.73051199487224</v>
      </c>
      <c r="U13" s="101">
        <v>189.83167073625839</v>
      </c>
      <c r="V13" s="101">
        <v>114.40467323413399</v>
      </c>
      <c r="W13" s="101">
        <v>91.809605594348767</v>
      </c>
      <c r="X13" s="101">
        <v>111.93163373901503</v>
      </c>
      <c r="Y13" s="101">
        <v>107.15916295888256</v>
      </c>
      <c r="DA13" s="131" t="s">
        <v>2590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2591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2592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2593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2594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2595</v>
      </c>
    </row>
    <row r="19" spans="1:105" ht="12" customHeight="1" x14ac:dyDescent="0.25">
      <c r="A19" s="121" t="s">
        <v>54</v>
      </c>
      <c r="B19" s="122">
        <v>3.2244554610149319</v>
      </c>
      <c r="C19" s="122">
        <v>3.2416589325919505</v>
      </c>
      <c r="D19" s="122">
        <v>3.3064553204344738</v>
      </c>
      <c r="E19" s="122">
        <v>3.7550929371412973</v>
      </c>
      <c r="F19" s="122">
        <v>4.0265825344854917</v>
      </c>
      <c r="G19" s="122">
        <v>4.2780995028245812</v>
      </c>
      <c r="H19" s="122">
        <v>5.1057740895395929</v>
      </c>
      <c r="I19" s="122">
        <v>5.7731963045137453</v>
      </c>
      <c r="J19" s="122">
        <v>5.3062522954171856</v>
      </c>
      <c r="K19" s="122">
        <v>6.0339657014075714</v>
      </c>
      <c r="L19" s="122">
        <v>5.876085498545276</v>
      </c>
      <c r="M19" s="122">
        <v>5.9709633634679182</v>
      </c>
      <c r="N19" s="122">
        <v>6.1300769831800066</v>
      </c>
      <c r="O19" s="122">
        <v>6.0732327730363842</v>
      </c>
      <c r="P19" s="122">
        <v>6.6298822514111908</v>
      </c>
      <c r="Q19" s="122">
        <v>6.2781589278327754</v>
      </c>
      <c r="R19" s="122">
        <v>6.6863158859285869</v>
      </c>
      <c r="S19" s="122">
        <v>6.5426816434343484</v>
      </c>
      <c r="T19" s="122">
        <v>6.4985149367324038</v>
      </c>
      <c r="U19" s="122">
        <v>6.8450828022266155</v>
      </c>
      <c r="V19" s="122">
        <v>6.3357458087573866</v>
      </c>
      <c r="W19" s="122">
        <v>5.9173699550976444</v>
      </c>
      <c r="X19" s="122">
        <v>5.4594728600054676</v>
      </c>
      <c r="Y19" s="122">
        <v>5.0911527707498854</v>
      </c>
      <c r="DA19" s="130" t="s">
        <v>2596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2597</v>
      </c>
    </row>
    <row r="21" spans="1:105" ht="12" customHeight="1" x14ac:dyDescent="0.25">
      <c r="A21" s="97" t="s">
        <v>50</v>
      </c>
      <c r="B21" s="98">
        <v>86.88436113972449</v>
      </c>
      <c r="C21" s="98">
        <v>84.036822258907137</v>
      </c>
      <c r="D21" s="98">
        <v>83.5079996989069</v>
      </c>
      <c r="E21" s="98">
        <v>92.904704479918038</v>
      </c>
      <c r="F21" s="98">
        <v>92.262484083329696</v>
      </c>
      <c r="G21" s="98">
        <v>90.556684004114302</v>
      </c>
      <c r="H21" s="98">
        <v>94.017037594148164</v>
      </c>
      <c r="I21" s="98">
        <v>92.412224275267974</v>
      </c>
      <c r="J21" s="98">
        <v>78.3309377144774</v>
      </c>
      <c r="K21" s="98">
        <v>83.919196740852826</v>
      </c>
      <c r="L21" s="98">
        <v>80.222001763414056</v>
      </c>
      <c r="M21" s="98">
        <v>80.149822978632898</v>
      </c>
      <c r="N21" s="98">
        <v>80.801775650649134</v>
      </c>
      <c r="O21" s="98">
        <v>80.028715643405761</v>
      </c>
      <c r="P21" s="98">
        <v>87.178367668564931</v>
      </c>
      <c r="Q21" s="98">
        <v>83.776213695265128</v>
      </c>
      <c r="R21" s="98">
        <v>89.503979843194287</v>
      </c>
      <c r="S21" s="98">
        <v>88.014758555469925</v>
      </c>
      <c r="T21" s="98">
        <v>87.467899818145185</v>
      </c>
      <c r="U21" s="98">
        <v>91.459169345309121</v>
      </c>
      <c r="V21" s="98">
        <v>84.524671874905977</v>
      </c>
      <c r="W21" s="98">
        <v>80.008116328813287</v>
      </c>
      <c r="X21" s="98">
        <v>72.52732301364199</v>
      </c>
      <c r="Y21" s="98">
        <v>65.417213347146401</v>
      </c>
      <c r="DA21" s="63" t="s">
        <v>2598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2599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4928.7775289135943</v>
      </c>
      <c r="C24" s="117">
        <f t="shared" si="7"/>
        <v>5044.9580432437506</v>
      </c>
      <c r="D24" s="117">
        <f t="shared" si="7"/>
        <v>6057.380791347483</v>
      </c>
      <c r="E24" s="117">
        <f t="shared" si="7"/>
        <v>3732.0636657455238</v>
      </c>
      <c r="F24" s="117">
        <f t="shared" si="7"/>
        <v>3657.6218546411246</v>
      </c>
      <c r="G24" s="117">
        <f t="shared" si="7"/>
        <v>4726.0643251581077</v>
      </c>
      <c r="H24" s="117">
        <f t="shared" si="7"/>
        <v>4196.0150437818011</v>
      </c>
      <c r="I24" s="117">
        <f t="shared" si="7"/>
        <v>3701.4466726900541</v>
      </c>
      <c r="J24" s="117">
        <f t="shared" si="7"/>
        <v>3931.2404584537812</v>
      </c>
      <c r="K24" s="117">
        <f t="shared" si="7"/>
        <v>3889.674721690913</v>
      </c>
      <c r="L24" s="117">
        <f t="shared" si="7"/>
        <v>4465.4009912206293</v>
      </c>
      <c r="M24" s="117">
        <f t="shared" si="7"/>
        <v>3475.8176745969981</v>
      </c>
      <c r="N24" s="117">
        <f t="shared" si="7"/>
        <v>3636.3732055316505</v>
      </c>
      <c r="O24" s="117">
        <f t="shared" si="7"/>
        <v>3996.9184809403628</v>
      </c>
      <c r="P24" s="117">
        <f t="shared" si="7"/>
        <v>3212.4767277446008</v>
      </c>
      <c r="Q24" s="117">
        <f t="shared" si="7"/>
        <v>3341.5231597470897</v>
      </c>
      <c r="R24" s="117">
        <f t="shared" ref="R24:V24" si="8">R25+R28+R30+R39</f>
        <v>3488.0488719124487</v>
      </c>
      <c r="S24" s="117">
        <f t="shared" si="8"/>
        <v>3509.4661954689168</v>
      </c>
      <c r="T24" s="117">
        <f t="shared" si="8"/>
        <v>3360.8473415047843</v>
      </c>
      <c r="U24" s="117">
        <f t="shared" si="8"/>
        <v>3049.2658174300741</v>
      </c>
      <c r="V24" s="117">
        <f t="shared" si="8"/>
        <v>3313.4765528925482</v>
      </c>
      <c r="W24" s="117">
        <f t="shared" ref="W24:Y24" si="9">W25+W28+W30+W39</f>
        <v>3499.3046183820061</v>
      </c>
      <c r="X24" s="117">
        <f t="shared" si="9"/>
        <v>2873.6613547779566</v>
      </c>
      <c r="Y24" s="117">
        <f t="shared" si="9"/>
        <v>2807.4844805765956</v>
      </c>
      <c r="DA24" s="129" t="s">
        <v>2600</v>
      </c>
    </row>
    <row r="25" spans="1:105" ht="12.95" customHeight="1" x14ac:dyDescent="0.25">
      <c r="A25" s="121" t="s">
        <v>57</v>
      </c>
      <c r="B25" s="122">
        <f t="shared" ref="B25:Q25" si="10">SUM(B26:B27)</f>
        <v>4887.289297870765</v>
      </c>
      <c r="C25" s="122">
        <f t="shared" si="10"/>
        <v>5004.4543006212652</v>
      </c>
      <c r="D25" s="122">
        <f t="shared" si="10"/>
        <v>6015.3950907139933</v>
      </c>
      <c r="E25" s="122">
        <f t="shared" si="10"/>
        <v>3684.8736608415456</v>
      </c>
      <c r="F25" s="122">
        <f t="shared" si="10"/>
        <v>3580.4577153213349</v>
      </c>
      <c r="G25" s="122">
        <f t="shared" si="10"/>
        <v>4631.488910972691</v>
      </c>
      <c r="H25" s="122">
        <f t="shared" si="10"/>
        <v>4100.155518644694</v>
      </c>
      <c r="I25" s="122">
        <f t="shared" si="10"/>
        <v>3610.0882504417104</v>
      </c>
      <c r="J25" s="122">
        <f t="shared" si="10"/>
        <v>3850.247863353231</v>
      </c>
      <c r="K25" s="122">
        <f t="shared" si="10"/>
        <v>3806.6317817751142</v>
      </c>
      <c r="L25" s="122">
        <f t="shared" si="10"/>
        <v>4388.8176639977655</v>
      </c>
      <c r="M25" s="122">
        <f t="shared" si="10"/>
        <v>3402.5845368445703</v>
      </c>
      <c r="N25" s="122">
        <f t="shared" si="10"/>
        <v>3567.8996002453932</v>
      </c>
      <c r="O25" s="122">
        <f t="shared" si="10"/>
        <v>3931.5502225265636</v>
      </c>
      <c r="P25" s="122">
        <f t="shared" si="10"/>
        <v>3140.0547199431999</v>
      </c>
      <c r="Q25" s="122">
        <f t="shared" si="10"/>
        <v>3275.3362294146068</v>
      </c>
      <c r="R25" s="122">
        <f t="shared" ref="R25:V25" si="11">SUM(R26:R27)</f>
        <v>3417.5883739298947</v>
      </c>
      <c r="S25" s="122">
        <f t="shared" si="11"/>
        <v>3445.0503605264089</v>
      </c>
      <c r="T25" s="122">
        <f t="shared" si="11"/>
        <v>3302.3897974875931</v>
      </c>
      <c r="U25" s="122">
        <f t="shared" si="11"/>
        <v>2992.4987369254977</v>
      </c>
      <c r="V25" s="122">
        <f t="shared" si="11"/>
        <v>3263.8503046254978</v>
      </c>
      <c r="W25" s="122">
        <f t="shared" ref="W25:Y25" si="12">SUM(W26:W27)</f>
        <v>3453.9451143887468</v>
      </c>
      <c r="X25" s="122">
        <f t="shared" si="12"/>
        <v>2828.6636980680601</v>
      </c>
      <c r="Y25" s="122">
        <f t="shared" si="12"/>
        <v>2764.6900413782696</v>
      </c>
      <c r="DA25" s="130" t="s">
        <v>2601</v>
      </c>
    </row>
    <row r="26" spans="1:105" ht="12" customHeight="1" x14ac:dyDescent="0.25">
      <c r="A26" s="97" t="s">
        <v>74</v>
      </c>
      <c r="B26" s="98">
        <v>4887.289297870765</v>
      </c>
      <c r="C26" s="98">
        <v>5004.4543006212652</v>
      </c>
      <c r="D26" s="98">
        <v>6015.3950907139933</v>
      </c>
      <c r="E26" s="98">
        <v>3684.8736608415456</v>
      </c>
      <c r="F26" s="98">
        <v>3580.4577153213349</v>
      </c>
      <c r="G26" s="98">
        <v>4631.488910972691</v>
      </c>
      <c r="H26" s="98">
        <v>4100.155518644694</v>
      </c>
      <c r="I26" s="98">
        <v>3610.0882504417104</v>
      </c>
      <c r="J26" s="98">
        <v>3850.247863353231</v>
      </c>
      <c r="K26" s="98">
        <v>3806.6317817751142</v>
      </c>
      <c r="L26" s="98">
        <v>4388.8176639977655</v>
      </c>
      <c r="M26" s="98">
        <v>3402.5845368445703</v>
      </c>
      <c r="N26" s="98">
        <v>3567.8996002453932</v>
      </c>
      <c r="O26" s="98">
        <v>3931.5502225265636</v>
      </c>
      <c r="P26" s="98">
        <v>3140.0547199431999</v>
      </c>
      <c r="Q26" s="98">
        <v>3275.3362294146068</v>
      </c>
      <c r="R26" s="98">
        <v>3417.5883739298947</v>
      </c>
      <c r="S26" s="98">
        <v>3445.0503605264089</v>
      </c>
      <c r="T26" s="98">
        <v>3302.3897974875931</v>
      </c>
      <c r="U26" s="98">
        <v>2992.4987369254977</v>
      </c>
      <c r="V26" s="98">
        <v>3263.8503046254978</v>
      </c>
      <c r="W26" s="98">
        <v>3453.9451143887468</v>
      </c>
      <c r="X26" s="98">
        <v>2828.6636980680601</v>
      </c>
      <c r="Y26" s="98">
        <v>2764.6900413782696</v>
      </c>
      <c r="DA26" s="63" t="s">
        <v>2602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2603</v>
      </c>
    </row>
    <row r="28" spans="1:105" ht="12.95" customHeight="1" x14ac:dyDescent="0.25">
      <c r="A28" s="121" t="s">
        <v>92</v>
      </c>
      <c r="B28" s="122">
        <f t="shared" ref="B28:Y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2604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2605</v>
      </c>
    </row>
    <row r="30" spans="1:105" ht="12" customHeight="1" x14ac:dyDescent="0.25">
      <c r="A30" s="121" t="s">
        <v>55</v>
      </c>
      <c r="B30" s="122">
        <v>38.264171738364126</v>
      </c>
      <c r="C30" s="122">
        <v>37.271121525342707</v>
      </c>
      <c r="D30" s="122">
        <v>38.572674742945672</v>
      </c>
      <c r="E30" s="122">
        <v>43.243821250392976</v>
      </c>
      <c r="F30" s="122">
        <v>72.910359096791183</v>
      </c>
      <c r="G30" s="122">
        <v>89.984565599353189</v>
      </c>
      <c r="H30" s="122">
        <v>90.613087619621524</v>
      </c>
      <c r="I30" s="122">
        <v>85.749890595615128</v>
      </c>
      <c r="J30" s="122">
        <v>76.014729836788703</v>
      </c>
      <c r="K30" s="122">
        <v>77.390636680913047</v>
      </c>
      <c r="L30" s="122">
        <v>71.037277928588082</v>
      </c>
      <c r="M30" s="122">
        <v>67.550625289164401</v>
      </c>
      <c r="N30" s="122">
        <v>62.62193868446132</v>
      </c>
      <c r="O30" s="122">
        <v>59.523805605316049</v>
      </c>
      <c r="P30" s="122">
        <v>65.934671851519283</v>
      </c>
      <c r="Q30" s="122">
        <v>59.97698486632342</v>
      </c>
      <c r="R30" s="122">
        <v>63.771171249642236</v>
      </c>
      <c r="S30" s="122">
        <v>57.858644892372951</v>
      </c>
      <c r="T30" s="122">
        <v>52.094790489384721</v>
      </c>
      <c r="U30" s="122">
        <v>50.189087604987684</v>
      </c>
      <c r="V30" s="122">
        <v>43.69283375624957</v>
      </c>
      <c r="W30" s="122">
        <v>39.783293421932456</v>
      </c>
      <c r="X30" s="122">
        <v>39.810671847665475</v>
      </c>
      <c r="Y30" s="122">
        <v>37.997959768922946</v>
      </c>
      <c r="DA30" s="130" t="s">
        <v>2606</v>
      </c>
    </row>
    <row r="31" spans="1:105" ht="12" customHeight="1" x14ac:dyDescent="0.25">
      <c r="A31" s="97" t="s">
        <v>141</v>
      </c>
      <c r="B31" s="98">
        <v>485.20731447131993</v>
      </c>
      <c r="C31" s="98">
        <v>465.96604673595994</v>
      </c>
      <c r="D31" s="98">
        <v>465.98162232600885</v>
      </c>
      <c r="E31" s="98">
        <v>456.82080538141429</v>
      </c>
      <c r="F31" s="98">
        <v>485.8733143088553</v>
      </c>
      <c r="G31" s="98">
        <v>500.87635797639388</v>
      </c>
      <c r="H31" s="98">
        <v>535.26830412996753</v>
      </c>
      <c r="I31" s="98">
        <v>538.55708271642243</v>
      </c>
      <c r="J31" s="98">
        <v>504.24909816520767</v>
      </c>
      <c r="K31" s="98">
        <v>545.9405557527831</v>
      </c>
      <c r="L31" s="98">
        <v>537.35458423500609</v>
      </c>
      <c r="M31" s="98">
        <v>528.2318176459529</v>
      </c>
      <c r="N31" s="98">
        <v>525.34241658448525</v>
      </c>
      <c r="O31" s="98">
        <v>513.81717075636709</v>
      </c>
      <c r="P31" s="98">
        <v>549.0545099869878</v>
      </c>
      <c r="Q31" s="98">
        <v>497.93459285118115</v>
      </c>
      <c r="R31" s="98">
        <v>535.99488378381466</v>
      </c>
      <c r="S31" s="98">
        <v>505.98637257310435</v>
      </c>
      <c r="T31" s="98">
        <v>470.83768575967582</v>
      </c>
      <c r="U31" s="98">
        <v>454.84790736319576</v>
      </c>
      <c r="V31" s="98">
        <v>382.10559647001924</v>
      </c>
      <c r="W31" s="98">
        <v>341.40600341435174</v>
      </c>
      <c r="X31" s="98">
        <v>318.38955750661546</v>
      </c>
      <c r="Y31" s="98">
        <v>290.75052726962457</v>
      </c>
      <c r="DA31" s="63" t="s">
        <v>2607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218.69959629652459</v>
      </c>
      <c r="L32" s="98">
        <v>218.27091442386157</v>
      </c>
      <c r="M32" s="98">
        <v>206.47798871200561</v>
      </c>
      <c r="N32" s="98">
        <v>209.87951993578713</v>
      </c>
      <c r="O32" s="98">
        <v>172.14688857475309</v>
      </c>
      <c r="P32" s="98">
        <v>171.2182060387475</v>
      </c>
      <c r="Q32" s="98">
        <v>171.11533957513979</v>
      </c>
      <c r="R32" s="98">
        <v>219.58762407545322</v>
      </c>
      <c r="S32" s="98">
        <v>217.3907205476383</v>
      </c>
      <c r="T32" s="98">
        <v>182.37355504355989</v>
      </c>
      <c r="U32" s="98">
        <v>180.74702195351082</v>
      </c>
      <c r="V32" s="98">
        <v>106.52966457776526</v>
      </c>
      <c r="W32" s="98">
        <v>84.349400574396725</v>
      </c>
      <c r="X32" s="98">
        <v>108.68920362560949</v>
      </c>
      <c r="Y32" s="98">
        <v>109.97339042011681</v>
      </c>
      <c r="DA32" s="63" t="s">
        <v>2608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218.69959629652459</v>
      </c>
      <c r="L33" s="101">
        <v>218.27091442386157</v>
      </c>
      <c r="M33" s="101">
        <v>206.47798871200561</v>
      </c>
      <c r="N33" s="101">
        <v>209.87951993578713</v>
      </c>
      <c r="O33" s="101">
        <v>172.14688857475309</v>
      </c>
      <c r="P33" s="101">
        <v>171.2182060387475</v>
      </c>
      <c r="Q33" s="101">
        <v>171.11533957513979</v>
      </c>
      <c r="R33" s="101">
        <v>219.58762407545322</v>
      </c>
      <c r="S33" s="101">
        <v>217.3907205476383</v>
      </c>
      <c r="T33" s="101">
        <v>182.37355504355989</v>
      </c>
      <c r="U33" s="101">
        <v>180.74702195351082</v>
      </c>
      <c r="V33" s="101">
        <v>106.52966457776526</v>
      </c>
      <c r="W33" s="101">
        <v>84.349400574396725</v>
      </c>
      <c r="X33" s="101">
        <v>108.68920362560949</v>
      </c>
      <c r="Y33" s="101">
        <v>109.97339042011681</v>
      </c>
      <c r="DA33" s="131" t="s">
        <v>2609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2610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2611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2612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2613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2614</v>
      </c>
    </row>
    <row r="39" spans="1:105" ht="12" customHeight="1" x14ac:dyDescent="0.25">
      <c r="A39" s="121" t="s">
        <v>54</v>
      </c>
      <c r="B39" s="122">
        <v>3.2240593044651495</v>
      </c>
      <c r="C39" s="122">
        <v>3.2326210971426046</v>
      </c>
      <c r="D39" s="122">
        <v>3.4130258905442137</v>
      </c>
      <c r="E39" s="122">
        <v>3.9461836535851909</v>
      </c>
      <c r="F39" s="122">
        <v>4.253780222998687</v>
      </c>
      <c r="G39" s="122">
        <v>4.5908485860638013</v>
      </c>
      <c r="H39" s="122">
        <v>5.2464375174854885</v>
      </c>
      <c r="I39" s="122">
        <v>5.6085316527287867</v>
      </c>
      <c r="J39" s="122">
        <v>4.9778652637614798</v>
      </c>
      <c r="K39" s="122">
        <v>5.6523032348859541</v>
      </c>
      <c r="L39" s="122">
        <v>5.5460492942752859</v>
      </c>
      <c r="M39" s="122">
        <v>5.6825124632633184</v>
      </c>
      <c r="N39" s="122">
        <v>5.8516666017958539</v>
      </c>
      <c r="O39" s="122">
        <v>5.8444528084831679</v>
      </c>
      <c r="P39" s="122">
        <v>6.4873359498817269</v>
      </c>
      <c r="Q39" s="122">
        <v>6.2099454661594899</v>
      </c>
      <c r="R39" s="122">
        <v>6.6893267329117929</v>
      </c>
      <c r="S39" s="122">
        <v>6.5571900501347873</v>
      </c>
      <c r="T39" s="122">
        <v>6.3627535278064125</v>
      </c>
      <c r="U39" s="122">
        <v>6.5779928995886712</v>
      </c>
      <c r="V39" s="122">
        <v>5.9334145108011196</v>
      </c>
      <c r="W39" s="122">
        <v>5.5762105713267971</v>
      </c>
      <c r="X39" s="122">
        <v>5.1869848622311139</v>
      </c>
      <c r="Y39" s="122">
        <v>4.7964794294031874</v>
      </c>
      <c r="DA39" s="130" t="s">
        <v>2615</v>
      </c>
    </row>
    <row r="40" spans="1:105" ht="12" customHeight="1" x14ac:dyDescent="0.25">
      <c r="A40" s="97" t="s">
        <v>50</v>
      </c>
      <c r="B40" s="98">
        <v>86.884361139724476</v>
      </c>
      <c r="C40" s="98">
        <v>84.048148525707717</v>
      </c>
      <c r="D40" s="98">
        <v>83.430142431868305</v>
      </c>
      <c r="E40" s="98">
        <v>92.740543977499968</v>
      </c>
      <c r="F40" s="98">
        <v>92.108599218017034</v>
      </c>
      <c r="G40" s="98">
        <v>90.412320912087125</v>
      </c>
      <c r="H40" s="98">
        <v>93.972825875227173</v>
      </c>
      <c r="I40" s="98">
        <v>92.414041025948904</v>
      </c>
      <c r="J40" s="98">
        <v>78.339111940525939</v>
      </c>
      <c r="K40" s="98">
        <v>83.92813894224598</v>
      </c>
      <c r="L40" s="98">
        <v>80.225120617369555</v>
      </c>
      <c r="M40" s="98">
        <v>80.147782463581322</v>
      </c>
      <c r="N40" s="98">
        <v>80.792686204522923</v>
      </c>
      <c r="O40" s="98">
        <v>80.018191469043671</v>
      </c>
      <c r="P40" s="98">
        <v>87.164986303313682</v>
      </c>
      <c r="Q40" s="98">
        <v>83.769666579566149</v>
      </c>
      <c r="R40" s="98">
        <v>89.499108277195617</v>
      </c>
      <c r="S40" s="98">
        <v>87.988028616970908</v>
      </c>
      <c r="T40" s="98">
        <v>87.385070553185969</v>
      </c>
      <c r="U40" s="98">
        <v>91.283699713546142</v>
      </c>
      <c r="V40" s="98">
        <v>84.256996666003886</v>
      </c>
      <c r="W40" s="98">
        <v>79.815272383631338</v>
      </c>
      <c r="X40" s="98">
        <v>72.411364482642099</v>
      </c>
      <c r="Y40" s="98">
        <v>65.397927504169431</v>
      </c>
      <c r="DA40" s="63" t="s">
        <v>2616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2617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6233.7643052986095</v>
      </c>
      <c r="C43" s="117">
        <f t="shared" si="14"/>
        <v>6434.4275871382724</v>
      </c>
      <c r="D43" s="117">
        <f t="shared" si="14"/>
        <v>5648.0259177302241</v>
      </c>
      <c r="E43" s="117">
        <f t="shared" si="14"/>
        <v>6164.4893075118698</v>
      </c>
      <c r="F43" s="117">
        <f t="shared" si="14"/>
        <v>5802.4046854840772</v>
      </c>
      <c r="G43" s="117">
        <f t="shared" si="14"/>
        <v>5714.5769380823713</v>
      </c>
      <c r="H43" s="117">
        <f t="shared" si="14"/>
        <v>5128.8689090847547</v>
      </c>
      <c r="I43" s="117">
        <f t="shared" si="14"/>
        <v>4430.9922061654233</v>
      </c>
      <c r="J43" s="117">
        <f t="shared" si="14"/>
        <v>5717.1039786031834</v>
      </c>
      <c r="K43" s="117">
        <f t="shared" si="14"/>
        <v>4958.798805572942</v>
      </c>
      <c r="L43" s="117">
        <f t="shared" si="14"/>
        <v>5484.5366295633057</v>
      </c>
      <c r="M43" s="117">
        <f t="shared" si="14"/>
        <v>4656.1477541472013</v>
      </c>
      <c r="N43" s="117">
        <f t="shared" si="14"/>
        <v>4667.6093780411784</v>
      </c>
      <c r="O43" s="117">
        <f t="shared" si="14"/>
        <v>5006.8699223646981</v>
      </c>
      <c r="P43" s="117">
        <f t="shared" si="14"/>
        <v>4013.2133394207062</v>
      </c>
      <c r="Q43" s="117">
        <f t="shared" si="14"/>
        <v>4743.5641701278964</v>
      </c>
      <c r="R43" s="117">
        <f t="shared" ref="R43:V43" si="15">R44+R47+R49+R58</f>
        <v>4334.5223593733763</v>
      </c>
      <c r="S43" s="117">
        <f t="shared" si="15"/>
        <v>4365.1124795466976</v>
      </c>
      <c r="T43" s="117">
        <f t="shared" si="15"/>
        <v>4261.7679003672529</v>
      </c>
      <c r="U43" s="117">
        <f t="shared" si="15"/>
        <v>3526.9114773539382</v>
      </c>
      <c r="V43" s="117">
        <f t="shared" si="15"/>
        <v>4178.9358608524972</v>
      </c>
      <c r="W43" s="117">
        <f t="shared" ref="W43:Y43" si="16">W44+W47+W49+W58</f>
        <v>4180.8263985475287</v>
      </c>
      <c r="X43" s="117">
        <f t="shared" si="16"/>
        <v>3796.4640277721637</v>
      </c>
      <c r="Y43" s="117">
        <f t="shared" si="16"/>
        <v>3708.0025210987928</v>
      </c>
      <c r="DA43" s="129" t="s">
        <v>2618</v>
      </c>
    </row>
    <row r="44" spans="1:105" ht="12.95" customHeight="1" x14ac:dyDescent="0.25">
      <c r="A44" s="121" t="s">
        <v>57</v>
      </c>
      <c r="B44" s="122">
        <f t="shared" ref="B44:Q44" si="17">SUM(B45:B46)</f>
        <v>6075.1385681793809</v>
      </c>
      <c r="C44" s="122">
        <f t="shared" si="17"/>
        <v>6276.172238329681</v>
      </c>
      <c r="D44" s="122">
        <f t="shared" si="17"/>
        <v>5493.3691397514385</v>
      </c>
      <c r="E44" s="122">
        <f t="shared" si="17"/>
        <v>5995.518912675062</v>
      </c>
      <c r="F44" s="122">
        <f t="shared" si="17"/>
        <v>5597.1077528539445</v>
      </c>
      <c r="G44" s="122">
        <f t="shared" si="17"/>
        <v>5491.1448798916499</v>
      </c>
      <c r="H44" s="122">
        <f t="shared" si="17"/>
        <v>4897.354787463154</v>
      </c>
      <c r="I44" s="122">
        <f t="shared" si="17"/>
        <v>4205.4422814670343</v>
      </c>
      <c r="J44" s="122">
        <f t="shared" si="17"/>
        <v>5444.0405029341782</v>
      </c>
      <c r="K44" s="122">
        <f t="shared" si="17"/>
        <v>4686.1275866980077</v>
      </c>
      <c r="L44" s="122">
        <f t="shared" si="17"/>
        <v>5210.4246039807958</v>
      </c>
      <c r="M44" s="122">
        <f t="shared" si="17"/>
        <v>4359.2571316627555</v>
      </c>
      <c r="N44" s="122">
        <f t="shared" si="17"/>
        <v>4380.0962802712247</v>
      </c>
      <c r="O44" s="122">
        <f t="shared" si="17"/>
        <v>4727.8943723756838</v>
      </c>
      <c r="P44" s="122">
        <f t="shared" si="17"/>
        <v>3717.8906224527141</v>
      </c>
      <c r="Q44" s="122">
        <f t="shared" si="17"/>
        <v>4442.323398479195</v>
      </c>
      <c r="R44" s="122">
        <f t="shared" ref="R44:V44" si="18">SUM(R45:R46)</f>
        <v>4058.3714591309736</v>
      </c>
      <c r="S44" s="122">
        <f t="shared" si="18"/>
        <v>4100.963439329139</v>
      </c>
      <c r="T44" s="122">
        <f t="shared" si="18"/>
        <v>4012.1044607433587</v>
      </c>
      <c r="U44" s="122">
        <f t="shared" si="18"/>
        <v>3280.9204470839259</v>
      </c>
      <c r="V44" s="122">
        <f t="shared" si="18"/>
        <v>3953.3244425080065</v>
      </c>
      <c r="W44" s="122">
        <f t="shared" ref="W44:Y44" si="19">SUM(W45:W46)</f>
        <v>3948.7550670554215</v>
      </c>
      <c r="X44" s="122">
        <f t="shared" si="19"/>
        <v>3560.9223736417634</v>
      </c>
      <c r="Y44" s="122">
        <f t="shared" si="19"/>
        <v>3478.4530977982854</v>
      </c>
      <c r="DA44" s="130" t="s">
        <v>2619</v>
      </c>
    </row>
    <row r="45" spans="1:105" ht="12" customHeight="1" x14ac:dyDescent="0.25">
      <c r="A45" s="97" t="s">
        <v>211</v>
      </c>
      <c r="B45" s="98">
        <v>6075.1385681793809</v>
      </c>
      <c r="C45" s="98">
        <v>6276.172238329681</v>
      </c>
      <c r="D45" s="98">
        <v>5493.3691397514385</v>
      </c>
      <c r="E45" s="98">
        <v>5995.518912675062</v>
      </c>
      <c r="F45" s="98">
        <v>5597.1077528539445</v>
      </c>
      <c r="G45" s="98">
        <v>5491.1448798916499</v>
      </c>
      <c r="H45" s="98">
        <v>4897.354787463154</v>
      </c>
      <c r="I45" s="98">
        <v>4205.4422814670343</v>
      </c>
      <c r="J45" s="98">
        <v>5444.0405029341782</v>
      </c>
      <c r="K45" s="98">
        <v>4686.1275866980077</v>
      </c>
      <c r="L45" s="98">
        <v>5210.4246039807958</v>
      </c>
      <c r="M45" s="98">
        <v>4359.2571316627555</v>
      </c>
      <c r="N45" s="98">
        <v>4380.0962802712247</v>
      </c>
      <c r="O45" s="98">
        <v>4727.8943723756838</v>
      </c>
      <c r="P45" s="98">
        <v>3717.8906224527141</v>
      </c>
      <c r="Q45" s="98">
        <v>4442.323398479195</v>
      </c>
      <c r="R45" s="98">
        <v>4058.3714591309736</v>
      </c>
      <c r="S45" s="98">
        <v>4100.963439329139</v>
      </c>
      <c r="T45" s="98">
        <v>4012.1044607433587</v>
      </c>
      <c r="U45" s="98">
        <v>3280.9204470839259</v>
      </c>
      <c r="V45" s="98">
        <v>3953.3244425080065</v>
      </c>
      <c r="W45" s="98">
        <v>3948.7550670554215</v>
      </c>
      <c r="X45" s="98">
        <v>3560.9223736417634</v>
      </c>
      <c r="Y45" s="98">
        <v>3478.4530977982854</v>
      </c>
      <c r="DA45" s="63" t="s">
        <v>2620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2621</v>
      </c>
    </row>
    <row r="47" spans="1:105" ht="12.95" customHeight="1" x14ac:dyDescent="0.25">
      <c r="A47" s="121" t="s">
        <v>92</v>
      </c>
      <c r="B47" s="122">
        <f t="shared" ref="B47:Y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2622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2623</v>
      </c>
    </row>
    <row r="49" spans="1:105" ht="12" customHeight="1" x14ac:dyDescent="0.25">
      <c r="A49" s="121" t="s">
        <v>55</v>
      </c>
      <c r="B49" s="122">
        <v>155.40100499105785</v>
      </c>
      <c r="C49" s="122">
        <v>155.03395546512934</v>
      </c>
      <c r="D49" s="122">
        <v>151.24262812498708</v>
      </c>
      <c r="E49" s="122">
        <v>164.99908762530927</v>
      </c>
      <c r="F49" s="122">
        <v>201.0403154186335</v>
      </c>
      <c r="G49" s="122">
        <v>218.95517295055282</v>
      </c>
      <c r="H49" s="122">
        <v>226.45628105207541</v>
      </c>
      <c r="I49" s="122">
        <v>220.23988791758751</v>
      </c>
      <c r="J49" s="122">
        <v>268.2861123985748</v>
      </c>
      <c r="K49" s="122">
        <v>267.21091196605693</v>
      </c>
      <c r="L49" s="122">
        <v>268.67017324953196</v>
      </c>
      <c r="M49" s="122">
        <v>291.22657627247622</v>
      </c>
      <c r="N49" s="122">
        <v>281.64919571277392</v>
      </c>
      <c r="O49" s="122">
        <v>273.12823608570983</v>
      </c>
      <c r="P49" s="122">
        <v>288.88013232527186</v>
      </c>
      <c r="Q49" s="122">
        <v>295.06587306738356</v>
      </c>
      <c r="R49" s="122">
        <v>269.50883729050815</v>
      </c>
      <c r="S49" s="122">
        <v>257.62715606256552</v>
      </c>
      <c r="T49" s="122">
        <v>243.30052051778111</v>
      </c>
      <c r="U49" s="122">
        <v>239.39242043387091</v>
      </c>
      <c r="V49" s="122">
        <v>219.61716867722137</v>
      </c>
      <c r="W49" s="122">
        <v>226.43784359511213</v>
      </c>
      <c r="X49" s="122">
        <v>230.35555092877604</v>
      </c>
      <c r="Y49" s="122">
        <v>224.74166928687575</v>
      </c>
      <c r="DA49" s="130" t="s">
        <v>2624</v>
      </c>
    </row>
    <row r="50" spans="1:105" ht="12" customHeight="1" x14ac:dyDescent="0.25">
      <c r="A50" s="97" t="s">
        <v>138</v>
      </c>
      <c r="B50" s="98">
        <v>634.90523004300928</v>
      </c>
      <c r="C50" s="98">
        <v>614.80666386588359</v>
      </c>
      <c r="D50" s="98">
        <v>567.51276729261838</v>
      </c>
      <c r="E50" s="98">
        <v>586.74833233224024</v>
      </c>
      <c r="F50" s="98">
        <v>680.35813709977754</v>
      </c>
      <c r="G50" s="98">
        <v>706.23987148108881</v>
      </c>
      <c r="H50" s="98">
        <v>693.99355177804875</v>
      </c>
      <c r="I50" s="98">
        <v>639.89030170996614</v>
      </c>
      <c r="J50" s="98">
        <v>738.86889003542478</v>
      </c>
      <c r="K50" s="98">
        <v>698.38416200564404</v>
      </c>
      <c r="L50" s="98">
        <v>671.62925484183722</v>
      </c>
      <c r="M50" s="98">
        <v>704.98463248609823</v>
      </c>
      <c r="N50" s="98">
        <v>677.12363878873032</v>
      </c>
      <c r="O50" s="98">
        <v>657.79856529592257</v>
      </c>
      <c r="P50" s="98">
        <v>701.19355077845944</v>
      </c>
      <c r="Q50" s="98">
        <v>723.12981019793563</v>
      </c>
      <c r="R50" s="98">
        <v>665.90254989318362</v>
      </c>
      <c r="S50" s="98">
        <v>645.37660142156574</v>
      </c>
      <c r="T50" s="98">
        <v>632.20549200132166</v>
      </c>
      <c r="U50" s="98">
        <v>608.54967343649798</v>
      </c>
      <c r="V50" s="98">
        <v>541.84246967785634</v>
      </c>
      <c r="W50" s="98">
        <v>504.63444213383212</v>
      </c>
      <c r="X50" s="98">
        <v>451.64399176020669</v>
      </c>
      <c r="Y50" s="98">
        <v>404.12095432450326</v>
      </c>
      <c r="DA50" s="63" t="s">
        <v>2625</v>
      </c>
    </row>
    <row r="51" spans="1:105" ht="12" customHeight="1" x14ac:dyDescent="0.25">
      <c r="A51" s="97" t="s">
        <v>137</v>
      </c>
      <c r="B51" s="98">
        <v>265.7918455178239</v>
      </c>
      <c r="C51" s="98">
        <v>245.57734992250641</v>
      </c>
      <c r="D51" s="98">
        <v>232.37300944884203</v>
      </c>
      <c r="E51" s="98">
        <v>244.04581534552207</v>
      </c>
      <c r="F51" s="98">
        <v>265.74101156797553</v>
      </c>
      <c r="G51" s="98">
        <v>282.92703239518056</v>
      </c>
      <c r="H51" s="98">
        <v>282.12524254409368</v>
      </c>
      <c r="I51" s="98">
        <v>274.88259118474286</v>
      </c>
      <c r="J51" s="98">
        <v>289.38461887898961</v>
      </c>
      <c r="K51" s="98">
        <v>281.20239279439426</v>
      </c>
      <c r="L51" s="98">
        <v>273.02246440579</v>
      </c>
      <c r="M51" s="98">
        <v>277.06439675102246</v>
      </c>
      <c r="N51" s="98">
        <v>271.52492650856192</v>
      </c>
      <c r="O51" s="98">
        <v>220.85099008191986</v>
      </c>
      <c r="P51" s="98">
        <v>216.6685098759431</v>
      </c>
      <c r="Q51" s="98">
        <v>238.37968420641496</v>
      </c>
      <c r="R51" s="98">
        <v>267.81172171918547</v>
      </c>
      <c r="S51" s="98">
        <v>274.41281618482014</v>
      </c>
      <c r="T51" s="98">
        <v>246.28459613085809</v>
      </c>
      <c r="U51" s="98">
        <v>240.489361388644</v>
      </c>
      <c r="V51" s="98">
        <v>150.75303225159647</v>
      </c>
      <c r="W51" s="98">
        <v>125.06794211623762</v>
      </c>
      <c r="X51" s="98">
        <v>150.35361823853543</v>
      </c>
      <c r="Y51" s="98">
        <v>150.31675037417497</v>
      </c>
      <c r="DA51" s="63" t="s">
        <v>2626</v>
      </c>
    </row>
    <row r="52" spans="1:105" ht="12" customHeight="1" x14ac:dyDescent="0.25">
      <c r="A52" s="100" t="s">
        <v>211</v>
      </c>
      <c r="B52" s="101">
        <v>265.7918455178239</v>
      </c>
      <c r="C52" s="101">
        <v>245.57734992250641</v>
      </c>
      <c r="D52" s="101">
        <v>232.37300944884203</v>
      </c>
      <c r="E52" s="101">
        <v>244.04581534552207</v>
      </c>
      <c r="F52" s="101">
        <v>265.74101156797553</v>
      </c>
      <c r="G52" s="101">
        <v>282.92703239518056</v>
      </c>
      <c r="H52" s="101">
        <v>282.12524254409368</v>
      </c>
      <c r="I52" s="101">
        <v>274.88259118474286</v>
      </c>
      <c r="J52" s="101">
        <v>289.38461887898961</v>
      </c>
      <c r="K52" s="101">
        <v>281.20239279439426</v>
      </c>
      <c r="L52" s="101">
        <v>273.02246440579</v>
      </c>
      <c r="M52" s="101">
        <v>277.06439675102246</v>
      </c>
      <c r="N52" s="101">
        <v>271.52492650856192</v>
      </c>
      <c r="O52" s="101">
        <v>220.85099008191986</v>
      </c>
      <c r="P52" s="101">
        <v>216.6685098759431</v>
      </c>
      <c r="Q52" s="101">
        <v>238.37968420641496</v>
      </c>
      <c r="R52" s="101">
        <v>267.81172171918547</v>
      </c>
      <c r="S52" s="101">
        <v>274.41281618482014</v>
      </c>
      <c r="T52" s="101">
        <v>246.28459613085809</v>
      </c>
      <c r="U52" s="101">
        <v>240.489361388644</v>
      </c>
      <c r="V52" s="101">
        <v>150.75303225159647</v>
      </c>
      <c r="W52" s="101">
        <v>125.06794211623762</v>
      </c>
      <c r="X52" s="101">
        <v>150.35361823853543</v>
      </c>
      <c r="Y52" s="101">
        <v>150.31675037417497</v>
      </c>
      <c r="DA52" s="131" t="s">
        <v>2627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2628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2629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2630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2631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2632</v>
      </c>
    </row>
    <row r="58" spans="1:105" ht="12" customHeight="1" x14ac:dyDescent="0.25">
      <c r="A58" s="121" t="s">
        <v>54</v>
      </c>
      <c r="B58" s="122">
        <v>3.2247321281710102</v>
      </c>
      <c r="C58" s="122">
        <v>3.2213933434621165</v>
      </c>
      <c r="D58" s="122">
        <v>3.4141498537979302</v>
      </c>
      <c r="E58" s="122">
        <v>3.9713072114985786</v>
      </c>
      <c r="F58" s="122">
        <v>4.2566172114992602</v>
      </c>
      <c r="G58" s="122">
        <v>4.4768852401681354</v>
      </c>
      <c r="H58" s="122">
        <v>5.0578405695246964</v>
      </c>
      <c r="I58" s="122">
        <v>5.3100367808019007</v>
      </c>
      <c r="J58" s="122">
        <v>4.7773632704297766</v>
      </c>
      <c r="K58" s="122">
        <v>5.4603069088772296</v>
      </c>
      <c r="L58" s="122">
        <v>5.4418523329774304</v>
      </c>
      <c r="M58" s="122">
        <v>5.6640462119691355</v>
      </c>
      <c r="N58" s="122">
        <v>5.8639020571800193</v>
      </c>
      <c r="O58" s="122">
        <v>5.8473139033050741</v>
      </c>
      <c r="P58" s="122">
        <v>6.4425846427200293</v>
      </c>
      <c r="Q58" s="122">
        <v>6.1748985813171693</v>
      </c>
      <c r="R58" s="122">
        <v>6.6420629518946699</v>
      </c>
      <c r="S58" s="122">
        <v>6.5218841549930682</v>
      </c>
      <c r="T58" s="122">
        <v>6.3629191061125194</v>
      </c>
      <c r="U58" s="122">
        <v>6.5986098361415504</v>
      </c>
      <c r="V58" s="122">
        <v>5.9942496672692531</v>
      </c>
      <c r="W58" s="122">
        <v>5.6334878969950042</v>
      </c>
      <c r="X58" s="122">
        <v>5.1861032016241282</v>
      </c>
      <c r="Y58" s="122">
        <v>4.8077540136316861</v>
      </c>
      <c r="DA58" s="130" t="s">
        <v>2633</v>
      </c>
    </row>
    <row r="59" spans="1:105" ht="12" customHeight="1" x14ac:dyDescent="0.25">
      <c r="A59" s="97" t="s">
        <v>50</v>
      </c>
      <c r="B59" s="98">
        <v>86.884361139724476</v>
      </c>
      <c r="C59" s="98">
        <v>84.063569826015083</v>
      </c>
      <c r="D59" s="98">
        <v>83.436541609486525</v>
      </c>
      <c r="E59" s="98">
        <v>92.720684832082398</v>
      </c>
      <c r="F59" s="98">
        <v>92.102103125124586</v>
      </c>
      <c r="G59" s="98">
        <v>90.443136608637204</v>
      </c>
      <c r="H59" s="98">
        <v>93.994840029727442</v>
      </c>
      <c r="I59" s="98">
        <v>92.426025756565338</v>
      </c>
      <c r="J59" s="98">
        <v>78.345913529054371</v>
      </c>
      <c r="K59" s="98">
        <v>83.933714585547179</v>
      </c>
      <c r="L59" s="98">
        <v>80.226170301609557</v>
      </c>
      <c r="M59" s="98">
        <v>80.144313627214004</v>
      </c>
      <c r="N59" s="98">
        <v>80.788018422626138</v>
      </c>
      <c r="O59" s="98">
        <v>80.015469285310886</v>
      </c>
      <c r="P59" s="98">
        <v>87.166079283944896</v>
      </c>
      <c r="Q59" s="98">
        <v>83.773051863181777</v>
      </c>
      <c r="R59" s="98">
        <v>89.506387952159557</v>
      </c>
      <c r="S59" s="98">
        <v>88.001286242687243</v>
      </c>
      <c r="T59" s="98">
        <v>87.396516164990246</v>
      </c>
      <c r="U59" s="98">
        <v>91.30759526482295</v>
      </c>
      <c r="V59" s="98">
        <v>84.304151087554217</v>
      </c>
      <c r="W59" s="98">
        <v>79.876816550114526</v>
      </c>
      <c r="X59" s="98">
        <v>72.467203818810717</v>
      </c>
      <c r="Y59" s="98">
        <v>65.425795856775451</v>
      </c>
      <c r="DA59" s="63" t="s">
        <v>2634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2635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4331.377551107963</v>
      </c>
      <c r="C62" s="117">
        <f t="shared" si="21"/>
        <v>4521.3836566002074</v>
      </c>
      <c r="D62" s="117">
        <f t="shared" si="21"/>
        <v>4193.1920395308725</v>
      </c>
      <c r="E62" s="117">
        <f t="shared" si="21"/>
        <v>4325.7785163417975</v>
      </c>
      <c r="F62" s="117">
        <f t="shared" si="21"/>
        <v>4056.3952327061688</v>
      </c>
      <c r="G62" s="117">
        <f t="shared" si="21"/>
        <v>3821.148234749593</v>
      </c>
      <c r="H62" s="117">
        <f t="shared" si="21"/>
        <v>3760.7252171605405</v>
      </c>
      <c r="I62" s="117">
        <f t="shared" si="21"/>
        <v>3453.979956088941</v>
      </c>
      <c r="J62" s="117">
        <f t="shared" si="21"/>
        <v>3664.1267217990398</v>
      </c>
      <c r="K62" s="117">
        <f t="shared" si="21"/>
        <v>3580.4949006660681</v>
      </c>
      <c r="L62" s="117">
        <f t="shared" si="21"/>
        <v>4050.3290328392218</v>
      </c>
      <c r="M62" s="117">
        <f t="shared" si="21"/>
        <v>3083.5605476422984</v>
      </c>
      <c r="N62" s="117">
        <f t="shared" si="21"/>
        <v>3406.2390030695865</v>
      </c>
      <c r="O62" s="117">
        <f t="shared" si="21"/>
        <v>3679.6480003050601</v>
      </c>
      <c r="P62" s="117">
        <f t="shared" si="21"/>
        <v>2882.0350860525741</v>
      </c>
      <c r="Q62" s="117">
        <f t="shared" si="21"/>
        <v>3118.3524794741547</v>
      </c>
      <c r="R62" s="117">
        <f t="shared" ref="R62:V62" si="22">R63+R66+R68+R77</f>
        <v>3292.1260623355638</v>
      </c>
      <c r="S62" s="117">
        <f t="shared" si="22"/>
        <v>3206.1238277200914</v>
      </c>
      <c r="T62" s="117">
        <f t="shared" si="22"/>
        <v>3186.3245808481593</v>
      </c>
      <c r="U62" s="117">
        <f t="shared" si="22"/>
        <v>3059.4652454661409</v>
      </c>
      <c r="V62" s="117">
        <f t="shared" si="22"/>
        <v>2838.9934658972543</v>
      </c>
      <c r="W62" s="117">
        <f t="shared" ref="W62:Y62" si="23">W63+W66+W68+W77</f>
        <v>3261.5791855055054</v>
      </c>
      <c r="X62" s="117">
        <f t="shared" si="23"/>
        <v>2610.3034830341658</v>
      </c>
      <c r="Y62" s="117">
        <f t="shared" si="23"/>
        <v>2582.6419739401722</v>
      </c>
      <c r="DA62" s="129" t="s">
        <v>2636</v>
      </c>
    </row>
    <row r="63" spans="1:105" ht="12.95" customHeight="1" x14ac:dyDescent="0.25">
      <c r="A63" s="121" t="s">
        <v>57</v>
      </c>
      <c r="B63" s="122">
        <f t="shared" ref="B63:Q63" si="24">SUM(B64:B65)</f>
        <v>3929.3483550452338</v>
      </c>
      <c r="C63" s="122">
        <f t="shared" si="24"/>
        <v>4129.6253541196202</v>
      </c>
      <c r="D63" s="122">
        <f t="shared" si="24"/>
        <v>3810.3325538268532</v>
      </c>
      <c r="E63" s="122">
        <f t="shared" si="24"/>
        <v>3946.5765036536477</v>
      </c>
      <c r="F63" s="122">
        <f t="shared" si="24"/>
        <v>3626.7860847594079</v>
      </c>
      <c r="G63" s="122">
        <f t="shared" si="24"/>
        <v>3397.1652636167887</v>
      </c>
      <c r="H63" s="122">
        <f t="shared" si="24"/>
        <v>3309.2417561275993</v>
      </c>
      <c r="I63" s="122">
        <f t="shared" si="24"/>
        <v>3013.8765906074423</v>
      </c>
      <c r="J63" s="122">
        <f t="shared" si="24"/>
        <v>3194.5108353572446</v>
      </c>
      <c r="K63" s="122">
        <f t="shared" si="24"/>
        <v>3085.4446934246052</v>
      </c>
      <c r="L63" s="122">
        <f t="shared" si="24"/>
        <v>3563.3158861858055</v>
      </c>
      <c r="M63" s="122">
        <f t="shared" si="24"/>
        <v>2642.0757225257948</v>
      </c>
      <c r="N63" s="122">
        <f t="shared" si="24"/>
        <v>2931.1964258408539</v>
      </c>
      <c r="O63" s="122">
        <f t="shared" si="24"/>
        <v>3213.3937965550917</v>
      </c>
      <c r="P63" s="122">
        <f t="shared" si="24"/>
        <v>2408.50720366835</v>
      </c>
      <c r="Q63" s="122">
        <f t="shared" si="24"/>
        <v>2663.0440793472021</v>
      </c>
      <c r="R63" s="122">
        <f t="shared" ref="R63:V63" si="25">SUM(R64:R65)</f>
        <v>2810.8079988437744</v>
      </c>
      <c r="S63" s="122">
        <f t="shared" si="25"/>
        <v>2740.9889923180385</v>
      </c>
      <c r="T63" s="122">
        <f t="shared" si="25"/>
        <v>2723.8259654101471</v>
      </c>
      <c r="U63" s="122">
        <f t="shared" si="25"/>
        <v>2591.2777539100839</v>
      </c>
      <c r="V63" s="122">
        <f t="shared" si="25"/>
        <v>2455.7342987636639</v>
      </c>
      <c r="W63" s="122">
        <f t="shared" ref="W63:Y63" si="26">SUM(W64:W65)</f>
        <v>2869.5224574866629</v>
      </c>
      <c r="X63" s="122">
        <f t="shared" si="26"/>
        <v>2331.0478015097765</v>
      </c>
      <c r="Y63" s="122">
        <f t="shared" si="26"/>
        <v>2322.8044298076675</v>
      </c>
      <c r="DA63" s="130" t="s">
        <v>2637</v>
      </c>
    </row>
    <row r="64" spans="1:105" ht="12" customHeight="1" x14ac:dyDescent="0.25">
      <c r="A64" s="97" t="s">
        <v>212</v>
      </c>
      <c r="B64" s="98">
        <v>3929.3483550452338</v>
      </c>
      <c r="C64" s="98">
        <v>4129.6253541196202</v>
      </c>
      <c r="D64" s="98">
        <v>3810.3325538268532</v>
      </c>
      <c r="E64" s="98">
        <v>3946.5765036536477</v>
      </c>
      <c r="F64" s="98">
        <v>3626.7860847594079</v>
      </c>
      <c r="G64" s="98">
        <v>3397.1652636167887</v>
      </c>
      <c r="H64" s="98">
        <v>3309.2417561275993</v>
      </c>
      <c r="I64" s="98">
        <v>3013.8765906074423</v>
      </c>
      <c r="J64" s="98">
        <v>3194.5108353572446</v>
      </c>
      <c r="K64" s="98">
        <v>3085.4446934246052</v>
      </c>
      <c r="L64" s="98">
        <v>3563.3158861858055</v>
      </c>
      <c r="M64" s="98">
        <v>2642.0757225257948</v>
      </c>
      <c r="N64" s="98">
        <v>2931.1964258408539</v>
      </c>
      <c r="O64" s="98">
        <v>3213.3937965550917</v>
      </c>
      <c r="P64" s="98">
        <v>2408.50720366835</v>
      </c>
      <c r="Q64" s="98">
        <v>2663.0440793472021</v>
      </c>
      <c r="R64" s="98">
        <v>2810.8079988437744</v>
      </c>
      <c r="S64" s="98">
        <v>2740.9889923180385</v>
      </c>
      <c r="T64" s="98">
        <v>2723.8259654101471</v>
      </c>
      <c r="U64" s="98">
        <v>2591.2777539100839</v>
      </c>
      <c r="V64" s="98">
        <v>2455.7342987636639</v>
      </c>
      <c r="W64" s="98">
        <v>2869.5224574866629</v>
      </c>
      <c r="X64" s="98">
        <v>2331.0478015097765</v>
      </c>
      <c r="Y64" s="98">
        <v>2322.8044298076675</v>
      </c>
      <c r="DA64" s="63" t="s">
        <v>2638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2639</v>
      </c>
    </row>
    <row r="66" spans="1:105" ht="12.95" customHeight="1" x14ac:dyDescent="0.25">
      <c r="A66" s="121" t="s">
        <v>92</v>
      </c>
      <c r="B66" s="122">
        <f t="shared" ref="B66:Y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2640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2641</v>
      </c>
    </row>
    <row r="68" spans="1:105" ht="12" customHeight="1" x14ac:dyDescent="0.25">
      <c r="A68" s="121" t="s">
        <v>55</v>
      </c>
      <c r="B68" s="122">
        <v>358.12261224976533</v>
      </c>
      <c r="C68" s="122">
        <v>347.31679809303751</v>
      </c>
      <c r="D68" s="122">
        <v>339.61564870141206</v>
      </c>
      <c r="E68" s="122">
        <v>333.21343000053969</v>
      </c>
      <c r="F68" s="122">
        <v>380.33757154179017</v>
      </c>
      <c r="G68" s="122">
        <v>374.70863933499186</v>
      </c>
      <c r="H68" s="122">
        <v>400.8140540272895</v>
      </c>
      <c r="I68" s="122">
        <v>389.77077247561601</v>
      </c>
      <c r="J68" s="122">
        <v>430.72794051089409</v>
      </c>
      <c r="K68" s="122">
        <v>452.25879246774718</v>
      </c>
      <c r="L68" s="122">
        <v>443.15307103728151</v>
      </c>
      <c r="M68" s="122">
        <v>402.47962241043939</v>
      </c>
      <c r="N68" s="122">
        <v>432.77259110857881</v>
      </c>
      <c r="O68" s="122">
        <v>424.31975872007325</v>
      </c>
      <c r="P68" s="122">
        <v>430.96835679758368</v>
      </c>
      <c r="Q68" s="122">
        <v>412.67727764197826</v>
      </c>
      <c r="R68" s="122">
        <v>436.78634451776156</v>
      </c>
      <c r="S68" s="122">
        <v>424.20066638488407</v>
      </c>
      <c r="T68" s="122">
        <v>425.18141901654246</v>
      </c>
      <c r="U68" s="122">
        <v>435.34560153487342</v>
      </c>
      <c r="V68" s="122">
        <v>348.36085505081763</v>
      </c>
      <c r="W68" s="122">
        <v>357.84822471405397</v>
      </c>
      <c r="X68" s="122">
        <v>249.62096321140945</v>
      </c>
      <c r="Y68" s="122">
        <v>232.14479755438899</v>
      </c>
      <c r="DA68" s="130" t="s">
        <v>2642</v>
      </c>
    </row>
    <row r="69" spans="1:105" ht="12" customHeight="1" x14ac:dyDescent="0.25">
      <c r="A69" s="97" t="s">
        <v>134</v>
      </c>
      <c r="B69" s="98">
        <v>454.26000450611906</v>
      </c>
      <c r="C69" s="98">
        <v>449.35591291625713</v>
      </c>
      <c r="D69" s="98">
        <v>437.84265499193094</v>
      </c>
      <c r="E69" s="98">
        <v>418.93072906489459</v>
      </c>
      <c r="F69" s="98">
        <v>477.72980337318518</v>
      </c>
      <c r="G69" s="98">
        <v>471.99769366992791</v>
      </c>
      <c r="H69" s="98">
        <v>484.3735570764631</v>
      </c>
      <c r="I69" s="98">
        <v>452.89963834910549</v>
      </c>
      <c r="J69" s="98">
        <v>465.75992859308798</v>
      </c>
      <c r="K69" s="98">
        <v>472.54105550621057</v>
      </c>
      <c r="L69" s="98">
        <v>451.9915728462359</v>
      </c>
      <c r="M69" s="98">
        <v>411.29085003399354</v>
      </c>
      <c r="N69" s="98">
        <v>444.21082751103671</v>
      </c>
      <c r="O69" s="98">
        <v>437.66748798508939</v>
      </c>
      <c r="P69" s="98">
        <v>446.54879424390379</v>
      </c>
      <c r="Q69" s="98">
        <v>433.46125866188413</v>
      </c>
      <c r="R69" s="98">
        <v>453.34314853780825</v>
      </c>
      <c r="S69" s="98">
        <v>437.72235233512237</v>
      </c>
      <c r="T69" s="98">
        <v>435.69663193871583</v>
      </c>
      <c r="U69" s="98">
        <v>456.20310199329816</v>
      </c>
      <c r="V69" s="98">
        <v>373.98027259474856</v>
      </c>
      <c r="W69" s="98">
        <v>386.29991165198084</v>
      </c>
      <c r="X69" s="98">
        <v>271.50746059608502</v>
      </c>
      <c r="Y69" s="98">
        <v>254.30406001570884</v>
      </c>
      <c r="DA69" s="63" t="s">
        <v>2643</v>
      </c>
    </row>
    <row r="70" spans="1:105" ht="12" customHeight="1" x14ac:dyDescent="0.25">
      <c r="A70" s="97" t="s">
        <v>133</v>
      </c>
      <c r="B70" s="98">
        <v>190.16738040777821</v>
      </c>
      <c r="C70" s="98">
        <v>173.9662217417798</v>
      </c>
      <c r="D70" s="98">
        <v>173.39471518949964</v>
      </c>
      <c r="E70" s="98">
        <v>167.8874136976263</v>
      </c>
      <c r="F70" s="98">
        <v>180.37928092814849</v>
      </c>
      <c r="G70" s="98">
        <v>183.8715732720203</v>
      </c>
      <c r="H70" s="98">
        <v>191.7972825105708</v>
      </c>
      <c r="I70" s="98">
        <v>189.60529771280005</v>
      </c>
      <c r="J70" s="98">
        <v>178.29280556088042</v>
      </c>
      <c r="K70" s="98">
        <v>185.92572905637437</v>
      </c>
      <c r="L70" s="98">
        <v>180.06047902480509</v>
      </c>
      <c r="M70" s="98">
        <v>159.07426035844287</v>
      </c>
      <c r="N70" s="98">
        <v>174.67459104863261</v>
      </c>
      <c r="O70" s="98">
        <v>143.67008986258486</v>
      </c>
      <c r="P70" s="98">
        <v>135.94201686518832</v>
      </c>
      <c r="Q70" s="98">
        <v>142.13601336912009</v>
      </c>
      <c r="R70" s="98">
        <v>180.06652498793596</v>
      </c>
      <c r="S70" s="98">
        <v>184.97494281515591</v>
      </c>
      <c r="T70" s="98">
        <v>168.99698933549729</v>
      </c>
      <c r="U70" s="98">
        <v>178.56533193783852</v>
      </c>
      <c r="V70" s="98">
        <v>104.23986617073567</v>
      </c>
      <c r="W70" s="98">
        <v>96.003119293894329</v>
      </c>
      <c r="X70" s="98">
        <v>90.521018800833346</v>
      </c>
      <c r="Y70" s="98">
        <v>94.647939627064758</v>
      </c>
      <c r="DA70" s="63" t="s">
        <v>2644</v>
      </c>
    </row>
    <row r="71" spans="1:105" ht="12" customHeight="1" x14ac:dyDescent="0.25">
      <c r="A71" s="100" t="s">
        <v>212</v>
      </c>
      <c r="B71" s="101">
        <v>190.16738040777821</v>
      </c>
      <c r="C71" s="101">
        <v>173.9662217417798</v>
      </c>
      <c r="D71" s="101">
        <v>173.39471518949964</v>
      </c>
      <c r="E71" s="101">
        <v>167.8874136976263</v>
      </c>
      <c r="F71" s="101">
        <v>180.37928092814849</v>
      </c>
      <c r="G71" s="101">
        <v>183.8715732720203</v>
      </c>
      <c r="H71" s="101">
        <v>191.7972825105708</v>
      </c>
      <c r="I71" s="101">
        <v>189.60529771280005</v>
      </c>
      <c r="J71" s="101">
        <v>178.29280556088042</v>
      </c>
      <c r="K71" s="101">
        <v>185.92572905637437</v>
      </c>
      <c r="L71" s="101">
        <v>180.06047902480509</v>
      </c>
      <c r="M71" s="101">
        <v>159.07426035844287</v>
      </c>
      <c r="N71" s="101">
        <v>174.67459104863261</v>
      </c>
      <c r="O71" s="101">
        <v>143.67008986258486</v>
      </c>
      <c r="P71" s="101">
        <v>135.94201686518832</v>
      </c>
      <c r="Q71" s="101">
        <v>142.13601336912009</v>
      </c>
      <c r="R71" s="101">
        <v>180.06652498793596</v>
      </c>
      <c r="S71" s="101">
        <v>184.97494281515591</v>
      </c>
      <c r="T71" s="101">
        <v>168.99698933549729</v>
      </c>
      <c r="U71" s="101">
        <v>178.56533193783852</v>
      </c>
      <c r="V71" s="101">
        <v>104.23986617073567</v>
      </c>
      <c r="W71" s="101">
        <v>96.003119293894329</v>
      </c>
      <c r="X71" s="101">
        <v>90.521018800833346</v>
      </c>
      <c r="Y71" s="101">
        <v>94.647939627064758</v>
      </c>
      <c r="DA71" s="131" t="s">
        <v>2645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2646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2647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2648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2649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2650</v>
      </c>
    </row>
    <row r="77" spans="1:105" ht="12" customHeight="1" x14ac:dyDescent="0.25">
      <c r="A77" s="121" t="s">
        <v>54</v>
      </c>
      <c r="B77" s="122">
        <v>43.906583812964044</v>
      </c>
      <c r="C77" s="122">
        <v>44.441504387549351</v>
      </c>
      <c r="D77" s="122">
        <v>43.243837002607876</v>
      </c>
      <c r="E77" s="122">
        <v>45.988582687609409</v>
      </c>
      <c r="F77" s="122">
        <v>49.271576404970816</v>
      </c>
      <c r="G77" s="122">
        <v>49.274331797812245</v>
      </c>
      <c r="H77" s="122">
        <v>50.669407005652133</v>
      </c>
      <c r="I77" s="122">
        <v>50.332593005882885</v>
      </c>
      <c r="J77" s="122">
        <v>38.887945930901196</v>
      </c>
      <c r="K77" s="122">
        <v>42.7914147737158</v>
      </c>
      <c r="L77" s="122">
        <v>43.860075616134552</v>
      </c>
      <c r="M77" s="122">
        <v>39.005202706064161</v>
      </c>
      <c r="N77" s="122">
        <v>42.269986120153952</v>
      </c>
      <c r="O77" s="122">
        <v>41.934445029895087</v>
      </c>
      <c r="P77" s="122">
        <v>42.559525586640589</v>
      </c>
      <c r="Q77" s="122">
        <v>42.631122484974398</v>
      </c>
      <c r="R77" s="122">
        <v>44.531718974028102</v>
      </c>
      <c r="S77" s="122">
        <v>40.934169017168429</v>
      </c>
      <c r="T77" s="122">
        <v>37.31719642146998</v>
      </c>
      <c r="U77" s="122">
        <v>32.841890021183502</v>
      </c>
      <c r="V77" s="122">
        <v>34.898312082772996</v>
      </c>
      <c r="W77" s="122">
        <v>34.208503304788557</v>
      </c>
      <c r="X77" s="122">
        <v>29.63471831297943</v>
      </c>
      <c r="Y77" s="122">
        <v>27.692746578116065</v>
      </c>
      <c r="DA77" s="130" t="s">
        <v>2651</v>
      </c>
    </row>
    <row r="78" spans="1:105" ht="12" customHeight="1" x14ac:dyDescent="0.25">
      <c r="A78" s="97" t="s">
        <v>189</v>
      </c>
      <c r="B78" s="98">
        <v>75.030049327352941</v>
      </c>
      <c r="C78" s="98">
        <v>77.476633513680468</v>
      </c>
      <c r="D78" s="98">
        <v>75.216437739795666</v>
      </c>
      <c r="E78" s="98">
        <v>78.129778431815183</v>
      </c>
      <c r="F78" s="98">
        <v>83.76670853517561</v>
      </c>
      <c r="G78" s="98">
        <v>84.038081376342589</v>
      </c>
      <c r="H78" s="98">
        <v>84.78287198593992</v>
      </c>
      <c r="I78" s="98">
        <v>84.672626362547362</v>
      </c>
      <c r="J78" s="98">
        <v>66.151732794685387</v>
      </c>
      <c r="K78" s="98">
        <v>73.602326687641735</v>
      </c>
      <c r="L78" s="98">
        <v>74.883562460999912</v>
      </c>
      <c r="M78" s="98">
        <v>67.686874668187471</v>
      </c>
      <c r="N78" s="98">
        <v>73.490304859995575</v>
      </c>
      <c r="O78" s="98">
        <v>73.23788381660772</v>
      </c>
      <c r="P78" s="98">
        <v>73.596324176498641</v>
      </c>
      <c r="Q78" s="98">
        <v>75.347641686145849</v>
      </c>
      <c r="R78" s="98">
        <v>79.171374722228109</v>
      </c>
      <c r="S78" s="98">
        <v>75.730744292318789</v>
      </c>
      <c r="T78" s="98">
        <v>71.802739312874664</v>
      </c>
      <c r="U78" s="98">
        <v>67.114845852711795</v>
      </c>
      <c r="V78" s="98">
        <v>73.168686087141197</v>
      </c>
      <c r="W78" s="98">
        <v>72.717152797608819</v>
      </c>
      <c r="X78" s="98">
        <v>58.670064178808502</v>
      </c>
      <c r="Y78" s="98">
        <v>53.925544804282588</v>
      </c>
      <c r="DA78" s="63" t="s">
        <v>2652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2653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40.730850947974552</v>
      </c>
      <c r="C81" s="117">
        <f t="shared" si="28"/>
        <v>39.82230676709829</v>
      </c>
      <c r="D81" s="117">
        <f t="shared" si="28"/>
        <v>41.788123536844722</v>
      </c>
      <c r="E81" s="117">
        <f t="shared" si="28"/>
        <v>49.794529001743669</v>
      </c>
      <c r="F81" s="117">
        <f t="shared" si="28"/>
        <v>81.717823746202654</v>
      </c>
      <c r="G81" s="117">
        <f t="shared" si="28"/>
        <v>95.635626876182272</v>
      </c>
      <c r="H81" s="117">
        <f t="shared" si="28"/>
        <v>90.996976337930391</v>
      </c>
      <c r="I81" s="117">
        <f t="shared" si="28"/>
        <v>76.795784752688718</v>
      </c>
      <c r="J81" s="117">
        <f t="shared" si="28"/>
        <v>63.841871958809577</v>
      </c>
      <c r="K81" s="117">
        <f t="shared" si="28"/>
        <v>65.061369573877784</v>
      </c>
      <c r="L81" s="117">
        <f t="shared" si="28"/>
        <v>61.470910928601974</v>
      </c>
      <c r="M81" s="117">
        <f t="shared" si="28"/>
        <v>61.58981323131696</v>
      </c>
      <c r="N81" s="117">
        <f t="shared" si="28"/>
        <v>61.275777396903706</v>
      </c>
      <c r="O81" s="117">
        <f t="shared" si="28"/>
        <v>60.742380877086958</v>
      </c>
      <c r="P81" s="117">
        <f t="shared" si="28"/>
        <v>67.874639566420626</v>
      </c>
      <c r="Q81" s="117">
        <f t="shared" si="28"/>
        <v>62.187135724848503</v>
      </c>
      <c r="R81" s="117">
        <f t="shared" ref="R81:V81" si="29">R82+R85+R87+R100</f>
        <v>66.603313349610403</v>
      </c>
      <c r="S81" s="117">
        <f t="shared" si="29"/>
        <v>61.152721469176008</v>
      </c>
      <c r="T81" s="117">
        <f t="shared" si="29"/>
        <v>55.879813354027696</v>
      </c>
      <c r="U81" s="117">
        <f t="shared" si="29"/>
        <v>54.324393572413278</v>
      </c>
      <c r="V81" s="117">
        <f t="shared" si="29"/>
        <v>46.84649286846571</v>
      </c>
      <c r="W81" s="117">
        <f t="shared" ref="W81:Y81" si="30">W82+W85+W87+W100</f>
        <v>42.693959492328553</v>
      </c>
      <c r="X81" s="117">
        <f t="shared" si="30"/>
        <v>40.237539917871771</v>
      </c>
      <c r="Y81" s="117">
        <f t="shared" si="30"/>
        <v>37.634778847599932</v>
      </c>
      <c r="DA81" s="129" t="s">
        <v>2654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2655</v>
      </c>
    </row>
    <row r="83" spans="1:105" ht="12" customHeight="1" x14ac:dyDescent="0.25">
      <c r="A83" s="97" t="s">
        <v>199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2656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2657</v>
      </c>
    </row>
    <row r="85" spans="1:105" ht="12.95" customHeight="1" x14ac:dyDescent="0.25">
      <c r="A85" s="121" t="s">
        <v>92</v>
      </c>
      <c r="B85" s="122">
        <f t="shared" ref="B85:Y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2658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2659</v>
      </c>
    </row>
    <row r="87" spans="1:105" ht="12" customHeight="1" x14ac:dyDescent="0.25">
      <c r="A87" s="121" t="s">
        <v>55</v>
      </c>
      <c r="B87" s="122">
        <v>37.506051138567017</v>
      </c>
      <c r="C87" s="122">
        <v>36.564861244135784</v>
      </c>
      <c r="D87" s="122">
        <v>38.262349343299967</v>
      </c>
      <c r="E87" s="122">
        <v>45.691445556297971</v>
      </c>
      <c r="F87" s="122">
        <v>77.318557929454457</v>
      </c>
      <c r="G87" s="122">
        <v>90.97349570866669</v>
      </c>
      <c r="H87" s="122">
        <v>85.672257988940444</v>
      </c>
      <c r="I87" s="122">
        <v>70.752316061504644</v>
      </c>
      <c r="J87" s="122">
        <v>58.385086406513601</v>
      </c>
      <c r="K87" s="122">
        <v>58.931688866437852</v>
      </c>
      <c r="L87" s="122">
        <v>55.57194452381102</v>
      </c>
      <c r="M87" s="122">
        <v>55.646875602499705</v>
      </c>
      <c r="N87" s="122">
        <v>55.259773747615831</v>
      </c>
      <c r="O87" s="122">
        <v>54.803643588833673</v>
      </c>
      <c r="P87" s="122">
        <v>61.319927637157576</v>
      </c>
      <c r="Q87" s="122">
        <v>55.930804967971447</v>
      </c>
      <c r="R87" s="122">
        <v>59.870598844696381</v>
      </c>
      <c r="S87" s="122">
        <v>54.556468663303122</v>
      </c>
      <c r="T87" s="122">
        <v>49.43638142897435</v>
      </c>
      <c r="U87" s="122">
        <v>47.652029011114472</v>
      </c>
      <c r="V87" s="122">
        <v>40.801357621326055</v>
      </c>
      <c r="W87" s="122">
        <v>37.026238537985762</v>
      </c>
      <c r="X87" s="122">
        <v>34.925948944145446</v>
      </c>
      <c r="Y87" s="122">
        <v>32.696039138380833</v>
      </c>
      <c r="DA87" s="130" t="s">
        <v>2660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2661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2662</v>
      </c>
    </row>
    <row r="90" spans="1:105" ht="12" customHeight="1" x14ac:dyDescent="0.25">
      <c r="A90" s="100" t="s">
        <v>199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2663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2664</v>
      </c>
    </row>
    <row r="92" spans="1:105" ht="12" customHeight="1" x14ac:dyDescent="0.25">
      <c r="A92" s="106" t="s">
        <v>124</v>
      </c>
      <c r="B92" s="101">
        <v>485.20731447131988</v>
      </c>
      <c r="C92" s="101">
        <v>465.37044351979608</v>
      </c>
      <c r="D92" s="101">
        <v>464.13916032429256</v>
      </c>
      <c r="E92" s="101">
        <v>453.73638633743093</v>
      </c>
      <c r="F92" s="101">
        <v>484.04664887585591</v>
      </c>
      <c r="G92" s="101">
        <v>500.13511227548463</v>
      </c>
      <c r="H92" s="101">
        <v>534.75445148756717</v>
      </c>
      <c r="I92" s="101">
        <v>537.48607118843154</v>
      </c>
      <c r="J92" s="101">
        <v>502.47801145804345</v>
      </c>
      <c r="K92" s="101">
        <v>543.12340454261414</v>
      </c>
      <c r="L92" s="101">
        <v>533.78583450454516</v>
      </c>
      <c r="M92" s="101">
        <v>525.28213767228294</v>
      </c>
      <c r="N92" s="101">
        <v>524.30288917034011</v>
      </c>
      <c r="O92" s="101">
        <v>515.69293530066375</v>
      </c>
      <c r="P92" s="101">
        <v>550.56505045190488</v>
      </c>
      <c r="Q92" s="101">
        <v>496.41904033019966</v>
      </c>
      <c r="R92" s="101">
        <v>533.29960510694275</v>
      </c>
      <c r="S92" s="101">
        <v>503.7437303730556</v>
      </c>
      <c r="T92" s="101">
        <v>470.45546219999142</v>
      </c>
      <c r="U92" s="101">
        <v>457.13342562789262</v>
      </c>
      <c r="V92" s="101">
        <v>385.92519529277297</v>
      </c>
      <c r="W92" s="101">
        <v>343.77846021665835</v>
      </c>
      <c r="X92" s="101">
        <v>318.97593751500318</v>
      </c>
      <c r="Y92" s="101">
        <v>289.49536329524324</v>
      </c>
      <c r="DA92" s="131" t="s">
        <v>2665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190.28998656544883</v>
      </c>
      <c r="F93" s="104">
        <v>192.04782632486584</v>
      </c>
      <c r="G93" s="104">
        <v>202.65245828085497</v>
      </c>
      <c r="H93" s="104">
        <v>219.95081988853931</v>
      </c>
      <c r="I93" s="104">
        <v>233.67829548924803</v>
      </c>
      <c r="J93" s="104">
        <v>199.07193294201349</v>
      </c>
      <c r="K93" s="104">
        <v>221.30721544315199</v>
      </c>
      <c r="L93" s="104">
        <v>219.17341752549041</v>
      </c>
      <c r="M93" s="104">
        <v>208.46544930327781</v>
      </c>
      <c r="N93" s="104">
        <v>210.57165066644117</v>
      </c>
      <c r="O93" s="104">
        <v>172.33813437466443</v>
      </c>
      <c r="P93" s="104">
        <v>171.09465981480042</v>
      </c>
      <c r="Q93" s="104">
        <v>167.13972360514319</v>
      </c>
      <c r="R93" s="104">
        <v>215.96007941799351</v>
      </c>
      <c r="S93" s="104">
        <v>217.07534356174062</v>
      </c>
      <c r="T93" s="104">
        <v>186.05982827768125</v>
      </c>
      <c r="U93" s="104">
        <v>183.72055675839525</v>
      </c>
      <c r="V93" s="104">
        <v>109.86192926155617</v>
      </c>
      <c r="W93" s="104">
        <v>86.645674562289727</v>
      </c>
      <c r="X93" s="104">
        <v>109.88050457376359</v>
      </c>
      <c r="Y93" s="104">
        <v>110.36805430131498</v>
      </c>
      <c r="DA93" s="132" t="s">
        <v>2666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190.28998656544883</v>
      </c>
      <c r="F94" s="98">
        <v>192.04782632486584</v>
      </c>
      <c r="G94" s="98">
        <v>202.65245828085497</v>
      </c>
      <c r="H94" s="98">
        <v>219.95081988853931</v>
      </c>
      <c r="I94" s="98">
        <v>233.67829548924803</v>
      </c>
      <c r="J94" s="98">
        <v>199.07193294201349</v>
      </c>
      <c r="K94" s="98">
        <v>221.30721544315199</v>
      </c>
      <c r="L94" s="98">
        <v>219.17341752549041</v>
      </c>
      <c r="M94" s="98">
        <v>208.46544930327781</v>
      </c>
      <c r="N94" s="98">
        <v>210.57165066644117</v>
      </c>
      <c r="O94" s="98">
        <v>172.33813437466443</v>
      </c>
      <c r="P94" s="98">
        <v>171.09465981480042</v>
      </c>
      <c r="Q94" s="98">
        <v>167.13972360514319</v>
      </c>
      <c r="R94" s="98">
        <v>215.96007941799351</v>
      </c>
      <c r="S94" s="98">
        <v>217.07534356174062</v>
      </c>
      <c r="T94" s="98">
        <v>186.05982827768125</v>
      </c>
      <c r="U94" s="98">
        <v>183.72055675839525</v>
      </c>
      <c r="V94" s="98">
        <v>109.86192926155617</v>
      </c>
      <c r="W94" s="98">
        <v>86.645674562289727</v>
      </c>
      <c r="X94" s="98">
        <v>109.88050457376359</v>
      </c>
      <c r="Y94" s="98">
        <v>110.36805430131498</v>
      </c>
      <c r="DA94" s="63" t="s">
        <v>2667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2668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2669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2670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2671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2672</v>
      </c>
    </row>
    <row r="100" spans="1:105" ht="12" customHeight="1" x14ac:dyDescent="0.25">
      <c r="A100" s="121" t="s">
        <v>54</v>
      </c>
      <c r="B100" s="122">
        <v>3.2247998094075379</v>
      </c>
      <c r="C100" s="122">
        <v>3.2574455229625059</v>
      </c>
      <c r="D100" s="122">
        <v>3.5257741935447546</v>
      </c>
      <c r="E100" s="122">
        <v>4.1030834454456997</v>
      </c>
      <c r="F100" s="122">
        <v>4.3992658167481933</v>
      </c>
      <c r="G100" s="122">
        <v>4.6621311675155779</v>
      </c>
      <c r="H100" s="122">
        <v>5.3247183489899417</v>
      </c>
      <c r="I100" s="122">
        <v>6.0434686911840814</v>
      </c>
      <c r="J100" s="122">
        <v>5.4567855522959778</v>
      </c>
      <c r="K100" s="122">
        <v>6.1296807074399382</v>
      </c>
      <c r="L100" s="122">
        <v>5.8989664047909542</v>
      </c>
      <c r="M100" s="122">
        <v>5.9429376288172531</v>
      </c>
      <c r="N100" s="122">
        <v>6.0160036492878737</v>
      </c>
      <c r="O100" s="122">
        <v>5.9387372882532841</v>
      </c>
      <c r="P100" s="122">
        <v>6.5547119292630525</v>
      </c>
      <c r="Q100" s="122">
        <v>6.2563307568770581</v>
      </c>
      <c r="R100" s="122">
        <v>6.7327145049140205</v>
      </c>
      <c r="S100" s="122">
        <v>6.5962528058728855</v>
      </c>
      <c r="T100" s="122">
        <v>6.4434319250533489</v>
      </c>
      <c r="U100" s="122">
        <v>6.6723645612988038</v>
      </c>
      <c r="V100" s="122">
        <v>6.0451352471396573</v>
      </c>
      <c r="W100" s="122">
        <v>5.6677209543427933</v>
      </c>
      <c r="X100" s="122">
        <v>5.3115909737263287</v>
      </c>
      <c r="Y100" s="122">
        <v>4.9387397092191003</v>
      </c>
      <c r="DA100" s="130" t="s">
        <v>2673</v>
      </c>
    </row>
    <row r="101" spans="1:105" ht="12" customHeight="1" x14ac:dyDescent="0.25">
      <c r="A101" s="97" t="s">
        <v>202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2674</v>
      </c>
    </row>
    <row r="102" spans="1:105" ht="12" customHeight="1" x14ac:dyDescent="0.25">
      <c r="A102" s="97" t="s">
        <v>50</v>
      </c>
      <c r="B102" s="98">
        <v>86.884361139724476</v>
      </c>
      <c r="C102" s="98">
        <v>84.015977347141217</v>
      </c>
      <c r="D102" s="98">
        <v>83.343639697660961</v>
      </c>
      <c r="E102" s="98">
        <v>92.60869750906609</v>
      </c>
      <c r="F102" s="98">
        <v>92.011037557330468</v>
      </c>
      <c r="G102" s="98">
        <v>90.369350204031363</v>
      </c>
      <c r="H102" s="98">
        <v>93.957981982950898</v>
      </c>
      <c r="I102" s="98">
        <v>92.403408753231901</v>
      </c>
      <c r="J102" s="98">
        <v>78.326824679950363</v>
      </c>
      <c r="K102" s="98">
        <v>83.916159274721537</v>
      </c>
      <c r="L102" s="98">
        <v>80.215386203594932</v>
      </c>
      <c r="M102" s="98">
        <v>80.142483355838692</v>
      </c>
      <c r="N102" s="98">
        <v>80.792554391000309</v>
      </c>
      <c r="O102" s="98">
        <v>80.022851890092994</v>
      </c>
      <c r="P102" s="98">
        <v>87.1695922637998</v>
      </c>
      <c r="Q102" s="98">
        <v>83.768485411378677</v>
      </c>
      <c r="R102" s="98">
        <v>89.494148897460789</v>
      </c>
      <c r="S102" s="98">
        <v>87.986581264161401</v>
      </c>
      <c r="T102" s="98">
        <v>87.397673934291916</v>
      </c>
      <c r="U102" s="98">
        <v>91.320270974835537</v>
      </c>
      <c r="V102" s="98">
        <v>84.316032217166423</v>
      </c>
      <c r="W102" s="98">
        <v>79.857088770372371</v>
      </c>
      <c r="X102" s="98">
        <v>72.416075718095144</v>
      </c>
      <c r="Y102" s="98">
        <v>65.381472844598704</v>
      </c>
      <c r="DA102" s="63" t="s">
        <v>2675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2676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2677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2678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2679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2680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2681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2682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2683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2684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2685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2686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2687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2688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2689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2690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2691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2692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2693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2694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3.2253331449154556</v>
      </c>
      <c r="C124" s="117">
        <f t="shared" si="42"/>
        <v>3.2324396373580773</v>
      </c>
      <c r="D124" s="117">
        <f t="shared" si="42"/>
        <v>3.4061333905293054</v>
      </c>
      <c r="E124" s="117">
        <f t="shared" si="42"/>
        <v>3.9541349368982943</v>
      </c>
      <c r="F124" s="117">
        <f t="shared" si="42"/>
        <v>4.2103520861043924</v>
      </c>
      <c r="G124" s="117">
        <f t="shared" si="42"/>
        <v>4.4362381657461407</v>
      </c>
      <c r="H124" s="117">
        <f t="shared" si="42"/>
        <v>5.0891472972631311</v>
      </c>
      <c r="I124" s="117">
        <f t="shared" si="42"/>
        <v>5.459392418855221</v>
      </c>
      <c r="J124" s="117">
        <f t="shared" si="42"/>
        <v>4.908375477219483</v>
      </c>
      <c r="K124" s="117">
        <f t="shared" si="42"/>
        <v>5.6257719317183881</v>
      </c>
      <c r="L124" s="117">
        <f t="shared" si="42"/>
        <v>5.5907164982672013</v>
      </c>
      <c r="M124" s="117">
        <f t="shared" si="42"/>
        <v>5.769068043787545</v>
      </c>
      <c r="N124" s="117">
        <f t="shared" si="42"/>
        <v>5.9256425482278576</v>
      </c>
      <c r="O124" s="117">
        <f t="shared" si="42"/>
        <v>5.8891447683768927</v>
      </c>
      <c r="P124" s="117">
        <f t="shared" si="42"/>
        <v>6.4783130454065985</v>
      </c>
      <c r="Q124" s="117">
        <f t="shared" si="42"/>
        <v>6.1714146219720813</v>
      </c>
      <c r="R124" s="117">
        <f t="shared" ref="R124:V124" si="43">R125+R128+R130+R139</f>
        <v>6.603520845503164</v>
      </c>
      <c r="S124" s="117">
        <f t="shared" si="43"/>
        <v>6.5007214516486647</v>
      </c>
      <c r="T124" s="117">
        <f t="shared" si="43"/>
        <v>6.2795479391629341</v>
      </c>
      <c r="U124" s="117">
        <f t="shared" si="43"/>
        <v>6.4701827383863337</v>
      </c>
      <c r="V124" s="117">
        <f t="shared" si="43"/>
        <v>5.7814063781103133</v>
      </c>
      <c r="W124" s="117">
        <f t="shared" ref="W124:Y124" si="44">W125+W128+W130+W139</f>
        <v>5.438562181761931</v>
      </c>
      <c r="X124" s="117">
        <f t="shared" si="44"/>
        <v>4.9824580157043385</v>
      </c>
      <c r="Y124" s="117">
        <f t="shared" si="44"/>
        <v>4.6273110450328847</v>
      </c>
      <c r="DA124" s="129" t="s">
        <v>2695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2696</v>
      </c>
    </row>
    <row r="126" spans="1:105" ht="12" customHeight="1" x14ac:dyDescent="0.25">
      <c r="A126" s="97" t="s">
        <v>198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2697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2698</v>
      </c>
    </row>
    <row r="128" spans="1:105" ht="12.95" customHeight="1" x14ac:dyDescent="0.25">
      <c r="A128" s="121" t="s">
        <v>92</v>
      </c>
      <c r="B128" s="122">
        <f t="shared" ref="B128:Y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2699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2700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2701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2702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2703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2704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2705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2706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2707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2708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2709</v>
      </c>
    </row>
    <row r="139" spans="1:105" ht="12" customHeight="1" x14ac:dyDescent="0.25">
      <c r="A139" s="121" t="s">
        <v>54</v>
      </c>
      <c r="B139" s="122">
        <v>3.2253331449154556</v>
      </c>
      <c r="C139" s="122">
        <v>3.2324396373580773</v>
      </c>
      <c r="D139" s="122">
        <v>3.4061333905293054</v>
      </c>
      <c r="E139" s="122">
        <v>3.9541349368982943</v>
      </c>
      <c r="F139" s="122">
        <v>4.2103520861043924</v>
      </c>
      <c r="G139" s="122">
        <v>4.4362381657461407</v>
      </c>
      <c r="H139" s="122">
        <v>5.0891472972631311</v>
      </c>
      <c r="I139" s="122">
        <v>5.459392418855221</v>
      </c>
      <c r="J139" s="122">
        <v>4.908375477219483</v>
      </c>
      <c r="K139" s="122">
        <v>5.6257719317183881</v>
      </c>
      <c r="L139" s="122">
        <v>5.5907164982672013</v>
      </c>
      <c r="M139" s="122">
        <v>5.769068043787545</v>
      </c>
      <c r="N139" s="122">
        <v>5.9256425482278576</v>
      </c>
      <c r="O139" s="122">
        <v>5.8891447683768927</v>
      </c>
      <c r="P139" s="122">
        <v>6.4783130454065985</v>
      </c>
      <c r="Q139" s="122">
        <v>6.1714146219720813</v>
      </c>
      <c r="R139" s="122">
        <v>6.603520845503164</v>
      </c>
      <c r="S139" s="122">
        <v>6.5007214516486647</v>
      </c>
      <c r="T139" s="122">
        <v>6.2795479391629341</v>
      </c>
      <c r="U139" s="122">
        <v>6.4701827383863337</v>
      </c>
      <c r="V139" s="122">
        <v>5.7814063781103133</v>
      </c>
      <c r="W139" s="122">
        <v>5.438562181761931</v>
      </c>
      <c r="X139" s="122">
        <v>4.9824580157043385</v>
      </c>
      <c r="Y139" s="122">
        <v>4.6273110450328847</v>
      </c>
      <c r="DA139" s="130" t="s">
        <v>2710</v>
      </c>
    </row>
    <row r="140" spans="1:105" ht="12" customHeight="1" x14ac:dyDescent="0.25">
      <c r="A140" s="97" t="s">
        <v>50</v>
      </c>
      <c r="B140" s="98">
        <v>86.884361139724476</v>
      </c>
      <c r="C140" s="98">
        <v>84.049599349243891</v>
      </c>
      <c r="D140" s="98">
        <v>83.434700730716926</v>
      </c>
      <c r="E140" s="98">
        <v>92.738660376430744</v>
      </c>
      <c r="F140" s="98">
        <v>92.131599658290881</v>
      </c>
      <c r="G140" s="98">
        <v>90.461272444022228</v>
      </c>
      <c r="H140" s="98">
        <v>93.995432086538557</v>
      </c>
      <c r="I140" s="98">
        <v>92.421693994325693</v>
      </c>
      <c r="J140" s="98">
        <v>78.342927324963043</v>
      </c>
      <c r="K140" s="98">
        <v>83.92956546644858</v>
      </c>
      <c r="L140" s="98">
        <v>80.22430798177227</v>
      </c>
      <c r="M140" s="98">
        <v>80.144917792236697</v>
      </c>
      <c r="N140" s="98">
        <v>80.789895437699641</v>
      </c>
      <c r="O140" s="98">
        <v>80.017777026506053</v>
      </c>
      <c r="P140" s="98">
        <v>87.167545448357075</v>
      </c>
      <c r="Q140" s="98">
        <v>83.771936083009237</v>
      </c>
      <c r="R140" s="98">
        <v>89.505473020406612</v>
      </c>
      <c r="S140" s="98">
        <v>88.002105616649388</v>
      </c>
      <c r="T140" s="98">
        <v>87.401858463584404</v>
      </c>
      <c r="U140" s="98">
        <v>91.30070758426973</v>
      </c>
      <c r="V140" s="98">
        <v>84.28948554110228</v>
      </c>
      <c r="W140" s="98">
        <v>79.855920230322752</v>
      </c>
      <c r="X140" s="98">
        <v>72.4452677014486</v>
      </c>
      <c r="Y140" s="98">
        <v>65.409786636566537</v>
      </c>
      <c r="DA140" s="63" t="s">
        <v>2711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2712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41.471766328798658</v>
      </c>
      <c r="C143" s="117">
        <f t="shared" si="49"/>
        <v>41.294104729118587</v>
      </c>
      <c r="D143" s="117">
        <f t="shared" si="49"/>
        <v>44.756586661866436</v>
      </c>
      <c r="E143" s="117">
        <f t="shared" si="49"/>
        <v>54.778063999230724</v>
      </c>
      <c r="F143" s="117">
        <f t="shared" si="49"/>
        <v>90.426062585687035</v>
      </c>
      <c r="G143" s="117">
        <f t="shared" si="49"/>
        <v>99.425994519123734</v>
      </c>
      <c r="H143" s="117">
        <f t="shared" si="49"/>
        <v>102.22288126117061</v>
      </c>
      <c r="I143" s="117">
        <f t="shared" si="49"/>
        <v>97.273708938132259</v>
      </c>
      <c r="J143" s="117">
        <f t="shared" si="49"/>
        <v>84.44950576484986</v>
      </c>
      <c r="K143" s="117">
        <f t="shared" si="49"/>
        <v>84.06217238872172</v>
      </c>
      <c r="L143" s="117">
        <f t="shared" si="49"/>
        <v>75.695689181347575</v>
      </c>
      <c r="M143" s="117">
        <f t="shared" si="49"/>
        <v>73.680639721929509</v>
      </c>
      <c r="N143" s="117">
        <f t="shared" si="49"/>
        <v>70.089960213476758</v>
      </c>
      <c r="O143" s="117">
        <f t="shared" si="49"/>
        <v>67.846300096110298</v>
      </c>
      <c r="P143" s="117">
        <f t="shared" si="49"/>
        <v>72.996282346521184</v>
      </c>
      <c r="Q143" s="117">
        <f t="shared" si="49"/>
        <v>64.489161521109892</v>
      </c>
      <c r="R143" s="117">
        <f t="shared" ref="R143:V143" si="50">R144+R146+R148+R157</f>
        <v>67.462608581319273</v>
      </c>
      <c r="S143" s="117">
        <f t="shared" si="50"/>
        <v>61.009729604715382</v>
      </c>
      <c r="T143" s="117">
        <f t="shared" si="50"/>
        <v>55.709737489852259</v>
      </c>
      <c r="U143" s="117">
        <f t="shared" si="50"/>
        <v>55.64322919612421</v>
      </c>
      <c r="V143" s="117">
        <f t="shared" si="50"/>
        <v>49.752530005767504</v>
      </c>
      <c r="W143" s="117">
        <f t="shared" ref="W143:Y143" si="51">W144+W146+W148+W157</f>
        <v>45.701765878084331</v>
      </c>
      <c r="X143" s="117">
        <f t="shared" si="51"/>
        <v>47.425106925748828</v>
      </c>
      <c r="Y143" s="117">
        <f t="shared" si="51"/>
        <v>44.718429668389987</v>
      </c>
      <c r="DA143" s="129" t="s">
        <v>2713</v>
      </c>
    </row>
    <row r="144" spans="1:105" ht="12.95" customHeight="1" x14ac:dyDescent="0.25">
      <c r="A144" s="121" t="s">
        <v>57</v>
      </c>
      <c r="B144" s="122">
        <f t="shared" ref="B144:Y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2714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2715</v>
      </c>
    </row>
    <row r="146" spans="1:105" ht="12.95" customHeight="1" x14ac:dyDescent="0.25">
      <c r="A146" s="121" t="s">
        <v>92</v>
      </c>
      <c r="B146" s="122">
        <f t="shared" ref="B146:Y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2716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2717</v>
      </c>
    </row>
    <row r="148" spans="1:105" ht="12" customHeight="1" x14ac:dyDescent="0.25">
      <c r="A148" s="121" t="s">
        <v>55</v>
      </c>
      <c r="B148" s="122">
        <v>38.243770967010285</v>
      </c>
      <c r="C148" s="122">
        <v>37.839495919015448</v>
      </c>
      <c r="D148" s="122">
        <v>40.8561086241738</v>
      </c>
      <c r="E148" s="122">
        <v>50.365086573607122</v>
      </c>
      <c r="F148" s="122">
        <v>85.808914644307819</v>
      </c>
      <c r="G148" s="122">
        <v>94.713289403260191</v>
      </c>
      <c r="H148" s="122">
        <v>97.114638490470753</v>
      </c>
      <c r="I148" s="122">
        <v>91.885530102985172</v>
      </c>
      <c r="J148" s="122">
        <v>79.549778050786642</v>
      </c>
      <c r="K148" s="122">
        <v>78.337310686792804</v>
      </c>
      <c r="L148" s="122">
        <v>70.052156150743144</v>
      </c>
      <c r="M148" s="122">
        <v>67.911073670735561</v>
      </c>
      <c r="N148" s="122">
        <v>64.204372481938677</v>
      </c>
      <c r="O148" s="122">
        <v>62.034225659153023</v>
      </c>
      <c r="P148" s="122">
        <v>66.483305913410661</v>
      </c>
      <c r="Q148" s="122">
        <v>58.229771911675734</v>
      </c>
      <c r="R148" s="122">
        <v>60.681004585964082</v>
      </c>
      <c r="S148" s="122">
        <v>54.389410483175574</v>
      </c>
      <c r="T148" s="122">
        <v>49.350661299633032</v>
      </c>
      <c r="U148" s="122">
        <v>49.106233342288427</v>
      </c>
      <c r="V148" s="122">
        <v>43.885058112016267</v>
      </c>
      <c r="W148" s="122">
        <v>40.154133491746251</v>
      </c>
      <c r="X148" s="122">
        <v>42.041875989792899</v>
      </c>
      <c r="Y148" s="122">
        <v>39.695280697963597</v>
      </c>
      <c r="DA148" s="130" t="s">
        <v>2718</v>
      </c>
    </row>
    <row r="149" spans="1:105" ht="12" customHeight="1" x14ac:dyDescent="0.25">
      <c r="A149" s="97" t="s">
        <v>124</v>
      </c>
      <c r="B149" s="98">
        <v>485.20731447131988</v>
      </c>
      <c r="C149" s="98">
        <v>460.90839742765507</v>
      </c>
      <c r="D149" s="98">
        <v>457.98434880464833</v>
      </c>
      <c r="E149" s="98">
        <v>449.55148567126508</v>
      </c>
      <c r="F149" s="98">
        <v>481.98431039192559</v>
      </c>
      <c r="G149" s="98">
        <v>499.72617183609736</v>
      </c>
      <c r="H149" s="98">
        <v>535.55891971484368</v>
      </c>
      <c r="I149" s="98">
        <v>539.38848071121254</v>
      </c>
      <c r="J149" s="98">
        <v>504.88199234189057</v>
      </c>
      <c r="K149" s="98">
        <v>545.90512503104014</v>
      </c>
      <c r="L149" s="98">
        <v>535.78802139485151</v>
      </c>
      <c r="M149" s="98">
        <v>524.21753481409564</v>
      </c>
      <c r="N149" s="98">
        <v>520.88907748942904</v>
      </c>
      <c r="O149" s="98">
        <v>511.49167627115054</v>
      </c>
      <c r="P149" s="98">
        <v>542.17639242518908</v>
      </c>
      <c r="Q149" s="98">
        <v>488.98377864838335</v>
      </c>
      <c r="R149" s="98">
        <v>524.05857704869527</v>
      </c>
      <c r="S149" s="98">
        <v>493.84614595497652</v>
      </c>
      <c r="T149" s="98">
        <v>459.57936892726724</v>
      </c>
      <c r="U149" s="98">
        <v>445.10419981098448</v>
      </c>
      <c r="V149" s="98">
        <v>376.28352971756624</v>
      </c>
      <c r="W149" s="98">
        <v>336.39723275371131</v>
      </c>
      <c r="X149" s="98">
        <v>312.46867926326678</v>
      </c>
      <c r="Y149" s="98">
        <v>285.4722899044063</v>
      </c>
      <c r="DA149" s="63" t="s">
        <v>2719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221.83447249624376</v>
      </c>
      <c r="L150" s="98">
        <v>220.08361966183378</v>
      </c>
      <c r="M150" s="98">
        <v>206.74032985202106</v>
      </c>
      <c r="N150" s="98">
        <v>209.16585560280046</v>
      </c>
      <c r="O150" s="98">
        <v>170.55055152494234</v>
      </c>
      <c r="P150" s="98">
        <v>166.81430293058318</v>
      </c>
      <c r="Q150" s="98">
        <v>163.05547036147144</v>
      </c>
      <c r="R150" s="98">
        <v>210.72874121902953</v>
      </c>
      <c r="S150" s="98">
        <v>211.07527046567216</v>
      </c>
      <c r="T150" s="98">
        <v>180.10611307467164</v>
      </c>
      <c r="U150" s="98">
        <v>176.8537914513073</v>
      </c>
      <c r="V150" s="98">
        <v>105.21442745595736</v>
      </c>
      <c r="W150" s="98">
        <v>83.445416913931524</v>
      </c>
      <c r="X150" s="98">
        <v>107.16929118471093</v>
      </c>
      <c r="Y150" s="98">
        <v>108.89571701617145</v>
      </c>
      <c r="DA150" s="63" t="s">
        <v>2720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221.83447249624376</v>
      </c>
      <c r="L151" s="101">
        <v>220.08361966183378</v>
      </c>
      <c r="M151" s="101">
        <v>206.74032985202106</v>
      </c>
      <c r="N151" s="101">
        <v>209.16585560280046</v>
      </c>
      <c r="O151" s="101">
        <v>170.55055152494234</v>
      </c>
      <c r="P151" s="101">
        <v>166.81430293058318</v>
      </c>
      <c r="Q151" s="101">
        <v>163.05547036147144</v>
      </c>
      <c r="R151" s="101">
        <v>210.72874121902953</v>
      </c>
      <c r="S151" s="101">
        <v>211.07527046567216</v>
      </c>
      <c r="T151" s="101">
        <v>180.10611307467164</v>
      </c>
      <c r="U151" s="101">
        <v>176.8537914513073</v>
      </c>
      <c r="V151" s="101">
        <v>105.21442745595736</v>
      </c>
      <c r="W151" s="101">
        <v>83.445416913931524</v>
      </c>
      <c r="X151" s="101">
        <v>107.16929118471093</v>
      </c>
      <c r="Y151" s="101">
        <v>108.89571701617145</v>
      </c>
      <c r="DA151" s="131" t="s">
        <v>2721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2722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2723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2724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2725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2726</v>
      </c>
    </row>
    <row r="157" spans="1:105" ht="12" customHeight="1" x14ac:dyDescent="0.25">
      <c r="A157" s="121" t="s">
        <v>54</v>
      </c>
      <c r="B157" s="122">
        <v>3.2279953617883748</v>
      </c>
      <c r="C157" s="122">
        <v>3.45460881010314</v>
      </c>
      <c r="D157" s="122">
        <v>3.9004780376926393</v>
      </c>
      <c r="E157" s="122">
        <v>4.412977425623601</v>
      </c>
      <c r="F157" s="122">
        <v>4.6171479413792129</v>
      </c>
      <c r="G157" s="122">
        <v>4.7127051158635469</v>
      </c>
      <c r="H157" s="122">
        <v>5.108242770699853</v>
      </c>
      <c r="I157" s="122">
        <v>5.3881788351470856</v>
      </c>
      <c r="J157" s="122">
        <v>4.8997277140632196</v>
      </c>
      <c r="K157" s="122">
        <v>5.7248617019289147</v>
      </c>
      <c r="L157" s="122">
        <v>5.6435330306044262</v>
      </c>
      <c r="M157" s="122">
        <v>5.7695660511939488</v>
      </c>
      <c r="N157" s="122">
        <v>5.8855877315380862</v>
      </c>
      <c r="O157" s="122">
        <v>5.8120744369572792</v>
      </c>
      <c r="P157" s="122">
        <v>6.5129764331105173</v>
      </c>
      <c r="Q157" s="122">
        <v>6.2593896094341552</v>
      </c>
      <c r="R157" s="122">
        <v>6.7816039953551961</v>
      </c>
      <c r="S157" s="122">
        <v>6.620319121539807</v>
      </c>
      <c r="T157" s="122">
        <v>6.3590761902192288</v>
      </c>
      <c r="U157" s="122">
        <v>6.5369958538357817</v>
      </c>
      <c r="V157" s="122">
        <v>5.8674718937512349</v>
      </c>
      <c r="W157" s="122">
        <v>5.5476323863380799</v>
      </c>
      <c r="X157" s="122">
        <v>5.3832309359559307</v>
      </c>
      <c r="Y157" s="122">
        <v>5.0231489704263872</v>
      </c>
      <c r="DA157" s="130" t="s">
        <v>2727</v>
      </c>
    </row>
    <row r="158" spans="1:105" ht="12" customHeight="1" x14ac:dyDescent="0.25">
      <c r="A158" s="97" t="s">
        <v>50</v>
      </c>
      <c r="B158" s="98">
        <v>86.884361139724476</v>
      </c>
      <c r="C158" s="98">
        <v>83.789415438027916</v>
      </c>
      <c r="D158" s="98">
        <v>83.073990967872746</v>
      </c>
      <c r="E158" s="98">
        <v>92.392102623423895</v>
      </c>
      <c r="F158" s="98">
        <v>91.880874365876963</v>
      </c>
      <c r="G158" s="98">
        <v>90.322200415869986</v>
      </c>
      <c r="H158" s="98">
        <v>93.962254067156465</v>
      </c>
      <c r="I158" s="98">
        <v>92.42476110989962</v>
      </c>
      <c r="J158" s="98">
        <v>78.343252101244218</v>
      </c>
      <c r="K158" s="98">
        <v>83.925130785816492</v>
      </c>
      <c r="L158" s="98">
        <v>80.215394326474495</v>
      </c>
      <c r="M158" s="98">
        <v>80.134683023543218</v>
      </c>
      <c r="N158" s="98">
        <v>80.781371373821386</v>
      </c>
      <c r="O158" s="98">
        <v>80.012481825985233</v>
      </c>
      <c r="P158" s="98">
        <v>87.159303050383969</v>
      </c>
      <c r="Q158" s="98">
        <v>83.761650661608797</v>
      </c>
      <c r="R158" s="98">
        <v>89.479999745650744</v>
      </c>
      <c r="S158" s="98">
        <v>87.956754955164186</v>
      </c>
      <c r="T158" s="98">
        <v>87.338991369983205</v>
      </c>
      <c r="U158" s="98">
        <v>91.21220047192017</v>
      </c>
      <c r="V158" s="98">
        <v>84.186091605395717</v>
      </c>
      <c r="W158" s="98">
        <v>79.729388346054193</v>
      </c>
      <c r="X158" s="98">
        <v>72.316773228436801</v>
      </c>
      <c r="Y158" s="98">
        <v>65.330507277154524</v>
      </c>
      <c r="DA158" s="63" t="s">
        <v>2728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2729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41.485478938250878</v>
      </c>
      <c r="C161" s="117">
        <f t="shared" si="54"/>
        <v>40.524098415783392</v>
      </c>
      <c r="D161" s="117">
        <f t="shared" si="54"/>
        <v>42.031949227961384</v>
      </c>
      <c r="E161" s="117">
        <f t="shared" si="54"/>
        <v>44.296435862969425</v>
      </c>
      <c r="F161" s="117">
        <f t="shared" si="54"/>
        <v>48.387024915131022</v>
      </c>
      <c r="G161" s="117">
        <f t="shared" si="54"/>
        <v>50.452740652121534</v>
      </c>
      <c r="H161" s="117">
        <f t="shared" si="54"/>
        <v>55.366415360959266</v>
      </c>
      <c r="I161" s="117">
        <f t="shared" si="54"/>
        <v>53.953359053761616</v>
      </c>
      <c r="J161" s="117">
        <f t="shared" si="54"/>
        <v>49.868848976225905</v>
      </c>
      <c r="K161" s="117">
        <f t="shared" si="54"/>
        <v>55.222979365484818</v>
      </c>
      <c r="L161" s="117">
        <f t="shared" si="54"/>
        <v>56.482409399462689</v>
      </c>
      <c r="M161" s="117">
        <f t="shared" si="54"/>
        <v>57.643012575905907</v>
      </c>
      <c r="N161" s="117">
        <f t="shared" si="54"/>
        <v>65.724937803869082</v>
      </c>
      <c r="O161" s="117">
        <f t="shared" si="54"/>
        <v>68.535838608173833</v>
      </c>
      <c r="P161" s="117">
        <f t="shared" si="54"/>
        <v>74.742487322186861</v>
      </c>
      <c r="Q161" s="117">
        <f t="shared" si="54"/>
        <v>69.327512927772631</v>
      </c>
      <c r="R161" s="117">
        <f t="shared" ref="R161:V161" si="55">R162+R164+R166+R175</f>
        <v>76.474974126952731</v>
      </c>
      <c r="S161" s="117">
        <f t="shared" si="55"/>
        <v>74.374850091199391</v>
      </c>
      <c r="T161" s="117">
        <f t="shared" si="55"/>
        <v>70.751172246378289</v>
      </c>
      <c r="U161" s="117">
        <f t="shared" si="55"/>
        <v>68.03840376638702</v>
      </c>
      <c r="V161" s="117">
        <f t="shared" si="55"/>
        <v>53.457474473578891</v>
      </c>
      <c r="W161" s="117">
        <f t="shared" ref="W161:Y161" si="56">W162+W164+W166+W175</f>
        <v>47.59192608832209</v>
      </c>
      <c r="X161" s="117">
        <f t="shared" si="56"/>
        <v>45.160166443290237</v>
      </c>
      <c r="Y161" s="117">
        <f t="shared" si="56"/>
        <v>41.772732235804092</v>
      </c>
      <c r="DA161" s="129" t="s">
        <v>2730</v>
      </c>
    </row>
    <row r="162" spans="1:105" ht="12.95" customHeight="1" x14ac:dyDescent="0.25">
      <c r="A162" s="121" t="s">
        <v>57</v>
      </c>
      <c r="B162" s="122">
        <f t="shared" ref="B162:Y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2731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2732</v>
      </c>
    </row>
    <row r="164" spans="1:105" ht="12.95" customHeight="1" x14ac:dyDescent="0.25">
      <c r="A164" s="121" t="s">
        <v>92</v>
      </c>
      <c r="B164" s="122">
        <f t="shared" ref="B164:Y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2733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2734</v>
      </c>
    </row>
    <row r="166" spans="1:105" ht="12" customHeight="1" x14ac:dyDescent="0.25">
      <c r="A166" s="121" t="s">
        <v>55</v>
      </c>
      <c r="B166" s="122">
        <v>38.260773181312551</v>
      </c>
      <c r="C166" s="122">
        <v>37.281724673514098</v>
      </c>
      <c r="D166" s="122">
        <v>38.603257082301624</v>
      </c>
      <c r="E166" s="122">
        <v>40.38437974718277</v>
      </c>
      <c r="F166" s="122">
        <v>44.417658946765648</v>
      </c>
      <c r="G166" s="122">
        <v>46.522108350919282</v>
      </c>
      <c r="H166" s="122">
        <v>50.847885663703806</v>
      </c>
      <c r="I166" s="122">
        <v>48.183302561982671</v>
      </c>
      <c r="J166" s="122">
        <v>44.946984354765036</v>
      </c>
      <c r="K166" s="122">
        <v>49.234232440826069</v>
      </c>
      <c r="L166" s="122">
        <v>50.549869180302416</v>
      </c>
      <c r="M166" s="122">
        <v>51.594034248116465</v>
      </c>
      <c r="N166" s="122">
        <v>59.747430961010529</v>
      </c>
      <c r="O166" s="122">
        <v>62.727769105108791</v>
      </c>
      <c r="P166" s="122">
        <v>68.409435428270996</v>
      </c>
      <c r="Q166" s="122">
        <v>63.238026218694159</v>
      </c>
      <c r="R166" s="122">
        <v>69.947502498122446</v>
      </c>
      <c r="S166" s="122">
        <v>68.086965873226632</v>
      </c>
      <c r="T166" s="122">
        <v>64.550979078628131</v>
      </c>
      <c r="U166" s="122">
        <v>61.533518275328007</v>
      </c>
      <c r="V166" s="122">
        <v>47.694391339529567</v>
      </c>
      <c r="W166" s="122">
        <v>42.212572507014102</v>
      </c>
      <c r="X166" s="122">
        <v>40.24765324206885</v>
      </c>
      <c r="Y166" s="122">
        <v>37.310947884582404</v>
      </c>
      <c r="DA166" s="130" t="s">
        <v>2735</v>
      </c>
    </row>
    <row r="167" spans="1:105" ht="12" customHeight="1" x14ac:dyDescent="0.25">
      <c r="A167" s="97" t="s">
        <v>124</v>
      </c>
      <c r="B167" s="98">
        <v>485.20731447131999</v>
      </c>
      <c r="C167" s="98">
        <v>465.75097536815412</v>
      </c>
      <c r="D167" s="98">
        <v>465.71828397761027</v>
      </c>
      <c r="E167" s="98">
        <v>458.66510941295752</v>
      </c>
      <c r="F167" s="98">
        <v>493.69948714612792</v>
      </c>
      <c r="G167" s="98">
        <v>512.72498958854123</v>
      </c>
      <c r="H167" s="98">
        <v>545.30665274842363</v>
      </c>
      <c r="I167" s="98">
        <v>541.16570506251219</v>
      </c>
      <c r="J167" s="98">
        <v>507.1929369463079</v>
      </c>
      <c r="K167" s="98">
        <v>545.1337464549116</v>
      </c>
      <c r="L167" s="98">
        <v>533.31960677641473</v>
      </c>
      <c r="M167" s="98">
        <v>524.90604779511989</v>
      </c>
      <c r="N167" s="98">
        <v>519.39413551877351</v>
      </c>
      <c r="O167" s="98">
        <v>508.99968574361122</v>
      </c>
      <c r="P167" s="98">
        <v>553.968672094716</v>
      </c>
      <c r="Q167" s="98">
        <v>510.57471633956493</v>
      </c>
      <c r="R167" s="98">
        <v>561.18098678946478</v>
      </c>
      <c r="S167" s="98">
        <v>534.82864115968607</v>
      </c>
      <c r="T167" s="98">
        <v>502.51188345490596</v>
      </c>
      <c r="U167" s="98">
        <v>492.17261843531975</v>
      </c>
      <c r="V167" s="98">
        <v>389.78395500138186</v>
      </c>
      <c r="W167" s="98">
        <v>342.18959916581667</v>
      </c>
      <c r="X167" s="98">
        <v>324.13029115550938</v>
      </c>
      <c r="Y167" s="98">
        <v>298.94043143798308</v>
      </c>
      <c r="DA167" s="63" t="s">
        <v>2736</v>
      </c>
    </row>
    <row r="168" spans="1:105" ht="12" customHeight="1" x14ac:dyDescent="0.25">
      <c r="A168" s="97" t="s">
        <v>123</v>
      </c>
      <c r="B168" s="98">
        <v>203.11329699634166</v>
      </c>
      <c r="C168" s="98">
        <v>186.58384340802823</v>
      </c>
      <c r="D168" s="98">
        <v>191.68567765262361</v>
      </c>
      <c r="E168" s="98">
        <v>192.24159865348659</v>
      </c>
      <c r="F168" s="98">
        <v>193.16983983782467</v>
      </c>
      <c r="G168" s="98">
        <v>204.89367187466655</v>
      </c>
      <c r="H168" s="98">
        <v>222.44293674507736</v>
      </c>
      <c r="I168" s="98">
        <v>236.91599704548338</v>
      </c>
      <c r="J168" s="98">
        <v>202.18541447971</v>
      </c>
      <c r="K168" s="98">
        <v>222.40427094575369</v>
      </c>
      <c r="L168" s="98">
        <v>220.18703621099488</v>
      </c>
      <c r="M168" s="98">
        <v>209.27064041757734</v>
      </c>
      <c r="N168" s="98">
        <v>209.5226714748454</v>
      </c>
      <c r="O168" s="98">
        <v>171.67254737869149</v>
      </c>
      <c r="P168" s="98">
        <v>175.19892644676534</v>
      </c>
      <c r="Q168" s="98">
        <v>175.18059095135143</v>
      </c>
      <c r="R168" s="98">
        <v>231.26127937501491</v>
      </c>
      <c r="S168" s="98">
        <v>232.96264478126986</v>
      </c>
      <c r="T168" s="98">
        <v>201.09358172243984</v>
      </c>
      <c r="U168" s="98">
        <v>202.55522970204746</v>
      </c>
      <c r="V168" s="98">
        <v>115.36367108914794</v>
      </c>
      <c r="W168" s="98">
        <v>86.241325730800639</v>
      </c>
      <c r="X168" s="98">
        <v>114.19023840222297</v>
      </c>
      <c r="Y168" s="98">
        <v>116.50305478865569</v>
      </c>
      <c r="DA168" s="63" t="s">
        <v>2737</v>
      </c>
    </row>
    <row r="169" spans="1:105" ht="12" customHeight="1" x14ac:dyDescent="0.25">
      <c r="A169" s="100" t="s">
        <v>50</v>
      </c>
      <c r="B169" s="101">
        <v>203.11329699634166</v>
      </c>
      <c r="C169" s="101">
        <v>186.58384340802823</v>
      </c>
      <c r="D169" s="101">
        <v>191.68567765262361</v>
      </c>
      <c r="E169" s="101">
        <v>192.24159865348659</v>
      </c>
      <c r="F169" s="101">
        <v>193.16983983782467</v>
      </c>
      <c r="G169" s="101">
        <v>204.89367187466655</v>
      </c>
      <c r="H169" s="101">
        <v>222.44293674507736</v>
      </c>
      <c r="I169" s="101">
        <v>236.91599704548338</v>
      </c>
      <c r="J169" s="101">
        <v>202.18541447971</v>
      </c>
      <c r="K169" s="101">
        <v>222.40427094575369</v>
      </c>
      <c r="L169" s="101">
        <v>220.18703621099488</v>
      </c>
      <c r="M169" s="101">
        <v>209.27064041757734</v>
      </c>
      <c r="N169" s="101">
        <v>209.5226714748454</v>
      </c>
      <c r="O169" s="101">
        <v>171.67254737869149</v>
      </c>
      <c r="P169" s="101">
        <v>175.19892644676534</v>
      </c>
      <c r="Q169" s="101">
        <v>175.18059095135143</v>
      </c>
      <c r="R169" s="101">
        <v>231.26127937501491</v>
      </c>
      <c r="S169" s="101">
        <v>232.96264478126986</v>
      </c>
      <c r="T169" s="101">
        <v>201.09358172243984</v>
      </c>
      <c r="U169" s="101">
        <v>202.55522970204746</v>
      </c>
      <c r="V169" s="101">
        <v>115.36367108914794</v>
      </c>
      <c r="W169" s="101">
        <v>86.241325730800639</v>
      </c>
      <c r="X169" s="101">
        <v>114.19023840222297</v>
      </c>
      <c r="Y169" s="101">
        <v>116.50305478865569</v>
      </c>
      <c r="DA169" s="131" t="s">
        <v>2738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2739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2740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2741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2742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2743</v>
      </c>
    </row>
    <row r="175" spans="1:105" ht="12" customHeight="1" x14ac:dyDescent="0.25">
      <c r="A175" s="121" t="s">
        <v>54</v>
      </c>
      <c r="B175" s="122">
        <v>3.2247057569383299</v>
      </c>
      <c r="C175" s="122">
        <v>3.2423737422692969</v>
      </c>
      <c r="D175" s="122">
        <v>3.4286921456597592</v>
      </c>
      <c r="E175" s="122">
        <v>3.9120561157866547</v>
      </c>
      <c r="F175" s="122">
        <v>3.9693659683653699</v>
      </c>
      <c r="G175" s="122">
        <v>3.9306323012022522</v>
      </c>
      <c r="H175" s="122">
        <v>4.5185296972554596</v>
      </c>
      <c r="I175" s="122">
        <v>5.7700564917789459</v>
      </c>
      <c r="J175" s="122">
        <v>4.9218646214608661</v>
      </c>
      <c r="K175" s="122">
        <v>5.9887469246587486</v>
      </c>
      <c r="L175" s="122">
        <v>5.9325402191602734</v>
      </c>
      <c r="M175" s="122">
        <v>6.0489783277894444</v>
      </c>
      <c r="N175" s="122">
        <v>5.9775068428585563</v>
      </c>
      <c r="O175" s="122">
        <v>5.8080695030650462</v>
      </c>
      <c r="P175" s="122">
        <v>6.3330518939158615</v>
      </c>
      <c r="Q175" s="122">
        <v>6.0894867090784652</v>
      </c>
      <c r="R175" s="122">
        <v>6.5274716288302876</v>
      </c>
      <c r="S175" s="122">
        <v>6.2878842179727616</v>
      </c>
      <c r="T175" s="122">
        <v>6.2001931677501556</v>
      </c>
      <c r="U175" s="122">
        <v>6.5048854910590128</v>
      </c>
      <c r="V175" s="122">
        <v>5.7630831340493218</v>
      </c>
      <c r="W175" s="122">
        <v>5.3793535813079885</v>
      </c>
      <c r="X175" s="122">
        <v>4.9125132012213868</v>
      </c>
      <c r="Y175" s="122">
        <v>4.4617843512216853</v>
      </c>
      <c r="DA175" s="130" t="s">
        <v>2744</v>
      </c>
    </row>
    <row r="176" spans="1:105" ht="12" customHeight="1" x14ac:dyDescent="0.25">
      <c r="A176" s="97" t="s">
        <v>50</v>
      </c>
      <c r="B176" s="98">
        <v>86.884361139724476</v>
      </c>
      <c r="C176" s="98">
        <v>84.036316091742961</v>
      </c>
      <c r="D176" s="98">
        <v>83.416989666345771</v>
      </c>
      <c r="E176" s="98">
        <v>92.789815976797385</v>
      </c>
      <c r="F176" s="98">
        <v>92.283489884689317</v>
      </c>
      <c r="G176" s="98">
        <v>90.735698699028092</v>
      </c>
      <c r="H176" s="98">
        <v>94.223366380243931</v>
      </c>
      <c r="I176" s="98">
        <v>92.421184092592867</v>
      </c>
      <c r="J176" s="98">
        <v>78.352183295603396</v>
      </c>
      <c r="K176" s="98">
        <v>83.922842809982996</v>
      </c>
      <c r="L176" s="98">
        <v>80.208818722889603</v>
      </c>
      <c r="M176" s="98">
        <v>80.136471406291619</v>
      </c>
      <c r="N176" s="98">
        <v>80.780373293926715</v>
      </c>
      <c r="O176" s="98">
        <v>80.00761488765778</v>
      </c>
      <c r="P176" s="98">
        <v>87.165823339896491</v>
      </c>
      <c r="Q176" s="98">
        <v>83.785491209678966</v>
      </c>
      <c r="R176" s="98">
        <v>89.554212685065224</v>
      </c>
      <c r="S176" s="98">
        <v>88.066594367488918</v>
      </c>
      <c r="T176" s="98">
        <v>87.492381007873718</v>
      </c>
      <c r="U176" s="98">
        <v>91.446587891748209</v>
      </c>
      <c r="V176" s="98">
        <v>84.184904787611202</v>
      </c>
      <c r="W176" s="98">
        <v>79.645327939467094</v>
      </c>
      <c r="X176" s="98">
        <v>72.358239000168481</v>
      </c>
      <c r="Y176" s="98">
        <v>65.418989866877951</v>
      </c>
      <c r="DA176" s="63" t="s">
        <v>2745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2746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2747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151.87790301528165</v>
      </c>
      <c r="C3" s="118">
        <f t="shared" si="0"/>
        <v>165.09140532451511</v>
      </c>
      <c r="D3" s="118">
        <f t="shared" si="0"/>
        <v>161.17072374958275</v>
      </c>
      <c r="E3" s="118">
        <f t="shared" si="0"/>
        <v>135.93326222446123</v>
      </c>
      <c r="F3" s="118">
        <f t="shared" si="0"/>
        <v>158.62463452405157</v>
      </c>
      <c r="G3" s="118">
        <f t="shared" si="0"/>
        <v>138.00502383295756</v>
      </c>
      <c r="H3" s="118">
        <f t="shared" si="0"/>
        <v>138.17770429605144</v>
      </c>
      <c r="I3" s="118">
        <f t="shared" si="0"/>
        <v>110.20040138435424</v>
      </c>
      <c r="J3" s="118">
        <f t="shared" si="0"/>
        <v>137.37360960453952</v>
      </c>
      <c r="K3" s="118">
        <f t="shared" si="0"/>
        <v>215.44589472719719</v>
      </c>
      <c r="L3" s="118">
        <f t="shared" si="0"/>
        <v>131.61890447302437</v>
      </c>
      <c r="M3" s="118">
        <f t="shared" si="0"/>
        <v>116.76869402743169</v>
      </c>
      <c r="N3" s="118">
        <f t="shared" si="0"/>
        <v>124.627515251985</v>
      </c>
      <c r="O3" s="118">
        <f t="shared" si="0"/>
        <v>153.15241077727288</v>
      </c>
      <c r="P3" s="118">
        <f t="shared" si="0"/>
        <v>114.57064463436078</v>
      </c>
      <c r="Q3" s="118">
        <f t="shared" si="0"/>
        <v>122.98941141404532</v>
      </c>
      <c r="R3" s="118">
        <f t="shared" ref="R3:V3" si="1">R4+R7+R9+R19</f>
        <v>130.04013080430653</v>
      </c>
      <c r="S3" s="118">
        <f t="shared" si="1"/>
        <v>137.21164847159139</v>
      </c>
      <c r="T3" s="118">
        <f t="shared" si="1"/>
        <v>132.79340804803473</v>
      </c>
      <c r="U3" s="118">
        <f t="shared" si="1"/>
        <v>120.10052850361025</v>
      </c>
      <c r="V3" s="118">
        <f t="shared" si="1"/>
        <v>117.48239270791552</v>
      </c>
      <c r="W3" s="118">
        <f t="shared" ref="W3:Y3" si="2">W4+W7+W9+W19</f>
        <v>161.7812893968221</v>
      </c>
      <c r="X3" s="118">
        <f t="shared" si="2"/>
        <v>121.5197839522319</v>
      </c>
      <c r="Y3" s="118">
        <f t="shared" si="2"/>
        <v>100.38144321837987</v>
      </c>
      <c r="DA3" s="129" t="s">
        <v>2748</v>
      </c>
    </row>
    <row r="4" spans="1:105" ht="12.95" customHeight="1" x14ac:dyDescent="0.25">
      <c r="A4" s="121" t="s">
        <v>57</v>
      </c>
      <c r="B4" s="123">
        <f t="shared" ref="B4:Q4" si="3">SUM(B5:B6)</f>
        <v>133.72367527121438</v>
      </c>
      <c r="C4" s="123">
        <f t="shared" si="3"/>
        <v>147.7569128963585</v>
      </c>
      <c r="D4" s="123">
        <f t="shared" si="3"/>
        <v>143.77639877364766</v>
      </c>
      <c r="E4" s="123">
        <f t="shared" si="3"/>
        <v>118.1934986664689</v>
      </c>
      <c r="F4" s="123">
        <f t="shared" si="3"/>
        <v>140.11852805967311</v>
      </c>
      <c r="G4" s="123">
        <f t="shared" si="3"/>
        <v>118.82171284186771</v>
      </c>
      <c r="H4" s="123">
        <f t="shared" si="3"/>
        <v>118.38839208919318</v>
      </c>
      <c r="I4" s="123">
        <f t="shared" si="3"/>
        <v>90.37274444313131</v>
      </c>
      <c r="J4" s="123">
        <f t="shared" si="3"/>
        <v>118.80724934878954</v>
      </c>
      <c r="K4" s="123">
        <f t="shared" si="3"/>
        <v>195.83044014833038</v>
      </c>
      <c r="L4" s="123">
        <f t="shared" si="3"/>
        <v>112.62088358638299</v>
      </c>
      <c r="M4" s="123">
        <f t="shared" si="3"/>
        <v>98.340084843473079</v>
      </c>
      <c r="N4" s="123">
        <f t="shared" si="3"/>
        <v>105.62533014502463</v>
      </c>
      <c r="O4" s="123">
        <f t="shared" si="3"/>
        <v>134.34091561554268</v>
      </c>
      <c r="P4" s="123">
        <f t="shared" si="3"/>
        <v>95.245556490944026</v>
      </c>
      <c r="Q4" s="123">
        <f t="shared" si="3"/>
        <v>103.97521568065578</v>
      </c>
      <c r="R4" s="123">
        <f t="shared" ref="R4:V4" si="4">SUM(R5:R6)</f>
        <v>110.88406487837449</v>
      </c>
      <c r="S4" s="123">
        <f t="shared" si="4"/>
        <v>118.20095238401895</v>
      </c>
      <c r="T4" s="123">
        <f t="shared" si="4"/>
        <v>114.20297939347115</v>
      </c>
      <c r="U4" s="123">
        <f t="shared" si="4"/>
        <v>101.72064060819432</v>
      </c>
      <c r="V4" s="123">
        <f t="shared" si="4"/>
        <v>101.23339583479928</v>
      </c>
      <c r="W4" s="123">
        <f t="shared" ref="W4:Y4" si="5">SUM(W5:W6)</f>
        <v>146.79804642361083</v>
      </c>
      <c r="X4" s="123">
        <f t="shared" si="5"/>
        <v>109.70590983965948</v>
      </c>
      <c r="Y4" s="123">
        <f t="shared" si="5"/>
        <v>89.160604295051954</v>
      </c>
      <c r="DA4" s="130" t="s">
        <v>2749</v>
      </c>
    </row>
    <row r="5" spans="1:105" ht="12" customHeight="1" x14ac:dyDescent="0.25">
      <c r="A5" s="97" t="s">
        <v>51</v>
      </c>
      <c r="B5" s="99">
        <v>132.92598099686086</v>
      </c>
      <c r="C5" s="99">
        <v>146.89155650705953</v>
      </c>
      <c r="D5" s="99">
        <v>142.95466019084816</v>
      </c>
      <c r="E5" s="99">
        <v>117.52958447249696</v>
      </c>
      <c r="F5" s="99">
        <v>139.33219762821608</v>
      </c>
      <c r="G5" s="99">
        <v>118.16544878685681</v>
      </c>
      <c r="H5" s="99">
        <v>117.74513928856328</v>
      </c>
      <c r="I5" s="99">
        <v>89.880029055882275</v>
      </c>
      <c r="J5" s="99">
        <v>118.15007743280673</v>
      </c>
      <c r="K5" s="99">
        <v>194.74668809787411</v>
      </c>
      <c r="L5" s="99">
        <v>111.99886743263147</v>
      </c>
      <c r="M5" s="99">
        <v>97.797159317123729</v>
      </c>
      <c r="N5" s="99">
        <v>105.03986547489254</v>
      </c>
      <c r="O5" s="99">
        <v>133.59075972303947</v>
      </c>
      <c r="P5" s="99">
        <v>94.716878450264474</v>
      </c>
      <c r="Q5" s="99">
        <v>103.4024131324686</v>
      </c>
      <c r="R5" s="99">
        <v>110.27544295778189</v>
      </c>
      <c r="S5" s="99">
        <v>117.55530739150143</v>
      </c>
      <c r="T5" s="99">
        <v>113.58085272708604</v>
      </c>
      <c r="U5" s="99">
        <v>101.1650197376739</v>
      </c>
      <c r="V5" s="99">
        <v>100.70478977402001</v>
      </c>
      <c r="W5" s="99">
        <v>146.02645322964057</v>
      </c>
      <c r="X5" s="99">
        <v>109.13996602409338</v>
      </c>
      <c r="Y5" s="99">
        <v>88.685698247311592</v>
      </c>
      <c r="DA5" s="63" t="s">
        <v>2750</v>
      </c>
    </row>
    <row r="6" spans="1:105" ht="12" customHeight="1" x14ac:dyDescent="0.25">
      <c r="A6" s="97" t="s">
        <v>53</v>
      </c>
      <c r="B6" s="99">
        <v>0.79769427435350615</v>
      </c>
      <c r="C6" s="99">
        <v>0.86535638929897007</v>
      </c>
      <c r="D6" s="99">
        <v>0.82173858279948608</v>
      </c>
      <c r="E6" s="99">
        <v>0.66391419397193741</v>
      </c>
      <c r="F6" s="99">
        <v>0.78633043145702619</v>
      </c>
      <c r="G6" s="99">
        <v>0.65626405501089391</v>
      </c>
      <c r="H6" s="99">
        <v>0.64325280062989798</v>
      </c>
      <c r="I6" s="99">
        <v>0.49271538724903408</v>
      </c>
      <c r="J6" s="99">
        <v>0.65717191598282043</v>
      </c>
      <c r="K6" s="99">
        <v>1.0837520504562821</v>
      </c>
      <c r="L6" s="99">
        <v>0.62201615375151609</v>
      </c>
      <c r="M6" s="99">
        <v>0.54292552634934432</v>
      </c>
      <c r="N6" s="99">
        <v>0.58546467013209924</v>
      </c>
      <c r="O6" s="99">
        <v>0.7501558925032179</v>
      </c>
      <c r="P6" s="99">
        <v>0.52867804067955282</v>
      </c>
      <c r="Q6" s="99">
        <v>0.57280254818718745</v>
      </c>
      <c r="R6" s="99">
        <v>0.6086219205925999</v>
      </c>
      <c r="S6" s="99">
        <v>0.64564499251752028</v>
      </c>
      <c r="T6" s="99">
        <v>0.62212666638511127</v>
      </c>
      <c r="U6" s="99">
        <v>0.55562087052041431</v>
      </c>
      <c r="V6" s="99">
        <v>0.52860606077926131</v>
      </c>
      <c r="W6" s="99">
        <v>0.77159319397026382</v>
      </c>
      <c r="X6" s="99">
        <v>0.56594381556609596</v>
      </c>
      <c r="Y6" s="99">
        <v>0.47490604774036677</v>
      </c>
      <c r="DA6" s="63" t="s">
        <v>2751</v>
      </c>
    </row>
    <row r="7" spans="1:105" ht="12.95" customHeight="1" x14ac:dyDescent="0.25">
      <c r="A7" s="121" t="s">
        <v>92</v>
      </c>
      <c r="B7" s="123">
        <f t="shared" ref="B7:Y7" si="6">B8</f>
        <v>1.6144003143408556E-2</v>
      </c>
      <c r="C7" s="123">
        <f t="shared" si="6"/>
        <v>2.0155799731566268E-2</v>
      </c>
      <c r="D7" s="123">
        <f t="shared" si="6"/>
        <v>2.628628789766746E-2</v>
      </c>
      <c r="E7" s="123">
        <f t="shared" si="6"/>
        <v>7.5406635476541695E-2</v>
      </c>
      <c r="F7" s="123">
        <f t="shared" si="6"/>
        <v>3.1089837725492661E-2</v>
      </c>
      <c r="G7" s="123">
        <f t="shared" si="6"/>
        <v>3.1524907207025984E-2</v>
      </c>
      <c r="H7" s="123">
        <f t="shared" si="6"/>
        <v>5.4339285904427201E-2</v>
      </c>
      <c r="I7" s="123">
        <f t="shared" si="6"/>
        <v>2.600506888836392E-2</v>
      </c>
      <c r="J7" s="123">
        <f t="shared" si="6"/>
        <v>3.7697087254373235E-2</v>
      </c>
      <c r="K7" s="123">
        <f t="shared" si="6"/>
        <v>5.4520880384169634E-2</v>
      </c>
      <c r="L7" s="123">
        <f t="shared" si="6"/>
        <v>9.5056484134105029E-2</v>
      </c>
      <c r="M7" s="123">
        <f t="shared" si="6"/>
        <v>8.7482235212087353E-2</v>
      </c>
      <c r="N7" s="123">
        <f t="shared" si="6"/>
        <v>0.10413949963843874</v>
      </c>
      <c r="O7" s="123">
        <f t="shared" si="6"/>
        <v>0.1121905280470689</v>
      </c>
      <c r="P7" s="123">
        <f t="shared" si="6"/>
        <v>9.0857826548133125E-2</v>
      </c>
      <c r="Q7" s="123">
        <f t="shared" si="6"/>
        <v>0.12904877443240328</v>
      </c>
      <c r="R7" s="123">
        <f t="shared" si="6"/>
        <v>9.8450914908982126E-2</v>
      </c>
      <c r="S7" s="123">
        <f t="shared" si="6"/>
        <v>7.8184877116658974E-2</v>
      </c>
      <c r="T7" s="123">
        <f t="shared" si="6"/>
        <v>6.6066494536291182E-2</v>
      </c>
      <c r="U7" s="123">
        <f t="shared" si="6"/>
        <v>5.3110585790124391E-2</v>
      </c>
      <c r="V7" s="123">
        <f t="shared" si="6"/>
        <v>6.5452155712773824E-2</v>
      </c>
      <c r="W7" s="123">
        <f t="shared" si="6"/>
        <v>5.9838770990687386E-2</v>
      </c>
      <c r="X7" s="123">
        <f t="shared" si="6"/>
        <v>6.4459118256217141E-2</v>
      </c>
      <c r="Y7" s="123">
        <f t="shared" si="6"/>
        <v>7.1217412287070347E-2</v>
      </c>
      <c r="DA7" s="130" t="s">
        <v>2752</v>
      </c>
    </row>
    <row r="8" spans="1:105" ht="12" customHeight="1" x14ac:dyDescent="0.25">
      <c r="A8" s="97" t="s">
        <v>53</v>
      </c>
      <c r="B8" s="99">
        <f>RES_hhdet_fech!B8/RES_summary!B$19</f>
        <v>1.6144003143408556E-2</v>
      </c>
      <c r="C8" s="99">
        <f>RES_hhdet_fech!C8/RES_summary!C$19</f>
        <v>2.0155799731566268E-2</v>
      </c>
      <c r="D8" s="99">
        <f>RES_hhdet_fech!D8/RES_summary!D$19</f>
        <v>2.628628789766746E-2</v>
      </c>
      <c r="E8" s="99">
        <f>RES_hhdet_fech!E8/RES_summary!E$19</f>
        <v>7.5406635476541695E-2</v>
      </c>
      <c r="F8" s="99">
        <f>RES_hhdet_fech!F8/RES_summary!F$19</f>
        <v>3.1089837725492661E-2</v>
      </c>
      <c r="G8" s="99">
        <f>RES_hhdet_fech!G8/RES_summary!G$19</f>
        <v>3.1524907207025984E-2</v>
      </c>
      <c r="H8" s="99">
        <f>RES_hhdet_fech!H8/RES_summary!H$19</f>
        <v>5.4339285904427201E-2</v>
      </c>
      <c r="I8" s="99">
        <f>RES_hhdet_fech!I8/RES_summary!I$19</f>
        <v>2.600506888836392E-2</v>
      </c>
      <c r="J8" s="99">
        <f>RES_hhdet_fech!J8/RES_summary!J$19</f>
        <v>3.7697087254373235E-2</v>
      </c>
      <c r="K8" s="99">
        <f>RES_hhdet_fech!K8/RES_summary!K$19</f>
        <v>5.4520880384169634E-2</v>
      </c>
      <c r="L8" s="99">
        <f>RES_hhdet_fech!L8/RES_summary!L$19</f>
        <v>9.5056484134105029E-2</v>
      </c>
      <c r="M8" s="99">
        <f>RES_hhdet_fech!M8/RES_summary!M$19</f>
        <v>8.7482235212087353E-2</v>
      </c>
      <c r="N8" s="99">
        <f>RES_hhdet_fech!N8/RES_summary!N$19</f>
        <v>0.10413949963843874</v>
      </c>
      <c r="O8" s="99">
        <f>RES_hhdet_fech!O8/RES_summary!O$19</f>
        <v>0.1121905280470689</v>
      </c>
      <c r="P8" s="99">
        <f>RES_hhdet_fech!P8/RES_summary!P$19</f>
        <v>9.0857826548133125E-2</v>
      </c>
      <c r="Q8" s="99">
        <f>RES_hhdet_fech!Q8/RES_summary!Q$19</f>
        <v>0.12904877443240328</v>
      </c>
      <c r="R8" s="99">
        <f>RES_hhdet_fech!R8/RES_summary!R$19</f>
        <v>9.8450914908982126E-2</v>
      </c>
      <c r="S8" s="99">
        <f>RES_hhdet_fech!S8/RES_summary!S$19</f>
        <v>7.8184877116658974E-2</v>
      </c>
      <c r="T8" s="99">
        <f>RES_hhdet_fech!T8/RES_summary!T$19</f>
        <v>6.6066494536291182E-2</v>
      </c>
      <c r="U8" s="99">
        <f>RES_hhdet_fech!U8/RES_summary!U$19</f>
        <v>5.3110585790124391E-2</v>
      </c>
      <c r="V8" s="99">
        <f>RES_hhdet_fech!V8/RES_summary!V$19</f>
        <v>6.5452155712773824E-2</v>
      </c>
      <c r="W8" s="99">
        <f>RES_hhdet_fech!W8/RES_summary!W$19</f>
        <v>5.9838770990687386E-2</v>
      </c>
      <c r="X8" s="99">
        <f>RES_hhdet_fech!X8/RES_summary!X$19</f>
        <v>6.4459118256217141E-2</v>
      </c>
      <c r="Y8" s="99">
        <f>RES_hhdet_fech!Y8/RES_summary!Y$19</f>
        <v>7.1217412287070347E-2</v>
      </c>
      <c r="DA8" s="63" t="s">
        <v>2753</v>
      </c>
    </row>
    <row r="9" spans="1:105" ht="12" customHeight="1" x14ac:dyDescent="0.25">
      <c r="A9" s="121" t="s">
        <v>55</v>
      </c>
      <c r="B9" s="123">
        <v>15.659683774117193</v>
      </c>
      <c r="C9" s="123">
        <v>14.857950727011403</v>
      </c>
      <c r="D9" s="123">
        <v>14.958989368441594</v>
      </c>
      <c r="E9" s="123">
        <v>15.050777148986766</v>
      </c>
      <c r="F9" s="123">
        <v>15.846712133635009</v>
      </c>
      <c r="G9" s="123">
        <v>16.424073314757461</v>
      </c>
      <c r="H9" s="123">
        <v>17.093211816592412</v>
      </c>
      <c r="I9" s="123">
        <v>17.212184148655631</v>
      </c>
      <c r="J9" s="123">
        <v>16.26675913882957</v>
      </c>
      <c r="K9" s="123">
        <v>17.211936988152328</v>
      </c>
      <c r="L9" s="123">
        <v>16.584283140092886</v>
      </c>
      <c r="M9" s="123">
        <v>16.163623134403512</v>
      </c>
      <c r="N9" s="123">
        <v>16.643320217748105</v>
      </c>
      <c r="O9" s="123">
        <v>16.43916349465848</v>
      </c>
      <c r="P9" s="123">
        <v>16.935753295653576</v>
      </c>
      <c r="Q9" s="123">
        <v>16.487904392533466</v>
      </c>
      <c r="R9" s="123">
        <v>16.675535826464515</v>
      </c>
      <c r="S9" s="123">
        <v>16.561198823349006</v>
      </c>
      <c r="T9" s="123">
        <v>16.172276546055471</v>
      </c>
      <c r="U9" s="123">
        <v>15.99780720000005</v>
      </c>
      <c r="V9" s="123">
        <v>13.766836492450471</v>
      </c>
      <c r="W9" s="123">
        <v>12.619498166852644</v>
      </c>
      <c r="X9" s="123">
        <v>10.076188653147552</v>
      </c>
      <c r="Y9" s="123">
        <v>9.4985455548548856</v>
      </c>
      <c r="DA9" s="130" t="s">
        <v>2754</v>
      </c>
    </row>
    <row r="10" spans="1:105" ht="12" customHeight="1" x14ac:dyDescent="0.25">
      <c r="A10" s="97" t="s">
        <v>143</v>
      </c>
      <c r="B10" s="99">
        <v>16.453849978019985</v>
      </c>
      <c r="C10" s="99">
        <v>17.125750323607747</v>
      </c>
      <c r="D10" s="99">
        <v>17.649720844868153</v>
      </c>
      <c r="E10" s="99">
        <v>13.590672383298671</v>
      </c>
      <c r="F10" s="99">
        <v>19.469926067293549</v>
      </c>
      <c r="G10" s="99">
        <v>17.040056276234285</v>
      </c>
      <c r="H10" s="99">
        <v>18.273320823387337</v>
      </c>
      <c r="I10" s="99">
        <v>14.452122527423603</v>
      </c>
      <c r="J10" s="99">
        <v>18.920256917790073</v>
      </c>
      <c r="K10" s="99">
        <v>37.247087165506763</v>
      </c>
      <c r="L10" s="99">
        <v>18.772494735330824</v>
      </c>
      <c r="M10" s="99">
        <v>17.834739536696034</v>
      </c>
      <c r="N10" s="99">
        <v>17.538349823301711</v>
      </c>
      <c r="O10" s="99">
        <v>17.609548457239359</v>
      </c>
      <c r="P10" s="99">
        <v>17.923684374353048</v>
      </c>
      <c r="Q10" s="99">
        <v>17.928047706013292</v>
      </c>
      <c r="R10" s="99">
        <v>18.070632743175548</v>
      </c>
      <c r="S10" s="99">
        <v>18.158868188980094</v>
      </c>
      <c r="T10" s="99">
        <v>17.727968109003388</v>
      </c>
      <c r="U10" s="99">
        <v>17.007651587723188</v>
      </c>
      <c r="V10" s="99">
        <v>16.777896246264937</v>
      </c>
      <c r="W10" s="99">
        <v>19.703568633469967</v>
      </c>
      <c r="X10" s="99">
        <v>8.0392794077824252</v>
      </c>
      <c r="Y10" s="99">
        <v>10.866512244279336</v>
      </c>
      <c r="DA10" s="63" t="s">
        <v>2755</v>
      </c>
    </row>
    <row r="11" spans="1:105" ht="12" customHeight="1" x14ac:dyDescent="0.25">
      <c r="A11" s="97" t="s">
        <v>124</v>
      </c>
      <c r="B11" s="99">
        <v>17.145795871308575</v>
      </c>
      <c r="C11" s="99">
        <v>16.459848746641523</v>
      </c>
      <c r="D11" s="99">
        <v>16.527798477946646</v>
      </c>
      <c r="E11" s="99">
        <v>16.292874566586335</v>
      </c>
      <c r="F11" s="99">
        <v>17.301291826931088</v>
      </c>
      <c r="G11" s="99">
        <v>17.844298009328483</v>
      </c>
      <c r="H11" s="99">
        <v>19.009561727813146</v>
      </c>
      <c r="I11" s="99">
        <v>19.084566759593855</v>
      </c>
      <c r="J11" s="99">
        <v>17.838575223730462</v>
      </c>
      <c r="K11" s="99">
        <v>19.291958242257277</v>
      </c>
      <c r="L11" s="99">
        <v>19.005120069237744</v>
      </c>
      <c r="M11" s="99">
        <v>18.71412120895647</v>
      </c>
      <c r="N11" s="99">
        <v>18.710481639887163</v>
      </c>
      <c r="O11" s="99">
        <v>18.303795056989259</v>
      </c>
      <c r="P11" s="99">
        <v>19.654108988987904</v>
      </c>
      <c r="Q11" s="99">
        <v>17.746967641430718</v>
      </c>
      <c r="R11" s="99">
        <v>19.082505345990381</v>
      </c>
      <c r="S11" s="99">
        <v>18.110865909870373</v>
      </c>
      <c r="T11" s="99">
        <v>17.104639203289295</v>
      </c>
      <c r="U11" s="99">
        <v>16.810549661467306</v>
      </c>
      <c r="V11" s="99">
        <v>14.396142704014004</v>
      </c>
      <c r="W11" s="99">
        <v>12.674519150809932</v>
      </c>
      <c r="X11" s="99">
        <v>11.634162655910213</v>
      </c>
      <c r="Y11" s="99">
        <v>10.39218042313645</v>
      </c>
      <c r="DA11" s="63" t="s">
        <v>2756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12.96236058597413</v>
      </c>
      <c r="G12" s="99">
        <v>13.528428220199322</v>
      </c>
      <c r="H12" s="99">
        <v>14.555284461778458</v>
      </c>
      <c r="I12" s="99">
        <v>14.849937518988421</v>
      </c>
      <c r="J12" s="99">
        <v>13.585837413909564</v>
      </c>
      <c r="K12" s="99">
        <v>14.79986187552309</v>
      </c>
      <c r="L12" s="99">
        <v>14.612632894060384</v>
      </c>
      <c r="M12" s="99">
        <v>14.338254904258243</v>
      </c>
      <c r="N12" s="99">
        <v>14.491281137517829</v>
      </c>
      <c r="O12" s="99">
        <v>13.95103532741971</v>
      </c>
      <c r="P12" s="99">
        <v>14.967719341344496</v>
      </c>
      <c r="Q12" s="99">
        <v>13.8583627110183</v>
      </c>
      <c r="R12" s="99">
        <v>15.455395980561995</v>
      </c>
      <c r="S12" s="99">
        <v>14.892907270961762</v>
      </c>
      <c r="T12" s="99">
        <v>13.95197448797194</v>
      </c>
      <c r="U12" s="99">
        <v>13.98474018436896</v>
      </c>
      <c r="V12" s="99">
        <v>11.598213400931929</v>
      </c>
      <c r="W12" s="99">
        <v>10.458873167245203</v>
      </c>
      <c r="X12" s="99">
        <v>9.7450596306779556</v>
      </c>
      <c r="Y12" s="99">
        <v>8.6800192032380306</v>
      </c>
      <c r="DA12" s="63" t="s">
        <v>2757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6.7775377568400126</v>
      </c>
      <c r="G13" s="102">
        <v>7.1820319785838596</v>
      </c>
      <c r="H13" s="102">
        <v>7.8112919075876244</v>
      </c>
      <c r="I13" s="102">
        <v>8.3290957944719075</v>
      </c>
      <c r="J13" s="102">
        <v>7.0714703510725618</v>
      </c>
      <c r="K13" s="102">
        <v>7.8758453935397998</v>
      </c>
      <c r="L13" s="102">
        <v>7.8089219473882316</v>
      </c>
      <c r="M13" s="102">
        <v>7.4161746192057532</v>
      </c>
      <c r="N13" s="102">
        <v>7.5215371130488435</v>
      </c>
      <c r="O13" s="102">
        <v>6.219787030639166</v>
      </c>
      <c r="P13" s="102">
        <v>6.2658451299697866</v>
      </c>
      <c r="Q13" s="102">
        <v>6.141083364069778</v>
      </c>
      <c r="R13" s="102">
        <v>7.8914728318076879</v>
      </c>
      <c r="S13" s="102">
        <v>7.856968102024207</v>
      </c>
      <c r="T13" s="102">
        <v>6.697091128230082</v>
      </c>
      <c r="U13" s="102">
        <v>6.7390625235672337</v>
      </c>
      <c r="V13" s="102">
        <v>4.0631443031621766</v>
      </c>
      <c r="W13" s="102">
        <v>3.2622203472922111</v>
      </c>
      <c r="X13" s="102">
        <v>3.9791283465822875</v>
      </c>
      <c r="Y13" s="102">
        <v>3.8114350885983361</v>
      </c>
      <c r="DA13" s="131" t="s">
        <v>2758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6.1848228291341174</v>
      </c>
      <c r="G14" s="105">
        <v>6.3463962416154631</v>
      </c>
      <c r="H14" s="105">
        <v>6.7439925541908323</v>
      </c>
      <c r="I14" s="105">
        <v>6.5208417245165151</v>
      </c>
      <c r="J14" s="105">
        <v>6.5143670628370014</v>
      </c>
      <c r="K14" s="105">
        <v>6.9240164819832906</v>
      </c>
      <c r="L14" s="105">
        <v>6.8037109466721528</v>
      </c>
      <c r="M14" s="105">
        <v>6.9220802850524894</v>
      </c>
      <c r="N14" s="105">
        <v>6.9697440244689846</v>
      </c>
      <c r="O14" s="105">
        <v>7.7312482967805423</v>
      </c>
      <c r="P14" s="105">
        <v>8.7018742113747134</v>
      </c>
      <c r="Q14" s="105">
        <v>7.7172793469485246</v>
      </c>
      <c r="R14" s="105">
        <v>7.5639231487543084</v>
      </c>
      <c r="S14" s="105">
        <v>7.0359391689375546</v>
      </c>
      <c r="T14" s="105">
        <v>7.2548833597418607</v>
      </c>
      <c r="U14" s="105">
        <v>7.2456776608017259</v>
      </c>
      <c r="V14" s="105">
        <v>7.5350690977697505</v>
      </c>
      <c r="W14" s="105">
        <v>7.196652819952992</v>
      </c>
      <c r="X14" s="105">
        <v>5.7659312840956654</v>
      </c>
      <c r="Y14" s="105">
        <v>4.8685841146396944</v>
      </c>
      <c r="DA14" s="132" t="s">
        <v>2759</v>
      </c>
    </row>
    <row r="15" spans="1:105" ht="12" customHeight="1" x14ac:dyDescent="0.25">
      <c r="A15" s="106" t="s">
        <v>122</v>
      </c>
      <c r="B15" s="102">
        <v>15.537485011132308</v>
      </c>
      <c r="C15" s="102">
        <v>14.728523753551903</v>
      </c>
      <c r="D15" s="102">
        <v>14.829369970819672</v>
      </c>
      <c r="E15" s="102">
        <v>14.981170203142087</v>
      </c>
      <c r="F15" s="102">
        <v>15.639611196469446</v>
      </c>
      <c r="G15" s="102">
        <v>16.203971454727199</v>
      </c>
      <c r="H15" s="102">
        <v>16.79089960137599</v>
      </c>
      <c r="I15" s="102">
        <v>17.061409119163823</v>
      </c>
      <c r="J15" s="102">
        <v>16.187845092449205</v>
      </c>
      <c r="K15" s="102">
        <v>16.970027350584221</v>
      </c>
      <c r="L15" s="102">
        <v>16.574024930988333</v>
      </c>
      <c r="M15" s="102">
        <v>16.185701532810338</v>
      </c>
      <c r="N15" s="102">
        <v>16.789143458322563</v>
      </c>
      <c r="O15" s="102">
        <v>16.673752707299272</v>
      </c>
      <c r="P15" s="102">
        <v>17.109703210079072</v>
      </c>
      <c r="Q15" s="102">
        <v>16.836406998794441</v>
      </c>
      <c r="R15" s="102">
        <v>16.815920538431854</v>
      </c>
      <c r="S15" s="102">
        <v>16.785015229636755</v>
      </c>
      <c r="T15" s="102">
        <v>16.49839550162109</v>
      </c>
      <c r="U15" s="102">
        <v>16.350692838718476</v>
      </c>
      <c r="V15" s="102">
        <v>14.045654747501613</v>
      </c>
      <c r="W15" s="102">
        <v>12.711513463184431</v>
      </c>
      <c r="X15" s="102">
        <v>10.51809472440635</v>
      </c>
      <c r="Y15" s="102">
        <v>9.8187269909055992</v>
      </c>
      <c r="DA15" s="131" t="s">
        <v>2760</v>
      </c>
    </row>
    <row r="16" spans="1:105" ht="12" customHeight="1" x14ac:dyDescent="0.25">
      <c r="A16" s="107" t="s">
        <v>121</v>
      </c>
      <c r="B16" s="105">
        <v>12.386641298154291</v>
      </c>
      <c r="C16" s="105">
        <v>11.619907927890569</v>
      </c>
      <c r="D16" s="105">
        <v>11.759193595190974</v>
      </c>
      <c r="E16" s="105">
        <v>11.92804980366701</v>
      </c>
      <c r="F16" s="105">
        <v>12.364181804504735</v>
      </c>
      <c r="G16" s="105">
        <v>12.925694266931995</v>
      </c>
      <c r="H16" s="105">
        <v>13.533682953372667</v>
      </c>
      <c r="I16" s="105">
        <v>13.910215737950919</v>
      </c>
      <c r="J16" s="105">
        <v>13.009975375959122</v>
      </c>
      <c r="K16" s="105">
        <v>13.716828357923106</v>
      </c>
      <c r="L16" s="105">
        <v>13.424468595029905</v>
      </c>
      <c r="M16" s="105">
        <v>13.051492087576005</v>
      </c>
      <c r="N16" s="105">
        <v>13.579501916876678</v>
      </c>
      <c r="O16" s="105">
        <v>13.20100942694326</v>
      </c>
      <c r="P16" s="105">
        <v>13.482166425710201</v>
      </c>
      <c r="Q16" s="105">
        <v>13.488773546276347</v>
      </c>
      <c r="R16" s="105">
        <v>13.921814405521818</v>
      </c>
      <c r="S16" s="105">
        <v>14.058584563202761</v>
      </c>
      <c r="T16" s="105">
        <v>13.715970656836166</v>
      </c>
      <c r="U16" s="105">
        <v>13.663901886586972</v>
      </c>
      <c r="V16" s="105">
        <v>11.343982092122891</v>
      </c>
      <c r="W16" s="105">
        <v>10.31934863747556</v>
      </c>
      <c r="X16" s="105">
        <v>8.7003001818288457</v>
      </c>
      <c r="Y16" s="105">
        <v>8.3503545475436791</v>
      </c>
      <c r="DA16" s="132" t="s">
        <v>2761</v>
      </c>
    </row>
    <row r="17" spans="1:105" ht="12" customHeight="1" x14ac:dyDescent="0.25">
      <c r="A17" s="108" t="s">
        <v>53</v>
      </c>
      <c r="B17" s="99">
        <v>6.5045211185237193</v>
      </c>
      <c r="C17" s="99">
        <v>5.9197448727966693</v>
      </c>
      <c r="D17" s="99">
        <v>6.1031266094097196</v>
      </c>
      <c r="E17" s="99">
        <v>6.2746017006935233</v>
      </c>
      <c r="F17" s="99">
        <v>6.1504219418375863</v>
      </c>
      <c r="G17" s="99">
        <v>6.5392920306502758</v>
      </c>
      <c r="H17" s="99">
        <v>6.9154518863073831</v>
      </c>
      <c r="I17" s="99">
        <v>7.4409057292285574</v>
      </c>
      <c r="J17" s="99">
        <v>6.4396805233861727</v>
      </c>
      <c r="K17" s="99">
        <v>6.9635290473742586</v>
      </c>
      <c r="L17" s="99">
        <v>6.8463002046648631</v>
      </c>
      <c r="M17" s="99">
        <v>6.4438664192641895</v>
      </c>
      <c r="N17" s="99">
        <v>6.7332744260647592</v>
      </c>
      <c r="O17" s="99">
        <v>5.5916221355333029</v>
      </c>
      <c r="P17" s="99">
        <v>5.3562780277648665</v>
      </c>
      <c r="Q17" s="99">
        <v>5.7058224759420302</v>
      </c>
      <c r="R17" s="99">
        <v>6.9098062397023954</v>
      </c>
      <c r="S17" s="99">
        <v>7.2782040871726164</v>
      </c>
      <c r="T17" s="99">
        <v>6.5400392307918969</v>
      </c>
      <c r="U17" s="99">
        <v>6.5193031311335838</v>
      </c>
      <c r="V17" s="99">
        <v>3.9507269766627515</v>
      </c>
      <c r="W17" s="99">
        <v>3.1704829301870578</v>
      </c>
      <c r="X17" s="99">
        <v>3.5195114147962405</v>
      </c>
      <c r="Y17" s="99">
        <v>3.6853566427764295</v>
      </c>
      <c r="DA17" s="63" t="s">
        <v>2762</v>
      </c>
    </row>
    <row r="18" spans="1:105" ht="12" customHeight="1" x14ac:dyDescent="0.25">
      <c r="A18" s="108" t="s">
        <v>52</v>
      </c>
      <c r="B18" s="99">
        <v>5.8821201796305722</v>
      </c>
      <c r="C18" s="99">
        <v>5.7001630550939009</v>
      </c>
      <c r="D18" s="99">
        <v>5.6560669857812531</v>
      </c>
      <c r="E18" s="99">
        <v>5.6534481029734893</v>
      </c>
      <c r="F18" s="99">
        <v>6.2137598626671489</v>
      </c>
      <c r="G18" s="99">
        <v>6.3864022362817181</v>
      </c>
      <c r="H18" s="99">
        <v>6.6182310670652837</v>
      </c>
      <c r="I18" s="99">
        <v>6.4693100087223598</v>
      </c>
      <c r="J18" s="99">
        <v>6.5702948525729479</v>
      </c>
      <c r="K18" s="99">
        <v>6.7532993105488508</v>
      </c>
      <c r="L18" s="99">
        <v>6.5781683903650432</v>
      </c>
      <c r="M18" s="99">
        <v>6.6076256683118144</v>
      </c>
      <c r="N18" s="99">
        <v>6.8462274908119198</v>
      </c>
      <c r="O18" s="99">
        <v>7.6093872914099574</v>
      </c>
      <c r="P18" s="99">
        <v>8.1258883979453316</v>
      </c>
      <c r="Q18" s="99">
        <v>7.782951070334315</v>
      </c>
      <c r="R18" s="99">
        <v>7.0120081658194238</v>
      </c>
      <c r="S18" s="99">
        <v>6.780380476030146</v>
      </c>
      <c r="T18" s="99">
        <v>7.1759314260442677</v>
      </c>
      <c r="U18" s="99">
        <v>7.1445987554533836</v>
      </c>
      <c r="V18" s="99">
        <v>7.3932551154601409</v>
      </c>
      <c r="W18" s="99">
        <v>7.148865707288504</v>
      </c>
      <c r="X18" s="99">
        <v>5.1807887670326052</v>
      </c>
      <c r="Y18" s="99">
        <v>4.6649979047672501</v>
      </c>
      <c r="DA18" s="63" t="s">
        <v>2763</v>
      </c>
    </row>
    <row r="19" spans="1:105" ht="12" customHeight="1" x14ac:dyDescent="0.25">
      <c r="A19" s="121" t="s">
        <v>54</v>
      </c>
      <c r="B19" s="123">
        <v>2.478399966806673</v>
      </c>
      <c r="C19" s="123">
        <v>2.4563859014136673</v>
      </c>
      <c r="D19" s="123">
        <v>2.4090493195958138</v>
      </c>
      <c r="E19" s="123">
        <v>2.6135797735290422</v>
      </c>
      <c r="F19" s="123">
        <v>2.6283044930179518</v>
      </c>
      <c r="G19" s="123">
        <v>2.7277127691253735</v>
      </c>
      <c r="H19" s="123">
        <v>2.6417611043614095</v>
      </c>
      <c r="I19" s="123">
        <v>2.5894677236789403</v>
      </c>
      <c r="J19" s="123">
        <v>2.2619040296660371</v>
      </c>
      <c r="K19" s="123">
        <v>2.3489967103303</v>
      </c>
      <c r="L19" s="123">
        <v>2.3186812624144149</v>
      </c>
      <c r="M19" s="123">
        <v>2.1775038143430119</v>
      </c>
      <c r="N19" s="123">
        <v>2.254725389573832</v>
      </c>
      <c r="O19" s="123">
        <v>2.2601411390246189</v>
      </c>
      <c r="P19" s="123">
        <v>2.2984770212150392</v>
      </c>
      <c r="Q19" s="123">
        <v>2.3972425664236736</v>
      </c>
      <c r="R19" s="123">
        <v>2.3820791845585441</v>
      </c>
      <c r="S19" s="123">
        <v>2.3713123871067654</v>
      </c>
      <c r="T19" s="123">
        <v>2.3520856139718234</v>
      </c>
      <c r="U19" s="123">
        <v>2.3289701096257622</v>
      </c>
      <c r="V19" s="123">
        <v>2.4167082249529948</v>
      </c>
      <c r="W19" s="123">
        <v>2.303906035367937</v>
      </c>
      <c r="X19" s="123">
        <v>1.6732263411686481</v>
      </c>
      <c r="Y19" s="123">
        <v>1.651075956185956</v>
      </c>
      <c r="DA19" s="130" t="s">
        <v>2764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2765</v>
      </c>
    </row>
    <row r="21" spans="1:105" ht="12" customHeight="1" x14ac:dyDescent="0.25">
      <c r="A21" s="97" t="s">
        <v>50</v>
      </c>
      <c r="B21" s="99">
        <v>3.0702371462267517</v>
      </c>
      <c r="C21" s="99">
        <v>2.9697990756343993</v>
      </c>
      <c r="D21" s="99">
        <v>2.9513733272447147</v>
      </c>
      <c r="E21" s="99">
        <v>3.2838751040412508</v>
      </c>
      <c r="F21" s="99">
        <v>3.2616946656871333</v>
      </c>
      <c r="G21" s="99">
        <v>3.2019635202637957</v>
      </c>
      <c r="H21" s="99">
        <v>3.324845197376546</v>
      </c>
      <c r="I21" s="99">
        <v>3.2686964848379807</v>
      </c>
      <c r="J21" s="99">
        <v>2.7711817912069954</v>
      </c>
      <c r="K21" s="99">
        <v>2.9695408718881877</v>
      </c>
      <c r="L21" s="99">
        <v>2.8393774138223868</v>
      </c>
      <c r="M21" s="99">
        <v>2.8378022815250472</v>
      </c>
      <c r="N21" s="99">
        <v>2.8616592290182696</v>
      </c>
      <c r="O21" s="99">
        <v>2.8350803652275895</v>
      </c>
      <c r="P21" s="99">
        <v>3.0892609829827888</v>
      </c>
      <c r="Q21" s="99">
        <v>2.9696709405897899</v>
      </c>
      <c r="R21" s="99">
        <v>3.1737226656440196</v>
      </c>
      <c r="S21" s="99">
        <v>3.1219722127849567</v>
      </c>
      <c r="T21" s="99">
        <v>3.1037932853853176</v>
      </c>
      <c r="U21" s="99">
        <v>3.2468189221591115</v>
      </c>
      <c r="V21" s="99">
        <v>3.001939774805531</v>
      </c>
      <c r="W21" s="99">
        <v>2.8428845037151835</v>
      </c>
      <c r="X21" s="99">
        <v>2.5783196158667296</v>
      </c>
      <c r="Y21" s="99">
        <v>2.3267582114775149</v>
      </c>
      <c r="DA21" s="63" t="s">
        <v>2766</v>
      </c>
    </row>
    <row r="22" spans="1:105" ht="12" customHeight="1" x14ac:dyDescent="0.25">
      <c r="A22" s="109" t="s">
        <v>120</v>
      </c>
      <c r="B22" s="110">
        <v>2.4555891279737718</v>
      </c>
      <c r="C22" s="110">
        <v>2.4357867673343017</v>
      </c>
      <c r="D22" s="110">
        <v>2.3866910207078518</v>
      </c>
      <c r="E22" s="110">
        <v>2.585346097376708</v>
      </c>
      <c r="F22" s="110">
        <v>2.5994001835246938</v>
      </c>
      <c r="G22" s="110">
        <v>2.7041971781547178</v>
      </c>
      <c r="H22" s="110">
        <v>2.6025346562645093</v>
      </c>
      <c r="I22" s="110">
        <v>2.5442072785229013</v>
      </c>
      <c r="J22" s="110">
        <v>2.2248979641736097</v>
      </c>
      <c r="K22" s="110">
        <v>2.3009215857260905</v>
      </c>
      <c r="L22" s="110">
        <v>2.2775269494655199</v>
      </c>
      <c r="M22" s="110">
        <v>2.1243536583962634</v>
      </c>
      <c r="N22" s="110">
        <v>2.2048999372821951</v>
      </c>
      <c r="O22" s="110">
        <v>2.2129270635354428</v>
      </c>
      <c r="P22" s="110">
        <v>2.2333882175501083</v>
      </c>
      <c r="Q22" s="110">
        <v>2.3508698372164618</v>
      </c>
      <c r="R22" s="110">
        <v>2.3181655442715532</v>
      </c>
      <c r="S22" s="110">
        <v>2.31103003702956</v>
      </c>
      <c r="T22" s="110">
        <v>2.2917543722575453</v>
      </c>
      <c r="U22" s="110">
        <v>2.2547182754643518</v>
      </c>
      <c r="V22" s="110">
        <v>2.3692861854688627</v>
      </c>
      <c r="W22" s="110">
        <v>2.2608597016334189</v>
      </c>
      <c r="X22" s="110">
        <v>1.5995497262530329</v>
      </c>
      <c r="Y22" s="110">
        <v>1.5940524815332766</v>
      </c>
      <c r="DA22" s="60" t="s">
        <v>2767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192.86294750177103</v>
      </c>
      <c r="C24" s="118">
        <f t="shared" si="7"/>
        <v>196.20691491857843</v>
      </c>
      <c r="D24" s="118">
        <f t="shared" si="7"/>
        <v>232.32954984663661</v>
      </c>
      <c r="E24" s="118">
        <f t="shared" si="7"/>
        <v>149.35300341134317</v>
      </c>
      <c r="F24" s="118">
        <f t="shared" si="7"/>
        <v>146.40841774984861</v>
      </c>
      <c r="G24" s="118">
        <f t="shared" si="7"/>
        <v>184.72102320411597</v>
      </c>
      <c r="H24" s="118">
        <f t="shared" si="7"/>
        <v>166.42742335505363</v>
      </c>
      <c r="I24" s="118">
        <f t="shared" si="7"/>
        <v>149.06195554578284</v>
      </c>
      <c r="J24" s="118">
        <f t="shared" si="7"/>
        <v>156.43982281808783</v>
      </c>
      <c r="K24" s="118">
        <f t="shared" si="7"/>
        <v>155.78206750890882</v>
      </c>
      <c r="L24" s="118">
        <f t="shared" si="7"/>
        <v>176.21193594758458</v>
      </c>
      <c r="M24" s="118">
        <f t="shared" si="7"/>
        <v>140.35003990202901</v>
      </c>
      <c r="N24" s="118">
        <f t="shared" si="7"/>
        <v>146.83828206850691</v>
      </c>
      <c r="O24" s="118">
        <f t="shared" si="7"/>
        <v>159.69072015047394</v>
      </c>
      <c r="P24" s="118">
        <f t="shared" si="7"/>
        <v>131.80454117118984</v>
      </c>
      <c r="Q24" s="118">
        <f t="shared" si="7"/>
        <v>136.37939615897341</v>
      </c>
      <c r="R24" s="118">
        <f t="shared" ref="R24:V24" si="8">R25+R28+R30+R39</f>
        <v>141.69991301002861</v>
      </c>
      <c r="S24" s="118">
        <f t="shared" si="8"/>
        <v>142.5137317749664</v>
      </c>
      <c r="T24" s="118">
        <f t="shared" si="8"/>
        <v>136.91074483266109</v>
      </c>
      <c r="U24" s="118">
        <f t="shared" si="8"/>
        <v>125.52742374453116</v>
      </c>
      <c r="V24" s="118">
        <f t="shared" si="8"/>
        <v>133.02181541405008</v>
      </c>
      <c r="W24" s="118">
        <f t="shared" ref="W24:Y24" si="9">W25+W28+W30+W39</f>
        <v>138.69064226394789</v>
      </c>
      <c r="X24" s="118">
        <f t="shared" si="9"/>
        <v>113.65543726562773</v>
      </c>
      <c r="Y24" s="118">
        <f t="shared" si="9"/>
        <v>110.92763625392722</v>
      </c>
      <c r="DA24" s="129" t="s">
        <v>2768</v>
      </c>
    </row>
    <row r="25" spans="1:105" ht="12.95" customHeight="1" x14ac:dyDescent="0.25">
      <c r="A25" s="121" t="s">
        <v>57</v>
      </c>
      <c r="B25" s="123">
        <f t="shared" ref="B25:Q25" si="10">SUM(B26:B27)</f>
        <v>174.71299726656127</v>
      </c>
      <c r="C25" s="123">
        <f t="shared" si="10"/>
        <v>178.87927698685124</v>
      </c>
      <c r="D25" s="123">
        <f t="shared" si="10"/>
        <v>214.99175938349188</v>
      </c>
      <c r="E25" s="123">
        <f t="shared" si="10"/>
        <v>131.70120646553588</v>
      </c>
      <c r="F25" s="123">
        <f t="shared" si="10"/>
        <v>128.01154376957129</v>
      </c>
      <c r="G25" s="123">
        <f t="shared" si="10"/>
        <v>165.63763335799621</v>
      </c>
      <c r="H25" s="123">
        <f t="shared" si="10"/>
        <v>146.65159613307745</v>
      </c>
      <c r="I25" s="123">
        <f t="shared" si="10"/>
        <v>129.14619817172891</v>
      </c>
      <c r="J25" s="123">
        <f t="shared" si="10"/>
        <v>137.77601970358128</v>
      </c>
      <c r="K25" s="123">
        <f t="shared" si="10"/>
        <v>136.24484807621249</v>
      </c>
      <c r="L25" s="123">
        <f t="shared" si="10"/>
        <v>157.11745717811175</v>
      </c>
      <c r="M25" s="123">
        <f t="shared" si="10"/>
        <v>121.85323551759302</v>
      </c>
      <c r="N25" s="123">
        <f t="shared" si="10"/>
        <v>127.81903122216856</v>
      </c>
      <c r="O25" s="123">
        <f t="shared" si="10"/>
        <v>140.90108510690433</v>
      </c>
      <c r="P25" s="123">
        <f t="shared" si="10"/>
        <v>112.57337939636061</v>
      </c>
      <c r="Q25" s="123">
        <f t="shared" si="10"/>
        <v>117.46795007582809</v>
      </c>
      <c r="R25" s="123">
        <f t="shared" ref="R25:V25" si="11">SUM(R26:R27)</f>
        <v>122.63361581595488</v>
      </c>
      <c r="S25" s="123">
        <f t="shared" si="11"/>
        <v>123.68733654391549</v>
      </c>
      <c r="T25" s="123">
        <f t="shared" si="11"/>
        <v>118.64510388411213</v>
      </c>
      <c r="U25" s="123">
        <f t="shared" si="11"/>
        <v>107.59550007355695</v>
      </c>
      <c r="V25" s="123">
        <f t="shared" si="11"/>
        <v>117.37854673112317</v>
      </c>
      <c r="W25" s="123">
        <f t="shared" ref="W25:Y25" si="12">SUM(W26:W27)</f>
        <v>124.32123310901537</v>
      </c>
      <c r="X25" s="123">
        <f t="shared" si="12"/>
        <v>101.83759212799666</v>
      </c>
      <c r="Y25" s="123">
        <f t="shared" si="12"/>
        <v>99.59338709531518</v>
      </c>
      <c r="DA25" s="130" t="s">
        <v>2769</v>
      </c>
    </row>
    <row r="26" spans="1:105" ht="12" customHeight="1" x14ac:dyDescent="0.25">
      <c r="A26" s="97" t="s">
        <v>74</v>
      </c>
      <c r="B26" s="99">
        <v>172.70239373169278</v>
      </c>
      <c r="C26" s="99">
        <v>176.85370955901851</v>
      </c>
      <c r="D26" s="99">
        <v>212.59851376615441</v>
      </c>
      <c r="E26" s="99">
        <v>130.24813914553201</v>
      </c>
      <c r="F26" s="99">
        <v>126.57755692155727</v>
      </c>
      <c r="G26" s="99">
        <v>163.7632682836209</v>
      </c>
      <c r="H26" s="99">
        <v>144.99906329223953</v>
      </c>
      <c r="I26" s="99">
        <v>127.69179474594455</v>
      </c>
      <c r="J26" s="99">
        <v>136.21357131520841</v>
      </c>
      <c r="K26" s="99">
        <v>134.70039155780989</v>
      </c>
      <c r="L26" s="99">
        <v>155.33780602098071</v>
      </c>
      <c r="M26" s="99">
        <v>120.4726573671101</v>
      </c>
      <c r="N26" s="99">
        <v>126.3600055448881</v>
      </c>
      <c r="O26" s="99">
        <v>139.2782671967029</v>
      </c>
      <c r="P26" s="99">
        <v>111.27127967835642</v>
      </c>
      <c r="Q26" s="99">
        <v>116.10301292123475</v>
      </c>
      <c r="R26" s="99">
        <v>121.18430602957756</v>
      </c>
      <c r="S26" s="99">
        <v>122.1994092096481</v>
      </c>
      <c r="T26" s="99">
        <v>117.18510791361913</v>
      </c>
      <c r="U26" s="99">
        <v>106.23430754004852</v>
      </c>
      <c r="V26" s="99">
        <v>115.91742187378146</v>
      </c>
      <c r="W26" s="99">
        <v>122.72713685726859</v>
      </c>
      <c r="X26" s="99">
        <v>100.55795245672029</v>
      </c>
      <c r="Y26" s="99">
        <v>98.334443288352105</v>
      </c>
      <c r="DA26" s="63" t="s">
        <v>2770</v>
      </c>
    </row>
    <row r="27" spans="1:105" ht="12" customHeight="1" x14ac:dyDescent="0.25">
      <c r="A27" s="97" t="s">
        <v>53</v>
      </c>
      <c r="B27" s="99">
        <v>2.0106035348684927</v>
      </c>
      <c r="C27" s="99">
        <v>2.02556742783274</v>
      </c>
      <c r="D27" s="99">
        <v>2.393245617337457</v>
      </c>
      <c r="E27" s="99">
        <v>1.4530673200038564</v>
      </c>
      <c r="F27" s="99">
        <v>1.4339868480140172</v>
      </c>
      <c r="G27" s="99">
        <v>1.8743650743753093</v>
      </c>
      <c r="H27" s="99">
        <v>1.6525328408379203</v>
      </c>
      <c r="I27" s="99">
        <v>1.4544034257843614</v>
      </c>
      <c r="J27" s="99">
        <v>1.5624483883728741</v>
      </c>
      <c r="K27" s="99">
        <v>1.5444565184025847</v>
      </c>
      <c r="L27" s="99">
        <v>1.7796511571310456</v>
      </c>
      <c r="M27" s="99">
        <v>1.380578150482914</v>
      </c>
      <c r="N27" s="99">
        <v>1.4590256772804659</v>
      </c>
      <c r="O27" s="99">
        <v>1.6228179102014322</v>
      </c>
      <c r="P27" s="99">
        <v>1.302099718004192</v>
      </c>
      <c r="Q27" s="99">
        <v>1.364937154593332</v>
      </c>
      <c r="R27" s="99">
        <v>1.4493097863773321</v>
      </c>
      <c r="S27" s="99">
        <v>1.4879273342673993</v>
      </c>
      <c r="T27" s="99">
        <v>1.4599959704930028</v>
      </c>
      <c r="U27" s="99">
        <v>1.3611925335084341</v>
      </c>
      <c r="V27" s="99">
        <v>1.4611248573417011</v>
      </c>
      <c r="W27" s="99">
        <v>1.5940962517467789</v>
      </c>
      <c r="X27" s="99">
        <v>1.2796396712763722</v>
      </c>
      <c r="Y27" s="99">
        <v>1.2589438069630754</v>
      </c>
      <c r="DA27" s="63" t="s">
        <v>2771</v>
      </c>
    </row>
    <row r="28" spans="1:105" ht="12.95" customHeight="1" x14ac:dyDescent="0.25">
      <c r="A28" s="121" t="s">
        <v>92</v>
      </c>
      <c r="B28" s="123">
        <f t="shared" ref="B28:Y28" si="13">B29</f>
        <v>1.6154770657409043E-2</v>
      </c>
      <c r="C28" s="123">
        <f t="shared" si="13"/>
        <v>2.0258156592518617E-2</v>
      </c>
      <c r="D28" s="123">
        <f t="shared" si="13"/>
        <v>2.4104975382844042E-2</v>
      </c>
      <c r="E28" s="123">
        <f t="shared" si="13"/>
        <v>6.3771214638617207E-2</v>
      </c>
      <c r="F28" s="123">
        <f t="shared" si="13"/>
        <v>2.7437051745293844E-2</v>
      </c>
      <c r="G28" s="123">
        <f t="shared" si="13"/>
        <v>3.6233426878325946E-2</v>
      </c>
      <c r="H28" s="123">
        <f t="shared" si="13"/>
        <v>0.10047712429301182</v>
      </c>
      <c r="I28" s="123">
        <f t="shared" si="13"/>
        <v>5.3946903264680567E-2</v>
      </c>
      <c r="J28" s="123">
        <f t="shared" si="13"/>
        <v>6.9783792596623234E-2</v>
      </c>
      <c r="K28" s="123">
        <f t="shared" si="13"/>
        <v>8.2889115539001898E-2</v>
      </c>
      <c r="L28" s="123">
        <f t="shared" si="13"/>
        <v>0.11651406191193828</v>
      </c>
      <c r="M28" s="123">
        <f t="shared" si="13"/>
        <v>9.2152777734309868E-2</v>
      </c>
      <c r="N28" s="123">
        <f t="shared" si="13"/>
        <v>8.9562097701407911E-2</v>
      </c>
      <c r="O28" s="123">
        <f t="shared" si="13"/>
        <v>8.5473839629409964E-2</v>
      </c>
      <c r="P28" s="123">
        <f t="shared" si="13"/>
        <v>6.2221594522672598E-2</v>
      </c>
      <c r="Q28" s="123">
        <f t="shared" si="13"/>
        <v>8.8211896061415301E-2</v>
      </c>
      <c r="R28" s="123">
        <f t="shared" si="13"/>
        <v>7.7558338028845208E-2</v>
      </c>
      <c r="S28" s="123">
        <f t="shared" si="13"/>
        <v>7.7331032386739676E-2</v>
      </c>
      <c r="T28" s="123">
        <f t="shared" si="13"/>
        <v>7.8733365690810547E-2</v>
      </c>
      <c r="U28" s="123">
        <f t="shared" si="13"/>
        <v>8.5127640594322665E-2</v>
      </c>
      <c r="V28" s="123">
        <f t="shared" si="13"/>
        <v>0.13759983088797256</v>
      </c>
      <c r="W28" s="123">
        <f t="shared" si="13"/>
        <v>0.17274456405703062</v>
      </c>
      <c r="X28" s="123">
        <f t="shared" si="13"/>
        <v>0.20198788184036706</v>
      </c>
      <c r="Y28" s="123">
        <f t="shared" si="13"/>
        <v>0.19577336106314483</v>
      </c>
      <c r="DA28" s="130" t="s">
        <v>2772</v>
      </c>
    </row>
    <row r="29" spans="1:105" ht="12" customHeight="1" x14ac:dyDescent="0.25">
      <c r="A29" s="97" t="s">
        <v>53</v>
      </c>
      <c r="B29" s="99">
        <f>RES_hhdet_fech!B29/RES_summary!B$19</f>
        <v>1.6154770657409043E-2</v>
      </c>
      <c r="C29" s="99">
        <f>RES_hhdet_fech!C29/RES_summary!C$19</f>
        <v>2.0258156592518617E-2</v>
      </c>
      <c r="D29" s="99">
        <f>RES_hhdet_fech!D29/RES_summary!D$19</f>
        <v>2.4104975382844042E-2</v>
      </c>
      <c r="E29" s="99">
        <f>RES_hhdet_fech!E29/RES_summary!E$19</f>
        <v>6.3771214638617207E-2</v>
      </c>
      <c r="F29" s="99">
        <f>RES_hhdet_fech!F29/RES_summary!F$19</f>
        <v>2.7437051745293844E-2</v>
      </c>
      <c r="G29" s="99">
        <f>RES_hhdet_fech!G29/RES_summary!G$19</f>
        <v>3.6233426878325946E-2</v>
      </c>
      <c r="H29" s="99">
        <f>RES_hhdet_fech!H29/RES_summary!H$19</f>
        <v>0.10047712429301182</v>
      </c>
      <c r="I29" s="99">
        <f>RES_hhdet_fech!I29/RES_summary!I$19</f>
        <v>5.3946903264680567E-2</v>
      </c>
      <c r="J29" s="99">
        <f>RES_hhdet_fech!J29/RES_summary!J$19</f>
        <v>6.9783792596623234E-2</v>
      </c>
      <c r="K29" s="99">
        <f>RES_hhdet_fech!K29/RES_summary!K$19</f>
        <v>8.2889115539001898E-2</v>
      </c>
      <c r="L29" s="99">
        <f>RES_hhdet_fech!L29/RES_summary!L$19</f>
        <v>0.11651406191193828</v>
      </c>
      <c r="M29" s="99">
        <f>RES_hhdet_fech!M29/RES_summary!M$19</f>
        <v>9.2152777734309868E-2</v>
      </c>
      <c r="N29" s="99">
        <f>RES_hhdet_fech!N29/RES_summary!N$19</f>
        <v>8.9562097701407911E-2</v>
      </c>
      <c r="O29" s="99">
        <f>RES_hhdet_fech!O29/RES_summary!O$19</f>
        <v>8.5473839629409964E-2</v>
      </c>
      <c r="P29" s="99">
        <f>RES_hhdet_fech!P29/RES_summary!P$19</f>
        <v>6.2221594522672598E-2</v>
      </c>
      <c r="Q29" s="99">
        <f>RES_hhdet_fech!Q29/RES_summary!Q$19</f>
        <v>8.8211896061415301E-2</v>
      </c>
      <c r="R29" s="99">
        <f>RES_hhdet_fech!R29/RES_summary!R$19</f>
        <v>7.7558338028845208E-2</v>
      </c>
      <c r="S29" s="99">
        <f>RES_hhdet_fech!S29/RES_summary!S$19</f>
        <v>7.7331032386739676E-2</v>
      </c>
      <c r="T29" s="99">
        <f>RES_hhdet_fech!T29/RES_summary!T$19</f>
        <v>7.8733365690810547E-2</v>
      </c>
      <c r="U29" s="99">
        <f>RES_hhdet_fech!U29/RES_summary!U$19</f>
        <v>8.5127640594322665E-2</v>
      </c>
      <c r="V29" s="99">
        <f>RES_hhdet_fech!V29/RES_summary!V$19</f>
        <v>0.13759983088797256</v>
      </c>
      <c r="W29" s="99">
        <f>RES_hhdet_fech!W29/RES_summary!W$19</f>
        <v>0.17274456405703062</v>
      </c>
      <c r="X29" s="99">
        <f>RES_hhdet_fech!X29/RES_summary!X$19</f>
        <v>0.20198788184036706</v>
      </c>
      <c r="Y29" s="99">
        <f>RES_hhdet_fech!Y29/RES_summary!Y$19</f>
        <v>0.19577336106314483</v>
      </c>
      <c r="DA29" s="63" t="s">
        <v>2773</v>
      </c>
    </row>
    <row r="30" spans="1:105" ht="12" customHeight="1" x14ac:dyDescent="0.25">
      <c r="A30" s="121" t="s">
        <v>55</v>
      </c>
      <c r="B30" s="123">
        <v>15.655398300284974</v>
      </c>
      <c r="C30" s="123">
        <v>14.850605911686905</v>
      </c>
      <c r="D30" s="123">
        <v>14.907076016251503</v>
      </c>
      <c r="E30" s="123">
        <v>14.98075127535942</v>
      </c>
      <c r="F30" s="123">
        <v>15.748152853487591</v>
      </c>
      <c r="G30" s="123">
        <v>16.328648678099007</v>
      </c>
      <c r="H30" s="123">
        <v>17.036875509127803</v>
      </c>
      <c r="I30" s="123">
        <v>17.273604208406589</v>
      </c>
      <c r="J30" s="123">
        <v>16.332699570040617</v>
      </c>
      <c r="K30" s="123">
        <v>17.106090844844918</v>
      </c>
      <c r="L30" s="123">
        <v>16.660733768806843</v>
      </c>
      <c r="M30" s="123">
        <v>16.230422770551748</v>
      </c>
      <c r="N30" s="123">
        <v>16.681068292670023</v>
      </c>
      <c r="O30" s="123">
        <v>16.450476176723399</v>
      </c>
      <c r="P30" s="123">
        <v>16.878660604010602</v>
      </c>
      <c r="Q30" s="123">
        <v>16.430221625290073</v>
      </c>
      <c r="R30" s="123">
        <v>16.60827230179639</v>
      </c>
      <c r="S30" s="123">
        <v>16.38440972197138</v>
      </c>
      <c r="T30" s="123">
        <v>15.857196573354127</v>
      </c>
      <c r="U30" s="123">
        <v>15.559154097026857</v>
      </c>
      <c r="V30" s="123">
        <v>13.155889546845877</v>
      </c>
      <c r="W30" s="123">
        <v>11.937057350621735</v>
      </c>
      <c r="X30" s="123">
        <v>9.9655845753052734</v>
      </c>
      <c r="Y30" s="123">
        <v>9.4915512471869246</v>
      </c>
      <c r="DA30" s="130" t="s">
        <v>2774</v>
      </c>
    </row>
    <row r="31" spans="1:105" ht="12" customHeight="1" x14ac:dyDescent="0.25">
      <c r="A31" s="97" t="s">
        <v>141</v>
      </c>
      <c r="B31" s="99">
        <v>17.145795871308579</v>
      </c>
      <c r="C31" s="99">
        <v>16.466895078565351</v>
      </c>
      <c r="D31" s="99">
        <v>16.468909997579608</v>
      </c>
      <c r="E31" s="99">
        <v>16.147109860560022</v>
      </c>
      <c r="F31" s="99">
        <v>17.176758389136662</v>
      </c>
      <c r="G31" s="99">
        <v>17.710319718974443</v>
      </c>
      <c r="H31" s="99">
        <v>18.929380204223566</v>
      </c>
      <c r="I31" s="99">
        <v>19.049207580115489</v>
      </c>
      <c r="J31" s="99">
        <v>17.839259427245512</v>
      </c>
      <c r="K31" s="99">
        <v>19.318497517744063</v>
      </c>
      <c r="L31" s="99">
        <v>19.01912737344119</v>
      </c>
      <c r="M31" s="99">
        <v>18.702692053224247</v>
      </c>
      <c r="N31" s="99">
        <v>18.605420025836715</v>
      </c>
      <c r="O31" s="99">
        <v>18.202378488979271</v>
      </c>
      <c r="P31" s="99">
        <v>19.456348181260413</v>
      </c>
      <c r="Q31" s="99">
        <v>17.650617346867929</v>
      </c>
      <c r="R31" s="99">
        <v>19.00584883838853</v>
      </c>
      <c r="S31" s="99">
        <v>17.947846715111108</v>
      </c>
      <c r="T31" s="99">
        <v>16.707647612502534</v>
      </c>
      <c r="U31" s="99">
        <v>16.14719227063528</v>
      </c>
      <c r="V31" s="99">
        <v>13.570688448418402</v>
      </c>
      <c r="W31" s="99">
        <v>12.130992218253983</v>
      </c>
      <c r="X31" s="99">
        <v>11.318631482538327</v>
      </c>
      <c r="Y31" s="99">
        <v>10.341409274437192</v>
      </c>
      <c r="DA31" s="63" t="s">
        <v>2775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14.600787995393894</v>
      </c>
      <c r="L32" s="99">
        <v>14.513257824750882</v>
      </c>
      <c r="M32" s="99">
        <v>14.206154124133199</v>
      </c>
      <c r="N32" s="99">
        <v>14.381624408422397</v>
      </c>
      <c r="O32" s="99">
        <v>13.835843947827446</v>
      </c>
      <c r="P32" s="99">
        <v>14.739937252655698</v>
      </c>
      <c r="Q32" s="99">
        <v>13.75440011400493</v>
      </c>
      <c r="R32" s="99">
        <v>15.276861990259411</v>
      </c>
      <c r="S32" s="99">
        <v>14.630045725155956</v>
      </c>
      <c r="T32" s="99">
        <v>13.543503912829397</v>
      </c>
      <c r="U32" s="99">
        <v>13.456873630730598</v>
      </c>
      <c r="V32" s="99">
        <v>11.068244150693182</v>
      </c>
      <c r="W32" s="99">
        <v>9.928023224689877</v>
      </c>
      <c r="X32" s="99">
        <v>9.5685735422775409</v>
      </c>
      <c r="Y32" s="99">
        <v>8.8573763947212374</v>
      </c>
      <c r="DA32" s="63" t="s">
        <v>2776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7.73884182749598</v>
      </c>
      <c r="L33" s="102">
        <v>7.7254804278907372</v>
      </c>
      <c r="M33" s="102">
        <v>7.3106051351833807</v>
      </c>
      <c r="N33" s="102">
        <v>7.4330503305139208</v>
      </c>
      <c r="O33" s="102">
        <v>6.0984392890668442</v>
      </c>
      <c r="P33" s="102">
        <v>6.0673047412716894</v>
      </c>
      <c r="Q33" s="102">
        <v>6.0656387894761901</v>
      </c>
      <c r="R33" s="102">
        <v>7.7863601243668725</v>
      </c>
      <c r="S33" s="102">
        <v>7.7110680072966868</v>
      </c>
      <c r="T33" s="102">
        <v>6.4715148843510253</v>
      </c>
      <c r="U33" s="102">
        <v>6.4165556630726881</v>
      </c>
      <c r="V33" s="102">
        <v>3.7834590800420198</v>
      </c>
      <c r="W33" s="102">
        <v>2.9971409751120404</v>
      </c>
      <c r="X33" s="102">
        <v>3.8638611504816129</v>
      </c>
      <c r="Y33" s="102">
        <v>3.911531477902543</v>
      </c>
      <c r="DA33" s="131" t="s">
        <v>2777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6.8619461678979112</v>
      </c>
      <c r="L34" s="105">
        <v>6.7877773968601458</v>
      </c>
      <c r="M34" s="105">
        <v>6.8955489889498187</v>
      </c>
      <c r="N34" s="105">
        <v>6.9485740779084733</v>
      </c>
      <c r="O34" s="105">
        <v>7.7374046587606005</v>
      </c>
      <c r="P34" s="105">
        <v>8.6726325113840055</v>
      </c>
      <c r="Q34" s="105">
        <v>7.6887613245287421</v>
      </c>
      <c r="R34" s="105">
        <v>7.4905018658925382</v>
      </c>
      <c r="S34" s="105">
        <v>6.9189777178592697</v>
      </c>
      <c r="T34" s="105">
        <v>7.0719890284783711</v>
      </c>
      <c r="U34" s="105">
        <v>7.0403179676579075</v>
      </c>
      <c r="V34" s="105">
        <v>7.2847850706511625</v>
      </c>
      <c r="W34" s="105">
        <v>6.9308822495778344</v>
      </c>
      <c r="X34" s="105">
        <v>5.7047123917959288</v>
      </c>
      <c r="Y34" s="105">
        <v>4.9458449168186949</v>
      </c>
      <c r="DA34" s="132" t="s">
        <v>2778</v>
      </c>
    </row>
    <row r="35" spans="1:105" ht="12" customHeight="1" x14ac:dyDescent="0.25">
      <c r="A35" s="106" t="s">
        <v>122</v>
      </c>
      <c r="B35" s="102">
        <v>15.537485011132306</v>
      </c>
      <c r="C35" s="102">
        <v>14.733250698561845</v>
      </c>
      <c r="D35" s="102">
        <v>14.794422544685856</v>
      </c>
      <c r="E35" s="102">
        <v>14.904567736768588</v>
      </c>
      <c r="F35" s="102">
        <v>15.54525710072136</v>
      </c>
      <c r="G35" s="102">
        <v>16.072927443908238</v>
      </c>
      <c r="H35" s="102">
        <v>16.714939170801745</v>
      </c>
      <c r="I35" s="102">
        <v>17.042334059703208</v>
      </c>
      <c r="J35" s="102">
        <v>16.20039627290905</v>
      </c>
      <c r="K35" s="102">
        <v>16.994805528992391</v>
      </c>
      <c r="L35" s="102">
        <v>16.587542836053405</v>
      </c>
      <c r="M35" s="102">
        <v>16.186764405405508</v>
      </c>
      <c r="N35" s="102">
        <v>16.749304088148197</v>
      </c>
      <c r="O35" s="102">
        <v>16.632091624337047</v>
      </c>
      <c r="P35" s="102">
        <v>17.006412008523665</v>
      </c>
      <c r="Q35" s="102">
        <v>16.761065949468978</v>
      </c>
      <c r="R35" s="102">
        <v>16.74767800894249</v>
      </c>
      <c r="S35" s="102">
        <v>16.651538405838469</v>
      </c>
      <c r="T35" s="102">
        <v>16.215174299262394</v>
      </c>
      <c r="U35" s="102">
        <v>15.905832495330625</v>
      </c>
      <c r="V35" s="102">
        <v>13.495766611335444</v>
      </c>
      <c r="W35" s="102">
        <v>12.282958545975886</v>
      </c>
      <c r="X35" s="102">
        <v>10.199291959769017</v>
      </c>
      <c r="Y35" s="102">
        <v>9.7563633136245205</v>
      </c>
      <c r="DA35" s="131" t="s">
        <v>2779</v>
      </c>
    </row>
    <row r="36" spans="1:105" ht="12" customHeight="1" x14ac:dyDescent="0.25">
      <c r="A36" s="107" t="s">
        <v>121</v>
      </c>
      <c r="B36" s="105">
        <v>12.386641298154288</v>
      </c>
      <c r="C36" s="105">
        <v>11.623959909015717</v>
      </c>
      <c r="D36" s="105">
        <v>11.749894109238143</v>
      </c>
      <c r="E36" s="105">
        <v>11.901821903780116</v>
      </c>
      <c r="F36" s="105">
        <v>12.34044669244421</v>
      </c>
      <c r="G36" s="105">
        <v>12.896603070969771</v>
      </c>
      <c r="H36" s="105">
        <v>13.504145223505706</v>
      </c>
      <c r="I36" s="105">
        <v>13.910670504445667</v>
      </c>
      <c r="J36" s="105">
        <v>13.028443231851268</v>
      </c>
      <c r="K36" s="105">
        <v>13.730254993201299</v>
      </c>
      <c r="L36" s="105">
        <v>13.433785385414168</v>
      </c>
      <c r="M36" s="105">
        <v>13.056367849533107</v>
      </c>
      <c r="N36" s="105">
        <v>13.578318566246283</v>
      </c>
      <c r="O36" s="105">
        <v>13.19929328321051</v>
      </c>
      <c r="P36" s="105">
        <v>13.433657726430491</v>
      </c>
      <c r="Q36" s="105">
        <v>13.417636822856267</v>
      </c>
      <c r="R36" s="105">
        <v>13.818630253884326</v>
      </c>
      <c r="S36" s="105">
        <v>13.917416435940224</v>
      </c>
      <c r="T36" s="105">
        <v>13.529679527391709</v>
      </c>
      <c r="U36" s="105">
        <v>13.423871246547183</v>
      </c>
      <c r="V36" s="105">
        <v>11.103936369703559</v>
      </c>
      <c r="W36" s="105">
        <v>10.075766373638212</v>
      </c>
      <c r="X36" s="105">
        <v>8.5706227650430495</v>
      </c>
      <c r="Y36" s="105">
        <v>8.3244149136282779</v>
      </c>
      <c r="DA36" s="132" t="s">
        <v>2780</v>
      </c>
    </row>
    <row r="37" spans="1:105" ht="12" customHeight="1" x14ac:dyDescent="0.25">
      <c r="A37" s="108" t="s">
        <v>53</v>
      </c>
      <c r="B37" s="99">
        <v>6.5045211185237175</v>
      </c>
      <c r="C37" s="99">
        <v>5.9236164068291908</v>
      </c>
      <c r="D37" s="99">
        <v>6.0944593315395492</v>
      </c>
      <c r="E37" s="99">
        <v>6.2510370013171936</v>
      </c>
      <c r="F37" s="99">
        <v>6.1301475369243983</v>
      </c>
      <c r="G37" s="99">
        <v>6.5165008993958287</v>
      </c>
      <c r="H37" s="99">
        <v>6.8968464108236391</v>
      </c>
      <c r="I37" s="99">
        <v>7.442224346677019</v>
      </c>
      <c r="J37" s="99">
        <v>6.4518826346030975</v>
      </c>
      <c r="K37" s="99">
        <v>6.9709251793934097</v>
      </c>
      <c r="L37" s="99">
        <v>6.8491634901371654</v>
      </c>
      <c r="M37" s="99">
        <v>6.4415697533905103</v>
      </c>
      <c r="N37" s="99">
        <v>6.7239153287257549</v>
      </c>
      <c r="O37" s="99">
        <v>5.578764964624626</v>
      </c>
      <c r="P37" s="99">
        <v>5.3142647722508389</v>
      </c>
      <c r="Q37" s="99">
        <v>5.6604618145387615</v>
      </c>
      <c r="R37" s="99">
        <v>6.8475760816017877</v>
      </c>
      <c r="S37" s="99">
        <v>7.1907173150842754</v>
      </c>
      <c r="T37" s="99">
        <v>6.4242848451473709</v>
      </c>
      <c r="U37" s="99">
        <v>6.3641489239975977</v>
      </c>
      <c r="V37" s="99">
        <v>3.8203743719944403</v>
      </c>
      <c r="W37" s="99">
        <v>3.0678824099166544</v>
      </c>
      <c r="X37" s="99">
        <v>3.4567157404106474</v>
      </c>
      <c r="Y37" s="99">
        <v>3.6794183449519267</v>
      </c>
      <c r="DA37" s="63" t="s">
        <v>2781</v>
      </c>
    </row>
    <row r="38" spans="1:105" ht="12" customHeight="1" x14ac:dyDescent="0.25">
      <c r="A38" s="108" t="s">
        <v>52</v>
      </c>
      <c r="B38" s="99">
        <v>5.8821201796305704</v>
      </c>
      <c r="C38" s="99">
        <v>5.7003435021865245</v>
      </c>
      <c r="D38" s="99">
        <v>5.6554347776985905</v>
      </c>
      <c r="E38" s="99">
        <v>5.6507849024629229</v>
      </c>
      <c r="F38" s="99">
        <v>6.2102991555198122</v>
      </c>
      <c r="G38" s="99">
        <v>6.3801021715739408</v>
      </c>
      <c r="H38" s="99">
        <v>6.6072988126820666</v>
      </c>
      <c r="I38" s="99">
        <v>6.4684461577686516</v>
      </c>
      <c r="J38" s="99">
        <v>6.5765605972481698</v>
      </c>
      <c r="K38" s="99">
        <v>6.7593298138078906</v>
      </c>
      <c r="L38" s="99">
        <v>6.584621895277003</v>
      </c>
      <c r="M38" s="99">
        <v>6.6147980961425983</v>
      </c>
      <c r="N38" s="99">
        <v>6.8544032375205299</v>
      </c>
      <c r="O38" s="99">
        <v>7.6205283185858859</v>
      </c>
      <c r="P38" s="99">
        <v>8.1193929541796539</v>
      </c>
      <c r="Q38" s="99">
        <v>7.7571750083175059</v>
      </c>
      <c r="R38" s="99">
        <v>6.9710541722825363</v>
      </c>
      <c r="S38" s="99">
        <v>6.7266991208559466</v>
      </c>
      <c r="T38" s="99">
        <v>7.1053946822443379</v>
      </c>
      <c r="U38" s="99">
        <v>7.0597223225495833</v>
      </c>
      <c r="V38" s="99">
        <v>7.2835619977091213</v>
      </c>
      <c r="W38" s="99">
        <v>7.0078839637215573</v>
      </c>
      <c r="X38" s="99">
        <v>5.1139070246324012</v>
      </c>
      <c r="Y38" s="99">
        <v>4.6449965686763504</v>
      </c>
      <c r="DA38" s="63" t="s">
        <v>2782</v>
      </c>
    </row>
    <row r="39" spans="1:105" ht="12" customHeight="1" x14ac:dyDescent="0.25">
      <c r="A39" s="121" t="s">
        <v>54</v>
      </c>
      <c r="B39" s="123">
        <v>2.478397164267355</v>
      </c>
      <c r="C39" s="123">
        <v>2.4567738634477765</v>
      </c>
      <c r="D39" s="123">
        <v>2.4066094715103885</v>
      </c>
      <c r="E39" s="123">
        <v>2.6072744558092538</v>
      </c>
      <c r="F39" s="123">
        <v>2.62128407504443</v>
      </c>
      <c r="G39" s="123">
        <v>2.7185077411424245</v>
      </c>
      <c r="H39" s="123">
        <v>2.6384745885553564</v>
      </c>
      <c r="I39" s="123">
        <v>2.5882062623826427</v>
      </c>
      <c r="J39" s="123">
        <v>2.261319751869296</v>
      </c>
      <c r="K39" s="123">
        <v>2.348239472312434</v>
      </c>
      <c r="L39" s="123">
        <v>2.3172309387540593</v>
      </c>
      <c r="M39" s="123">
        <v>2.17422883614991</v>
      </c>
      <c r="N39" s="123">
        <v>2.2486204559669245</v>
      </c>
      <c r="O39" s="123">
        <v>2.2536850272167768</v>
      </c>
      <c r="P39" s="123">
        <v>2.2902795762959651</v>
      </c>
      <c r="Q39" s="123">
        <v>2.3930125617938498</v>
      </c>
      <c r="R39" s="123">
        <v>2.3804665542484869</v>
      </c>
      <c r="S39" s="123">
        <v>2.3646544766928108</v>
      </c>
      <c r="T39" s="123">
        <v>2.3297110095040137</v>
      </c>
      <c r="U39" s="123">
        <v>2.2876419333530267</v>
      </c>
      <c r="V39" s="123">
        <v>2.3497793051930738</v>
      </c>
      <c r="W39" s="123">
        <v>2.2596072402537706</v>
      </c>
      <c r="X39" s="123">
        <v>1.6502726804854311</v>
      </c>
      <c r="Y39" s="123">
        <v>1.6469245503619687</v>
      </c>
      <c r="DA39" s="130" t="s">
        <v>2783</v>
      </c>
    </row>
    <row r="40" spans="1:105" ht="12" customHeight="1" x14ac:dyDescent="0.25">
      <c r="A40" s="97" t="s">
        <v>50</v>
      </c>
      <c r="B40" s="99">
        <v>3.0702371462267521</v>
      </c>
      <c r="C40" s="99">
        <v>2.9701993375168758</v>
      </c>
      <c r="D40" s="99">
        <v>2.9486216643848877</v>
      </c>
      <c r="E40" s="99">
        <v>3.2780725713280217</v>
      </c>
      <c r="F40" s="99">
        <v>3.2562544756759149</v>
      </c>
      <c r="G40" s="99">
        <v>3.1968590339475513</v>
      </c>
      <c r="H40" s="99">
        <v>3.3232816816023432</v>
      </c>
      <c r="I40" s="99">
        <v>3.2687607448058702</v>
      </c>
      <c r="J40" s="99">
        <v>2.7714709779197282</v>
      </c>
      <c r="K40" s="99">
        <v>2.9698572980880669</v>
      </c>
      <c r="L40" s="99">
        <v>2.8394878025347543</v>
      </c>
      <c r="M40" s="99">
        <v>2.8377300345998058</v>
      </c>
      <c r="N40" s="99">
        <v>2.8613373190455706</v>
      </c>
      <c r="O40" s="99">
        <v>2.8347075380510653</v>
      </c>
      <c r="P40" s="99">
        <v>3.0887867996426399</v>
      </c>
      <c r="Q40" s="99">
        <v>2.9694388606427697</v>
      </c>
      <c r="R40" s="99">
        <v>3.1735499247284289</v>
      </c>
      <c r="S40" s="99">
        <v>3.1210240749202054</v>
      </c>
      <c r="T40" s="99">
        <v>3.1008540937853319</v>
      </c>
      <c r="U40" s="99">
        <v>3.2405897149101217</v>
      </c>
      <c r="V40" s="99">
        <v>2.9924331439188494</v>
      </c>
      <c r="W40" s="99">
        <v>2.8360322856084608</v>
      </c>
      <c r="X40" s="99">
        <v>2.574197332805932</v>
      </c>
      <c r="Y40" s="99">
        <v>2.3260722529779709</v>
      </c>
      <c r="DA40" s="63" t="s">
        <v>2784</v>
      </c>
    </row>
    <row r="41" spans="1:105" ht="12" customHeight="1" x14ac:dyDescent="0.25">
      <c r="A41" s="109" t="s">
        <v>120</v>
      </c>
      <c r="B41" s="110">
        <v>2.4555891279737718</v>
      </c>
      <c r="C41" s="110">
        <v>2.4362368444850127</v>
      </c>
      <c r="D41" s="110">
        <v>2.3834906473483608</v>
      </c>
      <c r="E41" s="110">
        <v>2.5774629616033207</v>
      </c>
      <c r="F41" s="110">
        <v>2.5905398931851633</v>
      </c>
      <c r="G41" s="110">
        <v>2.6929192922764598</v>
      </c>
      <c r="H41" s="110">
        <v>2.5979815887646307</v>
      </c>
      <c r="I41" s="110">
        <v>2.5442354201672446</v>
      </c>
      <c r="J41" s="110">
        <v>2.2267038724716777</v>
      </c>
      <c r="K41" s="110">
        <v>2.3033524083067531</v>
      </c>
      <c r="L41" s="110">
        <v>2.2784454763817443</v>
      </c>
      <c r="M41" s="110">
        <v>2.1235964563899814</v>
      </c>
      <c r="N41" s="110">
        <v>2.2007773011360827</v>
      </c>
      <c r="O41" s="110">
        <v>2.2079038827503057</v>
      </c>
      <c r="P41" s="110">
        <v>2.2260711543406431</v>
      </c>
      <c r="Q41" s="110">
        <v>2.3468600508032811</v>
      </c>
      <c r="R41" s="110">
        <v>2.3164017337327816</v>
      </c>
      <c r="S41" s="110">
        <v>2.3037480769674734</v>
      </c>
      <c r="T41" s="110">
        <v>2.2691524676097172</v>
      </c>
      <c r="U41" s="110">
        <v>2.2136388469431685</v>
      </c>
      <c r="V41" s="110">
        <v>2.301094968915379</v>
      </c>
      <c r="W41" s="110">
        <v>2.2163110649921429</v>
      </c>
      <c r="X41" s="110">
        <v>1.5789833177201775</v>
      </c>
      <c r="Y41" s="110">
        <v>1.593171412629927</v>
      </c>
      <c r="DA41" s="60" t="s">
        <v>2785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203.92845597573046</v>
      </c>
      <c r="C43" s="118">
        <f t="shared" si="14"/>
        <v>209.35996264456298</v>
      </c>
      <c r="D43" s="118">
        <f t="shared" si="14"/>
        <v>185.08611280823803</v>
      </c>
      <c r="E43" s="118">
        <f t="shared" si="14"/>
        <v>200.91778754841502</v>
      </c>
      <c r="F43" s="118">
        <f t="shared" si="14"/>
        <v>190.12695460275359</v>
      </c>
      <c r="G43" s="118">
        <f t="shared" si="14"/>
        <v>187.70770725476254</v>
      </c>
      <c r="H43" s="118">
        <f t="shared" si="14"/>
        <v>170.00646765746305</v>
      </c>
      <c r="I43" s="118">
        <f t="shared" si="14"/>
        <v>148.56885709595701</v>
      </c>
      <c r="J43" s="118">
        <f t="shared" si="14"/>
        <v>186.59845496435179</v>
      </c>
      <c r="K43" s="118">
        <f t="shared" si="14"/>
        <v>163.67753532084075</v>
      </c>
      <c r="L43" s="118">
        <f t="shared" si="14"/>
        <v>179.62995809288469</v>
      </c>
      <c r="M43" s="118">
        <f t="shared" si="14"/>
        <v>153.54114288588667</v>
      </c>
      <c r="N43" s="118">
        <f t="shared" si="14"/>
        <v>154.28509390086711</v>
      </c>
      <c r="O43" s="118">
        <f t="shared" si="14"/>
        <v>164.58956325751308</v>
      </c>
      <c r="P43" s="118">
        <f t="shared" si="14"/>
        <v>134.52423619284383</v>
      </c>
      <c r="Q43" s="118">
        <f t="shared" si="14"/>
        <v>156.94558752677176</v>
      </c>
      <c r="R43" s="118">
        <f t="shared" ref="R43:V43" si="15">R44+R47+R49+R58</f>
        <v>144.52102223857597</v>
      </c>
      <c r="S43" s="118">
        <f t="shared" si="15"/>
        <v>145.58945923778191</v>
      </c>
      <c r="T43" s="118">
        <f t="shared" si="15"/>
        <v>142.47115889025278</v>
      </c>
      <c r="U43" s="118">
        <f t="shared" si="15"/>
        <v>119.64715112686004</v>
      </c>
      <c r="V43" s="118">
        <f t="shared" si="15"/>
        <v>138.16923170749823</v>
      </c>
      <c r="W43" s="118">
        <f t="shared" ref="W43:Y43" si="16">W44+W47+W49+W58</f>
        <v>137.03967871017809</v>
      </c>
      <c r="X43" s="118">
        <f t="shared" si="16"/>
        <v>122.91802310312836</v>
      </c>
      <c r="Y43" s="118">
        <f t="shared" si="16"/>
        <v>119.62087601564656</v>
      </c>
      <c r="DA43" s="129" t="s">
        <v>2786</v>
      </c>
    </row>
    <row r="44" spans="1:105" ht="12.95" customHeight="1" x14ac:dyDescent="0.25">
      <c r="A44" s="121" t="s">
        <v>57</v>
      </c>
      <c r="B44" s="123">
        <f t="shared" ref="B44:Q44" si="17">SUM(B45:B46)</f>
        <v>185.02562210031547</v>
      </c>
      <c r="C44" s="123">
        <f t="shared" si="17"/>
        <v>191.20034934312386</v>
      </c>
      <c r="D44" s="123">
        <f t="shared" si="17"/>
        <v>167.25827488786939</v>
      </c>
      <c r="E44" s="123">
        <f t="shared" si="17"/>
        <v>182.6025625066687</v>
      </c>
      <c r="F44" s="123">
        <f t="shared" si="17"/>
        <v>170.51271130408441</v>
      </c>
      <c r="G44" s="123">
        <f t="shared" si="17"/>
        <v>167.28090701938774</v>
      </c>
      <c r="H44" s="123">
        <f t="shared" si="17"/>
        <v>149.2095063223673</v>
      </c>
      <c r="I44" s="123">
        <f t="shared" si="17"/>
        <v>128.14869657962635</v>
      </c>
      <c r="J44" s="123">
        <f t="shared" si="17"/>
        <v>165.92297322980821</v>
      </c>
      <c r="K44" s="123">
        <f t="shared" si="17"/>
        <v>142.82216803033037</v>
      </c>
      <c r="L44" s="123">
        <f t="shared" si="17"/>
        <v>159.28737302656847</v>
      </c>
      <c r="M44" s="123">
        <f t="shared" si="17"/>
        <v>133.18484424333946</v>
      </c>
      <c r="N44" s="123">
        <f t="shared" si="17"/>
        <v>133.88335650737335</v>
      </c>
      <c r="O44" s="123">
        <f t="shared" si="17"/>
        <v>144.53506379959106</v>
      </c>
      <c r="P44" s="123">
        <f t="shared" si="17"/>
        <v>113.71611170291732</v>
      </c>
      <c r="Q44" s="123">
        <f t="shared" si="17"/>
        <v>135.89159251722992</v>
      </c>
      <c r="R44" s="123">
        <f t="shared" ref="R44:V44" si="18">SUM(R45:R46)</f>
        <v>124.18314539363736</v>
      </c>
      <c r="S44" s="123">
        <f t="shared" si="18"/>
        <v>125.58393470004944</v>
      </c>
      <c r="T44" s="123">
        <f t="shared" si="18"/>
        <v>122.97895606950686</v>
      </c>
      <c r="U44" s="123">
        <f t="shared" si="18"/>
        <v>100.60408071663321</v>
      </c>
      <c r="V44" s="123">
        <f t="shared" si="18"/>
        <v>121.20461178529928</v>
      </c>
      <c r="W44" s="123">
        <f t="shared" ref="W44:Y44" si="19">SUM(W45:W46)</f>
        <v>121.12040024952243</v>
      </c>
      <c r="X44" s="123">
        <f t="shared" si="19"/>
        <v>109.20176549890604</v>
      </c>
      <c r="Y44" s="123">
        <f t="shared" si="19"/>
        <v>106.752757350417</v>
      </c>
      <c r="DA44" s="130" t="s">
        <v>2787</v>
      </c>
    </row>
    <row r="45" spans="1:105" ht="12" customHeight="1" x14ac:dyDescent="0.25">
      <c r="A45" s="97" t="s">
        <v>211</v>
      </c>
      <c r="B45" s="99">
        <v>183.00056424510876</v>
      </c>
      <c r="C45" s="99">
        <v>189.14469423359543</v>
      </c>
      <c r="D45" s="99">
        <v>165.48905877018672</v>
      </c>
      <c r="E45" s="99">
        <v>180.67917806780011</v>
      </c>
      <c r="F45" s="99">
        <v>168.69157876963993</v>
      </c>
      <c r="G45" s="99">
        <v>165.50188387266235</v>
      </c>
      <c r="H45" s="99">
        <v>147.64376337392684</v>
      </c>
      <c r="I45" s="99">
        <v>126.81094820197221</v>
      </c>
      <c r="J45" s="99">
        <v>164.17351267781982</v>
      </c>
      <c r="K45" s="99">
        <v>141.31647853661391</v>
      </c>
      <c r="L45" s="99">
        <v>157.60281663565496</v>
      </c>
      <c r="M45" s="99">
        <v>131.76500014163204</v>
      </c>
      <c r="N45" s="99">
        <v>132.43082940958055</v>
      </c>
      <c r="O45" s="99">
        <v>142.93260989586744</v>
      </c>
      <c r="P45" s="99">
        <v>112.44885020428876</v>
      </c>
      <c r="Q45" s="99">
        <v>134.3701855710847</v>
      </c>
      <c r="R45" s="99">
        <v>122.77512488901321</v>
      </c>
      <c r="S45" s="99">
        <v>124.13861596265579</v>
      </c>
      <c r="T45" s="99">
        <v>121.53183023358517</v>
      </c>
      <c r="U45" s="99">
        <v>99.392743056592494</v>
      </c>
      <c r="V45" s="99">
        <v>119.78169967264407</v>
      </c>
      <c r="W45" s="99">
        <v>119.6700765322843</v>
      </c>
      <c r="X45" s="99">
        <v>107.92496879310026</v>
      </c>
      <c r="Y45" s="99">
        <v>105.49187433672776</v>
      </c>
      <c r="DA45" s="63" t="s">
        <v>2788</v>
      </c>
    </row>
    <row r="46" spans="1:105" ht="12" customHeight="1" x14ac:dyDescent="0.25">
      <c r="A46" s="97" t="s">
        <v>53</v>
      </c>
      <c r="B46" s="99">
        <v>2.0250578552067182</v>
      </c>
      <c r="C46" s="99">
        <v>2.0556551095284363</v>
      </c>
      <c r="D46" s="99">
        <v>1.7692161176826777</v>
      </c>
      <c r="E46" s="99">
        <v>1.9233844388685948</v>
      </c>
      <c r="F46" s="99">
        <v>1.8211325344444695</v>
      </c>
      <c r="G46" s="99">
        <v>1.7790231467253794</v>
      </c>
      <c r="H46" s="99">
        <v>1.5657429484404457</v>
      </c>
      <c r="I46" s="99">
        <v>1.3377483776541226</v>
      </c>
      <c r="J46" s="99">
        <v>1.749460551988403</v>
      </c>
      <c r="K46" s="99">
        <v>1.5056894937164638</v>
      </c>
      <c r="L46" s="99">
        <v>1.6845563909135057</v>
      </c>
      <c r="M46" s="99">
        <v>1.4198441017074108</v>
      </c>
      <c r="N46" s="99">
        <v>1.4525270977927858</v>
      </c>
      <c r="O46" s="99">
        <v>1.6024539037236165</v>
      </c>
      <c r="P46" s="99">
        <v>1.2672614986285577</v>
      </c>
      <c r="Q46" s="99">
        <v>1.521406946145222</v>
      </c>
      <c r="R46" s="99">
        <v>1.4080205046241538</v>
      </c>
      <c r="S46" s="99">
        <v>1.4453187373936496</v>
      </c>
      <c r="T46" s="99">
        <v>1.4471258359216905</v>
      </c>
      <c r="U46" s="99">
        <v>1.2113376600407164</v>
      </c>
      <c r="V46" s="99">
        <v>1.4229121126552065</v>
      </c>
      <c r="W46" s="99">
        <v>1.4503237172381302</v>
      </c>
      <c r="X46" s="99">
        <v>1.2767967058057792</v>
      </c>
      <c r="Y46" s="99">
        <v>1.2608830136892444</v>
      </c>
      <c r="DA46" s="63" t="s">
        <v>2789</v>
      </c>
    </row>
    <row r="47" spans="1:105" ht="12.95" customHeight="1" x14ac:dyDescent="0.25">
      <c r="A47" s="121" t="s">
        <v>92</v>
      </c>
      <c r="B47" s="123">
        <f t="shared" ref="B47:Y47" si="20">B48</f>
        <v>1.6151026047569194E-2</v>
      </c>
      <c r="C47" s="123">
        <f t="shared" si="20"/>
        <v>2.0315619782173912E-2</v>
      </c>
      <c r="D47" s="123">
        <f t="shared" si="20"/>
        <v>2.4078357688861164E-2</v>
      </c>
      <c r="E47" s="123">
        <f t="shared" si="20"/>
        <v>6.1250701893006229E-2</v>
      </c>
      <c r="F47" s="123">
        <f t="shared" si="20"/>
        <v>2.7885903270401566E-2</v>
      </c>
      <c r="G47" s="123">
        <f t="shared" si="20"/>
        <v>3.7677764673542592E-2</v>
      </c>
      <c r="H47" s="123">
        <f t="shared" si="20"/>
        <v>8.9828909510492952E-2</v>
      </c>
      <c r="I47" s="123">
        <f t="shared" si="20"/>
        <v>4.3651063745972697E-2</v>
      </c>
      <c r="J47" s="123">
        <f t="shared" si="20"/>
        <v>5.229131531171529E-2</v>
      </c>
      <c r="K47" s="123">
        <f t="shared" si="20"/>
        <v>6.2066024239429016E-2</v>
      </c>
      <c r="L47" s="123">
        <f t="shared" si="20"/>
        <v>8.8206566536924644E-2</v>
      </c>
      <c r="M47" s="123">
        <f t="shared" si="20"/>
        <v>6.8337252090427222E-2</v>
      </c>
      <c r="N47" s="123">
        <f t="shared" si="20"/>
        <v>6.9266023693873024E-2</v>
      </c>
      <c r="O47" s="123">
        <f t="shared" si="20"/>
        <v>7.2853443323852782E-2</v>
      </c>
      <c r="P47" s="123">
        <f t="shared" si="20"/>
        <v>6.128468652115103E-2</v>
      </c>
      <c r="Q47" s="123">
        <f t="shared" si="20"/>
        <v>9.6704863778894687E-2</v>
      </c>
      <c r="R47" s="123">
        <f t="shared" si="20"/>
        <v>8.9792299466296063E-2</v>
      </c>
      <c r="S47" s="123">
        <f t="shared" si="20"/>
        <v>9.0257151592647689E-2</v>
      </c>
      <c r="T47" s="123">
        <f t="shared" si="20"/>
        <v>8.9516923680264385E-2</v>
      </c>
      <c r="U47" s="123">
        <f t="shared" si="20"/>
        <v>8.8052099286516042E-2</v>
      </c>
      <c r="V47" s="123">
        <f t="shared" si="20"/>
        <v>0.12647467393985745</v>
      </c>
      <c r="W47" s="123">
        <f t="shared" si="20"/>
        <v>0.14561644838294024</v>
      </c>
      <c r="X47" s="123">
        <f t="shared" si="20"/>
        <v>0.15874401190771686</v>
      </c>
      <c r="Y47" s="123">
        <f t="shared" si="20"/>
        <v>0.14536436958961868</v>
      </c>
      <c r="DA47" s="130" t="s">
        <v>2790</v>
      </c>
    </row>
    <row r="48" spans="1:105" ht="12" customHeight="1" x14ac:dyDescent="0.25">
      <c r="A48" s="97" t="s">
        <v>53</v>
      </c>
      <c r="B48" s="99">
        <f>RES_hhdet_fech!B48/RES_summary!B$19</f>
        <v>1.6151026047569194E-2</v>
      </c>
      <c r="C48" s="99">
        <f>RES_hhdet_fech!C48/RES_summary!C$19</f>
        <v>2.0315619782173912E-2</v>
      </c>
      <c r="D48" s="99">
        <f>RES_hhdet_fech!D48/RES_summary!D$19</f>
        <v>2.4078357688861164E-2</v>
      </c>
      <c r="E48" s="99">
        <f>RES_hhdet_fech!E48/RES_summary!E$19</f>
        <v>6.1250701893006229E-2</v>
      </c>
      <c r="F48" s="99">
        <f>RES_hhdet_fech!F48/RES_summary!F$19</f>
        <v>2.7885903270401566E-2</v>
      </c>
      <c r="G48" s="99">
        <f>RES_hhdet_fech!G48/RES_summary!G$19</f>
        <v>3.7677764673542592E-2</v>
      </c>
      <c r="H48" s="99">
        <f>RES_hhdet_fech!H48/RES_summary!H$19</f>
        <v>8.9828909510492952E-2</v>
      </c>
      <c r="I48" s="99">
        <f>RES_hhdet_fech!I48/RES_summary!I$19</f>
        <v>4.3651063745972697E-2</v>
      </c>
      <c r="J48" s="99">
        <f>RES_hhdet_fech!J48/RES_summary!J$19</f>
        <v>5.229131531171529E-2</v>
      </c>
      <c r="K48" s="99">
        <f>RES_hhdet_fech!K48/RES_summary!K$19</f>
        <v>6.2066024239429016E-2</v>
      </c>
      <c r="L48" s="99">
        <f>RES_hhdet_fech!L48/RES_summary!L$19</f>
        <v>8.8206566536924644E-2</v>
      </c>
      <c r="M48" s="99">
        <f>RES_hhdet_fech!M48/RES_summary!M$19</f>
        <v>6.8337252090427222E-2</v>
      </c>
      <c r="N48" s="99">
        <f>RES_hhdet_fech!N48/RES_summary!N$19</f>
        <v>6.9266023693873024E-2</v>
      </c>
      <c r="O48" s="99">
        <f>RES_hhdet_fech!O48/RES_summary!O$19</f>
        <v>7.2853443323852782E-2</v>
      </c>
      <c r="P48" s="99">
        <f>RES_hhdet_fech!P48/RES_summary!P$19</f>
        <v>6.128468652115103E-2</v>
      </c>
      <c r="Q48" s="99">
        <f>RES_hhdet_fech!Q48/RES_summary!Q$19</f>
        <v>9.6704863778894687E-2</v>
      </c>
      <c r="R48" s="99">
        <f>RES_hhdet_fech!R48/RES_summary!R$19</f>
        <v>8.9792299466296063E-2</v>
      </c>
      <c r="S48" s="99">
        <f>RES_hhdet_fech!S48/RES_summary!S$19</f>
        <v>9.0257151592647689E-2</v>
      </c>
      <c r="T48" s="99">
        <f>RES_hhdet_fech!T48/RES_summary!T$19</f>
        <v>8.9516923680264385E-2</v>
      </c>
      <c r="U48" s="99">
        <f>RES_hhdet_fech!U48/RES_summary!U$19</f>
        <v>8.8052099286516042E-2</v>
      </c>
      <c r="V48" s="99">
        <f>RES_hhdet_fech!V48/RES_summary!V$19</f>
        <v>0.12647467393985745</v>
      </c>
      <c r="W48" s="99">
        <f>RES_hhdet_fech!W48/RES_summary!W$19</f>
        <v>0.14561644838294024</v>
      </c>
      <c r="X48" s="99">
        <f>RES_hhdet_fech!X48/RES_summary!X$19</f>
        <v>0.15874401190771686</v>
      </c>
      <c r="Y48" s="99">
        <f>RES_hhdet_fech!Y48/RES_summary!Y$19</f>
        <v>0.14536436958961868</v>
      </c>
      <c r="DA48" s="63" t="s">
        <v>2791</v>
      </c>
    </row>
    <row r="49" spans="1:105" ht="12" customHeight="1" x14ac:dyDescent="0.25">
      <c r="A49" s="121" t="s">
        <v>55</v>
      </c>
      <c r="B49" s="123">
        <v>16.408280925327979</v>
      </c>
      <c r="C49" s="123">
        <v>15.681975187884602</v>
      </c>
      <c r="D49" s="123">
        <v>15.396843281912343</v>
      </c>
      <c r="E49" s="123">
        <v>15.647628506581963</v>
      </c>
      <c r="F49" s="123">
        <v>16.96551437683955</v>
      </c>
      <c r="G49" s="123">
        <v>17.668389424396473</v>
      </c>
      <c r="H49" s="123">
        <v>18.067190812202714</v>
      </c>
      <c r="I49" s="123">
        <v>17.788038169286501</v>
      </c>
      <c r="J49" s="123">
        <v>18.361515795152538</v>
      </c>
      <c r="K49" s="123">
        <v>18.445053813438314</v>
      </c>
      <c r="L49" s="123">
        <v>17.937428316338309</v>
      </c>
      <c r="M49" s="123">
        <v>18.11488409105371</v>
      </c>
      <c r="N49" s="123">
        <v>18.085249436314797</v>
      </c>
      <c r="O49" s="123">
        <v>17.728486372689961</v>
      </c>
      <c r="P49" s="123">
        <v>18.455032367905293</v>
      </c>
      <c r="Q49" s="123">
        <v>18.560963319814142</v>
      </c>
      <c r="R49" s="123">
        <v>17.863488090118047</v>
      </c>
      <c r="S49" s="123">
        <v>17.544993537234738</v>
      </c>
      <c r="T49" s="123">
        <v>17.068340142385168</v>
      </c>
      <c r="U49" s="123">
        <v>16.661184621369731</v>
      </c>
      <c r="V49" s="123">
        <v>14.47683841235982</v>
      </c>
      <c r="W49" s="123">
        <v>13.499718354209113</v>
      </c>
      <c r="X49" s="123">
        <v>11.897182553908534</v>
      </c>
      <c r="Y49" s="123">
        <v>11.069961113290598</v>
      </c>
      <c r="DA49" s="130" t="s">
        <v>2792</v>
      </c>
    </row>
    <row r="50" spans="1:105" ht="12" customHeight="1" x14ac:dyDescent="0.25">
      <c r="A50" s="97" t="s">
        <v>138</v>
      </c>
      <c r="B50" s="99">
        <v>19.125162996053426</v>
      </c>
      <c r="C50" s="99">
        <v>18.528398207350314</v>
      </c>
      <c r="D50" s="99">
        <v>17.096457803956891</v>
      </c>
      <c r="E50" s="99">
        <v>17.682073555688433</v>
      </c>
      <c r="F50" s="99">
        <v>20.505356220382122</v>
      </c>
      <c r="G50" s="99">
        <v>21.285912455912737</v>
      </c>
      <c r="H50" s="99">
        <v>20.922278288689355</v>
      </c>
      <c r="I50" s="99">
        <v>19.295258494614288</v>
      </c>
      <c r="J50" s="99">
        <v>22.28174111123877</v>
      </c>
      <c r="K50" s="99">
        <v>21.060713481325415</v>
      </c>
      <c r="L50" s="99">
        <v>20.315170133564372</v>
      </c>
      <c r="M50" s="99">
        <v>21.309204158816655</v>
      </c>
      <c r="N50" s="99">
        <v>20.472619632021445</v>
      </c>
      <c r="O50" s="99">
        <v>19.886414187434472</v>
      </c>
      <c r="P50" s="99">
        <v>21.207834377785858</v>
      </c>
      <c r="Q50" s="99">
        <v>21.87303311180462</v>
      </c>
      <c r="R50" s="99">
        <v>20.145092569854263</v>
      </c>
      <c r="S50" s="99">
        <v>19.535935703991942</v>
      </c>
      <c r="T50" s="99">
        <v>19.150321552796569</v>
      </c>
      <c r="U50" s="99">
        <v>18.435503787605217</v>
      </c>
      <c r="V50" s="99">
        <v>16.417274351422087</v>
      </c>
      <c r="W50" s="99">
        <v>15.293337086114766</v>
      </c>
      <c r="X50" s="99">
        <v>13.688493766984671</v>
      </c>
      <c r="Y50" s="99">
        <v>12.255872289157194</v>
      </c>
      <c r="DA50" s="63" t="s">
        <v>2793</v>
      </c>
    </row>
    <row r="51" spans="1:105" ht="12" customHeight="1" x14ac:dyDescent="0.25">
      <c r="A51" s="97" t="s">
        <v>137</v>
      </c>
      <c r="B51" s="99">
        <v>13.790259066473203</v>
      </c>
      <c r="C51" s="99">
        <v>13.119871314041138</v>
      </c>
      <c r="D51" s="99">
        <v>12.21613326494624</v>
      </c>
      <c r="E51" s="99">
        <v>12.713374212215374</v>
      </c>
      <c r="F51" s="99">
        <v>14.561265561377146</v>
      </c>
      <c r="G51" s="99">
        <v>15.2668721723995</v>
      </c>
      <c r="H51" s="99">
        <v>15.090679813515727</v>
      </c>
      <c r="I51" s="99">
        <v>14.133128935639903</v>
      </c>
      <c r="J51" s="99">
        <v>15.985013501602849</v>
      </c>
      <c r="K51" s="99">
        <v>15.245097367249151</v>
      </c>
      <c r="L51" s="99">
        <v>14.816828784092339</v>
      </c>
      <c r="M51" s="99">
        <v>15.51843760993412</v>
      </c>
      <c r="N51" s="99">
        <v>15.161131676271161</v>
      </c>
      <c r="O51" s="99">
        <v>14.335605086691496</v>
      </c>
      <c r="P51" s="99">
        <v>15.049132865198599</v>
      </c>
      <c r="Q51" s="99">
        <v>15.691381867699445</v>
      </c>
      <c r="R51" s="99">
        <v>15.147039486034272</v>
      </c>
      <c r="S51" s="99">
        <v>14.98368519083132</v>
      </c>
      <c r="T51" s="99">
        <v>14.631352526846934</v>
      </c>
      <c r="U51" s="99">
        <v>14.374967441484571</v>
      </c>
      <c r="V51" s="99">
        <v>12.350568563291763</v>
      </c>
      <c r="W51" s="99">
        <v>11.583369401368437</v>
      </c>
      <c r="X51" s="99">
        <v>10.77338599612964</v>
      </c>
      <c r="Y51" s="99">
        <v>9.9391917306328867</v>
      </c>
      <c r="DA51" s="63" t="s">
        <v>2794</v>
      </c>
    </row>
    <row r="52" spans="1:105" ht="12" customHeight="1" x14ac:dyDescent="0.25">
      <c r="A52" s="100" t="s">
        <v>211</v>
      </c>
      <c r="B52" s="102">
        <v>8.0064112374785203</v>
      </c>
      <c r="C52" s="102">
        <v>7.4009525229586597</v>
      </c>
      <c r="D52" s="102">
        <v>7.0002924687898522</v>
      </c>
      <c r="E52" s="102">
        <v>7.354492241580024</v>
      </c>
      <c r="F52" s="102">
        <v>8.0091848798846463</v>
      </c>
      <c r="G52" s="102">
        <v>8.5273577521830184</v>
      </c>
      <c r="H52" s="102">
        <v>8.5054145267610473</v>
      </c>
      <c r="I52" s="102">
        <v>8.2888123767549029</v>
      </c>
      <c r="J52" s="102">
        <v>8.7268434852183301</v>
      </c>
      <c r="K52" s="102">
        <v>8.4800362710086823</v>
      </c>
      <c r="L52" s="102">
        <v>8.2582731093135582</v>
      </c>
      <c r="M52" s="102">
        <v>8.3746815511235102</v>
      </c>
      <c r="N52" s="102">
        <v>8.2094705052185848</v>
      </c>
      <c r="O52" s="102">
        <v>6.6767160863268966</v>
      </c>
      <c r="P52" s="102">
        <v>6.5532118303558997</v>
      </c>
      <c r="Q52" s="102">
        <v>7.2104436192462327</v>
      </c>
      <c r="R52" s="102">
        <v>8.1019241121549399</v>
      </c>
      <c r="S52" s="102">
        <v>8.3066400633824831</v>
      </c>
      <c r="T52" s="102">
        <v>7.4602787686581999</v>
      </c>
      <c r="U52" s="102">
        <v>7.2854242246532825</v>
      </c>
      <c r="V52" s="102">
        <v>4.5676631646365511</v>
      </c>
      <c r="W52" s="102">
        <v>3.7902807215506118</v>
      </c>
      <c r="X52" s="102">
        <v>4.5569399873573637</v>
      </c>
      <c r="Y52" s="102">
        <v>4.5586918366715032</v>
      </c>
      <c r="DA52" s="131" t="s">
        <v>2795</v>
      </c>
    </row>
    <row r="53" spans="1:105" ht="12" customHeight="1" x14ac:dyDescent="0.25">
      <c r="A53" s="103" t="s">
        <v>52</v>
      </c>
      <c r="B53" s="105">
        <v>5.7838478289946815</v>
      </c>
      <c r="C53" s="105">
        <v>5.7189187910824781</v>
      </c>
      <c r="D53" s="105">
        <v>5.2158407961563906</v>
      </c>
      <c r="E53" s="105">
        <v>5.3588819706353492</v>
      </c>
      <c r="F53" s="105">
        <v>6.5520806814925017</v>
      </c>
      <c r="G53" s="105">
        <v>6.7395144202164818</v>
      </c>
      <c r="H53" s="105">
        <v>6.5852652867546784</v>
      </c>
      <c r="I53" s="105">
        <v>5.8443165588849979</v>
      </c>
      <c r="J53" s="105">
        <v>7.2581700163845193</v>
      </c>
      <c r="K53" s="105">
        <v>6.7650610962404665</v>
      </c>
      <c r="L53" s="105">
        <v>6.5585556747787814</v>
      </c>
      <c r="M53" s="105">
        <v>7.1437560588106077</v>
      </c>
      <c r="N53" s="105">
        <v>6.9516611710525806</v>
      </c>
      <c r="O53" s="105">
        <v>7.6588890003646002</v>
      </c>
      <c r="P53" s="105">
        <v>8.4959210348426986</v>
      </c>
      <c r="Q53" s="105">
        <v>8.4809382484532136</v>
      </c>
      <c r="R53" s="105">
        <v>7.0451153738793346</v>
      </c>
      <c r="S53" s="105">
        <v>6.6770451274488343</v>
      </c>
      <c r="T53" s="105">
        <v>7.1710737581887338</v>
      </c>
      <c r="U53" s="105">
        <v>7.0895432168312906</v>
      </c>
      <c r="V53" s="105">
        <v>7.7829053986552124</v>
      </c>
      <c r="W53" s="105">
        <v>7.7930886798178243</v>
      </c>
      <c r="X53" s="105">
        <v>6.2164460087722766</v>
      </c>
      <c r="Y53" s="105">
        <v>5.3804998939613835</v>
      </c>
      <c r="DA53" s="132" t="s">
        <v>2796</v>
      </c>
    </row>
    <row r="54" spans="1:105" ht="12" customHeight="1" x14ac:dyDescent="0.25">
      <c r="A54" s="106" t="s">
        <v>122</v>
      </c>
      <c r="B54" s="102">
        <v>15.537485011132306</v>
      </c>
      <c r="C54" s="102">
        <v>14.743154080916906</v>
      </c>
      <c r="D54" s="102">
        <v>14.805460438014036</v>
      </c>
      <c r="E54" s="102">
        <v>14.899442732671723</v>
      </c>
      <c r="F54" s="102">
        <v>15.531221249682293</v>
      </c>
      <c r="G54" s="102">
        <v>16.095120700603218</v>
      </c>
      <c r="H54" s="102">
        <v>16.749386854505271</v>
      </c>
      <c r="I54" s="102">
        <v>17.079748562849616</v>
      </c>
      <c r="J54" s="102">
        <v>16.235673424027969</v>
      </c>
      <c r="K54" s="102">
        <v>17.033189966097336</v>
      </c>
      <c r="L54" s="102">
        <v>16.611268608243321</v>
      </c>
      <c r="M54" s="102">
        <v>16.17724238280104</v>
      </c>
      <c r="N54" s="102">
        <v>16.715277547176527</v>
      </c>
      <c r="O54" s="102">
        <v>16.604027795412751</v>
      </c>
      <c r="P54" s="102">
        <v>16.994051149431229</v>
      </c>
      <c r="Q54" s="102">
        <v>16.762254325995524</v>
      </c>
      <c r="R54" s="102">
        <v>16.765786088972412</v>
      </c>
      <c r="S54" s="102">
        <v>16.683687645375237</v>
      </c>
      <c r="T54" s="102">
        <v>16.22634256844573</v>
      </c>
      <c r="U54" s="102">
        <v>15.945327951238204</v>
      </c>
      <c r="V54" s="102">
        <v>13.579829513803602</v>
      </c>
      <c r="W54" s="102">
        <v>12.436182346444767</v>
      </c>
      <c r="X54" s="102">
        <v>10.343092349344593</v>
      </c>
      <c r="Y54" s="102">
        <v>9.8781531001021676</v>
      </c>
      <c r="DA54" s="131" t="s">
        <v>2797</v>
      </c>
    </row>
    <row r="55" spans="1:105" ht="12" customHeight="1" x14ac:dyDescent="0.25">
      <c r="A55" s="107" t="s">
        <v>121</v>
      </c>
      <c r="B55" s="105">
        <v>12.386641298154291</v>
      </c>
      <c r="C55" s="105">
        <v>11.632334070099313</v>
      </c>
      <c r="D55" s="105">
        <v>11.754239178447753</v>
      </c>
      <c r="E55" s="105">
        <v>11.89282239145758</v>
      </c>
      <c r="F55" s="105">
        <v>12.331192056416636</v>
      </c>
      <c r="G55" s="105">
        <v>12.893684132233988</v>
      </c>
      <c r="H55" s="105">
        <v>13.520691797046741</v>
      </c>
      <c r="I55" s="105">
        <v>13.947185669649281</v>
      </c>
      <c r="J55" s="105">
        <v>13.047473759444882</v>
      </c>
      <c r="K55" s="105">
        <v>13.745309264607506</v>
      </c>
      <c r="L55" s="105">
        <v>13.439490668424714</v>
      </c>
      <c r="M55" s="105">
        <v>13.048327131641566</v>
      </c>
      <c r="N55" s="105">
        <v>13.566711704518196</v>
      </c>
      <c r="O55" s="105">
        <v>13.18516817656406</v>
      </c>
      <c r="P55" s="105">
        <v>13.413619977229716</v>
      </c>
      <c r="Q55" s="105">
        <v>13.395712946135189</v>
      </c>
      <c r="R55" s="105">
        <v>13.803663807896072</v>
      </c>
      <c r="S55" s="105">
        <v>13.908127772993511</v>
      </c>
      <c r="T55" s="105">
        <v>13.511059418548395</v>
      </c>
      <c r="U55" s="105">
        <v>13.417209134760423</v>
      </c>
      <c r="V55" s="105">
        <v>11.121536335766418</v>
      </c>
      <c r="W55" s="105">
        <v>10.145117618430898</v>
      </c>
      <c r="X55" s="105">
        <v>8.7241822124046244</v>
      </c>
      <c r="Y55" s="105">
        <v>8.4237597280129819</v>
      </c>
      <c r="DA55" s="132" t="s">
        <v>2798</v>
      </c>
    </row>
    <row r="56" spans="1:105" ht="12" customHeight="1" x14ac:dyDescent="0.25">
      <c r="A56" s="108" t="s">
        <v>53</v>
      </c>
      <c r="B56" s="99">
        <v>6.5045211185237193</v>
      </c>
      <c r="C56" s="99">
        <v>5.9320642942382245</v>
      </c>
      <c r="D56" s="99">
        <v>6.0994060685524616</v>
      </c>
      <c r="E56" s="99">
        <v>6.245054766673551</v>
      </c>
      <c r="F56" s="99">
        <v>6.1243371793839252</v>
      </c>
      <c r="G56" s="99">
        <v>6.5155575022947394</v>
      </c>
      <c r="H56" s="99">
        <v>6.9096164419044177</v>
      </c>
      <c r="I56" s="99">
        <v>7.4691744904682684</v>
      </c>
      <c r="J56" s="99">
        <v>6.4657841219504482</v>
      </c>
      <c r="K56" s="99">
        <v>6.9805047654780337</v>
      </c>
      <c r="L56" s="99">
        <v>6.8518195178411148</v>
      </c>
      <c r="M56" s="99">
        <v>6.43467949639225</v>
      </c>
      <c r="N56" s="99">
        <v>6.7148608508572352</v>
      </c>
      <c r="O56" s="99">
        <v>5.5723998199145077</v>
      </c>
      <c r="P56" s="99">
        <v>5.3100340871081873</v>
      </c>
      <c r="Q56" s="99">
        <v>5.6577970586926201</v>
      </c>
      <c r="R56" s="99">
        <v>6.8487533579278992</v>
      </c>
      <c r="S56" s="99">
        <v>7.1958414660372245</v>
      </c>
      <c r="T56" s="99">
        <v>6.4204246573228883</v>
      </c>
      <c r="U56" s="99">
        <v>6.3673276865432493</v>
      </c>
      <c r="V56" s="99">
        <v>3.8367550699060744</v>
      </c>
      <c r="W56" s="99">
        <v>3.1088771373966995</v>
      </c>
      <c r="X56" s="99">
        <v>3.56071619930617</v>
      </c>
      <c r="Y56" s="99">
        <v>3.7523247651554739</v>
      </c>
      <c r="DA56" s="63" t="s">
        <v>2799</v>
      </c>
    </row>
    <row r="57" spans="1:105" ht="12" customHeight="1" x14ac:dyDescent="0.25">
      <c r="A57" s="108" t="s">
        <v>52</v>
      </c>
      <c r="B57" s="99">
        <v>5.882120179630574</v>
      </c>
      <c r="C57" s="99">
        <v>5.7002697758610879</v>
      </c>
      <c r="D57" s="99">
        <v>5.654833109895292</v>
      </c>
      <c r="E57" s="99">
        <v>5.6477676247840272</v>
      </c>
      <c r="F57" s="99">
        <v>6.2068548770327103</v>
      </c>
      <c r="G57" s="99">
        <v>6.3781266299392483</v>
      </c>
      <c r="H57" s="99">
        <v>6.611075355142324</v>
      </c>
      <c r="I57" s="99">
        <v>6.4780111791810118</v>
      </c>
      <c r="J57" s="99">
        <v>6.5816896374944349</v>
      </c>
      <c r="K57" s="99">
        <v>6.7648044991294727</v>
      </c>
      <c r="L57" s="99">
        <v>6.5876711505835992</v>
      </c>
      <c r="M57" s="99">
        <v>6.613647635249313</v>
      </c>
      <c r="N57" s="99">
        <v>6.851850853660963</v>
      </c>
      <c r="O57" s="99">
        <v>7.6127683566495508</v>
      </c>
      <c r="P57" s="99">
        <v>8.1035858901215256</v>
      </c>
      <c r="Q57" s="99">
        <v>7.7379158874425675</v>
      </c>
      <c r="R57" s="99">
        <v>6.9549104499681738</v>
      </c>
      <c r="S57" s="99">
        <v>6.712286306956285</v>
      </c>
      <c r="T57" s="99">
        <v>7.0906347612255081</v>
      </c>
      <c r="U57" s="99">
        <v>7.0498814482171728</v>
      </c>
      <c r="V57" s="99">
        <v>7.2847812658603441</v>
      </c>
      <c r="W57" s="99">
        <v>7.0362404810341985</v>
      </c>
      <c r="X57" s="99">
        <v>5.1634660130984544</v>
      </c>
      <c r="Y57" s="99">
        <v>4.6714349628575089</v>
      </c>
      <c r="DA57" s="63" t="s">
        <v>2800</v>
      </c>
    </row>
    <row r="58" spans="1:105" ht="12" customHeight="1" x14ac:dyDescent="0.25">
      <c r="A58" s="121" t="s">
        <v>54</v>
      </c>
      <c r="B58" s="123">
        <v>2.4784019240394475</v>
      </c>
      <c r="C58" s="123">
        <v>2.4573224937723523</v>
      </c>
      <c r="D58" s="123">
        <v>2.406916280767434</v>
      </c>
      <c r="E58" s="123">
        <v>2.6063458332713378</v>
      </c>
      <c r="F58" s="123">
        <v>2.6208430185592313</v>
      </c>
      <c r="G58" s="123">
        <v>2.7207330463047859</v>
      </c>
      <c r="H58" s="123">
        <v>2.639941613382554</v>
      </c>
      <c r="I58" s="123">
        <v>2.5884712832981904</v>
      </c>
      <c r="J58" s="123">
        <v>2.2616746240793173</v>
      </c>
      <c r="K58" s="123">
        <v>2.3482474528326294</v>
      </c>
      <c r="L58" s="123">
        <v>2.3169501834409973</v>
      </c>
      <c r="M58" s="123">
        <v>2.173077299403086</v>
      </c>
      <c r="N58" s="123">
        <v>2.2472219334850982</v>
      </c>
      <c r="O58" s="123">
        <v>2.2531596419081996</v>
      </c>
      <c r="P58" s="123">
        <v>2.2918074355000679</v>
      </c>
      <c r="Q58" s="123">
        <v>2.3963268259488166</v>
      </c>
      <c r="R58" s="123">
        <v>2.3845964553542593</v>
      </c>
      <c r="S58" s="123">
        <v>2.3702738489050694</v>
      </c>
      <c r="T58" s="123">
        <v>2.3343457546804784</v>
      </c>
      <c r="U58" s="123">
        <v>2.293833689570584</v>
      </c>
      <c r="V58" s="123">
        <v>2.3613068358992879</v>
      </c>
      <c r="W58" s="123">
        <v>2.2739436580636121</v>
      </c>
      <c r="X58" s="123">
        <v>1.6603310384060641</v>
      </c>
      <c r="Y58" s="123">
        <v>1.652793182349342</v>
      </c>
      <c r="DA58" s="130" t="s">
        <v>2801</v>
      </c>
    </row>
    <row r="59" spans="1:105" ht="12" customHeight="1" x14ac:dyDescent="0.25">
      <c r="A59" s="97" t="s">
        <v>50</v>
      </c>
      <c r="B59" s="99">
        <v>3.0702371462267513</v>
      </c>
      <c r="C59" s="99">
        <v>2.9707443148514168</v>
      </c>
      <c r="D59" s="99">
        <v>2.9488478266951672</v>
      </c>
      <c r="E59" s="99">
        <v>3.2773706159901366</v>
      </c>
      <c r="F59" s="99">
        <v>3.2560248235941871</v>
      </c>
      <c r="G59" s="99">
        <v>3.1979486358614233</v>
      </c>
      <c r="H59" s="99">
        <v>3.3240601964092078</v>
      </c>
      <c r="I59" s="99">
        <v>3.2691846545985945</v>
      </c>
      <c r="J59" s="99">
        <v>2.7717116036396701</v>
      </c>
      <c r="K59" s="99">
        <v>2.9700545962190423</v>
      </c>
      <c r="L59" s="99">
        <v>2.8395249550572195</v>
      </c>
      <c r="M59" s="99">
        <v>2.8376072162155404</v>
      </c>
      <c r="N59" s="99">
        <v>2.861172005832632</v>
      </c>
      <c r="O59" s="99">
        <v>2.8346111025455181</v>
      </c>
      <c r="P59" s="99">
        <v>3.0888255306089278</v>
      </c>
      <c r="Q59" s="99">
        <v>2.9695588610335188</v>
      </c>
      <c r="R59" s="99">
        <v>3.1738080548079188</v>
      </c>
      <c r="S59" s="99">
        <v>3.1214943362692473</v>
      </c>
      <c r="T59" s="99">
        <v>3.1012602406476564</v>
      </c>
      <c r="U59" s="99">
        <v>3.2414380117905366</v>
      </c>
      <c r="V59" s="99">
        <v>2.994107858892241</v>
      </c>
      <c r="W59" s="99">
        <v>2.8382191007119451</v>
      </c>
      <c r="X59" s="99">
        <v>2.5761824006368994</v>
      </c>
      <c r="Y59" s="99">
        <v>2.3270634740182552</v>
      </c>
      <c r="DA59" s="63" t="s">
        <v>2802</v>
      </c>
    </row>
    <row r="60" spans="1:105" ht="12" customHeight="1" x14ac:dyDescent="0.25">
      <c r="A60" s="109" t="s">
        <v>120</v>
      </c>
      <c r="B60" s="110">
        <v>2.4555891279737714</v>
      </c>
      <c r="C60" s="110">
        <v>2.4368636972780591</v>
      </c>
      <c r="D60" s="110">
        <v>2.3837948085431786</v>
      </c>
      <c r="E60" s="110">
        <v>2.5763191938722643</v>
      </c>
      <c r="F60" s="110">
        <v>2.5900648200482528</v>
      </c>
      <c r="G60" s="110">
        <v>2.6958809747621171</v>
      </c>
      <c r="H60" s="110">
        <v>2.6010358402555176</v>
      </c>
      <c r="I60" s="110">
        <v>2.5469793243445431</v>
      </c>
      <c r="J60" s="110">
        <v>2.2285540593251283</v>
      </c>
      <c r="K60" s="110">
        <v>2.3049811038674957</v>
      </c>
      <c r="L60" s="110">
        <v>2.2789238322310061</v>
      </c>
      <c r="M60" s="110">
        <v>2.1225413885009812</v>
      </c>
      <c r="N60" s="110">
        <v>2.1991714089425773</v>
      </c>
      <c r="O60" s="110">
        <v>2.2073188198954345</v>
      </c>
      <c r="P60" s="110">
        <v>2.2281970013589278</v>
      </c>
      <c r="Q60" s="110">
        <v>2.3507116981331739</v>
      </c>
      <c r="R60" s="110">
        <v>2.3213365045138956</v>
      </c>
      <c r="S60" s="110">
        <v>2.3101436458364031</v>
      </c>
      <c r="T60" s="110">
        <v>2.2741261048978156</v>
      </c>
      <c r="U60" s="110">
        <v>2.2200177753587997</v>
      </c>
      <c r="V60" s="110">
        <v>2.3128689340155213</v>
      </c>
      <c r="W60" s="110">
        <v>2.2311271662063694</v>
      </c>
      <c r="X60" s="110">
        <v>1.5897361813316853</v>
      </c>
      <c r="Y60" s="110">
        <v>1.5993152803505917</v>
      </c>
      <c r="DA60" s="60" t="s">
        <v>2803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178.38297025395809</v>
      </c>
      <c r="C62" s="118">
        <f t="shared" si="21"/>
        <v>186.08423329890169</v>
      </c>
      <c r="D62" s="118">
        <f t="shared" si="21"/>
        <v>172.82317659582282</v>
      </c>
      <c r="E62" s="118">
        <f t="shared" si="21"/>
        <v>177.98829468050388</v>
      </c>
      <c r="F62" s="118">
        <f t="shared" si="21"/>
        <v>167.26402794429811</v>
      </c>
      <c r="G62" s="118">
        <f t="shared" si="21"/>
        <v>158.02961030857566</v>
      </c>
      <c r="H62" s="118">
        <f t="shared" si="21"/>
        <v>155.15514670116812</v>
      </c>
      <c r="I62" s="118">
        <f t="shared" si="21"/>
        <v>142.27019413795733</v>
      </c>
      <c r="J62" s="118">
        <f t="shared" si="21"/>
        <v>149.49483888230571</v>
      </c>
      <c r="K62" s="118">
        <f t="shared" si="21"/>
        <v>145.71389827041222</v>
      </c>
      <c r="L62" s="118">
        <f t="shared" si="21"/>
        <v>164.27966422984224</v>
      </c>
      <c r="M62" s="118">
        <f t="shared" si="21"/>
        <v>125.3631381887121</v>
      </c>
      <c r="N62" s="118">
        <f t="shared" si="21"/>
        <v>138.52246165700063</v>
      </c>
      <c r="O62" s="118">
        <f t="shared" si="21"/>
        <v>149.67879213141259</v>
      </c>
      <c r="P62" s="118">
        <f t="shared" si="21"/>
        <v>117.60470435520584</v>
      </c>
      <c r="Q62" s="118">
        <f t="shared" si="21"/>
        <v>127.5009701553042</v>
      </c>
      <c r="R62" s="118">
        <f t="shared" ref="R62:V62" si="22">R63+R66+R68+R77</f>
        <v>134.37037666134634</v>
      </c>
      <c r="S62" s="118">
        <f t="shared" si="22"/>
        <v>130.93202650393326</v>
      </c>
      <c r="T62" s="118">
        <f t="shared" si="22"/>
        <v>130.13132065263946</v>
      </c>
      <c r="U62" s="118">
        <f t="shared" si="22"/>
        <v>125.45774756198102</v>
      </c>
      <c r="V62" s="118">
        <f t="shared" si="22"/>
        <v>116.9276291571733</v>
      </c>
      <c r="W62" s="118">
        <f t="shared" ref="W62:Y62" si="23">W63+W66+W68+W77</f>
        <v>134.17445317970899</v>
      </c>
      <c r="X62" s="118">
        <f t="shared" si="23"/>
        <v>107.47134450725945</v>
      </c>
      <c r="Y62" s="118">
        <f t="shared" si="23"/>
        <v>106.4342540061252</v>
      </c>
      <c r="DA62" s="129" t="s">
        <v>2804</v>
      </c>
    </row>
    <row r="63" spans="1:105" ht="12.95" customHeight="1" x14ac:dyDescent="0.25">
      <c r="A63" s="121" t="s">
        <v>57</v>
      </c>
      <c r="B63" s="123">
        <f t="shared" ref="B63:Q63" si="24">SUM(B64:B65)</f>
        <v>158.08288032252017</v>
      </c>
      <c r="C63" s="123">
        <f t="shared" si="24"/>
        <v>166.12917012752587</v>
      </c>
      <c r="D63" s="123">
        <f t="shared" si="24"/>
        <v>153.27085304340875</v>
      </c>
      <c r="E63" s="123">
        <f t="shared" si="24"/>
        <v>158.75404630944411</v>
      </c>
      <c r="F63" s="123">
        <f t="shared" si="24"/>
        <v>145.93361502319058</v>
      </c>
      <c r="G63" s="123">
        <f t="shared" si="24"/>
        <v>136.71203637183163</v>
      </c>
      <c r="H63" s="123">
        <f t="shared" si="24"/>
        <v>133.1755493775614</v>
      </c>
      <c r="I63" s="123">
        <f t="shared" si="24"/>
        <v>121.30773447232559</v>
      </c>
      <c r="J63" s="123">
        <f t="shared" si="24"/>
        <v>128.61604877764964</v>
      </c>
      <c r="K63" s="123">
        <f t="shared" si="24"/>
        <v>124.25361519004744</v>
      </c>
      <c r="L63" s="123">
        <f t="shared" si="24"/>
        <v>143.53148764437105</v>
      </c>
      <c r="M63" s="123">
        <f t="shared" si="24"/>
        <v>106.464947961531</v>
      </c>
      <c r="N63" s="123">
        <f t="shared" si="24"/>
        <v>118.16272168409535</v>
      </c>
      <c r="O63" s="123">
        <f t="shared" si="24"/>
        <v>129.59333710468786</v>
      </c>
      <c r="P63" s="123">
        <f t="shared" si="24"/>
        <v>97.163846131488768</v>
      </c>
      <c r="Q63" s="123">
        <f t="shared" si="24"/>
        <v>107.47897058386644</v>
      </c>
      <c r="R63" s="123">
        <f t="shared" ref="R63:V63" si="25">SUM(R64:R65)</f>
        <v>113.49923258684348</v>
      </c>
      <c r="S63" s="123">
        <f t="shared" si="25"/>
        <v>110.74402155800138</v>
      </c>
      <c r="T63" s="123">
        <f t="shared" si="25"/>
        <v>110.12589318502148</v>
      </c>
      <c r="U63" s="123">
        <f t="shared" si="25"/>
        <v>104.85860608432721</v>
      </c>
      <c r="V63" s="123">
        <f t="shared" si="25"/>
        <v>99.400605916792586</v>
      </c>
      <c r="W63" s="123">
        <f t="shared" ref="W63:Y63" si="26">SUM(W64:W65)</f>
        <v>116.29921586585628</v>
      </c>
      <c r="X63" s="123">
        <f t="shared" si="26"/>
        <v>94.551142630501175</v>
      </c>
      <c r="Y63" s="123">
        <f t="shared" si="26"/>
        <v>94.274711032336683</v>
      </c>
      <c r="DA63" s="130" t="s">
        <v>2805</v>
      </c>
    </row>
    <row r="64" spans="1:105" ht="12" customHeight="1" x14ac:dyDescent="0.25">
      <c r="A64" s="97" t="s">
        <v>212</v>
      </c>
      <c r="B64" s="99">
        <v>156.17709502758478</v>
      </c>
      <c r="C64" s="99">
        <v>164.14762276918049</v>
      </c>
      <c r="D64" s="99">
        <v>151.46958874412076</v>
      </c>
      <c r="E64" s="99">
        <v>156.90469857361597</v>
      </c>
      <c r="F64" s="99">
        <v>144.21372632740372</v>
      </c>
      <c r="G64" s="99">
        <v>135.107370364362</v>
      </c>
      <c r="H64" s="99">
        <v>131.6315091476587</v>
      </c>
      <c r="I64" s="99">
        <v>119.90495648605247</v>
      </c>
      <c r="J64" s="99">
        <v>127.11668382631993</v>
      </c>
      <c r="K64" s="99">
        <v>122.80392649346244</v>
      </c>
      <c r="L64" s="99">
        <v>141.8568953552917</v>
      </c>
      <c r="M64" s="99">
        <v>105.21831061067391</v>
      </c>
      <c r="N64" s="99">
        <v>116.76385683538862</v>
      </c>
      <c r="O64" s="99">
        <v>128.0412708700936</v>
      </c>
      <c r="P64" s="99">
        <v>95.997586382103435</v>
      </c>
      <c r="Q64" s="99">
        <v>106.17748985372469</v>
      </c>
      <c r="R64" s="99">
        <v>112.10482506235985</v>
      </c>
      <c r="S64" s="99">
        <v>109.35718459448158</v>
      </c>
      <c r="T64" s="99">
        <v>108.71543442373179</v>
      </c>
      <c r="U64" s="99">
        <v>103.47131699141066</v>
      </c>
      <c r="V64" s="99">
        <v>98.107710327918255</v>
      </c>
      <c r="W64" s="99">
        <v>114.73822023218398</v>
      </c>
      <c r="X64" s="99">
        <v>93.303348334611755</v>
      </c>
      <c r="Y64" s="99">
        <v>93.01272363123276</v>
      </c>
      <c r="DA64" s="63" t="s">
        <v>2806</v>
      </c>
    </row>
    <row r="65" spans="1:105" ht="12" customHeight="1" x14ac:dyDescent="0.25">
      <c r="A65" s="97" t="s">
        <v>53</v>
      </c>
      <c r="B65" s="99">
        <v>1.9057852949353808</v>
      </c>
      <c r="C65" s="99">
        <v>1.9815473583453747</v>
      </c>
      <c r="D65" s="99">
        <v>1.8012642992879957</v>
      </c>
      <c r="E65" s="99">
        <v>1.8493477358281305</v>
      </c>
      <c r="F65" s="99">
        <v>1.7198886957868575</v>
      </c>
      <c r="G65" s="99">
        <v>1.6046660074696222</v>
      </c>
      <c r="H65" s="99">
        <v>1.5440402299026845</v>
      </c>
      <c r="I65" s="99">
        <v>1.4027779862731173</v>
      </c>
      <c r="J65" s="99">
        <v>1.4993649513297105</v>
      </c>
      <c r="K65" s="99">
        <v>1.4496886965850033</v>
      </c>
      <c r="L65" s="99">
        <v>1.6745922890793501</v>
      </c>
      <c r="M65" s="99">
        <v>1.2466373508570909</v>
      </c>
      <c r="N65" s="99">
        <v>1.3988648487067252</v>
      </c>
      <c r="O65" s="99">
        <v>1.5520662345942668</v>
      </c>
      <c r="P65" s="99">
        <v>1.1662597493853282</v>
      </c>
      <c r="Q65" s="99">
        <v>1.301480730141745</v>
      </c>
      <c r="R65" s="99">
        <v>1.3944075244836229</v>
      </c>
      <c r="S65" s="99">
        <v>1.3868369635197981</v>
      </c>
      <c r="T65" s="99">
        <v>1.4104587612896851</v>
      </c>
      <c r="U65" s="99">
        <v>1.3872890929165496</v>
      </c>
      <c r="V65" s="99">
        <v>1.2928955888743374</v>
      </c>
      <c r="W65" s="99">
        <v>1.5609956336723074</v>
      </c>
      <c r="X65" s="99">
        <v>1.2477942958894253</v>
      </c>
      <c r="Y65" s="99">
        <v>1.2619874011039189</v>
      </c>
      <c r="DA65" s="63" t="s">
        <v>2807</v>
      </c>
    </row>
    <row r="66" spans="1:105" ht="12.95" customHeight="1" x14ac:dyDescent="0.25">
      <c r="A66" s="121" t="s">
        <v>92</v>
      </c>
      <c r="B66" s="123">
        <f t="shared" ref="B66:Y66" si="27">B67</f>
        <v>1.6152074830119059E-2</v>
      </c>
      <c r="C66" s="123">
        <f t="shared" si="27"/>
        <v>1.9893372324592484E-2</v>
      </c>
      <c r="D66" s="123">
        <f t="shared" si="27"/>
        <v>2.3263958701864998E-2</v>
      </c>
      <c r="E66" s="123">
        <f t="shared" si="27"/>
        <v>6.5600371906192972E-2</v>
      </c>
      <c r="F66" s="123">
        <f t="shared" si="27"/>
        <v>2.9971229399896892E-2</v>
      </c>
      <c r="G66" s="123">
        <f t="shared" si="27"/>
        <v>3.8936300835498268E-2</v>
      </c>
      <c r="H66" s="123">
        <f t="shared" si="27"/>
        <v>9.4435162660508179E-2</v>
      </c>
      <c r="I66" s="123">
        <f t="shared" si="27"/>
        <v>4.6214250705394463E-2</v>
      </c>
      <c r="J66" s="123">
        <f t="shared" si="27"/>
        <v>5.663137599246354E-2</v>
      </c>
      <c r="K66" s="123">
        <f t="shared" si="27"/>
        <v>6.5762391066328696E-2</v>
      </c>
      <c r="L66" s="123">
        <f t="shared" si="27"/>
        <v>9.4655818139699935E-2</v>
      </c>
      <c r="M66" s="123">
        <f t="shared" si="27"/>
        <v>7.4317999871348461E-2</v>
      </c>
      <c r="N66" s="123">
        <f t="shared" si="27"/>
        <v>7.5904627988002821E-2</v>
      </c>
      <c r="O66" s="123">
        <f t="shared" si="27"/>
        <v>8.0327168854510647E-2</v>
      </c>
      <c r="P66" s="123">
        <f t="shared" si="27"/>
        <v>6.4886905633003727E-2</v>
      </c>
      <c r="Q66" s="123">
        <f t="shared" si="27"/>
        <v>9.4752761589355333E-2</v>
      </c>
      <c r="R66" s="123">
        <f t="shared" si="27"/>
        <v>8.5649107745648559E-2</v>
      </c>
      <c r="S66" s="123">
        <f t="shared" si="27"/>
        <v>8.5435342379557369E-2</v>
      </c>
      <c r="T66" s="123">
        <f t="shared" si="27"/>
        <v>8.4519767757496589E-2</v>
      </c>
      <c r="U66" s="123">
        <f t="shared" si="27"/>
        <v>8.446158113777183E-2</v>
      </c>
      <c r="V66" s="123">
        <f t="shared" si="27"/>
        <v>0.13003212968829886</v>
      </c>
      <c r="W66" s="123">
        <f t="shared" si="27"/>
        <v>0.159248067061214</v>
      </c>
      <c r="X66" s="123">
        <f t="shared" si="27"/>
        <v>0.1852383279493825</v>
      </c>
      <c r="Y66" s="123">
        <f t="shared" si="27"/>
        <v>0.17867999588664593</v>
      </c>
      <c r="DA66" s="130" t="s">
        <v>2808</v>
      </c>
    </row>
    <row r="67" spans="1:105" ht="12" customHeight="1" x14ac:dyDescent="0.25">
      <c r="A67" s="97" t="s">
        <v>53</v>
      </c>
      <c r="B67" s="99">
        <f>RES_hhdet_fech!B67/RES_summary!B$19</f>
        <v>1.6152074830119059E-2</v>
      </c>
      <c r="C67" s="99">
        <f>RES_hhdet_fech!C67/RES_summary!C$19</f>
        <v>1.9893372324592484E-2</v>
      </c>
      <c r="D67" s="99">
        <f>RES_hhdet_fech!D67/RES_summary!D$19</f>
        <v>2.3263958701864998E-2</v>
      </c>
      <c r="E67" s="99">
        <f>RES_hhdet_fech!E67/RES_summary!E$19</f>
        <v>6.5600371906192972E-2</v>
      </c>
      <c r="F67" s="99">
        <f>RES_hhdet_fech!F67/RES_summary!F$19</f>
        <v>2.9971229399896892E-2</v>
      </c>
      <c r="G67" s="99">
        <f>RES_hhdet_fech!G67/RES_summary!G$19</f>
        <v>3.8936300835498268E-2</v>
      </c>
      <c r="H67" s="99">
        <f>RES_hhdet_fech!H67/RES_summary!H$19</f>
        <v>9.4435162660508179E-2</v>
      </c>
      <c r="I67" s="99">
        <f>RES_hhdet_fech!I67/RES_summary!I$19</f>
        <v>4.6214250705394463E-2</v>
      </c>
      <c r="J67" s="99">
        <f>RES_hhdet_fech!J67/RES_summary!J$19</f>
        <v>5.663137599246354E-2</v>
      </c>
      <c r="K67" s="99">
        <f>RES_hhdet_fech!K67/RES_summary!K$19</f>
        <v>6.5762391066328696E-2</v>
      </c>
      <c r="L67" s="99">
        <f>RES_hhdet_fech!L67/RES_summary!L$19</f>
        <v>9.4655818139699935E-2</v>
      </c>
      <c r="M67" s="99">
        <f>RES_hhdet_fech!M67/RES_summary!M$19</f>
        <v>7.4317999871348461E-2</v>
      </c>
      <c r="N67" s="99">
        <f>RES_hhdet_fech!N67/RES_summary!N$19</f>
        <v>7.5904627988002821E-2</v>
      </c>
      <c r="O67" s="99">
        <f>RES_hhdet_fech!O67/RES_summary!O$19</f>
        <v>8.0327168854510647E-2</v>
      </c>
      <c r="P67" s="99">
        <f>RES_hhdet_fech!P67/RES_summary!P$19</f>
        <v>6.4886905633003727E-2</v>
      </c>
      <c r="Q67" s="99">
        <f>RES_hhdet_fech!Q67/RES_summary!Q$19</f>
        <v>9.4752761589355333E-2</v>
      </c>
      <c r="R67" s="99">
        <f>RES_hhdet_fech!R67/RES_summary!R$19</f>
        <v>8.5649107745648559E-2</v>
      </c>
      <c r="S67" s="99">
        <f>RES_hhdet_fech!S67/RES_summary!S$19</f>
        <v>8.5435342379557369E-2</v>
      </c>
      <c r="T67" s="99">
        <f>RES_hhdet_fech!T67/RES_summary!T$19</f>
        <v>8.4519767757496589E-2</v>
      </c>
      <c r="U67" s="99">
        <f>RES_hhdet_fech!U67/RES_summary!U$19</f>
        <v>8.446158113777183E-2</v>
      </c>
      <c r="V67" s="99">
        <f>RES_hhdet_fech!V67/RES_summary!V$19</f>
        <v>0.13003212968829886</v>
      </c>
      <c r="W67" s="99">
        <f>RES_hhdet_fech!W67/RES_summary!W$19</f>
        <v>0.159248067061214</v>
      </c>
      <c r="X67" s="99">
        <f>RES_hhdet_fech!X67/RES_summary!X$19</f>
        <v>0.1852383279493825</v>
      </c>
      <c r="Y67" s="99">
        <f>RES_hhdet_fech!Y67/RES_summary!Y$19</f>
        <v>0.17867999588664593</v>
      </c>
      <c r="DA67" s="63" t="s">
        <v>2809</v>
      </c>
    </row>
    <row r="68" spans="1:105" ht="12" customHeight="1" x14ac:dyDescent="0.25">
      <c r="A68" s="121" t="s">
        <v>55</v>
      </c>
      <c r="B68" s="123">
        <v>17.520202063677598</v>
      </c>
      <c r="C68" s="123">
        <v>17.131339249474419</v>
      </c>
      <c r="D68" s="123">
        <v>16.798495491134187</v>
      </c>
      <c r="E68" s="123">
        <v>16.281101409930255</v>
      </c>
      <c r="F68" s="123">
        <v>18.275069282056933</v>
      </c>
      <c r="G68" s="123">
        <v>18.204170549314011</v>
      </c>
      <c r="H68" s="123">
        <v>18.823142062692273</v>
      </c>
      <c r="I68" s="123">
        <v>17.881113249972707</v>
      </c>
      <c r="J68" s="123">
        <v>18.356669151075415</v>
      </c>
      <c r="K68" s="123">
        <v>18.727522377014168</v>
      </c>
      <c r="L68" s="123">
        <v>17.963894685421305</v>
      </c>
      <c r="M68" s="123">
        <v>16.371200332304507</v>
      </c>
      <c r="N68" s="123">
        <v>17.66532757537167</v>
      </c>
      <c r="O68" s="123">
        <v>17.389771480010598</v>
      </c>
      <c r="P68" s="123">
        <v>17.739213590318219</v>
      </c>
      <c r="Q68" s="123">
        <v>17.208297571535951</v>
      </c>
      <c r="R68" s="123">
        <v>17.995785871346527</v>
      </c>
      <c r="S68" s="123">
        <v>17.412353740248474</v>
      </c>
      <c r="T68" s="123">
        <v>17.342812477767275</v>
      </c>
      <c r="U68" s="123">
        <v>18.076344872836735</v>
      </c>
      <c r="V68" s="123">
        <v>14.79866630221073</v>
      </c>
      <c r="W68" s="123">
        <v>15.171556128990954</v>
      </c>
      <c r="X68" s="123">
        <v>10.762346033336812</v>
      </c>
      <c r="Y68" s="123">
        <v>10.093553533169455</v>
      </c>
      <c r="DA68" s="130" t="s">
        <v>2810</v>
      </c>
    </row>
    <row r="69" spans="1:105" ht="12" customHeight="1" x14ac:dyDescent="0.25">
      <c r="A69" s="97" t="s">
        <v>134</v>
      </c>
      <c r="B69" s="99">
        <v>18.055158637154367</v>
      </c>
      <c r="C69" s="99">
        <v>17.861355100625893</v>
      </c>
      <c r="D69" s="99">
        <v>17.405264750357372</v>
      </c>
      <c r="E69" s="99">
        <v>16.655498685075312</v>
      </c>
      <c r="F69" s="99">
        <v>18.996211387161328</v>
      </c>
      <c r="G69" s="99">
        <v>18.771641136438141</v>
      </c>
      <c r="H69" s="99">
        <v>19.266897678640319</v>
      </c>
      <c r="I69" s="99">
        <v>18.018292984535684</v>
      </c>
      <c r="J69" s="99">
        <v>18.533622402102726</v>
      </c>
      <c r="K69" s="99">
        <v>18.807628336101896</v>
      </c>
      <c r="L69" s="99">
        <v>17.993948136704383</v>
      </c>
      <c r="M69" s="99">
        <v>16.379291494656371</v>
      </c>
      <c r="N69" s="99">
        <v>17.69508485032668</v>
      </c>
      <c r="O69" s="99">
        <v>17.439350707718805</v>
      </c>
      <c r="P69" s="99">
        <v>17.798413217931206</v>
      </c>
      <c r="Q69" s="99">
        <v>17.282413291798335</v>
      </c>
      <c r="R69" s="99">
        <v>18.08090569720736</v>
      </c>
      <c r="S69" s="99">
        <v>17.463800190222916</v>
      </c>
      <c r="T69" s="99">
        <v>17.389858683956653</v>
      </c>
      <c r="U69" s="99">
        <v>18.216470892626411</v>
      </c>
      <c r="V69" s="99">
        <v>14.940683228862829</v>
      </c>
      <c r="W69" s="99">
        <v>15.446251073295251</v>
      </c>
      <c r="X69" s="99">
        <v>10.867454178775299</v>
      </c>
      <c r="Y69" s="99">
        <v>10.183170373280248</v>
      </c>
      <c r="DA69" s="63" t="s">
        <v>2811</v>
      </c>
    </row>
    <row r="70" spans="1:105" ht="12" customHeight="1" x14ac:dyDescent="0.25">
      <c r="A70" s="97" t="s">
        <v>133</v>
      </c>
      <c r="B70" s="99">
        <v>13.21274264074745</v>
      </c>
      <c r="C70" s="99">
        <v>12.664894401655026</v>
      </c>
      <c r="D70" s="99">
        <v>12.460840973623393</v>
      </c>
      <c r="E70" s="99">
        <v>11.991796573178423</v>
      </c>
      <c r="F70" s="99">
        <v>13.60518314221475</v>
      </c>
      <c r="G70" s="99">
        <v>13.654706931698129</v>
      </c>
      <c r="H70" s="99">
        <v>14.158276953401261</v>
      </c>
      <c r="I70" s="99">
        <v>13.478057066599886</v>
      </c>
      <c r="J70" s="99">
        <v>13.723615326050146</v>
      </c>
      <c r="K70" s="99">
        <v>14.085499546884934</v>
      </c>
      <c r="L70" s="99">
        <v>13.630529053854229</v>
      </c>
      <c r="M70" s="99">
        <v>12.469550388689257</v>
      </c>
      <c r="N70" s="99">
        <v>13.662657142120725</v>
      </c>
      <c r="O70" s="99">
        <v>13.17124383200531</v>
      </c>
      <c r="P70" s="99">
        <v>13.325763299880389</v>
      </c>
      <c r="Q70" s="99">
        <v>13.134917648242073</v>
      </c>
      <c r="R70" s="99">
        <v>14.244442785551087</v>
      </c>
      <c r="S70" s="99">
        <v>14.061052912616224</v>
      </c>
      <c r="T70" s="99">
        <v>14.001467416214917</v>
      </c>
      <c r="U70" s="99">
        <v>14.865456402826533</v>
      </c>
      <c r="V70" s="99">
        <v>11.921939825321752</v>
      </c>
      <c r="W70" s="99">
        <v>12.344255840466255</v>
      </c>
      <c r="X70" s="99">
        <v>8.9429214135143464</v>
      </c>
      <c r="Y70" s="99">
        <v>8.5647304632495924</v>
      </c>
      <c r="DA70" s="63" t="s">
        <v>2812</v>
      </c>
    </row>
    <row r="71" spans="1:105" ht="12" customHeight="1" x14ac:dyDescent="0.25">
      <c r="A71" s="100" t="s">
        <v>212</v>
      </c>
      <c r="B71" s="102">
        <v>7.5584515185471624</v>
      </c>
      <c r="C71" s="102">
        <v>6.9149473117609368</v>
      </c>
      <c r="D71" s="102">
        <v>6.8928435587018662</v>
      </c>
      <c r="E71" s="102">
        <v>6.6747278346543917</v>
      </c>
      <c r="F71" s="102">
        <v>7.1725124247661629</v>
      </c>
      <c r="G71" s="102">
        <v>7.3126865553465397</v>
      </c>
      <c r="H71" s="102">
        <v>7.6291089040376576</v>
      </c>
      <c r="I71" s="102">
        <v>7.5433131677087646</v>
      </c>
      <c r="J71" s="102">
        <v>7.0946668711034251</v>
      </c>
      <c r="K71" s="102">
        <v>7.4000385140399967</v>
      </c>
      <c r="L71" s="102">
        <v>7.1682728521682257</v>
      </c>
      <c r="M71" s="102">
        <v>6.3349906264446387</v>
      </c>
      <c r="N71" s="102">
        <v>6.9581413112332839</v>
      </c>
      <c r="O71" s="102">
        <v>5.7246954642617913</v>
      </c>
      <c r="P71" s="102">
        <v>5.4183377517397178</v>
      </c>
      <c r="Q71" s="102">
        <v>5.6670654588068556</v>
      </c>
      <c r="R71" s="102">
        <v>7.1816809585226933</v>
      </c>
      <c r="S71" s="102">
        <v>7.3799417011462314</v>
      </c>
      <c r="T71" s="102">
        <v>6.7451376648966113</v>
      </c>
      <c r="U71" s="102">
        <v>7.1302237040150462</v>
      </c>
      <c r="V71" s="102">
        <v>4.164430410915438</v>
      </c>
      <c r="W71" s="102">
        <v>3.8386969287452155</v>
      </c>
      <c r="X71" s="102">
        <v>3.6232264920984583</v>
      </c>
      <c r="Y71" s="102">
        <v>3.7900145779929999</v>
      </c>
      <c r="DA71" s="131" t="s">
        <v>2813</v>
      </c>
    </row>
    <row r="72" spans="1:105" ht="12" customHeight="1" x14ac:dyDescent="0.25">
      <c r="A72" s="103" t="s">
        <v>52</v>
      </c>
      <c r="B72" s="105">
        <v>5.654291122200287</v>
      </c>
      <c r="C72" s="105">
        <v>5.7499470898940901</v>
      </c>
      <c r="D72" s="105">
        <v>5.567997414921523</v>
      </c>
      <c r="E72" s="105">
        <v>5.3170687385240338</v>
      </c>
      <c r="F72" s="105">
        <v>6.4326707174485875</v>
      </c>
      <c r="G72" s="105">
        <v>6.3420203763515888</v>
      </c>
      <c r="H72" s="105">
        <v>6.5291680493636015</v>
      </c>
      <c r="I72" s="105">
        <v>5.9347438988911234</v>
      </c>
      <c r="J72" s="105">
        <v>6.6289484549467161</v>
      </c>
      <c r="K72" s="105">
        <v>6.6854610328449366</v>
      </c>
      <c r="L72" s="105">
        <v>6.4622562016860039</v>
      </c>
      <c r="M72" s="105">
        <v>6.134559762244618</v>
      </c>
      <c r="N72" s="105">
        <v>6.7045158308874404</v>
      </c>
      <c r="O72" s="105">
        <v>7.4465483677435182</v>
      </c>
      <c r="P72" s="105">
        <v>7.9074255481406723</v>
      </c>
      <c r="Q72" s="105">
        <v>7.4678521894352174</v>
      </c>
      <c r="R72" s="105">
        <v>7.0627618270283907</v>
      </c>
      <c r="S72" s="105">
        <v>6.6811112114699922</v>
      </c>
      <c r="T72" s="105">
        <v>7.2563297513183045</v>
      </c>
      <c r="U72" s="105">
        <v>7.7352326988114877</v>
      </c>
      <c r="V72" s="105">
        <v>7.7575094144063144</v>
      </c>
      <c r="W72" s="105">
        <v>8.5055589117210388</v>
      </c>
      <c r="X72" s="105">
        <v>5.3196949214158868</v>
      </c>
      <c r="Y72" s="105">
        <v>4.7747158852565939</v>
      </c>
      <c r="DA72" s="132" t="s">
        <v>2814</v>
      </c>
    </row>
    <row r="73" spans="1:105" ht="12" customHeight="1" x14ac:dyDescent="0.25">
      <c r="A73" s="106" t="s">
        <v>122</v>
      </c>
      <c r="B73" s="102">
        <v>15.537485011132308</v>
      </c>
      <c r="C73" s="102">
        <v>14.681665773277746</v>
      </c>
      <c r="D73" s="102">
        <v>14.740225204260275</v>
      </c>
      <c r="E73" s="102">
        <v>14.87584124706887</v>
      </c>
      <c r="F73" s="102">
        <v>15.510493559512749</v>
      </c>
      <c r="G73" s="102">
        <v>16.069494994010622</v>
      </c>
      <c r="H73" s="102">
        <v>16.752849061381678</v>
      </c>
      <c r="I73" s="102">
        <v>17.092261494163591</v>
      </c>
      <c r="J73" s="102">
        <v>16.224191781470115</v>
      </c>
      <c r="K73" s="102">
        <v>17.036665621156299</v>
      </c>
      <c r="L73" s="102">
        <v>16.667314143121882</v>
      </c>
      <c r="M73" s="102">
        <v>16.2686270881415</v>
      </c>
      <c r="N73" s="102">
        <v>16.796332449727927</v>
      </c>
      <c r="O73" s="102">
        <v>16.31060561639795</v>
      </c>
      <c r="P73" s="102">
        <v>16.676028719274775</v>
      </c>
      <c r="Q73" s="102">
        <v>16.356822010974447</v>
      </c>
      <c r="R73" s="102">
        <v>16.385232190442615</v>
      </c>
      <c r="S73" s="102">
        <v>16.462024767214899</v>
      </c>
      <c r="T73" s="102">
        <v>16.192438343684312</v>
      </c>
      <c r="U73" s="102">
        <v>15.584781506606262</v>
      </c>
      <c r="V73" s="102">
        <v>13.237843150950146</v>
      </c>
      <c r="W73" s="102">
        <v>12.043009435900551</v>
      </c>
      <c r="X73" s="102">
        <v>10.011917027903612</v>
      </c>
      <c r="Y73" s="102">
        <v>9.5611833239040056</v>
      </c>
      <c r="DA73" s="131" t="s">
        <v>2815</v>
      </c>
    </row>
    <row r="74" spans="1:105" ht="12" customHeight="1" x14ac:dyDescent="0.25">
      <c r="A74" s="107" t="s">
        <v>121</v>
      </c>
      <c r="B74" s="105">
        <v>12.38664129815429</v>
      </c>
      <c r="C74" s="105">
        <v>11.59288383672841</v>
      </c>
      <c r="D74" s="105">
        <v>11.728504995157397</v>
      </c>
      <c r="E74" s="105">
        <v>11.898196787024087</v>
      </c>
      <c r="F74" s="105">
        <v>12.336791858954715</v>
      </c>
      <c r="G74" s="105">
        <v>12.896590497304286</v>
      </c>
      <c r="H74" s="105">
        <v>13.532191206628029</v>
      </c>
      <c r="I74" s="105">
        <v>13.982055202455602</v>
      </c>
      <c r="J74" s="105">
        <v>13.063015874349547</v>
      </c>
      <c r="K74" s="105">
        <v>13.80219241278907</v>
      </c>
      <c r="L74" s="105">
        <v>13.511405279786434</v>
      </c>
      <c r="M74" s="105">
        <v>13.006049194137374</v>
      </c>
      <c r="N74" s="105">
        <v>13.483543145400386</v>
      </c>
      <c r="O74" s="105">
        <v>13.018895533378325</v>
      </c>
      <c r="P74" s="105">
        <v>13.241630604509234</v>
      </c>
      <c r="Q74" s="105">
        <v>13.16033094772366</v>
      </c>
      <c r="R74" s="105">
        <v>13.613865712301683</v>
      </c>
      <c r="S74" s="105">
        <v>13.818470363396949</v>
      </c>
      <c r="T74" s="105">
        <v>13.466272457926223</v>
      </c>
      <c r="U74" s="105">
        <v>13.268285704496</v>
      </c>
      <c r="V74" s="105">
        <v>10.953644954269551</v>
      </c>
      <c r="W74" s="105">
        <v>9.9253507036784558</v>
      </c>
      <c r="X74" s="105">
        <v>8.4243110962552556</v>
      </c>
      <c r="Y74" s="105">
        <v>8.1705380203995208</v>
      </c>
      <c r="DA74" s="132" t="s">
        <v>2816</v>
      </c>
    </row>
    <row r="75" spans="1:105" ht="12" customHeight="1" x14ac:dyDescent="0.25">
      <c r="A75" s="108" t="s">
        <v>53</v>
      </c>
      <c r="B75" s="99">
        <v>6.5045211185237184</v>
      </c>
      <c r="C75" s="99">
        <v>5.8945720303114655</v>
      </c>
      <c r="D75" s="99">
        <v>6.075432404825075</v>
      </c>
      <c r="E75" s="99">
        <v>6.2496668828798603</v>
      </c>
      <c r="F75" s="99">
        <v>6.1293081181613864</v>
      </c>
      <c r="G75" s="99">
        <v>6.5190273356306907</v>
      </c>
      <c r="H75" s="99">
        <v>6.921498577941092</v>
      </c>
      <c r="I75" s="99">
        <v>7.4989163646187409</v>
      </c>
      <c r="J75" s="99">
        <v>6.4789541677721001</v>
      </c>
      <c r="K75" s="99">
        <v>7.0275720380007156</v>
      </c>
      <c r="L75" s="99">
        <v>6.9118130645163038</v>
      </c>
      <c r="M75" s="99">
        <v>6.41270995226325</v>
      </c>
      <c r="N75" s="99">
        <v>6.6556218926448381</v>
      </c>
      <c r="O75" s="99">
        <v>5.4430927455647415</v>
      </c>
      <c r="P75" s="99">
        <v>5.1915188738208933</v>
      </c>
      <c r="Q75" s="99">
        <v>5.4975643004179018</v>
      </c>
      <c r="R75" s="99">
        <v>6.7203163474731102</v>
      </c>
      <c r="S75" s="99">
        <v>7.159450868360878</v>
      </c>
      <c r="T75" s="99">
        <v>6.4334187649676116</v>
      </c>
      <c r="U75" s="99">
        <v>6.288929455335035</v>
      </c>
      <c r="V75" s="99">
        <v>3.7534016880807934</v>
      </c>
      <c r="W75" s="99">
        <v>3.0037272809129565</v>
      </c>
      <c r="X75" s="99">
        <v>3.383004088229324</v>
      </c>
      <c r="Y75" s="99">
        <v>3.5977146491593213</v>
      </c>
      <c r="DA75" s="63" t="s">
        <v>2817</v>
      </c>
    </row>
    <row r="76" spans="1:105" ht="12" customHeight="1" x14ac:dyDescent="0.25">
      <c r="A76" s="108" t="s">
        <v>52</v>
      </c>
      <c r="B76" s="99">
        <v>5.8821201796305722</v>
      </c>
      <c r="C76" s="99">
        <v>5.6983118064169442</v>
      </c>
      <c r="D76" s="99">
        <v>5.6530725903323251</v>
      </c>
      <c r="E76" s="99">
        <v>5.6485299041442261</v>
      </c>
      <c r="F76" s="99">
        <v>6.2074837407933314</v>
      </c>
      <c r="G76" s="99">
        <v>6.3775631616735966</v>
      </c>
      <c r="H76" s="99">
        <v>6.6106926286869392</v>
      </c>
      <c r="I76" s="99">
        <v>6.4831388378368588</v>
      </c>
      <c r="J76" s="99">
        <v>6.5840617065774474</v>
      </c>
      <c r="K76" s="99">
        <v>6.7746203747883547</v>
      </c>
      <c r="L76" s="99">
        <v>6.5995922152701292</v>
      </c>
      <c r="M76" s="99">
        <v>6.5933392418741263</v>
      </c>
      <c r="N76" s="99">
        <v>6.8279212527555471</v>
      </c>
      <c r="O76" s="99">
        <v>7.5758027878135819</v>
      </c>
      <c r="P76" s="99">
        <v>8.050111730688343</v>
      </c>
      <c r="Q76" s="99">
        <v>7.6627666473057561</v>
      </c>
      <c r="R76" s="99">
        <v>6.8935493648285746</v>
      </c>
      <c r="S76" s="99">
        <v>6.6590194950360697</v>
      </c>
      <c r="T76" s="99">
        <v>7.0328536929586116</v>
      </c>
      <c r="U76" s="99">
        <v>6.9793562491609658</v>
      </c>
      <c r="V76" s="99">
        <v>7.2002432661887585</v>
      </c>
      <c r="W76" s="99">
        <v>6.9216234227655002</v>
      </c>
      <c r="X76" s="99">
        <v>5.0413070080259326</v>
      </c>
      <c r="Y76" s="99">
        <v>4.5728233712401991</v>
      </c>
      <c r="DA76" s="63" t="s">
        <v>2818</v>
      </c>
    </row>
    <row r="77" spans="1:105" ht="12" customHeight="1" x14ac:dyDescent="0.25">
      <c r="A77" s="121" t="s">
        <v>54</v>
      </c>
      <c r="B77" s="123">
        <v>2.7637357929301771</v>
      </c>
      <c r="C77" s="123">
        <v>2.8038305495768232</v>
      </c>
      <c r="D77" s="123">
        <v>2.7305641025780112</v>
      </c>
      <c r="E77" s="123">
        <v>2.8875465892233412</v>
      </c>
      <c r="F77" s="123">
        <v>3.0253724096506924</v>
      </c>
      <c r="G77" s="123">
        <v>3.0744670865945154</v>
      </c>
      <c r="H77" s="123">
        <v>3.0620200982539334</v>
      </c>
      <c r="I77" s="123">
        <v>3.0351321649536303</v>
      </c>
      <c r="J77" s="123">
        <v>2.4654895775882117</v>
      </c>
      <c r="K77" s="123">
        <v>2.666998312284278</v>
      </c>
      <c r="L77" s="123">
        <v>2.6896260819101894</v>
      </c>
      <c r="M77" s="123">
        <v>2.4526718950052322</v>
      </c>
      <c r="N77" s="123">
        <v>2.6185077695456114</v>
      </c>
      <c r="O77" s="123">
        <v>2.6153563778595967</v>
      </c>
      <c r="P77" s="123">
        <v>2.6367577277658536</v>
      </c>
      <c r="Q77" s="123">
        <v>2.7189492383124483</v>
      </c>
      <c r="R77" s="123">
        <v>2.7897090954107036</v>
      </c>
      <c r="S77" s="123">
        <v>2.6902158633038478</v>
      </c>
      <c r="T77" s="123">
        <v>2.5780952220931916</v>
      </c>
      <c r="U77" s="123">
        <v>2.4383350236793095</v>
      </c>
      <c r="V77" s="123">
        <v>2.5983248084816721</v>
      </c>
      <c r="W77" s="123">
        <v>2.5444331178005477</v>
      </c>
      <c r="X77" s="123">
        <v>1.9726175154720744</v>
      </c>
      <c r="Y77" s="123">
        <v>1.8873094447324168</v>
      </c>
      <c r="DA77" s="130" t="s">
        <v>2819</v>
      </c>
    </row>
    <row r="78" spans="1:105" ht="12" customHeight="1" x14ac:dyDescent="0.25">
      <c r="A78" s="97" t="s">
        <v>189</v>
      </c>
      <c r="B78" s="99">
        <v>2.9821675466051878</v>
      </c>
      <c r="C78" s="99">
        <v>3.0796026566290986</v>
      </c>
      <c r="D78" s="99">
        <v>2.9900284897186236</v>
      </c>
      <c r="E78" s="99">
        <v>3.1062185980984616</v>
      </c>
      <c r="F78" s="99">
        <v>3.3308579270234482</v>
      </c>
      <c r="G78" s="99">
        <v>3.3422466392275862</v>
      </c>
      <c r="H78" s="99">
        <v>3.3724031702178583</v>
      </c>
      <c r="I78" s="99">
        <v>3.3686407768656403</v>
      </c>
      <c r="J78" s="99">
        <v>2.6323244263733536</v>
      </c>
      <c r="K78" s="99">
        <v>2.9294495978356863</v>
      </c>
      <c r="L78" s="99">
        <v>2.9811417295456701</v>
      </c>
      <c r="M78" s="99">
        <v>2.6955694503315186</v>
      </c>
      <c r="N78" s="99">
        <v>2.9274774490761084</v>
      </c>
      <c r="O78" s="99">
        <v>2.9182454169693735</v>
      </c>
      <c r="P78" s="99">
        <v>2.933381090485446</v>
      </c>
      <c r="Q78" s="99">
        <v>3.0041648663186793</v>
      </c>
      <c r="R78" s="99">
        <v>3.1576305165037439</v>
      </c>
      <c r="S78" s="99">
        <v>3.021428034283641</v>
      </c>
      <c r="T78" s="99">
        <v>2.8658460916161048</v>
      </c>
      <c r="U78" s="99">
        <v>2.6799371389565732</v>
      </c>
      <c r="V78" s="99">
        <v>2.9231225313445321</v>
      </c>
      <c r="W78" s="99">
        <v>2.9076045983125725</v>
      </c>
      <c r="X78" s="99">
        <v>2.3483488546841103</v>
      </c>
      <c r="Y78" s="99">
        <v>2.1593560487396308</v>
      </c>
      <c r="DA78" s="63" t="s">
        <v>2820</v>
      </c>
    </row>
    <row r="79" spans="1:105" ht="12" customHeight="1" x14ac:dyDescent="0.25">
      <c r="A79" s="109" t="s">
        <v>120</v>
      </c>
      <c r="B79" s="110">
        <v>2.4555891279737718</v>
      </c>
      <c r="C79" s="110">
        <v>2.4328398003433653</v>
      </c>
      <c r="D79" s="110">
        <v>2.3796312598693552</v>
      </c>
      <c r="E79" s="110">
        <v>2.5746641488296267</v>
      </c>
      <c r="F79" s="110">
        <v>2.5890281465520721</v>
      </c>
      <c r="G79" s="110">
        <v>2.6949148609260707</v>
      </c>
      <c r="H79" s="110">
        <v>2.6010019574672256</v>
      </c>
      <c r="I79" s="110">
        <v>2.5463046483063194</v>
      </c>
      <c r="J79" s="110">
        <v>2.2275232007469672</v>
      </c>
      <c r="K79" s="110">
        <v>2.3024955721739078</v>
      </c>
      <c r="L79" s="110">
        <v>2.2774899989316624</v>
      </c>
      <c r="M79" s="110">
        <v>2.1223470661451569</v>
      </c>
      <c r="N79" s="110">
        <v>2.2001858371485583</v>
      </c>
      <c r="O79" s="110">
        <v>2.2096027529224518</v>
      </c>
      <c r="P79" s="110">
        <v>2.2300099261615642</v>
      </c>
      <c r="Q79" s="110">
        <v>2.3473002160739478</v>
      </c>
      <c r="R79" s="110">
        <v>2.316720176359691</v>
      </c>
      <c r="S79" s="110">
        <v>2.3005828353342133</v>
      </c>
      <c r="T79" s="110">
        <v>2.2667167481555888</v>
      </c>
      <c r="U79" s="110">
        <v>2.2068209944305712</v>
      </c>
      <c r="V79" s="110">
        <v>2.3021455159838151</v>
      </c>
      <c r="W79" s="110">
        <v>2.2218159147844609</v>
      </c>
      <c r="X79" s="110">
        <v>1.5891300085431033</v>
      </c>
      <c r="Y79" s="110">
        <v>1.6001224814028938</v>
      </c>
      <c r="DA79" s="60" t="s">
        <v>2821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8">
        <f t="shared" ref="B81:Q81" si="28">B82+B85+B87+B100</f>
        <v>195.4290741368925</v>
      </c>
      <c r="C81" s="118">
        <f t="shared" si="28"/>
        <v>212.5036939491095</v>
      </c>
      <c r="D81" s="118">
        <f t="shared" si="28"/>
        <v>173.38732936630919</v>
      </c>
      <c r="E81" s="118">
        <f t="shared" si="28"/>
        <v>191.65677768570973</v>
      </c>
      <c r="F81" s="118">
        <f t="shared" si="28"/>
        <v>172.44097869651264</v>
      </c>
      <c r="G81" s="118">
        <f t="shared" si="28"/>
        <v>147.67984420496771</v>
      </c>
      <c r="H81" s="118">
        <f t="shared" si="28"/>
        <v>124.82867690191475</v>
      </c>
      <c r="I81" s="118">
        <f t="shared" si="28"/>
        <v>151.79964464061959</v>
      </c>
      <c r="J81" s="118">
        <f t="shared" si="28"/>
        <v>146.80691058419018</v>
      </c>
      <c r="K81" s="118">
        <f t="shared" si="28"/>
        <v>136.41533691068264</v>
      </c>
      <c r="L81" s="118">
        <f t="shared" si="28"/>
        <v>169.75254108475721</v>
      </c>
      <c r="M81" s="118">
        <f t="shared" si="28"/>
        <v>123.41297543944651</v>
      </c>
      <c r="N81" s="118">
        <f t="shared" si="28"/>
        <v>137.44077591152521</v>
      </c>
      <c r="O81" s="118">
        <f t="shared" si="28"/>
        <v>153.40542264839019</v>
      </c>
      <c r="P81" s="118">
        <f t="shared" si="28"/>
        <v>115.06337787081752</v>
      </c>
      <c r="Q81" s="118">
        <f t="shared" si="28"/>
        <v>129.49561526357729</v>
      </c>
      <c r="R81" s="118">
        <f t="shared" ref="R81:V81" si="29">R82+R85+R87+R100</f>
        <v>139.45962012664992</v>
      </c>
      <c r="S81" s="118">
        <f t="shared" si="29"/>
        <v>129.58019476487172</v>
      </c>
      <c r="T81" s="118">
        <f t="shared" si="29"/>
        <v>124.36340952941615</v>
      </c>
      <c r="U81" s="118">
        <f t="shared" si="29"/>
        <v>121.90530010415412</v>
      </c>
      <c r="V81" s="118">
        <f t="shared" si="29"/>
        <v>109.33278581117591</v>
      </c>
      <c r="W81" s="118">
        <f t="shared" ref="W81:Y81" si="30">W82+W85+W87+W100</f>
        <v>125.20191775407611</v>
      </c>
      <c r="X81" s="118">
        <f t="shared" si="30"/>
        <v>107.72677316754594</v>
      </c>
      <c r="Y81" s="118">
        <f t="shared" si="30"/>
        <v>106.72222905055162</v>
      </c>
      <c r="DA81" s="129" t="s">
        <v>2822</v>
      </c>
    </row>
    <row r="82" spans="1:105" ht="12.95" customHeight="1" x14ac:dyDescent="0.25">
      <c r="A82" s="121" t="s">
        <v>57</v>
      </c>
      <c r="B82" s="123">
        <f t="shared" ref="B82:Q82" si="31">SUM(B83:B84)</f>
        <v>177.213549645976</v>
      </c>
      <c r="C82" s="123">
        <f t="shared" si="31"/>
        <v>195.10264990821912</v>
      </c>
      <c r="D82" s="123">
        <f t="shared" si="31"/>
        <v>156.07271063508946</v>
      </c>
      <c r="E82" s="123">
        <f t="shared" si="31"/>
        <v>174.04643926235184</v>
      </c>
      <c r="F82" s="123">
        <f t="shared" si="31"/>
        <v>154.04003469308981</v>
      </c>
      <c r="G82" s="123">
        <f t="shared" si="31"/>
        <v>128.63400072512081</v>
      </c>
      <c r="H82" s="123">
        <f t="shared" si="31"/>
        <v>105.15183526112732</v>
      </c>
      <c r="I82" s="123">
        <f t="shared" si="31"/>
        <v>131.95706250926543</v>
      </c>
      <c r="J82" s="123">
        <f t="shared" si="31"/>
        <v>128.3038779636</v>
      </c>
      <c r="K82" s="123">
        <f t="shared" si="31"/>
        <v>117.10812364793436</v>
      </c>
      <c r="L82" s="123">
        <f t="shared" si="31"/>
        <v>150.79170051826483</v>
      </c>
      <c r="M82" s="123">
        <f t="shared" si="31"/>
        <v>105.06818860177806</v>
      </c>
      <c r="N82" s="123">
        <f t="shared" si="31"/>
        <v>118.48448608723731</v>
      </c>
      <c r="O82" s="123">
        <f t="shared" si="31"/>
        <v>134.58653089784301</v>
      </c>
      <c r="P82" s="123">
        <f t="shared" si="31"/>
        <v>95.838114243247816</v>
      </c>
      <c r="Q82" s="123">
        <f t="shared" si="31"/>
        <v>110.65487225144913</v>
      </c>
      <c r="R82" s="123">
        <f t="shared" ref="R82:V82" si="32">SUM(R83:R84)</f>
        <v>120.48602014396687</v>
      </c>
      <c r="S82" s="123">
        <f t="shared" si="32"/>
        <v>110.8029582718831</v>
      </c>
      <c r="T82" s="123">
        <f t="shared" si="32"/>
        <v>106.04581728784316</v>
      </c>
      <c r="U82" s="123">
        <f t="shared" si="32"/>
        <v>103.89786966742541</v>
      </c>
      <c r="V82" s="123">
        <f t="shared" si="32"/>
        <v>93.689318035397704</v>
      </c>
      <c r="W82" s="123">
        <f t="shared" ref="W82:Y82" si="33">SUM(W83:W84)</f>
        <v>110.88148657200182</v>
      </c>
      <c r="X82" s="123">
        <f t="shared" si="33"/>
        <v>95.572731688859164</v>
      </c>
      <c r="Y82" s="123">
        <f t="shared" si="33"/>
        <v>95.302622768740875</v>
      </c>
      <c r="DA82" s="130" t="s">
        <v>2823</v>
      </c>
    </row>
    <row r="83" spans="1:105" ht="12" customHeight="1" x14ac:dyDescent="0.25">
      <c r="A83" s="97" t="s">
        <v>199</v>
      </c>
      <c r="B83" s="99">
        <v>176.43313946012879</v>
      </c>
      <c r="C83" s="99">
        <v>194.24540725400846</v>
      </c>
      <c r="D83" s="99">
        <v>155.38092719240433</v>
      </c>
      <c r="E83" s="99">
        <v>173.25605204770505</v>
      </c>
      <c r="F83" s="99">
        <v>153.31256591449227</v>
      </c>
      <c r="G83" s="99">
        <v>128.00763797039428</v>
      </c>
      <c r="H83" s="99">
        <v>104.62940091723931</v>
      </c>
      <c r="I83" s="99">
        <v>131.28337299863784</v>
      </c>
      <c r="J83" s="99">
        <v>127.63427247819239</v>
      </c>
      <c r="K83" s="99">
        <v>116.49208603997413</v>
      </c>
      <c r="L83" s="99">
        <v>149.99478659244687</v>
      </c>
      <c r="M83" s="99">
        <v>104.51327240634187</v>
      </c>
      <c r="N83" s="99">
        <v>117.85596134717997</v>
      </c>
      <c r="O83" s="99">
        <v>133.87147499916182</v>
      </c>
      <c r="P83" s="99">
        <v>95.329859480054807</v>
      </c>
      <c r="Q83" s="99">
        <v>110.0686766513579</v>
      </c>
      <c r="R83" s="99">
        <v>119.84439536037202</v>
      </c>
      <c r="S83" s="99">
        <v>110.20968547431845</v>
      </c>
      <c r="T83" s="99">
        <v>105.47211321294844</v>
      </c>
      <c r="U83" s="99">
        <v>103.32599673785278</v>
      </c>
      <c r="V83" s="99">
        <v>93.187961574008668</v>
      </c>
      <c r="W83" s="99">
        <v>110.27240636667045</v>
      </c>
      <c r="X83" s="99">
        <v>95.05680646967501</v>
      </c>
      <c r="Y83" s="99">
        <v>94.782314858877328</v>
      </c>
      <c r="DA83" s="63" t="s">
        <v>2824</v>
      </c>
    </row>
    <row r="84" spans="1:105" ht="12" customHeight="1" x14ac:dyDescent="0.25">
      <c r="A84" s="97" t="s">
        <v>53</v>
      </c>
      <c r="B84" s="99">
        <v>0.7804101858472261</v>
      </c>
      <c r="C84" s="99">
        <v>0.85724265421066292</v>
      </c>
      <c r="D84" s="99">
        <v>0.69178344268512715</v>
      </c>
      <c r="E84" s="99">
        <v>0.79038721464678519</v>
      </c>
      <c r="F84" s="99">
        <v>0.72746877859754255</v>
      </c>
      <c r="G84" s="99">
        <v>0.62636275472652536</v>
      </c>
      <c r="H84" s="99">
        <v>0.52243434388800447</v>
      </c>
      <c r="I84" s="99">
        <v>0.67368951062757232</v>
      </c>
      <c r="J84" s="99">
        <v>0.66960548540760489</v>
      </c>
      <c r="K84" s="99">
        <v>0.61603760796023233</v>
      </c>
      <c r="L84" s="99">
        <v>0.79691392581795206</v>
      </c>
      <c r="M84" s="99">
        <v>0.55491619543618742</v>
      </c>
      <c r="N84" s="99">
        <v>0.6285247400573416</v>
      </c>
      <c r="O84" s="99">
        <v>0.71505589868117969</v>
      </c>
      <c r="P84" s="99">
        <v>0.50825476319301355</v>
      </c>
      <c r="Q84" s="99">
        <v>0.58619560009122407</v>
      </c>
      <c r="R84" s="99">
        <v>0.64162478359485275</v>
      </c>
      <c r="S84" s="99">
        <v>0.59327279756465734</v>
      </c>
      <c r="T84" s="99">
        <v>0.57370407489472197</v>
      </c>
      <c r="U84" s="99">
        <v>0.57187292957264013</v>
      </c>
      <c r="V84" s="99">
        <v>0.50135646138902967</v>
      </c>
      <c r="W84" s="99">
        <v>0.60908020533136253</v>
      </c>
      <c r="X84" s="99">
        <v>0.51592521918415235</v>
      </c>
      <c r="Y84" s="99">
        <v>0.52030790986354902</v>
      </c>
      <c r="DA84" s="63" t="s">
        <v>2825</v>
      </c>
    </row>
    <row r="85" spans="1:105" ht="12.95" customHeight="1" x14ac:dyDescent="0.25">
      <c r="A85" s="121" t="s">
        <v>92</v>
      </c>
      <c r="B85" s="123">
        <f t="shared" ref="B85:Y85" si="34">B86</f>
        <v>1.6164773474523636E-2</v>
      </c>
      <c r="C85" s="123">
        <f t="shared" si="34"/>
        <v>2.0050152838856573E-2</v>
      </c>
      <c r="D85" s="123">
        <f t="shared" si="34"/>
        <v>2.2426051968787032E-2</v>
      </c>
      <c r="E85" s="123">
        <f t="shared" si="34"/>
        <v>5.8464831380366997E-2</v>
      </c>
      <c r="F85" s="123">
        <f t="shared" si="34"/>
        <v>2.8227707625750109E-2</v>
      </c>
      <c r="G85" s="123">
        <f t="shared" si="34"/>
        <v>4.1778989879521312E-2</v>
      </c>
      <c r="H85" s="123">
        <f t="shared" si="34"/>
        <v>0.11440127087267303</v>
      </c>
      <c r="I85" s="123">
        <f t="shared" si="34"/>
        <v>5.6439719687088857E-2</v>
      </c>
      <c r="J85" s="123">
        <f t="shared" si="34"/>
        <v>7.2220662947001649E-2</v>
      </c>
      <c r="K85" s="123">
        <f t="shared" si="34"/>
        <v>8.8904440698914386E-2</v>
      </c>
      <c r="L85" s="123">
        <f t="shared" si="34"/>
        <v>0.12716443286791254</v>
      </c>
      <c r="M85" s="123">
        <f t="shared" si="34"/>
        <v>0.10396302595963354</v>
      </c>
      <c r="N85" s="123">
        <f t="shared" si="34"/>
        <v>0.10306683672970197</v>
      </c>
      <c r="O85" s="123">
        <f t="shared" si="34"/>
        <v>0.10156336707351157</v>
      </c>
      <c r="P85" s="123">
        <f t="shared" si="34"/>
        <v>7.5584531765549565E-2</v>
      </c>
      <c r="Q85" s="123">
        <f t="shared" si="34"/>
        <v>0.10133987094140805</v>
      </c>
      <c r="R85" s="123">
        <f t="shared" si="34"/>
        <v>8.2586071800158464E-2</v>
      </c>
      <c r="S85" s="123">
        <f t="shared" si="34"/>
        <v>7.7056559285375109E-2</v>
      </c>
      <c r="T85" s="123">
        <f t="shared" si="34"/>
        <v>7.4652626031228686E-2</v>
      </c>
      <c r="U85" s="123">
        <f t="shared" si="34"/>
        <v>7.6406433765122211E-2</v>
      </c>
      <c r="V85" s="123">
        <f t="shared" si="34"/>
        <v>0.12053738853421228</v>
      </c>
      <c r="W85" s="123">
        <f t="shared" si="34"/>
        <v>0.14959857039629956</v>
      </c>
      <c r="X85" s="123">
        <f t="shared" si="34"/>
        <v>0.1746581839239065</v>
      </c>
      <c r="Y85" s="123">
        <f t="shared" si="34"/>
        <v>0.17413582584784895</v>
      </c>
      <c r="DA85" s="130" t="s">
        <v>2826</v>
      </c>
    </row>
    <row r="86" spans="1:105" ht="12" customHeight="1" x14ac:dyDescent="0.25">
      <c r="A86" s="97" t="s">
        <v>53</v>
      </c>
      <c r="B86" s="99">
        <f>RES_hhdet_fech!B86/RES_summary!B$19</f>
        <v>1.6164773474523636E-2</v>
      </c>
      <c r="C86" s="99">
        <f>RES_hhdet_fech!C86/RES_summary!C$19</f>
        <v>2.0050152838856573E-2</v>
      </c>
      <c r="D86" s="99">
        <f>RES_hhdet_fech!D86/RES_summary!D$19</f>
        <v>2.2426051968787032E-2</v>
      </c>
      <c r="E86" s="99">
        <f>RES_hhdet_fech!E86/RES_summary!E$19</f>
        <v>5.8464831380366997E-2</v>
      </c>
      <c r="F86" s="99">
        <f>RES_hhdet_fech!F86/RES_summary!F$19</f>
        <v>2.8227707625750109E-2</v>
      </c>
      <c r="G86" s="99">
        <f>RES_hhdet_fech!G86/RES_summary!G$19</f>
        <v>4.1778989879521312E-2</v>
      </c>
      <c r="H86" s="99">
        <f>RES_hhdet_fech!H86/RES_summary!H$19</f>
        <v>0.11440127087267303</v>
      </c>
      <c r="I86" s="99">
        <f>RES_hhdet_fech!I86/RES_summary!I$19</f>
        <v>5.6439719687088857E-2</v>
      </c>
      <c r="J86" s="99">
        <f>RES_hhdet_fech!J86/RES_summary!J$19</f>
        <v>7.2220662947001649E-2</v>
      </c>
      <c r="K86" s="99">
        <f>RES_hhdet_fech!K86/RES_summary!K$19</f>
        <v>8.8904440698914386E-2</v>
      </c>
      <c r="L86" s="99">
        <f>RES_hhdet_fech!L86/RES_summary!L$19</f>
        <v>0.12716443286791254</v>
      </c>
      <c r="M86" s="99">
        <f>RES_hhdet_fech!M86/RES_summary!M$19</f>
        <v>0.10396302595963354</v>
      </c>
      <c r="N86" s="99">
        <f>RES_hhdet_fech!N86/RES_summary!N$19</f>
        <v>0.10306683672970197</v>
      </c>
      <c r="O86" s="99">
        <f>RES_hhdet_fech!O86/RES_summary!O$19</f>
        <v>0.10156336707351157</v>
      </c>
      <c r="P86" s="99">
        <f>RES_hhdet_fech!P86/RES_summary!P$19</f>
        <v>7.5584531765549565E-2</v>
      </c>
      <c r="Q86" s="99">
        <f>RES_hhdet_fech!Q86/RES_summary!Q$19</f>
        <v>0.10133987094140805</v>
      </c>
      <c r="R86" s="99">
        <f>RES_hhdet_fech!R86/RES_summary!R$19</f>
        <v>8.2586071800158464E-2</v>
      </c>
      <c r="S86" s="99">
        <f>RES_hhdet_fech!S86/RES_summary!S$19</f>
        <v>7.7056559285375109E-2</v>
      </c>
      <c r="T86" s="99">
        <f>RES_hhdet_fech!T86/RES_summary!T$19</f>
        <v>7.4652626031228686E-2</v>
      </c>
      <c r="U86" s="99">
        <f>RES_hhdet_fech!U86/RES_summary!U$19</f>
        <v>7.6406433765122211E-2</v>
      </c>
      <c r="V86" s="99">
        <f>RES_hhdet_fech!V86/RES_summary!V$19</f>
        <v>0.12053738853421228</v>
      </c>
      <c r="W86" s="99">
        <f>RES_hhdet_fech!W86/RES_summary!W$19</f>
        <v>0.14959857039629956</v>
      </c>
      <c r="X86" s="99">
        <f>RES_hhdet_fech!X86/RES_summary!X$19</f>
        <v>0.1746581839239065</v>
      </c>
      <c r="Y86" s="99">
        <f>RES_hhdet_fech!Y86/RES_summary!Y$19</f>
        <v>0.17413582584784895</v>
      </c>
      <c r="DA86" s="63" t="s">
        <v>2827</v>
      </c>
    </row>
    <row r="87" spans="1:105" ht="12" customHeight="1" x14ac:dyDescent="0.25">
      <c r="A87" s="121" t="s">
        <v>55</v>
      </c>
      <c r="B87" s="123">
        <v>15.720957314603623</v>
      </c>
      <c r="C87" s="123">
        <v>14.925361837973712</v>
      </c>
      <c r="D87" s="123">
        <v>14.888624183685947</v>
      </c>
      <c r="E87" s="123">
        <v>14.950254955029823</v>
      </c>
      <c r="F87" s="123">
        <v>15.756356454806411</v>
      </c>
      <c r="G87" s="123">
        <v>16.28833636045486</v>
      </c>
      <c r="H87" s="123">
        <v>16.924827878240617</v>
      </c>
      <c r="I87" s="123">
        <v>17.196682475585519</v>
      </c>
      <c r="J87" s="123">
        <v>16.16900384839844</v>
      </c>
      <c r="K87" s="123">
        <v>16.869300148876782</v>
      </c>
      <c r="L87" s="123">
        <v>16.516819568832261</v>
      </c>
      <c r="M87" s="123">
        <v>16.065809600001298</v>
      </c>
      <c r="N87" s="123">
        <v>16.603087284370829</v>
      </c>
      <c r="O87" s="123">
        <v>16.460281877809621</v>
      </c>
      <c r="P87" s="123">
        <v>16.856305262881346</v>
      </c>
      <c r="Q87" s="123">
        <v>16.347127705537417</v>
      </c>
      <c r="R87" s="123">
        <v>16.512894126761676</v>
      </c>
      <c r="S87" s="123">
        <v>16.337198308533626</v>
      </c>
      <c r="T87" s="123">
        <v>15.910911759685371</v>
      </c>
      <c r="U87" s="123">
        <v>15.635656672528784</v>
      </c>
      <c r="V87" s="123">
        <v>13.1596052464827</v>
      </c>
      <c r="W87" s="123">
        <v>11.901719628819356</v>
      </c>
      <c r="X87" s="123">
        <v>10.326762836624065</v>
      </c>
      <c r="Y87" s="123">
        <v>9.6013648528275635</v>
      </c>
      <c r="DA87" s="130" t="s">
        <v>2828</v>
      </c>
    </row>
    <row r="88" spans="1:105" ht="12" customHeight="1" x14ac:dyDescent="0.25">
      <c r="A88" s="97" t="s">
        <v>132</v>
      </c>
      <c r="B88" s="99">
        <v>18.985177530458245</v>
      </c>
      <c r="C88" s="99">
        <v>19.348909994879552</v>
      </c>
      <c r="D88" s="99">
        <v>16.140732405912317</v>
      </c>
      <c r="E88" s="99">
        <v>16.910463919092113</v>
      </c>
      <c r="F88" s="99">
        <v>18.354471916435784</v>
      </c>
      <c r="G88" s="99">
        <v>15.970792719922159</v>
      </c>
      <c r="H88" s="99">
        <v>14.262295900790143</v>
      </c>
      <c r="I88" s="99">
        <v>19.226657547082901</v>
      </c>
      <c r="J88" s="99">
        <v>16.430607475461557</v>
      </c>
      <c r="K88" s="99">
        <v>16.44910122514008</v>
      </c>
      <c r="L88" s="99">
        <v>18.166476577528861</v>
      </c>
      <c r="M88" s="99">
        <v>15.58414045453083</v>
      </c>
      <c r="N88" s="99">
        <v>16.565405546355066</v>
      </c>
      <c r="O88" s="99">
        <v>16.758881673877237</v>
      </c>
      <c r="P88" s="99">
        <v>16.090501385668823</v>
      </c>
      <c r="Q88" s="99">
        <v>15.581712038307723</v>
      </c>
      <c r="R88" s="99">
        <v>15.847638282591292</v>
      </c>
      <c r="S88" s="99">
        <v>16.254392252579052</v>
      </c>
      <c r="T88" s="99">
        <v>17.19994175334979</v>
      </c>
      <c r="U88" s="99">
        <v>16.352426810294482</v>
      </c>
      <c r="V88" s="99">
        <v>11.952565247073847</v>
      </c>
      <c r="W88" s="99">
        <v>10.594564249538692</v>
      </c>
      <c r="X88" s="99">
        <v>13.141622283496146</v>
      </c>
      <c r="Y88" s="99">
        <v>10.636671712029012</v>
      </c>
      <c r="DA88" s="63" t="s">
        <v>2829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14.092436377911799</v>
      </c>
      <c r="J89" s="99">
        <v>12.460165743595548</v>
      </c>
      <c r="K89" s="99">
        <v>12.843370260404642</v>
      </c>
      <c r="L89" s="99">
        <v>14.360380250995659</v>
      </c>
      <c r="M89" s="99">
        <v>12.443774109627247</v>
      </c>
      <c r="N89" s="99">
        <v>13.436735455523397</v>
      </c>
      <c r="O89" s="99">
        <v>13.393067447405249</v>
      </c>
      <c r="P89" s="99">
        <v>12.809268814155525</v>
      </c>
      <c r="Q89" s="99">
        <v>12.583570323276556</v>
      </c>
      <c r="R89" s="99">
        <v>13.147062018282925</v>
      </c>
      <c r="S89" s="99">
        <v>13.735505686589551</v>
      </c>
      <c r="T89" s="99">
        <v>14.559804229907472</v>
      </c>
      <c r="U89" s="99">
        <v>14.066197758230958</v>
      </c>
      <c r="V89" s="99">
        <v>10.21628276794123</v>
      </c>
      <c r="W89" s="99">
        <v>9.1511185804814268</v>
      </c>
      <c r="X89" s="99">
        <v>11.677579824165635</v>
      </c>
      <c r="Y89" s="99">
        <v>9.5927067333491998</v>
      </c>
      <c r="DA89" s="63" t="s">
        <v>2830</v>
      </c>
    </row>
    <row r="90" spans="1:105" ht="12" customHeight="1" x14ac:dyDescent="0.25">
      <c r="A90" s="100" t="s">
        <v>199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6.0380875667542364</v>
      </c>
      <c r="J90" s="102">
        <v>5.6157587545566496</v>
      </c>
      <c r="K90" s="102">
        <v>6.4089289907256557</v>
      </c>
      <c r="L90" s="102">
        <v>7.1554553054694034</v>
      </c>
      <c r="M90" s="102">
        <v>5.9893681522734736</v>
      </c>
      <c r="N90" s="102">
        <v>6.4958614459332118</v>
      </c>
      <c r="O90" s="102">
        <v>5.4800436866198554</v>
      </c>
      <c r="P90" s="102">
        <v>4.9342257023710365</v>
      </c>
      <c r="Q90" s="102">
        <v>5.2079642397702379</v>
      </c>
      <c r="R90" s="102">
        <v>6.3785071557879469</v>
      </c>
      <c r="S90" s="102">
        <v>6.9516002346835783</v>
      </c>
      <c r="T90" s="102">
        <v>6.7593296389811863</v>
      </c>
      <c r="U90" s="102">
        <v>6.5427557505170686</v>
      </c>
      <c r="V90" s="102">
        <v>3.4524667421603086</v>
      </c>
      <c r="W90" s="102">
        <v>2.7710289746673502</v>
      </c>
      <c r="X90" s="102">
        <v>4.5345630842583526</v>
      </c>
      <c r="Y90" s="102">
        <v>4.0550474335606568</v>
      </c>
      <c r="DA90" s="131" t="s">
        <v>2831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8.0543488111575616</v>
      </c>
      <c r="J91" s="105">
        <v>6.8444069890388972</v>
      </c>
      <c r="K91" s="105">
        <v>6.4344412696789846</v>
      </c>
      <c r="L91" s="105">
        <v>7.2049249455262538</v>
      </c>
      <c r="M91" s="105">
        <v>6.4544059573537726</v>
      </c>
      <c r="N91" s="105">
        <v>6.9408740095901846</v>
      </c>
      <c r="O91" s="105">
        <v>7.9130237607853937</v>
      </c>
      <c r="P91" s="105">
        <v>7.8750431117844872</v>
      </c>
      <c r="Q91" s="105">
        <v>7.3756060835063151</v>
      </c>
      <c r="R91" s="105">
        <v>6.7685548624949785</v>
      </c>
      <c r="S91" s="105">
        <v>6.7839054519059729</v>
      </c>
      <c r="T91" s="105">
        <v>7.8004745909262851</v>
      </c>
      <c r="U91" s="105">
        <v>7.5234420077138866</v>
      </c>
      <c r="V91" s="105">
        <v>6.7638160257809199</v>
      </c>
      <c r="W91" s="105">
        <v>6.380089605814077</v>
      </c>
      <c r="X91" s="105">
        <v>7.1430167399072824</v>
      </c>
      <c r="Y91" s="105">
        <v>5.537659299788543</v>
      </c>
      <c r="DA91" s="132" t="s">
        <v>2832</v>
      </c>
    </row>
    <row r="92" spans="1:105" ht="12" customHeight="1" x14ac:dyDescent="0.25">
      <c r="A92" s="106" t="s">
        <v>124</v>
      </c>
      <c r="B92" s="102">
        <v>17.145795871308575</v>
      </c>
      <c r="C92" s="102">
        <v>16.445846901905849</v>
      </c>
      <c r="D92" s="102">
        <v>16.403792964146476</v>
      </c>
      <c r="E92" s="102">
        <v>16.038085813116258</v>
      </c>
      <c r="F92" s="102">
        <v>17.112181492492208</v>
      </c>
      <c r="G92" s="102">
        <v>17.684110260004463</v>
      </c>
      <c r="H92" s="102">
        <v>18.911208173558027</v>
      </c>
      <c r="I92" s="102">
        <v>19.011325020267808</v>
      </c>
      <c r="J92" s="102">
        <v>17.776602150609399</v>
      </c>
      <c r="K92" s="102">
        <v>19.218810604787549</v>
      </c>
      <c r="L92" s="102">
        <v>18.892815050667949</v>
      </c>
      <c r="M92" s="102">
        <v>18.59825503455135</v>
      </c>
      <c r="N92" s="102">
        <v>18.568604334664684</v>
      </c>
      <c r="O92" s="102">
        <v>18.268828927257221</v>
      </c>
      <c r="P92" s="102">
        <v>19.509875837791292</v>
      </c>
      <c r="Q92" s="102">
        <v>17.596894552748015</v>
      </c>
      <c r="R92" s="102">
        <v>18.91027692033526</v>
      </c>
      <c r="S92" s="102">
        <v>17.868297935489579</v>
      </c>
      <c r="T92" s="102">
        <v>16.694084431946791</v>
      </c>
      <c r="U92" s="102">
        <v>16.228328629098595</v>
      </c>
      <c r="V92" s="102">
        <v>13.706343581712437</v>
      </c>
      <c r="W92" s="102">
        <v>12.215291424240693</v>
      </c>
      <c r="X92" s="102">
        <v>11.339477075828652</v>
      </c>
      <c r="Y92" s="102">
        <v>10.296765625851233</v>
      </c>
      <c r="DA92" s="131" t="s">
        <v>2833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12.199844332860845</v>
      </c>
      <c r="F93" s="105">
        <v>12.974162796556522</v>
      </c>
      <c r="G93" s="105">
        <v>13.491751319203722</v>
      </c>
      <c r="H93" s="105">
        <v>14.489998655982699</v>
      </c>
      <c r="I93" s="105">
        <v>14.745638029537181</v>
      </c>
      <c r="J93" s="105">
        <v>13.53562013267242</v>
      </c>
      <c r="K93" s="105">
        <v>14.725109081515233</v>
      </c>
      <c r="L93" s="105">
        <v>14.538174782734812</v>
      </c>
      <c r="M93" s="105">
        <v>14.296393572418348</v>
      </c>
      <c r="N93" s="105">
        <v>14.427542648375967</v>
      </c>
      <c r="O93" s="105">
        <v>13.834847954273954</v>
      </c>
      <c r="P93" s="105">
        <v>14.75194354710438</v>
      </c>
      <c r="Q93" s="105">
        <v>13.622273355007907</v>
      </c>
      <c r="R93" s="105">
        <v>15.181145727432062</v>
      </c>
      <c r="S93" s="105">
        <v>14.683355051970771</v>
      </c>
      <c r="T93" s="105">
        <v>13.759386748809144</v>
      </c>
      <c r="U93" s="105">
        <v>13.657329651131253</v>
      </c>
      <c r="V93" s="105">
        <v>11.306121510441473</v>
      </c>
      <c r="W93" s="105">
        <v>10.103869411127398</v>
      </c>
      <c r="X93" s="105">
        <v>9.6504154786127572</v>
      </c>
      <c r="Y93" s="105">
        <v>8.8885835958666117</v>
      </c>
      <c r="DA93" s="132" t="s">
        <v>2834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6.7261238591603858</v>
      </c>
      <c r="F94" s="99">
        <v>6.7893399674224053</v>
      </c>
      <c r="G94" s="99">
        <v>7.1655205338304704</v>
      </c>
      <c r="H94" s="99">
        <v>7.7784032115787651</v>
      </c>
      <c r="I94" s="99">
        <v>8.2653937727268403</v>
      </c>
      <c r="J94" s="99">
        <v>7.0427411161621674</v>
      </c>
      <c r="K94" s="99">
        <v>7.8311142983364777</v>
      </c>
      <c r="L94" s="99">
        <v>7.7574236213581207</v>
      </c>
      <c r="M94" s="99">
        <v>7.3809736025205668</v>
      </c>
      <c r="N94" s="99">
        <v>7.4575626914999811</v>
      </c>
      <c r="O94" s="99">
        <v>6.1052143223521078</v>
      </c>
      <c r="P94" s="99">
        <v>6.062926745451839</v>
      </c>
      <c r="Q94" s="99">
        <v>5.9247124967221554</v>
      </c>
      <c r="R94" s="99">
        <v>7.6577309760297219</v>
      </c>
      <c r="S94" s="99">
        <v>7.699881267678423</v>
      </c>
      <c r="T94" s="99">
        <v>6.6023220734563921</v>
      </c>
      <c r="U94" s="99">
        <v>6.5221167472079076</v>
      </c>
      <c r="V94" s="99">
        <v>3.9018062758673553</v>
      </c>
      <c r="W94" s="99">
        <v>3.0787332189493615</v>
      </c>
      <c r="X94" s="99">
        <v>3.9062114603427478</v>
      </c>
      <c r="Y94" s="99">
        <v>3.925568875391158</v>
      </c>
      <c r="DA94" s="63" t="s">
        <v>2835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5.4737204737004603</v>
      </c>
      <c r="F95" s="99">
        <v>6.1848228291341174</v>
      </c>
      <c r="G95" s="99">
        <v>6.3262307853732498</v>
      </c>
      <c r="H95" s="99">
        <v>6.7115954444039332</v>
      </c>
      <c r="I95" s="99">
        <v>6.4802442568103418</v>
      </c>
      <c r="J95" s="99">
        <v>6.492879016510253</v>
      </c>
      <c r="K95" s="99">
        <v>6.8939947831787567</v>
      </c>
      <c r="L95" s="99">
        <v>6.7807511613766902</v>
      </c>
      <c r="M95" s="99">
        <v>6.9154199698977807</v>
      </c>
      <c r="N95" s="99">
        <v>6.9699799568759877</v>
      </c>
      <c r="O95" s="99">
        <v>7.7296336319218453</v>
      </c>
      <c r="P95" s="99">
        <v>8.6890168016525422</v>
      </c>
      <c r="Q95" s="99">
        <v>7.6975608582857538</v>
      </c>
      <c r="R95" s="99">
        <v>7.5234147514023437</v>
      </c>
      <c r="S95" s="99">
        <v>6.9834737842923467</v>
      </c>
      <c r="T95" s="99">
        <v>7.1570646753527525</v>
      </c>
      <c r="U95" s="99">
        <v>7.1352129039233452</v>
      </c>
      <c r="V95" s="99">
        <v>7.4043152345741197</v>
      </c>
      <c r="W95" s="99">
        <v>7.0251361921780386</v>
      </c>
      <c r="X95" s="99">
        <v>5.744204018270012</v>
      </c>
      <c r="Y95" s="99">
        <v>4.9630147204754547</v>
      </c>
      <c r="DA95" s="63" t="s">
        <v>2836</v>
      </c>
    </row>
    <row r="96" spans="1:105" ht="12" customHeight="1" x14ac:dyDescent="0.25">
      <c r="A96" s="106" t="s">
        <v>122</v>
      </c>
      <c r="B96" s="102">
        <v>15.537485011132306</v>
      </c>
      <c r="C96" s="102">
        <v>14.719316226516224</v>
      </c>
      <c r="D96" s="102">
        <v>14.751732108000578</v>
      </c>
      <c r="E96" s="102">
        <v>14.833343930477257</v>
      </c>
      <c r="F96" s="102">
        <v>15.47618153396404</v>
      </c>
      <c r="G96" s="102">
        <v>16.031253807985262</v>
      </c>
      <c r="H96" s="102">
        <v>16.687612670156074</v>
      </c>
      <c r="I96" s="102">
        <v>17.001076897488698</v>
      </c>
      <c r="J96" s="102">
        <v>16.145657777769742</v>
      </c>
      <c r="K96" s="102">
        <v>16.934364269170722</v>
      </c>
      <c r="L96" s="102">
        <v>16.528809841690528</v>
      </c>
      <c r="M96" s="102">
        <v>16.14480944111218</v>
      </c>
      <c r="N96" s="102">
        <v>16.731266732381997</v>
      </c>
      <c r="O96" s="102">
        <v>16.655230774366224</v>
      </c>
      <c r="P96" s="102">
        <v>17.034703112313402</v>
      </c>
      <c r="Q96" s="102">
        <v>16.737042234572083</v>
      </c>
      <c r="R96" s="102">
        <v>16.708562981334168</v>
      </c>
      <c r="S96" s="102">
        <v>16.626607492881586</v>
      </c>
      <c r="T96" s="102">
        <v>16.229690118157471</v>
      </c>
      <c r="U96" s="102">
        <v>15.968761118282325</v>
      </c>
      <c r="V96" s="102">
        <v>13.593931781630049</v>
      </c>
      <c r="W96" s="102">
        <v>12.34842695388506</v>
      </c>
      <c r="X96" s="102">
        <v>10.236222641294976</v>
      </c>
      <c r="Y96" s="102">
        <v>9.7259115196425352</v>
      </c>
      <c r="DA96" s="131" t="s">
        <v>2837</v>
      </c>
    </row>
    <row r="97" spans="1:105" ht="12" customHeight="1" x14ac:dyDescent="0.25">
      <c r="A97" s="107" t="s">
        <v>121</v>
      </c>
      <c r="B97" s="105">
        <v>12.386641298154293</v>
      </c>
      <c r="C97" s="105">
        <v>11.612968189260057</v>
      </c>
      <c r="D97" s="105">
        <v>11.736542130336412</v>
      </c>
      <c r="E97" s="105">
        <v>11.883557531684199</v>
      </c>
      <c r="F97" s="105">
        <v>12.32507433650806</v>
      </c>
      <c r="G97" s="105">
        <v>12.886031914510202</v>
      </c>
      <c r="H97" s="105">
        <v>13.490393559371553</v>
      </c>
      <c r="I97" s="105">
        <v>13.87699933391233</v>
      </c>
      <c r="J97" s="105">
        <v>12.995687309562248</v>
      </c>
      <c r="K97" s="105">
        <v>13.704133595499336</v>
      </c>
      <c r="L97" s="105">
        <v>13.410855065542279</v>
      </c>
      <c r="M97" s="105">
        <v>13.041027779478796</v>
      </c>
      <c r="N97" s="105">
        <v>13.56624688336737</v>
      </c>
      <c r="O97" s="105">
        <v>13.199474016443485</v>
      </c>
      <c r="P97" s="105">
        <v>13.441424597712302</v>
      </c>
      <c r="Q97" s="105">
        <v>13.407037798368115</v>
      </c>
      <c r="R97" s="105">
        <v>13.812946947764916</v>
      </c>
      <c r="S97" s="105">
        <v>13.92617125025261</v>
      </c>
      <c r="T97" s="105">
        <v>13.554361230790395</v>
      </c>
      <c r="U97" s="105">
        <v>13.465278877171235</v>
      </c>
      <c r="V97" s="105">
        <v>11.152528651212842</v>
      </c>
      <c r="W97" s="105">
        <v>10.10826966761258</v>
      </c>
      <c r="X97" s="105">
        <v>8.5526430453939213</v>
      </c>
      <c r="Y97" s="105">
        <v>8.2751897706406901</v>
      </c>
      <c r="DA97" s="132" t="s">
        <v>2838</v>
      </c>
    </row>
    <row r="98" spans="1:105" ht="12" customHeight="1" x14ac:dyDescent="0.25">
      <c r="A98" s="108" t="s">
        <v>53</v>
      </c>
      <c r="B98" s="99">
        <v>6.5045211185237202</v>
      </c>
      <c r="C98" s="99">
        <v>5.9131038117720722</v>
      </c>
      <c r="D98" s="99">
        <v>6.0822636422973906</v>
      </c>
      <c r="E98" s="99">
        <v>6.2360203080355738</v>
      </c>
      <c r="F98" s="99">
        <v>6.1183087552700277</v>
      </c>
      <c r="G98" s="99">
        <v>6.5089529263379919</v>
      </c>
      <c r="H98" s="99">
        <v>6.8883743896737952</v>
      </c>
      <c r="I98" s="99">
        <v>7.4200300187343879</v>
      </c>
      <c r="J98" s="99">
        <v>6.4318624474785562</v>
      </c>
      <c r="K98" s="99">
        <v>6.956335086918231</v>
      </c>
      <c r="L98" s="99">
        <v>6.8369744761060556</v>
      </c>
      <c r="M98" s="99">
        <v>6.4354740674637601</v>
      </c>
      <c r="N98" s="99">
        <v>6.7210464785091562</v>
      </c>
      <c r="O98" s="99">
        <v>5.5871458989772638</v>
      </c>
      <c r="P98" s="99">
        <v>5.3244377058408086</v>
      </c>
      <c r="Q98" s="99">
        <v>5.6509404207163039</v>
      </c>
      <c r="R98" s="99">
        <v>6.8377043971469833</v>
      </c>
      <c r="S98" s="99">
        <v>7.1913961596787814</v>
      </c>
      <c r="T98" s="99">
        <v>6.4368479700040302</v>
      </c>
      <c r="U98" s="99">
        <v>6.3903404383154498</v>
      </c>
      <c r="V98" s="99">
        <v>3.8474047478914581</v>
      </c>
      <c r="W98" s="99">
        <v>3.0850618898191544</v>
      </c>
      <c r="X98" s="99">
        <v>3.4527505979510886</v>
      </c>
      <c r="Y98" s="99">
        <v>3.655633363094307</v>
      </c>
      <c r="DA98" s="63" t="s">
        <v>2839</v>
      </c>
    </row>
    <row r="99" spans="1:105" ht="12" customHeight="1" x14ac:dyDescent="0.25">
      <c r="A99" s="108" t="s">
        <v>52</v>
      </c>
      <c r="B99" s="99">
        <v>5.8821201796305704</v>
      </c>
      <c r="C99" s="99">
        <v>5.6998643774879847</v>
      </c>
      <c r="D99" s="99">
        <v>5.6542784880390222</v>
      </c>
      <c r="E99" s="99">
        <v>5.6475372236486256</v>
      </c>
      <c r="F99" s="99">
        <v>6.2067655812380309</v>
      </c>
      <c r="G99" s="99">
        <v>6.3770789881722125</v>
      </c>
      <c r="H99" s="99">
        <v>6.6020191696977601</v>
      </c>
      <c r="I99" s="99">
        <v>6.4569693151779433</v>
      </c>
      <c r="J99" s="99">
        <v>6.5638248620836928</v>
      </c>
      <c r="K99" s="99">
        <v>6.7477985085811039</v>
      </c>
      <c r="L99" s="99">
        <v>6.5738805894362224</v>
      </c>
      <c r="M99" s="99">
        <v>6.6055537120150349</v>
      </c>
      <c r="N99" s="99">
        <v>6.8452004048582147</v>
      </c>
      <c r="O99" s="99">
        <v>7.6123281174662232</v>
      </c>
      <c r="P99" s="99">
        <v>8.1169868918714929</v>
      </c>
      <c r="Q99" s="99">
        <v>7.7560973776518143</v>
      </c>
      <c r="R99" s="99">
        <v>6.9752425506179314</v>
      </c>
      <c r="S99" s="99">
        <v>6.7347750905738302</v>
      </c>
      <c r="T99" s="99">
        <v>7.1175132607863656</v>
      </c>
      <c r="U99" s="99">
        <v>7.0749384388557868</v>
      </c>
      <c r="V99" s="99">
        <v>7.3051239033213857</v>
      </c>
      <c r="W99" s="99">
        <v>7.0232077777934254</v>
      </c>
      <c r="X99" s="99">
        <v>5.0998924474428309</v>
      </c>
      <c r="Y99" s="99">
        <v>4.6195564075463826</v>
      </c>
      <c r="DA99" s="63" t="s">
        <v>2840</v>
      </c>
    </row>
    <row r="100" spans="1:105" ht="12" customHeight="1" x14ac:dyDescent="0.25">
      <c r="A100" s="121" t="s">
        <v>54</v>
      </c>
      <c r="B100" s="123">
        <v>2.4784024028383627</v>
      </c>
      <c r="C100" s="123">
        <v>2.455632050077817</v>
      </c>
      <c r="D100" s="123">
        <v>2.4035684955649841</v>
      </c>
      <c r="E100" s="123">
        <v>2.6016186369476695</v>
      </c>
      <c r="F100" s="123">
        <v>2.6163598409906776</v>
      </c>
      <c r="G100" s="123">
        <v>2.7157281295125153</v>
      </c>
      <c r="H100" s="123">
        <v>2.6376124916741355</v>
      </c>
      <c r="I100" s="123">
        <v>2.5894599360815267</v>
      </c>
      <c r="J100" s="123">
        <v>2.2618081092447593</v>
      </c>
      <c r="K100" s="123">
        <v>2.349008673172579</v>
      </c>
      <c r="L100" s="123">
        <v>2.3168565647921935</v>
      </c>
      <c r="M100" s="123">
        <v>2.1750142117075253</v>
      </c>
      <c r="N100" s="123">
        <v>2.2501357031873548</v>
      </c>
      <c r="O100" s="123">
        <v>2.2570465056640505</v>
      </c>
      <c r="P100" s="123">
        <v>2.2933738329228039</v>
      </c>
      <c r="Q100" s="123">
        <v>2.3922754356493297</v>
      </c>
      <c r="R100" s="123">
        <v>2.3781197841212252</v>
      </c>
      <c r="S100" s="123">
        <v>2.3629816251696036</v>
      </c>
      <c r="T100" s="123">
        <v>2.3320278558563845</v>
      </c>
      <c r="U100" s="123">
        <v>2.2953673304348032</v>
      </c>
      <c r="V100" s="123">
        <v>2.3633251407612899</v>
      </c>
      <c r="W100" s="123">
        <v>2.2691129828586387</v>
      </c>
      <c r="X100" s="123">
        <v>1.6526204581387982</v>
      </c>
      <c r="Y100" s="123">
        <v>1.6441056031353241</v>
      </c>
      <c r="DA100" s="130" t="s">
        <v>2841</v>
      </c>
    </row>
    <row r="101" spans="1:105" ht="12" customHeight="1" x14ac:dyDescent="0.25">
      <c r="A101" s="97" t="s">
        <v>202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X101" s="99">
        <v>0</v>
      </c>
      <c r="Y101" s="99">
        <v>0</v>
      </c>
      <c r="DA101" s="63" t="s">
        <v>2842</v>
      </c>
    </row>
    <row r="102" spans="1:105" ht="12" customHeight="1" x14ac:dyDescent="0.25">
      <c r="A102" s="97" t="s">
        <v>50</v>
      </c>
      <c r="B102" s="99">
        <v>3.0702371462267521</v>
      </c>
      <c r="C102" s="99">
        <v>2.9690624318866923</v>
      </c>
      <c r="D102" s="99">
        <v>2.9455644499456275</v>
      </c>
      <c r="E102" s="99">
        <v>3.2734122332141493</v>
      </c>
      <c r="F102" s="99">
        <v>3.2528054427195774</v>
      </c>
      <c r="G102" s="99">
        <v>3.1953396470447775</v>
      </c>
      <c r="H102" s="99">
        <v>3.3227567379835268</v>
      </c>
      <c r="I102" s="99">
        <v>3.2683846725629557</v>
      </c>
      <c r="J102" s="99">
        <v>2.7710362808030542</v>
      </c>
      <c r="K102" s="99">
        <v>2.969433388973977</v>
      </c>
      <c r="L102" s="99">
        <v>2.8391432627077631</v>
      </c>
      <c r="M102" s="99">
        <v>2.8375424132241962</v>
      </c>
      <c r="N102" s="99">
        <v>2.8613326507647017</v>
      </c>
      <c r="O102" s="99">
        <v>2.8348726371421149</v>
      </c>
      <c r="P102" s="99">
        <v>3.0889500168993922</v>
      </c>
      <c r="Q102" s="99">
        <v>2.9693969909916174</v>
      </c>
      <c r="R102" s="99">
        <v>3.1733740700245421</v>
      </c>
      <c r="S102" s="99">
        <v>3.1209727358569905</v>
      </c>
      <c r="T102" s="99">
        <v>3.1013013240232961</v>
      </c>
      <c r="U102" s="99">
        <v>3.2418880020475584</v>
      </c>
      <c r="V102" s="99">
        <v>2.994529823683838</v>
      </c>
      <c r="W102" s="99">
        <v>2.8375181243373579</v>
      </c>
      <c r="X102" s="99">
        <v>2.5743648154907866</v>
      </c>
      <c r="Y102" s="99">
        <v>2.3254869939564649</v>
      </c>
      <c r="DA102" s="63" t="s">
        <v>2843</v>
      </c>
    </row>
    <row r="103" spans="1:105" ht="12" customHeight="1" x14ac:dyDescent="0.25">
      <c r="A103" s="109" t="s">
        <v>120</v>
      </c>
      <c r="B103" s="110">
        <v>2.4555891279737714</v>
      </c>
      <c r="C103" s="110">
        <v>2.4349225168458681</v>
      </c>
      <c r="D103" s="110">
        <v>2.3796270466563758</v>
      </c>
      <c r="E103" s="110">
        <v>2.5704745653228338</v>
      </c>
      <c r="F103" s="110">
        <v>2.5844018823250754</v>
      </c>
      <c r="G103" s="110">
        <v>2.6896391742375352</v>
      </c>
      <c r="H103" s="110">
        <v>2.5964518710397106</v>
      </c>
      <c r="I103" s="110">
        <v>2.5419487823492766</v>
      </c>
      <c r="J103" s="110">
        <v>2.2236751678789175</v>
      </c>
      <c r="K103" s="110">
        <v>2.3001183585457596</v>
      </c>
      <c r="L103" s="110">
        <v>2.2753993512583044</v>
      </c>
      <c r="M103" s="110">
        <v>2.121949684959187</v>
      </c>
      <c r="N103" s="110">
        <v>2.2009630276548924</v>
      </c>
      <c r="O103" s="110">
        <v>2.2107267566655153</v>
      </c>
      <c r="P103" s="110">
        <v>2.2286863622956865</v>
      </c>
      <c r="Q103" s="110">
        <v>2.3456935369363001</v>
      </c>
      <c r="R103" s="110">
        <v>2.3134251578729574</v>
      </c>
      <c r="S103" s="110">
        <v>2.3015504811331131</v>
      </c>
      <c r="T103" s="110">
        <v>2.2707986836615843</v>
      </c>
      <c r="U103" s="110">
        <v>2.220757912985635</v>
      </c>
      <c r="V103" s="110">
        <v>2.3145749944795129</v>
      </c>
      <c r="W103" s="110">
        <v>2.22568948666571</v>
      </c>
      <c r="X103" s="110">
        <v>1.5796606697245843</v>
      </c>
      <c r="Y103" s="110">
        <v>1.5884303356977314</v>
      </c>
      <c r="DA103" s="60" t="s">
        <v>2844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2845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2846</v>
      </c>
    </row>
    <row r="107" spans="1:105" ht="12" customHeight="1" x14ac:dyDescent="0.25">
      <c r="A107" s="97" t="s">
        <v>197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2847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2848</v>
      </c>
    </row>
    <row r="109" spans="1:105" ht="12.95" customHeight="1" x14ac:dyDescent="0.25">
      <c r="A109" s="121" t="s">
        <v>92</v>
      </c>
      <c r="B109" s="123">
        <f t="shared" ref="B109:Y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2849</v>
      </c>
    </row>
    <row r="110" spans="1:105" ht="12" customHeight="1" x14ac:dyDescent="0.25">
      <c r="A110" s="97" t="s">
        <v>53</v>
      </c>
      <c r="B110" s="99">
        <f>RES_hhdet_fech!B110/RES_summary!B$19</f>
        <v>0</v>
      </c>
      <c r="C110" s="99">
        <f>RES_hhdet_fech!C110/RES_summary!C$19</f>
        <v>0</v>
      </c>
      <c r="D110" s="99">
        <f>RES_hhdet_fech!D110/RES_summary!D$19</f>
        <v>0</v>
      </c>
      <c r="E110" s="99">
        <f>RES_hhdet_fech!E110/RES_summary!E$19</f>
        <v>0</v>
      </c>
      <c r="F110" s="99">
        <f>RES_hhdet_fech!F110/RES_summary!F$19</f>
        <v>0</v>
      </c>
      <c r="G110" s="99">
        <f>RES_hhdet_fech!G110/RES_summary!G$19</f>
        <v>0</v>
      </c>
      <c r="H110" s="99">
        <f>RES_hhdet_fech!H110/RES_summary!H$19</f>
        <v>0</v>
      </c>
      <c r="I110" s="99">
        <f>RES_hhdet_fech!I110/RES_summary!I$19</f>
        <v>0</v>
      </c>
      <c r="J110" s="99">
        <f>RES_hhdet_fech!J110/RES_summary!J$19</f>
        <v>0</v>
      </c>
      <c r="K110" s="99">
        <f>RES_hhdet_fech!K110/RES_summary!K$19</f>
        <v>0</v>
      </c>
      <c r="L110" s="99">
        <f>RES_hhdet_fech!L110/RES_summary!L$19</f>
        <v>0</v>
      </c>
      <c r="M110" s="99">
        <f>RES_hhdet_fech!M110/RES_summary!M$19</f>
        <v>0</v>
      </c>
      <c r="N110" s="99">
        <f>RES_hhdet_fech!N110/RES_summary!N$19</f>
        <v>0</v>
      </c>
      <c r="O110" s="99">
        <f>RES_hhdet_fech!O110/RES_summary!O$19</f>
        <v>0</v>
      </c>
      <c r="P110" s="99">
        <f>RES_hhdet_fech!P110/RES_summary!P$19</f>
        <v>0</v>
      </c>
      <c r="Q110" s="99">
        <f>RES_hhdet_fech!Q110/RES_summary!Q$19</f>
        <v>0</v>
      </c>
      <c r="R110" s="99">
        <f>RES_hhdet_fech!R110/RES_summary!R$19</f>
        <v>0</v>
      </c>
      <c r="S110" s="99">
        <f>RES_hhdet_fech!S110/RES_summary!S$19</f>
        <v>0</v>
      </c>
      <c r="T110" s="99">
        <f>RES_hhdet_fech!T110/RES_summary!T$19</f>
        <v>0</v>
      </c>
      <c r="U110" s="99">
        <f>RES_hhdet_fech!U110/RES_summary!U$19</f>
        <v>0</v>
      </c>
      <c r="V110" s="99">
        <f>RES_hhdet_fech!V110/RES_summary!V$19</f>
        <v>0</v>
      </c>
      <c r="W110" s="99">
        <f>RES_hhdet_fech!W110/RES_summary!W$19</f>
        <v>0</v>
      </c>
      <c r="X110" s="99">
        <f>RES_hhdet_fech!X110/RES_summary!X$19</f>
        <v>0</v>
      </c>
      <c r="Y110" s="99">
        <f>RES_hhdet_fech!Y110/RES_summary!Y$19</f>
        <v>0</v>
      </c>
      <c r="DA110" s="63" t="s">
        <v>2850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2851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2852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2853</v>
      </c>
    </row>
    <row r="114" spans="1:105" ht="12" customHeight="1" x14ac:dyDescent="0.25">
      <c r="A114" s="100" t="s">
        <v>197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2854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2855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2856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2857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2858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2859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2860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2861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2862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8">
        <f t="shared" ref="B124:Q124" si="42">B125+B128+B130+B139</f>
        <v>135.17786539305919</v>
      </c>
      <c r="C124" s="118">
        <f t="shared" si="42"/>
        <v>121.98986007488794</v>
      </c>
      <c r="D124" s="118">
        <f t="shared" si="42"/>
        <v>126.1071031581204</v>
      </c>
      <c r="E124" s="118">
        <f t="shared" si="42"/>
        <v>124.82352806784246</v>
      </c>
      <c r="F124" s="118">
        <f t="shared" si="42"/>
        <v>123.0219940164243</v>
      </c>
      <c r="G124" s="118">
        <f t="shared" si="42"/>
        <v>117.08524364876574</v>
      </c>
      <c r="H124" s="118">
        <f t="shared" si="42"/>
        <v>114.97109167191246</v>
      </c>
      <c r="I124" s="118">
        <f t="shared" si="42"/>
        <v>121.4023402163614</v>
      </c>
      <c r="J124" s="118">
        <f t="shared" si="42"/>
        <v>118.79274381401983</v>
      </c>
      <c r="K124" s="118">
        <f t="shared" si="42"/>
        <v>106.23040992875619</v>
      </c>
      <c r="L124" s="118">
        <f t="shared" si="42"/>
        <v>104.29177612100547</v>
      </c>
      <c r="M124" s="118">
        <f t="shared" si="42"/>
        <v>112.87885880879062</v>
      </c>
      <c r="N124" s="118">
        <f t="shared" si="42"/>
        <v>115.88879415627231</v>
      </c>
      <c r="O124" s="118">
        <f t="shared" si="42"/>
        <v>107.40314342564552</v>
      </c>
      <c r="P124" s="118">
        <f t="shared" si="42"/>
        <v>113.10500873474726</v>
      </c>
      <c r="Q124" s="118">
        <f t="shared" si="42"/>
        <v>107.69014051557153</v>
      </c>
      <c r="R124" s="118">
        <f t="shared" ref="R124:V124" si="43">R125+R128+R130+R139</f>
        <v>103.36351311064497</v>
      </c>
      <c r="S124" s="118">
        <f t="shared" si="43"/>
        <v>104.94110082356534</v>
      </c>
      <c r="T124" s="118">
        <f t="shared" si="43"/>
        <v>110.04715935029148</v>
      </c>
      <c r="U124" s="118">
        <f t="shared" si="43"/>
        <v>110.85326447251074</v>
      </c>
      <c r="V124" s="118">
        <f t="shared" si="43"/>
        <v>114.66107223483429</v>
      </c>
      <c r="W124" s="118">
        <f t="shared" ref="W124:Y124" si="44">W125+W128+W130+W139</f>
        <v>124.23934950155444</v>
      </c>
      <c r="X124" s="118">
        <f t="shared" si="44"/>
        <v>90.925890075610795</v>
      </c>
      <c r="Y124" s="118">
        <f t="shared" si="44"/>
        <v>88.946188003764533</v>
      </c>
      <c r="DA124" s="129" t="s">
        <v>2863</v>
      </c>
    </row>
    <row r="125" spans="1:105" ht="12.95" customHeight="1" x14ac:dyDescent="0.25">
      <c r="A125" s="121" t="s">
        <v>57</v>
      </c>
      <c r="B125" s="123">
        <f t="shared" ref="B125:Q125" si="45">SUM(B126:B127)</f>
        <v>117.15555326545429</v>
      </c>
      <c r="C125" s="123">
        <f t="shared" si="45"/>
        <v>104.80220299271089</v>
      </c>
      <c r="D125" s="123">
        <f t="shared" si="45"/>
        <v>108.90918082626516</v>
      </c>
      <c r="E125" s="123">
        <f t="shared" si="45"/>
        <v>107.30210130324765</v>
      </c>
      <c r="F125" s="123">
        <f t="shared" si="45"/>
        <v>104.88048656426069</v>
      </c>
      <c r="G125" s="123">
        <f t="shared" si="45"/>
        <v>98.274038440091047</v>
      </c>
      <c r="H125" s="123">
        <f t="shared" si="45"/>
        <v>95.562425232196219</v>
      </c>
      <c r="I125" s="123">
        <f t="shared" si="45"/>
        <v>101.79230408504505</v>
      </c>
      <c r="J125" s="123">
        <f t="shared" si="45"/>
        <v>100.37925842377926</v>
      </c>
      <c r="K125" s="123">
        <f t="shared" si="45"/>
        <v>87.047635105795294</v>
      </c>
      <c r="L125" s="123">
        <f t="shared" si="45"/>
        <v>85.56725741797041</v>
      </c>
      <c r="M125" s="123">
        <f t="shared" si="45"/>
        <v>94.778326053347641</v>
      </c>
      <c r="N125" s="123">
        <f t="shared" si="45"/>
        <v>97.175297898259117</v>
      </c>
      <c r="O125" s="123">
        <f t="shared" si="45"/>
        <v>88.859455792440968</v>
      </c>
      <c r="P125" s="123">
        <f t="shared" si="45"/>
        <v>94.168652913230829</v>
      </c>
      <c r="Q125" s="123">
        <f t="shared" si="45"/>
        <v>88.881530973846395</v>
      </c>
      <c r="R125" s="123">
        <f t="shared" ref="R125:V125" si="46">SUM(R126:R127)</f>
        <v>84.534116620652028</v>
      </c>
      <c r="S125" s="123">
        <f t="shared" si="46"/>
        <v>86.206577133228279</v>
      </c>
      <c r="T125" s="123">
        <f t="shared" si="46"/>
        <v>91.793846753402491</v>
      </c>
      <c r="U125" s="123">
        <f t="shared" si="46"/>
        <v>92.932284099192159</v>
      </c>
      <c r="V125" s="123">
        <f t="shared" si="46"/>
        <v>99.018579373907286</v>
      </c>
      <c r="W125" s="123">
        <f t="shared" ref="W125:Y125" si="47">SUM(W126:W127)</f>
        <v>109.83909790535978</v>
      </c>
      <c r="X125" s="123">
        <f t="shared" si="47"/>
        <v>79.276798258246089</v>
      </c>
      <c r="Y125" s="123">
        <f t="shared" si="47"/>
        <v>77.756348680317544</v>
      </c>
      <c r="DA125" s="130" t="s">
        <v>2864</v>
      </c>
    </row>
    <row r="126" spans="1:105" ht="12" customHeight="1" x14ac:dyDescent="0.25">
      <c r="A126" s="97" t="s">
        <v>198</v>
      </c>
      <c r="B126" s="99">
        <v>116.7157920873241</v>
      </c>
      <c r="C126" s="99">
        <v>104.41681175615689</v>
      </c>
      <c r="D126" s="99">
        <v>108.51764704252528</v>
      </c>
      <c r="E126" s="99">
        <v>106.92199658652562</v>
      </c>
      <c r="F126" s="99">
        <v>104.50820512295329</v>
      </c>
      <c r="G126" s="99">
        <v>97.929755476681805</v>
      </c>
      <c r="H126" s="99">
        <v>95.233980517104456</v>
      </c>
      <c r="I126" s="99">
        <v>101.44613246674685</v>
      </c>
      <c r="J126" s="99">
        <v>100.03771630914937</v>
      </c>
      <c r="K126" s="99">
        <v>86.75407969520414</v>
      </c>
      <c r="L126" s="99">
        <v>85.281345750198938</v>
      </c>
      <c r="M126" s="99">
        <v>94.464330660113291</v>
      </c>
      <c r="N126" s="99">
        <v>96.854368866431955</v>
      </c>
      <c r="O126" s="99">
        <v>88.567126368016005</v>
      </c>
      <c r="P126" s="99">
        <v>93.860657251000944</v>
      </c>
      <c r="Q126" s="99">
        <v>88.592683610765789</v>
      </c>
      <c r="R126" s="99">
        <v>84.260023921342352</v>
      </c>
      <c r="S126" s="99">
        <v>85.928013337049308</v>
      </c>
      <c r="T126" s="99">
        <v>91.496879454953671</v>
      </c>
      <c r="U126" s="99">
        <v>92.629554522404902</v>
      </c>
      <c r="V126" s="99">
        <v>98.709000714351887</v>
      </c>
      <c r="W126" s="99">
        <v>109.49222056243195</v>
      </c>
      <c r="X126" s="99">
        <v>79.034714070338836</v>
      </c>
      <c r="Y126" s="99">
        <v>77.519328694318816</v>
      </c>
      <c r="DA126" s="63" t="s">
        <v>2865</v>
      </c>
    </row>
    <row r="127" spans="1:105" ht="12" customHeight="1" x14ac:dyDescent="0.25">
      <c r="A127" s="97" t="s">
        <v>53</v>
      </c>
      <c r="B127" s="99">
        <v>0.43976117813018606</v>
      </c>
      <c r="C127" s="99">
        <v>0.38539123655400176</v>
      </c>
      <c r="D127" s="99">
        <v>0.39153378373987424</v>
      </c>
      <c r="E127" s="99">
        <v>0.38010471672202911</v>
      </c>
      <c r="F127" s="99">
        <v>0.37228144130741003</v>
      </c>
      <c r="G127" s="99">
        <v>0.34428296340924269</v>
      </c>
      <c r="H127" s="99">
        <v>0.32844471509176831</v>
      </c>
      <c r="I127" s="99">
        <v>0.3461716182981992</v>
      </c>
      <c r="J127" s="99">
        <v>0.3415421146298821</v>
      </c>
      <c r="K127" s="99">
        <v>0.29355541059116053</v>
      </c>
      <c r="L127" s="99">
        <v>0.2859116677714672</v>
      </c>
      <c r="M127" s="99">
        <v>0.31399539323435716</v>
      </c>
      <c r="N127" s="99">
        <v>0.32092903182716948</v>
      </c>
      <c r="O127" s="99">
        <v>0.29232942442496845</v>
      </c>
      <c r="P127" s="99">
        <v>0.30799566222988017</v>
      </c>
      <c r="Q127" s="99">
        <v>0.28884736308060194</v>
      </c>
      <c r="R127" s="99">
        <v>0.27409269930967334</v>
      </c>
      <c r="S127" s="99">
        <v>0.27856379617896754</v>
      </c>
      <c r="T127" s="99">
        <v>0.29696729844882158</v>
      </c>
      <c r="U127" s="99">
        <v>0.30272957678725393</v>
      </c>
      <c r="V127" s="99">
        <v>0.30957865955540304</v>
      </c>
      <c r="W127" s="99">
        <v>0.34687734292782157</v>
      </c>
      <c r="X127" s="99">
        <v>0.24208418790725603</v>
      </c>
      <c r="Y127" s="99">
        <v>0.23701998599873078</v>
      </c>
      <c r="DA127" s="63" t="s">
        <v>2866</v>
      </c>
    </row>
    <row r="128" spans="1:105" ht="12.95" customHeight="1" x14ac:dyDescent="0.25">
      <c r="A128" s="121" t="s">
        <v>92</v>
      </c>
      <c r="B128" s="123">
        <f t="shared" ref="B128:Y128" si="48">B129</f>
        <v>1.6149258278485672E-2</v>
      </c>
      <c r="C128" s="123">
        <f t="shared" si="48"/>
        <v>2.0204307552461772E-2</v>
      </c>
      <c r="D128" s="123">
        <f t="shared" si="48"/>
        <v>2.4340313061148838E-2</v>
      </c>
      <c r="E128" s="123">
        <f t="shared" si="48"/>
        <v>6.3375944125901751E-2</v>
      </c>
      <c r="F128" s="123">
        <f t="shared" si="48"/>
        <v>2.8744315610858349E-2</v>
      </c>
      <c r="G128" s="123">
        <f t="shared" si="48"/>
        <v>3.592185980713275E-2</v>
      </c>
      <c r="H128" s="123">
        <f t="shared" si="48"/>
        <v>8.2642788762233549E-2</v>
      </c>
      <c r="I128" s="123">
        <f t="shared" si="48"/>
        <v>4.1342860120309709E-2</v>
      </c>
      <c r="J128" s="123">
        <f t="shared" si="48"/>
        <v>5.2097188541759508E-2</v>
      </c>
      <c r="K128" s="123">
        <f t="shared" si="48"/>
        <v>6.1544189024201987E-2</v>
      </c>
      <c r="L128" s="123">
        <f t="shared" si="48"/>
        <v>9.0280062828140731E-2</v>
      </c>
      <c r="M128" s="123">
        <f t="shared" si="48"/>
        <v>7.1613324816142895E-2</v>
      </c>
      <c r="N128" s="123">
        <f t="shared" si="48"/>
        <v>7.3575037900228166E-2</v>
      </c>
      <c r="O128" s="123">
        <f t="shared" si="48"/>
        <v>7.8938423458821849E-2</v>
      </c>
      <c r="P128" s="123">
        <f t="shared" si="48"/>
        <v>6.4289389147491341E-2</v>
      </c>
      <c r="Q128" s="123">
        <f t="shared" si="48"/>
        <v>9.192338594817108E-2</v>
      </c>
      <c r="R128" s="123">
        <f t="shared" si="48"/>
        <v>7.9707290840306672E-2</v>
      </c>
      <c r="S128" s="123">
        <f t="shared" si="48"/>
        <v>7.8354507483492666E-2</v>
      </c>
      <c r="T128" s="123">
        <f t="shared" si="48"/>
        <v>7.4319320033299344E-2</v>
      </c>
      <c r="U128" s="123">
        <f t="shared" si="48"/>
        <v>7.3992271783981919E-2</v>
      </c>
      <c r="V128" s="123">
        <f t="shared" si="48"/>
        <v>0.11265438829331542</v>
      </c>
      <c r="W128" s="123">
        <f t="shared" si="48"/>
        <v>0.13735676698147109</v>
      </c>
      <c r="X128" s="123">
        <f t="shared" si="48"/>
        <v>0.15864430237056729</v>
      </c>
      <c r="Y128" s="123">
        <f t="shared" si="48"/>
        <v>0.15350054068058758</v>
      </c>
      <c r="DA128" s="130" t="s">
        <v>2867</v>
      </c>
    </row>
    <row r="129" spans="1:105" ht="12" customHeight="1" x14ac:dyDescent="0.25">
      <c r="A129" s="97" t="s">
        <v>53</v>
      </c>
      <c r="B129" s="99">
        <f>RES_hhdet_fech!B129/RES_summary!B$19</f>
        <v>1.6149258278485672E-2</v>
      </c>
      <c r="C129" s="99">
        <f>RES_hhdet_fech!C129/RES_summary!C$19</f>
        <v>2.0204307552461772E-2</v>
      </c>
      <c r="D129" s="99">
        <f>RES_hhdet_fech!D129/RES_summary!D$19</f>
        <v>2.4340313061148838E-2</v>
      </c>
      <c r="E129" s="99">
        <f>RES_hhdet_fech!E129/RES_summary!E$19</f>
        <v>6.3375944125901751E-2</v>
      </c>
      <c r="F129" s="99">
        <f>RES_hhdet_fech!F129/RES_summary!F$19</f>
        <v>2.8744315610858349E-2</v>
      </c>
      <c r="G129" s="99">
        <f>RES_hhdet_fech!G129/RES_summary!G$19</f>
        <v>3.592185980713275E-2</v>
      </c>
      <c r="H129" s="99">
        <f>RES_hhdet_fech!H129/RES_summary!H$19</f>
        <v>8.2642788762233549E-2</v>
      </c>
      <c r="I129" s="99">
        <f>RES_hhdet_fech!I129/RES_summary!I$19</f>
        <v>4.1342860120309709E-2</v>
      </c>
      <c r="J129" s="99">
        <f>RES_hhdet_fech!J129/RES_summary!J$19</f>
        <v>5.2097188541759508E-2</v>
      </c>
      <c r="K129" s="99">
        <f>RES_hhdet_fech!K129/RES_summary!K$19</f>
        <v>6.1544189024201987E-2</v>
      </c>
      <c r="L129" s="99">
        <f>RES_hhdet_fech!L129/RES_summary!L$19</f>
        <v>9.0280062828140731E-2</v>
      </c>
      <c r="M129" s="99">
        <f>RES_hhdet_fech!M129/RES_summary!M$19</f>
        <v>7.1613324816142895E-2</v>
      </c>
      <c r="N129" s="99">
        <f>RES_hhdet_fech!N129/RES_summary!N$19</f>
        <v>7.3575037900228166E-2</v>
      </c>
      <c r="O129" s="99">
        <f>RES_hhdet_fech!O129/RES_summary!O$19</f>
        <v>7.8938423458821849E-2</v>
      </c>
      <c r="P129" s="99">
        <f>RES_hhdet_fech!P129/RES_summary!P$19</f>
        <v>6.4289389147491341E-2</v>
      </c>
      <c r="Q129" s="99">
        <f>RES_hhdet_fech!Q129/RES_summary!Q$19</f>
        <v>9.192338594817108E-2</v>
      </c>
      <c r="R129" s="99">
        <f>RES_hhdet_fech!R129/RES_summary!R$19</f>
        <v>7.9707290840306672E-2</v>
      </c>
      <c r="S129" s="99">
        <f>RES_hhdet_fech!S129/RES_summary!S$19</f>
        <v>7.8354507483492666E-2</v>
      </c>
      <c r="T129" s="99">
        <f>RES_hhdet_fech!T129/RES_summary!T$19</f>
        <v>7.4319320033299344E-2</v>
      </c>
      <c r="U129" s="99">
        <f>RES_hhdet_fech!U129/RES_summary!U$19</f>
        <v>7.3992271783981919E-2</v>
      </c>
      <c r="V129" s="99">
        <f>RES_hhdet_fech!V129/RES_summary!V$19</f>
        <v>0.11265438829331542</v>
      </c>
      <c r="W129" s="99">
        <f>RES_hhdet_fech!W129/RES_summary!W$19</f>
        <v>0.13735676698147109</v>
      </c>
      <c r="X129" s="99">
        <f>RES_hhdet_fech!X129/RES_summary!X$19</f>
        <v>0.15864430237056729</v>
      </c>
      <c r="Y129" s="99">
        <f>RES_hhdet_fech!Y129/RES_summary!Y$19</f>
        <v>0.15350054068058758</v>
      </c>
      <c r="DA129" s="63" t="s">
        <v>2868</v>
      </c>
    </row>
    <row r="130" spans="1:105" ht="12" customHeight="1" x14ac:dyDescent="0.25">
      <c r="A130" s="121" t="s">
        <v>55</v>
      </c>
      <c r="B130" s="123">
        <v>15.527756693500512</v>
      </c>
      <c r="C130" s="123">
        <v>14.710600835958058</v>
      </c>
      <c r="D130" s="123">
        <v>14.766827120423724</v>
      </c>
      <c r="E130" s="123">
        <v>14.850848486247525</v>
      </c>
      <c r="F130" s="123">
        <v>15.490349892374033</v>
      </c>
      <c r="G130" s="123">
        <v>16.053305094573293</v>
      </c>
      <c r="H130" s="123">
        <v>16.68587307324497</v>
      </c>
      <c r="I130" s="123">
        <v>16.979838587863732</v>
      </c>
      <c r="J130" s="123">
        <v>16.099483291864352</v>
      </c>
      <c r="K130" s="123">
        <v>16.772721113810334</v>
      </c>
      <c r="L130" s="123">
        <v>16.316871639236599</v>
      </c>
      <c r="M130" s="123">
        <v>15.854825720939683</v>
      </c>
      <c r="N130" s="123">
        <v>16.39172225472787</v>
      </c>
      <c r="O130" s="123">
        <v>16.210387894290033</v>
      </c>
      <c r="P130" s="123">
        <v>16.579329128530805</v>
      </c>
      <c r="Q130" s="123">
        <v>16.321405835970555</v>
      </c>
      <c r="R130" s="123">
        <v>16.366592540682849</v>
      </c>
      <c r="S130" s="123">
        <v>16.287296713569194</v>
      </c>
      <c r="T130" s="123">
        <v>15.84580627631971</v>
      </c>
      <c r="U130" s="123">
        <v>15.557750526015882</v>
      </c>
      <c r="V130" s="123">
        <v>13.174911238118085</v>
      </c>
      <c r="W130" s="123">
        <v>11.996858016137869</v>
      </c>
      <c r="X130" s="123">
        <v>9.8379753908286869</v>
      </c>
      <c r="Y130" s="123">
        <v>9.3897115361169483</v>
      </c>
      <c r="DA130" s="130" t="s">
        <v>2869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X131" s="99">
        <v>0</v>
      </c>
      <c r="Y131" s="99">
        <v>0</v>
      </c>
      <c r="DA131" s="63" t="s">
        <v>2870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X132" s="99">
        <v>0</v>
      </c>
      <c r="Y132" s="99">
        <v>0</v>
      </c>
      <c r="DA132" s="63" t="s">
        <v>2871</v>
      </c>
    </row>
    <row r="133" spans="1:105" ht="12" customHeight="1" x14ac:dyDescent="0.25">
      <c r="A133" s="100" t="s">
        <v>198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X133" s="102">
        <v>0</v>
      </c>
      <c r="Y133" s="102">
        <v>0</v>
      </c>
      <c r="DA133" s="131" t="s">
        <v>2872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X134" s="105">
        <v>0</v>
      </c>
      <c r="Y134" s="105">
        <v>0</v>
      </c>
      <c r="DA134" s="132" t="s">
        <v>2873</v>
      </c>
    </row>
    <row r="135" spans="1:105" ht="12" customHeight="1" x14ac:dyDescent="0.25">
      <c r="A135" s="106" t="s">
        <v>122</v>
      </c>
      <c r="B135" s="102">
        <v>15.537485011132308</v>
      </c>
      <c r="C135" s="102">
        <v>14.733652428003211</v>
      </c>
      <c r="D135" s="102">
        <v>14.795229013921695</v>
      </c>
      <c r="E135" s="102">
        <v>14.898322013400268</v>
      </c>
      <c r="F135" s="102">
        <v>15.541611001155804</v>
      </c>
      <c r="G135" s="102">
        <v>16.105920380562399</v>
      </c>
      <c r="H135" s="102">
        <v>16.752615299392048</v>
      </c>
      <c r="I135" s="102">
        <v>17.077240178078966</v>
      </c>
      <c r="J135" s="102">
        <v>16.229357185539868</v>
      </c>
      <c r="K135" s="102">
        <v>17.020657398742063</v>
      </c>
      <c r="L135" s="102">
        <v>16.6037838177227</v>
      </c>
      <c r="M135" s="102">
        <v>16.182148335078949</v>
      </c>
      <c r="N135" s="102">
        <v>16.728754031797987</v>
      </c>
      <c r="O135" s="102">
        <v>16.623166090558723</v>
      </c>
      <c r="P135" s="102">
        <v>17.04596268370582</v>
      </c>
      <c r="Q135" s="102">
        <v>16.805570768899113</v>
      </c>
      <c r="R135" s="102">
        <v>16.816106920509778</v>
      </c>
      <c r="S135" s="102">
        <v>16.740529597423528</v>
      </c>
      <c r="T135" s="102">
        <v>16.300650603854983</v>
      </c>
      <c r="U135" s="102">
        <v>15.97258000587709</v>
      </c>
      <c r="V135" s="102">
        <v>13.574714127538995</v>
      </c>
      <c r="W135" s="102">
        <v>12.371700319582443</v>
      </c>
      <c r="X135" s="102">
        <v>10.275118554852966</v>
      </c>
      <c r="Y135" s="102">
        <v>9.7892333361645409</v>
      </c>
      <c r="DA135" s="131" t="s">
        <v>2874</v>
      </c>
    </row>
    <row r="136" spans="1:105" ht="12" customHeight="1" x14ac:dyDescent="0.25">
      <c r="A136" s="107" t="s">
        <v>121</v>
      </c>
      <c r="B136" s="105">
        <v>12.38664129815429</v>
      </c>
      <c r="C136" s="105">
        <v>11.623969837753799</v>
      </c>
      <c r="D136" s="105">
        <v>11.750773246087141</v>
      </c>
      <c r="E136" s="105">
        <v>11.899428260430868</v>
      </c>
      <c r="F136" s="105">
        <v>12.338989391752666</v>
      </c>
      <c r="G136" s="105">
        <v>12.901913741517953</v>
      </c>
      <c r="H136" s="105">
        <v>13.524500289414735</v>
      </c>
      <c r="I136" s="105">
        <v>13.938744493365679</v>
      </c>
      <c r="J136" s="105">
        <v>13.044412353721583</v>
      </c>
      <c r="K136" s="105">
        <v>13.741913768696589</v>
      </c>
      <c r="L136" s="105">
        <v>13.44165571294638</v>
      </c>
      <c r="M136" s="105">
        <v>13.055931914280823</v>
      </c>
      <c r="N136" s="105">
        <v>13.57508265253273</v>
      </c>
      <c r="O136" s="105">
        <v>13.197853821833737</v>
      </c>
      <c r="P136" s="105">
        <v>13.458141388399667</v>
      </c>
      <c r="Q136" s="105">
        <v>13.440851201195272</v>
      </c>
      <c r="R136" s="105">
        <v>13.858112147600464</v>
      </c>
      <c r="S136" s="105">
        <v>13.96350906588334</v>
      </c>
      <c r="T136" s="105">
        <v>13.569123803688241</v>
      </c>
      <c r="U136" s="105">
        <v>13.460076046409188</v>
      </c>
      <c r="V136" s="105">
        <v>11.148003566170223</v>
      </c>
      <c r="W136" s="105">
        <v>10.130927505618713</v>
      </c>
      <c r="X136" s="105">
        <v>8.6001407270642414</v>
      </c>
      <c r="Y136" s="105">
        <v>8.3318197495502453</v>
      </c>
      <c r="DA136" s="132" t="s">
        <v>2875</v>
      </c>
    </row>
    <row r="137" spans="1:105" ht="12" customHeight="1" x14ac:dyDescent="0.25">
      <c r="A137" s="108" t="s">
        <v>53</v>
      </c>
      <c r="B137" s="99">
        <v>6.5045211185237175</v>
      </c>
      <c r="C137" s="99">
        <v>5.9235791429989177</v>
      </c>
      <c r="D137" s="99">
        <v>6.095311833033553</v>
      </c>
      <c r="E137" s="99">
        <v>6.24895382671835</v>
      </c>
      <c r="F137" s="99">
        <v>6.1287619804612268</v>
      </c>
      <c r="G137" s="99">
        <v>6.5201193165184801</v>
      </c>
      <c r="H137" s="99">
        <v>6.9107889200950359</v>
      </c>
      <c r="I137" s="99">
        <v>7.4610259033715804</v>
      </c>
      <c r="J137" s="99">
        <v>6.4615452028292379</v>
      </c>
      <c r="K137" s="99">
        <v>6.9773740222457725</v>
      </c>
      <c r="L137" s="99">
        <v>6.8531207663939613</v>
      </c>
      <c r="M137" s="99">
        <v>6.4402232815995841</v>
      </c>
      <c r="N137" s="99">
        <v>6.7211548326794883</v>
      </c>
      <c r="O137" s="99">
        <v>5.5807151834568458</v>
      </c>
      <c r="P137" s="99">
        <v>5.3347193953110494</v>
      </c>
      <c r="Q137" s="99">
        <v>5.6796019841528151</v>
      </c>
      <c r="R137" s="99">
        <v>6.8781010230304025</v>
      </c>
      <c r="S137" s="99">
        <v>7.2249555823137701</v>
      </c>
      <c r="T137" s="99">
        <v>6.4495762877776137</v>
      </c>
      <c r="U137" s="99">
        <v>6.3840829845810143</v>
      </c>
      <c r="V137" s="99">
        <v>3.8398562940778298</v>
      </c>
      <c r="W137" s="99">
        <v>3.0904595471551293</v>
      </c>
      <c r="X137" s="99">
        <v>3.4717253320035946</v>
      </c>
      <c r="Y137" s="99">
        <v>3.6819698072778597</v>
      </c>
      <c r="DA137" s="63" t="s">
        <v>2876</v>
      </c>
    </row>
    <row r="138" spans="1:105" ht="12" customHeight="1" x14ac:dyDescent="0.25">
      <c r="A138" s="108" t="s">
        <v>52</v>
      </c>
      <c r="B138" s="99">
        <v>5.8821201796305731</v>
      </c>
      <c r="C138" s="99">
        <v>5.7003906947548808</v>
      </c>
      <c r="D138" s="99">
        <v>5.6554614130535876</v>
      </c>
      <c r="E138" s="99">
        <v>5.6504744337125183</v>
      </c>
      <c r="F138" s="99">
        <v>6.2102274112914397</v>
      </c>
      <c r="G138" s="99">
        <v>6.3817944249994758</v>
      </c>
      <c r="H138" s="99">
        <v>6.6137113693197005</v>
      </c>
      <c r="I138" s="99">
        <v>6.4777185899940992</v>
      </c>
      <c r="J138" s="99">
        <v>6.582867150892346</v>
      </c>
      <c r="K138" s="99">
        <v>6.7645397464508141</v>
      </c>
      <c r="L138" s="99">
        <v>6.5885349465524179</v>
      </c>
      <c r="M138" s="99">
        <v>6.6157086326812404</v>
      </c>
      <c r="N138" s="99">
        <v>6.8539278198532401</v>
      </c>
      <c r="O138" s="99">
        <v>7.6171386383768924</v>
      </c>
      <c r="P138" s="99">
        <v>8.1234219930886198</v>
      </c>
      <c r="Q138" s="99">
        <v>7.7612492170424598</v>
      </c>
      <c r="R138" s="99">
        <v>6.9800111245700611</v>
      </c>
      <c r="S138" s="99">
        <v>6.7385534835695688</v>
      </c>
      <c r="T138" s="99">
        <v>7.1195475159106278</v>
      </c>
      <c r="U138" s="99">
        <v>7.0759930618281714</v>
      </c>
      <c r="V138" s="99">
        <v>7.3081472720923939</v>
      </c>
      <c r="W138" s="99">
        <v>7.0404679584635836</v>
      </c>
      <c r="X138" s="99">
        <v>5.1284153950606486</v>
      </c>
      <c r="Y138" s="99">
        <v>4.649849942272386</v>
      </c>
      <c r="DA138" s="63" t="s">
        <v>2877</v>
      </c>
    </row>
    <row r="139" spans="1:105" ht="12" customHeight="1" x14ac:dyDescent="0.25">
      <c r="A139" s="121" t="s">
        <v>54</v>
      </c>
      <c r="B139" s="123">
        <v>2.4784061758259153</v>
      </c>
      <c r="C139" s="123">
        <v>2.4568519386665346</v>
      </c>
      <c r="D139" s="123">
        <v>2.4067548983703619</v>
      </c>
      <c r="E139" s="123">
        <v>2.6072023342213675</v>
      </c>
      <c r="F139" s="123">
        <v>2.6224132441787158</v>
      </c>
      <c r="G139" s="123">
        <v>2.7219782542942648</v>
      </c>
      <c r="H139" s="123">
        <v>2.640150577709051</v>
      </c>
      <c r="I139" s="123">
        <v>2.5888546833323169</v>
      </c>
      <c r="J139" s="123">
        <v>2.2619049098344592</v>
      </c>
      <c r="K139" s="123">
        <v>2.3485095201263615</v>
      </c>
      <c r="L139" s="123">
        <v>2.3173670009703211</v>
      </c>
      <c r="M139" s="123">
        <v>2.1740937096871593</v>
      </c>
      <c r="N139" s="123">
        <v>2.248198965385106</v>
      </c>
      <c r="O139" s="123">
        <v>2.2543613154556978</v>
      </c>
      <c r="P139" s="123">
        <v>2.2927373038381416</v>
      </c>
      <c r="Q139" s="123">
        <v>2.395280319806405</v>
      </c>
      <c r="R139" s="123">
        <v>2.3830966584698019</v>
      </c>
      <c r="S139" s="123">
        <v>2.3688724692843723</v>
      </c>
      <c r="T139" s="123">
        <v>2.3331870005359803</v>
      </c>
      <c r="U139" s="123">
        <v>2.289237575518726</v>
      </c>
      <c r="V139" s="123">
        <v>2.3549272345155936</v>
      </c>
      <c r="W139" s="123">
        <v>2.2660368130753263</v>
      </c>
      <c r="X139" s="123">
        <v>1.652472124165463</v>
      </c>
      <c r="Y139" s="123">
        <v>1.6466272466494645</v>
      </c>
      <c r="DA139" s="130" t="s">
        <v>2878</v>
      </c>
    </row>
    <row r="140" spans="1:105" ht="12" customHeight="1" x14ac:dyDescent="0.25">
      <c r="A140" s="97" t="s">
        <v>50</v>
      </c>
      <c r="B140" s="99">
        <v>3.0702371462267517</v>
      </c>
      <c r="C140" s="99">
        <v>2.9702506085464182</v>
      </c>
      <c r="D140" s="99">
        <v>2.9487827656169605</v>
      </c>
      <c r="E140" s="99">
        <v>3.278005992238278</v>
      </c>
      <c r="F140" s="99">
        <v>3.2570675950504362</v>
      </c>
      <c r="G140" s="99">
        <v>3.1985898948027272</v>
      </c>
      <c r="H140" s="99">
        <v>3.3240811340742882</v>
      </c>
      <c r="I140" s="99">
        <v>3.2690314366004678</v>
      </c>
      <c r="J140" s="99">
        <v>2.771605958097255</v>
      </c>
      <c r="K140" s="99">
        <v>2.9699077766685216</v>
      </c>
      <c r="L140" s="99">
        <v>2.8394590401116053</v>
      </c>
      <c r="M140" s="99">
        <v>2.8376286074153714</v>
      </c>
      <c r="N140" s="99">
        <v>2.8612384818161711</v>
      </c>
      <c r="O140" s="99">
        <v>2.8346928560973259</v>
      </c>
      <c r="P140" s="99">
        <v>3.088877485751405</v>
      </c>
      <c r="Q140" s="99">
        <v>2.9695193092346459</v>
      </c>
      <c r="R140" s="99">
        <v>3.1737756122322147</v>
      </c>
      <c r="S140" s="99">
        <v>3.1215234002896879</v>
      </c>
      <c r="T140" s="99">
        <v>3.1014498117993545</v>
      </c>
      <c r="U140" s="99">
        <v>3.2411934977444328</v>
      </c>
      <c r="V140" s="99">
        <v>2.9935870040194943</v>
      </c>
      <c r="W140" s="99">
        <v>2.8374766032448551</v>
      </c>
      <c r="X140" s="99">
        <v>2.5754025797453988</v>
      </c>
      <c r="Y140" s="99">
        <v>2.326494058375574</v>
      </c>
      <c r="DA140" s="63" t="s">
        <v>2879</v>
      </c>
    </row>
    <row r="141" spans="1:105" ht="12" customHeight="1" x14ac:dyDescent="0.25">
      <c r="A141" s="109" t="s">
        <v>120</v>
      </c>
      <c r="B141" s="110">
        <v>2.4555891279737718</v>
      </c>
      <c r="C141" s="110">
        <v>2.4363175593812083</v>
      </c>
      <c r="D141" s="110">
        <v>2.3836853960840343</v>
      </c>
      <c r="E141" s="110">
        <v>2.5773272161550964</v>
      </c>
      <c r="F141" s="110">
        <v>2.5920210654513367</v>
      </c>
      <c r="G141" s="110">
        <v>2.6973997956211426</v>
      </c>
      <c r="H141" s="110">
        <v>2.6010012267864302</v>
      </c>
      <c r="I141" s="110">
        <v>2.5461539757498364</v>
      </c>
      <c r="J141" s="110">
        <v>2.2278364221395481</v>
      </c>
      <c r="K141" s="110">
        <v>2.3038648776094814</v>
      </c>
      <c r="L141" s="110">
        <v>2.2782576868019651</v>
      </c>
      <c r="M141" s="110">
        <v>2.1226256862982709</v>
      </c>
      <c r="N141" s="110">
        <v>2.1996757663668487</v>
      </c>
      <c r="O141" s="110">
        <v>2.2082569108230472</v>
      </c>
      <c r="P141" s="110">
        <v>2.2288174328359669</v>
      </c>
      <c r="Q141" s="110">
        <v>2.3496122388561598</v>
      </c>
      <c r="R141" s="110">
        <v>2.3201154521617151</v>
      </c>
      <c r="S141" s="110">
        <v>2.308839451404773</v>
      </c>
      <c r="T141" s="110">
        <v>2.2737170085939717</v>
      </c>
      <c r="U141" s="110">
        <v>2.2166301174500713</v>
      </c>
      <c r="V141" s="110">
        <v>2.307895748021235</v>
      </c>
      <c r="W141" s="110">
        <v>2.2242749054577247</v>
      </c>
      <c r="X141" s="110">
        <v>1.5843092019900822</v>
      </c>
      <c r="Y141" s="110">
        <v>1.5948696442083801</v>
      </c>
      <c r="DA141" s="60" t="s">
        <v>2880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64.927427530077438</v>
      </c>
      <c r="C143" s="118">
        <f t="shared" si="49"/>
        <v>68.114766745385054</v>
      </c>
      <c r="D143" s="118">
        <f t="shared" si="49"/>
        <v>67.105166245712667</v>
      </c>
      <c r="E143" s="118">
        <f t="shared" si="49"/>
        <v>64.523016647306605</v>
      </c>
      <c r="F143" s="118">
        <f t="shared" si="49"/>
        <v>65.936538468550381</v>
      </c>
      <c r="G143" s="118">
        <f t="shared" si="49"/>
        <v>64.531079810988246</v>
      </c>
      <c r="H143" s="118">
        <f t="shared" si="49"/>
        <v>58.339795241238228</v>
      </c>
      <c r="I143" s="118">
        <f t="shared" si="49"/>
        <v>55.62211037710663</v>
      </c>
      <c r="J143" s="118">
        <f t="shared" si="49"/>
        <v>58.50725342217094</v>
      </c>
      <c r="K143" s="118">
        <f t="shared" si="49"/>
        <v>55.333902230374498</v>
      </c>
      <c r="L143" s="118">
        <f t="shared" si="49"/>
        <v>57.371905936787243</v>
      </c>
      <c r="M143" s="118">
        <f t="shared" si="49"/>
        <v>50.821858772552488</v>
      </c>
      <c r="N143" s="118">
        <f t="shared" si="49"/>
        <v>50.676571731126508</v>
      </c>
      <c r="O143" s="118">
        <f t="shared" si="49"/>
        <v>48.778138134708669</v>
      </c>
      <c r="P143" s="118">
        <f t="shared" si="49"/>
        <v>45.365036486614144</v>
      </c>
      <c r="Q143" s="118">
        <f t="shared" si="49"/>
        <v>44.644797309683945</v>
      </c>
      <c r="R143" s="118">
        <f t="shared" ref="R143:V143" si="50">R144+R146+R148+R157</f>
        <v>44.792780673498847</v>
      </c>
      <c r="S143" s="118">
        <f t="shared" si="50"/>
        <v>42.777059660440095</v>
      </c>
      <c r="T143" s="118">
        <f t="shared" si="50"/>
        <v>41.295109377255201</v>
      </c>
      <c r="U143" s="118">
        <f t="shared" si="50"/>
        <v>39.70657439424879</v>
      </c>
      <c r="V143" s="118">
        <f t="shared" si="50"/>
        <v>35.530745305421803</v>
      </c>
      <c r="W143" s="118">
        <f t="shared" ref="W143:Y143" si="51">W144+W146+W148+W157</f>
        <v>36.318525981745772</v>
      </c>
      <c r="X143" s="118">
        <f t="shared" si="51"/>
        <v>33.753192878907974</v>
      </c>
      <c r="Y143" s="118">
        <f t="shared" si="51"/>
        <v>33.06287865528229</v>
      </c>
      <c r="DA143" s="129" t="s">
        <v>2881</v>
      </c>
    </row>
    <row r="144" spans="1:105" ht="12.95" customHeight="1" x14ac:dyDescent="0.25">
      <c r="A144" s="121" t="s">
        <v>57</v>
      </c>
      <c r="B144" s="123">
        <f t="shared" ref="B144:Y144" si="52">B145</f>
        <v>46.631956292702959</v>
      </c>
      <c r="C144" s="123">
        <f t="shared" si="52"/>
        <v>50.811199415882321</v>
      </c>
      <c r="D144" s="123">
        <f t="shared" si="52"/>
        <v>49.878897929303584</v>
      </c>
      <c r="E144" s="123">
        <f t="shared" si="52"/>
        <v>46.809846053168002</v>
      </c>
      <c r="F144" s="123">
        <f t="shared" si="52"/>
        <v>47.555499956414195</v>
      </c>
      <c r="G144" s="123">
        <f t="shared" si="52"/>
        <v>45.373153086442407</v>
      </c>
      <c r="H144" s="123">
        <f t="shared" si="52"/>
        <v>38.228162207513222</v>
      </c>
      <c r="I144" s="123">
        <f t="shared" si="52"/>
        <v>35.519409196097897</v>
      </c>
      <c r="J144" s="123">
        <f t="shared" si="52"/>
        <v>39.678060834291493</v>
      </c>
      <c r="K144" s="123">
        <f t="shared" si="52"/>
        <v>35.703858632493493</v>
      </c>
      <c r="L144" s="123">
        <f t="shared" si="52"/>
        <v>38.196580660801736</v>
      </c>
      <c r="M144" s="123">
        <f t="shared" si="52"/>
        <v>32.31380700411065</v>
      </c>
      <c r="N144" s="123">
        <f t="shared" si="52"/>
        <v>31.619082896601473</v>
      </c>
      <c r="O144" s="123">
        <f t="shared" si="52"/>
        <v>29.883807835380079</v>
      </c>
      <c r="P144" s="123">
        <f t="shared" si="52"/>
        <v>26.144181710925892</v>
      </c>
      <c r="Q144" s="123">
        <f t="shared" si="52"/>
        <v>25.696612542455011</v>
      </c>
      <c r="R144" s="123">
        <f t="shared" si="52"/>
        <v>25.725359713677928</v>
      </c>
      <c r="S144" s="123">
        <f t="shared" si="52"/>
        <v>23.939126232683527</v>
      </c>
      <c r="T144" s="123">
        <f t="shared" si="52"/>
        <v>22.979705369695417</v>
      </c>
      <c r="U144" s="123">
        <f t="shared" si="52"/>
        <v>21.7256135739649</v>
      </c>
      <c r="V144" s="123">
        <f t="shared" si="52"/>
        <v>19.653922697674609</v>
      </c>
      <c r="W144" s="123">
        <f t="shared" si="52"/>
        <v>21.668969114165129</v>
      </c>
      <c r="X144" s="123">
        <f t="shared" si="52"/>
        <v>21.726997238225312</v>
      </c>
      <c r="Y144" s="123">
        <f t="shared" si="52"/>
        <v>21.484229376415215</v>
      </c>
      <c r="DA144" s="130" t="s">
        <v>2882</v>
      </c>
    </row>
    <row r="145" spans="1:105" ht="12" customHeight="1" x14ac:dyDescent="0.25">
      <c r="A145" s="97" t="s">
        <v>53</v>
      </c>
      <c r="B145" s="99">
        <v>46.631956292702959</v>
      </c>
      <c r="C145" s="99">
        <v>50.811199415882321</v>
      </c>
      <c r="D145" s="99">
        <v>49.878897929303584</v>
      </c>
      <c r="E145" s="99">
        <v>46.809846053168002</v>
      </c>
      <c r="F145" s="99">
        <v>47.555499956414195</v>
      </c>
      <c r="G145" s="99">
        <v>45.373153086442407</v>
      </c>
      <c r="H145" s="99">
        <v>38.228162207513222</v>
      </c>
      <c r="I145" s="99">
        <v>35.519409196097897</v>
      </c>
      <c r="J145" s="99">
        <v>39.678060834291493</v>
      </c>
      <c r="K145" s="99">
        <v>35.703858632493493</v>
      </c>
      <c r="L145" s="99">
        <v>38.196580660801736</v>
      </c>
      <c r="M145" s="99">
        <v>32.31380700411065</v>
      </c>
      <c r="N145" s="99">
        <v>31.619082896601473</v>
      </c>
      <c r="O145" s="99">
        <v>29.883807835380079</v>
      </c>
      <c r="P145" s="99">
        <v>26.144181710925892</v>
      </c>
      <c r="Q145" s="99">
        <v>25.696612542455011</v>
      </c>
      <c r="R145" s="99">
        <v>25.725359713677928</v>
      </c>
      <c r="S145" s="99">
        <v>23.939126232683527</v>
      </c>
      <c r="T145" s="99">
        <v>22.979705369695417</v>
      </c>
      <c r="U145" s="99">
        <v>21.7256135739649</v>
      </c>
      <c r="V145" s="99">
        <v>19.653922697674609</v>
      </c>
      <c r="W145" s="99">
        <v>21.668969114165129</v>
      </c>
      <c r="X145" s="99">
        <v>21.726997238225312</v>
      </c>
      <c r="Y145" s="99">
        <v>21.484229376415215</v>
      </c>
      <c r="DA145" s="63" t="s">
        <v>2883</v>
      </c>
    </row>
    <row r="146" spans="1:105" ht="12.95" customHeight="1" x14ac:dyDescent="0.25">
      <c r="A146" s="121" t="s">
        <v>92</v>
      </c>
      <c r="B146" s="123">
        <f t="shared" ref="B146:Y146" si="53">B147</f>
        <v>0.16154739218880432</v>
      </c>
      <c r="C146" s="123">
        <f t="shared" si="53"/>
        <v>0.15171388213470385</v>
      </c>
      <c r="D146" s="123">
        <f t="shared" si="53"/>
        <v>0.14065316865507319</v>
      </c>
      <c r="E146" s="123">
        <f t="shared" si="53"/>
        <v>0.35321049258062076</v>
      </c>
      <c r="F146" s="123">
        <f t="shared" si="53"/>
        <v>0.15653439822174731</v>
      </c>
      <c r="G146" s="123">
        <f t="shared" si="53"/>
        <v>0.18692673556218742</v>
      </c>
      <c r="H146" s="123">
        <f t="shared" si="53"/>
        <v>0.41459132258389264</v>
      </c>
      <c r="I146" s="123">
        <f t="shared" si="53"/>
        <v>0.19022540126887513</v>
      </c>
      <c r="J146" s="123">
        <f t="shared" si="53"/>
        <v>0.21516573727582627</v>
      </c>
      <c r="K146" s="123">
        <f t="shared" si="53"/>
        <v>0.2295682294290228</v>
      </c>
      <c r="L146" s="123">
        <f t="shared" si="53"/>
        <v>0.29375683764516947</v>
      </c>
      <c r="M146" s="123">
        <f t="shared" si="53"/>
        <v>0.21635410153215176</v>
      </c>
      <c r="N146" s="123">
        <f t="shared" si="53"/>
        <v>0.21931827886089444</v>
      </c>
      <c r="O146" s="123">
        <f t="shared" si="53"/>
        <v>0.24074502834293338</v>
      </c>
      <c r="P146" s="123">
        <f t="shared" si="53"/>
        <v>0.21326407582024884</v>
      </c>
      <c r="Q146" s="123">
        <f t="shared" si="53"/>
        <v>0.37560609320285215</v>
      </c>
      <c r="R146" s="123">
        <f t="shared" si="53"/>
        <v>0.38027419717872885</v>
      </c>
      <c r="S146" s="123">
        <f t="shared" si="53"/>
        <v>0.39460044210559636</v>
      </c>
      <c r="T146" s="123">
        <f t="shared" si="53"/>
        <v>0.39857535717568182</v>
      </c>
      <c r="U146" s="123">
        <f t="shared" si="53"/>
        <v>0.36577737437119634</v>
      </c>
      <c r="V146" s="123">
        <f t="shared" si="53"/>
        <v>0.51988330046468401</v>
      </c>
      <c r="W146" s="123">
        <f t="shared" si="53"/>
        <v>0.61968841972044242</v>
      </c>
      <c r="X146" s="123">
        <f t="shared" si="53"/>
        <v>0.70743951848367626</v>
      </c>
      <c r="Y146" s="123">
        <f t="shared" si="53"/>
        <v>0.72258608274491198</v>
      </c>
      <c r="DA146" s="130" t="s">
        <v>2884</v>
      </c>
    </row>
    <row r="147" spans="1:105" ht="12" customHeight="1" x14ac:dyDescent="0.25">
      <c r="A147" s="97" t="s">
        <v>53</v>
      </c>
      <c r="B147" s="99">
        <f>RES_hhdet_fech!B147/RES_summary!B$19</f>
        <v>0.16154739218880432</v>
      </c>
      <c r="C147" s="99">
        <f>RES_hhdet_fech!C147/RES_summary!C$19</f>
        <v>0.15171388213470385</v>
      </c>
      <c r="D147" s="99">
        <f>RES_hhdet_fech!D147/RES_summary!D$19</f>
        <v>0.14065316865507319</v>
      </c>
      <c r="E147" s="99">
        <f>RES_hhdet_fech!E147/RES_summary!E$19</f>
        <v>0.35321049258062076</v>
      </c>
      <c r="F147" s="99">
        <f>RES_hhdet_fech!F147/RES_summary!F$19</f>
        <v>0.15653439822174731</v>
      </c>
      <c r="G147" s="99">
        <f>RES_hhdet_fech!G147/RES_summary!G$19</f>
        <v>0.18692673556218742</v>
      </c>
      <c r="H147" s="99">
        <f>RES_hhdet_fech!H147/RES_summary!H$19</f>
        <v>0.41459132258389264</v>
      </c>
      <c r="I147" s="99">
        <f>RES_hhdet_fech!I147/RES_summary!I$19</f>
        <v>0.19022540126887513</v>
      </c>
      <c r="J147" s="99">
        <f>RES_hhdet_fech!J147/RES_summary!J$19</f>
        <v>0.21516573727582627</v>
      </c>
      <c r="K147" s="99">
        <f>RES_hhdet_fech!K147/RES_summary!K$19</f>
        <v>0.2295682294290228</v>
      </c>
      <c r="L147" s="99">
        <f>RES_hhdet_fech!L147/RES_summary!L$19</f>
        <v>0.29375683764516947</v>
      </c>
      <c r="M147" s="99">
        <f>RES_hhdet_fech!M147/RES_summary!M$19</f>
        <v>0.21635410153215176</v>
      </c>
      <c r="N147" s="99">
        <f>RES_hhdet_fech!N147/RES_summary!N$19</f>
        <v>0.21931827886089444</v>
      </c>
      <c r="O147" s="99">
        <f>RES_hhdet_fech!O147/RES_summary!O$19</f>
        <v>0.24074502834293338</v>
      </c>
      <c r="P147" s="99">
        <f>RES_hhdet_fech!P147/RES_summary!P$19</f>
        <v>0.21326407582024884</v>
      </c>
      <c r="Q147" s="99">
        <f>RES_hhdet_fech!Q147/RES_summary!Q$19</f>
        <v>0.37560609320285215</v>
      </c>
      <c r="R147" s="99">
        <f>RES_hhdet_fech!R147/RES_summary!R$19</f>
        <v>0.38027419717872885</v>
      </c>
      <c r="S147" s="99">
        <f>RES_hhdet_fech!S147/RES_summary!S$19</f>
        <v>0.39460044210559636</v>
      </c>
      <c r="T147" s="99">
        <f>RES_hhdet_fech!T147/RES_summary!T$19</f>
        <v>0.39857535717568182</v>
      </c>
      <c r="U147" s="99">
        <f>RES_hhdet_fech!U147/RES_summary!U$19</f>
        <v>0.36577737437119634</v>
      </c>
      <c r="V147" s="99">
        <f>RES_hhdet_fech!V147/RES_summary!V$19</f>
        <v>0.51988330046468401</v>
      </c>
      <c r="W147" s="99">
        <f>RES_hhdet_fech!W147/RES_summary!W$19</f>
        <v>0.61968841972044242</v>
      </c>
      <c r="X147" s="99">
        <f>RES_hhdet_fech!X147/RES_summary!X$19</f>
        <v>0.70743951848367626</v>
      </c>
      <c r="Y147" s="99">
        <f>RES_hhdet_fech!Y147/RES_summary!Y$19</f>
        <v>0.72258608274491198</v>
      </c>
      <c r="DA147" s="63" t="s">
        <v>2885</v>
      </c>
    </row>
    <row r="148" spans="1:105" ht="12" customHeight="1" x14ac:dyDescent="0.25">
      <c r="A148" s="121" t="s">
        <v>55</v>
      </c>
      <c r="B148" s="123">
        <v>15.655498835978204</v>
      </c>
      <c r="C148" s="123">
        <v>14.704734984896476</v>
      </c>
      <c r="D148" s="123">
        <v>14.693166589515332</v>
      </c>
      <c r="E148" s="123">
        <v>14.768069102322199</v>
      </c>
      <c r="F148" s="123">
        <v>15.61489328604145</v>
      </c>
      <c r="G148" s="123">
        <v>16.257872760883636</v>
      </c>
      <c r="H148" s="123">
        <v>17.058947756429834</v>
      </c>
      <c r="I148" s="123">
        <v>17.323519547687035</v>
      </c>
      <c r="J148" s="123">
        <v>16.351993120390652</v>
      </c>
      <c r="K148" s="123">
        <v>17.052076036341827</v>
      </c>
      <c r="L148" s="123">
        <v>16.566224724813303</v>
      </c>
      <c r="M148" s="123">
        <v>16.120599466979147</v>
      </c>
      <c r="N148" s="123">
        <v>16.593336844895717</v>
      </c>
      <c r="O148" s="123">
        <v>16.402543399499226</v>
      </c>
      <c r="P148" s="123">
        <v>16.721325332557988</v>
      </c>
      <c r="Q148" s="123">
        <v>16.186078972665477</v>
      </c>
      <c r="R148" s="123">
        <v>16.315510170376552</v>
      </c>
      <c r="S148" s="123">
        <v>16.090067806835762</v>
      </c>
      <c r="T148" s="123">
        <v>15.601071783544342</v>
      </c>
      <c r="U148" s="123">
        <v>15.343893467066563</v>
      </c>
      <c r="V148" s="123">
        <v>13.02339500337566</v>
      </c>
      <c r="W148" s="123">
        <v>11.789335795484963</v>
      </c>
      <c r="X148" s="123">
        <v>9.6828707407453791</v>
      </c>
      <c r="Y148" s="123">
        <v>9.2223180462862082</v>
      </c>
      <c r="DA148" s="130" t="s">
        <v>2886</v>
      </c>
    </row>
    <row r="149" spans="1:105" ht="12" customHeight="1" x14ac:dyDescent="0.25">
      <c r="A149" s="97" t="s">
        <v>124</v>
      </c>
      <c r="B149" s="99">
        <v>17.145795871308575</v>
      </c>
      <c r="C149" s="99">
        <v>16.288161496821726</v>
      </c>
      <c r="D149" s="99">
        <v>16.186267138850791</v>
      </c>
      <c r="E149" s="99">
        <v>15.890163367343037</v>
      </c>
      <c r="F149" s="99">
        <v>17.039273002126816</v>
      </c>
      <c r="G149" s="99">
        <v>17.66965067170042</v>
      </c>
      <c r="H149" s="99">
        <v>18.93965761623722</v>
      </c>
      <c r="I149" s="99">
        <v>19.078614811944224</v>
      </c>
      <c r="J149" s="99">
        <v>17.861649875634853</v>
      </c>
      <c r="K149" s="99">
        <v>19.317243776282961</v>
      </c>
      <c r="L149" s="99">
        <v>18.963680450553543</v>
      </c>
      <c r="M149" s="99">
        <v>18.560561471326789</v>
      </c>
      <c r="N149" s="99">
        <v>18.447701475486848</v>
      </c>
      <c r="O149" s="99">
        <v>18.119996012870825</v>
      </c>
      <c r="P149" s="99">
        <v>19.212614548843536</v>
      </c>
      <c r="Q149" s="99">
        <v>17.333331906762517</v>
      </c>
      <c r="R149" s="99">
        <v>18.582599198588206</v>
      </c>
      <c r="S149" s="99">
        <v>17.517220638521682</v>
      </c>
      <c r="T149" s="99">
        <v>16.308146901249359</v>
      </c>
      <c r="U149" s="99">
        <v>15.801288691158623</v>
      </c>
      <c r="V149" s="99">
        <v>13.363914575558802</v>
      </c>
      <c r="W149" s="99">
        <v>11.953018318265164</v>
      </c>
      <c r="X149" s="99">
        <v>11.108146442092083</v>
      </c>
      <c r="Y149" s="99">
        <v>10.153673027304849</v>
      </c>
      <c r="DA149" s="63" t="s">
        <v>2887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14.810078106390922</v>
      </c>
      <c r="L150" s="99">
        <v>14.641973007315441</v>
      </c>
      <c r="M150" s="99">
        <v>14.24161943323498</v>
      </c>
      <c r="N150" s="99">
        <v>14.396155841097178</v>
      </c>
      <c r="O150" s="99">
        <v>13.755473771019226</v>
      </c>
      <c r="P150" s="99">
        <v>14.499043705763775</v>
      </c>
      <c r="Q150" s="99">
        <v>13.362322212729053</v>
      </c>
      <c r="R150" s="99">
        <v>14.85108401026395</v>
      </c>
      <c r="S150" s="99">
        <v>14.325276464516042</v>
      </c>
      <c r="T150" s="99">
        <v>13.395185719003704</v>
      </c>
      <c r="U150" s="99">
        <v>13.252778246969093</v>
      </c>
      <c r="V150" s="99">
        <v>10.995770660829614</v>
      </c>
      <c r="W150" s="99">
        <v>9.8809079083259732</v>
      </c>
      <c r="X150" s="99">
        <v>9.4868352884006946</v>
      </c>
      <c r="Y150" s="99">
        <v>8.8015444989411105</v>
      </c>
      <c r="DA150" s="63" t="s">
        <v>2888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7.8497716667331545</v>
      </c>
      <c r="L151" s="102">
        <v>7.7896393144490013</v>
      </c>
      <c r="M151" s="102">
        <v>7.319893643354785</v>
      </c>
      <c r="N151" s="102">
        <v>7.4077753398535373</v>
      </c>
      <c r="O151" s="102">
        <v>6.0418877901477588</v>
      </c>
      <c r="P151" s="102">
        <v>5.9112476091100588</v>
      </c>
      <c r="Q151" s="102">
        <v>5.7799352665663459</v>
      </c>
      <c r="R151" s="102">
        <v>7.4722328937903768</v>
      </c>
      <c r="S151" s="102">
        <v>7.4870526263455197</v>
      </c>
      <c r="T151" s="102">
        <v>6.3910548393211526</v>
      </c>
      <c r="U151" s="102">
        <v>6.2783451965512169</v>
      </c>
      <c r="V151" s="102">
        <v>3.7367477170556107</v>
      </c>
      <c r="W151" s="102">
        <v>2.9650202196453512</v>
      </c>
      <c r="X151" s="102">
        <v>3.8098288231057418</v>
      </c>
      <c r="Y151" s="102">
        <v>3.8732008105808631</v>
      </c>
      <c r="DA151" s="131" t="s">
        <v>2889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6.9603064396577663</v>
      </c>
      <c r="L152" s="105">
        <v>6.8523336928664369</v>
      </c>
      <c r="M152" s="105">
        <v>6.9217257898801954</v>
      </c>
      <c r="N152" s="105">
        <v>6.9883805012436353</v>
      </c>
      <c r="O152" s="105">
        <v>7.7135859808714651</v>
      </c>
      <c r="P152" s="105">
        <v>8.5877960966537152</v>
      </c>
      <c r="Q152" s="105">
        <v>7.5823869461627069</v>
      </c>
      <c r="R152" s="105">
        <v>7.3788511164735748</v>
      </c>
      <c r="S152" s="105">
        <v>6.8382238381705243</v>
      </c>
      <c r="T152" s="105">
        <v>7.0041308796825517</v>
      </c>
      <c r="U152" s="105">
        <v>6.9744330504178764</v>
      </c>
      <c r="V152" s="105">
        <v>7.2590229437740037</v>
      </c>
      <c r="W152" s="105">
        <v>6.9158876886806224</v>
      </c>
      <c r="X152" s="105">
        <v>5.6770064652949515</v>
      </c>
      <c r="Y152" s="105">
        <v>4.9283436883602478</v>
      </c>
      <c r="DA152" s="132" t="s">
        <v>2890</v>
      </c>
    </row>
    <row r="153" spans="1:105" ht="12" customHeight="1" x14ac:dyDescent="0.25">
      <c r="A153" s="106" t="s">
        <v>122</v>
      </c>
      <c r="B153" s="102">
        <v>15.537485011132306</v>
      </c>
      <c r="C153" s="102">
        <v>14.611745729611721</v>
      </c>
      <c r="D153" s="102">
        <v>14.594394753266066</v>
      </c>
      <c r="E153" s="102">
        <v>14.699459256249281</v>
      </c>
      <c r="F153" s="102">
        <v>15.373008914903931</v>
      </c>
      <c r="G153" s="102">
        <v>15.988873814974127</v>
      </c>
      <c r="H153" s="102">
        <v>16.710614483796412</v>
      </c>
      <c r="I153" s="102">
        <v>17.065845215873171</v>
      </c>
      <c r="J153" s="102">
        <v>16.215922421895318</v>
      </c>
      <c r="K153" s="102">
        <v>16.995412947298483</v>
      </c>
      <c r="L153" s="102">
        <v>16.561221495954495</v>
      </c>
      <c r="M153" s="102">
        <v>16.131607676490642</v>
      </c>
      <c r="N153" s="102">
        <v>16.68242019492401</v>
      </c>
      <c r="O153" s="102">
        <v>16.57633019655972</v>
      </c>
      <c r="P153" s="102">
        <v>16.861185507983393</v>
      </c>
      <c r="Q153" s="102">
        <v>16.556807793871123</v>
      </c>
      <c r="R153" s="102">
        <v>16.505744213219497</v>
      </c>
      <c r="S153" s="102">
        <v>16.403425667872032</v>
      </c>
      <c r="T153" s="102">
        <v>15.97958448343169</v>
      </c>
      <c r="U153" s="102">
        <v>15.68687024902219</v>
      </c>
      <c r="V153" s="102">
        <v>13.346306098967947</v>
      </c>
      <c r="W153" s="102">
        <v>12.126908709562921</v>
      </c>
      <c r="X153" s="102">
        <v>10.066449088005536</v>
      </c>
      <c r="Y153" s="102">
        <v>9.575273693168656</v>
      </c>
      <c r="DA153" s="131" t="s">
        <v>2891</v>
      </c>
    </row>
    <row r="154" spans="1:105" ht="12" customHeight="1" x14ac:dyDescent="0.25">
      <c r="A154" s="107" t="s">
        <v>121</v>
      </c>
      <c r="B154" s="105">
        <v>12.38664129815429</v>
      </c>
      <c r="C154" s="105">
        <v>11.576555033849646</v>
      </c>
      <c r="D154" s="105">
        <v>11.708072630120457</v>
      </c>
      <c r="E154" s="105">
        <v>11.86981148766349</v>
      </c>
      <c r="F154" s="105">
        <v>12.314171743357482</v>
      </c>
      <c r="G154" s="105">
        <v>12.88198379087815</v>
      </c>
      <c r="H154" s="105">
        <v>13.513159097083699</v>
      </c>
      <c r="I154" s="105">
        <v>13.929365236602209</v>
      </c>
      <c r="J154" s="105">
        <v>13.041152730161615</v>
      </c>
      <c r="K154" s="105">
        <v>13.739177978518551</v>
      </c>
      <c r="L154" s="105">
        <v>13.438037998281077</v>
      </c>
      <c r="M154" s="105">
        <v>13.050514175532795</v>
      </c>
      <c r="N154" s="105">
        <v>13.568941486986827</v>
      </c>
      <c r="O154" s="105">
        <v>13.178790164414357</v>
      </c>
      <c r="P154" s="105">
        <v>13.329892730495674</v>
      </c>
      <c r="Q154" s="105">
        <v>13.272021876144757</v>
      </c>
      <c r="R154" s="105">
        <v>13.664344591533373</v>
      </c>
      <c r="S154" s="105">
        <v>13.784762450244697</v>
      </c>
      <c r="T154" s="105">
        <v>13.414612937584177</v>
      </c>
      <c r="U154" s="105">
        <v>13.312284559865743</v>
      </c>
      <c r="V154" s="105">
        <v>11.022929431074489</v>
      </c>
      <c r="W154" s="105">
        <v>9.9771751946048823</v>
      </c>
      <c r="X154" s="105">
        <v>8.4261541088129341</v>
      </c>
      <c r="Y154" s="105">
        <v>8.1930347427943246</v>
      </c>
      <c r="DA154" s="132" t="s">
        <v>2892</v>
      </c>
    </row>
    <row r="155" spans="1:105" ht="12" customHeight="1" x14ac:dyDescent="0.25">
      <c r="A155" s="108" t="s">
        <v>53</v>
      </c>
      <c r="B155" s="99">
        <v>6.5045211185237193</v>
      </c>
      <c r="C155" s="99">
        <v>5.8781391487171595</v>
      </c>
      <c r="D155" s="99">
        <v>6.0558724643955104</v>
      </c>
      <c r="E155" s="99">
        <v>6.2243559690668464</v>
      </c>
      <c r="F155" s="99">
        <v>6.109639175362565</v>
      </c>
      <c r="G155" s="99">
        <v>6.5061809836023814</v>
      </c>
      <c r="H155" s="99">
        <v>6.9053997776848366</v>
      </c>
      <c r="I155" s="99">
        <v>7.4558324373906837</v>
      </c>
      <c r="J155" s="99">
        <v>6.4584749644171477</v>
      </c>
      <c r="K155" s="99">
        <v>6.9733674252824445</v>
      </c>
      <c r="L155" s="99">
        <v>6.8484479248216044</v>
      </c>
      <c r="M155" s="99">
        <v>6.4346977828049168</v>
      </c>
      <c r="N155" s="99">
        <v>6.7148660556212034</v>
      </c>
      <c r="O155" s="99">
        <v>5.565560678865408</v>
      </c>
      <c r="P155" s="99">
        <v>5.2560389862951622</v>
      </c>
      <c r="Q155" s="99">
        <v>5.5739702671674785</v>
      </c>
      <c r="R155" s="99">
        <v>6.7447575384541381</v>
      </c>
      <c r="S155" s="99">
        <v>7.101469738958345</v>
      </c>
      <c r="T155" s="99">
        <v>6.3523941418009695</v>
      </c>
      <c r="U155" s="99">
        <v>6.2944792710504975</v>
      </c>
      <c r="V155" s="99">
        <v>3.7795898249126818</v>
      </c>
      <c r="W155" s="99">
        <v>3.0214361791477997</v>
      </c>
      <c r="X155" s="99">
        <v>3.3754211507205372</v>
      </c>
      <c r="Y155" s="99">
        <v>3.6042079858018998</v>
      </c>
      <c r="DA155" s="63" t="s">
        <v>2893</v>
      </c>
    </row>
    <row r="156" spans="1:105" ht="12" customHeight="1" x14ac:dyDescent="0.25">
      <c r="A156" s="108" t="s">
        <v>52</v>
      </c>
      <c r="B156" s="99">
        <v>5.8821201796305722</v>
      </c>
      <c r="C156" s="99">
        <v>5.6984158851324871</v>
      </c>
      <c r="D156" s="99">
        <v>5.6522001657249445</v>
      </c>
      <c r="E156" s="99">
        <v>5.6454555185966449</v>
      </c>
      <c r="F156" s="99">
        <v>6.2045325679949146</v>
      </c>
      <c r="G156" s="99">
        <v>6.3758028072757664</v>
      </c>
      <c r="H156" s="99">
        <v>6.6077593193988617</v>
      </c>
      <c r="I156" s="99">
        <v>6.4735327992115241</v>
      </c>
      <c r="J156" s="99">
        <v>6.5826777657444646</v>
      </c>
      <c r="K156" s="99">
        <v>6.7658105532361095</v>
      </c>
      <c r="L156" s="99">
        <v>6.5895900734594743</v>
      </c>
      <c r="M156" s="99">
        <v>6.6158163927278775</v>
      </c>
      <c r="N156" s="99">
        <v>6.8540754313656258</v>
      </c>
      <c r="O156" s="99">
        <v>7.6132294855489464</v>
      </c>
      <c r="P156" s="99">
        <v>8.0738537442005107</v>
      </c>
      <c r="Q156" s="99">
        <v>7.698051608977277</v>
      </c>
      <c r="R156" s="99">
        <v>6.9195870530792378</v>
      </c>
      <c r="S156" s="99">
        <v>6.6832927112863514</v>
      </c>
      <c r="T156" s="99">
        <v>7.062218795783207</v>
      </c>
      <c r="U156" s="99">
        <v>7.0178052888152447</v>
      </c>
      <c r="V156" s="99">
        <v>7.2433396061618085</v>
      </c>
      <c r="W156" s="99">
        <v>6.9557390154570831</v>
      </c>
      <c r="X156" s="99">
        <v>5.0507329580923983</v>
      </c>
      <c r="Y156" s="99">
        <v>4.5888267569924244</v>
      </c>
      <c r="DA156" s="63" t="s">
        <v>2894</v>
      </c>
    </row>
    <row r="157" spans="1:105" ht="12" customHeight="1" x14ac:dyDescent="0.25">
      <c r="A157" s="121" t="s">
        <v>54</v>
      </c>
      <c r="B157" s="123">
        <v>2.4784250092074762</v>
      </c>
      <c r="C157" s="123">
        <v>2.4471184624715621</v>
      </c>
      <c r="D157" s="123">
        <v>2.3924485582386876</v>
      </c>
      <c r="E157" s="123">
        <v>2.5918909992357846</v>
      </c>
      <c r="F157" s="123">
        <v>2.6096108278729857</v>
      </c>
      <c r="G157" s="123">
        <v>2.7131272281000176</v>
      </c>
      <c r="H157" s="123">
        <v>2.6380939547112745</v>
      </c>
      <c r="I157" s="123">
        <v>2.588956232052821</v>
      </c>
      <c r="J157" s="123">
        <v>2.2620337302129725</v>
      </c>
      <c r="K157" s="123">
        <v>2.3483993321101564</v>
      </c>
      <c r="L157" s="123">
        <v>2.3153437135270325</v>
      </c>
      <c r="M157" s="123">
        <v>2.1710981999305394</v>
      </c>
      <c r="N157" s="123">
        <v>2.2448337107684235</v>
      </c>
      <c r="O157" s="123">
        <v>2.2510418714864326</v>
      </c>
      <c r="P157" s="123">
        <v>2.2862653673100133</v>
      </c>
      <c r="Q157" s="123">
        <v>2.3864997013606044</v>
      </c>
      <c r="R157" s="123">
        <v>2.3716365922656388</v>
      </c>
      <c r="S157" s="123">
        <v>2.3532651788152115</v>
      </c>
      <c r="T157" s="123">
        <v>2.3157568668397648</v>
      </c>
      <c r="U157" s="123">
        <v>2.2712899788461312</v>
      </c>
      <c r="V157" s="123">
        <v>2.3335443039068511</v>
      </c>
      <c r="W157" s="123">
        <v>2.2405326523752347</v>
      </c>
      <c r="X157" s="123">
        <v>1.6358853814536134</v>
      </c>
      <c r="Y157" s="123">
        <v>1.6337451498359556</v>
      </c>
      <c r="DA157" s="130" t="s">
        <v>2895</v>
      </c>
    </row>
    <row r="158" spans="1:105" ht="12" customHeight="1" x14ac:dyDescent="0.25">
      <c r="A158" s="97" t="s">
        <v>50</v>
      </c>
      <c r="B158" s="99">
        <v>3.0702371462267517</v>
      </c>
      <c r="C158" s="99">
        <v>2.9610559017708145</v>
      </c>
      <c r="D158" s="99">
        <v>2.9360344160363998</v>
      </c>
      <c r="E158" s="99">
        <v>3.2657563178694442</v>
      </c>
      <c r="F158" s="99">
        <v>3.2482038693774888</v>
      </c>
      <c r="G158" s="99">
        <v>3.1936724934454475</v>
      </c>
      <c r="H158" s="99">
        <v>3.3229078171816919</v>
      </c>
      <c r="I158" s="99">
        <v>3.2691399230044444</v>
      </c>
      <c r="J158" s="99">
        <v>2.7716174479905575</v>
      </c>
      <c r="K158" s="99">
        <v>2.9697508523186444</v>
      </c>
      <c r="L158" s="99">
        <v>2.8391435502089504</v>
      </c>
      <c r="M158" s="99">
        <v>2.8372662329412948</v>
      </c>
      <c r="N158" s="99">
        <v>2.8609365953060104</v>
      </c>
      <c r="O158" s="99">
        <v>2.8345052694428876</v>
      </c>
      <c r="P158" s="99">
        <v>3.0885854073477201</v>
      </c>
      <c r="Q158" s="99">
        <v>2.969154715089156</v>
      </c>
      <c r="R158" s="99">
        <v>3.1728723550854099</v>
      </c>
      <c r="S158" s="99">
        <v>3.1199147666092468</v>
      </c>
      <c r="T158" s="99">
        <v>3.0992189766770197</v>
      </c>
      <c r="U158" s="99">
        <v>3.238051477439861</v>
      </c>
      <c r="V158" s="99">
        <v>2.9899149120588109</v>
      </c>
      <c r="W158" s="99">
        <v>2.8329806152186578</v>
      </c>
      <c r="X158" s="99">
        <v>2.5708346485640088</v>
      </c>
      <c r="Y158" s="99">
        <v>2.3236742516141078</v>
      </c>
      <c r="DA158" s="63" t="s">
        <v>2896</v>
      </c>
    </row>
    <row r="159" spans="1:105" ht="12" customHeight="1" x14ac:dyDescent="0.25">
      <c r="A159" s="109" t="s">
        <v>120</v>
      </c>
      <c r="B159" s="110">
        <v>2.4555891279737718</v>
      </c>
      <c r="C159" s="110">
        <v>2.4250177955231971</v>
      </c>
      <c r="D159" s="110">
        <v>2.3656688358104301</v>
      </c>
      <c r="E159" s="110">
        <v>2.5580903399048895</v>
      </c>
      <c r="F159" s="110">
        <v>2.5758226931259243</v>
      </c>
      <c r="G159" s="110">
        <v>2.6866737590956604</v>
      </c>
      <c r="H159" s="110">
        <v>2.5987238079818487</v>
      </c>
      <c r="I159" s="110">
        <v>2.5468480601576013</v>
      </c>
      <c r="J159" s="110">
        <v>2.2280372480797426</v>
      </c>
      <c r="K159" s="110">
        <v>2.3029116175134066</v>
      </c>
      <c r="L159" s="110">
        <v>2.2757030014894029</v>
      </c>
      <c r="M159" s="110">
        <v>2.1194140148699736</v>
      </c>
      <c r="N159" s="110">
        <v>2.1964180670264639</v>
      </c>
      <c r="O159" s="110">
        <v>2.2053395253741872</v>
      </c>
      <c r="P159" s="110">
        <v>2.2214702088475993</v>
      </c>
      <c r="Q159" s="110">
        <v>2.3394421744019782</v>
      </c>
      <c r="R159" s="110">
        <v>2.3059320087478787</v>
      </c>
      <c r="S159" s="110">
        <v>2.2908643018456889</v>
      </c>
      <c r="T159" s="110">
        <v>2.2542342629009302</v>
      </c>
      <c r="U159" s="110">
        <v>2.1966551912898509</v>
      </c>
      <c r="V159" s="110">
        <v>2.284370351283636</v>
      </c>
      <c r="W159" s="110">
        <v>2.1962268326575805</v>
      </c>
      <c r="X159" s="110">
        <v>1.560690678680152</v>
      </c>
      <c r="Y159" s="110">
        <v>1.5762792492465498</v>
      </c>
      <c r="DA159" s="60" t="s">
        <v>2897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136.12253805925928</v>
      </c>
      <c r="C161" s="118">
        <f t="shared" si="54"/>
        <v>148.01279178187644</v>
      </c>
      <c r="D161" s="118">
        <f t="shared" si="54"/>
        <v>172.76323097745353</v>
      </c>
      <c r="E161" s="118">
        <f t="shared" si="54"/>
        <v>185.61207993384835</v>
      </c>
      <c r="F161" s="118">
        <f t="shared" si="54"/>
        <v>62.860416104373087</v>
      </c>
      <c r="G161" s="118">
        <f t="shared" si="54"/>
        <v>49.710610467036297</v>
      </c>
      <c r="H161" s="118">
        <f t="shared" si="54"/>
        <v>82.152874450511206</v>
      </c>
      <c r="I161" s="118">
        <f t="shared" si="54"/>
        <v>79.569972685327102</v>
      </c>
      <c r="J161" s="118">
        <f t="shared" si="54"/>
        <v>144.63212050368367</v>
      </c>
      <c r="K161" s="118">
        <f t="shared" si="54"/>
        <v>122.323456758768</v>
      </c>
      <c r="L161" s="118">
        <f t="shared" si="54"/>
        <v>142.94011076382927</v>
      </c>
      <c r="M161" s="118">
        <f t="shared" si="54"/>
        <v>106.90980343203668</v>
      </c>
      <c r="N161" s="118">
        <f t="shared" si="54"/>
        <v>120.22059041340646</v>
      </c>
      <c r="O161" s="118">
        <f t="shared" si="54"/>
        <v>141.02172532392581</v>
      </c>
      <c r="P161" s="118">
        <f t="shared" si="54"/>
        <v>95.19358412731485</v>
      </c>
      <c r="Q161" s="118">
        <f t="shared" si="54"/>
        <v>85.241659016090722</v>
      </c>
      <c r="R161" s="118">
        <f t="shared" ref="R161:V161" si="55">R162+R164+R166+R175</f>
        <v>118.91943038570795</v>
      </c>
      <c r="S161" s="118">
        <f t="shared" si="55"/>
        <v>116.28547339575839</v>
      </c>
      <c r="T161" s="118">
        <f t="shared" si="55"/>
        <v>75.586129566002271</v>
      </c>
      <c r="U161" s="118">
        <f t="shared" si="55"/>
        <v>99.878804848892344</v>
      </c>
      <c r="V161" s="118">
        <f t="shared" si="55"/>
        <v>112.18193074346117</v>
      </c>
      <c r="W161" s="118">
        <f t="shared" ref="W161:Y161" si="56">W162+W164+W166+W175</f>
        <v>112.43958487613206</v>
      </c>
      <c r="X161" s="118">
        <f t="shared" si="56"/>
        <v>111.20623564472713</v>
      </c>
      <c r="Y161" s="118">
        <f t="shared" si="56"/>
        <v>95.688557635795533</v>
      </c>
      <c r="DA161" s="129" t="s">
        <v>2898</v>
      </c>
    </row>
    <row r="162" spans="1:105" ht="12.95" customHeight="1" x14ac:dyDescent="0.25">
      <c r="A162" s="121" t="s">
        <v>57</v>
      </c>
      <c r="B162" s="123">
        <f t="shared" ref="B162:Y162" si="57">B163</f>
        <v>117.90799555530482</v>
      </c>
      <c r="C162" s="123">
        <f t="shared" si="57"/>
        <v>130.61359122472632</v>
      </c>
      <c r="D162" s="123">
        <f t="shared" si="57"/>
        <v>155.34074414174412</v>
      </c>
      <c r="E162" s="123">
        <f t="shared" si="57"/>
        <v>167.66670856639956</v>
      </c>
      <c r="F162" s="123">
        <f t="shared" si="57"/>
        <v>44.228194220316489</v>
      </c>
      <c r="G162" s="123">
        <f t="shared" si="57"/>
        <v>30.070528505449381</v>
      </c>
      <c r="H162" s="123">
        <f t="shared" si="57"/>
        <v>61.603176968534186</v>
      </c>
      <c r="I162" s="123">
        <f t="shared" si="57"/>
        <v>59.574758903010775</v>
      </c>
      <c r="J162" s="123">
        <f t="shared" si="57"/>
        <v>125.86970049709663</v>
      </c>
      <c r="K162" s="123">
        <f t="shared" si="57"/>
        <v>102.95429768953817</v>
      </c>
      <c r="L162" s="123">
        <f t="shared" si="57"/>
        <v>124.090685118366</v>
      </c>
      <c r="M162" s="123">
        <f t="shared" si="57"/>
        <v>88.610358382691615</v>
      </c>
      <c r="N162" s="123">
        <f t="shared" si="57"/>
        <v>101.30000665538812</v>
      </c>
      <c r="O162" s="123">
        <f t="shared" si="57"/>
        <v>122.2132726472317</v>
      </c>
      <c r="P162" s="123">
        <f t="shared" si="57"/>
        <v>75.62947993224995</v>
      </c>
      <c r="Q162" s="123">
        <f t="shared" si="57"/>
        <v>65.422237703984763</v>
      </c>
      <c r="R162" s="123">
        <f t="shared" si="57"/>
        <v>98.498182166033089</v>
      </c>
      <c r="S162" s="123">
        <f t="shared" si="57"/>
        <v>95.810308404796885</v>
      </c>
      <c r="T162" s="123">
        <f t="shared" si="57"/>
        <v>55.559236789872507</v>
      </c>
      <c r="U162" s="123">
        <f t="shared" si="57"/>
        <v>80.331112840383668</v>
      </c>
      <c r="V162" s="123">
        <f t="shared" si="57"/>
        <v>95.693630651420179</v>
      </c>
      <c r="W162" s="123">
        <f t="shared" si="57"/>
        <v>97.733609751323485</v>
      </c>
      <c r="X162" s="123">
        <f t="shared" si="57"/>
        <v>99.056585129788104</v>
      </c>
      <c r="Y162" s="123">
        <f t="shared" si="57"/>
        <v>83.953092811530539</v>
      </c>
      <c r="DA162" s="130" t="s">
        <v>2899</v>
      </c>
    </row>
    <row r="163" spans="1:105" ht="12" customHeight="1" x14ac:dyDescent="0.25">
      <c r="A163" s="97" t="s">
        <v>53</v>
      </c>
      <c r="B163" s="110">
        <v>117.90799555530482</v>
      </c>
      <c r="C163" s="110">
        <v>130.61359122472632</v>
      </c>
      <c r="D163" s="110">
        <v>155.34074414174412</v>
      </c>
      <c r="E163" s="110">
        <v>167.66670856639956</v>
      </c>
      <c r="F163" s="110">
        <v>44.228194220316489</v>
      </c>
      <c r="G163" s="110">
        <v>30.070528505449381</v>
      </c>
      <c r="H163" s="110">
        <v>61.603176968534186</v>
      </c>
      <c r="I163" s="110">
        <v>59.574758903010775</v>
      </c>
      <c r="J163" s="110">
        <v>125.86970049709663</v>
      </c>
      <c r="K163" s="110">
        <v>102.95429768953817</v>
      </c>
      <c r="L163" s="110">
        <v>124.090685118366</v>
      </c>
      <c r="M163" s="110">
        <v>88.610358382691615</v>
      </c>
      <c r="N163" s="110">
        <v>101.30000665538812</v>
      </c>
      <c r="O163" s="110">
        <v>122.2132726472317</v>
      </c>
      <c r="P163" s="110">
        <v>75.62947993224995</v>
      </c>
      <c r="Q163" s="110">
        <v>65.422237703984763</v>
      </c>
      <c r="R163" s="110">
        <v>98.498182166033089</v>
      </c>
      <c r="S163" s="110">
        <v>95.810308404796885</v>
      </c>
      <c r="T163" s="110">
        <v>55.559236789872507</v>
      </c>
      <c r="U163" s="110">
        <v>80.331112840383668</v>
      </c>
      <c r="V163" s="110">
        <v>95.693630651420179</v>
      </c>
      <c r="W163" s="110">
        <v>97.733609751323485</v>
      </c>
      <c r="X163" s="110">
        <v>99.056585129788104</v>
      </c>
      <c r="Y163" s="110">
        <v>83.953092811530539</v>
      </c>
      <c r="DA163" s="60" t="s">
        <v>2900</v>
      </c>
    </row>
    <row r="164" spans="1:105" ht="12.95" customHeight="1" x14ac:dyDescent="0.25">
      <c r="A164" s="121" t="s">
        <v>92</v>
      </c>
      <c r="B164" s="123">
        <f t="shared" ref="B164:Y164" si="58">B165</f>
        <v>8.075764771989237E-2</v>
      </c>
      <c r="C164" s="123">
        <f t="shared" si="58"/>
        <v>9.8467127680590627E-2</v>
      </c>
      <c r="D164" s="123">
        <f t="shared" si="58"/>
        <v>0.11673074375701524</v>
      </c>
      <c r="E164" s="123">
        <f t="shared" si="58"/>
        <v>0.327378544874038</v>
      </c>
      <c r="F164" s="123">
        <f t="shared" si="58"/>
        <v>0.24615755664483038</v>
      </c>
      <c r="G164" s="123">
        <f t="shared" si="58"/>
        <v>0.4857073086515441</v>
      </c>
      <c r="H164" s="123">
        <f t="shared" si="58"/>
        <v>0.78638901623049917</v>
      </c>
      <c r="I164" s="123">
        <f t="shared" si="58"/>
        <v>0.25840326202447333</v>
      </c>
      <c r="J164" s="123">
        <f t="shared" si="58"/>
        <v>0.21785873999092858</v>
      </c>
      <c r="K164" s="123">
        <f t="shared" si="58"/>
        <v>0.1261773154191535</v>
      </c>
      <c r="L164" s="123">
        <f t="shared" si="58"/>
        <v>0.10972675152109189</v>
      </c>
      <c r="M164" s="123">
        <f t="shared" si="58"/>
        <v>8.6015190577261841E-2</v>
      </c>
      <c r="N164" s="123">
        <f t="shared" si="58"/>
        <v>0.13388942125605593</v>
      </c>
      <c r="O164" s="123">
        <f t="shared" si="58"/>
        <v>0.21614539207409467</v>
      </c>
      <c r="P164" s="123">
        <f t="shared" si="58"/>
        <v>0.28229467766931943</v>
      </c>
      <c r="Q164" s="123">
        <f t="shared" si="58"/>
        <v>0.66096735797424888</v>
      </c>
      <c r="R164" s="123">
        <f t="shared" si="58"/>
        <v>0.82174168366815525</v>
      </c>
      <c r="S164" s="123">
        <f t="shared" si="58"/>
        <v>0.95752038777534809</v>
      </c>
      <c r="T164" s="123">
        <f t="shared" si="58"/>
        <v>1.0222518245706242</v>
      </c>
      <c r="U164" s="123">
        <f t="shared" si="58"/>
        <v>0.78886060938888247</v>
      </c>
      <c r="V164" s="123">
        <f t="shared" si="58"/>
        <v>0.74497789948311699</v>
      </c>
      <c r="W164" s="123">
        <f t="shared" si="58"/>
        <v>0.44157327598444551</v>
      </c>
      <c r="X164" s="123">
        <f t="shared" si="58"/>
        <v>0.26067865495125303</v>
      </c>
      <c r="Y164" s="123">
        <f t="shared" si="58"/>
        <v>0.21355682548156077</v>
      </c>
      <c r="DA164" s="130" t="s">
        <v>2901</v>
      </c>
    </row>
    <row r="165" spans="1:105" ht="12" customHeight="1" x14ac:dyDescent="0.25">
      <c r="A165" s="97" t="s">
        <v>53</v>
      </c>
      <c r="B165" s="99">
        <f>RES_hhdet_fech!B165/RES_summary!B$19</f>
        <v>8.075764771989237E-2</v>
      </c>
      <c r="C165" s="99">
        <f>RES_hhdet_fech!C165/RES_summary!C$19</f>
        <v>9.8467127680590627E-2</v>
      </c>
      <c r="D165" s="99">
        <f>RES_hhdet_fech!D165/RES_summary!D$19</f>
        <v>0.11673074375701524</v>
      </c>
      <c r="E165" s="99">
        <f>RES_hhdet_fech!E165/RES_summary!E$19</f>
        <v>0.327378544874038</v>
      </c>
      <c r="F165" s="99">
        <f>RES_hhdet_fech!F165/RES_summary!F$19</f>
        <v>0.24615755664483038</v>
      </c>
      <c r="G165" s="99">
        <f>RES_hhdet_fech!G165/RES_summary!G$19</f>
        <v>0.4857073086515441</v>
      </c>
      <c r="H165" s="99">
        <f>RES_hhdet_fech!H165/RES_summary!H$19</f>
        <v>0.78638901623049917</v>
      </c>
      <c r="I165" s="99">
        <f>RES_hhdet_fech!I165/RES_summary!I$19</f>
        <v>0.25840326202447333</v>
      </c>
      <c r="J165" s="99">
        <f>RES_hhdet_fech!J165/RES_summary!J$19</f>
        <v>0.21785873999092858</v>
      </c>
      <c r="K165" s="99">
        <f>RES_hhdet_fech!K165/RES_summary!K$19</f>
        <v>0.1261773154191535</v>
      </c>
      <c r="L165" s="99">
        <f>RES_hhdet_fech!L165/RES_summary!L$19</f>
        <v>0.10972675152109189</v>
      </c>
      <c r="M165" s="99">
        <f>RES_hhdet_fech!M165/RES_summary!M$19</f>
        <v>8.6015190577261841E-2</v>
      </c>
      <c r="N165" s="99">
        <f>RES_hhdet_fech!N165/RES_summary!N$19</f>
        <v>0.13388942125605593</v>
      </c>
      <c r="O165" s="99">
        <f>RES_hhdet_fech!O165/RES_summary!O$19</f>
        <v>0.21614539207409467</v>
      </c>
      <c r="P165" s="99">
        <f>RES_hhdet_fech!P165/RES_summary!P$19</f>
        <v>0.28229467766931943</v>
      </c>
      <c r="Q165" s="99">
        <f>RES_hhdet_fech!Q165/RES_summary!Q$19</f>
        <v>0.66096735797424888</v>
      </c>
      <c r="R165" s="99">
        <f>RES_hhdet_fech!R165/RES_summary!R$19</f>
        <v>0.82174168366815525</v>
      </c>
      <c r="S165" s="99">
        <f>RES_hhdet_fech!S165/RES_summary!S$19</f>
        <v>0.95752038777534809</v>
      </c>
      <c r="T165" s="99">
        <f>RES_hhdet_fech!T165/RES_summary!T$19</f>
        <v>1.0222518245706242</v>
      </c>
      <c r="U165" s="99">
        <f>RES_hhdet_fech!U165/RES_summary!U$19</f>
        <v>0.78886060938888247</v>
      </c>
      <c r="V165" s="99">
        <f>RES_hhdet_fech!V165/RES_summary!V$19</f>
        <v>0.74497789948311699</v>
      </c>
      <c r="W165" s="99">
        <f>RES_hhdet_fech!W165/RES_summary!W$19</f>
        <v>0.44157327598444551</v>
      </c>
      <c r="X165" s="99">
        <f>RES_hhdet_fech!X165/RES_summary!X$19</f>
        <v>0.26067865495125303</v>
      </c>
      <c r="Y165" s="99">
        <f>RES_hhdet_fech!Y165/RES_summary!Y$19</f>
        <v>0.21355682548156077</v>
      </c>
      <c r="DA165" s="63" t="s">
        <v>2902</v>
      </c>
    </row>
    <row r="166" spans="1:105" ht="12" customHeight="1" x14ac:dyDescent="0.25">
      <c r="A166" s="121" t="s">
        <v>55</v>
      </c>
      <c r="B166" s="123">
        <v>15.655383118753745</v>
      </c>
      <c r="C166" s="123">
        <v>14.844364801856312</v>
      </c>
      <c r="D166" s="123">
        <v>14.899604458803211</v>
      </c>
      <c r="E166" s="123">
        <v>15.008177165475196</v>
      </c>
      <c r="F166" s="123">
        <v>15.756493061861585</v>
      </c>
      <c r="G166" s="123">
        <v>16.416748419584444</v>
      </c>
      <c r="H166" s="123">
        <v>17.109892846547744</v>
      </c>
      <c r="I166" s="123">
        <v>17.144565165305742</v>
      </c>
      <c r="J166" s="123">
        <v>16.27967032263507</v>
      </c>
      <c r="K166" s="123">
        <v>16.892970219354631</v>
      </c>
      <c r="L166" s="123">
        <v>16.424468417106429</v>
      </c>
      <c r="M166" s="123">
        <v>16.039175183877742</v>
      </c>
      <c r="N166" s="123">
        <v>16.541900949817745</v>
      </c>
      <c r="O166" s="123">
        <v>16.343299354394329</v>
      </c>
      <c r="P166" s="123">
        <v>16.988906121530686</v>
      </c>
      <c r="Q166" s="123">
        <v>16.751691124923742</v>
      </c>
      <c r="R166" s="123">
        <v>17.191407854520524</v>
      </c>
      <c r="S166" s="123">
        <v>17.119201963235156</v>
      </c>
      <c r="T166" s="123">
        <v>16.634134034631995</v>
      </c>
      <c r="U166" s="123">
        <v>16.420096436592029</v>
      </c>
      <c r="V166" s="123">
        <v>13.404692187083436</v>
      </c>
      <c r="W166" s="123">
        <v>12.042195755238478</v>
      </c>
      <c r="X166" s="123">
        <v>10.251695404578928</v>
      </c>
      <c r="Y166" s="123">
        <v>9.8733845659324206</v>
      </c>
      <c r="DA166" s="130" t="s">
        <v>2903</v>
      </c>
    </row>
    <row r="167" spans="1:105" ht="12" customHeight="1" x14ac:dyDescent="0.25">
      <c r="A167" s="97" t="s">
        <v>124</v>
      </c>
      <c r="B167" s="99">
        <v>17.145795871308575</v>
      </c>
      <c r="C167" s="99">
        <v>16.459294615671386</v>
      </c>
      <c r="D167" s="99">
        <v>16.459602987708614</v>
      </c>
      <c r="E167" s="99">
        <v>16.212299929538467</v>
      </c>
      <c r="F167" s="99">
        <v>17.453431908711778</v>
      </c>
      <c r="G167" s="99">
        <v>18.129271523629932</v>
      </c>
      <c r="H167" s="99">
        <v>19.284379213421683</v>
      </c>
      <c r="I167" s="99">
        <v>19.141476701000784</v>
      </c>
      <c r="J167" s="99">
        <v>17.943406175190372</v>
      </c>
      <c r="K167" s="99">
        <v>19.289947992976238</v>
      </c>
      <c r="L167" s="99">
        <v>18.876313387136101</v>
      </c>
      <c r="M167" s="99">
        <v>18.584939113544802</v>
      </c>
      <c r="N167" s="99">
        <v>18.394756915138704</v>
      </c>
      <c r="O167" s="99">
        <v>18.031715283158249</v>
      </c>
      <c r="P167" s="99">
        <v>19.630486900181751</v>
      </c>
      <c r="Q167" s="99">
        <v>18.098680177034257</v>
      </c>
      <c r="R167" s="99">
        <v>19.898923158751895</v>
      </c>
      <c r="S167" s="99">
        <v>18.970911057487726</v>
      </c>
      <c r="T167" s="99">
        <v>17.831604656524615</v>
      </c>
      <c r="U167" s="99">
        <v>17.472227027025287</v>
      </c>
      <c r="V167" s="99">
        <v>13.843389535204381</v>
      </c>
      <c r="W167" s="99">
        <v>12.158835296196996</v>
      </c>
      <c r="X167" s="99">
        <v>11.522712449012516</v>
      </c>
      <c r="Y167" s="99">
        <v>10.632707631550311</v>
      </c>
      <c r="DA167" s="63" t="s">
        <v>2904</v>
      </c>
    </row>
    <row r="168" spans="1:105" ht="12" customHeight="1" x14ac:dyDescent="0.25">
      <c r="A168" s="97" t="s">
        <v>123</v>
      </c>
      <c r="B168" s="99">
        <v>12.931388269472155</v>
      </c>
      <c r="C168" s="99">
        <v>12.250171431797066</v>
      </c>
      <c r="D168" s="99">
        <v>12.376382675706331</v>
      </c>
      <c r="E168" s="99">
        <v>12.268827387965855</v>
      </c>
      <c r="F168" s="99">
        <v>13.0138285992542</v>
      </c>
      <c r="G168" s="99">
        <v>13.591163097762438</v>
      </c>
      <c r="H168" s="99">
        <v>14.610527693490296</v>
      </c>
      <c r="I168" s="99">
        <v>14.900755667911437</v>
      </c>
      <c r="J168" s="99">
        <v>13.693282107758092</v>
      </c>
      <c r="K168" s="99">
        <v>14.809176716924192</v>
      </c>
      <c r="L168" s="99">
        <v>14.618534803477607</v>
      </c>
      <c r="M168" s="99">
        <v>14.358465213163131</v>
      </c>
      <c r="N168" s="99">
        <v>14.389533031327979</v>
      </c>
      <c r="O168" s="99">
        <v>13.791754804699279</v>
      </c>
      <c r="P168" s="99">
        <v>14.878307789624774</v>
      </c>
      <c r="Q168" s="99">
        <v>13.887780479980245</v>
      </c>
      <c r="R168" s="99">
        <v>15.690743114442103</v>
      </c>
      <c r="S168" s="99">
        <v>15.199025723534785</v>
      </c>
      <c r="T168" s="99">
        <v>14.249820524125589</v>
      </c>
      <c r="U168" s="99">
        <v>14.345084442515596</v>
      </c>
      <c r="V168" s="99">
        <v>11.668425691117939</v>
      </c>
      <c r="W168" s="99">
        <v>10.304231931678967</v>
      </c>
      <c r="X168" s="99">
        <v>10.074947241530907</v>
      </c>
      <c r="Y168" s="99">
        <v>9.3739244794403369</v>
      </c>
      <c r="DA168" s="63" t="s">
        <v>2905</v>
      </c>
    </row>
    <row r="169" spans="1:105" ht="12" customHeight="1" x14ac:dyDescent="0.25">
      <c r="A169" s="100" t="s">
        <v>50</v>
      </c>
      <c r="B169" s="102">
        <v>7.1774250411750478</v>
      </c>
      <c r="C169" s="102">
        <v>6.5937348746280593</v>
      </c>
      <c r="D169" s="102">
        <v>6.7746323499374501</v>
      </c>
      <c r="E169" s="102">
        <v>6.7951069142653981</v>
      </c>
      <c r="F169" s="102">
        <v>6.8290057701200801</v>
      </c>
      <c r="G169" s="102">
        <v>7.2447668561469785</v>
      </c>
      <c r="H169" s="102">
        <v>7.8665351392994634</v>
      </c>
      <c r="I169" s="102">
        <v>8.379913943394925</v>
      </c>
      <c r="J169" s="102">
        <v>7.1528894636257663</v>
      </c>
      <c r="K169" s="102">
        <v>7.8699343929063277</v>
      </c>
      <c r="L169" s="102">
        <v>7.7932996396397076</v>
      </c>
      <c r="M169" s="102">
        <v>7.4094823764180733</v>
      </c>
      <c r="N169" s="102">
        <v>7.4204122581028642</v>
      </c>
      <c r="O169" s="102">
        <v>6.081635378113619</v>
      </c>
      <c r="P169" s="102">
        <v>6.2083659307562824</v>
      </c>
      <c r="Q169" s="102">
        <v>6.2097424478492194</v>
      </c>
      <c r="R169" s="102">
        <v>8.2002964038489914</v>
      </c>
      <c r="S169" s="102">
        <v>8.2634198577690317</v>
      </c>
      <c r="T169" s="102">
        <v>7.1357939310520866</v>
      </c>
      <c r="U169" s="102">
        <v>7.1907514280592348</v>
      </c>
      <c r="V169" s="102">
        <v>4.0972036344918532</v>
      </c>
      <c r="W169" s="102">
        <v>3.064365713752621</v>
      </c>
      <c r="X169" s="102">
        <v>4.0594209103453505</v>
      </c>
      <c r="Y169" s="102">
        <v>4.1437784571045801</v>
      </c>
      <c r="DA169" s="131" t="s">
        <v>2906</v>
      </c>
    </row>
    <row r="170" spans="1:105" ht="12" customHeight="1" x14ac:dyDescent="0.25">
      <c r="A170" s="103" t="s">
        <v>52</v>
      </c>
      <c r="B170" s="105">
        <v>5.7539632282971072</v>
      </c>
      <c r="C170" s="105">
        <v>5.6564365571690045</v>
      </c>
      <c r="D170" s="105">
        <v>5.6017503257688794</v>
      </c>
      <c r="E170" s="105">
        <v>5.4737204737004594</v>
      </c>
      <c r="F170" s="105">
        <v>6.1848228291341201</v>
      </c>
      <c r="G170" s="105">
        <v>6.3463962416154622</v>
      </c>
      <c r="H170" s="105">
        <v>6.7439925541908341</v>
      </c>
      <c r="I170" s="105">
        <v>6.5208417245165151</v>
      </c>
      <c r="J170" s="105">
        <v>6.540392644132325</v>
      </c>
      <c r="K170" s="105">
        <v>6.939242324017866</v>
      </c>
      <c r="L170" s="105">
        <v>6.8252351638378999</v>
      </c>
      <c r="M170" s="105">
        <v>6.9489828367450555</v>
      </c>
      <c r="N170" s="105">
        <v>6.9691207732251161</v>
      </c>
      <c r="O170" s="105">
        <v>7.7101194265856607</v>
      </c>
      <c r="P170" s="105">
        <v>8.6699418588684924</v>
      </c>
      <c r="Q170" s="105">
        <v>7.6780380321310266</v>
      </c>
      <c r="R170" s="105">
        <v>7.4904467105931118</v>
      </c>
      <c r="S170" s="105">
        <v>6.9356058657657531</v>
      </c>
      <c r="T170" s="105">
        <v>7.1140265930735023</v>
      </c>
      <c r="U170" s="105">
        <v>7.1543330144563564</v>
      </c>
      <c r="V170" s="105">
        <v>7.5712220566260875</v>
      </c>
      <c r="W170" s="105">
        <v>7.2398662179263447</v>
      </c>
      <c r="X170" s="105">
        <v>6.0155263311855558</v>
      </c>
      <c r="Y170" s="105">
        <v>5.2301460223357576</v>
      </c>
      <c r="DA170" s="132" t="s">
        <v>2907</v>
      </c>
    </row>
    <row r="171" spans="1:105" ht="12" customHeight="1" x14ac:dyDescent="0.25">
      <c r="A171" s="106" t="s">
        <v>122</v>
      </c>
      <c r="B171" s="102">
        <v>15.537485011132308</v>
      </c>
      <c r="C171" s="102">
        <v>14.728161707684773</v>
      </c>
      <c r="D171" s="102">
        <v>14.788004239765527</v>
      </c>
      <c r="E171" s="102">
        <v>14.930178401087295</v>
      </c>
      <c r="F171" s="102">
        <v>15.635906525569478</v>
      </c>
      <c r="G171" s="102">
        <v>16.296597115021267</v>
      </c>
      <c r="H171" s="102">
        <v>16.954308244322075</v>
      </c>
      <c r="I171" s="102">
        <v>17.113047310636425</v>
      </c>
      <c r="J171" s="102">
        <v>16.287867512347027</v>
      </c>
      <c r="K171" s="102">
        <v>17.044428623237394</v>
      </c>
      <c r="L171" s="102">
        <v>16.597914734741398</v>
      </c>
      <c r="M171" s="102">
        <v>16.206755085309482</v>
      </c>
      <c r="N171" s="102">
        <v>16.681133300740427</v>
      </c>
      <c r="O171" s="102">
        <v>16.517752552765685</v>
      </c>
      <c r="P171" s="102">
        <v>17.054090326741541</v>
      </c>
      <c r="Q171" s="102">
        <v>16.977809056149688</v>
      </c>
      <c r="R171" s="102">
        <v>17.178770514498719</v>
      </c>
      <c r="S171" s="102">
        <v>17.172197103812191</v>
      </c>
      <c r="T171" s="102">
        <v>16.793396258439429</v>
      </c>
      <c r="U171" s="102">
        <v>16.599285095633523</v>
      </c>
      <c r="V171" s="102">
        <v>13.697403276517152</v>
      </c>
      <c r="W171" s="102">
        <v>12.361959977713342</v>
      </c>
      <c r="X171" s="102">
        <v>10.337869037119235</v>
      </c>
      <c r="Y171" s="102">
        <v>10.009666474819719</v>
      </c>
      <c r="DA171" s="131" t="s">
        <v>2908</v>
      </c>
    </row>
    <row r="172" spans="1:105" ht="12" customHeight="1" x14ac:dyDescent="0.25">
      <c r="A172" s="107" t="s">
        <v>121</v>
      </c>
      <c r="B172" s="105">
        <v>12.386641298154291</v>
      </c>
      <c r="C172" s="105">
        <v>11.619529346730312</v>
      </c>
      <c r="D172" s="105">
        <v>11.747133836467253</v>
      </c>
      <c r="E172" s="105">
        <v>11.91628844202037</v>
      </c>
      <c r="F172" s="105">
        <v>12.357891358255241</v>
      </c>
      <c r="G172" s="105">
        <v>12.931762428233631</v>
      </c>
      <c r="H172" s="105">
        <v>13.560202975815393</v>
      </c>
      <c r="I172" s="105">
        <v>13.97258716880415</v>
      </c>
      <c r="J172" s="105">
        <v>13.102663063457134</v>
      </c>
      <c r="K172" s="105">
        <v>13.779636319694699</v>
      </c>
      <c r="L172" s="105">
        <v>13.482950839276819</v>
      </c>
      <c r="M172" s="105">
        <v>13.108500481587242</v>
      </c>
      <c r="N172" s="105">
        <v>13.595314319489662</v>
      </c>
      <c r="O172" s="105">
        <v>13.170208496934588</v>
      </c>
      <c r="P172" s="105">
        <v>13.488762959868408</v>
      </c>
      <c r="Q172" s="105">
        <v>13.584536978149545</v>
      </c>
      <c r="R172" s="105">
        <v>14.139243874725191</v>
      </c>
      <c r="S172" s="105">
        <v>14.214302697161399</v>
      </c>
      <c r="T172" s="105">
        <v>13.767697533691601</v>
      </c>
      <c r="U172" s="105">
        <v>13.672059873095401</v>
      </c>
      <c r="V172" s="105">
        <v>11.236925614622919</v>
      </c>
      <c r="W172" s="105">
        <v>10.209251135989408</v>
      </c>
      <c r="X172" s="105">
        <v>8.7935593764093376</v>
      </c>
      <c r="Y172" s="105">
        <v>8.5982217281375188</v>
      </c>
      <c r="DA172" s="132" t="s">
        <v>2909</v>
      </c>
    </row>
    <row r="173" spans="1:105" ht="12" customHeight="1" x14ac:dyDescent="0.25">
      <c r="A173" s="108" t="s">
        <v>53</v>
      </c>
      <c r="B173" s="99">
        <v>6.5045211185237184</v>
      </c>
      <c r="C173" s="99">
        <v>5.9193685256477702</v>
      </c>
      <c r="D173" s="99">
        <v>6.0918670760049762</v>
      </c>
      <c r="E173" s="99">
        <v>6.2635062935720338</v>
      </c>
      <c r="F173" s="99">
        <v>6.1447815352557997</v>
      </c>
      <c r="G173" s="99">
        <v>6.5459851124228123</v>
      </c>
      <c r="H173" s="99">
        <v>6.9383522783862261</v>
      </c>
      <c r="I173" s="99">
        <v>7.4760724293913992</v>
      </c>
      <c r="J173" s="99">
        <v>6.4941265340597356</v>
      </c>
      <c r="K173" s="99">
        <v>6.9941535040548484</v>
      </c>
      <c r="L173" s="99">
        <v>6.8721624250387858</v>
      </c>
      <c r="M173" s="99">
        <v>6.4683632182290278</v>
      </c>
      <c r="N173" s="99">
        <v>6.730190360945258</v>
      </c>
      <c r="O173" s="99">
        <v>5.5629710764886795</v>
      </c>
      <c r="P173" s="99">
        <v>5.3653029052335102</v>
      </c>
      <c r="Q173" s="99">
        <v>5.8042272009046325</v>
      </c>
      <c r="R173" s="99">
        <v>7.1286237846904967</v>
      </c>
      <c r="S173" s="99">
        <v>7.4447663986726678</v>
      </c>
      <c r="T173" s="99">
        <v>6.610861749099544</v>
      </c>
      <c r="U173" s="99">
        <v>6.5464054248118915</v>
      </c>
      <c r="V173" s="99">
        <v>3.8627781568862223</v>
      </c>
      <c r="W173" s="99">
        <v>3.0780211061513056</v>
      </c>
      <c r="X173" s="99">
        <v>3.5593821465026831</v>
      </c>
      <c r="Y173" s="99">
        <v>3.8307633075598817</v>
      </c>
      <c r="DA173" s="63" t="s">
        <v>2910</v>
      </c>
    </row>
    <row r="174" spans="1:105" ht="12" customHeight="1" x14ac:dyDescent="0.25">
      <c r="A174" s="115" t="s">
        <v>52</v>
      </c>
      <c r="B174" s="110">
        <v>5.8821201796305749</v>
      </c>
      <c r="C174" s="110">
        <v>5.7001608210825392</v>
      </c>
      <c r="D174" s="110">
        <v>5.6552667604622773</v>
      </c>
      <c r="E174" s="110">
        <v>5.6527821484483356</v>
      </c>
      <c r="F174" s="110">
        <v>6.2131098229994404</v>
      </c>
      <c r="G174" s="110">
        <v>6.3857773158108184</v>
      </c>
      <c r="H174" s="110">
        <v>6.6218506974291689</v>
      </c>
      <c r="I174" s="110">
        <v>6.4965147394127527</v>
      </c>
      <c r="J174" s="110">
        <v>6.6085365293973988</v>
      </c>
      <c r="K174" s="110">
        <v>6.7854828156398508</v>
      </c>
      <c r="L174" s="110">
        <v>6.6107884142380362</v>
      </c>
      <c r="M174" s="110">
        <v>6.6401372633582163</v>
      </c>
      <c r="N174" s="110">
        <v>6.8651239585444026</v>
      </c>
      <c r="O174" s="110">
        <v>7.6072374204459088</v>
      </c>
      <c r="P174" s="110">
        <v>8.1234600546348972</v>
      </c>
      <c r="Q174" s="110">
        <v>7.7803097772449119</v>
      </c>
      <c r="R174" s="110">
        <v>7.010620090034692</v>
      </c>
      <c r="S174" s="110">
        <v>6.7695362984887328</v>
      </c>
      <c r="T174" s="110">
        <v>7.1568357845920563</v>
      </c>
      <c r="U174" s="110">
        <v>7.1256544482835098</v>
      </c>
      <c r="V174" s="110">
        <v>7.3741474577366954</v>
      </c>
      <c r="W174" s="110">
        <v>7.1312300298381031</v>
      </c>
      <c r="X174" s="110">
        <v>5.2341772299066562</v>
      </c>
      <c r="Y174" s="110">
        <v>4.7674584205776371</v>
      </c>
      <c r="DA174" s="60" t="s">
        <v>2911</v>
      </c>
    </row>
    <row r="175" spans="1:105" ht="12" customHeight="1" x14ac:dyDescent="0.25">
      <c r="A175" s="121" t="s">
        <v>54</v>
      </c>
      <c r="B175" s="123">
        <v>2.478401737480834</v>
      </c>
      <c r="C175" s="123">
        <v>2.4563686276132475</v>
      </c>
      <c r="D175" s="123">
        <v>2.4061516331491979</v>
      </c>
      <c r="E175" s="123">
        <v>2.6098156570995492</v>
      </c>
      <c r="F175" s="123">
        <v>2.6295712655501862</v>
      </c>
      <c r="G175" s="123">
        <v>2.7376262333509289</v>
      </c>
      <c r="H175" s="123">
        <v>2.6534156191987681</v>
      </c>
      <c r="I175" s="123">
        <v>2.5922453549861006</v>
      </c>
      <c r="J175" s="123">
        <v>2.2648909439610359</v>
      </c>
      <c r="K175" s="123">
        <v>2.3500115344560615</v>
      </c>
      <c r="L175" s="123">
        <v>2.3152304768357577</v>
      </c>
      <c r="M175" s="123">
        <v>2.1742546748900655</v>
      </c>
      <c r="N175" s="123">
        <v>2.2447933869445365</v>
      </c>
      <c r="O175" s="123">
        <v>2.2490079302256705</v>
      </c>
      <c r="P175" s="123">
        <v>2.2929033958649003</v>
      </c>
      <c r="Q175" s="123">
        <v>2.4067628292079721</v>
      </c>
      <c r="R175" s="123">
        <v>2.4080986814861873</v>
      </c>
      <c r="S175" s="123">
        <v>2.3984426399509995</v>
      </c>
      <c r="T175" s="123">
        <v>2.3705069169271415</v>
      </c>
      <c r="U175" s="123">
        <v>2.338734962527766</v>
      </c>
      <c r="V175" s="123">
        <v>2.3386300054744233</v>
      </c>
      <c r="W175" s="123">
        <v>2.222206093585656</v>
      </c>
      <c r="X175" s="123">
        <v>1.6372764554088486</v>
      </c>
      <c r="Y175" s="123">
        <v>1.6485234328510132</v>
      </c>
      <c r="DA175" s="130" t="s">
        <v>2912</v>
      </c>
    </row>
    <row r="176" spans="1:105" ht="12" customHeight="1" x14ac:dyDescent="0.25">
      <c r="A176" s="97" t="s">
        <v>50</v>
      </c>
      <c r="B176" s="99">
        <v>3.0702371462267513</v>
      </c>
      <c r="C176" s="99">
        <v>2.9697811880615963</v>
      </c>
      <c r="D176" s="99">
        <v>2.9481568140533905</v>
      </c>
      <c r="E176" s="99">
        <v>3.2798141741104092</v>
      </c>
      <c r="F176" s="99">
        <v>3.2624372699094653</v>
      </c>
      <c r="G176" s="99">
        <v>3.2082932410238789</v>
      </c>
      <c r="H176" s="99">
        <v>3.3321418671194531</v>
      </c>
      <c r="I176" s="99">
        <v>3.2690134009562142</v>
      </c>
      <c r="J176" s="99">
        <v>2.7719334146303556</v>
      </c>
      <c r="K176" s="99">
        <v>2.969669890655338</v>
      </c>
      <c r="L176" s="99">
        <v>2.8389108133052234</v>
      </c>
      <c r="M176" s="99">
        <v>2.8373295528146905</v>
      </c>
      <c r="N176" s="99">
        <v>2.8609012475117463</v>
      </c>
      <c r="O176" s="99">
        <v>2.8343328543143933</v>
      </c>
      <c r="P176" s="99">
        <v>3.0888164609511253</v>
      </c>
      <c r="Q176" s="99">
        <v>2.9699998067886839</v>
      </c>
      <c r="R176" s="99">
        <v>3.1755038725700677</v>
      </c>
      <c r="S176" s="99">
        <v>3.123810881292449</v>
      </c>
      <c r="T176" s="99">
        <v>3.1046619989643065</v>
      </c>
      <c r="U176" s="99">
        <v>3.2463722780250976</v>
      </c>
      <c r="V176" s="99">
        <v>2.9898727615785581</v>
      </c>
      <c r="W176" s="99">
        <v>2.829993742908349</v>
      </c>
      <c r="X176" s="99">
        <v>2.5723087414741066</v>
      </c>
      <c r="Y176" s="99">
        <v>2.3268213986978461</v>
      </c>
      <c r="DA176" s="63" t="s">
        <v>2913</v>
      </c>
    </row>
    <row r="177" spans="1:105" ht="12" customHeight="1" x14ac:dyDescent="0.25">
      <c r="A177" s="109" t="s">
        <v>120</v>
      </c>
      <c r="B177" s="110">
        <v>2.4555891279737714</v>
      </c>
      <c r="C177" s="110">
        <v>2.4357646645370501</v>
      </c>
      <c r="D177" s="110">
        <v>2.3829186232680644</v>
      </c>
      <c r="E177" s="110">
        <v>2.5803249071060836</v>
      </c>
      <c r="F177" s="110">
        <v>2.6011264747416485</v>
      </c>
      <c r="G177" s="110">
        <v>2.7163138950250656</v>
      </c>
      <c r="H177" s="110">
        <v>2.6192274436115985</v>
      </c>
      <c r="I177" s="110">
        <v>2.5471796995791909</v>
      </c>
      <c r="J177" s="110">
        <v>2.230905058525348</v>
      </c>
      <c r="K177" s="110">
        <v>2.3023946726336306</v>
      </c>
      <c r="L177" s="110">
        <v>2.2734034666425571</v>
      </c>
      <c r="M177" s="110">
        <v>2.120116987142719</v>
      </c>
      <c r="N177" s="110">
        <v>2.1955601272152649</v>
      </c>
      <c r="O177" s="110">
        <v>2.2031908322453169</v>
      </c>
      <c r="P177" s="110">
        <v>2.2305455346401959</v>
      </c>
      <c r="Q177" s="110">
        <v>2.3626186790539863</v>
      </c>
      <c r="R177" s="110">
        <v>2.3477661241812551</v>
      </c>
      <c r="S177" s="110">
        <v>2.3426697926095508</v>
      </c>
      <c r="T177" s="110">
        <v>2.3145125656289816</v>
      </c>
      <c r="U177" s="110">
        <v>2.2692275634781041</v>
      </c>
      <c r="V177" s="110">
        <v>2.2907713091990978</v>
      </c>
      <c r="W177" s="110">
        <v>2.17818183218849</v>
      </c>
      <c r="X177" s="110">
        <v>1.5691719403420765</v>
      </c>
      <c r="Y177" s="110">
        <v>1.5988751718475853</v>
      </c>
      <c r="DA177" s="60" t="s">
        <v>2914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2915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94.152315788003165</v>
      </c>
      <c r="C3" s="118">
        <f t="shared" si="0"/>
        <v>102.65549294951977</v>
      </c>
      <c r="D3" s="118">
        <f t="shared" si="0"/>
        <v>100.28912044682924</v>
      </c>
      <c r="E3" s="118">
        <f t="shared" si="0"/>
        <v>84.869231813128337</v>
      </c>
      <c r="F3" s="118">
        <f t="shared" si="0"/>
        <v>98.851194597995104</v>
      </c>
      <c r="G3" s="118">
        <f t="shared" si="0"/>
        <v>86.235591738802299</v>
      </c>
      <c r="H3" s="118">
        <f t="shared" si="0"/>
        <v>86.989526125535122</v>
      </c>
      <c r="I3" s="118">
        <f t="shared" si="0"/>
        <v>70.65668482901701</v>
      </c>
      <c r="J3" s="118">
        <f t="shared" si="0"/>
        <v>89.183569397692281</v>
      </c>
      <c r="K3" s="118">
        <f t="shared" si="0"/>
        <v>141.2517899212848</v>
      </c>
      <c r="L3" s="118">
        <f t="shared" si="0"/>
        <v>87.635928276545343</v>
      </c>
      <c r="M3" s="118">
        <f t="shared" si="0"/>
        <v>78.72549617544</v>
      </c>
      <c r="N3" s="118">
        <f t="shared" si="0"/>
        <v>85.027074226968267</v>
      </c>
      <c r="O3" s="118">
        <f t="shared" si="0"/>
        <v>106.01717795535728</v>
      </c>
      <c r="P3" s="118">
        <f t="shared" si="0"/>
        <v>79.589567366096333</v>
      </c>
      <c r="Q3" s="118">
        <f t="shared" si="0"/>
        <v>85.764558983567326</v>
      </c>
      <c r="R3" s="118">
        <f t="shared" ref="R3:V3" si="1">R4+R7+R9+R19</f>
        <v>90.774654048152229</v>
      </c>
      <c r="S3" s="118">
        <f t="shared" si="1"/>
        <v>95.95747250608909</v>
      </c>
      <c r="T3" s="118">
        <f t="shared" si="1"/>
        <v>93.016204787614257</v>
      </c>
      <c r="U3" s="118">
        <f t="shared" si="1"/>
        <v>84.313355831736104</v>
      </c>
      <c r="V3" s="118">
        <f t="shared" si="1"/>
        <v>82.601041163784799</v>
      </c>
      <c r="W3" s="118">
        <f t="shared" ref="W3:Y3" si="2">W4+W7+W9+W19</f>
        <v>113.4763487841747</v>
      </c>
      <c r="X3" s="118">
        <f t="shared" si="2"/>
        <v>87.083185336318508</v>
      </c>
      <c r="Y3" s="118">
        <f t="shared" si="2"/>
        <v>74.789002784115553</v>
      </c>
      <c r="DA3" s="129" t="s">
        <v>2916</v>
      </c>
    </row>
    <row r="4" spans="1:105" ht="12.95" customHeight="1" x14ac:dyDescent="0.25">
      <c r="A4" s="121" t="s">
        <v>57</v>
      </c>
      <c r="B4" s="123">
        <f t="shared" ref="B4:Q4" si="3">SUM(B5:B6)</f>
        <v>82.172961887379273</v>
      </c>
      <c r="C4" s="123">
        <f t="shared" si="3"/>
        <v>91.146621420383227</v>
      </c>
      <c r="D4" s="123">
        <f t="shared" si="3"/>
        <v>88.713018559130347</v>
      </c>
      <c r="E4" s="123">
        <f t="shared" si="3"/>
        <v>72.940433468110967</v>
      </c>
      <c r="F4" s="123">
        <f t="shared" si="3"/>
        <v>86.471880804246553</v>
      </c>
      <c r="G4" s="123">
        <f t="shared" si="3"/>
        <v>73.345142398536908</v>
      </c>
      <c r="H4" s="123">
        <f t="shared" si="3"/>
        <v>73.532942238062446</v>
      </c>
      <c r="I4" s="123">
        <f t="shared" si="3"/>
        <v>57.111724483550489</v>
      </c>
      <c r="J4" s="123">
        <f t="shared" si="3"/>
        <v>76.39591303732665</v>
      </c>
      <c r="K4" s="123">
        <f t="shared" si="3"/>
        <v>127.61315665099629</v>
      </c>
      <c r="L4" s="123">
        <f t="shared" si="3"/>
        <v>74.241548074600189</v>
      </c>
      <c r="M4" s="123">
        <f t="shared" si="3"/>
        <v>65.691278906337203</v>
      </c>
      <c r="N4" s="123">
        <f t="shared" si="3"/>
        <v>71.471701337731048</v>
      </c>
      <c r="O4" s="123">
        <f t="shared" si="3"/>
        <v>92.409760269291553</v>
      </c>
      <c r="P4" s="123">
        <f t="shared" si="3"/>
        <v>65.580723710861434</v>
      </c>
      <c r="Q4" s="123">
        <f t="shared" si="3"/>
        <v>71.656824233680297</v>
      </c>
      <c r="R4" s="123">
        <f t="shared" ref="R4:V4" si="4">SUM(R5:R6)</f>
        <v>76.511017703238977</v>
      </c>
      <c r="S4" s="123">
        <f t="shared" si="4"/>
        <v>81.706218009279425</v>
      </c>
      <c r="T4" s="123">
        <f t="shared" si="4"/>
        <v>78.957060502159194</v>
      </c>
      <c r="U4" s="123">
        <f t="shared" si="4"/>
        <v>70.334314906294551</v>
      </c>
      <c r="V4" s="123">
        <f t="shared" si="4"/>
        <v>70.007525654373779</v>
      </c>
      <c r="W4" s="123">
        <f t="shared" ref="W4:Y4" si="5">SUM(W5:W6)</f>
        <v>101.60927207092318</v>
      </c>
      <c r="X4" s="123">
        <f t="shared" si="5"/>
        <v>77.42011570838406</v>
      </c>
      <c r="Y4" s="123">
        <f t="shared" si="5"/>
        <v>65.397137522121199</v>
      </c>
      <c r="DA4" s="130" t="s">
        <v>2917</v>
      </c>
    </row>
    <row r="5" spans="1:105" ht="12" customHeight="1" x14ac:dyDescent="0.25">
      <c r="A5" s="97" t="s">
        <v>51</v>
      </c>
      <c r="B5" s="99">
        <v>81.37526761302577</v>
      </c>
      <c r="C5" s="99">
        <v>90.28126503108426</v>
      </c>
      <c r="D5" s="99">
        <v>87.891279976330864</v>
      </c>
      <c r="E5" s="99">
        <v>72.276519274139034</v>
      </c>
      <c r="F5" s="99">
        <v>85.685550372789521</v>
      </c>
      <c r="G5" s="99">
        <v>72.688878343526014</v>
      </c>
      <c r="H5" s="99">
        <v>72.889689437432551</v>
      </c>
      <c r="I5" s="99">
        <v>56.619009096301454</v>
      </c>
      <c r="J5" s="99">
        <v>75.738741121343836</v>
      </c>
      <c r="K5" s="99">
        <v>126.52940460054</v>
      </c>
      <c r="L5" s="99">
        <v>73.619531920848672</v>
      </c>
      <c r="M5" s="99">
        <v>65.148353379987853</v>
      </c>
      <c r="N5" s="99">
        <v>70.886236667598951</v>
      </c>
      <c r="O5" s="99">
        <v>91.659604376788337</v>
      </c>
      <c r="P5" s="99">
        <v>65.052045670181883</v>
      </c>
      <c r="Q5" s="99">
        <v>71.084021685493113</v>
      </c>
      <c r="R5" s="99">
        <v>75.90239578264638</v>
      </c>
      <c r="S5" s="99">
        <v>81.060573016761907</v>
      </c>
      <c r="T5" s="99">
        <v>78.334933835774081</v>
      </c>
      <c r="U5" s="99">
        <v>69.778694035774137</v>
      </c>
      <c r="V5" s="99">
        <v>69.478919593594512</v>
      </c>
      <c r="W5" s="99">
        <v>100.83767887695292</v>
      </c>
      <c r="X5" s="99">
        <v>76.854171892817959</v>
      </c>
      <c r="Y5" s="99">
        <v>64.922231474380837</v>
      </c>
      <c r="DA5" s="63" t="s">
        <v>2918</v>
      </c>
    </row>
    <row r="6" spans="1:105" ht="12" customHeight="1" x14ac:dyDescent="0.25">
      <c r="A6" s="97" t="s">
        <v>53</v>
      </c>
      <c r="B6" s="99">
        <v>0.79769427435350615</v>
      </c>
      <c r="C6" s="99">
        <v>0.86535638929897007</v>
      </c>
      <c r="D6" s="99">
        <v>0.82173858279948608</v>
      </c>
      <c r="E6" s="99">
        <v>0.66391419397193741</v>
      </c>
      <c r="F6" s="99">
        <v>0.78633043145702619</v>
      </c>
      <c r="G6" s="99">
        <v>0.65626405501089391</v>
      </c>
      <c r="H6" s="99">
        <v>0.64325280062989798</v>
      </c>
      <c r="I6" s="99">
        <v>0.49271538724903408</v>
      </c>
      <c r="J6" s="99">
        <v>0.65717191598282043</v>
      </c>
      <c r="K6" s="99">
        <v>1.0837520504562821</v>
      </c>
      <c r="L6" s="99">
        <v>0.62201615375151609</v>
      </c>
      <c r="M6" s="99">
        <v>0.54292552634934432</v>
      </c>
      <c r="N6" s="99">
        <v>0.58546467013209924</v>
      </c>
      <c r="O6" s="99">
        <v>0.7501558925032179</v>
      </c>
      <c r="P6" s="99">
        <v>0.52867804067955282</v>
      </c>
      <c r="Q6" s="99">
        <v>0.57280254818718745</v>
      </c>
      <c r="R6" s="99">
        <v>0.6086219205925999</v>
      </c>
      <c r="S6" s="99">
        <v>0.64564499251752028</v>
      </c>
      <c r="T6" s="99">
        <v>0.62212666638511127</v>
      </c>
      <c r="U6" s="99">
        <v>0.55562087052041431</v>
      </c>
      <c r="V6" s="99">
        <v>0.52860606077926131</v>
      </c>
      <c r="W6" s="99">
        <v>0.77159319397026382</v>
      </c>
      <c r="X6" s="99">
        <v>0.56594381556609596</v>
      </c>
      <c r="Y6" s="99">
        <v>0.47490604774036677</v>
      </c>
      <c r="DA6" s="63" t="s">
        <v>2919</v>
      </c>
    </row>
    <row r="7" spans="1:105" ht="12.95" customHeight="1" x14ac:dyDescent="0.25">
      <c r="A7" s="121" t="s">
        <v>92</v>
      </c>
      <c r="B7" s="123">
        <f t="shared" ref="B7:Y7" si="6">B8</f>
        <v>3.1367043218181657E-2</v>
      </c>
      <c r="C7" s="123">
        <f t="shared" si="6"/>
        <v>4.1597696500989545E-2</v>
      </c>
      <c r="D7" s="123">
        <f t="shared" si="6"/>
        <v>5.6545403830187843E-2</v>
      </c>
      <c r="E7" s="123">
        <f t="shared" si="6"/>
        <v>0.16796098692473788</v>
      </c>
      <c r="F7" s="123">
        <f t="shared" si="6"/>
        <v>7.1304913159746325E-2</v>
      </c>
      <c r="G7" s="123">
        <f t="shared" si="6"/>
        <v>7.5463193887197105E-2</v>
      </c>
      <c r="H7" s="123">
        <f t="shared" si="6"/>
        <v>0.14465262305728233</v>
      </c>
      <c r="I7" s="123">
        <f t="shared" si="6"/>
        <v>7.7463928715885769E-2</v>
      </c>
      <c r="J7" s="123">
        <f t="shared" si="6"/>
        <v>0.12019920603377722</v>
      </c>
      <c r="K7" s="123">
        <f t="shared" si="6"/>
        <v>0.18376517389263283</v>
      </c>
      <c r="L7" s="123">
        <f t="shared" si="6"/>
        <v>0.33075373657905238</v>
      </c>
      <c r="M7" s="123">
        <f t="shared" si="6"/>
        <v>0.30961048018974646</v>
      </c>
      <c r="N7" s="123">
        <f t="shared" si="6"/>
        <v>0.37465289343632524</v>
      </c>
      <c r="O7" s="123">
        <f t="shared" si="6"/>
        <v>0.41377102405991045</v>
      </c>
      <c r="P7" s="123">
        <f t="shared" si="6"/>
        <v>0.34311654568577654</v>
      </c>
      <c r="Q7" s="123">
        <f t="shared" si="6"/>
        <v>0.50095852517265482</v>
      </c>
      <c r="R7" s="123">
        <f t="shared" si="6"/>
        <v>0.39359842873954715</v>
      </c>
      <c r="S7" s="123">
        <f t="shared" si="6"/>
        <v>0.32312962352719998</v>
      </c>
      <c r="T7" s="123">
        <f t="shared" si="6"/>
        <v>0.28260432874786895</v>
      </c>
      <c r="U7" s="123">
        <f t="shared" si="6"/>
        <v>0.23379245796979178</v>
      </c>
      <c r="V7" s="123">
        <f t="shared" si="6"/>
        <v>0.29588296702252165</v>
      </c>
      <c r="W7" s="123">
        <f t="shared" si="6"/>
        <v>0.27658324069274381</v>
      </c>
      <c r="X7" s="123">
        <f t="shared" si="6"/>
        <v>0.30147923959451106</v>
      </c>
      <c r="Y7" s="123">
        <f t="shared" si="6"/>
        <v>0.33751361390659723</v>
      </c>
      <c r="DA7" s="130" t="s">
        <v>2920</v>
      </c>
    </row>
    <row r="8" spans="1:105" ht="12" customHeight="1" x14ac:dyDescent="0.25">
      <c r="A8" s="97" t="s">
        <v>53</v>
      </c>
      <c r="B8" s="99">
        <f>RES_hhdet_tesh!B8/RES_summary!B$19</f>
        <v>3.1367043218181657E-2</v>
      </c>
      <c r="C8" s="99">
        <f>RES_hhdet_tesh!C8/RES_summary!C$19</f>
        <v>4.1597696500989545E-2</v>
      </c>
      <c r="D8" s="99">
        <f>RES_hhdet_tesh!D8/RES_summary!D$19</f>
        <v>5.6545403830187843E-2</v>
      </c>
      <c r="E8" s="99">
        <f>RES_hhdet_tesh!E8/RES_summary!E$19</f>
        <v>0.16796098692473788</v>
      </c>
      <c r="F8" s="99">
        <f>RES_hhdet_tesh!F8/RES_summary!F$19</f>
        <v>7.1304913159746325E-2</v>
      </c>
      <c r="G8" s="99">
        <f>RES_hhdet_tesh!G8/RES_summary!G$19</f>
        <v>7.5463193887197105E-2</v>
      </c>
      <c r="H8" s="99">
        <f>RES_hhdet_tesh!H8/RES_summary!H$19</f>
        <v>0.14465262305728233</v>
      </c>
      <c r="I8" s="99">
        <f>RES_hhdet_tesh!I8/RES_summary!I$19</f>
        <v>7.7463928715885769E-2</v>
      </c>
      <c r="J8" s="99">
        <f>RES_hhdet_tesh!J8/RES_summary!J$19</f>
        <v>0.12019920603377722</v>
      </c>
      <c r="K8" s="99">
        <f>RES_hhdet_tesh!K8/RES_summary!K$19</f>
        <v>0.18376517389263283</v>
      </c>
      <c r="L8" s="99">
        <f>RES_hhdet_tesh!L8/RES_summary!L$19</f>
        <v>0.33075373657905238</v>
      </c>
      <c r="M8" s="99">
        <f>RES_hhdet_tesh!M8/RES_summary!M$19</f>
        <v>0.30961048018974646</v>
      </c>
      <c r="N8" s="99">
        <f>RES_hhdet_tesh!N8/RES_summary!N$19</f>
        <v>0.37465289343632524</v>
      </c>
      <c r="O8" s="99">
        <f>RES_hhdet_tesh!O8/RES_summary!O$19</f>
        <v>0.41377102405991045</v>
      </c>
      <c r="P8" s="99">
        <f>RES_hhdet_tesh!P8/RES_summary!P$19</f>
        <v>0.34311654568577654</v>
      </c>
      <c r="Q8" s="99">
        <f>RES_hhdet_tesh!Q8/RES_summary!Q$19</f>
        <v>0.50095852517265482</v>
      </c>
      <c r="R8" s="99">
        <f>RES_hhdet_tesh!R8/RES_summary!R$19</f>
        <v>0.39359842873954715</v>
      </c>
      <c r="S8" s="99">
        <f>RES_hhdet_tesh!S8/RES_summary!S$19</f>
        <v>0.32312962352719998</v>
      </c>
      <c r="T8" s="99">
        <f>RES_hhdet_tesh!T8/RES_summary!T$19</f>
        <v>0.28260432874786895</v>
      </c>
      <c r="U8" s="99">
        <f>RES_hhdet_tesh!U8/RES_summary!U$19</f>
        <v>0.23379245796979178</v>
      </c>
      <c r="V8" s="99">
        <f>RES_hhdet_tesh!V8/RES_summary!V$19</f>
        <v>0.29588296702252165</v>
      </c>
      <c r="W8" s="99">
        <f>RES_hhdet_tesh!W8/RES_summary!W$19</f>
        <v>0.27658324069274381</v>
      </c>
      <c r="X8" s="99">
        <f>RES_hhdet_tesh!X8/RES_summary!X$19</f>
        <v>0.30147923959451106</v>
      </c>
      <c r="Y8" s="99">
        <f>RES_hhdet_tesh!Y8/RES_summary!Y$19</f>
        <v>0.33751361390659723</v>
      </c>
      <c r="DA8" s="63" t="s">
        <v>2921</v>
      </c>
    </row>
    <row r="9" spans="1:105" ht="12" customHeight="1" x14ac:dyDescent="0.25">
      <c r="A9" s="121" t="s">
        <v>55</v>
      </c>
      <c r="B9" s="123">
        <v>10.097103322749831</v>
      </c>
      <c r="C9" s="123">
        <v>9.628505623492547</v>
      </c>
      <c r="D9" s="123">
        <v>9.7147259204229535</v>
      </c>
      <c r="E9" s="123">
        <v>9.8009369333551213</v>
      </c>
      <c r="F9" s="123">
        <v>10.331001194573737</v>
      </c>
      <c r="G9" s="123">
        <v>10.755160465148453</v>
      </c>
      <c r="H9" s="123">
        <v>11.309899650430541</v>
      </c>
      <c r="I9" s="123">
        <v>11.502583444871153</v>
      </c>
      <c r="J9" s="123">
        <v>10.949912824615771</v>
      </c>
      <c r="K9" s="123">
        <v>11.671297361535006</v>
      </c>
      <c r="L9" s="123">
        <v>11.300796791417834</v>
      </c>
      <c r="M9" s="123">
        <v>11.069409798240621</v>
      </c>
      <c r="N9" s="123">
        <v>11.463780237849914</v>
      </c>
      <c r="O9" s="123">
        <v>11.465770767983514</v>
      </c>
      <c r="P9" s="123">
        <v>11.906060220900626</v>
      </c>
      <c r="Q9" s="123">
        <v>11.75681557056412</v>
      </c>
      <c r="R9" s="123">
        <v>12.020548422483262</v>
      </c>
      <c r="S9" s="123">
        <v>12.0724948881966</v>
      </c>
      <c r="T9" s="123">
        <v>11.924729209677604</v>
      </c>
      <c r="U9" s="123">
        <v>11.903389065556338</v>
      </c>
      <c r="V9" s="123">
        <v>10.369478294612373</v>
      </c>
      <c r="W9" s="123">
        <v>9.7098732600989752</v>
      </c>
      <c r="X9" s="123">
        <v>7.9812578231077644</v>
      </c>
      <c r="Y9" s="123">
        <v>7.6610479433839904</v>
      </c>
      <c r="DA9" s="130" t="s">
        <v>2922</v>
      </c>
    </row>
    <row r="10" spans="1:105" ht="12" customHeight="1" x14ac:dyDescent="0.25">
      <c r="A10" s="97" t="s">
        <v>143</v>
      </c>
      <c r="B10" s="99">
        <v>9.4980665079849835</v>
      </c>
      <c r="C10" s="99">
        <v>9.9563235119011484</v>
      </c>
      <c r="D10" s="99">
        <v>10.289721968431934</v>
      </c>
      <c r="E10" s="99">
        <v>7.9385102661673344</v>
      </c>
      <c r="F10" s="99">
        <v>11.472578797706419</v>
      </c>
      <c r="G10" s="99">
        <v>10.10755804069213</v>
      </c>
      <c r="H10" s="99">
        <v>10.97556869477612</v>
      </c>
      <c r="I10" s="99">
        <v>8.8278951335096441</v>
      </c>
      <c r="J10" s="99">
        <v>11.697528149384171</v>
      </c>
      <c r="K10" s="99">
        <v>23.230803806861921</v>
      </c>
      <c r="L10" s="99">
        <v>11.830171081374571</v>
      </c>
      <c r="M10" s="99">
        <v>11.367726725453249</v>
      </c>
      <c r="N10" s="99">
        <v>11.303338993208005</v>
      </c>
      <c r="O10" s="99">
        <v>11.489010651349181</v>
      </c>
      <c r="P10" s="99">
        <v>11.698339424744526</v>
      </c>
      <c r="Q10" s="99">
        <v>11.709049092341484</v>
      </c>
      <c r="R10" s="99">
        <v>11.823465902845539</v>
      </c>
      <c r="S10" s="99">
        <v>12.011067452874554</v>
      </c>
      <c r="T10" s="99">
        <v>11.851636864930853</v>
      </c>
      <c r="U10" s="99">
        <v>11.547179221923793</v>
      </c>
      <c r="V10" s="99">
        <v>11.53151477293992</v>
      </c>
      <c r="W10" s="99">
        <v>13.596029460278119</v>
      </c>
      <c r="X10" s="99">
        <v>5.7626592230713962</v>
      </c>
      <c r="Y10" s="99">
        <v>8.0409510245177174</v>
      </c>
      <c r="DA10" s="63" t="s">
        <v>2923</v>
      </c>
    </row>
    <row r="11" spans="1:105" ht="12" customHeight="1" x14ac:dyDescent="0.25">
      <c r="A11" s="97" t="s">
        <v>124</v>
      </c>
      <c r="B11" s="99">
        <v>9.8969310677295876</v>
      </c>
      <c r="C11" s="99">
        <v>9.5585604880248187</v>
      </c>
      <c r="D11" s="99">
        <v>9.6273714395580807</v>
      </c>
      <c r="E11" s="99">
        <v>9.5328895988500442</v>
      </c>
      <c r="F11" s="99">
        <v>10.292430733385123</v>
      </c>
      <c r="G11" s="99">
        <v>10.702572818946599</v>
      </c>
      <c r="H11" s="99">
        <v>11.486199552287612</v>
      </c>
      <c r="I11" s="99">
        <v>11.577235499973758</v>
      </c>
      <c r="J11" s="99">
        <v>10.846548080674012</v>
      </c>
      <c r="K11" s="99">
        <v>11.770182185516191</v>
      </c>
      <c r="L11" s="99">
        <v>11.632535441572562</v>
      </c>
      <c r="M11" s="99">
        <v>11.538016396785121</v>
      </c>
      <c r="N11" s="99">
        <v>11.649577419326802</v>
      </c>
      <c r="O11" s="99">
        <v>11.614594433659329</v>
      </c>
      <c r="P11" s="99">
        <v>12.647951041334284</v>
      </c>
      <c r="Q11" s="99">
        <v>11.662866603741337</v>
      </c>
      <c r="R11" s="99">
        <v>12.840001999258975</v>
      </c>
      <c r="S11" s="99">
        <v>12.440353780998931</v>
      </c>
      <c r="T11" s="99">
        <v>11.959536087004787</v>
      </c>
      <c r="U11" s="99">
        <v>11.989471817420698</v>
      </c>
      <c r="V11" s="99">
        <v>10.422209765079092</v>
      </c>
      <c r="W11" s="99">
        <v>9.5290063356372965</v>
      </c>
      <c r="X11" s="99">
        <v>8.9601825090277547</v>
      </c>
      <c r="Y11" s="99">
        <v>8.147068602106577</v>
      </c>
      <c r="DA11" s="63" t="s">
        <v>2924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10.287833871410056</v>
      </c>
      <c r="G12" s="99">
        <v>10.702644507290326</v>
      </c>
      <c r="H12" s="99">
        <v>11.491538881391303</v>
      </c>
      <c r="I12" s="99">
        <v>11.594015551483011</v>
      </c>
      <c r="J12" s="99">
        <v>10.83828505952434</v>
      </c>
      <c r="K12" s="99">
        <v>11.767004987875149</v>
      </c>
      <c r="L12" s="99">
        <v>11.618051498602373</v>
      </c>
      <c r="M12" s="99">
        <v>11.520199479586619</v>
      </c>
      <c r="N12" s="99">
        <v>11.641146901525484</v>
      </c>
      <c r="O12" s="99">
        <v>11.62468817223194</v>
      </c>
      <c r="P12" s="99">
        <v>12.665969867308508</v>
      </c>
      <c r="Q12" s="99">
        <v>11.681618902299203</v>
      </c>
      <c r="R12" s="99">
        <v>12.881172140485852</v>
      </c>
      <c r="S12" s="99">
        <v>12.495604425373969</v>
      </c>
      <c r="T12" s="99">
        <v>12.059974184530976</v>
      </c>
      <c r="U12" s="99">
        <v>12.080882510139206</v>
      </c>
      <c r="V12" s="99">
        <v>10.490828074987988</v>
      </c>
      <c r="W12" s="99">
        <v>9.5944888899336487</v>
      </c>
      <c r="X12" s="99">
        <v>8.8288734613415922</v>
      </c>
      <c r="Y12" s="99">
        <v>7.9050211174987774</v>
      </c>
      <c r="DA12" s="63" t="s">
        <v>2925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4.1030110422759396</v>
      </c>
      <c r="G13" s="102">
        <v>4.3562482656748642</v>
      </c>
      <c r="H13" s="102">
        <v>4.7475463272004683</v>
      </c>
      <c r="I13" s="102">
        <v>5.0731738269664977</v>
      </c>
      <c r="J13" s="102">
        <v>4.3239179966873396</v>
      </c>
      <c r="K13" s="102">
        <v>4.8429885058918583</v>
      </c>
      <c r="L13" s="102">
        <v>4.8143405519302194</v>
      </c>
      <c r="M13" s="102">
        <v>4.5981191945341289</v>
      </c>
      <c r="N13" s="102">
        <v>4.6714028770565017</v>
      </c>
      <c r="O13" s="102">
        <v>3.8934398754513966</v>
      </c>
      <c r="P13" s="102">
        <v>3.9640956559337952</v>
      </c>
      <c r="Q13" s="102">
        <v>3.9643395553506799</v>
      </c>
      <c r="R13" s="102">
        <v>5.3172489917315451</v>
      </c>
      <c r="S13" s="102">
        <v>5.4596652564364145</v>
      </c>
      <c r="T13" s="102">
        <v>4.805090824789116</v>
      </c>
      <c r="U13" s="102">
        <v>4.8352048493374795</v>
      </c>
      <c r="V13" s="102">
        <v>2.9557589772182395</v>
      </c>
      <c r="W13" s="102">
        <v>2.3978360699806549</v>
      </c>
      <c r="X13" s="102">
        <v>3.0629421772459282</v>
      </c>
      <c r="Y13" s="102">
        <v>3.0364370028590826</v>
      </c>
      <c r="DA13" s="131" t="s">
        <v>2926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6.1848228291341174</v>
      </c>
      <c r="G14" s="105">
        <v>6.3463962416154631</v>
      </c>
      <c r="H14" s="105">
        <v>6.7439925541908323</v>
      </c>
      <c r="I14" s="105">
        <v>6.5208417245165151</v>
      </c>
      <c r="J14" s="105">
        <v>6.5143670628370014</v>
      </c>
      <c r="K14" s="105">
        <v>6.9240164819832906</v>
      </c>
      <c r="L14" s="105">
        <v>6.8037109466721528</v>
      </c>
      <c r="M14" s="105">
        <v>6.9220802850524894</v>
      </c>
      <c r="N14" s="105">
        <v>6.9697440244689846</v>
      </c>
      <c r="O14" s="105">
        <v>7.7312482967805423</v>
      </c>
      <c r="P14" s="105">
        <v>8.7018742113747134</v>
      </c>
      <c r="Q14" s="105">
        <v>7.7172793469485246</v>
      </c>
      <c r="R14" s="105">
        <v>7.5639231487543084</v>
      </c>
      <c r="S14" s="105">
        <v>7.0359391689375546</v>
      </c>
      <c r="T14" s="105">
        <v>7.2548833597418607</v>
      </c>
      <c r="U14" s="105">
        <v>7.2456776608017259</v>
      </c>
      <c r="V14" s="105">
        <v>7.5350690977697505</v>
      </c>
      <c r="W14" s="105">
        <v>7.196652819952992</v>
      </c>
      <c r="X14" s="105">
        <v>5.7659312840956654</v>
      </c>
      <c r="Y14" s="105">
        <v>4.8685841146396944</v>
      </c>
      <c r="DA14" s="132" t="s">
        <v>2927</v>
      </c>
    </row>
    <row r="15" spans="1:105" ht="12" customHeight="1" x14ac:dyDescent="0.25">
      <c r="A15" s="106" t="s">
        <v>122</v>
      </c>
      <c r="B15" s="102">
        <v>10.117759266089115</v>
      </c>
      <c r="C15" s="102">
        <v>9.6325311881487963</v>
      </c>
      <c r="D15" s="102">
        <v>9.7184890564020936</v>
      </c>
      <c r="E15" s="102">
        <v>9.8399946710138906</v>
      </c>
      <c r="F15" s="102">
        <v>10.326514461454133</v>
      </c>
      <c r="G15" s="102">
        <v>10.771417046088875</v>
      </c>
      <c r="H15" s="102">
        <v>11.281092099225091</v>
      </c>
      <c r="I15" s="102">
        <v>11.526320284805671</v>
      </c>
      <c r="J15" s="102">
        <v>10.956448827870995</v>
      </c>
      <c r="K15" s="102">
        <v>11.506662305124397</v>
      </c>
      <c r="L15" s="102">
        <v>11.252335320473707</v>
      </c>
      <c r="M15" s="102">
        <v>11.009106338874691</v>
      </c>
      <c r="N15" s="102">
        <v>11.447362471233376</v>
      </c>
      <c r="O15" s="102">
        <v>11.4487937593331</v>
      </c>
      <c r="P15" s="102">
        <v>11.819984760869364</v>
      </c>
      <c r="Q15" s="102">
        <v>11.766164154225937</v>
      </c>
      <c r="R15" s="102">
        <v>11.913465647716034</v>
      </c>
      <c r="S15" s="102">
        <v>12.022074338999275</v>
      </c>
      <c r="T15" s="102">
        <v>11.919792599595407</v>
      </c>
      <c r="U15" s="102">
        <v>11.907431693436273</v>
      </c>
      <c r="V15" s="102">
        <v>10.300511902505381</v>
      </c>
      <c r="W15" s="102">
        <v>9.5247217719886894</v>
      </c>
      <c r="X15" s="102">
        <v>7.9517824235820269</v>
      </c>
      <c r="Y15" s="102">
        <v>7.5869273031915077</v>
      </c>
      <c r="DA15" s="131" t="s">
        <v>2928</v>
      </c>
    </row>
    <row r="16" spans="1:105" ht="12" customHeight="1" x14ac:dyDescent="0.25">
      <c r="A16" s="107" t="s">
        <v>121</v>
      </c>
      <c r="B16" s="105">
        <v>10.117759266089109</v>
      </c>
      <c r="C16" s="105">
        <v>9.6325977611968661</v>
      </c>
      <c r="D16" s="105">
        <v>9.7189329825742377</v>
      </c>
      <c r="E16" s="105">
        <v>9.842625391142688</v>
      </c>
      <c r="F16" s="105">
        <v>10.327762410481373</v>
      </c>
      <c r="G16" s="105">
        <v>10.770585305955166</v>
      </c>
      <c r="H16" s="105">
        <v>11.278184544395822</v>
      </c>
      <c r="I16" s="105">
        <v>11.505691543352835</v>
      </c>
      <c r="J16" s="105">
        <v>10.939131652103701</v>
      </c>
      <c r="K16" s="105">
        <v>11.489761158142402</v>
      </c>
      <c r="L16" s="105">
        <v>11.238209491130508</v>
      </c>
      <c r="M16" s="105">
        <v>10.99890659741545</v>
      </c>
      <c r="N16" s="105">
        <v>11.438479288294896</v>
      </c>
      <c r="O16" s="105">
        <v>11.446919259311677</v>
      </c>
      <c r="P16" s="105">
        <v>11.827942157082527</v>
      </c>
      <c r="Q16" s="105">
        <v>11.788592715358417</v>
      </c>
      <c r="R16" s="105">
        <v>11.937239730188912</v>
      </c>
      <c r="S16" s="105">
        <v>12.046319364140452</v>
      </c>
      <c r="T16" s="105">
        <v>11.936273229179189</v>
      </c>
      <c r="U16" s="105">
        <v>11.911223002230139</v>
      </c>
      <c r="V16" s="105">
        <v>10.291998311649508</v>
      </c>
      <c r="W16" s="105">
        <v>9.518317976159075</v>
      </c>
      <c r="X16" s="105">
        <v>7.895418333816874</v>
      </c>
      <c r="Y16" s="105">
        <v>7.5544001038242961</v>
      </c>
      <c r="DA16" s="132" t="s">
        <v>2929</v>
      </c>
    </row>
    <row r="17" spans="1:105" ht="12" customHeight="1" x14ac:dyDescent="0.25">
      <c r="A17" s="108" t="s">
        <v>53</v>
      </c>
      <c r="B17" s="99">
        <v>4.2356390864585389</v>
      </c>
      <c r="C17" s="99">
        <v>3.9324347061029665</v>
      </c>
      <c r="D17" s="99">
        <v>4.0628659967929845</v>
      </c>
      <c r="E17" s="99">
        <v>4.1891772881692004</v>
      </c>
      <c r="F17" s="99">
        <v>4.1140025478142244</v>
      </c>
      <c r="G17" s="99">
        <v>4.3841830696734476</v>
      </c>
      <c r="H17" s="99">
        <v>4.6599534773305384</v>
      </c>
      <c r="I17" s="99">
        <v>5.0363815346304737</v>
      </c>
      <c r="J17" s="99">
        <v>4.3688367995307509</v>
      </c>
      <c r="K17" s="99">
        <v>4.7364618475935494</v>
      </c>
      <c r="L17" s="99">
        <v>4.6600411007654641</v>
      </c>
      <c r="M17" s="99">
        <v>4.391280929103635</v>
      </c>
      <c r="N17" s="99">
        <v>4.5922517974829775</v>
      </c>
      <c r="O17" s="99">
        <v>3.8375319679017199</v>
      </c>
      <c r="P17" s="99">
        <v>3.702053759137192</v>
      </c>
      <c r="Q17" s="99">
        <v>4.0056416450241015</v>
      </c>
      <c r="R17" s="99">
        <v>4.9252315643694882</v>
      </c>
      <c r="S17" s="99">
        <v>5.2659388881103046</v>
      </c>
      <c r="T17" s="99">
        <v>4.7603418031349225</v>
      </c>
      <c r="U17" s="99">
        <v>4.7666242467767557</v>
      </c>
      <c r="V17" s="99">
        <v>2.8987431961893657</v>
      </c>
      <c r="W17" s="99">
        <v>2.3694522688705693</v>
      </c>
      <c r="X17" s="99">
        <v>2.7146295667842684</v>
      </c>
      <c r="Y17" s="99">
        <v>2.8894021990570455</v>
      </c>
      <c r="DA17" s="63" t="s">
        <v>2930</v>
      </c>
    </row>
    <row r="18" spans="1:105" ht="12" customHeight="1" x14ac:dyDescent="0.25">
      <c r="A18" s="108" t="s">
        <v>52</v>
      </c>
      <c r="B18" s="99">
        <v>5.8821201796305722</v>
      </c>
      <c r="C18" s="99">
        <v>5.7001630550939009</v>
      </c>
      <c r="D18" s="99">
        <v>5.6560669857812531</v>
      </c>
      <c r="E18" s="99">
        <v>5.6534481029734893</v>
      </c>
      <c r="F18" s="99">
        <v>6.2137598626671489</v>
      </c>
      <c r="G18" s="99">
        <v>6.3864022362817181</v>
      </c>
      <c r="H18" s="99">
        <v>6.6182310670652837</v>
      </c>
      <c r="I18" s="99">
        <v>6.4693100087223598</v>
      </c>
      <c r="J18" s="99">
        <v>6.5702948525729479</v>
      </c>
      <c r="K18" s="99">
        <v>6.7532993105488508</v>
      </c>
      <c r="L18" s="99">
        <v>6.5781683903650432</v>
      </c>
      <c r="M18" s="99">
        <v>6.6076256683118144</v>
      </c>
      <c r="N18" s="99">
        <v>6.8462274908119198</v>
      </c>
      <c r="O18" s="99">
        <v>7.6093872914099574</v>
      </c>
      <c r="P18" s="99">
        <v>8.1258883979453316</v>
      </c>
      <c r="Q18" s="99">
        <v>7.782951070334315</v>
      </c>
      <c r="R18" s="99">
        <v>7.0120081658194238</v>
      </c>
      <c r="S18" s="99">
        <v>6.780380476030146</v>
      </c>
      <c r="T18" s="99">
        <v>7.1759314260442677</v>
      </c>
      <c r="U18" s="99">
        <v>7.1445987554533836</v>
      </c>
      <c r="V18" s="99">
        <v>7.3932551154601409</v>
      </c>
      <c r="W18" s="99">
        <v>7.148865707288504</v>
      </c>
      <c r="X18" s="99">
        <v>5.1807887670326052</v>
      </c>
      <c r="Y18" s="99">
        <v>4.6649979047672501</v>
      </c>
      <c r="DA18" s="63" t="s">
        <v>2931</v>
      </c>
    </row>
    <row r="19" spans="1:105" ht="12" customHeight="1" x14ac:dyDescent="0.25">
      <c r="A19" s="121" t="s">
        <v>54</v>
      </c>
      <c r="B19" s="123">
        <v>1.8508835346558821</v>
      </c>
      <c r="C19" s="123">
        <v>1.8387682091430066</v>
      </c>
      <c r="D19" s="123">
        <v>1.8048305634457589</v>
      </c>
      <c r="E19" s="123">
        <v>1.9599004247375134</v>
      </c>
      <c r="F19" s="123">
        <v>1.9770076860150581</v>
      </c>
      <c r="G19" s="123">
        <v>2.0598256812297451</v>
      </c>
      <c r="H19" s="123">
        <v>2.0020316139848546</v>
      </c>
      <c r="I19" s="123">
        <v>1.9649129718794847</v>
      </c>
      <c r="J19" s="123">
        <v>1.7175443297160948</v>
      </c>
      <c r="K19" s="123">
        <v>1.7835707348608683</v>
      </c>
      <c r="L19" s="123">
        <v>1.7628296739482623</v>
      </c>
      <c r="M19" s="123">
        <v>1.655196990672422</v>
      </c>
      <c r="N19" s="123">
        <v>1.7169397579509837</v>
      </c>
      <c r="O19" s="123">
        <v>1.7278758940223049</v>
      </c>
      <c r="P19" s="123">
        <v>1.759666888648503</v>
      </c>
      <c r="Q19" s="123">
        <v>1.8499606541502711</v>
      </c>
      <c r="R19" s="123">
        <v>1.8494894936904474</v>
      </c>
      <c r="S19" s="123">
        <v>1.8556299850858713</v>
      </c>
      <c r="T19" s="123">
        <v>1.8518107470295861</v>
      </c>
      <c r="U19" s="123">
        <v>1.8418594019154111</v>
      </c>
      <c r="V19" s="123">
        <v>1.928154247776124</v>
      </c>
      <c r="W19" s="123">
        <v>1.8806202124598024</v>
      </c>
      <c r="X19" s="123">
        <v>1.3803325652321699</v>
      </c>
      <c r="Y19" s="123">
        <v>1.3933037047037686</v>
      </c>
      <c r="DA19" s="130" t="s">
        <v>2932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2933</v>
      </c>
    </row>
    <row r="21" spans="1:105" ht="12" customHeight="1" x14ac:dyDescent="0.25">
      <c r="A21" s="97" t="s">
        <v>50</v>
      </c>
      <c r="B21" s="99">
        <v>1.8554891938821561</v>
      </c>
      <c r="C21" s="99">
        <v>1.7981443036031037</v>
      </c>
      <c r="D21" s="99">
        <v>1.7885649315300609</v>
      </c>
      <c r="E21" s="99">
        <v>1.9918151734714022</v>
      </c>
      <c r="F21" s="99">
        <v>1.9826679094768109</v>
      </c>
      <c r="G21" s="99">
        <v>1.9502739353521805</v>
      </c>
      <c r="H21" s="99">
        <v>2.0299024626102442</v>
      </c>
      <c r="I21" s="99">
        <v>1.9974944902642306</v>
      </c>
      <c r="J21" s="99">
        <v>1.6937894506589306</v>
      </c>
      <c r="K21" s="99">
        <v>1.8153410768337259</v>
      </c>
      <c r="L21" s="99">
        <v>1.7359386242057719</v>
      </c>
      <c r="M21" s="99">
        <v>1.7351752033574628</v>
      </c>
      <c r="N21" s="99">
        <v>1.7499567663842273</v>
      </c>
      <c r="O21" s="99">
        <v>1.7339992676426064</v>
      </c>
      <c r="P21" s="99">
        <v>1.8896937421303512</v>
      </c>
      <c r="Q21" s="99">
        <v>1.8170086378581436</v>
      </c>
      <c r="R21" s="99">
        <v>1.942793063220613</v>
      </c>
      <c r="S21" s="99">
        <v>1.9121831821252238</v>
      </c>
      <c r="T21" s="99">
        <v>1.9019344248287178</v>
      </c>
      <c r="U21" s="99">
        <v>1.9905723899620094</v>
      </c>
      <c r="V21" s="99">
        <v>1.841409861825209</v>
      </c>
      <c r="W21" s="99">
        <v>1.7479614923040376</v>
      </c>
      <c r="X21" s="99">
        <v>1.5889061344130384</v>
      </c>
      <c r="Y21" s="99">
        <v>1.4373131764031415</v>
      </c>
      <c r="DA21" s="63" t="s">
        <v>2934</v>
      </c>
    </row>
    <row r="22" spans="1:105" ht="12" customHeight="1" x14ac:dyDescent="0.25">
      <c r="A22" s="109" t="s">
        <v>120</v>
      </c>
      <c r="B22" s="110">
        <v>1.8507060213904387</v>
      </c>
      <c r="C22" s="110">
        <v>1.8403981191629706</v>
      </c>
      <c r="D22" s="110">
        <v>1.8055011438641868</v>
      </c>
      <c r="E22" s="110">
        <v>1.9585561356768282</v>
      </c>
      <c r="F22" s="110">
        <v>1.9767493857480205</v>
      </c>
      <c r="G22" s="110">
        <v>2.0652577739359654</v>
      </c>
      <c r="H22" s="110">
        <v>2.0004311164645645</v>
      </c>
      <c r="I22" s="110">
        <v>1.9627419006435771</v>
      </c>
      <c r="J22" s="110">
        <v>1.7192704498739713</v>
      </c>
      <c r="K22" s="110">
        <v>1.781109406169564</v>
      </c>
      <c r="L22" s="110">
        <v>1.7649550644925061</v>
      </c>
      <c r="M22" s="110">
        <v>1.6487592133825644</v>
      </c>
      <c r="N22" s="110">
        <v>1.7142292691438203</v>
      </c>
      <c r="O22" s="110">
        <v>1.7273730418751889</v>
      </c>
      <c r="P22" s="110">
        <v>1.7489644809788663</v>
      </c>
      <c r="Q22" s="110">
        <v>1.8526301146405422</v>
      </c>
      <c r="R22" s="110">
        <v>1.8419565941934835</v>
      </c>
      <c r="S22" s="110">
        <v>1.8510884344323093</v>
      </c>
      <c r="T22" s="110">
        <v>1.8477878750596595</v>
      </c>
      <c r="U22" s="110">
        <v>1.8298288670655525</v>
      </c>
      <c r="V22" s="110">
        <v>1.935183253127301</v>
      </c>
      <c r="W22" s="110">
        <v>1.8912152025679045</v>
      </c>
      <c r="X22" s="110">
        <v>1.3633542106606591</v>
      </c>
      <c r="Y22" s="110">
        <v>1.3895895728403469</v>
      </c>
      <c r="DA22" s="60" t="s">
        <v>2935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96.036381071243881</v>
      </c>
      <c r="C24" s="118">
        <f t="shared" si="7"/>
        <v>98.062454308383295</v>
      </c>
      <c r="D24" s="118">
        <f t="shared" si="7"/>
        <v>116.35055353154809</v>
      </c>
      <c r="E24" s="118">
        <f t="shared" si="7"/>
        <v>76.641090444820492</v>
      </c>
      <c r="F24" s="118">
        <f t="shared" si="7"/>
        <v>76.296711135691481</v>
      </c>
      <c r="G24" s="118">
        <f t="shared" si="7"/>
        <v>97.819517482596495</v>
      </c>
      <c r="H24" s="118">
        <f t="shared" si="7"/>
        <v>90.152233614520384</v>
      </c>
      <c r="I24" s="118">
        <f t="shared" si="7"/>
        <v>81.958569664629948</v>
      </c>
      <c r="J24" s="118">
        <f t="shared" si="7"/>
        <v>86.467356487791989</v>
      </c>
      <c r="K24" s="118">
        <f t="shared" si="7"/>
        <v>87.268842190021957</v>
      </c>
      <c r="L24" s="118">
        <f t="shared" si="7"/>
        <v>99.487739030037559</v>
      </c>
      <c r="M24" s="118">
        <f t="shared" si="7"/>
        <v>80.69622402714306</v>
      </c>
      <c r="N24" s="118">
        <f t="shared" si="7"/>
        <v>85.632620239494543</v>
      </c>
      <c r="O24" s="118">
        <f t="shared" si="7"/>
        <v>94.466200165229168</v>
      </c>
      <c r="P24" s="118">
        <f t="shared" si="7"/>
        <v>79.311557847241417</v>
      </c>
      <c r="Q24" s="118">
        <f t="shared" si="7"/>
        <v>83.067894976875209</v>
      </c>
      <c r="R24" s="118">
        <f t="shared" ref="R24:V24" si="8">R25+R28+R30+R39</f>
        <v>87.909746787861692</v>
      </c>
      <c r="S24" s="118">
        <f t="shared" si="8"/>
        <v>90.411366745625031</v>
      </c>
      <c r="T24" s="118">
        <f t="shared" si="8"/>
        <v>89.024383637725563</v>
      </c>
      <c r="U24" s="118">
        <f t="shared" si="8"/>
        <v>83.748601165755105</v>
      </c>
      <c r="V24" s="118">
        <f t="shared" si="8"/>
        <v>90.995501565939207</v>
      </c>
      <c r="W24" s="118">
        <f t="shared" ref="W24:Y24" si="9">W25+W28+W30+W39</f>
        <v>96.94260758530595</v>
      </c>
      <c r="X24" s="118">
        <f t="shared" si="9"/>
        <v>81.0327056068502</v>
      </c>
      <c r="Y24" s="118">
        <f t="shared" si="9"/>
        <v>80.012549983157086</v>
      </c>
      <c r="DA24" s="129" t="s">
        <v>2936</v>
      </c>
    </row>
    <row r="25" spans="1:105" ht="12.95" customHeight="1" x14ac:dyDescent="0.25">
      <c r="A25" s="121" t="s">
        <v>57</v>
      </c>
      <c r="B25" s="123">
        <f t="shared" ref="B25:Q25" si="10">SUM(B26:B27)</f>
        <v>84.053765169052312</v>
      </c>
      <c r="C25" s="123">
        <f t="shared" si="10"/>
        <v>86.555267353498678</v>
      </c>
      <c r="D25" s="123">
        <f t="shared" si="10"/>
        <v>104.78367732321244</v>
      </c>
      <c r="E25" s="123">
        <f t="shared" si="10"/>
        <v>64.727899588656612</v>
      </c>
      <c r="F25" s="123">
        <f t="shared" si="10"/>
        <v>63.937966032310818</v>
      </c>
      <c r="G25" s="123">
        <f t="shared" si="10"/>
        <v>84.917459586299671</v>
      </c>
      <c r="H25" s="123">
        <f t="shared" si="10"/>
        <v>76.554720867618229</v>
      </c>
      <c r="I25" s="123">
        <f t="shared" si="10"/>
        <v>68.305882332454686</v>
      </c>
      <c r="J25" s="123">
        <f t="shared" si="10"/>
        <v>73.591012679928809</v>
      </c>
      <c r="K25" s="123">
        <f t="shared" si="10"/>
        <v>73.671347027214608</v>
      </c>
      <c r="L25" s="123">
        <f t="shared" si="10"/>
        <v>86.03282328469804</v>
      </c>
      <c r="M25" s="123">
        <f t="shared" si="10"/>
        <v>67.645573146115296</v>
      </c>
      <c r="N25" s="123">
        <f t="shared" si="10"/>
        <v>72.120737469707521</v>
      </c>
      <c r="O25" s="123">
        <f t="shared" si="10"/>
        <v>80.9379837903344</v>
      </c>
      <c r="P25" s="123">
        <f t="shared" si="10"/>
        <v>65.389687100194266</v>
      </c>
      <c r="Q25" s="123">
        <f t="shared" si="10"/>
        <v>69.119679240510564</v>
      </c>
      <c r="R25" s="123">
        <f t="shared" ref="R25:V25" si="11">SUM(R26:R27)</f>
        <v>73.747780344364941</v>
      </c>
      <c r="S25" s="123">
        <f t="shared" si="11"/>
        <v>76.211494446728494</v>
      </c>
      <c r="T25" s="123">
        <f t="shared" si="11"/>
        <v>74.994016567044042</v>
      </c>
      <c r="U25" s="123">
        <f t="shared" si="11"/>
        <v>69.740364273764712</v>
      </c>
      <c r="V25" s="123">
        <f t="shared" si="11"/>
        <v>78.280052230055603</v>
      </c>
      <c r="W25" s="123">
        <f t="shared" ref="W25:Y25" si="12">SUM(W26:W27)</f>
        <v>84.925554947216156</v>
      </c>
      <c r="X25" s="123">
        <f t="shared" si="12"/>
        <v>70.788763758988978</v>
      </c>
      <c r="Y25" s="123">
        <f t="shared" si="12"/>
        <v>70.100721365103567</v>
      </c>
      <c r="DA25" s="130" t="s">
        <v>2937</v>
      </c>
    </row>
    <row r="26" spans="1:105" ht="12" customHeight="1" x14ac:dyDescent="0.25">
      <c r="A26" s="97" t="s">
        <v>74</v>
      </c>
      <c r="B26" s="99">
        <v>82.043161634183818</v>
      </c>
      <c r="C26" s="99">
        <v>84.529699925665938</v>
      </c>
      <c r="D26" s="99">
        <v>102.39043170587499</v>
      </c>
      <c r="E26" s="99">
        <v>63.274832268652759</v>
      </c>
      <c r="F26" s="99">
        <v>62.503979184296803</v>
      </c>
      <c r="G26" s="99">
        <v>83.043094511924366</v>
      </c>
      <c r="H26" s="99">
        <v>74.902188026780308</v>
      </c>
      <c r="I26" s="99">
        <v>66.851478906670323</v>
      </c>
      <c r="J26" s="99">
        <v>72.028564291555938</v>
      </c>
      <c r="K26" s="99">
        <v>72.126890508812025</v>
      </c>
      <c r="L26" s="99">
        <v>84.253172127566998</v>
      </c>
      <c r="M26" s="99">
        <v>66.264994995632378</v>
      </c>
      <c r="N26" s="99">
        <v>70.661711792427056</v>
      </c>
      <c r="O26" s="99">
        <v>79.315165880132966</v>
      </c>
      <c r="P26" s="99">
        <v>64.08758738219008</v>
      </c>
      <c r="Q26" s="99">
        <v>67.754742085917229</v>
      </c>
      <c r="R26" s="99">
        <v>72.298470557987613</v>
      </c>
      <c r="S26" s="99">
        <v>74.723567112461097</v>
      </c>
      <c r="T26" s="99">
        <v>73.534020596551045</v>
      </c>
      <c r="U26" s="99">
        <v>68.379171740256282</v>
      </c>
      <c r="V26" s="99">
        <v>76.818927372713901</v>
      </c>
      <c r="W26" s="99">
        <v>83.331458695469379</v>
      </c>
      <c r="X26" s="99">
        <v>69.509124087712607</v>
      </c>
      <c r="Y26" s="99">
        <v>68.841777558140492</v>
      </c>
      <c r="DA26" s="63" t="s">
        <v>2938</v>
      </c>
    </row>
    <row r="27" spans="1:105" ht="12" customHeight="1" x14ac:dyDescent="0.25">
      <c r="A27" s="97" t="s">
        <v>53</v>
      </c>
      <c r="B27" s="99">
        <v>2.0106035348684927</v>
      </c>
      <c r="C27" s="99">
        <v>2.02556742783274</v>
      </c>
      <c r="D27" s="99">
        <v>2.393245617337457</v>
      </c>
      <c r="E27" s="99">
        <v>1.4530673200038564</v>
      </c>
      <c r="F27" s="99">
        <v>1.4339868480140172</v>
      </c>
      <c r="G27" s="99">
        <v>1.8743650743753093</v>
      </c>
      <c r="H27" s="99">
        <v>1.6525328408379203</v>
      </c>
      <c r="I27" s="99">
        <v>1.4544034257843614</v>
      </c>
      <c r="J27" s="99">
        <v>1.5624483883728741</v>
      </c>
      <c r="K27" s="99">
        <v>1.5444565184025847</v>
      </c>
      <c r="L27" s="99">
        <v>1.7796511571310456</v>
      </c>
      <c r="M27" s="99">
        <v>1.380578150482914</v>
      </c>
      <c r="N27" s="99">
        <v>1.4590256772804659</v>
      </c>
      <c r="O27" s="99">
        <v>1.6228179102014322</v>
      </c>
      <c r="P27" s="99">
        <v>1.302099718004192</v>
      </c>
      <c r="Q27" s="99">
        <v>1.364937154593332</v>
      </c>
      <c r="R27" s="99">
        <v>1.4493097863773321</v>
      </c>
      <c r="S27" s="99">
        <v>1.4879273342673993</v>
      </c>
      <c r="T27" s="99">
        <v>1.4599959704930028</v>
      </c>
      <c r="U27" s="99">
        <v>1.3611925335084341</v>
      </c>
      <c r="V27" s="99">
        <v>1.4611248573417011</v>
      </c>
      <c r="W27" s="99">
        <v>1.5940962517467789</v>
      </c>
      <c r="X27" s="99">
        <v>1.2796396712763722</v>
      </c>
      <c r="Y27" s="99">
        <v>1.2589438069630754</v>
      </c>
      <c r="DA27" s="63" t="s">
        <v>2939</v>
      </c>
    </row>
    <row r="28" spans="1:105" ht="12.95" customHeight="1" x14ac:dyDescent="0.25">
      <c r="A28" s="121" t="s">
        <v>92</v>
      </c>
      <c r="B28" s="123">
        <f t="shared" ref="B28:Y28" si="13">B29</f>
        <v>3.1387963994398409E-2</v>
      </c>
      <c r="C28" s="123">
        <f t="shared" si="13"/>
        <v>4.1717350212831746E-2</v>
      </c>
      <c r="D28" s="123">
        <f t="shared" si="13"/>
        <v>5.2001467631775232E-2</v>
      </c>
      <c r="E28" s="123">
        <f t="shared" si="13"/>
        <v>0.14477239658309615</v>
      </c>
      <c r="F28" s="123">
        <f t="shared" si="13"/>
        <v>6.6414395411825838E-2</v>
      </c>
      <c r="G28" s="123">
        <f t="shared" si="13"/>
        <v>9.9075173517779794E-2</v>
      </c>
      <c r="H28" s="123">
        <f t="shared" si="13"/>
        <v>0.30080985831823354</v>
      </c>
      <c r="I28" s="123">
        <f t="shared" si="13"/>
        <v>0.16795764004139091</v>
      </c>
      <c r="J28" s="123">
        <f t="shared" si="13"/>
        <v>0.22202818297317914</v>
      </c>
      <c r="K28" s="123">
        <f t="shared" si="13"/>
        <v>0.26900328294032239</v>
      </c>
      <c r="L28" s="123">
        <f t="shared" si="13"/>
        <v>0.38614763081137632</v>
      </c>
      <c r="M28" s="123">
        <f t="shared" si="13"/>
        <v>0.31201838637423435</v>
      </c>
      <c r="N28" s="123">
        <f t="shared" si="13"/>
        <v>0.31326708513539614</v>
      </c>
      <c r="O28" s="123">
        <f t="shared" si="13"/>
        <v>0.31455246737052944</v>
      </c>
      <c r="P28" s="123">
        <f t="shared" si="13"/>
        <v>0.24245964135059422</v>
      </c>
      <c r="Q28" s="123">
        <f t="shared" si="13"/>
        <v>0.36014947188607094</v>
      </c>
      <c r="R28" s="123">
        <f t="shared" si="13"/>
        <v>0.32948352569024697</v>
      </c>
      <c r="S28" s="123">
        <f t="shared" si="13"/>
        <v>0.33848257796931125</v>
      </c>
      <c r="T28" s="123">
        <f t="shared" si="13"/>
        <v>0.35251409884589385</v>
      </c>
      <c r="U28" s="123">
        <f t="shared" si="13"/>
        <v>0.38919682787642362</v>
      </c>
      <c r="V28" s="123">
        <f t="shared" si="13"/>
        <v>0.63637285222201145</v>
      </c>
      <c r="W28" s="123">
        <f t="shared" si="13"/>
        <v>0.80448099105419801</v>
      </c>
      <c r="X28" s="123">
        <f t="shared" si="13"/>
        <v>0.94513763979915788</v>
      </c>
      <c r="Y28" s="123">
        <f t="shared" si="13"/>
        <v>0.91958750094176311</v>
      </c>
      <c r="DA28" s="130" t="s">
        <v>2940</v>
      </c>
    </row>
    <row r="29" spans="1:105" ht="12" customHeight="1" x14ac:dyDescent="0.25">
      <c r="A29" s="97" t="s">
        <v>53</v>
      </c>
      <c r="B29" s="99">
        <f>RES_hhdet_tesh!B29/RES_summary!B$19</f>
        <v>3.1387963994398409E-2</v>
      </c>
      <c r="C29" s="99">
        <f>RES_hhdet_tesh!C29/RES_summary!C$19</f>
        <v>4.1717350212831746E-2</v>
      </c>
      <c r="D29" s="99">
        <f>RES_hhdet_tesh!D29/RES_summary!D$19</f>
        <v>5.2001467631775232E-2</v>
      </c>
      <c r="E29" s="99">
        <f>RES_hhdet_tesh!E29/RES_summary!E$19</f>
        <v>0.14477239658309615</v>
      </c>
      <c r="F29" s="99">
        <f>RES_hhdet_tesh!F29/RES_summary!F$19</f>
        <v>6.6414395411825838E-2</v>
      </c>
      <c r="G29" s="99">
        <f>RES_hhdet_tesh!G29/RES_summary!G$19</f>
        <v>9.9075173517779794E-2</v>
      </c>
      <c r="H29" s="99">
        <f>RES_hhdet_tesh!H29/RES_summary!H$19</f>
        <v>0.30080985831823354</v>
      </c>
      <c r="I29" s="99">
        <f>RES_hhdet_tesh!I29/RES_summary!I$19</f>
        <v>0.16795764004139091</v>
      </c>
      <c r="J29" s="99">
        <f>RES_hhdet_tesh!J29/RES_summary!J$19</f>
        <v>0.22202818297317914</v>
      </c>
      <c r="K29" s="99">
        <f>RES_hhdet_tesh!K29/RES_summary!K$19</f>
        <v>0.26900328294032239</v>
      </c>
      <c r="L29" s="99">
        <f>RES_hhdet_tesh!L29/RES_summary!L$19</f>
        <v>0.38614763081137632</v>
      </c>
      <c r="M29" s="99">
        <f>RES_hhdet_tesh!M29/RES_summary!M$19</f>
        <v>0.31201838637423435</v>
      </c>
      <c r="N29" s="99">
        <f>RES_hhdet_tesh!N29/RES_summary!N$19</f>
        <v>0.31326708513539614</v>
      </c>
      <c r="O29" s="99">
        <f>RES_hhdet_tesh!O29/RES_summary!O$19</f>
        <v>0.31455246737052944</v>
      </c>
      <c r="P29" s="99">
        <f>RES_hhdet_tesh!P29/RES_summary!P$19</f>
        <v>0.24245964135059422</v>
      </c>
      <c r="Q29" s="99">
        <f>RES_hhdet_tesh!Q29/RES_summary!Q$19</f>
        <v>0.36014947188607094</v>
      </c>
      <c r="R29" s="99">
        <f>RES_hhdet_tesh!R29/RES_summary!R$19</f>
        <v>0.32948352569024697</v>
      </c>
      <c r="S29" s="99">
        <f>RES_hhdet_tesh!S29/RES_summary!S$19</f>
        <v>0.33848257796931125</v>
      </c>
      <c r="T29" s="99">
        <f>RES_hhdet_tesh!T29/RES_summary!T$19</f>
        <v>0.35251409884589385</v>
      </c>
      <c r="U29" s="99">
        <f>RES_hhdet_tesh!U29/RES_summary!U$19</f>
        <v>0.38919682787642362</v>
      </c>
      <c r="V29" s="99">
        <f>RES_hhdet_tesh!V29/RES_summary!V$19</f>
        <v>0.63637285222201145</v>
      </c>
      <c r="W29" s="99">
        <f>RES_hhdet_tesh!W29/RES_summary!W$19</f>
        <v>0.80448099105419801</v>
      </c>
      <c r="X29" s="99">
        <f>RES_hhdet_tesh!X29/RES_summary!X$19</f>
        <v>0.94513763979915788</v>
      </c>
      <c r="Y29" s="99">
        <f>RES_hhdet_tesh!Y29/RES_summary!Y$19</f>
        <v>0.91958750094176311</v>
      </c>
      <c r="DA29" s="63" t="s">
        <v>2941</v>
      </c>
    </row>
    <row r="30" spans="1:105" ht="12" customHeight="1" x14ac:dyDescent="0.25">
      <c r="A30" s="121" t="s">
        <v>55</v>
      </c>
      <c r="B30" s="123">
        <v>10.100344425350551</v>
      </c>
      <c r="C30" s="123">
        <v>9.6266966322611101</v>
      </c>
      <c r="D30" s="123">
        <v>9.7100664367354348</v>
      </c>
      <c r="E30" s="123">
        <v>9.8084471254842622</v>
      </c>
      <c r="F30" s="123">
        <v>10.315307991615434</v>
      </c>
      <c r="G30" s="123">
        <v>10.743563460535489</v>
      </c>
      <c r="H30" s="123">
        <v>11.294626407359175</v>
      </c>
      <c r="I30" s="123">
        <v>11.519878685593206</v>
      </c>
      <c r="J30" s="123">
        <v>10.936664302138311</v>
      </c>
      <c r="K30" s="123">
        <v>11.545077075469063</v>
      </c>
      <c r="L30" s="123">
        <v>11.305818987913151</v>
      </c>
      <c r="M30" s="123">
        <v>11.083746350182386</v>
      </c>
      <c r="N30" s="123">
        <v>11.481798738179705</v>
      </c>
      <c r="O30" s="123">
        <v>11.485806892403895</v>
      </c>
      <c r="P30" s="123">
        <v>11.919972717317631</v>
      </c>
      <c r="Q30" s="123">
        <v>11.738076812470153</v>
      </c>
      <c r="R30" s="123">
        <v>11.982989621841337</v>
      </c>
      <c r="S30" s="123">
        <v>12.005748282205758</v>
      </c>
      <c r="T30" s="123">
        <v>11.82612253372281</v>
      </c>
      <c r="U30" s="123">
        <v>11.777627861189057</v>
      </c>
      <c r="V30" s="123">
        <v>10.150496793712369</v>
      </c>
      <c r="W30" s="123">
        <v>9.3313647151870818</v>
      </c>
      <c r="X30" s="123">
        <v>7.919293218385989</v>
      </c>
      <c r="Y30" s="123">
        <v>7.5991513525754177</v>
      </c>
      <c r="DA30" s="130" t="s">
        <v>2942</v>
      </c>
    </row>
    <row r="31" spans="1:105" ht="12" customHeight="1" x14ac:dyDescent="0.25">
      <c r="A31" s="97" t="s">
        <v>141</v>
      </c>
      <c r="B31" s="99">
        <v>9.8969310677295876</v>
      </c>
      <c r="C31" s="99">
        <v>9.5586461872070974</v>
      </c>
      <c r="D31" s="99">
        <v>9.626329703581634</v>
      </c>
      <c r="E31" s="99">
        <v>9.5294282751655466</v>
      </c>
      <c r="F31" s="99">
        <v>10.282062226511703</v>
      </c>
      <c r="G31" s="99">
        <v>10.682944273109669</v>
      </c>
      <c r="H31" s="99">
        <v>11.463124884411124</v>
      </c>
      <c r="I31" s="99">
        <v>11.557737580551995</v>
      </c>
      <c r="J31" s="99">
        <v>10.835108478614647</v>
      </c>
      <c r="K31" s="99">
        <v>11.763630960512213</v>
      </c>
      <c r="L31" s="99">
        <v>11.630106148145284</v>
      </c>
      <c r="M31" s="99">
        <v>11.543968577318438</v>
      </c>
      <c r="N31" s="99">
        <v>11.663959987767404</v>
      </c>
      <c r="O31" s="99">
        <v>11.637030987348698</v>
      </c>
      <c r="P31" s="99">
        <v>12.651527970736561</v>
      </c>
      <c r="Q31" s="99">
        <v>11.650937252300862</v>
      </c>
      <c r="R31" s="99">
        <v>12.803041730899153</v>
      </c>
      <c r="S31" s="99">
        <v>12.382350031799342</v>
      </c>
      <c r="T31" s="99">
        <v>11.868580105914516</v>
      </c>
      <c r="U31" s="99">
        <v>11.850285462066131</v>
      </c>
      <c r="V31" s="99">
        <v>10.251692258680317</v>
      </c>
      <c r="W31" s="99">
        <v>9.3291120021986433</v>
      </c>
      <c r="X31" s="99">
        <v>8.8126343848274562</v>
      </c>
      <c r="Y31" s="99">
        <v>8.1108265777393527</v>
      </c>
      <c r="DA31" s="63" t="s">
        <v>2943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11.661519725478369</v>
      </c>
      <c r="L32" s="99">
        <v>11.590843287712405</v>
      </c>
      <c r="M32" s="99">
        <v>11.476044281876074</v>
      </c>
      <c r="N32" s="99">
        <v>11.605788004994544</v>
      </c>
      <c r="O32" s="99">
        <v>11.633944864753811</v>
      </c>
      <c r="P32" s="99">
        <v>12.623407255857863</v>
      </c>
      <c r="Q32" s="99">
        <v>11.638451270964616</v>
      </c>
      <c r="R32" s="99">
        <v>12.756137530176053</v>
      </c>
      <c r="S32" s="99">
        <v>12.287884604238469</v>
      </c>
      <c r="T32" s="99">
        <v>11.755944360181983</v>
      </c>
      <c r="U32" s="99">
        <v>11.738481641465425</v>
      </c>
      <c r="V32" s="99">
        <v>10.142365882492118</v>
      </c>
      <c r="W32" s="99">
        <v>9.2401668393178369</v>
      </c>
      <c r="X32" s="99">
        <v>8.7351342495946991</v>
      </c>
      <c r="Y32" s="99">
        <v>8.0304679123776825</v>
      </c>
      <c r="DA32" s="63" t="s">
        <v>2944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4.799573557580457</v>
      </c>
      <c r="L33" s="102">
        <v>4.8030658908522561</v>
      </c>
      <c r="M33" s="102">
        <v>4.5804952929262566</v>
      </c>
      <c r="N33" s="102">
        <v>4.6572139270860697</v>
      </c>
      <c r="O33" s="102">
        <v>3.8965402059932108</v>
      </c>
      <c r="P33" s="102">
        <v>3.9507747444738541</v>
      </c>
      <c r="Q33" s="102">
        <v>3.9496899464358726</v>
      </c>
      <c r="R33" s="102">
        <v>5.2656356642835158</v>
      </c>
      <c r="S33" s="102">
        <v>5.3689068863791984</v>
      </c>
      <c r="T33" s="102">
        <v>4.6839553317036122</v>
      </c>
      <c r="U33" s="102">
        <v>4.6981636738075165</v>
      </c>
      <c r="V33" s="102">
        <v>2.8575808118409554</v>
      </c>
      <c r="W33" s="102">
        <v>2.3092845897400038</v>
      </c>
      <c r="X33" s="102">
        <v>3.0304218577987729</v>
      </c>
      <c r="Y33" s="102">
        <v>3.0846229955589868</v>
      </c>
      <c r="DA33" s="131" t="s">
        <v>2945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6.8619461678979112</v>
      </c>
      <c r="L34" s="105">
        <v>6.7877773968601458</v>
      </c>
      <c r="M34" s="105">
        <v>6.8955489889498187</v>
      </c>
      <c r="N34" s="105">
        <v>6.9485740779084733</v>
      </c>
      <c r="O34" s="105">
        <v>7.7374046587606005</v>
      </c>
      <c r="P34" s="105">
        <v>8.6726325113840055</v>
      </c>
      <c r="Q34" s="105">
        <v>7.6887613245287421</v>
      </c>
      <c r="R34" s="105">
        <v>7.4905018658925382</v>
      </c>
      <c r="S34" s="105">
        <v>6.9189777178592697</v>
      </c>
      <c r="T34" s="105">
        <v>7.0719890284783711</v>
      </c>
      <c r="U34" s="105">
        <v>7.0403179676579075</v>
      </c>
      <c r="V34" s="105">
        <v>7.2847850706511625</v>
      </c>
      <c r="W34" s="105">
        <v>6.9308822495778344</v>
      </c>
      <c r="X34" s="105">
        <v>5.7047123917959288</v>
      </c>
      <c r="Y34" s="105">
        <v>4.9458449168186949</v>
      </c>
      <c r="DA34" s="132" t="s">
        <v>2946</v>
      </c>
    </row>
    <row r="35" spans="1:105" ht="12" customHeight="1" x14ac:dyDescent="0.25">
      <c r="A35" s="106" t="s">
        <v>122</v>
      </c>
      <c r="B35" s="102">
        <v>10.117759266089113</v>
      </c>
      <c r="C35" s="102">
        <v>9.6326108243800501</v>
      </c>
      <c r="D35" s="102">
        <v>9.7176213906363085</v>
      </c>
      <c r="E35" s="102">
        <v>9.8376157939692597</v>
      </c>
      <c r="F35" s="102">
        <v>10.321164653352469</v>
      </c>
      <c r="G35" s="102">
        <v>10.756792212733119</v>
      </c>
      <c r="H35" s="102">
        <v>11.260304187882253</v>
      </c>
      <c r="I35" s="102">
        <v>11.513005899790263</v>
      </c>
      <c r="J35" s="102">
        <v>10.954919347141756</v>
      </c>
      <c r="K35" s="102">
        <v>11.509732451977388</v>
      </c>
      <c r="L35" s="102">
        <v>11.257124809164761</v>
      </c>
      <c r="M35" s="102">
        <v>11.016854988496616</v>
      </c>
      <c r="N35" s="102">
        <v>11.45771897201962</v>
      </c>
      <c r="O35" s="102">
        <v>11.466293987364221</v>
      </c>
      <c r="P35" s="102">
        <v>11.820303399351175</v>
      </c>
      <c r="Q35" s="102">
        <v>11.750102684334692</v>
      </c>
      <c r="R35" s="102">
        <v>11.873058595856843</v>
      </c>
      <c r="S35" s="102">
        <v>11.958378879893049</v>
      </c>
      <c r="T35" s="102">
        <v>11.821248692123012</v>
      </c>
      <c r="U35" s="102">
        <v>11.76840279301911</v>
      </c>
      <c r="V35" s="102">
        <v>10.137069132505689</v>
      </c>
      <c r="W35" s="102">
        <v>9.3318901176684452</v>
      </c>
      <c r="X35" s="102">
        <v>7.7907177676002695</v>
      </c>
      <c r="Y35" s="102">
        <v>7.5221864730736749</v>
      </c>
      <c r="DA35" s="131" t="s">
        <v>2947</v>
      </c>
    </row>
    <row r="36" spans="1:105" ht="12" customHeight="1" x14ac:dyDescent="0.25">
      <c r="A36" s="107" t="s">
        <v>121</v>
      </c>
      <c r="B36" s="105">
        <v>10.117759266089109</v>
      </c>
      <c r="C36" s="105">
        <v>9.6329026953265799</v>
      </c>
      <c r="D36" s="105">
        <v>9.7178466467861586</v>
      </c>
      <c r="E36" s="105">
        <v>9.8379887721290284</v>
      </c>
      <c r="F36" s="105">
        <v>10.322010440340932</v>
      </c>
      <c r="G36" s="105">
        <v>10.759960327781593</v>
      </c>
      <c r="H36" s="105">
        <v>11.259554795574607</v>
      </c>
      <c r="I36" s="105">
        <v>11.504155181267945</v>
      </c>
      <c r="J36" s="105">
        <v>10.94956372668158</v>
      </c>
      <c r="K36" s="105">
        <v>11.500021186452052</v>
      </c>
      <c r="L36" s="105">
        <v>11.249234724272741</v>
      </c>
      <c r="M36" s="105">
        <v>11.010845661119649</v>
      </c>
      <c r="N36" s="105">
        <v>11.452139089918246</v>
      </c>
      <c r="O36" s="105">
        <v>11.46367887919495</v>
      </c>
      <c r="P36" s="105">
        <v>11.81848746986771</v>
      </c>
      <c r="Q36" s="105">
        <v>11.749550519901193</v>
      </c>
      <c r="R36" s="105">
        <v>11.867519668945761</v>
      </c>
      <c r="S36" s="105">
        <v>11.950946729726457</v>
      </c>
      <c r="T36" s="105">
        <v>11.818944091440096</v>
      </c>
      <c r="U36" s="105">
        <v>11.769720007512717</v>
      </c>
      <c r="V36" s="105">
        <v>10.139296779636595</v>
      </c>
      <c r="W36" s="105">
        <v>9.3306086081211035</v>
      </c>
      <c r="X36" s="105">
        <v>7.7934918977296697</v>
      </c>
      <c r="Y36" s="105">
        <v>7.522010358206769</v>
      </c>
      <c r="DA36" s="132" t="s">
        <v>2948</v>
      </c>
    </row>
    <row r="37" spans="1:105" ht="12" customHeight="1" x14ac:dyDescent="0.25">
      <c r="A37" s="108" t="s">
        <v>53</v>
      </c>
      <c r="B37" s="99">
        <v>4.2356390864585372</v>
      </c>
      <c r="C37" s="99">
        <v>3.9325591931400559</v>
      </c>
      <c r="D37" s="99">
        <v>4.0624118690875672</v>
      </c>
      <c r="E37" s="99">
        <v>4.1872038696661056</v>
      </c>
      <c r="F37" s="99">
        <v>4.1117112848211192</v>
      </c>
      <c r="G37" s="99">
        <v>4.3798581562076526</v>
      </c>
      <c r="H37" s="99">
        <v>4.6522559828925383</v>
      </c>
      <c r="I37" s="99">
        <v>5.0357090234992929</v>
      </c>
      <c r="J37" s="99">
        <v>4.3730031294334095</v>
      </c>
      <c r="K37" s="99">
        <v>4.7406913726441617</v>
      </c>
      <c r="L37" s="99">
        <v>4.664612828995736</v>
      </c>
      <c r="M37" s="99">
        <v>4.3960475649770512</v>
      </c>
      <c r="N37" s="99">
        <v>4.5977358523977152</v>
      </c>
      <c r="O37" s="99">
        <v>3.8431505606090637</v>
      </c>
      <c r="P37" s="99">
        <v>3.6990945156880572</v>
      </c>
      <c r="Q37" s="99">
        <v>3.9923755115836888</v>
      </c>
      <c r="R37" s="99">
        <v>4.8964654966632262</v>
      </c>
      <c r="S37" s="99">
        <v>5.2242476088705105</v>
      </c>
      <c r="T37" s="99">
        <v>4.7135494091957595</v>
      </c>
      <c r="U37" s="99">
        <v>4.7099976849631302</v>
      </c>
      <c r="V37" s="99">
        <v>2.8557347819274725</v>
      </c>
      <c r="W37" s="99">
        <v>2.3227246443995444</v>
      </c>
      <c r="X37" s="99">
        <v>2.6795848730972684</v>
      </c>
      <c r="Y37" s="99">
        <v>2.8770137895304173</v>
      </c>
      <c r="DA37" s="63" t="s">
        <v>2949</v>
      </c>
    </row>
    <row r="38" spans="1:105" ht="12" customHeight="1" x14ac:dyDescent="0.25">
      <c r="A38" s="108" t="s">
        <v>52</v>
      </c>
      <c r="B38" s="99">
        <v>5.8821201796305704</v>
      </c>
      <c r="C38" s="99">
        <v>5.7003435021865245</v>
      </c>
      <c r="D38" s="99">
        <v>5.6554347776985905</v>
      </c>
      <c r="E38" s="99">
        <v>5.6507849024629229</v>
      </c>
      <c r="F38" s="99">
        <v>6.2102991555198122</v>
      </c>
      <c r="G38" s="99">
        <v>6.3801021715739408</v>
      </c>
      <c r="H38" s="99">
        <v>6.6072988126820666</v>
      </c>
      <c r="I38" s="99">
        <v>6.4684461577686516</v>
      </c>
      <c r="J38" s="99">
        <v>6.5765605972481698</v>
      </c>
      <c r="K38" s="99">
        <v>6.7593298138078906</v>
      </c>
      <c r="L38" s="99">
        <v>6.584621895277003</v>
      </c>
      <c r="M38" s="99">
        <v>6.6147980961425983</v>
      </c>
      <c r="N38" s="99">
        <v>6.8544032375205299</v>
      </c>
      <c r="O38" s="99">
        <v>7.6205283185858859</v>
      </c>
      <c r="P38" s="99">
        <v>8.1193929541796539</v>
      </c>
      <c r="Q38" s="99">
        <v>7.7571750083175059</v>
      </c>
      <c r="R38" s="99">
        <v>6.9710541722825363</v>
      </c>
      <c r="S38" s="99">
        <v>6.7266991208559466</v>
      </c>
      <c r="T38" s="99">
        <v>7.1053946822443379</v>
      </c>
      <c r="U38" s="99">
        <v>7.0597223225495833</v>
      </c>
      <c r="V38" s="99">
        <v>7.2835619977091213</v>
      </c>
      <c r="W38" s="99">
        <v>7.0078839637215573</v>
      </c>
      <c r="X38" s="99">
        <v>5.1139070246324012</v>
      </c>
      <c r="Y38" s="99">
        <v>4.6449965686763504</v>
      </c>
      <c r="DA38" s="63" t="s">
        <v>2950</v>
      </c>
    </row>
    <row r="39" spans="1:105" ht="12" customHeight="1" x14ac:dyDescent="0.25">
      <c r="A39" s="121" t="s">
        <v>54</v>
      </c>
      <c r="B39" s="123">
        <v>1.850883512846605</v>
      </c>
      <c r="C39" s="123">
        <v>1.8387729724106678</v>
      </c>
      <c r="D39" s="123">
        <v>1.8048083039684459</v>
      </c>
      <c r="E39" s="123">
        <v>1.9599713340965259</v>
      </c>
      <c r="F39" s="123">
        <v>1.9770227163534211</v>
      </c>
      <c r="G39" s="123">
        <v>2.0594192622435625</v>
      </c>
      <c r="H39" s="123">
        <v>2.0020764812247438</v>
      </c>
      <c r="I39" s="123">
        <v>1.9648510065406677</v>
      </c>
      <c r="J39" s="123">
        <v>1.7176513227516885</v>
      </c>
      <c r="K39" s="123">
        <v>1.783414804397967</v>
      </c>
      <c r="L39" s="123">
        <v>1.7629491266149904</v>
      </c>
      <c r="M39" s="123">
        <v>1.6548861444711525</v>
      </c>
      <c r="N39" s="123">
        <v>1.7168169464719178</v>
      </c>
      <c r="O39" s="123">
        <v>1.7278570151203343</v>
      </c>
      <c r="P39" s="123">
        <v>1.7594383883789229</v>
      </c>
      <c r="Q39" s="123">
        <v>1.8499894520084108</v>
      </c>
      <c r="R39" s="123">
        <v>1.849493295965154</v>
      </c>
      <c r="S39" s="123">
        <v>1.8556414387214597</v>
      </c>
      <c r="T39" s="123">
        <v>1.8517304381128297</v>
      </c>
      <c r="U39" s="123">
        <v>1.8414122029249178</v>
      </c>
      <c r="V39" s="123">
        <v>1.928579689949226</v>
      </c>
      <c r="W39" s="123">
        <v>1.8812069318485283</v>
      </c>
      <c r="X39" s="123">
        <v>1.3795109896760827</v>
      </c>
      <c r="Y39" s="123">
        <v>1.3930897645363418</v>
      </c>
      <c r="DA39" s="130" t="s">
        <v>2951</v>
      </c>
    </row>
    <row r="40" spans="1:105" ht="12" customHeight="1" x14ac:dyDescent="0.25">
      <c r="A40" s="97" t="s">
        <v>50</v>
      </c>
      <c r="B40" s="99">
        <v>1.8554891938821561</v>
      </c>
      <c r="C40" s="99">
        <v>1.7981443036031035</v>
      </c>
      <c r="D40" s="99">
        <v>1.7885649315300607</v>
      </c>
      <c r="E40" s="99">
        <v>1.991815173471402</v>
      </c>
      <c r="F40" s="99">
        <v>1.9826679094768116</v>
      </c>
      <c r="G40" s="99">
        <v>1.9502739353521812</v>
      </c>
      <c r="H40" s="99">
        <v>2.0299024626102438</v>
      </c>
      <c r="I40" s="99">
        <v>1.9974944902642302</v>
      </c>
      <c r="J40" s="99">
        <v>1.6937894506589304</v>
      </c>
      <c r="K40" s="99">
        <v>1.8153410768337244</v>
      </c>
      <c r="L40" s="99">
        <v>1.7359386242057704</v>
      </c>
      <c r="M40" s="99">
        <v>1.7351752033574626</v>
      </c>
      <c r="N40" s="99">
        <v>1.7499567663842288</v>
      </c>
      <c r="O40" s="99">
        <v>1.7339992676426077</v>
      </c>
      <c r="P40" s="99">
        <v>1.8896937421303508</v>
      </c>
      <c r="Q40" s="99">
        <v>1.8170086378581436</v>
      </c>
      <c r="R40" s="99">
        <v>1.9427930632206105</v>
      </c>
      <c r="S40" s="99">
        <v>1.9121831821252151</v>
      </c>
      <c r="T40" s="99">
        <v>1.901934424828728</v>
      </c>
      <c r="U40" s="99">
        <v>1.9905723899620111</v>
      </c>
      <c r="V40" s="99">
        <v>1.8414098618252102</v>
      </c>
      <c r="W40" s="99">
        <v>1.7479614923040312</v>
      </c>
      <c r="X40" s="99">
        <v>1.5889061344130404</v>
      </c>
      <c r="Y40" s="99">
        <v>1.4373131764031508</v>
      </c>
      <c r="DA40" s="63" t="s">
        <v>2952</v>
      </c>
    </row>
    <row r="41" spans="1:105" ht="12" customHeight="1" x14ac:dyDescent="0.25">
      <c r="A41" s="109" t="s">
        <v>120</v>
      </c>
      <c r="B41" s="110">
        <v>1.8507060213904387</v>
      </c>
      <c r="C41" s="110">
        <v>1.8403981191629704</v>
      </c>
      <c r="D41" s="110">
        <v>1.8055011438641866</v>
      </c>
      <c r="E41" s="110">
        <v>1.9585561356768275</v>
      </c>
      <c r="F41" s="110">
        <v>1.9767493857480198</v>
      </c>
      <c r="G41" s="110">
        <v>2.0652577739359663</v>
      </c>
      <c r="H41" s="110">
        <v>2.0004311164645654</v>
      </c>
      <c r="I41" s="110">
        <v>1.9627419006435778</v>
      </c>
      <c r="J41" s="110">
        <v>1.7192704498739719</v>
      </c>
      <c r="K41" s="110">
        <v>1.7811094061695645</v>
      </c>
      <c r="L41" s="110">
        <v>1.7649550644925056</v>
      </c>
      <c r="M41" s="110">
        <v>1.6487592133825628</v>
      </c>
      <c r="N41" s="110">
        <v>1.7142292691438215</v>
      </c>
      <c r="O41" s="110">
        <v>1.7273730418751876</v>
      </c>
      <c r="P41" s="110">
        <v>1.7489644809788636</v>
      </c>
      <c r="Q41" s="110">
        <v>1.8526301146405419</v>
      </c>
      <c r="R41" s="110">
        <v>1.841956594193485</v>
      </c>
      <c r="S41" s="110">
        <v>1.8510884344323033</v>
      </c>
      <c r="T41" s="110">
        <v>1.847787875059659</v>
      </c>
      <c r="U41" s="110">
        <v>1.8298288670655489</v>
      </c>
      <c r="V41" s="110">
        <v>1.9351832531273017</v>
      </c>
      <c r="W41" s="110">
        <v>1.8912152025678923</v>
      </c>
      <c r="X41" s="110">
        <v>1.3633542106606684</v>
      </c>
      <c r="Y41" s="110">
        <v>1.3895895728403369</v>
      </c>
      <c r="DA41" s="60" t="s">
        <v>2953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96.616672860122577</v>
      </c>
      <c r="C43" s="118">
        <f t="shared" si="14"/>
        <v>99.362027332793801</v>
      </c>
      <c r="D43" s="118">
        <f t="shared" si="14"/>
        <v>88.834332447496394</v>
      </c>
      <c r="E43" s="118">
        <f t="shared" si="14"/>
        <v>97.470641073576573</v>
      </c>
      <c r="F43" s="118">
        <f t="shared" si="14"/>
        <v>93.732040656463866</v>
      </c>
      <c r="G43" s="118">
        <f t="shared" si="14"/>
        <v>93.705203756906158</v>
      </c>
      <c r="H43" s="118">
        <f t="shared" si="14"/>
        <v>86.049081445363086</v>
      </c>
      <c r="I43" s="118">
        <f t="shared" si="14"/>
        <v>76.057792498761842</v>
      </c>
      <c r="J43" s="118">
        <f t="shared" si="14"/>
        <v>95.65508272511039</v>
      </c>
      <c r="K43" s="118">
        <f t="shared" si="14"/>
        <v>85.321794222900039</v>
      </c>
      <c r="L43" s="118">
        <f t="shared" si="14"/>
        <v>94.730632871131604</v>
      </c>
      <c r="M43" s="118">
        <f t="shared" si="14"/>
        <v>82.837687030119554</v>
      </c>
      <c r="N43" s="118">
        <f t="shared" si="14"/>
        <v>85.281874856710999</v>
      </c>
      <c r="O43" s="118">
        <f t="shared" si="14"/>
        <v>93.407568417953058</v>
      </c>
      <c r="P43" s="118">
        <f t="shared" si="14"/>
        <v>77.682533454682968</v>
      </c>
      <c r="Q43" s="118">
        <f t="shared" si="14"/>
        <v>91.488456168733819</v>
      </c>
      <c r="R43" s="118">
        <f t="shared" ref="R43:V43" si="15">R44+R47+R49+R58</f>
        <v>85.79212431476472</v>
      </c>
      <c r="S43" s="118">
        <f t="shared" si="15"/>
        <v>88.18792532173137</v>
      </c>
      <c r="T43" s="118">
        <f t="shared" si="15"/>
        <v>88.436209880736925</v>
      </c>
      <c r="U43" s="118">
        <f t="shared" si="15"/>
        <v>76.09170028708354</v>
      </c>
      <c r="V43" s="118">
        <f t="shared" si="15"/>
        <v>89.177663800025357</v>
      </c>
      <c r="W43" s="118">
        <f t="shared" ref="W43:Y43" si="16">W44+W47+W49+W58</f>
        <v>89.666791929618668</v>
      </c>
      <c r="X43" s="118">
        <f t="shared" si="16"/>
        <v>81.486720219236602</v>
      </c>
      <c r="Y43" s="118">
        <f t="shared" si="16"/>
        <v>80.526212356063553</v>
      </c>
      <c r="DA43" s="129" t="s">
        <v>2954</v>
      </c>
    </row>
    <row r="44" spans="1:105" ht="12.95" customHeight="1" x14ac:dyDescent="0.25">
      <c r="A44" s="121" t="s">
        <v>57</v>
      </c>
      <c r="B44" s="123">
        <f t="shared" ref="B44:Q44" si="17">SUM(B45:B46)</f>
        <v>84.658031513121443</v>
      </c>
      <c r="C44" s="123">
        <f t="shared" si="17"/>
        <v>87.840955155066652</v>
      </c>
      <c r="D44" s="123">
        <f t="shared" si="17"/>
        <v>77.461740427851964</v>
      </c>
      <c r="E44" s="123">
        <f t="shared" si="17"/>
        <v>85.678504440620557</v>
      </c>
      <c r="F44" s="123">
        <f t="shared" si="17"/>
        <v>81.199845234918342</v>
      </c>
      <c r="G44" s="123">
        <f t="shared" si="17"/>
        <v>80.598026622691378</v>
      </c>
      <c r="H44" s="123">
        <f t="shared" si="17"/>
        <v>72.534119387014471</v>
      </c>
      <c r="I44" s="123">
        <f t="shared" si="17"/>
        <v>62.827191998117982</v>
      </c>
      <c r="J44" s="123">
        <f t="shared" si="17"/>
        <v>82.399248911183449</v>
      </c>
      <c r="K44" s="123">
        <f t="shared" si="17"/>
        <v>71.822140594509179</v>
      </c>
      <c r="L44" s="123">
        <f t="shared" si="17"/>
        <v>81.435702559936331</v>
      </c>
      <c r="M44" s="123">
        <f t="shared" si="17"/>
        <v>69.569526364395131</v>
      </c>
      <c r="N44" s="123">
        <f t="shared" si="17"/>
        <v>71.799507794003233</v>
      </c>
      <c r="O44" s="123">
        <f t="shared" si="17"/>
        <v>79.922329713652886</v>
      </c>
      <c r="P44" s="123">
        <f t="shared" si="17"/>
        <v>63.640158832426614</v>
      </c>
      <c r="Q44" s="123">
        <f t="shared" si="17"/>
        <v>77.043224853215634</v>
      </c>
      <c r="R44" s="123">
        <f t="shared" ref="R44:V44" si="18">SUM(R45:R46)</f>
        <v>71.646785160360039</v>
      </c>
      <c r="S44" s="123">
        <f t="shared" si="18"/>
        <v>74.029086227428166</v>
      </c>
      <c r="T44" s="123">
        <f t="shared" si="18"/>
        <v>74.332930437515003</v>
      </c>
      <c r="U44" s="123">
        <f t="shared" si="18"/>
        <v>62.062586731964224</v>
      </c>
      <c r="V44" s="123">
        <f t="shared" si="18"/>
        <v>76.232796901476277</v>
      </c>
      <c r="W44" s="123">
        <f t="shared" ref="W44:Y44" si="19">SUM(W45:W46)</f>
        <v>77.266066214377673</v>
      </c>
      <c r="X44" s="123">
        <f t="shared" si="19"/>
        <v>70.631492915023983</v>
      </c>
      <c r="Y44" s="123">
        <f t="shared" si="19"/>
        <v>70.208700601054076</v>
      </c>
      <c r="DA44" s="130" t="s">
        <v>2955</v>
      </c>
    </row>
    <row r="45" spans="1:105" ht="12" customHeight="1" x14ac:dyDescent="0.25">
      <c r="A45" s="97" t="s">
        <v>211</v>
      </c>
      <c r="B45" s="99">
        <v>82.632973657914718</v>
      </c>
      <c r="C45" s="99">
        <v>85.785300045538222</v>
      </c>
      <c r="D45" s="99">
        <v>75.69252431016929</v>
      </c>
      <c r="E45" s="99">
        <v>83.755120001751962</v>
      </c>
      <c r="F45" s="99">
        <v>79.378712700473869</v>
      </c>
      <c r="G45" s="99">
        <v>78.819003475965999</v>
      </c>
      <c r="H45" s="99">
        <v>70.968376438574026</v>
      </c>
      <c r="I45" s="99">
        <v>61.489443620463859</v>
      </c>
      <c r="J45" s="99">
        <v>80.649788359195043</v>
      </c>
      <c r="K45" s="99">
        <v>70.316451100792719</v>
      </c>
      <c r="L45" s="99">
        <v>79.751146169022832</v>
      </c>
      <c r="M45" s="99">
        <v>68.149682262687719</v>
      </c>
      <c r="N45" s="99">
        <v>70.346980696210451</v>
      </c>
      <c r="O45" s="99">
        <v>78.319875809929272</v>
      </c>
      <c r="P45" s="99">
        <v>62.372897333798058</v>
      </c>
      <c r="Q45" s="99">
        <v>75.521817907070414</v>
      </c>
      <c r="R45" s="99">
        <v>70.238764655735892</v>
      </c>
      <c r="S45" s="99">
        <v>72.583767490034518</v>
      </c>
      <c r="T45" s="99">
        <v>72.885804601593307</v>
      </c>
      <c r="U45" s="99">
        <v>60.851249071923505</v>
      </c>
      <c r="V45" s="99">
        <v>74.809884788821066</v>
      </c>
      <c r="W45" s="99">
        <v>75.815742497139539</v>
      </c>
      <c r="X45" s="99">
        <v>69.354696209218204</v>
      </c>
      <c r="Y45" s="99">
        <v>68.947817587364838</v>
      </c>
      <c r="DA45" s="63" t="s">
        <v>2956</v>
      </c>
    </row>
    <row r="46" spans="1:105" ht="12" customHeight="1" x14ac:dyDescent="0.25">
      <c r="A46" s="97" t="s">
        <v>53</v>
      </c>
      <c r="B46" s="99">
        <v>2.0250578552067182</v>
      </c>
      <c r="C46" s="99">
        <v>2.0556551095284363</v>
      </c>
      <c r="D46" s="99">
        <v>1.7692161176826777</v>
      </c>
      <c r="E46" s="99">
        <v>1.9233844388685948</v>
      </c>
      <c r="F46" s="99">
        <v>1.8211325344444695</v>
      </c>
      <c r="G46" s="99">
        <v>1.7790231467253794</v>
      </c>
      <c r="H46" s="99">
        <v>1.5657429484404457</v>
      </c>
      <c r="I46" s="99">
        <v>1.3377483776541226</v>
      </c>
      <c r="J46" s="99">
        <v>1.749460551988403</v>
      </c>
      <c r="K46" s="99">
        <v>1.5056894937164638</v>
      </c>
      <c r="L46" s="99">
        <v>1.6845563909135057</v>
      </c>
      <c r="M46" s="99">
        <v>1.4198441017074108</v>
      </c>
      <c r="N46" s="99">
        <v>1.4525270977927858</v>
      </c>
      <c r="O46" s="99">
        <v>1.6024539037236165</v>
      </c>
      <c r="P46" s="99">
        <v>1.2672614986285577</v>
      </c>
      <c r="Q46" s="99">
        <v>1.521406946145222</v>
      </c>
      <c r="R46" s="99">
        <v>1.4080205046241538</v>
      </c>
      <c r="S46" s="99">
        <v>1.4453187373936496</v>
      </c>
      <c r="T46" s="99">
        <v>1.4471258359216905</v>
      </c>
      <c r="U46" s="99">
        <v>1.2113376600407164</v>
      </c>
      <c r="V46" s="99">
        <v>1.4229121126552065</v>
      </c>
      <c r="W46" s="99">
        <v>1.4503237172381302</v>
      </c>
      <c r="X46" s="99">
        <v>1.2767967058057792</v>
      </c>
      <c r="Y46" s="99">
        <v>1.2608830136892444</v>
      </c>
      <c r="DA46" s="63" t="s">
        <v>2957</v>
      </c>
    </row>
    <row r="47" spans="1:105" ht="12.95" customHeight="1" x14ac:dyDescent="0.25">
      <c r="A47" s="121" t="s">
        <v>92</v>
      </c>
      <c r="B47" s="123">
        <f t="shared" ref="B47:Y47" si="20">B48</f>
        <v>3.1380688392576572E-2</v>
      </c>
      <c r="C47" s="123">
        <f t="shared" si="20"/>
        <v>4.1678562586647615E-2</v>
      </c>
      <c r="D47" s="123">
        <f t="shared" si="20"/>
        <v>5.1821135656884766E-2</v>
      </c>
      <c r="E47" s="123">
        <f t="shared" si="20"/>
        <v>0.13905357160391263</v>
      </c>
      <c r="F47" s="123">
        <f t="shared" si="20"/>
        <v>6.8134401783151069E-2</v>
      </c>
      <c r="G47" s="123">
        <f t="shared" si="20"/>
        <v>0.10146950031068785</v>
      </c>
      <c r="H47" s="123">
        <f t="shared" si="20"/>
        <v>0.26122588987531015</v>
      </c>
      <c r="I47" s="123">
        <f t="shared" si="20"/>
        <v>0.13177944757214971</v>
      </c>
      <c r="J47" s="123">
        <f t="shared" si="20"/>
        <v>0.16141550496031809</v>
      </c>
      <c r="K47" s="123">
        <f t="shared" si="20"/>
        <v>0.19687714082935576</v>
      </c>
      <c r="L47" s="123">
        <f t="shared" si="20"/>
        <v>0.28894665232711308</v>
      </c>
      <c r="M47" s="123">
        <f t="shared" si="20"/>
        <v>0.23076487667044474</v>
      </c>
      <c r="N47" s="123">
        <f t="shared" si="20"/>
        <v>0.24601650197594341</v>
      </c>
      <c r="O47" s="123">
        <f t="shared" si="20"/>
        <v>0.27681436700711842</v>
      </c>
      <c r="P47" s="123">
        <f t="shared" si="20"/>
        <v>0.24551871319814575</v>
      </c>
      <c r="Q47" s="123">
        <f t="shared" si="20"/>
        <v>0.4007426467284782</v>
      </c>
      <c r="R47" s="123">
        <f t="shared" si="20"/>
        <v>0.38253322822070013</v>
      </c>
      <c r="S47" s="123">
        <f t="shared" si="20"/>
        <v>0.39317732893715779</v>
      </c>
      <c r="T47" s="123">
        <f t="shared" si="20"/>
        <v>0.39764148256892895</v>
      </c>
      <c r="U47" s="123">
        <f t="shared" si="20"/>
        <v>0.39896816529000245</v>
      </c>
      <c r="V47" s="123">
        <f t="shared" si="20"/>
        <v>0.58175717642266955</v>
      </c>
      <c r="W47" s="123">
        <f t="shared" si="20"/>
        <v>0.67607848567416895</v>
      </c>
      <c r="X47" s="123">
        <f t="shared" si="20"/>
        <v>0.74084638898097421</v>
      </c>
      <c r="Y47" s="123">
        <f t="shared" si="20"/>
        <v>0.68123870937659792</v>
      </c>
      <c r="DA47" s="130" t="s">
        <v>2958</v>
      </c>
    </row>
    <row r="48" spans="1:105" ht="12" customHeight="1" x14ac:dyDescent="0.25">
      <c r="A48" s="97" t="s">
        <v>53</v>
      </c>
      <c r="B48" s="99">
        <f>RES_hhdet_tesh!B48/RES_summary!B$19</f>
        <v>3.1380688392576572E-2</v>
      </c>
      <c r="C48" s="99">
        <f>RES_hhdet_tesh!C48/RES_summary!C$19</f>
        <v>4.1678562586647615E-2</v>
      </c>
      <c r="D48" s="99">
        <f>RES_hhdet_tesh!D48/RES_summary!D$19</f>
        <v>5.1821135656884766E-2</v>
      </c>
      <c r="E48" s="99">
        <f>RES_hhdet_tesh!E48/RES_summary!E$19</f>
        <v>0.13905357160391263</v>
      </c>
      <c r="F48" s="99">
        <f>RES_hhdet_tesh!F48/RES_summary!F$19</f>
        <v>6.8134401783151069E-2</v>
      </c>
      <c r="G48" s="99">
        <f>RES_hhdet_tesh!G48/RES_summary!G$19</f>
        <v>0.10146950031068785</v>
      </c>
      <c r="H48" s="99">
        <f>RES_hhdet_tesh!H48/RES_summary!H$19</f>
        <v>0.26122588987531015</v>
      </c>
      <c r="I48" s="99">
        <f>RES_hhdet_tesh!I48/RES_summary!I$19</f>
        <v>0.13177944757214971</v>
      </c>
      <c r="J48" s="99">
        <f>RES_hhdet_tesh!J48/RES_summary!J$19</f>
        <v>0.16141550496031809</v>
      </c>
      <c r="K48" s="99">
        <f>RES_hhdet_tesh!K48/RES_summary!K$19</f>
        <v>0.19687714082935576</v>
      </c>
      <c r="L48" s="99">
        <f>RES_hhdet_tesh!L48/RES_summary!L$19</f>
        <v>0.28894665232711308</v>
      </c>
      <c r="M48" s="99">
        <f>RES_hhdet_tesh!M48/RES_summary!M$19</f>
        <v>0.23076487667044474</v>
      </c>
      <c r="N48" s="99">
        <f>RES_hhdet_tesh!N48/RES_summary!N$19</f>
        <v>0.24601650197594341</v>
      </c>
      <c r="O48" s="99">
        <f>RES_hhdet_tesh!O48/RES_summary!O$19</f>
        <v>0.27681436700711842</v>
      </c>
      <c r="P48" s="99">
        <f>RES_hhdet_tesh!P48/RES_summary!P$19</f>
        <v>0.24551871319814575</v>
      </c>
      <c r="Q48" s="99">
        <f>RES_hhdet_tesh!Q48/RES_summary!Q$19</f>
        <v>0.4007426467284782</v>
      </c>
      <c r="R48" s="99">
        <f>RES_hhdet_tesh!R48/RES_summary!R$19</f>
        <v>0.38253322822070013</v>
      </c>
      <c r="S48" s="99">
        <f>RES_hhdet_tesh!S48/RES_summary!S$19</f>
        <v>0.39317732893715779</v>
      </c>
      <c r="T48" s="99">
        <f>RES_hhdet_tesh!T48/RES_summary!T$19</f>
        <v>0.39764148256892895</v>
      </c>
      <c r="U48" s="99">
        <f>RES_hhdet_tesh!U48/RES_summary!U$19</f>
        <v>0.39896816529000245</v>
      </c>
      <c r="V48" s="99">
        <f>RES_hhdet_tesh!V48/RES_summary!V$19</f>
        <v>0.58175717642266955</v>
      </c>
      <c r="W48" s="99">
        <f>RES_hhdet_tesh!W48/RES_summary!W$19</f>
        <v>0.67607848567416895</v>
      </c>
      <c r="X48" s="99">
        <f>RES_hhdet_tesh!X48/RES_summary!X$19</f>
        <v>0.74084638898097421</v>
      </c>
      <c r="Y48" s="99">
        <f>RES_hhdet_tesh!Y48/RES_summary!Y$19</f>
        <v>0.68123870937659792</v>
      </c>
      <c r="DA48" s="63" t="s">
        <v>2959</v>
      </c>
    </row>
    <row r="49" spans="1:105" ht="12" customHeight="1" x14ac:dyDescent="0.25">
      <c r="A49" s="121" t="s">
        <v>55</v>
      </c>
      <c r="B49" s="123">
        <v>10.07637710872155</v>
      </c>
      <c r="C49" s="123">
        <v>9.6406147010679266</v>
      </c>
      <c r="D49" s="123">
        <v>9.5159627550272656</v>
      </c>
      <c r="E49" s="123">
        <v>9.6931024122899387</v>
      </c>
      <c r="F49" s="123">
        <v>10.487038101824348</v>
      </c>
      <c r="G49" s="123">
        <v>10.94614149638319</v>
      </c>
      <c r="H49" s="123">
        <v>11.251719205699228</v>
      </c>
      <c r="I49" s="123">
        <v>11.134082555391702</v>
      </c>
      <c r="J49" s="123">
        <v>11.376701634959961</v>
      </c>
      <c r="K49" s="123">
        <v>11.519440140421278</v>
      </c>
      <c r="L49" s="123">
        <v>11.242996819739952</v>
      </c>
      <c r="M49" s="123">
        <v>11.382529290718567</v>
      </c>
      <c r="N49" s="123">
        <v>11.519528053770603</v>
      </c>
      <c r="O49" s="123">
        <v>11.480567068775155</v>
      </c>
      <c r="P49" s="123">
        <v>12.03748990280571</v>
      </c>
      <c r="Q49" s="123">
        <v>12.194484207644605</v>
      </c>
      <c r="R49" s="123">
        <v>11.913366489810743</v>
      </c>
      <c r="S49" s="123">
        <v>11.910045523626101</v>
      </c>
      <c r="T49" s="123">
        <v>11.853907936281496</v>
      </c>
      <c r="U49" s="123">
        <v>11.788699922981417</v>
      </c>
      <c r="V49" s="123">
        <v>10.434594006864803</v>
      </c>
      <c r="W49" s="123">
        <v>9.8435353095009859</v>
      </c>
      <c r="X49" s="123">
        <v>8.7348851192432324</v>
      </c>
      <c r="Y49" s="123">
        <v>8.2431765479845236</v>
      </c>
      <c r="DA49" s="130" t="s">
        <v>2960</v>
      </c>
    </row>
    <row r="50" spans="1:105" ht="12" customHeight="1" x14ac:dyDescent="0.25">
      <c r="A50" s="97" t="s">
        <v>138</v>
      </c>
      <c r="B50" s="99">
        <v>9.9486916225631088</v>
      </c>
      <c r="C50" s="99">
        <v>9.6642919971875951</v>
      </c>
      <c r="D50" s="99">
        <v>8.9621844597064122</v>
      </c>
      <c r="E50" s="99">
        <v>9.329439759008336</v>
      </c>
      <c r="F50" s="99">
        <v>10.890758437521985</v>
      </c>
      <c r="G50" s="99">
        <v>11.36647444379083</v>
      </c>
      <c r="H50" s="99">
        <v>11.222224943199766</v>
      </c>
      <c r="I50" s="99">
        <v>10.393535136511076</v>
      </c>
      <c r="J50" s="99">
        <v>12.100675959513209</v>
      </c>
      <c r="K50" s="99">
        <v>11.519016550658845</v>
      </c>
      <c r="L50" s="99">
        <v>11.211795806281044</v>
      </c>
      <c r="M50" s="99">
        <v>11.903984383292052</v>
      </c>
      <c r="N50" s="99">
        <v>11.618019491737316</v>
      </c>
      <c r="O50" s="99">
        <v>11.520820521615624</v>
      </c>
      <c r="P50" s="99">
        <v>12.377953952588921</v>
      </c>
      <c r="Q50" s="99">
        <v>12.87471410690606</v>
      </c>
      <c r="R50" s="99">
        <v>12.008949210696333</v>
      </c>
      <c r="S50" s="99">
        <v>11.873439970761325</v>
      </c>
      <c r="T50" s="99">
        <v>11.940927268537765</v>
      </c>
      <c r="U50" s="99">
        <v>11.835115110686923</v>
      </c>
      <c r="V50" s="99">
        <v>10.855834921987164</v>
      </c>
      <c r="W50" s="99">
        <v>10.422933935038495</v>
      </c>
      <c r="X50" s="99">
        <v>9.5896107541683921</v>
      </c>
      <c r="Y50" s="99">
        <v>8.7874074775681965</v>
      </c>
      <c r="DA50" s="63" t="s">
        <v>2961</v>
      </c>
    </row>
    <row r="51" spans="1:105" ht="12" customHeight="1" x14ac:dyDescent="0.25">
      <c r="A51" s="97" t="s">
        <v>137</v>
      </c>
      <c r="B51" s="99">
        <v>9.9486916225631106</v>
      </c>
      <c r="C51" s="99">
        <v>9.6643060448253504</v>
      </c>
      <c r="D51" s="99">
        <v>8.9622705171544954</v>
      </c>
      <c r="E51" s="99">
        <v>9.3291039973292147</v>
      </c>
      <c r="F51" s="99">
        <v>10.890560794333062</v>
      </c>
      <c r="G51" s="99">
        <v>11.366318911712083</v>
      </c>
      <c r="H51" s="99">
        <v>11.221813084284266</v>
      </c>
      <c r="I51" s="99">
        <v>10.390150443730349</v>
      </c>
      <c r="J51" s="99">
        <v>12.092007867336626</v>
      </c>
      <c r="K51" s="99">
        <v>11.508780887462736</v>
      </c>
      <c r="L51" s="99">
        <v>11.20331395970411</v>
      </c>
      <c r="M51" s="99">
        <v>11.896333374731249</v>
      </c>
      <c r="N51" s="99">
        <v>11.615062053344689</v>
      </c>
      <c r="O51" s="99">
        <v>11.519965989583158</v>
      </c>
      <c r="P51" s="99">
        <v>12.371389780502694</v>
      </c>
      <c r="Q51" s="99">
        <v>12.861896386655109</v>
      </c>
      <c r="R51" s="99">
        <v>11.99625097779133</v>
      </c>
      <c r="S51" s="99">
        <v>11.859850983197576</v>
      </c>
      <c r="T51" s="99">
        <v>11.930234306514217</v>
      </c>
      <c r="U51" s="99">
        <v>11.827441374222609</v>
      </c>
      <c r="V51" s="99">
        <v>10.85071376071612</v>
      </c>
      <c r="W51" s="99">
        <v>10.41825021847418</v>
      </c>
      <c r="X51" s="99">
        <v>9.5603428756075655</v>
      </c>
      <c r="Y51" s="99">
        <v>8.764341163147181</v>
      </c>
      <c r="DA51" s="63" t="s">
        <v>2962</v>
      </c>
    </row>
    <row r="52" spans="1:105" ht="12" customHeight="1" x14ac:dyDescent="0.25">
      <c r="A52" s="100" t="s">
        <v>211</v>
      </c>
      <c r="B52" s="102">
        <v>4.164843793568429</v>
      </c>
      <c r="C52" s="102">
        <v>3.9453872537428718</v>
      </c>
      <c r="D52" s="102">
        <v>3.7464297209981048</v>
      </c>
      <c r="E52" s="102">
        <v>3.9702220266938664</v>
      </c>
      <c r="F52" s="102">
        <v>4.3384801128405606</v>
      </c>
      <c r="G52" s="102">
        <v>4.6268044914956006</v>
      </c>
      <c r="H52" s="102">
        <v>4.6365477975295875</v>
      </c>
      <c r="I52" s="102">
        <v>4.545833884845349</v>
      </c>
      <c r="J52" s="102">
        <v>4.8338378509521087</v>
      </c>
      <c r="K52" s="102">
        <v>4.7437197912222713</v>
      </c>
      <c r="L52" s="102">
        <v>4.6447582849253273</v>
      </c>
      <c r="M52" s="102">
        <v>4.7525773159206395</v>
      </c>
      <c r="N52" s="102">
        <v>4.6634008822921071</v>
      </c>
      <c r="O52" s="102">
        <v>3.8610769892185592</v>
      </c>
      <c r="P52" s="102">
        <v>3.8754687456599948</v>
      </c>
      <c r="Q52" s="102">
        <v>4.3809581382018976</v>
      </c>
      <c r="R52" s="102">
        <v>4.9511356039119994</v>
      </c>
      <c r="S52" s="102">
        <v>5.1828058557487413</v>
      </c>
      <c r="T52" s="102">
        <v>4.7591605483254824</v>
      </c>
      <c r="U52" s="102">
        <v>4.7378981573913181</v>
      </c>
      <c r="V52" s="102">
        <v>3.067808362060906</v>
      </c>
      <c r="W52" s="102">
        <v>2.625161538656354</v>
      </c>
      <c r="X52" s="102">
        <v>3.3438968668352875</v>
      </c>
      <c r="Y52" s="102">
        <v>3.3838412691857984</v>
      </c>
      <c r="DA52" s="131" t="s">
        <v>2963</v>
      </c>
    </row>
    <row r="53" spans="1:105" ht="12" customHeight="1" x14ac:dyDescent="0.25">
      <c r="A53" s="103" t="s">
        <v>52</v>
      </c>
      <c r="B53" s="105">
        <v>5.7838478289946815</v>
      </c>
      <c r="C53" s="105">
        <v>5.7189187910824781</v>
      </c>
      <c r="D53" s="105">
        <v>5.2158407961563906</v>
      </c>
      <c r="E53" s="105">
        <v>5.3588819706353492</v>
      </c>
      <c r="F53" s="105">
        <v>6.5520806814925017</v>
      </c>
      <c r="G53" s="105">
        <v>6.7395144202164818</v>
      </c>
      <c r="H53" s="105">
        <v>6.5852652867546784</v>
      </c>
      <c r="I53" s="105">
        <v>5.8443165588849979</v>
      </c>
      <c r="J53" s="105">
        <v>7.2581700163845193</v>
      </c>
      <c r="K53" s="105">
        <v>6.7650610962404665</v>
      </c>
      <c r="L53" s="105">
        <v>6.5585556747787814</v>
      </c>
      <c r="M53" s="105">
        <v>7.1437560588106077</v>
      </c>
      <c r="N53" s="105">
        <v>6.9516611710525806</v>
      </c>
      <c r="O53" s="105">
        <v>7.6588890003646002</v>
      </c>
      <c r="P53" s="105">
        <v>8.4959210348426986</v>
      </c>
      <c r="Q53" s="105">
        <v>8.4809382484532136</v>
      </c>
      <c r="R53" s="105">
        <v>7.0451153738793346</v>
      </c>
      <c r="S53" s="105">
        <v>6.6770451274488343</v>
      </c>
      <c r="T53" s="105">
        <v>7.1710737581887338</v>
      </c>
      <c r="U53" s="105">
        <v>7.0895432168312906</v>
      </c>
      <c r="V53" s="105">
        <v>7.7829053986552124</v>
      </c>
      <c r="W53" s="105">
        <v>7.7930886798178243</v>
      </c>
      <c r="X53" s="105">
        <v>6.2164460087722766</v>
      </c>
      <c r="Y53" s="105">
        <v>5.3804998939613835</v>
      </c>
      <c r="DA53" s="132" t="s">
        <v>2964</v>
      </c>
    </row>
    <row r="54" spans="1:105" ht="12" customHeight="1" x14ac:dyDescent="0.25">
      <c r="A54" s="106" t="s">
        <v>122</v>
      </c>
      <c r="B54" s="102">
        <v>10.117759266089113</v>
      </c>
      <c r="C54" s="102">
        <v>9.6326292814231529</v>
      </c>
      <c r="D54" s="102">
        <v>9.7171836946344179</v>
      </c>
      <c r="E54" s="102">
        <v>9.8354360879464799</v>
      </c>
      <c r="F54" s="102">
        <v>10.317703757393359</v>
      </c>
      <c r="G54" s="102">
        <v>10.757253066383988</v>
      </c>
      <c r="H54" s="102">
        <v>11.266007915745091</v>
      </c>
      <c r="I54" s="102">
        <v>11.522870662554848</v>
      </c>
      <c r="J54" s="102">
        <v>10.963984868671233</v>
      </c>
      <c r="K54" s="102">
        <v>11.520406675206086</v>
      </c>
      <c r="L54" s="102">
        <v>11.264652842168712</v>
      </c>
      <c r="M54" s="102">
        <v>11.015716536031553</v>
      </c>
      <c r="N54" s="102">
        <v>11.44946949358803</v>
      </c>
      <c r="O54" s="102">
        <v>11.451935815591161</v>
      </c>
      <c r="P54" s="102">
        <v>11.798986410134923</v>
      </c>
      <c r="Q54" s="102">
        <v>11.725374761976441</v>
      </c>
      <c r="R54" s="102">
        <v>11.849757558065683</v>
      </c>
      <c r="S54" s="102">
        <v>11.93622380662462</v>
      </c>
      <c r="T54" s="102">
        <v>11.800386482228827</v>
      </c>
      <c r="U54" s="102">
        <v>11.759632424924199</v>
      </c>
      <c r="V54" s="102">
        <v>10.147991515713796</v>
      </c>
      <c r="W54" s="102">
        <v>9.3709973381471716</v>
      </c>
      <c r="X54" s="102">
        <v>7.8339941413658396</v>
      </c>
      <c r="Y54" s="102">
        <v>7.5560179130758369</v>
      </c>
      <c r="DA54" s="131" t="s">
        <v>2965</v>
      </c>
    </row>
    <row r="55" spans="1:105" ht="12" customHeight="1" x14ac:dyDescent="0.25">
      <c r="A55" s="107" t="s">
        <v>121</v>
      </c>
      <c r="B55" s="105">
        <v>10.117759266089111</v>
      </c>
      <c r="C55" s="105">
        <v>9.6327781066033307</v>
      </c>
      <c r="D55" s="105">
        <v>9.7168127889706941</v>
      </c>
      <c r="E55" s="105">
        <v>9.8327357065036765</v>
      </c>
      <c r="F55" s="105">
        <v>10.316285775938622</v>
      </c>
      <c r="G55" s="105">
        <v>10.756628602200475</v>
      </c>
      <c r="H55" s="105">
        <v>11.26599043409718</v>
      </c>
      <c r="I55" s="105">
        <v>11.521166606880227</v>
      </c>
      <c r="J55" s="105">
        <v>10.958103259192955</v>
      </c>
      <c r="K55" s="105">
        <v>11.509335571002238</v>
      </c>
      <c r="L55" s="105">
        <v>11.254444102916446</v>
      </c>
      <c r="M55" s="105">
        <v>11.0089306295267</v>
      </c>
      <c r="N55" s="105">
        <v>11.447874640635389</v>
      </c>
      <c r="O55" s="105">
        <v>11.452005448163147</v>
      </c>
      <c r="P55" s="105">
        <v>11.795478903887394</v>
      </c>
      <c r="Q55" s="105">
        <v>11.720379331492239</v>
      </c>
      <c r="R55" s="105">
        <v>11.840036602918618</v>
      </c>
      <c r="S55" s="105">
        <v>11.925340296608875</v>
      </c>
      <c r="T55" s="105">
        <v>11.794392790757042</v>
      </c>
      <c r="U55" s="105">
        <v>11.753313648986174</v>
      </c>
      <c r="V55" s="105">
        <v>10.140994097740437</v>
      </c>
      <c r="W55" s="105">
        <v>9.3683637373303288</v>
      </c>
      <c r="X55" s="105">
        <v>7.8690188037155409</v>
      </c>
      <c r="Y55" s="105">
        <v>7.5648241411546637</v>
      </c>
      <c r="DA55" s="132" t="s">
        <v>2966</v>
      </c>
    </row>
    <row r="56" spans="1:105" ht="12" customHeight="1" x14ac:dyDescent="0.25">
      <c r="A56" s="108" t="s">
        <v>53</v>
      </c>
      <c r="B56" s="99">
        <v>4.235639086458538</v>
      </c>
      <c r="C56" s="99">
        <v>3.9325083307422428</v>
      </c>
      <c r="D56" s="99">
        <v>4.0619796790754021</v>
      </c>
      <c r="E56" s="99">
        <v>4.1849680817196511</v>
      </c>
      <c r="F56" s="99">
        <v>4.1094308989059103</v>
      </c>
      <c r="G56" s="99">
        <v>4.3785019722612271</v>
      </c>
      <c r="H56" s="99">
        <v>4.6549150789548568</v>
      </c>
      <c r="I56" s="99">
        <v>5.043155427699217</v>
      </c>
      <c r="J56" s="99">
        <v>4.3764136216985188</v>
      </c>
      <c r="K56" s="99">
        <v>4.744531071872764</v>
      </c>
      <c r="L56" s="99">
        <v>4.6667729523328498</v>
      </c>
      <c r="M56" s="99">
        <v>4.3952829942773866</v>
      </c>
      <c r="N56" s="99">
        <v>4.5960237869744276</v>
      </c>
      <c r="O56" s="99">
        <v>3.839237091513596</v>
      </c>
      <c r="P56" s="99">
        <v>3.691893013765867</v>
      </c>
      <c r="Q56" s="99">
        <v>3.9824634440496696</v>
      </c>
      <c r="R56" s="99">
        <v>4.8851261529504457</v>
      </c>
      <c r="S56" s="99">
        <v>5.2130539896525896</v>
      </c>
      <c r="T56" s="99">
        <v>4.7037580295315333</v>
      </c>
      <c r="U56" s="99">
        <v>4.703432200768999</v>
      </c>
      <c r="V56" s="99">
        <v>2.856212831880093</v>
      </c>
      <c r="W56" s="99">
        <v>2.3321232562961316</v>
      </c>
      <c r="X56" s="99">
        <v>2.7055527906170855</v>
      </c>
      <c r="Y56" s="99">
        <v>2.8933891782971544</v>
      </c>
      <c r="DA56" s="63" t="s">
        <v>2967</v>
      </c>
    </row>
    <row r="57" spans="1:105" ht="12" customHeight="1" x14ac:dyDescent="0.25">
      <c r="A57" s="108" t="s">
        <v>52</v>
      </c>
      <c r="B57" s="99">
        <v>5.882120179630574</v>
      </c>
      <c r="C57" s="99">
        <v>5.7002697758610879</v>
      </c>
      <c r="D57" s="99">
        <v>5.654833109895292</v>
      </c>
      <c r="E57" s="99">
        <v>5.6477676247840272</v>
      </c>
      <c r="F57" s="99">
        <v>6.2068548770327103</v>
      </c>
      <c r="G57" s="99">
        <v>6.3781266299392483</v>
      </c>
      <c r="H57" s="99">
        <v>6.611075355142324</v>
      </c>
      <c r="I57" s="99">
        <v>6.4780111791810118</v>
      </c>
      <c r="J57" s="99">
        <v>6.5816896374944349</v>
      </c>
      <c r="K57" s="99">
        <v>6.7648044991294727</v>
      </c>
      <c r="L57" s="99">
        <v>6.5876711505835992</v>
      </c>
      <c r="M57" s="99">
        <v>6.613647635249313</v>
      </c>
      <c r="N57" s="99">
        <v>6.851850853660963</v>
      </c>
      <c r="O57" s="99">
        <v>7.6127683566495508</v>
      </c>
      <c r="P57" s="99">
        <v>8.1035858901215256</v>
      </c>
      <c r="Q57" s="99">
        <v>7.7379158874425675</v>
      </c>
      <c r="R57" s="99">
        <v>6.9549104499681738</v>
      </c>
      <c r="S57" s="99">
        <v>6.712286306956285</v>
      </c>
      <c r="T57" s="99">
        <v>7.0906347612255081</v>
      </c>
      <c r="U57" s="99">
        <v>7.0498814482171728</v>
      </c>
      <c r="V57" s="99">
        <v>7.2847812658603441</v>
      </c>
      <c r="W57" s="99">
        <v>7.0362404810341985</v>
      </c>
      <c r="X57" s="99">
        <v>5.1634660130984544</v>
      </c>
      <c r="Y57" s="99">
        <v>4.6714349628575089</v>
      </c>
      <c r="DA57" s="63" t="s">
        <v>2968</v>
      </c>
    </row>
    <row r="58" spans="1:105" ht="12" customHeight="1" x14ac:dyDescent="0.25">
      <c r="A58" s="121" t="s">
        <v>54</v>
      </c>
      <c r="B58" s="123">
        <v>1.8508835498870095</v>
      </c>
      <c r="C58" s="123">
        <v>1.8387789140725592</v>
      </c>
      <c r="D58" s="123">
        <v>1.8048081289602962</v>
      </c>
      <c r="E58" s="123">
        <v>1.9599806490621667</v>
      </c>
      <c r="F58" s="123">
        <v>1.9770229179380114</v>
      </c>
      <c r="G58" s="123">
        <v>2.0595661375209082</v>
      </c>
      <c r="H58" s="123">
        <v>2.0020169627740731</v>
      </c>
      <c r="I58" s="123">
        <v>1.9647384976799986</v>
      </c>
      <c r="J58" s="123">
        <v>1.7177166740066629</v>
      </c>
      <c r="K58" s="123">
        <v>1.7833363471402206</v>
      </c>
      <c r="L58" s="123">
        <v>1.762986839128198</v>
      </c>
      <c r="M58" s="123">
        <v>1.6548664983354029</v>
      </c>
      <c r="N58" s="123">
        <v>1.7168225069612157</v>
      </c>
      <c r="O58" s="123">
        <v>1.727857268517891</v>
      </c>
      <c r="P58" s="123">
        <v>1.7593660062525043</v>
      </c>
      <c r="Q58" s="123">
        <v>1.8500044611451032</v>
      </c>
      <c r="R58" s="123">
        <v>1.8494394363732405</v>
      </c>
      <c r="S58" s="123">
        <v>1.8556162417399549</v>
      </c>
      <c r="T58" s="123">
        <v>1.8517300243714849</v>
      </c>
      <c r="U58" s="123">
        <v>1.8414454668479074</v>
      </c>
      <c r="V58" s="123">
        <v>1.9285157152616157</v>
      </c>
      <c r="W58" s="123">
        <v>1.8811119200658351</v>
      </c>
      <c r="X58" s="123">
        <v>1.379495795988412</v>
      </c>
      <c r="Y58" s="123">
        <v>1.3930964976483613</v>
      </c>
      <c r="DA58" s="130" t="s">
        <v>2969</v>
      </c>
    </row>
    <row r="59" spans="1:105" ht="12" customHeight="1" x14ac:dyDescent="0.25">
      <c r="A59" s="97" t="s">
        <v>50</v>
      </c>
      <c r="B59" s="99">
        <v>1.8554891938821558</v>
      </c>
      <c r="C59" s="99">
        <v>1.7981443036031035</v>
      </c>
      <c r="D59" s="99">
        <v>1.7885649315300618</v>
      </c>
      <c r="E59" s="99">
        <v>1.9918151734714027</v>
      </c>
      <c r="F59" s="99">
        <v>1.9826679094768107</v>
      </c>
      <c r="G59" s="99">
        <v>1.9502739353521799</v>
      </c>
      <c r="H59" s="99">
        <v>2.0299024626102438</v>
      </c>
      <c r="I59" s="99">
        <v>1.9974944902642306</v>
      </c>
      <c r="J59" s="99">
        <v>1.6937894506589313</v>
      </c>
      <c r="K59" s="99">
        <v>1.8153410768337266</v>
      </c>
      <c r="L59" s="99">
        <v>1.7359386242057753</v>
      </c>
      <c r="M59" s="99">
        <v>1.7351752033574657</v>
      </c>
      <c r="N59" s="99">
        <v>1.7499567663842268</v>
      </c>
      <c r="O59" s="99">
        <v>1.7339992676426059</v>
      </c>
      <c r="P59" s="99">
        <v>1.8896937421303499</v>
      </c>
      <c r="Q59" s="99">
        <v>1.8170086378581445</v>
      </c>
      <c r="R59" s="99">
        <v>1.9427930632206138</v>
      </c>
      <c r="S59" s="99">
        <v>1.9121831821252242</v>
      </c>
      <c r="T59" s="99">
        <v>1.9019344248287162</v>
      </c>
      <c r="U59" s="99">
        <v>1.9905723899620027</v>
      </c>
      <c r="V59" s="99">
        <v>1.8414098618252068</v>
      </c>
      <c r="W59" s="99">
        <v>1.7479614923040276</v>
      </c>
      <c r="X59" s="99">
        <v>1.5889061344130295</v>
      </c>
      <c r="Y59" s="99">
        <v>1.437313176403141</v>
      </c>
      <c r="DA59" s="63" t="s">
        <v>2970</v>
      </c>
    </row>
    <row r="60" spans="1:105" ht="12" customHeight="1" x14ac:dyDescent="0.25">
      <c r="A60" s="109" t="s">
        <v>120</v>
      </c>
      <c r="B60" s="110">
        <v>1.8507060213904389</v>
      </c>
      <c r="C60" s="110">
        <v>1.8403981191629704</v>
      </c>
      <c r="D60" s="110">
        <v>1.8055011438641866</v>
      </c>
      <c r="E60" s="110">
        <v>1.9585561356768275</v>
      </c>
      <c r="F60" s="110">
        <v>1.9767493857480198</v>
      </c>
      <c r="G60" s="110">
        <v>2.065257773935965</v>
      </c>
      <c r="H60" s="110">
        <v>2.0004311164645632</v>
      </c>
      <c r="I60" s="110">
        <v>1.9627419006435771</v>
      </c>
      <c r="J60" s="110">
        <v>1.719270449873973</v>
      </c>
      <c r="K60" s="110">
        <v>1.7811094061695643</v>
      </c>
      <c r="L60" s="110">
        <v>1.7649550644925074</v>
      </c>
      <c r="M60" s="110">
        <v>1.6487592133825664</v>
      </c>
      <c r="N60" s="110">
        <v>1.7142292691438215</v>
      </c>
      <c r="O60" s="110">
        <v>1.7273730418751887</v>
      </c>
      <c r="P60" s="110">
        <v>1.7489644809788663</v>
      </c>
      <c r="Q60" s="110">
        <v>1.8526301146405408</v>
      </c>
      <c r="R60" s="110">
        <v>1.8419565941934974</v>
      </c>
      <c r="S60" s="110">
        <v>1.8510884344323109</v>
      </c>
      <c r="T60" s="110">
        <v>1.8477878750596617</v>
      </c>
      <c r="U60" s="110">
        <v>1.829828867065554</v>
      </c>
      <c r="V60" s="110">
        <v>1.9351832531273077</v>
      </c>
      <c r="W60" s="110">
        <v>1.8912152025678963</v>
      </c>
      <c r="X60" s="110">
        <v>1.363354210660664</v>
      </c>
      <c r="Y60" s="110">
        <v>1.3895895728403507</v>
      </c>
      <c r="DA60" s="60" t="s">
        <v>2971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91.332679045614626</v>
      </c>
      <c r="C62" s="118">
        <f t="shared" si="21"/>
        <v>96.266754954251866</v>
      </c>
      <c r="D62" s="118">
        <f t="shared" si="21"/>
        <v>90.3262134148559</v>
      </c>
      <c r="E62" s="118">
        <f t="shared" si="21"/>
        <v>93.825107920918384</v>
      </c>
      <c r="F62" s="118">
        <f t="shared" si="21"/>
        <v>89.383772253701537</v>
      </c>
      <c r="G62" s="118">
        <f t="shared" si="21"/>
        <v>85.560981083635241</v>
      </c>
      <c r="H62" s="118">
        <f t="shared" si="21"/>
        <v>84.990605517114005</v>
      </c>
      <c r="I62" s="118">
        <f t="shared" si="21"/>
        <v>78.730938097496718</v>
      </c>
      <c r="J62" s="118">
        <f t="shared" si="21"/>
        <v>83.488921039340795</v>
      </c>
      <c r="K62" s="118">
        <f t="shared" si="21"/>
        <v>82.541582595969359</v>
      </c>
      <c r="L62" s="118">
        <f t="shared" si="21"/>
        <v>94.122353017525455</v>
      </c>
      <c r="M62" s="118">
        <f t="shared" si="21"/>
        <v>73.214513731166392</v>
      </c>
      <c r="N62" s="118">
        <f t="shared" si="21"/>
        <v>82.390672384877277</v>
      </c>
      <c r="O62" s="118">
        <f t="shared" si="21"/>
        <v>90.684104087260849</v>
      </c>
      <c r="P62" s="118">
        <f t="shared" si="21"/>
        <v>72.1239629569165</v>
      </c>
      <c r="Q62" s="118">
        <f t="shared" si="21"/>
        <v>79.473294397133259</v>
      </c>
      <c r="R62" s="118">
        <f t="shared" ref="R62:V62" si="22">R63+R66+R68+R77</f>
        <v>85.250810043113049</v>
      </c>
      <c r="S62" s="118">
        <f t="shared" si="22"/>
        <v>85.145371698278282</v>
      </c>
      <c r="T62" s="118">
        <f t="shared" si="22"/>
        <v>86.712919315684786</v>
      </c>
      <c r="U62" s="118">
        <f t="shared" si="22"/>
        <v>86.0862482198132</v>
      </c>
      <c r="V62" s="118">
        <f t="shared" si="22"/>
        <v>82.511309227178373</v>
      </c>
      <c r="W62" s="118">
        <f t="shared" ref="W62:Y62" si="23">W63+W66+W68+W77</f>
        <v>97.013639766660631</v>
      </c>
      <c r="X62" s="118">
        <f t="shared" si="23"/>
        <v>79.437328392164616</v>
      </c>
      <c r="Y62" s="118">
        <f t="shared" si="23"/>
        <v>80.228550320661455</v>
      </c>
      <c r="DA62" s="129" t="s">
        <v>2972</v>
      </c>
    </row>
    <row r="63" spans="1:105" ht="12.95" customHeight="1" x14ac:dyDescent="0.25">
      <c r="A63" s="121" t="s">
        <v>57</v>
      </c>
      <c r="B63" s="123">
        <f t="shared" ref="B63:Q63" si="24">SUM(B64:B65)</f>
        <v>79.671813395876185</v>
      </c>
      <c r="C63" s="123">
        <f t="shared" si="24"/>
        <v>84.674229560807106</v>
      </c>
      <c r="D63" s="123">
        <f t="shared" si="24"/>
        <v>78.86490870101207</v>
      </c>
      <c r="E63" s="123">
        <f t="shared" si="24"/>
        <v>82.380487745657248</v>
      </c>
      <c r="F63" s="123">
        <f t="shared" si="24"/>
        <v>76.685630110814373</v>
      </c>
      <c r="G63" s="123">
        <f t="shared" si="24"/>
        <v>72.698836903064219</v>
      </c>
      <c r="H63" s="123">
        <f t="shared" si="24"/>
        <v>71.528726018320967</v>
      </c>
      <c r="I63" s="123">
        <f t="shared" si="24"/>
        <v>65.881299761965693</v>
      </c>
      <c r="J63" s="123">
        <f t="shared" si="24"/>
        <v>70.619795166516113</v>
      </c>
      <c r="K63" s="123">
        <f t="shared" si="24"/>
        <v>69.150874611871146</v>
      </c>
      <c r="L63" s="123">
        <f t="shared" si="24"/>
        <v>80.954012758621289</v>
      </c>
      <c r="M63" s="123">
        <f t="shared" si="24"/>
        <v>61.082741367871812</v>
      </c>
      <c r="N63" s="123">
        <f t="shared" si="24"/>
        <v>69.146942428886675</v>
      </c>
      <c r="O63" s="123">
        <f t="shared" si="24"/>
        <v>77.409246562680252</v>
      </c>
      <c r="P63" s="123">
        <f t="shared" si="24"/>
        <v>58.567987563001708</v>
      </c>
      <c r="Q63" s="123">
        <f t="shared" si="24"/>
        <v>65.906280228634373</v>
      </c>
      <c r="R63" s="123">
        <f t="shared" ref="R63:V63" si="25">SUM(R64:R65)</f>
        <v>70.954091935852531</v>
      </c>
      <c r="S63" s="123">
        <f t="shared" si="25"/>
        <v>71.033655414258561</v>
      </c>
      <c r="T63" s="123">
        <f t="shared" si="25"/>
        <v>72.449492908924526</v>
      </c>
      <c r="U63" s="123">
        <f t="shared" si="25"/>
        <v>71.077415069013284</v>
      </c>
      <c r="V63" s="123">
        <f t="shared" si="25"/>
        <v>69.267136012745937</v>
      </c>
      <c r="W63" s="123">
        <f t="shared" ref="W63:Y63" si="26">SUM(W64:W65)</f>
        <v>83.162117917620279</v>
      </c>
      <c r="X63" s="123">
        <f t="shared" si="26"/>
        <v>69.027100061243203</v>
      </c>
      <c r="Y63" s="123">
        <f t="shared" si="26"/>
        <v>70.270195287319694</v>
      </c>
      <c r="DA63" s="130" t="s">
        <v>2973</v>
      </c>
    </row>
    <row r="64" spans="1:105" ht="12" customHeight="1" x14ac:dyDescent="0.25">
      <c r="A64" s="97" t="s">
        <v>212</v>
      </c>
      <c r="B64" s="99">
        <v>77.766028100940801</v>
      </c>
      <c r="C64" s="99">
        <v>82.692682202461725</v>
      </c>
      <c r="D64" s="99">
        <v>77.063644401724076</v>
      </c>
      <c r="E64" s="99">
        <v>80.531140009829116</v>
      </c>
      <c r="F64" s="99">
        <v>74.965741415027509</v>
      </c>
      <c r="G64" s="99">
        <v>71.094170895594601</v>
      </c>
      <c r="H64" s="99">
        <v>69.984685788418275</v>
      </c>
      <c r="I64" s="99">
        <v>64.47852177569257</v>
      </c>
      <c r="J64" s="99">
        <v>69.120430215186403</v>
      </c>
      <c r="K64" s="99">
        <v>67.701185915286146</v>
      </c>
      <c r="L64" s="99">
        <v>79.279420469541932</v>
      </c>
      <c r="M64" s="99">
        <v>59.836104017014719</v>
      </c>
      <c r="N64" s="99">
        <v>67.748077580179952</v>
      </c>
      <c r="O64" s="99">
        <v>75.857180328085988</v>
      </c>
      <c r="P64" s="99">
        <v>57.401727813616382</v>
      </c>
      <c r="Q64" s="99">
        <v>64.604799498492625</v>
      </c>
      <c r="R64" s="99">
        <v>69.559684411368906</v>
      </c>
      <c r="S64" s="99">
        <v>69.646818450738763</v>
      </c>
      <c r="T64" s="99">
        <v>71.039034147634837</v>
      </c>
      <c r="U64" s="99">
        <v>69.690125976096738</v>
      </c>
      <c r="V64" s="99">
        <v>67.974240423871592</v>
      </c>
      <c r="W64" s="99">
        <v>81.601122283947973</v>
      </c>
      <c r="X64" s="99">
        <v>67.779305765353783</v>
      </c>
      <c r="Y64" s="99">
        <v>69.008207886215772</v>
      </c>
      <c r="DA64" s="63" t="s">
        <v>2974</v>
      </c>
    </row>
    <row r="65" spans="1:105" ht="12" customHeight="1" x14ac:dyDescent="0.25">
      <c r="A65" s="97" t="s">
        <v>53</v>
      </c>
      <c r="B65" s="99">
        <v>1.9057852949353808</v>
      </c>
      <c r="C65" s="99">
        <v>1.9815473583453747</v>
      </c>
      <c r="D65" s="99">
        <v>1.8012642992879957</v>
      </c>
      <c r="E65" s="99">
        <v>1.8493477358281305</v>
      </c>
      <c r="F65" s="99">
        <v>1.7198886957868575</v>
      </c>
      <c r="G65" s="99">
        <v>1.6046660074696222</v>
      </c>
      <c r="H65" s="99">
        <v>1.5440402299026845</v>
      </c>
      <c r="I65" s="99">
        <v>1.4027779862731173</v>
      </c>
      <c r="J65" s="99">
        <v>1.4993649513297105</v>
      </c>
      <c r="K65" s="99">
        <v>1.4496886965850033</v>
      </c>
      <c r="L65" s="99">
        <v>1.6745922890793501</v>
      </c>
      <c r="M65" s="99">
        <v>1.2466373508570909</v>
      </c>
      <c r="N65" s="99">
        <v>1.3988648487067252</v>
      </c>
      <c r="O65" s="99">
        <v>1.5520662345942668</v>
      </c>
      <c r="P65" s="99">
        <v>1.1662597493853282</v>
      </c>
      <c r="Q65" s="99">
        <v>1.301480730141745</v>
      </c>
      <c r="R65" s="99">
        <v>1.3944075244836229</v>
      </c>
      <c r="S65" s="99">
        <v>1.3868369635197981</v>
      </c>
      <c r="T65" s="99">
        <v>1.4104587612896851</v>
      </c>
      <c r="U65" s="99">
        <v>1.3872890929165496</v>
      </c>
      <c r="V65" s="99">
        <v>1.2928955888743374</v>
      </c>
      <c r="W65" s="99">
        <v>1.5609956336723074</v>
      </c>
      <c r="X65" s="99">
        <v>1.2477942958894253</v>
      </c>
      <c r="Y65" s="99">
        <v>1.2619874011039189</v>
      </c>
      <c r="DA65" s="63" t="s">
        <v>2975</v>
      </c>
    </row>
    <row r="66" spans="1:105" ht="12.95" customHeight="1" x14ac:dyDescent="0.25">
      <c r="A66" s="121" t="s">
        <v>92</v>
      </c>
      <c r="B66" s="123">
        <f t="shared" ref="B66:Y66" si="27">B67</f>
        <v>3.1382726128030156E-2</v>
      </c>
      <c r="C66" s="123">
        <f t="shared" si="27"/>
        <v>4.1510952376281184E-2</v>
      </c>
      <c r="D66" s="123">
        <f t="shared" si="27"/>
        <v>5.098156661108439E-2</v>
      </c>
      <c r="E66" s="123">
        <f t="shared" si="27"/>
        <v>0.15331957063729185</v>
      </c>
      <c r="F66" s="123">
        <f t="shared" si="27"/>
        <v>7.4569215929219987E-2</v>
      </c>
      <c r="G66" s="123">
        <f t="shared" si="27"/>
        <v>0.10530071301310386</v>
      </c>
      <c r="H66" s="123">
        <f t="shared" si="27"/>
        <v>0.27506882399621568</v>
      </c>
      <c r="I66" s="123">
        <f t="shared" si="27"/>
        <v>0.14017184937325383</v>
      </c>
      <c r="J66" s="123">
        <f t="shared" si="27"/>
        <v>0.17641616513116773</v>
      </c>
      <c r="K66" s="123">
        <f t="shared" si="27"/>
        <v>0.21120254978742986</v>
      </c>
      <c r="L66" s="123">
        <f t="shared" si="27"/>
        <v>0.3140165270188861</v>
      </c>
      <c r="M66" s="123">
        <f t="shared" si="27"/>
        <v>0.25424323374991303</v>
      </c>
      <c r="N66" s="123">
        <f t="shared" si="27"/>
        <v>0.27069509742463277</v>
      </c>
      <c r="O66" s="123">
        <f t="shared" si="27"/>
        <v>0.30244664643045427</v>
      </c>
      <c r="P66" s="123">
        <f t="shared" si="27"/>
        <v>0.25589203039155001</v>
      </c>
      <c r="Q66" s="123">
        <f t="shared" si="27"/>
        <v>0.38696019587953667</v>
      </c>
      <c r="R66" s="123">
        <f t="shared" si="27"/>
        <v>0.3615630667923726</v>
      </c>
      <c r="S66" s="123">
        <f t="shared" si="27"/>
        <v>0.37111530581457164</v>
      </c>
      <c r="T66" s="123">
        <f t="shared" si="27"/>
        <v>0.37570754591848488</v>
      </c>
      <c r="U66" s="123">
        <f t="shared" si="27"/>
        <v>0.3841575791325364</v>
      </c>
      <c r="V66" s="123">
        <f t="shared" si="27"/>
        <v>0.6000662658489937</v>
      </c>
      <c r="W66" s="123">
        <f t="shared" si="27"/>
        <v>0.74112694844892002</v>
      </c>
      <c r="X66" s="123">
        <f t="shared" si="27"/>
        <v>0.86625625457818101</v>
      </c>
      <c r="Y66" s="123">
        <f t="shared" si="27"/>
        <v>0.8390395268774572</v>
      </c>
      <c r="DA66" s="130" t="s">
        <v>2976</v>
      </c>
    </row>
    <row r="67" spans="1:105" ht="12" customHeight="1" x14ac:dyDescent="0.25">
      <c r="A67" s="97" t="s">
        <v>53</v>
      </c>
      <c r="B67" s="99">
        <f>RES_hhdet_tesh!B67/RES_summary!B$19</f>
        <v>3.1382726128030156E-2</v>
      </c>
      <c r="C67" s="99">
        <f>RES_hhdet_tesh!C67/RES_summary!C$19</f>
        <v>4.1510952376281184E-2</v>
      </c>
      <c r="D67" s="99">
        <f>RES_hhdet_tesh!D67/RES_summary!D$19</f>
        <v>5.098156661108439E-2</v>
      </c>
      <c r="E67" s="99">
        <f>RES_hhdet_tesh!E67/RES_summary!E$19</f>
        <v>0.15331957063729185</v>
      </c>
      <c r="F67" s="99">
        <f>RES_hhdet_tesh!F67/RES_summary!F$19</f>
        <v>7.4569215929219987E-2</v>
      </c>
      <c r="G67" s="99">
        <f>RES_hhdet_tesh!G67/RES_summary!G$19</f>
        <v>0.10530071301310386</v>
      </c>
      <c r="H67" s="99">
        <f>RES_hhdet_tesh!H67/RES_summary!H$19</f>
        <v>0.27506882399621568</v>
      </c>
      <c r="I67" s="99">
        <f>RES_hhdet_tesh!I67/RES_summary!I$19</f>
        <v>0.14017184937325383</v>
      </c>
      <c r="J67" s="99">
        <f>RES_hhdet_tesh!J67/RES_summary!J$19</f>
        <v>0.17641616513116773</v>
      </c>
      <c r="K67" s="99">
        <f>RES_hhdet_tesh!K67/RES_summary!K$19</f>
        <v>0.21120254978742986</v>
      </c>
      <c r="L67" s="99">
        <f>RES_hhdet_tesh!L67/RES_summary!L$19</f>
        <v>0.3140165270188861</v>
      </c>
      <c r="M67" s="99">
        <f>RES_hhdet_tesh!M67/RES_summary!M$19</f>
        <v>0.25424323374991303</v>
      </c>
      <c r="N67" s="99">
        <f>RES_hhdet_tesh!N67/RES_summary!N$19</f>
        <v>0.27069509742463277</v>
      </c>
      <c r="O67" s="99">
        <f>RES_hhdet_tesh!O67/RES_summary!O$19</f>
        <v>0.30244664643045427</v>
      </c>
      <c r="P67" s="99">
        <f>RES_hhdet_tesh!P67/RES_summary!P$19</f>
        <v>0.25589203039155001</v>
      </c>
      <c r="Q67" s="99">
        <f>RES_hhdet_tesh!Q67/RES_summary!Q$19</f>
        <v>0.38696019587953667</v>
      </c>
      <c r="R67" s="99">
        <f>RES_hhdet_tesh!R67/RES_summary!R$19</f>
        <v>0.3615630667923726</v>
      </c>
      <c r="S67" s="99">
        <f>RES_hhdet_tesh!S67/RES_summary!S$19</f>
        <v>0.37111530581457164</v>
      </c>
      <c r="T67" s="99">
        <f>RES_hhdet_tesh!T67/RES_summary!T$19</f>
        <v>0.37570754591848488</v>
      </c>
      <c r="U67" s="99">
        <f>RES_hhdet_tesh!U67/RES_summary!U$19</f>
        <v>0.3841575791325364</v>
      </c>
      <c r="V67" s="99">
        <f>RES_hhdet_tesh!V67/RES_summary!V$19</f>
        <v>0.6000662658489937</v>
      </c>
      <c r="W67" s="99">
        <f>RES_hhdet_tesh!W67/RES_summary!W$19</f>
        <v>0.74112694844892002</v>
      </c>
      <c r="X67" s="99">
        <f>RES_hhdet_tesh!X67/RES_summary!X$19</f>
        <v>0.86625625457818101</v>
      </c>
      <c r="Y67" s="99">
        <f>RES_hhdet_tesh!Y67/RES_summary!Y$19</f>
        <v>0.8390395268774572</v>
      </c>
      <c r="DA67" s="63" t="s">
        <v>2977</v>
      </c>
    </row>
    <row r="68" spans="1:105" ht="12" customHeight="1" x14ac:dyDescent="0.25">
      <c r="A68" s="121" t="s">
        <v>55</v>
      </c>
      <c r="B68" s="123">
        <v>9.8087657138171487</v>
      </c>
      <c r="C68" s="123">
        <v>9.6983227845761011</v>
      </c>
      <c r="D68" s="123">
        <v>9.6016042142718572</v>
      </c>
      <c r="E68" s="123">
        <v>9.3760246894358392</v>
      </c>
      <c r="F68" s="123">
        <v>10.618270566059289</v>
      </c>
      <c r="G68" s="123">
        <v>10.708751499307597</v>
      </c>
      <c r="H68" s="123">
        <v>11.151904584387946</v>
      </c>
      <c r="I68" s="123">
        <v>10.690345253376897</v>
      </c>
      <c r="J68" s="123">
        <v>11.038623600123598</v>
      </c>
      <c r="K68" s="123">
        <v>11.39273849408821</v>
      </c>
      <c r="L68" s="123">
        <v>11.055138956460056</v>
      </c>
      <c r="M68" s="123">
        <v>10.228297240613763</v>
      </c>
      <c r="N68" s="123">
        <v>11.213852568629202</v>
      </c>
      <c r="O68" s="123">
        <v>11.210642864944873</v>
      </c>
      <c r="P68" s="123">
        <v>11.523245428724511</v>
      </c>
      <c r="Q68" s="123">
        <v>11.333845015598277</v>
      </c>
      <c r="R68" s="123">
        <v>12.039617039444359</v>
      </c>
      <c r="S68" s="123">
        <v>11.88638583934214</v>
      </c>
      <c r="T68" s="123">
        <v>12.082474668148706</v>
      </c>
      <c r="U68" s="123">
        <v>12.879355401843958</v>
      </c>
      <c r="V68" s="123">
        <v>10.766280616885743</v>
      </c>
      <c r="W68" s="123">
        <v>11.256336670853068</v>
      </c>
      <c r="X68" s="123">
        <v>8.1272870509790067</v>
      </c>
      <c r="Y68" s="123">
        <v>7.7478835698616573</v>
      </c>
      <c r="DA68" s="130" t="s">
        <v>2978</v>
      </c>
    </row>
    <row r="69" spans="1:105" ht="12" customHeight="1" x14ac:dyDescent="0.25">
      <c r="A69" s="97" t="s">
        <v>134</v>
      </c>
      <c r="B69" s="99">
        <v>9.7258237310450824</v>
      </c>
      <c r="C69" s="99">
        <v>9.7179984975954774</v>
      </c>
      <c r="D69" s="99">
        <v>9.568783817467768</v>
      </c>
      <c r="E69" s="99">
        <v>9.2580531552214751</v>
      </c>
      <c r="F69" s="99">
        <v>10.695599113687665</v>
      </c>
      <c r="G69" s="99">
        <v>10.697451874985337</v>
      </c>
      <c r="H69" s="99">
        <v>11.129188815115633</v>
      </c>
      <c r="I69" s="99">
        <v>10.556305885227808</v>
      </c>
      <c r="J69" s="99">
        <v>11.045306632438296</v>
      </c>
      <c r="K69" s="99">
        <v>11.387389322643394</v>
      </c>
      <c r="L69" s="99">
        <v>11.051039578996891</v>
      </c>
      <c r="M69" s="99">
        <v>10.211452808988081</v>
      </c>
      <c r="N69" s="99">
        <v>11.207724973071638</v>
      </c>
      <c r="O69" s="99">
        <v>11.204743114064387</v>
      </c>
      <c r="P69" s="99">
        <v>11.515924645815279</v>
      </c>
      <c r="Q69" s="99">
        <v>11.319391564561062</v>
      </c>
      <c r="R69" s="99">
        <v>12.050523954064387</v>
      </c>
      <c r="S69" s="99">
        <v>11.888005190551732</v>
      </c>
      <c r="T69" s="99">
        <v>12.091467579978136</v>
      </c>
      <c r="U69" s="99">
        <v>12.937698430194922</v>
      </c>
      <c r="V69" s="99">
        <v>10.819617371137026</v>
      </c>
      <c r="W69" s="99">
        <v>11.413844102993481</v>
      </c>
      <c r="X69" s="99">
        <v>8.1636699818831691</v>
      </c>
      <c r="Y69" s="99">
        <v>7.778201548032265</v>
      </c>
      <c r="DA69" s="63" t="s">
        <v>2979</v>
      </c>
    </row>
    <row r="70" spans="1:105" ht="12" customHeight="1" x14ac:dyDescent="0.25">
      <c r="A70" s="97" t="s">
        <v>133</v>
      </c>
      <c r="B70" s="99">
        <v>9.7258237310450806</v>
      </c>
      <c r="C70" s="99">
        <v>9.716800439493408</v>
      </c>
      <c r="D70" s="99">
        <v>9.567300049475179</v>
      </c>
      <c r="E70" s="99">
        <v>9.2552327863380182</v>
      </c>
      <c r="F70" s="99">
        <v>10.69275205113258</v>
      </c>
      <c r="G70" s="99">
        <v>10.695593430877587</v>
      </c>
      <c r="H70" s="99">
        <v>11.125803813247906</v>
      </c>
      <c r="I70" s="99">
        <v>10.549193092078704</v>
      </c>
      <c r="J70" s="99">
        <v>11.03778812292604</v>
      </c>
      <c r="K70" s="99">
        <v>11.372322298799469</v>
      </c>
      <c r="L70" s="99">
        <v>11.0368654954198</v>
      </c>
      <c r="M70" s="99">
        <v>10.200703663814348</v>
      </c>
      <c r="N70" s="99">
        <v>11.198563125435379</v>
      </c>
      <c r="O70" s="99">
        <v>11.197853781164687</v>
      </c>
      <c r="P70" s="99">
        <v>11.504632021326334</v>
      </c>
      <c r="Q70" s="99">
        <v>11.302923928656694</v>
      </c>
      <c r="R70" s="99">
        <v>12.028090811452527</v>
      </c>
      <c r="S70" s="99">
        <v>11.868058967825135</v>
      </c>
      <c r="T70" s="99">
        <v>12.07591431193881</v>
      </c>
      <c r="U70" s="99">
        <v>12.92245302604257</v>
      </c>
      <c r="V70" s="99">
        <v>10.815095630201629</v>
      </c>
      <c r="W70" s="99">
        <v>11.402223527548934</v>
      </c>
      <c r="X70" s="99">
        <v>8.1357387840280317</v>
      </c>
      <c r="Y70" s="99">
        <v>7.7514112186824455</v>
      </c>
      <c r="DA70" s="63" t="s">
        <v>2980</v>
      </c>
    </row>
    <row r="71" spans="1:105" ht="12" customHeight="1" x14ac:dyDescent="0.25">
      <c r="A71" s="100" t="s">
        <v>212</v>
      </c>
      <c r="B71" s="102">
        <v>4.0715326088447936</v>
      </c>
      <c r="C71" s="102">
        <v>3.9668533495993161</v>
      </c>
      <c r="D71" s="102">
        <v>3.999302634553656</v>
      </c>
      <c r="E71" s="102">
        <v>3.9381640478139839</v>
      </c>
      <c r="F71" s="102">
        <v>4.2600813336839929</v>
      </c>
      <c r="G71" s="102">
        <v>4.353573054525997</v>
      </c>
      <c r="H71" s="102">
        <v>4.5966357638843034</v>
      </c>
      <c r="I71" s="102">
        <v>4.6144491931875837</v>
      </c>
      <c r="J71" s="102">
        <v>4.4088396679793238</v>
      </c>
      <c r="K71" s="102">
        <v>4.6868612659545352</v>
      </c>
      <c r="L71" s="102">
        <v>4.5746092937337979</v>
      </c>
      <c r="M71" s="102">
        <v>4.0661439015697294</v>
      </c>
      <c r="N71" s="102">
        <v>4.4940472945479391</v>
      </c>
      <c r="O71" s="102">
        <v>3.7513054134211687</v>
      </c>
      <c r="P71" s="102">
        <v>3.5972064731856603</v>
      </c>
      <c r="Q71" s="102">
        <v>3.835071739221477</v>
      </c>
      <c r="R71" s="102">
        <v>4.9653289844241364</v>
      </c>
      <c r="S71" s="102">
        <v>5.1869477563551438</v>
      </c>
      <c r="T71" s="102">
        <v>4.8195845606205063</v>
      </c>
      <c r="U71" s="102">
        <v>5.1872203272310822</v>
      </c>
      <c r="V71" s="102">
        <v>3.0575862157953146</v>
      </c>
      <c r="W71" s="102">
        <v>2.8966646158278944</v>
      </c>
      <c r="X71" s="102">
        <v>2.8160438626121449</v>
      </c>
      <c r="Y71" s="102">
        <v>2.9766953334258521</v>
      </c>
      <c r="DA71" s="131" t="s">
        <v>2981</v>
      </c>
    </row>
    <row r="72" spans="1:105" ht="12" customHeight="1" x14ac:dyDescent="0.25">
      <c r="A72" s="103" t="s">
        <v>52</v>
      </c>
      <c r="B72" s="105">
        <v>5.654291122200287</v>
      </c>
      <c r="C72" s="105">
        <v>5.7499470898940901</v>
      </c>
      <c r="D72" s="105">
        <v>5.567997414921523</v>
      </c>
      <c r="E72" s="105">
        <v>5.3170687385240338</v>
      </c>
      <c r="F72" s="105">
        <v>6.4326707174485875</v>
      </c>
      <c r="G72" s="105">
        <v>6.3420203763515888</v>
      </c>
      <c r="H72" s="105">
        <v>6.5291680493636015</v>
      </c>
      <c r="I72" s="105">
        <v>5.9347438988911234</v>
      </c>
      <c r="J72" s="105">
        <v>6.6289484549467161</v>
      </c>
      <c r="K72" s="105">
        <v>6.6854610328449366</v>
      </c>
      <c r="L72" s="105">
        <v>6.4622562016860039</v>
      </c>
      <c r="M72" s="105">
        <v>6.134559762244618</v>
      </c>
      <c r="N72" s="105">
        <v>6.7045158308874404</v>
      </c>
      <c r="O72" s="105">
        <v>7.4465483677435182</v>
      </c>
      <c r="P72" s="105">
        <v>7.9074255481406723</v>
      </c>
      <c r="Q72" s="105">
        <v>7.4678521894352174</v>
      </c>
      <c r="R72" s="105">
        <v>7.0627618270283907</v>
      </c>
      <c r="S72" s="105">
        <v>6.6811112114699922</v>
      </c>
      <c r="T72" s="105">
        <v>7.2563297513183045</v>
      </c>
      <c r="U72" s="105">
        <v>7.7352326988114877</v>
      </c>
      <c r="V72" s="105">
        <v>7.7575094144063144</v>
      </c>
      <c r="W72" s="105">
        <v>8.5055589117210388</v>
      </c>
      <c r="X72" s="105">
        <v>5.3196949214158868</v>
      </c>
      <c r="Y72" s="105">
        <v>4.7747158852565939</v>
      </c>
      <c r="DA72" s="132" t="s">
        <v>2982</v>
      </c>
    </row>
    <row r="73" spans="1:105" ht="12" customHeight="1" x14ac:dyDescent="0.25">
      <c r="A73" s="106" t="s">
        <v>122</v>
      </c>
      <c r="B73" s="102">
        <v>10.117759266089115</v>
      </c>
      <c r="C73" s="102">
        <v>9.6313583304720236</v>
      </c>
      <c r="D73" s="102">
        <v>9.7151260259233396</v>
      </c>
      <c r="E73" s="102">
        <v>9.8348319986079584</v>
      </c>
      <c r="F73" s="102">
        <v>10.316117924232579</v>
      </c>
      <c r="G73" s="102">
        <v>10.752240890814033</v>
      </c>
      <c r="H73" s="102">
        <v>11.260868134931211</v>
      </c>
      <c r="I73" s="102">
        <v>11.518690901224147</v>
      </c>
      <c r="J73" s="102">
        <v>10.956171941982351</v>
      </c>
      <c r="K73" s="102">
        <v>11.513435983510993</v>
      </c>
      <c r="L73" s="102">
        <v>11.267460978416434</v>
      </c>
      <c r="M73" s="102">
        <v>11.023092496114081</v>
      </c>
      <c r="N73" s="102">
        <v>11.453887996141512</v>
      </c>
      <c r="O73" s="102">
        <v>11.404852779354208</v>
      </c>
      <c r="P73" s="102">
        <v>11.734217039250021</v>
      </c>
      <c r="Q73" s="102">
        <v>11.632036262916863</v>
      </c>
      <c r="R73" s="102">
        <v>11.746294056541309</v>
      </c>
      <c r="S73" s="102">
        <v>11.835983016027692</v>
      </c>
      <c r="T73" s="102">
        <v>11.701683154292379</v>
      </c>
      <c r="U73" s="102">
        <v>11.625787301093412</v>
      </c>
      <c r="V73" s="102">
        <v>10.025564451665922</v>
      </c>
      <c r="W73" s="102">
        <v>9.2281661177410399</v>
      </c>
      <c r="X73" s="102">
        <v>7.7087371598784289</v>
      </c>
      <c r="Y73" s="102">
        <v>7.4300735669957643</v>
      </c>
      <c r="DA73" s="131" t="s">
        <v>2983</v>
      </c>
    </row>
    <row r="74" spans="1:105" ht="12" customHeight="1" x14ac:dyDescent="0.25">
      <c r="A74" s="107" t="s">
        <v>121</v>
      </c>
      <c r="B74" s="105">
        <v>10.117759266089109</v>
      </c>
      <c r="C74" s="105">
        <v>9.6294693710633368</v>
      </c>
      <c r="D74" s="105">
        <v>9.7137876530078415</v>
      </c>
      <c r="E74" s="105">
        <v>9.8340628311273033</v>
      </c>
      <c r="F74" s="105">
        <v>10.31733099745535</v>
      </c>
      <c r="G74" s="105">
        <v>10.755678320211043</v>
      </c>
      <c r="H74" s="105">
        <v>11.265338226649286</v>
      </c>
      <c r="I74" s="105">
        <v>11.530286166578902</v>
      </c>
      <c r="J74" s="105">
        <v>10.962052606455011</v>
      </c>
      <c r="K74" s="105">
        <v>11.526035862473462</v>
      </c>
      <c r="L74" s="105">
        <v>11.274810170544143</v>
      </c>
      <c r="M74" s="105">
        <v>10.975125729992442</v>
      </c>
      <c r="N74" s="105">
        <v>11.407893754125105</v>
      </c>
      <c r="O74" s="105">
        <v>11.396397569941783</v>
      </c>
      <c r="P74" s="105">
        <v>11.717642582035595</v>
      </c>
      <c r="Q74" s="105">
        <v>11.606553126388839</v>
      </c>
      <c r="R74" s="105">
        <v>11.735575517578399</v>
      </c>
      <c r="S74" s="105">
        <v>11.830704157800893</v>
      </c>
      <c r="T74" s="105">
        <v>11.698281139549728</v>
      </c>
      <c r="U74" s="105">
        <v>11.635736525065258</v>
      </c>
      <c r="V74" s="105">
        <v>10.02331048797689</v>
      </c>
      <c r="W74" s="105">
        <v>9.215757484707467</v>
      </c>
      <c r="X74" s="105">
        <v>7.6828509262626179</v>
      </c>
      <c r="Y74" s="105">
        <v>7.4051345907711932</v>
      </c>
      <c r="DA74" s="132" t="s">
        <v>2984</v>
      </c>
    </row>
    <row r="75" spans="1:105" ht="12" customHeight="1" x14ac:dyDescent="0.25">
      <c r="A75" s="108" t="s">
        <v>53</v>
      </c>
      <c r="B75" s="99">
        <v>4.235639086458538</v>
      </c>
      <c r="C75" s="99">
        <v>3.9311575646463934</v>
      </c>
      <c r="D75" s="99">
        <v>4.0607150626755173</v>
      </c>
      <c r="E75" s="99">
        <v>4.1855329269830763</v>
      </c>
      <c r="F75" s="99">
        <v>4.1098472566620199</v>
      </c>
      <c r="G75" s="99">
        <v>4.3781151585374465</v>
      </c>
      <c r="H75" s="99">
        <v>4.6546455979623467</v>
      </c>
      <c r="I75" s="99">
        <v>5.0471473287420441</v>
      </c>
      <c r="J75" s="99">
        <v>4.3779908998775658</v>
      </c>
      <c r="K75" s="99">
        <v>4.751415487685108</v>
      </c>
      <c r="L75" s="99">
        <v>4.6752179552740136</v>
      </c>
      <c r="M75" s="99">
        <v>4.3817864881183137</v>
      </c>
      <c r="N75" s="99">
        <v>4.5799725013695562</v>
      </c>
      <c r="O75" s="99">
        <v>3.8205947821282025</v>
      </c>
      <c r="P75" s="99">
        <v>3.6675308513472484</v>
      </c>
      <c r="Q75" s="99">
        <v>3.943786479083081</v>
      </c>
      <c r="R75" s="99">
        <v>4.8420261527498241</v>
      </c>
      <c r="S75" s="99">
        <v>5.1716846627648243</v>
      </c>
      <c r="T75" s="99">
        <v>4.6654274465911163</v>
      </c>
      <c r="U75" s="99">
        <v>4.6563802759042936</v>
      </c>
      <c r="V75" s="99">
        <v>2.8230672217881292</v>
      </c>
      <c r="W75" s="99">
        <v>2.2941340619419677</v>
      </c>
      <c r="X75" s="99">
        <v>2.6415439182366858</v>
      </c>
      <c r="Y75" s="99">
        <v>2.8323112195309927</v>
      </c>
      <c r="DA75" s="63" t="s">
        <v>2985</v>
      </c>
    </row>
    <row r="76" spans="1:105" ht="12" customHeight="1" x14ac:dyDescent="0.25">
      <c r="A76" s="108" t="s">
        <v>52</v>
      </c>
      <c r="B76" s="99">
        <v>5.8821201796305722</v>
      </c>
      <c r="C76" s="99">
        <v>5.6983118064169442</v>
      </c>
      <c r="D76" s="99">
        <v>5.6530725903323251</v>
      </c>
      <c r="E76" s="99">
        <v>5.6485299041442261</v>
      </c>
      <c r="F76" s="99">
        <v>6.2074837407933314</v>
      </c>
      <c r="G76" s="99">
        <v>6.3775631616735966</v>
      </c>
      <c r="H76" s="99">
        <v>6.6106926286869392</v>
      </c>
      <c r="I76" s="99">
        <v>6.4831388378368588</v>
      </c>
      <c r="J76" s="99">
        <v>6.5840617065774474</v>
      </c>
      <c r="K76" s="99">
        <v>6.7746203747883547</v>
      </c>
      <c r="L76" s="99">
        <v>6.5995922152701292</v>
      </c>
      <c r="M76" s="99">
        <v>6.5933392418741263</v>
      </c>
      <c r="N76" s="99">
        <v>6.8279212527555471</v>
      </c>
      <c r="O76" s="99">
        <v>7.5758027878135819</v>
      </c>
      <c r="P76" s="99">
        <v>8.050111730688343</v>
      </c>
      <c r="Q76" s="99">
        <v>7.6627666473057561</v>
      </c>
      <c r="R76" s="99">
        <v>6.8935493648285746</v>
      </c>
      <c r="S76" s="99">
        <v>6.6590194950360697</v>
      </c>
      <c r="T76" s="99">
        <v>7.0328536929586116</v>
      </c>
      <c r="U76" s="99">
        <v>6.9793562491609658</v>
      </c>
      <c r="V76" s="99">
        <v>7.2002432661887585</v>
      </c>
      <c r="W76" s="99">
        <v>6.9216234227655002</v>
      </c>
      <c r="X76" s="99">
        <v>5.0413070080259326</v>
      </c>
      <c r="Y76" s="99">
        <v>4.5728233712401991</v>
      </c>
      <c r="DA76" s="63" t="s">
        <v>2986</v>
      </c>
    </row>
    <row r="77" spans="1:105" ht="12" customHeight="1" x14ac:dyDescent="0.25">
      <c r="A77" s="121" t="s">
        <v>54</v>
      </c>
      <c r="B77" s="123">
        <v>1.8207172097932585</v>
      </c>
      <c r="C77" s="123">
        <v>1.8526916564923681</v>
      </c>
      <c r="D77" s="123">
        <v>1.8087189329608842</v>
      </c>
      <c r="E77" s="123">
        <v>1.9152759151880099</v>
      </c>
      <c r="F77" s="123">
        <v>2.0053023608986509</v>
      </c>
      <c r="G77" s="123">
        <v>2.0480919682503158</v>
      </c>
      <c r="H77" s="123">
        <v>2.0349060904088727</v>
      </c>
      <c r="I77" s="123">
        <v>2.0191212327808796</v>
      </c>
      <c r="J77" s="123">
        <v>1.6540861075699047</v>
      </c>
      <c r="K77" s="123">
        <v>1.7867669402225721</v>
      </c>
      <c r="L77" s="123">
        <v>1.7991847754252144</v>
      </c>
      <c r="M77" s="123">
        <v>1.6492318889309041</v>
      </c>
      <c r="N77" s="123">
        <v>1.7591822899367566</v>
      </c>
      <c r="O77" s="123">
        <v>1.7617680132052633</v>
      </c>
      <c r="P77" s="123">
        <v>1.7768379347987389</v>
      </c>
      <c r="Q77" s="123">
        <v>1.8462089570210816</v>
      </c>
      <c r="R77" s="123">
        <v>1.8955380010237795</v>
      </c>
      <c r="S77" s="123">
        <v>1.8542151388630124</v>
      </c>
      <c r="T77" s="123">
        <v>1.8052441926930669</v>
      </c>
      <c r="U77" s="123">
        <v>1.7453201698234357</v>
      </c>
      <c r="V77" s="123">
        <v>1.8778263316977075</v>
      </c>
      <c r="W77" s="123">
        <v>1.8540582297383585</v>
      </c>
      <c r="X77" s="123">
        <v>1.4166850253642373</v>
      </c>
      <c r="Y77" s="123">
        <v>1.3714319366026426</v>
      </c>
      <c r="DA77" s="130" t="s">
        <v>2987</v>
      </c>
    </row>
    <row r="78" spans="1:105" ht="12" customHeight="1" x14ac:dyDescent="0.25">
      <c r="A78" s="97" t="s">
        <v>189</v>
      </c>
      <c r="B78" s="99">
        <v>1.7994594470044631</v>
      </c>
      <c r="C78" s="99">
        <v>1.8618299293454206</v>
      </c>
      <c r="D78" s="99">
        <v>1.8110980254091098</v>
      </c>
      <c r="E78" s="99">
        <v>1.8850275805517205</v>
      </c>
      <c r="F78" s="99">
        <v>2.0252923576147319</v>
      </c>
      <c r="G78" s="99">
        <v>2.0359812455190927</v>
      </c>
      <c r="H78" s="99">
        <v>2.0581165616941255</v>
      </c>
      <c r="I78" s="99">
        <v>2.0575867286077121</v>
      </c>
      <c r="J78" s="99">
        <v>1.6083862904956925</v>
      </c>
      <c r="K78" s="99">
        <v>1.7908405092849422</v>
      </c>
      <c r="L78" s="99">
        <v>1.8233964296895255</v>
      </c>
      <c r="M78" s="99">
        <v>1.6495794611541335</v>
      </c>
      <c r="N78" s="99">
        <v>1.7923842794875648</v>
      </c>
      <c r="O78" s="99">
        <v>1.7874433471421778</v>
      </c>
      <c r="P78" s="99">
        <v>1.7971648242620579</v>
      </c>
      <c r="Q78" s="99">
        <v>1.8412811504256785</v>
      </c>
      <c r="R78" s="99">
        <v>1.9372170902183332</v>
      </c>
      <c r="S78" s="99">
        <v>1.8568730310029571</v>
      </c>
      <c r="T78" s="99">
        <v>1.7659287530646084</v>
      </c>
      <c r="U78" s="99">
        <v>1.6571290563981476</v>
      </c>
      <c r="V78" s="99">
        <v>1.8149272771633911</v>
      </c>
      <c r="W78" s="99">
        <v>1.8122304762655344</v>
      </c>
      <c r="X78" s="99">
        <v>1.4689372058597931</v>
      </c>
      <c r="Y78" s="99">
        <v>1.3542315622611443</v>
      </c>
      <c r="DA78" s="63" t="s">
        <v>2988</v>
      </c>
    </row>
    <row r="79" spans="1:105" ht="12" customHeight="1" x14ac:dyDescent="0.25">
      <c r="A79" s="109" t="s">
        <v>120</v>
      </c>
      <c r="B79" s="110">
        <v>1.8507060213904392</v>
      </c>
      <c r="C79" s="110">
        <v>1.8403981191629706</v>
      </c>
      <c r="D79" s="110">
        <v>1.8055011438641868</v>
      </c>
      <c r="E79" s="110">
        <v>1.9585561356768275</v>
      </c>
      <c r="F79" s="110">
        <v>1.9767493857480198</v>
      </c>
      <c r="G79" s="110">
        <v>2.065257773935965</v>
      </c>
      <c r="H79" s="110">
        <v>2.0004311164645645</v>
      </c>
      <c r="I79" s="110">
        <v>1.9627419006435776</v>
      </c>
      <c r="J79" s="110">
        <v>1.7192704498739724</v>
      </c>
      <c r="K79" s="110">
        <v>1.7811094061695645</v>
      </c>
      <c r="L79" s="110">
        <v>1.7649550644925069</v>
      </c>
      <c r="M79" s="110">
        <v>1.6487592133825621</v>
      </c>
      <c r="N79" s="110">
        <v>1.7142292691438217</v>
      </c>
      <c r="O79" s="110">
        <v>1.727373041875188</v>
      </c>
      <c r="P79" s="110">
        <v>1.7489644809788703</v>
      </c>
      <c r="Q79" s="110">
        <v>1.8526301146405446</v>
      </c>
      <c r="R79" s="110">
        <v>1.8419565941934937</v>
      </c>
      <c r="S79" s="110">
        <v>1.8510884344323166</v>
      </c>
      <c r="T79" s="110">
        <v>1.847787875059665</v>
      </c>
      <c r="U79" s="110">
        <v>1.8298288670655518</v>
      </c>
      <c r="V79" s="110">
        <v>1.9351832531273079</v>
      </c>
      <c r="W79" s="110">
        <v>1.8912152025678983</v>
      </c>
      <c r="X79" s="110">
        <v>1.3633542106606624</v>
      </c>
      <c r="Y79" s="110">
        <v>1.3895895728403482</v>
      </c>
      <c r="DA79" s="60" t="s">
        <v>2989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8">
        <f t="shared" ref="B81:Q81" si="28">B82+B85+B87+B100</f>
        <v>92.352209674881578</v>
      </c>
      <c r="C81" s="118">
        <f t="shared" si="28"/>
        <v>101.79320599909624</v>
      </c>
      <c r="D81" s="118">
        <f t="shared" si="28"/>
        <v>86.212238704152369</v>
      </c>
      <c r="E81" s="118">
        <f t="shared" si="28"/>
        <v>98.716095859999371</v>
      </c>
      <c r="F81" s="118">
        <f t="shared" si="28"/>
        <v>92.354426257364125</v>
      </c>
      <c r="G81" s="118">
        <f t="shared" si="28"/>
        <v>82.884085049971461</v>
      </c>
      <c r="H81" s="118">
        <f t="shared" si="28"/>
        <v>73.289058174706142</v>
      </c>
      <c r="I81" s="118">
        <f t="shared" si="28"/>
        <v>91.752129228971867</v>
      </c>
      <c r="J81" s="118">
        <f t="shared" si="28"/>
        <v>90.706406016645346</v>
      </c>
      <c r="K81" s="118">
        <f t="shared" si="28"/>
        <v>86.114822850170896</v>
      </c>
      <c r="L81" s="118">
        <f t="shared" si="28"/>
        <v>108.61809565345571</v>
      </c>
      <c r="M81" s="118">
        <f t="shared" si="28"/>
        <v>80.202458446119095</v>
      </c>
      <c r="N81" s="118">
        <f t="shared" si="28"/>
        <v>90.280405143433669</v>
      </c>
      <c r="O81" s="118">
        <f t="shared" si="28"/>
        <v>101.6763793900916</v>
      </c>
      <c r="P81" s="118">
        <f t="shared" si="28"/>
        <v>76.992069948288801</v>
      </c>
      <c r="Q81" s="118">
        <f t="shared" si="28"/>
        <v>87.299927415404483</v>
      </c>
      <c r="R81" s="118">
        <f t="shared" ref="R81:V81" si="29">R82+R85+R87+R100</f>
        <v>94.81700685616326</v>
      </c>
      <c r="S81" s="118">
        <f t="shared" si="29"/>
        <v>89.280266347069983</v>
      </c>
      <c r="T81" s="118">
        <f t="shared" si="29"/>
        <v>86.885615148974722</v>
      </c>
      <c r="U81" s="118">
        <f t="shared" si="29"/>
        <v>86.415546500367796</v>
      </c>
      <c r="V81" s="118">
        <f t="shared" si="29"/>
        <v>79.023329749989117</v>
      </c>
      <c r="W81" s="118">
        <f t="shared" ref="W81:Y81" si="30">W82+W85+W87+W100</f>
        <v>92.089387354529052</v>
      </c>
      <c r="X81" s="118">
        <f t="shared" si="30"/>
        <v>81.044159512440146</v>
      </c>
      <c r="Y81" s="118">
        <f t="shared" si="30"/>
        <v>81.635153438243947</v>
      </c>
      <c r="DA81" s="129" t="s">
        <v>2990</v>
      </c>
    </row>
    <row r="82" spans="1:105" ht="12.95" customHeight="1" x14ac:dyDescent="0.25">
      <c r="A82" s="121" t="s">
        <v>57</v>
      </c>
      <c r="B82" s="123">
        <f t="shared" ref="B82:Q82" si="31">SUM(B83:B84)</f>
        <v>80.392474309935281</v>
      </c>
      <c r="C82" s="123">
        <f t="shared" si="31"/>
        <v>90.292014521371016</v>
      </c>
      <c r="D82" s="123">
        <f t="shared" si="31"/>
        <v>74.68335876447442</v>
      </c>
      <c r="E82" s="123">
        <f t="shared" si="31"/>
        <v>86.83529674081079</v>
      </c>
      <c r="F82" s="123">
        <f t="shared" si="31"/>
        <v>79.99893046888316</v>
      </c>
      <c r="G82" s="123">
        <f t="shared" si="31"/>
        <v>70.003324253061891</v>
      </c>
      <c r="H82" s="123">
        <f t="shared" si="31"/>
        <v>59.721674580628523</v>
      </c>
      <c r="I82" s="123">
        <f t="shared" si="31"/>
        <v>78.088833257754686</v>
      </c>
      <c r="J82" s="123">
        <f t="shared" si="31"/>
        <v>77.841309387075995</v>
      </c>
      <c r="K82" s="123">
        <f t="shared" si="31"/>
        <v>72.539197258667997</v>
      </c>
      <c r="L82" s="123">
        <f t="shared" si="31"/>
        <v>95.116699426695007</v>
      </c>
      <c r="M82" s="123">
        <f t="shared" si="31"/>
        <v>67.142090019518477</v>
      </c>
      <c r="N82" s="123">
        <f t="shared" si="31"/>
        <v>76.728340404584358</v>
      </c>
      <c r="O82" s="123">
        <f t="shared" si="31"/>
        <v>88.08588299662955</v>
      </c>
      <c r="P82" s="123">
        <f t="shared" si="31"/>
        <v>63.047285181064801</v>
      </c>
      <c r="Q82" s="123">
        <f t="shared" si="31"/>
        <v>73.332276916768762</v>
      </c>
      <c r="R82" s="123">
        <f t="shared" ref="R82:V82" si="32">SUM(R83:R84)</f>
        <v>80.659870299550974</v>
      </c>
      <c r="S82" s="123">
        <f t="shared" si="32"/>
        <v>75.078529375378906</v>
      </c>
      <c r="T82" s="123">
        <f t="shared" si="32"/>
        <v>72.811518617266984</v>
      </c>
      <c r="U82" s="123">
        <f t="shared" si="32"/>
        <v>72.391612426786125</v>
      </c>
      <c r="V82" s="123">
        <f t="shared" si="32"/>
        <v>66.398643407411186</v>
      </c>
      <c r="W82" s="123">
        <f t="shared" ref="W82:Y82" si="33">SUM(W83:W84)</f>
        <v>80.208323220271026</v>
      </c>
      <c r="X82" s="123">
        <f t="shared" si="33"/>
        <v>70.577659950496511</v>
      </c>
      <c r="Y82" s="123">
        <f t="shared" si="33"/>
        <v>71.649220086993822</v>
      </c>
      <c r="DA82" s="130" t="s">
        <v>2991</v>
      </c>
    </row>
    <row r="83" spans="1:105" ht="12" customHeight="1" x14ac:dyDescent="0.25">
      <c r="A83" s="97" t="s">
        <v>199</v>
      </c>
      <c r="B83" s="99">
        <v>79.61206412408805</v>
      </c>
      <c r="C83" s="99">
        <v>89.43477186716035</v>
      </c>
      <c r="D83" s="99">
        <v>73.991575321789298</v>
      </c>
      <c r="E83" s="99">
        <v>86.044909526164005</v>
      </c>
      <c r="F83" s="99">
        <v>79.271461690285619</v>
      </c>
      <c r="G83" s="99">
        <v>69.376961498335362</v>
      </c>
      <c r="H83" s="99">
        <v>59.199240236740522</v>
      </c>
      <c r="I83" s="99">
        <v>77.415143747127118</v>
      </c>
      <c r="J83" s="99">
        <v>77.171703901668394</v>
      </c>
      <c r="K83" s="99">
        <v>71.92315965070776</v>
      </c>
      <c r="L83" s="99">
        <v>94.31978550087706</v>
      </c>
      <c r="M83" s="99">
        <v>66.587173824082285</v>
      </c>
      <c r="N83" s="99">
        <v>76.099815664527014</v>
      </c>
      <c r="O83" s="99">
        <v>87.370827097948364</v>
      </c>
      <c r="P83" s="99">
        <v>62.539030417871786</v>
      </c>
      <c r="Q83" s="99">
        <v>72.746081316677532</v>
      </c>
      <c r="R83" s="99">
        <v>80.018245515956124</v>
      </c>
      <c r="S83" s="99">
        <v>74.485256577814255</v>
      </c>
      <c r="T83" s="99">
        <v>72.237814542372263</v>
      </c>
      <c r="U83" s="99">
        <v>71.81973949721349</v>
      </c>
      <c r="V83" s="99">
        <v>65.897286946022149</v>
      </c>
      <c r="W83" s="99">
        <v>79.59924301493966</v>
      </c>
      <c r="X83" s="99">
        <v>70.061734731312356</v>
      </c>
      <c r="Y83" s="99">
        <v>71.128912177130275</v>
      </c>
      <c r="DA83" s="63" t="s">
        <v>2992</v>
      </c>
    </row>
    <row r="84" spans="1:105" ht="12" customHeight="1" x14ac:dyDescent="0.25">
      <c r="A84" s="97" t="s">
        <v>53</v>
      </c>
      <c r="B84" s="99">
        <v>0.7804101858472261</v>
      </c>
      <c r="C84" s="99">
        <v>0.85724265421066292</v>
      </c>
      <c r="D84" s="99">
        <v>0.69178344268512715</v>
      </c>
      <c r="E84" s="99">
        <v>0.79038721464678519</v>
      </c>
      <c r="F84" s="99">
        <v>0.72746877859754255</v>
      </c>
      <c r="G84" s="99">
        <v>0.62636275472652536</v>
      </c>
      <c r="H84" s="99">
        <v>0.52243434388800447</v>
      </c>
      <c r="I84" s="99">
        <v>0.67368951062757232</v>
      </c>
      <c r="J84" s="99">
        <v>0.66960548540760489</v>
      </c>
      <c r="K84" s="99">
        <v>0.61603760796023233</v>
      </c>
      <c r="L84" s="99">
        <v>0.79691392581795206</v>
      </c>
      <c r="M84" s="99">
        <v>0.55491619543618742</v>
      </c>
      <c r="N84" s="99">
        <v>0.6285247400573416</v>
      </c>
      <c r="O84" s="99">
        <v>0.71505589868117969</v>
      </c>
      <c r="P84" s="99">
        <v>0.50825476319301355</v>
      </c>
      <c r="Q84" s="99">
        <v>0.58619560009122407</v>
      </c>
      <c r="R84" s="99">
        <v>0.64162478359485275</v>
      </c>
      <c r="S84" s="99">
        <v>0.59327279756465734</v>
      </c>
      <c r="T84" s="99">
        <v>0.57370407489472197</v>
      </c>
      <c r="U84" s="99">
        <v>0.57187292957264013</v>
      </c>
      <c r="V84" s="99">
        <v>0.50135646138902967</v>
      </c>
      <c r="W84" s="99">
        <v>0.60908020533136253</v>
      </c>
      <c r="X84" s="99">
        <v>0.51592521918415235</v>
      </c>
      <c r="Y84" s="99">
        <v>0.52030790986354902</v>
      </c>
      <c r="DA84" s="63" t="s">
        <v>2993</v>
      </c>
    </row>
    <row r="85" spans="1:105" ht="12.95" customHeight="1" x14ac:dyDescent="0.25">
      <c r="A85" s="121" t="s">
        <v>92</v>
      </c>
      <c r="B85" s="123">
        <f t="shared" ref="B85:Y85" si="34">B86</f>
        <v>3.1407399000322883E-2</v>
      </c>
      <c r="C85" s="123">
        <f t="shared" si="34"/>
        <v>4.1571411666965652E-2</v>
      </c>
      <c r="D85" s="123">
        <f t="shared" si="34"/>
        <v>4.9044497183175821E-2</v>
      </c>
      <c r="E85" s="123">
        <f t="shared" si="34"/>
        <v>0.1379119057644819</v>
      </c>
      <c r="F85" s="123">
        <f t="shared" si="34"/>
        <v>7.2361013630558815E-2</v>
      </c>
      <c r="G85" s="123">
        <f t="shared" si="34"/>
        <v>0.11826649725831682</v>
      </c>
      <c r="H85" s="123">
        <f t="shared" si="34"/>
        <v>0.34678449849519055</v>
      </c>
      <c r="I85" s="123">
        <f t="shared" si="34"/>
        <v>0.17774116587981348</v>
      </c>
      <c r="J85" s="123">
        <f t="shared" si="34"/>
        <v>0.23384158877690556</v>
      </c>
      <c r="K85" s="123">
        <f t="shared" si="34"/>
        <v>0.29509290670976313</v>
      </c>
      <c r="L85" s="123">
        <f t="shared" si="34"/>
        <v>0.43268270849507862</v>
      </c>
      <c r="M85" s="123">
        <f t="shared" si="34"/>
        <v>0.36133933136557644</v>
      </c>
      <c r="N85" s="123">
        <f t="shared" si="34"/>
        <v>0.36796810234900207</v>
      </c>
      <c r="O85" s="123">
        <f t="shared" si="34"/>
        <v>0.37511526833354791</v>
      </c>
      <c r="P85" s="123">
        <f t="shared" si="34"/>
        <v>0.29002651013807046</v>
      </c>
      <c r="Q85" s="123">
        <f t="shared" si="34"/>
        <v>0.40373182209454384</v>
      </c>
      <c r="R85" s="123">
        <f t="shared" si="34"/>
        <v>0.34336677240262492</v>
      </c>
      <c r="S85" s="123">
        <f t="shared" si="34"/>
        <v>0.33292483075348989</v>
      </c>
      <c r="T85" s="123">
        <f t="shared" si="34"/>
        <v>0.3323094883531833</v>
      </c>
      <c r="U85" s="123">
        <f t="shared" si="34"/>
        <v>0.34837253117305816</v>
      </c>
      <c r="V85" s="123">
        <f t="shared" si="34"/>
        <v>0.556990127561653</v>
      </c>
      <c r="W85" s="123">
        <f t="shared" si="34"/>
        <v>0.69655292856758366</v>
      </c>
      <c r="X85" s="123">
        <f t="shared" si="34"/>
        <v>0.81780823093634791</v>
      </c>
      <c r="Y85" s="123">
        <f t="shared" si="34"/>
        <v>0.8199991975676264</v>
      </c>
      <c r="DA85" s="130" t="s">
        <v>2994</v>
      </c>
    </row>
    <row r="86" spans="1:105" ht="12" customHeight="1" x14ac:dyDescent="0.25">
      <c r="A86" s="97" t="s">
        <v>53</v>
      </c>
      <c r="B86" s="99">
        <f>RES_hhdet_tesh!B86/RES_summary!B$19</f>
        <v>3.1407399000322883E-2</v>
      </c>
      <c r="C86" s="99">
        <f>RES_hhdet_tesh!C86/RES_summary!C$19</f>
        <v>4.1571411666965652E-2</v>
      </c>
      <c r="D86" s="99">
        <f>RES_hhdet_tesh!D86/RES_summary!D$19</f>
        <v>4.9044497183175821E-2</v>
      </c>
      <c r="E86" s="99">
        <f>RES_hhdet_tesh!E86/RES_summary!E$19</f>
        <v>0.1379119057644819</v>
      </c>
      <c r="F86" s="99">
        <f>RES_hhdet_tesh!F86/RES_summary!F$19</f>
        <v>7.2361013630558815E-2</v>
      </c>
      <c r="G86" s="99">
        <f>RES_hhdet_tesh!G86/RES_summary!G$19</f>
        <v>0.11826649725831682</v>
      </c>
      <c r="H86" s="99">
        <f>RES_hhdet_tesh!H86/RES_summary!H$19</f>
        <v>0.34678449849519055</v>
      </c>
      <c r="I86" s="99">
        <f>RES_hhdet_tesh!I86/RES_summary!I$19</f>
        <v>0.17774116587981348</v>
      </c>
      <c r="J86" s="99">
        <f>RES_hhdet_tesh!J86/RES_summary!J$19</f>
        <v>0.23384158877690556</v>
      </c>
      <c r="K86" s="99">
        <f>RES_hhdet_tesh!K86/RES_summary!K$19</f>
        <v>0.29509290670976313</v>
      </c>
      <c r="L86" s="99">
        <f>RES_hhdet_tesh!L86/RES_summary!L$19</f>
        <v>0.43268270849507862</v>
      </c>
      <c r="M86" s="99">
        <f>RES_hhdet_tesh!M86/RES_summary!M$19</f>
        <v>0.36133933136557644</v>
      </c>
      <c r="N86" s="99">
        <f>RES_hhdet_tesh!N86/RES_summary!N$19</f>
        <v>0.36796810234900207</v>
      </c>
      <c r="O86" s="99">
        <f>RES_hhdet_tesh!O86/RES_summary!O$19</f>
        <v>0.37511526833354791</v>
      </c>
      <c r="P86" s="99">
        <f>RES_hhdet_tesh!P86/RES_summary!P$19</f>
        <v>0.29002651013807046</v>
      </c>
      <c r="Q86" s="99">
        <f>RES_hhdet_tesh!Q86/RES_summary!Q$19</f>
        <v>0.40373182209454384</v>
      </c>
      <c r="R86" s="99">
        <f>RES_hhdet_tesh!R86/RES_summary!R$19</f>
        <v>0.34336677240262492</v>
      </c>
      <c r="S86" s="99">
        <f>RES_hhdet_tesh!S86/RES_summary!S$19</f>
        <v>0.33292483075348989</v>
      </c>
      <c r="T86" s="99">
        <f>RES_hhdet_tesh!T86/RES_summary!T$19</f>
        <v>0.3323094883531833</v>
      </c>
      <c r="U86" s="99">
        <f>RES_hhdet_tesh!U86/RES_summary!U$19</f>
        <v>0.34837253117305816</v>
      </c>
      <c r="V86" s="99">
        <f>RES_hhdet_tesh!V86/RES_summary!V$19</f>
        <v>0.556990127561653</v>
      </c>
      <c r="W86" s="99">
        <f>RES_hhdet_tesh!W86/RES_summary!W$19</f>
        <v>0.69655292856758366</v>
      </c>
      <c r="X86" s="99">
        <f>RES_hhdet_tesh!X86/RES_summary!X$19</f>
        <v>0.81780823093634791</v>
      </c>
      <c r="Y86" s="99">
        <f>RES_hhdet_tesh!Y86/RES_summary!Y$19</f>
        <v>0.8199991975676264</v>
      </c>
      <c r="DA86" s="63" t="s">
        <v>2995</v>
      </c>
    </row>
    <row r="87" spans="1:105" ht="12" customHeight="1" x14ac:dyDescent="0.25">
      <c r="A87" s="121" t="s">
        <v>55</v>
      </c>
      <c r="B87" s="123">
        <v>10.077444412332964</v>
      </c>
      <c r="C87" s="123">
        <v>9.6208602007925776</v>
      </c>
      <c r="D87" s="123">
        <v>9.675050769144713</v>
      </c>
      <c r="E87" s="123">
        <v>9.7828575162885958</v>
      </c>
      <c r="F87" s="123">
        <v>10.306102410453114</v>
      </c>
      <c r="G87" s="123">
        <v>10.703168511907633</v>
      </c>
      <c r="H87" s="123">
        <v>11.218497800445657</v>
      </c>
      <c r="I87" s="123">
        <v>11.520539977859764</v>
      </c>
      <c r="J87" s="123">
        <v>10.913759772651456</v>
      </c>
      <c r="K87" s="123">
        <v>11.496922816101602</v>
      </c>
      <c r="L87" s="123">
        <v>11.30589229635045</v>
      </c>
      <c r="M87" s="123">
        <v>11.043861734549717</v>
      </c>
      <c r="N87" s="123">
        <v>11.467207013869738</v>
      </c>
      <c r="O87" s="123">
        <v>11.487516331046089</v>
      </c>
      <c r="P87" s="123">
        <v>11.895211648292648</v>
      </c>
      <c r="Q87" s="123">
        <v>11.71394898651862</v>
      </c>
      <c r="R87" s="123">
        <v>11.964227183936375</v>
      </c>
      <c r="S87" s="123">
        <v>12.013143503534508</v>
      </c>
      <c r="T87" s="123">
        <v>11.890007190113911</v>
      </c>
      <c r="U87" s="123">
        <v>11.833987863657949</v>
      </c>
      <c r="V87" s="123">
        <v>10.139236153411368</v>
      </c>
      <c r="W87" s="123">
        <v>9.3034631913828729</v>
      </c>
      <c r="X87" s="123">
        <v>8.2687932859779529</v>
      </c>
      <c r="Y87" s="123">
        <v>7.7727396688429478</v>
      </c>
      <c r="DA87" s="130" t="s">
        <v>2996</v>
      </c>
    </row>
    <row r="88" spans="1:105" ht="12" customHeight="1" x14ac:dyDescent="0.25">
      <c r="A88" s="97" t="s">
        <v>132</v>
      </c>
      <c r="B88" s="99">
        <v>8.936987283667218</v>
      </c>
      <c r="C88" s="99">
        <v>9.3516788512721849</v>
      </c>
      <c r="D88" s="99">
        <v>8.1358511078783824</v>
      </c>
      <c r="E88" s="99">
        <v>8.9380856435891367</v>
      </c>
      <c r="F88" s="99">
        <v>10.138963693492782</v>
      </c>
      <c r="G88" s="99">
        <v>9.2743671789465729</v>
      </c>
      <c r="H88" s="99">
        <v>8.6586361576155912</v>
      </c>
      <c r="I88" s="99">
        <v>12.158482699522956</v>
      </c>
      <c r="J88" s="99">
        <v>10.696622739625649</v>
      </c>
      <c r="K88" s="99">
        <v>10.937658528759396</v>
      </c>
      <c r="L88" s="99">
        <v>12.314323320993559</v>
      </c>
      <c r="M88" s="99">
        <v>10.728566412857878</v>
      </c>
      <c r="N88" s="99">
        <v>11.587822573670719</v>
      </c>
      <c r="O88" s="99">
        <v>11.895564609583611</v>
      </c>
      <c r="P88" s="99">
        <v>11.46009954149198</v>
      </c>
      <c r="Q88" s="99">
        <v>11.177008739965407</v>
      </c>
      <c r="R88" s="99">
        <v>11.516717045505112</v>
      </c>
      <c r="S88" s="99">
        <v>12.044279008095806</v>
      </c>
      <c r="T88" s="99">
        <v>12.968143283373244</v>
      </c>
      <c r="U88" s="99">
        <v>12.540794208262685</v>
      </c>
      <c r="V88" s="99">
        <v>9.4288010651114185</v>
      </c>
      <c r="W88" s="99">
        <v>8.5370511989777125</v>
      </c>
      <c r="X88" s="99">
        <v>11.025175321892373</v>
      </c>
      <c r="Y88" s="99">
        <v>9.0315135600675891</v>
      </c>
      <c r="DA88" s="63" t="s">
        <v>2997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12.169070363344565</v>
      </c>
      <c r="J89" s="99">
        <v>10.710673058610801</v>
      </c>
      <c r="K89" s="99">
        <v>10.936506791892421</v>
      </c>
      <c r="L89" s="99">
        <v>12.306272825793554</v>
      </c>
      <c r="M89" s="99">
        <v>10.724413835732438</v>
      </c>
      <c r="N89" s="99">
        <v>11.588753154318335</v>
      </c>
      <c r="O89" s="99">
        <v>11.903142406774919</v>
      </c>
      <c r="P89" s="99">
        <v>11.467741839099794</v>
      </c>
      <c r="Q89" s="99">
        <v>11.189331260148824</v>
      </c>
      <c r="R89" s="99">
        <v>11.523010618863676</v>
      </c>
      <c r="S89" s="99">
        <v>12.050299350999554</v>
      </c>
      <c r="T89" s="99">
        <v>12.977035490297826</v>
      </c>
      <c r="U89" s="99">
        <v>12.552352535008096</v>
      </c>
      <c r="V89" s="99">
        <v>9.4408635736273041</v>
      </c>
      <c r="W89" s="99">
        <v>8.5461345802065658</v>
      </c>
      <c r="X89" s="99">
        <v>10.99988949211699</v>
      </c>
      <c r="Y89" s="99">
        <v>9.012182457043636</v>
      </c>
      <c r="DA89" s="63" t="s">
        <v>2998</v>
      </c>
    </row>
    <row r="90" spans="1:105" ht="12" customHeight="1" x14ac:dyDescent="0.25">
      <c r="A90" s="100" t="s">
        <v>199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4.1147215521870004</v>
      </c>
      <c r="J90" s="102">
        <v>3.8662660695719047</v>
      </c>
      <c r="K90" s="102">
        <v>4.5020655222134396</v>
      </c>
      <c r="L90" s="102">
        <v>5.1013478802672987</v>
      </c>
      <c r="M90" s="102">
        <v>4.2700078783786637</v>
      </c>
      <c r="N90" s="102">
        <v>4.64787914472815</v>
      </c>
      <c r="O90" s="102">
        <v>3.9901186459895261</v>
      </c>
      <c r="P90" s="102">
        <v>3.5926987273153057</v>
      </c>
      <c r="Q90" s="102">
        <v>3.8137251766425093</v>
      </c>
      <c r="R90" s="102">
        <v>4.7544557563686984</v>
      </c>
      <c r="S90" s="102">
        <v>5.266393899093579</v>
      </c>
      <c r="T90" s="102">
        <v>5.1765608993715393</v>
      </c>
      <c r="U90" s="102">
        <v>5.0289105272942063</v>
      </c>
      <c r="V90" s="102">
        <v>2.6770475478463833</v>
      </c>
      <c r="W90" s="102">
        <v>2.1660449743924883</v>
      </c>
      <c r="X90" s="102">
        <v>3.8568727522097084</v>
      </c>
      <c r="Y90" s="102">
        <v>3.4745231572550939</v>
      </c>
      <c r="DA90" s="131" t="s">
        <v>2999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8.0543488111575616</v>
      </c>
      <c r="J91" s="105">
        <v>6.8444069890388972</v>
      </c>
      <c r="K91" s="105">
        <v>6.4344412696789846</v>
      </c>
      <c r="L91" s="105">
        <v>7.2049249455262538</v>
      </c>
      <c r="M91" s="105">
        <v>6.4544059573537726</v>
      </c>
      <c r="N91" s="105">
        <v>6.9408740095901846</v>
      </c>
      <c r="O91" s="105">
        <v>7.9130237607853937</v>
      </c>
      <c r="P91" s="105">
        <v>7.8750431117844872</v>
      </c>
      <c r="Q91" s="105">
        <v>7.3756060835063151</v>
      </c>
      <c r="R91" s="105">
        <v>6.7685548624949785</v>
      </c>
      <c r="S91" s="105">
        <v>6.7839054519059729</v>
      </c>
      <c r="T91" s="105">
        <v>7.8004745909262851</v>
      </c>
      <c r="U91" s="105">
        <v>7.5234420077138866</v>
      </c>
      <c r="V91" s="105">
        <v>6.7638160257809199</v>
      </c>
      <c r="W91" s="105">
        <v>6.380089605814077</v>
      </c>
      <c r="X91" s="105">
        <v>7.1430167399072824</v>
      </c>
      <c r="Y91" s="105">
        <v>5.537659299788543</v>
      </c>
      <c r="DA91" s="132" t="s">
        <v>3000</v>
      </c>
    </row>
    <row r="92" spans="1:105" ht="12" customHeight="1" x14ac:dyDescent="0.25">
      <c r="A92" s="106" t="s">
        <v>124</v>
      </c>
      <c r="B92" s="102">
        <v>9.8969310677295859</v>
      </c>
      <c r="C92" s="102">
        <v>9.5583879900182591</v>
      </c>
      <c r="D92" s="102">
        <v>9.6247150446622509</v>
      </c>
      <c r="E92" s="102">
        <v>9.5246160316915969</v>
      </c>
      <c r="F92" s="102">
        <v>10.277045932048178</v>
      </c>
      <c r="G92" s="102">
        <v>10.679098681087938</v>
      </c>
      <c r="H92" s="102">
        <v>11.457405473266466</v>
      </c>
      <c r="I92" s="102">
        <v>11.546891231689161</v>
      </c>
      <c r="J92" s="102">
        <v>10.820261303837496</v>
      </c>
      <c r="K92" s="102">
        <v>11.741937082877799</v>
      </c>
      <c r="L92" s="102">
        <v>11.604700712323865</v>
      </c>
      <c r="M92" s="102">
        <v>11.521037225028264</v>
      </c>
      <c r="N92" s="102">
        <v>11.646025722886296</v>
      </c>
      <c r="O92" s="102">
        <v>11.625318193331831</v>
      </c>
      <c r="P92" s="102">
        <v>12.64456779727859</v>
      </c>
      <c r="Q92" s="102">
        <v>11.644232662032669</v>
      </c>
      <c r="R92" s="102">
        <v>12.801113831343597</v>
      </c>
      <c r="S92" s="102">
        <v>12.38610267556227</v>
      </c>
      <c r="T92" s="102">
        <v>11.881241668657482</v>
      </c>
      <c r="U92" s="102">
        <v>11.872545462913211</v>
      </c>
      <c r="V92" s="102">
        <v>10.281584177652791</v>
      </c>
      <c r="W92" s="102">
        <v>9.3467234211591688</v>
      </c>
      <c r="X92" s="102">
        <v>8.8068254461637885</v>
      </c>
      <c r="Y92" s="102">
        <v>8.0783503869225441</v>
      </c>
      <c r="DA92" s="131" t="s">
        <v>3001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9.5314742661592966</v>
      </c>
      <c r="F93" s="105">
        <v>10.287833871410056</v>
      </c>
      <c r="G93" s="105">
        <v>10.668637221695318</v>
      </c>
      <c r="H93" s="105">
        <v>11.436335284446415</v>
      </c>
      <c r="I93" s="105">
        <v>11.521833509375391</v>
      </c>
      <c r="J93" s="105">
        <v>10.802534299824268</v>
      </c>
      <c r="K93" s="105">
        <v>11.715984676110052</v>
      </c>
      <c r="L93" s="105">
        <v>11.578845252180336</v>
      </c>
      <c r="M93" s="105">
        <v>11.509114927541644</v>
      </c>
      <c r="N93" s="105">
        <v>11.641540965324543</v>
      </c>
      <c r="O93" s="105">
        <v>11.622260365652133</v>
      </c>
      <c r="P93" s="105">
        <v>12.647255328330253</v>
      </c>
      <c r="Q93" s="105">
        <v>11.651771094602722</v>
      </c>
      <c r="R93" s="105">
        <v>12.812187351882894</v>
      </c>
      <c r="S93" s="105">
        <v>12.402427569120585</v>
      </c>
      <c r="T93" s="105">
        <v>11.89736773725938</v>
      </c>
      <c r="U93" s="105">
        <v>11.896702118486068</v>
      </c>
      <c r="V93" s="105">
        <v>10.308783785661978</v>
      </c>
      <c r="W93" s="105">
        <v>9.3658250345558862</v>
      </c>
      <c r="X93" s="105">
        <v>8.7956043724149264</v>
      </c>
      <c r="Y93" s="105">
        <v>8.0583461737559485</v>
      </c>
      <c r="DA93" s="132" t="s">
        <v>3002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4.0577537924588363</v>
      </c>
      <c r="F94" s="99">
        <v>4.1030110422759396</v>
      </c>
      <c r="G94" s="99">
        <v>4.342406436322066</v>
      </c>
      <c r="H94" s="99">
        <v>4.7247398400424805</v>
      </c>
      <c r="I94" s="99">
        <v>5.041589252565049</v>
      </c>
      <c r="J94" s="99">
        <v>4.3096552833140134</v>
      </c>
      <c r="K94" s="99">
        <v>4.8219898929312972</v>
      </c>
      <c r="L94" s="99">
        <v>4.7980940908036445</v>
      </c>
      <c r="M94" s="99">
        <v>4.593694957643863</v>
      </c>
      <c r="N94" s="99">
        <v>4.6715610084485553</v>
      </c>
      <c r="O94" s="99">
        <v>3.8926267337302889</v>
      </c>
      <c r="P94" s="99">
        <v>3.9582385266777127</v>
      </c>
      <c r="Q94" s="99">
        <v>3.9542102363169667</v>
      </c>
      <c r="R94" s="99">
        <v>5.2887726004805504</v>
      </c>
      <c r="S94" s="99">
        <v>5.4189537848282399</v>
      </c>
      <c r="T94" s="99">
        <v>4.74030306190663</v>
      </c>
      <c r="U94" s="99">
        <v>4.7614892145627232</v>
      </c>
      <c r="V94" s="99">
        <v>2.9044685510878607</v>
      </c>
      <c r="W94" s="99">
        <v>2.3406888423778471</v>
      </c>
      <c r="X94" s="99">
        <v>3.0514003541449162</v>
      </c>
      <c r="Y94" s="99">
        <v>3.0953314532804925</v>
      </c>
      <c r="DA94" s="63" t="s">
        <v>3003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5.4737204737004603</v>
      </c>
      <c r="F95" s="99">
        <v>6.1848228291341174</v>
      </c>
      <c r="G95" s="99">
        <v>6.3262307853732498</v>
      </c>
      <c r="H95" s="99">
        <v>6.7115954444039332</v>
      </c>
      <c r="I95" s="99">
        <v>6.4802442568103418</v>
      </c>
      <c r="J95" s="99">
        <v>6.492879016510253</v>
      </c>
      <c r="K95" s="99">
        <v>6.8939947831787567</v>
      </c>
      <c r="L95" s="99">
        <v>6.7807511613766902</v>
      </c>
      <c r="M95" s="99">
        <v>6.9154199698977807</v>
      </c>
      <c r="N95" s="99">
        <v>6.9699799568759877</v>
      </c>
      <c r="O95" s="99">
        <v>7.7296336319218453</v>
      </c>
      <c r="P95" s="99">
        <v>8.6890168016525422</v>
      </c>
      <c r="Q95" s="99">
        <v>7.6975608582857538</v>
      </c>
      <c r="R95" s="99">
        <v>7.5234147514023437</v>
      </c>
      <c r="S95" s="99">
        <v>6.9834737842923467</v>
      </c>
      <c r="T95" s="99">
        <v>7.1570646753527525</v>
      </c>
      <c r="U95" s="99">
        <v>7.1352129039233452</v>
      </c>
      <c r="V95" s="99">
        <v>7.4043152345741197</v>
      </c>
      <c r="W95" s="99">
        <v>7.0251361921780386</v>
      </c>
      <c r="X95" s="99">
        <v>5.744204018270012</v>
      </c>
      <c r="Y95" s="99">
        <v>4.9630147204754547</v>
      </c>
      <c r="DA95" s="63" t="s">
        <v>3004</v>
      </c>
    </row>
    <row r="96" spans="1:105" ht="12" customHeight="1" x14ac:dyDescent="0.25">
      <c r="A96" s="106" t="s">
        <v>122</v>
      </c>
      <c r="B96" s="102">
        <v>10.117759266089113</v>
      </c>
      <c r="C96" s="102">
        <v>9.632374779325632</v>
      </c>
      <c r="D96" s="102">
        <v>9.7161912553858976</v>
      </c>
      <c r="E96" s="102">
        <v>9.833882039745216</v>
      </c>
      <c r="F96" s="102">
        <v>10.31651942403092</v>
      </c>
      <c r="G96" s="102">
        <v>10.752504231592525</v>
      </c>
      <c r="H96" s="102">
        <v>11.252546440260293</v>
      </c>
      <c r="I96" s="102">
        <v>11.496519555086719</v>
      </c>
      <c r="J96" s="102">
        <v>10.934129866415885</v>
      </c>
      <c r="K96" s="102">
        <v>11.486132232486169</v>
      </c>
      <c r="L96" s="102">
        <v>11.233735514041413</v>
      </c>
      <c r="M96" s="102">
        <v>10.997249010303758</v>
      </c>
      <c r="N96" s="102">
        <v>11.441192874469522</v>
      </c>
      <c r="O96" s="102">
        <v>11.455102542770609</v>
      </c>
      <c r="P96" s="102">
        <v>11.814351523476855</v>
      </c>
      <c r="Q96" s="102">
        <v>11.743911229782274</v>
      </c>
      <c r="R96" s="102">
        <v>11.872453305449337</v>
      </c>
      <c r="S96" s="102">
        <v>11.963900775498828</v>
      </c>
      <c r="T96" s="102">
        <v>11.835873247721697</v>
      </c>
      <c r="U96" s="102">
        <v>11.791031192720469</v>
      </c>
      <c r="V96" s="102">
        <v>10.166464405330526</v>
      </c>
      <c r="W96" s="102">
        <v>9.3512440811398587</v>
      </c>
      <c r="X96" s="102">
        <v>7.8018646255046482</v>
      </c>
      <c r="Y96" s="102">
        <v>7.5077345247232401</v>
      </c>
      <c r="DA96" s="131" t="s">
        <v>3005</v>
      </c>
    </row>
    <row r="97" spans="1:105" ht="12" customHeight="1" x14ac:dyDescent="0.25">
      <c r="A97" s="107" t="s">
        <v>121</v>
      </c>
      <c r="B97" s="105">
        <v>10.117759266089111</v>
      </c>
      <c r="C97" s="105">
        <v>9.632093031558389</v>
      </c>
      <c r="D97" s="105">
        <v>9.7158597711465937</v>
      </c>
      <c r="E97" s="105">
        <v>9.83233457925812</v>
      </c>
      <c r="F97" s="105">
        <v>10.316137359235679</v>
      </c>
      <c r="G97" s="105">
        <v>10.754861767822611</v>
      </c>
      <c r="H97" s="105">
        <v>11.250557710507287</v>
      </c>
      <c r="I97" s="105">
        <v>11.483743574688217</v>
      </c>
      <c r="J97" s="105">
        <v>10.92835952096835</v>
      </c>
      <c r="K97" s="105">
        <v>11.480402339899454</v>
      </c>
      <c r="L97" s="105">
        <v>11.230884168603813</v>
      </c>
      <c r="M97" s="105">
        <v>10.995457665086928</v>
      </c>
      <c r="N97" s="105">
        <v>11.436763262728332</v>
      </c>
      <c r="O97" s="105">
        <v>11.451343189535294</v>
      </c>
      <c r="P97" s="105">
        <v>11.814985235476396</v>
      </c>
      <c r="Q97" s="105">
        <v>11.74791826641526</v>
      </c>
      <c r="R97" s="105">
        <v>11.874649962449144</v>
      </c>
      <c r="S97" s="105">
        <v>11.96529484938444</v>
      </c>
      <c r="T97" s="105">
        <v>11.839101846028152</v>
      </c>
      <c r="U97" s="105">
        <v>11.795087779833411</v>
      </c>
      <c r="V97" s="105">
        <v>10.16931266474967</v>
      </c>
      <c r="W97" s="105">
        <v>9.3510114161910405</v>
      </c>
      <c r="X97" s="105">
        <v>7.7721339627396659</v>
      </c>
      <c r="Y97" s="105">
        <v>7.4808130929978915</v>
      </c>
      <c r="DA97" s="132" t="s">
        <v>3006</v>
      </c>
    </row>
    <row r="98" spans="1:105" ht="12" customHeight="1" x14ac:dyDescent="0.25">
      <c r="A98" s="108" t="s">
        <v>53</v>
      </c>
      <c r="B98" s="99">
        <v>4.2356390864585389</v>
      </c>
      <c r="C98" s="99">
        <v>3.9322286540704039</v>
      </c>
      <c r="D98" s="99">
        <v>4.0615812831075706</v>
      </c>
      <c r="E98" s="99">
        <v>4.1847973556094935</v>
      </c>
      <c r="F98" s="99">
        <v>4.1093717779976453</v>
      </c>
      <c r="G98" s="99">
        <v>4.3777827796503983</v>
      </c>
      <c r="H98" s="99">
        <v>4.6485385408095272</v>
      </c>
      <c r="I98" s="99">
        <v>5.0267742595102751</v>
      </c>
      <c r="J98" s="99">
        <v>4.364534658884657</v>
      </c>
      <c r="K98" s="99">
        <v>4.7326038313183485</v>
      </c>
      <c r="L98" s="99">
        <v>4.657003579167589</v>
      </c>
      <c r="M98" s="99">
        <v>4.3899039530718937</v>
      </c>
      <c r="N98" s="99">
        <v>4.5915628578701186</v>
      </c>
      <c r="O98" s="99">
        <v>3.8390150720690741</v>
      </c>
      <c r="P98" s="99">
        <v>3.6979983436049015</v>
      </c>
      <c r="Q98" s="99">
        <v>3.9918208887634457</v>
      </c>
      <c r="R98" s="99">
        <v>4.899407411831211</v>
      </c>
      <c r="S98" s="99">
        <v>5.2305197588106118</v>
      </c>
      <c r="T98" s="99">
        <v>4.7215885852417872</v>
      </c>
      <c r="U98" s="99">
        <v>4.720149340977625</v>
      </c>
      <c r="V98" s="99">
        <v>2.8641887614282848</v>
      </c>
      <c r="W98" s="99">
        <v>2.3278036383976155</v>
      </c>
      <c r="X98" s="99">
        <v>2.6722415152968346</v>
      </c>
      <c r="Y98" s="99">
        <v>2.8612566854515094</v>
      </c>
      <c r="DA98" s="63" t="s">
        <v>3007</v>
      </c>
    </row>
    <row r="99" spans="1:105" ht="12" customHeight="1" x14ac:dyDescent="0.25">
      <c r="A99" s="108" t="s">
        <v>52</v>
      </c>
      <c r="B99" s="99">
        <v>5.8821201796305704</v>
      </c>
      <c r="C99" s="99">
        <v>5.6998643774879847</v>
      </c>
      <c r="D99" s="99">
        <v>5.6542784880390222</v>
      </c>
      <c r="E99" s="99">
        <v>5.6475372236486256</v>
      </c>
      <c r="F99" s="99">
        <v>6.2067655812380309</v>
      </c>
      <c r="G99" s="99">
        <v>6.3770789881722125</v>
      </c>
      <c r="H99" s="99">
        <v>6.6020191696977601</v>
      </c>
      <c r="I99" s="99">
        <v>6.4569693151779433</v>
      </c>
      <c r="J99" s="99">
        <v>6.5638248620836928</v>
      </c>
      <c r="K99" s="99">
        <v>6.7477985085811039</v>
      </c>
      <c r="L99" s="99">
        <v>6.5738805894362224</v>
      </c>
      <c r="M99" s="99">
        <v>6.6055537120150349</v>
      </c>
      <c r="N99" s="99">
        <v>6.8452004048582147</v>
      </c>
      <c r="O99" s="99">
        <v>7.6123281174662232</v>
      </c>
      <c r="P99" s="99">
        <v>8.1169868918714929</v>
      </c>
      <c r="Q99" s="99">
        <v>7.7560973776518143</v>
      </c>
      <c r="R99" s="99">
        <v>6.9752425506179314</v>
      </c>
      <c r="S99" s="99">
        <v>6.7347750905738302</v>
      </c>
      <c r="T99" s="99">
        <v>7.1175132607863656</v>
      </c>
      <c r="U99" s="99">
        <v>7.0749384388557868</v>
      </c>
      <c r="V99" s="99">
        <v>7.3051239033213857</v>
      </c>
      <c r="W99" s="99">
        <v>7.0232077777934254</v>
      </c>
      <c r="X99" s="99">
        <v>5.0998924474428309</v>
      </c>
      <c r="Y99" s="99">
        <v>4.6195564075463826</v>
      </c>
      <c r="DA99" s="63" t="s">
        <v>3008</v>
      </c>
    </row>
    <row r="100" spans="1:105" ht="12" customHeight="1" x14ac:dyDescent="0.25">
      <c r="A100" s="121" t="s">
        <v>54</v>
      </c>
      <c r="B100" s="123">
        <v>1.8508835536130077</v>
      </c>
      <c r="C100" s="123">
        <v>1.8387598652656807</v>
      </c>
      <c r="D100" s="123">
        <v>1.8047846733500521</v>
      </c>
      <c r="E100" s="123">
        <v>1.9600296971354911</v>
      </c>
      <c r="F100" s="123">
        <v>1.9770323643972867</v>
      </c>
      <c r="G100" s="123">
        <v>2.0593257877436142</v>
      </c>
      <c r="H100" s="123">
        <v>2.0021012951367694</v>
      </c>
      <c r="I100" s="123">
        <v>1.965014827477596</v>
      </c>
      <c r="J100" s="123">
        <v>1.7174952681409861</v>
      </c>
      <c r="K100" s="123">
        <v>1.7836098686915265</v>
      </c>
      <c r="L100" s="123">
        <v>1.762821221915178</v>
      </c>
      <c r="M100" s="123">
        <v>1.6551673606853226</v>
      </c>
      <c r="N100" s="123">
        <v>1.7168896226305765</v>
      </c>
      <c r="O100" s="123">
        <v>1.7278647940824083</v>
      </c>
      <c r="P100" s="123">
        <v>1.7595466087932827</v>
      </c>
      <c r="Q100" s="123">
        <v>1.8499696900225628</v>
      </c>
      <c r="R100" s="123">
        <v>1.8495426002732949</v>
      </c>
      <c r="S100" s="123">
        <v>1.8556686374030815</v>
      </c>
      <c r="T100" s="123">
        <v>1.8517798532406502</v>
      </c>
      <c r="U100" s="123">
        <v>1.8415736787506591</v>
      </c>
      <c r="V100" s="123">
        <v>1.9284600616049286</v>
      </c>
      <c r="W100" s="123">
        <v>1.8810480143075716</v>
      </c>
      <c r="X100" s="123">
        <v>1.3798980450293323</v>
      </c>
      <c r="Y100" s="123">
        <v>1.3931944848395477</v>
      </c>
      <c r="DA100" s="130" t="s">
        <v>3009</v>
      </c>
    </row>
    <row r="101" spans="1:105" ht="12" customHeight="1" x14ac:dyDescent="0.25">
      <c r="A101" s="97" t="s">
        <v>202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X101" s="99">
        <v>0</v>
      </c>
      <c r="Y101" s="99">
        <v>0</v>
      </c>
      <c r="DA101" s="63" t="s">
        <v>3010</v>
      </c>
    </row>
    <row r="102" spans="1:105" ht="12" customHeight="1" x14ac:dyDescent="0.25">
      <c r="A102" s="97" t="s">
        <v>50</v>
      </c>
      <c r="B102" s="99">
        <v>1.8554891938821561</v>
      </c>
      <c r="C102" s="99">
        <v>1.7981443036031037</v>
      </c>
      <c r="D102" s="99">
        <v>1.7885649315300605</v>
      </c>
      <c r="E102" s="99">
        <v>1.9918151734714027</v>
      </c>
      <c r="F102" s="99">
        <v>1.9826679094768112</v>
      </c>
      <c r="G102" s="99">
        <v>1.9502739353521812</v>
      </c>
      <c r="H102" s="99">
        <v>2.0299024626102447</v>
      </c>
      <c r="I102" s="99">
        <v>1.9974944902642311</v>
      </c>
      <c r="J102" s="99">
        <v>1.6937894506589308</v>
      </c>
      <c r="K102" s="99">
        <v>1.8153410768337268</v>
      </c>
      <c r="L102" s="99">
        <v>1.7359386242057739</v>
      </c>
      <c r="M102" s="99">
        <v>1.7351752033574661</v>
      </c>
      <c r="N102" s="99">
        <v>1.7499567663842257</v>
      </c>
      <c r="O102" s="99">
        <v>1.7339992676426021</v>
      </c>
      <c r="P102" s="99">
        <v>1.8896937421303535</v>
      </c>
      <c r="Q102" s="99">
        <v>1.8170086378581356</v>
      </c>
      <c r="R102" s="99">
        <v>1.9427930632206176</v>
      </c>
      <c r="S102" s="99">
        <v>1.9121831821252202</v>
      </c>
      <c r="T102" s="99">
        <v>1.9019344248287171</v>
      </c>
      <c r="U102" s="99">
        <v>1.9905723899619963</v>
      </c>
      <c r="V102" s="99">
        <v>1.8414098618252053</v>
      </c>
      <c r="W102" s="99">
        <v>1.7479614923040283</v>
      </c>
      <c r="X102" s="99">
        <v>1.5889061344130146</v>
      </c>
      <c r="Y102" s="99">
        <v>1.4373131764031335</v>
      </c>
      <c r="DA102" s="63" t="s">
        <v>3011</v>
      </c>
    </row>
    <row r="103" spans="1:105" ht="12" customHeight="1" x14ac:dyDescent="0.25">
      <c r="A103" s="109" t="s">
        <v>120</v>
      </c>
      <c r="B103" s="110">
        <v>1.8507060213904385</v>
      </c>
      <c r="C103" s="110">
        <v>1.8403981191629704</v>
      </c>
      <c r="D103" s="110">
        <v>1.8055011438641868</v>
      </c>
      <c r="E103" s="110">
        <v>1.958556135676828</v>
      </c>
      <c r="F103" s="110">
        <v>1.9767493857480194</v>
      </c>
      <c r="G103" s="110">
        <v>2.0652577739359654</v>
      </c>
      <c r="H103" s="110">
        <v>2.0004311164645645</v>
      </c>
      <c r="I103" s="110">
        <v>1.9627419006435776</v>
      </c>
      <c r="J103" s="110">
        <v>1.7192704498739726</v>
      </c>
      <c r="K103" s="110">
        <v>1.7811094061695627</v>
      </c>
      <c r="L103" s="110">
        <v>1.7649550644925058</v>
      </c>
      <c r="M103" s="110">
        <v>1.6487592133825608</v>
      </c>
      <c r="N103" s="110">
        <v>1.7142292691438177</v>
      </c>
      <c r="O103" s="110">
        <v>1.727373041875184</v>
      </c>
      <c r="P103" s="110">
        <v>1.7489644809788669</v>
      </c>
      <c r="Q103" s="110">
        <v>1.8526301146405402</v>
      </c>
      <c r="R103" s="110">
        <v>1.8419565941934879</v>
      </c>
      <c r="S103" s="110">
        <v>1.8510884344323186</v>
      </c>
      <c r="T103" s="110">
        <v>1.8477878750596788</v>
      </c>
      <c r="U103" s="110">
        <v>1.82982886706555</v>
      </c>
      <c r="V103" s="110">
        <v>1.9351832531273212</v>
      </c>
      <c r="W103" s="110">
        <v>1.891215202567897</v>
      </c>
      <c r="X103" s="110">
        <v>1.3633542106606564</v>
      </c>
      <c r="Y103" s="110">
        <v>1.3895895728403527</v>
      </c>
      <c r="DA103" s="60" t="s">
        <v>3012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3013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3014</v>
      </c>
    </row>
    <row r="107" spans="1:105" ht="12" customHeight="1" x14ac:dyDescent="0.25">
      <c r="A107" s="97" t="s">
        <v>197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3015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3016</v>
      </c>
    </row>
    <row r="109" spans="1:105" ht="12.95" customHeight="1" x14ac:dyDescent="0.25">
      <c r="A109" s="121" t="s">
        <v>92</v>
      </c>
      <c r="B109" s="123">
        <f t="shared" ref="B109:Y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3017</v>
      </c>
    </row>
    <row r="110" spans="1:105" ht="12" customHeight="1" x14ac:dyDescent="0.25">
      <c r="A110" s="97" t="s">
        <v>53</v>
      </c>
      <c r="B110" s="99">
        <f>RES_hhdet_tesh!B110/RES_summary!B$19</f>
        <v>0</v>
      </c>
      <c r="C110" s="99">
        <f>RES_hhdet_tesh!C110/RES_summary!C$19</f>
        <v>0</v>
      </c>
      <c r="D110" s="99">
        <f>RES_hhdet_tesh!D110/RES_summary!D$19</f>
        <v>0</v>
      </c>
      <c r="E110" s="99">
        <f>RES_hhdet_tesh!E110/RES_summary!E$19</f>
        <v>0</v>
      </c>
      <c r="F110" s="99">
        <f>RES_hhdet_tesh!F110/RES_summary!F$19</f>
        <v>0</v>
      </c>
      <c r="G110" s="99">
        <f>RES_hhdet_tesh!G110/RES_summary!G$19</f>
        <v>0</v>
      </c>
      <c r="H110" s="99">
        <f>RES_hhdet_tesh!H110/RES_summary!H$19</f>
        <v>0</v>
      </c>
      <c r="I110" s="99">
        <f>RES_hhdet_tesh!I110/RES_summary!I$19</f>
        <v>0</v>
      </c>
      <c r="J110" s="99">
        <f>RES_hhdet_tesh!J110/RES_summary!J$19</f>
        <v>0</v>
      </c>
      <c r="K110" s="99">
        <f>RES_hhdet_tesh!K110/RES_summary!K$19</f>
        <v>0</v>
      </c>
      <c r="L110" s="99">
        <f>RES_hhdet_tesh!L110/RES_summary!L$19</f>
        <v>0</v>
      </c>
      <c r="M110" s="99">
        <f>RES_hhdet_tesh!M110/RES_summary!M$19</f>
        <v>0</v>
      </c>
      <c r="N110" s="99">
        <f>RES_hhdet_tesh!N110/RES_summary!N$19</f>
        <v>0</v>
      </c>
      <c r="O110" s="99">
        <f>RES_hhdet_tesh!O110/RES_summary!O$19</f>
        <v>0</v>
      </c>
      <c r="P110" s="99">
        <f>RES_hhdet_tesh!P110/RES_summary!P$19</f>
        <v>0</v>
      </c>
      <c r="Q110" s="99">
        <f>RES_hhdet_tesh!Q110/RES_summary!Q$19</f>
        <v>0</v>
      </c>
      <c r="R110" s="99">
        <f>RES_hhdet_tesh!R110/RES_summary!R$19</f>
        <v>0</v>
      </c>
      <c r="S110" s="99">
        <f>RES_hhdet_tesh!S110/RES_summary!S$19</f>
        <v>0</v>
      </c>
      <c r="T110" s="99">
        <f>RES_hhdet_tesh!T110/RES_summary!T$19</f>
        <v>0</v>
      </c>
      <c r="U110" s="99">
        <f>RES_hhdet_tesh!U110/RES_summary!U$19</f>
        <v>0</v>
      </c>
      <c r="V110" s="99">
        <f>RES_hhdet_tesh!V110/RES_summary!V$19</f>
        <v>0</v>
      </c>
      <c r="W110" s="99">
        <f>RES_hhdet_tesh!W110/RES_summary!W$19</f>
        <v>0</v>
      </c>
      <c r="X110" s="99">
        <f>RES_hhdet_tesh!X110/RES_summary!X$19</f>
        <v>0</v>
      </c>
      <c r="Y110" s="99">
        <f>RES_hhdet_tesh!Y110/RES_summary!Y$19</f>
        <v>0</v>
      </c>
      <c r="DA110" s="63" t="s">
        <v>3018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3019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3020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3021</v>
      </c>
    </row>
    <row r="114" spans="1:105" ht="12" customHeight="1" x14ac:dyDescent="0.25">
      <c r="A114" s="100" t="s">
        <v>197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3022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3023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3024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3025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3026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3027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3028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3029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3030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8">
        <f t="shared" ref="B124:Q124" si="42">B125+B128+B130+B139</f>
        <v>102.16258538442302</v>
      </c>
      <c r="C124" s="118">
        <f t="shared" si="42"/>
        <v>92.312871682605518</v>
      </c>
      <c r="D124" s="118">
        <f t="shared" si="42"/>
        <v>95.721724672395212</v>
      </c>
      <c r="E124" s="118">
        <f t="shared" si="42"/>
        <v>95.080923033572404</v>
      </c>
      <c r="F124" s="118">
        <f t="shared" si="42"/>
        <v>93.874549208600598</v>
      </c>
      <c r="G124" s="118">
        <f t="shared" si="42"/>
        <v>89.528358990707233</v>
      </c>
      <c r="H124" s="118">
        <f t="shared" si="42"/>
        <v>88.27513944676285</v>
      </c>
      <c r="I124" s="118">
        <f t="shared" si="42"/>
        <v>93.521153964221938</v>
      </c>
      <c r="J124" s="118">
        <f t="shared" si="42"/>
        <v>91.913321901831793</v>
      </c>
      <c r="K124" s="118">
        <f t="shared" si="42"/>
        <v>82.341851059203009</v>
      </c>
      <c r="L124" s="118">
        <f t="shared" si="42"/>
        <v>81.293339311943939</v>
      </c>
      <c r="M124" s="118">
        <f t="shared" si="42"/>
        <v>88.588144556821533</v>
      </c>
      <c r="N124" s="118">
        <f t="shared" si="42"/>
        <v>91.46758226368398</v>
      </c>
      <c r="O124" s="118">
        <f t="shared" si="42"/>
        <v>85.213349897318054</v>
      </c>
      <c r="P124" s="118">
        <f t="shared" si="42"/>
        <v>89.936747737996598</v>
      </c>
      <c r="Q124" s="118">
        <f t="shared" si="42"/>
        <v>85.956016919966103</v>
      </c>
      <c r="R124" s="118">
        <f t="shared" ref="R124:V124" si="43">R125+R128+R130+R139</f>
        <v>82.705766774170499</v>
      </c>
      <c r="S124" s="118">
        <f t="shared" si="43"/>
        <v>84.393715938487276</v>
      </c>
      <c r="T124" s="118">
        <f t="shared" si="43"/>
        <v>89.106057078660655</v>
      </c>
      <c r="U124" s="118">
        <f t="shared" si="43"/>
        <v>90.315375286262309</v>
      </c>
      <c r="V124" s="118">
        <f t="shared" si="43"/>
        <v>94.315409673293345</v>
      </c>
      <c r="W124" s="118">
        <f t="shared" ref="W124:Y124" si="44">W125+W128+W130+W139</f>
        <v>102.91097595190831</v>
      </c>
      <c r="X124" s="118">
        <f t="shared" si="44"/>
        <v>75.939693966193829</v>
      </c>
      <c r="Y124" s="118">
        <f t="shared" si="44"/>
        <v>74.697797718098087</v>
      </c>
      <c r="DA124" s="129" t="s">
        <v>3031</v>
      </c>
    </row>
    <row r="125" spans="1:105" ht="12.95" customHeight="1" x14ac:dyDescent="0.25">
      <c r="A125" s="121" t="s">
        <v>57</v>
      </c>
      <c r="B125" s="123">
        <f t="shared" ref="B125:Q125" si="45">SUM(B126:B127)</f>
        <v>90.162565281659724</v>
      </c>
      <c r="C125" s="123">
        <f t="shared" si="45"/>
        <v>80.799908996515569</v>
      </c>
      <c r="D125" s="123">
        <f t="shared" si="45"/>
        <v>84.146650379671939</v>
      </c>
      <c r="E125" s="123">
        <f t="shared" si="45"/>
        <v>83.139732794539952</v>
      </c>
      <c r="F125" s="123">
        <f t="shared" si="45"/>
        <v>81.506468586763404</v>
      </c>
      <c r="G125" s="123">
        <f t="shared" si="45"/>
        <v>76.610969373920156</v>
      </c>
      <c r="H125" s="123">
        <f t="shared" si="45"/>
        <v>74.763358195334078</v>
      </c>
      <c r="I125" s="123">
        <f t="shared" si="45"/>
        <v>79.90485605370317</v>
      </c>
      <c r="J125" s="123">
        <f t="shared" si="45"/>
        <v>79.066664636953902</v>
      </c>
      <c r="K125" s="123">
        <f t="shared" si="45"/>
        <v>68.83947659935103</v>
      </c>
      <c r="L125" s="123">
        <f t="shared" si="45"/>
        <v>67.964807224085689</v>
      </c>
      <c r="M125" s="123">
        <f t="shared" si="45"/>
        <v>75.669755420467226</v>
      </c>
      <c r="N125" s="123">
        <f t="shared" si="45"/>
        <v>78.035101941598569</v>
      </c>
      <c r="O125" s="123">
        <f t="shared" si="45"/>
        <v>71.730278944689303</v>
      </c>
      <c r="P125" s="123">
        <f t="shared" si="45"/>
        <v>76.10364573251654</v>
      </c>
      <c r="Q125" s="123">
        <f t="shared" si="45"/>
        <v>71.979981719938195</v>
      </c>
      <c r="R125" s="123">
        <f t="shared" ref="R125:V125" si="46">SUM(R126:R127)</f>
        <v>68.639335028669507</v>
      </c>
      <c r="S125" s="123">
        <f t="shared" si="46"/>
        <v>70.225798582109192</v>
      </c>
      <c r="T125" s="123">
        <f t="shared" si="46"/>
        <v>75.082103291885531</v>
      </c>
      <c r="U125" s="123">
        <f t="shared" si="46"/>
        <v>76.340458305125438</v>
      </c>
      <c r="V125" s="123">
        <f t="shared" si="46"/>
        <v>81.690373890825185</v>
      </c>
      <c r="W125" s="123">
        <f t="shared" ref="W125:Y125" si="47">SUM(W126:W127)</f>
        <v>91.012026774493151</v>
      </c>
      <c r="X125" s="123">
        <f t="shared" si="47"/>
        <v>65.991295605112398</v>
      </c>
      <c r="Y125" s="123">
        <f t="shared" si="47"/>
        <v>65.040854210812512</v>
      </c>
      <c r="DA125" s="130" t="s">
        <v>3032</v>
      </c>
    </row>
    <row r="126" spans="1:105" ht="12" customHeight="1" x14ac:dyDescent="0.25">
      <c r="A126" s="97" t="s">
        <v>198</v>
      </c>
      <c r="B126" s="99">
        <v>89.72280410352954</v>
      </c>
      <c r="C126" s="99">
        <v>80.414517759961569</v>
      </c>
      <c r="D126" s="99">
        <v>83.755116595932066</v>
      </c>
      <c r="E126" s="99">
        <v>82.759628077817922</v>
      </c>
      <c r="F126" s="99">
        <v>81.134187145455996</v>
      </c>
      <c r="G126" s="99">
        <v>76.266686410510914</v>
      </c>
      <c r="H126" s="99">
        <v>74.434913480242315</v>
      </c>
      <c r="I126" s="99">
        <v>79.55868443540497</v>
      </c>
      <c r="J126" s="99">
        <v>78.725122522324014</v>
      </c>
      <c r="K126" s="99">
        <v>68.545921188759877</v>
      </c>
      <c r="L126" s="99">
        <v>67.678895556314217</v>
      </c>
      <c r="M126" s="99">
        <v>75.355760027232876</v>
      </c>
      <c r="N126" s="99">
        <v>77.714172909771406</v>
      </c>
      <c r="O126" s="99">
        <v>71.43794952026434</v>
      </c>
      <c r="P126" s="99">
        <v>75.795650070286655</v>
      </c>
      <c r="Q126" s="99">
        <v>71.691134356857589</v>
      </c>
      <c r="R126" s="99">
        <v>68.36524232935983</v>
      </c>
      <c r="S126" s="99">
        <v>69.94723478593022</v>
      </c>
      <c r="T126" s="99">
        <v>74.785135993436711</v>
      </c>
      <c r="U126" s="99">
        <v>76.03772872833818</v>
      </c>
      <c r="V126" s="99">
        <v>81.380795231269786</v>
      </c>
      <c r="W126" s="99">
        <v>90.665149431565325</v>
      </c>
      <c r="X126" s="99">
        <v>65.749211417205146</v>
      </c>
      <c r="Y126" s="99">
        <v>64.803834224813784</v>
      </c>
      <c r="DA126" s="63" t="s">
        <v>3033</v>
      </c>
    </row>
    <row r="127" spans="1:105" ht="12" customHeight="1" x14ac:dyDescent="0.25">
      <c r="A127" s="97" t="s">
        <v>53</v>
      </c>
      <c r="B127" s="99">
        <v>0.43976117813018606</v>
      </c>
      <c r="C127" s="99">
        <v>0.38539123655400176</v>
      </c>
      <c r="D127" s="99">
        <v>0.39153378373987424</v>
      </c>
      <c r="E127" s="99">
        <v>0.38010471672202911</v>
      </c>
      <c r="F127" s="99">
        <v>0.37228144130741003</v>
      </c>
      <c r="G127" s="99">
        <v>0.34428296340924269</v>
      </c>
      <c r="H127" s="99">
        <v>0.32844471509176831</v>
      </c>
      <c r="I127" s="99">
        <v>0.3461716182981992</v>
      </c>
      <c r="J127" s="99">
        <v>0.3415421146298821</v>
      </c>
      <c r="K127" s="99">
        <v>0.29355541059116053</v>
      </c>
      <c r="L127" s="99">
        <v>0.2859116677714672</v>
      </c>
      <c r="M127" s="99">
        <v>0.31399539323435716</v>
      </c>
      <c r="N127" s="99">
        <v>0.32092903182716948</v>
      </c>
      <c r="O127" s="99">
        <v>0.29232942442496845</v>
      </c>
      <c r="P127" s="99">
        <v>0.30799566222988017</v>
      </c>
      <c r="Q127" s="99">
        <v>0.28884736308060194</v>
      </c>
      <c r="R127" s="99">
        <v>0.27409269930967334</v>
      </c>
      <c r="S127" s="99">
        <v>0.27856379617896754</v>
      </c>
      <c r="T127" s="99">
        <v>0.29696729844882158</v>
      </c>
      <c r="U127" s="99">
        <v>0.30272957678725393</v>
      </c>
      <c r="V127" s="99">
        <v>0.30957865955540304</v>
      </c>
      <c r="W127" s="99">
        <v>0.34687734292782157</v>
      </c>
      <c r="X127" s="99">
        <v>0.24208418790725603</v>
      </c>
      <c r="Y127" s="99">
        <v>0.23701998599873078</v>
      </c>
      <c r="DA127" s="63" t="s">
        <v>3034</v>
      </c>
    </row>
    <row r="128" spans="1:105" ht="12.95" customHeight="1" x14ac:dyDescent="0.25">
      <c r="A128" s="121" t="s">
        <v>92</v>
      </c>
      <c r="B128" s="123">
        <f t="shared" ref="B128:Y128" si="48">B129</f>
        <v>3.1377253699907716E-2</v>
      </c>
      <c r="C128" s="123">
        <f t="shared" si="48"/>
        <v>4.1564675063993591E-2</v>
      </c>
      <c r="D128" s="123">
        <f t="shared" si="48"/>
        <v>5.2586959244869488E-2</v>
      </c>
      <c r="E128" s="123">
        <f t="shared" si="48"/>
        <v>0.1438374160339396</v>
      </c>
      <c r="F128" s="123">
        <f t="shared" si="48"/>
        <v>6.9426733185715392E-2</v>
      </c>
      <c r="G128" s="123">
        <f t="shared" si="48"/>
        <v>9.4903657526133667E-2</v>
      </c>
      <c r="H128" s="123">
        <f t="shared" si="48"/>
        <v>0.23850390929588022</v>
      </c>
      <c r="I128" s="123">
        <f t="shared" si="48"/>
        <v>0.12506439165750027</v>
      </c>
      <c r="J128" s="123">
        <f t="shared" si="48"/>
        <v>0.16233388673078428</v>
      </c>
      <c r="K128" s="123">
        <f t="shared" si="48"/>
        <v>0.19812783119799096</v>
      </c>
      <c r="L128" s="123">
        <f t="shared" si="48"/>
        <v>0.30007514024774823</v>
      </c>
      <c r="M128" s="123">
        <f t="shared" si="48"/>
        <v>0.24489581793392412</v>
      </c>
      <c r="N128" s="123">
        <f t="shared" si="48"/>
        <v>0.26250356279680398</v>
      </c>
      <c r="O128" s="123">
        <f t="shared" si="48"/>
        <v>0.29748934077918188</v>
      </c>
      <c r="P128" s="123">
        <f t="shared" si="48"/>
        <v>0.25334455063188033</v>
      </c>
      <c r="Q128" s="123">
        <f t="shared" si="48"/>
        <v>0.37446552795362409</v>
      </c>
      <c r="R128" s="123">
        <f t="shared" si="48"/>
        <v>0.33455733543235161</v>
      </c>
      <c r="S128" s="123">
        <f t="shared" si="48"/>
        <v>0.33787499720938163</v>
      </c>
      <c r="T128" s="123">
        <f t="shared" si="48"/>
        <v>0.32779808693438639</v>
      </c>
      <c r="U128" s="123">
        <f t="shared" si="48"/>
        <v>0.33486908564934087</v>
      </c>
      <c r="V128" s="123">
        <f t="shared" si="48"/>
        <v>0.51894033288881269</v>
      </c>
      <c r="W128" s="123">
        <f t="shared" si="48"/>
        <v>0.63897887478961912</v>
      </c>
      <c r="X128" s="123">
        <f t="shared" si="48"/>
        <v>0.74186081585597452</v>
      </c>
      <c r="Y128" s="123">
        <f t="shared" si="48"/>
        <v>0.72089951814561304</v>
      </c>
      <c r="DA128" s="130" t="s">
        <v>3035</v>
      </c>
    </row>
    <row r="129" spans="1:105" ht="12" customHeight="1" x14ac:dyDescent="0.25">
      <c r="A129" s="97" t="s">
        <v>53</v>
      </c>
      <c r="B129" s="99">
        <f>RES_hhdet_tesh!B129/RES_summary!B$19</f>
        <v>3.1377253699907716E-2</v>
      </c>
      <c r="C129" s="99">
        <f>RES_hhdet_tesh!C129/RES_summary!C$19</f>
        <v>4.1564675063993591E-2</v>
      </c>
      <c r="D129" s="99">
        <f>RES_hhdet_tesh!D129/RES_summary!D$19</f>
        <v>5.2586959244869488E-2</v>
      </c>
      <c r="E129" s="99">
        <f>RES_hhdet_tesh!E129/RES_summary!E$19</f>
        <v>0.1438374160339396</v>
      </c>
      <c r="F129" s="99">
        <f>RES_hhdet_tesh!F129/RES_summary!F$19</f>
        <v>6.9426733185715392E-2</v>
      </c>
      <c r="G129" s="99">
        <f>RES_hhdet_tesh!G129/RES_summary!G$19</f>
        <v>9.4903657526133667E-2</v>
      </c>
      <c r="H129" s="99">
        <f>RES_hhdet_tesh!H129/RES_summary!H$19</f>
        <v>0.23850390929588022</v>
      </c>
      <c r="I129" s="99">
        <f>RES_hhdet_tesh!I129/RES_summary!I$19</f>
        <v>0.12506439165750027</v>
      </c>
      <c r="J129" s="99">
        <f>RES_hhdet_tesh!J129/RES_summary!J$19</f>
        <v>0.16233388673078428</v>
      </c>
      <c r="K129" s="99">
        <f>RES_hhdet_tesh!K129/RES_summary!K$19</f>
        <v>0.19812783119799096</v>
      </c>
      <c r="L129" s="99">
        <f>RES_hhdet_tesh!L129/RES_summary!L$19</f>
        <v>0.30007514024774823</v>
      </c>
      <c r="M129" s="99">
        <f>RES_hhdet_tesh!M129/RES_summary!M$19</f>
        <v>0.24489581793392412</v>
      </c>
      <c r="N129" s="99">
        <f>RES_hhdet_tesh!N129/RES_summary!N$19</f>
        <v>0.26250356279680398</v>
      </c>
      <c r="O129" s="99">
        <f>RES_hhdet_tesh!O129/RES_summary!O$19</f>
        <v>0.29748934077918188</v>
      </c>
      <c r="P129" s="99">
        <f>RES_hhdet_tesh!P129/RES_summary!P$19</f>
        <v>0.25334455063188033</v>
      </c>
      <c r="Q129" s="99">
        <f>RES_hhdet_tesh!Q129/RES_summary!Q$19</f>
        <v>0.37446552795362409</v>
      </c>
      <c r="R129" s="99">
        <f>RES_hhdet_tesh!R129/RES_summary!R$19</f>
        <v>0.33455733543235161</v>
      </c>
      <c r="S129" s="99">
        <f>RES_hhdet_tesh!S129/RES_summary!S$19</f>
        <v>0.33787499720938163</v>
      </c>
      <c r="T129" s="99">
        <f>RES_hhdet_tesh!T129/RES_summary!T$19</f>
        <v>0.32779808693438639</v>
      </c>
      <c r="U129" s="99">
        <f>RES_hhdet_tesh!U129/RES_summary!U$19</f>
        <v>0.33486908564934087</v>
      </c>
      <c r="V129" s="99">
        <f>RES_hhdet_tesh!V129/RES_summary!V$19</f>
        <v>0.51894033288881269</v>
      </c>
      <c r="W129" s="99">
        <f>RES_hhdet_tesh!W129/RES_summary!W$19</f>
        <v>0.63897887478961912</v>
      </c>
      <c r="X129" s="99">
        <f>RES_hhdet_tesh!X129/RES_summary!X$19</f>
        <v>0.74186081585597452</v>
      </c>
      <c r="Y129" s="99">
        <f>RES_hhdet_tesh!Y129/RES_summary!Y$19</f>
        <v>0.72089951814561304</v>
      </c>
      <c r="DA129" s="63" t="s">
        <v>3036</v>
      </c>
    </row>
    <row r="130" spans="1:105" ht="12" customHeight="1" x14ac:dyDescent="0.25">
      <c r="A130" s="121" t="s">
        <v>55</v>
      </c>
      <c r="B130" s="123">
        <v>10.117759266089113</v>
      </c>
      <c r="C130" s="123">
        <v>9.6326249193384541</v>
      </c>
      <c r="D130" s="123">
        <v>9.7176775925656944</v>
      </c>
      <c r="E130" s="123">
        <v>9.8373786085746051</v>
      </c>
      <c r="F130" s="123">
        <v>10.321634030353092</v>
      </c>
      <c r="G130" s="123">
        <v>10.762867014841605</v>
      </c>
      <c r="H130" s="123">
        <v>11.27125057343018</v>
      </c>
      <c r="I130" s="123">
        <v>11.526438766596915</v>
      </c>
      <c r="J130" s="123">
        <v>10.966649375022747</v>
      </c>
      <c r="K130" s="123">
        <v>11.520842684547432</v>
      </c>
      <c r="L130" s="123">
        <v>11.265523997057194</v>
      </c>
      <c r="M130" s="123">
        <v>11.018513626684738</v>
      </c>
      <c r="N130" s="123">
        <v>11.453127009246245</v>
      </c>
      <c r="O130" s="123">
        <v>11.45772089330724</v>
      </c>
      <c r="P130" s="123">
        <v>11.820333941167418</v>
      </c>
      <c r="Q130" s="123">
        <v>11.751563764452834</v>
      </c>
      <c r="R130" s="123">
        <v>11.882478318571382</v>
      </c>
      <c r="S130" s="123">
        <v>11.974440851621512</v>
      </c>
      <c r="T130" s="123">
        <v>11.844477565912529</v>
      </c>
      <c r="U130" s="123">
        <v>11.798827660329989</v>
      </c>
      <c r="V130" s="123">
        <v>10.17734410286468</v>
      </c>
      <c r="W130" s="123">
        <v>9.3785113486712639</v>
      </c>
      <c r="X130" s="123">
        <v>7.8276708928814056</v>
      </c>
      <c r="Y130" s="123">
        <v>7.5430782860715473</v>
      </c>
      <c r="DA130" s="130" t="s">
        <v>3037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X131" s="99">
        <v>0</v>
      </c>
      <c r="Y131" s="99">
        <v>0</v>
      </c>
      <c r="DA131" s="63" t="s">
        <v>3038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X132" s="99">
        <v>0</v>
      </c>
      <c r="Y132" s="99">
        <v>0</v>
      </c>
      <c r="DA132" s="63" t="s">
        <v>3039</v>
      </c>
    </row>
    <row r="133" spans="1:105" ht="12" customHeight="1" x14ac:dyDescent="0.25">
      <c r="A133" s="100" t="s">
        <v>198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X133" s="102">
        <v>0</v>
      </c>
      <c r="Y133" s="102">
        <v>0</v>
      </c>
      <c r="DA133" s="131" t="s">
        <v>3040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X134" s="105">
        <v>0</v>
      </c>
      <c r="Y134" s="105">
        <v>0</v>
      </c>
      <c r="DA134" s="132" t="s">
        <v>3041</v>
      </c>
    </row>
    <row r="135" spans="1:105" ht="12" customHeight="1" x14ac:dyDescent="0.25">
      <c r="A135" s="106" t="s">
        <v>122</v>
      </c>
      <c r="B135" s="102">
        <v>10.117759266089113</v>
      </c>
      <c r="C135" s="102">
        <v>9.6326222492624769</v>
      </c>
      <c r="D135" s="102">
        <v>9.7176755696046087</v>
      </c>
      <c r="E135" s="102">
        <v>9.8373774884331286</v>
      </c>
      <c r="F135" s="102">
        <v>10.321629847212945</v>
      </c>
      <c r="G135" s="102">
        <v>10.76286789510579</v>
      </c>
      <c r="H135" s="102">
        <v>11.271266789073852</v>
      </c>
      <c r="I135" s="102">
        <v>11.526624292489849</v>
      </c>
      <c r="J135" s="102">
        <v>10.966929336223705</v>
      </c>
      <c r="K135" s="102">
        <v>11.521820876381433</v>
      </c>
      <c r="L135" s="102">
        <v>11.266482379047556</v>
      </c>
      <c r="M135" s="102">
        <v>11.019233121333363</v>
      </c>
      <c r="N135" s="102">
        <v>11.453340266669908</v>
      </c>
      <c r="O135" s="102">
        <v>11.457603215184413</v>
      </c>
      <c r="P135" s="102">
        <v>11.819733207509604</v>
      </c>
      <c r="Q135" s="102">
        <v>11.750864914149952</v>
      </c>
      <c r="R135" s="102">
        <v>11.882426411726298</v>
      </c>
      <c r="S135" s="102">
        <v>11.974915413552791</v>
      </c>
      <c r="T135" s="102">
        <v>11.844875532973122</v>
      </c>
      <c r="U135" s="102">
        <v>11.799219545230857</v>
      </c>
      <c r="V135" s="102">
        <v>10.178098115490712</v>
      </c>
      <c r="W135" s="102">
        <v>9.3794191516513177</v>
      </c>
      <c r="X135" s="102">
        <v>7.8319329120137624</v>
      </c>
      <c r="Y135" s="102">
        <v>7.548066579029177</v>
      </c>
      <c r="DA135" s="131" t="s">
        <v>3042</v>
      </c>
    </row>
    <row r="136" spans="1:105" ht="12" customHeight="1" x14ac:dyDescent="0.25">
      <c r="A136" s="107" t="s">
        <v>121</v>
      </c>
      <c r="B136" s="105">
        <v>10.117759266089109</v>
      </c>
      <c r="C136" s="105">
        <v>9.6329824451554718</v>
      </c>
      <c r="D136" s="105">
        <v>9.7178924148491639</v>
      </c>
      <c r="E136" s="105">
        <v>9.8374482475588501</v>
      </c>
      <c r="F136" s="105">
        <v>10.321891195735196</v>
      </c>
      <c r="G136" s="105">
        <v>10.762814291438229</v>
      </c>
      <c r="H136" s="105">
        <v>11.270482488552947</v>
      </c>
      <c r="I136" s="105">
        <v>11.520646235939745</v>
      </c>
      <c r="J136" s="105">
        <v>10.960063745650691</v>
      </c>
      <c r="K136" s="105">
        <v>11.508885132645533</v>
      </c>
      <c r="L136" s="105">
        <v>11.255919820696704</v>
      </c>
      <c r="M136" s="105">
        <v>11.012361319972733</v>
      </c>
      <c r="N136" s="105">
        <v>11.451344775801763</v>
      </c>
      <c r="O136" s="105">
        <v>11.45857973071146</v>
      </c>
      <c r="P136" s="105">
        <v>11.824352088827524</v>
      </c>
      <c r="Q136" s="105">
        <v>11.755721596509773</v>
      </c>
      <c r="R136" s="105">
        <v>11.882767980724598</v>
      </c>
      <c r="S136" s="105">
        <v>11.972007706999277</v>
      </c>
      <c r="T136" s="105">
        <v>11.842485577496518</v>
      </c>
      <c r="U136" s="105">
        <v>11.796846010048609</v>
      </c>
      <c r="V136" s="105">
        <v>10.173521434202476</v>
      </c>
      <c r="W136" s="105">
        <v>9.373992388931514</v>
      </c>
      <c r="X136" s="105">
        <v>7.8156023637270424</v>
      </c>
      <c r="Y136" s="105">
        <v>7.5298698099677752</v>
      </c>
      <c r="DA136" s="132" t="s">
        <v>3043</v>
      </c>
    </row>
    <row r="137" spans="1:105" ht="12" customHeight="1" x14ac:dyDescent="0.25">
      <c r="A137" s="108" t="s">
        <v>53</v>
      </c>
      <c r="B137" s="99">
        <v>4.235639086458538</v>
      </c>
      <c r="C137" s="99">
        <v>3.9325917504005901</v>
      </c>
      <c r="D137" s="99">
        <v>4.0624310017955771</v>
      </c>
      <c r="E137" s="99">
        <v>4.1869738138463317</v>
      </c>
      <c r="F137" s="99">
        <v>4.1116637844437571</v>
      </c>
      <c r="G137" s="99">
        <v>4.3810198664387539</v>
      </c>
      <c r="H137" s="99">
        <v>4.6567711192332464</v>
      </c>
      <c r="I137" s="99">
        <v>5.0429276459456434</v>
      </c>
      <c r="J137" s="99">
        <v>4.3771965947583453</v>
      </c>
      <c r="K137" s="99">
        <v>4.7443453861947198</v>
      </c>
      <c r="L137" s="99">
        <v>4.667384874144286</v>
      </c>
      <c r="M137" s="99">
        <v>4.3966526872914944</v>
      </c>
      <c r="N137" s="99">
        <v>4.5974169559485221</v>
      </c>
      <c r="O137" s="99">
        <v>3.841441092334565</v>
      </c>
      <c r="P137" s="99">
        <v>3.7009300957389017</v>
      </c>
      <c r="Q137" s="99">
        <v>3.9944723794673127</v>
      </c>
      <c r="R137" s="99">
        <v>4.9027568561545358</v>
      </c>
      <c r="S137" s="99">
        <v>5.2334542234297095</v>
      </c>
      <c r="T137" s="99">
        <v>4.7229380615858911</v>
      </c>
      <c r="U137" s="99">
        <v>4.7208529482204362</v>
      </c>
      <c r="V137" s="99">
        <v>2.8653741621100832</v>
      </c>
      <c r="W137" s="99">
        <v>2.3335244304679277</v>
      </c>
      <c r="X137" s="99">
        <v>2.6871869686663965</v>
      </c>
      <c r="Y137" s="99">
        <v>2.8800198676953901</v>
      </c>
      <c r="DA137" s="63" t="s">
        <v>3044</v>
      </c>
    </row>
    <row r="138" spans="1:105" ht="12" customHeight="1" x14ac:dyDescent="0.25">
      <c r="A138" s="108" t="s">
        <v>52</v>
      </c>
      <c r="B138" s="99">
        <v>5.8821201796305731</v>
      </c>
      <c r="C138" s="99">
        <v>5.7003906947548808</v>
      </c>
      <c r="D138" s="99">
        <v>5.6554614130535876</v>
      </c>
      <c r="E138" s="99">
        <v>5.6504744337125183</v>
      </c>
      <c r="F138" s="99">
        <v>6.2102274112914397</v>
      </c>
      <c r="G138" s="99">
        <v>6.3817944249994758</v>
      </c>
      <c r="H138" s="99">
        <v>6.6137113693197005</v>
      </c>
      <c r="I138" s="99">
        <v>6.4777185899940992</v>
      </c>
      <c r="J138" s="99">
        <v>6.582867150892346</v>
      </c>
      <c r="K138" s="99">
        <v>6.7645397464508141</v>
      </c>
      <c r="L138" s="99">
        <v>6.5885349465524179</v>
      </c>
      <c r="M138" s="99">
        <v>6.6157086326812404</v>
      </c>
      <c r="N138" s="99">
        <v>6.8539278198532401</v>
      </c>
      <c r="O138" s="99">
        <v>7.6171386383768924</v>
      </c>
      <c r="P138" s="99">
        <v>8.1234219930886198</v>
      </c>
      <c r="Q138" s="99">
        <v>7.7612492170424598</v>
      </c>
      <c r="R138" s="99">
        <v>6.9800111245700611</v>
      </c>
      <c r="S138" s="99">
        <v>6.7385534835695688</v>
      </c>
      <c r="T138" s="99">
        <v>7.1195475159106278</v>
      </c>
      <c r="U138" s="99">
        <v>7.0759930618281714</v>
      </c>
      <c r="V138" s="99">
        <v>7.3081472720923939</v>
      </c>
      <c r="W138" s="99">
        <v>7.0404679584635836</v>
      </c>
      <c r="X138" s="99">
        <v>5.1284153950606486</v>
      </c>
      <c r="Y138" s="99">
        <v>4.649849942272386</v>
      </c>
      <c r="DA138" s="63" t="s">
        <v>3045</v>
      </c>
    </row>
    <row r="139" spans="1:105" ht="12" customHeight="1" x14ac:dyDescent="0.25">
      <c r="A139" s="121" t="s">
        <v>54</v>
      </c>
      <c r="B139" s="123">
        <v>1.8508835829742845</v>
      </c>
      <c r="C139" s="123">
        <v>1.8387730916874931</v>
      </c>
      <c r="D139" s="123">
        <v>1.8048097409127148</v>
      </c>
      <c r="E139" s="123">
        <v>1.9599742144238932</v>
      </c>
      <c r="F139" s="123">
        <v>1.9770198582983778</v>
      </c>
      <c r="G139" s="123">
        <v>2.0596189444193342</v>
      </c>
      <c r="H139" s="123">
        <v>2.0020267687027062</v>
      </c>
      <c r="I139" s="123">
        <v>1.9647947522643474</v>
      </c>
      <c r="J139" s="123">
        <v>1.7176740031243716</v>
      </c>
      <c r="K139" s="123">
        <v>1.7834039441065572</v>
      </c>
      <c r="L139" s="123">
        <v>1.7629329505533164</v>
      </c>
      <c r="M139" s="123">
        <v>1.6549796917356479</v>
      </c>
      <c r="N139" s="123">
        <v>1.7168497500423618</v>
      </c>
      <c r="O139" s="123">
        <v>1.7278607185423267</v>
      </c>
      <c r="P139" s="123">
        <v>1.759423513680763</v>
      </c>
      <c r="Q139" s="123">
        <v>1.8500059076214557</v>
      </c>
      <c r="R139" s="123">
        <v>1.8493960914972598</v>
      </c>
      <c r="S139" s="123">
        <v>1.8556015075471899</v>
      </c>
      <c r="T139" s="123">
        <v>1.8516781339282138</v>
      </c>
      <c r="U139" s="123">
        <v>1.8412202351575393</v>
      </c>
      <c r="V139" s="123">
        <v>1.9287513467146618</v>
      </c>
      <c r="W139" s="123">
        <v>1.8814589539542725</v>
      </c>
      <c r="X139" s="123">
        <v>1.3788666523440609</v>
      </c>
      <c r="Y139" s="123">
        <v>1.3929657030684162</v>
      </c>
      <c r="DA139" s="130" t="s">
        <v>3046</v>
      </c>
    </row>
    <row r="140" spans="1:105" ht="12" customHeight="1" x14ac:dyDescent="0.25">
      <c r="A140" s="97" t="s">
        <v>50</v>
      </c>
      <c r="B140" s="99">
        <v>1.8554891938821561</v>
      </c>
      <c r="C140" s="99">
        <v>1.7981443036031035</v>
      </c>
      <c r="D140" s="99">
        <v>1.7885649315300605</v>
      </c>
      <c r="E140" s="99">
        <v>1.991815173471402</v>
      </c>
      <c r="F140" s="99">
        <v>1.9826679094768105</v>
      </c>
      <c r="G140" s="99">
        <v>1.9502739353521807</v>
      </c>
      <c r="H140" s="99">
        <v>2.0299024626102447</v>
      </c>
      <c r="I140" s="99">
        <v>1.99749449026423</v>
      </c>
      <c r="J140" s="99">
        <v>1.6937894506589324</v>
      </c>
      <c r="K140" s="99">
        <v>1.8153410768337268</v>
      </c>
      <c r="L140" s="99">
        <v>1.7359386242057733</v>
      </c>
      <c r="M140" s="99">
        <v>1.7351752033574612</v>
      </c>
      <c r="N140" s="99">
        <v>1.7499567663842235</v>
      </c>
      <c r="O140" s="99">
        <v>1.7339992676426066</v>
      </c>
      <c r="P140" s="99">
        <v>1.8896937421303492</v>
      </c>
      <c r="Q140" s="99">
        <v>1.8170086378581398</v>
      </c>
      <c r="R140" s="99">
        <v>1.9427930632206094</v>
      </c>
      <c r="S140" s="99">
        <v>1.9121831821252151</v>
      </c>
      <c r="T140" s="99">
        <v>1.9019344248287222</v>
      </c>
      <c r="U140" s="99">
        <v>1.9905723899619994</v>
      </c>
      <c r="V140" s="99">
        <v>1.8414098618252062</v>
      </c>
      <c r="W140" s="99">
        <v>1.7479614923040312</v>
      </c>
      <c r="X140" s="99">
        <v>1.5889061344130397</v>
      </c>
      <c r="Y140" s="99">
        <v>1.437313176403143</v>
      </c>
      <c r="DA140" s="63" t="s">
        <v>3047</v>
      </c>
    </row>
    <row r="141" spans="1:105" ht="12" customHeight="1" x14ac:dyDescent="0.25">
      <c r="A141" s="109" t="s">
        <v>120</v>
      </c>
      <c r="B141" s="110">
        <v>1.8507060213904394</v>
      </c>
      <c r="C141" s="110">
        <v>1.8403981191629699</v>
      </c>
      <c r="D141" s="110">
        <v>1.8055011438641864</v>
      </c>
      <c r="E141" s="110">
        <v>1.9585561356768275</v>
      </c>
      <c r="F141" s="110">
        <v>1.9767493857480192</v>
      </c>
      <c r="G141" s="110">
        <v>2.0652577739359654</v>
      </c>
      <c r="H141" s="110">
        <v>2.0004311164645641</v>
      </c>
      <c r="I141" s="110">
        <v>1.9627419006435773</v>
      </c>
      <c r="J141" s="110">
        <v>1.7192704498739726</v>
      </c>
      <c r="K141" s="110">
        <v>1.781109406169562</v>
      </c>
      <c r="L141" s="110">
        <v>1.7649550644925094</v>
      </c>
      <c r="M141" s="110">
        <v>1.6487592133825619</v>
      </c>
      <c r="N141" s="110">
        <v>1.7142292691438235</v>
      </c>
      <c r="O141" s="110">
        <v>1.727373041875186</v>
      </c>
      <c r="P141" s="110">
        <v>1.7489644809788707</v>
      </c>
      <c r="Q141" s="110">
        <v>1.852630114640538</v>
      </c>
      <c r="R141" s="110">
        <v>1.841956594193495</v>
      </c>
      <c r="S141" s="110">
        <v>1.8510884344323217</v>
      </c>
      <c r="T141" s="110">
        <v>1.8477878750596712</v>
      </c>
      <c r="U141" s="110">
        <v>1.829828867065544</v>
      </c>
      <c r="V141" s="110">
        <v>1.9351832531273154</v>
      </c>
      <c r="W141" s="110">
        <v>1.8912152025679154</v>
      </c>
      <c r="X141" s="110">
        <v>1.3633542106606531</v>
      </c>
      <c r="Y141" s="110">
        <v>1.3895895728403533</v>
      </c>
      <c r="DA141" s="60" t="s">
        <v>3048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81.971520494926892</v>
      </c>
      <c r="C143" s="118">
        <f t="shared" si="49"/>
        <v>90.223826878056514</v>
      </c>
      <c r="D143" s="118">
        <f t="shared" si="49"/>
        <v>92.592428020212139</v>
      </c>
      <c r="E143" s="118">
        <f t="shared" si="49"/>
        <v>91.38393924015277</v>
      </c>
      <c r="F143" s="118">
        <f t="shared" si="49"/>
        <v>95.654955950449434</v>
      </c>
      <c r="G143" s="118">
        <f t="shared" si="49"/>
        <v>94.525176280848342</v>
      </c>
      <c r="H143" s="118">
        <f t="shared" si="49"/>
        <v>84.07784311575935</v>
      </c>
      <c r="I143" s="118">
        <f t="shared" si="49"/>
        <v>79.767185304018795</v>
      </c>
      <c r="J143" s="118">
        <f t="shared" si="49"/>
        <v>87.949423823640956</v>
      </c>
      <c r="K143" s="118">
        <f t="shared" si="49"/>
        <v>83.176793069200897</v>
      </c>
      <c r="L143" s="118">
        <f t="shared" si="49"/>
        <v>90.841065731074053</v>
      </c>
      <c r="M143" s="118">
        <f t="shared" si="49"/>
        <v>81.62139683549529</v>
      </c>
      <c r="N143" s="118">
        <f t="shared" si="49"/>
        <v>84.211299707782587</v>
      </c>
      <c r="O143" s="118">
        <f t="shared" si="49"/>
        <v>84.217787963352848</v>
      </c>
      <c r="P143" s="118">
        <f t="shared" si="49"/>
        <v>79.907893556799792</v>
      </c>
      <c r="Q143" s="118">
        <f t="shared" si="49"/>
        <v>83.06029075366537</v>
      </c>
      <c r="R143" s="118">
        <f t="shared" ref="R143:V143" si="50">R144+R146+R148+R157</f>
        <v>87.408676088287791</v>
      </c>
      <c r="S143" s="118">
        <f t="shared" si="50"/>
        <v>86.075399453301941</v>
      </c>
      <c r="T143" s="118">
        <f t="shared" si="50"/>
        <v>86.102136869040663</v>
      </c>
      <c r="U143" s="118">
        <f t="shared" si="50"/>
        <v>84.313998772027915</v>
      </c>
      <c r="V143" s="118">
        <f t="shared" si="50"/>
        <v>78.547863296343507</v>
      </c>
      <c r="W143" s="118">
        <f t="shared" ref="W143:Y143" si="51">W144+W146+W148+W157</f>
        <v>86.234860644174091</v>
      </c>
      <c r="X143" s="118">
        <f t="shared" si="51"/>
        <v>86.378611122299162</v>
      </c>
      <c r="Y143" s="118">
        <f t="shared" si="51"/>
        <v>86.300023824415391</v>
      </c>
      <c r="DA143" s="129" t="s">
        <v>3049</v>
      </c>
    </row>
    <row r="144" spans="1:105" ht="12.95" customHeight="1" x14ac:dyDescent="0.25">
      <c r="A144" s="121" t="s">
        <v>57</v>
      </c>
      <c r="B144" s="123">
        <f t="shared" ref="B144:Y144" si="52">B145</f>
        <v>69.706404026106966</v>
      </c>
      <c r="C144" s="123">
        <f t="shared" si="52"/>
        <v>78.440985903326009</v>
      </c>
      <c r="D144" s="123">
        <f t="shared" si="52"/>
        <v>80.760322616603673</v>
      </c>
      <c r="E144" s="123">
        <f t="shared" si="52"/>
        <v>78.749338159410968</v>
      </c>
      <c r="F144" s="123">
        <f t="shared" si="52"/>
        <v>82.958608107702233</v>
      </c>
      <c r="G144" s="123">
        <f t="shared" si="52"/>
        <v>81.207638122918553</v>
      </c>
      <c r="H144" s="123">
        <f t="shared" si="52"/>
        <v>69.572755297033893</v>
      </c>
      <c r="I144" s="123">
        <f t="shared" si="52"/>
        <v>65.709705709686375</v>
      </c>
      <c r="J144" s="123">
        <f t="shared" si="52"/>
        <v>74.633033776884574</v>
      </c>
      <c r="K144" s="123">
        <f t="shared" si="52"/>
        <v>69.11974534417449</v>
      </c>
      <c r="L144" s="123">
        <f t="shared" si="52"/>
        <v>76.803248443817282</v>
      </c>
      <c r="M144" s="123">
        <f t="shared" si="52"/>
        <v>68.140390419578736</v>
      </c>
      <c r="N144" s="123">
        <f t="shared" si="52"/>
        <v>70.217879013261708</v>
      </c>
      <c r="O144" s="123">
        <f t="shared" si="52"/>
        <v>70.083096078175629</v>
      </c>
      <c r="P144" s="123">
        <f t="shared" si="52"/>
        <v>65.40677671014133</v>
      </c>
      <c r="Q144" s="123">
        <f t="shared" si="52"/>
        <v>67.938292094975964</v>
      </c>
      <c r="R144" s="123">
        <f t="shared" si="52"/>
        <v>71.98322279071941</v>
      </c>
      <c r="S144" s="123">
        <f t="shared" si="52"/>
        <v>70.523345758912782</v>
      </c>
      <c r="T144" s="123">
        <f t="shared" si="52"/>
        <v>70.687303580086976</v>
      </c>
      <c r="U144" s="123">
        <f t="shared" si="52"/>
        <v>69.087275986148939</v>
      </c>
      <c r="V144" s="123">
        <f t="shared" si="52"/>
        <v>64.115702929536241</v>
      </c>
      <c r="W144" s="123">
        <f t="shared" si="52"/>
        <v>72.194711410283944</v>
      </c>
      <c r="X144" s="123">
        <f t="shared" si="52"/>
        <v>73.817178169571378</v>
      </c>
      <c r="Y144" s="123">
        <f t="shared" si="52"/>
        <v>73.964846974209507</v>
      </c>
      <c r="DA144" s="130" t="s">
        <v>3050</v>
      </c>
    </row>
    <row r="145" spans="1:105" ht="12" customHeight="1" x14ac:dyDescent="0.25">
      <c r="A145" s="97" t="s">
        <v>53</v>
      </c>
      <c r="B145" s="99">
        <v>69.706404026106966</v>
      </c>
      <c r="C145" s="99">
        <v>78.440985903326009</v>
      </c>
      <c r="D145" s="99">
        <v>80.760322616603673</v>
      </c>
      <c r="E145" s="99">
        <v>78.749338159410968</v>
      </c>
      <c r="F145" s="99">
        <v>82.958608107702233</v>
      </c>
      <c r="G145" s="99">
        <v>81.207638122918553</v>
      </c>
      <c r="H145" s="99">
        <v>69.572755297033893</v>
      </c>
      <c r="I145" s="99">
        <v>65.709705709686375</v>
      </c>
      <c r="J145" s="99">
        <v>74.633033776884574</v>
      </c>
      <c r="K145" s="99">
        <v>69.11974534417449</v>
      </c>
      <c r="L145" s="99">
        <v>76.803248443817282</v>
      </c>
      <c r="M145" s="99">
        <v>68.140390419578736</v>
      </c>
      <c r="N145" s="99">
        <v>70.217879013261708</v>
      </c>
      <c r="O145" s="99">
        <v>70.083096078175629</v>
      </c>
      <c r="P145" s="99">
        <v>65.40677671014133</v>
      </c>
      <c r="Q145" s="99">
        <v>67.938292094975964</v>
      </c>
      <c r="R145" s="99">
        <v>71.98322279071941</v>
      </c>
      <c r="S145" s="99">
        <v>70.523345758912782</v>
      </c>
      <c r="T145" s="99">
        <v>70.687303580086976</v>
      </c>
      <c r="U145" s="99">
        <v>69.087275986148939</v>
      </c>
      <c r="V145" s="99">
        <v>64.115702929536241</v>
      </c>
      <c r="W145" s="99">
        <v>72.194711410283944</v>
      </c>
      <c r="X145" s="99">
        <v>73.817178169571378</v>
      </c>
      <c r="Y145" s="99">
        <v>73.964846974209507</v>
      </c>
      <c r="DA145" s="63" t="s">
        <v>3051</v>
      </c>
    </row>
    <row r="146" spans="1:105" ht="12.95" customHeight="1" x14ac:dyDescent="0.25">
      <c r="A146" s="121" t="s">
        <v>92</v>
      </c>
      <c r="B146" s="123">
        <f t="shared" ref="B146:Y146" si="53">B147</f>
        <v>0.31387902910807375</v>
      </c>
      <c r="C146" s="123">
        <f t="shared" si="53"/>
        <v>0.31960694863594419</v>
      </c>
      <c r="D146" s="123">
        <f t="shared" si="53"/>
        <v>0.32409770571219709</v>
      </c>
      <c r="E146" s="123">
        <f t="shared" si="53"/>
        <v>0.88084433831337394</v>
      </c>
      <c r="F146" s="123">
        <f t="shared" si="53"/>
        <v>0.4153133012022861</v>
      </c>
      <c r="G146" s="123">
        <f t="shared" si="53"/>
        <v>0.52159866585754866</v>
      </c>
      <c r="H146" s="123">
        <f t="shared" si="53"/>
        <v>1.2071132513497489</v>
      </c>
      <c r="I146" s="123">
        <f t="shared" si="53"/>
        <v>0.56988763622729122</v>
      </c>
      <c r="J146" s="123">
        <f t="shared" si="53"/>
        <v>0.65949075088560993</v>
      </c>
      <c r="K146" s="123">
        <f t="shared" si="53"/>
        <v>0.72506685774962054</v>
      </c>
      <c r="L146" s="123">
        <f t="shared" si="53"/>
        <v>0.97015196207080079</v>
      </c>
      <c r="M146" s="123">
        <f t="shared" si="53"/>
        <v>0.74972915759894221</v>
      </c>
      <c r="N146" s="123">
        <f t="shared" si="53"/>
        <v>0.80513472407081277</v>
      </c>
      <c r="O146" s="123">
        <f t="shared" si="53"/>
        <v>0.93552914466397608</v>
      </c>
      <c r="P146" s="123">
        <f t="shared" si="53"/>
        <v>0.87541352541088524</v>
      </c>
      <c r="Q146" s="123">
        <f t="shared" si="53"/>
        <v>1.6090109268290447</v>
      </c>
      <c r="R146" s="123">
        <f t="shared" si="53"/>
        <v>1.6774138630721598</v>
      </c>
      <c r="S146" s="123">
        <f t="shared" si="53"/>
        <v>1.7715559567045081</v>
      </c>
      <c r="T146" s="123">
        <f t="shared" si="53"/>
        <v>1.8126854055220869</v>
      </c>
      <c r="U146" s="123">
        <f t="shared" si="53"/>
        <v>1.6811334704932845</v>
      </c>
      <c r="V146" s="123">
        <f t="shared" si="53"/>
        <v>2.4076759634430549</v>
      </c>
      <c r="W146" s="123">
        <f t="shared" si="53"/>
        <v>2.8897320276844725</v>
      </c>
      <c r="X146" s="123">
        <f t="shared" si="53"/>
        <v>3.3233351369521027</v>
      </c>
      <c r="Y146" s="123">
        <f t="shared" si="53"/>
        <v>3.4184837725622104</v>
      </c>
      <c r="DA146" s="130" t="s">
        <v>3052</v>
      </c>
    </row>
    <row r="147" spans="1:105" ht="12" customHeight="1" x14ac:dyDescent="0.25">
      <c r="A147" s="97" t="s">
        <v>53</v>
      </c>
      <c r="B147" s="99">
        <f>RES_hhdet_tesh!B147/RES_summary!B$19</f>
        <v>0.31387902910807375</v>
      </c>
      <c r="C147" s="99">
        <f>RES_hhdet_tesh!C147/RES_summary!C$19</f>
        <v>0.31960694863594419</v>
      </c>
      <c r="D147" s="99">
        <f>RES_hhdet_tesh!D147/RES_summary!D$19</f>
        <v>0.32409770571219709</v>
      </c>
      <c r="E147" s="99">
        <f>RES_hhdet_tesh!E147/RES_summary!E$19</f>
        <v>0.88084433831337394</v>
      </c>
      <c r="F147" s="99">
        <f>RES_hhdet_tesh!F147/RES_summary!F$19</f>
        <v>0.4153133012022861</v>
      </c>
      <c r="G147" s="99">
        <f>RES_hhdet_tesh!G147/RES_summary!G$19</f>
        <v>0.52159866585754866</v>
      </c>
      <c r="H147" s="99">
        <f>RES_hhdet_tesh!H147/RES_summary!H$19</f>
        <v>1.2071132513497489</v>
      </c>
      <c r="I147" s="99">
        <f>RES_hhdet_tesh!I147/RES_summary!I$19</f>
        <v>0.56988763622729122</v>
      </c>
      <c r="J147" s="99">
        <f>RES_hhdet_tesh!J147/RES_summary!J$19</f>
        <v>0.65949075088560993</v>
      </c>
      <c r="K147" s="99">
        <f>RES_hhdet_tesh!K147/RES_summary!K$19</f>
        <v>0.72506685774962054</v>
      </c>
      <c r="L147" s="99">
        <f>RES_hhdet_tesh!L147/RES_summary!L$19</f>
        <v>0.97015196207080079</v>
      </c>
      <c r="M147" s="99">
        <f>RES_hhdet_tesh!M147/RES_summary!M$19</f>
        <v>0.74972915759894221</v>
      </c>
      <c r="N147" s="99">
        <f>RES_hhdet_tesh!N147/RES_summary!N$19</f>
        <v>0.80513472407081277</v>
      </c>
      <c r="O147" s="99">
        <f>RES_hhdet_tesh!O147/RES_summary!O$19</f>
        <v>0.93552914466397608</v>
      </c>
      <c r="P147" s="99">
        <f>RES_hhdet_tesh!P147/RES_summary!P$19</f>
        <v>0.87541352541088524</v>
      </c>
      <c r="Q147" s="99">
        <f>RES_hhdet_tesh!Q147/RES_summary!Q$19</f>
        <v>1.6090109268290447</v>
      </c>
      <c r="R147" s="99">
        <f>RES_hhdet_tesh!R147/RES_summary!R$19</f>
        <v>1.6774138630721598</v>
      </c>
      <c r="S147" s="99">
        <f>RES_hhdet_tesh!S147/RES_summary!S$19</f>
        <v>1.7715559567045081</v>
      </c>
      <c r="T147" s="99">
        <f>RES_hhdet_tesh!T147/RES_summary!T$19</f>
        <v>1.8126854055220869</v>
      </c>
      <c r="U147" s="99">
        <f>RES_hhdet_tesh!U147/RES_summary!U$19</f>
        <v>1.6811334704932845</v>
      </c>
      <c r="V147" s="99">
        <f>RES_hhdet_tesh!V147/RES_summary!V$19</f>
        <v>2.4076759634430549</v>
      </c>
      <c r="W147" s="99">
        <f>RES_hhdet_tesh!W147/RES_summary!W$19</f>
        <v>2.8897320276844725</v>
      </c>
      <c r="X147" s="99">
        <f>RES_hhdet_tesh!X147/RES_summary!X$19</f>
        <v>3.3233351369521027</v>
      </c>
      <c r="Y147" s="99">
        <f>RES_hhdet_tesh!Y147/RES_summary!Y$19</f>
        <v>3.4184837725622104</v>
      </c>
      <c r="DA147" s="63" t="s">
        <v>3053</v>
      </c>
    </row>
    <row r="148" spans="1:105" ht="12" customHeight="1" x14ac:dyDescent="0.25">
      <c r="A148" s="121" t="s">
        <v>55</v>
      </c>
      <c r="B148" s="123">
        <v>10.100353710176746</v>
      </c>
      <c r="C148" s="123">
        <v>9.6245780172295188</v>
      </c>
      <c r="D148" s="123">
        <v>9.7033017406299891</v>
      </c>
      <c r="E148" s="123">
        <v>9.7936120360965422</v>
      </c>
      <c r="F148" s="123">
        <v>10.3039877413476</v>
      </c>
      <c r="G148" s="123">
        <v>10.736681183625814</v>
      </c>
      <c r="H148" s="123">
        <v>11.295941245936531</v>
      </c>
      <c r="I148" s="123">
        <v>11.522824050949755</v>
      </c>
      <c r="J148" s="123">
        <v>10.939222473459132</v>
      </c>
      <c r="K148" s="123">
        <v>11.54853638484885</v>
      </c>
      <c r="L148" s="123">
        <v>11.304751704740003</v>
      </c>
      <c r="M148" s="123">
        <v>11.076296235061639</v>
      </c>
      <c r="N148" s="123">
        <v>11.471453659096618</v>
      </c>
      <c r="O148" s="123">
        <v>11.471308372268515</v>
      </c>
      <c r="P148" s="123">
        <v>11.866222850245251</v>
      </c>
      <c r="Q148" s="123">
        <v>11.663019559766123</v>
      </c>
      <c r="R148" s="123">
        <v>11.898440540311938</v>
      </c>
      <c r="S148" s="123">
        <v>11.924810830666775</v>
      </c>
      <c r="T148" s="123">
        <v>11.750417645058395</v>
      </c>
      <c r="U148" s="123">
        <v>11.704240281749582</v>
      </c>
      <c r="V148" s="123">
        <v>10.0958368229039</v>
      </c>
      <c r="W148" s="123">
        <v>9.2691697073792465</v>
      </c>
      <c r="X148" s="123">
        <v>7.8579536124286422</v>
      </c>
      <c r="Y148" s="123">
        <v>7.5234341200075789</v>
      </c>
      <c r="DA148" s="130" t="s">
        <v>3054</v>
      </c>
    </row>
    <row r="149" spans="1:105" ht="12" customHeight="1" x14ac:dyDescent="0.25">
      <c r="A149" s="97" t="s">
        <v>124</v>
      </c>
      <c r="B149" s="99">
        <v>9.8969310677295876</v>
      </c>
      <c r="C149" s="99">
        <v>9.556574354449987</v>
      </c>
      <c r="D149" s="99">
        <v>9.6198745085316784</v>
      </c>
      <c r="E149" s="99">
        <v>9.5192522576635064</v>
      </c>
      <c r="F149" s="99">
        <v>10.272218344424846</v>
      </c>
      <c r="G149" s="99">
        <v>10.677643087151262</v>
      </c>
      <c r="H149" s="99">
        <v>11.460225050479282</v>
      </c>
      <c r="I149" s="99">
        <v>11.556591426818443</v>
      </c>
      <c r="J149" s="99">
        <v>10.834906145862128</v>
      </c>
      <c r="K149" s="99">
        <v>11.763105400536567</v>
      </c>
      <c r="L149" s="99">
        <v>11.626360090492231</v>
      </c>
      <c r="M149" s="99">
        <v>11.529830823357766</v>
      </c>
      <c r="N149" s="99">
        <v>11.647538275270961</v>
      </c>
      <c r="O149" s="99">
        <v>11.619027929320211</v>
      </c>
      <c r="P149" s="99">
        <v>12.592142001507979</v>
      </c>
      <c r="Q149" s="99">
        <v>11.579496495769638</v>
      </c>
      <c r="R149" s="99">
        <v>12.718283335775547</v>
      </c>
      <c r="S149" s="99">
        <v>12.299943123853229</v>
      </c>
      <c r="T149" s="99">
        <v>11.789908579056222</v>
      </c>
      <c r="U149" s="99">
        <v>11.7736055886733</v>
      </c>
      <c r="V149" s="99">
        <v>10.195984323524511</v>
      </c>
      <c r="W149" s="99">
        <v>9.267814714720032</v>
      </c>
      <c r="X149" s="99">
        <v>8.7242055579826623</v>
      </c>
      <c r="Y149" s="99">
        <v>8.0185757743607162</v>
      </c>
      <c r="DA149" s="63" t="s">
        <v>3055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11.828677878758132</v>
      </c>
      <c r="L150" s="99">
        <v>11.701079947887825</v>
      </c>
      <c r="M150" s="99">
        <v>11.519609504473472</v>
      </c>
      <c r="N150" s="99">
        <v>11.672274294884403</v>
      </c>
      <c r="O150" s="99">
        <v>11.598131152335423</v>
      </c>
      <c r="P150" s="99">
        <v>12.499924032988497</v>
      </c>
      <c r="Q150" s="99">
        <v>11.477432744463776</v>
      </c>
      <c r="R150" s="99">
        <v>12.565999093468541</v>
      </c>
      <c r="S150" s="99">
        <v>12.144468279540883</v>
      </c>
      <c r="T150" s="99">
        <v>11.6431420610811</v>
      </c>
      <c r="U150" s="99">
        <v>11.628630226369632</v>
      </c>
      <c r="V150" s="99">
        <v>10.106498123297408</v>
      </c>
      <c r="W150" s="99">
        <v>9.2201762754352963</v>
      </c>
      <c r="X150" s="99">
        <v>8.692710553030528</v>
      </c>
      <c r="Y150" s="99">
        <v>8.0020515232820966</v>
      </c>
      <c r="DA150" s="63" t="s">
        <v>3056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4.8683714391003665</v>
      </c>
      <c r="L151" s="102">
        <v>4.8487462550213891</v>
      </c>
      <c r="M151" s="102">
        <v>4.5978837145932783</v>
      </c>
      <c r="N151" s="102">
        <v>4.683893793640765</v>
      </c>
      <c r="O151" s="102">
        <v>3.8845451714639592</v>
      </c>
      <c r="P151" s="102">
        <v>3.9121279363347812</v>
      </c>
      <c r="Q151" s="102">
        <v>3.895045798301068</v>
      </c>
      <c r="R151" s="102">
        <v>5.1871479769949662</v>
      </c>
      <c r="S151" s="102">
        <v>5.3062444413703593</v>
      </c>
      <c r="T151" s="102">
        <v>4.6390111813985468</v>
      </c>
      <c r="U151" s="102">
        <v>4.6541971759517535</v>
      </c>
      <c r="V151" s="102">
        <v>2.8474751795234048</v>
      </c>
      <c r="W151" s="102">
        <v>2.3042885867546747</v>
      </c>
      <c r="X151" s="102">
        <v>3.015704087735577</v>
      </c>
      <c r="Y151" s="102">
        <v>3.0737078349218474</v>
      </c>
      <c r="DA151" s="131" t="s">
        <v>3057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6.9603064396577663</v>
      </c>
      <c r="L152" s="105">
        <v>6.8523336928664369</v>
      </c>
      <c r="M152" s="105">
        <v>6.9217257898801954</v>
      </c>
      <c r="N152" s="105">
        <v>6.9883805012436353</v>
      </c>
      <c r="O152" s="105">
        <v>7.7135859808714651</v>
      </c>
      <c r="P152" s="105">
        <v>8.5877960966537152</v>
      </c>
      <c r="Q152" s="105">
        <v>7.5823869461627069</v>
      </c>
      <c r="R152" s="105">
        <v>7.3788511164735748</v>
      </c>
      <c r="S152" s="105">
        <v>6.8382238381705243</v>
      </c>
      <c r="T152" s="105">
        <v>7.0041308796825517</v>
      </c>
      <c r="U152" s="105">
        <v>6.9744330504178764</v>
      </c>
      <c r="V152" s="105">
        <v>7.2590229437740037</v>
      </c>
      <c r="W152" s="105">
        <v>6.9158876886806224</v>
      </c>
      <c r="X152" s="105">
        <v>5.6770064652949515</v>
      </c>
      <c r="Y152" s="105">
        <v>4.9283436883602478</v>
      </c>
      <c r="DA152" s="132" t="s">
        <v>3058</v>
      </c>
    </row>
    <row r="153" spans="1:105" ht="12" customHeight="1" x14ac:dyDescent="0.25">
      <c r="A153" s="106" t="s">
        <v>122</v>
      </c>
      <c r="B153" s="102">
        <v>10.117759266089113</v>
      </c>
      <c r="C153" s="102">
        <v>9.6306768281939377</v>
      </c>
      <c r="D153" s="102">
        <v>9.7114594817670437</v>
      </c>
      <c r="E153" s="102">
        <v>9.8282150585464976</v>
      </c>
      <c r="F153" s="102">
        <v>10.31083410585147</v>
      </c>
      <c r="G153" s="102">
        <v>10.750442779131962</v>
      </c>
      <c r="H153" s="102">
        <v>11.259535511766597</v>
      </c>
      <c r="I153" s="102">
        <v>11.515981635570588</v>
      </c>
      <c r="J153" s="102">
        <v>10.958683670524703</v>
      </c>
      <c r="K153" s="102">
        <v>11.512749050793557</v>
      </c>
      <c r="L153" s="102">
        <v>11.25618733748518</v>
      </c>
      <c r="M153" s="102">
        <v>11.008248076275345</v>
      </c>
      <c r="N153" s="102">
        <v>11.446063071358987</v>
      </c>
      <c r="O153" s="102">
        <v>11.450662938880317</v>
      </c>
      <c r="P153" s="102">
        <v>11.766693242686715</v>
      </c>
      <c r="Q153" s="102">
        <v>11.677068537118345</v>
      </c>
      <c r="R153" s="102">
        <v>11.793298557933781</v>
      </c>
      <c r="S153" s="102">
        <v>11.87940998306105</v>
      </c>
      <c r="T153" s="102">
        <v>11.745370365204582</v>
      </c>
      <c r="U153" s="102">
        <v>11.694809548765825</v>
      </c>
      <c r="V153" s="102">
        <v>10.082487218634613</v>
      </c>
      <c r="W153" s="102">
        <v>9.2710072121409208</v>
      </c>
      <c r="X153" s="102">
        <v>7.7379108679088686</v>
      </c>
      <c r="Y153" s="102">
        <v>7.450232330490878</v>
      </c>
      <c r="DA153" s="131" t="s">
        <v>3059</v>
      </c>
    </row>
    <row r="154" spans="1:105" ht="12" customHeight="1" x14ac:dyDescent="0.25">
      <c r="A154" s="107" t="s">
        <v>121</v>
      </c>
      <c r="B154" s="105">
        <v>10.117759266089108</v>
      </c>
      <c r="C154" s="105">
        <v>9.6296452517166848</v>
      </c>
      <c r="D154" s="105">
        <v>9.7122885483627268</v>
      </c>
      <c r="E154" s="105">
        <v>9.8287103409829495</v>
      </c>
      <c r="F154" s="105">
        <v>10.312425913871829</v>
      </c>
      <c r="G154" s="105">
        <v>10.752709505139734</v>
      </c>
      <c r="H154" s="105">
        <v>11.260339549035661</v>
      </c>
      <c r="I154" s="105">
        <v>11.513201791703123</v>
      </c>
      <c r="J154" s="105">
        <v>10.959748431176671</v>
      </c>
      <c r="K154" s="105">
        <v>11.511047226426626</v>
      </c>
      <c r="L154" s="105">
        <v>11.257722410189327</v>
      </c>
      <c r="M154" s="105">
        <v>11.012540694947559</v>
      </c>
      <c r="N154" s="105">
        <v>11.451591400856129</v>
      </c>
      <c r="O154" s="105">
        <v>11.452699131514693</v>
      </c>
      <c r="P154" s="105">
        <v>11.752201161819389</v>
      </c>
      <c r="Q154" s="105">
        <v>11.659998154934383</v>
      </c>
      <c r="R154" s="105">
        <v>11.77990206702299</v>
      </c>
      <c r="S154" s="105">
        <v>11.873829011336682</v>
      </c>
      <c r="T154" s="105">
        <v>11.747126351398474</v>
      </c>
      <c r="U154" s="105">
        <v>11.699837407594748</v>
      </c>
      <c r="V154" s="105">
        <v>10.083304016039154</v>
      </c>
      <c r="W154" s="105">
        <v>9.2611805031945291</v>
      </c>
      <c r="X154" s="105">
        <v>7.6972158854059058</v>
      </c>
      <c r="Y154" s="105">
        <v>7.4310501391714716</v>
      </c>
      <c r="DA154" s="132" t="s">
        <v>3060</v>
      </c>
    </row>
    <row r="155" spans="1:105" ht="12" customHeight="1" x14ac:dyDescent="0.25">
      <c r="A155" s="108" t="s">
        <v>53</v>
      </c>
      <c r="B155" s="99">
        <v>4.235639086458538</v>
      </c>
      <c r="C155" s="99">
        <v>3.9312293665841982</v>
      </c>
      <c r="D155" s="99">
        <v>4.0600883826377796</v>
      </c>
      <c r="E155" s="99">
        <v>4.1832548223863038</v>
      </c>
      <c r="F155" s="99">
        <v>4.1078933458769118</v>
      </c>
      <c r="G155" s="99">
        <v>4.3769066978639648</v>
      </c>
      <c r="H155" s="99">
        <v>4.6525802296367997</v>
      </c>
      <c r="I155" s="99">
        <v>5.0396689924915998</v>
      </c>
      <c r="J155" s="99">
        <v>4.3770706654322069</v>
      </c>
      <c r="K155" s="99">
        <v>4.7452366731905178</v>
      </c>
      <c r="L155" s="99">
        <v>4.6681323367298537</v>
      </c>
      <c r="M155" s="99">
        <v>4.3967243022196829</v>
      </c>
      <c r="N155" s="99">
        <v>4.5975159694905043</v>
      </c>
      <c r="O155" s="99">
        <v>3.8394696459657469</v>
      </c>
      <c r="P155" s="99">
        <v>3.6783474176188777</v>
      </c>
      <c r="Q155" s="99">
        <v>3.9619465459571046</v>
      </c>
      <c r="R155" s="99">
        <v>4.8603150139437536</v>
      </c>
      <c r="S155" s="99">
        <v>5.1905363000503275</v>
      </c>
      <c r="T155" s="99">
        <v>4.6849075556152675</v>
      </c>
      <c r="U155" s="99">
        <v>4.682032118779504</v>
      </c>
      <c r="V155" s="99">
        <v>2.8399644098773464</v>
      </c>
      <c r="W155" s="99">
        <v>2.3054414877374434</v>
      </c>
      <c r="X155" s="99">
        <v>2.6464829273135071</v>
      </c>
      <c r="Y155" s="99">
        <v>2.8422233821790464</v>
      </c>
      <c r="DA155" s="63" t="s">
        <v>3061</v>
      </c>
    </row>
    <row r="156" spans="1:105" ht="12" customHeight="1" x14ac:dyDescent="0.25">
      <c r="A156" s="108" t="s">
        <v>52</v>
      </c>
      <c r="B156" s="99">
        <v>5.8821201796305722</v>
      </c>
      <c r="C156" s="99">
        <v>5.6984158851324871</v>
      </c>
      <c r="D156" s="99">
        <v>5.6522001657249445</v>
      </c>
      <c r="E156" s="99">
        <v>5.6454555185966449</v>
      </c>
      <c r="F156" s="99">
        <v>6.2045325679949146</v>
      </c>
      <c r="G156" s="99">
        <v>6.3758028072757664</v>
      </c>
      <c r="H156" s="99">
        <v>6.6077593193988617</v>
      </c>
      <c r="I156" s="99">
        <v>6.4735327992115241</v>
      </c>
      <c r="J156" s="99">
        <v>6.5826777657444646</v>
      </c>
      <c r="K156" s="99">
        <v>6.7658105532361095</v>
      </c>
      <c r="L156" s="99">
        <v>6.5895900734594743</v>
      </c>
      <c r="M156" s="99">
        <v>6.6158163927278775</v>
      </c>
      <c r="N156" s="99">
        <v>6.8540754313656258</v>
      </c>
      <c r="O156" s="99">
        <v>7.6132294855489464</v>
      </c>
      <c r="P156" s="99">
        <v>8.0738537442005107</v>
      </c>
      <c r="Q156" s="99">
        <v>7.698051608977277</v>
      </c>
      <c r="R156" s="99">
        <v>6.9195870530792378</v>
      </c>
      <c r="S156" s="99">
        <v>6.6832927112863514</v>
      </c>
      <c r="T156" s="99">
        <v>7.062218795783207</v>
      </c>
      <c r="U156" s="99">
        <v>7.0178052888152447</v>
      </c>
      <c r="V156" s="99">
        <v>7.2433396061618085</v>
      </c>
      <c r="W156" s="99">
        <v>6.9557390154570831</v>
      </c>
      <c r="X156" s="99">
        <v>5.0507329580923983</v>
      </c>
      <c r="Y156" s="99">
        <v>4.5888267569924244</v>
      </c>
      <c r="DA156" s="63" t="s">
        <v>3062</v>
      </c>
    </row>
    <row r="157" spans="1:105" ht="12" customHeight="1" x14ac:dyDescent="0.25">
      <c r="A157" s="121" t="s">
        <v>54</v>
      </c>
      <c r="B157" s="123">
        <v>1.8508837295350964</v>
      </c>
      <c r="C157" s="123">
        <v>1.838656008865023</v>
      </c>
      <c r="D157" s="123">
        <v>1.8047059572662956</v>
      </c>
      <c r="E157" s="123">
        <v>1.960144706331872</v>
      </c>
      <c r="F157" s="123">
        <v>1.9770468001973167</v>
      </c>
      <c r="G157" s="123">
        <v>2.0592583084464131</v>
      </c>
      <c r="H157" s="123">
        <v>2.0020333214391695</v>
      </c>
      <c r="I157" s="123">
        <v>1.9647679071553816</v>
      </c>
      <c r="J157" s="123">
        <v>1.7176768224116523</v>
      </c>
      <c r="K157" s="123">
        <v>1.7834444824279321</v>
      </c>
      <c r="L157" s="123">
        <v>1.7629136204459641</v>
      </c>
      <c r="M157" s="123">
        <v>1.6549810232559881</v>
      </c>
      <c r="N157" s="123">
        <v>1.7168323113534385</v>
      </c>
      <c r="O157" s="123">
        <v>1.7278543682447407</v>
      </c>
      <c r="P157" s="123">
        <v>1.7594804710023149</v>
      </c>
      <c r="Q157" s="123">
        <v>1.8499681720942418</v>
      </c>
      <c r="R157" s="123">
        <v>1.849598894184276</v>
      </c>
      <c r="S157" s="123">
        <v>1.8556869070178772</v>
      </c>
      <c r="T157" s="123">
        <v>1.8517302383732026</v>
      </c>
      <c r="U157" s="123">
        <v>1.8413490336361173</v>
      </c>
      <c r="V157" s="123">
        <v>1.9286475804603043</v>
      </c>
      <c r="W157" s="123">
        <v>1.8812474988264241</v>
      </c>
      <c r="X157" s="123">
        <v>1.3801442033470412</v>
      </c>
      <c r="Y157" s="123">
        <v>1.3932589576360959</v>
      </c>
      <c r="DA157" s="130" t="s">
        <v>3063</v>
      </c>
    </row>
    <row r="158" spans="1:105" ht="12" customHeight="1" x14ac:dyDescent="0.25">
      <c r="A158" s="97" t="s">
        <v>50</v>
      </c>
      <c r="B158" s="99">
        <v>1.8554891938821563</v>
      </c>
      <c r="C158" s="99">
        <v>1.7981443036031037</v>
      </c>
      <c r="D158" s="99">
        <v>1.7885649315300611</v>
      </c>
      <c r="E158" s="99">
        <v>1.9918151734714018</v>
      </c>
      <c r="F158" s="99">
        <v>1.9826679094768105</v>
      </c>
      <c r="G158" s="99">
        <v>1.9502739353521807</v>
      </c>
      <c r="H158" s="99">
        <v>2.0299024626102442</v>
      </c>
      <c r="I158" s="99">
        <v>1.9974944902642318</v>
      </c>
      <c r="J158" s="99">
        <v>1.6937894506589308</v>
      </c>
      <c r="K158" s="99">
        <v>1.815341076833727</v>
      </c>
      <c r="L158" s="99">
        <v>1.7359386242057719</v>
      </c>
      <c r="M158" s="99">
        <v>1.7351752033574628</v>
      </c>
      <c r="N158" s="99">
        <v>1.7499567663842264</v>
      </c>
      <c r="O158" s="99">
        <v>1.7339992676426046</v>
      </c>
      <c r="P158" s="99">
        <v>1.8896937421303515</v>
      </c>
      <c r="Q158" s="99">
        <v>1.8170086378581434</v>
      </c>
      <c r="R158" s="99">
        <v>1.9427930632206143</v>
      </c>
      <c r="S158" s="99">
        <v>1.9121831821252164</v>
      </c>
      <c r="T158" s="99">
        <v>1.9019344248287267</v>
      </c>
      <c r="U158" s="99">
        <v>1.9905723899619976</v>
      </c>
      <c r="V158" s="99">
        <v>1.8414098618252106</v>
      </c>
      <c r="W158" s="99">
        <v>1.7479614923040279</v>
      </c>
      <c r="X158" s="99">
        <v>1.5889061344130277</v>
      </c>
      <c r="Y158" s="99">
        <v>1.4373131764031379</v>
      </c>
      <c r="DA158" s="63" t="s">
        <v>3064</v>
      </c>
    </row>
    <row r="159" spans="1:105" ht="12" customHeight="1" x14ac:dyDescent="0.25">
      <c r="A159" s="109" t="s">
        <v>120</v>
      </c>
      <c r="B159" s="110">
        <v>1.8507060213904387</v>
      </c>
      <c r="C159" s="110">
        <v>1.8403981191629704</v>
      </c>
      <c r="D159" s="110">
        <v>1.8055011438641864</v>
      </c>
      <c r="E159" s="110">
        <v>1.9585561356768277</v>
      </c>
      <c r="F159" s="110">
        <v>1.9767493857480205</v>
      </c>
      <c r="G159" s="110">
        <v>2.065257773935965</v>
      </c>
      <c r="H159" s="110">
        <v>2.000431116464565</v>
      </c>
      <c r="I159" s="110">
        <v>1.9627419006435778</v>
      </c>
      <c r="J159" s="110">
        <v>1.7192704498739717</v>
      </c>
      <c r="K159" s="110">
        <v>1.7811094061695651</v>
      </c>
      <c r="L159" s="110">
        <v>1.7649550644925056</v>
      </c>
      <c r="M159" s="110">
        <v>1.6487592133825653</v>
      </c>
      <c r="N159" s="110">
        <v>1.714229269143823</v>
      </c>
      <c r="O159" s="110">
        <v>1.7273730418751867</v>
      </c>
      <c r="P159" s="110">
        <v>1.7489644809788647</v>
      </c>
      <c r="Q159" s="110">
        <v>1.8526301146405419</v>
      </c>
      <c r="R159" s="110">
        <v>1.8419565941934886</v>
      </c>
      <c r="S159" s="110">
        <v>1.8510884344323073</v>
      </c>
      <c r="T159" s="110">
        <v>1.8477878750596581</v>
      </c>
      <c r="U159" s="110">
        <v>1.8298288670655438</v>
      </c>
      <c r="V159" s="110">
        <v>1.9351832531273025</v>
      </c>
      <c r="W159" s="110">
        <v>1.8912152025679054</v>
      </c>
      <c r="X159" s="110">
        <v>1.3633542106606604</v>
      </c>
      <c r="Y159" s="110">
        <v>1.3895895728403451</v>
      </c>
      <c r="DA159" s="60" t="s">
        <v>3065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92.958622777380725</v>
      </c>
      <c r="C161" s="118">
        <f t="shared" si="54"/>
        <v>101.60593818989121</v>
      </c>
      <c r="D161" s="118">
        <f t="shared" si="54"/>
        <v>119.23529445287011</v>
      </c>
      <c r="E161" s="118">
        <f t="shared" si="54"/>
        <v>128.59024131156423</v>
      </c>
      <c r="F161" s="118">
        <f t="shared" si="54"/>
        <v>43.510502342619056</v>
      </c>
      <c r="G161" s="118">
        <f t="shared" si="54"/>
        <v>34.828120437564493</v>
      </c>
      <c r="H161" s="118">
        <f t="shared" si="54"/>
        <v>58.013339016382503</v>
      </c>
      <c r="I161" s="118">
        <f t="shared" si="54"/>
        <v>55.48914496224328</v>
      </c>
      <c r="J161" s="118">
        <f t="shared" si="54"/>
        <v>100.6346327744962</v>
      </c>
      <c r="K161" s="118">
        <f t="shared" si="54"/>
        <v>85.871712197760147</v>
      </c>
      <c r="L161" s="118">
        <f t="shared" si="54"/>
        <v>101.06392468036353</v>
      </c>
      <c r="M161" s="118">
        <f t="shared" si="54"/>
        <v>76.171670981236019</v>
      </c>
      <c r="N161" s="118">
        <f t="shared" si="54"/>
        <v>88.779143827059826</v>
      </c>
      <c r="O161" s="118">
        <f t="shared" si="54"/>
        <v>107.8421188947712</v>
      </c>
      <c r="P161" s="118">
        <f t="shared" si="54"/>
        <v>72.865623791157049</v>
      </c>
      <c r="Q161" s="118">
        <f t="shared" si="54"/>
        <v>66.529566077023816</v>
      </c>
      <c r="R161" s="118">
        <f t="shared" ref="R161:V161" si="55">R162+R164+R166+R175</f>
        <v>92.878654839589245</v>
      </c>
      <c r="S161" s="118">
        <f t="shared" si="55"/>
        <v>91.820056413843972</v>
      </c>
      <c r="T161" s="118">
        <f t="shared" si="55"/>
        <v>61.156726814587884</v>
      </c>
      <c r="U161" s="118">
        <f t="shared" si="55"/>
        <v>79.410612506134214</v>
      </c>
      <c r="V161" s="118">
        <f t="shared" si="55"/>
        <v>89.700138301191217</v>
      </c>
      <c r="W161" s="118">
        <f t="shared" ref="W161:Y161" si="56">W162+W164+W166+W175</f>
        <v>89.173398613149857</v>
      </c>
      <c r="X161" s="118">
        <f t="shared" si="56"/>
        <v>87.682583120693536</v>
      </c>
      <c r="Y161" s="118">
        <f t="shared" si="56"/>
        <v>75.441541664077349</v>
      </c>
      <c r="DA161" s="129" t="s">
        <v>3066</v>
      </c>
    </row>
    <row r="162" spans="1:105" ht="12.95" customHeight="1" x14ac:dyDescent="0.25">
      <c r="A162" s="121" t="s">
        <v>57</v>
      </c>
      <c r="B162" s="123">
        <f t="shared" ref="B162:Y162" si="57">B163</f>
        <v>80.850485221828151</v>
      </c>
      <c r="C162" s="123">
        <f t="shared" si="57"/>
        <v>89.938544391081294</v>
      </c>
      <c r="D162" s="123">
        <f t="shared" si="57"/>
        <v>107.46932297593615</v>
      </c>
      <c r="E162" s="123">
        <f t="shared" si="57"/>
        <v>116.08498525761205</v>
      </c>
      <c r="F162" s="123">
        <f t="shared" si="57"/>
        <v>30.640783637397917</v>
      </c>
      <c r="G162" s="123">
        <f t="shared" si="57"/>
        <v>20.832510910497795</v>
      </c>
      <c r="H162" s="123">
        <f t="shared" si="57"/>
        <v>42.677951822777629</v>
      </c>
      <c r="I162" s="123">
        <f t="shared" si="57"/>
        <v>41.272692218015322</v>
      </c>
      <c r="J162" s="123">
        <f t="shared" si="57"/>
        <v>87.338326104839211</v>
      </c>
      <c r="K162" s="123">
        <f t="shared" si="57"/>
        <v>72.158229548290564</v>
      </c>
      <c r="L162" s="123">
        <f t="shared" si="57"/>
        <v>87.618001531737988</v>
      </c>
      <c r="M162" s="123">
        <f t="shared" si="57"/>
        <v>63.104053731323923</v>
      </c>
      <c r="N162" s="123">
        <f t="shared" si="57"/>
        <v>75.069418745824166</v>
      </c>
      <c r="O162" s="123">
        <f t="shared" si="57"/>
        <v>93.795584191293244</v>
      </c>
      <c r="P162" s="123">
        <f t="shared" si="57"/>
        <v>58.043038640784872</v>
      </c>
      <c r="Q162" s="123">
        <f t="shared" si="57"/>
        <v>50.20933137446093</v>
      </c>
      <c r="R162" s="123">
        <f t="shared" si="57"/>
        <v>75.594091697478845</v>
      </c>
      <c r="S162" s="123">
        <f t="shared" si="57"/>
        <v>73.897463089519121</v>
      </c>
      <c r="T162" s="123">
        <f t="shared" si="57"/>
        <v>43.078599538304871</v>
      </c>
      <c r="U162" s="123">
        <f t="shared" si="57"/>
        <v>62.285959316424382</v>
      </c>
      <c r="V162" s="123">
        <f t="shared" si="57"/>
        <v>74.197182812046563</v>
      </c>
      <c r="W162" s="123">
        <f t="shared" si="57"/>
        <v>75.778706058609842</v>
      </c>
      <c r="X162" s="123">
        <f t="shared" si="57"/>
        <v>77.002544856341132</v>
      </c>
      <c r="Y162" s="123">
        <f t="shared" si="57"/>
        <v>65.265355680475736</v>
      </c>
      <c r="DA162" s="130" t="s">
        <v>3067</v>
      </c>
    </row>
    <row r="163" spans="1:105" ht="12" customHeight="1" x14ac:dyDescent="0.25">
      <c r="A163" s="97" t="s">
        <v>53</v>
      </c>
      <c r="B163" s="110">
        <v>80.850485221828151</v>
      </c>
      <c r="C163" s="110">
        <v>89.938544391081294</v>
      </c>
      <c r="D163" s="110">
        <v>107.46932297593615</v>
      </c>
      <c r="E163" s="110">
        <v>116.08498525761205</v>
      </c>
      <c r="F163" s="110">
        <v>30.640783637397917</v>
      </c>
      <c r="G163" s="110">
        <v>20.832510910497795</v>
      </c>
      <c r="H163" s="110">
        <v>42.677951822777629</v>
      </c>
      <c r="I163" s="110">
        <v>41.272692218015322</v>
      </c>
      <c r="J163" s="110">
        <v>87.338326104839211</v>
      </c>
      <c r="K163" s="110">
        <v>72.158229548290564</v>
      </c>
      <c r="L163" s="110">
        <v>87.618001531737988</v>
      </c>
      <c r="M163" s="110">
        <v>63.104053731323923</v>
      </c>
      <c r="N163" s="110">
        <v>75.069418745824166</v>
      </c>
      <c r="O163" s="110">
        <v>93.795584191293244</v>
      </c>
      <c r="P163" s="110">
        <v>58.043038640784872</v>
      </c>
      <c r="Q163" s="110">
        <v>50.20933137446093</v>
      </c>
      <c r="R163" s="110">
        <v>75.594091697478845</v>
      </c>
      <c r="S163" s="110">
        <v>73.897463089519121</v>
      </c>
      <c r="T163" s="110">
        <v>43.078599538304871</v>
      </c>
      <c r="U163" s="110">
        <v>62.285959316424382</v>
      </c>
      <c r="V163" s="110">
        <v>74.197182812046563</v>
      </c>
      <c r="W163" s="110">
        <v>75.778706058609842</v>
      </c>
      <c r="X163" s="110">
        <v>77.002544856341132</v>
      </c>
      <c r="Y163" s="110">
        <v>65.265355680475736</v>
      </c>
      <c r="DA163" s="60" t="s">
        <v>3068</v>
      </c>
    </row>
    <row r="164" spans="1:105" ht="12.95" customHeight="1" x14ac:dyDescent="0.25">
      <c r="A164" s="121" t="s">
        <v>92</v>
      </c>
      <c r="B164" s="123">
        <f t="shared" ref="B164:Y164" si="58">B165</f>
        <v>0.15690833331278226</v>
      </c>
      <c r="C164" s="123">
        <f t="shared" si="58"/>
        <v>0.20201725181790409</v>
      </c>
      <c r="D164" s="123">
        <f t="shared" si="58"/>
        <v>0.25126376654398025</v>
      </c>
      <c r="E164" s="123">
        <f t="shared" si="58"/>
        <v>0.73346813130566502</v>
      </c>
      <c r="F164" s="123">
        <f t="shared" si="58"/>
        <v>0.57056834358388231</v>
      </c>
      <c r="G164" s="123">
        <f t="shared" si="58"/>
        <v>1.1714992627930612</v>
      </c>
      <c r="H164" s="123">
        <f t="shared" si="58"/>
        <v>2.0298782043468968</v>
      </c>
      <c r="I164" s="123">
        <f t="shared" si="58"/>
        <v>0.70077263995090655</v>
      </c>
      <c r="J164" s="123">
        <f t="shared" si="58"/>
        <v>0.59768907466100785</v>
      </c>
      <c r="K164" s="123">
        <f t="shared" si="58"/>
        <v>0.36247197259880326</v>
      </c>
      <c r="L164" s="123">
        <f t="shared" si="58"/>
        <v>0.35691235296740104</v>
      </c>
      <c r="M164" s="123">
        <f t="shared" si="58"/>
        <v>0.31162567373016725</v>
      </c>
      <c r="N164" s="123">
        <f t="shared" si="58"/>
        <v>0.5144569166930012</v>
      </c>
      <c r="O164" s="123">
        <f t="shared" si="58"/>
        <v>0.86443644903017647</v>
      </c>
      <c r="P164" s="123">
        <f t="shared" si="58"/>
        <v>1.1537165454809821</v>
      </c>
      <c r="Q164" s="123">
        <f t="shared" si="58"/>
        <v>2.7260246132473167</v>
      </c>
      <c r="R164" s="123">
        <f t="shared" si="58"/>
        <v>3.4131586418483977</v>
      </c>
      <c r="S164" s="123">
        <f t="shared" si="58"/>
        <v>4.0069910732573497</v>
      </c>
      <c r="T164" s="123">
        <f t="shared" si="58"/>
        <v>4.3290047498015669</v>
      </c>
      <c r="U164" s="123">
        <f t="shared" si="58"/>
        <v>3.3944090820877362</v>
      </c>
      <c r="V164" s="123">
        <f t="shared" si="58"/>
        <v>3.2846717197535189</v>
      </c>
      <c r="W164" s="123">
        <f t="shared" si="58"/>
        <v>2.0102356337190286</v>
      </c>
      <c r="X164" s="123">
        <f t="shared" si="58"/>
        <v>1.2159714373795649</v>
      </c>
      <c r="Y164" s="123">
        <f t="shared" si="58"/>
        <v>1.0037367724509325</v>
      </c>
      <c r="DA164" s="130" t="s">
        <v>3069</v>
      </c>
    </row>
    <row r="165" spans="1:105" ht="12" customHeight="1" x14ac:dyDescent="0.25">
      <c r="A165" s="97" t="s">
        <v>53</v>
      </c>
      <c r="B165" s="99">
        <f>RES_hhdet_tesh!B165/RES_summary!B$19</f>
        <v>0.15690833331278226</v>
      </c>
      <c r="C165" s="99">
        <f>RES_hhdet_tesh!C165/RES_summary!C$19</f>
        <v>0.20201725181790409</v>
      </c>
      <c r="D165" s="99">
        <f>RES_hhdet_tesh!D165/RES_summary!D$19</f>
        <v>0.25126376654398025</v>
      </c>
      <c r="E165" s="99">
        <f>RES_hhdet_tesh!E165/RES_summary!E$19</f>
        <v>0.73346813130566502</v>
      </c>
      <c r="F165" s="99">
        <f>RES_hhdet_tesh!F165/RES_summary!F$19</f>
        <v>0.57056834358388231</v>
      </c>
      <c r="G165" s="99">
        <f>RES_hhdet_tesh!G165/RES_summary!G$19</f>
        <v>1.1714992627930612</v>
      </c>
      <c r="H165" s="99">
        <f>RES_hhdet_tesh!H165/RES_summary!H$19</f>
        <v>2.0298782043468968</v>
      </c>
      <c r="I165" s="99">
        <f>RES_hhdet_tesh!I165/RES_summary!I$19</f>
        <v>0.70077263995090655</v>
      </c>
      <c r="J165" s="99">
        <f>RES_hhdet_tesh!J165/RES_summary!J$19</f>
        <v>0.59768907466100785</v>
      </c>
      <c r="K165" s="99">
        <f>RES_hhdet_tesh!K165/RES_summary!K$19</f>
        <v>0.36247197259880326</v>
      </c>
      <c r="L165" s="99">
        <f>RES_hhdet_tesh!L165/RES_summary!L$19</f>
        <v>0.35691235296740104</v>
      </c>
      <c r="M165" s="99">
        <f>RES_hhdet_tesh!M165/RES_summary!M$19</f>
        <v>0.31162567373016725</v>
      </c>
      <c r="N165" s="99">
        <f>RES_hhdet_tesh!N165/RES_summary!N$19</f>
        <v>0.5144569166930012</v>
      </c>
      <c r="O165" s="99">
        <f>RES_hhdet_tesh!O165/RES_summary!O$19</f>
        <v>0.86443644903017647</v>
      </c>
      <c r="P165" s="99">
        <f>RES_hhdet_tesh!P165/RES_summary!P$19</f>
        <v>1.1537165454809821</v>
      </c>
      <c r="Q165" s="99">
        <f>RES_hhdet_tesh!Q165/RES_summary!Q$19</f>
        <v>2.7260246132473167</v>
      </c>
      <c r="R165" s="99">
        <f>RES_hhdet_tesh!R165/RES_summary!R$19</f>
        <v>3.4131586418483977</v>
      </c>
      <c r="S165" s="99">
        <f>RES_hhdet_tesh!S165/RES_summary!S$19</f>
        <v>4.0069910732573497</v>
      </c>
      <c r="T165" s="99">
        <f>RES_hhdet_tesh!T165/RES_summary!T$19</f>
        <v>4.3290047498015669</v>
      </c>
      <c r="U165" s="99">
        <f>RES_hhdet_tesh!U165/RES_summary!U$19</f>
        <v>3.3944090820877362</v>
      </c>
      <c r="V165" s="99">
        <f>RES_hhdet_tesh!V165/RES_summary!V$19</f>
        <v>3.2846717197535189</v>
      </c>
      <c r="W165" s="99">
        <f>RES_hhdet_tesh!W165/RES_summary!W$19</f>
        <v>2.0102356337190286</v>
      </c>
      <c r="X165" s="99">
        <f>RES_hhdet_tesh!X165/RES_summary!X$19</f>
        <v>1.2159714373795649</v>
      </c>
      <c r="Y165" s="99">
        <f>RES_hhdet_tesh!Y165/RES_summary!Y$19</f>
        <v>1.0037367724509325</v>
      </c>
      <c r="DA165" s="63" t="s">
        <v>3070</v>
      </c>
    </row>
    <row r="166" spans="1:105" ht="12" customHeight="1" x14ac:dyDescent="0.25">
      <c r="A166" s="121" t="s">
        <v>55</v>
      </c>
      <c r="B166" s="123">
        <v>10.100345673804563</v>
      </c>
      <c r="C166" s="123">
        <v>9.6266087070756097</v>
      </c>
      <c r="D166" s="123">
        <v>9.7099026963961972</v>
      </c>
      <c r="E166" s="123">
        <v>9.8118295725042302</v>
      </c>
      <c r="F166" s="123">
        <v>10.322146403953328</v>
      </c>
      <c r="G166" s="123">
        <v>10.763833541859109</v>
      </c>
      <c r="H166" s="123">
        <v>11.303664559324643</v>
      </c>
      <c r="I166" s="123">
        <v>11.550768523518299</v>
      </c>
      <c r="J166" s="123">
        <v>10.980947790098067</v>
      </c>
      <c r="K166" s="123">
        <v>11.567458493436396</v>
      </c>
      <c r="L166" s="123">
        <v>11.326201894165642</v>
      </c>
      <c r="M166" s="123">
        <v>11.100709384667688</v>
      </c>
      <c r="N166" s="123">
        <v>11.478395167095492</v>
      </c>
      <c r="O166" s="123">
        <v>11.454244188611881</v>
      </c>
      <c r="P166" s="123">
        <v>11.909679408769231</v>
      </c>
      <c r="Q166" s="123">
        <v>11.744168925414504</v>
      </c>
      <c r="R166" s="123">
        <v>12.022098087774204</v>
      </c>
      <c r="S166" s="123">
        <v>12.060151700641278</v>
      </c>
      <c r="T166" s="123">
        <v>11.897497527959501</v>
      </c>
      <c r="U166" s="123">
        <v>11.888981044552336</v>
      </c>
      <c r="V166" s="123">
        <v>10.289520002645602</v>
      </c>
      <c r="W166" s="123">
        <v>9.5029172683359384</v>
      </c>
      <c r="X166" s="123">
        <v>8.085399545978996</v>
      </c>
      <c r="Y166" s="123">
        <v>7.7796047359036411</v>
      </c>
      <c r="DA166" s="130" t="s">
        <v>3071</v>
      </c>
    </row>
    <row r="167" spans="1:105" ht="12" customHeight="1" x14ac:dyDescent="0.25">
      <c r="A167" s="97" t="s">
        <v>124</v>
      </c>
      <c r="B167" s="99">
        <v>9.8969310677295859</v>
      </c>
      <c r="C167" s="99">
        <v>9.558558676178782</v>
      </c>
      <c r="D167" s="99">
        <v>9.6261661755054959</v>
      </c>
      <c r="E167" s="99">
        <v>9.5316611744951025</v>
      </c>
      <c r="F167" s="99">
        <v>10.290823555558529</v>
      </c>
      <c r="G167" s="99">
        <v>10.700876314350742</v>
      </c>
      <c r="H167" s="99">
        <v>11.487138316720868</v>
      </c>
      <c r="I167" s="99">
        <v>11.58566208808236</v>
      </c>
      <c r="J167" s="99">
        <v>10.863381907842642</v>
      </c>
      <c r="K167" s="99">
        <v>11.786947286313652</v>
      </c>
      <c r="L167" s="99">
        <v>11.651554276021566</v>
      </c>
      <c r="M167" s="99">
        <v>11.5624232902305</v>
      </c>
      <c r="N167" s="99">
        <v>11.649612050245162</v>
      </c>
      <c r="O167" s="99">
        <v>11.601452374210206</v>
      </c>
      <c r="P167" s="99">
        <v>12.633838449230758</v>
      </c>
      <c r="Q167" s="99">
        <v>11.650079241185621</v>
      </c>
      <c r="R167" s="99">
        <v>12.82741235249275</v>
      </c>
      <c r="S167" s="99">
        <v>12.420973926994003</v>
      </c>
      <c r="T167" s="99">
        <v>11.929690560576967</v>
      </c>
      <c r="U167" s="99">
        <v>11.959495477856708</v>
      </c>
      <c r="V167" s="99">
        <v>10.396268827860425</v>
      </c>
      <c r="W167" s="99">
        <v>9.506685079992506</v>
      </c>
      <c r="X167" s="99">
        <v>9.0135131471145993</v>
      </c>
      <c r="Y167" s="99">
        <v>8.319306651856154</v>
      </c>
      <c r="DA167" s="63" t="s">
        <v>3072</v>
      </c>
    </row>
    <row r="168" spans="1:105" ht="12" customHeight="1" x14ac:dyDescent="0.25">
      <c r="A168" s="97" t="s">
        <v>123</v>
      </c>
      <c r="B168" s="99">
        <v>9.8969310677295859</v>
      </c>
      <c r="C168" s="99">
        <v>9.5587496210750338</v>
      </c>
      <c r="D168" s="99">
        <v>9.6268464342240865</v>
      </c>
      <c r="E168" s="99">
        <v>9.5314742661592966</v>
      </c>
      <c r="F168" s="99">
        <v>10.28783387141006</v>
      </c>
      <c r="G168" s="99">
        <v>10.702644507290326</v>
      </c>
      <c r="H168" s="99">
        <v>11.491538881391303</v>
      </c>
      <c r="I168" s="99">
        <v>11.594015551483016</v>
      </c>
      <c r="J168" s="99">
        <v>10.881585147805781</v>
      </c>
      <c r="K168" s="99">
        <v>11.792880512526429</v>
      </c>
      <c r="L168" s="99">
        <v>11.65480636156742</v>
      </c>
      <c r="M168" s="99">
        <v>11.564972546243691</v>
      </c>
      <c r="N168" s="99">
        <v>11.640105922221084</v>
      </c>
      <c r="O168" s="99">
        <v>11.59291884882923</v>
      </c>
      <c r="P168" s="99">
        <v>12.619490889928283</v>
      </c>
      <c r="Q168" s="99">
        <v>11.622219460564029</v>
      </c>
      <c r="R168" s="99">
        <v>12.756043602079163</v>
      </c>
      <c r="S168" s="99">
        <v>12.317415666627884</v>
      </c>
      <c r="T168" s="99">
        <v>11.82582445592702</v>
      </c>
      <c r="U168" s="99">
        <v>11.928581511931879</v>
      </c>
      <c r="V168" s="99">
        <v>10.541162646687697</v>
      </c>
      <c r="W168" s="99">
        <v>9.6521004598015292</v>
      </c>
      <c r="X168" s="99">
        <v>9.2110568379303164</v>
      </c>
      <c r="Y168" s="99">
        <v>8.4920818415861223</v>
      </c>
      <c r="DA168" s="63" t="s">
        <v>3073</v>
      </c>
    </row>
    <row r="169" spans="1:105" ht="12" customHeight="1" x14ac:dyDescent="0.25">
      <c r="A169" s="100" t="s">
        <v>50</v>
      </c>
      <c r="B169" s="102">
        <v>4.1429678394324805</v>
      </c>
      <c r="C169" s="102">
        <v>3.9023130639060275</v>
      </c>
      <c r="D169" s="102">
        <v>4.0250961084552088</v>
      </c>
      <c r="E169" s="102">
        <v>4.0577537924588363</v>
      </c>
      <c r="F169" s="102">
        <v>4.1030110422759396</v>
      </c>
      <c r="G169" s="102">
        <v>4.3562482656748651</v>
      </c>
      <c r="H169" s="102">
        <v>4.7475463272004674</v>
      </c>
      <c r="I169" s="102">
        <v>5.0731738269664985</v>
      </c>
      <c r="J169" s="102">
        <v>4.3411925036734562</v>
      </c>
      <c r="K169" s="102">
        <v>4.8536381885085644</v>
      </c>
      <c r="L169" s="102">
        <v>4.8295711977295204</v>
      </c>
      <c r="M169" s="102">
        <v>4.6159897094986357</v>
      </c>
      <c r="N169" s="102">
        <v>4.6709851489959711</v>
      </c>
      <c r="O169" s="102">
        <v>3.8827994222435676</v>
      </c>
      <c r="P169" s="102">
        <v>3.94954903105979</v>
      </c>
      <c r="Q169" s="102">
        <v>3.9441814284330006</v>
      </c>
      <c r="R169" s="102">
        <v>5.2655968914860543</v>
      </c>
      <c r="S169" s="102">
        <v>5.38180980086213</v>
      </c>
      <c r="T169" s="102">
        <v>4.7117978628535173</v>
      </c>
      <c r="U169" s="102">
        <v>4.774248497475523</v>
      </c>
      <c r="V169" s="102">
        <v>2.9699405900616105</v>
      </c>
      <c r="W169" s="102">
        <v>2.4122342418751841</v>
      </c>
      <c r="X169" s="102">
        <v>3.1955305067447619</v>
      </c>
      <c r="Y169" s="102">
        <v>3.2619358192503656</v>
      </c>
      <c r="DA169" s="131" t="s">
        <v>3074</v>
      </c>
    </row>
    <row r="170" spans="1:105" ht="12" customHeight="1" x14ac:dyDescent="0.25">
      <c r="A170" s="103" t="s">
        <v>52</v>
      </c>
      <c r="B170" s="105">
        <v>5.7539632282971072</v>
      </c>
      <c r="C170" s="105">
        <v>5.6564365571690045</v>
      </c>
      <c r="D170" s="105">
        <v>5.6017503257688794</v>
      </c>
      <c r="E170" s="105">
        <v>5.4737204737004594</v>
      </c>
      <c r="F170" s="105">
        <v>6.1848228291341201</v>
      </c>
      <c r="G170" s="105">
        <v>6.3463962416154622</v>
      </c>
      <c r="H170" s="105">
        <v>6.7439925541908341</v>
      </c>
      <c r="I170" s="105">
        <v>6.5208417245165151</v>
      </c>
      <c r="J170" s="105">
        <v>6.540392644132325</v>
      </c>
      <c r="K170" s="105">
        <v>6.939242324017866</v>
      </c>
      <c r="L170" s="105">
        <v>6.8252351638378999</v>
      </c>
      <c r="M170" s="105">
        <v>6.9489828367450555</v>
      </c>
      <c r="N170" s="105">
        <v>6.9691207732251161</v>
      </c>
      <c r="O170" s="105">
        <v>7.7101194265856607</v>
      </c>
      <c r="P170" s="105">
        <v>8.6699418588684924</v>
      </c>
      <c r="Q170" s="105">
        <v>7.6780380321310266</v>
      </c>
      <c r="R170" s="105">
        <v>7.4904467105931118</v>
      </c>
      <c r="S170" s="105">
        <v>6.9356058657657531</v>
      </c>
      <c r="T170" s="105">
        <v>7.1140265930735023</v>
      </c>
      <c r="U170" s="105">
        <v>7.1543330144563564</v>
      </c>
      <c r="V170" s="105">
        <v>7.5712220566260875</v>
      </c>
      <c r="W170" s="105">
        <v>7.2398662179263447</v>
      </c>
      <c r="X170" s="105">
        <v>6.0155263311855558</v>
      </c>
      <c r="Y170" s="105">
        <v>5.2301460223357576</v>
      </c>
      <c r="DA170" s="132" t="s">
        <v>3075</v>
      </c>
    </row>
    <row r="171" spans="1:105" ht="12" customHeight="1" x14ac:dyDescent="0.25">
      <c r="A171" s="106" t="s">
        <v>122</v>
      </c>
      <c r="B171" s="102">
        <v>10.117759266089113</v>
      </c>
      <c r="C171" s="102">
        <v>9.6325296719697207</v>
      </c>
      <c r="D171" s="102">
        <v>9.7174706219957017</v>
      </c>
      <c r="E171" s="102">
        <v>9.838849349422528</v>
      </c>
      <c r="F171" s="102">
        <v>10.325222651219898</v>
      </c>
      <c r="G171" s="102">
        <v>10.770126379130039</v>
      </c>
      <c r="H171" s="102">
        <v>11.284799285826216</v>
      </c>
      <c r="I171" s="102">
        <v>11.546987159200054</v>
      </c>
      <c r="J171" s="102">
        <v>10.991795821362832</v>
      </c>
      <c r="K171" s="102">
        <v>11.545802939774608</v>
      </c>
      <c r="L171" s="102">
        <v>11.291803561873285</v>
      </c>
      <c r="M171" s="102">
        <v>11.049865968459342</v>
      </c>
      <c r="N171" s="102">
        <v>11.45416873271337</v>
      </c>
      <c r="O171" s="102">
        <v>11.432110927384416</v>
      </c>
      <c r="P171" s="102">
        <v>11.805161779933421</v>
      </c>
      <c r="Q171" s="102">
        <v>11.753724946584311</v>
      </c>
      <c r="R171" s="102">
        <v>11.903411376712841</v>
      </c>
      <c r="S171" s="102">
        <v>12.005076096871626</v>
      </c>
      <c r="T171" s="102">
        <v>11.891323200688261</v>
      </c>
      <c r="U171" s="102">
        <v>11.878805837515939</v>
      </c>
      <c r="V171" s="102">
        <v>10.276116889532565</v>
      </c>
      <c r="W171" s="102">
        <v>9.5037602655353552</v>
      </c>
      <c r="X171" s="102">
        <v>7.9488934232923238</v>
      </c>
      <c r="Y171" s="102">
        <v>7.6988438979882448</v>
      </c>
      <c r="DA171" s="131" t="s">
        <v>3076</v>
      </c>
    </row>
    <row r="172" spans="1:105" ht="12" customHeight="1" x14ac:dyDescent="0.25">
      <c r="A172" s="107" t="s">
        <v>121</v>
      </c>
      <c r="B172" s="105">
        <v>10.117759266089111</v>
      </c>
      <c r="C172" s="105">
        <v>9.6325939859833127</v>
      </c>
      <c r="D172" s="105">
        <v>9.7175579394098595</v>
      </c>
      <c r="E172" s="105">
        <v>9.8414659675839662</v>
      </c>
      <c r="F172" s="105">
        <v>10.326681992925199</v>
      </c>
      <c r="G172" s="105">
        <v>10.769531385611248</v>
      </c>
      <c r="H172" s="105">
        <v>11.284352787663956</v>
      </c>
      <c r="I172" s="105">
        <v>11.554075256518788</v>
      </c>
      <c r="J172" s="105">
        <v>11.002801661862248</v>
      </c>
      <c r="K172" s="105">
        <v>11.544516733117412</v>
      </c>
      <c r="L172" s="105">
        <v>11.293937870237878</v>
      </c>
      <c r="M172" s="105">
        <v>11.053024674800378</v>
      </c>
      <c r="N172" s="105">
        <v>11.470050961171676</v>
      </c>
      <c r="O172" s="105">
        <v>11.443685175094252</v>
      </c>
      <c r="P172" s="105">
        <v>11.824407490741224</v>
      </c>
      <c r="Q172" s="105">
        <v>11.784592031274517</v>
      </c>
      <c r="R172" s="105">
        <v>11.934876670561186</v>
      </c>
      <c r="S172" s="105">
        <v>12.027053125856771</v>
      </c>
      <c r="T172" s="105">
        <v>11.904509994509356</v>
      </c>
      <c r="U172" s="105">
        <v>11.879639721622405</v>
      </c>
      <c r="V172" s="105">
        <v>10.265398934520199</v>
      </c>
      <c r="W172" s="105">
        <v>9.4948370502932047</v>
      </c>
      <c r="X172" s="105">
        <v>7.976781282113933</v>
      </c>
      <c r="Y172" s="105">
        <v>7.7203225215996332</v>
      </c>
      <c r="DA172" s="132" t="s">
        <v>3077</v>
      </c>
    </row>
    <row r="173" spans="1:105" ht="12" customHeight="1" x14ac:dyDescent="0.25">
      <c r="A173" s="108" t="s">
        <v>53</v>
      </c>
      <c r="B173" s="99">
        <v>4.235639086458538</v>
      </c>
      <c r="C173" s="99">
        <v>3.9324331649007727</v>
      </c>
      <c r="D173" s="99">
        <v>4.0622911789475795</v>
      </c>
      <c r="E173" s="99">
        <v>4.1886838191356288</v>
      </c>
      <c r="F173" s="99">
        <v>4.1135721699257592</v>
      </c>
      <c r="G173" s="99">
        <v>4.38375406980043</v>
      </c>
      <c r="H173" s="99">
        <v>4.6625020902347867</v>
      </c>
      <c r="I173" s="99">
        <v>5.057560517106034</v>
      </c>
      <c r="J173" s="99">
        <v>4.394265132464847</v>
      </c>
      <c r="K173" s="99">
        <v>4.7590339174775611</v>
      </c>
      <c r="L173" s="99">
        <v>4.6831494559998417</v>
      </c>
      <c r="M173" s="99">
        <v>4.4128874114421626</v>
      </c>
      <c r="N173" s="99">
        <v>4.6049270026272744</v>
      </c>
      <c r="O173" s="99">
        <v>3.8364477546483418</v>
      </c>
      <c r="P173" s="99">
        <v>3.7009474361063259</v>
      </c>
      <c r="Q173" s="99">
        <v>4.004282254029607</v>
      </c>
      <c r="R173" s="99">
        <v>4.9242565805264968</v>
      </c>
      <c r="S173" s="99">
        <v>5.2575168273680379</v>
      </c>
      <c r="T173" s="99">
        <v>4.7476742099173004</v>
      </c>
      <c r="U173" s="99">
        <v>4.7539852733388956</v>
      </c>
      <c r="V173" s="99">
        <v>2.8912514767835038</v>
      </c>
      <c r="W173" s="99">
        <v>2.3636070204551047</v>
      </c>
      <c r="X173" s="99">
        <v>2.7426040522072759</v>
      </c>
      <c r="Y173" s="99">
        <v>2.9528641010219956</v>
      </c>
      <c r="DA173" s="63" t="s">
        <v>3078</v>
      </c>
    </row>
    <row r="174" spans="1:105" ht="12" customHeight="1" x14ac:dyDescent="0.25">
      <c r="A174" s="115" t="s">
        <v>52</v>
      </c>
      <c r="B174" s="110">
        <v>5.8821201796305749</v>
      </c>
      <c r="C174" s="110">
        <v>5.7001608210825392</v>
      </c>
      <c r="D174" s="110">
        <v>5.6552667604622773</v>
      </c>
      <c r="E174" s="110">
        <v>5.6527821484483356</v>
      </c>
      <c r="F174" s="110">
        <v>6.2131098229994404</v>
      </c>
      <c r="G174" s="110">
        <v>6.3857773158108184</v>
      </c>
      <c r="H174" s="110">
        <v>6.6218506974291689</v>
      </c>
      <c r="I174" s="110">
        <v>6.4965147394127527</v>
      </c>
      <c r="J174" s="110">
        <v>6.6085365293973988</v>
      </c>
      <c r="K174" s="110">
        <v>6.7854828156398508</v>
      </c>
      <c r="L174" s="110">
        <v>6.6107884142380362</v>
      </c>
      <c r="M174" s="110">
        <v>6.6401372633582163</v>
      </c>
      <c r="N174" s="110">
        <v>6.8651239585444026</v>
      </c>
      <c r="O174" s="110">
        <v>7.6072374204459088</v>
      </c>
      <c r="P174" s="110">
        <v>8.1234600546348972</v>
      </c>
      <c r="Q174" s="110">
        <v>7.7803097772449119</v>
      </c>
      <c r="R174" s="110">
        <v>7.010620090034692</v>
      </c>
      <c r="S174" s="110">
        <v>6.7695362984887328</v>
      </c>
      <c r="T174" s="110">
        <v>7.1568357845920563</v>
      </c>
      <c r="U174" s="110">
        <v>7.1256544482835098</v>
      </c>
      <c r="V174" s="110">
        <v>7.3741474577366954</v>
      </c>
      <c r="W174" s="110">
        <v>7.1312300298381031</v>
      </c>
      <c r="X174" s="110">
        <v>5.2341772299066562</v>
      </c>
      <c r="Y174" s="110">
        <v>4.7674584205776371</v>
      </c>
      <c r="DA174" s="60" t="s">
        <v>3079</v>
      </c>
    </row>
    <row r="175" spans="1:105" ht="12" customHeight="1" x14ac:dyDescent="0.25">
      <c r="A175" s="121" t="s">
        <v>54</v>
      </c>
      <c r="B175" s="123">
        <v>1.8508835484352155</v>
      </c>
      <c r="C175" s="123">
        <v>1.8387678399164071</v>
      </c>
      <c r="D175" s="123">
        <v>1.8048050139937668</v>
      </c>
      <c r="E175" s="123">
        <v>1.9599583501422815</v>
      </c>
      <c r="F175" s="123">
        <v>1.9770039576839251</v>
      </c>
      <c r="G175" s="123">
        <v>2.0602767224145264</v>
      </c>
      <c r="H175" s="123">
        <v>2.0018444299333269</v>
      </c>
      <c r="I175" s="123">
        <v>1.9649115807587541</v>
      </c>
      <c r="J175" s="123">
        <v>1.7176698048979047</v>
      </c>
      <c r="K175" s="123">
        <v>1.7835521834343921</v>
      </c>
      <c r="L175" s="123">
        <v>1.7628089014924917</v>
      </c>
      <c r="M175" s="123">
        <v>1.6552821915142359</v>
      </c>
      <c r="N175" s="123">
        <v>1.7168729974471735</v>
      </c>
      <c r="O175" s="123">
        <v>1.7278540658358985</v>
      </c>
      <c r="P175" s="123">
        <v>1.759189196121973</v>
      </c>
      <c r="Q175" s="123">
        <v>1.8500411639010719</v>
      </c>
      <c r="R175" s="123">
        <v>1.8493064124878114</v>
      </c>
      <c r="S175" s="123">
        <v>1.855450550426222</v>
      </c>
      <c r="T175" s="123">
        <v>1.8516249985219417</v>
      </c>
      <c r="U175" s="123">
        <v>1.8412630630697666</v>
      </c>
      <c r="V175" s="123">
        <v>1.9287637667455277</v>
      </c>
      <c r="W175" s="123">
        <v>1.8815396524850474</v>
      </c>
      <c r="X175" s="123">
        <v>1.3786672809938354</v>
      </c>
      <c r="Y175" s="123">
        <v>1.3928444752470297</v>
      </c>
      <c r="DA175" s="130" t="s">
        <v>3080</v>
      </c>
    </row>
    <row r="176" spans="1:105" ht="12" customHeight="1" x14ac:dyDescent="0.25">
      <c r="A176" s="97" t="s">
        <v>50</v>
      </c>
      <c r="B176" s="99">
        <v>1.8554891938821561</v>
      </c>
      <c r="C176" s="99">
        <v>1.7981443036031035</v>
      </c>
      <c r="D176" s="99">
        <v>1.7885649315300605</v>
      </c>
      <c r="E176" s="99">
        <v>1.9918151734714025</v>
      </c>
      <c r="F176" s="99">
        <v>1.9826679094768112</v>
      </c>
      <c r="G176" s="99">
        <v>1.9502739353521805</v>
      </c>
      <c r="H176" s="99">
        <v>2.0299024626102442</v>
      </c>
      <c r="I176" s="99">
        <v>1.9974944902642309</v>
      </c>
      <c r="J176" s="99">
        <v>1.6937894506589306</v>
      </c>
      <c r="K176" s="99">
        <v>1.8153410768337255</v>
      </c>
      <c r="L176" s="99">
        <v>1.7359386242057735</v>
      </c>
      <c r="M176" s="99">
        <v>1.7351752033574632</v>
      </c>
      <c r="N176" s="99">
        <v>1.7499567663842261</v>
      </c>
      <c r="O176" s="99">
        <v>1.7339992676426046</v>
      </c>
      <c r="P176" s="99">
        <v>1.8896937421303523</v>
      </c>
      <c r="Q176" s="99">
        <v>1.8170086378581412</v>
      </c>
      <c r="R176" s="99">
        <v>1.9427930632206127</v>
      </c>
      <c r="S176" s="99">
        <v>1.9121831821252178</v>
      </c>
      <c r="T176" s="99">
        <v>1.9019344248287222</v>
      </c>
      <c r="U176" s="99">
        <v>1.9905723899620009</v>
      </c>
      <c r="V176" s="99">
        <v>1.8414098618252075</v>
      </c>
      <c r="W176" s="99">
        <v>1.7479614923040361</v>
      </c>
      <c r="X176" s="99">
        <v>1.5889061344130369</v>
      </c>
      <c r="Y176" s="99">
        <v>1.4373131764031439</v>
      </c>
      <c r="DA176" s="63" t="s">
        <v>3081</v>
      </c>
    </row>
    <row r="177" spans="1:105" ht="12" customHeight="1" x14ac:dyDescent="0.25">
      <c r="A177" s="109" t="s">
        <v>120</v>
      </c>
      <c r="B177" s="110">
        <v>1.8507060213904385</v>
      </c>
      <c r="C177" s="110">
        <v>1.8403981191629706</v>
      </c>
      <c r="D177" s="110">
        <v>1.8055011438641868</v>
      </c>
      <c r="E177" s="110">
        <v>1.9585561356768277</v>
      </c>
      <c r="F177" s="110">
        <v>1.9767493857480198</v>
      </c>
      <c r="G177" s="110">
        <v>2.065257773935965</v>
      </c>
      <c r="H177" s="110">
        <v>2.0004311164645645</v>
      </c>
      <c r="I177" s="110">
        <v>1.9627419006435773</v>
      </c>
      <c r="J177" s="110">
        <v>1.7192704498739717</v>
      </c>
      <c r="K177" s="110">
        <v>1.7811094061695649</v>
      </c>
      <c r="L177" s="110">
        <v>1.7649550644925061</v>
      </c>
      <c r="M177" s="110">
        <v>1.6487592133825633</v>
      </c>
      <c r="N177" s="110">
        <v>1.7142292691438183</v>
      </c>
      <c r="O177" s="110">
        <v>1.7273730418751894</v>
      </c>
      <c r="P177" s="110">
        <v>1.7489644809788663</v>
      </c>
      <c r="Q177" s="110">
        <v>1.8526301146405424</v>
      </c>
      <c r="R177" s="110">
        <v>1.841956594193493</v>
      </c>
      <c r="S177" s="110">
        <v>1.8510884344323164</v>
      </c>
      <c r="T177" s="110">
        <v>1.8477878750596706</v>
      </c>
      <c r="U177" s="110">
        <v>1.8298288670655529</v>
      </c>
      <c r="V177" s="110">
        <v>1.9351832531273108</v>
      </c>
      <c r="W177" s="110">
        <v>1.8912152025679008</v>
      </c>
      <c r="X177" s="110">
        <v>1.3633542106606582</v>
      </c>
      <c r="Y177" s="110">
        <v>1.389589572840348</v>
      </c>
      <c r="DA177" s="60" t="s">
        <v>3082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3083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45.742657331598295</v>
      </c>
      <c r="C3" s="118">
        <f t="shared" si="0"/>
        <v>50.492828738612758</v>
      </c>
      <c r="D3" s="118">
        <f t="shared" si="0"/>
        <v>51.041962823792701</v>
      </c>
      <c r="E3" s="118">
        <f t="shared" si="0"/>
        <v>41.969337889802844</v>
      </c>
      <c r="F3" s="118">
        <f t="shared" si="0"/>
        <v>49.446633188313442</v>
      </c>
      <c r="G3" s="118">
        <f t="shared" si="0"/>
        <v>42.665429474423007</v>
      </c>
      <c r="H3" s="118">
        <f t="shared" si="0"/>
        <v>42.522256631032583</v>
      </c>
      <c r="I3" s="118">
        <f t="shared" si="0"/>
        <v>32.612050790193166</v>
      </c>
      <c r="J3" s="118">
        <f t="shared" si="0"/>
        <v>42.529124795619921</v>
      </c>
      <c r="K3" s="118">
        <f t="shared" si="0"/>
        <v>68.698927037284065</v>
      </c>
      <c r="L3" s="118">
        <f t="shared" si="0"/>
        <v>40.299958503667483</v>
      </c>
      <c r="M3" s="118">
        <f t="shared" si="0"/>
        <v>35.381454587141029</v>
      </c>
      <c r="N3" s="118">
        <f t="shared" si="0"/>
        <v>37.984073042156702</v>
      </c>
      <c r="O3" s="118">
        <f t="shared" si="0"/>
        <v>47.792887616636769</v>
      </c>
      <c r="P3" s="118">
        <f t="shared" si="0"/>
        <v>34.128626844477488</v>
      </c>
      <c r="Q3" s="118">
        <f t="shared" si="0"/>
        <v>37.186491810356451</v>
      </c>
      <c r="R3" s="118">
        <f t="shared" ref="R3:V3" si="1">R4+R7+R9+R19</f>
        <v>39.67389141828103</v>
      </c>
      <c r="S3" s="118">
        <f t="shared" si="1"/>
        <v>42.240386365079743</v>
      </c>
      <c r="T3" s="118">
        <f t="shared" si="1"/>
        <v>40.824211168302163</v>
      </c>
      <c r="U3" s="118">
        <f t="shared" si="1"/>
        <v>36.455496593619444</v>
      </c>
      <c r="V3" s="118">
        <f t="shared" si="1"/>
        <v>36.278244785380373</v>
      </c>
      <c r="W3" s="118">
        <f t="shared" ref="W3:Y3" si="2">W4+W7+W9+W19</f>
        <v>52.306005737609759</v>
      </c>
      <c r="X3" s="118">
        <f t="shared" si="2"/>
        <v>39.03953999147155</v>
      </c>
      <c r="Y3" s="118">
        <f t="shared" si="2"/>
        <v>31.800809103111192</v>
      </c>
      <c r="DA3" s="129" t="s">
        <v>3084</v>
      </c>
    </row>
    <row r="4" spans="1:105" ht="12.95" customHeight="1" x14ac:dyDescent="0.25">
      <c r="A4" s="121" t="s">
        <v>57</v>
      </c>
      <c r="B4" s="123">
        <f t="shared" ref="B4:Q4" si="3">SUM(B5:B6)</f>
        <v>45.381053616994592</v>
      </c>
      <c r="C4" s="123">
        <f t="shared" si="3"/>
        <v>50.135672836137921</v>
      </c>
      <c r="D4" s="123">
        <f t="shared" si="3"/>
        <v>50.673562185076527</v>
      </c>
      <c r="E4" s="123">
        <f t="shared" si="3"/>
        <v>41.593306572574562</v>
      </c>
      <c r="F4" s="123">
        <f t="shared" si="3"/>
        <v>48.859207900672935</v>
      </c>
      <c r="G4" s="123">
        <f t="shared" si="3"/>
        <v>41.958689725363627</v>
      </c>
      <c r="H4" s="123">
        <f t="shared" si="3"/>
        <v>41.748568523721566</v>
      </c>
      <c r="I4" s="123">
        <f t="shared" si="3"/>
        <v>31.884880579077251</v>
      </c>
      <c r="J4" s="123">
        <f t="shared" si="3"/>
        <v>41.895689579633327</v>
      </c>
      <c r="K4" s="123">
        <f t="shared" si="3"/>
        <v>67.974797046607307</v>
      </c>
      <c r="L4" s="123">
        <f t="shared" si="3"/>
        <v>39.686881548245779</v>
      </c>
      <c r="M4" s="123">
        <f t="shared" si="3"/>
        <v>34.793709181139782</v>
      </c>
      <c r="N4" s="123">
        <f t="shared" si="3"/>
        <v>37.42360499642021</v>
      </c>
      <c r="O4" s="123">
        <f t="shared" si="3"/>
        <v>47.227217034635089</v>
      </c>
      <c r="P4" s="123">
        <f t="shared" si="3"/>
        <v>33.493273616438671</v>
      </c>
      <c r="Q4" s="123">
        <f t="shared" si="3"/>
        <v>36.568827410733938</v>
      </c>
      <c r="R4" s="123">
        <f t="shared" ref="R4:V4" si="4">SUM(R5:R6)</f>
        <v>38.990787748990861</v>
      </c>
      <c r="S4" s="123">
        <f t="shared" si="4"/>
        <v>41.572463615104262</v>
      </c>
      <c r="T4" s="123">
        <f t="shared" si="4"/>
        <v>40.16667785081988</v>
      </c>
      <c r="U4" s="123">
        <f t="shared" si="4"/>
        <v>35.776990765526541</v>
      </c>
      <c r="V4" s="123">
        <f t="shared" si="4"/>
        <v>35.612273717046321</v>
      </c>
      <c r="W4" s="123">
        <f t="shared" ref="W4:Y4" si="5">SUM(W5:W6)</f>
        <v>51.63955603066632</v>
      </c>
      <c r="X4" s="123">
        <f t="shared" si="5"/>
        <v>38.593789674581629</v>
      </c>
      <c r="Y4" s="123">
        <f t="shared" si="5"/>
        <v>31.360075448632223</v>
      </c>
      <c r="DA4" s="130" t="s">
        <v>3085</v>
      </c>
    </row>
    <row r="5" spans="1:105" ht="12" customHeight="1" x14ac:dyDescent="0.25">
      <c r="A5" s="97" t="s">
        <v>51</v>
      </c>
      <c r="B5" s="99">
        <v>45.381053616994592</v>
      </c>
      <c r="C5" s="99">
        <v>50.135672836137921</v>
      </c>
      <c r="D5" s="99">
        <v>50.673562185076527</v>
      </c>
      <c r="E5" s="99">
        <v>41.593306572574562</v>
      </c>
      <c r="F5" s="99">
        <v>48.859207900672935</v>
      </c>
      <c r="G5" s="99">
        <v>41.958689725363627</v>
      </c>
      <c r="H5" s="99">
        <v>41.748568523721566</v>
      </c>
      <c r="I5" s="99">
        <v>31.884880579077251</v>
      </c>
      <c r="J5" s="99">
        <v>41.895689579633327</v>
      </c>
      <c r="K5" s="99">
        <v>67.974797046607307</v>
      </c>
      <c r="L5" s="99">
        <v>39.686881548245779</v>
      </c>
      <c r="M5" s="99">
        <v>34.793709181139782</v>
      </c>
      <c r="N5" s="99">
        <v>37.42360499642021</v>
      </c>
      <c r="O5" s="99">
        <v>47.227217034635089</v>
      </c>
      <c r="P5" s="99">
        <v>33.493273616438671</v>
      </c>
      <c r="Q5" s="99">
        <v>36.568827410733938</v>
      </c>
      <c r="R5" s="99">
        <v>38.990787748990861</v>
      </c>
      <c r="S5" s="99">
        <v>41.572463615104262</v>
      </c>
      <c r="T5" s="99">
        <v>40.16667785081988</v>
      </c>
      <c r="U5" s="99">
        <v>35.776990765526541</v>
      </c>
      <c r="V5" s="99">
        <v>35.612273717046321</v>
      </c>
      <c r="W5" s="99">
        <v>51.63955603066632</v>
      </c>
      <c r="X5" s="99">
        <v>38.593789674581629</v>
      </c>
      <c r="Y5" s="99">
        <v>31.360075448632223</v>
      </c>
      <c r="DA5" s="63" t="s">
        <v>3086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X6" s="99">
        <v>0</v>
      </c>
      <c r="Y6" s="99">
        <v>0</v>
      </c>
      <c r="DA6" s="63" t="s">
        <v>3087</v>
      </c>
    </row>
    <row r="7" spans="1:105" ht="12.95" customHeight="1" x14ac:dyDescent="0.25">
      <c r="A7" s="121" t="s">
        <v>92</v>
      </c>
      <c r="B7" s="123">
        <f t="shared" ref="B7:Y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X7" s="123">
        <f t="shared" si="6"/>
        <v>0</v>
      </c>
      <c r="Y7" s="123">
        <f t="shared" si="6"/>
        <v>0</v>
      </c>
      <c r="DA7" s="130" t="s">
        <v>3088</v>
      </c>
    </row>
    <row r="8" spans="1:105" ht="12" customHeight="1" x14ac:dyDescent="0.25">
      <c r="A8" s="97" t="s">
        <v>53</v>
      </c>
      <c r="B8" s="99">
        <v>0</v>
      </c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X8" s="99">
        <v>0</v>
      </c>
      <c r="Y8" s="99">
        <v>0</v>
      </c>
      <c r="DA8" s="63" t="s">
        <v>3089</v>
      </c>
    </row>
    <row r="9" spans="1:105" ht="12" customHeight="1" x14ac:dyDescent="0.25">
      <c r="A9" s="121" t="s">
        <v>55</v>
      </c>
      <c r="B9" s="123">
        <v>0.33572047979473962</v>
      </c>
      <c r="C9" s="123">
        <v>0.3311329466136213</v>
      </c>
      <c r="D9" s="123">
        <v>0.34185515853915716</v>
      </c>
      <c r="E9" s="123">
        <v>0.34588033428008119</v>
      </c>
      <c r="F9" s="123">
        <v>0.5550892631283626</v>
      </c>
      <c r="G9" s="123">
        <v>0.67237773509321985</v>
      </c>
      <c r="H9" s="123">
        <v>0.73267163344026098</v>
      </c>
      <c r="I9" s="123">
        <v>0.68078352392353847</v>
      </c>
      <c r="J9" s="123">
        <v>0.59079185305823523</v>
      </c>
      <c r="K9" s="123">
        <v>0.67562765129451163</v>
      </c>
      <c r="L9" s="123">
        <v>0.56583263623369107</v>
      </c>
      <c r="M9" s="123">
        <v>0.5397216822104367</v>
      </c>
      <c r="N9" s="123">
        <v>0.51115125584766996</v>
      </c>
      <c r="O9" s="123">
        <v>0.51679732140546275</v>
      </c>
      <c r="P9" s="123">
        <v>0.58198490681838577</v>
      </c>
      <c r="Q9" s="123">
        <v>0.56711083704291976</v>
      </c>
      <c r="R9" s="123">
        <v>0.62924627013038448</v>
      </c>
      <c r="S9" s="123">
        <v>0.61520447632736852</v>
      </c>
      <c r="T9" s="123">
        <v>0.60515035308205023</v>
      </c>
      <c r="U9" s="123">
        <v>0.62330553525924914</v>
      </c>
      <c r="V9" s="123">
        <v>0.61485610111602251</v>
      </c>
      <c r="W9" s="123">
        <v>0.61868734968197048</v>
      </c>
      <c r="X9" s="123">
        <v>0.40166259319828945</v>
      </c>
      <c r="Y9" s="123">
        <v>0.39959906149776619</v>
      </c>
      <c r="DA9" s="130" t="s">
        <v>3090</v>
      </c>
    </row>
    <row r="10" spans="1:105" ht="12" customHeight="1" x14ac:dyDescent="0.25">
      <c r="A10" s="97" t="s">
        <v>143</v>
      </c>
      <c r="B10" s="99">
        <v>5.6173596949127926</v>
      </c>
      <c r="C10" s="99">
        <v>5.845203330366485</v>
      </c>
      <c r="D10" s="99">
        <v>6.256348870247777</v>
      </c>
      <c r="E10" s="99">
        <v>4.8096911556617057</v>
      </c>
      <c r="F10" s="99">
        <v>6.8274611448458389</v>
      </c>
      <c r="G10" s="99">
        <v>6.0506555980412307</v>
      </c>
      <c r="H10" s="99">
        <v>6.4791208466066532</v>
      </c>
      <c r="I10" s="99">
        <v>5.1268808626507214</v>
      </c>
      <c r="J10" s="99">
        <v>6.709070597481813</v>
      </c>
      <c r="K10" s="99">
        <v>13.000802300577108</v>
      </c>
      <c r="L10" s="99">
        <v>6.6520474001603684</v>
      </c>
      <c r="M10" s="99">
        <v>6.3451407494258891</v>
      </c>
      <c r="N10" s="99">
        <v>6.2485635630708707</v>
      </c>
      <c r="O10" s="99">
        <v>6.2253554706638754</v>
      </c>
      <c r="P10" s="99">
        <v>6.3380769593258988</v>
      </c>
      <c r="Q10" s="99">
        <v>6.3403518594165398</v>
      </c>
      <c r="R10" s="99">
        <v>6.3893482255053682</v>
      </c>
      <c r="S10" s="99">
        <v>6.4217337679508697</v>
      </c>
      <c r="T10" s="99">
        <v>6.269310071961951</v>
      </c>
      <c r="U10" s="99">
        <v>6.0147528797512422</v>
      </c>
      <c r="V10" s="99">
        <v>5.9331739320341121</v>
      </c>
      <c r="W10" s="99">
        <v>6.9678028463244353</v>
      </c>
      <c r="X10" s="99">
        <v>2.8428289828371081</v>
      </c>
      <c r="Y10" s="99">
        <v>3.8424982897895399</v>
      </c>
      <c r="DA10" s="63" t="s">
        <v>3091</v>
      </c>
    </row>
    <row r="11" spans="1:105" ht="12" customHeight="1" x14ac:dyDescent="0.25">
      <c r="A11" s="97" t="s">
        <v>124</v>
      </c>
      <c r="B11" s="99">
        <v>3.8948389901264568</v>
      </c>
      <c r="C11" s="99">
        <v>3.7390192412870897</v>
      </c>
      <c r="D11" s="99">
        <v>3.75445470225036</v>
      </c>
      <c r="E11" s="99">
        <v>3.7010893865457519</v>
      </c>
      <c r="F11" s="99">
        <v>3.9301614514056662</v>
      </c>
      <c r="G11" s="99">
        <v>4.0535107357990592</v>
      </c>
      <c r="H11" s="99">
        <v>4.3182120420900363</v>
      </c>
      <c r="I11" s="99">
        <v>4.3352501851093406</v>
      </c>
      <c r="J11" s="99">
        <v>4.0522107478226133</v>
      </c>
      <c r="K11" s="99">
        <v>4.3823612343111638</v>
      </c>
      <c r="L11" s="99">
        <v>4.317203074928047</v>
      </c>
      <c r="M11" s="99">
        <v>4.251099773826553</v>
      </c>
      <c r="N11" s="99">
        <v>4.2502730093167695</v>
      </c>
      <c r="O11" s="99">
        <v>4.1578900851456808</v>
      </c>
      <c r="P11" s="99">
        <v>4.4646273979384938</v>
      </c>
      <c r="Q11" s="99">
        <v>4.0314011694274026</v>
      </c>
      <c r="R11" s="99">
        <v>4.3347819143951751</v>
      </c>
      <c r="S11" s="99">
        <v>4.114064300086155</v>
      </c>
      <c r="T11" s="99">
        <v>3.8854898414191963</v>
      </c>
      <c r="U11" s="99">
        <v>3.8186844610989135</v>
      </c>
      <c r="V11" s="99">
        <v>3.2702277766438215</v>
      </c>
      <c r="W11" s="99">
        <v>2.8791437702979845</v>
      </c>
      <c r="X11" s="99">
        <v>2.6428163889165641</v>
      </c>
      <c r="Y11" s="99">
        <v>2.3606877049196764</v>
      </c>
      <c r="DA11" s="63" t="s">
        <v>3092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1.5395854768437776</v>
      </c>
      <c r="G12" s="99">
        <v>1.6314703842551099</v>
      </c>
      <c r="H12" s="99">
        <v>1.7744130697276053</v>
      </c>
      <c r="I12" s="99">
        <v>1.8920374006722385</v>
      </c>
      <c r="J12" s="99">
        <v>1.6063552049496437</v>
      </c>
      <c r="K12" s="99">
        <v>1.7890770395965014</v>
      </c>
      <c r="L12" s="99">
        <v>1.7738747095687109</v>
      </c>
      <c r="M12" s="99">
        <v>1.6846582264987795</v>
      </c>
      <c r="N12" s="99">
        <v>1.7085923706001755</v>
      </c>
      <c r="O12" s="99">
        <v>1.4128868218799928</v>
      </c>
      <c r="P12" s="99">
        <v>1.4233493797239369</v>
      </c>
      <c r="Q12" s="99">
        <v>1.3950084969820911</v>
      </c>
      <c r="R12" s="99">
        <v>1.7926269684734344</v>
      </c>
      <c r="S12" s="99">
        <v>1.7847888740558191</v>
      </c>
      <c r="T12" s="99">
        <v>1.5213112206887454</v>
      </c>
      <c r="U12" s="99">
        <v>1.530845442853533</v>
      </c>
      <c r="V12" s="99">
        <v>0.92298385990632026</v>
      </c>
      <c r="W12" s="99">
        <v>0.74104597409089878</v>
      </c>
      <c r="X12" s="99">
        <v>0.90389879520963268</v>
      </c>
      <c r="Y12" s="99">
        <v>0.86580559472599805</v>
      </c>
      <c r="DA12" s="63" t="s">
        <v>3093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1.5395854768437776</v>
      </c>
      <c r="G13" s="102">
        <v>1.6314703842551099</v>
      </c>
      <c r="H13" s="102">
        <v>1.7744130697276053</v>
      </c>
      <c r="I13" s="102">
        <v>1.8920374006722385</v>
      </c>
      <c r="J13" s="102">
        <v>1.6063552049496437</v>
      </c>
      <c r="K13" s="102">
        <v>1.7890770395965014</v>
      </c>
      <c r="L13" s="102">
        <v>1.7738747095687109</v>
      </c>
      <c r="M13" s="102">
        <v>1.6846582264987795</v>
      </c>
      <c r="N13" s="102">
        <v>1.7085923706001755</v>
      </c>
      <c r="O13" s="102">
        <v>1.4128868218799928</v>
      </c>
      <c r="P13" s="102">
        <v>1.4233493797239369</v>
      </c>
      <c r="Q13" s="102">
        <v>1.3950084969820911</v>
      </c>
      <c r="R13" s="102">
        <v>1.7926269684734344</v>
      </c>
      <c r="S13" s="102">
        <v>1.7847888740558191</v>
      </c>
      <c r="T13" s="102">
        <v>1.5213112206887454</v>
      </c>
      <c r="U13" s="102">
        <v>1.530845442853533</v>
      </c>
      <c r="V13" s="102">
        <v>0.92298385990632026</v>
      </c>
      <c r="W13" s="102">
        <v>0.74104597409089878</v>
      </c>
      <c r="X13" s="102">
        <v>0.90389879520963268</v>
      </c>
      <c r="Y13" s="102">
        <v>0.86580559472599805</v>
      </c>
      <c r="DA13" s="131" t="s">
        <v>3094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3095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X15" s="102">
        <v>0</v>
      </c>
      <c r="Y15" s="102">
        <v>0</v>
      </c>
      <c r="DA15" s="131" t="s">
        <v>3096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X16" s="105">
        <v>0</v>
      </c>
      <c r="Y16" s="105">
        <v>0</v>
      </c>
      <c r="DA16" s="132" t="s">
        <v>3097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X17" s="99">
        <v>0</v>
      </c>
      <c r="Y17" s="99">
        <v>0</v>
      </c>
      <c r="DA17" s="63" t="s">
        <v>3098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X18" s="99">
        <v>0</v>
      </c>
      <c r="Y18" s="99">
        <v>0</v>
      </c>
      <c r="DA18" s="63" t="s">
        <v>3099</v>
      </c>
    </row>
    <row r="19" spans="1:105" ht="12" customHeight="1" x14ac:dyDescent="0.25">
      <c r="A19" s="121" t="s">
        <v>54</v>
      </c>
      <c r="B19" s="123">
        <v>2.5883234808962201E-2</v>
      </c>
      <c r="C19" s="123">
        <v>2.6022955861215648E-2</v>
      </c>
      <c r="D19" s="123">
        <v>2.654548017702257E-2</v>
      </c>
      <c r="E19" s="123">
        <v>3.0150982948201371E-2</v>
      </c>
      <c r="F19" s="123">
        <v>3.2336024512137213E-2</v>
      </c>
      <c r="G19" s="123">
        <v>3.4362013966159149E-2</v>
      </c>
      <c r="H19" s="123">
        <v>4.1016473870754459E-2</v>
      </c>
      <c r="I19" s="123">
        <v>4.6386687192372364E-2</v>
      </c>
      <c r="J19" s="123">
        <v>4.2643362928357999E-2</v>
      </c>
      <c r="K19" s="123">
        <v>4.850233938225141E-2</v>
      </c>
      <c r="L19" s="123">
        <v>4.7244319188013681E-2</v>
      </c>
      <c r="M19" s="123">
        <v>4.8023723790814751E-2</v>
      </c>
      <c r="N19" s="123">
        <v>4.9316789888817429E-2</v>
      </c>
      <c r="O19" s="123">
        <v>4.8873260596213622E-2</v>
      </c>
      <c r="P19" s="123">
        <v>5.3368321220435264E-2</v>
      </c>
      <c r="Q19" s="123">
        <v>5.0553562579592787E-2</v>
      </c>
      <c r="R19" s="123">
        <v>5.3857399159782868E-2</v>
      </c>
      <c r="S19" s="123">
        <v>5.2718273648108042E-2</v>
      </c>
      <c r="T19" s="123">
        <v>5.2382964400229173E-2</v>
      </c>
      <c r="U19" s="123">
        <v>5.5200292833656399E-2</v>
      </c>
      <c r="V19" s="123">
        <v>5.1114967218029918E-2</v>
      </c>
      <c r="W19" s="123">
        <v>4.7762357261465764E-2</v>
      </c>
      <c r="X19" s="123">
        <v>4.408772369163183E-2</v>
      </c>
      <c r="Y19" s="123">
        <v>4.1134592981202797E-2</v>
      </c>
      <c r="DA19" s="130" t="s">
        <v>3100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3101</v>
      </c>
    </row>
    <row r="21" spans="1:105" ht="12" customHeight="1" x14ac:dyDescent="0.25">
      <c r="A21" s="97" t="s">
        <v>50</v>
      </c>
      <c r="B21" s="99">
        <v>0.69743507013686912</v>
      </c>
      <c r="C21" s="99">
        <v>0.67461955802111007</v>
      </c>
      <c r="D21" s="99">
        <v>0.67043396501690944</v>
      </c>
      <c r="E21" s="99">
        <v>0.74596506863401058</v>
      </c>
      <c r="F21" s="99">
        <v>0.74092656025748915</v>
      </c>
      <c r="G21" s="99">
        <v>0.72735803326312409</v>
      </c>
      <c r="H21" s="99">
        <v>0.75527183503605622</v>
      </c>
      <c r="I21" s="99">
        <v>0.74251709349579575</v>
      </c>
      <c r="J21" s="99">
        <v>0.62950165569058114</v>
      </c>
      <c r="K21" s="99">
        <v>0.67456090445812078</v>
      </c>
      <c r="L21" s="99">
        <v>0.64499297332389338</v>
      </c>
      <c r="M21" s="99">
        <v>0.64463516627122996</v>
      </c>
      <c r="N21" s="99">
        <v>0.65005451046379026</v>
      </c>
      <c r="O21" s="99">
        <v>0.64401685576509937</v>
      </c>
      <c r="P21" s="99">
        <v>0.70175652489437035</v>
      </c>
      <c r="Q21" s="99">
        <v>0.67459045086437663</v>
      </c>
      <c r="R21" s="99">
        <v>0.72094284072769566</v>
      </c>
      <c r="S21" s="99">
        <v>0.70918720785623091</v>
      </c>
      <c r="T21" s="99">
        <v>0.70505768270812885</v>
      </c>
      <c r="U21" s="99">
        <v>0.73754738635766381</v>
      </c>
      <c r="V21" s="99">
        <v>0.68192063924482438</v>
      </c>
      <c r="W21" s="99">
        <v>0.64578964386394111</v>
      </c>
      <c r="X21" s="99">
        <v>0.58569108394028657</v>
      </c>
      <c r="Y21" s="99">
        <v>0.52854639531923242</v>
      </c>
      <c r="DA21" s="63" t="s">
        <v>3102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0</v>
      </c>
      <c r="DA22" s="60" t="s">
        <v>3103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39.564108620638898</v>
      </c>
      <c r="C24" s="118">
        <f t="shared" si="7"/>
        <v>40.49923918925208</v>
      </c>
      <c r="D24" s="118">
        <f t="shared" si="7"/>
        <v>48.630955551597481</v>
      </c>
      <c r="E24" s="118">
        <f t="shared" si="7"/>
        <v>29.966072699430782</v>
      </c>
      <c r="F24" s="118">
        <f t="shared" si="7"/>
        <v>29.373035057610423</v>
      </c>
      <c r="G24" s="118">
        <f t="shared" si="7"/>
        <v>37.960100796820662</v>
      </c>
      <c r="H24" s="118">
        <f t="shared" si="7"/>
        <v>33.708060401099395</v>
      </c>
      <c r="I24" s="118">
        <f t="shared" si="7"/>
        <v>29.740518061213319</v>
      </c>
      <c r="J24" s="118">
        <f t="shared" si="7"/>
        <v>31.593166757878194</v>
      </c>
      <c r="K24" s="118">
        <f t="shared" si="7"/>
        <v>31.266058306232626</v>
      </c>
      <c r="L24" s="118">
        <f t="shared" si="7"/>
        <v>35.902273679293465</v>
      </c>
      <c r="M24" s="118">
        <f t="shared" si="7"/>
        <v>27.955573965392851</v>
      </c>
      <c r="N24" s="118">
        <f t="shared" si="7"/>
        <v>29.254812594783996</v>
      </c>
      <c r="O24" s="118">
        <f t="shared" si="7"/>
        <v>32.164490610024302</v>
      </c>
      <c r="P24" s="118">
        <f t="shared" si="7"/>
        <v>25.859356685098611</v>
      </c>
      <c r="Q24" s="118">
        <f t="shared" si="7"/>
        <v>26.906916838077951</v>
      </c>
      <c r="R24" s="118">
        <f t="shared" ref="R24:V24" si="8">R25+R28+R30+R39</f>
        <v>28.095777044989209</v>
      </c>
      <c r="S24" s="118">
        <f t="shared" si="8"/>
        <v>28.277854453942062</v>
      </c>
      <c r="T24" s="118">
        <f t="shared" si="8"/>
        <v>27.090981302440827</v>
      </c>
      <c r="U24" s="118">
        <f t="shared" si="8"/>
        <v>24.589967851820045</v>
      </c>
      <c r="V24" s="118">
        <f t="shared" si="8"/>
        <v>26.732171790211247</v>
      </c>
      <c r="W24" s="118">
        <f t="shared" ref="W24:Y24" si="9">W25+W28+W30+W39</f>
        <v>28.244817988078719</v>
      </c>
      <c r="X24" s="118">
        <f t="shared" si="9"/>
        <v>23.206121001331265</v>
      </c>
      <c r="Y24" s="118">
        <f t="shared" si="9"/>
        <v>22.683415055437806</v>
      </c>
      <c r="DA24" s="129" t="s">
        <v>3104</v>
      </c>
    </row>
    <row r="25" spans="1:105" ht="12.95" customHeight="1" x14ac:dyDescent="0.25">
      <c r="A25" s="121" t="s">
        <v>57</v>
      </c>
      <c r="B25" s="123">
        <f t="shared" ref="B25:Q25" si="10">SUM(B26:B27)</f>
        <v>39.231075760091336</v>
      </c>
      <c r="C25" s="123">
        <f t="shared" si="10"/>
        <v>40.174088663426652</v>
      </c>
      <c r="D25" s="123">
        <f t="shared" si="10"/>
        <v>48.293878387119648</v>
      </c>
      <c r="E25" s="123">
        <f t="shared" si="10"/>
        <v>29.587167288299053</v>
      </c>
      <c r="F25" s="123">
        <f t="shared" si="10"/>
        <v>28.753357830300956</v>
      </c>
      <c r="G25" s="123">
        <f t="shared" si="10"/>
        <v>37.20046402330734</v>
      </c>
      <c r="H25" s="123">
        <f t="shared" si="10"/>
        <v>32.937987217465128</v>
      </c>
      <c r="I25" s="123">
        <f t="shared" si="10"/>
        <v>29.006468094488771</v>
      </c>
      <c r="J25" s="123">
        <f t="shared" si="10"/>
        <v>30.94227485996274</v>
      </c>
      <c r="K25" s="123">
        <f t="shared" si="10"/>
        <v>30.598540946272092</v>
      </c>
      <c r="L25" s="123">
        <f t="shared" si="10"/>
        <v>35.286536015725979</v>
      </c>
      <c r="M25" s="123">
        <f t="shared" si="10"/>
        <v>27.366568847512735</v>
      </c>
      <c r="N25" s="123">
        <f t="shared" si="10"/>
        <v>28.703938859576777</v>
      </c>
      <c r="O25" s="123">
        <f t="shared" si="10"/>
        <v>31.638451176403024</v>
      </c>
      <c r="P25" s="123">
        <f t="shared" si="10"/>
        <v>25.276383891735449</v>
      </c>
      <c r="Q25" s="123">
        <f t="shared" si="10"/>
        <v>26.373960415187689</v>
      </c>
      <c r="R25" s="123">
        <f t="shared" ref="R25:V25" si="11">SUM(R26:R27)</f>
        <v>27.528226957678839</v>
      </c>
      <c r="S25" s="123">
        <f t="shared" si="11"/>
        <v>27.758817796063671</v>
      </c>
      <c r="T25" s="123">
        <f t="shared" si="11"/>
        <v>26.619769113657725</v>
      </c>
      <c r="U25" s="123">
        <f t="shared" si="11"/>
        <v>24.132185300797424</v>
      </c>
      <c r="V25" s="123">
        <f t="shared" si="11"/>
        <v>26.331801552848205</v>
      </c>
      <c r="W25" s="123">
        <f t="shared" ref="W25:Y25" si="12">SUM(W26:W27)</f>
        <v>27.878696408497138</v>
      </c>
      <c r="X25" s="123">
        <f t="shared" si="12"/>
        <v>22.842744480068582</v>
      </c>
      <c r="Y25" s="123">
        <f t="shared" si="12"/>
        <v>22.337652137382076</v>
      </c>
      <c r="DA25" s="130" t="s">
        <v>3105</v>
      </c>
    </row>
    <row r="26" spans="1:105" ht="12" customHeight="1" x14ac:dyDescent="0.25">
      <c r="A26" s="97" t="s">
        <v>74</v>
      </c>
      <c r="B26" s="99">
        <v>39.231075760091336</v>
      </c>
      <c r="C26" s="99">
        <v>40.174088663426652</v>
      </c>
      <c r="D26" s="99">
        <v>48.293878387119648</v>
      </c>
      <c r="E26" s="99">
        <v>29.587167288299053</v>
      </c>
      <c r="F26" s="99">
        <v>28.753357830300956</v>
      </c>
      <c r="G26" s="99">
        <v>37.20046402330734</v>
      </c>
      <c r="H26" s="99">
        <v>32.937987217465128</v>
      </c>
      <c r="I26" s="99">
        <v>29.006468094488771</v>
      </c>
      <c r="J26" s="99">
        <v>30.94227485996274</v>
      </c>
      <c r="K26" s="99">
        <v>30.598540946272092</v>
      </c>
      <c r="L26" s="99">
        <v>35.286536015725979</v>
      </c>
      <c r="M26" s="99">
        <v>27.366568847512735</v>
      </c>
      <c r="N26" s="99">
        <v>28.703938859576777</v>
      </c>
      <c r="O26" s="99">
        <v>31.638451176403024</v>
      </c>
      <c r="P26" s="99">
        <v>25.276383891735449</v>
      </c>
      <c r="Q26" s="99">
        <v>26.373960415187689</v>
      </c>
      <c r="R26" s="99">
        <v>27.528226957678839</v>
      </c>
      <c r="S26" s="99">
        <v>27.758817796063671</v>
      </c>
      <c r="T26" s="99">
        <v>26.619769113657725</v>
      </c>
      <c r="U26" s="99">
        <v>24.132185300797424</v>
      </c>
      <c r="V26" s="99">
        <v>26.331801552848205</v>
      </c>
      <c r="W26" s="99">
        <v>27.878696408497138</v>
      </c>
      <c r="X26" s="99">
        <v>22.842744480068582</v>
      </c>
      <c r="Y26" s="99">
        <v>22.337652137382076</v>
      </c>
      <c r="DA26" s="63" t="s">
        <v>3106</v>
      </c>
    </row>
    <row r="27" spans="1:105" ht="12" customHeight="1" x14ac:dyDescent="0.25">
      <c r="A27" s="97" t="s">
        <v>53</v>
      </c>
      <c r="B27" s="99">
        <v>0</v>
      </c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X27" s="99">
        <v>0</v>
      </c>
      <c r="Y27" s="99">
        <v>0</v>
      </c>
      <c r="DA27" s="63" t="s">
        <v>3107</v>
      </c>
    </row>
    <row r="28" spans="1:105" ht="12.95" customHeight="1" x14ac:dyDescent="0.25">
      <c r="A28" s="121" t="s">
        <v>92</v>
      </c>
      <c r="B28" s="123">
        <f t="shared" ref="B28:Y28" si="13">B29</f>
        <v>0</v>
      </c>
      <c r="C28" s="123">
        <f t="shared" si="13"/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X28" s="123">
        <f t="shared" si="13"/>
        <v>0</v>
      </c>
      <c r="Y28" s="123">
        <f t="shared" si="13"/>
        <v>0</v>
      </c>
      <c r="DA28" s="130" t="s">
        <v>3108</v>
      </c>
    </row>
    <row r="29" spans="1:105" ht="12" customHeight="1" x14ac:dyDescent="0.25">
      <c r="A29" s="97" t="s">
        <v>53</v>
      </c>
      <c r="B29" s="99">
        <v>0</v>
      </c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X29" s="99">
        <v>0</v>
      </c>
      <c r="Y29" s="99">
        <v>0</v>
      </c>
      <c r="DA29" s="63" t="s">
        <v>3109</v>
      </c>
    </row>
    <row r="30" spans="1:105" ht="12" customHeight="1" x14ac:dyDescent="0.25">
      <c r="A30" s="121" t="s">
        <v>55</v>
      </c>
      <c r="B30" s="123">
        <v>0.3071528057524463</v>
      </c>
      <c r="C30" s="123">
        <v>0.29920012269041696</v>
      </c>
      <c r="D30" s="123">
        <v>0.30967609525389184</v>
      </c>
      <c r="E30" s="123">
        <v>0.34722009254137548</v>
      </c>
      <c r="F30" s="123">
        <v>0.58551666053054563</v>
      </c>
      <c r="G30" s="123">
        <v>0.72276273560777082</v>
      </c>
      <c r="H30" s="123">
        <v>0.72792671111575424</v>
      </c>
      <c r="I30" s="123">
        <v>0.68898633305246226</v>
      </c>
      <c r="J30" s="123">
        <v>0.61088759671884596</v>
      </c>
      <c r="K30" s="123">
        <v>0.62208290717173509</v>
      </c>
      <c r="L30" s="123">
        <v>0.57114686869970077</v>
      </c>
      <c r="M30" s="123">
        <v>0.54330136919472449</v>
      </c>
      <c r="N30" s="123">
        <v>0.50379677139550538</v>
      </c>
      <c r="O30" s="123">
        <v>0.47900723910052312</v>
      </c>
      <c r="P30" s="123">
        <v>0.53075192190432641</v>
      </c>
      <c r="Q30" s="123">
        <v>0.48295213495362022</v>
      </c>
      <c r="R30" s="123">
        <v>0.51366843617228608</v>
      </c>
      <c r="S30" s="123">
        <v>0.46620148137663742</v>
      </c>
      <c r="T30" s="123">
        <v>0.41992356441593065</v>
      </c>
      <c r="U30" s="123">
        <v>0.40473613145310133</v>
      </c>
      <c r="V30" s="123">
        <v>0.35250116285071581</v>
      </c>
      <c r="W30" s="123">
        <v>0.32111290790922065</v>
      </c>
      <c r="X30" s="123">
        <v>0.32148926194979632</v>
      </c>
      <c r="Y30" s="123">
        <v>0.30700917446257314</v>
      </c>
      <c r="DA30" s="130" t="s">
        <v>3110</v>
      </c>
    </row>
    <row r="31" spans="1:105" ht="12" customHeight="1" x14ac:dyDescent="0.25">
      <c r="A31" s="97" t="s">
        <v>141</v>
      </c>
      <c r="B31" s="99">
        <v>3.8948389901264573</v>
      </c>
      <c r="C31" s="99">
        <v>3.7406198860469049</v>
      </c>
      <c r="D31" s="99">
        <v>3.741077595050184</v>
      </c>
      <c r="E31" s="99">
        <v>3.667977475924816</v>
      </c>
      <c r="F31" s="99">
        <v>3.9018724356762844</v>
      </c>
      <c r="G31" s="99">
        <v>4.0230762273622362</v>
      </c>
      <c r="H31" s="99">
        <v>4.2999980071914257</v>
      </c>
      <c r="I31" s="99">
        <v>4.3272179938990361</v>
      </c>
      <c r="J31" s="99">
        <v>4.0523661714930919</v>
      </c>
      <c r="K31" s="99">
        <v>4.3883898961307422</v>
      </c>
      <c r="L31" s="99">
        <v>4.3203849741509002</v>
      </c>
      <c r="M31" s="99">
        <v>4.2485035268104214</v>
      </c>
      <c r="N31" s="99">
        <v>4.2264072130690691</v>
      </c>
      <c r="O31" s="99">
        <v>4.1348522975565318</v>
      </c>
      <c r="P31" s="99">
        <v>4.419704052855117</v>
      </c>
      <c r="Q31" s="99">
        <v>4.0095142365145184</v>
      </c>
      <c r="R31" s="99">
        <v>4.31736862212834</v>
      </c>
      <c r="S31" s="99">
        <v>4.0770328598046399</v>
      </c>
      <c r="T31" s="99">
        <v>3.7953092316560753</v>
      </c>
      <c r="U31" s="99">
        <v>3.6679961961975107</v>
      </c>
      <c r="V31" s="99">
        <v>3.0827175879427249</v>
      </c>
      <c r="W31" s="99">
        <v>2.7556761922985755</v>
      </c>
      <c r="X31" s="99">
        <v>2.5711403275734077</v>
      </c>
      <c r="Y31" s="99">
        <v>2.3491545307811528</v>
      </c>
      <c r="DA31" s="63" t="s">
        <v>3111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1.7579553095339873</v>
      </c>
      <c r="L32" s="99">
        <v>1.7549201339996601</v>
      </c>
      <c r="M32" s="99">
        <v>1.660677062508257</v>
      </c>
      <c r="N32" s="99">
        <v>1.6884917130795425</v>
      </c>
      <c r="O32" s="99">
        <v>1.3853214689044249</v>
      </c>
      <c r="P32" s="99">
        <v>1.3782489450272775</v>
      </c>
      <c r="Q32" s="99">
        <v>1.3778705074174116</v>
      </c>
      <c r="R32" s="99">
        <v>1.7687495658511792</v>
      </c>
      <c r="S32" s="99">
        <v>1.7516462085375157</v>
      </c>
      <c r="T32" s="99">
        <v>1.4700693211291789</v>
      </c>
      <c r="U32" s="99">
        <v>1.4575847844235921</v>
      </c>
      <c r="V32" s="99">
        <v>0.85945056462234537</v>
      </c>
      <c r="W32" s="99">
        <v>0.68083054390645126</v>
      </c>
      <c r="X32" s="99">
        <v>0.87771469894340337</v>
      </c>
      <c r="Y32" s="99">
        <v>0.88854349052034176</v>
      </c>
      <c r="DA32" s="63" t="s">
        <v>3112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1.7579553095339873</v>
      </c>
      <c r="L33" s="102">
        <v>1.7549201339996601</v>
      </c>
      <c r="M33" s="102">
        <v>1.660677062508257</v>
      </c>
      <c r="N33" s="102">
        <v>1.6884917130795425</v>
      </c>
      <c r="O33" s="102">
        <v>1.3853214689044249</v>
      </c>
      <c r="P33" s="102">
        <v>1.3782489450272775</v>
      </c>
      <c r="Q33" s="102">
        <v>1.3778705074174116</v>
      </c>
      <c r="R33" s="102">
        <v>1.7687495658511792</v>
      </c>
      <c r="S33" s="102">
        <v>1.7516462085375157</v>
      </c>
      <c r="T33" s="102">
        <v>1.4700693211291789</v>
      </c>
      <c r="U33" s="102">
        <v>1.4575847844235921</v>
      </c>
      <c r="V33" s="102">
        <v>0.85945056462234537</v>
      </c>
      <c r="W33" s="102">
        <v>0.68083054390645126</v>
      </c>
      <c r="X33" s="102">
        <v>0.87771469894340337</v>
      </c>
      <c r="Y33" s="102">
        <v>0.88854349052034176</v>
      </c>
      <c r="DA33" s="131" t="s">
        <v>3113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3114</v>
      </c>
    </row>
    <row r="35" spans="1:105" ht="12" customHeight="1" x14ac:dyDescent="0.25">
      <c r="A35" s="106" t="s">
        <v>122</v>
      </c>
      <c r="B35" s="102">
        <v>0</v>
      </c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X35" s="102">
        <v>0</v>
      </c>
      <c r="Y35" s="102">
        <v>0</v>
      </c>
      <c r="DA35" s="131" t="s">
        <v>3115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X36" s="105">
        <v>0</v>
      </c>
      <c r="Y36" s="105">
        <v>0</v>
      </c>
      <c r="DA36" s="132" t="s">
        <v>3116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X37" s="99">
        <v>0</v>
      </c>
      <c r="Y37" s="99">
        <v>0</v>
      </c>
      <c r="DA37" s="63" t="s">
        <v>3117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X38" s="99">
        <v>0</v>
      </c>
      <c r="Y38" s="99">
        <v>0</v>
      </c>
      <c r="DA38" s="63" t="s">
        <v>3118</v>
      </c>
    </row>
    <row r="39" spans="1:105" ht="12" customHeight="1" x14ac:dyDescent="0.25">
      <c r="A39" s="121" t="s">
        <v>54</v>
      </c>
      <c r="B39" s="123">
        <v>2.5880054795120143E-2</v>
      </c>
      <c r="C39" s="123">
        <v>2.5950403135012831E-2</v>
      </c>
      <c r="D39" s="123">
        <v>2.7401069223944991E-2</v>
      </c>
      <c r="E39" s="123">
        <v>3.1685318590356108E-2</v>
      </c>
      <c r="F39" s="123">
        <v>3.4160566778921354E-2</v>
      </c>
      <c r="G39" s="123">
        <v>3.6874037905544881E-2</v>
      </c>
      <c r="H39" s="123">
        <v>4.2146472518507755E-2</v>
      </c>
      <c r="I39" s="123">
        <v>4.5063633672086233E-2</v>
      </c>
      <c r="J39" s="123">
        <v>4.0004301196605294E-2</v>
      </c>
      <c r="K39" s="123">
        <v>4.5434452788799221E-2</v>
      </c>
      <c r="L39" s="123">
        <v>4.459079486778518E-2</v>
      </c>
      <c r="M39" s="123">
        <v>4.5703748685391885E-2</v>
      </c>
      <c r="N39" s="123">
        <v>4.7076963811712419E-2</v>
      </c>
      <c r="O39" s="123">
        <v>4.7032194520754821E-2</v>
      </c>
      <c r="P39" s="123">
        <v>5.2220871458836526E-2</v>
      </c>
      <c r="Q39" s="123">
        <v>5.0004287936642404E-2</v>
      </c>
      <c r="R39" s="123">
        <v>5.3881651138084519E-2</v>
      </c>
      <c r="S39" s="123">
        <v>5.2835176501756641E-2</v>
      </c>
      <c r="T39" s="123">
        <v>5.1288624367170632E-2</v>
      </c>
      <c r="U39" s="123">
        <v>5.3046419569518312E-2</v>
      </c>
      <c r="V39" s="123">
        <v>4.7869074512328802E-2</v>
      </c>
      <c r="W39" s="123">
        <v>4.5008671672359175E-2</v>
      </c>
      <c r="X39" s="123">
        <v>4.1887259312887823E-2</v>
      </c>
      <c r="Y39" s="123">
        <v>3.8753743593153089E-2</v>
      </c>
      <c r="DA39" s="130" t="s">
        <v>3119</v>
      </c>
    </row>
    <row r="40" spans="1:105" ht="12" customHeight="1" x14ac:dyDescent="0.25">
      <c r="A40" s="97" t="s">
        <v>50</v>
      </c>
      <c r="B40" s="99">
        <v>0.69743507013686901</v>
      </c>
      <c r="C40" s="99">
        <v>0.67471048151033364</v>
      </c>
      <c r="D40" s="99">
        <v>0.66980889728167126</v>
      </c>
      <c r="E40" s="99">
        <v>0.74464696530287344</v>
      </c>
      <c r="F40" s="99">
        <v>0.73969076669454092</v>
      </c>
      <c r="G40" s="99">
        <v>0.72619849815152593</v>
      </c>
      <c r="H40" s="99">
        <v>0.75491666679278846</v>
      </c>
      <c r="I40" s="99">
        <v>0.74253169079010173</v>
      </c>
      <c r="J40" s="99">
        <v>0.62956734734424546</v>
      </c>
      <c r="K40" s="99">
        <v>0.6746327838336853</v>
      </c>
      <c r="L40" s="99">
        <v>0.64501804922379491</v>
      </c>
      <c r="M40" s="99">
        <v>0.64461875465969209</v>
      </c>
      <c r="N40" s="99">
        <v>0.64998138539439199</v>
      </c>
      <c r="O40" s="99">
        <v>0.64393216434368006</v>
      </c>
      <c r="P40" s="99">
        <v>0.70164880940682228</v>
      </c>
      <c r="Q40" s="99">
        <v>0.67453773158361163</v>
      </c>
      <c r="R40" s="99">
        <v>0.72090360090131</v>
      </c>
      <c r="S40" s="99">
        <v>0.708971828858874</v>
      </c>
      <c r="T40" s="99">
        <v>0.7043900159442763</v>
      </c>
      <c r="U40" s="99">
        <v>0.73613235963898349</v>
      </c>
      <c r="V40" s="99">
        <v>0.67976111297260589</v>
      </c>
      <c r="W40" s="99">
        <v>0.64423309399881801</v>
      </c>
      <c r="X40" s="99">
        <v>0.58475466612019589</v>
      </c>
      <c r="Y40" s="99">
        <v>0.52839057298647607</v>
      </c>
      <c r="DA40" s="63" t="s">
        <v>3120</v>
      </c>
    </row>
    <row r="41" spans="1:105" ht="12" customHeight="1" x14ac:dyDescent="0.25">
      <c r="A41" s="109" t="s">
        <v>120</v>
      </c>
      <c r="B41" s="110">
        <v>0</v>
      </c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X41" s="110">
        <v>0</v>
      </c>
      <c r="Y41" s="110">
        <v>0</v>
      </c>
      <c r="DA41" s="60" t="s">
        <v>3121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50.03945230708333</v>
      </c>
      <c r="C43" s="118">
        <f t="shared" si="14"/>
        <v>51.653436889612699</v>
      </c>
      <c r="D43" s="118">
        <f t="shared" si="14"/>
        <v>45.344499020393954</v>
      </c>
      <c r="E43" s="118">
        <f t="shared" si="14"/>
        <v>49.496887322489798</v>
      </c>
      <c r="F43" s="118">
        <f t="shared" si="14"/>
        <v>46.597008389181688</v>
      </c>
      <c r="G43" s="118">
        <f t="shared" si="14"/>
        <v>45.899907757505268</v>
      </c>
      <c r="H43" s="118">
        <f t="shared" si="14"/>
        <v>41.202002655579591</v>
      </c>
      <c r="I43" s="118">
        <f t="shared" si="14"/>
        <v>35.602296990756351</v>
      </c>
      <c r="J43" s="118">
        <f t="shared" si="14"/>
        <v>45.945146646964581</v>
      </c>
      <c r="K43" s="118">
        <f t="shared" si="14"/>
        <v>39.859912120497484</v>
      </c>
      <c r="L43" s="118">
        <f t="shared" si="14"/>
        <v>44.096226848569408</v>
      </c>
      <c r="M43" s="118">
        <f t="shared" si="14"/>
        <v>37.448823592265043</v>
      </c>
      <c r="N43" s="118">
        <f t="shared" si="14"/>
        <v>37.551161528891221</v>
      </c>
      <c r="O43" s="118">
        <f t="shared" si="14"/>
        <v>40.291895211639002</v>
      </c>
      <c r="P43" s="118">
        <f t="shared" si="14"/>
        <v>32.30501696749613</v>
      </c>
      <c r="Q43" s="118">
        <f t="shared" si="14"/>
        <v>38.19655903608276</v>
      </c>
      <c r="R43" s="118">
        <f t="shared" ref="R43:V43" si="15">R44+R47+R49+R58</f>
        <v>34.914010175179605</v>
      </c>
      <c r="S43" s="118">
        <f t="shared" si="15"/>
        <v>35.17230498788571</v>
      </c>
      <c r="T43" s="118">
        <f t="shared" si="15"/>
        <v>34.353085032567336</v>
      </c>
      <c r="U43" s="118">
        <f t="shared" si="15"/>
        <v>28.441810270723408</v>
      </c>
      <c r="V43" s="118">
        <f t="shared" si="15"/>
        <v>33.714447514367542</v>
      </c>
      <c r="W43" s="118">
        <f t="shared" ref="W43:Y43" si="16">W44+W47+W49+W58</f>
        <v>33.745756241515785</v>
      </c>
      <c r="X43" s="118">
        <f t="shared" si="16"/>
        <v>30.658171833364733</v>
      </c>
      <c r="Y43" s="118">
        <f t="shared" si="16"/>
        <v>29.959260966393408</v>
      </c>
      <c r="DA43" s="129" t="s">
        <v>3122</v>
      </c>
    </row>
    <row r="44" spans="1:105" ht="12.95" customHeight="1" x14ac:dyDescent="0.25">
      <c r="A44" s="121" t="s">
        <v>57</v>
      </c>
      <c r="B44" s="123">
        <f t="shared" ref="B44:Q44" si="17">SUM(B45:B46)</f>
        <v>48.766137401592466</v>
      </c>
      <c r="C44" s="123">
        <f t="shared" si="17"/>
        <v>50.383015774225832</v>
      </c>
      <c r="D44" s="123">
        <f t="shared" si="17"/>
        <v>44.102855617954582</v>
      </c>
      <c r="E44" s="123">
        <f t="shared" si="17"/>
        <v>48.140163646469702</v>
      </c>
      <c r="F44" s="123">
        <f t="shared" si="17"/>
        <v>44.948343152857952</v>
      </c>
      <c r="G44" s="123">
        <f t="shared" si="17"/>
        <v>44.105284818284666</v>
      </c>
      <c r="H44" s="123">
        <f t="shared" si="17"/>
        <v>39.342168523932898</v>
      </c>
      <c r="I44" s="123">
        <f t="shared" si="17"/>
        <v>33.790040269974618</v>
      </c>
      <c r="J44" s="123">
        <f t="shared" si="17"/>
        <v>43.750689194293315</v>
      </c>
      <c r="K44" s="123">
        <f t="shared" si="17"/>
        <v>37.668121074260824</v>
      </c>
      <c r="L44" s="123">
        <f t="shared" si="17"/>
        <v>41.892338557104097</v>
      </c>
      <c r="M44" s="123">
        <f t="shared" si="17"/>
        <v>35.060968838791027</v>
      </c>
      <c r="N44" s="123">
        <f t="shared" si="17"/>
        <v>35.238103622455547</v>
      </c>
      <c r="O44" s="123">
        <f t="shared" si="17"/>
        <v>38.046889089838665</v>
      </c>
      <c r="P44" s="123">
        <f t="shared" si="17"/>
        <v>29.927768469683855</v>
      </c>
      <c r="Q44" s="123">
        <f t="shared" si="17"/>
        <v>35.770880684177072</v>
      </c>
      <c r="R44" s="123">
        <f t="shared" ref="R44:V44" si="18">SUM(R45:R46)</f>
        <v>32.689650824466256</v>
      </c>
      <c r="S44" s="123">
        <f t="shared" si="18"/>
        <v>33.043899214077548</v>
      </c>
      <c r="T44" s="123">
        <f t="shared" si="18"/>
        <v>32.340608151744291</v>
      </c>
      <c r="U44" s="123">
        <f t="shared" si="18"/>
        <v>26.458083075934685</v>
      </c>
      <c r="V44" s="123">
        <f t="shared" si="18"/>
        <v>31.894279754993107</v>
      </c>
      <c r="W44" s="123">
        <f t="shared" ref="W44:Y44" si="19">SUM(W45:W46)</f>
        <v>31.872580501452198</v>
      </c>
      <c r="X44" s="123">
        <f t="shared" si="19"/>
        <v>28.756065965004286</v>
      </c>
      <c r="Y44" s="123">
        <f t="shared" si="19"/>
        <v>28.104588258321161</v>
      </c>
      <c r="DA44" s="130" t="s">
        <v>3123</v>
      </c>
    </row>
    <row r="45" spans="1:105" ht="12" customHeight="1" x14ac:dyDescent="0.25">
      <c r="A45" s="97" t="s">
        <v>211</v>
      </c>
      <c r="B45" s="99">
        <v>48.766137401592466</v>
      </c>
      <c r="C45" s="99">
        <v>50.383015774225832</v>
      </c>
      <c r="D45" s="99">
        <v>44.102855617954582</v>
      </c>
      <c r="E45" s="99">
        <v>48.140163646469702</v>
      </c>
      <c r="F45" s="99">
        <v>44.948343152857952</v>
      </c>
      <c r="G45" s="99">
        <v>44.105284818284666</v>
      </c>
      <c r="H45" s="99">
        <v>39.342168523932898</v>
      </c>
      <c r="I45" s="99">
        <v>33.790040269974618</v>
      </c>
      <c r="J45" s="99">
        <v>43.750689194293315</v>
      </c>
      <c r="K45" s="99">
        <v>37.668121074260824</v>
      </c>
      <c r="L45" s="99">
        <v>41.892338557104097</v>
      </c>
      <c r="M45" s="99">
        <v>35.060968838791027</v>
      </c>
      <c r="N45" s="99">
        <v>35.238103622455547</v>
      </c>
      <c r="O45" s="99">
        <v>38.046889089838665</v>
      </c>
      <c r="P45" s="99">
        <v>29.927768469683855</v>
      </c>
      <c r="Q45" s="99">
        <v>35.770880684177072</v>
      </c>
      <c r="R45" s="99">
        <v>32.689650824466256</v>
      </c>
      <c r="S45" s="99">
        <v>33.043899214077548</v>
      </c>
      <c r="T45" s="99">
        <v>32.340608151744291</v>
      </c>
      <c r="U45" s="99">
        <v>26.458083075934685</v>
      </c>
      <c r="V45" s="99">
        <v>31.894279754993107</v>
      </c>
      <c r="W45" s="99">
        <v>31.872580501452198</v>
      </c>
      <c r="X45" s="99">
        <v>28.756065965004286</v>
      </c>
      <c r="Y45" s="99">
        <v>28.104588258321161</v>
      </c>
      <c r="DA45" s="63" t="s">
        <v>3124</v>
      </c>
    </row>
    <row r="46" spans="1:105" ht="12" customHeight="1" x14ac:dyDescent="0.25">
      <c r="A46" s="97" t="s">
        <v>53</v>
      </c>
      <c r="B46" s="99">
        <v>0</v>
      </c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X46" s="99">
        <v>0</v>
      </c>
      <c r="Y46" s="99">
        <v>0</v>
      </c>
      <c r="DA46" s="63" t="s">
        <v>3125</v>
      </c>
    </row>
    <row r="47" spans="1:105" ht="12.95" customHeight="1" x14ac:dyDescent="0.25">
      <c r="A47" s="121" t="s">
        <v>92</v>
      </c>
      <c r="B47" s="123">
        <f t="shared" ref="B47:Y47" si="20">B48</f>
        <v>0</v>
      </c>
      <c r="C47" s="123">
        <f t="shared" si="20"/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X47" s="123">
        <f t="shared" si="20"/>
        <v>0</v>
      </c>
      <c r="Y47" s="123">
        <f t="shared" si="20"/>
        <v>0</v>
      </c>
      <c r="DA47" s="130" t="s">
        <v>3126</v>
      </c>
    </row>
    <row r="48" spans="1:105" ht="12" customHeight="1" x14ac:dyDescent="0.25">
      <c r="A48" s="97" t="s">
        <v>53</v>
      </c>
      <c r="B48" s="99">
        <v>0</v>
      </c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X48" s="99">
        <v>0</v>
      </c>
      <c r="Y48" s="99">
        <v>0</v>
      </c>
      <c r="DA48" s="63" t="s">
        <v>3127</v>
      </c>
    </row>
    <row r="49" spans="1:105" ht="12" customHeight="1" x14ac:dyDescent="0.25">
      <c r="A49" s="121" t="s">
        <v>55</v>
      </c>
      <c r="B49" s="123">
        <v>1.2474294498290888</v>
      </c>
      <c r="C49" s="123">
        <v>1.2445608449106313</v>
      </c>
      <c r="D49" s="123">
        <v>1.2142333096111786</v>
      </c>
      <c r="E49" s="123">
        <v>1.3248366314061983</v>
      </c>
      <c r="F49" s="123">
        <v>1.6144818867187067</v>
      </c>
      <c r="G49" s="123">
        <v>1.7586642634006522</v>
      </c>
      <c r="H49" s="123">
        <v>1.8192027245526354</v>
      </c>
      <c r="I49" s="123">
        <v>1.7695914445397944</v>
      </c>
      <c r="J49" s="123">
        <v>2.156064473137004</v>
      </c>
      <c r="K49" s="123">
        <v>2.1478999020155642</v>
      </c>
      <c r="L49" s="123">
        <v>2.1601352506600224</v>
      </c>
      <c r="M49" s="123">
        <v>2.3422995265760833</v>
      </c>
      <c r="N49" s="123">
        <v>2.2658825077455664</v>
      </c>
      <c r="O49" s="123">
        <v>2.1979509031278623</v>
      </c>
      <c r="P49" s="123">
        <v>2.3253878593176203</v>
      </c>
      <c r="Q49" s="123">
        <v>2.3759562716841556</v>
      </c>
      <c r="R49" s="123">
        <v>2.1708584031440865</v>
      </c>
      <c r="S49" s="123">
        <v>2.0758550778822484</v>
      </c>
      <c r="T49" s="123">
        <v>1.9611869217690099</v>
      </c>
      <c r="U49" s="123">
        <v>1.9305145155890517</v>
      </c>
      <c r="V49" s="123">
        <v>1.7718078843908653</v>
      </c>
      <c r="W49" s="123">
        <v>1.8277047514983686</v>
      </c>
      <c r="X49" s="123">
        <v>1.8602257288575168</v>
      </c>
      <c r="Y49" s="123">
        <v>1.8158278700935657</v>
      </c>
      <c r="DA49" s="130" t="s">
        <v>3128</v>
      </c>
    </row>
    <row r="50" spans="1:105" ht="12" customHeight="1" x14ac:dyDescent="0.25">
      <c r="A50" s="97" t="s">
        <v>138</v>
      </c>
      <c r="B50" s="99">
        <v>5.096488802319751</v>
      </c>
      <c r="C50" s="99">
        <v>4.9354626781080446</v>
      </c>
      <c r="D50" s="99">
        <v>4.5562082213147432</v>
      </c>
      <c r="E50" s="99">
        <v>4.7112120150354846</v>
      </c>
      <c r="F50" s="99">
        <v>5.4637095377709768</v>
      </c>
      <c r="G50" s="99">
        <v>5.672571269384683</v>
      </c>
      <c r="H50" s="99">
        <v>5.5750935869438809</v>
      </c>
      <c r="I50" s="99">
        <v>5.1414138195241934</v>
      </c>
      <c r="J50" s="99">
        <v>5.9378733765572793</v>
      </c>
      <c r="K50" s="99">
        <v>5.6137650296694961</v>
      </c>
      <c r="L50" s="99">
        <v>5.3999668486122268</v>
      </c>
      <c r="M50" s="99">
        <v>5.6701046726265583</v>
      </c>
      <c r="N50" s="99">
        <v>5.4474950827733739</v>
      </c>
      <c r="O50" s="99">
        <v>5.2935169625401848</v>
      </c>
      <c r="P50" s="99">
        <v>5.6443721376314215</v>
      </c>
      <c r="Q50" s="99">
        <v>5.8228516565492265</v>
      </c>
      <c r="R50" s="99">
        <v>5.363757866509129</v>
      </c>
      <c r="S50" s="99">
        <v>5.2001827590022884</v>
      </c>
      <c r="T50" s="99">
        <v>5.0960562687859969</v>
      </c>
      <c r="U50" s="99">
        <v>4.9074819323724741</v>
      </c>
      <c r="V50" s="99">
        <v>4.3714285438405227</v>
      </c>
      <c r="W50" s="99">
        <v>4.0731829671850965</v>
      </c>
      <c r="X50" s="99">
        <v>3.6472304243105431</v>
      </c>
      <c r="Y50" s="99">
        <v>3.2651447952651407</v>
      </c>
      <c r="DA50" s="63" t="s">
        <v>3129</v>
      </c>
    </row>
    <row r="51" spans="1:105" ht="12" customHeight="1" x14ac:dyDescent="0.25">
      <c r="A51" s="97" t="s">
        <v>137</v>
      </c>
      <c r="B51" s="99">
        <v>2.1335548997410654</v>
      </c>
      <c r="C51" s="99">
        <v>1.9714129926796122</v>
      </c>
      <c r="D51" s="99">
        <v>1.8655788505222473</v>
      </c>
      <c r="E51" s="99">
        <v>1.9595310529556302</v>
      </c>
      <c r="F51" s="99">
        <v>2.1340697205006358</v>
      </c>
      <c r="G51" s="99">
        <v>2.2724910049774021</v>
      </c>
      <c r="H51" s="99">
        <v>2.2664110154810149</v>
      </c>
      <c r="I51" s="99">
        <v>2.2086366198818177</v>
      </c>
      <c r="J51" s="99">
        <v>2.3256212938459795</v>
      </c>
      <c r="K51" s="99">
        <v>2.2603664928412259</v>
      </c>
      <c r="L51" s="99">
        <v>2.195128109874942</v>
      </c>
      <c r="M51" s="99">
        <v>2.2283948589012819</v>
      </c>
      <c r="N51" s="99">
        <v>2.1844322325708925</v>
      </c>
      <c r="O51" s="99">
        <v>1.7772590635957162</v>
      </c>
      <c r="P51" s="99">
        <v>1.7441085972456165</v>
      </c>
      <c r="Q51" s="99">
        <v>1.9195025837602613</v>
      </c>
      <c r="R51" s="99">
        <v>2.1571883593854055</v>
      </c>
      <c r="S51" s="99">
        <v>2.2111071154893618</v>
      </c>
      <c r="T51" s="99">
        <v>1.9852408368756516</v>
      </c>
      <c r="U51" s="99">
        <v>1.9393604950569712</v>
      </c>
      <c r="V51" s="99">
        <v>1.2162319218848627</v>
      </c>
      <c r="W51" s="99">
        <v>1.0094923553268846</v>
      </c>
      <c r="X51" s="99">
        <v>1.2141737759148798</v>
      </c>
      <c r="Y51" s="99">
        <v>1.2145026133222896</v>
      </c>
      <c r="DA51" s="63" t="s">
        <v>3130</v>
      </c>
    </row>
    <row r="52" spans="1:105" ht="12" customHeight="1" x14ac:dyDescent="0.25">
      <c r="A52" s="100" t="s">
        <v>211</v>
      </c>
      <c r="B52" s="102">
        <v>2.1335548997410654</v>
      </c>
      <c r="C52" s="102">
        <v>1.9714129926796122</v>
      </c>
      <c r="D52" s="102">
        <v>1.8655788505222473</v>
      </c>
      <c r="E52" s="102">
        <v>1.9595310529556302</v>
      </c>
      <c r="F52" s="102">
        <v>2.1340697205006358</v>
      </c>
      <c r="G52" s="102">
        <v>2.2724910049774021</v>
      </c>
      <c r="H52" s="102">
        <v>2.2664110154810149</v>
      </c>
      <c r="I52" s="102">
        <v>2.2086366198818177</v>
      </c>
      <c r="J52" s="102">
        <v>2.3256212938459795</v>
      </c>
      <c r="K52" s="102">
        <v>2.2603664928412259</v>
      </c>
      <c r="L52" s="102">
        <v>2.195128109874942</v>
      </c>
      <c r="M52" s="102">
        <v>2.2283948589012819</v>
      </c>
      <c r="N52" s="102">
        <v>2.1844322325708925</v>
      </c>
      <c r="O52" s="102">
        <v>1.7772590635957162</v>
      </c>
      <c r="P52" s="102">
        <v>1.7441085972456165</v>
      </c>
      <c r="Q52" s="102">
        <v>1.9195025837602613</v>
      </c>
      <c r="R52" s="102">
        <v>2.1571883593854055</v>
      </c>
      <c r="S52" s="102">
        <v>2.2111071154893618</v>
      </c>
      <c r="T52" s="102">
        <v>1.9852408368756516</v>
      </c>
      <c r="U52" s="102">
        <v>1.9393604950569712</v>
      </c>
      <c r="V52" s="102">
        <v>1.2162319218848627</v>
      </c>
      <c r="W52" s="102">
        <v>1.0094923553268846</v>
      </c>
      <c r="X52" s="102">
        <v>1.2141737759148798</v>
      </c>
      <c r="Y52" s="102">
        <v>1.2145026133222896</v>
      </c>
      <c r="DA52" s="131" t="s">
        <v>3131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X53" s="105">
        <v>0</v>
      </c>
      <c r="Y53" s="105">
        <v>0</v>
      </c>
      <c r="DA53" s="132" t="s">
        <v>3132</v>
      </c>
    </row>
    <row r="54" spans="1:105" ht="12" customHeight="1" x14ac:dyDescent="0.25">
      <c r="A54" s="106" t="s">
        <v>122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DA54" s="131" t="s">
        <v>3133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X55" s="105">
        <v>0</v>
      </c>
      <c r="Y55" s="105">
        <v>0</v>
      </c>
      <c r="DA55" s="132" t="s">
        <v>3134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X56" s="99">
        <v>0</v>
      </c>
      <c r="Y56" s="99">
        <v>0</v>
      </c>
      <c r="DA56" s="63" t="s">
        <v>3135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X57" s="99">
        <v>0</v>
      </c>
      <c r="Y57" s="99">
        <v>0</v>
      </c>
      <c r="DA57" s="63" t="s">
        <v>3136</v>
      </c>
    </row>
    <row r="58" spans="1:105" ht="12" customHeight="1" x14ac:dyDescent="0.25">
      <c r="A58" s="121" t="s">
        <v>54</v>
      </c>
      <c r="B58" s="123">
        <v>2.5885455661770151E-2</v>
      </c>
      <c r="C58" s="123">
        <v>2.5860270476234223E-2</v>
      </c>
      <c r="D58" s="123">
        <v>2.7410092828191762E-2</v>
      </c>
      <c r="E58" s="123">
        <v>3.1887044613899317E-2</v>
      </c>
      <c r="F58" s="123">
        <v>3.4183349605029972E-2</v>
      </c>
      <c r="G58" s="123">
        <v>3.5958675819947862E-2</v>
      </c>
      <c r="H58" s="123">
        <v>4.0631407094053107E-2</v>
      </c>
      <c r="I58" s="123">
        <v>4.2665276241944085E-2</v>
      </c>
      <c r="J58" s="123">
        <v>3.8392979534254745E-2</v>
      </c>
      <c r="K58" s="123">
        <v>4.3891144221094198E-2</v>
      </c>
      <c r="L58" s="123">
        <v>4.3753040805289717E-2</v>
      </c>
      <c r="M58" s="123">
        <v>4.5555226897931352E-2</v>
      </c>
      <c r="N58" s="123">
        <v>4.7175398690104745E-2</v>
      </c>
      <c r="O58" s="123">
        <v>4.7055218672478812E-2</v>
      </c>
      <c r="P58" s="123">
        <v>5.1860638494649045E-2</v>
      </c>
      <c r="Q58" s="123">
        <v>4.9722080221536402E-2</v>
      </c>
      <c r="R58" s="123">
        <v>5.3500947569263192E-2</v>
      </c>
      <c r="S58" s="123">
        <v>5.2550695925915027E-2</v>
      </c>
      <c r="T58" s="123">
        <v>5.128995905403351E-2</v>
      </c>
      <c r="U58" s="123">
        <v>5.3212679199669412E-2</v>
      </c>
      <c r="V58" s="123">
        <v>4.8359874983565233E-2</v>
      </c>
      <c r="W58" s="123">
        <v>4.5470988565219576E-2</v>
      </c>
      <c r="X58" s="123">
        <v>4.1880139502930472E-2</v>
      </c>
      <c r="Y58" s="123">
        <v>3.8844837978679311E-2</v>
      </c>
      <c r="DA58" s="130" t="s">
        <v>3137</v>
      </c>
    </row>
    <row r="59" spans="1:105" ht="12" customHeight="1" x14ac:dyDescent="0.25">
      <c r="A59" s="97" t="s">
        <v>50</v>
      </c>
      <c r="B59" s="99">
        <v>0.69743507013686901</v>
      </c>
      <c r="C59" s="99">
        <v>0.67483427856164779</v>
      </c>
      <c r="D59" s="99">
        <v>0.66986027231207435</v>
      </c>
      <c r="E59" s="99">
        <v>0.74448750912831951</v>
      </c>
      <c r="F59" s="99">
        <v>0.7396385989276556</v>
      </c>
      <c r="G59" s="99">
        <v>0.72644601212228133</v>
      </c>
      <c r="H59" s="99">
        <v>0.75509351421631565</v>
      </c>
      <c r="I59" s="99">
        <v>0.7426279861386168</v>
      </c>
      <c r="J59" s="99">
        <v>0.62962200788278755</v>
      </c>
      <c r="K59" s="99">
        <v>0.6746776020771178</v>
      </c>
      <c r="L59" s="99">
        <v>0.64502648879079805</v>
      </c>
      <c r="M59" s="99">
        <v>0.64459085523552229</v>
      </c>
      <c r="N59" s="99">
        <v>0.64994383284494084</v>
      </c>
      <c r="O59" s="99">
        <v>0.64391025805423996</v>
      </c>
      <c r="P59" s="99">
        <v>0.70165760753312412</v>
      </c>
      <c r="Q59" s="99">
        <v>0.67456499087237431</v>
      </c>
      <c r="R59" s="99">
        <v>0.72096223773016688</v>
      </c>
      <c r="S59" s="99">
        <v>0.70907865342692245</v>
      </c>
      <c r="T59" s="99">
        <v>0.70448227626552185</v>
      </c>
      <c r="U59" s="99">
        <v>0.73632505875833854</v>
      </c>
      <c r="V59" s="99">
        <v>0.68014154122596149</v>
      </c>
      <c r="W59" s="99">
        <v>0.64472985091772539</v>
      </c>
      <c r="X59" s="99">
        <v>0.58520559412867823</v>
      </c>
      <c r="Y59" s="99">
        <v>0.52861573875798695</v>
      </c>
      <c r="DA59" s="63" t="s">
        <v>3138</v>
      </c>
    </row>
    <row r="60" spans="1:105" ht="12" customHeight="1" x14ac:dyDescent="0.25">
      <c r="A60" s="109" t="s">
        <v>120</v>
      </c>
      <c r="B60" s="110">
        <v>0</v>
      </c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X60" s="110">
        <v>0</v>
      </c>
      <c r="Y60" s="110">
        <v>0</v>
      </c>
      <c r="DA60" s="60" t="s">
        <v>3139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34.768680652300667</v>
      </c>
      <c r="C62" s="118">
        <f t="shared" si="21"/>
        <v>36.2961587798045</v>
      </c>
      <c r="D62" s="118">
        <f t="shared" si="21"/>
        <v>33.664539628253401</v>
      </c>
      <c r="E62" s="118">
        <f t="shared" si="21"/>
        <v>34.73322137885868</v>
      </c>
      <c r="F62" s="118">
        <f t="shared" si="21"/>
        <v>32.575439483066134</v>
      </c>
      <c r="G62" s="118">
        <f t="shared" si="21"/>
        <v>30.691747333725775</v>
      </c>
      <c r="H62" s="118">
        <f t="shared" si="21"/>
        <v>30.211224566471596</v>
      </c>
      <c r="I62" s="118">
        <f t="shared" si="21"/>
        <v>27.752163505432087</v>
      </c>
      <c r="J62" s="118">
        <f t="shared" si="21"/>
        <v>29.446524008690478</v>
      </c>
      <c r="K62" s="118">
        <f t="shared" si="21"/>
        <v>28.780803110633389</v>
      </c>
      <c r="L62" s="118">
        <f t="shared" si="21"/>
        <v>32.565053332070832</v>
      </c>
      <c r="M62" s="118">
        <f t="shared" si="21"/>
        <v>24.800698148350456</v>
      </c>
      <c r="N62" s="118">
        <f t="shared" si="21"/>
        <v>27.403370901605687</v>
      </c>
      <c r="O62" s="118">
        <f t="shared" si="21"/>
        <v>29.611312844729675</v>
      </c>
      <c r="P62" s="118">
        <f t="shared" si="21"/>
        <v>23.199412660500837</v>
      </c>
      <c r="Q62" s="118">
        <f t="shared" si="21"/>
        <v>25.109881579685297</v>
      </c>
      <c r="R62" s="118">
        <f t="shared" ref="R62:V62" si="22">R63+R66+R68+R77</f>
        <v>26.517644461978144</v>
      </c>
      <c r="S62" s="118">
        <f t="shared" si="22"/>
        <v>25.833644751625972</v>
      </c>
      <c r="T62" s="118">
        <f t="shared" si="22"/>
        <v>25.684195344801328</v>
      </c>
      <c r="U62" s="118">
        <f t="shared" si="22"/>
        <v>24.672218341783957</v>
      </c>
      <c r="V62" s="118">
        <f t="shared" si="22"/>
        <v>22.904179290298949</v>
      </c>
      <c r="W62" s="118">
        <f t="shared" ref="W62:Y62" si="23">W63+W66+W68+W77</f>
        <v>26.32600487662156</v>
      </c>
      <c r="X62" s="118">
        <f t="shared" si="23"/>
        <v>21.079386538281867</v>
      </c>
      <c r="Y62" s="118">
        <f t="shared" si="23"/>
        <v>20.866772457616019</v>
      </c>
      <c r="DA62" s="129" t="s">
        <v>3140</v>
      </c>
    </row>
    <row r="63" spans="1:105" ht="12.95" customHeight="1" x14ac:dyDescent="0.25">
      <c r="A63" s="121" t="s">
        <v>57</v>
      </c>
      <c r="B63" s="123">
        <f t="shared" ref="B63:Q63" si="24">SUM(B64:B65)</f>
        <v>31.541526111771027</v>
      </c>
      <c r="C63" s="123">
        <f t="shared" si="24"/>
        <v>33.151253894463693</v>
      </c>
      <c r="D63" s="123">
        <f t="shared" si="24"/>
        <v>30.59079814276263</v>
      </c>
      <c r="E63" s="123">
        <f t="shared" si="24"/>
        <v>31.688472923927481</v>
      </c>
      <c r="F63" s="123">
        <f t="shared" si="24"/>
        <v>29.125404169082458</v>
      </c>
      <c r="G63" s="123">
        <f t="shared" si="24"/>
        <v>27.286284518786555</v>
      </c>
      <c r="H63" s="123">
        <f t="shared" si="24"/>
        <v>26.584299587461157</v>
      </c>
      <c r="I63" s="123">
        <f t="shared" si="24"/>
        <v>24.216005011923162</v>
      </c>
      <c r="J63" s="123">
        <f t="shared" si="24"/>
        <v>25.672485465563579</v>
      </c>
      <c r="K63" s="123">
        <f t="shared" si="24"/>
        <v>24.801480994619677</v>
      </c>
      <c r="L63" s="123">
        <f t="shared" si="24"/>
        <v>28.649418585954717</v>
      </c>
      <c r="M63" s="123">
        <f t="shared" si="24"/>
        <v>21.249890010931704</v>
      </c>
      <c r="N63" s="123">
        <f t="shared" si="24"/>
        <v>23.581628526475093</v>
      </c>
      <c r="O63" s="123">
        <f t="shared" si="24"/>
        <v>25.859215064924101</v>
      </c>
      <c r="P63" s="123">
        <f t="shared" si="24"/>
        <v>19.387672545729615</v>
      </c>
      <c r="Q63" s="123">
        <f t="shared" si="24"/>
        <v>21.443605850858244</v>
      </c>
      <c r="R63" s="123">
        <f t="shared" ref="R63:V63" si="25">SUM(R64:R65)</f>
        <v>22.640690469594198</v>
      </c>
      <c r="S63" s="123">
        <f t="shared" si="25"/>
        <v>22.085777000701505</v>
      </c>
      <c r="T63" s="123">
        <f t="shared" si="25"/>
        <v>21.956105351393298</v>
      </c>
      <c r="U63" s="123">
        <f t="shared" si="25"/>
        <v>20.896648727557722</v>
      </c>
      <c r="V63" s="123">
        <f t="shared" si="25"/>
        <v>19.812155027430812</v>
      </c>
      <c r="W63" s="123">
        <f t="shared" ref="W63:Y63" si="26">SUM(W64:W65)</f>
        <v>23.161498744253453</v>
      </c>
      <c r="X63" s="123">
        <f t="shared" si="26"/>
        <v>18.824270038563018</v>
      </c>
      <c r="Y63" s="123">
        <f t="shared" si="26"/>
        <v>18.767383163990161</v>
      </c>
      <c r="DA63" s="130" t="s">
        <v>3141</v>
      </c>
    </row>
    <row r="64" spans="1:105" ht="12" customHeight="1" x14ac:dyDescent="0.25">
      <c r="A64" s="97" t="s">
        <v>212</v>
      </c>
      <c r="B64" s="99">
        <v>31.541526111771027</v>
      </c>
      <c r="C64" s="99">
        <v>33.151253894463693</v>
      </c>
      <c r="D64" s="99">
        <v>30.59079814276263</v>
      </c>
      <c r="E64" s="99">
        <v>31.688472923927481</v>
      </c>
      <c r="F64" s="99">
        <v>29.125404169082458</v>
      </c>
      <c r="G64" s="99">
        <v>27.286284518786555</v>
      </c>
      <c r="H64" s="99">
        <v>26.584299587461157</v>
      </c>
      <c r="I64" s="99">
        <v>24.216005011923162</v>
      </c>
      <c r="J64" s="99">
        <v>25.672485465563579</v>
      </c>
      <c r="K64" s="99">
        <v>24.801480994619677</v>
      </c>
      <c r="L64" s="99">
        <v>28.649418585954717</v>
      </c>
      <c r="M64" s="99">
        <v>21.249890010931704</v>
      </c>
      <c r="N64" s="99">
        <v>23.581628526475093</v>
      </c>
      <c r="O64" s="99">
        <v>25.859215064924101</v>
      </c>
      <c r="P64" s="99">
        <v>19.387672545729615</v>
      </c>
      <c r="Q64" s="99">
        <v>21.443605850858244</v>
      </c>
      <c r="R64" s="99">
        <v>22.640690469594198</v>
      </c>
      <c r="S64" s="99">
        <v>22.085777000701505</v>
      </c>
      <c r="T64" s="99">
        <v>21.956105351393298</v>
      </c>
      <c r="U64" s="99">
        <v>20.896648727557722</v>
      </c>
      <c r="V64" s="99">
        <v>19.812155027430812</v>
      </c>
      <c r="W64" s="99">
        <v>23.161498744253453</v>
      </c>
      <c r="X64" s="99">
        <v>18.824270038563018</v>
      </c>
      <c r="Y64" s="99">
        <v>18.767383163990161</v>
      </c>
      <c r="DA64" s="63" t="s">
        <v>3142</v>
      </c>
    </row>
    <row r="65" spans="1:105" ht="12" customHeight="1" x14ac:dyDescent="0.25">
      <c r="A65" s="97" t="s">
        <v>53</v>
      </c>
      <c r="B65" s="99">
        <v>0</v>
      </c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X65" s="99">
        <v>0</v>
      </c>
      <c r="Y65" s="99">
        <v>0</v>
      </c>
      <c r="DA65" s="63" t="s">
        <v>3143</v>
      </c>
    </row>
    <row r="66" spans="1:105" ht="12.95" customHeight="1" x14ac:dyDescent="0.25">
      <c r="A66" s="121" t="s">
        <v>92</v>
      </c>
      <c r="B66" s="123">
        <f t="shared" ref="B66:Y66" si="27">B67</f>
        <v>0</v>
      </c>
      <c r="C66" s="123">
        <f t="shared" si="27"/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X66" s="123">
        <f t="shared" si="27"/>
        <v>0</v>
      </c>
      <c r="Y66" s="123">
        <f t="shared" si="27"/>
        <v>0</v>
      </c>
      <c r="DA66" s="130" t="s">
        <v>3144</v>
      </c>
    </row>
    <row r="67" spans="1:105" ht="12" customHeight="1" x14ac:dyDescent="0.25">
      <c r="A67" s="97" t="s">
        <v>53</v>
      </c>
      <c r="B67" s="99">
        <v>0</v>
      </c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X67" s="99">
        <v>0</v>
      </c>
      <c r="Y67" s="99">
        <v>0</v>
      </c>
      <c r="DA67" s="63" t="s">
        <v>3145</v>
      </c>
    </row>
    <row r="68" spans="1:105" ht="12" customHeight="1" x14ac:dyDescent="0.25">
      <c r="A68" s="121" t="s">
        <v>55</v>
      </c>
      <c r="B68" s="123">
        <v>2.8747091641768141</v>
      </c>
      <c r="C68" s="123">
        <v>2.7881433224707366</v>
      </c>
      <c r="D68" s="123">
        <v>2.7265635239932333</v>
      </c>
      <c r="E68" s="123">
        <v>2.6754896920624267</v>
      </c>
      <c r="F68" s="123">
        <v>3.0543531470996053</v>
      </c>
      <c r="G68" s="123">
        <v>3.0096877105285595</v>
      </c>
      <c r="H68" s="123">
        <v>3.2198798626290066</v>
      </c>
      <c r="I68" s="123">
        <v>3.1317443485197001</v>
      </c>
      <c r="J68" s="123">
        <v>3.461518010829177</v>
      </c>
      <c r="K68" s="123">
        <v>3.635355341141707</v>
      </c>
      <c r="L68" s="123">
        <v>3.5629953210206016</v>
      </c>
      <c r="M68" s="123">
        <v>3.2370940904323988</v>
      </c>
      <c r="N68" s="123">
        <v>3.4816781263763379</v>
      </c>
      <c r="O68" s="123">
        <v>3.4146377916090436</v>
      </c>
      <c r="P68" s="123">
        <v>3.4691502547456206</v>
      </c>
      <c r="Q68" s="123">
        <v>3.3229975252715396</v>
      </c>
      <c r="R68" s="123">
        <v>3.5182568256672355</v>
      </c>
      <c r="S68" s="123">
        <v>3.4180368281604752</v>
      </c>
      <c r="T68" s="123">
        <v>3.4272850570966682</v>
      </c>
      <c r="U68" s="123">
        <v>3.510725199810917</v>
      </c>
      <c r="V68" s="123">
        <v>2.810474760738507</v>
      </c>
      <c r="W68" s="123">
        <v>2.8883904308619308</v>
      </c>
      <c r="X68" s="123">
        <v>2.0158026856996947</v>
      </c>
      <c r="Y68" s="123">
        <v>1.8756423525466115</v>
      </c>
      <c r="DA68" s="130" t="s">
        <v>3146</v>
      </c>
    </row>
    <row r="69" spans="1:105" ht="12" customHeight="1" x14ac:dyDescent="0.25">
      <c r="A69" s="97" t="s">
        <v>134</v>
      </c>
      <c r="B69" s="99">
        <v>3.6464198383596962</v>
      </c>
      <c r="C69" s="99">
        <v>3.607279276122406</v>
      </c>
      <c r="D69" s="99">
        <v>3.515167268982176</v>
      </c>
      <c r="E69" s="99">
        <v>3.3637445144378106</v>
      </c>
      <c r="F69" s="99">
        <v>3.8364748517511025</v>
      </c>
      <c r="G69" s="99">
        <v>3.7911206439150473</v>
      </c>
      <c r="H69" s="99">
        <v>3.8911426551781987</v>
      </c>
      <c r="I69" s="99">
        <v>3.6389744511568267</v>
      </c>
      <c r="J69" s="99">
        <v>3.7430503803286665</v>
      </c>
      <c r="K69" s="99">
        <v>3.7983886187591396</v>
      </c>
      <c r="L69" s="99">
        <v>3.6340577656888171</v>
      </c>
      <c r="M69" s="99">
        <v>3.307961710260801</v>
      </c>
      <c r="N69" s="99">
        <v>3.5736993363719769</v>
      </c>
      <c r="O69" s="99">
        <v>3.5220512689308903</v>
      </c>
      <c r="P69" s="99">
        <v>3.5945675334933873</v>
      </c>
      <c r="Q69" s="99">
        <v>3.4903561884115923</v>
      </c>
      <c r="R69" s="99">
        <v>3.6516197146079983</v>
      </c>
      <c r="S69" s="99">
        <v>3.5269890864174211</v>
      </c>
      <c r="T69" s="99">
        <v>3.5120456569453471</v>
      </c>
      <c r="U69" s="99">
        <v>3.6789247915979812</v>
      </c>
      <c r="V69" s="99">
        <v>3.0171648217717295</v>
      </c>
      <c r="W69" s="99">
        <v>3.1180396916876751</v>
      </c>
      <c r="X69" s="99">
        <v>2.1925460955519478</v>
      </c>
      <c r="Y69" s="99">
        <v>2.0546808303049167</v>
      </c>
      <c r="DA69" s="63" t="s">
        <v>3147</v>
      </c>
    </row>
    <row r="70" spans="1:105" ht="12" customHeight="1" x14ac:dyDescent="0.25">
      <c r="A70" s="97" t="s">
        <v>133</v>
      </c>
      <c r="B70" s="99">
        <v>1.5265048686857852</v>
      </c>
      <c r="C70" s="99">
        <v>1.3965427590832391</v>
      </c>
      <c r="D70" s="99">
        <v>1.3920786851154292</v>
      </c>
      <c r="E70" s="99">
        <v>1.3480280334868013</v>
      </c>
      <c r="F70" s="99">
        <v>1.4485606093057743</v>
      </c>
      <c r="G70" s="99">
        <v>1.4768701767177872</v>
      </c>
      <c r="H70" s="99">
        <v>1.5407748342594456</v>
      </c>
      <c r="I70" s="99">
        <v>1.5234475273504622</v>
      </c>
      <c r="J70" s="99">
        <v>1.4328389212880481</v>
      </c>
      <c r="K70" s="99">
        <v>1.494511778295518</v>
      </c>
      <c r="L70" s="99">
        <v>1.4477043852238951</v>
      </c>
      <c r="M70" s="99">
        <v>1.2794147069167592</v>
      </c>
      <c r="N70" s="99">
        <v>1.4052662192166743</v>
      </c>
      <c r="O70" s="99">
        <v>1.1561594959623116</v>
      </c>
      <c r="P70" s="99">
        <v>1.0942874923413535</v>
      </c>
      <c r="Q70" s="99">
        <v>1.1445205400606324</v>
      </c>
      <c r="R70" s="99">
        <v>1.4504122863832432</v>
      </c>
      <c r="S70" s="99">
        <v>1.4904530259634934</v>
      </c>
      <c r="T70" s="99">
        <v>1.362244045338538</v>
      </c>
      <c r="U70" s="99">
        <v>1.4399911436719854</v>
      </c>
      <c r="V70" s="99">
        <v>0.84097713244180616</v>
      </c>
      <c r="W70" s="99">
        <v>0.77489413653779804</v>
      </c>
      <c r="X70" s="99">
        <v>0.73099835231567645</v>
      </c>
      <c r="Y70" s="99">
        <v>0.76471963195386738</v>
      </c>
      <c r="DA70" s="63" t="s">
        <v>3148</v>
      </c>
    </row>
    <row r="71" spans="1:105" ht="12" customHeight="1" x14ac:dyDescent="0.25">
      <c r="A71" s="100" t="s">
        <v>212</v>
      </c>
      <c r="B71" s="102">
        <v>1.5265048686857852</v>
      </c>
      <c r="C71" s="102">
        <v>1.3965427590832391</v>
      </c>
      <c r="D71" s="102">
        <v>1.3920786851154292</v>
      </c>
      <c r="E71" s="102">
        <v>1.3480280334868013</v>
      </c>
      <c r="F71" s="102">
        <v>1.4485606093057743</v>
      </c>
      <c r="G71" s="102">
        <v>1.4768701767177872</v>
      </c>
      <c r="H71" s="102">
        <v>1.5407748342594456</v>
      </c>
      <c r="I71" s="102">
        <v>1.5234475273504622</v>
      </c>
      <c r="J71" s="102">
        <v>1.4328389212880481</v>
      </c>
      <c r="K71" s="102">
        <v>1.494511778295518</v>
      </c>
      <c r="L71" s="102">
        <v>1.4477043852238951</v>
      </c>
      <c r="M71" s="102">
        <v>1.2794147069167592</v>
      </c>
      <c r="N71" s="102">
        <v>1.4052662192166743</v>
      </c>
      <c r="O71" s="102">
        <v>1.1561594959623116</v>
      </c>
      <c r="P71" s="102">
        <v>1.0942874923413535</v>
      </c>
      <c r="Q71" s="102">
        <v>1.1445205400606324</v>
      </c>
      <c r="R71" s="102">
        <v>1.4504122863832432</v>
      </c>
      <c r="S71" s="102">
        <v>1.4904530259634934</v>
      </c>
      <c r="T71" s="102">
        <v>1.362244045338538</v>
      </c>
      <c r="U71" s="102">
        <v>1.4399911436719854</v>
      </c>
      <c r="V71" s="102">
        <v>0.84097713244180616</v>
      </c>
      <c r="W71" s="102">
        <v>0.77489413653779804</v>
      </c>
      <c r="X71" s="102">
        <v>0.73099835231567645</v>
      </c>
      <c r="Y71" s="102">
        <v>0.76471963195386738</v>
      </c>
      <c r="DA71" s="131" t="s">
        <v>3149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X72" s="105">
        <v>0</v>
      </c>
      <c r="Y72" s="105">
        <v>0</v>
      </c>
      <c r="DA72" s="132" t="s">
        <v>3150</v>
      </c>
    </row>
    <row r="73" spans="1:105" ht="12" customHeight="1" x14ac:dyDescent="0.25">
      <c r="A73" s="106" t="s">
        <v>122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X73" s="102">
        <v>0</v>
      </c>
      <c r="Y73" s="102">
        <v>0</v>
      </c>
      <c r="DA73" s="131" t="s">
        <v>3151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X74" s="105">
        <v>0</v>
      </c>
      <c r="Y74" s="105">
        <v>0</v>
      </c>
      <c r="DA74" s="132" t="s">
        <v>3152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X75" s="99">
        <v>0</v>
      </c>
      <c r="Y75" s="99">
        <v>0</v>
      </c>
      <c r="DA75" s="63" t="s">
        <v>3153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X76" s="99">
        <v>0</v>
      </c>
      <c r="Y76" s="99">
        <v>0</v>
      </c>
      <c r="DA76" s="63" t="s">
        <v>3154</v>
      </c>
    </row>
    <row r="77" spans="1:105" ht="12" customHeight="1" x14ac:dyDescent="0.25">
      <c r="A77" s="121" t="s">
        <v>54</v>
      </c>
      <c r="B77" s="123">
        <v>0.3524453763528243</v>
      </c>
      <c r="C77" s="123">
        <v>0.35676156287006727</v>
      </c>
      <c r="D77" s="123">
        <v>0.34717796149753594</v>
      </c>
      <c r="E77" s="123">
        <v>0.36925876286877229</v>
      </c>
      <c r="F77" s="123">
        <v>0.39568216688407193</v>
      </c>
      <c r="G77" s="123">
        <v>0.39577510441065838</v>
      </c>
      <c r="H77" s="123">
        <v>0.40704511638143392</v>
      </c>
      <c r="I77" s="123">
        <v>0.40441414498922473</v>
      </c>
      <c r="J77" s="123">
        <v>0.31252053229772092</v>
      </c>
      <c r="K77" s="123">
        <v>0.34396677487200383</v>
      </c>
      <c r="L77" s="123">
        <v>0.35263942509551122</v>
      </c>
      <c r="M77" s="123">
        <v>0.31371404698635275</v>
      </c>
      <c r="N77" s="123">
        <v>0.34006424875425545</v>
      </c>
      <c r="O77" s="123">
        <v>0.33745998819653333</v>
      </c>
      <c r="P77" s="123">
        <v>0.34258986002559982</v>
      </c>
      <c r="Q77" s="123">
        <v>0.34327820355551258</v>
      </c>
      <c r="R77" s="123">
        <v>0.35869716671670926</v>
      </c>
      <c r="S77" s="123">
        <v>0.32983092276399323</v>
      </c>
      <c r="T77" s="123">
        <v>0.3008049363113614</v>
      </c>
      <c r="U77" s="123">
        <v>0.26484441441531731</v>
      </c>
      <c r="V77" s="123">
        <v>0.28154950212962793</v>
      </c>
      <c r="W77" s="123">
        <v>0.27611570150617398</v>
      </c>
      <c r="X77" s="123">
        <v>0.23931381401915613</v>
      </c>
      <c r="Y77" s="123">
        <v>0.22374694107924331</v>
      </c>
      <c r="DA77" s="130" t="s">
        <v>3155</v>
      </c>
    </row>
    <row r="78" spans="1:105" ht="12" customHeight="1" x14ac:dyDescent="0.25">
      <c r="A78" s="97" t="s">
        <v>189</v>
      </c>
      <c r="B78" s="99">
        <v>0.60227855771238381</v>
      </c>
      <c r="C78" s="99">
        <v>0.62195655253281301</v>
      </c>
      <c r="D78" s="99">
        <v>0.60386615378357333</v>
      </c>
      <c r="E78" s="99">
        <v>0.62733190807196537</v>
      </c>
      <c r="F78" s="99">
        <v>0.67270006694165563</v>
      </c>
      <c r="G78" s="99">
        <v>0.67500013125840352</v>
      </c>
      <c r="H78" s="99">
        <v>0.68109054425719873</v>
      </c>
      <c r="I78" s="99">
        <v>0.68033069129578472</v>
      </c>
      <c r="J78" s="99">
        <v>0.53162424115036255</v>
      </c>
      <c r="K78" s="99">
        <v>0.59163164077889541</v>
      </c>
      <c r="L78" s="99">
        <v>0.60207138369904367</v>
      </c>
      <c r="M78" s="99">
        <v>0.54439720618895338</v>
      </c>
      <c r="N78" s="99">
        <v>0.59123334561541097</v>
      </c>
      <c r="O78" s="99">
        <v>0.5893688444111348</v>
      </c>
      <c r="P78" s="99">
        <v>0.59242564503444073</v>
      </c>
      <c r="Q78" s="99">
        <v>0.60672113640172043</v>
      </c>
      <c r="R78" s="99">
        <v>0.63771505911309612</v>
      </c>
      <c r="S78" s="99">
        <v>0.61020760580392419</v>
      </c>
      <c r="T78" s="99">
        <v>0.57878459523191983</v>
      </c>
      <c r="U78" s="99">
        <v>0.54122926655471448</v>
      </c>
      <c r="V78" s="99">
        <v>0.59030382588282271</v>
      </c>
      <c r="W78" s="99">
        <v>0.58694025509829317</v>
      </c>
      <c r="X78" s="99">
        <v>0.47378742322075124</v>
      </c>
      <c r="Y78" s="99">
        <v>0.43569805046079102</v>
      </c>
      <c r="DA78" s="63" t="s">
        <v>3156</v>
      </c>
    </row>
    <row r="79" spans="1:105" ht="12" customHeight="1" x14ac:dyDescent="0.25">
      <c r="A79" s="109" t="s">
        <v>120</v>
      </c>
      <c r="B79" s="110">
        <v>0</v>
      </c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X79" s="110">
        <v>0</v>
      </c>
      <c r="Y79" s="110">
        <v>0</v>
      </c>
      <c r="DA79" s="60" t="s">
        <v>3157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8">
        <f t="shared" ref="B81:Q81" si="28">B82+B85+B87+B100</f>
        <v>0.32695324584307661</v>
      </c>
      <c r="C81" s="118">
        <f t="shared" si="28"/>
        <v>0.31968018623828293</v>
      </c>
      <c r="D81" s="118">
        <f t="shared" si="28"/>
        <v>0.33549094044208039</v>
      </c>
      <c r="E81" s="118">
        <f t="shared" si="28"/>
        <v>0.39981806575159046</v>
      </c>
      <c r="F81" s="118">
        <f t="shared" si="28"/>
        <v>0.65624621601686883</v>
      </c>
      <c r="G81" s="118">
        <f t="shared" si="28"/>
        <v>0.76815248084156329</v>
      </c>
      <c r="H81" s="118">
        <f t="shared" si="28"/>
        <v>0.73101062382079374</v>
      </c>
      <c r="I81" s="118">
        <f t="shared" si="28"/>
        <v>0.61704155845706521</v>
      </c>
      <c r="J81" s="118">
        <f t="shared" si="28"/>
        <v>0.51306118978107063</v>
      </c>
      <c r="K81" s="118">
        <f t="shared" si="28"/>
        <v>0.52297755471334184</v>
      </c>
      <c r="L81" s="118">
        <f t="shared" si="28"/>
        <v>0.49423231459239347</v>
      </c>
      <c r="M81" s="118">
        <f t="shared" si="28"/>
        <v>0.49535929110621235</v>
      </c>
      <c r="N81" s="118">
        <f t="shared" si="28"/>
        <v>0.49296683344250769</v>
      </c>
      <c r="O81" s="118">
        <f t="shared" si="28"/>
        <v>0.4888135068724046</v>
      </c>
      <c r="P81" s="118">
        <f t="shared" si="28"/>
        <v>0.54636800922534812</v>
      </c>
      <c r="Q81" s="118">
        <f t="shared" si="28"/>
        <v>0.50074891280221134</v>
      </c>
      <c r="R81" s="118">
        <f t="shared" ref="R81:V81" si="29">R82+R85+R87+R100</f>
        <v>0.53648097003360362</v>
      </c>
      <c r="S81" s="118">
        <f t="shared" si="29"/>
        <v>0.49274381368895376</v>
      </c>
      <c r="T81" s="118">
        <f t="shared" si="29"/>
        <v>0.45043372249096025</v>
      </c>
      <c r="U81" s="118">
        <f t="shared" si="29"/>
        <v>0.43808417222251411</v>
      </c>
      <c r="V81" s="118">
        <f t="shared" si="29"/>
        <v>0.37794397368996335</v>
      </c>
      <c r="W81" s="118">
        <f t="shared" ref="W81:Y81" si="30">W82+W85+W87+W100</f>
        <v>0.34460649945039568</v>
      </c>
      <c r="X81" s="118">
        <f t="shared" si="30"/>
        <v>0.32493641555136521</v>
      </c>
      <c r="Y81" s="118">
        <f t="shared" si="30"/>
        <v>0.30407480968314815</v>
      </c>
      <c r="DA81" s="129" t="s">
        <v>3158</v>
      </c>
    </row>
    <row r="82" spans="1:105" ht="12.95" customHeight="1" x14ac:dyDescent="0.25">
      <c r="A82" s="121" t="s">
        <v>57</v>
      </c>
      <c r="B82" s="123">
        <f t="shared" ref="B82:Q82" si="31">SUM(B83:B84)</f>
        <v>0</v>
      </c>
      <c r="C82" s="123">
        <f t="shared" si="31"/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:Y82" si="33">SUM(W83:W84)</f>
        <v>0</v>
      </c>
      <c r="X82" s="123">
        <f t="shared" si="33"/>
        <v>0</v>
      </c>
      <c r="Y82" s="123">
        <f t="shared" si="33"/>
        <v>0</v>
      </c>
      <c r="DA82" s="130" t="s">
        <v>3159</v>
      </c>
    </row>
    <row r="83" spans="1:105" ht="12" customHeight="1" x14ac:dyDescent="0.25">
      <c r="A83" s="97" t="s">
        <v>199</v>
      </c>
      <c r="B83" s="99">
        <v>0</v>
      </c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X83" s="99">
        <v>0</v>
      </c>
      <c r="Y83" s="99">
        <v>0</v>
      </c>
      <c r="DA83" s="63" t="s">
        <v>3160</v>
      </c>
    </row>
    <row r="84" spans="1:105" ht="12" customHeight="1" x14ac:dyDescent="0.25">
      <c r="A84" s="97" t="s">
        <v>53</v>
      </c>
      <c r="B84" s="99">
        <v>0</v>
      </c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X84" s="99">
        <v>0</v>
      </c>
      <c r="Y84" s="99">
        <v>0</v>
      </c>
      <c r="DA84" s="63" t="s">
        <v>3161</v>
      </c>
    </row>
    <row r="85" spans="1:105" ht="12.95" customHeight="1" x14ac:dyDescent="0.25">
      <c r="A85" s="121" t="s">
        <v>92</v>
      </c>
      <c r="B85" s="123">
        <f t="shared" ref="B85:Y85" si="34">B86</f>
        <v>0</v>
      </c>
      <c r="C85" s="123">
        <f t="shared" si="34"/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X85" s="123">
        <f t="shared" si="34"/>
        <v>0</v>
      </c>
      <c r="Y85" s="123">
        <f t="shared" si="34"/>
        <v>0</v>
      </c>
      <c r="DA85" s="130" t="s">
        <v>3162</v>
      </c>
    </row>
    <row r="86" spans="1:105" ht="12" customHeight="1" x14ac:dyDescent="0.25">
      <c r="A86" s="97" t="s">
        <v>53</v>
      </c>
      <c r="B86" s="99">
        <v>0</v>
      </c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X86" s="99">
        <v>0</v>
      </c>
      <c r="Y86" s="99">
        <v>0</v>
      </c>
      <c r="DA86" s="63" t="s">
        <v>3163</v>
      </c>
    </row>
    <row r="87" spans="1:105" ht="12" customHeight="1" x14ac:dyDescent="0.25">
      <c r="A87" s="121" t="s">
        <v>55</v>
      </c>
      <c r="B87" s="123">
        <v>0.30106724689287889</v>
      </c>
      <c r="C87" s="123">
        <v>0.2935305008990578</v>
      </c>
      <c r="D87" s="123">
        <v>0.30718468498325818</v>
      </c>
      <c r="E87" s="123">
        <v>0.36687294266953407</v>
      </c>
      <c r="F87" s="123">
        <v>0.62091730717979865</v>
      </c>
      <c r="G87" s="123">
        <v>0.73070589593056123</v>
      </c>
      <c r="H87" s="123">
        <v>0.68823529392950067</v>
      </c>
      <c r="I87" s="123">
        <v>0.56848327688336009</v>
      </c>
      <c r="J87" s="123">
        <v>0.46920807579895779</v>
      </c>
      <c r="K87" s="123">
        <v>0.47370583712506698</v>
      </c>
      <c r="L87" s="123">
        <v>0.44680403061383184</v>
      </c>
      <c r="M87" s="123">
        <v>0.44756097485149687</v>
      </c>
      <c r="N87" s="123">
        <v>0.44456776949007104</v>
      </c>
      <c r="O87" s="123">
        <v>0.4410225747695104</v>
      </c>
      <c r="P87" s="123">
        <v>0.49360478380398098</v>
      </c>
      <c r="Q87" s="123">
        <v>0.45037111700697241</v>
      </c>
      <c r="R87" s="123">
        <v>0.48224983607190686</v>
      </c>
      <c r="S87" s="123">
        <v>0.4395938853532122</v>
      </c>
      <c r="T87" s="123">
        <v>0.39849476898674852</v>
      </c>
      <c r="U87" s="123">
        <v>0.38427671827078153</v>
      </c>
      <c r="V87" s="123">
        <v>0.32917356854539465</v>
      </c>
      <c r="W87" s="123">
        <v>0.29885919699444347</v>
      </c>
      <c r="X87" s="123">
        <v>0.28204290527711917</v>
      </c>
      <c r="Y87" s="123">
        <v>0.26417165671826298</v>
      </c>
      <c r="DA87" s="130" t="s">
        <v>3164</v>
      </c>
    </row>
    <row r="88" spans="1:105" ht="12" customHeight="1" x14ac:dyDescent="0.25">
      <c r="A88" s="97" t="s">
        <v>132</v>
      </c>
      <c r="B88" s="99">
        <v>0</v>
      </c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X88" s="99">
        <v>0</v>
      </c>
      <c r="Y88" s="99">
        <v>0</v>
      </c>
      <c r="DA88" s="63" t="s">
        <v>3165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X89" s="99">
        <v>0</v>
      </c>
      <c r="Y89" s="99">
        <v>0</v>
      </c>
      <c r="DA89" s="63" t="s">
        <v>3166</v>
      </c>
    </row>
    <row r="90" spans="1:105" ht="12" customHeight="1" x14ac:dyDescent="0.25">
      <c r="A90" s="100" t="s">
        <v>199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X90" s="102">
        <v>0</v>
      </c>
      <c r="Y90" s="102">
        <v>0</v>
      </c>
      <c r="DA90" s="131" t="s">
        <v>3167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X91" s="105">
        <v>0</v>
      </c>
      <c r="Y91" s="105">
        <v>0</v>
      </c>
      <c r="DA91" s="132" t="s">
        <v>3168</v>
      </c>
    </row>
    <row r="92" spans="1:105" ht="12" customHeight="1" x14ac:dyDescent="0.25">
      <c r="A92" s="106" t="s">
        <v>124</v>
      </c>
      <c r="B92" s="102">
        <v>3.8948389901264568</v>
      </c>
      <c r="C92" s="102">
        <v>3.7358385822369335</v>
      </c>
      <c r="D92" s="102">
        <v>3.7262856097355144</v>
      </c>
      <c r="E92" s="102">
        <v>3.6432115733074899</v>
      </c>
      <c r="F92" s="102">
        <v>3.8872031478345317</v>
      </c>
      <c r="G92" s="102">
        <v>4.0171224866626147</v>
      </c>
      <c r="H92" s="102">
        <v>4.2958700487054413</v>
      </c>
      <c r="I92" s="102">
        <v>4.3186125916040377</v>
      </c>
      <c r="J92" s="102">
        <v>4.0381329445324319</v>
      </c>
      <c r="K92" s="102">
        <v>4.3657450169835403</v>
      </c>
      <c r="L92" s="102">
        <v>4.2916918669097317</v>
      </c>
      <c r="M92" s="102">
        <v>4.2247796136486855</v>
      </c>
      <c r="N92" s="102">
        <v>4.2180441606624308</v>
      </c>
      <c r="O92" s="102">
        <v>4.1499471791157507</v>
      </c>
      <c r="P92" s="102">
        <v>4.4318633953126696</v>
      </c>
      <c r="Q92" s="102">
        <v>3.9973105666022399</v>
      </c>
      <c r="R92" s="102">
        <v>4.2956585052233587</v>
      </c>
      <c r="S92" s="102">
        <v>4.0589625590258134</v>
      </c>
      <c r="T92" s="102">
        <v>3.7922282195610344</v>
      </c>
      <c r="U92" s="102">
        <v>3.6864271313860373</v>
      </c>
      <c r="V92" s="102">
        <v>3.1135330080217978</v>
      </c>
      <c r="W92" s="102">
        <v>2.7748255999305163</v>
      </c>
      <c r="X92" s="102">
        <v>2.5758756125452371</v>
      </c>
      <c r="Y92" s="102">
        <v>2.3390132795683667</v>
      </c>
      <c r="DA92" s="131" t="s">
        <v>3169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1.5279062958468732</v>
      </c>
      <c r="F93" s="105">
        <v>1.5422664669996737</v>
      </c>
      <c r="G93" s="105">
        <v>1.6277196444649304</v>
      </c>
      <c r="H93" s="105">
        <v>1.7669420735422325</v>
      </c>
      <c r="I93" s="105">
        <v>1.8775668494126292</v>
      </c>
      <c r="J93" s="105">
        <v>1.5998290719473982</v>
      </c>
      <c r="K93" s="105">
        <v>1.7789159240101144</v>
      </c>
      <c r="L93" s="105">
        <v>1.762176349827711</v>
      </c>
      <c r="M93" s="105">
        <v>1.6766619635485727</v>
      </c>
      <c r="N93" s="105">
        <v>1.6940599410011359</v>
      </c>
      <c r="O93" s="105">
        <v>1.3868604854655051</v>
      </c>
      <c r="P93" s="105">
        <v>1.3772544394968398</v>
      </c>
      <c r="Q93" s="105">
        <v>1.3458576907554047</v>
      </c>
      <c r="R93" s="105">
        <v>1.7395301685149114</v>
      </c>
      <c r="S93" s="105">
        <v>1.749105028765831</v>
      </c>
      <c r="T93" s="105">
        <v>1.4997834822063543</v>
      </c>
      <c r="U93" s="105">
        <v>1.4815640402957486</v>
      </c>
      <c r="V93" s="105">
        <v>0.88633431362602855</v>
      </c>
      <c r="W93" s="105">
        <v>0.69936503801653704</v>
      </c>
      <c r="X93" s="105">
        <v>0.88733499533145865</v>
      </c>
      <c r="Y93" s="105">
        <v>0.89173222573385558</v>
      </c>
      <c r="DA93" s="132" t="s">
        <v>3170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1.5279062958468732</v>
      </c>
      <c r="F94" s="99">
        <v>1.5422664669996737</v>
      </c>
      <c r="G94" s="99">
        <v>1.6277196444649304</v>
      </c>
      <c r="H94" s="99">
        <v>1.7669420735422325</v>
      </c>
      <c r="I94" s="99">
        <v>1.8775668494126292</v>
      </c>
      <c r="J94" s="99">
        <v>1.5998290719473982</v>
      </c>
      <c r="K94" s="99">
        <v>1.7789159240101144</v>
      </c>
      <c r="L94" s="99">
        <v>1.762176349827711</v>
      </c>
      <c r="M94" s="99">
        <v>1.6766619635485727</v>
      </c>
      <c r="N94" s="99">
        <v>1.6940599410011359</v>
      </c>
      <c r="O94" s="99">
        <v>1.3868604854655051</v>
      </c>
      <c r="P94" s="99">
        <v>1.3772544394968398</v>
      </c>
      <c r="Q94" s="99">
        <v>1.3458576907554047</v>
      </c>
      <c r="R94" s="99">
        <v>1.7395301685149114</v>
      </c>
      <c r="S94" s="99">
        <v>1.749105028765831</v>
      </c>
      <c r="T94" s="99">
        <v>1.4997834822063543</v>
      </c>
      <c r="U94" s="99">
        <v>1.4815640402957486</v>
      </c>
      <c r="V94" s="99">
        <v>0.88633431362602855</v>
      </c>
      <c r="W94" s="99">
        <v>0.69936503801653704</v>
      </c>
      <c r="X94" s="99">
        <v>0.88733499533145865</v>
      </c>
      <c r="Y94" s="99">
        <v>0.89173222573385558</v>
      </c>
      <c r="DA94" s="63" t="s">
        <v>3171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X95" s="99">
        <v>0</v>
      </c>
      <c r="Y95" s="99">
        <v>0</v>
      </c>
      <c r="DA95" s="63" t="s">
        <v>3172</v>
      </c>
    </row>
    <row r="96" spans="1:105" ht="12" customHeight="1" x14ac:dyDescent="0.25">
      <c r="A96" s="106" t="s">
        <v>122</v>
      </c>
      <c r="B96" s="102">
        <v>0</v>
      </c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X96" s="102">
        <v>0</v>
      </c>
      <c r="Y96" s="102">
        <v>0</v>
      </c>
      <c r="DA96" s="131" t="s">
        <v>3173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X97" s="105">
        <v>0</v>
      </c>
      <c r="Y97" s="105">
        <v>0</v>
      </c>
      <c r="DA97" s="132" t="s">
        <v>3174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X98" s="99">
        <v>0</v>
      </c>
      <c r="Y98" s="99">
        <v>0</v>
      </c>
      <c r="DA98" s="63" t="s">
        <v>3175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X99" s="99">
        <v>0</v>
      </c>
      <c r="Y99" s="99">
        <v>0</v>
      </c>
      <c r="DA99" s="63" t="s">
        <v>3176</v>
      </c>
    </row>
    <row r="100" spans="1:105" ht="12" customHeight="1" x14ac:dyDescent="0.25">
      <c r="A100" s="121" t="s">
        <v>54</v>
      </c>
      <c r="B100" s="123">
        <v>2.5885998950197726E-2</v>
      </c>
      <c r="C100" s="123">
        <v>2.6149685339225102E-2</v>
      </c>
      <c r="D100" s="123">
        <v>2.8306255458822198E-2</v>
      </c>
      <c r="E100" s="123">
        <v>3.2945123082056375E-2</v>
      </c>
      <c r="F100" s="123">
        <v>3.5328908837070169E-2</v>
      </c>
      <c r="G100" s="123">
        <v>3.7446584911002008E-2</v>
      </c>
      <c r="H100" s="123">
        <v>4.2775329891293096E-2</v>
      </c>
      <c r="I100" s="123">
        <v>4.8558281573705071E-2</v>
      </c>
      <c r="J100" s="123">
        <v>4.3853113982112862E-2</v>
      </c>
      <c r="K100" s="123">
        <v>4.927171758827488E-2</v>
      </c>
      <c r="L100" s="123">
        <v>4.742828397856165E-2</v>
      </c>
      <c r="M100" s="123">
        <v>4.7798316254715499E-2</v>
      </c>
      <c r="N100" s="123">
        <v>4.8399063952436636E-2</v>
      </c>
      <c r="O100" s="123">
        <v>4.7790932102894208E-2</v>
      </c>
      <c r="P100" s="123">
        <v>5.2763225421367105E-2</v>
      </c>
      <c r="Q100" s="123">
        <v>5.0377795795238885E-2</v>
      </c>
      <c r="R100" s="123">
        <v>5.4231133961696751E-2</v>
      </c>
      <c r="S100" s="123">
        <v>5.3149928335741538E-2</v>
      </c>
      <c r="T100" s="123">
        <v>5.1938953504211724E-2</v>
      </c>
      <c r="U100" s="123">
        <v>5.3807453951732587E-2</v>
      </c>
      <c r="V100" s="123">
        <v>4.8770405144568686E-2</v>
      </c>
      <c r="W100" s="123">
        <v>4.5747302455952196E-2</v>
      </c>
      <c r="X100" s="123">
        <v>4.2893510274246059E-2</v>
      </c>
      <c r="Y100" s="123">
        <v>3.9903152964885155E-2</v>
      </c>
      <c r="DA100" s="130" t="s">
        <v>3177</v>
      </c>
    </row>
    <row r="101" spans="1:105" ht="12" customHeight="1" x14ac:dyDescent="0.25">
      <c r="A101" s="97" t="s">
        <v>202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X101" s="99">
        <v>0</v>
      </c>
      <c r="Y101" s="99">
        <v>0</v>
      </c>
      <c r="DA101" s="63" t="s">
        <v>3178</v>
      </c>
    </row>
    <row r="102" spans="1:105" ht="12" customHeight="1" x14ac:dyDescent="0.25">
      <c r="A102" s="97" t="s">
        <v>50</v>
      </c>
      <c r="B102" s="99">
        <v>0.69743507013686901</v>
      </c>
      <c r="C102" s="99">
        <v>0.6744522220273812</v>
      </c>
      <c r="D102" s="99">
        <v>0.66911442044964875</v>
      </c>
      <c r="E102" s="99">
        <v>0.74358832289692633</v>
      </c>
      <c r="F102" s="99">
        <v>0.73890728436817932</v>
      </c>
      <c r="G102" s="99">
        <v>0.72585335422269193</v>
      </c>
      <c r="H102" s="99">
        <v>0.75479742060033794</v>
      </c>
      <c r="I102" s="99">
        <v>0.74244626221940124</v>
      </c>
      <c r="J102" s="99">
        <v>0.62946860154722184</v>
      </c>
      <c r="K102" s="99">
        <v>0.67453648863932891</v>
      </c>
      <c r="L102" s="99">
        <v>0.64493978355669557</v>
      </c>
      <c r="M102" s="99">
        <v>0.64457613458800866</v>
      </c>
      <c r="N102" s="99">
        <v>0.64998032494770963</v>
      </c>
      <c r="O102" s="99">
        <v>0.64396966825320301</v>
      </c>
      <c r="P102" s="99">
        <v>0.70168588583886593</v>
      </c>
      <c r="Q102" s="99">
        <v>0.67452822047365579</v>
      </c>
      <c r="R102" s="99">
        <v>0.72086365374677519</v>
      </c>
      <c r="S102" s="99">
        <v>0.70896016667727402</v>
      </c>
      <c r="T102" s="99">
        <v>0.70449160876513195</v>
      </c>
      <c r="U102" s="99">
        <v>0.73642727854512358</v>
      </c>
      <c r="V102" s="99">
        <v>0.6802373947480207</v>
      </c>
      <c r="W102" s="99">
        <v>0.64457061712447428</v>
      </c>
      <c r="X102" s="99">
        <v>0.58479271148688716</v>
      </c>
      <c r="Y102" s="99">
        <v>0.52825762554715061</v>
      </c>
      <c r="DA102" s="63" t="s">
        <v>3179</v>
      </c>
    </row>
    <row r="103" spans="1:105" ht="12" customHeight="1" x14ac:dyDescent="0.25">
      <c r="A103" s="109" t="s">
        <v>120</v>
      </c>
      <c r="B103" s="110">
        <v>0</v>
      </c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X103" s="110">
        <v>0</v>
      </c>
      <c r="Y103" s="110">
        <v>0</v>
      </c>
      <c r="DA103" s="60" t="s">
        <v>3180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3181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3182</v>
      </c>
    </row>
    <row r="107" spans="1:105" ht="12" customHeight="1" x14ac:dyDescent="0.25">
      <c r="A107" s="97" t="s">
        <v>197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3183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3184</v>
      </c>
    </row>
    <row r="109" spans="1:105" ht="12.95" customHeight="1" x14ac:dyDescent="0.25">
      <c r="A109" s="121" t="s">
        <v>92</v>
      </c>
      <c r="B109" s="123">
        <f t="shared" ref="B109:Y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3185</v>
      </c>
    </row>
    <row r="110" spans="1:105" ht="12" customHeight="1" x14ac:dyDescent="0.25">
      <c r="A110" s="97" t="s">
        <v>53</v>
      </c>
      <c r="B110" s="99">
        <v>0</v>
      </c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X110" s="99">
        <v>0</v>
      </c>
      <c r="Y110" s="99">
        <v>0</v>
      </c>
      <c r="DA110" s="63" t="s">
        <v>3186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3187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3188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3189</v>
      </c>
    </row>
    <row r="114" spans="1:105" ht="12" customHeight="1" x14ac:dyDescent="0.25">
      <c r="A114" s="100" t="s">
        <v>197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3190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3191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3192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3193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3194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3195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3196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3197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3198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8">
        <f t="shared" ref="B124:Q124" si="42">B125+B128+B130+B139</f>
        <v>2.5890280122119715E-2</v>
      </c>
      <c r="C124" s="118">
        <f t="shared" si="42"/>
        <v>2.5948946436433022E-2</v>
      </c>
      <c r="D124" s="118">
        <f t="shared" si="42"/>
        <v>2.7345733613817397E-2</v>
      </c>
      <c r="E124" s="118">
        <f t="shared" si="42"/>
        <v>3.1749162285200104E-2</v>
      </c>
      <c r="F124" s="118">
        <f t="shared" si="42"/>
        <v>3.381181115623056E-2</v>
      </c>
      <c r="G124" s="118">
        <f t="shared" si="42"/>
        <v>3.5632195489593239E-2</v>
      </c>
      <c r="H124" s="118">
        <f t="shared" si="42"/>
        <v>4.0882905017334339E-2</v>
      </c>
      <c r="I124" s="118">
        <f t="shared" si="42"/>
        <v>4.3865324343093849E-2</v>
      </c>
      <c r="J124" s="118">
        <f t="shared" si="42"/>
        <v>3.9445850896403067E-2</v>
      </c>
      <c r="K124" s="118">
        <f t="shared" si="42"/>
        <v>4.5221188356390114E-2</v>
      </c>
      <c r="L124" s="118">
        <f t="shared" si="42"/>
        <v>4.4949923686307749E-2</v>
      </c>
      <c r="M124" s="118">
        <f t="shared" si="42"/>
        <v>4.639990457157285E-2</v>
      </c>
      <c r="N124" s="118">
        <f t="shared" si="42"/>
        <v>4.7672104169170212E-2</v>
      </c>
      <c r="O124" s="118">
        <f t="shared" si="42"/>
        <v>4.7391845119384768E-2</v>
      </c>
      <c r="P124" s="118">
        <f t="shared" si="42"/>
        <v>5.2148240113948398E-2</v>
      </c>
      <c r="Q124" s="118">
        <f t="shared" si="42"/>
        <v>4.9694026367086197E-2</v>
      </c>
      <c r="R124" s="118">
        <f t="shared" ref="R124:V124" si="43">R125+R128+R130+R139</f>
        <v>5.3190495947802313E-2</v>
      </c>
      <c r="S124" s="118">
        <f t="shared" si="43"/>
        <v>5.2380175450237661E-2</v>
      </c>
      <c r="T124" s="118">
        <f t="shared" si="43"/>
        <v>5.0617924148698409E-2</v>
      </c>
      <c r="U124" s="118">
        <f t="shared" si="43"/>
        <v>5.2177014093973607E-2</v>
      </c>
      <c r="V124" s="118">
        <f t="shared" si="43"/>
        <v>4.664271680261374E-2</v>
      </c>
      <c r="W124" s="118">
        <f t="shared" ref="W124:Y124" si="44">W125+W128+W130+W139</f>
        <v>4.3897635585592468E-2</v>
      </c>
      <c r="X124" s="118">
        <f t="shared" si="44"/>
        <v>4.0235612106570506E-2</v>
      </c>
      <c r="Y124" s="118">
        <f t="shared" si="44"/>
        <v>3.7386926891768757E-2</v>
      </c>
      <c r="DA124" s="129" t="s">
        <v>3199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:Y125" si="47">SUM(W126:W127)</f>
        <v>0</v>
      </c>
      <c r="X125" s="123">
        <f t="shared" si="47"/>
        <v>0</v>
      </c>
      <c r="Y125" s="123">
        <f t="shared" si="47"/>
        <v>0</v>
      </c>
      <c r="DA125" s="130" t="s">
        <v>3200</v>
      </c>
    </row>
    <row r="126" spans="1:105" ht="12" customHeight="1" x14ac:dyDescent="0.25">
      <c r="A126" s="97" t="s">
        <v>198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X126" s="99">
        <v>0</v>
      </c>
      <c r="Y126" s="99">
        <v>0</v>
      </c>
      <c r="DA126" s="63" t="s">
        <v>3201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X127" s="99">
        <v>0</v>
      </c>
      <c r="Y127" s="99">
        <v>0</v>
      </c>
      <c r="DA127" s="63" t="s">
        <v>3202</v>
      </c>
    </row>
    <row r="128" spans="1:105" ht="12.95" customHeight="1" x14ac:dyDescent="0.25">
      <c r="A128" s="121" t="s">
        <v>92</v>
      </c>
      <c r="B128" s="123">
        <f t="shared" ref="B128:Y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X128" s="123">
        <f t="shared" si="48"/>
        <v>0</v>
      </c>
      <c r="Y128" s="123">
        <f t="shared" si="48"/>
        <v>0</v>
      </c>
      <c r="DA128" s="130" t="s">
        <v>3203</v>
      </c>
    </row>
    <row r="129" spans="1:105" ht="12" customHeight="1" x14ac:dyDescent="0.25">
      <c r="A129" s="97" t="s">
        <v>53</v>
      </c>
      <c r="B129" s="99">
        <v>0</v>
      </c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X129" s="99">
        <v>0</v>
      </c>
      <c r="Y129" s="99">
        <v>0</v>
      </c>
      <c r="DA129" s="63" t="s">
        <v>3204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X130" s="123">
        <v>0</v>
      </c>
      <c r="Y130" s="123">
        <v>0</v>
      </c>
      <c r="DA130" s="130" t="s">
        <v>3205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X131" s="99">
        <v>0</v>
      </c>
      <c r="Y131" s="99">
        <v>0</v>
      </c>
      <c r="DA131" s="63" t="s">
        <v>3206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X132" s="99">
        <v>0</v>
      </c>
      <c r="Y132" s="99">
        <v>0</v>
      </c>
      <c r="DA132" s="63" t="s">
        <v>3207</v>
      </c>
    </row>
    <row r="133" spans="1:105" ht="12" customHeight="1" x14ac:dyDescent="0.25">
      <c r="A133" s="100" t="s">
        <v>198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X133" s="102">
        <v>0</v>
      </c>
      <c r="Y133" s="102">
        <v>0</v>
      </c>
      <c r="DA133" s="131" t="s">
        <v>3208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X134" s="105">
        <v>0</v>
      </c>
      <c r="Y134" s="105">
        <v>0</v>
      </c>
      <c r="DA134" s="132" t="s">
        <v>3209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X135" s="102">
        <v>0</v>
      </c>
      <c r="Y135" s="102">
        <v>0</v>
      </c>
      <c r="DA135" s="131" t="s">
        <v>3210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X136" s="105">
        <v>0</v>
      </c>
      <c r="Y136" s="105">
        <v>0</v>
      </c>
      <c r="DA136" s="132" t="s">
        <v>3211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X137" s="99">
        <v>0</v>
      </c>
      <c r="Y137" s="99">
        <v>0</v>
      </c>
      <c r="DA137" s="63" t="s">
        <v>3212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X138" s="99">
        <v>0</v>
      </c>
      <c r="Y138" s="99">
        <v>0</v>
      </c>
      <c r="DA138" s="63" t="s">
        <v>3213</v>
      </c>
    </row>
    <row r="139" spans="1:105" ht="12" customHeight="1" x14ac:dyDescent="0.25">
      <c r="A139" s="121" t="s">
        <v>54</v>
      </c>
      <c r="B139" s="123">
        <v>2.5890280122119715E-2</v>
      </c>
      <c r="C139" s="123">
        <v>2.5948946436433022E-2</v>
      </c>
      <c r="D139" s="123">
        <v>2.7345733613817397E-2</v>
      </c>
      <c r="E139" s="123">
        <v>3.1749162285200104E-2</v>
      </c>
      <c r="F139" s="123">
        <v>3.381181115623056E-2</v>
      </c>
      <c r="G139" s="123">
        <v>3.5632195489593239E-2</v>
      </c>
      <c r="H139" s="123">
        <v>4.0882905017334339E-2</v>
      </c>
      <c r="I139" s="123">
        <v>4.3865324343093849E-2</v>
      </c>
      <c r="J139" s="123">
        <v>3.9445850896403067E-2</v>
      </c>
      <c r="K139" s="123">
        <v>4.5221188356390114E-2</v>
      </c>
      <c r="L139" s="123">
        <v>4.4949923686307749E-2</v>
      </c>
      <c r="M139" s="123">
        <v>4.639990457157285E-2</v>
      </c>
      <c r="N139" s="123">
        <v>4.7672104169170212E-2</v>
      </c>
      <c r="O139" s="123">
        <v>4.7391845119384768E-2</v>
      </c>
      <c r="P139" s="123">
        <v>5.2148240113948398E-2</v>
      </c>
      <c r="Q139" s="123">
        <v>4.9694026367086197E-2</v>
      </c>
      <c r="R139" s="123">
        <v>5.3190495947802313E-2</v>
      </c>
      <c r="S139" s="123">
        <v>5.2380175450237661E-2</v>
      </c>
      <c r="T139" s="123">
        <v>5.0617924148698409E-2</v>
      </c>
      <c r="U139" s="123">
        <v>5.2177014093973607E-2</v>
      </c>
      <c r="V139" s="123">
        <v>4.664271680261374E-2</v>
      </c>
      <c r="W139" s="123">
        <v>4.3897635585592468E-2</v>
      </c>
      <c r="X139" s="123">
        <v>4.0235612106570506E-2</v>
      </c>
      <c r="Y139" s="123">
        <v>3.7386926891768757E-2</v>
      </c>
      <c r="DA139" s="130" t="s">
        <v>3214</v>
      </c>
    </row>
    <row r="140" spans="1:105" ht="12" customHeight="1" x14ac:dyDescent="0.25">
      <c r="A140" s="97" t="s">
        <v>50</v>
      </c>
      <c r="B140" s="99">
        <v>0.69743507013686901</v>
      </c>
      <c r="C140" s="99">
        <v>0.67472212823740429</v>
      </c>
      <c r="D140" s="99">
        <v>0.66984549303754892</v>
      </c>
      <c r="E140" s="99">
        <v>0.74463184119684733</v>
      </c>
      <c r="F140" s="99">
        <v>0.73987547489165728</v>
      </c>
      <c r="G140" s="99">
        <v>0.72659168050338763</v>
      </c>
      <c r="H140" s="99">
        <v>0.75509827041631539</v>
      </c>
      <c r="I140" s="99">
        <v>0.74259318113816242</v>
      </c>
      <c r="J140" s="99">
        <v>0.62959800944137256</v>
      </c>
      <c r="K140" s="99">
        <v>0.67464425054802135</v>
      </c>
      <c r="L140" s="99">
        <v>0.64501151555175229</v>
      </c>
      <c r="M140" s="99">
        <v>0.64459571446047603</v>
      </c>
      <c r="N140" s="99">
        <v>0.64995893352936152</v>
      </c>
      <c r="O140" s="99">
        <v>0.64392882919106864</v>
      </c>
      <c r="P140" s="99">
        <v>0.70166940966328939</v>
      </c>
      <c r="Q140" s="99">
        <v>0.67455600628574219</v>
      </c>
      <c r="R140" s="99">
        <v>0.72095486807467002</v>
      </c>
      <c r="S140" s="99">
        <v>0.70908525560980562</v>
      </c>
      <c r="T140" s="99">
        <v>0.70452533924834138</v>
      </c>
      <c r="U140" s="99">
        <v>0.73626951494762538</v>
      </c>
      <c r="V140" s="99">
        <v>0.68002322383306846</v>
      </c>
      <c r="W140" s="99">
        <v>0.64456118519310146</v>
      </c>
      <c r="X140" s="99">
        <v>0.58502845001496484</v>
      </c>
      <c r="Y140" s="99">
        <v>0.52848639030059563</v>
      </c>
      <c r="DA140" s="63" t="s">
        <v>3215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X141" s="110">
        <v>0</v>
      </c>
      <c r="Y141" s="110">
        <v>0</v>
      </c>
      <c r="DA141" s="60" t="s">
        <v>3216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0.33290069557755236</v>
      </c>
      <c r="C143" s="118">
        <f t="shared" si="49"/>
        <v>0.33149528899854064</v>
      </c>
      <c r="D143" s="118">
        <f t="shared" si="49"/>
        <v>0.35932289079522539</v>
      </c>
      <c r="E143" s="118">
        <f t="shared" si="49"/>
        <v>0.43983264894467289</v>
      </c>
      <c r="F143" s="118">
        <f t="shared" si="49"/>
        <v>0.72617892499761083</v>
      </c>
      <c r="G143" s="118">
        <f t="shared" si="49"/>
        <v>0.79859699616843671</v>
      </c>
      <c r="H143" s="118">
        <f t="shared" si="49"/>
        <v>0.82119225502594106</v>
      </c>
      <c r="I143" s="118">
        <f t="shared" si="49"/>
        <v>0.78157832690136853</v>
      </c>
      <c r="J143" s="118">
        <f t="shared" si="49"/>
        <v>0.67867314310727123</v>
      </c>
      <c r="K143" s="118">
        <f t="shared" si="49"/>
        <v>0.67571017406611944</v>
      </c>
      <c r="L143" s="118">
        <f t="shared" si="49"/>
        <v>0.60860096431980193</v>
      </c>
      <c r="M143" s="118">
        <f t="shared" si="49"/>
        <v>0.59260432116960327</v>
      </c>
      <c r="N143" s="118">
        <f t="shared" si="49"/>
        <v>0.56387739512048884</v>
      </c>
      <c r="O143" s="118">
        <f t="shared" si="49"/>
        <v>0.5459810333316607</v>
      </c>
      <c r="P143" s="118">
        <f t="shared" si="49"/>
        <v>0.5875955102124959</v>
      </c>
      <c r="Q143" s="118">
        <f t="shared" si="49"/>
        <v>0.51928549438430738</v>
      </c>
      <c r="R143" s="118">
        <f t="shared" ref="R143:V143" si="50">R144+R146+R148+R157</f>
        <v>0.54340248063522478</v>
      </c>
      <c r="S143" s="118">
        <f t="shared" si="50"/>
        <v>0.49159164327154498</v>
      </c>
      <c r="T143" s="118">
        <f t="shared" si="50"/>
        <v>0.44906278189527393</v>
      </c>
      <c r="U143" s="118">
        <f t="shared" si="50"/>
        <v>0.44871956038825267</v>
      </c>
      <c r="V143" s="118">
        <f t="shared" si="50"/>
        <v>0.40138904195678693</v>
      </c>
      <c r="W143" s="118">
        <f t="shared" ref="W143:Y143" si="51">W144+W146+W148+W157</f>
        <v>0.36888416406489666</v>
      </c>
      <c r="X143" s="118">
        <f t="shared" si="51"/>
        <v>0.38297928459459651</v>
      </c>
      <c r="Y143" s="118">
        <f t="shared" si="51"/>
        <v>0.36130803493779778</v>
      </c>
      <c r="DA143" s="129" t="s">
        <v>3217</v>
      </c>
    </row>
    <row r="144" spans="1:105" ht="12.95" customHeight="1" x14ac:dyDescent="0.25">
      <c r="A144" s="121" t="s">
        <v>57</v>
      </c>
      <c r="B144" s="123">
        <f t="shared" ref="B144:Y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X144" s="123">
        <f t="shared" si="52"/>
        <v>0</v>
      </c>
      <c r="Y144" s="123">
        <f t="shared" si="52"/>
        <v>0</v>
      </c>
      <c r="DA144" s="130" t="s">
        <v>3218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X145" s="99">
        <v>0</v>
      </c>
      <c r="Y145" s="99">
        <v>0</v>
      </c>
      <c r="DA145" s="63" t="s">
        <v>3219</v>
      </c>
    </row>
    <row r="146" spans="1:105" ht="12.95" customHeight="1" x14ac:dyDescent="0.25">
      <c r="A146" s="121" t="s">
        <v>92</v>
      </c>
      <c r="B146" s="123">
        <f t="shared" ref="B146:Y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X146" s="123">
        <f t="shared" si="53"/>
        <v>0</v>
      </c>
      <c r="Y146" s="123">
        <f t="shared" si="53"/>
        <v>0</v>
      </c>
      <c r="DA146" s="130" t="s">
        <v>3220</v>
      </c>
    </row>
    <row r="147" spans="1:105" ht="12" customHeight="1" x14ac:dyDescent="0.25">
      <c r="A147" s="97" t="s">
        <v>53</v>
      </c>
      <c r="B147" s="99">
        <v>0</v>
      </c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X147" s="99">
        <v>0</v>
      </c>
      <c r="Y147" s="99">
        <v>0</v>
      </c>
      <c r="DA147" s="63" t="s">
        <v>3221</v>
      </c>
    </row>
    <row r="148" spans="1:105" ht="12" customHeight="1" x14ac:dyDescent="0.25">
      <c r="A148" s="121" t="s">
        <v>55</v>
      </c>
      <c r="B148" s="123">
        <v>0.30698904540232841</v>
      </c>
      <c r="C148" s="123">
        <v>0.30376284260227537</v>
      </c>
      <c r="D148" s="123">
        <v>0.32800837044148401</v>
      </c>
      <c r="E148" s="123">
        <v>0.40439927636559947</v>
      </c>
      <c r="F148" s="123">
        <v>0.68910028380997168</v>
      </c>
      <c r="G148" s="123">
        <v>0.76074419753605926</v>
      </c>
      <c r="H148" s="123">
        <v>0.78015594937365274</v>
      </c>
      <c r="I148" s="123">
        <v>0.73828519204518583</v>
      </c>
      <c r="J148" s="123">
        <v>0.63929678941572388</v>
      </c>
      <c r="K148" s="123">
        <v>0.62969248040925352</v>
      </c>
      <c r="L148" s="123">
        <v>0.56322639039435762</v>
      </c>
      <c r="M148" s="123">
        <v>0.54620041118572504</v>
      </c>
      <c r="N148" s="123">
        <v>0.51652753404616791</v>
      </c>
      <c r="O148" s="123">
        <v>0.49920939799715858</v>
      </c>
      <c r="P148" s="123">
        <v>0.53516824149148934</v>
      </c>
      <c r="Q148" s="123">
        <v>0.46888306781817773</v>
      </c>
      <c r="R148" s="123">
        <v>0.48877754822811659</v>
      </c>
      <c r="S148" s="123">
        <v>0.43824779833032351</v>
      </c>
      <c r="T148" s="123">
        <v>0.39780379966108176</v>
      </c>
      <c r="U148" s="123">
        <v>0.39600375024980483</v>
      </c>
      <c r="V148" s="123">
        <v>0.35405197343246936</v>
      </c>
      <c r="W148" s="123">
        <v>0.32410616268891457</v>
      </c>
      <c r="X148" s="123">
        <v>0.33950724907788693</v>
      </c>
      <c r="Y148" s="123">
        <v>0.32072288699850249</v>
      </c>
      <c r="DA148" s="130" t="s">
        <v>3222</v>
      </c>
    </row>
    <row r="149" spans="1:105" ht="12" customHeight="1" x14ac:dyDescent="0.25">
      <c r="A149" s="97" t="s">
        <v>124</v>
      </c>
      <c r="B149" s="99">
        <v>3.8948389901264568</v>
      </c>
      <c r="C149" s="99">
        <v>3.7000187656180237</v>
      </c>
      <c r="D149" s="99">
        <v>3.6768724432613471</v>
      </c>
      <c r="E149" s="99">
        <v>3.6096095105256452</v>
      </c>
      <c r="F149" s="99">
        <v>3.8706412551631284</v>
      </c>
      <c r="G149" s="99">
        <v>4.0138378465834688</v>
      </c>
      <c r="H149" s="99">
        <v>4.3023326241044471</v>
      </c>
      <c r="I149" s="99">
        <v>4.3338981406812511</v>
      </c>
      <c r="J149" s="99">
        <v>4.0574523857492144</v>
      </c>
      <c r="K149" s="99">
        <v>4.3881050962204391</v>
      </c>
      <c r="L149" s="99">
        <v>4.3077896511477434</v>
      </c>
      <c r="M149" s="99">
        <v>4.2162171438265954</v>
      </c>
      <c r="N149" s="99">
        <v>4.1905798671715937</v>
      </c>
      <c r="O149" s="99">
        <v>4.1161382942837372</v>
      </c>
      <c r="P149" s="99">
        <v>4.3643375209152984</v>
      </c>
      <c r="Q149" s="99">
        <v>3.937439675940174</v>
      </c>
      <c r="R149" s="99">
        <v>4.2212232339512976</v>
      </c>
      <c r="S149" s="99">
        <v>3.9792118402465868</v>
      </c>
      <c r="T149" s="99">
        <v>3.7045586500878049</v>
      </c>
      <c r="U149" s="99">
        <v>3.5894207390835935</v>
      </c>
      <c r="V149" s="99">
        <v>3.0357468349839376</v>
      </c>
      <c r="W149" s="99">
        <v>2.7152476411771156</v>
      </c>
      <c r="X149" s="99">
        <v>2.523326545785638</v>
      </c>
      <c r="Y149" s="99">
        <v>2.3065083648825695</v>
      </c>
      <c r="DA149" s="63" t="s">
        <v>3223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1.7831541318151036</v>
      </c>
      <c r="L150" s="99">
        <v>1.7694944666702357</v>
      </c>
      <c r="M150" s="99">
        <v>1.6627870400244733</v>
      </c>
      <c r="N150" s="99">
        <v>1.6827502462011301</v>
      </c>
      <c r="O150" s="99">
        <v>1.3724752304099654</v>
      </c>
      <c r="P150" s="99">
        <v>1.342799006885441</v>
      </c>
      <c r="Q150" s="99">
        <v>1.3129700951532113</v>
      </c>
      <c r="R150" s="99">
        <v>1.6973924241534224</v>
      </c>
      <c r="S150" s="99">
        <v>1.7007588746006483</v>
      </c>
      <c r="T150" s="99">
        <v>1.4517920173001932</v>
      </c>
      <c r="U150" s="99">
        <v>1.4261888948485748</v>
      </c>
      <c r="V150" s="99">
        <v>0.84883961140635256</v>
      </c>
      <c r="W150" s="99">
        <v>0.67353399309463813</v>
      </c>
      <c r="X150" s="99">
        <v>0.86544071545670043</v>
      </c>
      <c r="Y150" s="99">
        <v>0.87983629613154901</v>
      </c>
      <c r="DA150" s="63" t="s">
        <v>3224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1.7831541318151036</v>
      </c>
      <c r="L151" s="102">
        <v>1.7694944666702357</v>
      </c>
      <c r="M151" s="102">
        <v>1.6627870400244733</v>
      </c>
      <c r="N151" s="102">
        <v>1.6827502462011301</v>
      </c>
      <c r="O151" s="102">
        <v>1.3724752304099654</v>
      </c>
      <c r="P151" s="102">
        <v>1.342799006885441</v>
      </c>
      <c r="Q151" s="102">
        <v>1.3129700951532113</v>
      </c>
      <c r="R151" s="102">
        <v>1.6973924241534224</v>
      </c>
      <c r="S151" s="102">
        <v>1.7007588746006483</v>
      </c>
      <c r="T151" s="102">
        <v>1.4517920173001932</v>
      </c>
      <c r="U151" s="102">
        <v>1.4261888948485748</v>
      </c>
      <c r="V151" s="102">
        <v>0.84883961140635256</v>
      </c>
      <c r="W151" s="102">
        <v>0.67353399309463813</v>
      </c>
      <c r="X151" s="102">
        <v>0.86544071545670043</v>
      </c>
      <c r="Y151" s="102">
        <v>0.87983629613154901</v>
      </c>
      <c r="DA151" s="131" t="s">
        <v>3225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X152" s="105">
        <v>0</v>
      </c>
      <c r="Y152" s="105">
        <v>0</v>
      </c>
      <c r="DA152" s="132" t="s">
        <v>3226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X153" s="102">
        <v>0</v>
      </c>
      <c r="Y153" s="102">
        <v>0</v>
      </c>
      <c r="DA153" s="131" t="s">
        <v>3227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X154" s="105">
        <v>0</v>
      </c>
      <c r="Y154" s="105">
        <v>0</v>
      </c>
      <c r="DA154" s="132" t="s">
        <v>3228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X155" s="99">
        <v>0</v>
      </c>
      <c r="Y155" s="99">
        <v>0</v>
      </c>
      <c r="DA155" s="63" t="s">
        <v>3229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X156" s="99">
        <v>0</v>
      </c>
      <c r="Y156" s="99">
        <v>0</v>
      </c>
      <c r="DA156" s="63" t="s">
        <v>3230</v>
      </c>
    </row>
    <row r="157" spans="1:105" ht="12" customHeight="1" x14ac:dyDescent="0.25">
      <c r="A157" s="121" t="s">
        <v>54</v>
      </c>
      <c r="B157" s="123">
        <v>2.5911650175223955E-2</v>
      </c>
      <c r="C157" s="123">
        <v>2.7732446396265261E-2</v>
      </c>
      <c r="D157" s="123">
        <v>3.1314520353741396E-2</v>
      </c>
      <c r="E157" s="123">
        <v>3.5433372579073433E-2</v>
      </c>
      <c r="F157" s="123">
        <v>3.7078641187639122E-2</v>
      </c>
      <c r="G157" s="123">
        <v>3.7852798632377428E-2</v>
      </c>
      <c r="H157" s="123">
        <v>4.1036305652288323E-2</v>
      </c>
      <c r="I157" s="123">
        <v>4.3293134856182698E-2</v>
      </c>
      <c r="J157" s="123">
        <v>3.9376353691547294E-2</v>
      </c>
      <c r="K157" s="123">
        <v>4.6017693656865907E-2</v>
      </c>
      <c r="L157" s="123">
        <v>4.5374573925444271E-2</v>
      </c>
      <c r="M157" s="123">
        <v>4.6403909983878215E-2</v>
      </c>
      <c r="N157" s="123">
        <v>4.734986107432089E-2</v>
      </c>
      <c r="O157" s="123">
        <v>4.6771635334502092E-2</v>
      </c>
      <c r="P157" s="123">
        <v>5.2427268721006608E-2</v>
      </c>
      <c r="Q157" s="123">
        <v>5.0402426566129602E-2</v>
      </c>
      <c r="R157" s="123">
        <v>5.462493240710823E-2</v>
      </c>
      <c r="S157" s="123">
        <v>5.3343844941221442E-2</v>
      </c>
      <c r="T157" s="123">
        <v>5.1258982234192181E-2</v>
      </c>
      <c r="U157" s="123">
        <v>5.2715810138447859E-2</v>
      </c>
      <c r="V157" s="123">
        <v>4.7337068524317572E-2</v>
      </c>
      <c r="W157" s="123">
        <v>4.4778001375982063E-2</v>
      </c>
      <c r="X157" s="123">
        <v>4.3472035516709577E-2</v>
      </c>
      <c r="Y157" s="123">
        <v>4.058514793929531E-2</v>
      </c>
      <c r="DA157" s="130" t="s">
        <v>3231</v>
      </c>
    </row>
    <row r="158" spans="1:105" ht="12" customHeight="1" x14ac:dyDescent="0.25">
      <c r="A158" s="97" t="s">
        <v>50</v>
      </c>
      <c r="B158" s="99">
        <v>0.69743507013686901</v>
      </c>
      <c r="C158" s="99">
        <v>0.67263345864625834</v>
      </c>
      <c r="D158" s="99">
        <v>0.66694957794682852</v>
      </c>
      <c r="E158" s="99">
        <v>0.74184920516722319</v>
      </c>
      <c r="F158" s="99">
        <v>0.73786199096779048</v>
      </c>
      <c r="G158" s="99">
        <v>0.72547464361106795</v>
      </c>
      <c r="H158" s="99">
        <v>0.75483173975099327</v>
      </c>
      <c r="I158" s="99">
        <v>0.74261782490968964</v>
      </c>
      <c r="J158" s="99">
        <v>0.62960061948553514</v>
      </c>
      <c r="K158" s="99">
        <v>0.67460860361270325</v>
      </c>
      <c r="L158" s="99">
        <v>0.64493984886546529</v>
      </c>
      <c r="M158" s="99">
        <v>0.64451339747494474</v>
      </c>
      <c r="N158" s="99">
        <v>0.64989035698971354</v>
      </c>
      <c r="O158" s="99">
        <v>0.64388621700664639</v>
      </c>
      <c r="P158" s="99">
        <v>0.70160306113310822</v>
      </c>
      <c r="Q158" s="99">
        <v>0.6744731850796527</v>
      </c>
      <c r="R158" s="99">
        <v>0.72074968418120178</v>
      </c>
      <c r="S158" s="99">
        <v>0.7087198383829566</v>
      </c>
      <c r="T158" s="99">
        <v>0.70401858274195206</v>
      </c>
      <c r="U158" s="99">
        <v>0.73555577361523894</v>
      </c>
      <c r="V158" s="99">
        <v>0.67918907142327967</v>
      </c>
      <c r="W158" s="99">
        <v>0.64353987655307032</v>
      </c>
      <c r="X158" s="99">
        <v>0.58399079876780025</v>
      </c>
      <c r="Y158" s="99">
        <v>0.52784584299666082</v>
      </c>
      <c r="DA158" s="63" t="s">
        <v>3232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X159" s="110">
        <v>0</v>
      </c>
      <c r="Y159" s="110">
        <v>0</v>
      </c>
      <c r="DA159" s="60" t="s">
        <v>3233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0.33301076895105269</v>
      </c>
      <c r="C161" s="118">
        <f t="shared" si="54"/>
        <v>0.32531393533936426</v>
      </c>
      <c r="D161" s="118">
        <f t="shared" si="54"/>
        <v>0.3374484657744764</v>
      </c>
      <c r="E161" s="118">
        <f t="shared" si="54"/>
        <v>0.35567191138210469</v>
      </c>
      <c r="F161" s="118">
        <f t="shared" si="54"/>
        <v>0.38857865455997598</v>
      </c>
      <c r="G161" s="118">
        <f t="shared" si="54"/>
        <v>0.40524017213124003</v>
      </c>
      <c r="H161" s="118">
        <f t="shared" si="54"/>
        <v>0.44477783175379443</v>
      </c>
      <c r="I161" s="118">
        <f t="shared" si="54"/>
        <v>0.43350640743808655</v>
      </c>
      <c r="J161" s="118">
        <f t="shared" si="54"/>
        <v>0.40076786916998275</v>
      </c>
      <c r="K161" s="118">
        <f t="shared" si="54"/>
        <v>0.44389441694356968</v>
      </c>
      <c r="L161" s="118">
        <f t="shared" si="54"/>
        <v>0.45412425990685551</v>
      </c>
      <c r="M161" s="118">
        <f t="shared" si="54"/>
        <v>0.46361565896595713</v>
      </c>
      <c r="N161" s="118">
        <f t="shared" si="54"/>
        <v>0.528760561575777</v>
      </c>
      <c r="O161" s="118">
        <f t="shared" si="54"/>
        <v>0.55152997187075736</v>
      </c>
      <c r="P161" s="118">
        <f t="shared" si="54"/>
        <v>0.6016518726823139</v>
      </c>
      <c r="Q161" s="118">
        <f t="shared" si="54"/>
        <v>0.55824530783127602</v>
      </c>
      <c r="R161" s="118">
        <f t="shared" ref="R161:V161" si="55">R162+R164+R166+R175</f>
        <v>0.6159959053022448</v>
      </c>
      <c r="S161" s="118">
        <f t="shared" si="55"/>
        <v>0.59928236055617079</v>
      </c>
      <c r="T161" s="118">
        <f t="shared" si="55"/>
        <v>0.57030816627160874</v>
      </c>
      <c r="U161" s="118">
        <f t="shared" si="55"/>
        <v>0.54867704604207579</v>
      </c>
      <c r="V161" s="118">
        <f t="shared" si="55"/>
        <v>0.43127946381604748</v>
      </c>
      <c r="W161" s="118">
        <f t="shared" ref="W161:Y161" si="56">W162+W164+W166+W175</f>
        <v>0.38414068984034033</v>
      </c>
      <c r="X161" s="118">
        <f t="shared" si="56"/>
        <v>0.36468886119124139</v>
      </c>
      <c r="Y161" s="118">
        <f t="shared" si="56"/>
        <v>0.33750791139183961</v>
      </c>
      <c r="DA161" s="129" t="s">
        <v>3234</v>
      </c>
    </row>
    <row r="162" spans="1:105" ht="12.95" customHeight="1" x14ac:dyDescent="0.25">
      <c r="A162" s="121" t="s">
        <v>57</v>
      </c>
      <c r="B162" s="123">
        <f t="shared" ref="B162:Y162" si="57">B163</f>
        <v>0</v>
      </c>
      <c r="C162" s="123">
        <f t="shared" si="57"/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X162" s="123">
        <f t="shared" si="57"/>
        <v>0</v>
      </c>
      <c r="Y162" s="123">
        <f t="shared" si="57"/>
        <v>0</v>
      </c>
      <c r="DA162" s="130" t="s">
        <v>3235</v>
      </c>
    </row>
    <row r="163" spans="1:105" ht="12" customHeight="1" x14ac:dyDescent="0.25">
      <c r="A163" s="97" t="s">
        <v>53</v>
      </c>
      <c r="B163" s="110">
        <v>0</v>
      </c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X163" s="110">
        <v>0</v>
      </c>
      <c r="Y163" s="110">
        <v>0</v>
      </c>
      <c r="DA163" s="60" t="s">
        <v>3236</v>
      </c>
    </row>
    <row r="164" spans="1:105" ht="12.95" customHeight="1" x14ac:dyDescent="0.25">
      <c r="A164" s="121" t="s">
        <v>92</v>
      </c>
      <c r="B164" s="123">
        <f t="shared" ref="B164:Y164" si="58">B165</f>
        <v>0</v>
      </c>
      <c r="C164" s="123">
        <f t="shared" si="58"/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X164" s="123">
        <f t="shared" si="58"/>
        <v>0</v>
      </c>
      <c r="Y164" s="123">
        <f t="shared" si="58"/>
        <v>0</v>
      </c>
      <c r="DA164" s="130" t="s">
        <v>3237</v>
      </c>
    </row>
    <row r="165" spans="1:105" ht="12" customHeight="1" x14ac:dyDescent="0.25">
      <c r="A165" s="97" t="s">
        <v>53</v>
      </c>
      <c r="B165" s="99">
        <v>0</v>
      </c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X165" s="99">
        <v>0</v>
      </c>
      <c r="Y165" s="99">
        <v>0</v>
      </c>
      <c r="DA165" s="63" t="s">
        <v>3238</v>
      </c>
    </row>
    <row r="166" spans="1:105" ht="12" customHeight="1" x14ac:dyDescent="0.25">
      <c r="A166" s="121" t="s">
        <v>55</v>
      </c>
      <c r="B166" s="123">
        <v>0.3071255249755086</v>
      </c>
      <c r="C166" s="123">
        <v>0.29928524122465877</v>
      </c>
      <c r="D166" s="123">
        <v>0.30992162189933692</v>
      </c>
      <c r="E166" s="123">
        <v>0.32426061498705838</v>
      </c>
      <c r="F166" s="123">
        <v>0.35670211554669917</v>
      </c>
      <c r="G166" s="123">
        <v>0.37366904061815276</v>
      </c>
      <c r="H166" s="123">
        <v>0.40847889803453563</v>
      </c>
      <c r="I166" s="123">
        <v>0.38714494812702804</v>
      </c>
      <c r="J166" s="123">
        <v>0.36121361361404719</v>
      </c>
      <c r="K166" s="123">
        <v>0.39575555600399653</v>
      </c>
      <c r="L166" s="123">
        <v>0.40642603907955061</v>
      </c>
      <c r="M166" s="123">
        <v>0.41496447041442219</v>
      </c>
      <c r="N166" s="123">
        <v>0.48067120644417161</v>
      </c>
      <c r="O166" s="123">
        <v>0.50479056552946211</v>
      </c>
      <c r="P166" s="123">
        <v>0.55067293595862676</v>
      </c>
      <c r="Q166" s="123">
        <v>0.50921098885915894</v>
      </c>
      <c r="R166" s="123">
        <v>0.56341797583918773</v>
      </c>
      <c r="S166" s="123">
        <v>0.54861714116507321</v>
      </c>
      <c r="T166" s="123">
        <v>0.52032990183076255</v>
      </c>
      <c r="U166" s="123">
        <v>0.49622018111721922</v>
      </c>
      <c r="V166" s="123">
        <v>0.38478457365417601</v>
      </c>
      <c r="W166" s="123">
        <v>0.34072095953180365</v>
      </c>
      <c r="X166" s="123">
        <v>0.32501808523894088</v>
      </c>
      <c r="Y166" s="123">
        <v>0.3014583777161155</v>
      </c>
      <c r="DA166" s="130" t="s">
        <v>3239</v>
      </c>
    </row>
    <row r="167" spans="1:105" ht="12" customHeight="1" x14ac:dyDescent="0.25">
      <c r="A167" s="97" t="s">
        <v>124</v>
      </c>
      <c r="B167" s="99">
        <v>3.8948389901264577</v>
      </c>
      <c r="C167" s="99">
        <v>3.7388933648959131</v>
      </c>
      <c r="D167" s="99">
        <v>3.7389634146878903</v>
      </c>
      <c r="E167" s="99">
        <v>3.682786051993959</v>
      </c>
      <c r="F167" s="99">
        <v>3.9647215923829671</v>
      </c>
      <c r="G167" s="99">
        <v>4.1182453193077766</v>
      </c>
      <c r="H167" s="99">
        <v>4.380639582120871</v>
      </c>
      <c r="I167" s="99">
        <v>4.3481778473993389</v>
      </c>
      <c r="J167" s="99">
        <v>4.0760241467562457</v>
      </c>
      <c r="K167" s="99">
        <v>4.3819045860844836</v>
      </c>
      <c r="L167" s="99">
        <v>4.2879433490218366</v>
      </c>
      <c r="M167" s="99">
        <v>4.221754769032839</v>
      </c>
      <c r="N167" s="99">
        <v>4.178552980842908</v>
      </c>
      <c r="O167" s="99">
        <v>4.096084443722229</v>
      </c>
      <c r="P167" s="99">
        <v>4.4592614042452876</v>
      </c>
      <c r="Q167" s="99">
        <v>4.1112961890151025</v>
      </c>
      <c r="R167" s="99">
        <v>4.520239384742081</v>
      </c>
      <c r="S167" s="99">
        <v>4.3094321558189126</v>
      </c>
      <c r="T167" s="99">
        <v>4.0506273137761326</v>
      </c>
      <c r="U167" s="99">
        <v>3.9689910914590643</v>
      </c>
      <c r="V167" s="99">
        <v>3.1446643668170271</v>
      </c>
      <c r="W167" s="99">
        <v>2.7620010258841101</v>
      </c>
      <c r="X167" s="99">
        <v>2.6174993599176832</v>
      </c>
      <c r="Y167" s="99">
        <v>2.4153258655829686</v>
      </c>
      <c r="DA167" s="63" t="s">
        <v>3240</v>
      </c>
    </row>
    <row r="168" spans="1:105" ht="12" customHeight="1" x14ac:dyDescent="0.25">
      <c r="A168" s="97" t="s">
        <v>123</v>
      </c>
      <c r="B168" s="99">
        <v>1.6304238723533242</v>
      </c>
      <c r="C168" s="99">
        <v>1.4978328141205104</v>
      </c>
      <c r="D168" s="99">
        <v>1.5389254846117915</v>
      </c>
      <c r="E168" s="99">
        <v>1.5435764866445281</v>
      </c>
      <c r="F168" s="99">
        <v>1.5512769507404776</v>
      </c>
      <c r="G168" s="99">
        <v>1.6457212390423479</v>
      </c>
      <c r="H168" s="99">
        <v>1.7869621222432663</v>
      </c>
      <c r="I168" s="99">
        <v>1.9035812513815911</v>
      </c>
      <c r="J168" s="99">
        <v>1.6248503705572293</v>
      </c>
      <c r="K168" s="99">
        <v>1.7877342966926011</v>
      </c>
      <c r="L168" s="99">
        <v>1.7703259461405563</v>
      </c>
      <c r="M168" s="99">
        <v>1.6831380166271299</v>
      </c>
      <c r="N168" s="99">
        <v>1.6856208485506468</v>
      </c>
      <c r="O168" s="99">
        <v>1.38150429249229</v>
      </c>
      <c r="P168" s="99">
        <v>1.4102924048305974</v>
      </c>
      <c r="Q168" s="99">
        <v>1.410605094453429</v>
      </c>
      <c r="R168" s="99">
        <v>1.8627793310983372</v>
      </c>
      <c r="S168" s="99">
        <v>1.8771184548908135</v>
      </c>
      <c r="T168" s="99">
        <v>1.6209669493777923</v>
      </c>
      <c r="U168" s="99">
        <v>1.6334510943979361</v>
      </c>
      <c r="V168" s="99">
        <v>0.93072077761116945</v>
      </c>
      <c r="W168" s="99">
        <v>0.69610131553604548</v>
      </c>
      <c r="X168" s="99">
        <v>0.92213805399405002</v>
      </c>
      <c r="Y168" s="99">
        <v>0.94130071431587659</v>
      </c>
      <c r="DA168" s="63" t="s">
        <v>3241</v>
      </c>
    </row>
    <row r="169" spans="1:105" ht="12" customHeight="1" x14ac:dyDescent="0.25">
      <c r="A169" s="100" t="s">
        <v>50</v>
      </c>
      <c r="B169" s="102">
        <v>1.6304238723533242</v>
      </c>
      <c r="C169" s="102">
        <v>1.4978328141205104</v>
      </c>
      <c r="D169" s="102">
        <v>1.5389254846117915</v>
      </c>
      <c r="E169" s="102">
        <v>1.5435764866445281</v>
      </c>
      <c r="F169" s="102">
        <v>1.5512769507404776</v>
      </c>
      <c r="G169" s="102">
        <v>1.6457212390423479</v>
      </c>
      <c r="H169" s="102">
        <v>1.7869621222432663</v>
      </c>
      <c r="I169" s="102">
        <v>1.9035812513815911</v>
      </c>
      <c r="J169" s="102">
        <v>1.6248503705572293</v>
      </c>
      <c r="K169" s="102">
        <v>1.7877342966926011</v>
      </c>
      <c r="L169" s="102">
        <v>1.7703259461405563</v>
      </c>
      <c r="M169" s="102">
        <v>1.6831380166271299</v>
      </c>
      <c r="N169" s="102">
        <v>1.6856208485506468</v>
      </c>
      <c r="O169" s="102">
        <v>1.38150429249229</v>
      </c>
      <c r="P169" s="102">
        <v>1.4102924048305974</v>
      </c>
      <c r="Q169" s="102">
        <v>1.410605094453429</v>
      </c>
      <c r="R169" s="102">
        <v>1.8627793310983372</v>
      </c>
      <c r="S169" s="102">
        <v>1.8771184548908135</v>
      </c>
      <c r="T169" s="102">
        <v>1.6209669493777923</v>
      </c>
      <c r="U169" s="102">
        <v>1.6334510943979361</v>
      </c>
      <c r="V169" s="102">
        <v>0.93072077761116945</v>
      </c>
      <c r="W169" s="102">
        <v>0.69610131553604548</v>
      </c>
      <c r="X169" s="102">
        <v>0.92213805399405002</v>
      </c>
      <c r="Y169" s="102">
        <v>0.94130071431587659</v>
      </c>
      <c r="DA169" s="131" t="s">
        <v>3242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3243</v>
      </c>
    </row>
    <row r="171" spans="1:105" ht="12" customHeight="1" x14ac:dyDescent="0.25">
      <c r="A171" s="106" t="s">
        <v>122</v>
      </c>
      <c r="B171" s="102">
        <v>0</v>
      </c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X171" s="102">
        <v>0</v>
      </c>
      <c r="Y171" s="102">
        <v>0</v>
      </c>
      <c r="DA171" s="131" t="s">
        <v>3244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X172" s="105">
        <v>0</v>
      </c>
      <c r="Y172" s="105">
        <v>0</v>
      </c>
      <c r="DA172" s="132" t="s">
        <v>3245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X173" s="99">
        <v>0</v>
      </c>
      <c r="Y173" s="99">
        <v>0</v>
      </c>
      <c r="DA173" s="63" t="s">
        <v>3246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X174" s="110">
        <v>0</v>
      </c>
      <c r="Y174" s="110">
        <v>0</v>
      </c>
      <c r="DA174" s="60" t="s">
        <v>3247</v>
      </c>
    </row>
    <row r="175" spans="1:105" ht="12" customHeight="1" x14ac:dyDescent="0.25">
      <c r="A175" s="121" t="s">
        <v>54</v>
      </c>
      <c r="B175" s="123">
        <v>2.5885243975544082E-2</v>
      </c>
      <c r="C175" s="123">
        <v>2.6028694114705469E-2</v>
      </c>
      <c r="D175" s="123">
        <v>2.7526843875139505E-2</v>
      </c>
      <c r="E175" s="123">
        <v>3.1411296395046313E-2</v>
      </c>
      <c r="F175" s="123">
        <v>3.1876539013276826E-2</v>
      </c>
      <c r="G175" s="123">
        <v>3.1571131513087256E-2</v>
      </c>
      <c r="H175" s="123">
        <v>3.6298933719258797E-2</v>
      </c>
      <c r="I175" s="123">
        <v>4.636145931105852E-2</v>
      </c>
      <c r="J175" s="123">
        <v>3.9554255555935572E-2</v>
      </c>
      <c r="K175" s="123">
        <v>4.8138860939573154E-2</v>
      </c>
      <c r="L175" s="123">
        <v>4.7698220827304905E-2</v>
      </c>
      <c r="M175" s="123">
        <v>4.8651188551534913E-2</v>
      </c>
      <c r="N175" s="123">
        <v>4.8089355131605442E-2</v>
      </c>
      <c r="O175" s="123">
        <v>4.6739406341295253E-2</v>
      </c>
      <c r="P175" s="123">
        <v>5.0978936723687147E-2</v>
      </c>
      <c r="Q175" s="123">
        <v>4.9034318972117054E-2</v>
      </c>
      <c r="R175" s="123">
        <v>5.2577929463057012E-2</v>
      </c>
      <c r="S175" s="123">
        <v>5.0665219391097541E-2</v>
      </c>
      <c r="T175" s="123">
        <v>4.9978264440846132E-2</v>
      </c>
      <c r="U175" s="123">
        <v>5.2456864924856572E-2</v>
      </c>
      <c r="V175" s="123">
        <v>4.6494890161871465E-2</v>
      </c>
      <c r="W175" s="123">
        <v>4.3419730308536672E-2</v>
      </c>
      <c r="X175" s="123">
        <v>3.9670775952300522E-2</v>
      </c>
      <c r="Y175" s="123">
        <v>3.6049533675724096E-2</v>
      </c>
      <c r="DA175" s="130" t="s">
        <v>3248</v>
      </c>
    </row>
    <row r="176" spans="1:105" ht="12" customHeight="1" x14ac:dyDescent="0.25">
      <c r="A176" s="97" t="s">
        <v>50</v>
      </c>
      <c r="B176" s="99">
        <v>0.69743507013686901</v>
      </c>
      <c r="C176" s="99">
        <v>0.6746154946800722</v>
      </c>
      <c r="D176" s="99">
        <v>0.66970330188036831</v>
      </c>
      <c r="E176" s="99">
        <v>0.74504258779092059</v>
      </c>
      <c r="F176" s="99">
        <v>0.74109525023263423</v>
      </c>
      <c r="G176" s="99">
        <v>0.72879589263098454</v>
      </c>
      <c r="H176" s="99">
        <v>0.75692934653485522</v>
      </c>
      <c r="I176" s="99">
        <v>0.74258908416121372</v>
      </c>
      <c r="J176" s="99">
        <v>0.62967239446743162</v>
      </c>
      <c r="K176" s="99">
        <v>0.67459021236126671</v>
      </c>
      <c r="L176" s="99">
        <v>0.6448869803504147</v>
      </c>
      <c r="M176" s="99">
        <v>0.64452778121738519</v>
      </c>
      <c r="N176" s="99">
        <v>0.64988232738476848</v>
      </c>
      <c r="O176" s="99">
        <v>0.64384705118605756</v>
      </c>
      <c r="P176" s="99">
        <v>0.70165554726965762</v>
      </c>
      <c r="Q176" s="99">
        <v>0.67466515611011735</v>
      </c>
      <c r="R176" s="99">
        <v>0.72134745969301661</v>
      </c>
      <c r="S176" s="99">
        <v>0.7096048797943928</v>
      </c>
      <c r="T176" s="99">
        <v>0.70525501968473192</v>
      </c>
      <c r="U176" s="99">
        <v>0.73744592667618136</v>
      </c>
      <c r="V176" s="99">
        <v>0.67917949652018528</v>
      </c>
      <c r="W176" s="99">
        <v>0.64286137863906068</v>
      </c>
      <c r="X176" s="99">
        <v>0.58432565371325818</v>
      </c>
      <c r="Y176" s="99">
        <v>0.52856074892820293</v>
      </c>
      <c r="DA176" s="63" t="s">
        <v>3249</v>
      </c>
    </row>
    <row r="177" spans="1:105" ht="12" customHeight="1" x14ac:dyDescent="0.25">
      <c r="A177" s="109" t="s">
        <v>120</v>
      </c>
      <c r="B177" s="110">
        <v>0</v>
      </c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X177" s="110">
        <v>0</v>
      </c>
      <c r="Y177" s="110">
        <v>0</v>
      </c>
      <c r="DA177" s="60" t="s">
        <v>3250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3251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5.6455206346317928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2.8597223067294344</v>
      </c>
      <c r="I3" s="117">
        <f t="shared" si="0"/>
        <v>6.9608656394629076</v>
      </c>
      <c r="J3" s="117">
        <f t="shared" si="0"/>
        <v>9.1093286634577755</v>
      </c>
      <c r="K3" s="117">
        <f t="shared" si="0"/>
        <v>9.5928702580962959</v>
      </c>
      <c r="L3" s="117">
        <f t="shared" si="0"/>
        <v>3.0849234352242831</v>
      </c>
      <c r="M3" s="117">
        <f t="shared" si="0"/>
        <v>2.8647385058675114</v>
      </c>
      <c r="N3" s="117">
        <f t="shared" si="0"/>
        <v>0.4424825191207557</v>
      </c>
      <c r="O3" s="117">
        <f t="shared" si="0"/>
        <v>2.5745832413067484</v>
      </c>
      <c r="P3" s="117">
        <f t="shared" si="0"/>
        <v>9.2260428236111999E-4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0</v>
      </c>
      <c r="X3" s="117">
        <f t="shared" si="2"/>
        <v>0.58353209381494153</v>
      </c>
      <c r="Y3" s="117">
        <f t="shared" si="2"/>
        <v>0.79413147242269</v>
      </c>
      <c r="DA3" s="129" t="s">
        <v>3252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5.0338043139257351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2.393539983814966</v>
      </c>
      <c r="I4" s="122">
        <f t="shared" si="3"/>
        <v>5.5558883268867945</v>
      </c>
      <c r="J4" s="122">
        <f t="shared" si="3"/>
        <v>7.7152954304157406</v>
      </c>
      <c r="K4" s="122">
        <f t="shared" si="3"/>
        <v>8.6101101741901864</v>
      </c>
      <c r="L4" s="122">
        <f t="shared" si="3"/>
        <v>2.5669808049236997</v>
      </c>
      <c r="M4" s="122">
        <f t="shared" si="3"/>
        <v>2.3322607353900069</v>
      </c>
      <c r="N4" s="122">
        <f t="shared" si="3"/>
        <v>0.36144226829897236</v>
      </c>
      <c r="O4" s="122">
        <f t="shared" si="3"/>
        <v>2.1917780009787413</v>
      </c>
      <c r="P4" s="122">
        <f t="shared" si="3"/>
        <v>7.3161214964999409E-4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0</v>
      </c>
      <c r="X4" s="122">
        <f t="shared" si="5"/>
        <v>0.44933666947859718</v>
      </c>
      <c r="Y4" s="122">
        <f t="shared" si="5"/>
        <v>0.55787026779844628</v>
      </c>
      <c r="DA4" s="130" t="s">
        <v>3253</v>
      </c>
    </row>
    <row r="5" spans="1:105" ht="12" customHeight="1" x14ac:dyDescent="0.25">
      <c r="A5" s="97" t="s">
        <v>51</v>
      </c>
      <c r="B5" s="98"/>
      <c r="C5" s="98">
        <v>5.0027362246602838</v>
      </c>
      <c r="D5" s="98">
        <v>0</v>
      </c>
      <c r="E5" s="98">
        <v>0</v>
      </c>
      <c r="F5" s="98">
        <v>0</v>
      </c>
      <c r="G5" s="98">
        <v>0</v>
      </c>
      <c r="H5" s="98">
        <v>2.3794006250955535</v>
      </c>
      <c r="I5" s="98">
        <v>5.5232530406821292</v>
      </c>
      <c r="J5" s="98">
        <v>7.6697241786997976</v>
      </c>
      <c r="K5" s="98">
        <v>8.5594698930425555</v>
      </c>
      <c r="L5" s="98">
        <v>2.5519563437391763</v>
      </c>
      <c r="M5" s="98">
        <v>2.3186788739727815</v>
      </c>
      <c r="N5" s="98">
        <v>0.35933939547422089</v>
      </c>
      <c r="O5" s="98">
        <v>2.1790516823776422</v>
      </c>
      <c r="P5" s="98">
        <v>7.2736398680927283E-4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X5" s="98">
        <v>0.4465755783643125</v>
      </c>
      <c r="Y5" s="98">
        <v>0.55444380021203521</v>
      </c>
      <c r="DA5" s="63" t="s">
        <v>3254</v>
      </c>
    </row>
    <row r="6" spans="1:105" ht="12" customHeight="1" x14ac:dyDescent="0.25">
      <c r="A6" s="97" t="s">
        <v>53</v>
      </c>
      <c r="B6" s="98"/>
      <c r="C6" s="98">
        <v>3.1068089265451775E-2</v>
      </c>
      <c r="D6" s="98">
        <v>0</v>
      </c>
      <c r="E6" s="98">
        <v>0</v>
      </c>
      <c r="F6" s="98">
        <v>0</v>
      </c>
      <c r="G6" s="98">
        <v>0</v>
      </c>
      <c r="H6" s="98">
        <v>1.4139358719412473E-2</v>
      </c>
      <c r="I6" s="98">
        <v>3.2635286204665319E-2</v>
      </c>
      <c r="J6" s="98">
        <v>4.5571251715942729E-2</v>
      </c>
      <c r="K6" s="98">
        <v>5.064028114763118E-2</v>
      </c>
      <c r="L6" s="98">
        <v>1.5024461184523276E-2</v>
      </c>
      <c r="M6" s="98">
        <v>1.3581861417225408E-2</v>
      </c>
      <c r="N6" s="98">
        <v>2.1028728247514564E-3</v>
      </c>
      <c r="O6" s="98">
        <v>1.2726318601098947E-2</v>
      </c>
      <c r="P6" s="98">
        <v>4.248162840721247E-6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2.761091114284697E-3</v>
      </c>
      <c r="Y6" s="98">
        <v>3.4264675864110502E-3</v>
      </c>
      <c r="DA6" s="63" t="s">
        <v>3255</v>
      </c>
    </row>
    <row r="7" spans="1:105" ht="12.95" customHeight="1" x14ac:dyDescent="0.25">
      <c r="A7" s="121" t="s">
        <v>92</v>
      </c>
      <c r="B7" s="122"/>
      <c r="C7" s="122">
        <f t="shared" ref="C7:Y7" si="6">C8</f>
        <v>1.4266569977202795E-3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7.4100716512343137E-3</v>
      </c>
      <c r="I7" s="122">
        <f t="shared" si="6"/>
        <v>6.9541590064327412E-3</v>
      </c>
      <c r="J7" s="122">
        <f t="shared" si="6"/>
        <v>6.7238294380005522E-3</v>
      </c>
      <c r="K7" s="122">
        <f t="shared" si="6"/>
        <v>1.0537775022437636E-3</v>
      </c>
      <c r="L7" s="122">
        <f t="shared" si="6"/>
        <v>3.0093168606104507E-3</v>
      </c>
      <c r="M7" s="122">
        <f t="shared" si="6"/>
        <v>5.0606327915481478E-4</v>
      </c>
      <c r="N7" s="122">
        <f t="shared" si="6"/>
        <v>3.865429159638109E-4</v>
      </c>
      <c r="O7" s="122">
        <f t="shared" si="6"/>
        <v>3.2790883279422631E-3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2.3739308303892528E-3</v>
      </c>
      <c r="Y7" s="122">
        <f t="shared" si="6"/>
        <v>4.209028158483662E-3</v>
      </c>
      <c r="DA7" s="130" t="s">
        <v>3256</v>
      </c>
    </row>
    <row r="8" spans="1:105" ht="12" customHeight="1" x14ac:dyDescent="0.25">
      <c r="A8" s="97" t="s">
        <v>53</v>
      </c>
      <c r="B8" s="98"/>
      <c r="C8" s="98">
        <v>1.4266569977202795E-3</v>
      </c>
      <c r="D8" s="98">
        <v>0</v>
      </c>
      <c r="E8" s="98">
        <v>0</v>
      </c>
      <c r="F8" s="98">
        <v>0</v>
      </c>
      <c r="G8" s="98">
        <v>0</v>
      </c>
      <c r="H8" s="98">
        <v>7.4100716512343137E-3</v>
      </c>
      <c r="I8" s="98">
        <v>6.9541590064327412E-3</v>
      </c>
      <c r="J8" s="98">
        <v>6.7238294380005522E-3</v>
      </c>
      <c r="K8" s="98">
        <v>1.0537775022437636E-3</v>
      </c>
      <c r="L8" s="98">
        <v>3.0093168606104507E-3</v>
      </c>
      <c r="M8" s="98">
        <v>5.0606327915481478E-4</v>
      </c>
      <c r="N8" s="98">
        <v>3.865429159638109E-4</v>
      </c>
      <c r="O8" s="98">
        <v>3.2790883279422631E-3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2.3739308303892528E-3</v>
      </c>
      <c r="Y8" s="98">
        <v>4.209028158483662E-3</v>
      </c>
      <c r="DA8" s="63" t="s">
        <v>3257</v>
      </c>
    </row>
    <row r="9" spans="1:105" ht="12" customHeight="1" x14ac:dyDescent="0.25">
      <c r="A9" s="121" t="s">
        <v>55</v>
      </c>
      <c r="B9" s="122"/>
      <c r="C9" s="122">
        <v>0.52216069451708003</v>
      </c>
      <c r="D9" s="122">
        <v>0</v>
      </c>
      <c r="E9" s="122">
        <v>0</v>
      </c>
      <c r="F9" s="122">
        <v>0</v>
      </c>
      <c r="G9" s="122">
        <v>0</v>
      </c>
      <c r="H9" s="122">
        <v>0.39562433288772386</v>
      </c>
      <c r="I9" s="122">
        <v>1.2081767562928705</v>
      </c>
      <c r="J9" s="122">
        <v>1.2115721977024596</v>
      </c>
      <c r="K9" s="122">
        <v>0.85659065437044846</v>
      </c>
      <c r="L9" s="122">
        <v>0.44989334503726769</v>
      </c>
      <c r="M9" s="122">
        <v>0.46724045886218935</v>
      </c>
      <c r="N9" s="122">
        <v>7.0762427846159381E-2</v>
      </c>
      <c r="O9" s="122">
        <v>0.33136312495723214</v>
      </c>
      <c r="P9" s="122">
        <v>1.6757388058668776E-4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X9" s="122">
        <v>0.11002173033859335</v>
      </c>
      <c r="Y9" s="122">
        <v>0.1937939783448302</v>
      </c>
      <c r="DA9" s="130" t="s">
        <v>3258</v>
      </c>
    </row>
    <row r="10" spans="1:105" ht="12" customHeight="1" x14ac:dyDescent="0.25">
      <c r="A10" s="97" t="s">
        <v>143</v>
      </c>
      <c r="B10" s="98"/>
      <c r="C10" s="98">
        <v>5.2304315373313424E-4</v>
      </c>
      <c r="D10" s="98">
        <v>0</v>
      </c>
      <c r="E10" s="98">
        <v>0</v>
      </c>
      <c r="F10" s="98">
        <v>0</v>
      </c>
      <c r="G10" s="98">
        <v>0</v>
      </c>
      <c r="H10" s="98">
        <v>7.3194045203814134E-4</v>
      </c>
      <c r="I10" s="98">
        <v>3.3483930280089579E-3</v>
      </c>
      <c r="J10" s="98">
        <v>1.1072105642332771E-2</v>
      </c>
      <c r="K10" s="98">
        <v>1.0494962134132995E-2</v>
      </c>
      <c r="L10" s="98">
        <v>4.7168799267820897E-3</v>
      </c>
      <c r="M10" s="98">
        <v>4.1205789320640403E-3</v>
      </c>
      <c r="N10" s="98">
        <v>8.8019359511629721E-4</v>
      </c>
      <c r="O10" s="98">
        <v>1.7697552016423881E-3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1.6775006275952813E-3</v>
      </c>
      <c r="Y10" s="98">
        <v>2.6828271835436781E-3</v>
      </c>
      <c r="DA10" s="63" t="s">
        <v>3259</v>
      </c>
    </row>
    <row r="11" spans="1:105" ht="12" customHeight="1" x14ac:dyDescent="0.25">
      <c r="A11" s="97" t="s">
        <v>124</v>
      </c>
      <c r="B11" s="98"/>
      <c r="C11" s="98">
        <v>5.0119508550066194E-2</v>
      </c>
      <c r="D11" s="98">
        <v>0</v>
      </c>
      <c r="E11" s="98">
        <v>0</v>
      </c>
      <c r="F11" s="98">
        <v>0</v>
      </c>
      <c r="G11" s="98">
        <v>0</v>
      </c>
      <c r="H11" s="98">
        <v>3.9058380011858927E-2</v>
      </c>
      <c r="I11" s="98">
        <v>8.8030422317266807E-2</v>
      </c>
      <c r="J11" s="98">
        <v>9.0416789819417379E-2</v>
      </c>
      <c r="K11" s="98">
        <v>9.101968395847039E-2</v>
      </c>
      <c r="L11" s="98">
        <v>5.5497761348806997E-2</v>
      </c>
      <c r="M11" s="98">
        <v>8.4005240524059124E-2</v>
      </c>
      <c r="N11" s="98">
        <v>1.0542773100014361E-2</v>
      </c>
      <c r="O11" s="98">
        <v>4.1875639285518483E-2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2.1729242770136572E-2</v>
      </c>
      <c r="Y11" s="98">
        <v>3.1165098452115108E-2</v>
      </c>
      <c r="DA11" s="63" t="s">
        <v>3260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1.418720321940156E-4</v>
      </c>
      <c r="K12" s="98">
        <v>1.5394530007561687E-4</v>
      </c>
      <c r="L12" s="98">
        <v>1.5112422080825808E-4</v>
      </c>
      <c r="M12" s="98">
        <v>1.4715075426857167E-4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1.8511548228836172E-4</v>
      </c>
      <c r="Y12" s="98">
        <v>8.4471820155789174E-5</v>
      </c>
      <c r="DA12" s="63" t="s">
        <v>3261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7.3564926838548417E-5</v>
      </c>
      <c r="K13" s="101">
        <v>8.1595481541642912E-5</v>
      </c>
      <c r="L13" s="101">
        <v>8.0261340612617006E-5</v>
      </c>
      <c r="M13" s="101">
        <v>7.5289151891632251E-5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7.4087124828994103E-5</v>
      </c>
      <c r="Y13" s="101">
        <v>3.7061475581687248E-5</v>
      </c>
      <c r="DA13" s="131" t="s">
        <v>3262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6.830710535546717E-5</v>
      </c>
      <c r="K14" s="104">
        <v>7.234981853397394E-5</v>
      </c>
      <c r="L14" s="104">
        <v>7.0862880195641078E-5</v>
      </c>
      <c r="M14" s="104">
        <v>7.1861602376939408E-5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1.1102835745936763E-4</v>
      </c>
      <c r="Y14" s="104">
        <v>4.7410344574101919E-5</v>
      </c>
      <c r="DA14" s="132" t="s">
        <v>3263</v>
      </c>
    </row>
    <row r="15" spans="1:105" ht="12" customHeight="1" x14ac:dyDescent="0.25">
      <c r="A15" s="106" t="s">
        <v>122</v>
      </c>
      <c r="B15" s="101"/>
      <c r="C15" s="101">
        <v>0.45829366335949046</v>
      </c>
      <c r="D15" s="101">
        <v>0</v>
      </c>
      <c r="E15" s="101">
        <v>0</v>
      </c>
      <c r="F15" s="101">
        <v>0</v>
      </c>
      <c r="G15" s="101">
        <v>0</v>
      </c>
      <c r="H15" s="101">
        <v>0.34743914163530593</v>
      </c>
      <c r="I15" s="101">
        <v>1.022404479326446</v>
      </c>
      <c r="J15" s="101">
        <v>1.0079302921155306</v>
      </c>
      <c r="K15" s="101">
        <v>0.58845384041415161</v>
      </c>
      <c r="L15" s="101">
        <v>0.35126975104933056</v>
      </c>
      <c r="M15" s="101">
        <v>0.34446831130325722</v>
      </c>
      <c r="N15" s="101">
        <v>5.6702389143265079E-2</v>
      </c>
      <c r="O15" s="101">
        <v>0.25492165843365072</v>
      </c>
      <c r="P15" s="101">
        <v>1.6757388058668776E-4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1.4348231841266424E-2</v>
      </c>
      <c r="Y15" s="101">
        <v>0.11790360900555504</v>
      </c>
      <c r="DA15" s="131" t="s">
        <v>3264</v>
      </c>
    </row>
    <row r="16" spans="1:105" ht="12" customHeight="1" x14ac:dyDescent="0.25">
      <c r="A16" s="107" t="s">
        <v>121</v>
      </c>
      <c r="B16" s="104"/>
      <c r="C16" s="104">
        <v>1.3224479453790237E-2</v>
      </c>
      <c r="D16" s="104">
        <v>0</v>
      </c>
      <c r="E16" s="104">
        <v>0</v>
      </c>
      <c r="F16" s="104">
        <v>0</v>
      </c>
      <c r="G16" s="104">
        <v>0</v>
      </c>
      <c r="H16" s="104">
        <v>8.3948707885208758E-3</v>
      </c>
      <c r="I16" s="104">
        <v>9.4393461621148714E-2</v>
      </c>
      <c r="J16" s="104">
        <v>0.10201113809298486</v>
      </c>
      <c r="K16" s="104">
        <v>0.16646822256361776</v>
      </c>
      <c r="L16" s="104">
        <v>3.8257828491539816E-2</v>
      </c>
      <c r="M16" s="104">
        <v>3.4499177348540369E-2</v>
      </c>
      <c r="N16" s="104">
        <v>2.6370720077636398E-3</v>
      </c>
      <c r="O16" s="104">
        <v>3.279607203642055E-2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7.2081639617306709E-2</v>
      </c>
      <c r="Y16" s="104">
        <v>4.19579718834606E-2</v>
      </c>
      <c r="DA16" s="132" t="s">
        <v>3265</v>
      </c>
    </row>
    <row r="17" spans="1:105" ht="12" customHeight="1" x14ac:dyDescent="0.25">
      <c r="A17" s="108" t="s">
        <v>53</v>
      </c>
      <c r="B17" s="98"/>
      <c r="C17" s="98">
        <v>6.7032823551005146E-3</v>
      </c>
      <c r="D17" s="98">
        <v>0</v>
      </c>
      <c r="E17" s="98">
        <v>0</v>
      </c>
      <c r="F17" s="98">
        <v>0</v>
      </c>
      <c r="G17" s="98">
        <v>0</v>
      </c>
      <c r="H17" s="98">
        <v>4.2797203819174368E-3</v>
      </c>
      <c r="I17" s="98">
        <v>5.0437521379358884E-2</v>
      </c>
      <c r="J17" s="98">
        <v>5.0431679703370626E-2</v>
      </c>
      <c r="K17" s="98">
        <v>8.4402549764264284E-2</v>
      </c>
      <c r="L17" s="98">
        <v>1.9463120476065899E-2</v>
      </c>
      <c r="M17" s="98">
        <v>1.6948885586539789E-2</v>
      </c>
      <c r="N17" s="98">
        <v>1.295255910076261E-3</v>
      </c>
      <c r="O17" s="98">
        <v>1.3675261384886948E-2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2.8685531667518478E-2</v>
      </c>
      <c r="Y17" s="98">
        <v>1.826049075197687E-2</v>
      </c>
      <c r="DA17" s="63" t="s">
        <v>3266</v>
      </c>
    </row>
    <row r="18" spans="1:105" ht="12" customHeight="1" x14ac:dyDescent="0.25">
      <c r="A18" s="108" t="s">
        <v>52</v>
      </c>
      <c r="B18" s="98"/>
      <c r="C18" s="98">
        <v>6.5211970986897225E-3</v>
      </c>
      <c r="D18" s="98">
        <v>0</v>
      </c>
      <c r="E18" s="98">
        <v>0</v>
      </c>
      <c r="F18" s="98">
        <v>0</v>
      </c>
      <c r="G18" s="98">
        <v>0</v>
      </c>
      <c r="H18" s="98">
        <v>4.115150406603439E-3</v>
      </c>
      <c r="I18" s="98">
        <v>4.395594024178983E-2</v>
      </c>
      <c r="J18" s="98">
        <v>5.1579458389614231E-2</v>
      </c>
      <c r="K18" s="98">
        <v>8.2065672799353465E-2</v>
      </c>
      <c r="L18" s="98">
        <v>1.8794708015473914E-2</v>
      </c>
      <c r="M18" s="98">
        <v>1.7550291762000583E-2</v>
      </c>
      <c r="N18" s="98">
        <v>1.3418160976873788E-3</v>
      </c>
      <c r="O18" s="98">
        <v>1.91208106515336E-2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4.3396107949788237E-2</v>
      </c>
      <c r="Y18" s="98">
        <v>2.369748113148373E-2</v>
      </c>
      <c r="DA18" s="63" t="s">
        <v>3267</v>
      </c>
    </row>
    <row r="19" spans="1:105" ht="12" customHeight="1" x14ac:dyDescent="0.25">
      <c r="A19" s="121" t="s">
        <v>54</v>
      </c>
      <c r="B19" s="122"/>
      <c r="C19" s="122">
        <v>8.81289691912574E-2</v>
      </c>
      <c r="D19" s="122">
        <v>0</v>
      </c>
      <c r="E19" s="122">
        <v>0</v>
      </c>
      <c r="F19" s="122">
        <v>0</v>
      </c>
      <c r="G19" s="122">
        <v>0</v>
      </c>
      <c r="H19" s="122">
        <v>6.3147918375510245E-2</v>
      </c>
      <c r="I19" s="122">
        <v>0.18984639727680958</v>
      </c>
      <c r="J19" s="122">
        <v>0.17573720590157516</v>
      </c>
      <c r="K19" s="122">
        <v>0.12511565203341618</v>
      </c>
      <c r="L19" s="122">
        <v>6.5039968402705706E-2</v>
      </c>
      <c r="M19" s="122">
        <v>6.4731248336160258E-2</v>
      </c>
      <c r="N19" s="122">
        <v>9.8912800596601645E-3</v>
      </c>
      <c r="O19" s="122">
        <v>4.8163027042832693E-2</v>
      </c>
      <c r="P19" s="122">
        <v>2.3418252124438201E-5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2.1799763167361753E-2</v>
      </c>
      <c r="Y19" s="122">
        <v>3.8258198120929732E-2</v>
      </c>
      <c r="DA19" s="130" t="s">
        <v>3268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3269</v>
      </c>
    </row>
    <row r="21" spans="1:105" ht="12" customHeight="1" x14ac:dyDescent="0.25">
      <c r="A21" s="97" t="s">
        <v>50</v>
      </c>
      <c r="B21" s="98"/>
      <c r="C21" s="98">
        <v>5.0154671343381847E-3</v>
      </c>
      <c r="D21" s="98">
        <v>0</v>
      </c>
      <c r="E21" s="98">
        <v>0</v>
      </c>
      <c r="F21" s="98">
        <v>0</v>
      </c>
      <c r="G21" s="98">
        <v>0</v>
      </c>
      <c r="H21" s="98">
        <v>5.1543746251235083E-3</v>
      </c>
      <c r="I21" s="98">
        <v>1.9685961148274891E-2</v>
      </c>
      <c r="J21" s="98">
        <v>1.7604841913072107E-2</v>
      </c>
      <c r="K21" s="98">
        <v>1.2859182512609361E-2</v>
      </c>
      <c r="L21" s="98">
        <v>5.5841977342897193E-3</v>
      </c>
      <c r="M21" s="98">
        <v>5.9731027626146963E-3</v>
      </c>
      <c r="N21" s="98">
        <v>9.1702974225449407E-4</v>
      </c>
      <c r="O21" s="98">
        <v>4.2995875345739586E-3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3.0049463752054258E-3</v>
      </c>
      <c r="Y21" s="98">
        <v>4.7171419848179861E-3</v>
      </c>
      <c r="DA21" s="63" t="s">
        <v>3270</v>
      </c>
    </row>
    <row r="22" spans="1:105" ht="12" customHeight="1" x14ac:dyDescent="0.25">
      <c r="A22" s="109" t="s">
        <v>120</v>
      </c>
      <c r="B22" s="33"/>
      <c r="C22" s="33">
        <v>8.3113502056919211E-2</v>
      </c>
      <c r="D22" s="33">
        <v>0</v>
      </c>
      <c r="E22" s="33">
        <v>0</v>
      </c>
      <c r="F22" s="33">
        <v>0</v>
      </c>
      <c r="G22" s="33">
        <v>0</v>
      </c>
      <c r="H22" s="33">
        <v>5.799354375038674E-2</v>
      </c>
      <c r="I22" s="33">
        <v>0.17016043612853468</v>
      </c>
      <c r="J22" s="33">
        <v>0.15813236398850306</v>
      </c>
      <c r="K22" s="33">
        <v>0.11225646952080681</v>
      </c>
      <c r="L22" s="33">
        <v>5.9455770668415987E-2</v>
      </c>
      <c r="M22" s="33">
        <v>5.8758145573545556E-2</v>
      </c>
      <c r="N22" s="33">
        <v>8.9742503174056708E-3</v>
      </c>
      <c r="O22" s="33">
        <v>4.3863439508258738E-2</v>
      </c>
      <c r="P22" s="33">
        <v>2.3418252124438201E-5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1.8794816792156326E-2</v>
      </c>
      <c r="Y22" s="33">
        <v>3.3541056136111747E-2</v>
      </c>
      <c r="DA22" s="60" t="s">
        <v>3271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1.7569495624974925</v>
      </c>
      <c r="D24" s="117">
        <f t="shared" si="7"/>
        <v>2.4032130780609542</v>
      </c>
      <c r="E24" s="117">
        <f t="shared" si="7"/>
        <v>1.5360773537399968</v>
      </c>
      <c r="F24" s="117">
        <f t="shared" si="7"/>
        <v>2.3459814953738429</v>
      </c>
      <c r="G24" s="117">
        <f t="shared" si="7"/>
        <v>7.4326883888531761</v>
      </c>
      <c r="H24" s="117">
        <f t="shared" si="7"/>
        <v>6.3313871803192194</v>
      </c>
      <c r="I24" s="117">
        <f t="shared" si="7"/>
        <v>4.179136915463892</v>
      </c>
      <c r="J24" s="117">
        <f t="shared" si="7"/>
        <v>2.3684545359942035</v>
      </c>
      <c r="K24" s="117">
        <f t="shared" si="7"/>
        <v>3.5108820168046813</v>
      </c>
      <c r="L24" s="117">
        <f t="shared" si="7"/>
        <v>3.3498926647956511</v>
      </c>
      <c r="M24" s="117">
        <f t="shared" si="7"/>
        <v>2.6961324763051198</v>
      </c>
      <c r="N24" s="117">
        <f t="shared" si="7"/>
        <v>1.8205073769631173</v>
      </c>
      <c r="O24" s="117">
        <f t="shared" si="7"/>
        <v>1.9780193334847298</v>
      </c>
      <c r="P24" s="117">
        <f t="shared" si="7"/>
        <v>2.4502738763025169</v>
      </c>
      <c r="Q24" s="117">
        <f t="shared" si="7"/>
        <v>2.046273613447259</v>
      </c>
      <c r="R24" s="117">
        <f t="shared" ref="R24:V24" si="8">R25+R28+R30+R39</f>
        <v>2.8542573627179144</v>
      </c>
      <c r="S24" s="117">
        <f t="shared" si="8"/>
        <v>2.6175387806830237</v>
      </c>
      <c r="T24" s="117">
        <f t="shared" si="8"/>
        <v>2.9854350409864625</v>
      </c>
      <c r="U24" s="117">
        <f t="shared" si="8"/>
        <v>2.8449993799622573</v>
      </c>
      <c r="V24" s="117">
        <f t="shared" si="8"/>
        <v>3.7564847324605699</v>
      </c>
      <c r="W24" s="117">
        <f t="shared" ref="W24:Y24" si="9">W25+W28+W30+W39</f>
        <v>3.3419454930432102</v>
      </c>
      <c r="X24" s="117">
        <f t="shared" si="9"/>
        <v>1.8288190389697601</v>
      </c>
      <c r="Y24" s="117">
        <f t="shared" si="9"/>
        <v>0.90954434731617329</v>
      </c>
      <c r="DA24" s="129" t="s">
        <v>3272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1.5895381581542829</v>
      </c>
      <c r="D25" s="122">
        <f t="shared" si="10"/>
        <v>2.2065846543578775</v>
      </c>
      <c r="E25" s="122">
        <f t="shared" si="10"/>
        <v>1.3354142369827642</v>
      </c>
      <c r="F25" s="122">
        <f t="shared" si="10"/>
        <v>2.0123963843915864</v>
      </c>
      <c r="G25" s="122">
        <f t="shared" si="10"/>
        <v>6.5693505672486356</v>
      </c>
      <c r="H25" s="122">
        <f t="shared" si="10"/>
        <v>5.4881290322392386</v>
      </c>
      <c r="I25" s="122">
        <f t="shared" si="10"/>
        <v>3.5577036313325303</v>
      </c>
      <c r="J25" s="122">
        <f t="shared" si="10"/>
        <v>2.0489424104179639</v>
      </c>
      <c r="K25" s="122">
        <f t="shared" si="10"/>
        <v>3.0149463499131759</v>
      </c>
      <c r="L25" s="122">
        <f t="shared" si="10"/>
        <v>2.9221712748431563</v>
      </c>
      <c r="M25" s="122">
        <f t="shared" si="10"/>
        <v>2.2666186437309159</v>
      </c>
      <c r="N25" s="122">
        <f t="shared" si="10"/>
        <v>1.522677387319668</v>
      </c>
      <c r="O25" s="122">
        <f t="shared" si="10"/>
        <v>1.6716036790224837</v>
      </c>
      <c r="P25" s="122">
        <f t="shared" si="10"/>
        <v>1.9641065571421048</v>
      </c>
      <c r="Q25" s="122">
        <f t="shared" si="10"/>
        <v>1.6447572835202395</v>
      </c>
      <c r="R25" s="122">
        <f t="shared" ref="R25:V25" si="11">SUM(R26:R27)</f>
        <v>2.2924426236506057</v>
      </c>
      <c r="S25" s="122">
        <f t="shared" si="11"/>
        <v>2.0992147096974838</v>
      </c>
      <c r="T25" s="122">
        <f t="shared" si="11"/>
        <v>2.3695843092315405</v>
      </c>
      <c r="U25" s="122">
        <f t="shared" si="11"/>
        <v>2.1936776338208719</v>
      </c>
      <c r="V25" s="122">
        <f t="shared" si="11"/>
        <v>3.0023212647157802</v>
      </c>
      <c r="W25" s="122">
        <f t="shared" ref="W25:Y25" si="12">SUM(W26:W27)</f>
        <v>2.7021333503434803</v>
      </c>
      <c r="X25" s="122">
        <f t="shared" si="12"/>
        <v>1.4511187768251186</v>
      </c>
      <c r="Y25" s="122">
        <f t="shared" si="12"/>
        <v>0.68283085822893752</v>
      </c>
      <c r="DA25" s="130" t="s">
        <v>3273</v>
      </c>
    </row>
    <row r="26" spans="1:105" ht="12" customHeight="1" x14ac:dyDescent="0.25">
      <c r="A26" s="97" t="s">
        <v>74</v>
      </c>
      <c r="B26" s="98"/>
      <c r="C26" s="98">
        <v>1.5696376058842383</v>
      </c>
      <c r="D26" s="98">
        <v>2.1793863994301259</v>
      </c>
      <c r="E26" s="98">
        <v>1.3190863781164075</v>
      </c>
      <c r="F26" s="98">
        <v>1.987586417426253</v>
      </c>
      <c r="G26" s="98">
        <v>6.4888893589514236</v>
      </c>
      <c r="H26" s="98">
        <v>5.4217586694086002</v>
      </c>
      <c r="I26" s="98">
        <v>3.5148366825867141</v>
      </c>
      <c r="J26" s="98">
        <v>2.0240554999140881</v>
      </c>
      <c r="K26" s="98">
        <v>2.9783539108322685</v>
      </c>
      <c r="L26" s="98">
        <v>2.8867160613016027</v>
      </c>
      <c r="M26" s="98">
        <v>2.2388462040016859</v>
      </c>
      <c r="N26" s="98">
        <v>1.5035161900625589</v>
      </c>
      <c r="O26" s="98">
        <v>1.6497400272729916</v>
      </c>
      <c r="P26" s="98">
        <v>1.9372279768543865</v>
      </c>
      <c r="Q26" s="98">
        <v>1.6215323071959507</v>
      </c>
      <c r="R26" s="98">
        <v>2.2597543521229224</v>
      </c>
      <c r="S26" s="98">
        <v>2.0692802718758307</v>
      </c>
      <c r="T26" s="98">
        <v>2.3358202131817949</v>
      </c>
      <c r="U26" s="98">
        <v>2.1623175109451362</v>
      </c>
      <c r="V26" s="98">
        <v>2.9611896597204566</v>
      </c>
      <c r="W26" s="98">
        <v>2.6647710568639718</v>
      </c>
      <c r="X26" s="98">
        <v>1.4317439292266083</v>
      </c>
      <c r="Y26" s="98">
        <v>0.6737512975682749</v>
      </c>
      <c r="DA26" s="63" t="s">
        <v>3274</v>
      </c>
    </row>
    <row r="27" spans="1:105" ht="12" customHeight="1" x14ac:dyDescent="0.25">
      <c r="A27" s="97" t="s">
        <v>53</v>
      </c>
      <c r="B27" s="98"/>
      <c r="C27" s="98">
        <v>1.9900552270044596E-2</v>
      </c>
      <c r="D27" s="98">
        <v>2.7198254927751738E-2</v>
      </c>
      <c r="E27" s="98">
        <v>1.6327858866356595E-2</v>
      </c>
      <c r="F27" s="98">
        <v>2.4809966965333247E-2</v>
      </c>
      <c r="G27" s="98">
        <v>8.0461208297212386E-2</v>
      </c>
      <c r="H27" s="98">
        <v>6.6370362830638532E-2</v>
      </c>
      <c r="I27" s="98">
        <v>4.2866948745816161E-2</v>
      </c>
      <c r="J27" s="98">
        <v>2.4886910503875762E-2</v>
      </c>
      <c r="K27" s="98">
        <v>3.6592439080907348E-2</v>
      </c>
      <c r="L27" s="98">
        <v>3.5455213541553517E-2</v>
      </c>
      <c r="M27" s="98">
        <v>2.7772439729230207E-2</v>
      </c>
      <c r="N27" s="98">
        <v>1.9161197257109124E-2</v>
      </c>
      <c r="O27" s="98">
        <v>2.1863651749492161E-2</v>
      </c>
      <c r="P27" s="98">
        <v>2.6878580287718216E-2</v>
      </c>
      <c r="Q27" s="98">
        <v>2.3224976324288937E-2</v>
      </c>
      <c r="R27" s="98">
        <v>3.2688271527683103E-2</v>
      </c>
      <c r="S27" s="98">
        <v>2.9934437821653264E-2</v>
      </c>
      <c r="T27" s="98">
        <v>3.3764096049745812E-2</v>
      </c>
      <c r="U27" s="98">
        <v>3.1360122875735717E-2</v>
      </c>
      <c r="V27" s="98">
        <v>4.1131604995323513E-2</v>
      </c>
      <c r="W27" s="98">
        <v>3.7362293479508556E-2</v>
      </c>
      <c r="X27" s="98">
        <v>1.9374847598510336E-2</v>
      </c>
      <c r="Y27" s="98">
        <v>9.0795606606625719E-3</v>
      </c>
      <c r="DA27" s="63" t="s">
        <v>3275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3.9862474936301927E-4</v>
      </c>
      <c r="D28" s="122">
        <f t="shared" si="13"/>
        <v>1.4445288038789057E-4</v>
      </c>
      <c r="E28" s="122">
        <f t="shared" si="13"/>
        <v>4.995935184346948E-4</v>
      </c>
      <c r="F28" s="122">
        <f t="shared" si="13"/>
        <v>3.3448667513187889E-4</v>
      </c>
      <c r="G28" s="122">
        <f t="shared" si="13"/>
        <v>5.4377569046894806E-3</v>
      </c>
      <c r="H28" s="122">
        <f t="shared" si="13"/>
        <v>1.3438604520035109E-2</v>
      </c>
      <c r="I28" s="122">
        <f t="shared" si="13"/>
        <v>3.0609039642213605E-3</v>
      </c>
      <c r="J28" s="122">
        <f t="shared" si="13"/>
        <v>1.5494041748436058E-3</v>
      </c>
      <c r="K28" s="122">
        <f t="shared" si="13"/>
        <v>5.268887511218818E-4</v>
      </c>
      <c r="L28" s="122">
        <f t="shared" si="13"/>
        <v>2.4859574065912416E-3</v>
      </c>
      <c r="M28" s="122">
        <f t="shared" si="13"/>
        <v>3.711130713801975E-4</v>
      </c>
      <c r="N28" s="122">
        <f t="shared" si="13"/>
        <v>1.4817478445279422E-3</v>
      </c>
      <c r="O28" s="122">
        <f t="shared" si="13"/>
        <v>2.6294576214631361E-3</v>
      </c>
      <c r="P28" s="122">
        <f t="shared" si="13"/>
        <v>2.2835660942589985E-3</v>
      </c>
      <c r="Q28" s="122">
        <f t="shared" si="13"/>
        <v>1.2457197700189554E-3</v>
      </c>
      <c r="R28" s="122">
        <f t="shared" si="13"/>
        <v>2.7226049327129217E-3</v>
      </c>
      <c r="S28" s="122">
        <f t="shared" si="13"/>
        <v>2.369519675712545E-3</v>
      </c>
      <c r="T28" s="122">
        <f t="shared" si="13"/>
        <v>1.4006628446675054E-3</v>
      </c>
      <c r="U28" s="122">
        <f t="shared" si="13"/>
        <v>9.6633806032837537E-3</v>
      </c>
      <c r="V28" s="122">
        <f t="shared" si="13"/>
        <v>1.9746110253815723E-2</v>
      </c>
      <c r="W28" s="122">
        <f t="shared" si="13"/>
        <v>1.127151033226434E-2</v>
      </c>
      <c r="X28" s="122">
        <f t="shared" si="13"/>
        <v>6.6470063250899077E-3</v>
      </c>
      <c r="Y28" s="122">
        <f t="shared" si="13"/>
        <v>4.0457468937148983E-3</v>
      </c>
      <c r="DA28" s="130" t="s">
        <v>3276</v>
      </c>
    </row>
    <row r="29" spans="1:105" ht="12" customHeight="1" x14ac:dyDescent="0.25">
      <c r="A29" s="97" t="s">
        <v>53</v>
      </c>
      <c r="B29" s="98"/>
      <c r="C29" s="98">
        <v>3.9862474936301927E-4</v>
      </c>
      <c r="D29" s="98">
        <v>1.4445288038789057E-4</v>
      </c>
      <c r="E29" s="98">
        <v>4.995935184346948E-4</v>
      </c>
      <c r="F29" s="98">
        <v>3.3448667513187889E-4</v>
      </c>
      <c r="G29" s="98">
        <v>5.4377569046894806E-3</v>
      </c>
      <c r="H29" s="98">
        <v>1.3438604520035109E-2</v>
      </c>
      <c r="I29" s="98">
        <v>3.0609039642213605E-3</v>
      </c>
      <c r="J29" s="98">
        <v>1.5494041748436058E-3</v>
      </c>
      <c r="K29" s="98">
        <v>5.268887511218818E-4</v>
      </c>
      <c r="L29" s="98">
        <v>2.4859574065912416E-3</v>
      </c>
      <c r="M29" s="98">
        <v>3.711130713801975E-4</v>
      </c>
      <c r="N29" s="98">
        <v>1.4817478445279422E-3</v>
      </c>
      <c r="O29" s="98">
        <v>2.6294576214631361E-3</v>
      </c>
      <c r="P29" s="98">
        <v>2.2835660942589985E-3</v>
      </c>
      <c r="Q29" s="98">
        <v>1.2457197700189554E-3</v>
      </c>
      <c r="R29" s="98">
        <v>2.7226049327129217E-3</v>
      </c>
      <c r="S29" s="98">
        <v>2.369519675712545E-3</v>
      </c>
      <c r="T29" s="98">
        <v>1.4006628446675054E-3</v>
      </c>
      <c r="U29" s="98">
        <v>9.6633806032837537E-3</v>
      </c>
      <c r="V29" s="98">
        <v>1.9746110253815723E-2</v>
      </c>
      <c r="W29" s="98">
        <v>1.127151033226434E-2</v>
      </c>
      <c r="X29" s="98">
        <v>6.6470063250899077E-3</v>
      </c>
      <c r="Y29" s="98">
        <v>4.0457468937148983E-3</v>
      </c>
      <c r="DA29" s="63" t="s">
        <v>3277</v>
      </c>
    </row>
    <row r="30" spans="1:105" ht="12" customHeight="1" x14ac:dyDescent="0.25">
      <c r="A30" s="121" t="s">
        <v>55</v>
      </c>
      <c r="B30" s="122"/>
      <c r="C30" s="122">
        <v>0.14289790241749456</v>
      </c>
      <c r="D30" s="122">
        <v>0.16877398544385852</v>
      </c>
      <c r="E30" s="122">
        <v>0.17009447236511721</v>
      </c>
      <c r="F30" s="122">
        <v>0.28588853046939616</v>
      </c>
      <c r="G30" s="122">
        <v>0.73427490101913551</v>
      </c>
      <c r="H30" s="122">
        <v>0.71559707515376247</v>
      </c>
      <c r="I30" s="122">
        <v>0.53444268503813697</v>
      </c>
      <c r="J30" s="122">
        <v>0.27764591465047694</v>
      </c>
      <c r="K30" s="122">
        <v>0.43189477686649974</v>
      </c>
      <c r="L30" s="122">
        <v>0.37147939700594346</v>
      </c>
      <c r="M30" s="122">
        <v>0.37689621506130666</v>
      </c>
      <c r="N30" s="122">
        <v>0.26000977369354439</v>
      </c>
      <c r="O30" s="122">
        <v>0.26522033207557499</v>
      </c>
      <c r="P30" s="122">
        <v>0.4217370704461032</v>
      </c>
      <c r="Q30" s="122">
        <v>0.34500770857108409</v>
      </c>
      <c r="R30" s="122">
        <v>0.48334642683438156</v>
      </c>
      <c r="S30" s="122">
        <v>0.44594826708252633</v>
      </c>
      <c r="T30" s="122">
        <v>0.53121148975617805</v>
      </c>
      <c r="U30" s="122">
        <v>0.55476070294968916</v>
      </c>
      <c r="V30" s="122">
        <v>0.61665597506762571</v>
      </c>
      <c r="W30" s="122">
        <v>0.5206921110972228</v>
      </c>
      <c r="X30" s="122">
        <v>0.30990478335134858</v>
      </c>
      <c r="Y30" s="122">
        <v>0.18591289646556577</v>
      </c>
      <c r="DA30" s="130" t="s">
        <v>3278</v>
      </c>
    </row>
    <row r="31" spans="1:105" ht="12" customHeight="1" x14ac:dyDescent="0.25">
      <c r="A31" s="97" t="s">
        <v>141</v>
      </c>
      <c r="B31" s="98"/>
      <c r="C31" s="98">
        <v>1.3808436029099869E-2</v>
      </c>
      <c r="D31" s="98">
        <v>1.8102778610053397E-2</v>
      </c>
      <c r="E31" s="98">
        <v>2.840493257811165E-2</v>
      </c>
      <c r="F31" s="98">
        <v>0.10276759163821121</v>
      </c>
      <c r="G31" s="98">
        <v>0.16938703635583585</v>
      </c>
      <c r="H31" s="98">
        <v>7.0979188041855296E-2</v>
      </c>
      <c r="I31" s="98">
        <v>3.9058543235363868E-2</v>
      </c>
      <c r="J31" s="98">
        <v>2.0992900283938049E-2</v>
      </c>
      <c r="K31" s="98">
        <v>4.630131749191755E-2</v>
      </c>
      <c r="L31" s="98">
        <v>4.6409277782974497E-2</v>
      </c>
      <c r="M31" s="98">
        <v>6.8371978274066075E-2</v>
      </c>
      <c r="N31" s="98">
        <v>3.9581639357948659E-2</v>
      </c>
      <c r="O31" s="98">
        <v>3.3713438407832676E-2</v>
      </c>
      <c r="P31" s="98">
        <v>5.6250141350207082E-2</v>
      </c>
      <c r="Q31" s="98">
        <v>3.5224409112361674E-2</v>
      </c>
      <c r="R31" s="98">
        <v>5.4197547354770857E-2</v>
      </c>
      <c r="S31" s="98">
        <v>4.4144587162474047E-2</v>
      </c>
      <c r="T31" s="98">
        <v>5.6355890577898152E-2</v>
      </c>
      <c r="U31" s="98">
        <v>7.0563767714748135E-2</v>
      </c>
      <c r="V31" s="98">
        <v>8.4602577583480137E-2</v>
      </c>
      <c r="W31" s="98">
        <v>6.5585457237679473E-2</v>
      </c>
      <c r="X31" s="98">
        <v>6.2325828043123442E-2</v>
      </c>
      <c r="Y31" s="98">
        <v>3.0302064956518073E-2</v>
      </c>
      <c r="DA31" s="63" t="s">
        <v>3279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1.5394530007561687E-4</v>
      </c>
      <c r="L32" s="98">
        <v>0</v>
      </c>
      <c r="M32" s="98">
        <v>1.4715075426857167E-4</v>
      </c>
      <c r="N32" s="98">
        <v>0</v>
      </c>
      <c r="O32" s="98">
        <v>0</v>
      </c>
      <c r="P32" s="98">
        <v>1.4645086413816788E-4</v>
      </c>
      <c r="Q32" s="98">
        <v>0</v>
      </c>
      <c r="R32" s="98">
        <v>1.477569292263445E-4</v>
      </c>
      <c r="S32" s="98">
        <v>1.4156507275045883E-4</v>
      </c>
      <c r="T32" s="98">
        <v>1.3225291702596354E-4</v>
      </c>
      <c r="U32" s="98">
        <v>1.3029333455823051E-4</v>
      </c>
      <c r="V32" s="98">
        <v>1.0817053897613064E-4</v>
      </c>
      <c r="W32" s="98">
        <v>9.6509346465514339E-5</v>
      </c>
      <c r="X32" s="98">
        <v>4.6278870572090424E-4</v>
      </c>
      <c r="Y32" s="98">
        <v>8.4471820155789174E-5</v>
      </c>
      <c r="DA32" s="63" t="s">
        <v>3280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8.1595481541642912E-5</v>
      </c>
      <c r="L33" s="101">
        <v>0</v>
      </c>
      <c r="M33" s="101">
        <v>7.5289151891632251E-5</v>
      </c>
      <c r="N33" s="101">
        <v>0</v>
      </c>
      <c r="O33" s="101">
        <v>0</v>
      </c>
      <c r="P33" s="101">
        <v>5.7793763705419861E-5</v>
      </c>
      <c r="Q33" s="101">
        <v>0</v>
      </c>
      <c r="R33" s="101">
        <v>7.2028679768529805E-5</v>
      </c>
      <c r="S33" s="101">
        <v>7.1806700018306352E-5</v>
      </c>
      <c r="T33" s="101">
        <v>6.1281260074558364E-5</v>
      </c>
      <c r="U33" s="101">
        <v>6.014458776575907E-5</v>
      </c>
      <c r="V33" s="101">
        <v>3.5975688590946199E-5</v>
      </c>
      <c r="W33" s="101">
        <v>2.8561883551645682E-5</v>
      </c>
      <c r="X33" s="101">
        <v>1.8521781207248524E-4</v>
      </c>
      <c r="Y33" s="101">
        <v>3.7061475581687248E-5</v>
      </c>
      <c r="DA33" s="131" t="s">
        <v>3281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7.234981853397394E-5</v>
      </c>
      <c r="L34" s="104">
        <v>0</v>
      </c>
      <c r="M34" s="104">
        <v>7.1861602376939408E-5</v>
      </c>
      <c r="N34" s="104">
        <v>0</v>
      </c>
      <c r="O34" s="104">
        <v>0</v>
      </c>
      <c r="P34" s="104">
        <v>8.8657100432748017E-5</v>
      </c>
      <c r="Q34" s="104">
        <v>0</v>
      </c>
      <c r="R34" s="104">
        <v>7.5728249457814693E-5</v>
      </c>
      <c r="S34" s="104">
        <v>6.975837273215248E-5</v>
      </c>
      <c r="T34" s="104">
        <v>7.097165695140519E-5</v>
      </c>
      <c r="U34" s="104">
        <v>7.0148746792471443E-5</v>
      </c>
      <c r="V34" s="104">
        <v>7.219485038518445E-5</v>
      </c>
      <c r="W34" s="104">
        <v>6.794746291386866E-5</v>
      </c>
      <c r="X34" s="104">
        <v>2.7757089364841903E-4</v>
      </c>
      <c r="Y34" s="104">
        <v>4.7410344574101919E-5</v>
      </c>
      <c r="DA34" s="132" t="s">
        <v>3282</v>
      </c>
    </row>
    <row r="35" spans="1:105" ht="12" customHeight="1" x14ac:dyDescent="0.25">
      <c r="A35" s="106" t="s">
        <v>122</v>
      </c>
      <c r="B35" s="101"/>
      <c r="C35" s="101">
        <v>0.12550526167661977</v>
      </c>
      <c r="D35" s="101">
        <v>0.14879915163701249</v>
      </c>
      <c r="E35" s="101">
        <v>0.13663650373438654</v>
      </c>
      <c r="F35" s="101">
        <v>0.18233736542942644</v>
      </c>
      <c r="G35" s="101">
        <v>0.5610771831703617</v>
      </c>
      <c r="H35" s="101">
        <v>0.62939329093611507</v>
      </c>
      <c r="I35" s="101">
        <v>0.45352905649479092</v>
      </c>
      <c r="J35" s="101">
        <v>0.23302794490189851</v>
      </c>
      <c r="K35" s="101">
        <v>0.30048331773169473</v>
      </c>
      <c r="L35" s="101">
        <v>0.29309551073916379</v>
      </c>
      <c r="M35" s="101">
        <v>0.28034650443728293</v>
      </c>
      <c r="N35" s="101">
        <v>0.21085139914950671</v>
      </c>
      <c r="O35" s="101">
        <v>0.20513617452008989</v>
      </c>
      <c r="P35" s="101">
        <v>0.30800079251833207</v>
      </c>
      <c r="Q35" s="101">
        <v>0.24612368428124673</v>
      </c>
      <c r="R35" s="101">
        <v>0.35267298699770178</v>
      </c>
      <c r="S35" s="101">
        <v>0.31979563181900139</v>
      </c>
      <c r="T35" s="101">
        <v>0.41717337085512085</v>
      </c>
      <c r="U35" s="101">
        <v>0.43493080805290563</v>
      </c>
      <c r="V35" s="101">
        <v>0.47493847486726781</v>
      </c>
      <c r="W35" s="101">
        <v>0.37850210822883595</v>
      </c>
      <c r="X35" s="101">
        <v>4.1075330369115641E-2</v>
      </c>
      <c r="Y35" s="101">
        <v>0.11473604936062967</v>
      </c>
      <c r="DA35" s="131" t="s">
        <v>3283</v>
      </c>
    </row>
    <row r="36" spans="1:105" ht="12" customHeight="1" x14ac:dyDescent="0.25">
      <c r="A36" s="107" t="s">
        <v>121</v>
      </c>
      <c r="B36" s="104"/>
      <c r="C36" s="104">
        <v>3.5842047117749234E-3</v>
      </c>
      <c r="D36" s="104">
        <v>1.872055196792612E-3</v>
      </c>
      <c r="E36" s="104">
        <v>5.053036052619031E-3</v>
      </c>
      <c r="F36" s="104">
        <v>7.8357340175849201E-4</v>
      </c>
      <c r="G36" s="104">
        <v>3.8106814929379888E-3</v>
      </c>
      <c r="H36" s="104">
        <v>1.5224596175792096E-2</v>
      </c>
      <c r="I36" s="104">
        <v>4.1855085307982223E-2</v>
      </c>
      <c r="J36" s="104">
        <v>2.3625069464640401E-2</v>
      </c>
      <c r="K36" s="104">
        <v>8.4956196342811818E-2</v>
      </c>
      <c r="L36" s="104">
        <v>3.1974608483805178E-2</v>
      </c>
      <c r="M36" s="104">
        <v>2.8030581595689059E-2</v>
      </c>
      <c r="N36" s="104">
        <v>9.5767351860890082E-3</v>
      </c>
      <c r="O36" s="104">
        <v>2.6370719147652443E-2</v>
      </c>
      <c r="P36" s="104">
        <v>5.7339685713425875E-2</v>
      </c>
      <c r="Q36" s="104">
        <v>6.3659615177475717E-2</v>
      </c>
      <c r="R36" s="104">
        <v>7.6328135552682599E-2</v>
      </c>
      <c r="S36" s="104">
        <v>8.186648302830038E-2</v>
      </c>
      <c r="T36" s="104">
        <v>5.7549975406133054E-2</v>
      </c>
      <c r="U36" s="104">
        <v>4.9135833847477078E-2</v>
      </c>
      <c r="V36" s="104">
        <v>5.7006752077901568E-2</v>
      </c>
      <c r="W36" s="104">
        <v>7.6508036284241882E-2</v>
      </c>
      <c r="X36" s="104">
        <v>0.20604083623338859</v>
      </c>
      <c r="Y36" s="104">
        <v>4.0790310328262254E-2</v>
      </c>
      <c r="DA36" s="132" t="s">
        <v>3284</v>
      </c>
    </row>
    <row r="37" spans="1:105" ht="12" customHeight="1" x14ac:dyDescent="0.25">
      <c r="A37" s="108" t="s">
        <v>53</v>
      </c>
      <c r="B37" s="98"/>
      <c r="C37" s="98">
        <v>1.8167774607281764E-3</v>
      </c>
      <c r="D37" s="98">
        <v>9.6708730036731202E-4</v>
      </c>
      <c r="E37" s="98">
        <v>2.6474186401986067E-3</v>
      </c>
      <c r="F37" s="98">
        <v>3.8815549711653744E-4</v>
      </c>
      <c r="G37" s="98">
        <v>1.920416745748933E-3</v>
      </c>
      <c r="H37" s="98">
        <v>7.7615267943248424E-3</v>
      </c>
      <c r="I37" s="98">
        <v>2.2364544363560682E-2</v>
      </c>
      <c r="J37" s="98">
        <v>1.1679625955399087E-2</v>
      </c>
      <c r="K37" s="98">
        <v>4.3074404707279697E-2</v>
      </c>
      <c r="L37" s="98">
        <v>1.6266622587660918E-2</v>
      </c>
      <c r="M37" s="98">
        <v>1.3770969539063579E-2</v>
      </c>
      <c r="N37" s="98">
        <v>4.7038240944874748E-3</v>
      </c>
      <c r="O37" s="98">
        <v>1.0996026501317261E-2</v>
      </c>
      <c r="P37" s="98">
        <v>2.2251114204557585E-2</v>
      </c>
      <c r="Q37" s="98">
        <v>2.6296537835778632E-2</v>
      </c>
      <c r="R37" s="98">
        <v>3.7170723743716348E-2</v>
      </c>
      <c r="S37" s="98">
        <v>4.1692639329940245E-2</v>
      </c>
      <c r="T37" s="98">
        <v>2.6884025717477215E-2</v>
      </c>
      <c r="U37" s="98">
        <v>2.288864050190783E-2</v>
      </c>
      <c r="V37" s="98">
        <v>1.9179684365941252E-2</v>
      </c>
      <c r="W37" s="98">
        <v>2.279946970704257E-2</v>
      </c>
      <c r="X37" s="98">
        <v>8.1995789273858033E-2</v>
      </c>
      <c r="Y37" s="98">
        <v>1.7752313829380108E-2</v>
      </c>
      <c r="DA37" s="63" t="s">
        <v>3285</v>
      </c>
    </row>
    <row r="38" spans="1:105" ht="12" customHeight="1" x14ac:dyDescent="0.25">
      <c r="A38" s="108" t="s">
        <v>52</v>
      </c>
      <c r="B38" s="98"/>
      <c r="C38" s="98">
        <v>1.7674272510467472E-3</v>
      </c>
      <c r="D38" s="98">
        <v>9.0496789642529999E-4</v>
      </c>
      <c r="E38" s="98">
        <v>2.4056174124204239E-3</v>
      </c>
      <c r="F38" s="98">
        <v>3.9541790464195451E-4</v>
      </c>
      <c r="G38" s="98">
        <v>1.8902647471890559E-3</v>
      </c>
      <c r="H38" s="98">
        <v>7.4630693814672529E-3</v>
      </c>
      <c r="I38" s="98">
        <v>1.9490540944421538E-2</v>
      </c>
      <c r="J38" s="98">
        <v>1.1945443509241312E-2</v>
      </c>
      <c r="K38" s="98">
        <v>4.1881791635532115E-2</v>
      </c>
      <c r="L38" s="98">
        <v>1.570798589614426E-2</v>
      </c>
      <c r="M38" s="98">
        <v>1.4259612056625478E-2</v>
      </c>
      <c r="N38" s="98">
        <v>4.8729110916015343E-3</v>
      </c>
      <c r="O38" s="98">
        <v>1.5374692646335182E-2</v>
      </c>
      <c r="P38" s="98">
        <v>3.5088571508868294E-2</v>
      </c>
      <c r="Q38" s="98">
        <v>3.7363077341697089E-2</v>
      </c>
      <c r="R38" s="98">
        <v>3.9157411808966251E-2</v>
      </c>
      <c r="S38" s="98">
        <v>4.0173843698360127E-2</v>
      </c>
      <c r="T38" s="98">
        <v>3.0665949688655839E-2</v>
      </c>
      <c r="U38" s="98">
        <v>2.6247193345569252E-2</v>
      </c>
      <c r="V38" s="98">
        <v>3.7827067711960316E-2</v>
      </c>
      <c r="W38" s="98">
        <v>5.3708566577199315E-2</v>
      </c>
      <c r="X38" s="98">
        <v>0.12404504695953057</v>
      </c>
      <c r="Y38" s="98">
        <v>2.3037996498882145E-2</v>
      </c>
      <c r="DA38" s="63" t="s">
        <v>3286</v>
      </c>
    </row>
    <row r="39" spans="1:105" ht="12" customHeight="1" x14ac:dyDescent="0.25">
      <c r="A39" s="121" t="s">
        <v>54</v>
      </c>
      <c r="B39" s="122"/>
      <c r="C39" s="122">
        <v>2.4114877176351988E-2</v>
      </c>
      <c r="D39" s="122">
        <v>2.7709985378830158E-2</v>
      </c>
      <c r="E39" s="122">
        <v>3.0069050873680683E-2</v>
      </c>
      <c r="F39" s="122">
        <v>4.7362093837728353E-2</v>
      </c>
      <c r="G39" s="122">
        <v>0.12362516368071454</v>
      </c>
      <c r="H39" s="122">
        <v>0.11422246840618411</v>
      </c>
      <c r="I39" s="122">
        <v>8.3929695129003945E-2</v>
      </c>
      <c r="J39" s="122">
        <v>4.0316806750919171E-2</v>
      </c>
      <c r="K39" s="122">
        <v>6.3514001273883944E-2</v>
      </c>
      <c r="L39" s="122">
        <v>5.3756035539959598E-2</v>
      </c>
      <c r="M39" s="122">
        <v>5.2246504441516732E-2</v>
      </c>
      <c r="N39" s="122">
        <v>3.6338468105376866E-2</v>
      </c>
      <c r="O39" s="122">
        <v>3.856586476520777E-2</v>
      </c>
      <c r="P39" s="122">
        <v>6.2146682620049756E-2</v>
      </c>
      <c r="Q39" s="122">
        <v>5.5262901585916312E-2</v>
      </c>
      <c r="R39" s="122">
        <v>7.5745707300214543E-2</v>
      </c>
      <c r="S39" s="122">
        <v>7.0006284227301097E-2</v>
      </c>
      <c r="T39" s="122">
        <v>8.3238579154076578E-2</v>
      </c>
      <c r="U39" s="122">
        <v>8.689766258841243E-2</v>
      </c>
      <c r="V39" s="122">
        <v>0.11776138242334792</v>
      </c>
      <c r="W39" s="122">
        <v>0.10784852127024254</v>
      </c>
      <c r="X39" s="122">
        <v>6.1148472468203055E-2</v>
      </c>
      <c r="Y39" s="122">
        <v>3.6754845727955052E-2</v>
      </c>
      <c r="DA39" s="130" t="s">
        <v>3287</v>
      </c>
    </row>
    <row r="40" spans="1:105" ht="12" customHeight="1" x14ac:dyDescent="0.25">
      <c r="A40" s="97" t="s">
        <v>50</v>
      </c>
      <c r="B40" s="98"/>
      <c r="C40" s="98">
        <v>1.3563841935631566E-3</v>
      </c>
      <c r="D40" s="98">
        <v>1.8192562771104236E-3</v>
      </c>
      <c r="E40" s="98">
        <v>1.8158115963523007E-3</v>
      </c>
      <c r="F40" s="98">
        <v>3.2661573586361828E-3</v>
      </c>
      <c r="G40" s="98">
        <v>8.3705381578959449E-3</v>
      </c>
      <c r="H40" s="98">
        <v>9.3134217364300633E-3</v>
      </c>
      <c r="I40" s="98">
        <v>8.7065796197521271E-3</v>
      </c>
      <c r="J40" s="98">
        <v>4.0307382157875526E-3</v>
      </c>
      <c r="K40" s="98">
        <v>6.5407199940679724E-3</v>
      </c>
      <c r="L40" s="98">
        <v>4.6130329109349858E-3</v>
      </c>
      <c r="M40" s="98">
        <v>4.8209306561204906E-3</v>
      </c>
      <c r="N40" s="98">
        <v>3.3318747301913278E-3</v>
      </c>
      <c r="O40" s="98">
        <v>3.4517815418410652E-3</v>
      </c>
      <c r="P40" s="98">
        <v>6.9264441106244804E-3</v>
      </c>
      <c r="Q40" s="98">
        <v>5.2914247534116199E-3</v>
      </c>
      <c r="R40" s="98">
        <v>8.2170153419959466E-3</v>
      </c>
      <c r="S40" s="98">
        <v>6.9715181294953714E-3</v>
      </c>
      <c r="T40" s="98">
        <v>7.3757346084583342E-3</v>
      </c>
      <c r="U40" s="98">
        <v>8.7647850328881668E-3</v>
      </c>
      <c r="V40" s="98">
        <v>1.0122841610032875E-2</v>
      </c>
      <c r="W40" s="98">
        <v>9.8079994968579189E-3</v>
      </c>
      <c r="X40" s="98">
        <v>8.3865321562551429E-3</v>
      </c>
      <c r="Y40" s="98">
        <v>4.5442624356361741E-3</v>
      </c>
      <c r="DA40" s="63" t="s">
        <v>3288</v>
      </c>
    </row>
    <row r="41" spans="1:105" ht="12" customHeight="1" x14ac:dyDescent="0.25">
      <c r="A41" s="109" t="s">
        <v>120</v>
      </c>
      <c r="B41" s="33"/>
      <c r="C41" s="33">
        <v>2.2758492982788831E-2</v>
      </c>
      <c r="D41" s="33">
        <v>2.5890729101719735E-2</v>
      </c>
      <c r="E41" s="33">
        <v>2.8253239277328382E-2</v>
      </c>
      <c r="F41" s="33">
        <v>4.4095936479092171E-2</v>
      </c>
      <c r="G41" s="33">
        <v>0.11525462552281859</v>
      </c>
      <c r="H41" s="33">
        <v>0.10490904666975405</v>
      </c>
      <c r="I41" s="33">
        <v>7.5223115509251814E-2</v>
      </c>
      <c r="J41" s="33">
        <v>3.6286068535131617E-2</v>
      </c>
      <c r="K41" s="33">
        <v>5.6973281279815977E-2</v>
      </c>
      <c r="L41" s="33">
        <v>4.9143002629024615E-2</v>
      </c>
      <c r="M41" s="33">
        <v>4.742557378539624E-2</v>
      </c>
      <c r="N41" s="33">
        <v>3.3006593375185536E-2</v>
      </c>
      <c r="O41" s="33">
        <v>3.5114083223366704E-2</v>
      </c>
      <c r="P41" s="33">
        <v>5.5220238509425278E-2</v>
      </c>
      <c r="Q41" s="33">
        <v>4.9971476832504691E-2</v>
      </c>
      <c r="R41" s="33">
        <v>6.7528691958218603E-2</v>
      </c>
      <c r="S41" s="33">
        <v>6.3034766097805728E-2</v>
      </c>
      <c r="T41" s="33">
        <v>7.5862844545618244E-2</v>
      </c>
      <c r="U41" s="33">
        <v>7.8132877555524269E-2</v>
      </c>
      <c r="V41" s="33">
        <v>0.10763854081331505</v>
      </c>
      <c r="W41" s="33">
        <v>9.8040521773384626E-2</v>
      </c>
      <c r="X41" s="33">
        <v>5.2761940311947912E-2</v>
      </c>
      <c r="Y41" s="33">
        <v>3.2210583292318878E-2</v>
      </c>
      <c r="DA41" s="60" t="s">
        <v>3289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53.269915553041535</v>
      </c>
      <c r="D43" s="117">
        <f t="shared" si="14"/>
        <v>84.399031157779689</v>
      </c>
      <c r="E43" s="117">
        <f t="shared" si="14"/>
        <v>137.49970960363416</v>
      </c>
      <c r="F43" s="117">
        <f t="shared" si="14"/>
        <v>111.51934255808455</v>
      </c>
      <c r="G43" s="117">
        <f t="shared" si="14"/>
        <v>94.512176102646023</v>
      </c>
      <c r="H43" s="117">
        <f t="shared" si="14"/>
        <v>56.439712671665731</v>
      </c>
      <c r="I43" s="117">
        <f t="shared" si="14"/>
        <v>35.760044690986696</v>
      </c>
      <c r="J43" s="117">
        <f t="shared" si="14"/>
        <v>82.115075472372538</v>
      </c>
      <c r="K43" s="117">
        <f t="shared" si="14"/>
        <v>55.033612270171474</v>
      </c>
      <c r="L43" s="117">
        <f t="shared" si="14"/>
        <v>74.517616061077518</v>
      </c>
      <c r="M43" s="117">
        <f t="shared" si="14"/>
        <v>86.443453567635657</v>
      </c>
      <c r="N43" s="117">
        <f t="shared" si="14"/>
        <v>58.376698948357706</v>
      </c>
      <c r="O43" s="117">
        <f t="shared" si="14"/>
        <v>70.638447465508861</v>
      </c>
      <c r="P43" s="117">
        <f t="shared" si="14"/>
        <v>53.172194905678943</v>
      </c>
      <c r="Q43" s="117">
        <f t="shared" si="14"/>
        <v>43.215755845206239</v>
      </c>
      <c r="R43" s="117">
        <f t="shared" ref="R43:V43" si="15">R44+R47+R49+R58</f>
        <v>38.533282024357788</v>
      </c>
      <c r="S43" s="117">
        <f t="shared" si="15"/>
        <v>35.614406220599854</v>
      </c>
      <c r="T43" s="117">
        <f t="shared" si="15"/>
        <v>43.482002904962961</v>
      </c>
      <c r="U43" s="117">
        <f t="shared" si="15"/>
        <v>20.716641743512842</v>
      </c>
      <c r="V43" s="117">
        <f t="shared" si="15"/>
        <v>20.706488960989439</v>
      </c>
      <c r="W43" s="117">
        <f t="shared" ref="W43:Y43" si="16">W44+W47+W49+W58</f>
        <v>9.3613614712936357</v>
      </c>
      <c r="X43" s="117">
        <f t="shared" si="16"/>
        <v>12.78073742245339</v>
      </c>
      <c r="Y43" s="117">
        <f t="shared" si="16"/>
        <v>19.269652042439187</v>
      </c>
      <c r="DA43" s="129" t="s">
        <v>3290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48.502401886072356</v>
      </c>
      <c r="D44" s="122">
        <f t="shared" si="17"/>
        <v>75.734243807403502</v>
      </c>
      <c r="E44" s="122">
        <f t="shared" si="17"/>
        <v>124.08580921822148</v>
      </c>
      <c r="F44" s="122">
        <f t="shared" si="17"/>
        <v>99.248764592079155</v>
      </c>
      <c r="G44" s="122">
        <f t="shared" si="17"/>
        <v>83.410802458645847</v>
      </c>
      <c r="H44" s="122">
        <f t="shared" si="17"/>
        <v>48.817078800215938</v>
      </c>
      <c r="I44" s="122">
        <f t="shared" si="17"/>
        <v>30.173653404011386</v>
      </c>
      <c r="J44" s="122">
        <f t="shared" si="17"/>
        <v>71.457043891524378</v>
      </c>
      <c r="K44" s="122">
        <f t="shared" si="17"/>
        <v>47.035012893853036</v>
      </c>
      <c r="L44" s="122">
        <f t="shared" si="17"/>
        <v>64.575265793388795</v>
      </c>
      <c r="M44" s="122">
        <f t="shared" si="17"/>
        <v>72.906388311440708</v>
      </c>
      <c r="N44" s="122">
        <f t="shared" si="17"/>
        <v>48.838808797245008</v>
      </c>
      <c r="O44" s="122">
        <f t="shared" si="17"/>
        <v>59.610050297430455</v>
      </c>
      <c r="P44" s="122">
        <f t="shared" si="17"/>
        <v>42.595984823200311</v>
      </c>
      <c r="Q44" s="122">
        <f t="shared" si="17"/>
        <v>35.516817753159508</v>
      </c>
      <c r="R44" s="122">
        <f t="shared" ref="R44:V44" si="18">SUM(R45:R46)</f>
        <v>30.921431657551675</v>
      </c>
      <c r="S44" s="122">
        <f t="shared" si="18"/>
        <v>28.50732043068772</v>
      </c>
      <c r="T44" s="122">
        <f t="shared" si="18"/>
        <v>34.551962587848791</v>
      </c>
      <c r="U44" s="122">
        <f t="shared" si="18"/>
        <v>15.565215937199278</v>
      </c>
      <c r="V44" s="122">
        <f t="shared" si="18"/>
        <v>16.407755664229263</v>
      </c>
      <c r="W44" s="122">
        <f t="shared" ref="W44:Y44" si="19">SUM(W45:W46)</f>
        <v>7.2931716381916774</v>
      </c>
      <c r="X44" s="122">
        <f t="shared" si="19"/>
        <v>9.6713555869609031</v>
      </c>
      <c r="Y44" s="122">
        <f t="shared" si="19"/>
        <v>14.128469657340412</v>
      </c>
      <c r="DA44" s="130" t="s">
        <v>3291</v>
      </c>
    </row>
    <row r="45" spans="1:105" ht="12" customHeight="1" x14ac:dyDescent="0.25">
      <c r="A45" s="97" t="s">
        <v>211</v>
      </c>
      <c r="B45" s="98"/>
      <c r="C45" s="98">
        <v>47.924413225049548</v>
      </c>
      <c r="D45" s="98">
        <v>74.845052244063723</v>
      </c>
      <c r="E45" s="98">
        <v>122.6395323672314</v>
      </c>
      <c r="F45" s="98">
        <v>98.081462816447569</v>
      </c>
      <c r="G45" s="98">
        <v>82.435441604682111</v>
      </c>
      <c r="H45" s="98">
        <v>48.253002490280295</v>
      </c>
      <c r="I45" s="98">
        <v>29.826001516379282</v>
      </c>
      <c r="J45" s="98">
        <v>70.626384969614406</v>
      </c>
      <c r="K45" s="98">
        <v>46.488157695157525</v>
      </c>
      <c r="L45" s="98">
        <v>63.823962781857396</v>
      </c>
      <c r="M45" s="98">
        <v>72.048292907896453</v>
      </c>
      <c r="N45" s="98">
        <v>48.246927900293187</v>
      </c>
      <c r="O45" s="98">
        <v>58.856695123188409</v>
      </c>
      <c r="P45" s="98">
        <v>42.030798531400166</v>
      </c>
      <c r="Q45" s="98">
        <v>35.029346211811685</v>
      </c>
      <c r="R45" s="98">
        <v>30.492441851994972</v>
      </c>
      <c r="S45" s="98">
        <v>28.111560334978719</v>
      </c>
      <c r="T45" s="98">
        <v>34.072507974903822</v>
      </c>
      <c r="U45" s="98">
        <v>15.348519576886833</v>
      </c>
      <c r="V45" s="98">
        <v>16.188922276376459</v>
      </c>
      <c r="W45" s="98">
        <v>7.1950776963487852</v>
      </c>
      <c r="X45" s="98">
        <v>9.5459079373770575</v>
      </c>
      <c r="Y45" s="98">
        <v>13.946223988320973</v>
      </c>
      <c r="DA45" s="63" t="s">
        <v>3292</v>
      </c>
    </row>
    <row r="46" spans="1:105" ht="12" customHeight="1" x14ac:dyDescent="0.25">
      <c r="A46" s="97" t="s">
        <v>53</v>
      </c>
      <c r="B46" s="98"/>
      <c r="C46" s="98">
        <v>0.57798866102280988</v>
      </c>
      <c r="D46" s="98">
        <v>0.88919156333978533</v>
      </c>
      <c r="E46" s="98">
        <v>1.4462768509900825</v>
      </c>
      <c r="F46" s="98">
        <v>1.1673017756315909</v>
      </c>
      <c r="G46" s="98">
        <v>0.97536085396374028</v>
      </c>
      <c r="H46" s="98">
        <v>0.5640763099356465</v>
      </c>
      <c r="I46" s="98">
        <v>0.34765188763210453</v>
      </c>
      <c r="J46" s="98">
        <v>0.83065892190997781</v>
      </c>
      <c r="K46" s="98">
        <v>0.54685519869550847</v>
      </c>
      <c r="L46" s="98">
        <v>0.75130301153140466</v>
      </c>
      <c r="M46" s="98">
        <v>0.85809540354426128</v>
      </c>
      <c r="N46" s="98">
        <v>0.59188089695182089</v>
      </c>
      <c r="O46" s="98">
        <v>0.75335517424204679</v>
      </c>
      <c r="P46" s="98">
        <v>0.56518629180014346</v>
      </c>
      <c r="Q46" s="98">
        <v>0.4874715413478225</v>
      </c>
      <c r="R46" s="98">
        <v>0.42898980555670507</v>
      </c>
      <c r="S46" s="98">
        <v>0.39576009570900056</v>
      </c>
      <c r="T46" s="98">
        <v>0.47945461294497188</v>
      </c>
      <c r="U46" s="98">
        <v>0.21669636031244471</v>
      </c>
      <c r="V46" s="98">
        <v>0.21883338785280279</v>
      </c>
      <c r="W46" s="98">
        <v>9.8093941842892454E-2</v>
      </c>
      <c r="X46" s="98">
        <v>0.12544764958384558</v>
      </c>
      <c r="Y46" s="98">
        <v>0.18224566901943839</v>
      </c>
      <c r="DA46" s="63" t="s">
        <v>3293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1.1182473232131014E-2</v>
      </c>
      <c r="D47" s="122">
        <f t="shared" si="20"/>
        <v>6.6929834579722621E-3</v>
      </c>
      <c r="E47" s="122">
        <f t="shared" si="20"/>
        <v>3.3972359253559251E-2</v>
      </c>
      <c r="F47" s="122">
        <f t="shared" si="20"/>
        <v>1.2626871986228428E-2</v>
      </c>
      <c r="G47" s="122">
        <f t="shared" si="20"/>
        <v>6.9510069690230672E-2</v>
      </c>
      <c r="H47" s="122">
        <f t="shared" si="20"/>
        <v>0.12119862954984935</v>
      </c>
      <c r="I47" s="122">
        <f t="shared" si="20"/>
        <v>2.7252785295479656E-2</v>
      </c>
      <c r="J47" s="122">
        <f t="shared" si="20"/>
        <v>4.6248252917029893E-2</v>
      </c>
      <c r="K47" s="122">
        <f t="shared" si="20"/>
        <v>8.2984978301696381E-3</v>
      </c>
      <c r="L47" s="122">
        <f t="shared" si="20"/>
        <v>5.6566434321909477E-2</v>
      </c>
      <c r="M47" s="122">
        <f t="shared" si="20"/>
        <v>1.1639455420560741E-2</v>
      </c>
      <c r="N47" s="122">
        <f t="shared" si="20"/>
        <v>4.6288514186666366E-2</v>
      </c>
      <c r="O47" s="122">
        <f t="shared" si="20"/>
        <v>9.175260359129013E-2</v>
      </c>
      <c r="P47" s="122">
        <f t="shared" si="20"/>
        <v>4.9492799838837892E-2</v>
      </c>
      <c r="Q47" s="122">
        <f t="shared" si="20"/>
        <v>2.3837016139822174E-2</v>
      </c>
      <c r="R47" s="122">
        <f t="shared" si="20"/>
        <v>3.7004006827410035E-2</v>
      </c>
      <c r="S47" s="122">
        <f t="shared" si="20"/>
        <v>3.2253344291757816E-2</v>
      </c>
      <c r="T47" s="122">
        <f t="shared" si="20"/>
        <v>1.9878638064704211E-2</v>
      </c>
      <c r="U47" s="122">
        <f t="shared" si="20"/>
        <v>7.5902236192312483E-2</v>
      </c>
      <c r="V47" s="122">
        <f t="shared" si="20"/>
        <v>0.11025933613776603</v>
      </c>
      <c r="W47" s="122">
        <f t="shared" si="20"/>
        <v>3.3838360828362286E-2</v>
      </c>
      <c r="X47" s="122">
        <f t="shared" si="20"/>
        <v>4.5285556697806408E-2</v>
      </c>
      <c r="Y47" s="122">
        <f t="shared" si="20"/>
        <v>8.4561552787467006E-2</v>
      </c>
      <c r="DA47" s="130" t="s">
        <v>3294</v>
      </c>
    </row>
    <row r="48" spans="1:105" ht="12" customHeight="1" x14ac:dyDescent="0.25">
      <c r="A48" s="97" t="s">
        <v>53</v>
      </c>
      <c r="B48" s="98"/>
      <c r="C48" s="98">
        <v>1.1182473232131014E-2</v>
      </c>
      <c r="D48" s="98">
        <v>6.6929834579722621E-3</v>
      </c>
      <c r="E48" s="98">
        <v>3.3972359253559251E-2</v>
      </c>
      <c r="F48" s="98">
        <v>1.2626871986228428E-2</v>
      </c>
      <c r="G48" s="98">
        <v>6.9510069690230672E-2</v>
      </c>
      <c r="H48" s="98">
        <v>0.12119862954984935</v>
      </c>
      <c r="I48" s="98">
        <v>2.7252785295479656E-2</v>
      </c>
      <c r="J48" s="98">
        <v>4.6248252917029893E-2</v>
      </c>
      <c r="K48" s="98">
        <v>8.2984978301696381E-3</v>
      </c>
      <c r="L48" s="98">
        <v>5.6566434321909477E-2</v>
      </c>
      <c r="M48" s="98">
        <v>1.1639455420560741E-2</v>
      </c>
      <c r="N48" s="98">
        <v>4.6288514186666366E-2</v>
      </c>
      <c r="O48" s="98">
        <v>9.175260359129013E-2</v>
      </c>
      <c r="P48" s="98">
        <v>4.9492799838837892E-2</v>
      </c>
      <c r="Q48" s="98">
        <v>2.3837016139822174E-2</v>
      </c>
      <c r="R48" s="98">
        <v>3.7004006827410035E-2</v>
      </c>
      <c r="S48" s="98">
        <v>3.2253344291757816E-2</v>
      </c>
      <c r="T48" s="98">
        <v>1.9878638064704211E-2</v>
      </c>
      <c r="U48" s="98">
        <v>7.5902236192312483E-2</v>
      </c>
      <c r="V48" s="98">
        <v>0.11025933613776603</v>
      </c>
      <c r="W48" s="98">
        <v>3.3838360828362286E-2</v>
      </c>
      <c r="X48" s="98">
        <v>4.5285556697806408E-2</v>
      </c>
      <c r="Y48" s="98">
        <v>8.4561552787467006E-2</v>
      </c>
      <c r="DA48" s="63" t="s">
        <v>3295</v>
      </c>
    </row>
    <row r="49" spans="1:105" ht="12" customHeight="1" x14ac:dyDescent="0.25">
      <c r="A49" s="121" t="s">
        <v>55</v>
      </c>
      <c r="B49" s="122"/>
      <c r="C49" s="122">
        <v>4.066069205214923</v>
      </c>
      <c r="D49" s="122">
        <v>7.432567577990163</v>
      </c>
      <c r="E49" s="122">
        <v>11.3688143022724</v>
      </c>
      <c r="F49" s="122">
        <v>10.503777505080704</v>
      </c>
      <c r="G49" s="122">
        <v>9.4491578005911556</v>
      </c>
      <c r="H49" s="122">
        <v>6.4716014353727163</v>
      </c>
      <c r="I49" s="122">
        <v>4.8137610583552091</v>
      </c>
      <c r="J49" s="122">
        <v>9.4020005116003471</v>
      </c>
      <c r="K49" s="122">
        <v>7.0093718875135487</v>
      </c>
      <c r="L49" s="122">
        <v>8.6740632235568143</v>
      </c>
      <c r="M49" s="122">
        <v>11.948685378956348</v>
      </c>
      <c r="N49" s="122">
        <v>8.3617468010163503</v>
      </c>
      <c r="O49" s="122">
        <v>9.5923023067579791</v>
      </c>
      <c r="P49" s="122">
        <v>9.1852351355481172</v>
      </c>
      <c r="Q49" s="122">
        <v>6.6346171244628636</v>
      </c>
      <c r="R49" s="122">
        <v>6.5488107887845528</v>
      </c>
      <c r="S49" s="122">
        <v>6.1177004354786471</v>
      </c>
      <c r="T49" s="122">
        <v>7.7104110410643223</v>
      </c>
      <c r="U49" s="122">
        <v>4.3927370348356476</v>
      </c>
      <c r="V49" s="122">
        <v>3.5304980313558545</v>
      </c>
      <c r="W49" s="122">
        <v>1.7106694884418487</v>
      </c>
      <c r="X49" s="122">
        <v>2.6476583150449349</v>
      </c>
      <c r="Y49" s="122">
        <v>4.290125927509254</v>
      </c>
      <c r="DA49" s="130" t="s">
        <v>3296</v>
      </c>
    </row>
    <row r="50" spans="1:105" ht="12" customHeight="1" x14ac:dyDescent="0.25">
      <c r="A50" s="97" t="s">
        <v>138</v>
      </c>
      <c r="B50" s="98"/>
      <c r="C50" s="98">
        <v>9.1141646175285113E-2</v>
      </c>
      <c r="D50" s="98">
        <v>0.38051615613826845</v>
      </c>
      <c r="E50" s="98">
        <v>0.97957525016886804</v>
      </c>
      <c r="F50" s="98">
        <v>1.2869226143795878</v>
      </c>
      <c r="G50" s="98">
        <v>1.1206344520344094</v>
      </c>
      <c r="H50" s="98">
        <v>0.52661078832344077</v>
      </c>
      <c r="I50" s="98">
        <v>1.021924899770347</v>
      </c>
      <c r="J50" s="98">
        <v>4.2355722050419278</v>
      </c>
      <c r="K50" s="98">
        <v>2.1346727627964412</v>
      </c>
      <c r="L50" s="98">
        <v>2.4665870807485226</v>
      </c>
      <c r="M50" s="98">
        <v>3.6993091149157489</v>
      </c>
      <c r="N50" s="98">
        <v>2.4944056325082515</v>
      </c>
      <c r="O50" s="98">
        <v>3.2156461287086255</v>
      </c>
      <c r="P50" s="98">
        <v>1.490616636558205</v>
      </c>
      <c r="Q50" s="98">
        <v>0.95113567039392322</v>
      </c>
      <c r="R50" s="98">
        <v>0.90795789321450326</v>
      </c>
      <c r="S50" s="98">
        <v>1.0061599153065224</v>
      </c>
      <c r="T50" s="98">
        <v>1.265272900238035</v>
      </c>
      <c r="U50" s="98">
        <v>1.0974044221111658</v>
      </c>
      <c r="V50" s="98">
        <v>1.0008039119670997</v>
      </c>
      <c r="W50" s="98">
        <v>1.0859480615451986</v>
      </c>
      <c r="X50" s="98">
        <v>2.1390410012595411</v>
      </c>
      <c r="Y50" s="98">
        <v>2.4206390982162311</v>
      </c>
      <c r="DA50" s="63" t="s">
        <v>3297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2.6893939419737873E-4</v>
      </c>
      <c r="F51" s="98">
        <v>1.5351611460922421E-4</v>
      </c>
      <c r="G51" s="98">
        <v>1.6012731517184886E-4</v>
      </c>
      <c r="H51" s="98">
        <v>1.5765766397499677E-4</v>
      </c>
      <c r="I51" s="98">
        <v>8.8295592187503534E-4</v>
      </c>
      <c r="J51" s="98">
        <v>3.8275873033727136E-3</v>
      </c>
      <c r="K51" s="98">
        <v>4.5895176977695396E-3</v>
      </c>
      <c r="L51" s="98">
        <v>2.9025363585745306E-3</v>
      </c>
      <c r="M51" s="98">
        <v>5.2289683494776956E-3</v>
      </c>
      <c r="N51" s="98">
        <v>0</v>
      </c>
      <c r="O51" s="98">
        <v>3.678714616702705E-3</v>
      </c>
      <c r="P51" s="98">
        <v>5.8610018947329798E-3</v>
      </c>
      <c r="Q51" s="98">
        <v>5.5693057191344431E-3</v>
      </c>
      <c r="R51" s="98">
        <v>5.6557644073292751E-4</v>
      </c>
      <c r="S51" s="98">
        <v>2.0731076406357626E-3</v>
      </c>
      <c r="T51" s="98">
        <v>2.0223931668942952E-3</v>
      </c>
      <c r="U51" s="98">
        <v>1.0517982639310897E-3</v>
      </c>
      <c r="V51" s="98">
        <v>2.4133257970485734E-3</v>
      </c>
      <c r="W51" s="98">
        <v>2.5847690015107219E-3</v>
      </c>
      <c r="X51" s="98">
        <v>2.1983605576522965E-2</v>
      </c>
      <c r="Y51" s="98">
        <v>6.246779693132724E-3</v>
      </c>
      <c r="DA51" s="63" t="s">
        <v>3298</v>
      </c>
    </row>
    <row r="52" spans="1:105" ht="12" customHeight="1" x14ac:dyDescent="0.25">
      <c r="A52" s="100" t="s">
        <v>211</v>
      </c>
      <c r="B52" s="101"/>
      <c r="C52" s="101">
        <v>0</v>
      </c>
      <c r="D52" s="101">
        <v>0</v>
      </c>
      <c r="E52" s="101">
        <v>1.5492487961617089E-4</v>
      </c>
      <c r="F52" s="101">
        <v>8.401963038182436E-5</v>
      </c>
      <c r="G52" s="101">
        <v>8.8871735420109111E-5</v>
      </c>
      <c r="H52" s="101">
        <v>8.8273087650568918E-5</v>
      </c>
      <c r="I52" s="101">
        <v>5.146250034945767E-4</v>
      </c>
      <c r="J52" s="101">
        <v>2.0783420308209642E-3</v>
      </c>
      <c r="K52" s="101">
        <v>2.5414353680710202E-3</v>
      </c>
      <c r="L52" s="101">
        <v>1.607632783331353E-3</v>
      </c>
      <c r="M52" s="101">
        <v>2.7905365808051632E-3</v>
      </c>
      <c r="N52" s="101">
        <v>0</v>
      </c>
      <c r="O52" s="101">
        <v>1.6416362077240195E-3</v>
      </c>
      <c r="P52" s="101">
        <v>2.4008593834033724E-3</v>
      </c>
      <c r="Q52" s="101">
        <v>2.392123378871566E-3</v>
      </c>
      <c r="R52" s="101">
        <v>2.824017283962089E-4</v>
      </c>
      <c r="S52" s="101">
        <v>1.0740452670275574E-3</v>
      </c>
      <c r="T52" s="101">
        <v>9.578719373893466E-4</v>
      </c>
      <c r="U52" s="101">
        <v>4.9533051853201614E-4</v>
      </c>
      <c r="V52" s="101">
        <v>8.2334793134356931E-4</v>
      </c>
      <c r="W52" s="101">
        <v>7.8835577776139025E-4</v>
      </c>
      <c r="X52" s="101">
        <v>9.0348772026975967E-3</v>
      </c>
      <c r="Y52" s="101">
        <v>2.8031158196437631E-3</v>
      </c>
      <c r="DA52" s="131" t="s">
        <v>3299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1.1401451458120784E-4</v>
      </c>
      <c r="F53" s="104">
        <v>6.9496484227399836E-5</v>
      </c>
      <c r="G53" s="104">
        <v>7.1255579751739747E-5</v>
      </c>
      <c r="H53" s="104">
        <v>6.938457632442785E-5</v>
      </c>
      <c r="I53" s="104">
        <v>3.6833091838045864E-4</v>
      </c>
      <c r="J53" s="104">
        <v>1.7492452725517496E-3</v>
      </c>
      <c r="K53" s="104">
        <v>2.0480823296985195E-3</v>
      </c>
      <c r="L53" s="104">
        <v>1.2949035752431776E-3</v>
      </c>
      <c r="M53" s="104">
        <v>2.4384317686725328E-3</v>
      </c>
      <c r="N53" s="104">
        <v>0</v>
      </c>
      <c r="O53" s="104">
        <v>2.0370784089786854E-3</v>
      </c>
      <c r="P53" s="104">
        <v>3.4601425113296074E-3</v>
      </c>
      <c r="Q53" s="104">
        <v>3.1771823402628775E-3</v>
      </c>
      <c r="R53" s="104">
        <v>2.8317471233671861E-4</v>
      </c>
      <c r="S53" s="104">
        <v>9.9906237360820513E-4</v>
      </c>
      <c r="T53" s="104">
        <v>1.0645212295049484E-3</v>
      </c>
      <c r="U53" s="104">
        <v>5.5646774539907368E-4</v>
      </c>
      <c r="V53" s="104">
        <v>1.5899778657050042E-3</v>
      </c>
      <c r="W53" s="104">
        <v>1.7964132237493315E-3</v>
      </c>
      <c r="X53" s="104">
        <v>1.2948728373825368E-2</v>
      </c>
      <c r="Y53" s="104">
        <v>3.4436638734889604E-3</v>
      </c>
      <c r="DA53" s="132" t="s">
        <v>3300</v>
      </c>
    </row>
    <row r="54" spans="1:105" ht="12" customHeight="1" x14ac:dyDescent="0.25">
      <c r="A54" s="106" t="s">
        <v>122</v>
      </c>
      <c r="B54" s="101"/>
      <c r="C54" s="101">
        <v>3.8631992466449985</v>
      </c>
      <c r="D54" s="101">
        <v>6.9651880607207168</v>
      </c>
      <c r="E54" s="101">
        <v>10.016435029729996</v>
      </c>
      <c r="F54" s="101">
        <v>9.1785674690342596</v>
      </c>
      <c r="G54" s="101">
        <v>8.2731083395939731</v>
      </c>
      <c r="H54" s="101">
        <v>5.8041121892184</v>
      </c>
      <c r="I54" s="101">
        <v>3.4707471654117108</v>
      </c>
      <c r="J54" s="101">
        <v>4.6879143524394973</v>
      </c>
      <c r="K54" s="101">
        <v>3.7959590502187521</v>
      </c>
      <c r="L54" s="101">
        <v>5.5948220114768912</v>
      </c>
      <c r="M54" s="101">
        <v>7.4944640004179561</v>
      </c>
      <c r="N54" s="101">
        <v>5.6109900107007595</v>
      </c>
      <c r="O54" s="101">
        <v>5.6455739718166953</v>
      </c>
      <c r="P54" s="101">
        <v>6.4825955704960156</v>
      </c>
      <c r="Q54" s="101">
        <v>4.5113999578134933</v>
      </c>
      <c r="R54" s="101">
        <v>4.6360995680879196</v>
      </c>
      <c r="S54" s="101">
        <v>4.0677301519834517</v>
      </c>
      <c r="T54" s="101">
        <v>5.6615499526277153</v>
      </c>
      <c r="U54" s="101">
        <v>2.9597140094566408</v>
      </c>
      <c r="V54" s="101">
        <v>2.2563108458617185</v>
      </c>
      <c r="W54" s="101">
        <v>0.51751771433979366</v>
      </c>
      <c r="X54" s="101">
        <v>8.0837750635108854E-2</v>
      </c>
      <c r="Y54" s="101">
        <v>1.3744569225938621</v>
      </c>
      <c r="DA54" s="131" t="s">
        <v>3301</v>
      </c>
    </row>
    <row r="55" spans="1:105" ht="12" customHeight="1" x14ac:dyDescent="0.25">
      <c r="A55" s="107" t="s">
        <v>121</v>
      </c>
      <c r="B55" s="104"/>
      <c r="C55" s="104">
        <v>0.111728312394639</v>
      </c>
      <c r="D55" s="104">
        <v>8.6863361131177194E-2</v>
      </c>
      <c r="E55" s="104">
        <v>0.37253508297933813</v>
      </c>
      <c r="F55" s="104">
        <v>3.8133905552246612E-2</v>
      </c>
      <c r="G55" s="104">
        <v>5.5254881647600826E-2</v>
      </c>
      <c r="H55" s="104">
        <v>0.14072080016690075</v>
      </c>
      <c r="I55" s="104">
        <v>0.32020603725127661</v>
      </c>
      <c r="J55" s="104">
        <v>0.47468636681554932</v>
      </c>
      <c r="K55" s="104">
        <v>1.0741505568005851</v>
      </c>
      <c r="L55" s="104">
        <v>0.60975159497282627</v>
      </c>
      <c r="M55" s="104">
        <v>0.74968329527316446</v>
      </c>
      <c r="N55" s="104">
        <v>0.25635115780733914</v>
      </c>
      <c r="O55" s="104">
        <v>0.72740349161595597</v>
      </c>
      <c r="P55" s="104">
        <v>1.2061619265991634</v>
      </c>
      <c r="Q55" s="104">
        <v>1.1665121905363132</v>
      </c>
      <c r="R55" s="104">
        <v>1.0041877510413968</v>
      </c>
      <c r="S55" s="104">
        <v>1.0417372605480371</v>
      </c>
      <c r="T55" s="104">
        <v>0.78156579503167789</v>
      </c>
      <c r="U55" s="104">
        <v>0.33456680500390901</v>
      </c>
      <c r="V55" s="104">
        <v>0.27096994772998784</v>
      </c>
      <c r="W55" s="104">
        <v>0.10461894355534594</v>
      </c>
      <c r="X55" s="104">
        <v>0.40579595757376175</v>
      </c>
      <c r="Y55" s="104">
        <v>0.48878312700602805</v>
      </c>
      <c r="DA55" s="132" t="s">
        <v>3302</v>
      </c>
    </row>
    <row r="56" spans="1:105" ht="12" customHeight="1" x14ac:dyDescent="0.25">
      <c r="A56" s="108" t="s">
        <v>53</v>
      </c>
      <c r="B56" s="98"/>
      <c r="C56" s="98">
        <v>5.6633338775802469E-2</v>
      </c>
      <c r="D56" s="98">
        <v>4.4872850737043272E-2</v>
      </c>
      <c r="E56" s="98">
        <v>0.1951809392486423</v>
      </c>
      <c r="F56" s="98">
        <v>1.8890234193004823E-2</v>
      </c>
      <c r="G56" s="98">
        <v>2.784604281335953E-2</v>
      </c>
      <c r="H56" s="98">
        <v>7.1739719622310932E-2</v>
      </c>
      <c r="I56" s="98">
        <v>0.17109658415199572</v>
      </c>
      <c r="J56" s="98">
        <v>0.23467271572813425</v>
      </c>
      <c r="K56" s="98">
        <v>0.54461472843579128</v>
      </c>
      <c r="L56" s="98">
        <v>0.3102023617481014</v>
      </c>
      <c r="M56" s="98">
        <v>0.36830722858562831</v>
      </c>
      <c r="N56" s="98">
        <v>0.12591250873215024</v>
      </c>
      <c r="O56" s="98">
        <v>0.30331171577745175</v>
      </c>
      <c r="P56" s="98">
        <v>0.46806058393973832</v>
      </c>
      <c r="Q56" s="98">
        <v>0.48186329541603629</v>
      </c>
      <c r="R56" s="98">
        <v>0.4890252488221784</v>
      </c>
      <c r="S56" s="98">
        <v>0.53053184006420617</v>
      </c>
      <c r="T56" s="98">
        <v>0.3651024137760614</v>
      </c>
      <c r="U56" s="98">
        <v>0.15584917816551036</v>
      </c>
      <c r="V56" s="98">
        <v>9.1166710620782881E-2</v>
      </c>
      <c r="W56" s="98">
        <v>3.1176547591827152E-2</v>
      </c>
      <c r="X56" s="98">
        <v>0.16149012221883843</v>
      </c>
      <c r="Y56" s="98">
        <v>0.21272285979900324</v>
      </c>
      <c r="DA56" s="63" t="s">
        <v>3303</v>
      </c>
    </row>
    <row r="57" spans="1:105" ht="12" customHeight="1" x14ac:dyDescent="0.25">
      <c r="A57" s="108" t="s">
        <v>52</v>
      </c>
      <c r="B57" s="98"/>
      <c r="C57" s="98">
        <v>5.5094973618836529E-2</v>
      </c>
      <c r="D57" s="98">
        <v>4.1990510394133922E-2</v>
      </c>
      <c r="E57" s="98">
        <v>0.17735414373069583</v>
      </c>
      <c r="F57" s="98">
        <v>1.9243671359241789E-2</v>
      </c>
      <c r="G57" s="98">
        <v>2.7408838834241299E-2</v>
      </c>
      <c r="H57" s="98">
        <v>6.8981080544589832E-2</v>
      </c>
      <c r="I57" s="98">
        <v>0.14910945309928086</v>
      </c>
      <c r="J57" s="98">
        <v>0.24001365108741504</v>
      </c>
      <c r="K57" s="98">
        <v>0.52953582836479374</v>
      </c>
      <c r="L57" s="98">
        <v>0.29954923322472482</v>
      </c>
      <c r="M57" s="98">
        <v>0.3813760666875361</v>
      </c>
      <c r="N57" s="98">
        <v>0.1304386490751889</v>
      </c>
      <c r="O57" s="98">
        <v>0.42409177583850427</v>
      </c>
      <c r="P57" s="98">
        <v>0.73810134265942517</v>
      </c>
      <c r="Q57" s="98">
        <v>0.68464889512027682</v>
      </c>
      <c r="R57" s="98">
        <v>0.51516250221921844</v>
      </c>
      <c r="S57" s="98">
        <v>0.51120542048383089</v>
      </c>
      <c r="T57" s="98">
        <v>0.41646338125561649</v>
      </c>
      <c r="U57" s="98">
        <v>0.17871762683839867</v>
      </c>
      <c r="V57" s="98">
        <v>0.17980323710920496</v>
      </c>
      <c r="W57" s="98">
        <v>7.3442395963518786E-2</v>
      </c>
      <c r="X57" s="98">
        <v>0.24430583535492331</v>
      </c>
      <c r="Y57" s="98">
        <v>0.27606026720702481</v>
      </c>
      <c r="DA57" s="63" t="s">
        <v>3304</v>
      </c>
    </row>
    <row r="58" spans="1:105" ht="12" customHeight="1" x14ac:dyDescent="0.25">
      <c r="A58" s="121" t="s">
        <v>54</v>
      </c>
      <c r="B58" s="122"/>
      <c r="C58" s="122">
        <v>0.69026198852212728</v>
      </c>
      <c r="D58" s="122">
        <v>1.225526788928051</v>
      </c>
      <c r="E58" s="122">
        <v>2.0111137238867123</v>
      </c>
      <c r="F58" s="122">
        <v>1.7541735889384558</v>
      </c>
      <c r="G58" s="122">
        <v>1.5827057737187993</v>
      </c>
      <c r="H58" s="122">
        <v>1.0298338065272183</v>
      </c>
      <c r="I58" s="122">
        <v>0.74537744332461753</v>
      </c>
      <c r="J58" s="122">
        <v>1.2097828163307915</v>
      </c>
      <c r="K58" s="122">
        <v>0.98092899097472075</v>
      </c>
      <c r="L58" s="122">
        <v>1.2117206098100053</v>
      </c>
      <c r="M58" s="122">
        <v>1.5767404218180454</v>
      </c>
      <c r="N58" s="122">
        <v>1.1298548359096832</v>
      </c>
      <c r="O58" s="122">
        <v>1.3443422577291366</v>
      </c>
      <c r="P58" s="122">
        <v>1.3414821470916749</v>
      </c>
      <c r="Q58" s="122">
        <v>1.0404839514440425</v>
      </c>
      <c r="R58" s="122">
        <v>1.0260355711941489</v>
      </c>
      <c r="S58" s="122">
        <v>0.95713201014172622</v>
      </c>
      <c r="T58" s="122">
        <v>1.1997506379851384</v>
      </c>
      <c r="U58" s="122">
        <v>0.68278653528560485</v>
      </c>
      <c r="V58" s="122">
        <v>0.65797592926655668</v>
      </c>
      <c r="W58" s="122">
        <v>0.32368198383174812</v>
      </c>
      <c r="X58" s="122">
        <v>0.41643796374974501</v>
      </c>
      <c r="Y58" s="122">
        <v>0.76649490480205462</v>
      </c>
      <c r="DA58" s="130" t="s">
        <v>3305</v>
      </c>
    </row>
    <row r="59" spans="1:105" ht="12" customHeight="1" x14ac:dyDescent="0.25">
      <c r="A59" s="97" t="s">
        <v>50</v>
      </c>
      <c r="B59" s="98"/>
      <c r="C59" s="98">
        <v>3.9240510157966674E-2</v>
      </c>
      <c r="D59" s="98">
        <v>8.0768705406195532E-2</v>
      </c>
      <c r="E59" s="98">
        <v>0.12131018241784408</v>
      </c>
      <c r="F59" s="98">
        <v>0.12119528581832983</v>
      </c>
      <c r="G59" s="98">
        <v>0.10714288842106809</v>
      </c>
      <c r="H59" s="98">
        <v>8.396298527270156E-2</v>
      </c>
      <c r="I59" s="98">
        <v>7.7345197264625312E-2</v>
      </c>
      <c r="J59" s="98">
        <v>0.12124816206460941</v>
      </c>
      <c r="K59" s="98">
        <v>0.10090489388906804</v>
      </c>
      <c r="L59" s="98">
        <v>0.10406638060260572</v>
      </c>
      <c r="M59" s="98">
        <v>0.14574977147151696</v>
      </c>
      <c r="N59" s="98">
        <v>0.10341038726823178</v>
      </c>
      <c r="O59" s="98">
        <v>0.12008566311352337</v>
      </c>
      <c r="P59" s="98">
        <v>0.14944627745352154</v>
      </c>
      <c r="Q59" s="98">
        <v>9.9808311217045531E-2</v>
      </c>
      <c r="R59" s="98">
        <v>0.11108187406772299</v>
      </c>
      <c r="S59" s="98">
        <v>9.5111425909543981E-2</v>
      </c>
      <c r="T59" s="98">
        <v>0.10632253147639269</v>
      </c>
      <c r="U59" s="98">
        <v>6.8743412022652273E-2</v>
      </c>
      <c r="V59" s="98">
        <v>5.6611753706265353E-2</v>
      </c>
      <c r="W59" s="98">
        <v>2.9423998490573759E-2</v>
      </c>
      <c r="X59" s="98">
        <v>5.7175934211863233E-2</v>
      </c>
      <c r="Y59" s="98">
        <v>9.4540416323996068E-2</v>
      </c>
      <c r="DA59" s="63" t="s">
        <v>3306</v>
      </c>
    </row>
    <row r="60" spans="1:105" ht="12" customHeight="1" x14ac:dyDescent="0.25">
      <c r="A60" s="109" t="s">
        <v>120</v>
      </c>
      <c r="B60" s="33"/>
      <c r="C60" s="33">
        <v>0.65102147836416058</v>
      </c>
      <c r="D60" s="33">
        <v>1.1447580835218554</v>
      </c>
      <c r="E60" s="33">
        <v>1.8898035414688681</v>
      </c>
      <c r="F60" s="33">
        <v>1.6329783031201259</v>
      </c>
      <c r="G60" s="33">
        <v>1.4755628852977312</v>
      </c>
      <c r="H60" s="33">
        <v>0.94587082125451682</v>
      </c>
      <c r="I60" s="33">
        <v>0.66803224605999223</v>
      </c>
      <c r="J60" s="33">
        <v>1.0885346542661822</v>
      </c>
      <c r="K60" s="33">
        <v>0.88002409708565277</v>
      </c>
      <c r="L60" s="33">
        <v>1.1076542292073996</v>
      </c>
      <c r="M60" s="33">
        <v>1.4309906503465284</v>
      </c>
      <c r="N60" s="33">
        <v>1.0264444486414515</v>
      </c>
      <c r="O60" s="33">
        <v>1.2242565946156132</v>
      </c>
      <c r="P60" s="33">
        <v>1.1920358696381534</v>
      </c>
      <c r="Q60" s="33">
        <v>0.9406756402269969</v>
      </c>
      <c r="R60" s="33">
        <v>0.91495369712642582</v>
      </c>
      <c r="S60" s="33">
        <v>0.8620205842321822</v>
      </c>
      <c r="T60" s="33">
        <v>1.0934281065087457</v>
      </c>
      <c r="U60" s="33">
        <v>0.61404312326295252</v>
      </c>
      <c r="V60" s="33">
        <v>0.60136417556029131</v>
      </c>
      <c r="W60" s="33">
        <v>0.29425798534117437</v>
      </c>
      <c r="X60" s="33">
        <v>0.35926202953788178</v>
      </c>
      <c r="Y60" s="33">
        <v>0.67195448847805861</v>
      </c>
      <c r="DA60" s="60" t="s">
        <v>3307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145.82067908254299</v>
      </c>
      <c r="D62" s="117">
        <f t="shared" si="21"/>
        <v>115.22610020138173</v>
      </c>
      <c r="E62" s="117">
        <f t="shared" si="21"/>
        <v>92.407082113124844</v>
      </c>
      <c r="F62" s="117">
        <f t="shared" si="21"/>
        <v>101.65836457894068</v>
      </c>
      <c r="G62" s="117">
        <f t="shared" si="21"/>
        <v>108.29968700549031</v>
      </c>
      <c r="H62" s="117">
        <f t="shared" si="21"/>
        <v>92.145750655279045</v>
      </c>
      <c r="I62" s="117">
        <f t="shared" si="21"/>
        <v>96.722910666177825</v>
      </c>
      <c r="J62" s="117">
        <f t="shared" si="21"/>
        <v>87.655406048547931</v>
      </c>
      <c r="K62" s="117">
        <f t="shared" si="21"/>
        <v>116.12419515889617</v>
      </c>
      <c r="L62" s="117">
        <f t="shared" si="21"/>
        <v>99.20643691474703</v>
      </c>
      <c r="M62" s="117">
        <f t="shared" si="21"/>
        <v>101.63266685570701</v>
      </c>
      <c r="N62" s="117">
        <f t="shared" si="21"/>
        <v>67.695926200176842</v>
      </c>
      <c r="O62" s="117">
        <f t="shared" si="21"/>
        <v>61.712913671155576</v>
      </c>
      <c r="P62" s="117">
        <f t="shared" si="21"/>
        <v>43.29422514444876</v>
      </c>
      <c r="Q62" s="117">
        <f t="shared" si="21"/>
        <v>69.352777653695284</v>
      </c>
      <c r="R62" s="117">
        <f t="shared" ref="R62:V62" si="22">R63+R66+R68+R77</f>
        <v>53.947908277122728</v>
      </c>
      <c r="S62" s="117">
        <f t="shared" si="22"/>
        <v>53.203940833867854</v>
      </c>
      <c r="T62" s="117">
        <f t="shared" si="22"/>
        <v>53.594428271599867</v>
      </c>
      <c r="U62" s="117">
        <f t="shared" si="22"/>
        <v>69.583320608295665</v>
      </c>
      <c r="V62" s="117">
        <f t="shared" si="22"/>
        <v>51.895259912530392</v>
      </c>
      <c r="W62" s="117">
        <f t="shared" ref="W62:Y62" si="23">W63+W66+W68+W77</f>
        <v>62.365229518430894</v>
      </c>
      <c r="X62" s="117">
        <f t="shared" si="23"/>
        <v>31.362716126055012</v>
      </c>
      <c r="Y62" s="117">
        <f t="shared" si="23"/>
        <v>26.551798118245831</v>
      </c>
      <c r="DA62" s="129" t="s">
        <v>3308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130.30356119094583</v>
      </c>
      <c r="D63" s="122">
        <f t="shared" si="24"/>
        <v>101.96313040641655</v>
      </c>
      <c r="E63" s="122">
        <f t="shared" si="24"/>
        <v>82.003833539158123</v>
      </c>
      <c r="F63" s="122">
        <f t="shared" si="24"/>
        <v>88.261789697964048</v>
      </c>
      <c r="G63" s="122">
        <f t="shared" si="24"/>
        <v>92.933025439187503</v>
      </c>
      <c r="H63" s="122">
        <f t="shared" si="24"/>
        <v>77.926205759466129</v>
      </c>
      <c r="I63" s="122">
        <f t="shared" si="24"/>
        <v>81.233883491814879</v>
      </c>
      <c r="J63" s="122">
        <f t="shared" si="24"/>
        <v>74.041610178836976</v>
      </c>
      <c r="K63" s="122">
        <f t="shared" si="24"/>
        <v>96.989834188757442</v>
      </c>
      <c r="L63" s="122">
        <f t="shared" si="24"/>
        <v>84.826068850435988</v>
      </c>
      <c r="M63" s="122">
        <f t="shared" si="24"/>
        <v>83.834970657149427</v>
      </c>
      <c r="N63" s="122">
        <f t="shared" si="24"/>
        <v>55.745666842732383</v>
      </c>
      <c r="O63" s="122">
        <f t="shared" si="24"/>
        <v>51.346630752973446</v>
      </c>
      <c r="P63" s="122">
        <f t="shared" si="24"/>
        <v>33.604960991328852</v>
      </c>
      <c r="Q63" s="122">
        <f t="shared" si="24"/>
        <v>54.762611162607968</v>
      </c>
      <c r="R63" s="122">
        <f t="shared" ref="R63:V63" si="25">SUM(R64:R65)</f>
        <v>42.355797157658785</v>
      </c>
      <c r="S63" s="122">
        <f t="shared" si="25"/>
        <v>41.515294108587938</v>
      </c>
      <c r="T63" s="122">
        <f t="shared" si="25"/>
        <v>41.413388723009092</v>
      </c>
      <c r="U63" s="122">
        <f t="shared" si="25"/>
        <v>52.064835165704814</v>
      </c>
      <c r="V63" s="122">
        <f t="shared" si="25"/>
        <v>39.040924848263558</v>
      </c>
      <c r="W63" s="122">
        <f t="shared" ref="W63:Y63" si="26">SUM(W64:W65)</f>
        <v>47.375132551110546</v>
      </c>
      <c r="X63" s="122">
        <f t="shared" si="26"/>
        <v>23.517088775642765</v>
      </c>
      <c r="Y63" s="122">
        <f t="shared" si="26"/>
        <v>19.144093316572409</v>
      </c>
      <c r="DA63" s="130" t="s">
        <v>3309</v>
      </c>
    </row>
    <row r="64" spans="1:105" ht="12" customHeight="1" x14ac:dyDescent="0.25">
      <c r="A64" s="97" t="s">
        <v>212</v>
      </c>
      <c r="B64" s="98"/>
      <c r="C64" s="98">
        <v>128.61190862753622</v>
      </c>
      <c r="D64" s="98">
        <v>100.66017464306167</v>
      </c>
      <c r="E64" s="98">
        <v>80.964509971958037</v>
      </c>
      <c r="F64" s="98">
        <v>87.133990953919877</v>
      </c>
      <c r="G64" s="98">
        <v>91.753361512462718</v>
      </c>
      <c r="H64" s="98">
        <v>76.949494048048876</v>
      </c>
      <c r="I64" s="98">
        <v>80.219350501679514</v>
      </c>
      <c r="J64" s="98">
        <v>73.109226514163197</v>
      </c>
      <c r="K64" s="98">
        <v>95.768877733859398</v>
      </c>
      <c r="L64" s="98">
        <v>83.757905728979352</v>
      </c>
      <c r="M64" s="98">
        <v>82.767138080986456</v>
      </c>
      <c r="N64" s="98">
        <v>55.014348832393232</v>
      </c>
      <c r="O64" s="98">
        <v>50.643384557078974</v>
      </c>
      <c r="P64" s="98">
        <v>33.120594128384916</v>
      </c>
      <c r="Q64" s="98">
        <v>53.942742435062911</v>
      </c>
      <c r="R64" s="98">
        <v>41.710227194236246</v>
      </c>
      <c r="S64" s="98">
        <v>40.875866516262676</v>
      </c>
      <c r="T64" s="98">
        <v>40.768588806170911</v>
      </c>
      <c r="U64" s="98">
        <v>51.242476157693886</v>
      </c>
      <c r="V64" s="98">
        <v>38.445013259566039</v>
      </c>
      <c r="W64" s="98">
        <v>46.642124864765677</v>
      </c>
      <c r="X64" s="98">
        <v>23.1649944363025</v>
      </c>
      <c r="Y64" s="98">
        <v>18.858363590613859</v>
      </c>
      <c r="DA64" s="63" t="s">
        <v>3310</v>
      </c>
    </row>
    <row r="65" spans="1:105" ht="12" customHeight="1" x14ac:dyDescent="0.25">
      <c r="A65" s="97" t="s">
        <v>53</v>
      </c>
      <c r="B65" s="98"/>
      <c r="C65" s="98">
        <v>1.6916525634096078</v>
      </c>
      <c r="D65" s="98">
        <v>1.3029557633548883</v>
      </c>
      <c r="E65" s="98">
        <v>1.0393235672000865</v>
      </c>
      <c r="F65" s="98">
        <v>1.127798744044177</v>
      </c>
      <c r="G65" s="98">
        <v>1.1796639267247842</v>
      </c>
      <c r="H65" s="98">
        <v>0.97671171141724888</v>
      </c>
      <c r="I65" s="98">
        <v>1.0145329901353668</v>
      </c>
      <c r="J65" s="98">
        <v>0.93238366467378586</v>
      </c>
      <c r="K65" s="98">
        <v>1.2209564548980378</v>
      </c>
      <c r="L65" s="98">
        <v>1.0681631214566378</v>
      </c>
      <c r="M65" s="98">
        <v>1.0678325761629732</v>
      </c>
      <c r="N65" s="98">
        <v>0.73131801033914912</v>
      </c>
      <c r="O65" s="98">
        <v>0.70324619589447113</v>
      </c>
      <c r="P65" s="98">
        <v>0.48436686294393289</v>
      </c>
      <c r="Q65" s="98">
        <v>0.81986872754505891</v>
      </c>
      <c r="R65" s="98">
        <v>0.64556996342253581</v>
      </c>
      <c r="S65" s="98">
        <v>0.63942759232526059</v>
      </c>
      <c r="T65" s="98">
        <v>0.64479991683817994</v>
      </c>
      <c r="U65" s="98">
        <v>0.82235900801092887</v>
      </c>
      <c r="V65" s="98">
        <v>0.59591158869751726</v>
      </c>
      <c r="W65" s="98">
        <v>0.73300768634486657</v>
      </c>
      <c r="X65" s="98">
        <v>0.35209433934026441</v>
      </c>
      <c r="Y65" s="98">
        <v>0.28572972595854995</v>
      </c>
      <c r="DA65" s="63" t="s">
        <v>3311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3.3946044445756059E-2</v>
      </c>
      <c r="D66" s="122">
        <f t="shared" si="27"/>
        <v>9.6301920258593712E-3</v>
      </c>
      <c r="E66" s="122">
        <f t="shared" si="27"/>
        <v>2.54168202503651E-2</v>
      </c>
      <c r="F66" s="122">
        <f t="shared" si="27"/>
        <v>1.2933484771765985E-2</v>
      </c>
      <c r="G66" s="122">
        <f t="shared" si="27"/>
        <v>9.3156544001480365E-2</v>
      </c>
      <c r="H66" s="122">
        <f t="shared" si="27"/>
        <v>0.21256858084261146</v>
      </c>
      <c r="I66" s="122">
        <f t="shared" si="27"/>
        <v>7.5609697923222391E-2</v>
      </c>
      <c r="J66" s="122">
        <f t="shared" si="27"/>
        <v>6.0455996859935406E-2</v>
      </c>
      <c r="K66" s="122">
        <f t="shared" si="27"/>
        <v>1.9165578322058448E-2</v>
      </c>
      <c r="L66" s="122">
        <f t="shared" si="27"/>
        <v>8.0597355918958155E-2</v>
      </c>
      <c r="M66" s="122">
        <f t="shared" si="27"/>
        <v>1.6396450244616001E-2</v>
      </c>
      <c r="N66" s="122">
        <f t="shared" si="27"/>
        <v>5.9302125690781318E-2</v>
      </c>
      <c r="O66" s="122">
        <f t="shared" si="27"/>
        <v>8.8442580467801235E-2</v>
      </c>
      <c r="P66" s="122">
        <f t="shared" si="27"/>
        <v>4.6183959171646277E-2</v>
      </c>
      <c r="Q66" s="122">
        <f t="shared" si="27"/>
        <v>4.6832329732334234E-2</v>
      </c>
      <c r="R66" s="122">
        <f t="shared" si="27"/>
        <v>5.6150067321971857E-2</v>
      </c>
      <c r="S66" s="122">
        <f t="shared" si="27"/>
        <v>5.4164432116582055E-2</v>
      </c>
      <c r="T66" s="122">
        <f t="shared" si="27"/>
        <v>2.7393732942824094E-2</v>
      </c>
      <c r="U66" s="122">
        <f t="shared" si="27"/>
        <v>0.24997079692723434</v>
      </c>
      <c r="V66" s="122">
        <f t="shared" si="27"/>
        <v>0.32692690368056637</v>
      </c>
      <c r="W66" s="122">
        <f t="shared" si="27"/>
        <v>0.22957659733833963</v>
      </c>
      <c r="X66" s="122">
        <f t="shared" si="27"/>
        <v>0.12636094677186221</v>
      </c>
      <c r="Y66" s="122">
        <f t="shared" si="27"/>
        <v>0.12913733806933922</v>
      </c>
      <c r="DA66" s="130" t="s">
        <v>3312</v>
      </c>
    </row>
    <row r="67" spans="1:105" ht="12" customHeight="1" x14ac:dyDescent="0.25">
      <c r="A67" s="97" t="s">
        <v>53</v>
      </c>
      <c r="B67" s="98"/>
      <c r="C67" s="98">
        <v>3.3946044445756059E-2</v>
      </c>
      <c r="D67" s="98">
        <v>9.6301920258593712E-3</v>
      </c>
      <c r="E67" s="98">
        <v>2.54168202503651E-2</v>
      </c>
      <c r="F67" s="98">
        <v>1.2933484771765985E-2</v>
      </c>
      <c r="G67" s="98">
        <v>9.3156544001480365E-2</v>
      </c>
      <c r="H67" s="98">
        <v>0.21256858084261146</v>
      </c>
      <c r="I67" s="98">
        <v>7.5609697923222391E-2</v>
      </c>
      <c r="J67" s="98">
        <v>6.0455996859935406E-2</v>
      </c>
      <c r="K67" s="98">
        <v>1.9165578322058448E-2</v>
      </c>
      <c r="L67" s="98">
        <v>8.0597355918958155E-2</v>
      </c>
      <c r="M67" s="98">
        <v>1.6396450244616001E-2</v>
      </c>
      <c r="N67" s="98">
        <v>5.9302125690781318E-2</v>
      </c>
      <c r="O67" s="98">
        <v>8.8442580467801235E-2</v>
      </c>
      <c r="P67" s="98">
        <v>4.6183959171646277E-2</v>
      </c>
      <c r="Q67" s="98">
        <v>4.6832329732334234E-2</v>
      </c>
      <c r="R67" s="98">
        <v>5.6150067321971857E-2</v>
      </c>
      <c r="S67" s="98">
        <v>5.4164432116582055E-2</v>
      </c>
      <c r="T67" s="98">
        <v>2.7393732942824094E-2</v>
      </c>
      <c r="U67" s="98">
        <v>0.24997079692723434</v>
      </c>
      <c r="V67" s="98">
        <v>0.32692690368056637</v>
      </c>
      <c r="W67" s="98">
        <v>0.22957659733833963</v>
      </c>
      <c r="X67" s="98">
        <v>0.12636094677186221</v>
      </c>
      <c r="Y67" s="98">
        <v>0.12913733806933922</v>
      </c>
      <c r="DA67" s="63" t="s">
        <v>3313</v>
      </c>
    </row>
    <row r="68" spans="1:105" ht="12" customHeight="1" x14ac:dyDescent="0.25">
      <c r="A68" s="121" t="s">
        <v>55</v>
      </c>
      <c r="B68" s="122"/>
      <c r="C68" s="122">
        <v>13.27088375175844</v>
      </c>
      <c r="D68" s="122">
        <v>11.378538343424076</v>
      </c>
      <c r="E68" s="122">
        <v>8.7777619967816811</v>
      </c>
      <c r="F68" s="122">
        <v>11.441272181857157</v>
      </c>
      <c r="G68" s="122">
        <v>12.991639497257761</v>
      </c>
      <c r="H68" s="122">
        <v>12.003298841560493</v>
      </c>
      <c r="I68" s="122">
        <v>13.131888297736754</v>
      </c>
      <c r="J68" s="122">
        <v>11.871172885621771</v>
      </c>
      <c r="K68" s="122">
        <v>16.64764020331129</v>
      </c>
      <c r="L68" s="122">
        <v>12.32847258411611</v>
      </c>
      <c r="M68" s="122">
        <v>15.339691906022207</v>
      </c>
      <c r="N68" s="122">
        <v>10.246970164226436</v>
      </c>
      <c r="O68" s="122">
        <v>8.8116808387975354</v>
      </c>
      <c r="P68" s="122">
        <v>8.2475978481801526</v>
      </c>
      <c r="Q68" s="122">
        <v>12.345383944027359</v>
      </c>
      <c r="R68" s="122">
        <v>9.7877117445222908</v>
      </c>
      <c r="S68" s="122">
        <v>9.9000262881363241</v>
      </c>
      <c r="T68" s="122">
        <v>10.378916142400415</v>
      </c>
      <c r="U68" s="122">
        <v>14.940553157541276</v>
      </c>
      <c r="V68" s="122">
        <v>10.396127796862206</v>
      </c>
      <c r="W68" s="122">
        <v>12.32476800477647</v>
      </c>
      <c r="X68" s="122">
        <v>6.216875071279504</v>
      </c>
      <c r="Y68" s="122">
        <v>5.9852577057084311</v>
      </c>
      <c r="DA68" s="130" t="s">
        <v>3314</v>
      </c>
    </row>
    <row r="69" spans="1:105" ht="12" customHeight="1" x14ac:dyDescent="0.25">
      <c r="A69" s="97" t="s">
        <v>134</v>
      </c>
      <c r="B69" s="98"/>
      <c r="C69" s="98">
        <v>7.6156103139190545</v>
      </c>
      <c r="D69" s="98">
        <v>7.7476254691516493</v>
      </c>
      <c r="E69" s="98">
        <v>7.3906240417406464</v>
      </c>
      <c r="F69" s="98">
        <v>7.8661840493411876</v>
      </c>
      <c r="G69" s="98">
        <v>8.0712556718263269</v>
      </c>
      <c r="H69" s="98">
        <v>11.235563463873955</v>
      </c>
      <c r="I69" s="98">
        <v>13.124068451945185</v>
      </c>
      <c r="J69" s="98">
        <v>11.861644886763061</v>
      </c>
      <c r="K69" s="98">
        <v>16.608906212150011</v>
      </c>
      <c r="L69" s="98">
        <v>12.307933012298029</v>
      </c>
      <c r="M69" s="98">
        <v>14.877073979883553</v>
      </c>
      <c r="N69" s="98">
        <v>9.547585024352637</v>
      </c>
      <c r="O69" s="98">
        <v>6.8820938950220745</v>
      </c>
      <c r="P69" s="98">
        <v>7.0397195345312351</v>
      </c>
      <c r="Q69" s="98">
        <v>9.8766033407848131</v>
      </c>
      <c r="R69" s="98">
        <v>9.7613450570349602</v>
      </c>
      <c r="S69" s="98">
        <v>9.8823587547282603</v>
      </c>
      <c r="T69" s="98">
        <v>10.358949398623347</v>
      </c>
      <c r="U69" s="98">
        <v>11.870901541691838</v>
      </c>
      <c r="V69" s="98">
        <v>7.6696586484946208</v>
      </c>
      <c r="W69" s="98">
        <v>10.713102165940175</v>
      </c>
      <c r="X69" s="98">
        <v>5.10297387113041</v>
      </c>
      <c r="Y69" s="98">
        <v>4.8544366299721036</v>
      </c>
      <c r="DA69" s="63" t="s">
        <v>3315</v>
      </c>
    </row>
    <row r="70" spans="1:105" ht="12" customHeight="1" x14ac:dyDescent="0.25">
      <c r="A70" s="97" t="s">
        <v>133</v>
      </c>
      <c r="B70" s="98"/>
      <c r="C70" s="98">
        <v>2.7922847430216632E-3</v>
      </c>
      <c r="D70" s="98">
        <v>1.1758765353576373E-3</v>
      </c>
      <c r="E70" s="98">
        <v>3.1485902086085572E-3</v>
      </c>
      <c r="F70" s="98">
        <v>1.4236982334909208E-3</v>
      </c>
      <c r="G70" s="98">
        <v>2.8364834658580607E-4</v>
      </c>
      <c r="H70" s="98">
        <v>3.5223885468071165E-3</v>
      </c>
      <c r="I70" s="98">
        <v>7.8198457915700827E-3</v>
      </c>
      <c r="J70" s="98">
        <v>9.5279988587100919E-3</v>
      </c>
      <c r="K70" s="98">
        <v>3.8733991161281109E-2</v>
      </c>
      <c r="L70" s="98">
        <v>2.0368471111286455E-2</v>
      </c>
      <c r="M70" s="98">
        <v>1.4489385655048943E-2</v>
      </c>
      <c r="N70" s="98">
        <v>8.2228163961479694E-3</v>
      </c>
      <c r="O70" s="98">
        <v>1.4121965098703358E-2</v>
      </c>
      <c r="P70" s="98">
        <v>2.2989799453709547E-2</v>
      </c>
      <c r="Q70" s="98">
        <v>2.8975203324801989E-2</v>
      </c>
      <c r="R70" s="98">
        <v>2.6366687487329798E-2</v>
      </c>
      <c r="S70" s="98">
        <v>1.7667533408062989E-2</v>
      </c>
      <c r="T70" s="98">
        <v>1.9811603066449083E-2</v>
      </c>
      <c r="U70" s="98">
        <v>2.6801109392526515E-2</v>
      </c>
      <c r="V70" s="98">
        <v>4.3838370938529686E-3</v>
      </c>
      <c r="W70" s="98">
        <v>4.915556206961201E-2</v>
      </c>
      <c r="X70" s="98">
        <v>6.5128576867506921E-2</v>
      </c>
      <c r="Y70" s="98">
        <v>1.4670013315732101E-2</v>
      </c>
      <c r="DA70" s="63" t="s">
        <v>3316</v>
      </c>
    </row>
    <row r="71" spans="1:105" ht="12" customHeight="1" x14ac:dyDescent="0.25">
      <c r="A71" s="100" t="s">
        <v>212</v>
      </c>
      <c r="B71" s="101"/>
      <c r="C71" s="101">
        <v>1.5010556443652596E-3</v>
      </c>
      <c r="D71" s="101">
        <v>6.4116084477546485E-4</v>
      </c>
      <c r="E71" s="101">
        <v>1.733221477226684E-3</v>
      </c>
      <c r="F71" s="101">
        <v>7.4068293810697935E-4</v>
      </c>
      <c r="G71" s="101">
        <v>1.4940685833875409E-4</v>
      </c>
      <c r="H71" s="101">
        <v>1.8686013586077166E-3</v>
      </c>
      <c r="I71" s="101">
        <v>4.3208875461085558E-3</v>
      </c>
      <c r="J71" s="101">
        <v>4.8682423879666059E-3</v>
      </c>
      <c r="K71" s="101">
        <v>2.0185916665228752E-2</v>
      </c>
      <c r="L71" s="101">
        <v>1.0600047412364944E-2</v>
      </c>
      <c r="M71" s="101">
        <v>7.2328773068308198E-3</v>
      </c>
      <c r="N71" s="101">
        <v>4.0720823717522708E-3</v>
      </c>
      <c r="O71" s="101">
        <v>5.8710309960478104E-3</v>
      </c>
      <c r="P71" s="101">
        <v>8.7765216948623923E-3</v>
      </c>
      <c r="Q71" s="101">
        <v>1.1666667920065836E-2</v>
      </c>
      <c r="R71" s="101">
        <v>1.2522138925962758E-2</v>
      </c>
      <c r="S71" s="101">
        <v>8.7547433711011764E-3</v>
      </c>
      <c r="T71" s="101">
        <v>8.9784118372666956E-3</v>
      </c>
      <c r="U71" s="101">
        <v>1.213438901238648E-2</v>
      </c>
      <c r="V71" s="101">
        <v>1.4254901492131212E-3</v>
      </c>
      <c r="W71" s="101">
        <v>1.4388554638578179E-2</v>
      </c>
      <c r="X71" s="101">
        <v>2.5445152892403108E-2</v>
      </c>
      <c r="Y71" s="101">
        <v>6.304886602371421E-3</v>
      </c>
      <c r="DA71" s="131" t="s">
        <v>3317</v>
      </c>
    </row>
    <row r="72" spans="1:105" ht="12" customHeight="1" x14ac:dyDescent="0.25">
      <c r="A72" s="103" t="s">
        <v>52</v>
      </c>
      <c r="B72" s="104"/>
      <c r="C72" s="104">
        <v>1.2912290986564039E-3</v>
      </c>
      <c r="D72" s="104">
        <v>5.3471569058217256E-4</v>
      </c>
      <c r="E72" s="104">
        <v>1.4153687313818732E-3</v>
      </c>
      <c r="F72" s="104">
        <v>6.8301529538394151E-4</v>
      </c>
      <c r="G72" s="104">
        <v>1.3424148824705198E-4</v>
      </c>
      <c r="H72" s="104">
        <v>1.6537871881994E-3</v>
      </c>
      <c r="I72" s="104">
        <v>3.4989582454615278E-3</v>
      </c>
      <c r="J72" s="104">
        <v>4.659756470743486E-3</v>
      </c>
      <c r="K72" s="104">
        <v>1.8548074496052357E-2</v>
      </c>
      <c r="L72" s="104">
        <v>9.768423698921511E-3</v>
      </c>
      <c r="M72" s="104">
        <v>7.2565083482181219E-3</v>
      </c>
      <c r="N72" s="104">
        <v>4.1507340243956995E-3</v>
      </c>
      <c r="O72" s="104">
        <v>8.2509341026555487E-3</v>
      </c>
      <c r="P72" s="104">
        <v>1.4213277758847153E-2</v>
      </c>
      <c r="Q72" s="104">
        <v>1.7308535404736154E-2</v>
      </c>
      <c r="R72" s="104">
        <v>1.384454856136704E-2</v>
      </c>
      <c r="S72" s="104">
        <v>8.9127900369618124E-3</v>
      </c>
      <c r="T72" s="104">
        <v>1.0833191229182387E-2</v>
      </c>
      <c r="U72" s="104">
        <v>1.4666720380140037E-2</v>
      </c>
      <c r="V72" s="104">
        <v>2.958346944639847E-3</v>
      </c>
      <c r="W72" s="104">
        <v>3.4767007431033829E-2</v>
      </c>
      <c r="X72" s="104">
        <v>3.9683423975103806E-2</v>
      </c>
      <c r="Y72" s="104">
        <v>8.3651267133606801E-3</v>
      </c>
      <c r="DA72" s="132" t="s">
        <v>3318</v>
      </c>
    </row>
    <row r="73" spans="1:105" ht="12" customHeight="1" x14ac:dyDescent="0.25">
      <c r="A73" s="106" t="s">
        <v>122</v>
      </c>
      <c r="B73" s="101"/>
      <c r="C73" s="101">
        <v>5.4935402131190347</v>
      </c>
      <c r="D73" s="101">
        <v>3.5850572803736172</v>
      </c>
      <c r="E73" s="101">
        <v>1.3343432856154431</v>
      </c>
      <c r="F73" s="101">
        <v>3.5589071352160264</v>
      </c>
      <c r="G73" s="101">
        <v>4.8874371928596645</v>
      </c>
      <c r="H73" s="101">
        <v>0.74614267405257695</v>
      </c>
      <c r="I73" s="101">
        <v>0</v>
      </c>
      <c r="J73" s="101">
        <v>0</v>
      </c>
      <c r="K73" s="101">
        <v>0</v>
      </c>
      <c r="L73" s="101">
        <v>1.7110070679460815E-4</v>
      </c>
      <c r="M73" s="101">
        <v>0.40743029220524746</v>
      </c>
      <c r="N73" s="101">
        <v>0.66090539202015253</v>
      </c>
      <c r="O73" s="101">
        <v>1.6968691189401266</v>
      </c>
      <c r="P73" s="101">
        <v>0.99907547605783231</v>
      </c>
      <c r="Q73" s="101">
        <v>1.9385696930466738</v>
      </c>
      <c r="R73" s="101">
        <v>0</v>
      </c>
      <c r="S73" s="101">
        <v>0</v>
      </c>
      <c r="T73" s="101">
        <v>1.5514071061923426E-4</v>
      </c>
      <c r="U73" s="101">
        <v>2.73382912170262</v>
      </c>
      <c r="V73" s="101">
        <v>2.43028803792583</v>
      </c>
      <c r="W73" s="101">
        <v>1.299755404679388</v>
      </c>
      <c r="X73" s="101">
        <v>0.17424192654296086</v>
      </c>
      <c r="Y73" s="101">
        <v>0.82330154437684966</v>
      </c>
      <c r="DA73" s="131" t="s">
        <v>3319</v>
      </c>
    </row>
    <row r="74" spans="1:105" ht="12" customHeight="1" x14ac:dyDescent="0.25">
      <c r="A74" s="107" t="s">
        <v>121</v>
      </c>
      <c r="B74" s="104"/>
      <c r="C74" s="104">
        <v>0.15894093997732939</v>
      </c>
      <c r="D74" s="104">
        <v>4.467971736345034E-2</v>
      </c>
      <c r="E74" s="104">
        <v>4.9646079216981984E-2</v>
      </c>
      <c r="F74" s="104">
        <v>1.4757299066451597E-2</v>
      </c>
      <c r="G74" s="104">
        <v>3.2662984225182753E-2</v>
      </c>
      <c r="H74" s="104">
        <v>1.8070315087155106E-2</v>
      </c>
      <c r="I74" s="104">
        <v>0</v>
      </c>
      <c r="J74" s="104">
        <v>0</v>
      </c>
      <c r="K74" s="104">
        <v>0</v>
      </c>
      <c r="L74" s="104">
        <v>0</v>
      </c>
      <c r="M74" s="104">
        <v>4.0698248278356226E-2</v>
      </c>
      <c r="N74" s="104">
        <v>3.0256931457498606E-2</v>
      </c>
      <c r="O74" s="104">
        <v>0.21859585973663165</v>
      </c>
      <c r="P74" s="104">
        <v>0.18581303813737537</v>
      </c>
      <c r="Q74" s="104">
        <v>0.501235706871072</v>
      </c>
      <c r="R74" s="104">
        <v>0</v>
      </c>
      <c r="S74" s="104">
        <v>0</v>
      </c>
      <c r="T74" s="104">
        <v>0</v>
      </c>
      <c r="U74" s="104">
        <v>0.30902138475429219</v>
      </c>
      <c r="V74" s="104">
        <v>0.29179727334790295</v>
      </c>
      <c r="W74" s="104">
        <v>0.26275487208729542</v>
      </c>
      <c r="X74" s="104">
        <v>0.87453069673862605</v>
      </c>
      <c r="Y74" s="104">
        <v>0.29284951804374543</v>
      </c>
      <c r="DA74" s="132" t="s">
        <v>3320</v>
      </c>
    </row>
    <row r="75" spans="1:105" ht="12" customHeight="1" x14ac:dyDescent="0.25">
      <c r="A75" s="108" t="s">
        <v>53</v>
      </c>
      <c r="B75" s="98"/>
      <c r="C75" s="98">
        <v>8.0564683258497777E-2</v>
      </c>
      <c r="D75" s="98">
        <v>2.3081150235433178E-2</v>
      </c>
      <c r="E75" s="98">
        <v>2.6010888139951314E-2</v>
      </c>
      <c r="F75" s="98">
        <v>7.310261862361455E-3</v>
      </c>
      <c r="G75" s="98">
        <v>1.6460714963562283E-2</v>
      </c>
      <c r="H75" s="98">
        <v>9.2122794661612609E-3</v>
      </c>
      <c r="I75" s="98">
        <v>0</v>
      </c>
      <c r="J75" s="98">
        <v>0</v>
      </c>
      <c r="K75" s="98">
        <v>0</v>
      </c>
      <c r="L75" s="98">
        <v>0</v>
      </c>
      <c r="M75" s="98">
        <v>1.9994388465371157E-2</v>
      </c>
      <c r="N75" s="98">
        <v>1.486135728403289E-2</v>
      </c>
      <c r="O75" s="98">
        <v>9.1149803434777077E-2</v>
      </c>
      <c r="P75" s="98">
        <v>7.2106204993071021E-2</v>
      </c>
      <c r="Q75" s="98">
        <v>0.20705063474907814</v>
      </c>
      <c r="R75" s="98">
        <v>0</v>
      </c>
      <c r="S75" s="98">
        <v>0</v>
      </c>
      <c r="T75" s="98">
        <v>0</v>
      </c>
      <c r="U75" s="98">
        <v>0.14394951360748928</v>
      </c>
      <c r="V75" s="98">
        <v>9.817397760193658E-2</v>
      </c>
      <c r="W75" s="98">
        <v>7.8301209094893687E-2</v>
      </c>
      <c r="X75" s="98">
        <v>0.34802729417228251</v>
      </c>
      <c r="Y75" s="98">
        <v>0.12745077218726714</v>
      </c>
      <c r="DA75" s="63" t="s">
        <v>3321</v>
      </c>
    </row>
    <row r="76" spans="1:105" ht="12" customHeight="1" x14ac:dyDescent="0.25">
      <c r="A76" s="108" t="s">
        <v>52</v>
      </c>
      <c r="B76" s="98"/>
      <c r="C76" s="98">
        <v>7.8376256718831611E-2</v>
      </c>
      <c r="D76" s="98">
        <v>2.1598567128017162E-2</v>
      </c>
      <c r="E76" s="98">
        <v>2.363519107703067E-2</v>
      </c>
      <c r="F76" s="98">
        <v>7.4470372040901425E-3</v>
      </c>
      <c r="G76" s="98">
        <v>1.6202269261620474E-2</v>
      </c>
      <c r="H76" s="98">
        <v>8.8580356209938434E-3</v>
      </c>
      <c r="I76" s="98">
        <v>0</v>
      </c>
      <c r="J76" s="98">
        <v>0</v>
      </c>
      <c r="K76" s="98">
        <v>0</v>
      </c>
      <c r="L76" s="98">
        <v>0</v>
      </c>
      <c r="M76" s="98">
        <v>2.070385981298507E-2</v>
      </c>
      <c r="N76" s="98">
        <v>1.5395574173465716E-2</v>
      </c>
      <c r="O76" s="98">
        <v>0.12744605630185457</v>
      </c>
      <c r="P76" s="98">
        <v>0.11370683314430434</v>
      </c>
      <c r="Q76" s="98">
        <v>0.29418507212199391</v>
      </c>
      <c r="R76" s="98">
        <v>0</v>
      </c>
      <c r="S76" s="98">
        <v>0</v>
      </c>
      <c r="T76" s="98">
        <v>0</v>
      </c>
      <c r="U76" s="98">
        <v>0.16507187114680291</v>
      </c>
      <c r="V76" s="98">
        <v>0.19362329574596637</v>
      </c>
      <c r="W76" s="98">
        <v>0.18445366299240173</v>
      </c>
      <c r="X76" s="98">
        <v>0.52650340256634354</v>
      </c>
      <c r="Y76" s="98">
        <v>0.16539874585647829</v>
      </c>
      <c r="DA76" s="63" t="s">
        <v>3322</v>
      </c>
    </row>
    <row r="77" spans="1:105" ht="12" customHeight="1" x14ac:dyDescent="0.25">
      <c r="A77" s="121" t="s">
        <v>54</v>
      </c>
      <c r="B77" s="122"/>
      <c r="C77" s="122">
        <v>2.2122880953929625</v>
      </c>
      <c r="D77" s="122">
        <v>1.8748012595152503</v>
      </c>
      <c r="E77" s="122">
        <v>1.600069756934666</v>
      </c>
      <c r="F77" s="122">
        <v>1.9423692143477105</v>
      </c>
      <c r="G77" s="122">
        <v>2.281865525043576</v>
      </c>
      <c r="H77" s="122">
        <v>2.0036774734098115</v>
      </c>
      <c r="I77" s="122">
        <v>2.2815291787029679</v>
      </c>
      <c r="J77" s="122">
        <v>1.6821669872292586</v>
      </c>
      <c r="K77" s="122">
        <v>2.4675551885053828</v>
      </c>
      <c r="L77" s="122">
        <v>1.9712981242759806</v>
      </c>
      <c r="M77" s="122">
        <v>2.4416078422907623</v>
      </c>
      <c r="N77" s="122">
        <v>1.6439870675272412</v>
      </c>
      <c r="O77" s="122">
        <v>1.466159498916797</v>
      </c>
      <c r="P77" s="122">
        <v>1.3954823457680998</v>
      </c>
      <c r="Q77" s="122">
        <v>2.1979502173276284</v>
      </c>
      <c r="R77" s="122">
        <v>1.7482493076196801</v>
      </c>
      <c r="S77" s="122">
        <v>1.7344560050270155</v>
      </c>
      <c r="T77" s="122">
        <v>1.7747296732475379</v>
      </c>
      <c r="U77" s="122">
        <v>2.3279614881223445</v>
      </c>
      <c r="V77" s="122">
        <v>2.1312803637240614</v>
      </c>
      <c r="W77" s="122">
        <v>2.4357523652055484</v>
      </c>
      <c r="X77" s="122">
        <v>1.5023913323608848</v>
      </c>
      <c r="Y77" s="122">
        <v>1.2933097578956525</v>
      </c>
      <c r="DA77" s="130" t="s">
        <v>3323</v>
      </c>
    </row>
    <row r="78" spans="1:105" ht="12" customHeight="1" x14ac:dyDescent="0.25">
      <c r="A78" s="97" t="s">
        <v>189</v>
      </c>
      <c r="B78" s="98"/>
      <c r="C78" s="98">
        <v>0.65146692975412857</v>
      </c>
      <c r="D78" s="98">
        <v>0.64854278749809835</v>
      </c>
      <c r="E78" s="98">
        <v>0.66735833171853853</v>
      </c>
      <c r="F78" s="98">
        <v>0.7683183398548471</v>
      </c>
      <c r="G78" s="98">
        <v>0.93287359066799558</v>
      </c>
      <c r="H78" s="98">
        <v>0.99313858880421868</v>
      </c>
      <c r="I78" s="98">
        <v>1.0562926869745883</v>
      </c>
      <c r="J78" s="98">
        <v>0.84924647349305327</v>
      </c>
      <c r="K78" s="98">
        <v>1.1776467883516126</v>
      </c>
      <c r="L78" s="98">
        <v>1.1490606443277929</v>
      </c>
      <c r="M78" s="98">
        <v>1.2321543259260874</v>
      </c>
      <c r="N78" s="98">
        <v>0.90136202632665097</v>
      </c>
      <c r="O78" s="98">
        <v>0.78431633073097073</v>
      </c>
      <c r="P78" s="98">
        <v>0.72853052526409967</v>
      </c>
      <c r="Q78" s="98">
        <v>0.84239111308918324</v>
      </c>
      <c r="R78" s="98">
        <v>0.84322064600170421</v>
      </c>
      <c r="S78" s="98">
        <v>0.6646436147192224</v>
      </c>
      <c r="T78" s="98">
        <v>0.70779667100158694</v>
      </c>
      <c r="U78" s="98">
        <v>0.78912769013933848</v>
      </c>
      <c r="V78" s="98">
        <v>0.95066790951375568</v>
      </c>
      <c r="W78" s="98">
        <v>1.1166844452883615</v>
      </c>
      <c r="X78" s="98">
        <v>1.1713621391106157</v>
      </c>
      <c r="Y78" s="98">
        <v>0.60778773152903942</v>
      </c>
      <c r="DA78" s="63" t="s">
        <v>3324</v>
      </c>
    </row>
    <row r="79" spans="1:105" ht="12" customHeight="1" x14ac:dyDescent="0.25">
      <c r="A79" s="109" t="s">
        <v>120</v>
      </c>
      <c r="B79" s="33"/>
      <c r="C79" s="33">
        <v>1.560821165638834</v>
      </c>
      <c r="D79" s="33">
        <v>1.2262584720171521</v>
      </c>
      <c r="E79" s="33">
        <v>0.93271142521612738</v>
      </c>
      <c r="F79" s="33">
        <v>1.1740508744928635</v>
      </c>
      <c r="G79" s="33">
        <v>1.3489919343755803</v>
      </c>
      <c r="H79" s="33">
        <v>1.0105388846055929</v>
      </c>
      <c r="I79" s="33">
        <v>1.2252364917283796</v>
      </c>
      <c r="J79" s="33">
        <v>0.83292051373620535</v>
      </c>
      <c r="K79" s="33">
        <v>1.28990840015377</v>
      </c>
      <c r="L79" s="33">
        <v>0.82223747994818774</v>
      </c>
      <c r="M79" s="33">
        <v>1.2094535163646749</v>
      </c>
      <c r="N79" s="33">
        <v>0.74262504120059025</v>
      </c>
      <c r="O79" s="33">
        <v>0.68184316818582635</v>
      </c>
      <c r="P79" s="33">
        <v>0.66695182050400004</v>
      </c>
      <c r="Q79" s="33">
        <v>1.3555591042384449</v>
      </c>
      <c r="R79" s="33">
        <v>0.9050286616179759</v>
      </c>
      <c r="S79" s="33">
        <v>1.0698123903077932</v>
      </c>
      <c r="T79" s="33">
        <v>1.0669330022459511</v>
      </c>
      <c r="U79" s="33">
        <v>1.538833797983006</v>
      </c>
      <c r="V79" s="33">
        <v>1.1806124542103058</v>
      </c>
      <c r="W79" s="33">
        <v>1.3190679199171866</v>
      </c>
      <c r="X79" s="33">
        <v>0.33102919325026925</v>
      </c>
      <c r="Y79" s="33">
        <v>0.68552202636661308</v>
      </c>
      <c r="DA79" s="60" t="s">
        <v>3325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4.9042956235088129</v>
      </c>
      <c r="D81" s="117">
        <f t="shared" si="28"/>
        <v>7.2664902036817844</v>
      </c>
      <c r="E81" s="117">
        <f t="shared" si="28"/>
        <v>11.341635275671569</v>
      </c>
      <c r="F81" s="117">
        <f t="shared" si="28"/>
        <v>9.0992793287500806</v>
      </c>
      <c r="G81" s="117">
        <f t="shared" si="28"/>
        <v>15.289091815113206</v>
      </c>
      <c r="H81" s="117">
        <f t="shared" si="28"/>
        <v>20.333344906651195</v>
      </c>
      <c r="I81" s="117">
        <f t="shared" si="28"/>
        <v>40.813611458219597</v>
      </c>
      <c r="J81" s="117">
        <f t="shared" si="28"/>
        <v>30.313624850211582</v>
      </c>
      <c r="K81" s="117">
        <f t="shared" si="28"/>
        <v>27.974702911719319</v>
      </c>
      <c r="L81" s="117">
        <f t="shared" si="28"/>
        <v>29.32222124338913</v>
      </c>
      <c r="M81" s="117">
        <f t="shared" si="28"/>
        <v>13.484048196623425</v>
      </c>
      <c r="N81" s="117">
        <f t="shared" si="28"/>
        <v>10.279745528027467</v>
      </c>
      <c r="O81" s="117">
        <f t="shared" si="28"/>
        <v>8.6220915723242619</v>
      </c>
      <c r="P81" s="117">
        <f t="shared" si="28"/>
        <v>9.9362906105500226</v>
      </c>
      <c r="Q81" s="117">
        <f t="shared" si="28"/>
        <v>13.667133639686435</v>
      </c>
      <c r="R81" s="117">
        <f t="shared" ref="R81:V81" si="29">R82+R85+R87+R100</f>
        <v>14.388055826592467</v>
      </c>
      <c r="S81" s="117">
        <f t="shared" si="29"/>
        <v>11.317294778552823</v>
      </c>
      <c r="T81" s="117">
        <f t="shared" si="29"/>
        <v>11.123956794570727</v>
      </c>
      <c r="U81" s="117">
        <f t="shared" si="29"/>
        <v>11.26474316206885</v>
      </c>
      <c r="V81" s="117">
        <f t="shared" si="29"/>
        <v>10.914927963072959</v>
      </c>
      <c r="W81" s="117">
        <f t="shared" ref="W81:Y81" si="30">W82+W85+W87+W100</f>
        <v>18.09395793298939</v>
      </c>
      <c r="X81" s="117">
        <f t="shared" si="30"/>
        <v>15.909539562469723</v>
      </c>
      <c r="Y81" s="117">
        <f t="shared" si="30"/>
        <v>11.05372469741153</v>
      </c>
      <c r="DA81" s="129" t="s">
        <v>3326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4.4249617669945494</v>
      </c>
      <c r="D82" s="122">
        <f t="shared" si="31"/>
        <v>6.3992925898315285</v>
      </c>
      <c r="E82" s="122">
        <f t="shared" si="31"/>
        <v>10.10349869357513</v>
      </c>
      <c r="F82" s="122">
        <f t="shared" si="31"/>
        <v>7.9370588107061915</v>
      </c>
      <c r="G82" s="122">
        <f t="shared" si="31"/>
        <v>12.980777142178685</v>
      </c>
      <c r="H82" s="122">
        <f t="shared" si="31"/>
        <v>16.649941553568638</v>
      </c>
      <c r="I82" s="122">
        <f t="shared" si="31"/>
        <v>34.796026237188734</v>
      </c>
      <c r="J82" s="122">
        <f t="shared" si="31"/>
        <v>25.964292626404347</v>
      </c>
      <c r="K82" s="122">
        <f t="shared" si="31"/>
        <v>23.492586858629483</v>
      </c>
      <c r="L82" s="122">
        <f t="shared" si="31"/>
        <v>25.453020285477304</v>
      </c>
      <c r="M82" s="122">
        <f t="shared" si="31"/>
        <v>11.072862460576111</v>
      </c>
      <c r="N82" s="122">
        <f t="shared" si="31"/>
        <v>8.5269802088290163</v>
      </c>
      <c r="O82" s="122">
        <f t="shared" si="31"/>
        <v>7.294320835907647</v>
      </c>
      <c r="P82" s="122">
        <f t="shared" si="31"/>
        <v>7.844734409628372</v>
      </c>
      <c r="Q82" s="122">
        <f t="shared" si="31"/>
        <v>11.091586684762277</v>
      </c>
      <c r="R82" s="122">
        <f t="shared" ref="R82:V82" si="32">SUM(R83:R84)</f>
        <v>11.725814988745016</v>
      </c>
      <c r="S82" s="122">
        <f t="shared" si="32"/>
        <v>8.9987676872496731</v>
      </c>
      <c r="T82" s="122">
        <f t="shared" si="32"/>
        <v>8.6830971828276056</v>
      </c>
      <c r="U82" s="122">
        <f t="shared" si="32"/>
        <v>8.6249621650733097</v>
      </c>
      <c r="V82" s="122">
        <f t="shared" si="32"/>
        <v>8.2643631938933133</v>
      </c>
      <c r="W82" s="122">
        <f t="shared" ref="W82:Y82" si="33">SUM(W83:W84)</f>
        <v>14.215325893421447</v>
      </c>
      <c r="X82" s="122">
        <f t="shared" si="33"/>
        <v>12.208608313559317</v>
      </c>
      <c r="Y82" s="122">
        <f t="shared" si="33"/>
        <v>8.1748680449689761</v>
      </c>
      <c r="DA82" s="130" t="s">
        <v>3327</v>
      </c>
    </row>
    <row r="83" spans="1:105" ht="12" customHeight="1" x14ac:dyDescent="0.25">
      <c r="A83" s="97" t="s">
        <v>199</v>
      </c>
      <c r="B83" s="98"/>
      <c r="C83" s="98">
        <v>4.4008445194349051</v>
      </c>
      <c r="D83" s="98">
        <v>6.3645810902987323</v>
      </c>
      <c r="E83" s="98">
        <v>10.048574328826307</v>
      </c>
      <c r="F83" s="98">
        <v>7.8931022242668538</v>
      </c>
      <c r="G83" s="98">
        <v>12.908666312625757</v>
      </c>
      <c r="H83" s="98">
        <v>16.557780788453595</v>
      </c>
      <c r="I83" s="98">
        <v>34.602486335542608</v>
      </c>
      <c r="J83" s="98">
        <v>25.817614199937154</v>
      </c>
      <c r="K83" s="98">
        <v>23.359180868776605</v>
      </c>
      <c r="L83" s="98">
        <v>25.307895628322751</v>
      </c>
      <c r="M83" s="98">
        <v>11.009586787829457</v>
      </c>
      <c r="N83" s="98">
        <v>8.4780247885823368</v>
      </c>
      <c r="O83" s="98">
        <v>7.2523631182803872</v>
      </c>
      <c r="P83" s="98">
        <v>7.7995023463644095</v>
      </c>
      <c r="Q83" s="98">
        <v>11.027467397552554</v>
      </c>
      <c r="R83" s="98">
        <v>11.657249598455401</v>
      </c>
      <c r="S83" s="98">
        <v>8.9455443387565783</v>
      </c>
      <c r="T83" s="98">
        <v>8.6309639985075481</v>
      </c>
      <c r="U83" s="98">
        <v>8.5721929974626629</v>
      </c>
      <c r="V83" s="98">
        <v>8.2153844361979687</v>
      </c>
      <c r="W83" s="98">
        <v>14.129689910821806</v>
      </c>
      <c r="X83" s="98">
        <v>12.137136204409318</v>
      </c>
      <c r="Y83" s="98">
        <v>8.1269019120829125</v>
      </c>
      <c r="DA83" s="63" t="s">
        <v>3328</v>
      </c>
    </row>
    <row r="84" spans="1:105" ht="12" customHeight="1" x14ac:dyDescent="0.25">
      <c r="A84" s="97" t="s">
        <v>53</v>
      </c>
      <c r="B84" s="98"/>
      <c r="C84" s="98">
        <v>2.4117247559644724E-2</v>
      </c>
      <c r="D84" s="98">
        <v>3.4711499532796175E-2</v>
      </c>
      <c r="E84" s="98">
        <v>5.4924364748823645E-2</v>
      </c>
      <c r="F84" s="98">
        <v>4.3956586439337746E-2</v>
      </c>
      <c r="G84" s="98">
        <v>7.2110829552927622E-2</v>
      </c>
      <c r="H84" s="98">
        <v>9.2160765115042537E-2</v>
      </c>
      <c r="I84" s="98">
        <v>0.19353990164612775</v>
      </c>
      <c r="J84" s="98">
        <v>0.14667842646719437</v>
      </c>
      <c r="K84" s="98">
        <v>0.13340598985287858</v>
      </c>
      <c r="L84" s="98">
        <v>0.14512465715455272</v>
      </c>
      <c r="M84" s="98">
        <v>6.3275672746654618E-2</v>
      </c>
      <c r="N84" s="98">
        <v>4.8955420246679857E-2</v>
      </c>
      <c r="O84" s="98">
        <v>4.1957717627260013E-2</v>
      </c>
      <c r="P84" s="98">
        <v>4.5232063263962452E-2</v>
      </c>
      <c r="Q84" s="98">
        <v>6.4119287209723055E-2</v>
      </c>
      <c r="R84" s="98">
        <v>6.8565390289614683E-2</v>
      </c>
      <c r="S84" s="98">
        <v>5.3223348493095575E-2</v>
      </c>
      <c r="T84" s="98">
        <v>5.2133184320056897E-2</v>
      </c>
      <c r="U84" s="98">
        <v>5.2769167610646865E-2</v>
      </c>
      <c r="V84" s="98">
        <v>4.8978757695344294E-2</v>
      </c>
      <c r="W84" s="98">
        <v>8.563598259964017E-2</v>
      </c>
      <c r="X84" s="98">
        <v>7.1472109149998381E-2</v>
      </c>
      <c r="Y84" s="98">
        <v>4.7966132886063551E-2</v>
      </c>
      <c r="DA84" s="63" t="s">
        <v>3329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1.111953248223159E-3</v>
      </c>
      <c r="D85" s="122">
        <f t="shared" si="34"/>
        <v>6.7411344181015601E-4</v>
      </c>
      <c r="E85" s="122">
        <f t="shared" si="34"/>
        <v>3.1224594902168421E-3</v>
      </c>
      <c r="F85" s="122">
        <f t="shared" si="34"/>
        <v>1.1985772525558995E-3</v>
      </c>
      <c r="G85" s="122">
        <f t="shared" si="34"/>
        <v>1.4542115607969584E-2</v>
      </c>
      <c r="H85" s="122">
        <f t="shared" si="34"/>
        <v>5.884099268819111E-2</v>
      </c>
      <c r="I85" s="122">
        <f t="shared" si="34"/>
        <v>2.9696138459901981E-2</v>
      </c>
      <c r="J85" s="122">
        <f t="shared" si="34"/>
        <v>2.1019275504010428E-2</v>
      </c>
      <c r="K85" s="122">
        <f t="shared" si="34"/>
        <v>4.8737209478774057E-3</v>
      </c>
      <c r="L85" s="122">
        <f t="shared" si="34"/>
        <v>2.2678909674165713E-2</v>
      </c>
      <c r="M85" s="122">
        <f t="shared" si="34"/>
        <v>2.1929408763375312E-3</v>
      </c>
      <c r="N85" s="122">
        <f t="shared" si="34"/>
        <v>8.7616394285130478E-3</v>
      </c>
      <c r="O85" s="122">
        <f t="shared" si="34"/>
        <v>1.1414939556704673E-2</v>
      </c>
      <c r="P85" s="122">
        <f t="shared" si="34"/>
        <v>9.8566169170566983E-3</v>
      </c>
      <c r="Q85" s="122">
        <f t="shared" si="34"/>
        <v>8.1476806579618179E-3</v>
      </c>
      <c r="R85" s="122">
        <f t="shared" si="34"/>
        <v>1.2939692260850658E-2</v>
      </c>
      <c r="S85" s="122">
        <f t="shared" si="34"/>
        <v>1.0565270083471232E-2</v>
      </c>
      <c r="T85" s="122">
        <f t="shared" si="34"/>
        <v>5.467972258990453E-3</v>
      </c>
      <c r="U85" s="122">
        <f t="shared" si="34"/>
        <v>3.9164361916392304E-2</v>
      </c>
      <c r="V85" s="122">
        <f t="shared" si="34"/>
        <v>6.9712354461297241E-2</v>
      </c>
      <c r="W85" s="122">
        <f t="shared" si="34"/>
        <v>6.8582255256356819E-2</v>
      </c>
      <c r="X85" s="122">
        <f t="shared" si="34"/>
        <v>6.0840455853118834E-2</v>
      </c>
      <c r="Y85" s="122">
        <f t="shared" si="34"/>
        <v>5.0925612245101885E-2</v>
      </c>
      <c r="DA85" s="130" t="s">
        <v>3330</v>
      </c>
    </row>
    <row r="86" spans="1:105" ht="12" customHeight="1" x14ac:dyDescent="0.25">
      <c r="A86" s="97" t="s">
        <v>53</v>
      </c>
      <c r="B86" s="98"/>
      <c r="C86" s="98">
        <v>1.111953248223159E-3</v>
      </c>
      <c r="D86" s="98">
        <v>6.7411344181015601E-4</v>
      </c>
      <c r="E86" s="98">
        <v>3.1224594902168421E-3</v>
      </c>
      <c r="F86" s="98">
        <v>1.1985772525558995E-3</v>
      </c>
      <c r="G86" s="98">
        <v>1.4542115607969584E-2</v>
      </c>
      <c r="H86" s="98">
        <v>5.884099268819111E-2</v>
      </c>
      <c r="I86" s="98">
        <v>2.9696138459901981E-2</v>
      </c>
      <c r="J86" s="98">
        <v>2.1019275504010428E-2</v>
      </c>
      <c r="K86" s="98">
        <v>4.8737209478774057E-3</v>
      </c>
      <c r="L86" s="98">
        <v>2.2678909674165713E-2</v>
      </c>
      <c r="M86" s="98">
        <v>2.1929408763375312E-3</v>
      </c>
      <c r="N86" s="98">
        <v>8.7616394285130478E-3</v>
      </c>
      <c r="O86" s="98">
        <v>1.1414939556704673E-2</v>
      </c>
      <c r="P86" s="98">
        <v>9.8566169170566983E-3</v>
      </c>
      <c r="Q86" s="98">
        <v>8.1476806579618179E-3</v>
      </c>
      <c r="R86" s="98">
        <v>1.2939692260850658E-2</v>
      </c>
      <c r="S86" s="98">
        <v>1.0565270083471232E-2</v>
      </c>
      <c r="T86" s="98">
        <v>5.467972258990453E-3</v>
      </c>
      <c r="U86" s="98">
        <v>3.9164361916392304E-2</v>
      </c>
      <c r="V86" s="98">
        <v>6.9712354461297241E-2</v>
      </c>
      <c r="W86" s="98">
        <v>6.8582255256356819E-2</v>
      </c>
      <c r="X86" s="98">
        <v>6.0840455853118834E-2</v>
      </c>
      <c r="Y86" s="98">
        <v>5.0925612245101885E-2</v>
      </c>
      <c r="DA86" s="63" t="s">
        <v>3331</v>
      </c>
    </row>
    <row r="87" spans="1:105" ht="12" customHeight="1" x14ac:dyDescent="0.25">
      <c r="A87" s="121" t="s">
        <v>55</v>
      </c>
      <c r="B87" s="122"/>
      <c r="C87" s="122">
        <v>0.40917231980541757</v>
      </c>
      <c r="D87" s="122">
        <v>0.74427110129525553</v>
      </c>
      <c r="E87" s="122">
        <v>1.049458492712501</v>
      </c>
      <c r="F87" s="122">
        <v>0.99601742246288261</v>
      </c>
      <c r="G87" s="122">
        <v>1.9628970382022606</v>
      </c>
      <c r="H87" s="122">
        <v>3.1245492970891706</v>
      </c>
      <c r="I87" s="122">
        <v>5.1757135552139291</v>
      </c>
      <c r="J87" s="122">
        <v>3.7792067551005855</v>
      </c>
      <c r="K87" s="122">
        <v>3.9029201588982692</v>
      </c>
      <c r="L87" s="122">
        <v>3.3604233657644937</v>
      </c>
      <c r="M87" s="122">
        <v>2.1155068780639783</v>
      </c>
      <c r="N87" s="122">
        <v>1.5300531897839524</v>
      </c>
      <c r="O87" s="122">
        <v>1.149212887890358</v>
      </c>
      <c r="P87" s="122">
        <v>1.8143142882743577</v>
      </c>
      <c r="Q87" s="122">
        <v>2.2127865459629903</v>
      </c>
      <c r="R87" s="122">
        <v>2.2900733014939254</v>
      </c>
      <c r="S87" s="122">
        <v>1.9945651177069976</v>
      </c>
      <c r="T87" s="122">
        <v>2.1056265816955237</v>
      </c>
      <c r="U87" s="122">
        <v>2.2483455722712842</v>
      </c>
      <c r="V87" s="122">
        <v>2.1648288050491113</v>
      </c>
      <c r="W87" s="122">
        <v>3.154006609792507</v>
      </c>
      <c r="X87" s="122">
        <v>3.0806946937547663</v>
      </c>
      <c r="Y87" s="122">
        <v>2.3664995245624896</v>
      </c>
      <c r="DA87" s="130" t="s">
        <v>3332</v>
      </c>
    </row>
    <row r="88" spans="1:105" ht="12" customHeight="1" x14ac:dyDescent="0.25">
      <c r="A88" s="97" t="s">
        <v>132</v>
      </c>
      <c r="B88" s="98"/>
      <c r="C88" s="98">
        <v>1.1702320959205955E-3</v>
      </c>
      <c r="D88" s="98">
        <v>3.263030420933918E-3</v>
      </c>
      <c r="E88" s="98">
        <v>6.6899820998940745E-3</v>
      </c>
      <c r="F88" s="98">
        <v>7.2349572425592602E-3</v>
      </c>
      <c r="G88" s="98">
        <v>1.6069254475486083E-2</v>
      </c>
      <c r="H88" s="98">
        <v>2.7096422069066855E-2</v>
      </c>
      <c r="I88" s="98">
        <v>7.0735461559127438E-2</v>
      </c>
      <c r="J88" s="98">
        <v>6.0764997143470514E-2</v>
      </c>
      <c r="K88" s="98">
        <v>4.2317629999967805E-2</v>
      </c>
      <c r="L88" s="98">
        <v>3.5903641753209668E-2</v>
      </c>
      <c r="M88" s="98">
        <v>1.5364641534470948E-2</v>
      </c>
      <c r="N88" s="98">
        <v>1.0042829190762777E-2</v>
      </c>
      <c r="O88" s="98">
        <v>7.2333289666832532E-3</v>
      </c>
      <c r="P88" s="98">
        <v>3.9578150910173403E-3</v>
      </c>
      <c r="Q88" s="98">
        <v>1.1796671519969522E-2</v>
      </c>
      <c r="R88" s="98">
        <v>2.8688636657164174E-2</v>
      </c>
      <c r="S88" s="98">
        <v>4.4410515770730651E-2</v>
      </c>
      <c r="T88" s="98">
        <v>4.6687181858124455E-2</v>
      </c>
      <c r="U88" s="98">
        <v>4.73767415994392E-2</v>
      </c>
      <c r="V88" s="98">
        <v>8.2467185705036083E-2</v>
      </c>
      <c r="W88" s="98">
        <v>7.6770427926472248E-2</v>
      </c>
      <c r="X88" s="98">
        <v>0.85034673180723619</v>
      </c>
      <c r="Y88" s="98">
        <v>0.27341773684953097</v>
      </c>
      <c r="DA88" s="63" t="s">
        <v>3333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1.3344852649498708E-4</v>
      </c>
      <c r="L89" s="98">
        <v>1.4840299432605629E-4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1.2806822950484726E-4</v>
      </c>
      <c r="S89" s="98">
        <v>1.3250794637568395E-4</v>
      </c>
      <c r="T89" s="98">
        <v>1.3911184969785714E-4</v>
      </c>
      <c r="U89" s="98">
        <v>1.3237916242222954E-4</v>
      </c>
      <c r="V89" s="98">
        <v>9.6055743765752059E-5</v>
      </c>
      <c r="W89" s="98">
        <v>1.7046599371816883E-4</v>
      </c>
      <c r="X89" s="98">
        <v>5.2614419390720358E-3</v>
      </c>
      <c r="Y89" s="98">
        <v>7.245959540433997E-4</v>
      </c>
      <c r="DA89" s="63" t="s">
        <v>3334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6.624833370286709E-5</v>
      </c>
      <c r="L90" s="101">
        <v>7.3386805444347725E-5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6.0348368361893931E-5</v>
      </c>
      <c r="S90" s="101">
        <v>6.5090566794013147E-5</v>
      </c>
      <c r="T90" s="101">
        <v>6.222370045300112E-5</v>
      </c>
      <c r="U90" s="101">
        <v>5.8865609526739058E-5</v>
      </c>
      <c r="V90" s="101">
        <v>3.0587537091414878E-5</v>
      </c>
      <c r="W90" s="101">
        <v>4.8366172018580814E-5</v>
      </c>
      <c r="X90" s="101">
        <v>2.0255504230327214E-3</v>
      </c>
      <c r="Y90" s="101">
        <v>3.0405788076876591E-4</v>
      </c>
      <c r="DA90" s="131" t="s">
        <v>3335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6.7200192792120003E-5</v>
      </c>
      <c r="L91" s="104">
        <v>7.5016188881708547E-5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6.7719861142953326E-5</v>
      </c>
      <c r="S91" s="104">
        <v>6.7417379581670791E-5</v>
      </c>
      <c r="T91" s="104">
        <v>7.688814924485603E-5</v>
      </c>
      <c r="U91" s="104">
        <v>7.3513552895490498E-5</v>
      </c>
      <c r="V91" s="104">
        <v>6.5468206674337181E-5</v>
      </c>
      <c r="W91" s="104">
        <v>1.2209982169958801E-4</v>
      </c>
      <c r="X91" s="104">
        <v>3.235891516039314E-3</v>
      </c>
      <c r="Y91" s="104">
        <v>4.2053807327463379E-4</v>
      </c>
      <c r="DA91" s="132" t="s">
        <v>3336</v>
      </c>
    </row>
    <row r="92" spans="1:105" ht="12" customHeight="1" x14ac:dyDescent="0.25">
      <c r="A92" s="106" t="s">
        <v>124</v>
      </c>
      <c r="B92" s="101"/>
      <c r="C92" s="101">
        <v>3.9209139341888521E-2</v>
      </c>
      <c r="D92" s="101">
        <v>7.941313258183802E-2</v>
      </c>
      <c r="E92" s="101">
        <v>0.17446343204781006</v>
      </c>
      <c r="F92" s="101">
        <v>0.35553980826412718</v>
      </c>
      <c r="G92" s="101">
        <v>0.44896871614316047</v>
      </c>
      <c r="H92" s="101">
        <v>0.30671732933170437</v>
      </c>
      <c r="I92" s="101">
        <v>0.37254316111293762</v>
      </c>
      <c r="J92" s="101">
        <v>0.28045778186348813</v>
      </c>
      <c r="K92" s="101">
        <v>0.41453529976738146</v>
      </c>
      <c r="L92" s="101">
        <v>0.41497629217609694</v>
      </c>
      <c r="M92" s="101">
        <v>0.38122557583115624</v>
      </c>
      <c r="N92" s="101">
        <v>0.23083124261084079</v>
      </c>
      <c r="O92" s="101">
        <v>0.14443546770513579</v>
      </c>
      <c r="P92" s="101">
        <v>0.2415989677664632</v>
      </c>
      <c r="Q92" s="101">
        <v>0.22422945615508008</v>
      </c>
      <c r="R92" s="101">
        <v>0.25390940995466599</v>
      </c>
      <c r="S92" s="101">
        <v>0.19315308211982141</v>
      </c>
      <c r="T92" s="101">
        <v>0.21882055605859632</v>
      </c>
      <c r="U92" s="101">
        <v>0.28000303571916008</v>
      </c>
      <c r="V92" s="101">
        <v>0.28545394578317507</v>
      </c>
      <c r="W92" s="101">
        <v>0.38735341352897307</v>
      </c>
      <c r="X92" s="101">
        <v>0.44751640475861765</v>
      </c>
      <c r="Y92" s="101">
        <v>0.34109001598207211</v>
      </c>
      <c r="DA92" s="131" t="s">
        <v>3337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1.4283709070835097E-4</v>
      </c>
      <c r="H93" s="104">
        <v>1.5294726902634375E-4</v>
      </c>
      <c r="I93" s="104">
        <v>3.1039903445808281E-4</v>
      </c>
      <c r="J93" s="104">
        <v>2.837440643880312E-4</v>
      </c>
      <c r="K93" s="104">
        <v>9.236718004537013E-4</v>
      </c>
      <c r="L93" s="104">
        <v>6.0449688323303233E-4</v>
      </c>
      <c r="M93" s="104">
        <v>4.4145226280571502E-4</v>
      </c>
      <c r="N93" s="104">
        <v>1.4627582091074559E-4</v>
      </c>
      <c r="O93" s="104">
        <v>2.7759430818615719E-4</v>
      </c>
      <c r="P93" s="104">
        <v>4.3935259241450363E-4</v>
      </c>
      <c r="Q93" s="104">
        <v>4.0021750492545466E-4</v>
      </c>
      <c r="R93" s="104">
        <v>7.3878464613172249E-4</v>
      </c>
      <c r="S93" s="104">
        <v>4.2469521825137644E-4</v>
      </c>
      <c r="T93" s="104">
        <v>3.9675875107789062E-4</v>
      </c>
      <c r="U93" s="104">
        <v>3.9088000367469154E-4</v>
      </c>
      <c r="V93" s="104">
        <v>5.4085269488065332E-4</v>
      </c>
      <c r="W93" s="104">
        <v>7.7207477172411471E-4</v>
      </c>
      <c r="X93" s="104">
        <v>3.0544054577579692E-3</v>
      </c>
      <c r="Y93" s="104">
        <v>1.0981336620252593E-3</v>
      </c>
      <c r="DA93" s="132" t="s">
        <v>3338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7.5761494848927631E-5</v>
      </c>
      <c r="H94" s="98">
        <v>8.1926435423294413E-5</v>
      </c>
      <c r="I94" s="98">
        <v>1.7360153770476096E-4</v>
      </c>
      <c r="J94" s="98">
        <v>1.4712985367709683E-4</v>
      </c>
      <c r="K94" s="98">
        <v>4.8957288924985764E-4</v>
      </c>
      <c r="L94" s="98">
        <v>3.2104536245046802E-4</v>
      </c>
      <c r="M94" s="98">
        <v>2.2586745567489681E-4</v>
      </c>
      <c r="N94" s="98">
        <v>7.4297023667542695E-5</v>
      </c>
      <c r="O94" s="98">
        <v>1.1894561036573955E-4</v>
      </c>
      <c r="P94" s="98">
        <v>1.7338129111625958E-4</v>
      </c>
      <c r="Q94" s="98">
        <v>1.6620954518941136E-4</v>
      </c>
      <c r="R94" s="98">
        <v>3.6014339884264901E-4</v>
      </c>
      <c r="S94" s="98">
        <v>2.1542010005491904E-4</v>
      </c>
      <c r="T94" s="98">
        <v>1.8384378022367508E-4</v>
      </c>
      <c r="U94" s="98">
        <v>1.8043376329727719E-4</v>
      </c>
      <c r="V94" s="98">
        <v>1.7987844295473102E-4</v>
      </c>
      <c r="W94" s="98">
        <v>2.2849506841316546E-4</v>
      </c>
      <c r="X94" s="98">
        <v>1.2224375596784026E-3</v>
      </c>
      <c r="Y94" s="98">
        <v>4.8179918256193425E-4</v>
      </c>
      <c r="DA94" s="63" t="s">
        <v>3339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6.7075595859423357E-5</v>
      </c>
      <c r="H95" s="98">
        <v>7.1020833603049348E-5</v>
      </c>
      <c r="I95" s="98">
        <v>1.3679749675332188E-4</v>
      </c>
      <c r="J95" s="98">
        <v>1.3661421071093434E-4</v>
      </c>
      <c r="K95" s="98">
        <v>4.3409891120384366E-4</v>
      </c>
      <c r="L95" s="98">
        <v>2.8345152078256431E-4</v>
      </c>
      <c r="M95" s="98">
        <v>2.1558480713081821E-4</v>
      </c>
      <c r="N95" s="98">
        <v>7.1978797243202913E-5</v>
      </c>
      <c r="O95" s="98">
        <v>1.5864869782041764E-4</v>
      </c>
      <c r="P95" s="98">
        <v>2.6597130129824405E-4</v>
      </c>
      <c r="Q95" s="98">
        <v>2.3400795973604329E-4</v>
      </c>
      <c r="R95" s="98">
        <v>3.7864124728907348E-4</v>
      </c>
      <c r="S95" s="98">
        <v>2.092751181964574E-4</v>
      </c>
      <c r="T95" s="98">
        <v>2.1291497085421554E-4</v>
      </c>
      <c r="U95" s="98">
        <v>2.1044624037741433E-4</v>
      </c>
      <c r="V95" s="98">
        <v>3.6097425192592225E-4</v>
      </c>
      <c r="W95" s="98">
        <v>5.4357970331094928E-4</v>
      </c>
      <c r="X95" s="98">
        <v>1.8319678980795663E-3</v>
      </c>
      <c r="Y95" s="98">
        <v>6.1633447946332501E-4</v>
      </c>
      <c r="DA95" s="63" t="s">
        <v>3340</v>
      </c>
    </row>
    <row r="96" spans="1:105" ht="12" customHeight="1" x14ac:dyDescent="0.25">
      <c r="A96" s="106" t="s">
        <v>122</v>
      </c>
      <c r="B96" s="101"/>
      <c r="C96" s="101">
        <v>0.35841111403005349</v>
      </c>
      <c r="D96" s="101">
        <v>0.65348269910638235</v>
      </c>
      <c r="E96" s="101">
        <v>0.83722890684119</v>
      </c>
      <c r="F96" s="101">
        <v>0.63063074561700116</v>
      </c>
      <c r="G96" s="101">
        <v>1.4877812394577459</v>
      </c>
      <c r="H96" s="101">
        <v>2.7245619196757511</v>
      </c>
      <c r="I96" s="101">
        <v>4.3324523727518134</v>
      </c>
      <c r="J96" s="101">
        <v>3.1215612967076058</v>
      </c>
      <c r="K96" s="101">
        <v>2.685140075636423</v>
      </c>
      <c r="L96" s="101">
        <v>2.6229738351613432</v>
      </c>
      <c r="M96" s="101">
        <v>1.5622855734864898</v>
      </c>
      <c r="N96" s="101">
        <v>1.2326827771534361</v>
      </c>
      <c r="O96" s="101">
        <v>0.88348420617175083</v>
      </c>
      <c r="P96" s="101">
        <v>1.322325491709553</v>
      </c>
      <c r="Q96" s="101">
        <v>1.5702788660719595</v>
      </c>
      <c r="R96" s="101">
        <v>1.6493598393747828</v>
      </c>
      <c r="S96" s="101">
        <v>1.3983471333384307</v>
      </c>
      <c r="T96" s="101">
        <v>1.6164110639418015</v>
      </c>
      <c r="U96" s="101">
        <v>1.7254632057180845</v>
      </c>
      <c r="V96" s="101">
        <v>1.6036716818308123</v>
      </c>
      <c r="W96" s="101">
        <v>2.2367506848360938</v>
      </c>
      <c r="X96" s="101">
        <v>0.29484209744406298</v>
      </c>
      <c r="Y96" s="101">
        <v>1.2910445186108277</v>
      </c>
      <c r="DA96" s="131" t="s">
        <v>3341</v>
      </c>
    </row>
    <row r="97" spans="1:105" ht="12" customHeight="1" x14ac:dyDescent="0.25">
      <c r="A97" s="107" t="s">
        <v>121</v>
      </c>
      <c r="B97" s="104"/>
      <c r="C97" s="104">
        <v>1.0381834337554949E-2</v>
      </c>
      <c r="D97" s="104">
        <v>8.1122391861013186E-3</v>
      </c>
      <c r="E97" s="104">
        <v>3.1076171723607042E-2</v>
      </c>
      <c r="F97" s="104">
        <v>2.6119113391949739E-3</v>
      </c>
      <c r="G97" s="104">
        <v>9.9349910351597542E-3</v>
      </c>
      <c r="H97" s="104">
        <v>6.6020678743621802E-2</v>
      </c>
      <c r="I97" s="104">
        <v>0.39967216075559242</v>
      </c>
      <c r="J97" s="104">
        <v>0.31613893532163301</v>
      </c>
      <c r="K97" s="104">
        <v>0.75987003316754809</v>
      </c>
      <c r="L97" s="104">
        <v>0.28581669679628474</v>
      </c>
      <c r="M97" s="104">
        <v>0.1561896349490558</v>
      </c>
      <c r="N97" s="104">
        <v>5.6350065008001993E-2</v>
      </c>
      <c r="O97" s="104">
        <v>0.11378229073860188</v>
      </c>
      <c r="P97" s="104">
        <v>0.24599266111490958</v>
      </c>
      <c r="Q97" s="104">
        <v>0.40608133471105556</v>
      </c>
      <c r="R97" s="104">
        <v>0.35724856263167604</v>
      </c>
      <c r="S97" s="104">
        <v>0.3580971833133878</v>
      </c>
      <c r="T97" s="104">
        <v>0.22317190923622565</v>
      </c>
      <c r="U97" s="104">
        <v>0.19497933006850321</v>
      </c>
      <c r="V97" s="104">
        <v>0.19259908329144149</v>
      </c>
      <c r="W97" s="104">
        <v>0.4521895427355257</v>
      </c>
      <c r="X97" s="104">
        <v>1.4796736123480194</v>
      </c>
      <c r="Y97" s="104">
        <v>0.45912452350399008</v>
      </c>
      <c r="DA97" s="132" t="s">
        <v>3342</v>
      </c>
    </row>
    <row r="98" spans="1:105" ht="12" customHeight="1" x14ac:dyDescent="0.25">
      <c r="A98" s="108" t="s">
        <v>53</v>
      </c>
      <c r="B98" s="98"/>
      <c r="C98" s="98">
        <v>5.2623898862471314E-3</v>
      </c>
      <c r="D98" s="98">
        <v>4.1907116349250186E-3</v>
      </c>
      <c r="E98" s="98">
        <v>1.6281624637221433E-2</v>
      </c>
      <c r="F98" s="98">
        <v>1.2938516570551249E-3</v>
      </c>
      <c r="G98" s="98">
        <v>5.0068008014168613E-3</v>
      </c>
      <c r="H98" s="98">
        <v>3.3657461986604922E-2</v>
      </c>
      <c r="I98" s="98">
        <v>0.21355793935973508</v>
      </c>
      <c r="J98" s="98">
        <v>0.15629094847831723</v>
      </c>
      <c r="K98" s="98">
        <v>0.38526853534636146</v>
      </c>
      <c r="L98" s="98">
        <v>0.14540513727922227</v>
      </c>
      <c r="M98" s="98">
        <v>7.6733431229685983E-2</v>
      </c>
      <c r="N98" s="98">
        <v>2.7677573657419057E-2</v>
      </c>
      <c r="O98" s="98">
        <v>4.7444784396546556E-2</v>
      </c>
      <c r="P98" s="98">
        <v>9.5459379099269423E-2</v>
      </c>
      <c r="Q98" s="98">
        <v>0.16774423082612475</v>
      </c>
      <c r="R98" s="98">
        <v>0.17397500323136181</v>
      </c>
      <c r="S98" s="98">
        <v>0.18237032002207088</v>
      </c>
      <c r="T98" s="98">
        <v>0.10425303060487132</v>
      </c>
      <c r="U98" s="98">
        <v>9.0826011116323893E-2</v>
      </c>
      <c r="V98" s="98">
        <v>6.4799159609225249E-2</v>
      </c>
      <c r="W98" s="98">
        <v>0.1347529263872049</v>
      </c>
      <c r="X98" s="98">
        <v>0.58884931710695343</v>
      </c>
      <c r="Y98" s="98">
        <v>0.19981516596504562</v>
      </c>
      <c r="DA98" s="63" t="s">
        <v>3343</v>
      </c>
    </row>
    <row r="99" spans="1:105" ht="12" customHeight="1" x14ac:dyDescent="0.25">
      <c r="A99" s="108" t="s">
        <v>52</v>
      </c>
      <c r="B99" s="98"/>
      <c r="C99" s="98">
        <v>5.1194444513078183E-3</v>
      </c>
      <c r="D99" s="98">
        <v>3.9215275511762992E-3</v>
      </c>
      <c r="E99" s="98">
        <v>1.4794547086385609E-2</v>
      </c>
      <c r="F99" s="98">
        <v>1.3180596821398491E-3</v>
      </c>
      <c r="G99" s="98">
        <v>4.9281902337428938E-3</v>
      </c>
      <c r="H99" s="98">
        <v>3.2363216757016873E-2</v>
      </c>
      <c r="I99" s="98">
        <v>0.18611422139585737</v>
      </c>
      <c r="J99" s="98">
        <v>0.15984798684331578</v>
      </c>
      <c r="K99" s="98">
        <v>0.37460149782118668</v>
      </c>
      <c r="L99" s="98">
        <v>0.14041155951706244</v>
      </c>
      <c r="M99" s="98">
        <v>7.9456203719369831E-2</v>
      </c>
      <c r="N99" s="98">
        <v>2.8672491350582939E-2</v>
      </c>
      <c r="O99" s="98">
        <v>6.6337506342055333E-2</v>
      </c>
      <c r="P99" s="98">
        <v>0.15053328201564017</v>
      </c>
      <c r="Q99" s="98">
        <v>0.23833710388493085</v>
      </c>
      <c r="R99" s="98">
        <v>0.18327355940031423</v>
      </c>
      <c r="S99" s="98">
        <v>0.1757268632913169</v>
      </c>
      <c r="T99" s="98">
        <v>0.11891887863135432</v>
      </c>
      <c r="U99" s="98">
        <v>0.10415331895217932</v>
      </c>
      <c r="V99" s="98">
        <v>0.12779992368221624</v>
      </c>
      <c r="W99" s="98">
        <v>0.31743661634832077</v>
      </c>
      <c r="X99" s="98">
        <v>0.8908242952410661</v>
      </c>
      <c r="Y99" s="98">
        <v>0.25930935753894446</v>
      </c>
      <c r="DA99" s="63" t="s">
        <v>3344</v>
      </c>
    </row>
    <row r="100" spans="1:105" ht="12" customHeight="1" x14ac:dyDescent="0.25">
      <c r="A100" s="121" t="s">
        <v>54</v>
      </c>
      <c r="B100" s="122"/>
      <c r="C100" s="122">
        <v>6.9049583460622718E-2</v>
      </c>
      <c r="D100" s="122">
        <v>0.12225239911319113</v>
      </c>
      <c r="E100" s="122">
        <v>0.18555562989371982</v>
      </c>
      <c r="F100" s="122">
        <v>0.16500451832844992</v>
      </c>
      <c r="G100" s="122">
        <v>0.33087551912429181</v>
      </c>
      <c r="H100" s="122">
        <v>0.50001306330519801</v>
      </c>
      <c r="I100" s="122">
        <v>0.81217552735702803</v>
      </c>
      <c r="J100" s="122">
        <v>0.54910619320263854</v>
      </c>
      <c r="K100" s="122">
        <v>0.57432217324368995</v>
      </c>
      <c r="L100" s="122">
        <v>0.48609868247316707</v>
      </c>
      <c r="M100" s="122">
        <v>0.29348591710699695</v>
      </c>
      <c r="N100" s="122">
        <v>0.21395048998598526</v>
      </c>
      <c r="O100" s="122">
        <v>0.16714290896955161</v>
      </c>
      <c r="P100" s="122">
        <v>0.26738529573023528</v>
      </c>
      <c r="Q100" s="122">
        <v>0.35461272830320756</v>
      </c>
      <c r="R100" s="122">
        <v>0.35922784409267611</v>
      </c>
      <c r="S100" s="122">
        <v>0.31339670351268045</v>
      </c>
      <c r="T100" s="122">
        <v>0.32976505778860538</v>
      </c>
      <c r="U100" s="122">
        <v>0.35227106280786491</v>
      </c>
      <c r="V100" s="122">
        <v>0.4160236096692374</v>
      </c>
      <c r="W100" s="122">
        <v>0.65604317451907745</v>
      </c>
      <c r="X100" s="122">
        <v>0.55939609930251966</v>
      </c>
      <c r="Y100" s="122">
        <v>0.46143151563496093</v>
      </c>
      <c r="DA100" s="130" t="s">
        <v>3345</v>
      </c>
    </row>
    <row r="101" spans="1:105" ht="12" customHeight="1" x14ac:dyDescent="0.25">
      <c r="A101" s="97" t="s">
        <v>202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3346</v>
      </c>
    </row>
    <row r="102" spans="1:105" ht="12" customHeight="1" x14ac:dyDescent="0.25">
      <c r="A102" s="97" t="s">
        <v>50</v>
      </c>
      <c r="B102" s="98"/>
      <c r="C102" s="98">
        <v>3.9114334884146834E-3</v>
      </c>
      <c r="D102" s="98">
        <v>8.0611872968513604E-3</v>
      </c>
      <c r="E102" s="98">
        <v>1.1209144662097855E-2</v>
      </c>
      <c r="F102" s="98">
        <v>1.1396804400347531E-2</v>
      </c>
      <c r="G102" s="98">
        <v>2.2412542986039757E-2</v>
      </c>
      <c r="H102" s="98">
        <v>4.0772880655287336E-2</v>
      </c>
      <c r="I102" s="98">
        <v>8.4268501540572791E-2</v>
      </c>
      <c r="J102" s="98">
        <v>5.5037359314099157E-2</v>
      </c>
      <c r="K102" s="98">
        <v>5.9088737422138334E-2</v>
      </c>
      <c r="L102" s="98">
        <v>4.1729738503523718E-2</v>
      </c>
      <c r="M102" s="98">
        <v>2.713668513979773E-2</v>
      </c>
      <c r="N102" s="98">
        <v>1.9593868826171021E-2</v>
      </c>
      <c r="O102" s="98">
        <v>1.4927441229189868E-2</v>
      </c>
      <c r="P102" s="98">
        <v>2.9783709675685267E-2</v>
      </c>
      <c r="Q102" s="98">
        <v>3.4029881348287903E-2</v>
      </c>
      <c r="R102" s="98">
        <v>3.8887109643190691E-2</v>
      </c>
      <c r="S102" s="98">
        <v>3.113944764507932E-2</v>
      </c>
      <c r="T102" s="98">
        <v>2.9239519340674112E-2</v>
      </c>
      <c r="U102" s="98">
        <v>3.547160060368857E-2</v>
      </c>
      <c r="V102" s="98">
        <v>3.5794875661809035E-2</v>
      </c>
      <c r="W102" s="98">
        <v>5.9660315957881155E-2</v>
      </c>
      <c r="X102" s="98">
        <v>7.6790038733658653E-2</v>
      </c>
      <c r="Y102" s="98">
        <v>5.6902068759270355E-2</v>
      </c>
      <c r="DA102" s="63" t="s">
        <v>3347</v>
      </c>
    </row>
    <row r="103" spans="1:105" ht="12" customHeight="1" x14ac:dyDescent="0.25">
      <c r="A103" s="109" t="s">
        <v>120</v>
      </c>
      <c r="B103" s="33"/>
      <c r="C103" s="33">
        <v>6.5138149972208029E-2</v>
      </c>
      <c r="D103" s="33">
        <v>0.11419121181633977</v>
      </c>
      <c r="E103" s="33">
        <v>0.17434648523162197</v>
      </c>
      <c r="F103" s="33">
        <v>0.15360771392810238</v>
      </c>
      <c r="G103" s="33">
        <v>0.30846297613825202</v>
      </c>
      <c r="H103" s="33">
        <v>0.45924018264991068</v>
      </c>
      <c r="I103" s="33">
        <v>0.72790702581645528</v>
      </c>
      <c r="J103" s="33">
        <v>0.49406883388853934</v>
      </c>
      <c r="K103" s="33">
        <v>0.51523343582155157</v>
      </c>
      <c r="L103" s="33">
        <v>0.44436894396964333</v>
      </c>
      <c r="M103" s="33">
        <v>0.26634923196719923</v>
      </c>
      <c r="N103" s="33">
        <v>0.19435662115981422</v>
      </c>
      <c r="O103" s="33">
        <v>0.15221546774036174</v>
      </c>
      <c r="P103" s="33">
        <v>0.23760158605455001</v>
      </c>
      <c r="Q103" s="33">
        <v>0.32058284695491968</v>
      </c>
      <c r="R103" s="33">
        <v>0.32034073444948541</v>
      </c>
      <c r="S103" s="33">
        <v>0.28225725586760114</v>
      </c>
      <c r="T103" s="33">
        <v>0.30052553844793128</v>
      </c>
      <c r="U103" s="33">
        <v>0.31679946220417632</v>
      </c>
      <c r="V103" s="33">
        <v>0.38022873400742835</v>
      </c>
      <c r="W103" s="33">
        <v>0.59638285856119633</v>
      </c>
      <c r="X103" s="33">
        <v>0.48260606056886102</v>
      </c>
      <c r="Y103" s="33">
        <v>0.40452944687569059</v>
      </c>
      <c r="DA103" s="60" t="s">
        <v>3348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3349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3350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3351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3352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3353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3354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3355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3356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3357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3358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3359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3360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3361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3362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3363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3364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3365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3366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0.33641990307218977</v>
      </c>
      <c r="D124" s="117">
        <f t="shared" si="42"/>
        <v>0.39330843445631869</v>
      </c>
      <c r="E124" s="117">
        <f t="shared" si="42"/>
        <v>0.46951517127007458</v>
      </c>
      <c r="F124" s="117">
        <f t="shared" si="42"/>
        <v>0.34629932198296032</v>
      </c>
      <c r="G124" s="117">
        <f t="shared" si="42"/>
        <v>0.38763758974465845</v>
      </c>
      <c r="H124" s="117">
        <f t="shared" si="42"/>
        <v>0.50062281830255773</v>
      </c>
      <c r="I124" s="117">
        <f t="shared" si="42"/>
        <v>0.46327334501247452</v>
      </c>
      <c r="J124" s="117">
        <f t="shared" si="42"/>
        <v>0.40977224413394892</v>
      </c>
      <c r="K124" s="117">
        <f t="shared" si="42"/>
        <v>0.44293550952360894</v>
      </c>
      <c r="L124" s="117">
        <f t="shared" si="42"/>
        <v>0.40554291137365683</v>
      </c>
      <c r="M124" s="117">
        <f t="shared" si="42"/>
        <v>0.58092926237651832</v>
      </c>
      <c r="N124" s="117">
        <f t="shared" si="42"/>
        <v>0.43136355083035044</v>
      </c>
      <c r="O124" s="117">
        <f t="shared" si="42"/>
        <v>0.32263845446993072</v>
      </c>
      <c r="P124" s="117">
        <f t="shared" si="42"/>
        <v>0.21757715010016598</v>
      </c>
      <c r="Q124" s="117">
        <f t="shared" si="42"/>
        <v>0.30117536230307429</v>
      </c>
      <c r="R124" s="117">
        <f t="shared" ref="R124:V124" si="43">R125+R128+R130+R139</f>
        <v>0.23956354967259527</v>
      </c>
      <c r="S124" s="117">
        <f t="shared" si="43"/>
        <v>0.20478891303922939</v>
      </c>
      <c r="T124" s="117">
        <f t="shared" si="43"/>
        <v>0.27770581258023286</v>
      </c>
      <c r="U124" s="117">
        <f t="shared" si="43"/>
        <v>0.27487589041538846</v>
      </c>
      <c r="V124" s="117">
        <f t="shared" si="43"/>
        <v>0.23769495681684605</v>
      </c>
      <c r="W124" s="117">
        <f t="shared" ref="W124:Y124" si="44">W125+W128+W130+W139</f>
        <v>0.2645957194129121</v>
      </c>
      <c r="X124" s="117">
        <f t="shared" si="44"/>
        <v>0.18025500172719452</v>
      </c>
      <c r="Y124" s="117">
        <f t="shared" si="44"/>
        <v>0.16081411098739976</v>
      </c>
      <c r="DA124" s="129" t="s">
        <v>3367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0.28849684236231554</v>
      </c>
      <c r="D125" s="122">
        <f t="shared" si="45"/>
        <v>0.3384175967646571</v>
      </c>
      <c r="E125" s="122">
        <f t="shared" si="45"/>
        <v>0.40150268187370841</v>
      </c>
      <c r="F125" s="122">
        <f t="shared" si="45"/>
        <v>0.29262399243311815</v>
      </c>
      <c r="G125" s="122">
        <f t="shared" si="45"/>
        <v>0.32115285112405401</v>
      </c>
      <c r="H125" s="122">
        <f t="shared" si="45"/>
        <v>0.40893351934090211</v>
      </c>
      <c r="I125" s="122">
        <f t="shared" si="45"/>
        <v>0.38224814664975604</v>
      </c>
      <c r="J125" s="122">
        <f t="shared" si="45"/>
        <v>0.34028258905563774</v>
      </c>
      <c r="K125" s="122">
        <f t="shared" si="45"/>
        <v>0.3562440219034827</v>
      </c>
      <c r="L125" s="122">
        <f t="shared" si="45"/>
        <v>0.32364157826259138</v>
      </c>
      <c r="M125" s="122">
        <f t="shared" si="45"/>
        <v>0.47442690901480866</v>
      </c>
      <c r="N125" s="122">
        <f t="shared" si="45"/>
        <v>0.34954368834632543</v>
      </c>
      <c r="O125" s="122">
        <f t="shared" si="45"/>
        <v>0.2566844949718024</v>
      </c>
      <c r="P125" s="122">
        <f t="shared" si="45"/>
        <v>0.17372545817515395</v>
      </c>
      <c r="Q125" s="122">
        <f t="shared" si="45"/>
        <v>0.23675806140490557</v>
      </c>
      <c r="R125" s="122">
        <f t="shared" ref="R125:V125" si="46">SUM(R126:R127)</f>
        <v>0.18399980130688232</v>
      </c>
      <c r="S125" s="122">
        <f t="shared" si="46"/>
        <v>0.15641478847280635</v>
      </c>
      <c r="T125" s="122">
        <f t="shared" si="46"/>
        <v>0.21321690865026091</v>
      </c>
      <c r="U125" s="122">
        <f t="shared" si="46"/>
        <v>0.20845547861779443</v>
      </c>
      <c r="V125" s="122">
        <f t="shared" si="46"/>
        <v>0.18491101300812449</v>
      </c>
      <c r="W125" s="122">
        <f t="shared" ref="W125:Y125" si="47">SUM(W126:W127)</f>
        <v>0.20937341981693022</v>
      </c>
      <c r="X125" s="122">
        <f t="shared" si="47"/>
        <v>0.13627685814191728</v>
      </c>
      <c r="Y125" s="122">
        <f t="shared" si="47"/>
        <v>0.11333701805433037</v>
      </c>
      <c r="DA125" s="130" t="s">
        <v>3368</v>
      </c>
    </row>
    <row r="126" spans="1:105" ht="12" customHeight="1" x14ac:dyDescent="0.25">
      <c r="A126" s="97" t="s">
        <v>198</v>
      </c>
      <c r="B126" s="98"/>
      <c r="C126" s="98">
        <v>0.2874033819900309</v>
      </c>
      <c r="D126" s="98">
        <v>0.33716388870036051</v>
      </c>
      <c r="E126" s="98">
        <v>0.40003828520913814</v>
      </c>
      <c r="F126" s="98">
        <v>0.29155558316444202</v>
      </c>
      <c r="G126" s="98">
        <v>0.31999681673640767</v>
      </c>
      <c r="H126" s="98">
        <v>0.40749153259961035</v>
      </c>
      <c r="I126" s="98">
        <v>0.38091608537338162</v>
      </c>
      <c r="J126" s="98">
        <v>0.33909758528251727</v>
      </c>
      <c r="K126" s="98">
        <v>0.35501644610693062</v>
      </c>
      <c r="L126" s="98">
        <v>0.32253867634376537</v>
      </c>
      <c r="M126" s="98">
        <v>0.47282667583935489</v>
      </c>
      <c r="N126" s="98">
        <v>0.34836975841857654</v>
      </c>
      <c r="O126" s="98">
        <v>0.25582506845084751</v>
      </c>
      <c r="P126" s="98">
        <v>0.17314379168929786</v>
      </c>
      <c r="Q126" s="98">
        <v>0.23596688381700992</v>
      </c>
      <c r="R126" s="98">
        <v>0.18338488038348044</v>
      </c>
      <c r="S126" s="98">
        <v>0.15589301901691555</v>
      </c>
      <c r="T126" s="98">
        <v>0.21250441509477394</v>
      </c>
      <c r="U126" s="98">
        <v>0.20775398897265596</v>
      </c>
      <c r="V126" s="98">
        <v>0.18431387877720909</v>
      </c>
      <c r="W126" s="98">
        <v>0.20869081028047604</v>
      </c>
      <c r="X126" s="98">
        <v>0.13584696077186659</v>
      </c>
      <c r="Y126" s="98">
        <v>0.11298005027697976</v>
      </c>
      <c r="DA126" s="63" t="s">
        <v>3369</v>
      </c>
    </row>
    <row r="127" spans="1:105" ht="12" customHeight="1" x14ac:dyDescent="0.25">
      <c r="A127" s="97" t="s">
        <v>53</v>
      </c>
      <c r="B127" s="98"/>
      <c r="C127" s="98">
        <v>1.0934603722846572E-3</v>
      </c>
      <c r="D127" s="98">
        <v>1.2537080642965801E-3</v>
      </c>
      <c r="E127" s="98">
        <v>1.4643966645702436E-3</v>
      </c>
      <c r="F127" s="98">
        <v>1.0684092686761544E-3</v>
      </c>
      <c r="G127" s="98">
        <v>1.1560343876463467E-3</v>
      </c>
      <c r="H127" s="98">
        <v>1.4419867412917562E-3</v>
      </c>
      <c r="I127" s="98">
        <v>1.3320612763744371E-3</v>
      </c>
      <c r="J127" s="98">
        <v>1.1850037731204659E-3</v>
      </c>
      <c r="K127" s="98">
        <v>1.2275757965520575E-3</v>
      </c>
      <c r="L127" s="98">
        <v>1.1029019188260091E-3</v>
      </c>
      <c r="M127" s="98">
        <v>1.6002331754537843E-3</v>
      </c>
      <c r="N127" s="98">
        <v>1.1739299277488682E-3</v>
      </c>
      <c r="O127" s="98">
        <v>8.5942652095487998E-4</v>
      </c>
      <c r="P127" s="98">
        <v>5.816664858560739E-4</v>
      </c>
      <c r="Q127" s="98">
        <v>7.9117758789565209E-4</v>
      </c>
      <c r="R127" s="98">
        <v>6.1492092340187604E-4</v>
      </c>
      <c r="S127" s="98">
        <v>5.2176945589080465E-4</v>
      </c>
      <c r="T127" s="98">
        <v>7.1249355548696981E-4</v>
      </c>
      <c r="U127" s="98">
        <v>7.0148964513848226E-4</v>
      </c>
      <c r="V127" s="98">
        <v>5.9713423091539534E-4</v>
      </c>
      <c r="W127" s="98">
        <v>6.826095364541897E-4</v>
      </c>
      <c r="X127" s="98">
        <v>4.2989737005068703E-4</v>
      </c>
      <c r="Y127" s="98">
        <v>3.569677773506098E-4</v>
      </c>
      <c r="DA127" s="63" t="s">
        <v>3370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1.0490124983237349E-4</v>
      </c>
      <c r="D128" s="122">
        <f t="shared" si="48"/>
        <v>4.8150960129296853E-5</v>
      </c>
      <c r="E128" s="122">
        <f t="shared" si="48"/>
        <v>1.8734756941301054E-4</v>
      </c>
      <c r="F128" s="122">
        <f t="shared" si="48"/>
        <v>5.5747779188646473E-5</v>
      </c>
      <c r="G128" s="122">
        <f t="shared" si="48"/>
        <v>4.3502055237515846E-4</v>
      </c>
      <c r="H128" s="122">
        <f t="shared" si="48"/>
        <v>1.4443359998168579E-3</v>
      </c>
      <c r="I128" s="122">
        <f t="shared" si="48"/>
        <v>4.0275052160807385E-4</v>
      </c>
      <c r="J128" s="122">
        <f t="shared" si="48"/>
        <v>3.5080849241742019E-4</v>
      </c>
      <c r="K128" s="122">
        <f t="shared" si="48"/>
        <v>9.8791640835352824E-5</v>
      </c>
      <c r="L128" s="122">
        <f t="shared" si="48"/>
        <v>4.797461661842747E-4</v>
      </c>
      <c r="M128" s="122">
        <f t="shared" si="48"/>
        <v>1.0121265583096297E-4</v>
      </c>
      <c r="N128" s="122">
        <f t="shared" si="48"/>
        <v>4.1875482562746187E-4</v>
      </c>
      <c r="O128" s="122">
        <f t="shared" si="48"/>
        <v>5.5682631983925226E-4</v>
      </c>
      <c r="P128" s="122">
        <f t="shared" si="48"/>
        <v>2.0971525355439785E-4</v>
      </c>
      <c r="Q128" s="122">
        <f t="shared" si="48"/>
        <v>2.0200861135442522E-4</v>
      </c>
      <c r="R128" s="122">
        <f t="shared" si="48"/>
        <v>2.6347789671415369E-4</v>
      </c>
      <c r="S128" s="122">
        <f t="shared" si="48"/>
        <v>2.2301361653765127E-4</v>
      </c>
      <c r="T128" s="122">
        <f t="shared" si="48"/>
        <v>1.3467911967956781E-4</v>
      </c>
      <c r="U128" s="122">
        <f t="shared" si="48"/>
        <v>1.0003940272121947E-3</v>
      </c>
      <c r="V128" s="122">
        <f t="shared" si="48"/>
        <v>1.3981717819472003E-3</v>
      </c>
      <c r="W128" s="122">
        <f t="shared" si="48"/>
        <v>9.7702309434003778E-4</v>
      </c>
      <c r="X128" s="122">
        <f t="shared" si="48"/>
        <v>8.139191418477437E-4</v>
      </c>
      <c r="Y128" s="122">
        <f t="shared" si="48"/>
        <v>8.7083341210006794E-4</v>
      </c>
      <c r="DA128" s="130" t="s">
        <v>3371</v>
      </c>
    </row>
    <row r="129" spans="1:105" ht="12" customHeight="1" x14ac:dyDescent="0.25">
      <c r="A129" s="97" t="s">
        <v>53</v>
      </c>
      <c r="B129" s="98"/>
      <c r="C129" s="98">
        <v>1.0490124983237349E-4</v>
      </c>
      <c r="D129" s="98">
        <v>4.8150960129296853E-5</v>
      </c>
      <c r="E129" s="98">
        <v>1.8734756941301054E-4</v>
      </c>
      <c r="F129" s="98">
        <v>5.5747779188646473E-5</v>
      </c>
      <c r="G129" s="98">
        <v>4.3502055237515846E-4</v>
      </c>
      <c r="H129" s="98">
        <v>1.4443359998168579E-3</v>
      </c>
      <c r="I129" s="98">
        <v>4.0275052160807385E-4</v>
      </c>
      <c r="J129" s="98">
        <v>3.5080849241742019E-4</v>
      </c>
      <c r="K129" s="98">
        <v>9.8791640835352824E-5</v>
      </c>
      <c r="L129" s="98">
        <v>4.797461661842747E-4</v>
      </c>
      <c r="M129" s="98">
        <v>1.0121265583096297E-4</v>
      </c>
      <c r="N129" s="98">
        <v>4.1875482562746187E-4</v>
      </c>
      <c r="O129" s="98">
        <v>5.5682631983925226E-4</v>
      </c>
      <c r="P129" s="98">
        <v>2.0971525355439785E-4</v>
      </c>
      <c r="Q129" s="98">
        <v>2.0200861135442522E-4</v>
      </c>
      <c r="R129" s="98">
        <v>2.6347789671415369E-4</v>
      </c>
      <c r="S129" s="98">
        <v>2.2301361653765127E-4</v>
      </c>
      <c r="T129" s="98">
        <v>1.3467911967956781E-4</v>
      </c>
      <c r="U129" s="98">
        <v>1.0003940272121947E-3</v>
      </c>
      <c r="V129" s="98">
        <v>1.3981717819472003E-3</v>
      </c>
      <c r="W129" s="98">
        <v>9.7702309434003778E-4</v>
      </c>
      <c r="X129" s="98">
        <v>8.139191418477437E-4</v>
      </c>
      <c r="Y129" s="98">
        <v>8.7083341210006794E-4</v>
      </c>
      <c r="DA129" s="63" t="s">
        <v>3372</v>
      </c>
    </row>
    <row r="130" spans="1:105" ht="12" customHeight="1" x14ac:dyDescent="0.25">
      <c r="A130" s="121" t="s">
        <v>55</v>
      </c>
      <c r="B130" s="122"/>
      <c r="C130" s="122">
        <v>4.0850557943730638E-2</v>
      </c>
      <c r="D130" s="122">
        <v>4.7037018028714045E-2</v>
      </c>
      <c r="E130" s="122">
        <v>5.7515221057197786E-2</v>
      </c>
      <c r="F130" s="122">
        <v>4.575552850166039E-2</v>
      </c>
      <c r="G130" s="122">
        <v>5.6347513973253251E-2</v>
      </c>
      <c r="H130" s="122">
        <v>7.7692925572553792E-2</v>
      </c>
      <c r="I130" s="122">
        <v>6.9597902639615308E-2</v>
      </c>
      <c r="J130" s="122">
        <v>6.030991370507905E-2</v>
      </c>
      <c r="K130" s="122">
        <v>7.53335934027866E-2</v>
      </c>
      <c r="L130" s="122">
        <v>7.0973019905333043E-2</v>
      </c>
      <c r="M130" s="122">
        <v>9.3157327296451625E-2</v>
      </c>
      <c r="N130" s="122">
        <v>7.1300039928979819E-2</v>
      </c>
      <c r="O130" s="122">
        <v>5.7010724861494534E-2</v>
      </c>
      <c r="P130" s="122">
        <v>3.7956955935903439E-2</v>
      </c>
      <c r="Q130" s="122">
        <v>5.5313329834722466E-2</v>
      </c>
      <c r="R130" s="122">
        <v>4.7735844202362522E-2</v>
      </c>
      <c r="S130" s="122">
        <v>4.1582094104032373E-2</v>
      </c>
      <c r="T130" s="122">
        <v>5.5632108973429267E-2</v>
      </c>
      <c r="U130" s="122">
        <v>5.6554993362902338E-2</v>
      </c>
      <c r="V130" s="122">
        <v>4.3135301499825404E-2</v>
      </c>
      <c r="W130" s="122">
        <v>4.4922093663441229E-2</v>
      </c>
      <c r="X130" s="122">
        <v>3.5785649371111186E-2</v>
      </c>
      <c r="Y130" s="122">
        <v>3.8793602154308389E-2</v>
      </c>
      <c r="DA130" s="130" t="s">
        <v>3373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3374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3375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3376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3377</v>
      </c>
    </row>
    <row r="135" spans="1:105" ht="12" customHeight="1" x14ac:dyDescent="0.25">
      <c r="A135" s="106" t="s">
        <v>122</v>
      </c>
      <c r="B135" s="101"/>
      <c r="C135" s="101">
        <v>3.973821855042118E-2</v>
      </c>
      <c r="D135" s="101">
        <v>4.6412999629783173E-2</v>
      </c>
      <c r="E135" s="101">
        <v>5.5494006636150173E-2</v>
      </c>
      <c r="F135" s="101">
        <v>4.5624932934700643E-2</v>
      </c>
      <c r="G135" s="101">
        <v>5.5939226670438463E-2</v>
      </c>
      <c r="H135" s="101">
        <v>7.5843208280167843E-2</v>
      </c>
      <c r="I135" s="101">
        <v>6.3744044554582824E-2</v>
      </c>
      <c r="J135" s="101">
        <v>5.4710908803054445E-2</v>
      </c>
      <c r="K135" s="101">
        <v>5.8686771146424829E-2</v>
      </c>
      <c r="L135" s="101">
        <v>6.3991664341183446E-2</v>
      </c>
      <c r="M135" s="101">
        <v>8.466729537083427E-2</v>
      </c>
      <c r="N135" s="101">
        <v>6.824658813051665E-2</v>
      </c>
      <c r="O135" s="101">
        <v>5.0451510454210424E-2</v>
      </c>
      <c r="P135" s="101">
        <v>3.2006611192057353E-2</v>
      </c>
      <c r="Q135" s="101">
        <v>4.3921609224016285E-2</v>
      </c>
      <c r="R135" s="101">
        <v>3.9239714212656381E-2</v>
      </c>
      <c r="S135" s="101">
        <v>3.3065782111155489E-2</v>
      </c>
      <c r="T135" s="101">
        <v>4.8869323845058793E-2</v>
      </c>
      <c r="U135" s="101">
        <v>5.0820307184416949E-2</v>
      </c>
      <c r="V135" s="101">
        <v>3.8518935512349382E-2</v>
      </c>
      <c r="W135" s="101">
        <v>3.7387211302114379E-2</v>
      </c>
      <c r="X135" s="101">
        <v>5.9080954640508788E-3</v>
      </c>
      <c r="Y135" s="101">
        <v>2.8596024572242827E-2</v>
      </c>
      <c r="DA135" s="131" t="s">
        <v>3378</v>
      </c>
    </row>
    <row r="136" spans="1:105" ht="12" customHeight="1" x14ac:dyDescent="0.25">
      <c r="A136" s="107" t="s">
        <v>121</v>
      </c>
      <c r="B136" s="104"/>
      <c r="C136" s="104">
        <v>1.112339393309459E-3</v>
      </c>
      <c r="D136" s="104">
        <v>6.240183989308706E-4</v>
      </c>
      <c r="E136" s="104">
        <v>2.0212144210476125E-3</v>
      </c>
      <c r="F136" s="104">
        <v>1.3059556695974869E-4</v>
      </c>
      <c r="G136" s="104">
        <v>4.0828730281478444E-4</v>
      </c>
      <c r="H136" s="104">
        <v>1.8497172923859556E-3</v>
      </c>
      <c r="I136" s="104">
        <v>5.8538580850324784E-3</v>
      </c>
      <c r="J136" s="104">
        <v>5.5990049020246038E-3</v>
      </c>
      <c r="K136" s="104">
        <v>1.6646822256361771E-2</v>
      </c>
      <c r="L136" s="104">
        <v>6.9813555641496019E-3</v>
      </c>
      <c r="M136" s="104">
        <v>8.4900319256173556E-3</v>
      </c>
      <c r="N136" s="104">
        <v>3.0534517984631623E-3</v>
      </c>
      <c r="O136" s="104">
        <v>6.5592144072841082E-3</v>
      </c>
      <c r="P136" s="104">
        <v>5.9503447438460817E-3</v>
      </c>
      <c r="Q136" s="104">
        <v>1.1391720610706183E-2</v>
      </c>
      <c r="R136" s="104">
        <v>8.4961299897061415E-3</v>
      </c>
      <c r="S136" s="104">
        <v>8.5163119928768835E-3</v>
      </c>
      <c r="T136" s="104">
        <v>6.7627851283704743E-3</v>
      </c>
      <c r="U136" s="104">
        <v>5.7346861784853889E-3</v>
      </c>
      <c r="V136" s="104">
        <v>4.6163659874760218E-3</v>
      </c>
      <c r="W136" s="104">
        <v>7.5348823613268527E-3</v>
      </c>
      <c r="X136" s="104">
        <v>2.987755390706031E-2</v>
      </c>
      <c r="Y136" s="104">
        <v>1.0197577582065563E-2</v>
      </c>
      <c r="DA136" s="132" t="s">
        <v>3379</v>
      </c>
    </row>
    <row r="137" spans="1:105" ht="12" customHeight="1" x14ac:dyDescent="0.25">
      <c r="A137" s="108" t="s">
        <v>53</v>
      </c>
      <c r="B137" s="98"/>
      <c r="C137" s="98">
        <v>5.6382748781219269E-4</v>
      </c>
      <c r="D137" s="98">
        <v>3.223624334557706E-4</v>
      </c>
      <c r="E137" s="98">
        <v>1.0589674560794427E-3</v>
      </c>
      <c r="F137" s="98">
        <v>6.4692582852756236E-5</v>
      </c>
      <c r="G137" s="98">
        <v>2.0575893704452854E-4</v>
      </c>
      <c r="H137" s="98">
        <v>9.4298923669367245E-4</v>
      </c>
      <c r="I137" s="98">
        <v>3.1279083025959002E-3</v>
      </c>
      <c r="J137" s="98">
        <v>2.7680038391408235E-3</v>
      </c>
      <c r="K137" s="98">
        <v>8.440254976426427E-3</v>
      </c>
      <c r="L137" s="98">
        <v>3.5516643204499816E-3</v>
      </c>
      <c r="M137" s="98">
        <v>4.1710148123125261E-3</v>
      </c>
      <c r="N137" s="98">
        <v>1.499770001140934E-3</v>
      </c>
      <c r="O137" s="98">
        <v>2.7350522769773889E-3</v>
      </c>
      <c r="P137" s="98">
        <v>2.3090778891522016E-3</v>
      </c>
      <c r="Q137" s="98">
        <v>4.7056962442972297E-3</v>
      </c>
      <c r="R137" s="98">
        <v>4.1374952820653742E-3</v>
      </c>
      <c r="S137" s="98">
        <v>4.3371537557991531E-3</v>
      </c>
      <c r="T137" s="98">
        <v>3.1591827456021607E-3</v>
      </c>
      <c r="U137" s="98">
        <v>2.6713532681271733E-3</v>
      </c>
      <c r="V137" s="98">
        <v>1.5531571143794234E-3</v>
      </c>
      <c r="W137" s="98">
        <v>2.2454023196329803E-3</v>
      </c>
      <c r="X137" s="98">
        <v>1.1890039173626004E-2</v>
      </c>
      <c r="Y137" s="98">
        <v>4.4380784573450271E-3</v>
      </c>
      <c r="DA137" s="63" t="s">
        <v>3380</v>
      </c>
    </row>
    <row r="138" spans="1:105" ht="12" customHeight="1" x14ac:dyDescent="0.25">
      <c r="A138" s="108" t="s">
        <v>52</v>
      </c>
      <c r="B138" s="98"/>
      <c r="C138" s="98">
        <v>5.4851190549726626E-4</v>
      </c>
      <c r="D138" s="98">
        <v>3.016559654751E-4</v>
      </c>
      <c r="E138" s="98">
        <v>9.6224696496816965E-4</v>
      </c>
      <c r="F138" s="98">
        <v>6.5902984106992437E-5</v>
      </c>
      <c r="G138" s="98">
        <v>2.025283657702559E-4</v>
      </c>
      <c r="H138" s="98">
        <v>9.0672805569228312E-4</v>
      </c>
      <c r="I138" s="98">
        <v>2.7259497824365783E-3</v>
      </c>
      <c r="J138" s="98">
        <v>2.8310010628837799E-3</v>
      </c>
      <c r="K138" s="98">
        <v>8.2065672799353454E-3</v>
      </c>
      <c r="L138" s="98">
        <v>3.4296912436996207E-3</v>
      </c>
      <c r="M138" s="98">
        <v>4.3190171133048296E-3</v>
      </c>
      <c r="N138" s="98">
        <v>1.5536817973222283E-3</v>
      </c>
      <c r="O138" s="98">
        <v>3.8241621303067197E-3</v>
      </c>
      <c r="P138" s="98">
        <v>3.6412668546938797E-3</v>
      </c>
      <c r="Q138" s="98">
        <v>6.6860243664089531E-3</v>
      </c>
      <c r="R138" s="98">
        <v>4.3586347076407682E-3</v>
      </c>
      <c r="S138" s="98">
        <v>4.1791582370777312E-3</v>
      </c>
      <c r="T138" s="98">
        <v>3.6036023827683132E-3</v>
      </c>
      <c r="U138" s="98">
        <v>3.0633329103582161E-3</v>
      </c>
      <c r="V138" s="98">
        <v>3.0632088730965985E-3</v>
      </c>
      <c r="W138" s="98">
        <v>5.2894800416938724E-3</v>
      </c>
      <c r="X138" s="98">
        <v>1.7987514733434306E-2</v>
      </c>
      <c r="Y138" s="98">
        <v>5.7594991247205364E-3</v>
      </c>
      <c r="DA138" s="63" t="s">
        <v>3381</v>
      </c>
    </row>
    <row r="139" spans="1:105" ht="12" customHeight="1" x14ac:dyDescent="0.25">
      <c r="A139" s="121" t="s">
        <v>54</v>
      </c>
      <c r="B139" s="122"/>
      <c r="C139" s="122">
        <v>6.967601516311225E-3</v>
      </c>
      <c r="D139" s="122">
        <v>7.8056687028182983E-3</v>
      </c>
      <c r="E139" s="122">
        <v>1.030992076975534E-2</v>
      </c>
      <c r="F139" s="122">
        <v>7.8640532689931604E-3</v>
      </c>
      <c r="G139" s="122">
        <v>9.7022040949760399E-3</v>
      </c>
      <c r="H139" s="122">
        <v>1.2552037389284915E-2</v>
      </c>
      <c r="I139" s="122">
        <v>1.102454520149509E-2</v>
      </c>
      <c r="J139" s="122">
        <v>8.8289328808147244E-3</v>
      </c>
      <c r="K139" s="122">
        <v>1.1259102576504228E-2</v>
      </c>
      <c r="L139" s="122">
        <v>1.0448567039548119E-2</v>
      </c>
      <c r="M139" s="122">
        <v>1.3243813409427086E-2</v>
      </c>
      <c r="N139" s="122">
        <v>1.0101067729417702E-2</v>
      </c>
      <c r="O139" s="122">
        <v>8.3864083167945105E-3</v>
      </c>
      <c r="P139" s="122">
        <v>5.6850207355541998E-3</v>
      </c>
      <c r="Q139" s="122">
        <v>8.9019624520918772E-3</v>
      </c>
      <c r="R139" s="122">
        <v>7.5644262666362747E-3</v>
      </c>
      <c r="S139" s="122">
        <v>6.5690168458530148E-3</v>
      </c>
      <c r="T139" s="122">
        <v>8.722115836863097E-3</v>
      </c>
      <c r="U139" s="122">
        <v>8.8650244074794694E-3</v>
      </c>
      <c r="V139" s="122">
        <v>8.2504705269489387E-3</v>
      </c>
      <c r="W139" s="122">
        <v>9.3231828382006141E-3</v>
      </c>
      <c r="X139" s="122">
        <v>7.3785750723182964E-3</v>
      </c>
      <c r="Y139" s="122">
        <v>7.8126573666609245E-3</v>
      </c>
      <c r="DA139" s="130" t="s">
        <v>3382</v>
      </c>
    </row>
    <row r="140" spans="1:105" ht="12" customHeight="1" x14ac:dyDescent="0.25">
      <c r="A140" s="97" t="s">
        <v>50</v>
      </c>
      <c r="B140" s="98"/>
      <c r="C140" s="98">
        <v>4.1006963991444266E-4</v>
      </c>
      <c r="D140" s="98">
        <v>5.0186380058218579E-4</v>
      </c>
      <c r="E140" s="98">
        <v>6.2855016796810412E-4</v>
      </c>
      <c r="F140" s="98">
        <v>5.5594167806573334E-4</v>
      </c>
      <c r="G140" s="98">
        <v>6.4914377551029783E-4</v>
      </c>
      <c r="H140" s="98">
        <v>1.0308749250247016E-3</v>
      </c>
      <c r="I140" s="98">
        <v>1.1538840459912457E-3</v>
      </c>
      <c r="J140" s="98">
        <v>8.8913342995313664E-4</v>
      </c>
      <c r="K140" s="98">
        <v>1.1430384455652766E-3</v>
      </c>
      <c r="L140" s="98">
        <v>9.10467021895063E-4</v>
      </c>
      <c r="M140" s="98">
        <v>1.2128127436781108E-3</v>
      </c>
      <c r="N140" s="98">
        <v>9.1702974225449407E-4</v>
      </c>
      <c r="O140" s="98">
        <v>7.5696963636865473E-4</v>
      </c>
      <c r="P140" s="98">
        <v>6.2667827667554823E-4</v>
      </c>
      <c r="Q140" s="98">
        <v>8.5549981043181868E-4</v>
      </c>
      <c r="R140" s="98">
        <v>8.1155707081441441E-4</v>
      </c>
      <c r="S140" s="98">
        <v>6.6395410757098773E-4</v>
      </c>
      <c r="T140" s="98">
        <v>7.5732989283277543E-4</v>
      </c>
      <c r="U140" s="98">
        <v>8.9366435629447956E-4</v>
      </c>
      <c r="V140" s="98">
        <v>6.9812700758847411E-4</v>
      </c>
      <c r="W140" s="98">
        <v>8.4240486476080294E-4</v>
      </c>
      <c r="X140" s="98">
        <v>1.0107546898418249E-3</v>
      </c>
      <c r="Y140" s="98">
        <v>9.6318605972723259E-4</v>
      </c>
      <c r="DA140" s="63" t="s">
        <v>3383</v>
      </c>
    </row>
    <row r="141" spans="1:105" ht="12" customHeight="1" x14ac:dyDescent="0.25">
      <c r="A141" s="109" t="s">
        <v>120</v>
      </c>
      <c r="B141" s="33"/>
      <c r="C141" s="33">
        <v>6.5575318763967825E-3</v>
      </c>
      <c r="D141" s="33">
        <v>7.3038049022361128E-3</v>
      </c>
      <c r="E141" s="33">
        <v>9.6813706017872345E-3</v>
      </c>
      <c r="F141" s="33">
        <v>7.3081115909274267E-3</v>
      </c>
      <c r="G141" s="33">
        <v>9.053060319465742E-3</v>
      </c>
      <c r="H141" s="33">
        <v>1.1521162464260213E-2</v>
      </c>
      <c r="I141" s="33">
        <v>9.8706611555038435E-3</v>
      </c>
      <c r="J141" s="33">
        <v>7.9397994508615885E-3</v>
      </c>
      <c r="K141" s="33">
        <v>1.0116064130938952E-2</v>
      </c>
      <c r="L141" s="33">
        <v>9.5381000176530551E-3</v>
      </c>
      <c r="M141" s="33">
        <v>1.2031000665748975E-2</v>
      </c>
      <c r="N141" s="33">
        <v>9.1840379871632079E-3</v>
      </c>
      <c r="O141" s="33">
        <v>7.6294386804258551E-3</v>
      </c>
      <c r="P141" s="33">
        <v>5.0583424588786516E-3</v>
      </c>
      <c r="Q141" s="33">
        <v>8.0464626416600592E-3</v>
      </c>
      <c r="R141" s="33">
        <v>6.7528691958218603E-3</v>
      </c>
      <c r="S141" s="33">
        <v>5.9050627382820266E-3</v>
      </c>
      <c r="T141" s="33">
        <v>7.9647859440303212E-3</v>
      </c>
      <c r="U141" s="33">
        <v>7.9713600511849905E-3</v>
      </c>
      <c r="V141" s="33">
        <v>7.5523435193604648E-3</v>
      </c>
      <c r="W141" s="33">
        <v>8.4807779734398115E-3</v>
      </c>
      <c r="X141" s="33">
        <v>6.3678203824764712E-3</v>
      </c>
      <c r="Y141" s="33">
        <v>6.8494713069336922E-3</v>
      </c>
      <c r="DA141" s="60" t="s">
        <v>3384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0.70276325230629522</v>
      </c>
      <c r="D143" s="117">
        <f t="shared" si="49"/>
        <v>1.3313607933860203</v>
      </c>
      <c r="E143" s="117">
        <f t="shared" si="49"/>
        <v>1.2719445837630157</v>
      </c>
      <c r="F143" s="117">
        <f t="shared" si="49"/>
        <v>1.1024574373303924</v>
      </c>
      <c r="G143" s="117">
        <f t="shared" si="49"/>
        <v>0.91787264476359398</v>
      </c>
      <c r="H143" s="117">
        <f t="shared" si="49"/>
        <v>0.53189979306371193</v>
      </c>
      <c r="I143" s="117">
        <f t="shared" si="49"/>
        <v>0.45985523593969824</v>
      </c>
      <c r="J143" s="117">
        <f t="shared" si="49"/>
        <v>0.4282746891219823</v>
      </c>
      <c r="K143" s="117">
        <f t="shared" si="49"/>
        <v>0.77101846209576452</v>
      </c>
      <c r="L143" s="117">
        <f t="shared" si="49"/>
        <v>1.0027995153864153</v>
      </c>
      <c r="M143" s="117">
        <f t="shared" si="49"/>
        <v>1.3344592617017159</v>
      </c>
      <c r="N143" s="117">
        <f t="shared" si="49"/>
        <v>1.046266566124378</v>
      </c>
      <c r="O143" s="117">
        <f t="shared" si="49"/>
        <v>1.1810775808336513</v>
      </c>
      <c r="P143" s="117">
        <f t="shared" si="49"/>
        <v>3.074061065034889</v>
      </c>
      <c r="Q143" s="117">
        <f t="shared" si="49"/>
        <v>2.4352406161037519</v>
      </c>
      <c r="R143" s="117">
        <f t="shared" ref="R143:V143" si="50">R144+R146+R148+R157</f>
        <v>2.553508392455234</v>
      </c>
      <c r="S143" s="117">
        <f t="shared" si="50"/>
        <v>2.3429548256675212</v>
      </c>
      <c r="T143" s="117">
        <f t="shared" si="50"/>
        <v>2.9282887474571835</v>
      </c>
      <c r="U143" s="117">
        <f t="shared" si="50"/>
        <v>3.6224428722438171</v>
      </c>
      <c r="V143" s="117">
        <f t="shared" si="50"/>
        <v>4.1010360135202175</v>
      </c>
      <c r="W143" s="117">
        <f t="shared" ref="W143:Y143" si="51">W144+W146+W148+W157</f>
        <v>6.6261794276939749</v>
      </c>
      <c r="X143" s="117">
        <f t="shared" si="51"/>
        <v>7.7877114022820448</v>
      </c>
      <c r="Y143" s="117">
        <f t="shared" si="51"/>
        <v>4.8511878367539323</v>
      </c>
      <c r="DA143" s="129" t="s">
        <v>3385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0.51773417898007557</v>
      </c>
      <c r="D144" s="122">
        <f t="shared" si="52"/>
        <v>0.96981602974925396</v>
      </c>
      <c r="E144" s="122">
        <f t="shared" si="52"/>
        <v>0.89526621770291659</v>
      </c>
      <c r="F144" s="122">
        <f t="shared" si="52"/>
        <v>0.76078335233328109</v>
      </c>
      <c r="G144" s="122">
        <f t="shared" si="52"/>
        <v>0.61084052320867888</v>
      </c>
      <c r="H144" s="122">
        <f t="shared" si="52"/>
        <v>0.32288829329963781</v>
      </c>
      <c r="I144" s="122">
        <f t="shared" si="52"/>
        <v>0.26729874975407758</v>
      </c>
      <c r="J144" s="122">
        <f t="shared" si="52"/>
        <v>0.26212897343204045</v>
      </c>
      <c r="K144" s="122">
        <f t="shared" si="52"/>
        <v>0.44150941608445693</v>
      </c>
      <c r="L144" s="122">
        <f t="shared" si="52"/>
        <v>0.58144476827543112</v>
      </c>
      <c r="M144" s="122">
        <f t="shared" si="52"/>
        <v>0.72360951889238623</v>
      </c>
      <c r="N144" s="122">
        <f t="shared" si="52"/>
        <v>0.5424949749372654</v>
      </c>
      <c r="O144" s="122">
        <f t="shared" si="52"/>
        <v>0.59182623988281879</v>
      </c>
      <c r="P144" s="122">
        <f t="shared" si="52"/>
        <v>1.4221916043581333</v>
      </c>
      <c r="Q144" s="122">
        <f t="shared" si="52"/>
        <v>1.1176430973211435</v>
      </c>
      <c r="R144" s="122">
        <f t="shared" si="52"/>
        <v>1.1783527023830038</v>
      </c>
      <c r="S144" s="122">
        <f t="shared" si="52"/>
        <v>1.048750840185908</v>
      </c>
      <c r="T144" s="122">
        <f t="shared" si="52"/>
        <v>1.2879898251502817</v>
      </c>
      <c r="U144" s="122">
        <f t="shared" si="52"/>
        <v>1.5270773155183306</v>
      </c>
      <c r="V144" s="122">
        <f t="shared" si="52"/>
        <v>1.6935739948191884</v>
      </c>
      <c r="W144" s="122">
        <f t="shared" si="52"/>
        <v>2.8529542862766766</v>
      </c>
      <c r="X144" s="122">
        <f t="shared" si="52"/>
        <v>3.5235584944227116</v>
      </c>
      <c r="Y144" s="122">
        <f t="shared" si="52"/>
        <v>1.9171650390346531</v>
      </c>
      <c r="DA144" s="130" t="s">
        <v>3386</v>
      </c>
    </row>
    <row r="145" spans="1:105" ht="12" customHeight="1" x14ac:dyDescent="0.25">
      <c r="A145" s="97" t="s">
        <v>53</v>
      </c>
      <c r="B145" s="98"/>
      <c r="C145" s="98">
        <v>0.51773417898007557</v>
      </c>
      <c r="D145" s="98">
        <v>0.96981602974925396</v>
      </c>
      <c r="E145" s="98">
        <v>0.89526621770291659</v>
      </c>
      <c r="F145" s="98">
        <v>0.76078335233328109</v>
      </c>
      <c r="G145" s="98">
        <v>0.61084052320867888</v>
      </c>
      <c r="H145" s="98">
        <v>0.32288829329963781</v>
      </c>
      <c r="I145" s="98">
        <v>0.26729874975407758</v>
      </c>
      <c r="J145" s="98">
        <v>0.26212897343204045</v>
      </c>
      <c r="K145" s="98">
        <v>0.44150941608445693</v>
      </c>
      <c r="L145" s="98">
        <v>0.58144476827543112</v>
      </c>
      <c r="M145" s="98">
        <v>0.72360951889238623</v>
      </c>
      <c r="N145" s="98">
        <v>0.5424949749372654</v>
      </c>
      <c r="O145" s="98">
        <v>0.59182623988281879</v>
      </c>
      <c r="P145" s="98">
        <v>1.4221916043581333</v>
      </c>
      <c r="Q145" s="98">
        <v>1.1176430973211435</v>
      </c>
      <c r="R145" s="98">
        <v>1.1783527023830038</v>
      </c>
      <c r="S145" s="98">
        <v>1.048750840185908</v>
      </c>
      <c r="T145" s="98">
        <v>1.2879898251502817</v>
      </c>
      <c r="U145" s="98">
        <v>1.5270773155183306</v>
      </c>
      <c r="V145" s="98">
        <v>1.6935739948191884</v>
      </c>
      <c r="W145" s="98">
        <v>2.8529542862766766</v>
      </c>
      <c r="X145" s="98">
        <v>3.5235584944227116</v>
      </c>
      <c r="Y145" s="98">
        <v>1.9171650390346531</v>
      </c>
      <c r="DA145" s="63" t="s">
        <v>3387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1.2797952479549565E-3</v>
      </c>
      <c r="D146" s="122">
        <f t="shared" si="53"/>
        <v>2.768680207434569E-3</v>
      </c>
      <c r="E146" s="122">
        <f t="shared" si="53"/>
        <v>7.9934962949551169E-3</v>
      </c>
      <c r="F146" s="122">
        <f t="shared" si="53"/>
        <v>3.1218756345642029E-3</v>
      </c>
      <c r="G146" s="122">
        <f t="shared" si="53"/>
        <v>3.5112373155994931E-3</v>
      </c>
      <c r="H146" s="122">
        <f t="shared" si="53"/>
        <v>5.3377634775840406E-3</v>
      </c>
      <c r="I146" s="122">
        <f t="shared" si="53"/>
        <v>2.3091029905529569E-3</v>
      </c>
      <c r="J146" s="122">
        <f t="shared" si="53"/>
        <v>2.4848934879567264E-3</v>
      </c>
      <c r="K146" s="122">
        <f t="shared" si="53"/>
        <v>3.5235685231275846E-3</v>
      </c>
      <c r="L146" s="122">
        <f t="shared" si="53"/>
        <v>9.7257631871902964E-3</v>
      </c>
      <c r="M146" s="122">
        <f t="shared" si="53"/>
        <v>5.4317458629283451E-3</v>
      </c>
      <c r="N146" s="122">
        <f t="shared" si="53"/>
        <v>9.4380895314497178E-3</v>
      </c>
      <c r="O146" s="122">
        <f t="shared" si="53"/>
        <v>1.2342983423103424E-2</v>
      </c>
      <c r="P146" s="122">
        <f t="shared" si="53"/>
        <v>2.8148447365968068E-2</v>
      </c>
      <c r="Q146" s="122">
        <f t="shared" si="53"/>
        <v>3.4206791522682668E-2</v>
      </c>
      <c r="R146" s="122">
        <f t="shared" si="53"/>
        <v>3.2671259192555063E-2</v>
      </c>
      <c r="S146" s="122">
        <f t="shared" si="53"/>
        <v>3.1305536421472803E-2</v>
      </c>
      <c r="T146" s="122">
        <f t="shared" si="53"/>
        <v>3.5797710010829126E-2</v>
      </c>
      <c r="U146" s="122">
        <f t="shared" si="53"/>
        <v>5.3999992490156135E-2</v>
      </c>
      <c r="V146" s="122">
        <f t="shared" si="53"/>
        <v>0.10611387945094013</v>
      </c>
      <c r="W146" s="122">
        <f t="shared" si="53"/>
        <v>0.20774847162088905</v>
      </c>
      <c r="X146" s="122">
        <f t="shared" si="53"/>
        <v>0.32360068547963206</v>
      </c>
      <c r="Y146" s="122">
        <f t="shared" si="53"/>
        <v>0.20382944551967211</v>
      </c>
      <c r="DA146" s="130" t="s">
        <v>3388</v>
      </c>
    </row>
    <row r="147" spans="1:105" ht="12" customHeight="1" x14ac:dyDescent="0.25">
      <c r="A147" s="97" t="s">
        <v>53</v>
      </c>
      <c r="B147" s="98"/>
      <c r="C147" s="98">
        <v>1.2797952479549565E-3</v>
      </c>
      <c r="D147" s="98">
        <v>2.768680207434569E-3</v>
      </c>
      <c r="E147" s="98">
        <v>7.9934962949551169E-3</v>
      </c>
      <c r="F147" s="98">
        <v>3.1218756345642029E-3</v>
      </c>
      <c r="G147" s="98">
        <v>3.5112373155994931E-3</v>
      </c>
      <c r="H147" s="98">
        <v>5.3377634775840406E-3</v>
      </c>
      <c r="I147" s="98">
        <v>2.3091029905529569E-3</v>
      </c>
      <c r="J147" s="98">
        <v>2.4848934879567264E-3</v>
      </c>
      <c r="K147" s="98">
        <v>3.5235685231275846E-3</v>
      </c>
      <c r="L147" s="98">
        <v>9.7257631871902964E-3</v>
      </c>
      <c r="M147" s="98">
        <v>5.4317458629283451E-3</v>
      </c>
      <c r="N147" s="98">
        <v>9.4380895314497178E-3</v>
      </c>
      <c r="O147" s="98">
        <v>1.2342983423103424E-2</v>
      </c>
      <c r="P147" s="98">
        <v>2.8148447365968068E-2</v>
      </c>
      <c r="Q147" s="98">
        <v>3.4206791522682668E-2</v>
      </c>
      <c r="R147" s="98">
        <v>3.2671259192555063E-2</v>
      </c>
      <c r="S147" s="98">
        <v>3.1305536421472803E-2</v>
      </c>
      <c r="T147" s="98">
        <v>3.5797710010829126E-2</v>
      </c>
      <c r="U147" s="98">
        <v>5.3999992490156135E-2</v>
      </c>
      <c r="V147" s="98">
        <v>0.10611387945094013</v>
      </c>
      <c r="W147" s="98">
        <v>0.20774847162088905</v>
      </c>
      <c r="X147" s="98">
        <v>0.32360068547963206</v>
      </c>
      <c r="Y147" s="98">
        <v>0.20382944551967211</v>
      </c>
      <c r="DA147" s="63" t="s">
        <v>3389</v>
      </c>
    </row>
    <row r="148" spans="1:105" ht="12" customHeight="1" x14ac:dyDescent="0.25">
      <c r="A148" s="121" t="s">
        <v>55</v>
      </c>
      <c r="B148" s="122"/>
      <c r="C148" s="122">
        <v>0.15721369041699906</v>
      </c>
      <c r="D148" s="122">
        <v>0.30817798815910513</v>
      </c>
      <c r="E148" s="122">
        <v>0.3132986441513515</v>
      </c>
      <c r="F148" s="122">
        <v>0.29043377022192818</v>
      </c>
      <c r="G148" s="122">
        <v>0.25978106869405831</v>
      </c>
      <c r="H148" s="122">
        <v>0.17564225703707406</v>
      </c>
      <c r="I148" s="122">
        <v>0.16442401465466472</v>
      </c>
      <c r="J148" s="122">
        <v>0.14290987315215739</v>
      </c>
      <c r="K148" s="122">
        <v>0.2841986131370014</v>
      </c>
      <c r="L148" s="122">
        <v>0.35959823730663926</v>
      </c>
      <c r="M148" s="122">
        <v>0.53170446276019956</v>
      </c>
      <c r="N148" s="122">
        <v>0.43371983736216557</v>
      </c>
      <c r="O148" s="122">
        <v>0.50366304755348701</v>
      </c>
      <c r="P148" s="122">
        <v>1.4151923049459192</v>
      </c>
      <c r="Q148" s="122">
        <v>1.1061896439813794</v>
      </c>
      <c r="R148" s="122">
        <v>1.1606151533978286</v>
      </c>
      <c r="S148" s="122">
        <v>1.0915537963294542</v>
      </c>
      <c r="T148" s="122">
        <v>1.3871407643201084</v>
      </c>
      <c r="U148" s="122">
        <v>1.7649219248491719</v>
      </c>
      <c r="V148" s="122">
        <v>1.9323159325230932</v>
      </c>
      <c r="W148" s="122">
        <v>2.9536861738038436</v>
      </c>
      <c r="X148" s="122">
        <v>3.2911276143542065</v>
      </c>
      <c r="Y148" s="122">
        <v>2.2795730446143825</v>
      </c>
      <c r="DA148" s="130" t="s">
        <v>3390</v>
      </c>
    </row>
    <row r="149" spans="1:105" ht="12" customHeight="1" x14ac:dyDescent="0.25">
      <c r="A149" s="97" t="s">
        <v>124</v>
      </c>
      <c r="B149" s="98"/>
      <c r="C149" s="98">
        <v>1.5172232180122081E-2</v>
      </c>
      <c r="D149" s="98">
        <v>3.2960719544719866E-2</v>
      </c>
      <c r="E149" s="98">
        <v>5.2439875528821518E-2</v>
      </c>
      <c r="F149" s="98">
        <v>0.10439023782197243</v>
      </c>
      <c r="G149" s="98">
        <v>5.9936951325911147E-2</v>
      </c>
      <c r="H149" s="98">
        <v>1.7447398177886219E-2</v>
      </c>
      <c r="I149" s="98">
        <v>1.2094269732777644E-2</v>
      </c>
      <c r="J149" s="98">
        <v>1.0864746638178461E-2</v>
      </c>
      <c r="K149" s="98">
        <v>3.0669676116441117E-2</v>
      </c>
      <c r="L149" s="98">
        <v>4.5055673847637728E-2</v>
      </c>
      <c r="M149" s="98">
        <v>9.6436509301162043E-2</v>
      </c>
      <c r="N149" s="98">
        <v>6.603105257377416E-2</v>
      </c>
      <c r="O149" s="98">
        <v>6.3700654675852272E-2</v>
      </c>
      <c r="P149" s="98">
        <v>0.1888529335823346</v>
      </c>
      <c r="Q149" s="98">
        <v>0.11252241799782202</v>
      </c>
      <c r="R149" s="98">
        <v>0.13017867483605733</v>
      </c>
      <c r="S149" s="98">
        <v>0.10814603323446245</v>
      </c>
      <c r="T149" s="98">
        <v>0.14741595355526493</v>
      </c>
      <c r="U149" s="98">
        <v>0.22445283560329457</v>
      </c>
      <c r="V149" s="98">
        <v>0.26478182275372741</v>
      </c>
      <c r="W149" s="98">
        <v>0.37184102712145234</v>
      </c>
      <c r="X149" s="98">
        <v>0.66194693219269707</v>
      </c>
      <c r="Y149" s="98">
        <v>0.37167975877045595</v>
      </c>
      <c r="DA149" s="63" t="s">
        <v>3391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1.4715075426857167E-4</v>
      </c>
      <c r="N150" s="98">
        <v>0</v>
      </c>
      <c r="O150" s="98">
        <v>1.3879715409307859E-4</v>
      </c>
      <c r="P150" s="98">
        <v>4.3935259241450363E-4</v>
      </c>
      <c r="Q150" s="98">
        <v>2.6681166995030312E-4</v>
      </c>
      <c r="R150" s="98">
        <v>4.4327078767903355E-4</v>
      </c>
      <c r="S150" s="98">
        <v>2.8313014550091766E-4</v>
      </c>
      <c r="T150" s="98">
        <v>2.6450583405192708E-4</v>
      </c>
      <c r="U150" s="98">
        <v>3.9088000367469154E-4</v>
      </c>
      <c r="V150" s="98">
        <v>5.4085269488065332E-4</v>
      </c>
      <c r="W150" s="98">
        <v>7.7207477172411471E-4</v>
      </c>
      <c r="X150" s="98">
        <v>4.5353293160648629E-3</v>
      </c>
      <c r="Y150" s="98">
        <v>1.1826054821810485E-3</v>
      </c>
      <c r="DA150" s="63" t="s">
        <v>3392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7.5289151891632251E-5</v>
      </c>
      <c r="N151" s="101">
        <v>0</v>
      </c>
      <c r="O151" s="101">
        <v>5.9472805182869776E-5</v>
      </c>
      <c r="P151" s="101">
        <v>1.7338129111625958E-4</v>
      </c>
      <c r="Q151" s="101">
        <v>1.1080636345960758E-4</v>
      </c>
      <c r="R151" s="101">
        <v>2.1608603930558937E-4</v>
      </c>
      <c r="S151" s="101">
        <v>1.436134000366127E-4</v>
      </c>
      <c r="T151" s="101">
        <v>1.2256252014911673E-4</v>
      </c>
      <c r="U151" s="101">
        <v>1.8043376329727719E-4</v>
      </c>
      <c r="V151" s="101">
        <v>1.7987844295473102E-4</v>
      </c>
      <c r="W151" s="101">
        <v>2.2849506841316546E-4</v>
      </c>
      <c r="X151" s="101">
        <v>1.8151345583103553E-3</v>
      </c>
      <c r="Y151" s="101">
        <v>5.1886065814362142E-4</v>
      </c>
      <c r="DA151" s="131" t="s">
        <v>3393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7.1861602376939408E-5</v>
      </c>
      <c r="N152" s="104">
        <v>0</v>
      </c>
      <c r="O152" s="104">
        <v>7.9324348910208818E-5</v>
      </c>
      <c r="P152" s="104">
        <v>2.6597130129824405E-4</v>
      </c>
      <c r="Q152" s="104">
        <v>1.5600530649069556E-4</v>
      </c>
      <c r="R152" s="104">
        <v>2.2718474837344417E-4</v>
      </c>
      <c r="S152" s="104">
        <v>1.3951674546430496E-4</v>
      </c>
      <c r="T152" s="104">
        <v>1.4194331390281038E-4</v>
      </c>
      <c r="U152" s="104">
        <v>2.1044624037741433E-4</v>
      </c>
      <c r="V152" s="104">
        <v>3.6097425192592225E-4</v>
      </c>
      <c r="W152" s="104">
        <v>5.4357970331094928E-4</v>
      </c>
      <c r="X152" s="104">
        <v>2.720194757754508E-3</v>
      </c>
      <c r="Y152" s="104">
        <v>6.6374482403742713E-4</v>
      </c>
      <c r="DA152" s="132" t="s">
        <v>3394</v>
      </c>
    </row>
    <row r="153" spans="1:105" ht="12" customHeight="1" x14ac:dyDescent="0.25">
      <c r="A153" s="106" t="s">
        <v>122</v>
      </c>
      <c r="B153" s="101"/>
      <c r="C153" s="101">
        <v>0.13808647372733224</v>
      </c>
      <c r="D153" s="101">
        <v>0.27184756926015857</v>
      </c>
      <c r="E153" s="101">
        <v>0.25151065192518479</v>
      </c>
      <c r="F153" s="101">
        <v>0.18525995899819728</v>
      </c>
      <c r="G153" s="101">
        <v>0.1984831596920979</v>
      </c>
      <c r="H153" s="101">
        <v>0.15449542427441595</v>
      </c>
      <c r="I153" s="101">
        <v>0.13945125713481563</v>
      </c>
      <c r="J153" s="101">
        <v>0.1198911890437304</v>
      </c>
      <c r="K153" s="101">
        <v>0.19756117253796468</v>
      </c>
      <c r="L153" s="101">
        <v>0.28368497186546032</v>
      </c>
      <c r="M153" s="101">
        <v>0.39550065371855458</v>
      </c>
      <c r="N153" s="101">
        <v>0.35158876621467655</v>
      </c>
      <c r="O153" s="101">
        <v>0.38962552628004088</v>
      </c>
      <c r="P153" s="101">
        <v>1.03359569545869</v>
      </c>
      <c r="Q153" s="101">
        <v>0.78928758501824792</v>
      </c>
      <c r="R153" s="101">
        <v>0.84664124122204687</v>
      </c>
      <c r="S153" s="101">
        <v>0.78271658137517841</v>
      </c>
      <c r="T153" s="101">
        <v>1.0890877885470245</v>
      </c>
      <c r="U153" s="101">
        <v>1.3836776771016921</v>
      </c>
      <c r="V153" s="101">
        <v>1.4882432717454719</v>
      </c>
      <c r="W153" s="101">
        <v>2.1470445276870578</v>
      </c>
      <c r="X153" s="101">
        <v>0.43607371282280305</v>
      </c>
      <c r="Y153" s="101">
        <v>1.4064844701147738</v>
      </c>
      <c r="DA153" s="131" t="s">
        <v>3395</v>
      </c>
    </row>
    <row r="154" spans="1:105" ht="12" customHeight="1" x14ac:dyDescent="0.25">
      <c r="A154" s="107" t="s">
        <v>121</v>
      </c>
      <c r="B154" s="104"/>
      <c r="C154" s="104">
        <v>3.9549845095447431E-3</v>
      </c>
      <c r="D154" s="104">
        <v>3.3696993542267017E-3</v>
      </c>
      <c r="E154" s="104">
        <v>9.3481166973452059E-3</v>
      </c>
      <c r="F154" s="104">
        <v>7.8357340175849201E-4</v>
      </c>
      <c r="G154" s="104">
        <v>1.3609576760492818E-3</v>
      </c>
      <c r="H154" s="104">
        <v>3.6994345847719112E-3</v>
      </c>
      <c r="I154" s="104">
        <v>1.2878487787071452E-2</v>
      </c>
      <c r="J154" s="104">
        <v>1.2153937470248528E-2</v>
      </c>
      <c r="K154" s="104">
        <v>5.5967764482595619E-2</v>
      </c>
      <c r="L154" s="104">
        <v>3.0857591593541241E-2</v>
      </c>
      <c r="M154" s="104">
        <v>3.962014898621434E-2</v>
      </c>
      <c r="N154" s="104">
        <v>1.6100018573714854E-2</v>
      </c>
      <c r="O154" s="104">
        <v>5.0198069443500845E-2</v>
      </c>
      <c r="P154" s="104">
        <v>0.19230432331248018</v>
      </c>
      <c r="Q154" s="104">
        <v>0.20411282929535901</v>
      </c>
      <c r="R154" s="104">
        <v>0.18335196655204544</v>
      </c>
      <c r="S154" s="104">
        <v>0.20040805157431252</v>
      </c>
      <c r="T154" s="104">
        <v>0.15037251638376703</v>
      </c>
      <c r="U154" s="104">
        <v>0.15640053214051061</v>
      </c>
      <c r="V154" s="104">
        <v>0.17874998532901337</v>
      </c>
      <c r="W154" s="104">
        <v>0.43402854422360959</v>
      </c>
      <c r="X154" s="104">
        <v>2.1885716400226416</v>
      </c>
      <c r="Y154" s="104">
        <v>0.50022621024697178</v>
      </c>
      <c r="DA154" s="132" t="s">
        <v>3396</v>
      </c>
    </row>
    <row r="155" spans="1:105" ht="12" customHeight="1" x14ac:dyDescent="0.25">
      <c r="A155" s="108" t="s">
        <v>53</v>
      </c>
      <c r="B155" s="98"/>
      <c r="C155" s="98">
        <v>2.0047199566655739E-3</v>
      </c>
      <c r="D155" s="98">
        <v>1.7407571406611614E-3</v>
      </c>
      <c r="E155" s="98">
        <v>4.897724484367422E-3</v>
      </c>
      <c r="F155" s="98">
        <v>3.8815549711653744E-4</v>
      </c>
      <c r="G155" s="98">
        <v>6.8586312348176191E-4</v>
      </c>
      <c r="H155" s="98">
        <v>1.8859784733873449E-3</v>
      </c>
      <c r="I155" s="98">
        <v>6.8813982657109805E-3</v>
      </c>
      <c r="J155" s="98">
        <v>6.0085936995983727E-3</v>
      </c>
      <c r="K155" s="98">
        <v>2.8376719317295743E-2</v>
      </c>
      <c r="L155" s="98">
        <v>1.569835629638892E-2</v>
      </c>
      <c r="M155" s="98">
        <v>1.9464735790791794E-2</v>
      </c>
      <c r="N155" s="98">
        <v>7.9078781878340158E-3</v>
      </c>
      <c r="O155" s="98">
        <v>2.0931522527888182E-2</v>
      </c>
      <c r="P155" s="98">
        <v>7.462519905396435E-2</v>
      </c>
      <c r="Q155" s="98">
        <v>8.4315004471349195E-2</v>
      </c>
      <c r="R155" s="98">
        <v>8.9289817538765651E-2</v>
      </c>
      <c r="S155" s="98">
        <v>0.10206302144695105</v>
      </c>
      <c r="T155" s="98">
        <v>7.0245357519859816E-2</v>
      </c>
      <c r="U155" s="98">
        <v>7.285508913074111E-2</v>
      </c>
      <c r="V155" s="98">
        <v>6.0139688266086962E-2</v>
      </c>
      <c r="W155" s="98">
        <v>0.12934093105270486</v>
      </c>
      <c r="X155" s="98">
        <v>0.87096161269101968</v>
      </c>
      <c r="Y155" s="98">
        <v>0.21770299364045148</v>
      </c>
      <c r="DA155" s="63" t="s">
        <v>3397</v>
      </c>
    </row>
    <row r="156" spans="1:105" ht="12" customHeight="1" x14ac:dyDescent="0.25">
      <c r="A156" s="108" t="s">
        <v>52</v>
      </c>
      <c r="B156" s="98"/>
      <c r="C156" s="98">
        <v>1.9502645528791695E-3</v>
      </c>
      <c r="D156" s="98">
        <v>1.6289422135655402E-3</v>
      </c>
      <c r="E156" s="98">
        <v>4.450392212977783E-3</v>
      </c>
      <c r="F156" s="98">
        <v>3.9541790464195451E-4</v>
      </c>
      <c r="G156" s="98">
        <v>6.7509455256751984E-4</v>
      </c>
      <c r="H156" s="98">
        <v>1.8134561113845662E-3</v>
      </c>
      <c r="I156" s="98">
        <v>5.9970895213604719E-3</v>
      </c>
      <c r="J156" s="98">
        <v>6.145343770650155E-3</v>
      </c>
      <c r="K156" s="98">
        <v>2.7591045165299873E-2</v>
      </c>
      <c r="L156" s="98">
        <v>1.5159235297152322E-2</v>
      </c>
      <c r="M156" s="98">
        <v>2.0155413195422547E-2</v>
      </c>
      <c r="N156" s="98">
        <v>8.1921403858808382E-3</v>
      </c>
      <c r="O156" s="98">
        <v>2.926654691561266E-2</v>
      </c>
      <c r="P156" s="98">
        <v>0.11767912425851583</v>
      </c>
      <c r="Q156" s="98">
        <v>0.1197978248240098</v>
      </c>
      <c r="R156" s="98">
        <v>9.4062149013279805E-2</v>
      </c>
      <c r="S156" s="98">
        <v>9.8345030127361482E-2</v>
      </c>
      <c r="T156" s="98">
        <v>8.0127158863907214E-2</v>
      </c>
      <c r="U156" s="98">
        <v>8.3545443009769502E-2</v>
      </c>
      <c r="V156" s="98">
        <v>0.11861029706292642</v>
      </c>
      <c r="W156" s="98">
        <v>0.3046876131709047</v>
      </c>
      <c r="X156" s="98">
        <v>1.317610027331622</v>
      </c>
      <c r="Y156" s="98">
        <v>0.2825232166065203</v>
      </c>
      <c r="DA156" s="63" t="s">
        <v>3398</v>
      </c>
    </row>
    <row r="157" spans="1:105" ht="12" customHeight="1" x14ac:dyDescent="0.25">
      <c r="A157" s="121" t="s">
        <v>54</v>
      </c>
      <c r="B157" s="122"/>
      <c r="C157" s="122">
        <v>2.6535587661265663E-2</v>
      </c>
      <c r="D157" s="122">
        <v>5.059809527022658E-2</v>
      </c>
      <c r="E157" s="122">
        <v>5.5386225613792452E-2</v>
      </c>
      <c r="F157" s="122">
        <v>4.8118439140618849E-2</v>
      </c>
      <c r="G157" s="122">
        <v>4.3739815545257223E-2</v>
      </c>
      <c r="H157" s="122">
        <v>2.8031479249416083E-2</v>
      </c>
      <c r="I157" s="122">
        <v>2.5823368540402961E-2</v>
      </c>
      <c r="J157" s="122">
        <v>2.0750949049827765E-2</v>
      </c>
      <c r="K157" s="122">
        <v>4.1786864351178586E-2</v>
      </c>
      <c r="L157" s="122">
        <v>5.2030746617154469E-2</v>
      </c>
      <c r="M157" s="122">
        <v>7.371353418620194E-2</v>
      </c>
      <c r="N157" s="122">
        <v>6.0613664293497176E-2</v>
      </c>
      <c r="O157" s="122">
        <v>7.3245309974242057E-2</v>
      </c>
      <c r="P157" s="122">
        <v>0.20852870836486823</v>
      </c>
      <c r="Q157" s="122">
        <v>0.17720108327854642</v>
      </c>
      <c r="R157" s="122">
        <v>0.18186927748184648</v>
      </c>
      <c r="S157" s="122">
        <v>0.17134465273068639</v>
      </c>
      <c r="T157" s="122">
        <v>0.21736044797596424</v>
      </c>
      <c r="U157" s="122">
        <v>0.27644363938615873</v>
      </c>
      <c r="V157" s="122">
        <v>0.36903220672699605</v>
      </c>
      <c r="W157" s="122">
        <v>0.61179049599256508</v>
      </c>
      <c r="X157" s="122">
        <v>0.6494246080254944</v>
      </c>
      <c r="Y157" s="122">
        <v>0.45062030758522437</v>
      </c>
      <c r="DA157" s="130" t="s">
        <v>3399</v>
      </c>
    </row>
    <row r="158" spans="1:105" ht="12" customHeight="1" x14ac:dyDescent="0.25">
      <c r="A158" s="97" t="s">
        <v>50</v>
      </c>
      <c r="B158" s="98"/>
      <c r="C158" s="98">
        <v>1.5141032858379424E-3</v>
      </c>
      <c r="D158" s="98">
        <v>3.3248476788569816E-3</v>
      </c>
      <c r="E158" s="98">
        <v>3.3522675624965545E-3</v>
      </c>
      <c r="F158" s="98">
        <v>3.3356500683943994E-3</v>
      </c>
      <c r="G158" s="98">
        <v>2.9723951825997848E-3</v>
      </c>
      <c r="H158" s="98">
        <v>2.2750343172958935E-3</v>
      </c>
      <c r="I158" s="98">
        <v>2.6923961073129069E-3</v>
      </c>
      <c r="J158" s="98">
        <v>2.0746446698906521E-3</v>
      </c>
      <c r="K158" s="98">
        <v>4.2863941708697869E-3</v>
      </c>
      <c r="L158" s="98">
        <v>4.4612884072858091E-3</v>
      </c>
      <c r="M158" s="98">
        <v>6.822071683189373E-3</v>
      </c>
      <c r="N158" s="98">
        <v>5.5327461116021137E-3</v>
      </c>
      <c r="O158" s="98">
        <v>6.5402176582251767E-3</v>
      </c>
      <c r="P158" s="98">
        <v>2.3220079304188738E-2</v>
      </c>
      <c r="Q158" s="98">
        <v>1.6983255495979808E-2</v>
      </c>
      <c r="R158" s="98">
        <v>1.9680258967249554E-2</v>
      </c>
      <c r="S158" s="98">
        <v>1.7030422859195832E-2</v>
      </c>
      <c r="T158" s="98">
        <v>1.9262521187268421E-2</v>
      </c>
      <c r="U158" s="98">
        <v>2.784108186917417E-2</v>
      </c>
      <c r="V158" s="98">
        <v>3.1764778845275572E-2</v>
      </c>
      <c r="W158" s="98">
        <v>5.5628806962240152E-2</v>
      </c>
      <c r="X158" s="98">
        <v>8.9137636566320955E-2</v>
      </c>
      <c r="Y158" s="98">
        <v>5.5568426522724965E-2</v>
      </c>
      <c r="DA158" s="63" t="s">
        <v>3400</v>
      </c>
    </row>
    <row r="159" spans="1:105" ht="12" customHeight="1" x14ac:dyDescent="0.25">
      <c r="A159" s="109" t="s">
        <v>120</v>
      </c>
      <c r="B159" s="33"/>
      <c r="C159" s="33">
        <v>2.502148437542772E-2</v>
      </c>
      <c r="D159" s="33">
        <v>4.7273247591369597E-2</v>
      </c>
      <c r="E159" s="33">
        <v>5.2033958051295896E-2</v>
      </c>
      <c r="F159" s="33">
        <v>4.4782789072224452E-2</v>
      </c>
      <c r="G159" s="33">
        <v>4.0767420362657437E-2</v>
      </c>
      <c r="H159" s="33">
        <v>2.575644493212019E-2</v>
      </c>
      <c r="I159" s="33">
        <v>2.3130972433090053E-2</v>
      </c>
      <c r="J159" s="33">
        <v>1.8676304379937111E-2</v>
      </c>
      <c r="K159" s="33">
        <v>3.7500470180308797E-2</v>
      </c>
      <c r="L159" s="33">
        <v>4.7569458209868659E-2</v>
      </c>
      <c r="M159" s="33">
        <v>6.6891462503012561E-2</v>
      </c>
      <c r="N159" s="33">
        <v>5.5080918181895061E-2</v>
      </c>
      <c r="O159" s="33">
        <v>6.6705092316016887E-2</v>
      </c>
      <c r="P159" s="33">
        <v>0.18530862906067949</v>
      </c>
      <c r="Q159" s="33">
        <v>0.1602178277825666</v>
      </c>
      <c r="R159" s="33">
        <v>0.16218901851459691</v>
      </c>
      <c r="S159" s="33">
        <v>0.15431422987149054</v>
      </c>
      <c r="T159" s="33">
        <v>0.19809792678869581</v>
      </c>
      <c r="U159" s="33">
        <v>0.24860255751698457</v>
      </c>
      <c r="V159" s="33">
        <v>0.33726742788172048</v>
      </c>
      <c r="W159" s="33">
        <v>0.55616168903032492</v>
      </c>
      <c r="X159" s="33">
        <v>0.56028697145917339</v>
      </c>
      <c r="Y159" s="33">
        <v>0.39505188106249939</v>
      </c>
      <c r="DA159" s="60" t="s">
        <v>3401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15.805501965304664</v>
      </c>
      <c r="D161" s="117">
        <f t="shared" si="54"/>
        <v>18.943193911322457</v>
      </c>
      <c r="E161" s="117">
        <f t="shared" si="54"/>
        <v>0</v>
      </c>
      <c r="F161" s="117">
        <f t="shared" si="54"/>
        <v>0</v>
      </c>
      <c r="G161" s="117">
        <f t="shared" si="54"/>
        <v>0</v>
      </c>
      <c r="H161" s="117">
        <f t="shared" si="54"/>
        <v>0</v>
      </c>
      <c r="I161" s="117">
        <f t="shared" si="54"/>
        <v>0</v>
      </c>
      <c r="J161" s="117">
        <f t="shared" si="54"/>
        <v>0.7479217982192149</v>
      </c>
      <c r="K161" s="117">
        <f t="shared" si="54"/>
        <v>4.4231681649039443</v>
      </c>
      <c r="L161" s="117">
        <f t="shared" si="54"/>
        <v>3.7970154770875251</v>
      </c>
      <c r="M161" s="117">
        <f t="shared" si="54"/>
        <v>2.6710711829315703</v>
      </c>
      <c r="N161" s="117">
        <f t="shared" si="54"/>
        <v>8.5155778915525975</v>
      </c>
      <c r="O161" s="117">
        <f t="shared" si="54"/>
        <v>5.0896678205068389</v>
      </c>
      <c r="P161" s="117">
        <f t="shared" si="54"/>
        <v>1.5812055020633677E-3</v>
      </c>
      <c r="Q161" s="117">
        <f t="shared" si="54"/>
        <v>0</v>
      </c>
      <c r="R161" s="117">
        <f t="shared" ref="R161:V161" si="55">R162+R164+R166+R175</f>
        <v>0</v>
      </c>
      <c r="S161" s="117">
        <f t="shared" si="55"/>
        <v>0</v>
      </c>
      <c r="T161" s="117">
        <f t="shared" si="55"/>
        <v>0</v>
      </c>
      <c r="U161" s="117">
        <f t="shared" si="55"/>
        <v>0</v>
      </c>
      <c r="V161" s="117">
        <f t="shared" si="55"/>
        <v>0</v>
      </c>
      <c r="W161" s="117">
        <f t="shared" ref="W161:Y161" si="56">W162+W164+W166+W175</f>
        <v>0</v>
      </c>
      <c r="X161" s="117">
        <f t="shared" si="56"/>
        <v>2.5368590595988609E-2</v>
      </c>
      <c r="Y161" s="117">
        <f t="shared" si="56"/>
        <v>0</v>
      </c>
      <c r="DA161" s="129" t="s">
        <v>3402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13.88280429525849</v>
      </c>
      <c r="D162" s="122">
        <f t="shared" si="57"/>
        <v>16.93894814108905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0.63388118516697811</v>
      </c>
      <c r="K162" s="122">
        <f t="shared" si="57"/>
        <v>3.6050034464691185</v>
      </c>
      <c r="L162" s="122">
        <f t="shared" si="57"/>
        <v>3.1762831628764587</v>
      </c>
      <c r="M162" s="122">
        <f t="shared" si="57"/>
        <v>2.1074567839191136</v>
      </c>
      <c r="N162" s="122">
        <f t="shared" si="57"/>
        <v>6.8784392980819566</v>
      </c>
      <c r="O162" s="122">
        <f t="shared" si="57"/>
        <v>4.2825114517317333</v>
      </c>
      <c r="P162" s="122">
        <f t="shared" si="57"/>
        <v>1.1992212366411159E-3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1.8504516639817011E-2</v>
      </c>
      <c r="Y162" s="122">
        <f t="shared" si="57"/>
        <v>0</v>
      </c>
      <c r="DA162" s="130" t="s">
        <v>3403</v>
      </c>
    </row>
    <row r="163" spans="1:105" ht="12" customHeight="1" x14ac:dyDescent="0.25">
      <c r="A163" s="97" t="s">
        <v>53</v>
      </c>
      <c r="B163" s="33"/>
      <c r="C163" s="33">
        <v>13.88280429525849</v>
      </c>
      <c r="D163" s="33">
        <v>16.93894814108905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0.63388118516697811</v>
      </c>
      <c r="K163" s="33">
        <v>3.6050034464691185</v>
      </c>
      <c r="L163" s="33">
        <v>3.1762831628764587</v>
      </c>
      <c r="M163" s="33">
        <v>2.1074567839191136</v>
      </c>
      <c r="N163" s="33">
        <v>6.8784392980819566</v>
      </c>
      <c r="O163" s="33">
        <v>4.2825114517317333</v>
      </c>
      <c r="P163" s="33">
        <v>1.1992212366411159E-3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1.8504516639817011E-2</v>
      </c>
      <c r="Y163" s="33">
        <v>0</v>
      </c>
      <c r="DA163" s="60" t="s">
        <v>3404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1.3217557478879061E-2</v>
      </c>
      <c r="D164" s="122">
        <f t="shared" si="58"/>
        <v>7.7041536206874954E-3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1.6955743800175307E-3</v>
      </c>
      <c r="K164" s="122">
        <f t="shared" si="58"/>
        <v>4.4126932906457606E-3</v>
      </c>
      <c r="L164" s="122">
        <f t="shared" si="58"/>
        <v>1.4261545122023439E-2</v>
      </c>
      <c r="M164" s="122">
        <f t="shared" si="58"/>
        <v>2.530316395774074E-3</v>
      </c>
      <c r="N164" s="122">
        <f t="shared" si="58"/>
        <v>3.0182559354840901E-2</v>
      </c>
      <c r="O164" s="122">
        <f t="shared" si="58"/>
        <v>1.6550115617444443E-2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4.973950311291768E-4</v>
      </c>
      <c r="Y164" s="122">
        <f t="shared" si="58"/>
        <v>0</v>
      </c>
      <c r="DA164" s="130" t="s">
        <v>3405</v>
      </c>
    </row>
    <row r="165" spans="1:105" ht="12" customHeight="1" x14ac:dyDescent="0.25">
      <c r="A165" s="97" t="s">
        <v>53</v>
      </c>
      <c r="B165" s="98"/>
      <c r="C165" s="98">
        <v>1.3217557478879061E-2</v>
      </c>
      <c r="D165" s="98">
        <v>7.7041536206874954E-3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1.6955743800175307E-3</v>
      </c>
      <c r="K165" s="98">
        <v>4.4126932906457606E-3</v>
      </c>
      <c r="L165" s="98">
        <v>1.4261545122023439E-2</v>
      </c>
      <c r="M165" s="98">
        <v>2.530316395774074E-3</v>
      </c>
      <c r="N165" s="98">
        <v>3.0182559354840901E-2</v>
      </c>
      <c r="O165" s="98">
        <v>1.6550115617444443E-2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4.973950311291768E-4</v>
      </c>
      <c r="Y165" s="98">
        <v>0</v>
      </c>
      <c r="DA165" s="63" t="s">
        <v>3406</v>
      </c>
    </row>
    <row r="166" spans="1:105" ht="12" customHeight="1" x14ac:dyDescent="0.25">
      <c r="A166" s="121" t="s">
        <v>55</v>
      </c>
      <c r="B166" s="122"/>
      <c r="C166" s="122">
        <v>1.6337131195093915</v>
      </c>
      <c r="D166" s="122">
        <v>1.7149601229082423</v>
      </c>
      <c r="E166" s="122">
        <v>0</v>
      </c>
      <c r="F166" s="122">
        <v>0</v>
      </c>
      <c r="G166" s="122">
        <v>0</v>
      </c>
      <c r="H166" s="122">
        <v>0</v>
      </c>
      <c r="I166" s="122">
        <v>0</v>
      </c>
      <c r="J166" s="122">
        <v>9.8100241593499796E-2</v>
      </c>
      <c r="K166" s="122">
        <v>0.70942820039534571</v>
      </c>
      <c r="L166" s="122">
        <v>0.52980181003903004</v>
      </c>
      <c r="M166" s="122">
        <v>0.49277499598974178</v>
      </c>
      <c r="N166" s="122">
        <v>1.4099023043250323</v>
      </c>
      <c r="O166" s="122">
        <v>0.69023045819850426</v>
      </c>
      <c r="P166" s="122">
        <v>3.3514776117337552E-4</v>
      </c>
      <c r="Q166" s="122">
        <v>0</v>
      </c>
      <c r="R166" s="122">
        <v>0</v>
      </c>
      <c r="S166" s="122">
        <v>0</v>
      </c>
      <c r="T166" s="122">
        <v>0</v>
      </c>
      <c r="U166" s="122">
        <v>0</v>
      </c>
      <c r="V166" s="122">
        <v>0</v>
      </c>
      <c r="W166" s="122">
        <v>0</v>
      </c>
      <c r="X166" s="122">
        <v>5.3204018273741091E-3</v>
      </c>
      <c r="Y166" s="122">
        <v>0</v>
      </c>
      <c r="DA166" s="130" t="s">
        <v>3407</v>
      </c>
    </row>
    <row r="167" spans="1:105" ht="12" customHeight="1" x14ac:dyDescent="0.25">
      <c r="A167" s="97" t="s">
        <v>124</v>
      </c>
      <c r="B167" s="98"/>
      <c r="C167" s="98">
        <v>0.15700703188643189</v>
      </c>
      <c r="D167" s="98">
        <v>0.18376028098507038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7.3659299241887882E-3</v>
      </c>
      <c r="K167" s="98">
        <v>7.6179518095676302E-2</v>
      </c>
      <c r="L167" s="98">
        <v>6.6133220840738666E-2</v>
      </c>
      <c r="M167" s="98">
        <v>8.9467464683695264E-2</v>
      </c>
      <c r="N167" s="98">
        <v>0.21418475876871282</v>
      </c>
      <c r="O167" s="98">
        <v>8.7300061561335129E-2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X167" s="98">
        <v>1.0599630619578817E-3</v>
      </c>
      <c r="Y167" s="98">
        <v>0</v>
      </c>
      <c r="DA167" s="63" t="s">
        <v>3408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1.5394530007561687E-4</v>
      </c>
      <c r="L168" s="98">
        <v>1.5112422080825808E-4</v>
      </c>
      <c r="M168" s="98">
        <v>1.4715075426857167E-4</v>
      </c>
      <c r="N168" s="98">
        <v>1.4627582091074559E-4</v>
      </c>
      <c r="O168" s="98">
        <v>1.3879715409307859E-4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3409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8.1595481541642912E-5</v>
      </c>
      <c r="L169" s="101">
        <v>8.0261340612617006E-5</v>
      </c>
      <c r="M169" s="101">
        <v>7.5289151891632251E-5</v>
      </c>
      <c r="N169" s="101">
        <v>7.4297023667542695E-5</v>
      </c>
      <c r="O169" s="101">
        <v>5.9472805182869776E-5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3410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7.234981853397394E-5</v>
      </c>
      <c r="L170" s="104">
        <v>7.0862880195641078E-5</v>
      </c>
      <c r="M170" s="104">
        <v>7.1861602376939408E-5</v>
      </c>
      <c r="N170" s="104">
        <v>7.1978797243202913E-5</v>
      </c>
      <c r="O170" s="104">
        <v>7.9324348910208818E-5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3411</v>
      </c>
    </row>
    <row r="171" spans="1:105" ht="12" customHeight="1" x14ac:dyDescent="0.25">
      <c r="A171" s="106" t="s">
        <v>122</v>
      </c>
      <c r="B171" s="101"/>
      <c r="C171" s="101">
        <v>1.4351787502727398</v>
      </c>
      <c r="D171" s="101">
        <v>1.5123544862754594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8.2404084863859764E-2</v>
      </c>
      <c r="K171" s="101">
        <v>0.49346233996993849</v>
      </c>
      <c r="L171" s="101">
        <v>0.41799902669922773</v>
      </c>
      <c r="M171" s="101">
        <v>0.3665050046189538</v>
      </c>
      <c r="N171" s="101">
        <v>1.1433850026344019</v>
      </c>
      <c r="O171" s="101">
        <v>0.53398677896585089</v>
      </c>
      <c r="P171" s="101">
        <v>3.3514776117337552E-4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7.5023434464138164E-4</v>
      </c>
      <c r="Y171" s="101">
        <v>0</v>
      </c>
      <c r="DA171" s="131" t="s">
        <v>3412</v>
      </c>
    </row>
    <row r="172" spans="1:105" ht="12" customHeight="1" x14ac:dyDescent="0.25">
      <c r="A172" s="107" t="s">
        <v>121</v>
      </c>
      <c r="B172" s="104"/>
      <c r="C172" s="104">
        <v>4.1527337350219795E-2</v>
      </c>
      <c r="D172" s="104">
        <v>1.8845355647712295E-2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8.33022680545124E-3</v>
      </c>
      <c r="K172" s="104">
        <v>0.13963239702965521</v>
      </c>
      <c r="L172" s="104">
        <v>4.5518438278255399E-2</v>
      </c>
      <c r="M172" s="104">
        <v>3.6655375932824148E-2</v>
      </c>
      <c r="N172" s="104">
        <v>5.2186267101006774E-2</v>
      </c>
      <c r="O172" s="104">
        <v>6.880482051722514E-2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3.5102044207748458E-3</v>
      </c>
      <c r="Y172" s="104">
        <v>0</v>
      </c>
      <c r="DA172" s="132" t="s">
        <v>3413</v>
      </c>
    </row>
    <row r="173" spans="1:105" ht="12" customHeight="1" x14ac:dyDescent="0.25">
      <c r="A173" s="108" t="s">
        <v>53</v>
      </c>
      <c r="B173" s="98"/>
      <c r="C173" s="98">
        <v>2.1049559544988525E-2</v>
      </c>
      <c r="D173" s="98">
        <v>9.7353454903642746E-3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4.1182496143314694E-3</v>
      </c>
      <c r="K173" s="98">
        <v>7.0796276655714765E-2</v>
      </c>
      <c r="L173" s="98">
        <v>2.3156851369333882E-2</v>
      </c>
      <c r="M173" s="98">
        <v>1.8008190935698526E-2</v>
      </c>
      <c r="N173" s="98">
        <v>2.5632432746772328E-2</v>
      </c>
      <c r="O173" s="98">
        <v>2.8690140211558739E-2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1.3969171706719077E-3</v>
      </c>
      <c r="Y173" s="98">
        <v>0</v>
      </c>
      <c r="DA173" s="63" t="s">
        <v>3414</v>
      </c>
    </row>
    <row r="174" spans="1:105" ht="12" customHeight="1" x14ac:dyDescent="0.25">
      <c r="A174" s="115" t="s">
        <v>52</v>
      </c>
      <c r="B174" s="33"/>
      <c r="C174" s="33">
        <v>2.0477777805231273E-2</v>
      </c>
      <c r="D174" s="33">
        <v>9.1100101573480217E-3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4.2119771911197697E-3</v>
      </c>
      <c r="K174" s="33">
        <v>6.8836120373940449E-2</v>
      </c>
      <c r="L174" s="33">
        <v>2.2361586908921521E-2</v>
      </c>
      <c r="M174" s="33">
        <v>1.8647184997125622E-2</v>
      </c>
      <c r="N174" s="33">
        <v>2.6553834354234446E-2</v>
      </c>
      <c r="O174" s="33">
        <v>4.0114680305666409E-2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2.1132872501029381E-3</v>
      </c>
      <c r="Y174" s="33">
        <v>0</v>
      </c>
      <c r="DA174" s="60" t="s">
        <v>3415</v>
      </c>
    </row>
    <row r="175" spans="1:105" ht="12" customHeight="1" x14ac:dyDescent="0.25">
      <c r="A175" s="121" t="s">
        <v>54</v>
      </c>
      <c r="B175" s="122"/>
      <c r="C175" s="122">
        <v>0.27576699305790608</v>
      </c>
      <c r="D175" s="122">
        <v>0.28158149370447788</v>
      </c>
      <c r="E175" s="122">
        <v>0</v>
      </c>
      <c r="F175" s="122">
        <v>0</v>
      </c>
      <c r="G175" s="122">
        <v>0</v>
      </c>
      <c r="H175" s="122">
        <v>0</v>
      </c>
      <c r="I175" s="122">
        <v>0</v>
      </c>
      <c r="J175" s="122">
        <v>1.4244797078719404E-2</v>
      </c>
      <c r="K175" s="122">
        <v>0.10432382474883489</v>
      </c>
      <c r="L175" s="122">
        <v>7.6668959050012836E-2</v>
      </c>
      <c r="M175" s="122">
        <v>6.8309086626941115E-2</v>
      </c>
      <c r="N175" s="122">
        <v>0.19705372979076841</v>
      </c>
      <c r="O175" s="122">
        <v>0.10037579495915687</v>
      </c>
      <c r="P175" s="122">
        <v>4.6836504248876402E-5</v>
      </c>
      <c r="Q175" s="122">
        <v>0</v>
      </c>
      <c r="R175" s="122">
        <v>0</v>
      </c>
      <c r="S175" s="122">
        <v>0</v>
      </c>
      <c r="T175" s="122">
        <v>0</v>
      </c>
      <c r="U175" s="122">
        <v>0</v>
      </c>
      <c r="V175" s="122">
        <v>0</v>
      </c>
      <c r="W175" s="122">
        <v>0</v>
      </c>
      <c r="X175" s="122">
        <v>1.0462770976683139E-3</v>
      </c>
      <c r="Y175" s="122">
        <v>0</v>
      </c>
      <c r="DA175" s="130" t="s">
        <v>3416</v>
      </c>
    </row>
    <row r="176" spans="1:105" ht="12" customHeight="1" x14ac:dyDescent="0.25">
      <c r="A176" s="97" t="s">
        <v>50</v>
      </c>
      <c r="B176" s="98"/>
      <c r="C176" s="98">
        <v>1.5677277772113696E-2</v>
      </c>
      <c r="D176" s="98">
        <v>1.8568960621540877E-2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1.4226134879250188E-3</v>
      </c>
      <c r="K176" s="98">
        <v>1.0731860961140652E-2</v>
      </c>
      <c r="L176" s="98">
        <v>6.5857114583742892E-3</v>
      </c>
      <c r="M176" s="98">
        <v>6.3066262671261772E-3</v>
      </c>
      <c r="N176" s="98">
        <v>1.8034918264338382E-2</v>
      </c>
      <c r="O176" s="98">
        <v>8.9625204946048708E-3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1.3658847160024663E-4</v>
      </c>
      <c r="Y176" s="98">
        <v>0</v>
      </c>
      <c r="DA176" s="63" t="s">
        <v>3417</v>
      </c>
    </row>
    <row r="177" spans="1:105" ht="12" customHeight="1" x14ac:dyDescent="0.25">
      <c r="A177" s="109" t="s">
        <v>120</v>
      </c>
      <c r="B177" s="33"/>
      <c r="C177" s="33">
        <v>0.26008971528579239</v>
      </c>
      <c r="D177" s="33">
        <v>0.26301253308293698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1.2822183590794385E-2</v>
      </c>
      <c r="K177" s="33">
        <v>9.3591963787694243E-2</v>
      </c>
      <c r="L177" s="33">
        <v>7.0083247591638545E-2</v>
      </c>
      <c r="M177" s="33">
        <v>6.2002460359814937E-2</v>
      </c>
      <c r="N177" s="33">
        <v>0.17901881152643004</v>
      </c>
      <c r="O177" s="33">
        <v>9.1413274464551997E-2</v>
      </c>
      <c r="P177" s="33">
        <v>4.6836504248876402E-5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9.0968862606806737E-4</v>
      </c>
      <c r="Y177" s="33">
        <v>0</v>
      </c>
      <c r="DA177" s="60" t="s">
        <v>3418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3419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3.6917680944931419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1.954451294976898</v>
      </c>
      <c r="I3" s="117">
        <f t="shared" si="0"/>
        <v>4.7776171780444718</v>
      </c>
      <c r="J3" s="117">
        <f t="shared" si="0"/>
        <v>6.2885266992802871</v>
      </c>
      <c r="K3" s="117">
        <f t="shared" si="0"/>
        <v>6.6661646449673011</v>
      </c>
      <c r="L3" s="117">
        <f t="shared" si="0"/>
        <v>2.16445011257187</v>
      </c>
      <c r="M3" s="117">
        <f t="shared" si="0"/>
        <v>2.0172616181868293</v>
      </c>
      <c r="N3" s="117">
        <f t="shared" si="0"/>
        <v>0.3149569610409243</v>
      </c>
      <c r="O3" s="117">
        <f t="shared" si="0"/>
        <v>1.8567610536563346</v>
      </c>
      <c r="P3" s="117">
        <f t="shared" si="0"/>
        <v>6.6604271968987989E-4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0</v>
      </c>
      <c r="X3" s="117">
        <f t="shared" si="2"/>
        <v>0.50392968230868229</v>
      </c>
      <c r="Y3" s="117">
        <f t="shared" si="2"/>
        <v>0.68539472874859897</v>
      </c>
      <c r="DA3" s="129" t="s">
        <v>3420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3.2723527618797874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1.6163297648757675</v>
      </c>
      <c r="I4" s="122">
        <f t="shared" si="3"/>
        <v>3.7828278198679608</v>
      </c>
      <c r="J4" s="122">
        <f t="shared" si="3"/>
        <v>5.2976356694833182</v>
      </c>
      <c r="K4" s="122">
        <f t="shared" si="3"/>
        <v>5.9629563129521737</v>
      </c>
      <c r="L4" s="122">
        <f t="shared" si="3"/>
        <v>1.7932641308401547</v>
      </c>
      <c r="M4" s="122">
        <f t="shared" si="3"/>
        <v>1.6433374433975019</v>
      </c>
      <c r="N4" s="122">
        <f t="shared" si="3"/>
        <v>0.25671215728176294</v>
      </c>
      <c r="O4" s="122">
        <f t="shared" si="3"/>
        <v>1.5677222065320711</v>
      </c>
      <c r="P4" s="122">
        <f t="shared" si="3"/>
        <v>5.269702391610295E-4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0</v>
      </c>
      <c r="X4" s="122">
        <f t="shared" si="5"/>
        <v>0.37771239418084407</v>
      </c>
      <c r="Y4" s="122">
        <f t="shared" si="5"/>
        <v>0.47184316356847117</v>
      </c>
      <c r="DA4" s="130" t="s">
        <v>3421</v>
      </c>
    </row>
    <row r="5" spans="1:105" ht="12" customHeight="1" x14ac:dyDescent="0.25">
      <c r="A5" s="97" t="s">
        <v>51</v>
      </c>
      <c r="B5" s="98"/>
      <c r="C5" s="98">
        <v>3.2412846726143356</v>
      </c>
      <c r="D5" s="98">
        <v>0</v>
      </c>
      <c r="E5" s="98">
        <v>0</v>
      </c>
      <c r="F5" s="98">
        <v>0</v>
      </c>
      <c r="G5" s="98">
        <v>0</v>
      </c>
      <c r="H5" s="98">
        <v>1.602190406156355</v>
      </c>
      <c r="I5" s="98">
        <v>3.7501925336632955</v>
      </c>
      <c r="J5" s="98">
        <v>5.2520644177673752</v>
      </c>
      <c r="K5" s="98">
        <v>5.9123160318045427</v>
      </c>
      <c r="L5" s="98">
        <v>1.7782396696556313</v>
      </c>
      <c r="M5" s="98">
        <v>1.6297555819802765</v>
      </c>
      <c r="N5" s="98">
        <v>0.25460928445701148</v>
      </c>
      <c r="O5" s="98">
        <v>1.5549958879309722</v>
      </c>
      <c r="P5" s="98">
        <v>5.2272207632030824E-4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X5" s="98">
        <v>0.37495130306655938</v>
      </c>
      <c r="Y5" s="98">
        <v>0.46841669598206009</v>
      </c>
      <c r="DA5" s="63" t="s">
        <v>3422</v>
      </c>
    </row>
    <row r="6" spans="1:105" ht="12" customHeight="1" x14ac:dyDescent="0.25">
      <c r="A6" s="97" t="s">
        <v>53</v>
      </c>
      <c r="B6" s="98"/>
      <c r="C6" s="98">
        <v>3.1068089265451775E-2</v>
      </c>
      <c r="D6" s="98">
        <v>0</v>
      </c>
      <c r="E6" s="98">
        <v>0</v>
      </c>
      <c r="F6" s="98">
        <v>0</v>
      </c>
      <c r="G6" s="98">
        <v>0</v>
      </c>
      <c r="H6" s="98">
        <v>1.4139358719412473E-2</v>
      </c>
      <c r="I6" s="98">
        <v>3.2635286204665319E-2</v>
      </c>
      <c r="J6" s="98">
        <v>4.5571251715942729E-2</v>
      </c>
      <c r="K6" s="98">
        <v>5.064028114763118E-2</v>
      </c>
      <c r="L6" s="98">
        <v>1.5024461184523276E-2</v>
      </c>
      <c r="M6" s="98">
        <v>1.3581861417225408E-2</v>
      </c>
      <c r="N6" s="98">
        <v>2.1028728247514564E-3</v>
      </c>
      <c r="O6" s="98">
        <v>1.2726318601098947E-2</v>
      </c>
      <c r="P6" s="98">
        <v>4.248162840721247E-6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2.761091114284697E-3</v>
      </c>
      <c r="Y6" s="98">
        <v>3.4264675864110502E-3</v>
      </c>
      <c r="DA6" s="63" t="s">
        <v>3423</v>
      </c>
    </row>
    <row r="7" spans="1:105" ht="12.95" customHeight="1" x14ac:dyDescent="0.25">
      <c r="A7" s="121" t="s">
        <v>92</v>
      </c>
      <c r="B7" s="122"/>
      <c r="C7" s="122">
        <f t="shared" ref="C7:Y7" si="6">C8</f>
        <v>3.6811287767462239E-3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2.3596848946113386E-2</v>
      </c>
      <c r="I7" s="122">
        <f t="shared" si="6"/>
        <v>2.3017814768028624E-2</v>
      </c>
      <c r="J7" s="122">
        <f t="shared" si="6"/>
        <v>2.3115137167931947E-2</v>
      </c>
      <c r="K7" s="122">
        <f t="shared" si="6"/>
        <v>3.7604308233470242E-3</v>
      </c>
      <c r="L7" s="122">
        <f t="shared" si="6"/>
        <v>1.1141083767731003E-2</v>
      </c>
      <c r="M7" s="122">
        <f t="shared" si="6"/>
        <v>1.9510641110413696E-3</v>
      </c>
      <c r="N7" s="122">
        <f t="shared" si="6"/>
        <v>1.5589191773388142E-3</v>
      </c>
      <c r="O7" s="122">
        <f t="shared" si="6"/>
        <v>1.3885914626443311E-2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1.128763247345629E-2</v>
      </c>
      <c r="Y7" s="122">
        <f t="shared" si="6"/>
        <v>2.0255742553846892E-2</v>
      </c>
      <c r="DA7" s="130" t="s">
        <v>3424</v>
      </c>
    </row>
    <row r="8" spans="1:105" ht="12" customHeight="1" x14ac:dyDescent="0.25">
      <c r="A8" s="97" t="s">
        <v>53</v>
      </c>
      <c r="B8" s="98"/>
      <c r="C8" s="98">
        <v>3.6811287767462239E-3</v>
      </c>
      <c r="D8" s="98">
        <v>0</v>
      </c>
      <c r="E8" s="98">
        <v>0</v>
      </c>
      <c r="F8" s="98">
        <v>0</v>
      </c>
      <c r="G8" s="98">
        <v>0</v>
      </c>
      <c r="H8" s="98">
        <v>2.3596848946113386E-2</v>
      </c>
      <c r="I8" s="98">
        <v>2.3017814768028624E-2</v>
      </c>
      <c r="J8" s="98">
        <v>2.3115137167931947E-2</v>
      </c>
      <c r="K8" s="98">
        <v>3.7604308233470242E-3</v>
      </c>
      <c r="L8" s="98">
        <v>1.1141083767731003E-2</v>
      </c>
      <c r="M8" s="98">
        <v>1.9510641110413696E-3</v>
      </c>
      <c r="N8" s="98">
        <v>1.5589191773388142E-3</v>
      </c>
      <c r="O8" s="98">
        <v>1.3885914626443311E-2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1.128763247345629E-2</v>
      </c>
      <c r="Y8" s="98">
        <v>2.0255742553846892E-2</v>
      </c>
      <c r="DA8" s="63" t="s">
        <v>3425</v>
      </c>
    </row>
    <row r="9" spans="1:105" ht="12" customHeight="1" x14ac:dyDescent="0.25">
      <c r="A9" s="121" t="s">
        <v>55</v>
      </c>
      <c r="B9" s="122"/>
      <c r="C9" s="122">
        <v>0.34896091462944895</v>
      </c>
      <c r="D9" s="122">
        <v>0</v>
      </c>
      <c r="E9" s="122">
        <v>0</v>
      </c>
      <c r="F9" s="122">
        <v>0</v>
      </c>
      <c r="G9" s="122">
        <v>0</v>
      </c>
      <c r="H9" s="122">
        <v>0.26653858580057477</v>
      </c>
      <c r="I9" s="122">
        <v>0.8279353423021657</v>
      </c>
      <c r="J9" s="122">
        <v>0.83427941360175928</v>
      </c>
      <c r="K9" s="122">
        <v>0.60426593536099749</v>
      </c>
      <c r="L9" s="122">
        <v>0.31027136614201328</v>
      </c>
      <c r="M9" s="122">
        <v>0.32234877803542566</v>
      </c>
      <c r="N9" s="122">
        <v>4.9071018926503653E-2</v>
      </c>
      <c r="O9" s="122">
        <v>0.23782334702622057</v>
      </c>
      <c r="P9" s="122">
        <v>1.2039047275050541E-4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X9" s="122">
        <v>9.6273070172001193E-2</v>
      </c>
      <c r="Y9" s="122">
        <v>0.16017673310563649</v>
      </c>
      <c r="DA9" s="130" t="s">
        <v>3426</v>
      </c>
    </row>
    <row r="10" spans="1:105" ht="12" customHeight="1" x14ac:dyDescent="0.25">
      <c r="A10" s="97" t="s">
        <v>143</v>
      </c>
      <c r="B10" s="98"/>
      <c r="C10" s="98">
        <v>3.1928981495197591E-4</v>
      </c>
      <c r="D10" s="98">
        <v>0</v>
      </c>
      <c r="E10" s="98">
        <v>0</v>
      </c>
      <c r="F10" s="98">
        <v>0</v>
      </c>
      <c r="G10" s="98">
        <v>0</v>
      </c>
      <c r="H10" s="98">
        <v>4.6237654250347305E-4</v>
      </c>
      <c r="I10" s="98">
        <v>2.1309559724768529E-3</v>
      </c>
      <c r="J10" s="98">
        <v>7.1000302774182891E-3</v>
      </c>
      <c r="K10" s="98">
        <v>6.7821476864681745E-3</v>
      </c>
      <c r="L10" s="98">
        <v>3.0721444345417001E-3</v>
      </c>
      <c r="M10" s="98">
        <v>2.7046530450952158E-3</v>
      </c>
      <c r="N10" s="98">
        <v>5.8190600282878114E-4</v>
      </c>
      <c r="O10" s="98">
        <v>1.1774910540323258E-3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1.2962171103627705E-3</v>
      </c>
      <c r="Y10" s="98">
        <v>2.0894571327575735E-3</v>
      </c>
      <c r="DA10" s="63" t="s">
        <v>3427</v>
      </c>
    </row>
    <row r="11" spans="1:105" ht="12" customHeight="1" x14ac:dyDescent="0.25">
      <c r="A11" s="97" t="s">
        <v>124</v>
      </c>
      <c r="B11" s="98"/>
      <c r="C11" s="98">
        <v>3.0041708310302322E-2</v>
      </c>
      <c r="D11" s="98">
        <v>0</v>
      </c>
      <c r="E11" s="98">
        <v>0</v>
      </c>
      <c r="F11" s="98">
        <v>0</v>
      </c>
      <c r="G11" s="98">
        <v>0</v>
      </c>
      <c r="H11" s="98">
        <v>2.3835708297160106E-2</v>
      </c>
      <c r="I11" s="98">
        <v>5.3967643150139487E-2</v>
      </c>
      <c r="J11" s="98">
        <v>5.5724910665477898E-2</v>
      </c>
      <c r="K11" s="98">
        <v>5.64497476604656E-2</v>
      </c>
      <c r="L11" s="98">
        <v>3.4671993203560278E-2</v>
      </c>
      <c r="M11" s="98">
        <v>5.3261631375645803E-2</v>
      </c>
      <c r="N11" s="98">
        <v>6.8457104265464645E-3</v>
      </c>
      <c r="O11" s="98">
        <v>2.8127646406752749E-2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1.729836680433185E-2</v>
      </c>
      <c r="Y11" s="98">
        <v>2.4864544398230683E-2</v>
      </c>
      <c r="DA11" s="63" t="s">
        <v>3428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1.136460184531114E-4</v>
      </c>
      <c r="K12" s="98">
        <v>1.2295474422632774E-4</v>
      </c>
      <c r="L12" s="98">
        <v>1.21005815488816E-4</v>
      </c>
      <c r="M12" s="98">
        <v>1.1959699399799727E-4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1.7000815138626878E-4</v>
      </c>
      <c r="Y12" s="98">
        <v>7.6979213303353871E-5</v>
      </c>
      <c r="DA12" s="63" t="s">
        <v>3429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4.5338913097644226E-5</v>
      </c>
      <c r="K13" s="101">
        <v>5.0604925692353797E-5</v>
      </c>
      <c r="L13" s="101">
        <v>5.0142935293174921E-5</v>
      </c>
      <c r="M13" s="101">
        <v>4.7735391621057871E-5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5.8979793926901142E-5</v>
      </c>
      <c r="Y13" s="101">
        <v>2.9568868729251955E-5</v>
      </c>
      <c r="DA13" s="131" t="s">
        <v>3430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6.830710535546717E-5</v>
      </c>
      <c r="K14" s="104">
        <v>7.234981853397394E-5</v>
      </c>
      <c r="L14" s="104">
        <v>7.0862880195641078E-5</v>
      </c>
      <c r="M14" s="104">
        <v>7.1861602376939408E-5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1.1102835745936763E-4</v>
      </c>
      <c r="Y14" s="104">
        <v>4.7410344574101919E-5</v>
      </c>
      <c r="DA14" s="132" t="s">
        <v>3431</v>
      </c>
    </row>
    <row r="15" spans="1:105" ht="12" customHeight="1" x14ac:dyDescent="0.25">
      <c r="A15" s="106" t="s">
        <v>122</v>
      </c>
      <c r="B15" s="101"/>
      <c r="C15" s="101">
        <v>0.30757986883783411</v>
      </c>
      <c r="D15" s="101">
        <v>0</v>
      </c>
      <c r="E15" s="101">
        <v>0</v>
      </c>
      <c r="F15" s="101">
        <v>0</v>
      </c>
      <c r="G15" s="101">
        <v>0</v>
      </c>
      <c r="H15" s="101">
        <v>0.23522783772154812</v>
      </c>
      <c r="I15" s="101">
        <v>0.69366094247774246</v>
      </c>
      <c r="J15" s="101">
        <v>0.68546424141421747</v>
      </c>
      <c r="K15" s="101">
        <v>0.40128822296400501</v>
      </c>
      <c r="L15" s="101">
        <v>0.24029715319243705</v>
      </c>
      <c r="M15" s="101">
        <v>0.23704907163460015</v>
      </c>
      <c r="N15" s="101">
        <v>3.9401534890085514E-2</v>
      </c>
      <c r="O15" s="101">
        <v>0.17975447770127168</v>
      </c>
      <c r="P15" s="101">
        <v>1.2039047275050541E-4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1.137367861296547E-2</v>
      </c>
      <c r="Y15" s="101">
        <v>9.4770546718248944E-2</v>
      </c>
      <c r="DA15" s="131" t="s">
        <v>3432</v>
      </c>
    </row>
    <row r="16" spans="1:105" ht="12" customHeight="1" x14ac:dyDescent="0.25">
      <c r="A16" s="107" t="s">
        <v>121</v>
      </c>
      <c r="B16" s="104"/>
      <c r="C16" s="104">
        <v>1.1020047666360545E-2</v>
      </c>
      <c r="D16" s="104">
        <v>0</v>
      </c>
      <c r="E16" s="104">
        <v>0</v>
      </c>
      <c r="F16" s="104">
        <v>0</v>
      </c>
      <c r="G16" s="104">
        <v>0</v>
      </c>
      <c r="H16" s="104">
        <v>7.0126632393630317E-3</v>
      </c>
      <c r="I16" s="104">
        <v>7.817580070180688E-2</v>
      </c>
      <c r="J16" s="104">
        <v>8.5876585226192487E-2</v>
      </c>
      <c r="K16" s="104">
        <v>0.13962286230583237</v>
      </c>
      <c r="L16" s="104">
        <v>3.2109069495985396E-2</v>
      </c>
      <c r="M16" s="104">
        <v>2.9213824986086503E-2</v>
      </c>
      <c r="N16" s="104">
        <v>2.2418676070428897E-3</v>
      </c>
      <c r="O16" s="104">
        <v>2.8763731864163804E-2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6.6134799492954838E-2</v>
      </c>
      <c r="Y16" s="104">
        <v>3.8375205643095933E-2</v>
      </c>
      <c r="DA16" s="132" t="s">
        <v>3433</v>
      </c>
    </row>
    <row r="17" spans="1:105" ht="12" customHeight="1" x14ac:dyDescent="0.25">
      <c r="A17" s="108" t="s">
        <v>53</v>
      </c>
      <c r="B17" s="98"/>
      <c r="C17" s="98">
        <v>4.4988505676708214E-3</v>
      </c>
      <c r="D17" s="98">
        <v>0</v>
      </c>
      <c r="E17" s="98">
        <v>0</v>
      </c>
      <c r="F17" s="98">
        <v>0</v>
      </c>
      <c r="G17" s="98">
        <v>0</v>
      </c>
      <c r="H17" s="98">
        <v>2.8975128327595931E-3</v>
      </c>
      <c r="I17" s="98">
        <v>3.421986046001705E-2</v>
      </c>
      <c r="J17" s="98">
        <v>3.4297126836578262E-2</v>
      </c>
      <c r="K17" s="98">
        <v>5.7557189506478902E-2</v>
      </c>
      <c r="L17" s="98">
        <v>1.3314361480511485E-2</v>
      </c>
      <c r="M17" s="98">
        <v>1.166353322408592E-2</v>
      </c>
      <c r="N17" s="98">
        <v>9.0005150935551081E-4</v>
      </c>
      <c r="O17" s="98">
        <v>9.6429212126302056E-3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2.2738691543166604E-2</v>
      </c>
      <c r="Y17" s="98">
        <v>1.4677724511612205E-2</v>
      </c>
      <c r="DA17" s="63" t="s">
        <v>3434</v>
      </c>
    </row>
    <row r="18" spans="1:105" ht="12" customHeight="1" x14ac:dyDescent="0.25">
      <c r="A18" s="108" t="s">
        <v>52</v>
      </c>
      <c r="B18" s="98"/>
      <c r="C18" s="98">
        <v>6.5211970986897225E-3</v>
      </c>
      <c r="D18" s="98">
        <v>0</v>
      </c>
      <c r="E18" s="98">
        <v>0</v>
      </c>
      <c r="F18" s="98">
        <v>0</v>
      </c>
      <c r="G18" s="98">
        <v>0</v>
      </c>
      <c r="H18" s="98">
        <v>4.115150406603439E-3</v>
      </c>
      <c r="I18" s="98">
        <v>4.395594024178983E-2</v>
      </c>
      <c r="J18" s="98">
        <v>5.1579458389614231E-2</v>
      </c>
      <c r="K18" s="98">
        <v>8.2065672799353465E-2</v>
      </c>
      <c r="L18" s="98">
        <v>1.8794708015473914E-2</v>
      </c>
      <c r="M18" s="98">
        <v>1.7550291762000583E-2</v>
      </c>
      <c r="N18" s="98">
        <v>1.3418160976873788E-3</v>
      </c>
      <c r="O18" s="98">
        <v>1.91208106515336E-2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4.3396107949788237E-2</v>
      </c>
      <c r="Y18" s="98">
        <v>2.369748113148373E-2</v>
      </c>
      <c r="DA18" s="63" t="s">
        <v>3435</v>
      </c>
    </row>
    <row r="19" spans="1:105" ht="12" customHeight="1" x14ac:dyDescent="0.25">
      <c r="A19" s="121" t="s">
        <v>54</v>
      </c>
      <c r="B19" s="122"/>
      <c r="C19" s="122">
        <v>6.6773289207158956E-2</v>
      </c>
      <c r="D19" s="122">
        <v>0</v>
      </c>
      <c r="E19" s="122">
        <v>0</v>
      </c>
      <c r="F19" s="122">
        <v>0</v>
      </c>
      <c r="G19" s="122">
        <v>0</v>
      </c>
      <c r="H19" s="122">
        <v>4.7986095354442176E-2</v>
      </c>
      <c r="I19" s="122">
        <v>0.14383620110631681</v>
      </c>
      <c r="J19" s="122">
        <v>0.13349647902727751</v>
      </c>
      <c r="K19" s="122">
        <v>9.5181965830782422E-2</v>
      </c>
      <c r="L19" s="122">
        <v>4.9773531821971126E-2</v>
      </c>
      <c r="M19" s="122">
        <v>4.9624332642860293E-2</v>
      </c>
      <c r="N19" s="122">
        <v>7.6148656553189087E-3</v>
      </c>
      <c r="O19" s="122">
        <v>3.7329585471599647E-2</v>
      </c>
      <c r="P19" s="122">
        <v>1.8682007778344969E-5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1.8656585482380778E-2</v>
      </c>
      <c r="Y19" s="122">
        <v>3.311908952064449E-2</v>
      </c>
      <c r="DA19" s="130" t="s">
        <v>3436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3437</v>
      </c>
    </row>
    <row r="21" spans="1:105" ht="12" customHeight="1" x14ac:dyDescent="0.25">
      <c r="A21" s="97" t="s">
        <v>50</v>
      </c>
      <c r="B21" s="98"/>
      <c r="C21" s="98">
        <v>3.0623346272427455E-3</v>
      </c>
      <c r="D21" s="98">
        <v>0</v>
      </c>
      <c r="E21" s="98">
        <v>0</v>
      </c>
      <c r="F21" s="98">
        <v>0</v>
      </c>
      <c r="G21" s="98">
        <v>0</v>
      </c>
      <c r="H21" s="98">
        <v>3.1504074882127459E-3</v>
      </c>
      <c r="I21" s="98">
        <v>1.2034754560788207E-2</v>
      </c>
      <c r="J21" s="98">
        <v>1.0764716650452952E-2</v>
      </c>
      <c r="K21" s="98">
        <v>7.8645466766791502E-3</v>
      </c>
      <c r="L21" s="98">
        <v>3.4159459143244869E-3</v>
      </c>
      <c r="M21" s="98">
        <v>3.6544196555399421E-3</v>
      </c>
      <c r="N21" s="98">
        <v>5.6109963730410827E-4</v>
      </c>
      <c r="O21" s="98">
        <v>2.6309109724657873E-3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1.860990890889237E-3</v>
      </c>
      <c r="Y21" s="98">
        <v>2.9215544459191205E-3</v>
      </c>
      <c r="DA21" s="63" t="s">
        <v>3438</v>
      </c>
    </row>
    <row r="22" spans="1:105" ht="12" customHeight="1" x14ac:dyDescent="0.25">
      <c r="A22" s="109" t="s">
        <v>120</v>
      </c>
      <c r="B22" s="33"/>
      <c r="C22" s="33">
        <v>6.3710954579916212E-2</v>
      </c>
      <c r="D22" s="33">
        <v>0</v>
      </c>
      <c r="E22" s="33">
        <v>0</v>
      </c>
      <c r="F22" s="33">
        <v>0</v>
      </c>
      <c r="G22" s="33">
        <v>0</v>
      </c>
      <c r="H22" s="33">
        <v>4.4835687866229428E-2</v>
      </c>
      <c r="I22" s="33">
        <v>0.13180144654552861</v>
      </c>
      <c r="J22" s="33">
        <v>0.12273176237682455</v>
      </c>
      <c r="K22" s="33">
        <v>8.7317419154103265E-2</v>
      </c>
      <c r="L22" s="33">
        <v>4.6357585907646638E-2</v>
      </c>
      <c r="M22" s="33">
        <v>4.5969912987320352E-2</v>
      </c>
      <c r="N22" s="33">
        <v>7.0537660180148001E-3</v>
      </c>
      <c r="O22" s="33">
        <v>3.4698674499133858E-2</v>
      </c>
      <c r="P22" s="33">
        <v>1.8682007778344969E-5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1.679559459149154E-2</v>
      </c>
      <c r="Y22" s="33">
        <v>3.0197535074725373E-2</v>
      </c>
      <c r="DA22" s="60" t="s">
        <v>3439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0.96517547938057713</v>
      </c>
      <c r="D24" s="117">
        <f t="shared" si="7"/>
        <v>1.3246612670670102</v>
      </c>
      <c r="E24" s="117">
        <f t="shared" si="7"/>
        <v>0.86490553854761665</v>
      </c>
      <c r="F24" s="117">
        <f t="shared" si="7"/>
        <v>1.3290157463627654</v>
      </c>
      <c r="G24" s="117">
        <f t="shared" si="7"/>
        <v>4.2412212644551923</v>
      </c>
      <c r="H24" s="117">
        <f t="shared" si="7"/>
        <v>3.6863999383397372</v>
      </c>
      <c r="I24" s="117">
        <f t="shared" si="7"/>
        <v>2.453271443211984</v>
      </c>
      <c r="J24" s="117">
        <f t="shared" si="7"/>
        <v>1.3994247555793042</v>
      </c>
      <c r="K24" s="117">
        <f t="shared" si="7"/>
        <v>2.1006791666100852</v>
      </c>
      <c r="L24" s="117">
        <f t="shared" si="7"/>
        <v>2.0206674213908822</v>
      </c>
      <c r="M24" s="117">
        <f t="shared" si="7"/>
        <v>1.6624067680619388</v>
      </c>
      <c r="N24" s="117">
        <f t="shared" si="7"/>
        <v>1.1614701672996246</v>
      </c>
      <c r="O24" s="117">
        <f t="shared" si="7"/>
        <v>1.3218957579192643</v>
      </c>
      <c r="P24" s="117">
        <f t="shared" si="7"/>
        <v>1.7200278732447616</v>
      </c>
      <c r="Q24" s="117">
        <f t="shared" si="7"/>
        <v>1.4874161407667337</v>
      </c>
      <c r="R24" s="117">
        <f t="shared" ref="R24:V24" si="8">R25+R28+R30+R39</f>
        <v>2.1040454990122699</v>
      </c>
      <c r="S24" s="117">
        <f t="shared" si="8"/>
        <v>1.9451124308300938</v>
      </c>
      <c r="T24" s="117">
        <f t="shared" si="8"/>
        <v>2.2197921087645129</v>
      </c>
      <c r="U24" s="117">
        <f t="shared" si="8"/>
        <v>2.1560894044927212</v>
      </c>
      <c r="V24" s="117">
        <f t="shared" si="8"/>
        <v>2.8828783062822834</v>
      </c>
      <c r="W24" s="117">
        <f t="shared" ref="W24:Y24" si="9">W25+W28+W30+W39</f>
        <v>2.5555525005737807</v>
      </c>
      <c r="X24" s="117">
        <f t="shared" si="9"/>
        <v>1.427395639464202</v>
      </c>
      <c r="Y24" s="117">
        <f t="shared" si="9"/>
        <v>0.71063844807066978</v>
      </c>
      <c r="DA24" s="129" t="s">
        <v>3440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0.85037782428155217</v>
      </c>
      <c r="D25" s="122">
        <f t="shared" si="10"/>
        <v>1.1908235190981484</v>
      </c>
      <c r="E25" s="122">
        <f t="shared" si="10"/>
        <v>0.72733588778012082</v>
      </c>
      <c r="F25" s="122">
        <f t="shared" si="10"/>
        <v>1.1062157419987195</v>
      </c>
      <c r="G25" s="122">
        <f t="shared" si="10"/>
        <v>3.6452671345898491</v>
      </c>
      <c r="H25" s="122">
        <f t="shared" si="10"/>
        <v>3.0746527238791606</v>
      </c>
      <c r="I25" s="122">
        <f t="shared" si="10"/>
        <v>2.0132411028968629</v>
      </c>
      <c r="J25" s="122">
        <f t="shared" si="10"/>
        <v>1.1721686041496968</v>
      </c>
      <c r="K25" s="122">
        <f t="shared" si="10"/>
        <v>1.7454776136332975</v>
      </c>
      <c r="L25" s="122">
        <f t="shared" si="10"/>
        <v>1.7139944021720968</v>
      </c>
      <c r="M25" s="122">
        <f t="shared" si="10"/>
        <v>1.3607941010022311</v>
      </c>
      <c r="N25" s="122">
        <f t="shared" si="10"/>
        <v>0.94715240348686658</v>
      </c>
      <c r="O25" s="122">
        <f t="shared" si="10"/>
        <v>1.0904488296399568</v>
      </c>
      <c r="P25" s="122">
        <f t="shared" si="10"/>
        <v>1.3498059560333031</v>
      </c>
      <c r="Q25" s="122">
        <f t="shared" si="10"/>
        <v>1.1761002391216948</v>
      </c>
      <c r="R25" s="122">
        <f t="shared" ref="R25:V25" si="11">SUM(R26:R27)</f>
        <v>1.6633348447099385</v>
      </c>
      <c r="S25" s="122">
        <f t="shared" si="11"/>
        <v>1.533239015959148</v>
      </c>
      <c r="T25" s="122">
        <f t="shared" si="11"/>
        <v>1.7343234020508131</v>
      </c>
      <c r="U25" s="122">
        <f t="shared" si="11"/>
        <v>1.6067281734103633</v>
      </c>
      <c r="V25" s="122">
        <f t="shared" si="11"/>
        <v>2.2036338449527579</v>
      </c>
      <c r="W25" s="122">
        <f t="shared" ref="W25:Y25" si="12">SUM(W26:W27)</f>
        <v>1.99047799301397</v>
      </c>
      <c r="X25" s="122">
        <f t="shared" si="12"/>
        <v>1.0718028991312403</v>
      </c>
      <c r="Y25" s="122">
        <f t="shared" si="12"/>
        <v>0.50556962786610726</v>
      </c>
      <c r="DA25" s="130" t="s">
        <v>3441</v>
      </c>
    </row>
    <row r="26" spans="1:105" ht="12" customHeight="1" x14ac:dyDescent="0.25">
      <c r="A26" s="97" t="s">
        <v>74</v>
      </c>
      <c r="B26" s="98"/>
      <c r="C26" s="98">
        <v>0.83047727201150756</v>
      </c>
      <c r="D26" s="98">
        <v>1.1636252641703968</v>
      </c>
      <c r="E26" s="98">
        <v>0.71100802891376425</v>
      </c>
      <c r="F26" s="98">
        <v>1.0814057750333863</v>
      </c>
      <c r="G26" s="98">
        <v>3.5648059262926366</v>
      </c>
      <c r="H26" s="98">
        <v>3.0082823610485221</v>
      </c>
      <c r="I26" s="98">
        <v>1.9703741541510469</v>
      </c>
      <c r="J26" s="98">
        <v>1.147281693645821</v>
      </c>
      <c r="K26" s="98">
        <v>1.7088851745523901</v>
      </c>
      <c r="L26" s="98">
        <v>1.6785391886305432</v>
      </c>
      <c r="M26" s="98">
        <v>1.3330216612730008</v>
      </c>
      <c r="N26" s="98">
        <v>0.9279912062297575</v>
      </c>
      <c r="O26" s="98">
        <v>1.0685851778904647</v>
      </c>
      <c r="P26" s="98">
        <v>1.3229273757455848</v>
      </c>
      <c r="Q26" s="98">
        <v>1.1528752627974059</v>
      </c>
      <c r="R26" s="98">
        <v>1.6306465731822555</v>
      </c>
      <c r="S26" s="98">
        <v>1.5033045781374947</v>
      </c>
      <c r="T26" s="98">
        <v>1.7005593060010673</v>
      </c>
      <c r="U26" s="98">
        <v>1.5753680505346277</v>
      </c>
      <c r="V26" s="98">
        <v>2.1625022399574343</v>
      </c>
      <c r="W26" s="98">
        <v>1.9531156995344614</v>
      </c>
      <c r="X26" s="98">
        <v>1.05242805153273</v>
      </c>
      <c r="Y26" s="98">
        <v>0.49649006720544464</v>
      </c>
      <c r="DA26" s="63" t="s">
        <v>3442</v>
      </c>
    </row>
    <row r="27" spans="1:105" ht="12" customHeight="1" x14ac:dyDescent="0.25">
      <c r="A27" s="97" t="s">
        <v>53</v>
      </c>
      <c r="B27" s="98"/>
      <c r="C27" s="98">
        <v>1.9900552270044596E-2</v>
      </c>
      <c r="D27" s="98">
        <v>2.7198254927751738E-2</v>
      </c>
      <c r="E27" s="98">
        <v>1.6327858866356595E-2</v>
      </c>
      <c r="F27" s="98">
        <v>2.4809966965333247E-2</v>
      </c>
      <c r="G27" s="98">
        <v>8.0461208297212386E-2</v>
      </c>
      <c r="H27" s="98">
        <v>6.6370362830638532E-2</v>
      </c>
      <c r="I27" s="98">
        <v>4.2866948745816161E-2</v>
      </c>
      <c r="J27" s="98">
        <v>2.4886910503875762E-2</v>
      </c>
      <c r="K27" s="98">
        <v>3.6592439080907348E-2</v>
      </c>
      <c r="L27" s="98">
        <v>3.5455213541553517E-2</v>
      </c>
      <c r="M27" s="98">
        <v>2.7772439729230207E-2</v>
      </c>
      <c r="N27" s="98">
        <v>1.9161197257109124E-2</v>
      </c>
      <c r="O27" s="98">
        <v>2.1863651749492161E-2</v>
      </c>
      <c r="P27" s="98">
        <v>2.6878580287718216E-2</v>
      </c>
      <c r="Q27" s="98">
        <v>2.3224976324288937E-2</v>
      </c>
      <c r="R27" s="98">
        <v>3.2688271527683103E-2</v>
      </c>
      <c r="S27" s="98">
        <v>2.9934437821653264E-2</v>
      </c>
      <c r="T27" s="98">
        <v>3.3764096049745812E-2</v>
      </c>
      <c r="U27" s="98">
        <v>3.1360122875735717E-2</v>
      </c>
      <c r="V27" s="98">
        <v>4.1131604995323513E-2</v>
      </c>
      <c r="W27" s="98">
        <v>3.7362293479508556E-2</v>
      </c>
      <c r="X27" s="98">
        <v>1.9374847598510336E-2</v>
      </c>
      <c r="Y27" s="98">
        <v>9.0795606606625719E-3</v>
      </c>
      <c r="DA27" s="63" t="s">
        <v>3443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1.0285506876202683E-3</v>
      </c>
      <c r="D28" s="122">
        <f t="shared" si="13"/>
        <v>3.8975123198757122E-4</v>
      </c>
      <c r="E28" s="122">
        <f t="shared" si="13"/>
        <v>1.4077344118826186E-3</v>
      </c>
      <c r="F28" s="122">
        <f t="shared" si="13"/>
        <v>9.8284220821824803E-4</v>
      </c>
      <c r="G28" s="122">
        <f t="shared" si="13"/>
        <v>1.6642905682652753E-2</v>
      </c>
      <c r="H28" s="122">
        <f t="shared" si="13"/>
        <v>4.2794285376849692E-2</v>
      </c>
      <c r="I28" s="122">
        <f t="shared" si="13"/>
        <v>1.0131393372800241E-2</v>
      </c>
      <c r="J28" s="122">
        <f t="shared" si="13"/>
        <v>5.3265316082625807E-3</v>
      </c>
      <c r="K28" s="122">
        <f t="shared" si="13"/>
        <v>1.8802154116735121E-3</v>
      </c>
      <c r="L28" s="122">
        <f t="shared" si="13"/>
        <v>9.2035039820386536E-3</v>
      </c>
      <c r="M28" s="122">
        <f t="shared" si="13"/>
        <v>1.4307803480970043E-3</v>
      </c>
      <c r="N28" s="122">
        <f t="shared" si="13"/>
        <v>5.9758568464654558E-3</v>
      </c>
      <c r="O28" s="122">
        <f t="shared" si="13"/>
        <v>1.1134931540072468E-2</v>
      </c>
      <c r="P28" s="122">
        <f t="shared" si="13"/>
        <v>1.0141027913995326E-2</v>
      </c>
      <c r="Q28" s="122">
        <f t="shared" si="13"/>
        <v>5.7292120235587756E-3</v>
      </c>
      <c r="R28" s="122">
        <f t="shared" si="13"/>
        <v>1.2614933906004796E-2</v>
      </c>
      <c r="S28" s="122">
        <f t="shared" si="13"/>
        <v>1.0987973946166853E-2</v>
      </c>
      <c r="T28" s="122">
        <f t="shared" si="13"/>
        <v>6.501104941289919E-3</v>
      </c>
      <c r="U28" s="122">
        <f t="shared" si="13"/>
        <v>4.4897537904072568E-2</v>
      </c>
      <c r="V28" s="122">
        <f t="shared" si="13"/>
        <v>9.2008828277472185E-2</v>
      </c>
      <c r="W28" s="122">
        <f t="shared" si="13"/>
        <v>5.3017871961608717E-2</v>
      </c>
      <c r="X28" s="122">
        <f t="shared" si="13"/>
        <v>3.1605370925677612E-2</v>
      </c>
      <c r="Y28" s="122">
        <f t="shared" si="13"/>
        <v>1.9469959437533862E-2</v>
      </c>
      <c r="DA28" s="130" t="s">
        <v>3444</v>
      </c>
    </row>
    <row r="29" spans="1:105" ht="12" customHeight="1" x14ac:dyDescent="0.25">
      <c r="A29" s="97" t="s">
        <v>53</v>
      </c>
      <c r="B29" s="98"/>
      <c r="C29" s="98">
        <v>1.0285506876202683E-3</v>
      </c>
      <c r="D29" s="98">
        <v>3.8975123198757122E-4</v>
      </c>
      <c r="E29" s="98">
        <v>1.4077344118826186E-3</v>
      </c>
      <c r="F29" s="98">
        <v>9.8284220821824803E-4</v>
      </c>
      <c r="G29" s="98">
        <v>1.6642905682652753E-2</v>
      </c>
      <c r="H29" s="98">
        <v>4.2794285376849692E-2</v>
      </c>
      <c r="I29" s="98">
        <v>1.0131393372800241E-2</v>
      </c>
      <c r="J29" s="98">
        <v>5.3265316082625807E-3</v>
      </c>
      <c r="K29" s="98">
        <v>1.8802154116735121E-3</v>
      </c>
      <c r="L29" s="98">
        <v>9.2035039820386536E-3</v>
      </c>
      <c r="M29" s="98">
        <v>1.4307803480970043E-3</v>
      </c>
      <c r="N29" s="98">
        <v>5.9758568464654558E-3</v>
      </c>
      <c r="O29" s="98">
        <v>1.1134931540072468E-2</v>
      </c>
      <c r="P29" s="98">
        <v>1.0141027913995326E-2</v>
      </c>
      <c r="Q29" s="98">
        <v>5.7292120235587756E-3</v>
      </c>
      <c r="R29" s="98">
        <v>1.2614933906004796E-2</v>
      </c>
      <c r="S29" s="98">
        <v>1.0987973946166853E-2</v>
      </c>
      <c r="T29" s="98">
        <v>6.501104941289919E-3</v>
      </c>
      <c r="U29" s="98">
        <v>4.4897537904072568E-2</v>
      </c>
      <c r="V29" s="98">
        <v>9.2008828277472185E-2</v>
      </c>
      <c r="W29" s="98">
        <v>5.3017871961608717E-2</v>
      </c>
      <c r="X29" s="98">
        <v>3.1605370925677612E-2</v>
      </c>
      <c r="Y29" s="98">
        <v>1.9469959437533862E-2</v>
      </c>
      <c r="DA29" s="63" t="s">
        <v>3445</v>
      </c>
    </row>
    <row r="30" spans="1:105" ht="12" customHeight="1" x14ac:dyDescent="0.25">
      <c r="A30" s="121" t="s">
        <v>55</v>
      </c>
      <c r="B30" s="122"/>
      <c r="C30" s="122">
        <v>9.5495321036683636E-2</v>
      </c>
      <c r="D30" s="122">
        <v>0.11245848549386073</v>
      </c>
      <c r="E30" s="122">
        <v>0.11332398544867474</v>
      </c>
      <c r="F30" s="122">
        <v>0.18585157188148804</v>
      </c>
      <c r="G30" s="122">
        <v>0.48525208207448883</v>
      </c>
      <c r="H30" s="122">
        <v>0.48215369423589133</v>
      </c>
      <c r="I30" s="122">
        <v>0.3663106022345568</v>
      </c>
      <c r="J30" s="122">
        <v>0.19130215191661665</v>
      </c>
      <c r="K30" s="122">
        <v>0.30500507959936329</v>
      </c>
      <c r="L30" s="122">
        <v>0.25633091259239649</v>
      </c>
      <c r="M30" s="122">
        <v>0.26012859719526688</v>
      </c>
      <c r="N30" s="122">
        <v>0.18036004318060098</v>
      </c>
      <c r="O30" s="122">
        <v>0.19042246060337656</v>
      </c>
      <c r="P30" s="122">
        <v>0.31178981390904659</v>
      </c>
      <c r="Q30" s="122">
        <v>0.26204874213331214</v>
      </c>
      <c r="R30" s="122">
        <v>0.36780419991738944</v>
      </c>
      <c r="S30" s="122">
        <v>0.34409575231560829</v>
      </c>
      <c r="T30" s="122">
        <v>0.4100290565460698</v>
      </c>
      <c r="U30" s="122">
        <v>0.43154518810306119</v>
      </c>
      <c r="V30" s="122">
        <v>0.486616144601412</v>
      </c>
      <c r="W30" s="122">
        <v>0.41911367228177865</v>
      </c>
      <c r="X30" s="122">
        <v>0.2716439095259211</v>
      </c>
      <c r="Y30" s="122">
        <v>0.15378468933918676</v>
      </c>
      <c r="DA30" s="130" t="s">
        <v>3446</v>
      </c>
    </row>
    <row r="31" spans="1:105" ht="12" customHeight="1" x14ac:dyDescent="0.25">
      <c r="A31" s="97" t="s">
        <v>141</v>
      </c>
      <c r="B31" s="98"/>
      <c r="C31" s="98">
        <v>8.2767971875322716E-3</v>
      </c>
      <c r="D31" s="98">
        <v>1.0883679423812919E-2</v>
      </c>
      <c r="E31" s="98">
        <v>1.713620285722153E-2</v>
      </c>
      <c r="F31" s="98">
        <v>6.2213827264059385E-2</v>
      </c>
      <c r="G31" s="98">
        <v>0.10293939518189014</v>
      </c>
      <c r="H31" s="98">
        <v>4.3315652641539679E-2</v>
      </c>
      <c r="I31" s="98">
        <v>2.3945102929228551E-2</v>
      </c>
      <c r="J31" s="98">
        <v>1.2938166631088556E-2</v>
      </c>
      <c r="K31" s="98">
        <v>2.871574120119337E-2</v>
      </c>
      <c r="L31" s="98">
        <v>2.8994001285207203E-2</v>
      </c>
      <c r="M31" s="98">
        <v>4.3349713429057024E-2</v>
      </c>
      <c r="N31" s="98">
        <v>2.5701439145279711E-2</v>
      </c>
      <c r="O31" s="98">
        <v>2.264513905628399E-2</v>
      </c>
      <c r="P31" s="98">
        <v>3.9308592010820702E-2</v>
      </c>
      <c r="Q31" s="98">
        <v>2.547563455818655E-2</v>
      </c>
      <c r="R31" s="98">
        <v>4.0056406581730021E-2</v>
      </c>
      <c r="S31" s="98">
        <v>3.3277659394623092E-2</v>
      </c>
      <c r="T31" s="98">
        <v>4.3228258685981139E-2</v>
      </c>
      <c r="U31" s="98">
        <v>5.492132351324687E-2</v>
      </c>
      <c r="V31" s="98">
        <v>6.6598198015945964E-2</v>
      </c>
      <c r="W31" s="98">
        <v>5.198557938539821E-2</v>
      </c>
      <c r="X31" s="98">
        <v>4.9616778931449404E-2</v>
      </c>
      <c r="Y31" s="98">
        <v>2.4175987784125833E-2</v>
      </c>
      <c r="DA31" s="63" t="s">
        <v>3447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1.2295474422632774E-4</v>
      </c>
      <c r="L32" s="98">
        <v>0</v>
      </c>
      <c r="M32" s="98">
        <v>1.1959699399799727E-4</v>
      </c>
      <c r="N32" s="98">
        <v>0</v>
      </c>
      <c r="O32" s="98">
        <v>0</v>
      </c>
      <c r="P32" s="98">
        <v>1.2904440300185992E-4</v>
      </c>
      <c r="Q32" s="98">
        <v>0</v>
      </c>
      <c r="R32" s="98">
        <v>1.2896331678414981E-4</v>
      </c>
      <c r="S32" s="98">
        <v>1.2388865368067079E-4</v>
      </c>
      <c r="T32" s="98">
        <v>1.1797796163297513E-4</v>
      </c>
      <c r="U32" s="98">
        <v>1.1696059470296413E-4</v>
      </c>
      <c r="V32" s="98">
        <v>1.0051450802416967E-4</v>
      </c>
      <c r="W32" s="98">
        <v>9.0586720568041734E-5</v>
      </c>
      <c r="X32" s="98">
        <v>4.2502037846567185E-4</v>
      </c>
      <c r="Y32" s="98">
        <v>7.6979213303353871E-5</v>
      </c>
      <c r="DA32" s="63" t="s">
        <v>3448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5.0604925692353797E-5</v>
      </c>
      <c r="L33" s="101">
        <v>0</v>
      </c>
      <c r="M33" s="101">
        <v>4.7735391621057871E-5</v>
      </c>
      <c r="N33" s="101">
        <v>0</v>
      </c>
      <c r="O33" s="101">
        <v>0</v>
      </c>
      <c r="P33" s="101">
        <v>4.0387302569111907E-5</v>
      </c>
      <c r="Q33" s="101">
        <v>0</v>
      </c>
      <c r="R33" s="101">
        <v>5.32350673263351E-5</v>
      </c>
      <c r="S33" s="101">
        <v>5.41302809485183E-5</v>
      </c>
      <c r="T33" s="101">
        <v>4.7006304681569935E-5</v>
      </c>
      <c r="U33" s="101">
        <v>4.6811847910492683E-5</v>
      </c>
      <c r="V33" s="101">
        <v>2.8319657638985221E-5</v>
      </c>
      <c r="W33" s="101">
        <v>2.2639257654173074E-5</v>
      </c>
      <c r="X33" s="101">
        <v>1.4744948481725282E-4</v>
      </c>
      <c r="Y33" s="101">
        <v>2.9568868729251955E-5</v>
      </c>
      <c r="DA33" s="131" t="s">
        <v>3449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7.234981853397394E-5</v>
      </c>
      <c r="L34" s="104">
        <v>0</v>
      </c>
      <c r="M34" s="104">
        <v>7.1861602376939408E-5</v>
      </c>
      <c r="N34" s="104">
        <v>0</v>
      </c>
      <c r="O34" s="104">
        <v>0</v>
      </c>
      <c r="P34" s="104">
        <v>8.8657100432748017E-5</v>
      </c>
      <c r="Q34" s="104">
        <v>0</v>
      </c>
      <c r="R34" s="104">
        <v>7.5728249457814693E-5</v>
      </c>
      <c r="S34" s="104">
        <v>6.975837273215248E-5</v>
      </c>
      <c r="T34" s="104">
        <v>7.097165695140519E-5</v>
      </c>
      <c r="U34" s="104">
        <v>7.0148746792471443E-5</v>
      </c>
      <c r="V34" s="104">
        <v>7.219485038518445E-5</v>
      </c>
      <c r="W34" s="104">
        <v>6.794746291386866E-5</v>
      </c>
      <c r="X34" s="104">
        <v>2.7757089364841903E-4</v>
      </c>
      <c r="Y34" s="104">
        <v>4.7410344574101919E-5</v>
      </c>
      <c r="DA34" s="132" t="s">
        <v>3450</v>
      </c>
    </row>
    <row r="35" spans="1:105" ht="12" customHeight="1" x14ac:dyDescent="0.25">
      <c r="A35" s="106" t="s">
        <v>122</v>
      </c>
      <c r="B35" s="101"/>
      <c r="C35" s="101">
        <v>8.4231781958268609E-2</v>
      </c>
      <c r="D35" s="101">
        <v>0.10001978164073161</v>
      </c>
      <c r="E35" s="101">
        <v>9.1999614487033754E-2</v>
      </c>
      <c r="F35" s="101">
        <v>0.12298052865442884</v>
      </c>
      <c r="G35" s="101">
        <v>0.37912477968644481</v>
      </c>
      <c r="H35" s="101">
        <v>0.42612016080432036</v>
      </c>
      <c r="I35" s="101">
        <v>0.30770150085460457</v>
      </c>
      <c r="J35" s="101">
        <v>0.15847556594934162</v>
      </c>
      <c r="K35" s="101">
        <v>0.20491057806338087</v>
      </c>
      <c r="L35" s="101">
        <v>0.20050122913718688</v>
      </c>
      <c r="M35" s="101">
        <v>0.19292305397101656</v>
      </c>
      <c r="N35" s="101">
        <v>0.14651708483079706</v>
      </c>
      <c r="O35" s="101">
        <v>0.14464893306856086</v>
      </c>
      <c r="P35" s="101">
        <v>0.22127768891542893</v>
      </c>
      <c r="Q35" s="101">
        <v>0.17998042217940668</v>
      </c>
      <c r="R35" s="101">
        <v>0.26095726874804115</v>
      </c>
      <c r="S35" s="101">
        <v>0.23931960324213394</v>
      </c>
      <c r="T35" s="101">
        <v>0.31567381039377085</v>
      </c>
      <c r="U35" s="101">
        <v>0.33274850918209331</v>
      </c>
      <c r="V35" s="101">
        <v>0.36725914950147037</v>
      </c>
      <c r="W35" s="101">
        <v>0.29552753023595213</v>
      </c>
      <c r="X35" s="101">
        <v>3.2559942695940362E-2</v>
      </c>
      <c r="Y35" s="101">
        <v>9.2224472328803445E-2</v>
      </c>
      <c r="DA35" s="131" t="s">
        <v>3451</v>
      </c>
    </row>
    <row r="36" spans="1:105" ht="12" customHeight="1" x14ac:dyDescent="0.25">
      <c r="A36" s="107" t="s">
        <v>121</v>
      </c>
      <c r="B36" s="104"/>
      <c r="C36" s="104">
        <v>2.986741890882764E-3</v>
      </c>
      <c r="D36" s="104">
        <v>1.5550244293161971E-3</v>
      </c>
      <c r="E36" s="104">
        <v>4.1881681044194548E-3</v>
      </c>
      <c r="F36" s="104">
        <v>6.5721596299983076E-4</v>
      </c>
      <c r="G36" s="104">
        <v>3.1879072061538416E-3</v>
      </c>
      <c r="H36" s="104">
        <v>1.271788079003126E-2</v>
      </c>
      <c r="I36" s="104">
        <v>3.4663998450723668E-2</v>
      </c>
      <c r="J36" s="104">
        <v>1.9888419336186479E-2</v>
      </c>
      <c r="K36" s="104">
        <v>7.1255805590562715E-2</v>
      </c>
      <c r="L36" s="104">
        <v>2.6835682170002401E-2</v>
      </c>
      <c r="M36" s="104">
        <v>2.373623280119529E-2</v>
      </c>
      <c r="N36" s="104">
        <v>8.1415192045241787E-3</v>
      </c>
      <c r="O36" s="104">
        <v>2.3128388478531714E-2</v>
      </c>
      <c r="P36" s="104">
        <v>5.1074488579795047E-2</v>
      </c>
      <c r="Q36" s="104">
        <v>5.6592685395718885E-2</v>
      </c>
      <c r="R36" s="104">
        <v>6.6661561270834141E-2</v>
      </c>
      <c r="S36" s="104">
        <v>7.1374601025170598E-2</v>
      </c>
      <c r="T36" s="104">
        <v>5.1009009504684816E-2</v>
      </c>
      <c r="U36" s="104">
        <v>4.3758394813017999E-2</v>
      </c>
      <c r="V36" s="104">
        <v>5.2658282575971514E-2</v>
      </c>
      <c r="W36" s="104">
        <v>7.1509975939860235E-2</v>
      </c>
      <c r="X36" s="104">
        <v>0.1890421675200657</v>
      </c>
      <c r="Y36" s="104">
        <v>3.7307250012954124E-2</v>
      </c>
      <c r="DA36" s="132" t="s">
        <v>3452</v>
      </c>
    </row>
    <row r="37" spans="1:105" ht="12" customHeight="1" x14ac:dyDescent="0.25">
      <c r="A37" s="108" t="s">
        <v>53</v>
      </c>
      <c r="B37" s="98"/>
      <c r="C37" s="98">
        <v>1.2193146398360168E-3</v>
      </c>
      <c r="D37" s="98">
        <v>6.5005653289089698E-4</v>
      </c>
      <c r="E37" s="98">
        <v>1.7825506919990311E-3</v>
      </c>
      <c r="F37" s="98">
        <v>2.617980583578763E-4</v>
      </c>
      <c r="G37" s="98">
        <v>1.2976424589647856E-3</v>
      </c>
      <c r="H37" s="98">
        <v>5.2548114085640071E-3</v>
      </c>
      <c r="I37" s="98">
        <v>1.5173457506302133E-2</v>
      </c>
      <c r="J37" s="98">
        <v>7.9429758269451665E-3</v>
      </c>
      <c r="K37" s="98">
        <v>2.9374013955030608E-2</v>
      </c>
      <c r="L37" s="98">
        <v>1.112769627385814E-2</v>
      </c>
      <c r="M37" s="98">
        <v>9.4766207445698119E-3</v>
      </c>
      <c r="N37" s="98">
        <v>3.2686081129226449E-3</v>
      </c>
      <c r="O37" s="98">
        <v>7.7536958321965336E-3</v>
      </c>
      <c r="P37" s="98">
        <v>1.5985917070926756E-2</v>
      </c>
      <c r="Q37" s="98">
        <v>1.9229608054021796E-2</v>
      </c>
      <c r="R37" s="98">
        <v>2.7504149461867893E-2</v>
      </c>
      <c r="S37" s="98">
        <v>3.1200757326810463E-2</v>
      </c>
      <c r="T37" s="98">
        <v>2.0343059816028974E-2</v>
      </c>
      <c r="U37" s="98">
        <v>1.7511201467448747E-2</v>
      </c>
      <c r="V37" s="98">
        <v>1.48312148640112E-2</v>
      </c>
      <c r="W37" s="98">
        <v>1.7801409362660923E-2</v>
      </c>
      <c r="X37" s="98">
        <v>6.4997120560535124E-2</v>
      </c>
      <c r="Y37" s="98">
        <v>1.4269253514071975E-2</v>
      </c>
      <c r="DA37" s="63" t="s">
        <v>3453</v>
      </c>
    </row>
    <row r="38" spans="1:105" ht="12" customHeight="1" x14ac:dyDescent="0.25">
      <c r="A38" s="108" t="s">
        <v>52</v>
      </c>
      <c r="B38" s="98"/>
      <c r="C38" s="98">
        <v>1.7674272510467472E-3</v>
      </c>
      <c r="D38" s="98">
        <v>9.0496789642529999E-4</v>
      </c>
      <c r="E38" s="98">
        <v>2.4056174124204239E-3</v>
      </c>
      <c r="F38" s="98">
        <v>3.9541790464195451E-4</v>
      </c>
      <c r="G38" s="98">
        <v>1.8902647471890559E-3</v>
      </c>
      <c r="H38" s="98">
        <v>7.4630693814672529E-3</v>
      </c>
      <c r="I38" s="98">
        <v>1.9490540944421538E-2</v>
      </c>
      <c r="J38" s="98">
        <v>1.1945443509241312E-2</v>
      </c>
      <c r="K38" s="98">
        <v>4.1881791635532115E-2</v>
      </c>
      <c r="L38" s="98">
        <v>1.570798589614426E-2</v>
      </c>
      <c r="M38" s="98">
        <v>1.4259612056625478E-2</v>
      </c>
      <c r="N38" s="98">
        <v>4.8729110916015343E-3</v>
      </c>
      <c r="O38" s="98">
        <v>1.5374692646335182E-2</v>
      </c>
      <c r="P38" s="98">
        <v>3.5088571508868294E-2</v>
      </c>
      <c r="Q38" s="98">
        <v>3.7363077341697089E-2</v>
      </c>
      <c r="R38" s="98">
        <v>3.9157411808966251E-2</v>
      </c>
      <c r="S38" s="98">
        <v>4.0173843698360127E-2</v>
      </c>
      <c r="T38" s="98">
        <v>3.0665949688655839E-2</v>
      </c>
      <c r="U38" s="98">
        <v>2.6247193345569252E-2</v>
      </c>
      <c r="V38" s="98">
        <v>3.7827067711960316E-2</v>
      </c>
      <c r="W38" s="98">
        <v>5.3708566577199315E-2</v>
      </c>
      <c r="X38" s="98">
        <v>0.12404504695953057</v>
      </c>
      <c r="Y38" s="98">
        <v>2.3037996498882145E-2</v>
      </c>
      <c r="DA38" s="63" t="s">
        <v>3454</v>
      </c>
    </row>
    <row r="39" spans="1:105" ht="12" customHeight="1" x14ac:dyDescent="0.25">
      <c r="A39" s="121" t="s">
        <v>54</v>
      </c>
      <c r="B39" s="122"/>
      <c r="C39" s="122">
        <v>1.827378337472095E-2</v>
      </c>
      <c r="D39" s="122">
        <v>2.0989511243013344E-2</v>
      </c>
      <c r="E39" s="122">
        <v>2.2837930906938534E-2</v>
      </c>
      <c r="F39" s="122">
        <v>3.5965590274339668E-2</v>
      </c>
      <c r="G39" s="122">
        <v>9.4059142108201696E-2</v>
      </c>
      <c r="H39" s="122">
        <v>8.6799234847835721E-2</v>
      </c>
      <c r="I39" s="122">
        <v>6.3588344707763728E-2</v>
      </c>
      <c r="J39" s="122">
        <v>3.0627467904728062E-2</v>
      </c>
      <c r="K39" s="122">
        <v>4.8316257965750682E-2</v>
      </c>
      <c r="L39" s="122">
        <v>4.1138602644350292E-2</v>
      </c>
      <c r="M39" s="122">
        <v>4.0053289516343703E-2</v>
      </c>
      <c r="N39" s="122">
        <v>2.7981863785691397E-2</v>
      </c>
      <c r="O39" s="122">
        <v>2.9889536135858426E-2</v>
      </c>
      <c r="P39" s="122">
        <v>4.8291075388416552E-2</v>
      </c>
      <c r="Q39" s="122">
        <v>4.3537947488167805E-2</v>
      </c>
      <c r="R39" s="122">
        <v>6.0291520478937106E-2</v>
      </c>
      <c r="S39" s="122">
        <v>5.6789688609170594E-2</v>
      </c>
      <c r="T39" s="122">
        <v>6.8938545226339576E-2</v>
      </c>
      <c r="U39" s="122">
        <v>7.2918505075224474E-2</v>
      </c>
      <c r="V39" s="122">
        <v>0.10061948845064116</v>
      </c>
      <c r="W39" s="122">
        <v>9.2942963316423474E-2</v>
      </c>
      <c r="X39" s="122">
        <v>5.234345988136295E-2</v>
      </c>
      <c r="Y39" s="122">
        <v>3.1814171427841931E-2</v>
      </c>
      <c r="DA39" s="130" t="s">
        <v>3455</v>
      </c>
    </row>
    <row r="40" spans="1:105" ht="12" customHeight="1" x14ac:dyDescent="0.25">
      <c r="A40" s="97" t="s">
        <v>50</v>
      </c>
      <c r="B40" s="98"/>
      <c r="C40" s="98">
        <v>8.281785469901763E-4</v>
      </c>
      <c r="D40" s="98">
        <v>1.1110281506412005E-3</v>
      </c>
      <c r="E40" s="98">
        <v>1.1091540782095567E-3</v>
      </c>
      <c r="F40" s="98">
        <v>1.9954832940650667E-3</v>
      </c>
      <c r="G40" s="98">
        <v>5.1151015209085684E-3</v>
      </c>
      <c r="H40" s="98">
        <v>5.692460426977514E-3</v>
      </c>
      <c r="I40" s="98">
        <v>5.3226534380750685E-3</v>
      </c>
      <c r="J40" s="98">
        <v>2.4646489300700356E-3</v>
      </c>
      <c r="K40" s="98">
        <v>4.0002385565330988E-3</v>
      </c>
      <c r="L40" s="98">
        <v>2.821868364007185E-3</v>
      </c>
      <c r="M40" s="98">
        <v>2.9495062194459429E-3</v>
      </c>
      <c r="N40" s="98">
        <v>2.0386620155382596E-3</v>
      </c>
      <c r="O40" s="98">
        <v>2.1121397947964768E-3</v>
      </c>
      <c r="P40" s="98">
        <v>4.2389010470791138E-3</v>
      </c>
      <c r="Q40" s="98">
        <v>3.2402184261393074E-3</v>
      </c>
      <c r="R40" s="98">
        <v>5.0395831646109224E-3</v>
      </c>
      <c r="S40" s="98">
        <v>4.2851268524139122E-3</v>
      </c>
      <c r="T40" s="98">
        <v>4.54451867449679E-3</v>
      </c>
      <c r="U40" s="98">
        <v>5.4122240399554376E-3</v>
      </c>
      <c r="V40" s="98">
        <v>6.2605298618184837E-3</v>
      </c>
      <c r="W40" s="98">
        <v>6.0703357941519686E-3</v>
      </c>
      <c r="X40" s="98">
        <v>5.1938563954817794E-3</v>
      </c>
      <c r="Y40" s="98">
        <v>2.8144817698906705E-3</v>
      </c>
      <c r="DA40" s="63" t="s">
        <v>3456</v>
      </c>
    </row>
    <row r="41" spans="1:105" ht="12" customHeight="1" x14ac:dyDescent="0.25">
      <c r="A41" s="109" t="s">
        <v>120</v>
      </c>
      <c r="B41" s="33"/>
      <c r="C41" s="33">
        <v>1.7445604827730773E-2</v>
      </c>
      <c r="D41" s="33">
        <v>1.9878483092372144E-2</v>
      </c>
      <c r="E41" s="33">
        <v>2.1728776828728976E-2</v>
      </c>
      <c r="F41" s="33">
        <v>3.3970106980274598E-2</v>
      </c>
      <c r="G41" s="33">
        <v>8.8944040587293133E-2</v>
      </c>
      <c r="H41" s="33">
        <v>8.1106774420858202E-2</v>
      </c>
      <c r="I41" s="33">
        <v>5.8265691269688655E-2</v>
      </c>
      <c r="J41" s="33">
        <v>2.8162818974658027E-2</v>
      </c>
      <c r="K41" s="33">
        <v>4.4316019409217582E-2</v>
      </c>
      <c r="L41" s="33">
        <v>3.8316734280343108E-2</v>
      </c>
      <c r="M41" s="33">
        <v>3.7103783296897758E-2</v>
      </c>
      <c r="N41" s="33">
        <v>2.5943201770153138E-2</v>
      </c>
      <c r="O41" s="33">
        <v>2.7777396341061949E-2</v>
      </c>
      <c r="P41" s="33">
        <v>4.4052174341337437E-2</v>
      </c>
      <c r="Q41" s="33">
        <v>4.0297729062028498E-2</v>
      </c>
      <c r="R41" s="33">
        <v>5.5251937314326184E-2</v>
      </c>
      <c r="S41" s="33">
        <v>5.2504561756756683E-2</v>
      </c>
      <c r="T41" s="33">
        <v>6.4394026551842787E-2</v>
      </c>
      <c r="U41" s="33">
        <v>6.7506281035269039E-2</v>
      </c>
      <c r="V41" s="33">
        <v>9.4358958588822678E-2</v>
      </c>
      <c r="W41" s="33">
        <v>8.6872627522271512E-2</v>
      </c>
      <c r="X41" s="33">
        <v>4.7149603485881167E-2</v>
      </c>
      <c r="Y41" s="33">
        <v>2.8999689657951258E-2</v>
      </c>
      <c r="DA41" s="60" t="s">
        <v>3457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27.98523684418555</v>
      </c>
      <c r="D43" s="117">
        <f t="shared" si="14"/>
        <v>44.838418221826991</v>
      </c>
      <c r="E43" s="117">
        <f t="shared" si="14"/>
        <v>73.635930371412002</v>
      </c>
      <c r="F43" s="117">
        <f t="shared" si="14"/>
        <v>60.343857284684873</v>
      </c>
      <c r="G43" s="117">
        <f t="shared" si="14"/>
        <v>51.858716098421183</v>
      </c>
      <c r="H43" s="117">
        <f t="shared" si="14"/>
        <v>31.63844172900043</v>
      </c>
      <c r="I43" s="117">
        <f t="shared" si="14"/>
        <v>20.171881262021444</v>
      </c>
      <c r="J43" s="117">
        <f t="shared" si="14"/>
        <v>46.166651846962424</v>
      </c>
      <c r="K43" s="117">
        <f t="shared" si="14"/>
        <v>31.56040155734231</v>
      </c>
      <c r="L43" s="117">
        <f t="shared" si="14"/>
        <v>43.204902059693737</v>
      </c>
      <c r="M43" s="117">
        <f t="shared" si="14"/>
        <v>51.245363581187149</v>
      </c>
      <c r="N43" s="117">
        <f t="shared" si="14"/>
        <v>35.925671759768555</v>
      </c>
      <c r="O43" s="117">
        <f t="shared" si="14"/>
        <v>45.637578492131325</v>
      </c>
      <c r="P43" s="117">
        <f t="shared" si="14"/>
        <v>36.361765504627712</v>
      </c>
      <c r="Q43" s="117">
        <f t="shared" si="14"/>
        <v>30.608026931536362</v>
      </c>
      <c r="R43" s="117">
        <f t="shared" ref="R43:V43" si="15">R44+R47+R49+R58</f>
        <v>27.765012990132703</v>
      </c>
      <c r="S43" s="117">
        <f t="shared" si="15"/>
        <v>25.877404746032958</v>
      </c>
      <c r="T43" s="117">
        <f t="shared" si="15"/>
        <v>31.625311202714379</v>
      </c>
      <c r="U43" s="117">
        <f t="shared" si="15"/>
        <v>15.415165868204108</v>
      </c>
      <c r="V43" s="117">
        <f t="shared" si="15"/>
        <v>15.559064921618605</v>
      </c>
      <c r="W43" s="117">
        <f t="shared" ref="W43:Y43" si="16">W44+W47+W49+W58</f>
        <v>7.0018943456489007</v>
      </c>
      <c r="X43" s="117">
        <f t="shared" si="16"/>
        <v>9.6168206852659974</v>
      </c>
      <c r="Y43" s="117">
        <f t="shared" si="16"/>
        <v>14.645985729122541</v>
      </c>
      <c r="DA43" s="129" t="s">
        <v>3458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24.698246227057254</v>
      </c>
      <c r="D44" s="122">
        <f t="shared" si="17"/>
        <v>38.931550182958588</v>
      </c>
      <c r="E44" s="122">
        <f t="shared" si="17"/>
        <v>64.425413399315914</v>
      </c>
      <c r="F44" s="122">
        <f t="shared" si="17"/>
        <v>52.047130964383321</v>
      </c>
      <c r="G44" s="122">
        <f t="shared" si="17"/>
        <v>44.188385192851896</v>
      </c>
      <c r="H44" s="122">
        <f t="shared" si="17"/>
        <v>26.131223167258607</v>
      </c>
      <c r="I44" s="122">
        <f t="shared" si="17"/>
        <v>16.327429176982086</v>
      </c>
      <c r="J44" s="122">
        <f t="shared" si="17"/>
        <v>39.123872321077208</v>
      </c>
      <c r="K44" s="122">
        <f t="shared" si="17"/>
        <v>26.085266005676999</v>
      </c>
      <c r="L44" s="122">
        <f t="shared" si="17"/>
        <v>36.319881548327082</v>
      </c>
      <c r="M44" s="122">
        <f t="shared" si="17"/>
        <v>42.044961646317908</v>
      </c>
      <c r="N44" s="122">
        <f t="shared" si="17"/>
        <v>29.257118258510022</v>
      </c>
      <c r="O44" s="122">
        <f t="shared" si="17"/>
        <v>37.573561702679747</v>
      </c>
      <c r="P44" s="122">
        <f t="shared" si="17"/>
        <v>28.382891312485079</v>
      </c>
      <c r="Q44" s="122">
        <f t="shared" si="17"/>
        <v>24.685295189929459</v>
      </c>
      <c r="R44" s="122">
        <f t="shared" ref="R44:V44" si="18">SUM(R45:R46)</f>
        <v>21.829043209076168</v>
      </c>
      <c r="S44" s="122">
        <f t="shared" si="18"/>
        <v>20.270793903529981</v>
      </c>
      <c r="T44" s="122">
        <f t="shared" si="18"/>
        <v>24.627620838021503</v>
      </c>
      <c r="U44" s="122">
        <f t="shared" si="18"/>
        <v>11.102384661218265</v>
      </c>
      <c r="V44" s="122">
        <f t="shared" si="18"/>
        <v>11.724041887811994</v>
      </c>
      <c r="W44" s="122">
        <f t="shared" ref="W44:Y44" si="19">SUM(W45:W46)</f>
        <v>5.2259594982668061</v>
      </c>
      <c r="X44" s="122">
        <f t="shared" si="19"/>
        <v>6.9396754647764789</v>
      </c>
      <c r="Y44" s="122">
        <f t="shared" si="19"/>
        <v>10.147834075888376</v>
      </c>
      <c r="DA44" s="130" t="s">
        <v>3459</v>
      </c>
    </row>
    <row r="45" spans="1:105" ht="12" customHeight="1" x14ac:dyDescent="0.25">
      <c r="A45" s="97" t="s">
        <v>211</v>
      </c>
      <c r="B45" s="98"/>
      <c r="C45" s="98">
        <v>24.120257566034443</v>
      </c>
      <c r="D45" s="98">
        <v>38.042358619618803</v>
      </c>
      <c r="E45" s="98">
        <v>62.979136548325826</v>
      </c>
      <c r="F45" s="98">
        <v>50.879829188751728</v>
      </c>
      <c r="G45" s="98">
        <v>43.213024338888154</v>
      </c>
      <c r="H45" s="98">
        <v>25.56714685732296</v>
      </c>
      <c r="I45" s="98">
        <v>15.979777289349983</v>
      </c>
      <c r="J45" s="98">
        <v>38.293213399167229</v>
      </c>
      <c r="K45" s="98">
        <v>25.538410806981492</v>
      </c>
      <c r="L45" s="98">
        <v>35.568578536795677</v>
      </c>
      <c r="M45" s="98">
        <v>41.186866242773647</v>
      </c>
      <c r="N45" s="98">
        <v>28.665237361558201</v>
      </c>
      <c r="O45" s="98">
        <v>36.820206528437701</v>
      </c>
      <c r="P45" s="98">
        <v>27.817705020684937</v>
      </c>
      <c r="Q45" s="98">
        <v>24.197823648581636</v>
      </c>
      <c r="R45" s="98">
        <v>21.400053403519465</v>
      </c>
      <c r="S45" s="98">
        <v>19.87503380782098</v>
      </c>
      <c r="T45" s="98">
        <v>24.14816622507653</v>
      </c>
      <c r="U45" s="98">
        <v>10.885688300905819</v>
      </c>
      <c r="V45" s="98">
        <v>11.505208499959192</v>
      </c>
      <c r="W45" s="98">
        <v>5.127865556423914</v>
      </c>
      <c r="X45" s="98">
        <v>6.8142278151926332</v>
      </c>
      <c r="Y45" s="98">
        <v>9.9655884068689371</v>
      </c>
      <c r="DA45" s="63" t="s">
        <v>3460</v>
      </c>
    </row>
    <row r="46" spans="1:105" ht="12" customHeight="1" x14ac:dyDescent="0.25">
      <c r="A46" s="97" t="s">
        <v>53</v>
      </c>
      <c r="B46" s="98"/>
      <c r="C46" s="98">
        <v>0.57798866102280988</v>
      </c>
      <c r="D46" s="98">
        <v>0.88919156333978533</v>
      </c>
      <c r="E46" s="98">
        <v>1.4462768509900825</v>
      </c>
      <c r="F46" s="98">
        <v>1.1673017756315909</v>
      </c>
      <c r="G46" s="98">
        <v>0.97536085396374028</v>
      </c>
      <c r="H46" s="98">
        <v>0.5640763099356465</v>
      </c>
      <c r="I46" s="98">
        <v>0.34765188763210453</v>
      </c>
      <c r="J46" s="98">
        <v>0.83065892190997781</v>
      </c>
      <c r="K46" s="98">
        <v>0.54685519869550847</v>
      </c>
      <c r="L46" s="98">
        <v>0.75130301153140466</v>
      </c>
      <c r="M46" s="98">
        <v>0.85809540354426128</v>
      </c>
      <c r="N46" s="98">
        <v>0.59188089695182089</v>
      </c>
      <c r="O46" s="98">
        <v>0.75335517424204679</v>
      </c>
      <c r="P46" s="98">
        <v>0.56518629180014346</v>
      </c>
      <c r="Q46" s="98">
        <v>0.4874715413478225</v>
      </c>
      <c r="R46" s="98">
        <v>0.42898980555670507</v>
      </c>
      <c r="S46" s="98">
        <v>0.39576009570900056</v>
      </c>
      <c r="T46" s="98">
        <v>0.47945461294497188</v>
      </c>
      <c r="U46" s="98">
        <v>0.21669636031244471</v>
      </c>
      <c r="V46" s="98">
        <v>0.21883338785280279</v>
      </c>
      <c r="W46" s="98">
        <v>9.8093941842892454E-2</v>
      </c>
      <c r="X46" s="98">
        <v>0.12544764958384558</v>
      </c>
      <c r="Y46" s="98">
        <v>0.18224566901943839</v>
      </c>
      <c r="DA46" s="63" t="s">
        <v>3461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2.885355350008437E-2</v>
      </c>
      <c r="D47" s="122">
        <f t="shared" si="20"/>
        <v>1.8058473748757464E-2</v>
      </c>
      <c r="E47" s="122">
        <f t="shared" si="20"/>
        <v>9.5725940008018082E-2</v>
      </c>
      <c r="F47" s="122">
        <f t="shared" si="20"/>
        <v>3.7102293360238861E-2</v>
      </c>
      <c r="G47" s="122">
        <f t="shared" si="20"/>
        <v>0.21274388578339548</v>
      </c>
      <c r="H47" s="122">
        <f t="shared" si="20"/>
        <v>0.38594846157626123</v>
      </c>
      <c r="I47" s="122">
        <f t="shared" si="20"/>
        <v>9.0204949766598638E-2</v>
      </c>
      <c r="J47" s="122">
        <f t="shared" si="20"/>
        <v>0.15899194347681891</v>
      </c>
      <c r="K47" s="122">
        <f t="shared" si="20"/>
        <v>2.9613392733857814E-2</v>
      </c>
      <c r="L47" s="122">
        <f t="shared" si="20"/>
        <v>0.20942008183691463</v>
      </c>
      <c r="M47" s="122">
        <f t="shared" si="20"/>
        <v>4.4874474553951507E-2</v>
      </c>
      <c r="N47" s="122">
        <f t="shared" si="20"/>
        <v>0.18668057148632303</v>
      </c>
      <c r="O47" s="122">
        <f t="shared" si="20"/>
        <v>0.38854361115123459</v>
      </c>
      <c r="P47" s="122">
        <f t="shared" si="20"/>
        <v>0.21979125805434771</v>
      </c>
      <c r="Q47" s="122">
        <f t="shared" si="20"/>
        <v>0.10962924628863818</v>
      </c>
      <c r="R47" s="122">
        <f t="shared" si="20"/>
        <v>0.17145458556118348</v>
      </c>
      <c r="S47" s="122">
        <f t="shared" si="20"/>
        <v>0.14956571594958881</v>
      </c>
      <c r="T47" s="122">
        <f t="shared" si="20"/>
        <v>9.2265681666768476E-2</v>
      </c>
      <c r="U47" s="122">
        <f t="shared" si="20"/>
        <v>0.35265334838308982</v>
      </c>
      <c r="V47" s="122">
        <f t="shared" si="20"/>
        <v>0.51376358149967383</v>
      </c>
      <c r="W47" s="122">
        <f t="shared" si="20"/>
        <v>0.15916570440905789</v>
      </c>
      <c r="X47" s="122">
        <f t="shared" si="20"/>
        <v>0.21532502708888521</v>
      </c>
      <c r="Y47" s="122">
        <f t="shared" si="20"/>
        <v>0.40694834501500149</v>
      </c>
      <c r="DA47" s="130" t="s">
        <v>3462</v>
      </c>
    </row>
    <row r="48" spans="1:105" ht="12" customHeight="1" x14ac:dyDescent="0.25">
      <c r="A48" s="97" t="s">
        <v>53</v>
      </c>
      <c r="B48" s="98"/>
      <c r="C48" s="98">
        <v>2.885355350008437E-2</v>
      </c>
      <c r="D48" s="98">
        <v>1.8058473748757464E-2</v>
      </c>
      <c r="E48" s="98">
        <v>9.5725940008018082E-2</v>
      </c>
      <c r="F48" s="98">
        <v>3.7102293360238861E-2</v>
      </c>
      <c r="G48" s="98">
        <v>0.21274388578339548</v>
      </c>
      <c r="H48" s="98">
        <v>0.38594846157626123</v>
      </c>
      <c r="I48" s="98">
        <v>9.0204949766598638E-2</v>
      </c>
      <c r="J48" s="98">
        <v>0.15899194347681891</v>
      </c>
      <c r="K48" s="98">
        <v>2.9613392733857814E-2</v>
      </c>
      <c r="L48" s="98">
        <v>0.20942008183691463</v>
      </c>
      <c r="M48" s="98">
        <v>4.4874474553951507E-2</v>
      </c>
      <c r="N48" s="98">
        <v>0.18668057148632303</v>
      </c>
      <c r="O48" s="98">
        <v>0.38854361115123459</v>
      </c>
      <c r="P48" s="98">
        <v>0.21979125805434771</v>
      </c>
      <c r="Q48" s="98">
        <v>0.10962924628863818</v>
      </c>
      <c r="R48" s="98">
        <v>0.17145458556118348</v>
      </c>
      <c r="S48" s="98">
        <v>0.14956571594958881</v>
      </c>
      <c r="T48" s="98">
        <v>9.2265681666768476E-2</v>
      </c>
      <c r="U48" s="98">
        <v>0.35265334838308982</v>
      </c>
      <c r="V48" s="98">
        <v>0.51376358149967383</v>
      </c>
      <c r="W48" s="98">
        <v>0.15916570440905789</v>
      </c>
      <c r="X48" s="98">
        <v>0.21532502708888521</v>
      </c>
      <c r="Y48" s="98">
        <v>0.40694834501500149</v>
      </c>
      <c r="DA48" s="63" t="s">
        <v>3463</v>
      </c>
    </row>
    <row r="49" spans="1:105" ht="12" customHeight="1" x14ac:dyDescent="0.25">
      <c r="A49" s="121" t="s">
        <v>55</v>
      </c>
      <c r="B49" s="122"/>
      <c r="C49" s="122">
        <v>2.7351348048518842</v>
      </c>
      <c r="D49" s="122">
        <v>4.9605570031744053</v>
      </c>
      <c r="E49" s="122">
        <v>7.5872959120300596</v>
      </c>
      <c r="F49" s="122">
        <v>6.9275843121981158</v>
      </c>
      <c r="G49" s="122">
        <v>6.2533956466298317</v>
      </c>
      <c r="H49" s="122">
        <v>4.3386839770422387</v>
      </c>
      <c r="I49" s="122">
        <v>3.1895243353603528</v>
      </c>
      <c r="J49" s="122">
        <v>5.9648009887585527</v>
      </c>
      <c r="K49" s="122">
        <v>4.6992929973317823</v>
      </c>
      <c r="L49" s="122">
        <v>5.74830476663589</v>
      </c>
      <c r="M49" s="122">
        <v>7.9468087391042861</v>
      </c>
      <c r="N49" s="122">
        <v>5.6118136547762409</v>
      </c>
      <c r="O49" s="122">
        <v>6.6335307931309675</v>
      </c>
      <c r="P49" s="122">
        <v>6.7166720377534688</v>
      </c>
      <c r="Q49" s="122">
        <v>4.993410022150357</v>
      </c>
      <c r="R49" s="122">
        <v>4.9477729030776842</v>
      </c>
      <c r="S49" s="122">
        <v>4.6805670806453854</v>
      </c>
      <c r="T49" s="122">
        <v>5.9117891612053208</v>
      </c>
      <c r="U49" s="122">
        <v>3.3871499114149426</v>
      </c>
      <c r="V49" s="122">
        <v>2.7590749126873204</v>
      </c>
      <c r="W49" s="122">
        <v>1.337819372744282</v>
      </c>
      <c r="X49" s="122">
        <v>2.1053636199680472</v>
      </c>
      <c r="Y49" s="122">
        <v>3.4276787621971589</v>
      </c>
      <c r="DA49" s="130" t="s">
        <v>3464</v>
      </c>
    </row>
    <row r="50" spans="1:105" ht="12" customHeight="1" x14ac:dyDescent="0.25">
      <c r="A50" s="97" t="s">
        <v>138</v>
      </c>
      <c r="B50" s="98"/>
      <c r="C50" s="98">
        <v>4.9277748135546473E-2</v>
      </c>
      <c r="D50" s="98">
        <v>0.20654526188886074</v>
      </c>
      <c r="E50" s="98">
        <v>0.53409360955527729</v>
      </c>
      <c r="F50" s="98">
        <v>0.70484378523696833</v>
      </c>
      <c r="G50" s="98">
        <v>0.61683886408429378</v>
      </c>
      <c r="H50" s="98">
        <v>0.29143777392687276</v>
      </c>
      <c r="I50" s="98">
        <v>0.56891332258224225</v>
      </c>
      <c r="J50" s="98">
        <v>2.3741640205611176</v>
      </c>
      <c r="K50" s="98">
        <v>1.2062767419405145</v>
      </c>
      <c r="L50" s="98">
        <v>1.407025398503309</v>
      </c>
      <c r="M50" s="98">
        <v>2.1505328706733344</v>
      </c>
      <c r="N50" s="98">
        <v>1.4948981006568511</v>
      </c>
      <c r="O50" s="98">
        <v>2.0116006141550198</v>
      </c>
      <c r="P50" s="98">
        <v>0.97995695007284955</v>
      </c>
      <c r="Q50" s="98">
        <v>0.65256869501303649</v>
      </c>
      <c r="R50" s="98">
        <v>0.63983727547037128</v>
      </c>
      <c r="S50" s="98">
        <v>0.72646995560833405</v>
      </c>
      <c r="T50" s="98">
        <v>0.93320541379450939</v>
      </c>
      <c r="U50" s="98">
        <v>0.82390868793765593</v>
      </c>
      <c r="V50" s="98">
        <v>0.76180382576122463</v>
      </c>
      <c r="W50" s="98">
        <v>0.83356497386945416</v>
      </c>
      <c r="X50" s="98">
        <v>1.6490532662301733</v>
      </c>
      <c r="Y50" s="98">
        <v>1.8702390104545517</v>
      </c>
      <c r="DA50" s="63" t="s">
        <v>3465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1.9848417441576706E-4</v>
      </c>
      <c r="F51" s="98">
        <v>1.1551379222309915E-4</v>
      </c>
      <c r="G51" s="98">
        <v>1.2017388690017708E-4</v>
      </c>
      <c r="H51" s="98">
        <v>1.1823680786422822E-4</v>
      </c>
      <c r="I51" s="98">
        <v>6.5482655097321785E-4</v>
      </c>
      <c r="J51" s="98">
        <v>2.9142177091262818E-3</v>
      </c>
      <c r="K51" s="98">
        <v>3.4842155062108013E-3</v>
      </c>
      <c r="L51" s="98">
        <v>2.2119521462295095E-3</v>
      </c>
      <c r="M51" s="98">
        <v>4.0606645849681653E-3</v>
      </c>
      <c r="N51" s="98">
        <v>0</v>
      </c>
      <c r="O51" s="98">
        <v>3.0640310870716993E-3</v>
      </c>
      <c r="P51" s="98">
        <v>5.0385086594132381E-3</v>
      </c>
      <c r="Q51" s="98">
        <v>4.8184043869703447E-3</v>
      </c>
      <c r="R51" s="98">
        <v>4.821830075842452E-4</v>
      </c>
      <c r="S51" s="98">
        <v>1.7745470710095598E-3</v>
      </c>
      <c r="T51" s="98">
        <v>1.7710022404595072E-3</v>
      </c>
      <c r="U51" s="98">
        <v>9.2835171943490217E-4</v>
      </c>
      <c r="V51" s="98">
        <v>2.2167036373871804E-3</v>
      </c>
      <c r="W51" s="98">
        <v>2.4015487606685207E-3</v>
      </c>
      <c r="X51" s="98">
        <v>1.9913996338452492E-2</v>
      </c>
      <c r="Y51" s="98">
        <v>5.6094128116860043E-3</v>
      </c>
      <c r="DA51" s="63" t="s">
        <v>3466</v>
      </c>
    </row>
    <row r="52" spans="1:105" ht="12" customHeight="1" x14ac:dyDescent="0.25">
      <c r="A52" s="100" t="s">
        <v>211</v>
      </c>
      <c r="B52" s="101"/>
      <c r="C52" s="101">
        <v>0</v>
      </c>
      <c r="D52" s="101">
        <v>0</v>
      </c>
      <c r="E52" s="101">
        <v>8.4469659834559205E-5</v>
      </c>
      <c r="F52" s="101">
        <v>4.6017307995699315E-5</v>
      </c>
      <c r="G52" s="101">
        <v>4.8918307148437335E-5</v>
      </c>
      <c r="H52" s="101">
        <v>4.8852231539800366E-5</v>
      </c>
      <c r="I52" s="101">
        <v>2.8649563259275926E-4</v>
      </c>
      <c r="J52" s="101">
        <v>1.1649724365745322E-3</v>
      </c>
      <c r="K52" s="101">
        <v>1.436133176512282E-3</v>
      </c>
      <c r="L52" s="101">
        <v>9.1704857098633184E-4</v>
      </c>
      <c r="M52" s="101">
        <v>1.6222328162956326E-3</v>
      </c>
      <c r="N52" s="101">
        <v>0</v>
      </c>
      <c r="O52" s="101">
        <v>1.0269526780930138E-3</v>
      </c>
      <c r="P52" s="101">
        <v>1.5783661480836305E-3</v>
      </c>
      <c r="Q52" s="101">
        <v>1.641222046707467E-3</v>
      </c>
      <c r="R52" s="101">
        <v>1.990082952475266E-4</v>
      </c>
      <c r="S52" s="101">
        <v>7.7548469740135455E-4</v>
      </c>
      <c r="T52" s="101">
        <v>7.0648101095455878E-4</v>
      </c>
      <c r="U52" s="101">
        <v>3.7188397403582849E-4</v>
      </c>
      <c r="V52" s="101">
        <v>6.2672577168217613E-4</v>
      </c>
      <c r="W52" s="101">
        <v>6.0513553691918915E-4</v>
      </c>
      <c r="X52" s="101">
        <v>6.9652679646271219E-3</v>
      </c>
      <c r="Y52" s="101">
        <v>2.1657489381970434E-3</v>
      </c>
      <c r="DA52" s="131" t="s">
        <v>3467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1.1401451458120784E-4</v>
      </c>
      <c r="F53" s="104">
        <v>6.9496484227399836E-5</v>
      </c>
      <c r="G53" s="104">
        <v>7.1255579751739747E-5</v>
      </c>
      <c r="H53" s="104">
        <v>6.938457632442785E-5</v>
      </c>
      <c r="I53" s="104">
        <v>3.6833091838045864E-4</v>
      </c>
      <c r="J53" s="104">
        <v>1.7492452725517496E-3</v>
      </c>
      <c r="K53" s="104">
        <v>2.0480823296985195E-3</v>
      </c>
      <c r="L53" s="104">
        <v>1.2949035752431776E-3</v>
      </c>
      <c r="M53" s="104">
        <v>2.4384317686725328E-3</v>
      </c>
      <c r="N53" s="104">
        <v>0</v>
      </c>
      <c r="O53" s="104">
        <v>2.0370784089786854E-3</v>
      </c>
      <c r="P53" s="104">
        <v>3.4601425113296074E-3</v>
      </c>
      <c r="Q53" s="104">
        <v>3.1771823402628775E-3</v>
      </c>
      <c r="R53" s="104">
        <v>2.8317471233671861E-4</v>
      </c>
      <c r="S53" s="104">
        <v>9.9906237360820513E-4</v>
      </c>
      <c r="T53" s="104">
        <v>1.0645212295049484E-3</v>
      </c>
      <c r="U53" s="104">
        <v>5.5646774539907368E-4</v>
      </c>
      <c r="V53" s="104">
        <v>1.5899778657050042E-3</v>
      </c>
      <c r="W53" s="104">
        <v>1.7964132237493315E-3</v>
      </c>
      <c r="X53" s="104">
        <v>1.2948728373825368E-2</v>
      </c>
      <c r="Y53" s="104">
        <v>3.4436638734889604E-3</v>
      </c>
      <c r="DA53" s="132" t="s">
        <v>3468</v>
      </c>
    </row>
    <row r="54" spans="1:105" ht="12" customHeight="1" x14ac:dyDescent="0.25">
      <c r="A54" s="106" t="s">
        <v>122</v>
      </c>
      <c r="B54" s="101"/>
      <c r="C54" s="101">
        <v>2.5927531026005441</v>
      </c>
      <c r="D54" s="101">
        <v>4.6818586077652729</v>
      </c>
      <c r="E54" s="101">
        <v>6.7442311248020417</v>
      </c>
      <c r="F54" s="101">
        <v>6.1906405029695994</v>
      </c>
      <c r="G54" s="101">
        <v>5.5902119541694075</v>
      </c>
      <c r="H54" s="101">
        <v>3.9295767130239416</v>
      </c>
      <c r="I54" s="101">
        <v>2.3547644777999226</v>
      </c>
      <c r="J54" s="101">
        <v>3.1881149723808853</v>
      </c>
      <c r="K54" s="101">
        <v>2.5886034844030266</v>
      </c>
      <c r="L54" s="101">
        <v>3.827314472595956</v>
      </c>
      <c r="M54" s="101">
        <v>5.1573850929178615</v>
      </c>
      <c r="N54" s="101">
        <v>3.8989824241084312</v>
      </c>
      <c r="O54" s="101">
        <v>3.980898315440442</v>
      </c>
      <c r="P54" s="101">
        <v>4.6573054383533012</v>
      </c>
      <c r="Q54" s="101">
        <v>3.2990066413096404</v>
      </c>
      <c r="R54" s="101">
        <v>3.4304410191191668</v>
      </c>
      <c r="S54" s="101">
        <v>3.0440927555249453</v>
      </c>
      <c r="T54" s="101">
        <v>4.284077487058342</v>
      </c>
      <c r="U54" s="101">
        <v>2.2643611489859228</v>
      </c>
      <c r="V54" s="101">
        <v>1.7447539968070662</v>
      </c>
      <c r="W54" s="101">
        <v>0.40406837543882013</v>
      </c>
      <c r="X54" s="101">
        <v>6.4079156629910025E-2</v>
      </c>
      <c r="Y54" s="101">
        <v>1.1047841121535573</v>
      </c>
      <c r="DA54" s="131" t="s">
        <v>3469</v>
      </c>
    </row>
    <row r="55" spans="1:105" ht="12" customHeight="1" x14ac:dyDescent="0.25">
      <c r="A55" s="107" t="s">
        <v>121</v>
      </c>
      <c r="B55" s="104"/>
      <c r="C55" s="104">
        <v>9.3103954115793752E-2</v>
      </c>
      <c r="D55" s="104">
        <v>7.2153133520271528E-2</v>
      </c>
      <c r="E55" s="104">
        <v>0.30877269349832442</v>
      </c>
      <c r="F55" s="104">
        <v>3.1984510199325106E-2</v>
      </c>
      <c r="G55" s="104">
        <v>4.6224654489230688E-2</v>
      </c>
      <c r="H55" s="104">
        <v>0.11755125328355996</v>
      </c>
      <c r="I55" s="104">
        <v>0.26519170842721468</v>
      </c>
      <c r="J55" s="104">
        <v>0.3996077781074231</v>
      </c>
      <c r="K55" s="104">
        <v>0.90092855548203032</v>
      </c>
      <c r="L55" s="104">
        <v>0.51175294339039512</v>
      </c>
      <c r="M55" s="104">
        <v>0.63483011092812203</v>
      </c>
      <c r="N55" s="104">
        <v>0.21793313001095882</v>
      </c>
      <c r="O55" s="104">
        <v>0.63796783244843303</v>
      </c>
      <c r="P55" s="104">
        <v>1.0743711406679055</v>
      </c>
      <c r="Q55" s="104">
        <v>1.03701628144071</v>
      </c>
      <c r="R55" s="104">
        <v>0.87701242548056113</v>
      </c>
      <c r="S55" s="104">
        <v>0.90822982244109696</v>
      </c>
      <c r="T55" s="104">
        <v>0.69273525811200987</v>
      </c>
      <c r="U55" s="104">
        <v>0.297951722771929</v>
      </c>
      <c r="V55" s="104">
        <v>0.25030038648164232</v>
      </c>
      <c r="W55" s="104">
        <v>9.7784474675339211E-2</v>
      </c>
      <c r="X55" s="104">
        <v>0.37231720076951125</v>
      </c>
      <c r="Y55" s="104">
        <v>0.44704622677736439</v>
      </c>
      <c r="DA55" s="132" t="s">
        <v>3470</v>
      </c>
    </row>
    <row r="56" spans="1:105" ht="12" customHeight="1" x14ac:dyDescent="0.25">
      <c r="A56" s="108" t="s">
        <v>53</v>
      </c>
      <c r="B56" s="98"/>
      <c r="C56" s="98">
        <v>3.8008980496957216E-2</v>
      </c>
      <c r="D56" s="98">
        <v>3.0162623126137614E-2</v>
      </c>
      <c r="E56" s="98">
        <v>0.1314185497676286</v>
      </c>
      <c r="F56" s="98">
        <v>1.2740838840083315E-2</v>
      </c>
      <c r="G56" s="98">
        <v>1.8815815654989392E-2</v>
      </c>
      <c r="H56" s="98">
        <v>4.857017273897013E-2</v>
      </c>
      <c r="I56" s="98">
        <v>0.11608225532793381</v>
      </c>
      <c r="J56" s="98">
        <v>0.15959412702000808</v>
      </c>
      <c r="K56" s="98">
        <v>0.37139272711723653</v>
      </c>
      <c r="L56" s="98">
        <v>0.21220371016567027</v>
      </c>
      <c r="M56" s="98">
        <v>0.25345404424058587</v>
      </c>
      <c r="N56" s="98">
        <v>8.7494480935769933E-2</v>
      </c>
      <c r="O56" s="98">
        <v>0.21387605660992876</v>
      </c>
      <c r="P56" s="98">
        <v>0.33626979800848045</v>
      </c>
      <c r="Q56" s="98">
        <v>0.35236738632043313</v>
      </c>
      <c r="R56" s="98">
        <v>0.36184992326134274</v>
      </c>
      <c r="S56" s="98">
        <v>0.39702440195726613</v>
      </c>
      <c r="T56" s="98">
        <v>0.27627187685639337</v>
      </c>
      <c r="U56" s="98">
        <v>0.11923409593353033</v>
      </c>
      <c r="V56" s="98">
        <v>7.0497149372437395E-2</v>
      </c>
      <c r="W56" s="98">
        <v>2.4342078711820429E-2</v>
      </c>
      <c r="X56" s="98">
        <v>0.12801136541458796</v>
      </c>
      <c r="Y56" s="98">
        <v>0.17098595957033957</v>
      </c>
      <c r="DA56" s="63" t="s">
        <v>3471</v>
      </c>
    </row>
    <row r="57" spans="1:105" ht="12" customHeight="1" x14ac:dyDescent="0.25">
      <c r="A57" s="108" t="s">
        <v>52</v>
      </c>
      <c r="B57" s="98"/>
      <c r="C57" s="98">
        <v>5.5094973618836529E-2</v>
      </c>
      <c r="D57" s="98">
        <v>4.1990510394133922E-2</v>
      </c>
      <c r="E57" s="98">
        <v>0.17735414373069583</v>
      </c>
      <c r="F57" s="98">
        <v>1.9243671359241789E-2</v>
      </c>
      <c r="G57" s="98">
        <v>2.7408838834241299E-2</v>
      </c>
      <c r="H57" s="98">
        <v>6.8981080544589832E-2</v>
      </c>
      <c r="I57" s="98">
        <v>0.14910945309928086</v>
      </c>
      <c r="J57" s="98">
        <v>0.24001365108741504</v>
      </c>
      <c r="K57" s="98">
        <v>0.52953582836479374</v>
      </c>
      <c r="L57" s="98">
        <v>0.29954923322472482</v>
      </c>
      <c r="M57" s="98">
        <v>0.3813760666875361</v>
      </c>
      <c r="N57" s="98">
        <v>0.1304386490751889</v>
      </c>
      <c r="O57" s="98">
        <v>0.42409177583850427</v>
      </c>
      <c r="P57" s="98">
        <v>0.73810134265942517</v>
      </c>
      <c r="Q57" s="98">
        <v>0.68464889512027682</v>
      </c>
      <c r="R57" s="98">
        <v>0.51516250221921844</v>
      </c>
      <c r="S57" s="98">
        <v>0.51120542048383089</v>
      </c>
      <c r="T57" s="98">
        <v>0.41646338125561649</v>
      </c>
      <c r="U57" s="98">
        <v>0.17871762683839867</v>
      </c>
      <c r="V57" s="98">
        <v>0.17980323710920496</v>
      </c>
      <c r="W57" s="98">
        <v>7.3442395963518786E-2</v>
      </c>
      <c r="X57" s="98">
        <v>0.24430583535492331</v>
      </c>
      <c r="Y57" s="98">
        <v>0.27606026720702481</v>
      </c>
      <c r="DA57" s="63" t="s">
        <v>3472</v>
      </c>
    </row>
    <row r="58" spans="1:105" ht="12" customHeight="1" x14ac:dyDescent="0.25">
      <c r="A58" s="121" t="s">
        <v>54</v>
      </c>
      <c r="B58" s="122"/>
      <c r="C58" s="122">
        <v>0.52300225877632778</v>
      </c>
      <c r="D58" s="122">
        <v>0.92825256194523365</v>
      </c>
      <c r="E58" s="122">
        <v>1.5274951200579996</v>
      </c>
      <c r="F58" s="122">
        <v>1.3320397147431928</v>
      </c>
      <c r="G58" s="122">
        <v>1.2041913731560545</v>
      </c>
      <c r="H58" s="122">
        <v>0.78258612312331877</v>
      </c>
      <c r="I58" s="122">
        <v>0.56472279991240726</v>
      </c>
      <c r="J58" s="122">
        <v>0.91898659364984425</v>
      </c>
      <c r="K58" s="122">
        <v>0.74622916159967179</v>
      </c>
      <c r="L58" s="122">
        <v>0.92729566289384802</v>
      </c>
      <c r="M58" s="122">
        <v>1.2087187212110031</v>
      </c>
      <c r="N58" s="122">
        <v>0.87005927499596336</v>
      </c>
      <c r="O58" s="122">
        <v>1.0419423851693779</v>
      </c>
      <c r="P58" s="122">
        <v>1.042410896334818</v>
      </c>
      <c r="Q58" s="122">
        <v>0.81969247316790816</v>
      </c>
      <c r="R58" s="122">
        <v>0.81674229241766683</v>
      </c>
      <c r="S58" s="122">
        <v>0.77647804590800462</v>
      </c>
      <c r="T58" s="122">
        <v>0.99363552182078907</v>
      </c>
      <c r="U58" s="122">
        <v>0.57297794718781103</v>
      </c>
      <c r="V58" s="122">
        <v>0.56218453961961612</v>
      </c>
      <c r="W58" s="122">
        <v>0.27894977022875411</v>
      </c>
      <c r="X58" s="122">
        <v>0.35645657343258597</v>
      </c>
      <c r="Y58" s="122">
        <v>0.66352454602200517</v>
      </c>
      <c r="DA58" s="130" t="s">
        <v>3473</v>
      </c>
    </row>
    <row r="59" spans="1:105" ht="12" customHeight="1" x14ac:dyDescent="0.25">
      <c r="A59" s="97" t="s">
        <v>50</v>
      </c>
      <c r="B59" s="98"/>
      <c r="C59" s="98">
        <v>2.3959397964087893E-2</v>
      </c>
      <c r="D59" s="98">
        <v>4.9325818756915364E-2</v>
      </c>
      <c r="E59" s="98">
        <v>7.4100024378846149E-2</v>
      </c>
      <c r="F59" s="98">
        <v>7.4045167337222897E-2</v>
      </c>
      <c r="G59" s="98">
        <v>6.547329946762967E-2</v>
      </c>
      <c r="H59" s="98">
        <v>5.1319051635575902E-2</v>
      </c>
      <c r="I59" s="98">
        <v>4.7283973514144782E-2</v>
      </c>
      <c r="J59" s="98">
        <v>7.4138814506739092E-2</v>
      </c>
      <c r="K59" s="98">
        <v>6.1712418119719357E-2</v>
      </c>
      <c r="L59" s="98">
        <v>6.3659122501188409E-2</v>
      </c>
      <c r="M59" s="98">
        <v>8.9171549665890859E-2</v>
      </c>
      <c r="N59" s="98">
        <v>6.327333576665993E-2</v>
      </c>
      <c r="O59" s="98">
        <v>7.3480231808445845E-2</v>
      </c>
      <c r="P59" s="98">
        <v>9.1459336401502223E-2</v>
      </c>
      <c r="Q59" s="98">
        <v>6.1117892469094728E-2</v>
      </c>
      <c r="R59" s="98">
        <v>6.8127698336406917E-2</v>
      </c>
      <c r="S59" s="98">
        <v>5.8461373486504077E-2</v>
      </c>
      <c r="T59" s="98">
        <v>6.5510048214063102E-2</v>
      </c>
      <c r="U59" s="98">
        <v>4.2448815999650481E-2</v>
      </c>
      <c r="V59" s="98">
        <v>3.5011866061078915E-2</v>
      </c>
      <c r="W59" s="98">
        <v>1.8211007382455905E-2</v>
      </c>
      <c r="X59" s="98">
        <v>3.5409581223919753E-2</v>
      </c>
      <c r="Y59" s="98">
        <v>5.8553457690986348E-2</v>
      </c>
      <c r="DA59" s="63" t="s">
        <v>3474</v>
      </c>
    </row>
    <row r="60" spans="1:105" ht="12" customHeight="1" x14ac:dyDescent="0.25">
      <c r="A60" s="109" t="s">
        <v>120</v>
      </c>
      <c r="B60" s="33"/>
      <c r="C60" s="33">
        <v>0.49904286081223986</v>
      </c>
      <c r="D60" s="33">
        <v>0.87892674318831832</v>
      </c>
      <c r="E60" s="33">
        <v>1.4533950956791535</v>
      </c>
      <c r="F60" s="33">
        <v>1.2579945474059699</v>
      </c>
      <c r="G60" s="33">
        <v>1.1387180736884248</v>
      </c>
      <c r="H60" s="33">
        <v>0.73126707148774284</v>
      </c>
      <c r="I60" s="33">
        <v>0.51743882639826244</v>
      </c>
      <c r="J60" s="33">
        <v>0.84484777914310516</v>
      </c>
      <c r="K60" s="33">
        <v>0.68451674347995239</v>
      </c>
      <c r="L60" s="33">
        <v>0.86363654039265958</v>
      </c>
      <c r="M60" s="33">
        <v>1.1195471715451122</v>
      </c>
      <c r="N60" s="33">
        <v>0.80678593922930342</v>
      </c>
      <c r="O60" s="33">
        <v>0.968462153360932</v>
      </c>
      <c r="P60" s="33">
        <v>0.9509515599333157</v>
      </c>
      <c r="Q60" s="33">
        <v>0.75857458069881345</v>
      </c>
      <c r="R60" s="33">
        <v>0.74861459408125997</v>
      </c>
      <c r="S60" s="33">
        <v>0.71801667242150058</v>
      </c>
      <c r="T60" s="33">
        <v>0.92812547360672593</v>
      </c>
      <c r="U60" s="33">
        <v>0.53052913118816059</v>
      </c>
      <c r="V60" s="33">
        <v>0.52717267355853725</v>
      </c>
      <c r="W60" s="33">
        <v>0.26073876284629821</v>
      </c>
      <c r="X60" s="33">
        <v>0.32104699220866623</v>
      </c>
      <c r="Y60" s="33">
        <v>0.60497108833101887</v>
      </c>
      <c r="DA60" s="60" t="s">
        <v>3475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82.309041010921405</v>
      </c>
      <c r="D62" s="117">
        <f t="shared" si="21"/>
        <v>65.499403659118286</v>
      </c>
      <c r="E62" s="117">
        <f t="shared" si="21"/>
        <v>52.905853075309238</v>
      </c>
      <c r="F62" s="117">
        <f t="shared" si="21"/>
        <v>58.915181288480511</v>
      </c>
      <c r="G62" s="117">
        <f t="shared" si="21"/>
        <v>63.648690200904788</v>
      </c>
      <c r="H62" s="117">
        <f t="shared" si="21"/>
        <v>54.835885975191388</v>
      </c>
      <c r="I62" s="117">
        <f t="shared" si="21"/>
        <v>57.762253665167009</v>
      </c>
      <c r="J62" s="117">
        <f t="shared" si="21"/>
        <v>52.847999900875216</v>
      </c>
      <c r="K62" s="117">
        <f t="shared" si="21"/>
        <v>70.763466979830639</v>
      </c>
      <c r="L62" s="117">
        <f t="shared" si="21"/>
        <v>61.326993628297252</v>
      </c>
      <c r="M62" s="117">
        <f t="shared" si="21"/>
        <v>64.30613655915208</v>
      </c>
      <c r="N62" s="117">
        <f t="shared" si="21"/>
        <v>44.540170581878868</v>
      </c>
      <c r="O62" s="117">
        <f t="shared" si="21"/>
        <v>42.742015230135735</v>
      </c>
      <c r="P62" s="117">
        <f t="shared" si="21"/>
        <v>31.598375637483777</v>
      </c>
      <c r="Q62" s="117">
        <f t="shared" si="21"/>
        <v>52.757755418671728</v>
      </c>
      <c r="R62" s="117">
        <f t="shared" ref="R62:V62" si="22">R63+R66+R68+R77</f>
        <v>41.980839634754368</v>
      </c>
      <c r="S62" s="117">
        <f t="shared" si="22"/>
        <v>42.132071974317995</v>
      </c>
      <c r="T62" s="117">
        <f t="shared" si="22"/>
        <v>42.914343107784077</v>
      </c>
      <c r="U62" s="117">
        <f t="shared" si="22"/>
        <v>57.131678811924921</v>
      </c>
      <c r="V62" s="117">
        <f t="shared" si="22"/>
        <v>43.508532054345423</v>
      </c>
      <c r="W62" s="117">
        <f t="shared" ref="W62:Y62" si="23">W63+W66+W68+W77</f>
        <v>52.125671226954871</v>
      </c>
      <c r="X62" s="117">
        <f t="shared" si="23"/>
        <v>26.326417937900331</v>
      </c>
      <c r="Y62" s="117">
        <f t="shared" si="23"/>
        <v>22.490218863828424</v>
      </c>
      <c r="DA62" s="129" t="s">
        <v>3476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72.286628370507472</v>
      </c>
      <c r="D63" s="122">
        <f t="shared" si="24"/>
        <v>57.047423500848112</v>
      </c>
      <c r="E63" s="122">
        <f t="shared" si="24"/>
        <v>46.297394877529165</v>
      </c>
      <c r="F63" s="122">
        <f t="shared" si="24"/>
        <v>50.285787410007359</v>
      </c>
      <c r="G63" s="122">
        <f t="shared" si="24"/>
        <v>53.444265043432686</v>
      </c>
      <c r="H63" s="122">
        <f t="shared" si="24"/>
        <v>45.246842052329789</v>
      </c>
      <c r="I63" s="122">
        <f t="shared" si="24"/>
        <v>47.647420116056828</v>
      </c>
      <c r="J63" s="122">
        <f t="shared" si="24"/>
        <v>43.91508775596899</v>
      </c>
      <c r="K63" s="122">
        <f t="shared" si="24"/>
        <v>58.240232484463121</v>
      </c>
      <c r="L63" s="122">
        <f t="shared" si="24"/>
        <v>51.63769803946105</v>
      </c>
      <c r="M63" s="122">
        <f t="shared" si="24"/>
        <v>52.321664379064849</v>
      </c>
      <c r="N63" s="122">
        <f t="shared" si="24"/>
        <v>36.14959973072488</v>
      </c>
      <c r="O63" s="122">
        <f t="shared" si="24"/>
        <v>35.074378244233145</v>
      </c>
      <c r="P63" s="122">
        <f t="shared" si="24"/>
        <v>24.324248881762269</v>
      </c>
      <c r="Q63" s="122">
        <f t="shared" si="24"/>
        <v>41.517708911751292</v>
      </c>
      <c r="R63" s="122">
        <f t="shared" ref="R63:V63" si="25">SUM(R64:R65)</f>
        <v>32.849672517846145</v>
      </c>
      <c r="S63" s="122">
        <f t="shared" si="25"/>
        <v>32.751419561476929</v>
      </c>
      <c r="T63" s="122">
        <f t="shared" si="25"/>
        <v>33.120732264392799</v>
      </c>
      <c r="U63" s="122">
        <f t="shared" si="25"/>
        <v>42.13336127746151</v>
      </c>
      <c r="V63" s="122">
        <f t="shared" si="25"/>
        <v>31.926080822829999</v>
      </c>
      <c r="W63" s="122">
        <f t="shared" ref="W63:Y63" si="26">SUM(W64:W65)</f>
        <v>39.051019958926119</v>
      </c>
      <c r="X63" s="122">
        <f t="shared" si="26"/>
        <v>19.477610430422651</v>
      </c>
      <c r="Y63" s="122">
        <f t="shared" si="26"/>
        <v>15.910050785718012</v>
      </c>
      <c r="DA63" s="130" t="s">
        <v>3477</v>
      </c>
    </row>
    <row r="64" spans="1:105" ht="12" customHeight="1" x14ac:dyDescent="0.25">
      <c r="A64" s="97" t="s">
        <v>212</v>
      </c>
      <c r="B64" s="98"/>
      <c r="C64" s="98">
        <v>70.594975807097867</v>
      </c>
      <c r="D64" s="98">
        <v>55.744467737493224</v>
      </c>
      <c r="E64" s="98">
        <v>45.258071310329079</v>
      </c>
      <c r="F64" s="98">
        <v>49.157988665963181</v>
      </c>
      <c r="G64" s="98">
        <v>52.264601116707901</v>
      </c>
      <c r="H64" s="98">
        <v>44.270130340912537</v>
      </c>
      <c r="I64" s="98">
        <v>46.632887125921464</v>
      </c>
      <c r="J64" s="98">
        <v>42.982704091295204</v>
      </c>
      <c r="K64" s="98">
        <v>57.019276029565084</v>
      </c>
      <c r="L64" s="98">
        <v>50.569534918004415</v>
      </c>
      <c r="M64" s="98">
        <v>51.253831802901878</v>
      </c>
      <c r="N64" s="98">
        <v>35.418281720385728</v>
      </c>
      <c r="O64" s="98">
        <v>34.371132048338673</v>
      </c>
      <c r="P64" s="98">
        <v>23.839882018818336</v>
      </c>
      <c r="Q64" s="98">
        <v>40.697840184206235</v>
      </c>
      <c r="R64" s="98">
        <v>32.204102554423606</v>
      </c>
      <c r="S64" s="98">
        <v>32.111991969151667</v>
      </c>
      <c r="T64" s="98">
        <v>32.475932347554618</v>
      </c>
      <c r="U64" s="98">
        <v>41.311002269450583</v>
      </c>
      <c r="V64" s="98">
        <v>31.33016923413248</v>
      </c>
      <c r="W64" s="98">
        <v>38.31801227258125</v>
      </c>
      <c r="X64" s="98">
        <v>19.125516091082385</v>
      </c>
      <c r="Y64" s="98">
        <v>15.624321059759462</v>
      </c>
      <c r="DA64" s="63" t="s">
        <v>3478</v>
      </c>
    </row>
    <row r="65" spans="1:105" ht="12" customHeight="1" x14ac:dyDescent="0.25">
      <c r="A65" s="97" t="s">
        <v>53</v>
      </c>
      <c r="B65" s="98"/>
      <c r="C65" s="98">
        <v>1.6916525634096078</v>
      </c>
      <c r="D65" s="98">
        <v>1.3029557633548883</v>
      </c>
      <c r="E65" s="98">
        <v>1.0393235672000865</v>
      </c>
      <c r="F65" s="98">
        <v>1.127798744044177</v>
      </c>
      <c r="G65" s="98">
        <v>1.1796639267247842</v>
      </c>
      <c r="H65" s="98">
        <v>0.97671171141724888</v>
      </c>
      <c r="I65" s="98">
        <v>1.0145329901353668</v>
      </c>
      <c r="J65" s="98">
        <v>0.93238366467378586</v>
      </c>
      <c r="K65" s="98">
        <v>1.2209564548980378</v>
      </c>
      <c r="L65" s="98">
        <v>1.0681631214566378</v>
      </c>
      <c r="M65" s="98">
        <v>1.0678325761629732</v>
      </c>
      <c r="N65" s="98">
        <v>0.73131801033914912</v>
      </c>
      <c r="O65" s="98">
        <v>0.70324619589447113</v>
      </c>
      <c r="P65" s="98">
        <v>0.48436686294393289</v>
      </c>
      <c r="Q65" s="98">
        <v>0.81986872754505891</v>
      </c>
      <c r="R65" s="98">
        <v>0.64556996342253581</v>
      </c>
      <c r="S65" s="98">
        <v>0.63942759232526059</v>
      </c>
      <c r="T65" s="98">
        <v>0.64479991683817994</v>
      </c>
      <c r="U65" s="98">
        <v>0.82235900801092887</v>
      </c>
      <c r="V65" s="98">
        <v>0.59591158869751726</v>
      </c>
      <c r="W65" s="98">
        <v>0.73300768634486657</v>
      </c>
      <c r="X65" s="98">
        <v>0.35209433934026441</v>
      </c>
      <c r="Y65" s="98">
        <v>0.28572972595854995</v>
      </c>
      <c r="DA65" s="63" t="s">
        <v>3479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8.758921118787337E-2</v>
      </c>
      <c r="D66" s="122">
        <f t="shared" si="27"/>
        <v>2.5983415465838083E-2</v>
      </c>
      <c r="E66" s="122">
        <f t="shared" si="27"/>
        <v>7.1618488204528236E-2</v>
      </c>
      <c r="F66" s="122">
        <f t="shared" si="27"/>
        <v>3.800323205110559E-2</v>
      </c>
      <c r="G66" s="122">
        <f t="shared" si="27"/>
        <v>0.28511674992338837</v>
      </c>
      <c r="H66" s="122">
        <f t="shared" si="27"/>
        <v>0.67690960747960849</v>
      </c>
      <c r="I66" s="122">
        <f t="shared" si="27"/>
        <v>0.25026319068250424</v>
      </c>
      <c r="J66" s="122">
        <f t="shared" si="27"/>
        <v>0.20783523331862291</v>
      </c>
      <c r="K66" s="122">
        <f t="shared" si="27"/>
        <v>6.8392835599623988E-2</v>
      </c>
      <c r="L66" s="122">
        <f t="shared" si="27"/>
        <v>0.29838728699662165</v>
      </c>
      <c r="M66" s="122">
        <f t="shared" si="27"/>
        <v>6.3214477197740385E-2</v>
      </c>
      <c r="N66" s="122">
        <f t="shared" si="27"/>
        <v>0.23916418379006305</v>
      </c>
      <c r="O66" s="122">
        <f t="shared" si="27"/>
        <v>0.37452669733020216</v>
      </c>
      <c r="P66" s="122">
        <f t="shared" si="27"/>
        <v>0.2050971155667218</v>
      </c>
      <c r="Q66" s="122">
        <f t="shared" si="27"/>
        <v>0.21538740337216905</v>
      </c>
      <c r="R66" s="122">
        <f t="shared" si="27"/>
        <v>0.26016605625502359</v>
      </c>
      <c r="S66" s="122">
        <f t="shared" si="27"/>
        <v>0.2511721573812023</v>
      </c>
      <c r="T66" s="122">
        <f t="shared" si="27"/>
        <v>0.12714661010176628</v>
      </c>
      <c r="U66" s="122">
        <f t="shared" si="27"/>
        <v>1.1614023901881678</v>
      </c>
      <c r="V66" s="122">
        <f t="shared" si="27"/>
        <v>1.5233461655678873</v>
      </c>
      <c r="W66" s="122">
        <f t="shared" si="27"/>
        <v>1.0798608424484955</v>
      </c>
      <c r="X66" s="122">
        <f t="shared" si="27"/>
        <v>0.60082455137283053</v>
      </c>
      <c r="Y66" s="122">
        <f t="shared" si="27"/>
        <v>0.62146713576845747</v>
      </c>
      <c r="DA66" s="130" t="s">
        <v>3480</v>
      </c>
    </row>
    <row r="67" spans="1:105" ht="12" customHeight="1" x14ac:dyDescent="0.25">
      <c r="A67" s="97" t="s">
        <v>53</v>
      </c>
      <c r="B67" s="98"/>
      <c r="C67" s="98">
        <v>8.758921118787337E-2</v>
      </c>
      <c r="D67" s="98">
        <v>2.5983415465838083E-2</v>
      </c>
      <c r="E67" s="98">
        <v>7.1618488204528236E-2</v>
      </c>
      <c r="F67" s="98">
        <v>3.800323205110559E-2</v>
      </c>
      <c r="G67" s="98">
        <v>0.28511674992338837</v>
      </c>
      <c r="H67" s="98">
        <v>0.67690960747960849</v>
      </c>
      <c r="I67" s="98">
        <v>0.25026319068250424</v>
      </c>
      <c r="J67" s="98">
        <v>0.20783523331862291</v>
      </c>
      <c r="K67" s="98">
        <v>6.8392835599623988E-2</v>
      </c>
      <c r="L67" s="98">
        <v>0.29838728699662165</v>
      </c>
      <c r="M67" s="98">
        <v>6.3214477197740385E-2</v>
      </c>
      <c r="N67" s="98">
        <v>0.23916418379006305</v>
      </c>
      <c r="O67" s="98">
        <v>0.37452669733020216</v>
      </c>
      <c r="P67" s="98">
        <v>0.2050971155667218</v>
      </c>
      <c r="Q67" s="98">
        <v>0.21538740337216905</v>
      </c>
      <c r="R67" s="98">
        <v>0.26016605625502359</v>
      </c>
      <c r="S67" s="98">
        <v>0.2511721573812023</v>
      </c>
      <c r="T67" s="98">
        <v>0.12714661010176628</v>
      </c>
      <c r="U67" s="98">
        <v>1.1614023901881678</v>
      </c>
      <c r="V67" s="98">
        <v>1.5233461655678873</v>
      </c>
      <c r="W67" s="98">
        <v>1.0798608424484955</v>
      </c>
      <c r="X67" s="98">
        <v>0.60082455137283053</v>
      </c>
      <c r="Y67" s="98">
        <v>0.62146713576845747</v>
      </c>
      <c r="DA67" s="63" t="s">
        <v>3481</v>
      </c>
    </row>
    <row r="68" spans="1:105" ht="12" customHeight="1" x14ac:dyDescent="0.25">
      <c r="A68" s="121" t="s">
        <v>55</v>
      </c>
      <c r="B68" s="122"/>
      <c r="C68" s="122">
        <v>8.3411036759762194</v>
      </c>
      <c r="D68" s="122">
        <v>7.0888161446494573</v>
      </c>
      <c r="E68" s="122">
        <v>5.4121574260278775</v>
      </c>
      <c r="F68" s="122">
        <v>7.2177207165564914</v>
      </c>
      <c r="G68" s="122">
        <v>8.3082721324416973</v>
      </c>
      <c r="H68" s="122">
        <v>7.5237539010712311</v>
      </c>
      <c r="I68" s="122">
        <v>8.2694938011067247</v>
      </c>
      <c r="J68" s="122">
        <v>7.5589525628034595</v>
      </c>
      <c r="K68" s="122">
        <v>10.730525072672995</v>
      </c>
      <c r="L68" s="122">
        <v>8.0459887587796182</v>
      </c>
      <c r="M68" s="122">
        <v>10.220030753604764</v>
      </c>
      <c r="N68" s="122">
        <v>7.0152788480924526</v>
      </c>
      <c r="O68" s="122">
        <v>6.2729808947585033</v>
      </c>
      <c r="P68" s="122">
        <v>6.0902548478270404</v>
      </c>
      <c r="Q68" s="122">
        <v>9.4142565912199263</v>
      </c>
      <c r="R68" s="122">
        <v>7.6108105428478217</v>
      </c>
      <c r="S68" s="122">
        <v>7.8266058273038537</v>
      </c>
      <c r="T68" s="122">
        <v>8.319810670093247</v>
      </c>
      <c r="U68" s="122">
        <v>12.013133574796493</v>
      </c>
      <c r="V68" s="122">
        <v>8.4265571439275213</v>
      </c>
      <c r="W68" s="122">
        <v>10.122802399541499</v>
      </c>
      <c r="X68" s="122">
        <v>5.2140803930552453</v>
      </c>
      <c r="Y68" s="122">
        <v>4.9585177509542673</v>
      </c>
      <c r="DA68" s="130" t="s">
        <v>3482</v>
      </c>
    </row>
    <row r="69" spans="1:105" ht="12" customHeight="1" x14ac:dyDescent="0.25">
      <c r="A69" s="97" t="s">
        <v>134</v>
      </c>
      <c r="B69" s="98"/>
      <c r="C69" s="98">
        <v>4.5195325962702046</v>
      </c>
      <c r="D69" s="98">
        <v>4.640981082035065</v>
      </c>
      <c r="E69" s="98">
        <v>4.4701096217005221</v>
      </c>
      <c r="F69" s="98">
        <v>4.8038425239439384</v>
      </c>
      <c r="G69" s="98">
        <v>4.9782365904629327</v>
      </c>
      <c r="H69" s="98">
        <v>7.0006773966857097</v>
      </c>
      <c r="I69" s="98">
        <v>8.2632742932759999</v>
      </c>
      <c r="J69" s="98">
        <v>7.5511936542860578</v>
      </c>
      <c r="K69" s="98">
        <v>10.698973818368325</v>
      </c>
      <c r="L69" s="98">
        <v>8.0291882541699042</v>
      </c>
      <c r="M69" s="98">
        <v>9.8931243165529654</v>
      </c>
      <c r="N69" s="98">
        <v>6.523371367751877</v>
      </c>
      <c r="O69" s="98">
        <v>4.8723305925878853</v>
      </c>
      <c r="P69" s="98">
        <v>5.1862974852276356</v>
      </c>
      <c r="Q69" s="98">
        <v>7.5248678192791507</v>
      </c>
      <c r="R69" s="98">
        <v>7.5872328700594771</v>
      </c>
      <c r="S69" s="98">
        <v>7.810773503251994</v>
      </c>
      <c r="T69" s="98">
        <v>8.3016647827474799</v>
      </c>
      <c r="U69" s="98">
        <v>9.6218839246321579</v>
      </c>
      <c r="V69" s="98">
        <v>6.2736071595063772</v>
      </c>
      <c r="W69" s="98">
        <v>8.815780005544843</v>
      </c>
      <c r="X69" s="98">
        <v>4.2128898596211721</v>
      </c>
      <c r="Y69" s="98">
        <v>4.0153271230098646</v>
      </c>
      <c r="DA69" s="63" t="s">
        <v>3483</v>
      </c>
    </row>
    <row r="70" spans="1:105" ht="12" customHeight="1" x14ac:dyDescent="0.25">
      <c r="A70" s="97" t="s">
        <v>133</v>
      </c>
      <c r="B70" s="98"/>
      <c r="C70" s="98">
        <v>2.1820401609195187E-3</v>
      </c>
      <c r="D70" s="98">
        <v>9.1878373349318042E-4</v>
      </c>
      <c r="E70" s="98">
        <v>2.4636821022327939E-3</v>
      </c>
      <c r="F70" s="98">
        <v>1.1353469688509571E-3</v>
      </c>
      <c r="G70" s="98">
        <v>2.2639352992308995E-4</v>
      </c>
      <c r="H70" s="98">
        <v>2.8180790669896814E-3</v>
      </c>
      <c r="I70" s="98">
        <v>6.219507830723961E-3</v>
      </c>
      <c r="J70" s="98">
        <v>7.7589085174012921E-3</v>
      </c>
      <c r="K70" s="98">
        <v>3.1551254304669644E-2</v>
      </c>
      <c r="L70" s="98">
        <v>1.6683457774258399E-2</v>
      </c>
      <c r="M70" s="98">
        <v>1.2066308612679278E-2</v>
      </c>
      <c r="N70" s="98">
        <v>6.9329774381239832E-3</v>
      </c>
      <c r="O70" s="98">
        <v>1.2407460353011759E-2</v>
      </c>
      <c r="P70" s="98">
        <v>2.0679110974479879E-2</v>
      </c>
      <c r="Q70" s="98">
        <v>2.6197232354566669E-2</v>
      </c>
      <c r="R70" s="98">
        <v>2.3577672788344731E-2</v>
      </c>
      <c r="S70" s="98">
        <v>1.58323240518599E-2</v>
      </c>
      <c r="T70" s="98">
        <v>1.8028492845806314E-2</v>
      </c>
      <c r="U70" s="98">
        <v>2.4502172402335362E-2</v>
      </c>
      <c r="V70" s="98">
        <v>4.1243656184519533E-3</v>
      </c>
      <c r="W70" s="98">
        <v>4.6607306377752136E-2</v>
      </c>
      <c r="X70" s="98">
        <v>6.0690317073925214E-2</v>
      </c>
      <c r="Y70" s="98">
        <v>1.3580187514792742E-2</v>
      </c>
      <c r="DA70" s="63" t="s">
        <v>3484</v>
      </c>
    </row>
    <row r="71" spans="1:105" ht="12" customHeight="1" x14ac:dyDescent="0.25">
      <c r="A71" s="100" t="s">
        <v>212</v>
      </c>
      <c r="B71" s="101"/>
      <c r="C71" s="101">
        <v>8.9081106226311494E-4</v>
      </c>
      <c r="D71" s="101">
        <v>3.8406804291100786E-4</v>
      </c>
      <c r="E71" s="101">
        <v>1.0483133708509207E-3</v>
      </c>
      <c r="F71" s="101">
        <v>4.5233167346701549E-4</v>
      </c>
      <c r="G71" s="101">
        <v>9.2152041676037968E-5</v>
      </c>
      <c r="H71" s="101">
        <v>1.1642918787902815E-3</v>
      </c>
      <c r="I71" s="101">
        <v>2.7205495852624328E-3</v>
      </c>
      <c r="J71" s="101">
        <v>3.0991520466578061E-3</v>
      </c>
      <c r="K71" s="101">
        <v>1.300317980861729E-2</v>
      </c>
      <c r="L71" s="101">
        <v>6.91503407533689E-3</v>
      </c>
      <c r="M71" s="101">
        <v>4.8098002644611565E-3</v>
      </c>
      <c r="N71" s="101">
        <v>2.7822434137282836E-3</v>
      </c>
      <c r="O71" s="101">
        <v>4.1565262503562104E-3</v>
      </c>
      <c r="P71" s="101">
        <v>6.4658332156327259E-3</v>
      </c>
      <c r="Q71" s="101">
        <v>8.8886969498305143E-3</v>
      </c>
      <c r="R71" s="101">
        <v>9.7331242269776911E-3</v>
      </c>
      <c r="S71" s="101">
        <v>6.9195340148980877E-3</v>
      </c>
      <c r="T71" s="101">
        <v>7.1953016166239276E-3</v>
      </c>
      <c r="U71" s="101">
        <v>9.8354520221953234E-3</v>
      </c>
      <c r="V71" s="101">
        <v>1.1660186738121066E-3</v>
      </c>
      <c r="W71" s="101">
        <v>1.1840298946718304E-2</v>
      </c>
      <c r="X71" s="101">
        <v>2.1006893098821408E-2</v>
      </c>
      <c r="Y71" s="101">
        <v>5.2150608014320619E-3</v>
      </c>
      <c r="DA71" s="131" t="s">
        <v>3485</v>
      </c>
    </row>
    <row r="72" spans="1:105" ht="12" customHeight="1" x14ac:dyDescent="0.25">
      <c r="A72" s="103" t="s">
        <v>52</v>
      </c>
      <c r="B72" s="104"/>
      <c r="C72" s="104">
        <v>1.2912290986564039E-3</v>
      </c>
      <c r="D72" s="104">
        <v>5.3471569058217256E-4</v>
      </c>
      <c r="E72" s="104">
        <v>1.4153687313818732E-3</v>
      </c>
      <c r="F72" s="104">
        <v>6.8301529538394151E-4</v>
      </c>
      <c r="G72" s="104">
        <v>1.3424148824705198E-4</v>
      </c>
      <c r="H72" s="104">
        <v>1.6537871881994E-3</v>
      </c>
      <c r="I72" s="104">
        <v>3.4989582454615278E-3</v>
      </c>
      <c r="J72" s="104">
        <v>4.659756470743486E-3</v>
      </c>
      <c r="K72" s="104">
        <v>1.8548074496052357E-2</v>
      </c>
      <c r="L72" s="104">
        <v>9.768423698921511E-3</v>
      </c>
      <c r="M72" s="104">
        <v>7.2565083482181219E-3</v>
      </c>
      <c r="N72" s="104">
        <v>4.1507340243956995E-3</v>
      </c>
      <c r="O72" s="104">
        <v>8.2509341026555487E-3</v>
      </c>
      <c r="P72" s="104">
        <v>1.4213277758847153E-2</v>
      </c>
      <c r="Q72" s="104">
        <v>1.7308535404736154E-2</v>
      </c>
      <c r="R72" s="104">
        <v>1.384454856136704E-2</v>
      </c>
      <c r="S72" s="104">
        <v>8.9127900369618124E-3</v>
      </c>
      <c r="T72" s="104">
        <v>1.0833191229182387E-2</v>
      </c>
      <c r="U72" s="104">
        <v>1.4666720380140037E-2</v>
      </c>
      <c r="V72" s="104">
        <v>2.958346944639847E-3</v>
      </c>
      <c r="W72" s="104">
        <v>3.4767007431033829E-2</v>
      </c>
      <c r="X72" s="104">
        <v>3.9683423975103806E-2</v>
      </c>
      <c r="Y72" s="104">
        <v>8.3651267133606801E-3</v>
      </c>
      <c r="DA72" s="132" t="s">
        <v>3486</v>
      </c>
    </row>
    <row r="73" spans="1:105" ht="12" customHeight="1" x14ac:dyDescent="0.25">
      <c r="A73" s="106" t="s">
        <v>122</v>
      </c>
      <c r="B73" s="101"/>
      <c r="C73" s="101">
        <v>3.6869424853493977</v>
      </c>
      <c r="D73" s="101">
        <v>2.409803029167886</v>
      </c>
      <c r="E73" s="101">
        <v>0.89843537059920142</v>
      </c>
      <c r="F73" s="101">
        <v>2.4003652783405389</v>
      </c>
      <c r="G73" s="101">
        <v>3.3024842295389507</v>
      </c>
      <c r="H73" s="101">
        <v>0.50516337054905469</v>
      </c>
      <c r="I73" s="101">
        <v>0</v>
      </c>
      <c r="J73" s="101">
        <v>0</v>
      </c>
      <c r="K73" s="101">
        <v>0</v>
      </c>
      <c r="L73" s="101">
        <v>1.1704683545661814E-4</v>
      </c>
      <c r="M73" s="101">
        <v>0.28037694427584497</v>
      </c>
      <c r="N73" s="101">
        <v>0.45925202193743386</v>
      </c>
      <c r="O73" s="101">
        <v>1.1965237637189152</v>
      </c>
      <c r="P73" s="101">
        <v>0.71776799853851314</v>
      </c>
      <c r="Q73" s="101">
        <v>1.4175986061546528</v>
      </c>
      <c r="R73" s="101">
        <v>0</v>
      </c>
      <c r="S73" s="101">
        <v>0</v>
      </c>
      <c r="T73" s="101">
        <v>1.1739449996049494E-4</v>
      </c>
      <c r="U73" s="101">
        <v>2.0915454774923274</v>
      </c>
      <c r="V73" s="101">
        <v>1.8792866130748394</v>
      </c>
      <c r="W73" s="101">
        <v>1.0148252712597878</v>
      </c>
      <c r="X73" s="101">
        <v>0.13811957426725385</v>
      </c>
      <c r="Y73" s="101">
        <v>0.66176716839004135</v>
      </c>
      <c r="DA73" s="131" t="s">
        <v>3487</v>
      </c>
    </row>
    <row r="74" spans="1:105" ht="12" customHeight="1" x14ac:dyDescent="0.25">
      <c r="A74" s="107" t="s">
        <v>121</v>
      </c>
      <c r="B74" s="104"/>
      <c r="C74" s="104">
        <v>0.13244655419569776</v>
      </c>
      <c r="D74" s="104">
        <v>3.7113249713013233E-2</v>
      </c>
      <c r="E74" s="104">
        <v>4.1148751625921152E-2</v>
      </c>
      <c r="F74" s="104">
        <v>1.2377567303163479E-2</v>
      </c>
      <c r="G74" s="104">
        <v>2.7324918909890063E-2</v>
      </c>
      <c r="H74" s="104">
        <v>1.5095054769476356E-2</v>
      </c>
      <c r="I74" s="104">
        <v>0</v>
      </c>
      <c r="J74" s="104">
        <v>0</v>
      </c>
      <c r="K74" s="104">
        <v>0</v>
      </c>
      <c r="L74" s="104">
        <v>0</v>
      </c>
      <c r="M74" s="104">
        <v>3.446318416327393E-2</v>
      </c>
      <c r="N74" s="104">
        <v>2.5722480965018418E-2</v>
      </c>
      <c r="O74" s="104">
        <v>0.19171907809869182</v>
      </c>
      <c r="P74" s="104">
        <v>0.16551025308641132</v>
      </c>
      <c r="Q74" s="104">
        <v>0.44559293343155504</v>
      </c>
      <c r="R74" s="104">
        <v>0</v>
      </c>
      <c r="S74" s="104">
        <v>0</v>
      </c>
      <c r="T74" s="104">
        <v>0</v>
      </c>
      <c r="U74" s="104">
        <v>0.27520200026967023</v>
      </c>
      <c r="V74" s="104">
        <v>0.26953900572785422</v>
      </c>
      <c r="W74" s="104">
        <v>0.24558981635911603</v>
      </c>
      <c r="X74" s="104">
        <v>0.80238064209289373</v>
      </c>
      <c r="Y74" s="104">
        <v>0.26784327203956759</v>
      </c>
      <c r="DA74" s="132" t="s">
        <v>3488</v>
      </c>
    </row>
    <row r="75" spans="1:105" ht="12" customHeight="1" x14ac:dyDescent="0.25">
      <c r="A75" s="108" t="s">
        <v>53</v>
      </c>
      <c r="B75" s="98"/>
      <c r="C75" s="98">
        <v>5.407029747686614E-2</v>
      </c>
      <c r="D75" s="98">
        <v>1.5514682584996073E-2</v>
      </c>
      <c r="E75" s="98">
        <v>1.7513560548890483E-2</v>
      </c>
      <c r="F75" s="98">
        <v>4.930530099073337E-3</v>
      </c>
      <c r="G75" s="98">
        <v>1.1122649648269591E-2</v>
      </c>
      <c r="H75" s="98">
        <v>6.2370191484825126E-3</v>
      </c>
      <c r="I75" s="98">
        <v>0</v>
      </c>
      <c r="J75" s="98">
        <v>0</v>
      </c>
      <c r="K75" s="98">
        <v>0</v>
      </c>
      <c r="L75" s="98">
        <v>0</v>
      </c>
      <c r="M75" s="98">
        <v>1.3759324350288859E-2</v>
      </c>
      <c r="N75" s="98">
        <v>1.0326906791552704E-2</v>
      </c>
      <c r="O75" s="98">
        <v>6.4273021796837249E-2</v>
      </c>
      <c r="P75" s="98">
        <v>5.1803419942106979E-2</v>
      </c>
      <c r="Q75" s="98">
        <v>0.15140786130956113</v>
      </c>
      <c r="R75" s="98">
        <v>0</v>
      </c>
      <c r="S75" s="98">
        <v>0</v>
      </c>
      <c r="T75" s="98">
        <v>0</v>
      </c>
      <c r="U75" s="98">
        <v>0.11013012912286731</v>
      </c>
      <c r="V75" s="98">
        <v>7.5915709981887833E-2</v>
      </c>
      <c r="W75" s="98">
        <v>6.113615336671429E-2</v>
      </c>
      <c r="X75" s="98">
        <v>0.27587723952655019</v>
      </c>
      <c r="Y75" s="98">
        <v>0.10244452618308927</v>
      </c>
      <c r="DA75" s="63" t="s">
        <v>3489</v>
      </c>
    </row>
    <row r="76" spans="1:105" ht="12" customHeight="1" x14ac:dyDescent="0.25">
      <c r="A76" s="108" t="s">
        <v>52</v>
      </c>
      <c r="B76" s="98"/>
      <c r="C76" s="98">
        <v>7.8376256718831611E-2</v>
      </c>
      <c r="D76" s="98">
        <v>2.1598567128017162E-2</v>
      </c>
      <c r="E76" s="98">
        <v>2.363519107703067E-2</v>
      </c>
      <c r="F76" s="98">
        <v>7.4470372040901425E-3</v>
      </c>
      <c r="G76" s="98">
        <v>1.6202269261620474E-2</v>
      </c>
      <c r="H76" s="98">
        <v>8.8580356209938434E-3</v>
      </c>
      <c r="I76" s="98">
        <v>0</v>
      </c>
      <c r="J76" s="98">
        <v>0</v>
      </c>
      <c r="K76" s="98">
        <v>0</v>
      </c>
      <c r="L76" s="98">
        <v>0</v>
      </c>
      <c r="M76" s="98">
        <v>2.070385981298507E-2</v>
      </c>
      <c r="N76" s="98">
        <v>1.5395574173465716E-2</v>
      </c>
      <c r="O76" s="98">
        <v>0.12744605630185457</v>
      </c>
      <c r="P76" s="98">
        <v>0.11370683314430434</v>
      </c>
      <c r="Q76" s="98">
        <v>0.29418507212199391</v>
      </c>
      <c r="R76" s="98">
        <v>0</v>
      </c>
      <c r="S76" s="98">
        <v>0</v>
      </c>
      <c r="T76" s="98">
        <v>0</v>
      </c>
      <c r="U76" s="98">
        <v>0.16507187114680291</v>
      </c>
      <c r="V76" s="98">
        <v>0.19362329574596637</v>
      </c>
      <c r="W76" s="98">
        <v>0.18445366299240173</v>
      </c>
      <c r="X76" s="98">
        <v>0.52650340256634354</v>
      </c>
      <c r="Y76" s="98">
        <v>0.16539874585647829</v>
      </c>
      <c r="DA76" s="63" t="s">
        <v>3490</v>
      </c>
    </row>
    <row r="77" spans="1:105" ht="12" customHeight="1" x14ac:dyDescent="0.25">
      <c r="A77" s="121" t="s">
        <v>54</v>
      </c>
      <c r="B77" s="122"/>
      <c r="C77" s="122">
        <v>1.5937197532498377</v>
      </c>
      <c r="D77" s="122">
        <v>1.3371805981548675</v>
      </c>
      <c r="E77" s="122">
        <v>1.1246822835476691</v>
      </c>
      <c r="F77" s="122">
        <v>1.3736699298655601</v>
      </c>
      <c r="G77" s="122">
        <v>1.6110362751070153</v>
      </c>
      <c r="H77" s="122">
        <v>1.3883804143107576</v>
      </c>
      <c r="I77" s="122">
        <v>1.5950765573209504</v>
      </c>
      <c r="J77" s="122">
        <v>1.1661243487841357</v>
      </c>
      <c r="K77" s="122">
        <v>1.72431658709491</v>
      </c>
      <c r="L77" s="122">
        <v>1.3449195430599683</v>
      </c>
      <c r="M77" s="122">
        <v>1.7012269492847301</v>
      </c>
      <c r="N77" s="122">
        <v>1.1361278192714717</v>
      </c>
      <c r="O77" s="122">
        <v>1.0201293938138802</v>
      </c>
      <c r="P77" s="122">
        <v>0.97877479232774611</v>
      </c>
      <c r="Q77" s="122">
        <v>1.6104025123283408</v>
      </c>
      <c r="R77" s="122">
        <v>1.2601905178053778</v>
      </c>
      <c r="S77" s="122">
        <v>1.3028744281560076</v>
      </c>
      <c r="T77" s="122">
        <v>1.3466535631962595</v>
      </c>
      <c r="U77" s="122">
        <v>1.823781569478754</v>
      </c>
      <c r="V77" s="122">
        <v>1.6325479220200101</v>
      </c>
      <c r="W77" s="122">
        <v>1.8719880260387596</v>
      </c>
      <c r="X77" s="122">
        <v>1.033902563049605</v>
      </c>
      <c r="Y77" s="122">
        <v>1.000183191387688</v>
      </c>
      <c r="DA77" s="130" t="s">
        <v>3491</v>
      </c>
    </row>
    <row r="78" spans="1:105" ht="12" customHeight="1" x14ac:dyDescent="0.25">
      <c r="A78" s="97" t="s">
        <v>189</v>
      </c>
      <c r="B78" s="98"/>
      <c r="C78" s="98">
        <v>0.39726666283275386</v>
      </c>
      <c r="D78" s="98">
        <v>0.39567917472635816</v>
      </c>
      <c r="E78" s="98">
        <v>0.40735998980311339</v>
      </c>
      <c r="F78" s="98">
        <v>0.46921847716271003</v>
      </c>
      <c r="G78" s="98">
        <v>0.56999525121094963</v>
      </c>
      <c r="H78" s="98">
        <v>0.60711748266654586</v>
      </c>
      <c r="I78" s="98">
        <v>0.64604312954937781</v>
      </c>
      <c r="J78" s="98">
        <v>0.51966716574925198</v>
      </c>
      <c r="K78" s="98">
        <v>0.7209759963261152</v>
      </c>
      <c r="L78" s="98">
        <v>0.70382206531028668</v>
      </c>
      <c r="M78" s="98">
        <v>0.75500115596213369</v>
      </c>
      <c r="N78" s="98">
        <v>0.55242410091320293</v>
      </c>
      <c r="O78" s="98">
        <v>0.48074957276989716</v>
      </c>
      <c r="P78" s="98">
        <v>0.44671121080048137</v>
      </c>
      <c r="Q78" s="98">
        <v>0.51725984429667193</v>
      </c>
      <c r="R78" s="98">
        <v>0.51969658212654368</v>
      </c>
      <c r="S78" s="98">
        <v>0.41177838398405459</v>
      </c>
      <c r="T78" s="98">
        <v>0.44101770829037601</v>
      </c>
      <c r="U78" s="98">
        <v>0.49423951134337568</v>
      </c>
      <c r="V78" s="98">
        <v>0.59758998934522922</v>
      </c>
      <c r="W78" s="98">
        <v>0.7031764569978084</v>
      </c>
      <c r="X78" s="98">
        <v>0.73808525398701674</v>
      </c>
      <c r="Y78" s="98">
        <v>0.38299703744857755</v>
      </c>
      <c r="DA78" s="63" t="s">
        <v>3492</v>
      </c>
    </row>
    <row r="79" spans="1:105" ht="12" customHeight="1" x14ac:dyDescent="0.25">
      <c r="A79" s="109" t="s">
        <v>120</v>
      </c>
      <c r="B79" s="33"/>
      <c r="C79" s="33">
        <v>1.1964530904170838</v>
      </c>
      <c r="D79" s="33">
        <v>0.94150142342850918</v>
      </c>
      <c r="E79" s="33">
        <v>0.71732229374455569</v>
      </c>
      <c r="F79" s="33">
        <v>0.90445145270285021</v>
      </c>
      <c r="G79" s="33">
        <v>1.0410410238960657</v>
      </c>
      <c r="H79" s="33">
        <v>0.78126293164421179</v>
      </c>
      <c r="I79" s="33">
        <v>0.94903342777157274</v>
      </c>
      <c r="J79" s="33">
        <v>0.64645718303488375</v>
      </c>
      <c r="K79" s="33">
        <v>1.0033405907687947</v>
      </c>
      <c r="L79" s="33">
        <v>0.64109747774968162</v>
      </c>
      <c r="M79" s="33">
        <v>0.94622579332259626</v>
      </c>
      <c r="N79" s="33">
        <v>0.58370371835826884</v>
      </c>
      <c r="O79" s="33">
        <v>0.53937982104398308</v>
      </c>
      <c r="P79" s="33">
        <v>0.53206358152726474</v>
      </c>
      <c r="Q79" s="33">
        <v>1.0931426680316687</v>
      </c>
      <c r="R79" s="33">
        <v>0.74049393567883415</v>
      </c>
      <c r="S79" s="33">
        <v>0.89109604417195298</v>
      </c>
      <c r="T79" s="33">
        <v>0.9056358549058835</v>
      </c>
      <c r="U79" s="33">
        <v>1.3295420581353783</v>
      </c>
      <c r="V79" s="33">
        <v>1.0349579326747809</v>
      </c>
      <c r="W79" s="33">
        <v>1.1688115690409513</v>
      </c>
      <c r="X79" s="33">
        <v>0.29581730906258819</v>
      </c>
      <c r="Y79" s="33">
        <v>0.61718615393911047</v>
      </c>
      <c r="DA79" s="60" t="s">
        <v>3493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2.8688184062326445</v>
      </c>
      <c r="D81" s="117">
        <f t="shared" si="28"/>
        <v>4.337526576865498</v>
      </c>
      <c r="E81" s="117">
        <f t="shared" si="28"/>
        <v>6.8828660684661802</v>
      </c>
      <c r="F81" s="117">
        <f t="shared" si="28"/>
        <v>5.6100694801329887</v>
      </c>
      <c r="G81" s="117">
        <f t="shared" si="28"/>
        <v>9.6525487209702234</v>
      </c>
      <c r="H81" s="117">
        <f t="shared" si="28"/>
        <v>13.207776588417891</v>
      </c>
      <c r="I81" s="117">
        <f t="shared" si="28"/>
        <v>26.694499579362208</v>
      </c>
      <c r="J81" s="117">
        <f t="shared" si="28"/>
        <v>20.145038048513427</v>
      </c>
      <c r="K81" s="117">
        <f t="shared" si="28"/>
        <v>18.919423987347763</v>
      </c>
      <c r="L81" s="117">
        <f t="shared" si="28"/>
        <v>20.097565749328258</v>
      </c>
      <c r="M81" s="117">
        <f t="shared" si="28"/>
        <v>9.3502250588406728</v>
      </c>
      <c r="N81" s="117">
        <f t="shared" si="28"/>
        <v>7.238404757073905</v>
      </c>
      <c r="O81" s="117">
        <f t="shared" si="28"/>
        <v>6.1720464094987157</v>
      </c>
      <c r="P81" s="117">
        <f t="shared" si="28"/>
        <v>7.2037946965596511</v>
      </c>
      <c r="Q81" s="117">
        <f t="shared" si="28"/>
        <v>10.019011437597179</v>
      </c>
      <c r="R81" s="117">
        <f t="shared" ref="R81:V81" si="29">R82+R85+R87+R100</f>
        <v>10.708860124844069</v>
      </c>
      <c r="S81" s="117">
        <f t="shared" si="29"/>
        <v>8.5791053782908389</v>
      </c>
      <c r="T81" s="117">
        <f t="shared" si="29"/>
        <v>8.5425130656828454</v>
      </c>
      <c r="U81" s="117">
        <f t="shared" si="29"/>
        <v>8.9091436560964592</v>
      </c>
      <c r="V81" s="117">
        <f t="shared" si="29"/>
        <v>8.8800873501847626</v>
      </c>
      <c r="W81" s="117">
        <f t="shared" ref="W81:Y81" si="30">W82+W85+W87+W100</f>
        <v>14.707942839328179</v>
      </c>
      <c r="X81" s="117">
        <f t="shared" si="30"/>
        <v>13.234239276743217</v>
      </c>
      <c r="Y81" s="117">
        <f t="shared" si="30"/>
        <v>9.2184666159106374</v>
      </c>
      <c r="DA81" s="129" t="s">
        <v>3494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2.5402315857416591</v>
      </c>
      <c r="D82" s="122">
        <f t="shared" si="31"/>
        <v>3.7473741244782137</v>
      </c>
      <c r="E82" s="122">
        <f t="shared" si="31"/>
        <v>6.0342240143598547</v>
      </c>
      <c r="F82" s="122">
        <f t="shared" si="31"/>
        <v>4.8338567999980846</v>
      </c>
      <c r="G82" s="122">
        <f t="shared" si="31"/>
        <v>8.0592240602729728</v>
      </c>
      <c r="H82" s="122">
        <f t="shared" si="31"/>
        <v>10.535285988936087</v>
      </c>
      <c r="I82" s="122">
        <f t="shared" si="31"/>
        <v>22.43363577724104</v>
      </c>
      <c r="J82" s="122">
        <f t="shared" si="31"/>
        <v>17.051295163886195</v>
      </c>
      <c r="K82" s="122">
        <f t="shared" si="31"/>
        <v>15.708721818896674</v>
      </c>
      <c r="L82" s="122">
        <f t="shared" si="31"/>
        <v>17.321542448644692</v>
      </c>
      <c r="M82" s="122">
        <f t="shared" si="31"/>
        <v>7.656040588727107</v>
      </c>
      <c r="N82" s="122">
        <f t="shared" si="31"/>
        <v>5.9763250512526147</v>
      </c>
      <c r="O82" s="122">
        <f t="shared" si="31"/>
        <v>5.1686624955293485</v>
      </c>
      <c r="P82" s="122">
        <f t="shared" si="31"/>
        <v>5.6108845375405325</v>
      </c>
      <c r="Q82" s="122">
        <f t="shared" si="31"/>
        <v>8.0212361277319548</v>
      </c>
      <c r="R82" s="122">
        <f t="shared" ref="R82:V82" si="32">SUM(R83:R84)</f>
        <v>8.6194854519375443</v>
      </c>
      <c r="S82" s="122">
        <f t="shared" si="32"/>
        <v>6.7354019090339543</v>
      </c>
      <c r="T82" s="122">
        <f t="shared" si="32"/>
        <v>6.6164709068761702</v>
      </c>
      <c r="U82" s="122">
        <f t="shared" si="32"/>
        <v>6.6798845201656496</v>
      </c>
      <c r="V82" s="122">
        <f t="shared" si="32"/>
        <v>6.4866483574202274</v>
      </c>
      <c r="W82" s="122">
        <f t="shared" ref="W82:Y82" si="33">SUM(W83:W84)</f>
        <v>11.277198818012154</v>
      </c>
      <c r="X82" s="122">
        <f t="shared" si="33"/>
        <v>9.7772584629805692</v>
      </c>
      <c r="Y82" s="122">
        <f t="shared" si="33"/>
        <v>6.6051965513590698</v>
      </c>
      <c r="DA82" s="130" t="s">
        <v>3495</v>
      </c>
    </row>
    <row r="83" spans="1:105" ht="12" customHeight="1" x14ac:dyDescent="0.25">
      <c r="A83" s="97" t="s">
        <v>199</v>
      </c>
      <c r="B83" s="98"/>
      <c r="C83" s="98">
        <v>2.5161143381820144</v>
      </c>
      <c r="D83" s="98">
        <v>3.7126626249454175</v>
      </c>
      <c r="E83" s="98">
        <v>5.9792996496110309</v>
      </c>
      <c r="F83" s="98">
        <v>4.789900213558747</v>
      </c>
      <c r="G83" s="98">
        <v>7.9871132307200448</v>
      </c>
      <c r="H83" s="98">
        <v>10.443125223821044</v>
      </c>
      <c r="I83" s="98">
        <v>22.240095875594914</v>
      </c>
      <c r="J83" s="98">
        <v>16.904616737419001</v>
      </c>
      <c r="K83" s="98">
        <v>15.575315829043795</v>
      </c>
      <c r="L83" s="98">
        <v>17.176417791490138</v>
      </c>
      <c r="M83" s="98">
        <v>7.5927649159804522</v>
      </c>
      <c r="N83" s="98">
        <v>5.9273696310059352</v>
      </c>
      <c r="O83" s="98">
        <v>5.1267047779020887</v>
      </c>
      <c r="P83" s="98">
        <v>5.5656524742765701</v>
      </c>
      <c r="Q83" s="98">
        <v>7.9571168405222314</v>
      </c>
      <c r="R83" s="98">
        <v>8.5509200616479291</v>
      </c>
      <c r="S83" s="98">
        <v>6.6821785605408586</v>
      </c>
      <c r="T83" s="98">
        <v>6.5643377225561137</v>
      </c>
      <c r="U83" s="98">
        <v>6.6271153525550028</v>
      </c>
      <c r="V83" s="98">
        <v>6.4376695997248827</v>
      </c>
      <c r="W83" s="98">
        <v>11.191562835412514</v>
      </c>
      <c r="X83" s="98">
        <v>9.70578635383057</v>
      </c>
      <c r="Y83" s="98">
        <v>6.5572304184730061</v>
      </c>
      <c r="DA83" s="63" t="s">
        <v>3496</v>
      </c>
    </row>
    <row r="84" spans="1:105" ht="12" customHeight="1" x14ac:dyDescent="0.25">
      <c r="A84" s="97" t="s">
        <v>53</v>
      </c>
      <c r="B84" s="98"/>
      <c r="C84" s="98">
        <v>2.4117247559644724E-2</v>
      </c>
      <c r="D84" s="98">
        <v>3.4711499532796175E-2</v>
      </c>
      <c r="E84" s="98">
        <v>5.4924364748823645E-2</v>
      </c>
      <c r="F84" s="98">
        <v>4.3956586439337746E-2</v>
      </c>
      <c r="G84" s="98">
        <v>7.2110829552927622E-2</v>
      </c>
      <c r="H84" s="98">
        <v>9.2160765115042537E-2</v>
      </c>
      <c r="I84" s="98">
        <v>0.19353990164612775</v>
      </c>
      <c r="J84" s="98">
        <v>0.14667842646719437</v>
      </c>
      <c r="K84" s="98">
        <v>0.13340598985287858</v>
      </c>
      <c r="L84" s="98">
        <v>0.14512465715455272</v>
      </c>
      <c r="M84" s="98">
        <v>6.3275672746654618E-2</v>
      </c>
      <c r="N84" s="98">
        <v>4.8955420246679857E-2</v>
      </c>
      <c r="O84" s="98">
        <v>4.1957717627260013E-2</v>
      </c>
      <c r="P84" s="98">
        <v>4.5232063263962452E-2</v>
      </c>
      <c r="Q84" s="98">
        <v>6.4119287209723055E-2</v>
      </c>
      <c r="R84" s="98">
        <v>6.8565390289614683E-2</v>
      </c>
      <c r="S84" s="98">
        <v>5.3223348493095575E-2</v>
      </c>
      <c r="T84" s="98">
        <v>5.2133184320056897E-2</v>
      </c>
      <c r="U84" s="98">
        <v>5.2769167610646865E-2</v>
      </c>
      <c r="V84" s="98">
        <v>4.8978757695344294E-2</v>
      </c>
      <c r="W84" s="98">
        <v>8.563598259964017E-2</v>
      </c>
      <c r="X84" s="98">
        <v>7.1472109149998381E-2</v>
      </c>
      <c r="Y84" s="98">
        <v>4.7966132886063551E-2</v>
      </c>
      <c r="DA84" s="63" t="s">
        <v>3497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2.8691150759933802E-3</v>
      </c>
      <c r="D85" s="122">
        <f t="shared" si="34"/>
        <v>1.8188390826086658E-3</v>
      </c>
      <c r="E85" s="122">
        <f t="shared" si="34"/>
        <v>8.7983400742663656E-3</v>
      </c>
      <c r="F85" s="122">
        <f t="shared" si="34"/>
        <v>3.5218512461153888E-3</v>
      </c>
      <c r="G85" s="122">
        <f t="shared" si="34"/>
        <v>4.45078849113228E-2</v>
      </c>
      <c r="H85" s="122">
        <f t="shared" si="34"/>
        <v>0.18737497849583254</v>
      </c>
      <c r="I85" s="122">
        <f t="shared" si="34"/>
        <v>9.8292290090500625E-2</v>
      </c>
      <c r="J85" s="122">
        <f t="shared" si="34"/>
        <v>7.2259928798882933E-2</v>
      </c>
      <c r="K85" s="122">
        <f t="shared" si="34"/>
        <v>1.7391992557979984E-2</v>
      </c>
      <c r="L85" s="122">
        <f t="shared" si="34"/>
        <v>8.3961790713335094E-2</v>
      </c>
      <c r="M85" s="122">
        <f t="shared" si="34"/>
        <v>8.4546111478459376E-3</v>
      </c>
      <c r="N85" s="122">
        <f t="shared" si="34"/>
        <v>3.5335501353013124E-2</v>
      </c>
      <c r="O85" s="122">
        <f t="shared" si="34"/>
        <v>4.8338702803373421E-2</v>
      </c>
      <c r="P85" s="122">
        <f t="shared" si="34"/>
        <v>4.3771987832857379E-2</v>
      </c>
      <c r="Q85" s="122">
        <f t="shared" si="34"/>
        <v>3.7472143505438482E-2</v>
      </c>
      <c r="R85" s="122">
        <f t="shared" si="34"/>
        <v>5.9954847166173324E-2</v>
      </c>
      <c r="S85" s="122">
        <f t="shared" si="34"/>
        <v>4.8993436771732214E-2</v>
      </c>
      <c r="T85" s="122">
        <f t="shared" si="34"/>
        <v>2.5379313520804872E-2</v>
      </c>
      <c r="U85" s="122">
        <f t="shared" si="34"/>
        <v>0.18196358974337778</v>
      </c>
      <c r="V85" s="122">
        <f t="shared" si="34"/>
        <v>0.3248311676578583</v>
      </c>
      <c r="W85" s="122">
        <f t="shared" si="34"/>
        <v>0.32259077273892162</v>
      </c>
      <c r="X85" s="122">
        <f t="shared" si="34"/>
        <v>0.28928589510543684</v>
      </c>
      <c r="Y85" s="122">
        <f t="shared" si="34"/>
        <v>0.24507702305451817</v>
      </c>
      <c r="DA85" s="130" t="s">
        <v>3498</v>
      </c>
    </row>
    <row r="86" spans="1:105" ht="12" customHeight="1" x14ac:dyDescent="0.25">
      <c r="A86" s="97" t="s">
        <v>53</v>
      </c>
      <c r="B86" s="98"/>
      <c r="C86" s="98">
        <v>2.8691150759933802E-3</v>
      </c>
      <c r="D86" s="98">
        <v>1.8188390826086658E-3</v>
      </c>
      <c r="E86" s="98">
        <v>8.7983400742663656E-3</v>
      </c>
      <c r="F86" s="98">
        <v>3.5218512461153888E-3</v>
      </c>
      <c r="G86" s="98">
        <v>4.45078849113228E-2</v>
      </c>
      <c r="H86" s="98">
        <v>0.18737497849583254</v>
      </c>
      <c r="I86" s="98">
        <v>9.8292290090500625E-2</v>
      </c>
      <c r="J86" s="98">
        <v>7.2259928798882933E-2</v>
      </c>
      <c r="K86" s="98">
        <v>1.7391992557979984E-2</v>
      </c>
      <c r="L86" s="98">
        <v>8.3961790713335094E-2</v>
      </c>
      <c r="M86" s="98">
        <v>8.4546111478459376E-3</v>
      </c>
      <c r="N86" s="98">
        <v>3.5335501353013124E-2</v>
      </c>
      <c r="O86" s="98">
        <v>4.8338702803373421E-2</v>
      </c>
      <c r="P86" s="98">
        <v>4.3771987832857379E-2</v>
      </c>
      <c r="Q86" s="98">
        <v>3.7472143505438482E-2</v>
      </c>
      <c r="R86" s="98">
        <v>5.9954847166173324E-2</v>
      </c>
      <c r="S86" s="98">
        <v>4.8993436771732214E-2</v>
      </c>
      <c r="T86" s="98">
        <v>2.5379313520804872E-2</v>
      </c>
      <c r="U86" s="98">
        <v>0.18196358974337778</v>
      </c>
      <c r="V86" s="98">
        <v>0.3248311676578583</v>
      </c>
      <c r="W86" s="98">
        <v>0.32259077273892162</v>
      </c>
      <c r="X86" s="98">
        <v>0.28928589510543684</v>
      </c>
      <c r="Y86" s="98">
        <v>0.24507702305451817</v>
      </c>
      <c r="DA86" s="63" t="s">
        <v>3499</v>
      </c>
    </row>
    <row r="87" spans="1:105" ht="12" customHeight="1" x14ac:dyDescent="0.25">
      <c r="A87" s="121" t="s">
        <v>55</v>
      </c>
      <c r="B87" s="122"/>
      <c r="C87" s="122">
        <v>0.27339758595688401</v>
      </c>
      <c r="D87" s="122">
        <v>0.49573644355668667</v>
      </c>
      <c r="E87" s="122">
        <v>0.69891181067839925</v>
      </c>
      <c r="F87" s="122">
        <v>0.64739336863003072</v>
      </c>
      <c r="G87" s="122">
        <v>1.2970744757778732</v>
      </c>
      <c r="H87" s="122">
        <v>2.1051492640343947</v>
      </c>
      <c r="I87" s="122">
        <v>3.5472389348973161</v>
      </c>
      <c r="J87" s="122">
        <v>2.6043664472474246</v>
      </c>
      <c r="K87" s="122">
        <v>2.7564036254157274</v>
      </c>
      <c r="L87" s="122">
        <v>2.3200608611906386</v>
      </c>
      <c r="M87" s="122">
        <v>1.4607468050348498</v>
      </c>
      <c r="N87" s="122">
        <v>1.0619909572182071</v>
      </c>
      <c r="O87" s="122">
        <v>0.82549934972190619</v>
      </c>
      <c r="P87" s="122">
        <v>1.3413632457647329</v>
      </c>
      <c r="Q87" s="122">
        <v>1.6809421835123515</v>
      </c>
      <c r="R87" s="122">
        <v>1.743467340018235</v>
      </c>
      <c r="S87" s="122">
        <v>1.5404647224507215</v>
      </c>
      <c r="T87" s="122">
        <v>1.6275544847944385</v>
      </c>
      <c r="U87" s="122">
        <v>1.7516793511652002</v>
      </c>
      <c r="V87" s="122">
        <v>1.713151123462938</v>
      </c>
      <c r="W87" s="122">
        <v>2.5427801874635154</v>
      </c>
      <c r="X87" s="122">
        <v>2.6888673387857445</v>
      </c>
      <c r="Y87" s="122">
        <v>1.9687466754276932</v>
      </c>
      <c r="DA87" s="130" t="s">
        <v>3500</v>
      </c>
    </row>
    <row r="88" spans="1:105" ht="12" customHeight="1" x14ac:dyDescent="0.25">
      <c r="A88" s="97" t="s">
        <v>132</v>
      </c>
      <c r="B88" s="98"/>
      <c r="C88" s="98">
        <v>6.9976595556350146E-4</v>
      </c>
      <c r="D88" s="98">
        <v>1.9957019252762522E-3</v>
      </c>
      <c r="E88" s="98">
        <v>4.1837664591414655E-3</v>
      </c>
      <c r="F88" s="98">
        <v>4.6250336121339301E-3</v>
      </c>
      <c r="G88" s="98">
        <v>1.049722354892188E-2</v>
      </c>
      <c r="H88" s="98">
        <v>1.8082048741790042E-2</v>
      </c>
      <c r="I88" s="98">
        <v>4.8203462596964931E-2</v>
      </c>
      <c r="J88" s="98">
        <v>4.2269288377207108E-2</v>
      </c>
      <c r="K88" s="98">
        <v>3.0034324377816751E-2</v>
      </c>
      <c r="L88" s="98">
        <v>2.598549504549922E-2</v>
      </c>
      <c r="M88" s="98">
        <v>1.1318147939261568E-2</v>
      </c>
      <c r="N88" s="98">
        <v>7.5100425532167352E-3</v>
      </c>
      <c r="O88" s="98">
        <v>5.4750687282617222E-3</v>
      </c>
      <c r="P88" s="98">
        <v>3.0268930239758349E-3</v>
      </c>
      <c r="Q88" s="98">
        <v>9.1326892331582456E-3</v>
      </c>
      <c r="R88" s="98">
        <v>2.2613370244844302E-2</v>
      </c>
      <c r="S88" s="98">
        <v>3.5708629665496816E-2</v>
      </c>
      <c r="T88" s="98">
        <v>3.8284372480352262E-2</v>
      </c>
      <c r="U88" s="98">
        <v>3.9548342509171615E-2</v>
      </c>
      <c r="V88" s="98">
        <v>6.9860454739737884E-2</v>
      </c>
      <c r="W88" s="98">
        <v>6.5797283927230332E-2</v>
      </c>
      <c r="X88" s="98">
        <v>0.73350078715979605</v>
      </c>
      <c r="Y88" s="98">
        <v>0.23727103164268332</v>
      </c>
      <c r="DA88" s="63" t="s">
        <v>3501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1.1421898717931214E-4</v>
      </c>
      <c r="L89" s="98">
        <v>1.281303682840984E-4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1.1528852094885474E-4</v>
      </c>
      <c r="S89" s="98">
        <v>1.1975396932910529E-4</v>
      </c>
      <c r="T89" s="98">
        <v>1.2791276093565595E-4</v>
      </c>
      <c r="U89" s="98">
        <v>1.2265237521589652E-4</v>
      </c>
      <c r="V89" s="98">
        <v>9.137983724965278E-5</v>
      </c>
      <c r="W89" s="98">
        <v>1.6355279830443083E-4</v>
      </c>
      <c r="X89" s="98">
        <v>4.9831115313014648E-3</v>
      </c>
      <c r="Y89" s="98">
        <v>6.8439852315026097E-4</v>
      </c>
      <c r="DA89" s="63" t="s">
        <v>3502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4.7018794387192145E-5</v>
      </c>
      <c r="L90" s="101">
        <v>5.3114179402389849E-5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4.7568659805901419E-5</v>
      </c>
      <c r="S90" s="101">
        <v>5.2336589747434503E-5</v>
      </c>
      <c r="T90" s="101">
        <v>5.1024611690799912E-5</v>
      </c>
      <c r="U90" s="101">
        <v>4.9138822320406033E-5</v>
      </c>
      <c r="V90" s="101">
        <v>2.5911630575315603E-5</v>
      </c>
      <c r="W90" s="101">
        <v>4.1452976604842808E-5</v>
      </c>
      <c r="X90" s="101">
        <v>1.7472200152621506E-3</v>
      </c>
      <c r="Y90" s="101">
        <v>2.6386044987562719E-4</v>
      </c>
      <c r="DA90" s="131" t="s">
        <v>3503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6.7200192792120003E-5</v>
      </c>
      <c r="L91" s="104">
        <v>7.5016188881708547E-5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6.7719861142953326E-5</v>
      </c>
      <c r="S91" s="104">
        <v>6.7417379581670791E-5</v>
      </c>
      <c r="T91" s="104">
        <v>7.688814924485603E-5</v>
      </c>
      <c r="U91" s="104">
        <v>7.3513552895490498E-5</v>
      </c>
      <c r="V91" s="104">
        <v>6.5468206674337181E-5</v>
      </c>
      <c r="W91" s="104">
        <v>1.2209982169958801E-4</v>
      </c>
      <c r="X91" s="104">
        <v>3.235891516039314E-3</v>
      </c>
      <c r="Y91" s="104">
        <v>4.2053807327463379E-4</v>
      </c>
      <c r="DA91" s="132" t="s">
        <v>3504</v>
      </c>
    </row>
    <row r="92" spans="1:105" ht="12" customHeight="1" x14ac:dyDescent="0.25">
      <c r="A92" s="106" t="s">
        <v>124</v>
      </c>
      <c r="B92" s="101"/>
      <c r="C92" s="101">
        <v>2.3502016705338552E-2</v>
      </c>
      <c r="D92" s="101">
        <v>4.7744442755405736E-2</v>
      </c>
      <c r="E92" s="101">
        <v>0.10525076074435474</v>
      </c>
      <c r="F92" s="101">
        <v>0.21523801292057035</v>
      </c>
      <c r="G92" s="101">
        <v>0.27284595733925165</v>
      </c>
      <c r="H92" s="101">
        <v>0.18717685652642987</v>
      </c>
      <c r="I92" s="101">
        <v>0.22839009342142361</v>
      </c>
      <c r="J92" s="101">
        <v>0.17284936648375324</v>
      </c>
      <c r="K92" s="101">
        <v>0.25709178554059875</v>
      </c>
      <c r="L92" s="101">
        <v>0.25925469482522773</v>
      </c>
      <c r="M92" s="101">
        <v>0.24170749305898456</v>
      </c>
      <c r="N92" s="101">
        <v>0.14988502828649103</v>
      </c>
      <c r="O92" s="101">
        <v>9.7016543114816695E-2</v>
      </c>
      <c r="P92" s="101">
        <v>0.1688336247022135</v>
      </c>
      <c r="Q92" s="101">
        <v>0.16217128480327087</v>
      </c>
      <c r="R92" s="101">
        <v>0.18765975687968048</v>
      </c>
      <c r="S92" s="101">
        <v>0.14560522344784899</v>
      </c>
      <c r="T92" s="101">
        <v>0.16784814339924553</v>
      </c>
      <c r="U92" s="101">
        <v>0.21793248585575611</v>
      </c>
      <c r="V92" s="101">
        <v>0.22470613719709068</v>
      </c>
      <c r="W92" s="101">
        <v>0.3070313523353258</v>
      </c>
      <c r="X92" s="101">
        <v>0.35626197389214181</v>
      </c>
      <c r="Y92" s="101">
        <v>0.27213287515232781</v>
      </c>
      <c r="DA92" s="131" t="s">
        <v>3505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1.1311715031133113E-4</v>
      </c>
      <c r="H93" s="104">
        <v>1.2101713698232079E-4</v>
      </c>
      <c r="I93" s="104">
        <v>2.4322508838068091E-4</v>
      </c>
      <c r="J93" s="104">
        <v>2.2729203690622279E-4</v>
      </c>
      <c r="K93" s="104">
        <v>7.3772846535796657E-4</v>
      </c>
      <c r="L93" s="104">
        <v>4.84023261955264E-4</v>
      </c>
      <c r="M93" s="104">
        <v>3.5879098199399187E-4</v>
      </c>
      <c r="N93" s="104">
        <v>1.2022188326594712E-4</v>
      </c>
      <c r="O93" s="104">
        <v>2.3854383798034134E-4</v>
      </c>
      <c r="P93" s="104">
        <v>3.8713320900557978E-4</v>
      </c>
      <c r="Q93" s="104">
        <v>3.5421703463694353E-4</v>
      </c>
      <c r="R93" s="104">
        <v>6.4481658392074898E-4</v>
      </c>
      <c r="S93" s="104">
        <v>3.7166596104201227E-4</v>
      </c>
      <c r="T93" s="104">
        <v>3.5393388489892536E-4</v>
      </c>
      <c r="U93" s="104">
        <v>3.5088178410889233E-4</v>
      </c>
      <c r="V93" s="104">
        <v>5.025725401208484E-4</v>
      </c>
      <c r="W93" s="104">
        <v>7.2469376454433387E-4</v>
      </c>
      <c r="X93" s="104">
        <v>2.8051344978734351E-3</v>
      </c>
      <c r="Y93" s="104">
        <v>1.0007297729436005E-3</v>
      </c>
      <c r="DA93" s="132" t="s">
        <v>3506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4.6041554451907762E-5</v>
      </c>
      <c r="H94" s="98">
        <v>4.9996303379271432E-5</v>
      </c>
      <c r="I94" s="98">
        <v>1.0642759162735903E-4</v>
      </c>
      <c r="J94" s="98">
        <v>9.0677826195288453E-5</v>
      </c>
      <c r="K94" s="98">
        <v>3.0362955415412285E-4</v>
      </c>
      <c r="L94" s="98">
        <v>2.0057174117269969E-4</v>
      </c>
      <c r="M94" s="98">
        <v>1.4320617486317363E-4</v>
      </c>
      <c r="N94" s="98">
        <v>4.8243086022744211E-5</v>
      </c>
      <c r="O94" s="98">
        <v>7.9895140159923699E-5</v>
      </c>
      <c r="P94" s="98">
        <v>1.2116190770733573E-4</v>
      </c>
      <c r="Q94" s="98">
        <v>1.2020907490090023E-4</v>
      </c>
      <c r="R94" s="98">
        <v>2.661753366316755E-4</v>
      </c>
      <c r="S94" s="98">
        <v>1.6239084284555487E-4</v>
      </c>
      <c r="T94" s="98">
        <v>1.4101891404470979E-4</v>
      </c>
      <c r="U94" s="98">
        <v>1.4043554373147803E-4</v>
      </c>
      <c r="V94" s="98">
        <v>1.4159828819492612E-4</v>
      </c>
      <c r="W94" s="98">
        <v>1.8111406123338459E-4</v>
      </c>
      <c r="X94" s="98">
        <v>9.7316659979386879E-4</v>
      </c>
      <c r="Y94" s="98">
        <v>3.8439529348027545E-4</v>
      </c>
      <c r="DA94" s="63" t="s">
        <v>3507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6.7075595859423357E-5</v>
      </c>
      <c r="H95" s="98">
        <v>7.1020833603049348E-5</v>
      </c>
      <c r="I95" s="98">
        <v>1.3679749675332188E-4</v>
      </c>
      <c r="J95" s="98">
        <v>1.3661421071093434E-4</v>
      </c>
      <c r="K95" s="98">
        <v>4.3409891120384366E-4</v>
      </c>
      <c r="L95" s="98">
        <v>2.8345152078256431E-4</v>
      </c>
      <c r="M95" s="98">
        <v>2.1558480713081821E-4</v>
      </c>
      <c r="N95" s="98">
        <v>7.1978797243202913E-5</v>
      </c>
      <c r="O95" s="98">
        <v>1.5864869782041764E-4</v>
      </c>
      <c r="P95" s="98">
        <v>2.6597130129824405E-4</v>
      </c>
      <c r="Q95" s="98">
        <v>2.3400795973604329E-4</v>
      </c>
      <c r="R95" s="98">
        <v>3.7864124728907348E-4</v>
      </c>
      <c r="S95" s="98">
        <v>2.092751181964574E-4</v>
      </c>
      <c r="T95" s="98">
        <v>2.1291497085421554E-4</v>
      </c>
      <c r="U95" s="98">
        <v>2.1044624037741433E-4</v>
      </c>
      <c r="V95" s="98">
        <v>3.6097425192592225E-4</v>
      </c>
      <c r="W95" s="98">
        <v>5.4357970331094928E-4</v>
      </c>
      <c r="X95" s="98">
        <v>1.8319678980795663E-3</v>
      </c>
      <c r="Y95" s="98">
        <v>6.1633447946332501E-4</v>
      </c>
      <c r="DA95" s="63" t="s">
        <v>3508</v>
      </c>
    </row>
    <row r="96" spans="1:105" ht="12" customHeight="1" x14ac:dyDescent="0.25">
      <c r="A96" s="106" t="s">
        <v>122</v>
      </c>
      <c r="B96" s="101"/>
      <c r="C96" s="101">
        <v>0.24054455092239055</v>
      </c>
      <c r="D96" s="101">
        <v>0.43925785968230113</v>
      </c>
      <c r="E96" s="101">
        <v>0.56372004963272337</v>
      </c>
      <c r="F96" s="101">
        <v>0.42533960222066042</v>
      </c>
      <c r="G96" s="101">
        <v>1.0053068482376299</v>
      </c>
      <c r="H96" s="101">
        <v>1.844618905306066</v>
      </c>
      <c r="I96" s="101">
        <v>2.9393973294236715</v>
      </c>
      <c r="J96" s="101">
        <v>2.122883559521398</v>
      </c>
      <c r="K96" s="101">
        <v>1.8310953474332381</v>
      </c>
      <c r="L96" s="101">
        <v>1.7943279875499563</v>
      </c>
      <c r="M96" s="101">
        <v>1.0751013450902571</v>
      </c>
      <c r="N96" s="101">
        <v>0.85657049352368519</v>
      </c>
      <c r="O96" s="101">
        <v>0.62297665492027909</v>
      </c>
      <c r="P96" s="101">
        <v>0.95000122047423818</v>
      </c>
      <c r="Q96" s="101">
        <v>1.1482822308643839</v>
      </c>
      <c r="R96" s="101">
        <v>1.2204292779269652</v>
      </c>
      <c r="S96" s="101">
        <v>1.0464554479428774</v>
      </c>
      <c r="T96" s="101">
        <v>1.2231332950883966</v>
      </c>
      <c r="U96" s="101">
        <v>1.320084249542075</v>
      </c>
      <c r="V96" s="101">
        <v>1.2400829351915017</v>
      </c>
      <c r="W96" s="101">
        <v>1.7464140655289113</v>
      </c>
      <c r="X96" s="101">
        <v>0.23371794483113356</v>
      </c>
      <c r="Y96" s="101">
        <v>1.0377374865648259</v>
      </c>
      <c r="DA96" s="131" t="s">
        <v>3509</v>
      </c>
    </row>
    <row r="97" spans="1:105" ht="12" customHeight="1" x14ac:dyDescent="0.25">
      <c r="A97" s="107" t="s">
        <v>121</v>
      </c>
      <c r="B97" s="104"/>
      <c r="C97" s="104">
        <v>8.6512523735914528E-3</v>
      </c>
      <c r="D97" s="104">
        <v>6.7384391937035191E-3</v>
      </c>
      <c r="E97" s="104">
        <v>2.575723384217965E-2</v>
      </c>
      <c r="F97" s="104">
        <v>2.1907198766661033E-3</v>
      </c>
      <c r="G97" s="104">
        <v>8.311329501758228E-3</v>
      </c>
      <c r="H97" s="104">
        <v>5.5150436323126217E-2</v>
      </c>
      <c r="I97" s="104">
        <v>0.33100482436687528</v>
      </c>
      <c r="J97" s="104">
        <v>0.26613694082816003</v>
      </c>
      <c r="K97" s="104">
        <v>0.63733022061153644</v>
      </c>
      <c r="L97" s="104">
        <v>0.23988053013971578</v>
      </c>
      <c r="M97" s="104">
        <v>0.13226102796435257</v>
      </c>
      <c r="N97" s="104">
        <v>4.7905170971548068E-2</v>
      </c>
      <c r="O97" s="104">
        <v>9.9792539120568291E-2</v>
      </c>
      <c r="P97" s="104">
        <v>0.21911437435530001</v>
      </c>
      <c r="Q97" s="104">
        <v>0.36100176157690145</v>
      </c>
      <c r="R97" s="104">
        <v>0.31200482986187544</v>
      </c>
      <c r="S97" s="104">
        <v>0.31220400146412713</v>
      </c>
      <c r="T97" s="104">
        <v>0.19780682718060955</v>
      </c>
      <c r="U97" s="104">
        <v>0.17364073909887245</v>
      </c>
      <c r="V97" s="104">
        <v>0.17790764395723713</v>
      </c>
      <c r="W97" s="104">
        <v>0.42264923910919927</v>
      </c>
      <c r="X97" s="104">
        <v>1.3575983868734984</v>
      </c>
      <c r="Y97" s="104">
        <v>0.41992015377176228</v>
      </c>
      <c r="DA97" s="132" t="s">
        <v>3510</v>
      </c>
    </row>
    <row r="98" spans="1:105" ht="12" customHeight="1" x14ac:dyDescent="0.25">
      <c r="A98" s="108" t="s">
        <v>53</v>
      </c>
      <c r="B98" s="98"/>
      <c r="C98" s="98">
        <v>3.5318079222836345E-3</v>
      </c>
      <c r="D98" s="98">
        <v>2.8169116425272199E-3</v>
      </c>
      <c r="E98" s="98">
        <v>1.0962686755794043E-2</v>
      </c>
      <c r="F98" s="98">
        <v>8.7266019452625441E-4</v>
      </c>
      <c r="G98" s="98">
        <v>3.3831392680153342E-3</v>
      </c>
      <c r="H98" s="98">
        <v>2.2787219566109341E-2</v>
      </c>
      <c r="I98" s="98">
        <v>0.14489060297101794</v>
      </c>
      <c r="J98" s="98">
        <v>0.10628895398484425</v>
      </c>
      <c r="K98" s="98">
        <v>0.26272872279034976</v>
      </c>
      <c r="L98" s="98">
        <v>9.9468970622653349E-2</v>
      </c>
      <c r="M98" s="98">
        <v>5.2804824244982736E-2</v>
      </c>
      <c r="N98" s="98">
        <v>1.9232679620965129E-2</v>
      </c>
      <c r="O98" s="98">
        <v>3.3455032778512965E-2</v>
      </c>
      <c r="P98" s="98">
        <v>6.8581092339659824E-2</v>
      </c>
      <c r="Q98" s="98">
        <v>0.12266465769197062</v>
      </c>
      <c r="R98" s="98">
        <v>0.12873127046156121</v>
      </c>
      <c r="S98" s="98">
        <v>0.13647713817281024</v>
      </c>
      <c r="T98" s="98">
        <v>7.888794854925521E-2</v>
      </c>
      <c r="U98" s="98">
        <v>6.9487420146693152E-2</v>
      </c>
      <c r="V98" s="98">
        <v>5.0107720275020889E-2</v>
      </c>
      <c r="W98" s="98">
        <v>0.10521262276087852</v>
      </c>
      <c r="X98" s="98">
        <v>0.46677409163243244</v>
      </c>
      <c r="Y98" s="98">
        <v>0.16061079623281779</v>
      </c>
      <c r="DA98" s="63" t="s">
        <v>3511</v>
      </c>
    </row>
    <row r="99" spans="1:105" ht="12" customHeight="1" x14ac:dyDescent="0.25">
      <c r="A99" s="108" t="s">
        <v>52</v>
      </c>
      <c r="B99" s="98"/>
      <c r="C99" s="98">
        <v>5.1194444513078183E-3</v>
      </c>
      <c r="D99" s="98">
        <v>3.9215275511762992E-3</v>
      </c>
      <c r="E99" s="98">
        <v>1.4794547086385609E-2</v>
      </c>
      <c r="F99" s="98">
        <v>1.3180596821398491E-3</v>
      </c>
      <c r="G99" s="98">
        <v>4.9281902337428938E-3</v>
      </c>
      <c r="H99" s="98">
        <v>3.2363216757016873E-2</v>
      </c>
      <c r="I99" s="98">
        <v>0.18611422139585737</v>
      </c>
      <c r="J99" s="98">
        <v>0.15984798684331578</v>
      </c>
      <c r="K99" s="98">
        <v>0.37460149782118668</v>
      </c>
      <c r="L99" s="98">
        <v>0.14041155951706244</v>
      </c>
      <c r="M99" s="98">
        <v>7.9456203719369831E-2</v>
      </c>
      <c r="N99" s="98">
        <v>2.8672491350582939E-2</v>
      </c>
      <c r="O99" s="98">
        <v>6.6337506342055333E-2</v>
      </c>
      <c r="P99" s="98">
        <v>0.15053328201564017</v>
      </c>
      <c r="Q99" s="98">
        <v>0.23833710388493085</v>
      </c>
      <c r="R99" s="98">
        <v>0.18327355940031423</v>
      </c>
      <c r="S99" s="98">
        <v>0.1757268632913169</v>
      </c>
      <c r="T99" s="98">
        <v>0.11891887863135432</v>
      </c>
      <c r="U99" s="98">
        <v>0.10415331895217932</v>
      </c>
      <c r="V99" s="98">
        <v>0.12779992368221624</v>
      </c>
      <c r="W99" s="98">
        <v>0.31743661634832077</v>
      </c>
      <c r="X99" s="98">
        <v>0.8908242952410661</v>
      </c>
      <c r="Y99" s="98">
        <v>0.25930935753894446</v>
      </c>
      <c r="DA99" s="63" t="s">
        <v>3512</v>
      </c>
    </row>
    <row r="100" spans="1:105" ht="12" customHeight="1" x14ac:dyDescent="0.25">
      <c r="A100" s="121" t="s">
        <v>54</v>
      </c>
      <c r="B100" s="122"/>
      <c r="C100" s="122">
        <v>5.2320119458108251E-2</v>
      </c>
      <c r="D100" s="122">
        <v>9.25971697479889E-2</v>
      </c>
      <c r="E100" s="122">
        <v>0.1409319033536606</v>
      </c>
      <c r="F100" s="122">
        <v>0.12529746025875818</v>
      </c>
      <c r="G100" s="122">
        <v>0.25174230000805664</v>
      </c>
      <c r="H100" s="122">
        <v>0.37996635695157766</v>
      </c>
      <c r="I100" s="122">
        <v>0.6153325771333521</v>
      </c>
      <c r="J100" s="122">
        <v>0.41711650858092331</v>
      </c>
      <c r="K100" s="122">
        <v>0.43690655047738258</v>
      </c>
      <c r="L100" s="122">
        <v>0.37200064877959471</v>
      </c>
      <c r="M100" s="122">
        <v>0.22498305393087076</v>
      </c>
      <c r="N100" s="122">
        <v>0.16475324725007068</v>
      </c>
      <c r="O100" s="122">
        <v>0.12954586144408825</v>
      </c>
      <c r="P100" s="122">
        <v>0.20777492542152826</v>
      </c>
      <c r="Q100" s="122">
        <v>0.27936098284743455</v>
      </c>
      <c r="R100" s="122">
        <v>0.28595248572211596</v>
      </c>
      <c r="S100" s="122">
        <v>0.25424531003443079</v>
      </c>
      <c r="T100" s="122">
        <v>0.27310836049143034</v>
      </c>
      <c r="U100" s="122">
        <v>0.2956161950222328</v>
      </c>
      <c r="V100" s="122">
        <v>0.35545670164373977</v>
      </c>
      <c r="W100" s="122">
        <v>0.56537306111358898</v>
      </c>
      <c r="X100" s="122">
        <v>0.47882757987146657</v>
      </c>
      <c r="Y100" s="122">
        <v>0.39944636606935585</v>
      </c>
      <c r="DA100" s="130" t="s">
        <v>3513</v>
      </c>
    </row>
    <row r="101" spans="1:105" ht="12" customHeight="1" x14ac:dyDescent="0.25">
      <c r="A101" s="97" t="s">
        <v>202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3514</v>
      </c>
    </row>
    <row r="102" spans="1:105" ht="12" customHeight="1" x14ac:dyDescent="0.25">
      <c r="A102" s="97" t="s">
        <v>50</v>
      </c>
      <c r="B102" s="98"/>
      <c r="C102" s="98">
        <v>2.3882358099251589E-3</v>
      </c>
      <c r="D102" s="98">
        <v>4.9230040468066991E-3</v>
      </c>
      <c r="E102" s="98">
        <v>6.84689344433207E-3</v>
      </c>
      <c r="F102" s="98">
        <v>6.9629629835461903E-3</v>
      </c>
      <c r="G102" s="98">
        <v>1.3695945296800087E-2</v>
      </c>
      <c r="H102" s="98">
        <v>2.4920809579172549E-2</v>
      </c>
      <c r="I102" s="98">
        <v>5.1516444922734599E-2</v>
      </c>
      <c r="J102" s="98">
        <v>3.3653331346618062E-2</v>
      </c>
      <c r="K102" s="98">
        <v>3.6138077445184935E-2</v>
      </c>
      <c r="L102" s="98">
        <v>2.5526769740196575E-2</v>
      </c>
      <c r="M102" s="98">
        <v>1.6602566455371816E-2</v>
      </c>
      <c r="N102" s="98">
        <v>1.1988828917064443E-2</v>
      </c>
      <c r="O102" s="98">
        <v>9.1340782353917811E-3</v>
      </c>
      <c r="P102" s="98">
        <v>1.8227274502440188E-2</v>
      </c>
      <c r="Q102" s="98">
        <v>2.0838290956129438E-2</v>
      </c>
      <c r="R102" s="98">
        <v>2.3849879174084609E-2</v>
      </c>
      <c r="S102" s="98">
        <v>1.9140233274115473E-2</v>
      </c>
      <c r="T102" s="98">
        <v>1.8015770459612276E-2</v>
      </c>
      <c r="U102" s="98">
        <v>2.1903589055819645E-2</v>
      </c>
      <c r="V102" s="98">
        <v>2.2137547599157519E-2</v>
      </c>
      <c r="W102" s="98">
        <v>3.6924772637433607E-2</v>
      </c>
      <c r="X102" s="98">
        <v>4.7556776311724044E-2</v>
      </c>
      <c r="Y102" s="98">
        <v>3.5242206509935356E-2</v>
      </c>
      <c r="DA102" s="63" t="s">
        <v>3515</v>
      </c>
    </row>
    <row r="103" spans="1:105" ht="12" customHeight="1" x14ac:dyDescent="0.25">
      <c r="A103" s="109" t="s">
        <v>120</v>
      </c>
      <c r="B103" s="33"/>
      <c r="C103" s="33">
        <v>4.9931883648183094E-2</v>
      </c>
      <c r="D103" s="33">
        <v>8.7674165701182208E-2</v>
      </c>
      <c r="E103" s="33">
        <v>0.13408500990932853</v>
      </c>
      <c r="F103" s="33">
        <v>0.118334497275212</v>
      </c>
      <c r="G103" s="33">
        <v>0.23804635471125657</v>
      </c>
      <c r="H103" s="33">
        <v>0.35504554737240512</v>
      </c>
      <c r="I103" s="33">
        <v>0.56381613221061755</v>
      </c>
      <c r="J103" s="33">
        <v>0.38346317723430523</v>
      </c>
      <c r="K103" s="33">
        <v>0.40076847303219765</v>
      </c>
      <c r="L103" s="33">
        <v>0.34647387903939814</v>
      </c>
      <c r="M103" s="33">
        <v>0.20838048747549895</v>
      </c>
      <c r="N103" s="33">
        <v>0.15276441833300625</v>
      </c>
      <c r="O103" s="33">
        <v>0.12041178320869647</v>
      </c>
      <c r="P103" s="33">
        <v>0.18954765091908807</v>
      </c>
      <c r="Q103" s="33">
        <v>0.25852269189130511</v>
      </c>
      <c r="R103" s="33">
        <v>0.26210260654803136</v>
      </c>
      <c r="S103" s="33">
        <v>0.23510507676031531</v>
      </c>
      <c r="T103" s="33">
        <v>0.25509259003181806</v>
      </c>
      <c r="U103" s="33">
        <v>0.27371260596641317</v>
      </c>
      <c r="V103" s="33">
        <v>0.33331915404458223</v>
      </c>
      <c r="W103" s="33">
        <v>0.52844828847615533</v>
      </c>
      <c r="X103" s="33">
        <v>0.43127080355974251</v>
      </c>
      <c r="Y103" s="33">
        <v>0.36420415955942048</v>
      </c>
      <c r="DA103" s="60" t="s">
        <v>3516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3517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3518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3519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3520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3521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3522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3523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3524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3525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3526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3527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3528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3529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3530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3531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3532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3533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3534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0.26239608240013429</v>
      </c>
      <c r="D124" s="117">
        <f t="shared" si="42"/>
        <v>0.30720157661053715</v>
      </c>
      <c r="E124" s="117">
        <f t="shared" si="42"/>
        <v>0.36770308748735925</v>
      </c>
      <c r="F124" s="117">
        <f t="shared" si="42"/>
        <v>0.27093058910701945</v>
      </c>
      <c r="G124" s="117">
        <f t="shared" si="42"/>
        <v>0.30409925663633158</v>
      </c>
      <c r="H124" s="117">
        <f t="shared" si="42"/>
        <v>0.39526737934189493</v>
      </c>
      <c r="I124" s="117">
        <f t="shared" si="42"/>
        <v>0.36525218987064306</v>
      </c>
      <c r="J124" s="117">
        <f t="shared" si="42"/>
        <v>0.32415997962935783</v>
      </c>
      <c r="K124" s="117">
        <f t="shared" si="42"/>
        <v>0.35077281006272049</v>
      </c>
      <c r="L124" s="117">
        <f t="shared" si="42"/>
        <v>0.32157842992609337</v>
      </c>
      <c r="M124" s="117">
        <f t="shared" si="42"/>
        <v>0.46163892605830797</v>
      </c>
      <c r="N124" s="117">
        <f t="shared" si="42"/>
        <v>0.34493331911809849</v>
      </c>
      <c r="O124" s="117">
        <f t="shared" si="42"/>
        <v>0.26106608408354237</v>
      </c>
      <c r="P124" s="117">
        <f t="shared" si="42"/>
        <v>0.17737077118262543</v>
      </c>
      <c r="Q124" s="117">
        <f t="shared" si="42"/>
        <v>0.24734626042693544</v>
      </c>
      <c r="R124" s="117">
        <f t="shared" ref="R124:V124" si="43">R125+R128+R130+R139</f>
        <v>0.19768978270018064</v>
      </c>
      <c r="S124" s="117">
        <f t="shared" si="43"/>
        <v>0.17006840520290301</v>
      </c>
      <c r="T124" s="117">
        <f t="shared" si="43"/>
        <v>0.2309652402982442</v>
      </c>
      <c r="U124" s="117">
        <f t="shared" si="43"/>
        <v>0.23297201180746765</v>
      </c>
      <c r="V124" s="117">
        <f t="shared" si="43"/>
        <v>0.20518670010375459</v>
      </c>
      <c r="W124" s="117">
        <f t="shared" ref="W124:Y124" si="44">W125+W128+W130+W139</f>
        <v>0.22796547495066583</v>
      </c>
      <c r="X124" s="117">
        <f t="shared" si="44"/>
        <v>0.15947088264009979</v>
      </c>
      <c r="Y124" s="117">
        <f t="shared" si="44"/>
        <v>0.14122211178889338</v>
      </c>
      <c r="DA124" s="129" t="s">
        <v>3535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0.22925144682036996</v>
      </c>
      <c r="D125" s="122">
        <f t="shared" si="45"/>
        <v>0.26944120417110218</v>
      </c>
      <c r="E125" s="122">
        <f t="shared" si="45"/>
        <v>0.32030527915448398</v>
      </c>
      <c r="F125" s="122">
        <f t="shared" si="45"/>
        <v>0.23391514277299691</v>
      </c>
      <c r="G125" s="122">
        <f t="shared" si="45"/>
        <v>0.25724454730540169</v>
      </c>
      <c r="H125" s="122">
        <f t="shared" si="45"/>
        <v>0.32823719274032565</v>
      </c>
      <c r="I125" s="122">
        <f t="shared" si="45"/>
        <v>0.30747224473995877</v>
      </c>
      <c r="J125" s="122">
        <f t="shared" si="45"/>
        <v>0.27432721151935913</v>
      </c>
      <c r="K125" s="122">
        <f t="shared" si="45"/>
        <v>0.28786958874475477</v>
      </c>
      <c r="L125" s="122">
        <f t="shared" si="45"/>
        <v>0.26217368771392452</v>
      </c>
      <c r="M125" s="122">
        <f t="shared" si="45"/>
        <v>0.38564022151728816</v>
      </c>
      <c r="N125" s="122">
        <f t="shared" si="45"/>
        <v>0.28544548015060883</v>
      </c>
      <c r="O125" s="122">
        <f t="shared" si="45"/>
        <v>0.21088162507698635</v>
      </c>
      <c r="P125" s="122">
        <f t="shared" si="45"/>
        <v>0.1437258559214018</v>
      </c>
      <c r="Q125" s="122">
        <f t="shared" si="45"/>
        <v>0.19715931524035546</v>
      </c>
      <c r="R125" s="122">
        <f t="shared" ref="R125:V125" si="46">SUM(R126:R127)</f>
        <v>0.15399083369905192</v>
      </c>
      <c r="S125" s="122">
        <f t="shared" si="46"/>
        <v>0.13153782802465597</v>
      </c>
      <c r="T125" s="122">
        <f t="shared" si="46"/>
        <v>0.18013941268046624</v>
      </c>
      <c r="U125" s="122">
        <f t="shared" si="46"/>
        <v>0.17689728758748199</v>
      </c>
      <c r="V125" s="122">
        <f t="shared" si="46"/>
        <v>0.15756938367955942</v>
      </c>
      <c r="W125" s="122">
        <f t="shared" ref="W125:Y125" si="47">SUM(W126:W127)</f>
        <v>0.17909984227831269</v>
      </c>
      <c r="X125" s="122">
        <f t="shared" si="47"/>
        <v>0.11718850649487186</v>
      </c>
      <c r="Y125" s="122">
        <f t="shared" si="47"/>
        <v>9.795582877446922E-2</v>
      </c>
      <c r="DA125" s="130" t="s">
        <v>3536</v>
      </c>
    </row>
    <row r="126" spans="1:105" ht="12" customHeight="1" x14ac:dyDescent="0.25">
      <c r="A126" s="97" t="s">
        <v>198</v>
      </c>
      <c r="B126" s="98"/>
      <c r="C126" s="98">
        <v>0.2281579864480853</v>
      </c>
      <c r="D126" s="98">
        <v>0.26818749610680559</v>
      </c>
      <c r="E126" s="98">
        <v>0.31884088248991371</v>
      </c>
      <c r="F126" s="98">
        <v>0.23284673350432075</v>
      </c>
      <c r="G126" s="98">
        <v>0.25608851291775536</v>
      </c>
      <c r="H126" s="98">
        <v>0.32679520599903389</v>
      </c>
      <c r="I126" s="98">
        <v>0.30614018346358435</v>
      </c>
      <c r="J126" s="98">
        <v>0.27314220774623865</v>
      </c>
      <c r="K126" s="98">
        <v>0.28664201294820268</v>
      </c>
      <c r="L126" s="98">
        <v>0.26107078579509851</v>
      </c>
      <c r="M126" s="98">
        <v>0.38403998834183439</v>
      </c>
      <c r="N126" s="98">
        <v>0.28427155022285994</v>
      </c>
      <c r="O126" s="98">
        <v>0.21002219855603146</v>
      </c>
      <c r="P126" s="98">
        <v>0.14314418943554572</v>
      </c>
      <c r="Q126" s="98">
        <v>0.19636813765245981</v>
      </c>
      <c r="R126" s="98">
        <v>0.15337591277565005</v>
      </c>
      <c r="S126" s="98">
        <v>0.13101605856876516</v>
      </c>
      <c r="T126" s="98">
        <v>0.17942691912497927</v>
      </c>
      <c r="U126" s="98">
        <v>0.17619579794234352</v>
      </c>
      <c r="V126" s="98">
        <v>0.15697224944864402</v>
      </c>
      <c r="W126" s="98">
        <v>0.1784172327418585</v>
      </c>
      <c r="X126" s="98">
        <v>0.11675860912482118</v>
      </c>
      <c r="Y126" s="98">
        <v>9.7598860997118606E-2</v>
      </c>
      <c r="DA126" s="63" t="s">
        <v>3537</v>
      </c>
    </row>
    <row r="127" spans="1:105" ht="12" customHeight="1" x14ac:dyDescent="0.25">
      <c r="A127" s="97" t="s">
        <v>53</v>
      </c>
      <c r="B127" s="98"/>
      <c r="C127" s="98">
        <v>1.0934603722846572E-3</v>
      </c>
      <c r="D127" s="98">
        <v>1.2537080642965801E-3</v>
      </c>
      <c r="E127" s="98">
        <v>1.4643966645702436E-3</v>
      </c>
      <c r="F127" s="98">
        <v>1.0684092686761544E-3</v>
      </c>
      <c r="G127" s="98">
        <v>1.1560343876463467E-3</v>
      </c>
      <c r="H127" s="98">
        <v>1.4419867412917562E-3</v>
      </c>
      <c r="I127" s="98">
        <v>1.3320612763744371E-3</v>
      </c>
      <c r="J127" s="98">
        <v>1.1850037731204659E-3</v>
      </c>
      <c r="K127" s="98">
        <v>1.2275757965520575E-3</v>
      </c>
      <c r="L127" s="98">
        <v>1.1029019188260091E-3</v>
      </c>
      <c r="M127" s="98">
        <v>1.6002331754537843E-3</v>
      </c>
      <c r="N127" s="98">
        <v>1.1739299277488682E-3</v>
      </c>
      <c r="O127" s="98">
        <v>8.5942652095487998E-4</v>
      </c>
      <c r="P127" s="98">
        <v>5.816664858560739E-4</v>
      </c>
      <c r="Q127" s="98">
        <v>7.9117758789565209E-4</v>
      </c>
      <c r="R127" s="98">
        <v>6.1492092340187604E-4</v>
      </c>
      <c r="S127" s="98">
        <v>5.2176945589080465E-4</v>
      </c>
      <c r="T127" s="98">
        <v>7.1249355548696981E-4</v>
      </c>
      <c r="U127" s="98">
        <v>7.0148964513848226E-4</v>
      </c>
      <c r="V127" s="98">
        <v>5.9713423091539534E-4</v>
      </c>
      <c r="W127" s="98">
        <v>6.826095364541897E-4</v>
      </c>
      <c r="X127" s="98">
        <v>4.2989737005068703E-4</v>
      </c>
      <c r="Y127" s="98">
        <v>3.569677773506098E-4</v>
      </c>
      <c r="DA127" s="63" t="s">
        <v>3538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2.7067123358428115E-4</v>
      </c>
      <c r="D128" s="122">
        <f t="shared" si="48"/>
        <v>1.299170773291904E-4</v>
      </c>
      <c r="E128" s="122">
        <f t="shared" si="48"/>
        <v>5.2790040445598193E-4</v>
      </c>
      <c r="F128" s="122">
        <f t="shared" si="48"/>
        <v>1.638070347030413E-4</v>
      </c>
      <c r="G128" s="122">
        <f t="shared" si="48"/>
        <v>1.3314324546122203E-3</v>
      </c>
      <c r="H128" s="122">
        <f t="shared" si="48"/>
        <v>4.5993858115305755E-3</v>
      </c>
      <c r="I128" s="122">
        <f t="shared" si="48"/>
        <v>1.3330780753684531E-3</v>
      </c>
      <c r="J128" s="122">
        <f t="shared" si="48"/>
        <v>1.2060071565877541E-3</v>
      </c>
      <c r="K128" s="122">
        <f t="shared" si="48"/>
        <v>3.5254038968878345E-4</v>
      </c>
      <c r="L128" s="122">
        <f t="shared" si="48"/>
        <v>1.7761148035513191E-3</v>
      </c>
      <c r="M128" s="122">
        <f t="shared" si="48"/>
        <v>3.9021282220827404E-4</v>
      </c>
      <c r="N128" s="122">
        <f t="shared" si="48"/>
        <v>1.6888291087837155E-3</v>
      </c>
      <c r="O128" s="122">
        <f t="shared" si="48"/>
        <v>2.3579855026035811E-3</v>
      </c>
      <c r="P128" s="122">
        <f t="shared" si="48"/>
        <v>9.3131889006079535E-4</v>
      </c>
      <c r="Q128" s="122">
        <f t="shared" si="48"/>
        <v>9.2906140922574738E-4</v>
      </c>
      <c r="R128" s="122">
        <f t="shared" si="48"/>
        <v>1.2208000554198189E-3</v>
      </c>
      <c r="S128" s="122">
        <f t="shared" si="48"/>
        <v>1.0341622537568802E-3</v>
      </c>
      <c r="T128" s="122">
        <f t="shared" si="48"/>
        <v>6.251062443547999E-4</v>
      </c>
      <c r="U128" s="122">
        <f t="shared" si="48"/>
        <v>4.6479829988797586E-3</v>
      </c>
      <c r="V128" s="122">
        <f t="shared" si="48"/>
        <v>6.5149108221315708E-3</v>
      </c>
      <c r="W128" s="122">
        <f t="shared" si="48"/>
        <v>4.595629493500967E-3</v>
      </c>
      <c r="X128" s="122">
        <f t="shared" si="48"/>
        <v>3.8700454194707276E-3</v>
      </c>
      <c r="Y128" s="122">
        <f t="shared" si="48"/>
        <v>4.1908432870028049E-3</v>
      </c>
      <c r="DA128" s="130" t="s">
        <v>3539</v>
      </c>
    </row>
    <row r="129" spans="1:105" ht="12" customHeight="1" x14ac:dyDescent="0.25">
      <c r="A129" s="97" t="s">
        <v>53</v>
      </c>
      <c r="B129" s="98"/>
      <c r="C129" s="98">
        <v>2.7067123358428115E-4</v>
      </c>
      <c r="D129" s="98">
        <v>1.299170773291904E-4</v>
      </c>
      <c r="E129" s="98">
        <v>5.2790040445598193E-4</v>
      </c>
      <c r="F129" s="98">
        <v>1.638070347030413E-4</v>
      </c>
      <c r="G129" s="98">
        <v>1.3314324546122203E-3</v>
      </c>
      <c r="H129" s="98">
        <v>4.5993858115305755E-3</v>
      </c>
      <c r="I129" s="98">
        <v>1.3330780753684531E-3</v>
      </c>
      <c r="J129" s="98">
        <v>1.2060071565877541E-3</v>
      </c>
      <c r="K129" s="98">
        <v>3.5254038968878345E-4</v>
      </c>
      <c r="L129" s="98">
        <v>1.7761148035513191E-3</v>
      </c>
      <c r="M129" s="98">
        <v>3.9021282220827404E-4</v>
      </c>
      <c r="N129" s="98">
        <v>1.6888291087837155E-3</v>
      </c>
      <c r="O129" s="98">
        <v>2.3579855026035811E-3</v>
      </c>
      <c r="P129" s="98">
        <v>9.3131889006079535E-4</v>
      </c>
      <c r="Q129" s="98">
        <v>9.2906140922574738E-4</v>
      </c>
      <c r="R129" s="98">
        <v>1.2208000554198189E-3</v>
      </c>
      <c r="S129" s="98">
        <v>1.0341622537568802E-3</v>
      </c>
      <c r="T129" s="98">
        <v>6.251062443547999E-4</v>
      </c>
      <c r="U129" s="98">
        <v>4.6479829988797586E-3</v>
      </c>
      <c r="V129" s="98">
        <v>6.5149108221315708E-3</v>
      </c>
      <c r="W129" s="98">
        <v>4.595629493500967E-3</v>
      </c>
      <c r="X129" s="98">
        <v>3.8700454194707276E-3</v>
      </c>
      <c r="Y129" s="98">
        <v>4.1908432870028049E-3</v>
      </c>
      <c r="DA129" s="63" t="s">
        <v>3540</v>
      </c>
    </row>
    <row r="130" spans="1:105" ht="12" customHeight="1" x14ac:dyDescent="0.25">
      <c r="A130" s="121" t="s">
        <v>55</v>
      </c>
      <c r="B130" s="122"/>
      <c r="C130" s="122">
        <v>2.7596885089336252E-2</v>
      </c>
      <c r="D130" s="122">
        <v>3.1716221552977819E-2</v>
      </c>
      <c r="E130" s="122">
        <v>3.9040298381552825E-2</v>
      </c>
      <c r="F130" s="122">
        <v>3.0882045835235353E-2</v>
      </c>
      <c r="G130" s="122">
        <v>3.8140188169826984E-2</v>
      </c>
      <c r="H130" s="122">
        <v>5.2893533928331467E-2</v>
      </c>
      <c r="I130" s="122">
        <v>4.8095921043514081E-2</v>
      </c>
      <c r="J130" s="122">
        <v>4.192074720882101E-2</v>
      </c>
      <c r="K130" s="122">
        <v>5.3982944585484013E-2</v>
      </c>
      <c r="L130" s="122">
        <v>4.9634835711867407E-2</v>
      </c>
      <c r="M130" s="122">
        <v>6.5453926373396365E-2</v>
      </c>
      <c r="N130" s="122">
        <v>5.0019250971797082E-2</v>
      </c>
      <c r="O130" s="122">
        <v>4.13279303986233E-2</v>
      </c>
      <c r="P130" s="122">
        <v>2.829476307249507E-2</v>
      </c>
      <c r="Q130" s="122">
        <v>4.2245231084739751E-2</v>
      </c>
      <c r="R130" s="122">
        <v>3.6455218605425804E-2</v>
      </c>
      <c r="S130" s="122">
        <v>3.2169708704748959E-2</v>
      </c>
      <c r="T130" s="122">
        <v>4.2973413765756197E-2</v>
      </c>
      <c r="U130" s="122">
        <v>4.398770510864513E-2</v>
      </c>
      <c r="V130" s="122">
        <v>3.4050049138984753E-2</v>
      </c>
      <c r="W130" s="122">
        <v>3.6233900603149655E-2</v>
      </c>
      <c r="X130" s="122">
        <v>3.2095891676231066E-2</v>
      </c>
      <c r="Y130" s="122">
        <v>3.2312206296843685E-2</v>
      </c>
      <c r="DA130" s="130" t="s">
        <v>3541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3542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3543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3544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3545</v>
      </c>
    </row>
    <row r="135" spans="1:105" ht="12" customHeight="1" x14ac:dyDescent="0.25">
      <c r="A135" s="106" t="s">
        <v>122</v>
      </c>
      <c r="B135" s="101"/>
      <c r="C135" s="101">
        <v>2.6669965192165739E-2</v>
      </c>
      <c r="D135" s="101">
        <v>3.1197880076539085E-2</v>
      </c>
      <c r="E135" s="101">
        <v>3.7365031139785045E-2</v>
      </c>
      <c r="F135" s="101">
        <v>3.0772509841402049E-2</v>
      </c>
      <c r="G135" s="101">
        <v>3.7798626683453358E-2</v>
      </c>
      <c r="H135" s="101">
        <v>5.1348370841692158E-2</v>
      </c>
      <c r="I135" s="101">
        <v>4.3247809372084195E-2</v>
      </c>
      <c r="J135" s="101">
        <v>3.7207306788106298E-2</v>
      </c>
      <c r="K135" s="101">
        <v>4.0020658354900776E-2</v>
      </c>
      <c r="L135" s="101">
        <v>4.3775516460775182E-2</v>
      </c>
      <c r="M135" s="101">
        <v>5.8264586630726638E-2</v>
      </c>
      <c r="N135" s="101">
        <v>4.7423404268905317E-2</v>
      </c>
      <c r="O135" s="101">
        <v>3.5575184025790539E-2</v>
      </c>
      <c r="P135" s="101">
        <v>2.2994580295346526E-2</v>
      </c>
      <c r="Q135" s="101">
        <v>3.2118118961295322E-2</v>
      </c>
      <c r="R135" s="101">
        <v>2.9035080726086997E-2</v>
      </c>
      <c r="S135" s="101">
        <v>2.4744834101459404E-2</v>
      </c>
      <c r="T135" s="101">
        <v>3.6979267487555909E-2</v>
      </c>
      <c r="U135" s="101">
        <v>3.8880624546913586E-2</v>
      </c>
      <c r="V135" s="101">
        <v>2.9785819099875946E-2</v>
      </c>
      <c r="W135" s="101">
        <v>2.9191251457557355E-2</v>
      </c>
      <c r="X135" s="101">
        <v>4.6832794288681331E-3</v>
      </c>
      <c r="Y135" s="101">
        <v>2.2985393793605157E-2</v>
      </c>
      <c r="DA135" s="131" t="s">
        <v>3546</v>
      </c>
    </row>
    <row r="136" spans="1:105" ht="12" customHeight="1" x14ac:dyDescent="0.25">
      <c r="A136" s="107" t="s">
        <v>121</v>
      </c>
      <c r="B136" s="104"/>
      <c r="C136" s="104">
        <v>9.269198971705128E-4</v>
      </c>
      <c r="D136" s="104">
        <v>5.1834147643873229E-4</v>
      </c>
      <c r="E136" s="104">
        <v>1.6752672417677823E-3</v>
      </c>
      <c r="F136" s="104">
        <v>1.0953599383330516E-4</v>
      </c>
      <c r="G136" s="104">
        <v>3.4156148637362583E-4</v>
      </c>
      <c r="H136" s="104">
        <v>1.545163086639312E-3</v>
      </c>
      <c r="I136" s="104">
        <v>4.8481116714298843E-3</v>
      </c>
      <c r="J136" s="104">
        <v>4.713440420714715E-3</v>
      </c>
      <c r="K136" s="104">
        <v>1.3962286230583234E-2</v>
      </c>
      <c r="L136" s="104">
        <v>5.8593192510922277E-3</v>
      </c>
      <c r="M136" s="104">
        <v>7.1893397426697238E-3</v>
      </c>
      <c r="N136" s="104">
        <v>2.5958467028917671E-3</v>
      </c>
      <c r="O136" s="104">
        <v>5.7527463728327607E-3</v>
      </c>
      <c r="P136" s="104">
        <v>5.3001827771485431E-3</v>
      </c>
      <c r="Q136" s="104">
        <v>1.0127112123444432E-2</v>
      </c>
      <c r="R136" s="104">
        <v>7.4201378793388104E-3</v>
      </c>
      <c r="S136" s="104">
        <v>7.4248746032895586E-3</v>
      </c>
      <c r="T136" s="104">
        <v>5.9941462782002897E-3</v>
      </c>
      <c r="U136" s="104">
        <v>5.107080561731544E-3</v>
      </c>
      <c r="V136" s="104">
        <v>4.2642300391088047E-3</v>
      </c>
      <c r="W136" s="104">
        <v>7.0426491455922967E-3</v>
      </c>
      <c r="X136" s="104">
        <v>2.7412612247362932E-2</v>
      </c>
      <c r="Y136" s="104">
        <v>9.326812503238531E-3</v>
      </c>
      <c r="DA136" s="132" t="s">
        <v>3547</v>
      </c>
    </row>
    <row r="137" spans="1:105" ht="12" customHeight="1" x14ac:dyDescent="0.25">
      <c r="A137" s="108" t="s">
        <v>53</v>
      </c>
      <c r="B137" s="98"/>
      <c r="C137" s="98">
        <v>3.784079916732466E-4</v>
      </c>
      <c r="D137" s="98">
        <v>2.1668551096363226E-4</v>
      </c>
      <c r="E137" s="98">
        <v>7.130202767996125E-4</v>
      </c>
      <c r="F137" s="98">
        <v>4.3633009726312719E-5</v>
      </c>
      <c r="G137" s="98">
        <v>1.390331206033699E-4</v>
      </c>
      <c r="H137" s="98">
        <v>6.3843503094702892E-4</v>
      </c>
      <c r="I137" s="98">
        <v>2.1221618889933056E-3</v>
      </c>
      <c r="J137" s="98">
        <v>1.8824393578309349E-3</v>
      </c>
      <c r="K137" s="98">
        <v>5.7557189506478893E-3</v>
      </c>
      <c r="L137" s="98">
        <v>2.429628007392607E-3</v>
      </c>
      <c r="M137" s="98">
        <v>2.8703226293648946E-3</v>
      </c>
      <c r="N137" s="98">
        <v>1.042164905569539E-3</v>
      </c>
      <c r="O137" s="98">
        <v>1.9285842425260408E-3</v>
      </c>
      <c r="P137" s="98">
        <v>1.6589159224546632E-3</v>
      </c>
      <c r="Q137" s="98">
        <v>3.4410877570354797E-3</v>
      </c>
      <c r="R137" s="98">
        <v>3.0615031716980418E-3</v>
      </c>
      <c r="S137" s="98">
        <v>3.245716366211827E-3</v>
      </c>
      <c r="T137" s="98">
        <v>2.3905438954319761E-3</v>
      </c>
      <c r="U137" s="98">
        <v>2.0437476513733279E-3</v>
      </c>
      <c r="V137" s="98">
        <v>1.2010211660122064E-3</v>
      </c>
      <c r="W137" s="98">
        <v>1.7531691038984241E-3</v>
      </c>
      <c r="X137" s="98">
        <v>9.4250975139286257E-3</v>
      </c>
      <c r="Y137" s="98">
        <v>3.5673133785179938E-3</v>
      </c>
      <c r="DA137" s="63" t="s">
        <v>3548</v>
      </c>
    </row>
    <row r="138" spans="1:105" ht="12" customHeight="1" x14ac:dyDescent="0.25">
      <c r="A138" s="108" t="s">
        <v>52</v>
      </c>
      <c r="B138" s="98"/>
      <c r="C138" s="98">
        <v>5.4851190549726626E-4</v>
      </c>
      <c r="D138" s="98">
        <v>3.016559654751E-4</v>
      </c>
      <c r="E138" s="98">
        <v>9.6224696496816965E-4</v>
      </c>
      <c r="F138" s="98">
        <v>6.5902984106992437E-5</v>
      </c>
      <c r="G138" s="98">
        <v>2.025283657702559E-4</v>
      </c>
      <c r="H138" s="98">
        <v>9.0672805569228312E-4</v>
      </c>
      <c r="I138" s="98">
        <v>2.7259497824365783E-3</v>
      </c>
      <c r="J138" s="98">
        <v>2.8310010628837799E-3</v>
      </c>
      <c r="K138" s="98">
        <v>8.2065672799353454E-3</v>
      </c>
      <c r="L138" s="98">
        <v>3.4296912436996207E-3</v>
      </c>
      <c r="M138" s="98">
        <v>4.3190171133048296E-3</v>
      </c>
      <c r="N138" s="98">
        <v>1.5536817973222283E-3</v>
      </c>
      <c r="O138" s="98">
        <v>3.8241621303067197E-3</v>
      </c>
      <c r="P138" s="98">
        <v>3.6412668546938797E-3</v>
      </c>
      <c r="Q138" s="98">
        <v>6.6860243664089531E-3</v>
      </c>
      <c r="R138" s="98">
        <v>4.3586347076407682E-3</v>
      </c>
      <c r="S138" s="98">
        <v>4.1791582370777312E-3</v>
      </c>
      <c r="T138" s="98">
        <v>3.6036023827683132E-3</v>
      </c>
      <c r="U138" s="98">
        <v>3.0633329103582161E-3</v>
      </c>
      <c r="V138" s="98">
        <v>3.0632088730965985E-3</v>
      </c>
      <c r="W138" s="98">
        <v>5.2894800416938724E-3</v>
      </c>
      <c r="X138" s="98">
        <v>1.7987514733434306E-2</v>
      </c>
      <c r="Y138" s="98">
        <v>5.7594991247205364E-3</v>
      </c>
      <c r="DA138" s="63" t="s">
        <v>3549</v>
      </c>
    </row>
    <row r="139" spans="1:105" ht="12" customHeight="1" x14ac:dyDescent="0.25">
      <c r="A139" s="121" t="s">
        <v>54</v>
      </c>
      <c r="B139" s="122"/>
      <c r="C139" s="122">
        <v>5.2770792568437759E-3</v>
      </c>
      <c r="D139" s="122">
        <v>5.9142338091279683E-3</v>
      </c>
      <c r="E139" s="122">
        <v>7.8296095468664371E-3</v>
      </c>
      <c r="F139" s="122">
        <v>5.9695934640841596E-3</v>
      </c>
      <c r="G139" s="122">
        <v>7.3830887064906623E-3</v>
      </c>
      <c r="H139" s="122">
        <v>9.5372668617072307E-3</v>
      </c>
      <c r="I139" s="122">
        <v>8.3509460118017416E-3</v>
      </c>
      <c r="J139" s="122">
        <v>6.7060137445899282E-3</v>
      </c>
      <c r="K139" s="122">
        <v>8.5677363427928907E-3</v>
      </c>
      <c r="L139" s="122">
        <v>7.9937916967501507E-3</v>
      </c>
      <c r="M139" s="122">
        <v>1.0154565345415227E-2</v>
      </c>
      <c r="N139" s="122">
        <v>7.779758886908867E-3</v>
      </c>
      <c r="O139" s="122">
        <v>6.4985431053291645E-3</v>
      </c>
      <c r="P139" s="122">
        <v>4.4188332986677663E-3</v>
      </c>
      <c r="Q139" s="122">
        <v>7.0126526926145034E-3</v>
      </c>
      <c r="R139" s="122">
        <v>6.0229303402830805E-3</v>
      </c>
      <c r="S139" s="122">
        <v>5.326706219741178E-3</v>
      </c>
      <c r="T139" s="122">
        <v>7.2273076076669685E-3</v>
      </c>
      <c r="U139" s="122">
        <v>7.439036112460766E-3</v>
      </c>
      <c r="V139" s="122">
        <v>7.0523564630788722E-3</v>
      </c>
      <c r="W139" s="122">
        <v>8.0361025757024942E-3</v>
      </c>
      <c r="X139" s="122">
        <v>6.3164390495261437E-3</v>
      </c>
      <c r="Y139" s="122">
        <v>6.7632334305776573E-3</v>
      </c>
      <c r="DA139" s="130" t="s">
        <v>3550</v>
      </c>
    </row>
    <row r="140" spans="1:105" ht="12" customHeight="1" x14ac:dyDescent="0.25">
      <c r="A140" s="97" t="s">
        <v>50</v>
      </c>
      <c r="B140" s="98"/>
      <c r="C140" s="98">
        <v>2.5037956071796025E-4</v>
      </c>
      <c r="D140" s="98">
        <v>3.0649052431481392E-4</v>
      </c>
      <c r="E140" s="98">
        <v>3.8393795014946192E-4</v>
      </c>
      <c r="F140" s="98">
        <v>3.3965673090469227E-4</v>
      </c>
      <c r="G140" s="98">
        <v>3.966813424378074E-4</v>
      </c>
      <c r="H140" s="98">
        <v>6.3008149764254913E-4</v>
      </c>
      <c r="I140" s="98">
        <v>7.0541190143163558E-4</v>
      </c>
      <c r="J140" s="98">
        <v>5.436725581036844E-4</v>
      </c>
      <c r="K140" s="98">
        <v>6.9907081570481325E-4</v>
      </c>
      <c r="L140" s="98">
        <v>5.5694770342247079E-4</v>
      </c>
      <c r="M140" s="98">
        <v>7.42014143256841E-4</v>
      </c>
      <c r="N140" s="98">
        <v>5.6109963730410827E-4</v>
      </c>
      <c r="O140" s="98">
        <v>4.6318855149045553E-4</v>
      </c>
      <c r="P140" s="98">
        <v>3.8351961854525313E-4</v>
      </c>
      <c r="Q140" s="98">
        <v>5.2386764973509756E-4</v>
      </c>
      <c r="R140" s="98">
        <v>4.977366088504614E-4</v>
      </c>
      <c r="S140" s="98">
        <v>4.0810731927751545E-4</v>
      </c>
      <c r="T140" s="98">
        <v>4.6662468532779539E-4</v>
      </c>
      <c r="U140" s="98">
        <v>5.5183460799545624E-4</v>
      </c>
      <c r="V140" s="98">
        <v>4.3176068012541264E-4</v>
      </c>
      <c r="W140" s="98">
        <v>5.2137853446704025E-4</v>
      </c>
      <c r="X140" s="98">
        <v>6.2596966329910692E-4</v>
      </c>
      <c r="Y140" s="98">
        <v>5.9654776644421821E-4</v>
      </c>
      <c r="DA140" s="63" t="s">
        <v>3551</v>
      </c>
    </row>
    <row r="141" spans="1:105" ht="12" customHeight="1" x14ac:dyDescent="0.25">
      <c r="A141" s="109" t="s">
        <v>120</v>
      </c>
      <c r="B141" s="33"/>
      <c r="C141" s="33">
        <v>5.0266996961258158E-3</v>
      </c>
      <c r="D141" s="33">
        <v>5.6077432848131541E-3</v>
      </c>
      <c r="E141" s="33">
        <v>7.4456715967169754E-3</v>
      </c>
      <c r="F141" s="33">
        <v>5.6299367331794671E-3</v>
      </c>
      <c r="G141" s="33">
        <v>6.9864073640528547E-3</v>
      </c>
      <c r="H141" s="33">
        <v>8.9071853640646809E-3</v>
      </c>
      <c r="I141" s="33">
        <v>7.6455341103701053E-3</v>
      </c>
      <c r="J141" s="33">
        <v>6.162341186486244E-3</v>
      </c>
      <c r="K141" s="33">
        <v>7.8686655270880767E-3</v>
      </c>
      <c r="L141" s="33">
        <v>7.4368439933276791E-3</v>
      </c>
      <c r="M141" s="33">
        <v>9.4125512021583854E-3</v>
      </c>
      <c r="N141" s="33">
        <v>7.2186592496047584E-3</v>
      </c>
      <c r="O141" s="33">
        <v>6.035354553838709E-3</v>
      </c>
      <c r="P141" s="33">
        <v>4.0353136801225134E-3</v>
      </c>
      <c r="Q141" s="33">
        <v>6.4887850428794061E-3</v>
      </c>
      <c r="R141" s="33">
        <v>5.5251937314326188E-3</v>
      </c>
      <c r="S141" s="33">
        <v>4.9185989004636626E-3</v>
      </c>
      <c r="T141" s="33">
        <v>6.7606829223391734E-3</v>
      </c>
      <c r="U141" s="33">
        <v>6.8872015044653097E-3</v>
      </c>
      <c r="V141" s="33">
        <v>6.6205957829534598E-3</v>
      </c>
      <c r="W141" s="33">
        <v>7.5147240412354538E-3</v>
      </c>
      <c r="X141" s="33">
        <v>5.6904693862270365E-3</v>
      </c>
      <c r="Y141" s="33">
        <v>6.1666856641334391E-3</v>
      </c>
      <c r="DA141" s="60" t="s">
        <v>3552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0.97739236730953871</v>
      </c>
      <c r="D143" s="117">
        <f t="shared" si="49"/>
        <v>1.9330666488020682</v>
      </c>
      <c r="E143" s="117">
        <f t="shared" si="49"/>
        <v>1.9120621392102344</v>
      </c>
      <c r="F143" s="117">
        <f t="shared" si="49"/>
        <v>1.7007724844893917</v>
      </c>
      <c r="G143" s="117">
        <f t="shared" si="49"/>
        <v>1.4530564558395589</v>
      </c>
      <c r="H143" s="117">
        <f t="shared" si="49"/>
        <v>0.84291065862821835</v>
      </c>
      <c r="I143" s="117">
        <f t="shared" si="49"/>
        <v>0.73511996013653769</v>
      </c>
      <c r="J143" s="117">
        <f t="shared" si="49"/>
        <v>0.7337027694086119</v>
      </c>
      <c r="K143" s="117">
        <f t="shared" si="49"/>
        <v>1.3213313040740913</v>
      </c>
      <c r="L143" s="117">
        <f t="shared" si="49"/>
        <v>1.8055708538766611</v>
      </c>
      <c r="M143" s="117">
        <f t="shared" si="49"/>
        <v>2.3860739479176498</v>
      </c>
      <c r="N143" s="117">
        <f t="shared" si="49"/>
        <v>1.9318829066212051</v>
      </c>
      <c r="O143" s="117">
        <f t="shared" si="49"/>
        <v>2.2768017898772261</v>
      </c>
      <c r="P143" s="117">
        <f t="shared" si="49"/>
        <v>5.9799842670882288</v>
      </c>
      <c r="Q143" s="117">
        <f t="shared" si="49"/>
        <v>4.9761982777425482</v>
      </c>
      <c r="R143" s="117">
        <f t="shared" ref="R143:V143" si="50">R144+R146+R148+R157</f>
        <v>5.2278761562416314</v>
      </c>
      <c r="S143" s="117">
        <f t="shared" si="50"/>
        <v>4.7297608093699459</v>
      </c>
      <c r="T143" s="117">
        <f t="shared" si="50"/>
        <v>5.8423366802356398</v>
      </c>
      <c r="U143" s="117">
        <f t="shared" si="50"/>
        <v>7.1029282132647644</v>
      </c>
      <c r="V143" s="117">
        <f t="shared" si="50"/>
        <v>8.1709552448141203</v>
      </c>
      <c r="W143" s="117">
        <f t="shared" ref="W143:Y143" si="51">W144+W146+W148+W157</f>
        <v>13.867222081128235</v>
      </c>
      <c r="X143" s="117">
        <f t="shared" si="51"/>
        <v>17.565745556005513</v>
      </c>
      <c r="Y143" s="117">
        <f t="shared" si="51"/>
        <v>10.263478282934567</v>
      </c>
      <c r="DA143" s="129" t="s">
        <v>3553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0.84891986229528127</v>
      </c>
      <c r="D144" s="122">
        <f t="shared" si="52"/>
        <v>1.6819242870771589</v>
      </c>
      <c r="E144" s="122">
        <f t="shared" si="52"/>
        <v>1.6387424030432214</v>
      </c>
      <c r="F144" s="122">
        <f t="shared" si="52"/>
        <v>1.466257025517006</v>
      </c>
      <c r="G144" s="122">
        <f t="shared" si="52"/>
        <v>1.2373525075656979</v>
      </c>
      <c r="H144" s="122">
        <f t="shared" si="52"/>
        <v>0.68627342335624264</v>
      </c>
      <c r="I144" s="122">
        <f t="shared" si="52"/>
        <v>0.5952219494537645</v>
      </c>
      <c r="J144" s="122">
        <f t="shared" si="52"/>
        <v>0.61093413776529004</v>
      </c>
      <c r="K144" s="122">
        <f t="shared" si="52"/>
        <v>1.076279055274574</v>
      </c>
      <c r="L144" s="122">
        <f t="shared" si="52"/>
        <v>1.4816350881473226</v>
      </c>
      <c r="M144" s="122">
        <f t="shared" si="52"/>
        <v>1.9416449180817172</v>
      </c>
      <c r="N144" s="122">
        <f t="shared" si="52"/>
        <v>1.5462642944740683</v>
      </c>
      <c r="O144" s="122">
        <f t="shared" si="52"/>
        <v>1.8060915060811353</v>
      </c>
      <c r="P144" s="122">
        <f t="shared" si="52"/>
        <v>4.6467178329391077</v>
      </c>
      <c r="Q144" s="122">
        <f t="shared" si="52"/>
        <v>3.839030314112545</v>
      </c>
      <c r="R144" s="122">
        <f t="shared" si="52"/>
        <v>4.048528241089711</v>
      </c>
      <c r="S144" s="122">
        <f t="shared" si="52"/>
        <v>3.6033436930329334</v>
      </c>
      <c r="T144" s="122">
        <f t="shared" si="52"/>
        <v>4.4254615345131985</v>
      </c>
      <c r="U144" s="122">
        <f t="shared" si="52"/>
        <v>5.2471243261998133</v>
      </c>
      <c r="V144" s="122">
        <f t="shared" si="52"/>
        <v>5.836329056558939</v>
      </c>
      <c r="W144" s="122">
        <f t="shared" si="52"/>
        <v>9.9852878577736615</v>
      </c>
      <c r="X144" s="122">
        <f t="shared" si="52"/>
        <v>12.586373076729524</v>
      </c>
      <c r="Y144" s="122">
        <f t="shared" si="52"/>
        <v>7.0068154133346159</v>
      </c>
      <c r="DA144" s="130" t="s">
        <v>3554</v>
      </c>
    </row>
    <row r="145" spans="1:105" ht="12" customHeight="1" x14ac:dyDescent="0.25">
      <c r="A145" s="97" t="s">
        <v>53</v>
      </c>
      <c r="B145" s="98"/>
      <c r="C145" s="98">
        <v>0.84891986229528127</v>
      </c>
      <c r="D145" s="98">
        <v>1.6819242870771589</v>
      </c>
      <c r="E145" s="98">
        <v>1.6387424030432214</v>
      </c>
      <c r="F145" s="98">
        <v>1.466257025517006</v>
      </c>
      <c r="G145" s="98">
        <v>1.2373525075656979</v>
      </c>
      <c r="H145" s="98">
        <v>0.68627342335624264</v>
      </c>
      <c r="I145" s="98">
        <v>0.5952219494537645</v>
      </c>
      <c r="J145" s="98">
        <v>0.61093413776529004</v>
      </c>
      <c r="K145" s="98">
        <v>1.076279055274574</v>
      </c>
      <c r="L145" s="98">
        <v>1.4816350881473226</v>
      </c>
      <c r="M145" s="98">
        <v>1.9416449180817172</v>
      </c>
      <c r="N145" s="98">
        <v>1.5462642944740683</v>
      </c>
      <c r="O145" s="98">
        <v>1.8060915060811353</v>
      </c>
      <c r="P145" s="98">
        <v>4.6467178329391077</v>
      </c>
      <c r="Q145" s="98">
        <v>3.839030314112545</v>
      </c>
      <c r="R145" s="98">
        <v>4.048528241089711</v>
      </c>
      <c r="S145" s="98">
        <v>3.6033436930329334</v>
      </c>
      <c r="T145" s="98">
        <v>4.4254615345131985</v>
      </c>
      <c r="U145" s="98">
        <v>5.2471243261998133</v>
      </c>
      <c r="V145" s="98">
        <v>5.836329056558939</v>
      </c>
      <c r="W145" s="98">
        <v>9.9852878577736615</v>
      </c>
      <c r="X145" s="98">
        <v>12.586373076729524</v>
      </c>
      <c r="Y145" s="98">
        <v>7.0068154133346159</v>
      </c>
      <c r="DA145" s="63" t="s">
        <v>3555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3.3021890497282299E-3</v>
      </c>
      <c r="D146" s="122">
        <f t="shared" si="53"/>
        <v>7.4702319464284477E-3</v>
      </c>
      <c r="E146" s="122">
        <f t="shared" si="53"/>
        <v>2.2523750590121898E-2</v>
      </c>
      <c r="F146" s="122">
        <f t="shared" si="53"/>
        <v>9.1731939433703138E-3</v>
      </c>
      <c r="G146" s="122">
        <f t="shared" si="53"/>
        <v>1.074656195508435E-2</v>
      </c>
      <c r="H146" s="122">
        <f t="shared" si="53"/>
        <v>1.699773017304778E-2</v>
      </c>
      <c r="I146" s="122">
        <f t="shared" si="53"/>
        <v>7.6429809654457986E-3</v>
      </c>
      <c r="J146" s="122">
        <f t="shared" si="53"/>
        <v>8.5425506924965908E-3</v>
      </c>
      <c r="K146" s="122">
        <f t="shared" si="53"/>
        <v>1.2573940565566611E-2</v>
      </c>
      <c r="L146" s="122">
        <f t="shared" si="53"/>
        <v>3.6006691017449473E-2</v>
      </c>
      <c r="M146" s="122">
        <f t="shared" si="53"/>
        <v>2.09414214585107E-2</v>
      </c>
      <c r="N146" s="122">
        <f t="shared" si="53"/>
        <v>3.8063609913356049E-2</v>
      </c>
      <c r="O146" s="122">
        <f t="shared" si="53"/>
        <v>5.2268678641046042E-2</v>
      </c>
      <c r="P146" s="122">
        <f t="shared" si="53"/>
        <v>0.12500369102149342</v>
      </c>
      <c r="Q146" s="122">
        <f t="shared" si="53"/>
        <v>0.15732106529555989</v>
      </c>
      <c r="R146" s="122">
        <f t="shared" si="53"/>
        <v>0.15137920687205755</v>
      </c>
      <c r="S146" s="122">
        <f t="shared" si="53"/>
        <v>0.1451705263711221</v>
      </c>
      <c r="T146" s="122">
        <f t="shared" si="53"/>
        <v>0.1661532397495058</v>
      </c>
      <c r="U146" s="122">
        <f t="shared" si="53"/>
        <v>0.2508921886842117</v>
      </c>
      <c r="V146" s="122">
        <f t="shared" si="53"/>
        <v>0.49444744239545918</v>
      </c>
      <c r="W146" s="122">
        <f t="shared" si="53"/>
        <v>0.97718775425223015</v>
      </c>
      <c r="X146" s="122">
        <f t="shared" si="53"/>
        <v>1.5386655580245698</v>
      </c>
      <c r="Y146" s="122">
        <f t="shared" si="53"/>
        <v>0.98091925686409376</v>
      </c>
      <c r="DA146" s="130" t="s">
        <v>3556</v>
      </c>
    </row>
    <row r="147" spans="1:105" ht="12" customHeight="1" x14ac:dyDescent="0.25">
      <c r="A147" s="97" t="s">
        <v>53</v>
      </c>
      <c r="B147" s="98"/>
      <c r="C147" s="98">
        <v>3.3021890497282299E-3</v>
      </c>
      <c r="D147" s="98">
        <v>7.4702319464284477E-3</v>
      </c>
      <c r="E147" s="98">
        <v>2.2523750590121898E-2</v>
      </c>
      <c r="F147" s="98">
        <v>9.1731939433703138E-3</v>
      </c>
      <c r="G147" s="98">
        <v>1.074656195508435E-2</v>
      </c>
      <c r="H147" s="98">
        <v>1.699773017304778E-2</v>
      </c>
      <c r="I147" s="98">
        <v>7.6429809654457986E-3</v>
      </c>
      <c r="J147" s="98">
        <v>8.5425506924965908E-3</v>
      </c>
      <c r="K147" s="98">
        <v>1.2573940565566611E-2</v>
      </c>
      <c r="L147" s="98">
        <v>3.6006691017449473E-2</v>
      </c>
      <c r="M147" s="98">
        <v>2.09414214585107E-2</v>
      </c>
      <c r="N147" s="98">
        <v>3.8063609913356049E-2</v>
      </c>
      <c r="O147" s="98">
        <v>5.2268678641046042E-2</v>
      </c>
      <c r="P147" s="98">
        <v>0.12500369102149342</v>
      </c>
      <c r="Q147" s="98">
        <v>0.15732106529555989</v>
      </c>
      <c r="R147" s="98">
        <v>0.15137920687205755</v>
      </c>
      <c r="S147" s="98">
        <v>0.1451705263711221</v>
      </c>
      <c r="T147" s="98">
        <v>0.1661532397495058</v>
      </c>
      <c r="U147" s="98">
        <v>0.2508921886842117</v>
      </c>
      <c r="V147" s="98">
        <v>0.49444744239545918</v>
      </c>
      <c r="W147" s="98">
        <v>0.97718775425223015</v>
      </c>
      <c r="X147" s="98">
        <v>1.5386655580245698</v>
      </c>
      <c r="Y147" s="98">
        <v>0.98091925686409376</v>
      </c>
      <c r="DA147" s="63" t="s">
        <v>3557</v>
      </c>
    </row>
    <row r="148" spans="1:105" ht="12" customHeight="1" x14ac:dyDescent="0.25">
      <c r="A148" s="121" t="s">
        <v>55</v>
      </c>
      <c r="B148" s="122"/>
      <c r="C148" s="122">
        <v>0.10506552854990377</v>
      </c>
      <c r="D148" s="122">
        <v>0.20534599507008736</v>
      </c>
      <c r="E148" s="122">
        <v>0.20873045339242455</v>
      </c>
      <c r="F148" s="122">
        <v>0.18880508827109654</v>
      </c>
      <c r="G148" s="122">
        <v>0.17168006130741795</v>
      </c>
      <c r="H148" s="122">
        <v>0.11833628236500392</v>
      </c>
      <c r="I148" s="122">
        <v>0.11269247356963059</v>
      </c>
      <c r="J148" s="122">
        <v>9.846221357410237E-2</v>
      </c>
      <c r="K148" s="122">
        <v>0.2006874780940118</v>
      </c>
      <c r="L148" s="122">
        <v>0.24811018719128919</v>
      </c>
      <c r="M148" s="122">
        <v>0.36698069919761672</v>
      </c>
      <c r="N148" s="122">
        <v>0.30087606706126069</v>
      </c>
      <c r="O148" s="122">
        <v>0.36167183139302717</v>
      </c>
      <c r="P148" s="122">
        <v>1.0462216044483279</v>
      </c>
      <c r="Q148" s="122">
        <v>0.84024515805995614</v>
      </c>
      <c r="R148" s="122">
        <v>0.88319563290513659</v>
      </c>
      <c r="S148" s="122">
        <v>0.84224320330948621</v>
      </c>
      <c r="T148" s="122">
        <v>1.070703595100152</v>
      </c>
      <c r="U148" s="122">
        <v>1.3729289891964658</v>
      </c>
      <c r="V148" s="122">
        <v>1.5248755646690373</v>
      </c>
      <c r="W148" s="122">
        <v>2.3775081124238566</v>
      </c>
      <c r="X148" s="122">
        <v>2.8848144407177432</v>
      </c>
      <c r="Y148" s="122">
        <v>1.8856560359492178</v>
      </c>
      <c r="DA148" s="130" t="s">
        <v>3558</v>
      </c>
    </row>
    <row r="149" spans="1:105" ht="12" customHeight="1" x14ac:dyDescent="0.25">
      <c r="A149" s="97" t="s">
        <v>124</v>
      </c>
      <c r="B149" s="98"/>
      <c r="C149" s="98">
        <v>9.0942586381527451E-3</v>
      </c>
      <c r="D149" s="98">
        <v>1.9816510649017866E-2</v>
      </c>
      <c r="E149" s="98">
        <v>3.1636066813332059E-2</v>
      </c>
      <c r="F149" s="98">
        <v>6.3196150852439265E-2</v>
      </c>
      <c r="G149" s="98">
        <v>3.6424709064361127E-2</v>
      </c>
      <c r="H149" s="98">
        <v>1.0647422995685732E-2</v>
      </c>
      <c r="I149" s="98">
        <v>7.4144734958524949E-3</v>
      </c>
      <c r="J149" s="98">
        <v>6.6960686950370578E-3</v>
      </c>
      <c r="K149" s="98">
        <v>1.9021110624722108E-2</v>
      </c>
      <c r="L149" s="98">
        <v>2.8148342914388651E-2</v>
      </c>
      <c r="M149" s="98">
        <v>6.114339745365617E-2</v>
      </c>
      <c r="N149" s="98">
        <v>4.2875765303106807E-2</v>
      </c>
      <c r="O149" s="98">
        <v>4.2787394322136602E-2</v>
      </c>
      <c r="P149" s="98">
        <v>0.13197376465272262</v>
      </c>
      <c r="Q149" s="98">
        <v>8.1380499283095931E-2</v>
      </c>
      <c r="R149" s="98">
        <v>9.6212655037145739E-2</v>
      </c>
      <c r="S149" s="98">
        <v>8.1524080078277397E-2</v>
      </c>
      <c r="T149" s="98">
        <v>0.11307664397422861</v>
      </c>
      <c r="U149" s="98">
        <v>0.17469655032405118</v>
      </c>
      <c r="V149" s="98">
        <v>0.20843327433346587</v>
      </c>
      <c r="W149" s="98">
        <v>0.29473563268938813</v>
      </c>
      <c r="X149" s="98">
        <v>0.52696732045391415</v>
      </c>
      <c r="Y149" s="98">
        <v>0.29653838180782199</v>
      </c>
      <c r="DA149" s="63" t="s">
        <v>3559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1.1959699399799727E-4</v>
      </c>
      <c r="N150" s="98">
        <v>0</v>
      </c>
      <c r="O150" s="98">
        <v>1.1927191899017067E-4</v>
      </c>
      <c r="P150" s="98">
        <v>3.8713320900557978E-4</v>
      </c>
      <c r="Q150" s="98">
        <v>2.3614468975796237E-4</v>
      </c>
      <c r="R150" s="98">
        <v>3.8688995035244947E-4</v>
      </c>
      <c r="S150" s="98">
        <v>2.4777730736134159E-4</v>
      </c>
      <c r="T150" s="98">
        <v>2.3595592326595025E-4</v>
      </c>
      <c r="U150" s="98">
        <v>3.5088178410889233E-4</v>
      </c>
      <c r="V150" s="98">
        <v>5.025725401208484E-4</v>
      </c>
      <c r="W150" s="98">
        <v>7.2469376454433387E-4</v>
      </c>
      <c r="X150" s="98">
        <v>4.1651997089635854E-3</v>
      </c>
      <c r="Y150" s="98">
        <v>1.0777089862469545E-3</v>
      </c>
      <c r="DA150" s="63" t="s">
        <v>3560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4.7735391621057871E-5</v>
      </c>
      <c r="N151" s="101">
        <v>0</v>
      </c>
      <c r="O151" s="101">
        <v>3.994757007996185E-5</v>
      </c>
      <c r="P151" s="101">
        <v>1.2116190770733573E-4</v>
      </c>
      <c r="Q151" s="101">
        <v>8.0139383267266827E-5</v>
      </c>
      <c r="R151" s="101">
        <v>1.5970520197900527E-4</v>
      </c>
      <c r="S151" s="101">
        <v>1.082605618970366E-4</v>
      </c>
      <c r="T151" s="101">
        <v>9.401260936313987E-5</v>
      </c>
      <c r="U151" s="101">
        <v>1.4043554373147803E-4</v>
      </c>
      <c r="V151" s="101">
        <v>1.4159828819492612E-4</v>
      </c>
      <c r="W151" s="101">
        <v>1.8111406123338459E-4</v>
      </c>
      <c r="X151" s="101">
        <v>1.4450049512090778E-3</v>
      </c>
      <c r="Y151" s="101">
        <v>4.1396416220952734E-4</v>
      </c>
      <c r="DA151" s="131" t="s">
        <v>3561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7.1861602376939408E-5</v>
      </c>
      <c r="N152" s="104">
        <v>0</v>
      </c>
      <c r="O152" s="104">
        <v>7.9324348910208818E-5</v>
      </c>
      <c r="P152" s="104">
        <v>2.6597130129824405E-4</v>
      </c>
      <c r="Q152" s="104">
        <v>1.5600530649069556E-4</v>
      </c>
      <c r="R152" s="104">
        <v>2.2718474837344417E-4</v>
      </c>
      <c r="S152" s="104">
        <v>1.3951674546430496E-4</v>
      </c>
      <c r="T152" s="104">
        <v>1.4194331390281038E-4</v>
      </c>
      <c r="U152" s="104">
        <v>2.1044624037741433E-4</v>
      </c>
      <c r="V152" s="104">
        <v>3.6097425192592225E-4</v>
      </c>
      <c r="W152" s="104">
        <v>5.4357970331094928E-4</v>
      </c>
      <c r="X152" s="104">
        <v>2.720194757754508E-3</v>
      </c>
      <c r="Y152" s="104">
        <v>6.6374482403742713E-4</v>
      </c>
      <c r="DA152" s="132" t="s">
        <v>3562</v>
      </c>
    </row>
    <row r="153" spans="1:105" ht="12" customHeight="1" x14ac:dyDescent="0.25">
      <c r="A153" s="106" t="s">
        <v>122</v>
      </c>
      <c r="B153" s="101"/>
      <c r="C153" s="101">
        <v>9.2675554721811423E-2</v>
      </c>
      <c r="D153" s="101">
        <v>0.18273044044830034</v>
      </c>
      <c r="E153" s="101">
        <v>0.1693462755859165</v>
      </c>
      <c r="F153" s="101">
        <v>0.12495172145565743</v>
      </c>
      <c r="G153" s="101">
        <v>0.13411681395514474</v>
      </c>
      <c r="H153" s="101">
        <v>0.10459853319603957</v>
      </c>
      <c r="I153" s="101">
        <v>9.4612154396632356E-2</v>
      </c>
      <c r="J153" s="101">
        <v>8.1534530307269967E-2</v>
      </c>
      <c r="K153" s="101">
        <v>0.13472419824577708</v>
      </c>
      <c r="L153" s="101">
        <v>0.19406365318707289</v>
      </c>
      <c r="M153" s="101">
        <v>0.27216745261750386</v>
      </c>
      <c r="N153" s="101">
        <v>0.2443131100519973</v>
      </c>
      <c r="O153" s="101">
        <v>0.27473904495164969</v>
      </c>
      <c r="P153" s="101">
        <v>0.74256843592511734</v>
      </c>
      <c r="Q153" s="101">
        <v>0.57717449333409199</v>
      </c>
      <c r="R153" s="101">
        <v>0.62646472529577824</v>
      </c>
      <c r="S153" s="101">
        <v>0.58574728066256576</v>
      </c>
      <c r="T153" s="101">
        <v>0.82410938972267456</v>
      </c>
      <c r="U153" s="101">
        <v>1.0585975417683544</v>
      </c>
      <c r="V153" s="101">
        <v>1.15082476395554</v>
      </c>
      <c r="W153" s="101">
        <v>1.6763731371090755</v>
      </c>
      <c r="X153" s="101">
        <v>0.34567062451169561</v>
      </c>
      <c r="Y153" s="101">
        <v>1.130527753202395</v>
      </c>
      <c r="DA153" s="131" t="s">
        <v>3563</v>
      </c>
    </row>
    <row r="154" spans="1:105" ht="12" customHeight="1" x14ac:dyDescent="0.25">
      <c r="A154" s="107" t="s">
        <v>121</v>
      </c>
      <c r="B154" s="104"/>
      <c r="C154" s="104">
        <v>3.2957151899396016E-3</v>
      </c>
      <c r="D154" s="104">
        <v>2.7990439727691545E-3</v>
      </c>
      <c r="E154" s="104">
        <v>7.7481109931759901E-3</v>
      </c>
      <c r="F154" s="104">
        <v>6.5721596299983076E-4</v>
      </c>
      <c r="G154" s="104">
        <v>1.1385382879120862E-3</v>
      </c>
      <c r="H154" s="104">
        <v>3.0903261732786241E-3</v>
      </c>
      <c r="I154" s="104">
        <v>1.0665845677145744E-2</v>
      </c>
      <c r="J154" s="104">
        <v>1.0231614571795354E-2</v>
      </c>
      <c r="K154" s="104">
        <v>4.6942169223512603E-2</v>
      </c>
      <c r="L154" s="104">
        <v>2.5898191089827646E-2</v>
      </c>
      <c r="M154" s="104">
        <v>3.3550252132458727E-2</v>
      </c>
      <c r="N154" s="104">
        <v>1.3687191706156589E-2</v>
      </c>
      <c r="O154" s="104">
        <v>4.4026120200250728E-2</v>
      </c>
      <c r="P154" s="104">
        <v>0.17129227066148245</v>
      </c>
      <c r="Q154" s="104">
        <v>0.18145402075301023</v>
      </c>
      <c r="R154" s="104">
        <v>0.16013136262186012</v>
      </c>
      <c r="S154" s="104">
        <v>0.17472406526128173</v>
      </c>
      <c r="T154" s="104">
        <v>0.13328160547998291</v>
      </c>
      <c r="U154" s="104">
        <v>0.13928401531995119</v>
      </c>
      <c r="V154" s="104">
        <v>0.16511495383991068</v>
      </c>
      <c r="W154" s="104">
        <v>0.40567464886084853</v>
      </c>
      <c r="X154" s="104">
        <v>2.0080112960431697</v>
      </c>
      <c r="Y154" s="104">
        <v>0.45751219195275411</v>
      </c>
      <c r="DA154" s="132" t="s">
        <v>3564</v>
      </c>
    </row>
    <row r="155" spans="1:105" ht="12" customHeight="1" x14ac:dyDescent="0.25">
      <c r="A155" s="108" t="s">
        <v>53</v>
      </c>
      <c r="B155" s="98"/>
      <c r="C155" s="98">
        <v>1.3454506370604324E-3</v>
      </c>
      <c r="D155" s="98">
        <v>1.1701017592036145E-3</v>
      </c>
      <c r="E155" s="98">
        <v>3.2977187801982075E-3</v>
      </c>
      <c r="F155" s="98">
        <v>2.617980583578763E-4</v>
      </c>
      <c r="G155" s="98">
        <v>4.6344373534456639E-4</v>
      </c>
      <c r="H155" s="98">
        <v>1.2768700618940578E-3</v>
      </c>
      <c r="I155" s="98">
        <v>4.6687561557852723E-3</v>
      </c>
      <c r="J155" s="98">
        <v>4.0862708011452E-3</v>
      </c>
      <c r="K155" s="98">
        <v>1.9351124058212727E-2</v>
      </c>
      <c r="L155" s="98">
        <v>1.0738955792675323E-2</v>
      </c>
      <c r="M155" s="98">
        <v>1.3394838937036177E-2</v>
      </c>
      <c r="N155" s="98">
        <v>5.4950513202757512E-3</v>
      </c>
      <c r="O155" s="98">
        <v>1.4759573284638068E-2</v>
      </c>
      <c r="P155" s="98">
        <v>5.3613146402966626E-2</v>
      </c>
      <c r="Q155" s="98">
        <v>6.1656195929000429E-2</v>
      </c>
      <c r="R155" s="98">
        <v>6.6069213608580313E-2</v>
      </c>
      <c r="S155" s="98">
        <v>7.6379035133920248E-2</v>
      </c>
      <c r="T155" s="98">
        <v>5.3154446616075705E-2</v>
      </c>
      <c r="U155" s="98">
        <v>5.5738572310181693E-2</v>
      </c>
      <c r="V155" s="98">
        <v>4.650465677698426E-2</v>
      </c>
      <c r="W155" s="98">
        <v>0.10098703568994383</v>
      </c>
      <c r="X155" s="98">
        <v>0.69040126871154772</v>
      </c>
      <c r="Y155" s="98">
        <v>0.17498897534623381</v>
      </c>
      <c r="DA155" s="63" t="s">
        <v>3565</v>
      </c>
    </row>
    <row r="156" spans="1:105" ht="12" customHeight="1" x14ac:dyDescent="0.25">
      <c r="A156" s="108" t="s">
        <v>52</v>
      </c>
      <c r="B156" s="98"/>
      <c r="C156" s="98">
        <v>1.9502645528791695E-3</v>
      </c>
      <c r="D156" s="98">
        <v>1.6289422135655402E-3</v>
      </c>
      <c r="E156" s="98">
        <v>4.450392212977783E-3</v>
      </c>
      <c r="F156" s="98">
        <v>3.9541790464195451E-4</v>
      </c>
      <c r="G156" s="98">
        <v>6.7509455256751984E-4</v>
      </c>
      <c r="H156" s="98">
        <v>1.8134561113845662E-3</v>
      </c>
      <c r="I156" s="98">
        <v>5.9970895213604719E-3</v>
      </c>
      <c r="J156" s="98">
        <v>6.145343770650155E-3</v>
      </c>
      <c r="K156" s="98">
        <v>2.7591045165299873E-2</v>
      </c>
      <c r="L156" s="98">
        <v>1.5159235297152322E-2</v>
      </c>
      <c r="M156" s="98">
        <v>2.0155413195422547E-2</v>
      </c>
      <c r="N156" s="98">
        <v>8.1921403858808382E-3</v>
      </c>
      <c r="O156" s="98">
        <v>2.926654691561266E-2</v>
      </c>
      <c r="P156" s="98">
        <v>0.11767912425851583</v>
      </c>
      <c r="Q156" s="98">
        <v>0.1197978248240098</v>
      </c>
      <c r="R156" s="98">
        <v>9.4062149013279805E-2</v>
      </c>
      <c r="S156" s="98">
        <v>9.8345030127361482E-2</v>
      </c>
      <c r="T156" s="98">
        <v>8.0127158863907214E-2</v>
      </c>
      <c r="U156" s="98">
        <v>8.3545443009769502E-2</v>
      </c>
      <c r="V156" s="98">
        <v>0.11861029706292642</v>
      </c>
      <c r="W156" s="98">
        <v>0.3046876131709047</v>
      </c>
      <c r="X156" s="98">
        <v>1.317610027331622</v>
      </c>
      <c r="Y156" s="98">
        <v>0.2825232166065203</v>
      </c>
      <c r="DA156" s="63" t="s">
        <v>3566</v>
      </c>
    </row>
    <row r="157" spans="1:105" ht="12" customHeight="1" x14ac:dyDescent="0.25">
      <c r="A157" s="121" t="s">
        <v>54</v>
      </c>
      <c r="B157" s="122"/>
      <c r="C157" s="122">
        <v>2.0104787414625423E-2</v>
      </c>
      <c r="D157" s="122">
        <v>3.8326134708393536E-2</v>
      </c>
      <c r="E157" s="122">
        <v>4.2065532184466577E-2</v>
      </c>
      <c r="F157" s="122">
        <v>3.6537176757918871E-2</v>
      </c>
      <c r="G157" s="122">
        <v>3.3277325011358633E-2</v>
      </c>
      <c r="H157" s="122">
        <v>2.1303222733924047E-2</v>
      </c>
      <c r="I157" s="122">
        <v>1.9562556147696804E-2</v>
      </c>
      <c r="J157" s="122">
        <v>1.5763867376723008E-2</v>
      </c>
      <c r="K157" s="122">
        <v>3.1790830139938671E-2</v>
      </c>
      <c r="L157" s="122">
        <v>3.9818887520599769E-2</v>
      </c>
      <c r="M157" s="122">
        <v>5.6506909179805206E-2</v>
      </c>
      <c r="N157" s="122">
        <v>4.6678935172519996E-2</v>
      </c>
      <c r="O157" s="122">
        <v>5.6769773762017813E-2</v>
      </c>
      <c r="P157" s="122">
        <v>0.16204113867929942</v>
      </c>
      <c r="Q157" s="122">
        <v>0.13960174027448666</v>
      </c>
      <c r="R157" s="122">
        <v>0.14477307537472597</v>
      </c>
      <c r="S157" s="122">
        <v>0.13900338665640422</v>
      </c>
      <c r="T157" s="122">
        <v>0.18001831087278297</v>
      </c>
      <c r="U157" s="122">
        <v>0.23198270918427372</v>
      </c>
      <c r="V157" s="122">
        <v>0.31530318119068401</v>
      </c>
      <c r="W157" s="122">
        <v>0.52723835667848673</v>
      </c>
      <c r="X157" s="122">
        <v>0.55589248053367579</v>
      </c>
      <c r="Y157" s="122">
        <v>0.39008757678664141</v>
      </c>
      <c r="DA157" s="130" t="s">
        <v>3567</v>
      </c>
    </row>
    <row r="158" spans="1:105" ht="12" customHeight="1" x14ac:dyDescent="0.25">
      <c r="A158" s="97" t="s">
        <v>50</v>
      </c>
      <c r="B158" s="98"/>
      <c r="C158" s="98">
        <v>9.2447837803554575E-4</v>
      </c>
      <c r="D158" s="98">
        <v>2.0304997235856426E-3</v>
      </c>
      <c r="E158" s="98">
        <v>2.0476690674637965E-3</v>
      </c>
      <c r="F158" s="98">
        <v>2.0379403854281532E-3</v>
      </c>
      <c r="G158" s="98">
        <v>1.8163829890573285E-3</v>
      </c>
      <c r="H158" s="98">
        <v>1.3905246844525226E-3</v>
      </c>
      <c r="I158" s="98">
        <v>1.6459611033404831E-3</v>
      </c>
      <c r="J158" s="98">
        <v>1.2685693022419303E-3</v>
      </c>
      <c r="K158" s="98">
        <v>2.6215155588930495E-3</v>
      </c>
      <c r="L158" s="98">
        <v>2.7290437467701071E-3</v>
      </c>
      <c r="M158" s="98">
        <v>4.1738295558197301E-3</v>
      </c>
      <c r="N158" s="98">
        <v>3.3853011450681193E-3</v>
      </c>
      <c r="O158" s="98">
        <v>4.0019490848775359E-3</v>
      </c>
      <c r="P158" s="98">
        <v>1.4210411129255697E-2</v>
      </c>
      <c r="Q158" s="98">
        <v>1.0399742972518975E-2</v>
      </c>
      <c r="R158" s="98">
        <v>1.2070112764623692E-2</v>
      </c>
      <c r="S158" s="98">
        <v>1.0467952739468269E-2</v>
      </c>
      <c r="T158" s="98">
        <v>1.1868497431163492E-2</v>
      </c>
      <c r="U158" s="98">
        <v>1.7191770479858443E-2</v>
      </c>
      <c r="V158" s="98">
        <v>1.9645110945706278E-2</v>
      </c>
      <c r="W158" s="98">
        <v>3.4429603936769901E-2</v>
      </c>
      <c r="X158" s="98">
        <v>5.5203757063378003E-2</v>
      </c>
      <c r="Y158" s="98">
        <v>3.4416217294858747E-2</v>
      </c>
      <c r="DA158" s="63" t="s">
        <v>3568</v>
      </c>
    </row>
    <row r="159" spans="1:105" ht="12" customHeight="1" x14ac:dyDescent="0.25">
      <c r="A159" s="109" t="s">
        <v>120</v>
      </c>
      <c r="B159" s="33"/>
      <c r="C159" s="33">
        <v>1.9180309036589877E-2</v>
      </c>
      <c r="D159" s="33">
        <v>3.6295634984807895E-2</v>
      </c>
      <c r="E159" s="33">
        <v>4.0017863117002783E-2</v>
      </c>
      <c r="F159" s="33">
        <v>3.4499236372490714E-2</v>
      </c>
      <c r="G159" s="33">
        <v>3.1460942022301305E-2</v>
      </c>
      <c r="H159" s="33">
        <v>1.9912698049471524E-2</v>
      </c>
      <c r="I159" s="33">
        <v>1.7916595044356321E-2</v>
      </c>
      <c r="J159" s="33">
        <v>1.4495298074481076E-2</v>
      </c>
      <c r="K159" s="33">
        <v>2.9169314581045623E-2</v>
      </c>
      <c r="L159" s="33">
        <v>3.7089843773829664E-2</v>
      </c>
      <c r="M159" s="33">
        <v>5.2333079623985479E-2</v>
      </c>
      <c r="N159" s="33">
        <v>4.3293634027451879E-2</v>
      </c>
      <c r="O159" s="33">
        <v>5.2767824677140279E-2</v>
      </c>
      <c r="P159" s="33">
        <v>0.14783072755004373</v>
      </c>
      <c r="Q159" s="33">
        <v>0.12920199730196769</v>
      </c>
      <c r="R159" s="33">
        <v>0.13270296261010228</v>
      </c>
      <c r="S159" s="33">
        <v>0.12853543391693595</v>
      </c>
      <c r="T159" s="33">
        <v>0.16814981344161947</v>
      </c>
      <c r="U159" s="33">
        <v>0.21479093870441526</v>
      </c>
      <c r="V159" s="33">
        <v>0.29565807024497776</v>
      </c>
      <c r="W159" s="33">
        <v>0.49280875274171687</v>
      </c>
      <c r="X159" s="33">
        <v>0.5006887234702978</v>
      </c>
      <c r="Y159" s="33">
        <v>0.35567135949178263</v>
      </c>
      <c r="DA159" s="60" t="s">
        <v>3569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11.439010525220692</v>
      </c>
      <c r="D161" s="117">
        <f t="shared" si="54"/>
        <v>13.78815895372397</v>
      </c>
      <c r="E161" s="117">
        <f t="shared" si="54"/>
        <v>0</v>
      </c>
      <c r="F161" s="117">
        <f t="shared" si="54"/>
        <v>0</v>
      </c>
      <c r="G161" s="117">
        <f t="shared" si="54"/>
        <v>0</v>
      </c>
      <c r="H161" s="117">
        <f t="shared" si="54"/>
        <v>0</v>
      </c>
      <c r="I161" s="117">
        <f t="shared" si="54"/>
        <v>0</v>
      </c>
      <c r="J161" s="117">
        <f t="shared" si="54"/>
        <v>0.56720049916509818</v>
      </c>
      <c r="K161" s="117">
        <f t="shared" si="54"/>
        <v>3.360050768278724</v>
      </c>
      <c r="L161" s="117">
        <f t="shared" si="54"/>
        <v>2.9274195354963584</v>
      </c>
      <c r="M161" s="117">
        <f t="shared" si="54"/>
        <v>2.0361395616717797</v>
      </c>
      <c r="N161" s="117">
        <f t="shared" si="54"/>
        <v>6.6024636113358222</v>
      </c>
      <c r="O161" s="117">
        <f t="shared" si="54"/>
        <v>3.9827592738229609</v>
      </c>
      <c r="P161" s="117">
        <f t="shared" si="54"/>
        <v>1.2166297111901128E-3</v>
      </c>
      <c r="Q161" s="117">
        <f t="shared" si="54"/>
        <v>0</v>
      </c>
      <c r="R161" s="117">
        <f t="shared" ref="R161:V161" si="55">R162+R164+R166+R175</f>
        <v>0</v>
      </c>
      <c r="S161" s="117">
        <f t="shared" si="55"/>
        <v>0</v>
      </c>
      <c r="T161" s="117">
        <f t="shared" si="55"/>
        <v>0</v>
      </c>
      <c r="U161" s="117">
        <f t="shared" si="55"/>
        <v>0</v>
      </c>
      <c r="V161" s="117">
        <f t="shared" si="55"/>
        <v>0</v>
      </c>
      <c r="W161" s="117">
        <f t="shared" ref="W161:Y161" si="56">W162+W164+W166+W175</f>
        <v>0</v>
      </c>
      <c r="X161" s="117">
        <f t="shared" si="56"/>
        <v>2.564625666066592E-2</v>
      </c>
      <c r="Y161" s="117">
        <f t="shared" si="56"/>
        <v>0</v>
      </c>
      <c r="DA161" s="129" t="s">
        <v>3570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10.104037846778926</v>
      </c>
      <c r="D162" s="122">
        <f t="shared" si="57"/>
        <v>12.411387663937253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0.48295684518638421</v>
      </c>
      <c r="K162" s="122">
        <f t="shared" si="57"/>
        <v>2.763947347115689</v>
      </c>
      <c r="L162" s="122">
        <f t="shared" si="57"/>
        <v>2.450362444127351</v>
      </c>
      <c r="M162" s="122">
        <f t="shared" si="57"/>
        <v>1.6339196938070075</v>
      </c>
      <c r="N162" s="122">
        <f t="shared" si="57"/>
        <v>5.3509135668565238</v>
      </c>
      <c r="O162" s="122">
        <f t="shared" si="57"/>
        <v>3.3392402556692629</v>
      </c>
      <c r="P162" s="122">
        <f t="shared" si="57"/>
        <v>9.3848475013241209E-4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1.7724581840782492E-2</v>
      </c>
      <c r="Y162" s="122">
        <f t="shared" si="57"/>
        <v>0</v>
      </c>
      <c r="DA162" s="130" t="s">
        <v>3571</v>
      </c>
    </row>
    <row r="163" spans="1:105" ht="12" customHeight="1" x14ac:dyDescent="0.25">
      <c r="A163" s="97" t="s">
        <v>53</v>
      </c>
      <c r="B163" s="33"/>
      <c r="C163" s="33">
        <v>10.104037846778926</v>
      </c>
      <c r="D163" s="33">
        <v>12.411387663937253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0.48295684518638421</v>
      </c>
      <c r="K163" s="33">
        <v>2.763947347115689</v>
      </c>
      <c r="L163" s="33">
        <v>2.450362444127351</v>
      </c>
      <c r="M163" s="33">
        <v>1.6339196938070075</v>
      </c>
      <c r="N163" s="33">
        <v>5.3509135668565238</v>
      </c>
      <c r="O163" s="33">
        <v>3.3392402556692629</v>
      </c>
      <c r="P163" s="33">
        <v>9.3848475013241209E-4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1.7724581840782492E-2</v>
      </c>
      <c r="Y163" s="33">
        <v>0</v>
      </c>
      <c r="DA163" s="60" t="s">
        <v>3572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3.4104575431619426E-2</v>
      </c>
      <c r="D164" s="122">
        <f t="shared" si="58"/>
        <v>2.0786732372670463E-2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5.8290345901741442E-3</v>
      </c>
      <c r="K164" s="122">
        <f t="shared" si="58"/>
        <v>1.5746804072765665E-2</v>
      </c>
      <c r="L164" s="122">
        <f t="shared" si="58"/>
        <v>5.2799049160116483E-2</v>
      </c>
      <c r="M164" s="122">
        <f t="shared" si="58"/>
        <v>9.7553205552068489E-3</v>
      </c>
      <c r="N164" s="122">
        <f t="shared" si="58"/>
        <v>0.1217256057638724</v>
      </c>
      <c r="O164" s="122">
        <f t="shared" si="58"/>
        <v>7.0084569105162003E-2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2.3650277563432229E-3</v>
      </c>
      <c r="Y164" s="122">
        <f t="shared" si="58"/>
        <v>0</v>
      </c>
      <c r="DA164" s="130" t="s">
        <v>3573</v>
      </c>
    </row>
    <row r="165" spans="1:105" ht="12" customHeight="1" x14ac:dyDescent="0.25">
      <c r="A165" s="97" t="s">
        <v>53</v>
      </c>
      <c r="B165" s="98"/>
      <c r="C165" s="98">
        <v>3.4104575431619426E-2</v>
      </c>
      <c r="D165" s="98">
        <v>2.0786732372670463E-2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5.8290345901741442E-3</v>
      </c>
      <c r="K165" s="98">
        <v>1.5746804072765665E-2</v>
      </c>
      <c r="L165" s="98">
        <v>5.2799049160116483E-2</v>
      </c>
      <c r="M165" s="98">
        <v>9.7553205552068489E-3</v>
      </c>
      <c r="N165" s="98">
        <v>0.1217256057638724</v>
      </c>
      <c r="O165" s="98">
        <v>7.0084569105162003E-2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2.3650277563432229E-3</v>
      </c>
      <c r="Y165" s="98">
        <v>0</v>
      </c>
      <c r="DA165" s="63" t="s">
        <v>3574</v>
      </c>
    </row>
    <row r="166" spans="1:105" ht="12" customHeight="1" x14ac:dyDescent="0.25">
      <c r="A166" s="121" t="s">
        <v>55</v>
      </c>
      <c r="B166" s="122"/>
      <c r="C166" s="122">
        <v>1.0919231910724077</v>
      </c>
      <c r="D166" s="122">
        <v>1.142707638623695</v>
      </c>
      <c r="E166" s="122">
        <v>0</v>
      </c>
      <c r="F166" s="122">
        <v>0</v>
      </c>
      <c r="G166" s="122">
        <v>0</v>
      </c>
      <c r="H166" s="122">
        <v>0</v>
      </c>
      <c r="I166" s="122">
        <v>0</v>
      </c>
      <c r="J166" s="122">
        <v>6.7593022155606627E-2</v>
      </c>
      <c r="K166" s="122">
        <v>0.50099367340640955</v>
      </c>
      <c r="L166" s="122">
        <v>0.36558563818454853</v>
      </c>
      <c r="M166" s="122">
        <v>0.34009794472279503</v>
      </c>
      <c r="N166" s="122">
        <v>0.97808058822501553</v>
      </c>
      <c r="O166" s="122">
        <v>0.49563678240335318</v>
      </c>
      <c r="P166" s="122">
        <v>2.4078094550101083E-4</v>
      </c>
      <c r="Q166" s="122">
        <v>0</v>
      </c>
      <c r="R166" s="122">
        <v>0</v>
      </c>
      <c r="S166" s="122">
        <v>0</v>
      </c>
      <c r="T166" s="122">
        <v>0</v>
      </c>
      <c r="U166" s="122">
        <v>0</v>
      </c>
      <c r="V166" s="122">
        <v>0</v>
      </c>
      <c r="W166" s="122">
        <v>0</v>
      </c>
      <c r="X166" s="122">
        <v>4.6591323704673511E-3</v>
      </c>
      <c r="Y166" s="122">
        <v>0</v>
      </c>
      <c r="DA166" s="130" t="s">
        <v>3575</v>
      </c>
    </row>
    <row r="167" spans="1:105" ht="12" customHeight="1" x14ac:dyDescent="0.25">
      <c r="A167" s="97" t="s">
        <v>124</v>
      </c>
      <c r="B167" s="98"/>
      <c r="C167" s="98">
        <v>9.4110249502681792E-2</v>
      </c>
      <c r="D167" s="98">
        <v>0.11047961377379911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4.5397075898556327E-3</v>
      </c>
      <c r="K167" s="98">
        <v>4.7245984454954898E-2</v>
      </c>
      <c r="L167" s="98">
        <v>4.131645183142027E-2</v>
      </c>
      <c r="M167" s="98">
        <v>5.6724831622044301E-2</v>
      </c>
      <c r="N167" s="98">
        <v>0.13907601182352292</v>
      </c>
      <c r="O167" s="98">
        <v>5.8638991661535383E-2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X167" s="98">
        <v>8.4382277094301715E-4</v>
      </c>
      <c r="Y167" s="98">
        <v>0</v>
      </c>
      <c r="DA167" s="63" t="s">
        <v>3576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1.2295474422632774E-4</v>
      </c>
      <c r="L168" s="98">
        <v>1.21005815488816E-4</v>
      </c>
      <c r="M168" s="98">
        <v>1.1959699399799727E-4</v>
      </c>
      <c r="N168" s="98">
        <v>1.2022188326594712E-4</v>
      </c>
      <c r="O168" s="98">
        <v>1.1927191899017067E-4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3577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5.0604925692353797E-5</v>
      </c>
      <c r="L169" s="101">
        <v>5.0142935293174921E-5</v>
      </c>
      <c r="M169" s="101">
        <v>4.7735391621057871E-5</v>
      </c>
      <c r="N169" s="101">
        <v>4.8243086022744211E-5</v>
      </c>
      <c r="O169" s="101">
        <v>3.994757007996185E-5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3578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7.234981853397394E-5</v>
      </c>
      <c r="L170" s="104">
        <v>7.0862880195641078E-5</v>
      </c>
      <c r="M170" s="104">
        <v>7.1861602376939408E-5</v>
      </c>
      <c r="N170" s="104">
        <v>7.1978797243202913E-5</v>
      </c>
      <c r="O170" s="104">
        <v>7.9324348910208818E-5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3579</v>
      </c>
    </row>
    <row r="171" spans="1:105" ht="12" customHeight="1" x14ac:dyDescent="0.25">
      <c r="A171" s="106" t="s">
        <v>122</v>
      </c>
      <c r="B171" s="101"/>
      <c r="C171" s="101">
        <v>0.96320793207536004</v>
      </c>
      <c r="D171" s="101">
        <v>1.0165741122614462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5.604063491541935E-2</v>
      </c>
      <c r="K171" s="101">
        <v>0.33651004022138786</v>
      </c>
      <c r="L171" s="101">
        <v>0.28594541902051812</v>
      </c>
      <c r="M171" s="101">
        <v>0.25221382705903583</v>
      </c>
      <c r="N171" s="101">
        <v>0.79451897450516729</v>
      </c>
      <c r="O171" s="101">
        <v>0.37653338340168396</v>
      </c>
      <c r="P171" s="101">
        <v>2.4078094550101083E-4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5.9470214969754094E-4</v>
      </c>
      <c r="Y171" s="101">
        <v>0</v>
      </c>
      <c r="DA171" s="131" t="s">
        <v>3580</v>
      </c>
    </row>
    <row r="172" spans="1:105" ht="12" customHeight="1" x14ac:dyDescent="0.25">
      <c r="A172" s="107" t="s">
        <v>121</v>
      </c>
      <c r="B172" s="104"/>
      <c r="C172" s="104">
        <v>3.4605009494365811E-2</v>
      </c>
      <c r="D172" s="104">
        <v>1.5653912588449719E-2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7.0126796503316487E-3</v>
      </c>
      <c r="K172" s="104">
        <v>0.1171146939858404</v>
      </c>
      <c r="L172" s="104">
        <v>3.820276151712132E-2</v>
      </c>
      <c r="M172" s="104">
        <v>3.1039689047716913E-2</v>
      </c>
      <c r="N172" s="104">
        <v>4.43653800130593E-2</v>
      </c>
      <c r="O172" s="104">
        <v>6.0345135421143656E-2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3.2206074498267933E-3</v>
      </c>
      <c r="Y172" s="104">
        <v>0</v>
      </c>
      <c r="DA172" s="132" t="s">
        <v>3581</v>
      </c>
    </row>
    <row r="173" spans="1:105" ht="12" customHeight="1" x14ac:dyDescent="0.25">
      <c r="A173" s="108" t="s">
        <v>53</v>
      </c>
      <c r="B173" s="98"/>
      <c r="C173" s="98">
        <v>1.4127231689134538E-2</v>
      </c>
      <c r="D173" s="98">
        <v>6.5439024311016959E-3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2.800702459211879E-3</v>
      </c>
      <c r="K173" s="98">
        <v>4.8278573611899959E-2</v>
      </c>
      <c r="L173" s="98">
        <v>1.5841174608199799E-2</v>
      </c>
      <c r="M173" s="98">
        <v>1.239250405059129E-2</v>
      </c>
      <c r="N173" s="98">
        <v>1.781154565882485E-2</v>
      </c>
      <c r="O173" s="98">
        <v>2.0230455115477247E-2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1.107320199723855E-3</v>
      </c>
      <c r="Y173" s="98">
        <v>0</v>
      </c>
      <c r="DA173" s="63" t="s">
        <v>3582</v>
      </c>
    </row>
    <row r="174" spans="1:105" ht="12" customHeight="1" x14ac:dyDescent="0.25">
      <c r="A174" s="115" t="s">
        <v>52</v>
      </c>
      <c r="B174" s="33"/>
      <c r="C174" s="33">
        <v>2.0477777805231273E-2</v>
      </c>
      <c r="D174" s="33">
        <v>9.1100101573480217E-3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4.2119771911197697E-3</v>
      </c>
      <c r="K174" s="33">
        <v>6.8836120373940449E-2</v>
      </c>
      <c r="L174" s="33">
        <v>2.2361586908921521E-2</v>
      </c>
      <c r="M174" s="33">
        <v>1.8647184997125622E-2</v>
      </c>
      <c r="N174" s="33">
        <v>2.6553834354234446E-2</v>
      </c>
      <c r="O174" s="33">
        <v>4.0114680305666409E-2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2.1132872501029381E-3</v>
      </c>
      <c r="Y174" s="33">
        <v>0</v>
      </c>
      <c r="DA174" s="60" t="s">
        <v>3583</v>
      </c>
    </row>
    <row r="175" spans="1:105" ht="12" customHeight="1" x14ac:dyDescent="0.25">
      <c r="A175" s="121" t="s">
        <v>54</v>
      </c>
      <c r="B175" s="122"/>
      <c r="C175" s="122">
        <v>0.20894491193773912</v>
      </c>
      <c r="D175" s="122">
        <v>0.21327691879035074</v>
      </c>
      <c r="E175" s="122">
        <v>0</v>
      </c>
      <c r="F175" s="122">
        <v>0</v>
      </c>
      <c r="G175" s="122">
        <v>0</v>
      </c>
      <c r="H175" s="122">
        <v>0</v>
      </c>
      <c r="I175" s="122">
        <v>0</v>
      </c>
      <c r="J175" s="122">
        <v>1.0821597232933232E-2</v>
      </c>
      <c r="K175" s="122">
        <v>7.9362943683859627E-2</v>
      </c>
      <c r="L175" s="122">
        <v>5.8672404024342061E-2</v>
      </c>
      <c r="M175" s="122">
        <v>5.2366602586770547E-2</v>
      </c>
      <c r="N175" s="122">
        <v>0.15174385049041028</v>
      </c>
      <c r="O175" s="122">
        <v>7.7797666645182353E-2</v>
      </c>
      <c r="P175" s="122">
        <v>3.7364015556689939E-5</v>
      </c>
      <c r="Q175" s="122">
        <v>0</v>
      </c>
      <c r="R175" s="122">
        <v>0</v>
      </c>
      <c r="S175" s="122">
        <v>0</v>
      </c>
      <c r="T175" s="122">
        <v>0</v>
      </c>
      <c r="U175" s="122">
        <v>0</v>
      </c>
      <c r="V175" s="122">
        <v>0</v>
      </c>
      <c r="W175" s="122">
        <v>0</v>
      </c>
      <c r="X175" s="122">
        <v>8.9751469307285375E-4</v>
      </c>
      <c r="Y175" s="122">
        <v>0</v>
      </c>
      <c r="DA175" s="130" t="s">
        <v>3584</v>
      </c>
    </row>
    <row r="176" spans="1:105" ht="12" customHeight="1" x14ac:dyDescent="0.25">
      <c r="A176" s="97" t="s">
        <v>50</v>
      </c>
      <c r="B176" s="98"/>
      <c r="C176" s="98">
        <v>9.5722032059097125E-3</v>
      </c>
      <c r="D176" s="98">
        <v>1.1340149399648116E-2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8.6987609296589519E-4</v>
      </c>
      <c r="K176" s="98">
        <v>6.563498214117414E-3</v>
      </c>
      <c r="L176" s="98">
        <v>4.0285883880892054E-3</v>
      </c>
      <c r="M176" s="98">
        <v>3.8584735449355739E-3</v>
      </c>
      <c r="N176" s="98">
        <v>1.103495953364746E-2</v>
      </c>
      <c r="O176" s="98">
        <v>5.4841524496469923E-3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8.4590495040419859E-5</v>
      </c>
      <c r="Y176" s="98">
        <v>0</v>
      </c>
      <c r="DA176" s="63" t="s">
        <v>3585</v>
      </c>
    </row>
    <row r="177" spans="1:105" ht="12" customHeight="1" x14ac:dyDescent="0.25">
      <c r="A177" s="109" t="s">
        <v>120</v>
      </c>
      <c r="B177" s="33"/>
      <c r="C177" s="33">
        <v>0.19937270873182941</v>
      </c>
      <c r="D177" s="33">
        <v>0.20193676939070263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9.9517211399673365E-3</v>
      </c>
      <c r="K177" s="33">
        <v>7.2799445469742208E-2</v>
      </c>
      <c r="L177" s="33">
        <v>5.4643815636252854E-2</v>
      </c>
      <c r="M177" s="33">
        <v>4.850812904183497E-2</v>
      </c>
      <c r="N177" s="33">
        <v>0.14070889095676281</v>
      </c>
      <c r="O177" s="33">
        <v>7.2313514195535361E-2</v>
      </c>
      <c r="P177" s="33">
        <v>3.7364015556689939E-5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8.129241980324339E-4</v>
      </c>
      <c r="Y177" s="33">
        <v>0</v>
      </c>
      <c r="DA177" s="60" t="s">
        <v>3586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3587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/>
      <c r="C3" s="119">
        <f>IF(RES_hhdet_in_tes!C3=0,"",RES_hhdet_in_tes!C3/RES_hhdet_in_fec!C3)</f>
        <v>0.65392872215299647</v>
      </c>
      <c r="D3" s="119" t="str">
        <f>IF(RES_hhdet_in_tes!D3=0,"",RES_hhdet_in_tes!D3/RES_hhdet_in_fec!D3)</f>
        <v/>
      </c>
      <c r="E3" s="119" t="str">
        <f>IF(RES_hhdet_in_tes!E3=0,"",RES_hhdet_in_tes!E3/RES_hhdet_in_fec!E3)</f>
        <v/>
      </c>
      <c r="F3" s="119" t="str">
        <f>IF(RES_hhdet_in_tes!F3=0,"",RES_hhdet_in_tes!F3/RES_hhdet_in_fec!F3)</f>
        <v/>
      </c>
      <c r="G3" s="119" t="str">
        <f>IF(RES_hhdet_in_tes!G3=0,"",RES_hhdet_in_tes!G3/RES_hhdet_in_fec!G3)</f>
        <v/>
      </c>
      <c r="H3" s="119">
        <f>IF(RES_hhdet_in_tes!H3=0,"",RES_hhdet_in_tes!H3/RES_hhdet_in_fec!H3)</f>
        <v>0.68344093773641135</v>
      </c>
      <c r="I3" s="119">
        <f>IF(RES_hhdet_in_tes!I3=0,"",RES_hhdet_in_tes!I3/RES_hhdet_in_fec!I3)</f>
        <v>0.68635388549363052</v>
      </c>
      <c r="J3" s="119">
        <f>IF(RES_hhdet_in_tes!J3=0,"",RES_hhdet_in_tes!J3/RES_hhdet_in_fec!J3)</f>
        <v>0.69033920408501859</v>
      </c>
      <c r="K3" s="119">
        <f>IF(RES_hhdet_in_tes!K3=0,"",RES_hhdet_in_tes!K3/RES_hhdet_in_fec!K3)</f>
        <v>0.69490824597998901</v>
      </c>
      <c r="L3" s="119">
        <f>IF(RES_hhdet_in_tes!L3=0,"",RES_hhdet_in_tes!L3/RES_hhdet_in_fec!L3)</f>
        <v>0.7016219877153963</v>
      </c>
      <c r="M3" s="119">
        <f>IF(RES_hhdet_in_tes!M3=0,"",RES_hhdet_in_tes!M3/RES_hhdet_in_fec!M3)</f>
        <v>0.7041695477807508</v>
      </c>
      <c r="N3" s="119">
        <f>IF(RES_hhdet_in_tes!N3=0,"",RES_hhdet_in_tes!N3/RES_hhdet_in_fec!N3)</f>
        <v>0.71179526293324813</v>
      </c>
      <c r="O3" s="119">
        <f>IF(RES_hhdet_in_tes!O3=0,"",RES_hhdet_in_tes!O3/RES_hhdet_in_fec!O3)</f>
        <v>0.72118897686676542</v>
      </c>
      <c r="P3" s="119">
        <f>IF(RES_hhdet_in_tes!P3=0,"",RES_hhdet_in_tes!P3/RES_hhdet_in_fec!P3)</f>
        <v>0.72191592042619812</v>
      </c>
      <c r="Q3" s="119" t="str">
        <f>IF(RES_hhdet_in_tes!Q3=0,"",RES_hhdet_in_tes!Q3/RES_hhdet_in_fec!Q3)</f>
        <v/>
      </c>
      <c r="R3" s="119" t="str">
        <f>IF(RES_hhdet_in_tes!R3=0,"",RES_hhdet_in_tes!R3/RES_hhdet_in_fec!R3)</f>
        <v/>
      </c>
      <c r="S3" s="119" t="str">
        <f>IF(RES_hhdet_in_tes!S3=0,"",RES_hhdet_in_tes!S3/RES_hhdet_in_fec!S3)</f>
        <v/>
      </c>
      <c r="T3" s="119" t="str">
        <f>IF(RES_hhdet_in_tes!T3=0,"",RES_hhdet_in_tes!T3/RES_hhdet_in_fec!T3)</f>
        <v/>
      </c>
      <c r="U3" s="119" t="str">
        <f>IF(RES_hhdet_in_tes!U3=0,"",RES_hhdet_in_tes!U3/RES_hhdet_in_fec!U3)</f>
        <v/>
      </c>
      <c r="V3" s="119" t="str">
        <f>IF(RES_hhdet_in_tes!V3=0,"",RES_hhdet_in_tes!V3/RES_hhdet_in_fec!V3)</f>
        <v/>
      </c>
      <c r="W3" s="119" t="str">
        <f>IF(RES_hhdet_in_tes!W3=0,"",RES_hhdet_in_tes!W3/RES_hhdet_in_fec!W3)</f>
        <v/>
      </c>
      <c r="X3" s="119">
        <f>IF(RES_hhdet_in_tes!X3=0,"",RES_hhdet_in_tes!X3/RES_hhdet_in_fec!X3)</f>
        <v>0.86358520405305428</v>
      </c>
      <c r="Y3" s="119">
        <f>IF(RES_hhdet_in_tes!Y3=0,"",RES_hhdet_in_tes!Y3/RES_hhdet_in_fec!Y3)</f>
        <v>0.86307463253866101</v>
      </c>
      <c r="DA3" s="129" t="s">
        <v>3588</v>
      </c>
    </row>
    <row r="4" spans="1:105" ht="12.95" customHeight="1" x14ac:dyDescent="0.25">
      <c r="A4" s="121" t="s">
        <v>57</v>
      </c>
      <c r="B4" s="124"/>
      <c r="C4" s="124">
        <f>IF(RES_hhdet_in_tes!C4=0,"",RES_hhdet_in_tes!C4/RES_hhdet_in_fec!C4)</f>
        <v>0.65007548124725634</v>
      </c>
      <c r="D4" s="124" t="str">
        <f>IF(RES_hhdet_in_tes!D4=0,"",RES_hhdet_in_tes!D4/RES_hhdet_in_fec!D4)</f>
        <v/>
      </c>
      <c r="E4" s="124" t="str">
        <f>IF(RES_hhdet_in_tes!E4=0,"",RES_hhdet_in_tes!E4/RES_hhdet_in_fec!E4)</f>
        <v/>
      </c>
      <c r="F4" s="124" t="str">
        <f>IF(RES_hhdet_in_tes!F4=0,"",RES_hhdet_in_tes!F4/RES_hhdet_in_fec!F4)</f>
        <v/>
      </c>
      <c r="G4" s="124" t="str">
        <f>IF(RES_hhdet_in_tes!G4=0,"",RES_hhdet_in_tes!G4/RES_hhdet_in_fec!G4)</f>
        <v/>
      </c>
      <c r="H4" s="124">
        <f>IF(RES_hhdet_in_tes!H4=0,"",RES_hhdet_in_tes!H4/RES_hhdet_in_fec!H4)</f>
        <v>0.67528839117179285</v>
      </c>
      <c r="I4" s="124">
        <f>IF(RES_hhdet_in_tes!I4=0,"",RES_hhdet_in_tes!I4/RES_hhdet_in_fec!I4)</f>
        <v>0.68086822435965766</v>
      </c>
      <c r="J4" s="124">
        <f>IF(RES_hhdet_in_tes!J4=0,"",RES_hhdet_in_tes!J4/RES_hhdet_in_fec!J4)</f>
        <v>0.68664067594853639</v>
      </c>
      <c r="K4" s="124">
        <f>IF(RES_hhdet_in_tes!K4=0,"",RES_hhdet_in_tes!K4/RES_hhdet_in_fec!K4)</f>
        <v>0.6925528468644726</v>
      </c>
      <c r="L4" s="124">
        <f>IF(RES_hhdet_in_tes!L4=0,"",RES_hhdet_in_tes!L4/RES_hhdet_in_fec!L4)</f>
        <v>0.69858883533547</v>
      </c>
      <c r="M4" s="124">
        <f>IF(RES_hhdet_in_tes!M4=0,"",RES_hhdet_in_tes!M4/RES_hhdet_in_fec!M4)</f>
        <v>0.70461137490388637</v>
      </c>
      <c r="N4" s="124">
        <f>IF(RES_hhdet_in_tes!N4=0,"",RES_hhdet_in_tes!N4/RES_hhdet_in_fec!N4)</f>
        <v>0.71024387515579568</v>
      </c>
      <c r="O4" s="124">
        <f>IF(RES_hhdet_in_tes!O4=0,"",RES_hhdet_in_tes!O4/RES_hhdet_in_fec!O4)</f>
        <v>0.71527417732635457</v>
      </c>
      <c r="P4" s="124">
        <f>IF(RES_hhdet_in_tes!P4=0,"",RES_hhdet_in_tes!P4/RES_hhdet_in_fec!P4)</f>
        <v>0.72028634217342347</v>
      </c>
      <c r="Q4" s="124" t="str">
        <f>IF(RES_hhdet_in_tes!Q4=0,"",RES_hhdet_in_tes!Q4/RES_hhdet_in_fec!Q4)</f>
        <v/>
      </c>
      <c r="R4" s="124" t="str">
        <f>IF(RES_hhdet_in_tes!R4=0,"",RES_hhdet_in_tes!R4/RES_hhdet_in_fec!R4)</f>
        <v/>
      </c>
      <c r="S4" s="124" t="str">
        <f>IF(RES_hhdet_in_tes!S4=0,"",RES_hhdet_in_tes!S4/RES_hhdet_in_fec!S4)</f>
        <v/>
      </c>
      <c r="T4" s="124" t="str">
        <f>IF(RES_hhdet_in_tes!T4=0,"",RES_hhdet_in_tes!T4/RES_hhdet_in_fec!T4)</f>
        <v/>
      </c>
      <c r="U4" s="124" t="str">
        <f>IF(RES_hhdet_in_tes!U4=0,"",RES_hhdet_in_tes!U4/RES_hhdet_in_fec!U4)</f>
        <v/>
      </c>
      <c r="V4" s="124" t="str">
        <f>IF(RES_hhdet_in_tes!V4=0,"",RES_hhdet_in_tes!V4/RES_hhdet_in_fec!V4)</f>
        <v/>
      </c>
      <c r="W4" s="124" t="str">
        <f>IF(RES_hhdet_in_tes!W4=0,"",RES_hhdet_in_tes!W4/RES_hhdet_in_fec!W4)</f>
        <v/>
      </c>
      <c r="X4" s="124">
        <f>IF(RES_hhdet_in_tes!X4=0,"",RES_hhdet_in_tes!X4/RES_hhdet_in_fec!X4)</f>
        <v>0.8405999773380064</v>
      </c>
      <c r="Y4" s="124">
        <f>IF(RES_hhdet_in_tes!Y4=0,"",RES_hhdet_in_tes!Y4/RES_hhdet_in_fec!Y4)</f>
        <v>0.84579371012284177</v>
      </c>
      <c r="DA4" s="130" t="s">
        <v>3589</v>
      </c>
    </row>
    <row r="5" spans="1:105" ht="12" customHeight="1" x14ac:dyDescent="0.25">
      <c r="A5" s="97" t="s">
        <v>51</v>
      </c>
      <c r="B5" s="111"/>
      <c r="C5" s="111">
        <f>IF(RES_hhdet_in_tes!C5=0,"",RES_hhdet_in_tes!C5/RES_hhdet_in_fec!C5)</f>
        <v>0.64790237323264799</v>
      </c>
      <c r="D5" s="111" t="str">
        <f>IF(RES_hhdet_in_tes!D5=0,"",RES_hhdet_in_tes!D5/RES_hhdet_in_fec!D5)</f>
        <v/>
      </c>
      <c r="E5" s="111" t="str">
        <f>IF(RES_hhdet_in_tes!E5=0,"",RES_hhdet_in_tes!E5/RES_hhdet_in_fec!E5)</f>
        <v/>
      </c>
      <c r="F5" s="111" t="str">
        <f>IF(RES_hhdet_in_tes!F5=0,"",RES_hhdet_in_tes!F5/RES_hhdet_in_fec!F5)</f>
        <v/>
      </c>
      <c r="G5" s="111" t="str">
        <f>IF(RES_hhdet_in_tes!G5=0,"",RES_hhdet_in_tes!G5/RES_hhdet_in_fec!G5)</f>
        <v/>
      </c>
      <c r="H5" s="111">
        <f>IF(RES_hhdet_in_tes!H5=0,"",RES_hhdet_in_tes!H5/RES_hhdet_in_fec!H5)</f>
        <v>0.67335882375504263</v>
      </c>
      <c r="I5" s="111">
        <f>IF(RES_hhdet_in_tes!I5=0,"",RES_hhdet_in_tes!I5/RES_hhdet_in_fec!I5)</f>
        <v>0.67898256807009183</v>
      </c>
      <c r="J5" s="111">
        <f>IF(RES_hhdet_in_tes!J5=0,"",RES_hhdet_in_tes!J5/RES_hhdet_in_fec!J5)</f>
        <v>0.68477878674611292</v>
      </c>
      <c r="K5" s="111">
        <f>IF(RES_hhdet_in_tes!K5=0,"",RES_hhdet_in_tes!K5/RES_hhdet_in_fec!K5)</f>
        <v>0.69073390124431489</v>
      </c>
      <c r="L5" s="111">
        <f>IF(RES_hhdet_in_tes!L5=0,"",RES_hhdet_in_tes!L5/RES_hhdet_in_fec!L5)</f>
        <v>0.69681429857460642</v>
      </c>
      <c r="M5" s="111">
        <f>IF(RES_hhdet_in_tes!M5=0,"",RES_hhdet_in_tes!M5/RES_hhdet_in_fec!M5)</f>
        <v>0.70288111056443248</v>
      </c>
      <c r="N5" s="111">
        <f>IF(RES_hhdet_in_tes!N5=0,"",RES_hhdet_in_tes!N5/RES_hhdet_in_fec!N5)</f>
        <v>0.70854820724847911</v>
      </c>
      <c r="O5" s="111">
        <f>IF(RES_hhdet_in_tes!O5=0,"",RES_hhdet_in_tes!O5/RES_hhdet_in_fec!O5)</f>
        <v>0.71361129270429224</v>
      </c>
      <c r="P5" s="111">
        <f>IF(RES_hhdet_in_tes!P5=0,"",RES_hhdet_in_tes!P5/RES_hhdet_in_fec!P5)</f>
        <v>0.71865267706383551</v>
      </c>
      <c r="Q5" s="111" t="str">
        <f>IF(RES_hhdet_in_tes!Q5=0,"",RES_hhdet_in_tes!Q5/RES_hhdet_in_fec!Q5)</f>
        <v/>
      </c>
      <c r="R5" s="111" t="str">
        <f>IF(RES_hhdet_in_tes!R5=0,"",RES_hhdet_in_tes!R5/RES_hhdet_in_fec!R5)</f>
        <v/>
      </c>
      <c r="S5" s="111" t="str">
        <f>IF(RES_hhdet_in_tes!S5=0,"",RES_hhdet_in_tes!S5/RES_hhdet_in_fec!S5)</f>
        <v/>
      </c>
      <c r="T5" s="111" t="str">
        <f>IF(RES_hhdet_in_tes!T5=0,"",RES_hhdet_in_tes!T5/RES_hhdet_in_fec!T5)</f>
        <v/>
      </c>
      <c r="U5" s="111" t="str">
        <f>IF(RES_hhdet_in_tes!U5=0,"",RES_hhdet_in_tes!U5/RES_hhdet_in_fec!U5)</f>
        <v/>
      </c>
      <c r="V5" s="111" t="str">
        <f>IF(RES_hhdet_in_tes!V5=0,"",RES_hhdet_in_tes!V5/RES_hhdet_in_fec!V5)</f>
        <v/>
      </c>
      <c r="W5" s="111" t="str">
        <f>IF(RES_hhdet_in_tes!W5=0,"",RES_hhdet_in_tes!W5/RES_hhdet_in_fec!W5)</f>
        <v/>
      </c>
      <c r="X5" s="111">
        <f>IF(RES_hhdet_in_tes!X5=0,"",RES_hhdet_in_tes!X5/RES_hhdet_in_fec!X5)</f>
        <v>0.83961443758278553</v>
      </c>
      <c r="Y5" s="111">
        <f>IF(RES_hhdet_in_tes!Y5=0,"",RES_hhdet_in_tes!Y5/RES_hhdet_in_fec!Y5)</f>
        <v>0.84484071388826809</v>
      </c>
      <c r="DA5" s="63" t="s">
        <v>3590</v>
      </c>
    </row>
    <row r="6" spans="1:105" ht="12" customHeight="1" x14ac:dyDescent="0.25">
      <c r="A6" s="97" t="s">
        <v>53</v>
      </c>
      <c r="B6" s="111"/>
      <c r="C6" s="111">
        <f>IF(RES_hhdet_in_tes!C6=0,"",RES_hhdet_in_tes!C6/RES_hhdet_in_fec!C6)</f>
        <v>1</v>
      </c>
      <c r="D6" s="111" t="str">
        <f>IF(RES_hhdet_in_tes!D6=0,"",RES_hhdet_in_tes!D6/RES_hhdet_in_fec!D6)</f>
        <v/>
      </c>
      <c r="E6" s="111" t="str">
        <f>IF(RES_hhdet_in_tes!E6=0,"",RES_hhdet_in_tes!E6/RES_hhdet_in_fec!E6)</f>
        <v/>
      </c>
      <c r="F6" s="111" t="str">
        <f>IF(RES_hhdet_in_tes!F6=0,"",RES_hhdet_in_tes!F6/RES_hhdet_in_fec!F6)</f>
        <v/>
      </c>
      <c r="G6" s="111" t="str">
        <f>IF(RES_hhdet_in_tes!G6=0,"",RES_hhdet_in_tes!G6/RES_hhdet_in_fec!G6)</f>
        <v/>
      </c>
      <c r="H6" s="111">
        <f>IF(RES_hhdet_in_tes!H6=0,"",RES_hhdet_in_tes!H6/RES_hhdet_in_fec!H6)</f>
        <v>1</v>
      </c>
      <c r="I6" s="111">
        <f>IF(RES_hhdet_in_tes!I6=0,"",RES_hhdet_in_tes!I6/RES_hhdet_in_fec!I6)</f>
        <v>1</v>
      </c>
      <c r="J6" s="111">
        <f>IF(RES_hhdet_in_tes!J6=0,"",RES_hhdet_in_tes!J6/RES_hhdet_in_fec!J6)</f>
        <v>1</v>
      </c>
      <c r="K6" s="111">
        <f>IF(RES_hhdet_in_tes!K6=0,"",RES_hhdet_in_tes!K6/RES_hhdet_in_fec!K6)</f>
        <v>1</v>
      </c>
      <c r="L6" s="111">
        <f>IF(RES_hhdet_in_tes!L6=0,"",RES_hhdet_in_tes!L6/RES_hhdet_in_fec!L6)</f>
        <v>1</v>
      </c>
      <c r="M6" s="111">
        <f>IF(RES_hhdet_in_tes!M6=0,"",RES_hhdet_in_tes!M6/RES_hhdet_in_fec!M6)</f>
        <v>1</v>
      </c>
      <c r="N6" s="111">
        <f>IF(RES_hhdet_in_tes!N6=0,"",RES_hhdet_in_tes!N6/RES_hhdet_in_fec!N6)</f>
        <v>1</v>
      </c>
      <c r="O6" s="111">
        <f>IF(RES_hhdet_in_tes!O6=0,"",RES_hhdet_in_tes!O6/RES_hhdet_in_fec!O6)</f>
        <v>1</v>
      </c>
      <c r="P6" s="111">
        <f>IF(RES_hhdet_in_tes!P6=0,"",RES_hhdet_in_tes!P6/RES_hhdet_in_fec!P6)</f>
        <v>1</v>
      </c>
      <c r="Q6" s="111" t="str">
        <f>IF(RES_hhdet_in_tes!Q6=0,"",RES_hhdet_in_tes!Q6/RES_hhdet_in_fec!Q6)</f>
        <v/>
      </c>
      <c r="R6" s="111" t="str">
        <f>IF(RES_hhdet_in_tes!R6=0,"",RES_hhdet_in_tes!R6/RES_hhdet_in_fec!R6)</f>
        <v/>
      </c>
      <c r="S6" s="111" t="str">
        <f>IF(RES_hhdet_in_tes!S6=0,"",RES_hhdet_in_tes!S6/RES_hhdet_in_fec!S6)</f>
        <v/>
      </c>
      <c r="T6" s="111" t="str">
        <f>IF(RES_hhdet_in_tes!T6=0,"",RES_hhdet_in_tes!T6/RES_hhdet_in_fec!T6)</f>
        <v/>
      </c>
      <c r="U6" s="111" t="str">
        <f>IF(RES_hhdet_in_tes!U6=0,"",RES_hhdet_in_tes!U6/RES_hhdet_in_fec!U6)</f>
        <v/>
      </c>
      <c r="V6" s="111" t="str">
        <f>IF(RES_hhdet_in_tes!V6=0,"",RES_hhdet_in_tes!V6/RES_hhdet_in_fec!V6)</f>
        <v/>
      </c>
      <c r="W6" s="111" t="str">
        <f>IF(RES_hhdet_in_tes!W6=0,"",RES_hhdet_in_tes!W6/RES_hhdet_in_fec!W6)</f>
        <v/>
      </c>
      <c r="X6" s="111">
        <f>IF(RES_hhdet_in_tes!X6=0,"",RES_hhdet_in_tes!X6/RES_hhdet_in_fec!X6)</f>
        <v>1</v>
      </c>
      <c r="Y6" s="111">
        <f>IF(RES_hhdet_in_tes!Y6=0,"",RES_hhdet_in_tes!Y6/RES_hhdet_in_fec!Y6)</f>
        <v>1</v>
      </c>
      <c r="DA6" s="63" t="s">
        <v>3591</v>
      </c>
    </row>
    <row r="7" spans="1:105" ht="12.95" customHeight="1" x14ac:dyDescent="0.25">
      <c r="A7" s="121" t="s">
        <v>92</v>
      </c>
      <c r="B7" s="124"/>
      <c r="C7" s="124">
        <f>IF(RES_hhdet_in_tes!C7=0,"",RES_hhdet_in_tes!C7/RES_hhdet_in_fec!C7)</f>
        <v>2.5802479381017775</v>
      </c>
      <c r="D7" s="124" t="str">
        <f>IF(RES_hhdet_in_tes!D7=0,"",RES_hhdet_in_tes!D7/RES_hhdet_in_fec!D7)</f>
        <v/>
      </c>
      <c r="E7" s="124" t="str">
        <f>IF(RES_hhdet_in_tes!E7=0,"",RES_hhdet_in_tes!E7/RES_hhdet_in_fec!E7)</f>
        <v/>
      </c>
      <c r="F7" s="124" t="str">
        <f>IF(RES_hhdet_in_tes!F7=0,"",RES_hhdet_in_tes!F7/RES_hhdet_in_fec!F7)</f>
        <v/>
      </c>
      <c r="G7" s="124" t="str">
        <f>IF(RES_hhdet_in_tes!G7=0,"",RES_hhdet_in_tes!G7/RES_hhdet_in_fec!G7)</f>
        <v/>
      </c>
      <c r="H7" s="124">
        <f>IF(RES_hhdet_in_tes!H7=0,"",RES_hhdet_in_tes!H7/RES_hhdet_in_fec!H7)</f>
        <v>3.1844292547674353</v>
      </c>
      <c r="I7" s="124">
        <f>IF(RES_hhdet_in_tes!I7=0,"",RES_hhdet_in_tes!I7/RES_hhdet_in_fec!I7)</f>
        <v>3.3099350686023525</v>
      </c>
      <c r="J7" s="124">
        <f>IF(RES_hhdet_in_tes!J7=0,"",RES_hhdet_in_tes!J7/RES_hhdet_in_fec!J7)</f>
        <v>3.4377935045903896</v>
      </c>
      <c r="K7" s="124">
        <f>IF(RES_hhdet_in_tes!K7=0,"",RES_hhdet_in_tes!K7/RES_hhdet_in_fec!K7)</f>
        <v>3.5685244896006023</v>
      </c>
      <c r="L7" s="124">
        <f>IF(RES_hhdet_in_tes!L7=0,"",RES_hhdet_in_tes!L7/RES_hhdet_in_fec!L7)</f>
        <v>3.7021969715316034</v>
      </c>
      <c r="M7" s="124">
        <f>IF(RES_hhdet_in_tes!M7=0,"",RES_hhdet_in_tes!M7/RES_hhdet_in_fec!M7)</f>
        <v>3.8553757828465174</v>
      </c>
      <c r="N7" s="124">
        <f>IF(RES_hhdet_in_tes!N7=0,"",RES_hhdet_in_tes!N7/RES_hhdet_in_fec!N7)</f>
        <v>4.0329782618102978</v>
      </c>
      <c r="O7" s="124">
        <f>IF(RES_hhdet_in_tes!O7=0,"",RES_hhdet_in_tes!O7/RES_hhdet_in_fec!O7)</f>
        <v>4.2346875831665027</v>
      </c>
      <c r="P7" s="124" t="str">
        <f>IF(RES_hhdet_in_tes!P7=0,"",RES_hhdet_in_tes!P7/RES_hhdet_in_fec!P7)</f>
        <v/>
      </c>
      <c r="Q7" s="124" t="str">
        <f>IF(RES_hhdet_in_tes!Q7=0,"",RES_hhdet_in_tes!Q7/RES_hhdet_in_fec!Q7)</f>
        <v/>
      </c>
      <c r="R7" s="124" t="str">
        <f>IF(RES_hhdet_in_tes!R7=0,"",RES_hhdet_in_tes!R7/RES_hhdet_in_fec!R7)</f>
        <v/>
      </c>
      <c r="S7" s="124" t="str">
        <f>IF(RES_hhdet_in_tes!S7=0,"",RES_hhdet_in_tes!S7/RES_hhdet_in_fec!S7)</f>
        <v/>
      </c>
      <c r="T7" s="124" t="str">
        <f>IF(RES_hhdet_in_tes!T7=0,"",RES_hhdet_in_tes!T7/RES_hhdet_in_fec!T7)</f>
        <v/>
      </c>
      <c r="U7" s="124" t="str">
        <f>IF(RES_hhdet_in_tes!U7=0,"",RES_hhdet_in_tes!U7/RES_hhdet_in_fec!U7)</f>
        <v/>
      </c>
      <c r="V7" s="124" t="str">
        <f>IF(RES_hhdet_in_tes!V7=0,"",RES_hhdet_in_tes!V7/RES_hhdet_in_fec!V7)</f>
        <v/>
      </c>
      <c r="W7" s="124" t="str">
        <f>IF(RES_hhdet_in_tes!W7=0,"",RES_hhdet_in_tes!W7/RES_hhdet_in_fec!W7)</f>
        <v/>
      </c>
      <c r="X7" s="124">
        <f>IF(RES_hhdet_in_tes!X7=0,"",RES_hhdet_in_tes!X7/RES_hhdet_in_fec!X7)</f>
        <v>4.754827869860665</v>
      </c>
      <c r="Y7" s="124">
        <f>IF(RES_hhdet_in_tes!Y7=0,"",RES_hhdet_in_tes!Y7/RES_hhdet_in_fec!Y7)</f>
        <v>4.8124511861531936</v>
      </c>
      <c r="DA7" s="130" t="s">
        <v>3592</v>
      </c>
    </row>
    <row r="8" spans="1:105" ht="12" customHeight="1" x14ac:dyDescent="0.25">
      <c r="A8" s="97" t="s">
        <v>53</v>
      </c>
      <c r="B8" s="111"/>
      <c r="C8" s="111">
        <f>IF(RES_hhdet_in_tes!C8=0,"",RES_hhdet_in_tes!C8/RES_hhdet_in_fec!C8)</f>
        <v>2.5802479381017775</v>
      </c>
      <c r="D8" s="111" t="str">
        <f>IF(RES_hhdet_in_tes!D8=0,"",RES_hhdet_in_tes!D8/RES_hhdet_in_fec!D8)</f>
        <v/>
      </c>
      <c r="E8" s="111" t="str">
        <f>IF(RES_hhdet_in_tes!E8=0,"",RES_hhdet_in_tes!E8/RES_hhdet_in_fec!E8)</f>
        <v/>
      </c>
      <c r="F8" s="111" t="str">
        <f>IF(RES_hhdet_in_tes!F8=0,"",RES_hhdet_in_tes!F8/RES_hhdet_in_fec!F8)</f>
        <v/>
      </c>
      <c r="G8" s="111" t="str">
        <f>IF(RES_hhdet_in_tes!G8=0,"",RES_hhdet_in_tes!G8/RES_hhdet_in_fec!G8)</f>
        <v/>
      </c>
      <c r="H8" s="111">
        <f>IF(RES_hhdet_in_tes!H8=0,"",RES_hhdet_in_tes!H8/RES_hhdet_in_fec!H8)</f>
        <v>3.1844292547674353</v>
      </c>
      <c r="I8" s="111">
        <f>IF(RES_hhdet_in_tes!I8=0,"",RES_hhdet_in_tes!I8/RES_hhdet_in_fec!I8)</f>
        <v>3.3099350686023525</v>
      </c>
      <c r="J8" s="111">
        <f>IF(RES_hhdet_in_tes!J8=0,"",RES_hhdet_in_tes!J8/RES_hhdet_in_fec!J8)</f>
        <v>3.4377935045903896</v>
      </c>
      <c r="K8" s="111">
        <f>IF(RES_hhdet_in_tes!K8=0,"",RES_hhdet_in_tes!K8/RES_hhdet_in_fec!K8)</f>
        <v>3.5685244896006023</v>
      </c>
      <c r="L8" s="111">
        <f>IF(RES_hhdet_in_tes!L8=0,"",RES_hhdet_in_tes!L8/RES_hhdet_in_fec!L8)</f>
        <v>3.7021969715316034</v>
      </c>
      <c r="M8" s="111">
        <f>IF(RES_hhdet_in_tes!M8=0,"",RES_hhdet_in_tes!M8/RES_hhdet_in_fec!M8)</f>
        <v>3.8553757828465174</v>
      </c>
      <c r="N8" s="111">
        <f>IF(RES_hhdet_in_tes!N8=0,"",RES_hhdet_in_tes!N8/RES_hhdet_in_fec!N8)</f>
        <v>4.0329782618102978</v>
      </c>
      <c r="O8" s="111">
        <f>IF(RES_hhdet_in_tes!O8=0,"",RES_hhdet_in_tes!O8/RES_hhdet_in_fec!O8)</f>
        <v>4.2346875831665027</v>
      </c>
      <c r="P8" s="111" t="str">
        <f>IF(RES_hhdet_in_tes!P8=0,"",RES_hhdet_in_tes!P8/RES_hhdet_in_fec!P8)</f>
        <v/>
      </c>
      <c r="Q8" s="111" t="str">
        <f>IF(RES_hhdet_in_tes!Q8=0,"",RES_hhdet_in_tes!Q8/RES_hhdet_in_fec!Q8)</f>
        <v/>
      </c>
      <c r="R8" s="111" t="str">
        <f>IF(RES_hhdet_in_tes!R8=0,"",RES_hhdet_in_tes!R8/RES_hhdet_in_fec!R8)</f>
        <v/>
      </c>
      <c r="S8" s="111" t="str">
        <f>IF(RES_hhdet_in_tes!S8=0,"",RES_hhdet_in_tes!S8/RES_hhdet_in_fec!S8)</f>
        <v/>
      </c>
      <c r="T8" s="111" t="str">
        <f>IF(RES_hhdet_in_tes!T8=0,"",RES_hhdet_in_tes!T8/RES_hhdet_in_fec!T8)</f>
        <v/>
      </c>
      <c r="U8" s="111" t="str">
        <f>IF(RES_hhdet_in_tes!U8=0,"",RES_hhdet_in_tes!U8/RES_hhdet_in_fec!U8)</f>
        <v/>
      </c>
      <c r="V8" s="111" t="str">
        <f>IF(RES_hhdet_in_tes!V8=0,"",RES_hhdet_in_tes!V8/RES_hhdet_in_fec!V8)</f>
        <v/>
      </c>
      <c r="W8" s="111" t="str">
        <f>IF(RES_hhdet_in_tes!W8=0,"",RES_hhdet_in_tes!W8/RES_hhdet_in_fec!W8)</f>
        <v/>
      </c>
      <c r="X8" s="111">
        <f>IF(RES_hhdet_in_tes!X8=0,"",RES_hhdet_in_tes!X8/RES_hhdet_in_fec!X8)</f>
        <v>4.754827869860665</v>
      </c>
      <c r="Y8" s="111">
        <f>IF(RES_hhdet_in_tes!Y8=0,"",RES_hhdet_in_tes!Y8/RES_hhdet_in_fec!Y8)</f>
        <v>4.8124511861531936</v>
      </c>
      <c r="DA8" s="63" t="s">
        <v>3593</v>
      </c>
    </row>
    <row r="9" spans="1:105" ht="12" customHeight="1" x14ac:dyDescent="0.25">
      <c r="A9" s="121" t="s">
        <v>55</v>
      </c>
      <c r="B9" s="124"/>
      <c r="C9" s="124">
        <f>IF(RES_hhdet_in_tes!C9=0,"",RES_hhdet_in_tes!C9/RES_hhdet_in_fec!C9)</f>
        <v>0.66830176666626584</v>
      </c>
      <c r="D9" s="124" t="str">
        <f>IF(RES_hhdet_in_tes!D9=0,"",RES_hhdet_in_tes!D9/RES_hhdet_in_fec!D9)</f>
        <v/>
      </c>
      <c r="E9" s="124" t="str">
        <f>IF(RES_hhdet_in_tes!E9=0,"",RES_hhdet_in_tes!E9/RES_hhdet_in_fec!E9)</f>
        <v/>
      </c>
      <c r="F9" s="124" t="str">
        <f>IF(RES_hhdet_in_tes!F9=0,"",RES_hhdet_in_tes!F9/RES_hhdet_in_fec!F9)</f>
        <v/>
      </c>
      <c r="G9" s="124" t="str">
        <f>IF(RES_hhdet_in_tes!G9=0,"",RES_hhdet_in_tes!G9/RES_hhdet_in_fec!G9)</f>
        <v/>
      </c>
      <c r="H9" s="124">
        <f>IF(RES_hhdet_in_tes!H9=0,"",RES_hhdet_in_tes!H9/RES_hhdet_in_fec!H9)</f>
        <v>0.67371636080892183</v>
      </c>
      <c r="I9" s="124">
        <f>IF(RES_hhdet_in_tes!I9=0,"",RES_hhdet_in_tes!I9/RES_hhdet_in_fec!I9)</f>
        <v>0.68527666832672318</v>
      </c>
      <c r="J9" s="124">
        <f>IF(RES_hhdet_in_tes!J9=0,"",RES_hhdet_in_tes!J9/RES_hhdet_in_fec!J9)</f>
        <v>0.68859240512767472</v>
      </c>
      <c r="K9" s="124">
        <f>IF(RES_hhdet_in_tes!K9=0,"",RES_hhdet_in_tes!K9/RES_hhdet_in_fec!K9)</f>
        <v>0.7054313892848888</v>
      </c>
      <c r="L9" s="124">
        <f>IF(RES_hhdet_in_tes!L9=0,"",RES_hhdet_in_tes!L9/RES_hhdet_in_fec!L9)</f>
        <v>0.68965538069097554</v>
      </c>
      <c r="M9" s="124">
        <f>IF(RES_hhdet_in_tes!M9=0,"",RES_hhdet_in_tes!M9/RES_hhdet_in_fec!M9)</f>
        <v>0.68989911280457228</v>
      </c>
      <c r="N9" s="124">
        <f>IF(RES_hhdet_in_tes!N9=0,"",RES_hhdet_in_tes!N9/RES_hhdet_in_fec!N9)</f>
        <v>0.69346149390445166</v>
      </c>
      <c r="O9" s="124">
        <f>IF(RES_hhdet_in_tes!O9=0,"",RES_hhdet_in_tes!O9/RES_hhdet_in_fec!O9)</f>
        <v>0.71771216865761867</v>
      </c>
      <c r="P9" s="124">
        <f>IF(RES_hhdet_in_tes!P9=0,"",RES_hhdet_in_tes!P9/RES_hhdet_in_fec!P9)</f>
        <v>0.71843220631407489</v>
      </c>
      <c r="Q9" s="124" t="str">
        <f>IF(RES_hhdet_in_tes!Q9=0,"",RES_hhdet_in_tes!Q9/RES_hhdet_in_fec!Q9)</f>
        <v/>
      </c>
      <c r="R9" s="124" t="str">
        <f>IF(RES_hhdet_in_tes!R9=0,"",RES_hhdet_in_tes!R9/RES_hhdet_in_fec!R9)</f>
        <v/>
      </c>
      <c r="S9" s="124" t="str">
        <f>IF(RES_hhdet_in_tes!S9=0,"",RES_hhdet_in_tes!S9/RES_hhdet_in_fec!S9)</f>
        <v/>
      </c>
      <c r="T9" s="124" t="str">
        <f>IF(RES_hhdet_in_tes!T9=0,"",RES_hhdet_in_tes!T9/RES_hhdet_in_fec!T9)</f>
        <v/>
      </c>
      <c r="U9" s="124" t="str">
        <f>IF(RES_hhdet_in_tes!U9=0,"",RES_hhdet_in_tes!U9/RES_hhdet_in_fec!U9)</f>
        <v/>
      </c>
      <c r="V9" s="124" t="str">
        <f>IF(RES_hhdet_in_tes!V9=0,"",RES_hhdet_in_tes!V9/RES_hhdet_in_fec!V9)</f>
        <v/>
      </c>
      <c r="W9" s="124" t="str">
        <f>IF(RES_hhdet_in_tes!W9=0,"",RES_hhdet_in_tes!W9/RES_hhdet_in_fec!W9)</f>
        <v/>
      </c>
      <c r="X9" s="124">
        <f>IF(RES_hhdet_in_tes!X9=0,"",RES_hhdet_in_tes!X9/RES_hhdet_in_fec!X9)</f>
        <v>0.8750368665873508</v>
      </c>
      <c r="Y9" s="124">
        <f>IF(RES_hhdet_in_tes!Y9=0,"",RES_hhdet_in_tes!Y9/RES_hhdet_in_fec!Y9)</f>
        <v>0.82653101233426163</v>
      </c>
      <c r="DA9" s="130" t="s">
        <v>3594</v>
      </c>
    </row>
    <row r="10" spans="1:105" ht="12" customHeight="1" x14ac:dyDescent="0.25">
      <c r="A10" s="97" t="s">
        <v>143</v>
      </c>
      <c r="B10" s="111"/>
      <c r="C10" s="111">
        <f>IF(RES_hhdet_in_tes!C10=0,"",RES_hhdet_in_tes!C10/RES_hhdet_in_fec!C10)</f>
        <v>0.6104464090067856</v>
      </c>
      <c r="D10" s="111" t="str">
        <f>IF(RES_hhdet_in_tes!D10=0,"",RES_hhdet_in_tes!D10/RES_hhdet_in_fec!D10)</f>
        <v/>
      </c>
      <c r="E10" s="111" t="str">
        <f>IF(RES_hhdet_in_tes!E10=0,"",RES_hhdet_in_tes!E10/RES_hhdet_in_fec!E10)</f>
        <v/>
      </c>
      <c r="F10" s="111" t="str">
        <f>IF(RES_hhdet_in_tes!F10=0,"",RES_hhdet_in_tes!F10/RES_hhdet_in_fec!F10)</f>
        <v/>
      </c>
      <c r="G10" s="111" t="str">
        <f>IF(RES_hhdet_in_tes!G10=0,"",RES_hhdet_in_tes!G10/RES_hhdet_in_fec!G10)</f>
        <v/>
      </c>
      <c r="H10" s="111">
        <f>IF(RES_hhdet_in_tes!H10=0,"",RES_hhdet_in_tes!H10/RES_hhdet_in_fec!H10)</f>
        <v>0.63171333298487875</v>
      </c>
      <c r="I10" s="111">
        <f>IF(RES_hhdet_in_tes!I10=0,"",RES_hhdet_in_tes!I10/RES_hhdet_in_fec!I10)</f>
        <v>0.63641154268678402</v>
      </c>
      <c r="J10" s="111">
        <f>IF(RES_hhdet_in_tes!J10=0,"",RES_hhdet_in_tes!J10/RES_hhdet_in_fec!J10)</f>
        <v>0.64125384157031862</v>
      </c>
      <c r="K10" s="111">
        <f>IF(RES_hhdet_in_tes!K10=0,"",RES_hhdet_in_tes!K10/RES_hhdet_in_fec!K10)</f>
        <v>0.64622888580135485</v>
      </c>
      <c r="L10" s="111">
        <f>IF(RES_hhdet_in_tes!L10=0,"",RES_hhdet_in_tes!L10/RES_hhdet_in_fec!L10)</f>
        <v>0.65130859428884225</v>
      </c>
      <c r="M10" s="111">
        <f>IF(RES_hhdet_in_tes!M10=0,"",RES_hhdet_in_tes!M10/RES_hhdet_in_fec!M10)</f>
        <v>0.65637695325992151</v>
      </c>
      <c r="N10" s="111">
        <f>IF(RES_hhdet_in_tes!N10=0,"",RES_hhdet_in_tes!N10/RES_hhdet_in_fec!N10)</f>
        <v>0.66111138056156349</v>
      </c>
      <c r="O10" s="111">
        <f>IF(RES_hhdet_in_tes!O10=0,"",RES_hhdet_in_tes!O10/RES_hhdet_in_fec!O10)</f>
        <v>0.66534120252313844</v>
      </c>
      <c r="P10" s="111" t="str">
        <f>IF(RES_hhdet_in_tes!P10=0,"",RES_hhdet_in_tes!P10/RES_hhdet_in_fec!P10)</f>
        <v/>
      </c>
      <c r="Q10" s="111" t="str">
        <f>IF(RES_hhdet_in_tes!Q10=0,"",RES_hhdet_in_tes!Q10/RES_hhdet_in_fec!Q10)</f>
        <v/>
      </c>
      <c r="R10" s="111" t="str">
        <f>IF(RES_hhdet_in_tes!R10=0,"",RES_hhdet_in_tes!R10/RES_hhdet_in_fec!R10)</f>
        <v/>
      </c>
      <c r="S10" s="111" t="str">
        <f>IF(RES_hhdet_in_tes!S10=0,"",RES_hhdet_in_tes!S10/RES_hhdet_in_fec!S10)</f>
        <v/>
      </c>
      <c r="T10" s="111" t="str">
        <f>IF(RES_hhdet_in_tes!T10=0,"",RES_hhdet_in_tes!T10/RES_hhdet_in_fec!T10)</f>
        <v/>
      </c>
      <c r="U10" s="111" t="str">
        <f>IF(RES_hhdet_in_tes!U10=0,"",RES_hhdet_in_tes!U10/RES_hhdet_in_fec!U10)</f>
        <v/>
      </c>
      <c r="V10" s="111" t="str">
        <f>IF(RES_hhdet_in_tes!V10=0,"",RES_hhdet_in_tes!V10/RES_hhdet_in_fec!V10)</f>
        <v/>
      </c>
      <c r="W10" s="111" t="str">
        <f>IF(RES_hhdet_in_tes!W10=0,"",RES_hhdet_in_tes!W10/RES_hhdet_in_fec!W10)</f>
        <v/>
      </c>
      <c r="X10" s="111">
        <f>IF(RES_hhdet_in_tes!X10=0,"",RES_hhdet_in_tes!X10/RES_hhdet_in_fec!X10)</f>
        <v>0.77270737729673122</v>
      </c>
      <c r="Y10" s="111">
        <f>IF(RES_hhdet_in_tes!Y10=0,"",RES_hhdet_in_tes!Y10/RES_hhdet_in_fec!Y10)</f>
        <v>0.77882658472159316</v>
      </c>
      <c r="DA10" s="63" t="s">
        <v>3595</v>
      </c>
    </row>
    <row r="11" spans="1:105" ht="12" customHeight="1" x14ac:dyDescent="0.25">
      <c r="A11" s="97" t="s">
        <v>124</v>
      </c>
      <c r="B11" s="111"/>
      <c r="C11" s="111">
        <f>IF(RES_hhdet_in_tes!C11=0,"",RES_hhdet_in_tes!C11/RES_hhdet_in_fec!C11)</f>
        <v>0.59940149413661092</v>
      </c>
      <c r="D11" s="111" t="str">
        <f>IF(RES_hhdet_in_tes!D11=0,"",RES_hhdet_in_tes!D11/RES_hhdet_in_fec!D11)</f>
        <v/>
      </c>
      <c r="E11" s="111" t="str">
        <f>IF(RES_hhdet_in_tes!E11=0,"",RES_hhdet_in_tes!E11/RES_hhdet_in_fec!E11)</f>
        <v/>
      </c>
      <c r="F11" s="111" t="str">
        <f>IF(RES_hhdet_in_tes!F11=0,"",RES_hhdet_in_tes!F11/RES_hhdet_in_fec!F11)</f>
        <v/>
      </c>
      <c r="G11" s="111" t="str">
        <f>IF(RES_hhdet_in_tes!G11=0,"",RES_hhdet_in_tes!G11/RES_hhdet_in_fec!G11)</f>
        <v/>
      </c>
      <c r="H11" s="111">
        <f>IF(RES_hhdet_in_tes!H11=0,"",RES_hhdet_in_tes!H11/RES_hhdet_in_fec!H11)</f>
        <v>0.6102584974062697</v>
      </c>
      <c r="I11" s="111">
        <f>IF(RES_hhdet_in_tes!I11=0,"",RES_hhdet_in_tes!I11/RES_hhdet_in_fec!I11)</f>
        <v>0.61305673345104417</v>
      </c>
      <c r="J11" s="111">
        <f>IF(RES_hhdet_in_tes!J11=0,"",RES_hhdet_in_tes!J11/RES_hhdet_in_fec!J11)</f>
        <v>0.61631153657161519</v>
      </c>
      <c r="K11" s="111">
        <f>IF(RES_hhdet_in_tes!K11=0,"",RES_hhdet_in_tes!K11/RES_hhdet_in_fec!K11)</f>
        <v>0.6201927451892929</v>
      </c>
      <c r="L11" s="111">
        <f>IF(RES_hhdet_in_tes!L11=0,"",RES_hhdet_in_tes!L11/RES_hhdet_in_fec!L11)</f>
        <v>0.6247457980447999</v>
      </c>
      <c r="M11" s="111">
        <f>IF(RES_hhdet_in_tes!M11=0,"",RES_hhdet_in_tes!M11/RES_hhdet_in_fec!M11)</f>
        <v>0.63402748499233996</v>
      </c>
      <c r="N11" s="111">
        <f>IF(RES_hhdet_in_tes!N11=0,"",RES_hhdet_in_tes!N11/RES_hhdet_in_fec!N11)</f>
        <v>0.64932730331995281</v>
      </c>
      <c r="O11" s="111">
        <f>IF(RES_hhdet_in_tes!O11=0,"",RES_hhdet_in_tes!O11/RES_hhdet_in_fec!O11)</f>
        <v>0.67169473437698435</v>
      </c>
      <c r="P11" s="111" t="str">
        <f>IF(RES_hhdet_in_tes!P11=0,"",RES_hhdet_in_tes!P11/RES_hhdet_in_fec!P11)</f>
        <v/>
      </c>
      <c r="Q11" s="111" t="str">
        <f>IF(RES_hhdet_in_tes!Q11=0,"",RES_hhdet_in_tes!Q11/RES_hhdet_in_fec!Q11)</f>
        <v/>
      </c>
      <c r="R11" s="111" t="str">
        <f>IF(RES_hhdet_in_tes!R11=0,"",RES_hhdet_in_tes!R11/RES_hhdet_in_fec!R11)</f>
        <v/>
      </c>
      <c r="S11" s="111" t="str">
        <f>IF(RES_hhdet_in_tes!S11=0,"",RES_hhdet_in_tes!S11/RES_hhdet_in_fec!S11)</f>
        <v/>
      </c>
      <c r="T11" s="111" t="str">
        <f>IF(RES_hhdet_in_tes!T11=0,"",RES_hhdet_in_tes!T11/RES_hhdet_in_fec!T11)</f>
        <v/>
      </c>
      <c r="U11" s="111" t="str">
        <f>IF(RES_hhdet_in_tes!U11=0,"",RES_hhdet_in_tes!U11/RES_hhdet_in_fec!U11)</f>
        <v/>
      </c>
      <c r="V11" s="111" t="str">
        <f>IF(RES_hhdet_in_tes!V11=0,"",RES_hhdet_in_tes!V11/RES_hhdet_in_fec!V11)</f>
        <v/>
      </c>
      <c r="W11" s="111" t="str">
        <f>IF(RES_hhdet_in_tes!W11=0,"",RES_hhdet_in_tes!W11/RES_hhdet_in_fec!W11)</f>
        <v/>
      </c>
      <c r="X11" s="111">
        <f>IF(RES_hhdet_in_tes!X11=0,"",RES_hhdet_in_tes!X11/RES_hhdet_in_fec!X11)</f>
        <v>0.79608695927985751</v>
      </c>
      <c r="Y11" s="111">
        <f>IF(RES_hhdet_in_tes!Y11=0,"",RES_hhdet_in_tes!Y11/RES_hhdet_in_fec!Y11)</f>
        <v>0.79783301299159481</v>
      </c>
      <c r="DA11" s="63" t="s">
        <v>3596</v>
      </c>
    </row>
    <row r="12" spans="1:105" ht="12" customHeight="1" x14ac:dyDescent="0.25">
      <c r="A12" s="97" t="s">
        <v>123</v>
      </c>
      <c r="B12" s="111"/>
      <c r="C12" s="111" t="str">
        <f>IF(RES_hhdet_in_tes!C12=0,"",RES_hhdet_in_tes!C12/RES_hhdet_in_fec!C12)</f>
        <v/>
      </c>
      <c r="D12" s="111" t="str">
        <f>IF(RES_hhdet_in_tes!D12=0,"",RES_hhdet_in_tes!D12/RES_hhdet_in_fec!D12)</f>
        <v/>
      </c>
      <c r="E12" s="111" t="str">
        <f>IF(RES_hhdet_in_tes!E12=0,"",RES_hhdet_in_tes!E12/RES_hhdet_in_fec!E12)</f>
        <v/>
      </c>
      <c r="F12" s="111" t="str">
        <f>IF(RES_hhdet_in_tes!F12=0,"",RES_hhdet_in_tes!F12/RES_hhdet_in_fec!F12)</f>
        <v/>
      </c>
      <c r="G12" s="111" t="str">
        <f>IF(RES_hhdet_in_tes!G12=0,"",RES_hhdet_in_tes!G12/RES_hhdet_in_fec!G12)</f>
        <v/>
      </c>
      <c r="H12" s="111" t="str">
        <f>IF(RES_hhdet_in_tes!H12=0,"",RES_hhdet_in_tes!H12/RES_hhdet_in_fec!H12)</f>
        <v/>
      </c>
      <c r="I12" s="111" t="str">
        <f>IF(RES_hhdet_in_tes!I12=0,"",RES_hhdet_in_tes!I12/RES_hhdet_in_fec!I12)</f>
        <v/>
      </c>
      <c r="J12" s="111">
        <f>IF(RES_hhdet_in_tes!J12=0,"",RES_hhdet_in_tes!J12/RES_hhdet_in_fec!J12)</f>
        <v>0.80104596160077546</v>
      </c>
      <c r="K12" s="111">
        <f>IF(RES_hhdet_in_tes!K12=0,"",RES_hhdet_in_tes!K12/RES_hhdet_in_fec!K12)</f>
        <v>0.79869112058590441</v>
      </c>
      <c r="L12" s="111">
        <f>IF(RES_hhdet_in_tes!L12=0,"",RES_hhdet_in_tes!L12/RES_hhdet_in_fec!L12)</f>
        <v>0.80070431358812155</v>
      </c>
      <c r="M12" s="111">
        <f>IF(RES_hhdet_in_tes!M12=0,"",RES_hhdet_in_tes!M12/RES_hhdet_in_fec!M12)</f>
        <v>0.81275148464217351</v>
      </c>
      <c r="N12" s="111" t="str">
        <f>IF(RES_hhdet_in_tes!N12=0,"",RES_hhdet_in_tes!N12/RES_hhdet_in_fec!N12)</f>
        <v/>
      </c>
      <c r="O12" s="111" t="str">
        <f>IF(RES_hhdet_in_tes!O12=0,"",RES_hhdet_in_tes!O12/RES_hhdet_in_fec!O12)</f>
        <v/>
      </c>
      <c r="P12" s="111" t="str">
        <f>IF(RES_hhdet_in_tes!P12=0,"",RES_hhdet_in_tes!P12/RES_hhdet_in_fec!P12)</f>
        <v/>
      </c>
      <c r="Q12" s="111" t="str">
        <f>IF(RES_hhdet_in_tes!Q12=0,"",RES_hhdet_in_tes!Q12/RES_hhdet_in_fec!Q12)</f>
        <v/>
      </c>
      <c r="R12" s="111" t="str">
        <f>IF(RES_hhdet_in_tes!R12=0,"",RES_hhdet_in_tes!R12/RES_hhdet_in_fec!R12)</f>
        <v/>
      </c>
      <c r="S12" s="111" t="str">
        <f>IF(RES_hhdet_in_tes!S12=0,"",RES_hhdet_in_tes!S12/RES_hhdet_in_fec!S12)</f>
        <v/>
      </c>
      <c r="T12" s="111" t="str">
        <f>IF(RES_hhdet_in_tes!T12=0,"",RES_hhdet_in_tes!T12/RES_hhdet_in_fec!T12)</f>
        <v/>
      </c>
      <c r="U12" s="111" t="str">
        <f>IF(RES_hhdet_in_tes!U12=0,"",RES_hhdet_in_tes!U12/RES_hhdet_in_fec!U12)</f>
        <v/>
      </c>
      <c r="V12" s="111" t="str">
        <f>IF(RES_hhdet_in_tes!V12=0,"",RES_hhdet_in_tes!V12/RES_hhdet_in_fec!V12)</f>
        <v/>
      </c>
      <c r="W12" s="111" t="str">
        <f>IF(RES_hhdet_in_tes!W12=0,"",RES_hhdet_in_tes!W12/RES_hhdet_in_fec!W12)</f>
        <v/>
      </c>
      <c r="X12" s="111">
        <f>IF(RES_hhdet_in_tes!X12=0,"",RES_hhdet_in_tes!X12/RES_hhdet_in_fec!X12)</f>
        <v>0.91838969536562243</v>
      </c>
      <c r="Y12" s="111">
        <f>IF(RES_hhdet_in_tes!Y12=0,"",RES_hhdet_in_tes!Y12/RES_hhdet_in_fec!Y12)</f>
        <v>0.91130051609380636</v>
      </c>
      <c r="DA12" s="63" t="s">
        <v>3597</v>
      </c>
    </row>
    <row r="13" spans="1:105" ht="12" customHeight="1" x14ac:dyDescent="0.25">
      <c r="A13" s="100" t="s">
        <v>50</v>
      </c>
      <c r="B13" s="112"/>
      <c r="C13" s="112" t="str">
        <f>IF(RES_hhdet_in_tes!C13=0,"",RES_hhdet_in_tes!C13/RES_hhdet_in_fec!C13)</f>
        <v/>
      </c>
      <c r="D13" s="112" t="str">
        <f>IF(RES_hhdet_in_tes!D13=0,"",RES_hhdet_in_tes!D13/RES_hhdet_in_fec!D13)</f>
        <v/>
      </c>
      <c r="E13" s="112" t="str">
        <f>IF(RES_hhdet_in_tes!E13=0,"",RES_hhdet_in_tes!E13/RES_hhdet_in_fec!E13)</f>
        <v/>
      </c>
      <c r="F13" s="112" t="str">
        <f>IF(RES_hhdet_in_tes!F13=0,"",RES_hhdet_in_tes!F13/RES_hhdet_in_fec!F13)</f>
        <v/>
      </c>
      <c r="G13" s="112" t="str">
        <f>IF(RES_hhdet_in_tes!G13=0,"",RES_hhdet_in_tes!G13/RES_hhdet_in_fec!G13)</f>
        <v/>
      </c>
      <c r="H13" s="112" t="str">
        <f>IF(RES_hhdet_in_tes!H13=0,"",RES_hhdet_in_tes!H13/RES_hhdet_in_fec!H13)</f>
        <v/>
      </c>
      <c r="I13" s="112" t="str">
        <f>IF(RES_hhdet_in_tes!I13=0,"",RES_hhdet_in_tes!I13/RES_hhdet_in_fec!I13)</f>
        <v/>
      </c>
      <c r="J13" s="112">
        <f>IF(RES_hhdet_in_tes!J13=0,"",RES_hhdet_in_tes!J13/RES_hhdet_in_fec!J13)</f>
        <v>0.61631153657161519</v>
      </c>
      <c r="K13" s="112">
        <f>IF(RES_hhdet_in_tes!K13=0,"",RES_hhdet_in_tes!K13/RES_hhdet_in_fec!K13)</f>
        <v>0.6201927451892929</v>
      </c>
      <c r="L13" s="112">
        <f>IF(RES_hhdet_in_tes!L13=0,"",RES_hhdet_in_tes!L13/RES_hhdet_in_fec!L13)</f>
        <v>0.6247457980447999</v>
      </c>
      <c r="M13" s="112">
        <f>IF(RES_hhdet_in_tes!M13=0,"",RES_hhdet_in_tes!M13/RES_hhdet_in_fec!M13)</f>
        <v>0.63402748499233996</v>
      </c>
      <c r="N13" s="112" t="str">
        <f>IF(RES_hhdet_in_tes!N13=0,"",RES_hhdet_in_tes!N13/RES_hhdet_in_fec!N13)</f>
        <v/>
      </c>
      <c r="O13" s="112" t="str">
        <f>IF(RES_hhdet_in_tes!O13=0,"",RES_hhdet_in_tes!O13/RES_hhdet_in_fec!O13)</f>
        <v/>
      </c>
      <c r="P13" s="112" t="str">
        <f>IF(RES_hhdet_in_tes!P13=0,"",RES_hhdet_in_tes!P13/RES_hhdet_in_fec!P13)</f>
        <v/>
      </c>
      <c r="Q13" s="112" t="str">
        <f>IF(RES_hhdet_in_tes!Q13=0,"",RES_hhdet_in_tes!Q13/RES_hhdet_in_fec!Q13)</f>
        <v/>
      </c>
      <c r="R13" s="112" t="str">
        <f>IF(RES_hhdet_in_tes!R13=0,"",RES_hhdet_in_tes!R13/RES_hhdet_in_fec!R13)</f>
        <v/>
      </c>
      <c r="S13" s="112" t="str">
        <f>IF(RES_hhdet_in_tes!S13=0,"",RES_hhdet_in_tes!S13/RES_hhdet_in_fec!S13)</f>
        <v/>
      </c>
      <c r="T13" s="112" t="str">
        <f>IF(RES_hhdet_in_tes!T13=0,"",RES_hhdet_in_tes!T13/RES_hhdet_in_fec!T13)</f>
        <v/>
      </c>
      <c r="U13" s="112" t="str">
        <f>IF(RES_hhdet_in_tes!U13=0,"",RES_hhdet_in_tes!U13/RES_hhdet_in_fec!U13)</f>
        <v/>
      </c>
      <c r="V13" s="112" t="str">
        <f>IF(RES_hhdet_in_tes!V13=0,"",RES_hhdet_in_tes!V13/RES_hhdet_in_fec!V13)</f>
        <v/>
      </c>
      <c r="W13" s="112" t="str">
        <f>IF(RES_hhdet_in_tes!W13=0,"",RES_hhdet_in_tes!W13/RES_hhdet_in_fec!W13)</f>
        <v/>
      </c>
      <c r="X13" s="112">
        <f>IF(RES_hhdet_in_tes!X13=0,"",RES_hhdet_in_tes!X13/RES_hhdet_in_fec!X13)</f>
        <v>0.7960869592798574</v>
      </c>
      <c r="Y13" s="112">
        <f>IF(RES_hhdet_in_tes!Y13=0,"",RES_hhdet_in_tes!Y13/RES_hhdet_in_fec!Y13)</f>
        <v>0.79783301299159481</v>
      </c>
      <c r="DA13" s="131" t="s">
        <v>3598</v>
      </c>
    </row>
    <row r="14" spans="1:105" ht="12" customHeight="1" x14ac:dyDescent="0.25">
      <c r="A14" s="103" t="s">
        <v>52</v>
      </c>
      <c r="B14" s="113"/>
      <c r="C14" s="113" t="str">
        <f>IF(RES_hhdet_in_tes!C14=0,"",RES_hhdet_in_tes!C14/RES_hhdet_in_fec!C14)</f>
        <v/>
      </c>
      <c r="D14" s="113" t="str">
        <f>IF(RES_hhdet_in_tes!D14=0,"",RES_hhdet_in_tes!D14/RES_hhdet_in_fec!D14)</f>
        <v/>
      </c>
      <c r="E14" s="113" t="str">
        <f>IF(RES_hhdet_in_tes!E14=0,"",RES_hhdet_in_tes!E14/RES_hhdet_in_fec!E14)</f>
        <v/>
      </c>
      <c r="F14" s="113" t="str">
        <f>IF(RES_hhdet_in_tes!F14=0,"",RES_hhdet_in_tes!F14/RES_hhdet_in_fec!F14)</f>
        <v/>
      </c>
      <c r="G14" s="113" t="str">
        <f>IF(RES_hhdet_in_tes!G14=0,"",RES_hhdet_in_tes!G14/RES_hhdet_in_fec!G14)</f>
        <v/>
      </c>
      <c r="H14" s="113" t="str">
        <f>IF(RES_hhdet_in_tes!H14=0,"",RES_hhdet_in_tes!H14/RES_hhdet_in_fec!H14)</f>
        <v/>
      </c>
      <c r="I14" s="113" t="str">
        <f>IF(RES_hhdet_in_tes!I14=0,"",RES_hhdet_in_tes!I14/RES_hhdet_in_fec!I14)</f>
        <v/>
      </c>
      <c r="J14" s="113">
        <f>IF(RES_hhdet_in_tes!J14=0,"",RES_hhdet_in_tes!J14/RES_hhdet_in_fec!J14)</f>
        <v>1</v>
      </c>
      <c r="K14" s="113">
        <f>IF(RES_hhdet_in_tes!K14=0,"",RES_hhdet_in_tes!K14/RES_hhdet_in_fec!K14)</f>
        <v>1</v>
      </c>
      <c r="L14" s="113">
        <f>IF(RES_hhdet_in_tes!L14=0,"",RES_hhdet_in_tes!L14/RES_hhdet_in_fec!L14)</f>
        <v>1</v>
      </c>
      <c r="M14" s="113">
        <f>IF(RES_hhdet_in_tes!M14=0,"",RES_hhdet_in_tes!M14/RES_hhdet_in_fec!M14)</f>
        <v>1</v>
      </c>
      <c r="N14" s="113" t="str">
        <f>IF(RES_hhdet_in_tes!N14=0,"",RES_hhdet_in_tes!N14/RES_hhdet_in_fec!N14)</f>
        <v/>
      </c>
      <c r="O14" s="113" t="str">
        <f>IF(RES_hhdet_in_tes!O14=0,"",RES_hhdet_in_tes!O14/RES_hhdet_in_fec!O14)</f>
        <v/>
      </c>
      <c r="P14" s="113" t="str">
        <f>IF(RES_hhdet_in_tes!P14=0,"",RES_hhdet_in_tes!P14/RES_hhdet_in_fec!P14)</f>
        <v/>
      </c>
      <c r="Q14" s="113" t="str">
        <f>IF(RES_hhdet_in_tes!Q14=0,"",RES_hhdet_in_tes!Q14/RES_hhdet_in_fec!Q14)</f>
        <v/>
      </c>
      <c r="R14" s="113" t="str">
        <f>IF(RES_hhdet_in_tes!R14=0,"",RES_hhdet_in_tes!R14/RES_hhdet_in_fec!R14)</f>
        <v/>
      </c>
      <c r="S14" s="113" t="str">
        <f>IF(RES_hhdet_in_tes!S14=0,"",RES_hhdet_in_tes!S14/RES_hhdet_in_fec!S14)</f>
        <v/>
      </c>
      <c r="T14" s="113" t="str">
        <f>IF(RES_hhdet_in_tes!T14=0,"",RES_hhdet_in_tes!T14/RES_hhdet_in_fec!T14)</f>
        <v/>
      </c>
      <c r="U14" s="113" t="str">
        <f>IF(RES_hhdet_in_tes!U14=0,"",RES_hhdet_in_tes!U14/RES_hhdet_in_fec!U14)</f>
        <v/>
      </c>
      <c r="V14" s="113" t="str">
        <f>IF(RES_hhdet_in_tes!V14=0,"",RES_hhdet_in_tes!V14/RES_hhdet_in_fec!V14)</f>
        <v/>
      </c>
      <c r="W14" s="113" t="str">
        <f>IF(RES_hhdet_in_tes!W14=0,"",RES_hhdet_in_tes!W14/RES_hhdet_in_fec!W14)</f>
        <v/>
      </c>
      <c r="X14" s="113">
        <f>IF(RES_hhdet_in_tes!X14=0,"",RES_hhdet_in_tes!X14/RES_hhdet_in_fec!X14)</f>
        <v>1</v>
      </c>
      <c r="Y14" s="113">
        <f>IF(RES_hhdet_in_tes!Y14=0,"",RES_hhdet_in_tes!Y14/RES_hhdet_in_fec!Y14)</f>
        <v>1</v>
      </c>
      <c r="DA14" s="132" t="s">
        <v>3599</v>
      </c>
    </row>
    <row r="15" spans="1:105" ht="12" customHeight="1" x14ac:dyDescent="0.25">
      <c r="A15" s="106" t="s">
        <v>122</v>
      </c>
      <c r="B15" s="112"/>
      <c r="C15" s="112">
        <f>IF(RES_hhdet_in_tes!C15=0,"",RES_hhdet_in_tes!C15/RES_hhdet_in_fec!C15)</f>
        <v>0.67114143927529102</v>
      </c>
      <c r="D15" s="112" t="str">
        <f>IF(RES_hhdet_in_tes!D15=0,"",RES_hhdet_in_tes!D15/RES_hhdet_in_fec!D15)</f>
        <v/>
      </c>
      <c r="E15" s="112" t="str">
        <f>IF(RES_hhdet_in_tes!E15=0,"",RES_hhdet_in_tes!E15/RES_hhdet_in_fec!E15)</f>
        <v/>
      </c>
      <c r="F15" s="112" t="str">
        <f>IF(RES_hhdet_in_tes!F15=0,"",RES_hhdet_in_tes!F15/RES_hhdet_in_fec!F15)</f>
        <v/>
      </c>
      <c r="G15" s="112" t="str">
        <f>IF(RES_hhdet_in_tes!G15=0,"",RES_hhdet_in_tes!G15/RES_hhdet_in_fec!G15)</f>
        <v/>
      </c>
      <c r="H15" s="112">
        <f>IF(RES_hhdet_in_tes!H15=0,"",RES_hhdet_in_tes!H15/RES_hhdet_in_fec!H15)</f>
        <v>0.67703321109530634</v>
      </c>
      <c r="I15" s="112">
        <f>IF(RES_hhdet_in_tes!I15=0,"",RES_hhdet_in_tes!I15/RES_hhdet_in_fec!I15)</f>
        <v>0.67846039068091935</v>
      </c>
      <c r="J15" s="112">
        <f>IF(RES_hhdet_in_tes!J15=0,"",RES_hhdet_in_tes!J15/RES_hhdet_in_fec!J15)</f>
        <v>0.68007107909764897</v>
      </c>
      <c r="K15" s="112">
        <f>IF(RES_hhdet_in_tes!K15=0,"",RES_hhdet_in_tes!K15/RES_hhdet_in_fec!K15)</f>
        <v>0.68193662001012667</v>
      </c>
      <c r="L15" s="112">
        <f>IF(RES_hhdet_in_tes!L15=0,"",RES_hhdet_in_tes!L15/RES_hhdet_in_fec!L15)</f>
        <v>0.68408154267371268</v>
      </c>
      <c r="M15" s="112">
        <f>IF(RES_hhdet_in_tes!M15=0,"",RES_hhdet_in_tes!M15/RES_hhdet_in_fec!M15)</f>
        <v>0.68815929900126827</v>
      </c>
      <c r="N15" s="112">
        <f>IF(RES_hhdet_in_tes!N15=0,"",RES_hhdet_in_tes!N15/RES_hhdet_in_fec!N15)</f>
        <v>0.69488315193444539</v>
      </c>
      <c r="O15" s="112">
        <f>IF(RES_hhdet_in_tes!O15=0,"",RES_hhdet_in_tes!O15/RES_hhdet_in_fec!O15)</f>
        <v>0.70513615361582527</v>
      </c>
      <c r="P15" s="112">
        <f>IF(RES_hhdet_in_tes!P15=0,"",RES_hhdet_in_tes!P15/RES_hhdet_in_fec!P15)</f>
        <v>0.71843220631407489</v>
      </c>
      <c r="Q15" s="112" t="str">
        <f>IF(RES_hhdet_in_tes!Q15=0,"",RES_hhdet_in_tes!Q15/RES_hhdet_in_fec!Q15)</f>
        <v/>
      </c>
      <c r="R15" s="112" t="str">
        <f>IF(RES_hhdet_in_tes!R15=0,"",RES_hhdet_in_tes!R15/RES_hhdet_in_fec!R15)</f>
        <v/>
      </c>
      <c r="S15" s="112" t="str">
        <f>IF(RES_hhdet_in_tes!S15=0,"",RES_hhdet_in_tes!S15/RES_hhdet_in_fec!S15)</f>
        <v/>
      </c>
      <c r="T15" s="112" t="str">
        <f>IF(RES_hhdet_in_tes!T15=0,"",RES_hhdet_in_tes!T15/RES_hhdet_in_fec!T15)</f>
        <v/>
      </c>
      <c r="U15" s="112" t="str">
        <f>IF(RES_hhdet_in_tes!U15=0,"",RES_hhdet_in_tes!U15/RES_hhdet_in_fec!U15)</f>
        <v/>
      </c>
      <c r="V15" s="112" t="str">
        <f>IF(RES_hhdet_in_tes!V15=0,"",RES_hhdet_in_tes!V15/RES_hhdet_in_fec!V15)</f>
        <v/>
      </c>
      <c r="W15" s="112" t="str">
        <f>IF(RES_hhdet_in_tes!W15=0,"",RES_hhdet_in_tes!W15/RES_hhdet_in_fec!W15)</f>
        <v/>
      </c>
      <c r="X15" s="112">
        <f>IF(RES_hhdet_in_tes!X15=0,"",RES_hhdet_in_tes!X15/RES_hhdet_in_fec!X15)</f>
        <v>0.79268851652187899</v>
      </c>
      <c r="Y15" s="112">
        <f>IF(RES_hhdet_in_tes!Y15=0,"",RES_hhdet_in_tes!Y15/RES_hhdet_in_fec!Y15)</f>
        <v>0.80379682621745552</v>
      </c>
      <c r="DA15" s="131" t="s">
        <v>3600</v>
      </c>
    </row>
    <row r="16" spans="1:105" ht="12" customHeight="1" x14ac:dyDescent="0.25">
      <c r="A16" s="107" t="s">
        <v>121</v>
      </c>
      <c r="B16" s="113"/>
      <c r="C16" s="113">
        <f>IF(RES_hhdet_in_tes!C16=0,"",RES_hhdet_in_tes!C16/RES_hhdet_in_fec!C16)</f>
        <v>0.83330672521874682</v>
      </c>
      <c r="D16" s="113" t="str">
        <f>IF(RES_hhdet_in_tes!D16=0,"",RES_hhdet_in_tes!D16/RES_hhdet_in_fec!D16)</f>
        <v/>
      </c>
      <c r="E16" s="113" t="str">
        <f>IF(RES_hhdet_in_tes!E16=0,"",RES_hhdet_in_tes!E16/RES_hhdet_in_fec!E16)</f>
        <v/>
      </c>
      <c r="F16" s="113" t="str">
        <f>IF(RES_hhdet_in_tes!F16=0,"",RES_hhdet_in_tes!F16/RES_hhdet_in_fec!F16)</f>
        <v/>
      </c>
      <c r="G16" s="113" t="str">
        <f>IF(RES_hhdet_in_tes!G16=0,"",RES_hhdet_in_tes!G16/RES_hhdet_in_fec!G16)</f>
        <v/>
      </c>
      <c r="H16" s="113">
        <f>IF(RES_hhdet_in_tes!H16=0,"",RES_hhdet_in_tes!H16/RES_hhdet_in_fec!H16)</f>
        <v>0.83535094416844735</v>
      </c>
      <c r="I16" s="113">
        <f>IF(RES_hhdet_in_tes!I16=0,"",RES_hhdet_in_tes!I16/RES_hhdet_in_fec!I16)</f>
        <v>0.82819084456896019</v>
      </c>
      <c r="J16" s="113">
        <f>IF(RES_hhdet_in_tes!J16=0,"",RES_hhdet_in_tes!J16/RES_hhdet_in_fec!J16)</f>
        <v>0.84183538024950322</v>
      </c>
      <c r="K16" s="113">
        <f>IF(RES_hhdet_in_tes!K16=0,"",RES_hhdet_in_tes!K16/RES_hhdet_in_fec!K16)</f>
        <v>0.83873582690818893</v>
      </c>
      <c r="L16" s="113">
        <f>IF(RES_hhdet_in_tes!L16=0,"",RES_hhdet_in_tes!L16/RES_hhdet_in_fec!L16)</f>
        <v>0.83928102461659226</v>
      </c>
      <c r="M16" s="113">
        <f>IF(RES_hhdet_in_tes!M16=0,"",RES_hhdet_in_tes!M16/RES_hhdet_in_fec!M16)</f>
        <v>0.84679772769487549</v>
      </c>
      <c r="N16" s="113">
        <f>IF(RES_hhdet_in_tes!N16=0,"",RES_hhdet_in_tes!N16/RES_hhdet_in_fec!N16)</f>
        <v>0.85013515006141149</v>
      </c>
      <c r="O16" s="113">
        <f>IF(RES_hhdet_in_tes!O16=0,"",RES_hhdet_in_tes!O16/RES_hhdet_in_fec!O16)</f>
        <v>0.87704807552017905</v>
      </c>
      <c r="P16" s="113" t="str">
        <f>IF(RES_hhdet_in_tes!P16=0,"",RES_hhdet_in_tes!P16/RES_hhdet_in_fec!P16)</f>
        <v/>
      </c>
      <c r="Q16" s="113" t="str">
        <f>IF(RES_hhdet_in_tes!Q16=0,"",RES_hhdet_in_tes!Q16/RES_hhdet_in_fec!Q16)</f>
        <v/>
      </c>
      <c r="R16" s="113" t="str">
        <f>IF(RES_hhdet_in_tes!R16=0,"",RES_hhdet_in_tes!R16/RES_hhdet_in_fec!R16)</f>
        <v/>
      </c>
      <c r="S16" s="113" t="str">
        <f>IF(RES_hhdet_in_tes!S16=0,"",RES_hhdet_in_tes!S16/RES_hhdet_in_fec!S16)</f>
        <v/>
      </c>
      <c r="T16" s="113" t="str">
        <f>IF(RES_hhdet_in_tes!T16=0,"",RES_hhdet_in_tes!T16/RES_hhdet_in_fec!T16)</f>
        <v/>
      </c>
      <c r="U16" s="113" t="str">
        <f>IF(RES_hhdet_in_tes!U16=0,"",RES_hhdet_in_tes!U16/RES_hhdet_in_fec!U16)</f>
        <v/>
      </c>
      <c r="V16" s="113" t="str">
        <f>IF(RES_hhdet_in_tes!V16=0,"",RES_hhdet_in_tes!V16/RES_hhdet_in_fec!V16)</f>
        <v/>
      </c>
      <c r="W16" s="113" t="str">
        <f>IF(RES_hhdet_in_tes!W16=0,"",RES_hhdet_in_tes!W16/RES_hhdet_in_fec!W16)</f>
        <v/>
      </c>
      <c r="X16" s="113">
        <f>IF(RES_hhdet_in_tes!X16=0,"",RES_hhdet_in_tes!X16/RES_hhdet_in_fec!X16)</f>
        <v>0.91749854531716224</v>
      </c>
      <c r="Y16" s="113">
        <f>IF(RES_hhdet_in_tes!Y16=0,"",RES_hhdet_in_tes!Y16/RES_hhdet_in_fec!Y16)</f>
        <v>0.91461059532820377</v>
      </c>
      <c r="DA16" s="132" t="s">
        <v>3601</v>
      </c>
    </row>
    <row r="17" spans="1:105" ht="12" customHeight="1" x14ac:dyDescent="0.25">
      <c r="A17" s="108" t="s">
        <v>53</v>
      </c>
      <c r="B17" s="111"/>
      <c r="C17" s="111">
        <f>IF(RES_hhdet_in_tes!C17=0,"",RES_hhdet_in_tes!C17/RES_hhdet_in_fec!C17)</f>
        <v>0.67114143927529091</v>
      </c>
      <c r="D17" s="111" t="str">
        <f>IF(RES_hhdet_in_tes!D17=0,"",RES_hhdet_in_tes!D17/RES_hhdet_in_fec!D17)</f>
        <v/>
      </c>
      <c r="E17" s="111" t="str">
        <f>IF(RES_hhdet_in_tes!E17=0,"",RES_hhdet_in_tes!E17/RES_hhdet_in_fec!E17)</f>
        <v/>
      </c>
      <c r="F17" s="111" t="str">
        <f>IF(RES_hhdet_in_tes!F17=0,"",RES_hhdet_in_tes!F17/RES_hhdet_in_fec!F17)</f>
        <v/>
      </c>
      <c r="G17" s="111" t="str">
        <f>IF(RES_hhdet_in_tes!G17=0,"",RES_hhdet_in_tes!G17/RES_hhdet_in_fec!G17)</f>
        <v/>
      </c>
      <c r="H17" s="111">
        <f>IF(RES_hhdet_in_tes!H17=0,"",RES_hhdet_in_tes!H17/RES_hhdet_in_fec!H17)</f>
        <v>0.67703321109530634</v>
      </c>
      <c r="I17" s="111">
        <f>IF(RES_hhdet_in_tes!I17=0,"",RES_hhdet_in_tes!I17/RES_hhdet_in_fec!I17)</f>
        <v>0.67846039068091935</v>
      </c>
      <c r="J17" s="111">
        <f>IF(RES_hhdet_in_tes!J17=0,"",RES_hhdet_in_tes!J17/RES_hhdet_in_fec!J17)</f>
        <v>0.68007107909764897</v>
      </c>
      <c r="K17" s="111">
        <f>IF(RES_hhdet_in_tes!K17=0,"",RES_hhdet_in_tes!K17/RES_hhdet_in_fec!K17)</f>
        <v>0.68193662001012667</v>
      </c>
      <c r="L17" s="111">
        <f>IF(RES_hhdet_in_tes!L17=0,"",RES_hhdet_in_tes!L17/RES_hhdet_in_fec!L17)</f>
        <v>0.68408154267371268</v>
      </c>
      <c r="M17" s="111">
        <f>IF(RES_hhdet_in_tes!M17=0,"",RES_hhdet_in_tes!M17/RES_hhdet_in_fec!M17)</f>
        <v>0.68815929900126827</v>
      </c>
      <c r="N17" s="111">
        <f>IF(RES_hhdet_in_tes!N17=0,"",RES_hhdet_in_tes!N17/RES_hhdet_in_fec!N17)</f>
        <v>0.69488315193444539</v>
      </c>
      <c r="O17" s="111">
        <f>IF(RES_hhdet_in_tes!O17=0,"",RES_hhdet_in_tes!O17/RES_hhdet_in_fec!O17)</f>
        <v>0.70513615361582516</v>
      </c>
      <c r="P17" s="111" t="str">
        <f>IF(RES_hhdet_in_tes!P17=0,"",RES_hhdet_in_tes!P17/RES_hhdet_in_fec!P17)</f>
        <v/>
      </c>
      <c r="Q17" s="111" t="str">
        <f>IF(RES_hhdet_in_tes!Q17=0,"",RES_hhdet_in_tes!Q17/RES_hhdet_in_fec!Q17)</f>
        <v/>
      </c>
      <c r="R17" s="111" t="str">
        <f>IF(RES_hhdet_in_tes!R17=0,"",RES_hhdet_in_tes!R17/RES_hhdet_in_fec!R17)</f>
        <v/>
      </c>
      <c r="S17" s="111" t="str">
        <f>IF(RES_hhdet_in_tes!S17=0,"",RES_hhdet_in_tes!S17/RES_hhdet_in_fec!S17)</f>
        <v/>
      </c>
      <c r="T17" s="111" t="str">
        <f>IF(RES_hhdet_in_tes!T17=0,"",RES_hhdet_in_tes!T17/RES_hhdet_in_fec!T17)</f>
        <v/>
      </c>
      <c r="U17" s="111" t="str">
        <f>IF(RES_hhdet_in_tes!U17=0,"",RES_hhdet_in_tes!U17/RES_hhdet_in_fec!U17)</f>
        <v/>
      </c>
      <c r="V17" s="111" t="str">
        <f>IF(RES_hhdet_in_tes!V17=0,"",RES_hhdet_in_tes!V17/RES_hhdet_in_fec!V17)</f>
        <v/>
      </c>
      <c r="W17" s="111" t="str">
        <f>IF(RES_hhdet_in_tes!W17=0,"",RES_hhdet_in_tes!W17/RES_hhdet_in_fec!W17)</f>
        <v/>
      </c>
      <c r="X17" s="111">
        <f>IF(RES_hhdet_in_tes!X17=0,"",RES_hhdet_in_tes!X17/RES_hhdet_in_fec!X17)</f>
        <v>0.79268851652187899</v>
      </c>
      <c r="Y17" s="111">
        <f>IF(RES_hhdet_in_tes!Y17=0,"",RES_hhdet_in_tes!Y17/RES_hhdet_in_fec!Y17)</f>
        <v>0.80379682621745552</v>
      </c>
      <c r="DA17" s="63" t="s">
        <v>3602</v>
      </c>
    </row>
    <row r="18" spans="1:105" ht="12" customHeight="1" x14ac:dyDescent="0.25">
      <c r="A18" s="108" t="s">
        <v>52</v>
      </c>
      <c r="B18" s="111"/>
      <c r="C18" s="111">
        <f>IF(RES_hhdet_in_tes!C18=0,"",RES_hhdet_in_tes!C18/RES_hhdet_in_fec!C18)</f>
        <v>1</v>
      </c>
      <c r="D18" s="111" t="str">
        <f>IF(RES_hhdet_in_tes!D18=0,"",RES_hhdet_in_tes!D18/RES_hhdet_in_fec!D18)</f>
        <v/>
      </c>
      <c r="E18" s="111" t="str">
        <f>IF(RES_hhdet_in_tes!E18=0,"",RES_hhdet_in_tes!E18/RES_hhdet_in_fec!E18)</f>
        <v/>
      </c>
      <c r="F18" s="111" t="str">
        <f>IF(RES_hhdet_in_tes!F18=0,"",RES_hhdet_in_tes!F18/RES_hhdet_in_fec!F18)</f>
        <v/>
      </c>
      <c r="G18" s="111" t="str">
        <f>IF(RES_hhdet_in_tes!G18=0,"",RES_hhdet_in_tes!G18/RES_hhdet_in_fec!G18)</f>
        <v/>
      </c>
      <c r="H18" s="111">
        <f>IF(RES_hhdet_in_tes!H18=0,"",RES_hhdet_in_tes!H18/RES_hhdet_in_fec!H18)</f>
        <v>1</v>
      </c>
      <c r="I18" s="111">
        <f>IF(RES_hhdet_in_tes!I18=0,"",RES_hhdet_in_tes!I18/RES_hhdet_in_fec!I18)</f>
        <v>1</v>
      </c>
      <c r="J18" s="111">
        <f>IF(RES_hhdet_in_tes!J18=0,"",RES_hhdet_in_tes!J18/RES_hhdet_in_fec!J18)</f>
        <v>1</v>
      </c>
      <c r="K18" s="111">
        <f>IF(RES_hhdet_in_tes!K18=0,"",RES_hhdet_in_tes!K18/RES_hhdet_in_fec!K18)</f>
        <v>1</v>
      </c>
      <c r="L18" s="111">
        <f>IF(RES_hhdet_in_tes!L18=0,"",RES_hhdet_in_tes!L18/RES_hhdet_in_fec!L18)</f>
        <v>1</v>
      </c>
      <c r="M18" s="111">
        <f>IF(RES_hhdet_in_tes!M18=0,"",RES_hhdet_in_tes!M18/RES_hhdet_in_fec!M18)</f>
        <v>1</v>
      </c>
      <c r="N18" s="111">
        <f>IF(RES_hhdet_in_tes!N18=0,"",RES_hhdet_in_tes!N18/RES_hhdet_in_fec!N18)</f>
        <v>1</v>
      </c>
      <c r="O18" s="111">
        <f>IF(RES_hhdet_in_tes!O18=0,"",RES_hhdet_in_tes!O18/RES_hhdet_in_fec!O18)</f>
        <v>1</v>
      </c>
      <c r="P18" s="111" t="str">
        <f>IF(RES_hhdet_in_tes!P18=0,"",RES_hhdet_in_tes!P18/RES_hhdet_in_fec!P18)</f>
        <v/>
      </c>
      <c r="Q18" s="111" t="str">
        <f>IF(RES_hhdet_in_tes!Q18=0,"",RES_hhdet_in_tes!Q18/RES_hhdet_in_fec!Q18)</f>
        <v/>
      </c>
      <c r="R18" s="111" t="str">
        <f>IF(RES_hhdet_in_tes!R18=0,"",RES_hhdet_in_tes!R18/RES_hhdet_in_fec!R18)</f>
        <v/>
      </c>
      <c r="S18" s="111" t="str">
        <f>IF(RES_hhdet_in_tes!S18=0,"",RES_hhdet_in_tes!S18/RES_hhdet_in_fec!S18)</f>
        <v/>
      </c>
      <c r="T18" s="111" t="str">
        <f>IF(RES_hhdet_in_tes!T18=0,"",RES_hhdet_in_tes!T18/RES_hhdet_in_fec!T18)</f>
        <v/>
      </c>
      <c r="U18" s="111" t="str">
        <f>IF(RES_hhdet_in_tes!U18=0,"",RES_hhdet_in_tes!U18/RES_hhdet_in_fec!U18)</f>
        <v/>
      </c>
      <c r="V18" s="111" t="str">
        <f>IF(RES_hhdet_in_tes!V18=0,"",RES_hhdet_in_tes!V18/RES_hhdet_in_fec!V18)</f>
        <v/>
      </c>
      <c r="W18" s="111" t="str">
        <f>IF(RES_hhdet_in_tes!W18=0,"",RES_hhdet_in_tes!W18/RES_hhdet_in_fec!W18)</f>
        <v/>
      </c>
      <c r="X18" s="111">
        <f>IF(RES_hhdet_in_tes!X18=0,"",RES_hhdet_in_tes!X18/RES_hhdet_in_fec!X18)</f>
        <v>1</v>
      </c>
      <c r="Y18" s="111">
        <f>IF(RES_hhdet_in_tes!Y18=0,"",RES_hhdet_in_tes!Y18/RES_hhdet_in_fec!Y18)</f>
        <v>1</v>
      </c>
      <c r="DA18" s="63" t="s">
        <v>3603</v>
      </c>
    </row>
    <row r="19" spans="1:105" ht="12" customHeight="1" x14ac:dyDescent="0.25">
      <c r="A19" s="121" t="s">
        <v>54</v>
      </c>
      <c r="B19" s="124"/>
      <c r="C19" s="124">
        <f>IF(RES_hhdet_in_tes!C19=0,"",RES_hhdet_in_tes!C19/RES_hhdet_in_fec!C19)</f>
        <v>0.75767695707693605</v>
      </c>
      <c r="D19" s="124" t="str">
        <f>IF(RES_hhdet_in_tes!D19=0,"",RES_hhdet_in_tes!D19/RES_hhdet_in_fec!D19)</f>
        <v/>
      </c>
      <c r="E19" s="124" t="str">
        <f>IF(RES_hhdet_in_tes!E19=0,"",RES_hhdet_in_tes!E19/RES_hhdet_in_fec!E19)</f>
        <v/>
      </c>
      <c r="F19" s="124" t="str">
        <f>IF(RES_hhdet_in_tes!F19=0,"",RES_hhdet_in_tes!F19/RES_hhdet_in_fec!F19)</f>
        <v/>
      </c>
      <c r="G19" s="124" t="str">
        <f>IF(RES_hhdet_in_tes!G19=0,"",RES_hhdet_in_tes!G19/RES_hhdet_in_fec!G19)</f>
        <v/>
      </c>
      <c r="H19" s="124">
        <f>IF(RES_hhdet_in_tes!H19=0,"",RES_hhdet_in_tes!H19/RES_hhdet_in_fec!H19)</f>
        <v>0.75989987617789689</v>
      </c>
      <c r="I19" s="124">
        <f>IF(RES_hhdet_in_tes!I19=0,"",RES_hhdet_in_tes!I19/RES_hhdet_in_fec!I19)</f>
        <v>0.757645144545953</v>
      </c>
      <c r="J19" s="124">
        <f>IF(RES_hhdet_in_tes!J19=0,"",RES_hhdet_in_tes!J19/RES_hhdet_in_fec!J19)</f>
        <v>0.75963697238958416</v>
      </c>
      <c r="K19" s="124">
        <f>IF(RES_hhdet_in_tes!K19=0,"",RES_hhdet_in_tes!K19/RES_hhdet_in_fec!K19)</f>
        <v>0.76075186664383931</v>
      </c>
      <c r="L19" s="124">
        <f>IF(RES_hhdet_in_tes!L19=0,"",RES_hhdet_in_tes!L19/RES_hhdet_in_fec!L19)</f>
        <v>0.76527607630111505</v>
      </c>
      <c r="M19" s="124">
        <f>IF(RES_hhdet_in_tes!M19=0,"",RES_hhdet_in_tes!M19/RES_hhdet_in_fec!M19)</f>
        <v>0.76662097392518658</v>
      </c>
      <c r="N19" s="124">
        <f>IF(RES_hhdet_in_tes!N19=0,"",RES_hhdet_in_tes!N19/RES_hhdet_in_fec!N19)</f>
        <v>0.76985644015629395</v>
      </c>
      <c r="O19" s="124">
        <f>IF(RES_hhdet_in_tes!O19=0,"",RES_hhdet_in_tes!O19/RES_hhdet_in_fec!O19)</f>
        <v>0.77506726141613624</v>
      </c>
      <c r="P19" s="124">
        <f>IF(RES_hhdet_in_tes!P19=0,"",RES_hhdet_in_tes!P19/RES_hhdet_in_fec!P19)</f>
        <v>0.79775414830594016</v>
      </c>
      <c r="Q19" s="124" t="str">
        <f>IF(RES_hhdet_in_tes!Q19=0,"",RES_hhdet_in_tes!Q19/RES_hhdet_in_fec!Q19)</f>
        <v/>
      </c>
      <c r="R19" s="124" t="str">
        <f>IF(RES_hhdet_in_tes!R19=0,"",RES_hhdet_in_tes!R19/RES_hhdet_in_fec!R19)</f>
        <v/>
      </c>
      <c r="S19" s="124" t="str">
        <f>IF(RES_hhdet_in_tes!S19=0,"",RES_hhdet_in_tes!S19/RES_hhdet_in_fec!S19)</f>
        <v/>
      </c>
      <c r="T19" s="124" t="str">
        <f>IF(RES_hhdet_in_tes!T19=0,"",RES_hhdet_in_tes!T19/RES_hhdet_in_fec!T19)</f>
        <v/>
      </c>
      <c r="U19" s="124" t="str">
        <f>IF(RES_hhdet_in_tes!U19=0,"",RES_hhdet_in_tes!U19/RES_hhdet_in_fec!U19)</f>
        <v/>
      </c>
      <c r="V19" s="124" t="str">
        <f>IF(RES_hhdet_in_tes!V19=0,"",RES_hhdet_in_tes!V19/RES_hhdet_in_fec!V19)</f>
        <v/>
      </c>
      <c r="W19" s="124" t="str">
        <f>IF(RES_hhdet_in_tes!W19=0,"",RES_hhdet_in_tes!W19/RES_hhdet_in_fec!W19)</f>
        <v/>
      </c>
      <c r="X19" s="124">
        <f>IF(RES_hhdet_in_tes!X19=0,"",RES_hhdet_in_tes!X19/RES_hhdet_in_fec!X19)</f>
        <v>0.8558159709878459</v>
      </c>
      <c r="Y19" s="124">
        <f>IF(RES_hhdet_in_tes!Y19=0,"",RES_hhdet_in_tes!Y19/RES_hhdet_in_fec!Y19)</f>
        <v>0.86567300989865981</v>
      </c>
      <c r="DA19" s="130" t="s">
        <v>3604</v>
      </c>
    </row>
    <row r="20" spans="1:105" ht="12" customHeight="1" x14ac:dyDescent="0.25">
      <c r="A20" s="97" t="s">
        <v>51</v>
      </c>
      <c r="B20" s="111"/>
      <c r="C20" s="111" t="str">
        <f>IF(RES_hhdet_in_tes!C20=0,"",RES_hhdet_in_tes!C20/RES_hhdet_in_fec!C20)</f>
        <v/>
      </c>
      <c r="D20" s="111" t="str">
        <f>IF(RES_hhdet_in_tes!D20=0,"",RES_hhdet_in_tes!D20/RES_hhdet_in_fec!D20)</f>
        <v/>
      </c>
      <c r="E20" s="111" t="str">
        <f>IF(RES_hhdet_in_tes!E20=0,"",RES_hhdet_in_tes!E20/RES_hhdet_in_fec!E20)</f>
        <v/>
      </c>
      <c r="F20" s="111" t="str">
        <f>IF(RES_hhdet_in_tes!F20=0,"",RES_hhdet_in_tes!F20/RES_hhdet_in_fec!F20)</f>
        <v/>
      </c>
      <c r="G20" s="111" t="str">
        <f>IF(RES_hhdet_in_tes!G20=0,"",RES_hhdet_in_tes!G20/RES_hhdet_in_fec!G20)</f>
        <v/>
      </c>
      <c r="H20" s="111" t="str">
        <f>IF(RES_hhdet_in_tes!H20=0,"",RES_hhdet_in_tes!H20/RES_hhdet_in_fec!H20)</f>
        <v/>
      </c>
      <c r="I20" s="111" t="str">
        <f>IF(RES_hhdet_in_tes!I20=0,"",RES_hhdet_in_tes!I20/RES_hhdet_in_fec!I20)</f>
        <v/>
      </c>
      <c r="J20" s="111" t="str">
        <f>IF(RES_hhdet_in_tes!J20=0,"",RES_hhdet_in_tes!J20/RES_hhdet_in_fec!J20)</f>
        <v/>
      </c>
      <c r="K20" s="111" t="str">
        <f>IF(RES_hhdet_in_tes!K20=0,"",RES_hhdet_in_tes!K20/RES_hhdet_in_fec!K20)</f>
        <v/>
      </c>
      <c r="L20" s="111" t="str">
        <f>IF(RES_hhdet_in_tes!L20=0,"",RES_hhdet_in_tes!L20/RES_hhdet_in_fec!L20)</f>
        <v/>
      </c>
      <c r="M20" s="111" t="str">
        <f>IF(RES_hhdet_in_tes!M20=0,"",RES_hhdet_in_tes!M20/RES_hhdet_in_fec!M20)</f>
        <v/>
      </c>
      <c r="N20" s="111" t="str">
        <f>IF(RES_hhdet_in_tes!N20=0,"",RES_hhdet_in_tes!N20/RES_hhdet_in_fec!N20)</f>
        <v/>
      </c>
      <c r="O20" s="111" t="str">
        <f>IF(RES_hhdet_in_tes!O20=0,"",RES_hhdet_in_tes!O20/RES_hhdet_in_fec!O20)</f>
        <v/>
      </c>
      <c r="P20" s="111" t="str">
        <f>IF(RES_hhdet_in_tes!P20=0,"",RES_hhdet_in_tes!P20/RES_hhdet_in_fec!P20)</f>
        <v/>
      </c>
      <c r="Q20" s="111" t="str">
        <f>IF(RES_hhdet_in_tes!Q20=0,"",RES_hhdet_in_tes!Q20/RES_hhdet_in_fec!Q20)</f>
        <v/>
      </c>
      <c r="R20" s="111" t="str">
        <f>IF(RES_hhdet_in_tes!R20=0,"",RES_hhdet_in_tes!R20/RES_hhdet_in_fec!R20)</f>
        <v/>
      </c>
      <c r="S20" s="111" t="str">
        <f>IF(RES_hhdet_in_tes!S20=0,"",RES_hhdet_in_tes!S20/RES_hhdet_in_fec!S20)</f>
        <v/>
      </c>
      <c r="T20" s="111" t="str">
        <f>IF(RES_hhdet_in_tes!T20=0,"",RES_hhdet_in_tes!T20/RES_hhdet_in_fec!T20)</f>
        <v/>
      </c>
      <c r="U20" s="111" t="str">
        <f>IF(RES_hhdet_in_tes!U20=0,"",RES_hhdet_in_tes!U20/RES_hhdet_in_fec!U20)</f>
        <v/>
      </c>
      <c r="V20" s="111" t="str">
        <f>IF(RES_hhdet_in_tes!V20=0,"",RES_hhdet_in_tes!V20/RES_hhdet_in_fec!V20)</f>
        <v/>
      </c>
      <c r="W20" s="111" t="str">
        <f>IF(RES_hhdet_in_tes!W20=0,"",RES_hhdet_in_tes!W20/RES_hhdet_in_fec!W20)</f>
        <v/>
      </c>
      <c r="X20" s="111" t="str">
        <f>IF(RES_hhdet_in_tes!X20=0,"",RES_hhdet_in_tes!X20/RES_hhdet_in_fec!X20)</f>
        <v/>
      </c>
      <c r="Y20" s="111" t="str">
        <f>IF(RES_hhdet_in_tes!Y20=0,"",RES_hhdet_in_tes!Y20/RES_hhdet_in_fec!Y20)</f>
        <v/>
      </c>
      <c r="DA20" s="63" t="s">
        <v>3605</v>
      </c>
    </row>
    <row r="21" spans="1:105" ht="12" customHeight="1" x14ac:dyDescent="0.25">
      <c r="A21" s="97" t="s">
        <v>50</v>
      </c>
      <c r="B21" s="111"/>
      <c r="C21" s="111">
        <f>IF(RES_hhdet_in_tes!C21=0,"",RES_hhdet_in_tes!C21/RES_hhdet_in_fec!C21)</f>
        <v>0.61057814660504905</v>
      </c>
      <c r="D21" s="111" t="str">
        <f>IF(RES_hhdet_in_tes!D21=0,"",RES_hhdet_in_tes!D21/RES_hhdet_in_fec!D21)</f>
        <v/>
      </c>
      <c r="E21" s="111" t="str">
        <f>IF(RES_hhdet_in_tes!E21=0,"",RES_hhdet_in_tes!E21/RES_hhdet_in_fec!E21)</f>
        <v/>
      </c>
      <c r="F21" s="111" t="str">
        <f>IF(RES_hhdet_in_tes!F21=0,"",RES_hhdet_in_tes!F21/RES_hhdet_in_fec!F21)</f>
        <v/>
      </c>
      <c r="G21" s="111" t="str">
        <f>IF(RES_hhdet_in_tes!G21=0,"",RES_hhdet_in_tes!G21/RES_hhdet_in_fec!G21)</f>
        <v/>
      </c>
      <c r="H21" s="111">
        <f>IF(RES_hhdet_in_tes!H21=0,"",RES_hhdet_in_tes!H21/RES_hhdet_in_fec!H21)</f>
        <v>0.61121042169829798</v>
      </c>
      <c r="I21" s="111">
        <f>IF(RES_hhdet_in_tes!I21=0,"",RES_hhdet_in_tes!I21/RES_hhdet_in_fec!I21)</f>
        <v>0.61133690502293969</v>
      </c>
      <c r="J21" s="111">
        <f>IF(RES_hhdet_in_tes!J21=0,"",RES_hhdet_in_tes!J21/RES_hhdet_in_fec!J21)</f>
        <v>0.61146340896477103</v>
      </c>
      <c r="K21" s="111">
        <f>IF(RES_hhdet_in_tes!K21=0,"",RES_hhdet_in_tes!K21/RES_hhdet_in_fec!K21)</f>
        <v>0.61158994119318177</v>
      </c>
      <c r="L21" s="111">
        <f>IF(RES_hhdet_in_tes!L21=0,"",RES_hhdet_in_tes!L21/RES_hhdet_in_fec!L21)</f>
        <v>0.61171650376004771</v>
      </c>
      <c r="M21" s="111">
        <f>IF(RES_hhdet_in_tes!M21=0,"",RES_hhdet_in_tes!M21/RES_hhdet_in_fec!M21)</f>
        <v>0.61181262080618182</v>
      </c>
      <c r="N21" s="111">
        <f>IF(RES_hhdet_in_tes!N21=0,"",RES_hhdet_in_tes!N21/RES_hhdet_in_fec!N21)</f>
        <v>0.61186634571378151</v>
      </c>
      <c r="O21" s="111">
        <f>IF(RES_hhdet_in_tes!O21=0,"",RES_hhdet_in_tes!O21/RES_hhdet_in_fec!O21)</f>
        <v>0.61189845567976819</v>
      </c>
      <c r="P21" s="111" t="str">
        <f>IF(RES_hhdet_in_tes!P21=0,"",RES_hhdet_in_tes!P21/RES_hhdet_in_fec!P21)</f>
        <v/>
      </c>
      <c r="Q21" s="111" t="str">
        <f>IF(RES_hhdet_in_tes!Q21=0,"",RES_hhdet_in_tes!Q21/RES_hhdet_in_fec!Q21)</f>
        <v/>
      </c>
      <c r="R21" s="111" t="str">
        <f>IF(RES_hhdet_in_tes!R21=0,"",RES_hhdet_in_tes!R21/RES_hhdet_in_fec!R21)</f>
        <v/>
      </c>
      <c r="S21" s="111" t="str">
        <f>IF(RES_hhdet_in_tes!S21=0,"",RES_hhdet_in_tes!S21/RES_hhdet_in_fec!S21)</f>
        <v/>
      </c>
      <c r="T21" s="111" t="str">
        <f>IF(RES_hhdet_in_tes!T21=0,"",RES_hhdet_in_tes!T21/RES_hhdet_in_fec!T21)</f>
        <v/>
      </c>
      <c r="U21" s="111" t="str">
        <f>IF(RES_hhdet_in_tes!U21=0,"",RES_hhdet_in_tes!U21/RES_hhdet_in_fec!U21)</f>
        <v/>
      </c>
      <c r="V21" s="111" t="str">
        <f>IF(RES_hhdet_in_tes!V21=0,"",RES_hhdet_in_tes!V21/RES_hhdet_in_fec!V21)</f>
        <v/>
      </c>
      <c r="W21" s="111" t="str">
        <f>IF(RES_hhdet_in_tes!W21=0,"",RES_hhdet_in_tes!W21/RES_hhdet_in_fec!W21)</f>
        <v/>
      </c>
      <c r="X21" s="111">
        <f>IF(RES_hhdet_in_tes!X21=0,"",RES_hhdet_in_tes!X21/RES_hhdet_in_fec!X21)</f>
        <v>0.61930918509719324</v>
      </c>
      <c r="Y21" s="111">
        <f>IF(RES_hhdet_in_tes!Y21=0,"",RES_hhdet_in_tes!Y21/RES_hhdet_in_fec!Y21)</f>
        <v>0.61934842226968723</v>
      </c>
      <c r="DA21" s="63" t="s">
        <v>3606</v>
      </c>
    </row>
    <row r="22" spans="1:105" ht="12" customHeight="1" x14ac:dyDescent="0.25">
      <c r="A22" s="109" t="s">
        <v>120</v>
      </c>
      <c r="B22" s="45"/>
      <c r="C22" s="45">
        <f>IF(RES_hhdet_in_tes!C22=0,"",RES_hhdet_in_tes!C22/RES_hhdet_in_fec!C22)</f>
        <v>0.76655360444665877</v>
      </c>
      <c r="D22" s="45" t="str">
        <f>IF(RES_hhdet_in_tes!D22=0,"",RES_hhdet_in_tes!D22/RES_hhdet_in_fec!D22)</f>
        <v/>
      </c>
      <c r="E22" s="45" t="str">
        <f>IF(RES_hhdet_in_tes!E22=0,"",RES_hhdet_in_tes!E22/RES_hhdet_in_fec!E22)</f>
        <v/>
      </c>
      <c r="F22" s="45" t="str">
        <f>IF(RES_hhdet_in_tes!F22=0,"",RES_hhdet_in_tes!F22/RES_hhdet_in_fec!F22)</f>
        <v/>
      </c>
      <c r="G22" s="45" t="str">
        <f>IF(RES_hhdet_in_tes!G22=0,"",RES_hhdet_in_tes!G22/RES_hhdet_in_fec!G22)</f>
        <v/>
      </c>
      <c r="H22" s="45">
        <f>IF(RES_hhdet_in_tes!H22=0,"",RES_hhdet_in_tes!H22/RES_hhdet_in_fec!H22)</f>
        <v>0.77311516018419602</v>
      </c>
      <c r="I22" s="45">
        <f>IF(RES_hhdet_in_tes!I22=0,"",RES_hhdet_in_tes!I22/RES_hhdet_in_fec!I22)</f>
        <v>0.77457163101045001</v>
      </c>
      <c r="J22" s="45">
        <f>IF(RES_hhdet_in_tes!J22=0,"",RES_hhdet_in_tes!J22/RES_hhdet_in_fec!J22)</f>
        <v>0.77613310318783135</v>
      </c>
      <c r="K22" s="45">
        <f>IF(RES_hhdet_in_tes!K22=0,"",RES_hhdet_in_tes!K22/RES_hhdet_in_fec!K22)</f>
        <v>0.77783863617694593</v>
      </c>
      <c r="L22" s="45">
        <f>IF(RES_hhdet_in_tes!L22=0,"",RES_hhdet_in_tes!L22/RES_hhdet_in_fec!L22)</f>
        <v>0.77969867998486231</v>
      </c>
      <c r="M22" s="45">
        <f>IF(RES_hhdet_in_tes!M22=0,"",RES_hhdet_in_tes!M22/RES_hhdet_in_fec!M22)</f>
        <v>0.78235813160204981</v>
      </c>
      <c r="N22" s="45">
        <f>IF(RES_hhdet_in_tes!N22=0,"",RES_hhdet_in_tes!N22/RES_hhdet_in_fec!N22)</f>
        <v>0.78600058707231879</v>
      </c>
      <c r="O22" s="45">
        <f>IF(RES_hhdet_in_tes!O22=0,"",RES_hhdet_in_tes!O22/RES_hhdet_in_fec!O22)</f>
        <v>0.79106141442922384</v>
      </c>
      <c r="P22" s="45">
        <f>IF(RES_hhdet_in_tes!P22=0,"",RES_hhdet_in_tes!P22/RES_hhdet_in_fec!P22)</f>
        <v>0.79775414830594016</v>
      </c>
      <c r="Q22" s="45" t="str">
        <f>IF(RES_hhdet_in_tes!Q22=0,"",RES_hhdet_in_tes!Q22/RES_hhdet_in_fec!Q22)</f>
        <v/>
      </c>
      <c r="R22" s="45" t="str">
        <f>IF(RES_hhdet_in_tes!R22=0,"",RES_hhdet_in_tes!R22/RES_hhdet_in_fec!R22)</f>
        <v/>
      </c>
      <c r="S22" s="45" t="str">
        <f>IF(RES_hhdet_in_tes!S22=0,"",RES_hhdet_in_tes!S22/RES_hhdet_in_fec!S22)</f>
        <v/>
      </c>
      <c r="T22" s="45" t="str">
        <f>IF(RES_hhdet_in_tes!T22=0,"",RES_hhdet_in_tes!T22/RES_hhdet_in_fec!T22)</f>
        <v/>
      </c>
      <c r="U22" s="45" t="str">
        <f>IF(RES_hhdet_in_tes!U22=0,"",RES_hhdet_in_tes!U22/RES_hhdet_in_fec!U22)</f>
        <v/>
      </c>
      <c r="V22" s="45" t="str">
        <f>IF(RES_hhdet_in_tes!V22=0,"",RES_hhdet_in_tes!V22/RES_hhdet_in_fec!V22)</f>
        <v/>
      </c>
      <c r="W22" s="45" t="str">
        <f>IF(RES_hhdet_in_tes!W22=0,"",RES_hhdet_in_tes!W22/RES_hhdet_in_fec!W22)</f>
        <v/>
      </c>
      <c r="X22" s="45">
        <f>IF(RES_hhdet_in_tes!X22=0,"",RES_hhdet_in_tes!X22/RES_hhdet_in_fec!X22)</f>
        <v>0.89362906684468857</v>
      </c>
      <c r="Y22" s="45">
        <f>IF(RES_hhdet_in_tes!Y22=0,"",RES_hhdet_in_tes!Y22/RES_hhdet_in_fec!Y22)</f>
        <v>0.9003155700339861</v>
      </c>
      <c r="DA22" s="60" t="s">
        <v>3607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/>
      <c r="C24" s="119">
        <f>IF(RES_hhdet_in_tes!C24=0,"",RES_hhdet_in_tes!C24/RES_hhdet_in_fec!C24)</f>
        <v>0.54934728917806064</v>
      </c>
      <c r="D24" s="119">
        <f>IF(RES_hhdet_in_tes!D24=0,"",RES_hhdet_in_tes!D24/RES_hhdet_in_fec!D24)</f>
        <v>0.55120425199076417</v>
      </c>
      <c r="E24" s="119">
        <f>IF(RES_hhdet_in_tes!E24=0,"",RES_hhdet_in_tes!E24/RES_hhdet_in_fec!E24)</f>
        <v>0.56306118727795162</v>
      </c>
      <c r="F24" s="119">
        <f>IF(RES_hhdet_in_tes!F24=0,"",RES_hhdet_in_tes!F24/RES_hhdet_in_fec!F24)</f>
        <v>0.56650734414722259</v>
      </c>
      <c r="G24" s="119">
        <f>IF(RES_hhdet_in_tes!G24=0,"",RES_hhdet_in_tes!G24/RES_hhdet_in_fec!G24)</f>
        <v>0.5706173920617692</v>
      </c>
      <c r="H24" s="119">
        <f>IF(RES_hhdet_in_tes!H24=0,"",RES_hhdet_in_tes!H24/RES_hhdet_in_fec!H24)</f>
        <v>0.58224206376111631</v>
      </c>
      <c r="I24" s="119">
        <f>IF(RES_hhdet_in_tes!I24=0,"",RES_hhdet_in_tes!I24/RES_hhdet_in_fec!I24)</f>
        <v>0.58702825316257112</v>
      </c>
      <c r="J24" s="119">
        <f>IF(RES_hhdet_in_tes!J24=0,"",RES_hhdet_in_tes!J24/RES_hhdet_in_fec!J24)</f>
        <v>0.59085987689937614</v>
      </c>
      <c r="K24" s="119">
        <f>IF(RES_hhdet_in_tes!K24=0,"",RES_hhdet_in_tes!K24/RES_hhdet_in_fec!K24)</f>
        <v>0.59833373965723635</v>
      </c>
      <c r="L24" s="119">
        <f>IF(RES_hhdet_in_tes!L24=0,"",RES_hhdet_in_tes!L24/RES_hhdet_in_fec!L24)</f>
        <v>0.60320363175401803</v>
      </c>
      <c r="M24" s="119">
        <f>IF(RES_hhdet_in_tes!M24=0,"",RES_hhdet_in_tes!M24/RES_hhdet_in_fec!M24)</f>
        <v>0.61658942306134856</v>
      </c>
      <c r="N24" s="119">
        <f>IF(RES_hhdet_in_tes!N24=0,"",RES_hhdet_in_tes!N24/RES_hhdet_in_fec!N24)</f>
        <v>0.63799256295084794</v>
      </c>
      <c r="O24" s="119">
        <f>IF(RES_hhdet_in_tes!O24=0,"",RES_hhdet_in_tes!O24/RES_hhdet_in_fec!O24)</f>
        <v>0.66829263776226344</v>
      </c>
      <c r="P24" s="119">
        <f>IF(RES_hhdet_in_tes!P24=0,"",RES_hhdet_in_tes!P24/RES_hhdet_in_fec!P24)</f>
        <v>0.70197372215398934</v>
      </c>
      <c r="Q24" s="119">
        <f>IF(RES_hhdet_in_tes!Q24=0,"",RES_hhdet_in_tes!Q24/RES_hhdet_in_fec!Q24)</f>
        <v>0.72689015339495833</v>
      </c>
      <c r="R24" s="119">
        <f>IF(RES_hhdet_in_tes!R24=0,"",RES_hhdet_in_tes!R24/RES_hhdet_in_fec!R24)</f>
        <v>0.73716039993279758</v>
      </c>
      <c r="S24" s="119">
        <f>IF(RES_hhdet_in_tes!S24=0,"",RES_hhdet_in_tes!S24/RES_hhdet_in_fec!S24)</f>
        <v>0.74310739737064524</v>
      </c>
      <c r="T24" s="119">
        <f>IF(RES_hhdet_in_tes!T24=0,"",RES_hhdet_in_tes!T24/RES_hhdet_in_fec!T24)</f>
        <v>0.74354058229015696</v>
      </c>
      <c r="U24" s="119">
        <f>IF(RES_hhdet_in_tes!U24=0,"",RES_hhdet_in_tes!U24/RES_hhdet_in_fec!U24)</f>
        <v>0.75785232843225603</v>
      </c>
      <c r="V24" s="119">
        <f>IF(RES_hhdet_in_tes!V24=0,"",RES_hhdet_in_tes!V24/RES_hhdet_in_fec!V24)</f>
        <v>0.76744044275509204</v>
      </c>
      <c r="W24" s="119">
        <f>IF(RES_hhdet_in_tes!W24=0,"",RES_hhdet_in_tes!W24/RES_hhdet_in_fec!W24)</f>
        <v>0.76469006029379261</v>
      </c>
      <c r="X24" s="119">
        <f>IF(RES_hhdet_in_tes!X24=0,"",RES_hhdet_in_tes!X24/RES_hhdet_in_fec!X24)</f>
        <v>0.78050130113928906</v>
      </c>
      <c r="Y24" s="119">
        <f>IF(RES_hhdet_in_tes!Y24=0,"",RES_hhdet_in_tes!Y24/RES_hhdet_in_fec!Y24)</f>
        <v>0.78131258818503724</v>
      </c>
      <c r="DA24" s="129" t="s">
        <v>3608</v>
      </c>
    </row>
    <row r="25" spans="1:105" ht="12.95" customHeight="1" x14ac:dyDescent="0.25">
      <c r="A25" s="121" t="s">
        <v>57</v>
      </c>
      <c r="B25" s="124"/>
      <c r="C25" s="124">
        <f>IF(RES_hhdet_in_tes!C25=0,"",RES_hhdet_in_tes!C25/RES_hhdet_in_fec!C25)</f>
        <v>0.53498421533269869</v>
      </c>
      <c r="D25" s="124">
        <f>IF(RES_hhdet_in_tes!D25=0,"",RES_hhdet_in_tes!D25/RES_hhdet_in_fec!D25)</f>
        <v>0.53966817758219277</v>
      </c>
      <c r="E25" s="124">
        <f>IF(RES_hhdet_in_tes!E25=0,"",RES_hhdet_in_tes!E25/RES_hhdet_in_fec!E25)</f>
        <v>0.54465188975629319</v>
      </c>
      <c r="F25" s="124">
        <f>IF(RES_hhdet_in_tes!F25=0,"",RES_hhdet_in_tes!F25/RES_hhdet_in_fec!F25)</f>
        <v>0.54970072028486816</v>
      </c>
      <c r="G25" s="124">
        <f>IF(RES_hhdet_in_tes!G25=0,"",RES_hhdet_in_tes!G25/RES_hhdet_in_fec!G25)</f>
        <v>0.5548900301900852</v>
      </c>
      <c r="H25" s="124">
        <f>IF(RES_hhdet_in_tes!H25=0,"",RES_hhdet_in_tes!H25/RES_hhdet_in_fec!H25)</f>
        <v>0.56023695977582666</v>
      </c>
      <c r="I25" s="124">
        <f>IF(RES_hhdet_in_tes!I25=0,"",RES_hhdet_in_tes!I25/RES_hhdet_in_fec!I25)</f>
        <v>0.56588218455476225</v>
      </c>
      <c r="J25" s="124">
        <f>IF(RES_hhdet_in_tes!J25=0,"",RES_hhdet_in_tes!J25/RES_hhdet_in_fec!J25)</f>
        <v>0.5720846999846062</v>
      </c>
      <c r="K25" s="124">
        <f>IF(RES_hhdet_in_tes!K25=0,"",RES_hhdet_in_tes!K25/RES_hhdet_in_fec!K25)</f>
        <v>0.57894151704675056</v>
      </c>
      <c r="L25" s="124">
        <f>IF(RES_hhdet_in_tes!L25=0,"",RES_hhdet_in_tes!L25/RES_hhdet_in_fec!L25)</f>
        <v>0.58654823450213167</v>
      </c>
      <c r="M25" s="124">
        <f>IF(RES_hhdet_in_tes!M25=0,"",RES_hhdet_in_tes!M25/RES_hhdet_in_fec!M25)</f>
        <v>0.60036305832300352</v>
      </c>
      <c r="N25" s="124">
        <f>IF(RES_hhdet_in_tes!N25=0,"",RES_hhdet_in_tes!N25/RES_hhdet_in_fec!N25)</f>
        <v>0.62203091171802061</v>
      </c>
      <c r="O25" s="124">
        <f>IF(RES_hhdet_in_tes!O25=0,"",RES_hhdet_in_tes!O25/RES_hhdet_in_fec!O25)</f>
        <v>0.65233694046284152</v>
      </c>
      <c r="P25" s="124">
        <f>IF(RES_hhdet_in_tes!P25=0,"",RES_hhdet_in_tes!P25/RES_hhdet_in_fec!P25)</f>
        <v>0.68723662223161319</v>
      </c>
      <c r="Q25" s="124">
        <f>IF(RES_hhdet_in_tes!Q25=0,"",RES_hhdet_in_tes!Q25/RES_hhdet_in_fec!Q25)</f>
        <v>0.71506005834764397</v>
      </c>
      <c r="R25" s="124">
        <f>IF(RES_hhdet_in_tes!R25=0,"",RES_hhdet_in_tes!R25/RES_hhdet_in_fec!R25)</f>
        <v>0.72557316268232575</v>
      </c>
      <c r="S25" s="124">
        <f>IF(RES_hhdet_in_tes!S25=0,"",RES_hhdet_in_tes!S25/RES_hhdet_in_fec!S25)</f>
        <v>0.73038694368719526</v>
      </c>
      <c r="T25" s="124">
        <f>IF(RES_hhdet_in_tes!T25=0,"",RES_hhdet_in_tes!T25/RES_hhdet_in_fec!T25)</f>
        <v>0.73191040103285321</v>
      </c>
      <c r="U25" s="124">
        <f>IF(RES_hhdet_in_tes!U25=0,"",RES_hhdet_in_tes!U25/RES_hhdet_in_fec!U25)</f>
        <v>0.73243586415740569</v>
      </c>
      <c r="V25" s="124">
        <f>IF(RES_hhdet_in_tes!V25=0,"",RES_hhdet_in_tes!V25/RES_hhdet_in_fec!V25)</f>
        <v>0.73397669691466838</v>
      </c>
      <c r="W25" s="124">
        <f>IF(RES_hhdet_in_tes!W25=0,"",RES_hhdet_in_tes!W25/RES_hhdet_in_fec!W25)</f>
        <v>0.73663203659469711</v>
      </c>
      <c r="X25" s="124">
        <f>IF(RES_hhdet_in_tes!X25=0,"",RES_hhdet_in_tes!X25/RES_hhdet_in_fec!X25)</f>
        <v>0.73860452793273201</v>
      </c>
      <c r="Y25" s="124">
        <f>IF(RES_hhdet_in_tes!Y25=0,"",RES_hhdet_in_tes!Y25/RES_hhdet_in_fec!Y25)</f>
        <v>0.74040243169063302</v>
      </c>
      <c r="DA25" s="130" t="s">
        <v>3609</v>
      </c>
    </row>
    <row r="26" spans="1:105" ht="12" customHeight="1" x14ac:dyDescent="0.25">
      <c r="A26" s="97" t="s">
        <v>74</v>
      </c>
      <c r="B26" s="111"/>
      <c r="C26" s="111">
        <f>IF(RES_hhdet_in_tes!C26=0,"",RES_hhdet_in_tes!C26/RES_hhdet_in_fec!C26)</f>
        <v>0.5290885417743717</v>
      </c>
      <c r="D26" s="111">
        <f>IF(RES_hhdet_in_tes!D26=0,"",RES_hhdet_in_tes!D26/RES_hhdet_in_fec!D26)</f>
        <v>0.53392333937417702</v>
      </c>
      <c r="E26" s="111">
        <f>IF(RES_hhdet_in_tes!E26=0,"",RES_hhdet_in_tes!E26/RES_hhdet_in_fec!E26)</f>
        <v>0.53901551915731993</v>
      </c>
      <c r="F26" s="111">
        <f>IF(RES_hhdet_in_tes!F26=0,"",RES_hhdet_in_tes!F26/RES_hhdet_in_fec!F26)</f>
        <v>0.54407987776134548</v>
      </c>
      <c r="G26" s="111">
        <f>IF(RES_hhdet_in_tes!G26=0,"",RES_hhdet_in_tes!G26/RES_hhdet_in_fec!G26)</f>
        <v>0.54937073651517676</v>
      </c>
      <c r="H26" s="111">
        <f>IF(RES_hhdet_in_tes!H26=0,"",RES_hhdet_in_tes!H26/RES_hhdet_in_fec!H26)</f>
        <v>0.55485360829914299</v>
      </c>
      <c r="I26" s="111">
        <f>IF(RES_hhdet_in_tes!I26=0,"",RES_hhdet_in_tes!I26/RES_hhdet_in_fec!I26)</f>
        <v>0.56058768360781042</v>
      </c>
      <c r="J26" s="111">
        <f>IF(RES_hhdet_in_tes!J26=0,"",RES_hhdet_in_tes!J26/RES_hhdet_in_fec!J26)</f>
        <v>0.56682323863872208</v>
      </c>
      <c r="K26" s="111">
        <f>IF(RES_hhdet_in_tes!K26=0,"",RES_hhdet_in_tes!K26/RES_hhdet_in_fec!K26)</f>
        <v>0.57376833838892594</v>
      </c>
      <c r="L26" s="111">
        <f>IF(RES_hhdet_in_tes!L26=0,"",RES_hhdet_in_tes!L26/RES_hhdet_in_fec!L26)</f>
        <v>0.58147013872701425</v>
      </c>
      <c r="M26" s="111">
        <f>IF(RES_hhdet_in_tes!M26=0,"",RES_hhdet_in_tes!M26/RES_hhdet_in_fec!M26)</f>
        <v>0.59540564192858558</v>
      </c>
      <c r="N26" s="111">
        <f>IF(RES_hhdet_in_tes!N26=0,"",RES_hhdet_in_tes!N26/RES_hhdet_in_fec!N26)</f>
        <v>0.61721397638634357</v>
      </c>
      <c r="O26" s="111">
        <f>IF(RES_hhdet_in_tes!O26=0,"",RES_hhdet_in_tes!O26/RES_hhdet_in_fec!O26)</f>
        <v>0.64772943628992763</v>
      </c>
      <c r="P26" s="111">
        <f>IF(RES_hhdet_in_tes!P26=0,"",RES_hhdet_in_tes!P26/RES_hhdet_in_fec!P26)</f>
        <v>0.68289710429110939</v>
      </c>
      <c r="Q26" s="111">
        <f>IF(RES_hhdet_in_tes!Q26=0,"",RES_hhdet_in_tes!Q26/RES_hhdet_in_fec!Q26)</f>
        <v>0.71097890413976761</v>
      </c>
      <c r="R26" s="111">
        <f>IF(RES_hhdet_in_tes!R26=0,"",RES_hhdet_in_tes!R26/RES_hhdet_in_fec!R26)</f>
        <v>0.72160346616894322</v>
      </c>
      <c r="S26" s="111">
        <f>IF(RES_hhdet_in_tes!S26=0,"",RES_hhdet_in_tes!S26/RES_hhdet_in_fec!S26)</f>
        <v>0.72648669132419108</v>
      </c>
      <c r="T26" s="111">
        <f>IF(RES_hhdet_in_tes!T26=0,"",RES_hhdet_in_tes!T26/RES_hhdet_in_fec!T26)</f>
        <v>0.72803518712795479</v>
      </c>
      <c r="U26" s="111">
        <f>IF(RES_hhdet_in_tes!U26=0,"",RES_hhdet_in_tes!U26/RES_hhdet_in_fec!U26)</f>
        <v>0.72855537753382182</v>
      </c>
      <c r="V26" s="111">
        <f>IF(RES_hhdet_in_tes!V26=0,"",RES_hhdet_in_tes!V26/RES_hhdet_in_fec!V26)</f>
        <v>0.73028157209004296</v>
      </c>
      <c r="W26" s="111">
        <f>IF(RES_hhdet_in_tes!W26=0,"",RES_hhdet_in_tes!W26/RES_hhdet_in_fec!W26)</f>
        <v>0.73293939999220048</v>
      </c>
      <c r="X26" s="111">
        <f>IF(RES_hhdet_in_tes!X26=0,"",RES_hhdet_in_tes!X26/RES_hhdet_in_fec!X26)</f>
        <v>0.7350672351732791</v>
      </c>
      <c r="Y26" s="111">
        <f>IF(RES_hhdet_in_tes!Y26=0,"",RES_hhdet_in_tes!Y26/RES_hhdet_in_fec!Y26)</f>
        <v>0.73690406088625393</v>
      </c>
      <c r="DA26" s="63" t="s">
        <v>3610</v>
      </c>
    </row>
    <row r="27" spans="1:105" ht="12" customHeight="1" x14ac:dyDescent="0.25">
      <c r="A27" s="97" t="s">
        <v>53</v>
      </c>
      <c r="B27" s="111"/>
      <c r="C27" s="111">
        <f>IF(RES_hhdet_in_tes!C27=0,"",RES_hhdet_in_tes!C27/RES_hhdet_in_fec!C27)</f>
        <v>1</v>
      </c>
      <c r="D27" s="111">
        <f>IF(RES_hhdet_in_tes!D27=0,"",RES_hhdet_in_tes!D27/RES_hhdet_in_fec!D27)</f>
        <v>1</v>
      </c>
      <c r="E27" s="111">
        <f>IF(RES_hhdet_in_tes!E27=0,"",RES_hhdet_in_tes!E27/RES_hhdet_in_fec!E27)</f>
        <v>1</v>
      </c>
      <c r="F27" s="111">
        <f>IF(RES_hhdet_in_tes!F27=0,"",RES_hhdet_in_tes!F27/RES_hhdet_in_fec!F27)</f>
        <v>1</v>
      </c>
      <c r="G27" s="111">
        <f>IF(RES_hhdet_in_tes!G27=0,"",RES_hhdet_in_tes!G27/RES_hhdet_in_fec!G27)</f>
        <v>1</v>
      </c>
      <c r="H27" s="111">
        <f>IF(RES_hhdet_in_tes!H27=0,"",RES_hhdet_in_tes!H27/RES_hhdet_in_fec!H27)</f>
        <v>1</v>
      </c>
      <c r="I27" s="111">
        <f>IF(RES_hhdet_in_tes!I27=0,"",RES_hhdet_in_tes!I27/RES_hhdet_in_fec!I27)</f>
        <v>1</v>
      </c>
      <c r="J27" s="111">
        <f>IF(RES_hhdet_in_tes!J27=0,"",RES_hhdet_in_tes!J27/RES_hhdet_in_fec!J27)</f>
        <v>1</v>
      </c>
      <c r="K27" s="111">
        <f>IF(RES_hhdet_in_tes!K27=0,"",RES_hhdet_in_tes!K27/RES_hhdet_in_fec!K27)</f>
        <v>1</v>
      </c>
      <c r="L27" s="111">
        <f>IF(RES_hhdet_in_tes!L27=0,"",RES_hhdet_in_tes!L27/RES_hhdet_in_fec!L27)</f>
        <v>1</v>
      </c>
      <c r="M27" s="111">
        <f>IF(RES_hhdet_in_tes!M27=0,"",RES_hhdet_in_tes!M27/RES_hhdet_in_fec!M27)</f>
        <v>1</v>
      </c>
      <c r="N27" s="111">
        <f>IF(RES_hhdet_in_tes!N27=0,"",RES_hhdet_in_tes!N27/RES_hhdet_in_fec!N27)</f>
        <v>1</v>
      </c>
      <c r="O27" s="111">
        <f>IF(RES_hhdet_in_tes!O27=0,"",RES_hhdet_in_tes!O27/RES_hhdet_in_fec!O27)</f>
        <v>1</v>
      </c>
      <c r="P27" s="111">
        <f>IF(RES_hhdet_in_tes!P27=0,"",RES_hhdet_in_tes!P27/RES_hhdet_in_fec!P27)</f>
        <v>1</v>
      </c>
      <c r="Q27" s="111">
        <f>IF(RES_hhdet_in_tes!Q27=0,"",RES_hhdet_in_tes!Q27/RES_hhdet_in_fec!Q27)</f>
        <v>1</v>
      </c>
      <c r="R27" s="111">
        <f>IF(RES_hhdet_in_tes!R27=0,"",RES_hhdet_in_tes!R27/RES_hhdet_in_fec!R27)</f>
        <v>1</v>
      </c>
      <c r="S27" s="111">
        <f>IF(RES_hhdet_in_tes!S27=0,"",RES_hhdet_in_tes!S27/RES_hhdet_in_fec!S27)</f>
        <v>1</v>
      </c>
      <c r="T27" s="111">
        <f>IF(RES_hhdet_in_tes!T27=0,"",RES_hhdet_in_tes!T27/RES_hhdet_in_fec!T27)</f>
        <v>1</v>
      </c>
      <c r="U27" s="111">
        <f>IF(RES_hhdet_in_tes!U27=0,"",RES_hhdet_in_tes!U27/RES_hhdet_in_fec!U27)</f>
        <v>1</v>
      </c>
      <c r="V27" s="111">
        <f>IF(RES_hhdet_in_tes!V27=0,"",RES_hhdet_in_tes!V27/RES_hhdet_in_fec!V27)</f>
        <v>1</v>
      </c>
      <c r="W27" s="111">
        <f>IF(RES_hhdet_in_tes!W27=0,"",RES_hhdet_in_tes!W27/RES_hhdet_in_fec!W27)</f>
        <v>1</v>
      </c>
      <c r="X27" s="111">
        <f>IF(RES_hhdet_in_tes!X27=0,"",RES_hhdet_in_tes!X27/RES_hhdet_in_fec!X27)</f>
        <v>1</v>
      </c>
      <c r="Y27" s="111">
        <f>IF(RES_hhdet_in_tes!Y27=0,"",RES_hhdet_in_tes!Y27/RES_hhdet_in_fec!Y27)</f>
        <v>1</v>
      </c>
      <c r="DA27" s="63" t="s">
        <v>3611</v>
      </c>
    </row>
    <row r="28" spans="1:105" ht="12.95" customHeight="1" x14ac:dyDescent="0.25">
      <c r="A28" s="121" t="s">
        <v>92</v>
      </c>
      <c r="B28" s="124"/>
      <c r="C28" s="124">
        <f>IF(RES_hhdet_in_tes!C28=0,"",RES_hhdet_in_tes!C28/RES_hhdet_in_fec!C28)</f>
        <v>2.5802479381017775</v>
      </c>
      <c r="D28" s="124">
        <f>IF(RES_hhdet_in_tes!D28=0,"",RES_hhdet_in_tes!D28/RES_hhdet_in_fec!D28)</f>
        <v>2.6981201824497778</v>
      </c>
      <c r="E28" s="124">
        <f>IF(RES_hhdet_in_tes!E28=0,"",RES_hhdet_in_tes!E28/RES_hhdet_in_fec!E28)</f>
        <v>2.8177595583971393</v>
      </c>
      <c r="F28" s="124">
        <f>IF(RES_hhdet_in_tes!F28=0,"",RES_hhdet_in_tes!F28/RES_hhdet_in_fec!F28)</f>
        <v>2.9383598250385918</v>
      </c>
      <c r="G28" s="124">
        <f>IF(RES_hhdet_in_tes!G28=0,"",RES_hhdet_in_tes!G28/RES_hhdet_in_fec!G28)</f>
        <v>3.0606196588707446</v>
      </c>
      <c r="H28" s="124">
        <f>IF(RES_hhdet_in_tes!H28=0,"",RES_hhdet_in_tes!H28/RES_hhdet_in_fec!H28)</f>
        <v>3.1844292547674358</v>
      </c>
      <c r="I28" s="124">
        <f>IF(RES_hhdet_in_tes!I28=0,"",RES_hhdet_in_tes!I28/RES_hhdet_in_fec!I28)</f>
        <v>3.3099350686023521</v>
      </c>
      <c r="J28" s="124">
        <f>IF(RES_hhdet_in_tes!J28=0,"",RES_hhdet_in_tes!J28/RES_hhdet_in_fec!J28)</f>
        <v>3.4377935045903896</v>
      </c>
      <c r="K28" s="124">
        <f>IF(RES_hhdet_in_tes!K28=0,"",RES_hhdet_in_tes!K28/RES_hhdet_in_fec!K28)</f>
        <v>3.5685244896006023</v>
      </c>
      <c r="L28" s="124">
        <f>IF(RES_hhdet_in_tes!L28=0,"",RES_hhdet_in_tes!L28/RES_hhdet_in_fec!L28)</f>
        <v>3.7021969715316034</v>
      </c>
      <c r="M28" s="124">
        <f>IF(RES_hhdet_in_tes!M28=0,"",RES_hhdet_in_tes!M28/RES_hhdet_in_fec!M28)</f>
        <v>3.8553757828465174</v>
      </c>
      <c r="N28" s="124">
        <f>IF(RES_hhdet_in_tes!N28=0,"",RES_hhdet_in_tes!N28/RES_hhdet_in_fec!N28)</f>
        <v>4.0329782618102978</v>
      </c>
      <c r="O28" s="124">
        <f>IF(RES_hhdet_in_tes!O28=0,"",RES_hhdet_in_tes!O28/RES_hhdet_in_fec!O28)</f>
        <v>4.2346875831665027</v>
      </c>
      <c r="P28" s="124">
        <f>IF(RES_hhdet_in_tes!P28=0,"",RES_hhdet_in_tes!P28/RES_hhdet_in_fec!P28)</f>
        <v>4.4408733951210726</v>
      </c>
      <c r="Q28" s="124">
        <f>IF(RES_hhdet_in_tes!Q28=0,"",RES_hhdet_in_tes!Q28/RES_hhdet_in_fec!Q28)</f>
        <v>4.5991178445145788</v>
      </c>
      <c r="R28" s="124">
        <f>IF(RES_hhdet_in_tes!R28=0,"",RES_hhdet_in_tes!R28/RES_hhdet_in_fec!R28)</f>
        <v>4.6334059541406649</v>
      </c>
      <c r="S28" s="124">
        <f>IF(RES_hhdet_in_tes!S28=0,"",RES_hhdet_in_tes!S28/RES_hhdet_in_fec!S28)</f>
        <v>4.6372157440991195</v>
      </c>
      <c r="T28" s="124">
        <f>IF(RES_hhdet_in_tes!T28=0,"",RES_hhdet_in_tes!T28/RES_hhdet_in_fec!T28)</f>
        <v>4.6414488440529569</v>
      </c>
      <c r="U28" s="124">
        <f>IF(RES_hhdet_in_tes!U28=0,"",RES_hhdet_in_tes!U28/RES_hhdet_in_fec!U28)</f>
        <v>4.6461522884461104</v>
      </c>
      <c r="V28" s="124">
        <f>IF(RES_hhdet_in_tes!V28=0,"",RES_hhdet_in_tes!V28/RES_hhdet_in_fec!V28)</f>
        <v>4.6595925523961093</v>
      </c>
      <c r="W28" s="124">
        <f>IF(RES_hhdet_in_tes!W28=0,"",RES_hhdet_in_tes!W28/RES_hhdet_in_fec!W28)</f>
        <v>4.7037061049260407</v>
      </c>
      <c r="X28" s="124">
        <f>IF(RES_hhdet_in_tes!X28=0,"",RES_hhdet_in_tes!X28/RES_hhdet_in_fec!X28)</f>
        <v>4.754827869860665</v>
      </c>
      <c r="Y28" s="124">
        <f>IF(RES_hhdet_in_tes!Y28=0,"",RES_hhdet_in_tes!Y28/RES_hhdet_in_fec!Y28)</f>
        <v>4.8124511861531936</v>
      </c>
      <c r="DA28" s="130" t="s">
        <v>3612</v>
      </c>
    </row>
    <row r="29" spans="1:105" ht="12" customHeight="1" x14ac:dyDescent="0.25">
      <c r="A29" s="97" t="s">
        <v>53</v>
      </c>
      <c r="B29" s="111"/>
      <c r="C29" s="111">
        <f>IF(RES_hhdet_in_tes!C29=0,"",RES_hhdet_in_tes!C29/RES_hhdet_in_fec!C29)</f>
        <v>2.5802479381017775</v>
      </c>
      <c r="D29" s="111">
        <f>IF(RES_hhdet_in_tes!D29=0,"",RES_hhdet_in_tes!D29/RES_hhdet_in_fec!D29)</f>
        <v>2.6981201824497778</v>
      </c>
      <c r="E29" s="111">
        <f>IF(RES_hhdet_in_tes!E29=0,"",RES_hhdet_in_tes!E29/RES_hhdet_in_fec!E29)</f>
        <v>2.8177595583971393</v>
      </c>
      <c r="F29" s="111">
        <f>IF(RES_hhdet_in_tes!F29=0,"",RES_hhdet_in_tes!F29/RES_hhdet_in_fec!F29)</f>
        <v>2.9383598250385918</v>
      </c>
      <c r="G29" s="111">
        <f>IF(RES_hhdet_in_tes!G29=0,"",RES_hhdet_in_tes!G29/RES_hhdet_in_fec!G29)</f>
        <v>3.0606196588707446</v>
      </c>
      <c r="H29" s="111">
        <f>IF(RES_hhdet_in_tes!H29=0,"",RES_hhdet_in_tes!H29/RES_hhdet_in_fec!H29)</f>
        <v>3.1844292547674358</v>
      </c>
      <c r="I29" s="111">
        <f>IF(RES_hhdet_in_tes!I29=0,"",RES_hhdet_in_tes!I29/RES_hhdet_in_fec!I29)</f>
        <v>3.3099350686023521</v>
      </c>
      <c r="J29" s="111">
        <f>IF(RES_hhdet_in_tes!J29=0,"",RES_hhdet_in_tes!J29/RES_hhdet_in_fec!J29)</f>
        <v>3.4377935045903896</v>
      </c>
      <c r="K29" s="111">
        <f>IF(RES_hhdet_in_tes!K29=0,"",RES_hhdet_in_tes!K29/RES_hhdet_in_fec!K29)</f>
        <v>3.5685244896006023</v>
      </c>
      <c r="L29" s="111">
        <f>IF(RES_hhdet_in_tes!L29=0,"",RES_hhdet_in_tes!L29/RES_hhdet_in_fec!L29)</f>
        <v>3.7021969715316034</v>
      </c>
      <c r="M29" s="111">
        <f>IF(RES_hhdet_in_tes!M29=0,"",RES_hhdet_in_tes!M29/RES_hhdet_in_fec!M29)</f>
        <v>3.8553757828465174</v>
      </c>
      <c r="N29" s="111">
        <f>IF(RES_hhdet_in_tes!N29=0,"",RES_hhdet_in_tes!N29/RES_hhdet_in_fec!N29)</f>
        <v>4.0329782618102978</v>
      </c>
      <c r="O29" s="111">
        <f>IF(RES_hhdet_in_tes!O29=0,"",RES_hhdet_in_tes!O29/RES_hhdet_in_fec!O29)</f>
        <v>4.2346875831665027</v>
      </c>
      <c r="P29" s="111">
        <f>IF(RES_hhdet_in_tes!P29=0,"",RES_hhdet_in_tes!P29/RES_hhdet_in_fec!P29)</f>
        <v>4.4408733951210726</v>
      </c>
      <c r="Q29" s="111">
        <f>IF(RES_hhdet_in_tes!Q29=0,"",RES_hhdet_in_tes!Q29/RES_hhdet_in_fec!Q29)</f>
        <v>4.5991178445145788</v>
      </c>
      <c r="R29" s="111">
        <f>IF(RES_hhdet_in_tes!R29=0,"",RES_hhdet_in_tes!R29/RES_hhdet_in_fec!R29)</f>
        <v>4.6334059541406649</v>
      </c>
      <c r="S29" s="111">
        <f>IF(RES_hhdet_in_tes!S29=0,"",RES_hhdet_in_tes!S29/RES_hhdet_in_fec!S29)</f>
        <v>4.6372157440991195</v>
      </c>
      <c r="T29" s="111">
        <f>IF(RES_hhdet_in_tes!T29=0,"",RES_hhdet_in_tes!T29/RES_hhdet_in_fec!T29)</f>
        <v>4.6414488440529569</v>
      </c>
      <c r="U29" s="111">
        <f>IF(RES_hhdet_in_tes!U29=0,"",RES_hhdet_in_tes!U29/RES_hhdet_in_fec!U29)</f>
        <v>4.6461522884461104</v>
      </c>
      <c r="V29" s="111">
        <f>IF(RES_hhdet_in_tes!V29=0,"",RES_hhdet_in_tes!V29/RES_hhdet_in_fec!V29)</f>
        <v>4.6595925523961093</v>
      </c>
      <c r="W29" s="111">
        <f>IF(RES_hhdet_in_tes!W29=0,"",RES_hhdet_in_tes!W29/RES_hhdet_in_fec!W29)</f>
        <v>4.7037061049260407</v>
      </c>
      <c r="X29" s="111">
        <f>IF(RES_hhdet_in_tes!X29=0,"",RES_hhdet_in_tes!X29/RES_hhdet_in_fec!X29)</f>
        <v>4.754827869860665</v>
      </c>
      <c r="Y29" s="111">
        <f>IF(RES_hhdet_in_tes!Y29=0,"",RES_hhdet_in_tes!Y29/RES_hhdet_in_fec!Y29)</f>
        <v>4.8124511861531936</v>
      </c>
      <c r="DA29" s="63" t="s">
        <v>3613</v>
      </c>
    </row>
    <row r="30" spans="1:105" ht="12" customHeight="1" x14ac:dyDescent="0.25">
      <c r="A30" s="121" t="s">
        <v>55</v>
      </c>
      <c r="B30" s="124"/>
      <c r="C30" s="124">
        <f>IF(RES_hhdet_in_tes!C30=0,"",RES_hhdet_in_tes!C30/RES_hhdet_in_fec!C30)</f>
        <v>0.66827657664058493</v>
      </c>
      <c r="D30" s="124">
        <f>IF(RES_hhdet_in_tes!D30=0,"",RES_hhdet_in_tes!D30/RES_hhdet_in_fec!D30)</f>
        <v>0.66632594589803806</v>
      </c>
      <c r="E30" s="124">
        <f>IF(RES_hhdet_in_tes!E30=0,"",RES_hhdet_in_tes!E30/RES_hhdet_in_fec!E30)</f>
        <v>0.66624143555599225</v>
      </c>
      <c r="F30" s="124">
        <f>IF(RES_hhdet_in_tes!F30=0,"",RES_hhdet_in_tes!F30/RES_hhdet_in_fec!F30)</f>
        <v>0.65008404351283733</v>
      </c>
      <c r="G30" s="124">
        <f>IF(RES_hhdet_in_tes!G30=0,"",RES_hhdet_in_tes!G30/RES_hhdet_in_fec!G30)</f>
        <v>0.66085887097731943</v>
      </c>
      <c r="H30" s="124">
        <f>IF(RES_hhdet_in_tes!H30=0,"",RES_hhdet_in_tes!H30/RES_hhdet_in_fec!H30)</f>
        <v>0.67377817905738302</v>
      </c>
      <c r="I30" s="124">
        <f>IF(RES_hhdet_in_tes!I30=0,"",RES_hhdet_in_tes!I30/RES_hhdet_in_fec!I30)</f>
        <v>0.68540670962390937</v>
      </c>
      <c r="J30" s="124">
        <f>IF(RES_hhdet_in_tes!J30=0,"",RES_hhdet_in_tes!J30/RES_hhdet_in_fec!J30)</f>
        <v>0.68901482723937502</v>
      </c>
      <c r="K30" s="124">
        <f>IF(RES_hhdet_in_tes!K30=0,"",RES_hhdet_in_tes!K30/RES_hhdet_in_fec!K30)</f>
        <v>0.70620228800229612</v>
      </c>
      <c r="L30" s="124">
        <f>IF(RES_hhdet_in_tes!L30=0,"",RES_hhdet_in_tes!L30/RES_hhdet_in_fec!L30)</f>
        <v>0.6900272657336507</v>
      </c>
      <c r="M30" s="124">
        <f>IF(RES_hhdet_in_tes!M30=0,"",RES_hhdet_in_tes!M30/RES_hhdet_in_fec!M30)</f>
        <v>0.69018628152833494</v>
      </c>
      <c r="N30" s="124">
        <f>IF(RES_hhdet_in_tes!N30=0,"",RES_hhdet_in_tes!N30/RES_hhdet_in_fec!N30)</f>
        <v>0.69366639806847774</v>
      </c>
      <c r="O30" s="124">
        <f>IF(RES_hhdet_in_tes!O30=0,"",RES_hhdet_in_tes!O30/RES_hhdet_in_fec!O30)</f>
        <v>0.7179783658106399</v>
      </c>
      <c r="P30" s="124">
        <f>IF(RES_hhdet_in_tes!P30=0,"",RES_hhdet_in_tes!P30/RES_hhdet_in_fec!P30)</f>
        <v>0.73929904615509112</v>
      </c>
      <c r="Q30" s="124">
        <f>IF(RES_hhdet_in_tes!Q30=0,"",RES_hhdet_in_tes!Q30/RES_hhdet_in_fec!Q30)</f>
        <v>0.75954460037614091</v>
      </c>
      <c r="R30" s="124">
        <f>IF(RES_hhdet_in_tes!R30=0,"",RES_hhdet_in_tes!R30/RES_hhdet_in_fec!R30)</f>
        <v>0.76095359249116246</v>
      </c>
      <c r="S30" s="124">
        <f>IF(RES_hhdet_in_tes!S30=0,"",RES_hhdet_in_tes!S30/RES_hhdet_in_fec!S30)</f>
        <v>0.77160464052645505</v>
      </c>
      <c r="T30" s="124">
        <f>IF(RES_hhdet_in_tes!T30=0,"",RES_hhdet_in_tes!T30/RES_hhdet_in_fec!T30)</f>
        <v>0.77187535370191251</v>
      </c>
      <c r="U30" s="124">
        <f>IF(RES_hhdet_in_tes!U30=0,"",RES_hhdet_in_tes!U30/RES_hhdet_in_fec!U30)</f>
        <v>0.77789429894459872</v>
      </c>
      <c r="V30" s="124">
        <f>IF(RES_hhdet_in_tes!V30=0,"",RES_hhdet_in_tes!V30/RES_hhdet_in_fec!V30)</f>
        <v>0.78912094308021119</v>
      </c>
      <c r="W30" s="124">
        <f>IF(RES_hhdet_in_tes!W30=0,"",RES_hhdet_in_tes!W30/RES_hhdet_in_fec!W30)</f>
        <v>0.80491650122873171</v>
      </c>
      <c r="X30" s="124">
        <f>IF(RES_hhdet_in_tes!X30=0,"",RES_hhdet_in_tes!X30/RES_hhdet_in_fec!X30)</f>
        <v>0.87653990554237449</v>
      </c>
      <c r="Y30" s="124">
        <f>IF(RES_hhdet_in_tes!Y30=0,"",RES_hhdet_in_tes!Y30/RES_hhdet_in_fec!Y30)</f>
        <v>0.82718677543529262</v>
      </c>
      <c r="DA30" s="130" t="s">
        <v>3614</v>
      </c>
    </row>
    <row r="31" spans="1:105" ht="12" customHeight="1" x14ac:dyDescent="0.25">
      <c r="A31" s="97" t="s">
        <v>141</v>
      </c>
      <c r="B31" s="111"/>
      <c r="C31" s="111">
        <f>IF(RES_hhdet_in_tes!C31=0,"",RES_hhdet_in_tes!C31/RES_hhdet_in_fec!C31)</f>
        <v>0.59940149413661092</v>
      </c>
      <c r="D31" s="111">
        <f>IF(RES_hhdet_in_tes!D31=0,"",RES_hhdet_in_tes!D31/RES_hhdet_in_fec!D31)</f>
        <v>0.60121596017136603</v>
      </c>
      <c r="E31" s="111">
        <f>IF(RES_hhdet_in_tes!E31=0,"",RES_hhdet_in_tes!E31/RES_hhdet_in_fec!E31)</f>
        <v>0.6032826450159009</v>
      </c>
      <c r="F31" s="111">
        <f>IF(RES_hhdet_in_tes!F31=0,"",RES_hhdet_in_tes!F31/RES_hhdet_in_fec!F31)</f>
        <v>0.60538372333449664</v>
      </c>
      <c r="G31" s="111">
        <f>IF(RES_hhdet_in_tes!G31=0,"",RES_hhdet_in_tes!G31/RES_hhdet_in_fec!G31)</f>
        <v>0.6077170803416303</v>
      </c>
      <c r="H31" s="111">
        <f>IF(RES_hhdet_in_tes!H31=0,"",RES_hhdet_in_tes!H31/RES_hhdet_in_fec!H31)</f>
        <v>0.6102584974062697</v>
      </c>
      <c r="I31" s="111">
        <f>IF(RES_hhdet_in_tes!I31=0,"",RES_hhdet_in_tes!I31/RES_hhdet_in_fec!I31)</f>
        <v>0.61305673345104417</v>
      </c>
      <c r="J31" s="111">
        <f>IF(RES_hhdet_in_tes!J31=0,"",RES_hhdet_in_tes!J31/RES_hhdet_in_fec!J31)</f>
        <v>0.61631153657161519</v>
      </c>
      <c r="K31" s="111">
        <f>IF(RES_hhdet_in_tes!K31=0,"",RES_hhdet_in_tes!K31/RES_hhdet_in_fec!K31)</f>
        <v>0.6201927451892929</v>
      </c>
      <c r="L31" s="111">
        <f>IF(RES_hhdet_in_tes!L31=0,"",RES_hhdet_in_tes!L31/RES_hhdet_in_fec!L31)</f>
        <v>0.6247457980447999</v>
      </c>
      <c r="M31" s="111">
        <f>IF(RES_hhdet_in_tes!M31=0,"",RES_hhdet_in_tes!M31/RES_hhdet_in_fec!M31)</f>
        <v>0.63402748499233996</v>
      </c>
      <c r="N31" s="111">
        <f>IF(RES_hhdet_in_tes!N31=0,"",RES_hhdet_in_tes!N31/RES_hhdet_in_fec!N31)</f>
        <v>0.64932730331995281</v>
      </c>
      <c r="O31" s="111">
        <f>IF(RES_hhdet_in_tes!O31=0,"",RES_hhdet_in_tes!O31/RES_hhdet_in_fec!O31)</f>
        <v>0.67169473437698435</v>
      </c>
      <c r="P31" s="111">
        <f>IF(RES_hhdet_in_tes!P31=0,"",RES_hhdet_in_tes!P31/RES_hhdet_in_fec!P31)</f>
        <v>0.69881765747200186</v>
      </c>
      <c r="Q31" s="111">
        <f>IF(RES_hhdet_in_tes!Q31=0,"",RES_hhdet_in_tes!Q31/RES_hhdet_in_fec!Q31)</f>
        <v>0.72323809540487416</v>
      </c>
      <c r="R31" s="111">
        <f>IF(RES_hhdet_in_tes!R31=0,"",RES_hhdet_in_tes!R31/RES_hhdet_in_fec!R31)</f>
        <v>0.73908153665193432</v>
      </c>
      <c r="S31" s="111">
        <f>IF(RES_hhdet_in_tes!S31=0,"",RES_hhdet_in_tes!S31/RES_hhdet_in_fec!S31)</f>
        <v>0.75383329041326741</v>
      </c>
      <c r="T31" s="111">
        <f>IF(RES_hhdet_in_tes!T31=0,"",RES_hhdet_in_tes!T31/RES_hhdet_in_fec!T31)</f>
        <v>0.76705838986305619</v>
      </c>
      <c r="U31" s="111">
        <f>IF(RES_hhdet_in_tes!U31=0,"",RES_hhdet_in_tes!U31/RES_hhdet_in_fec!U31)</f>
        <v>0.77832186817552929</v>
      </c>
      <c r="V31" s="111">
        <f>IF(RES_hhdet_in_tes!V31=0,"",RES_hhdet_in_tes!V31/RES_hhdet_in_fec!V31)</f>
        <v>0.78718875852489645</v>
      </c>
      <c r="W31" s="111">
        <f>IF(RES_hhdet_in_tes!W31=0,"",RES_hhdet_in_tes!W31/RES_hhdet_in_fec!W31)</f>
        <v>0.79263881925842539</v>
      </c>
      <c r="X31" s="111">
        <f>IF(RES_hhdet_in_tes!X31=0,"",RES_hhdet_in_tes!X31/RES_hhdet_in_fec!X31)</f>
        <v>0.7960869592798574</v>
      </c>
      <c r="Y31" s="111">
        <f>IF(RES_hhdet_in_tes!Y31=0,"",RES_hhdet_in_tes!Y31/RES_hhdet_in_fec!Y31)</f>
        <v>0.79783301299159481</v>
      </c>
      <c r="DA31" s="63" t="s">
        <v>3615</v>
      </c>
    </row>
    <row r="32" spans="1:105" ht="12" customHeight="1" x14ac:dyDescent="0.25">
      <c r="A32" s="97" t="s">
        <v>140</v>
      </c>
      <c r="B32" s="111"/>
      <c r="C32" s="111" t="str">
        <f>IF(RES_hhdet_in_tes!C32=0,"",RES_hhdet_in_tes!C32/RES_hhdet_in_fec!C32)</f>
        <v/>
      </c>
      <c r="D32" s="111" t="str">
        <f>IF(RES_hhdet_in_tes!D32=0,"",RES_hhdet_in_tes!D32/RES_hhdet_in_fec!D32)</f>
        <v/>
      </c>
      <c r="E32" s="111" t="str">
        <f>IF(RES_hhdet_in_tes!E32=0,"",RES_hhdet_in_tes!E32/RES_hhdet_in_fec!E32)</f>
        <v/>
      </c>
      <c r="F32" s="111" t="str">
        <f>IF(RES_hhdet_in_tes!F32=0,"",RES_hhdet_in_tes!F32/RES_hhdet_in_fec!F32)</f>
        <v/>
      </c>
      <c r="G32" s="111" t="str">
        <f>IF(RES_hhdet_in_tes!G32=0,"",RES_hhdet_in_tes!G32/RES_hhdet_in_fec!G32)</f>
        <v/>
      </c>
      <c r="H32" s="111" t="str">
        <f>IF(RES_hhdet_in_tes!H32=0,"",RES_hhdet_in_tes!H32/RES_hhdet_in_fec!H32)</f>
        <v/>
      </c>
      <c r="I32" s="111" t="str">
        <f>IF(RES_hhdet_in_tes!I32=0,"",RES_hhdet_in_tes!I32/RES_hhdet_in_fec!I32)</f>
        <v/>
      </c>
      <c r="J32" s="111" t="str">
        <f>IF(RES_hhdet_in_tes!J32=0,"",RES_hhdet_in_tes!J32/RES_hhdet_in_fec!J32)</f>
        <v/>
      </c>
      <c r="K32" s="111">
        <f>IF(RES_hhdet_in_tes!K32=0,"",RES_hhdet_in_tes!K32/RES_hhdet_in_fec!K32)</f>
        <v>0.79869112058590441</v>
      </c>
      <c r="L32" s="111" t="str">
        <f>IF(RES_hhdet_in_tes!L32=0,"",RES_hhdet_in_tes!L32/RES_hhdet_in_fec!L32)</f>
        <v/>
      </c>
      <c r="M32" s="111">
        <f>IF(RES_hhdet_in_tes!M32=0,"",RES_hhdet_in_tes!M32/RES_hhdet_in_fec!M32)</f>
        <v>0.81275148464217351</v>
      </c>
      <c r="N32" s="111" t="str">
        <f>IF(RES_hhdet_in_tes!N32=0,"",RES_hhdet_in_tes!N32/RES_hhdet_in_fec!N32)</f>
        <v/>
      </c>
      <c r="O32" s="111" t="str">
        <f>IF(RES_hhdet_in_tes!O32=0,"",RES_hhdet_in_tes!O32/RES_hhdet_in_fec!O32)</f>
        <v/>
      </c>
      <c r="P32" s="111">
        <f>IF(RES_hhdet_in_tes!P32=0,"",RES_hhdet_in_tes!P32/RES_hhdet_in_fec!P32)</f>
        <v>0.88114470174866311</v>
      </c>
      <c r="Q32" s="111" t="str">
        <f>IF(RES_hhdet_in_tes!Q32=0,"",RES_hhdet_in_tes!Q32/RES_hhdet_in_fec!Q32)</f>
        <v/>
      </c>
      <c r="R32" s="111">
        <f>IF(RES_hhdet_in_tes!R32=0,"",RES_hhdet_in_tes!R32/RES_hhdet_in_fec!R32)</f>
        <v>0.87280723455341103</v>
      </c>
      <c r="S32" s="111">
        <f>IF(RES_hhdet_in_tes!S32=0,"",RES_hhdet_in_tes!S32/RES_hhdet_in_fec!S32)</f>
        <v>0.8751357328022088</v>
      </c>
      <c r="T32" s="111">
        <f>IF(RES_hhdet_in_tes!T32=0,"",RES_hhdet_in_tes!T32/RES_hhdet_in_fec!T32)</f>
        <v>0.89206320953823659</v>
      </c>
      <c r="U32" s="111">
        <f>IF(RES_hhdet_in_tes!U32=0,"",RES_hhdet_in_tes!U32/RES_hhdet_in_fec!U32)</f>
        <v>0.8976713590110188</v>
      </c>
      <c r="V32" s="111">
        <f>IF(RES_hhdet_in_tes!V32=0,"",RES_hhdet_in_tes!V32/RES_hhdet_in_fec!V32)</f>
        <v>0.92922258662637902</v>
      </c>
      <c r="W32" s="111">
        <f>IF(RES_hhdet_in_tes!W32=0,"",RES_hhdet_in_tes!W32/RES_hhdet_in_fec!W32)</f>
        <v>0.9386315821795671</v>
      </c>
      <c r="X32" s="111">
        <f>IF(RES_hhdet_in_tes!X32=0,"",RES_hhdet_in_tes!X32/RES_hhdet_in_fec!X32)</f>
        <v>0.91838969536562221</v>
      </c>
      <c r="Y32" s="111">
        <f>IF(RES_hhdet_in_tes!Y32=0,"",RES_hhdet_in_tes!Y32/RES_hhdet_in_fec!Y32)</f>
        <v>0.91130051609380636</v>
      </c>
      <c r="DA32" s="63" t="s">
        <v>3616</v>
      </c>
    </row>
    <row r="33" spans="1:105" ht="12" customHeight="1" x14ac:dyDescent="0.25">
      <c r="A33" s="100" t="s">
        <v>50</v>
      </c>
      <c r="B33" s="112"/>
      <c r="C33" s="112" t="str">
        <f>IF(RES_hhdet_in_tes!C33=0,"",RES_hhdet_in_tes!C33/RES_hhdet_in_fec!C33)</f>
        <v/>
      </c>
      <c r="D33" s="112" t="str">
        <f>IF(RES_hhdet_in_tes!D33=0,"",RES_hhdet_in_tes!D33/RES_hhdet_in_fec!D33)</f>
        <v/>
      </c>
      <c r="E33" s="112" t="str">
        <f>IF(RES_hhdet_in_tes!E33=0,"",RES_hhdet_in_tes!E33/RES_hhdet_in_fec!E33)</f>
        <v/>
      </c>
      <c r="F33" s="112" t="str">
        <f>IF(RES_hhdet_in_tes!F33=0,"",RES_hhdet_in_tes!F33/RES_hhdet_in_fec!F33)</f>
        <v/>
      </c>
      <c r="G33" s="112" t="str">
        <f>IF(RES_hhdet_in_tes!G33=0,"",RES_hhdet_in_tes!G33/RES_hhdet_in_fec!G33)</f>
        <v/>
      </c>
      <c r="H33" s="112" t="str">
        <f>IF(RES_hhdet_in_tes!H33=0,"",RES_hhdet_in_tes!H33/RES_hhdet_in_fec!H33)</f>
        <v/>
      </c>
      <c r="I33" s="112" t="str">
        <f>IF(RES_hhdet_in_tes!I33=0,"",RES_hhdet_in_tes!I33/RES_hhdet_in_fec!I33)</f>
        <v/>
      </c>
      <c r="J33" s="112" t="str">
        <f>IF(RES_hhdet_in_tes!J33=0,"",RES_hhdet_in_tes!J33/RES_hhdet_in_fec!J33)</f>
        <v/>
      </c>
      <c r="K33" s="112">
        <f>IF(RES_hhdet_in_tes!K33=0,"",RES_hhdet_in_tes!K33/RES_hhdet_in_fec!K33)</f>
        <v>0.6201927451892929</v>
      </c>
      <c r="L33" s="112" t="str">
        <f>IF(RES_hhdet_in_tes!L33=0,"",RES_hhdet_in_tes!L33/RES_hhdet_in_fec!L33)</f>
        <v/>
      </c>
      <c r="M33" s="112">
        <f>IF(RES_hhdet_in_tes!M33=0,"",RES_hhdet_in_tes!M33/RES_hhdet_in_fec!M33)</f>
        <v>0.63402748499233996</v>
      </c>
      <c r="N33" s="112" t="str">
        <f>IF(RES_hhdet_in_tes!N33=0,"",RES_hhdet_in_tes!N33/RES_hhdet_in_fec!N33)</f>
        <v/>
      </c>
      <c r="O33" s="112" t="str">
        <f>IF(RES_hhdet_in_tes!O33=0,"",RES_hhdet_in_tes!O33/RES_hhdet_in_fec!O33)</f>
        <v/>
      </c>
      <c r="P33" s="112">
        <f>IF(RES_hhdet_in_tes!P33=0,"",RES_hhdet_in_tes!P33/RES_hhdet_in_fec!P33)</f>
        <v>0.69881765747200186</v>
      </c>
      <c r="Q33" s="112" t="str">
        <f>IF(RES_hhdet_in_tes!Q33=0,"",RES_hhdet_in_tes!Q33/RES_hhdet_in_fec!Q33)</f>
        <v/>
      </c>
      <c r="R33" s="112">
        <f>IF(RES_hhdet_in_tes!R33=0,"",RES_hhdet_in_tes!R33/RES_hhdet_in_fec!R33)</f>
        <v>0.73908153665193432</v>
      </c>
      <c r="S33" s="112">
        <f>IF(RES_hhdet_in_tes!S33=0,"",RES_hhdet_in_tes!S33/RES_hhdet_in_fec!S33)</f>
        <v>0.7538332904132673</v>
      </c>
      <c r="T33" s="112">
        <f>IF(RES_hhdet_in_tes!T33=0,"",RES_hhdet_in_tes!T33/RES_hhdet_in_fec!T33)</f>
        <v>0.7670583898630563</v>
      </c>
      <c r="U33" s="112">
        <f>IF(RES_hhdet_in_tes!U33=0,"",RES_hhdet_in_tes!U33/RES_hhdet_in_fec!U33)</f>
        <v>0.77832186817552929</v>
      </c>
      <c r="V33" s="112">
        <f>IF(RES_hhdet_in_tes!V33=0,"",RES_hhdet_in_tes!V33/RES_hhdet_in_fec!V33)</f>
        <v>0.78718875852489645</v>
      </c>
      <c r="W33" s="112">
        <f>IF(RES_hhdet_in_tes!W33=0,"",RES_hhdet_in_tes!W33/RES_hhdet_in_fec!W33)</f>
        <v>0.79263881925842539</v>
      </c>
      <c r="X33" s="112">
        <f>IF(RES_hhdet_in_tes!X33=0,"",RES_hhdet_in_tes!X33/RES_hhdet_in_fec!X33)</f>
        <v>0.79608695927985729</v>
      </c>
      <c r="Y33" s="112">
        <f>IF(RES_hhdet_in_tes!Y33=0,"",RES_hhdet_in_tes!Y33/RES_hhdet_in_fec!Y33)</f>
        <v>0.79783301299159481</v>
      </c>
      <c r="DA33" s="131" t="s">
        <v>3617</v>
      </c>
    </row>
    <row r="34" spans="1:105" ht="12" customHeight="1" x14ac:dyDescent="0.25">
      <c r="A34" s="103" t="s">
        <v>52</v>
      </c>
      <c r="B34" s="113"/>
      <c r="C34" s="113" t="str">
        <f>IF(RES_hhdet_in_tes!C34=0,"",RES_hhdet_in_tes!C34/RES_hhdet_in_fec!C34)</f>
        <v/>
      </c>
      <c r="D34" s="113" t="str">
        <f>IF(RES_hhdet_in_tes!D34=0,"",RES_hhdet_in_tes!D34/RES_hhdet_in_fec!D34)</f>
        <v/>
      </c>
      <c r="E34" s="113" t="str">
        <f>IF(RES_hhdet_in_tes!E34=0,"",RES_hhdet_in_tes!E34/RES_hhdet_in_fec!E34)</f>
        <v/>
      </c>
      <c r="F34" s="113" t="str">
        <f>IF(RES_hhdet_in_tes!F34=0,"",RES_hhdet_in_tes!F34/RES_hhdet_in_fec!F34)</f>
        <v/>
      </c>
      <c r="G34" s="113" t="str">
        <f>IF(RES_hhdet_in_tes!G34=0,"",RES_hhdet_in_tes!G34/RES_hhdet_in_fec!G34)</f>
        <v/>
      </c>
      <c r="H34" s="113" t="str">
        <f>IF(RES_hhdet_in_tes!H34=0,"",RES_hhdet_in_tes!H34/RES_hhdet_in_fec!H34)</f>
        <v/>
      </c>
      <c r="I34" s="113" t="str">
        <f>IF(RES_hhdet_in_tes!I34=0,"",RES_hhdet_in_tes!I34/RES_hhdet_in_fec!I34)</f>
        <v/>
      </c>
      <c r="J34" s="113" t="str">
        <f>IF(RES_hhdet_in_tes!J34=0,"",RES_hhdet_in_tes!J34/RES_hhdet_in_fec!J34)</f>
        <v/>
      </c>
      <c r="K34" s="113">
        <f>IF(RES_hhdet_in_tes!K34=0,"",RES_hhdet_in_tes!K34/RES_hhdet_in_fec!K34)</f>
        <v>1</v>
      </c>
      <c r="L34" s="113" t="str">
        <f>IF(RES_hhdet_in_tes!L34=0,"",RES_hhdet_in_tes!L34/RES_hhdet_in_fec!L34)</f>
        <v/>
      </c>
      <c r="M34" s="113">
        <f>IF(RES_hhdet_in_tes!M34=0,"",RES_hhdet_in_tes!M34/RES_hhdet_in_fec!M34)</f>
        <v>1</v>
      </c>
      <c r="N34" s="113" t="str">
        <f>IF(RES_hhdet_in_tes!N34=0,"",RES_hhdet_in_tes!N34/RES_hhdet_in_fec!N34)</f>
        <v/>
      </c>
      <c r="O34" s="113" t="str">
        <f>IF(RES_hhdet_in_tes!O34=0,"",RES_hhdet_in_tes!O34/RES_hhdet_in_fec!O34)</f>
        <v/>
      </c>
      <c r="P34" s="113">
        <f>IF(RES_hhdet_in_tes!P34=0,"",RES_hhdet_in_tes!P34/RES_hhdet_in_fec!P34)</f>
        <v>1</v>
      </c>
      <c r="Q34" s="113" t="str">
        <f>IF(RES_hhdet_in_tes!Q34=0,"",RES_hhdet_in_tes!Q34/RES_hhdet_in_fec!Q34)</f>
        <v/>
      </c>
      <c r="R34" s="113">
        <f>IF(RES_hhdet_in_tes!R34=0,"",RES_hhdet_in_tes!R34/RES_hhdet_in_fec!R34)</f>
        <v>1</v>
      </c>
      <c r="S34" s="113">
        <f>IF(RES_hhdet_in_tes!S34=0,"",RES_hhdet_in_tes!S34/RES_hhdet_in_fec!S34)</f>
        <v>1</v>
      </c>
      <c r="T34" s="113">
        <f>IF(RES_hhdet_in_tes!T34=0,"",RES_hhdet_in_tes!T34/RES_hhdet_in_fec!T34)</f>
        <v>1</v>
      </c>
      <c r="U34" s="113">
        <f>IF(RES_hhdet_in_tes!U34=0,"",RES_hhdet_in_tes!U34/RES_hhdet_in_fec!U34)</f>
        <v>1</v>
      </c>
      <c r="V34" s="113">
        <f>IF(RES_hhdet_in_tes!V34=0,"",RES_hhdet_in_tes!V34/RES_hhdet_in_fec!V34)</f>
        <v>1</v>
      </c>
      <c r="W34" s="113">
        <f>IF(RES_hhdet_in_tes!W34=0,"",RES_hhdet_in_tes!W34/RES_hhdet_in_fec!W34)</f>
        <v>1</v>
      </c>
      <c r="X34" s="113">
        <f>IF(RES_hhdet_in_tes!X34=0,"",RES_hhdet_in_tes!X34/RES_hhdet_in_fec!X34)</f>
        <v>1</v>
      </c>
      <c r="Y34" s="113">
        <f>IF(RES_hhdet_in_tes!Y34=0,"",RES_hhdet_in_tes!Y34/RES_hhdet_in_fec!Y34)</f>
        <v>1</v>
      </c>
      <c r="DA34" s="132" t="s">
        <v>3618</v>
      </c>
    </row>
    <row r="35" spans="1:105" ht="12" customHeight="1" x14ac:dyDescent="0.25">
      <c r="A35" s="106" t="s">
        <v>122</v>
      </c>
      <c r="B35" s="112"/>
      <c r="C35" s="112">
        <f>IF(RES_hhdet_in_tes!C35=0,"",RES_hhdet_in_tes!C35/RES_hhdet_in_fec!C35)</f>
        <v>0.67114143927529102</v>
      </c>
      <c r="D35" s="112">
        <f>IF(RES_hhdet_in_tes!D35=0,"",RES_hhdet_in_tes!D35/RES_hhdet_in_fec!D35)</f>
        <v>0.67217978422837033</v>
      </c>
      <c r="E35" s="112">
        <f>IF(RES_hhdet_in_tes!E35=0,"",RES_hhdet_in_tes!E35/RES_hhdet_in_fec!E35)</f>
        <v>0.67331651478638299</v>
      </c>
      <c r="F35" s="112">
        <f>IF(RES_hhdet_in_tes!F35=0,"",RES_hhdet_in_tes!F35/RES_hhdet_in_fec!F35)</f>
        <v>0.67446696054204192</v>
      </c>
      <c r="G35" s="112">
        <f>IF(RES_hhdet_in_tes!G35=0,"",RES_hhdet_in_tes!G35/RES_hhdet_in_fec!G35)</f>
        <v>0.67570878135554113</v>
      </c>
      <c r="H35" s="112">
        <f>IF(RES_hhdet_in_tes!H35=0,"",RES_hhdet_in_tes!H35/RES_hhdet_in_fec!H35)</f>
        <v>0.67703321109530634</v>
      </c>
      <c r="I35" s="112">
        <f>IF(RES_hhdet_in_tes!I35=0,"",RES_hhdet_in_tes!I35/RES_hhdet_in_fec!I35)</f>
        <v>0.67846039068091935</v>
      </c>
      <c r="J35" s="112">
        <f>IF(RES_hhdet_in_tes!J35=0,"",RES_hhdet_in_tes!J35/RES_hhdet_in_fec!J35)</f>
        <v>0.68007107909764897</v>
      </c>
      <c r="K35" s="112">
        <f>IF(RES_hhdet_in_tes!K35=0,"",RES_hhdet_in_tes!K35/RES_hhdet_in_fec!K35)</f>
        <v>0.68193662001012667</v>
      </c>
      <c r="L35" s="112">
        <f>IF(RES_hhdet_in_tes!L35=0,"",RES_hhdet_in_tes!L35/RES_hhdet_in_fec!L35)</f>
        <v>0.68408154267371268</v>
      </c>
      <c r="M35" s="112">
        <f>IF(RES_hhdet_in_tes!M35=0,"",RES_hhdet_in_tes!M35/RES_hhdet_in_fec!M35)</f>
        <v>0.68815929900126827</v>
      </c>
      <c r="N35" s="112">
        <f>IF(RES_hhdet_in_tes!N35=0,"",RES_hhdet_in_tes!N35/RES_hhdet_in_fec!N35)</f>
        <v>0.69488315193444539</v>
      </c>
      <c r="O35" s="112">
        <f>IF(RES_hhdet_in_tes!O35=0,"",RES_hhdet_in_tes!O35/RES_hhdet_in_fec!O35)</f>
        <v>0.70513615361582527</v>
      </c>
      <c r="P35" s="112">
        <f>IF(RES_hhdet_in_tes!P35=0,"",RES_hhdet_in_tes!P35/RES_hhdet_in_fec!P35)</f>
        <v>0.71843220631407489</v>
      </c>
      <c r="Q35" s="112">
        <f>IF(RES_hhdet_in_tes!Q35=0,"",RES_hhdet_in_tes!Q35/RES_hhdet_in_fec!Q35)</f>
        <v>0.73126006830672252</v>
      </c>
      <c r="R35" s="112">
        <f>IF(RES_hhdet_in_tes!R35=0,"",RES_hhdet_in_tes!R35/RES_hhdet_in_fec!R35)</f>
        <v>0.73994118735762915</v>
      </c>
      <c r="S35" s="112">
        <f>IF(RES_hhdet_in_tes!S35=0,"",RES_hhdet_in_tes!S35/RES_hhdet_in_fec!S35)</f>
        <v>0.74835169536519675</v>
      </c>
      <c r="T35" s="112">
        <f>IF(RES_hhdet_in_tes!T35=0,"",RES_hhdet_in_tes!T35/RES_hhdet_in_fec!T35)</f>
        <v>0.75669693333182686</v>
      </c>
      <c r="U35" s="112">
        <f>IF(RES_hhdet_in_tes!U35=0,"",RES_hhdet_in_tes!U35/RES_hhdet_in_fec!U35)</f>
        <v>0.76506079362770107</v>
      </c>
      <c r="V35" s="112">
        <f>IF(RES_hhdet_in_tes!V35=0,"",RES_hhdet_in_tes!V35/RES_hhdet_in_fec!V35)</f>
        <v>0.7732773168232141</v>
      </c>
      <c r="W35" s="112">
        <f>IF(RES_hhdet_in_tes!W35=0,"",RES_hhdet_in_tes!W35/RES_hhdet_in_fec!W35)</f>
        <v>0.78078172832073423</v>
      </c>
      <c r="X35" s="112">
        <f>IF(RES_hhdet_in_tes!X35=0,"",RES_hhdet_in_tes!X35/RES_hhdet_in_fec!X35)</f>
        <v>0.79268851652187899</v>
      </c>
      <c r="Y35" s="112">
        <f>IF(RES_hhdet_in_tes!Y35=0,"",RES_hhdet_in_tes!Y35/RES_hhdet_in_fec!Y35)</f>
        <v>0.80379682621745552</v>
      </c>
      <c r="DA35" s="131" t="s">
        <v>3619</v>
      </c>
    </row>
    <row r="36" spans="1:105" ht="12" customHeight="1" x14ac:dyDescent="0.25">
      <c r="A36" s="107" t="s">
        <v>121</v>
      </c>
      <c r="B36" s="113"/>
      <c r="C36" s="113">
        <f>IF(RES_hhdet_in_tes!C36=0,"",RES_hhdet_in_tes!C36/RES_hhdet_in_fec!C36)</f>
        <v>0.83330672521874694</v>
      </c>
      <c r="D36" s="113">
        <f>IF(RES_hhdet_in_tes!D36=0,"",RES_hhdet_in_tes!D36/RES_hhdet_in_fec!D36)</f>
        <v>0.83065095088030361</v>
      </c>
      <c r="E36" s="113">
        <f>IF(RES_hhdet_in_tes!E36=0,"",RES_hhdet_in_tes!E36/RES_hhdet_in_fec!E36)</f>
        <v>0.82884192014594715</v>
      </c>
      <c r="F36" s="113">
        <f>IF(RES_hhdet_in_tes!F36=0,"",RES_hhdet_in_tes!F36/RES_hhdet_in_fec!F36)</f>
        <v>0.83874205214841335</v>
      </c>
      <c r="G36" s="113">
        <f>IF(RES_hhdet_in_tes!G36=0,"",RES_hhdet_in_tes!G36/RES_hhdet_in_fec!G36)</f>
        <v>0.83657141434195392</v>
      </c>
      <c r="H36" s="113">
        <f>IF(RES_hhdet_in_tes!H36=0,"",RES_hhdet_in_tes!H36/RES_hhdet_in_fec!H36)</f>
        <v>0.83535094416844735</v>
      </c>
      <c r="I36" s="113">
        <f>IF(RES_hhdet_in_tes!I36=0,"",RES_hhdet_in_tes!I36/RES_hhdet_in_fec!I36)</f>
        <v>0.82819084456896008</v>
      </c>
      <c r="J36" s="113">
        <f>IF(RES_hhdet_in_tes!J36=0,"",RES_hhdet_in_tes!J36/RES_hhdet_in_fec!J36)</f>
        <v>0.84183538024950322</v>
      </c>
      <c r="K36" s="113">
        <f>IF(RES_hhdet_in_tes!K36=0,"",RES_hhdet_in_tes!K36/RES_hhdet_in_fec!K36)</f>
        <v>0.83873582690818882</v>
      </c>
      <c r="L36" s="113">
        <f>IF(RES_hhdet_in_tes!L36=0,"",RES_hhdet_in_tes!L36/RES_hhdet_in_fec!L36)</f>
        <v>0.83928102461659249</v>
      </c>
      <c r="M36" s="113">
        <f>IF(RES_hhdet_in_tes!M36=0,"",RES_hhdet_in_tes!M36/RES_hhdet_in_fec!M36)</f>
        <v>0.84679772769487538</v>
      </c>
      <c r="N36" s="113">
        <f>IF(RES_hhdet_in_tes!N36=0,"",RES_hhdet_in_tes!N36/RES_hhdet_in_fec!N36)</f>
        <v>0.85013515006141149</v>
      </c>
      <c r="O36" s="113">
        <f>IF(RES_hhdet_in_tes!O36=0,"",RES_hhdet_in_tes!O36/RES_hhdet_in_fec!O36)</f>
        <v>0.87704807552017916</v>
      </c>
      <c r="P36" s="113">
        <f>IF(RES_hhdet_in_tes!P36=0,"",RES_hhdet_in_tes!P36/RES_hhdet_in_fec!P36)</f>
        <v>0.8907354120330685</v>
      </c>
      <c r="Q36" s="113">
        <f>IF(RES_hhdet_in_tes!Q36=0,"",RES_hhdet_in_tes!Q36/RES_hhdet_in_fec!Q36)</f>
        <v>0.88898880770713051</v>
      </c>
      <c r="R36" s="113">
        <f>IF(RES_hhdet_in_tes!R36=0,"",RES_hhdet_in_tes!R36/RES_hhdet_in_fec!R36)</f>
        <v>0.87335503203564468</v>
      </c>
      <c r="S36" s="113">
        <f>IF(RES_hhdet_in_tes!S36=0,"",RES_hhdet_in_tes!S36/RES_hhdet_in_fec!S36)</f>
        <v>0.87184154473201381</v>
      </c>
      <c r="T36" s="113">
        <f>IF(RES_hhdet_in_tes!T36=0,"",RES_hhdet_in_tes!T36/RES_hhdet_in_fec!T36)</f>
        <v>0.8863428549658221</v>
      </c>
      <c r="U36" s="113">
        <f>IF(RES_hhdet_in_tes!U36=0,"",RES_hhdet_in_tes!U36/RES_hhdet_in_fec!U36)</f>
        <v>0.89055972773045367</v>
      </c>
      <c r="V36" s="113">
        <f>IF(RES_hhdet_in_tes!V36=0,"",RES_hhdet_in_tes!V36/RES_hhdet_in_fec!V36)</f>
        <v>0.92372009729676008</v>
      </c>
      <c r="W36" s="113">
        <f>IF(RES_hhdet_in_tes!W36=0,"",RES_hhdet_in_tes!W36/RES_hhdet_in_fec!W36)</f>
        <v>0.93467274044503112</v>
      </c>
      <c r="X36" s="113">
        <f>IF(RES_hhdet_in_tes!X36=0,"",RES_hhdet_in_tes!X36/RES_hhdet_in_fec!X36)</f>
        <v>0.91749854531716224</v>
      </c>
      <c r="Y36" s="113">
        <f>IF(RES_hhdet_in_tes!Y36=0,"",RES_hhdet_in_tes!Y36/RES_hhdet_in_fec!Y36)</f>
        <v>0.91461059532820388</v>
      </c>
      <c r="DA36" s="132" t="s">
        <v>3620</v>
      </c>
    </row>
    <row r="37" spans="1:105" ht="12" customHeight="1" x14ac:dyDescent="0.25">
      <c r="A37" s="108" t="s">
        <v>53</v>
      </c>
      <c r="B37" s="111"/>
      <c r="C37" s="111">
        <f>IF(RES_hhdet_in_tes!C37=0,"",RES_hhdet_in_tes!C37/RES_hhdet_in_fec!C37)</f>
        <v>0.67114143927529102</v>
      </c>
      <c r="D37" s="111">
        <f>IF(RES_hhdet_in_tes!D37=0,"",RES_hhdet_in_tes!D37/RES_hhdet_in_fec!D37)</f>
        <v>0.67217978422837033</v>
      </c>
      <c r="E37" s="111">
        <f>IF(RES_hhdet_in_tes!E37=0,"",RES_hhdet_in_tes!E37/RES_hhdet_in_fec!E37)</f>
        <v>0.67331651478638299</v>
      </c>
      <c r="F37" s="111">
        <f>IF(RES_hhdet_in_tes!F37=0,"",RES_hhdet_in_tes!F37/RES_hhdet_in_fec!F37)</f>
        <v>0.6744669605420418</v>
      </c>
      <c r="G37" s="111">
        <f>IF(RES_hhdet_in_tes!G37=0,"",RES_hhdet_in_tes!G37/RES_hhdet_in_fec!G37)</f>
        <v>0.67570878135554113</v>
      </c>
      <c r="H37" s="111">
        <f>IF(RES_hhdet_in_tes!H37=0,"",RES_hhdet_in_tes!H37/RES_hhdet_in_fec!H37)</f>
        <v>0.67703321109530634</v>
      </c>
      <c r="I37" s="111">
        <f>IF(RES_hhdet_in_tes!I37=0,"",RES_hhdet_in_tes!I37/RES_hhdet_in_fec!I37)</f>
        <v>0.67846039068091935</v>
      </c>
      <c r="J37" s="111">
        <f>IF(RES_hhdet_in_tes!J37=0,"",RES_hhdet_in_tes!J37/RES_hhdet_in_fec!J37)</f>
        <v>0.68007107909764897</v>
      </c>
      <c r="K37" s="111">
        <f>IF(RES_hhdet_in_tes!K37=0,"",RES_hhdet_in_tes!K37/RES_hhdet_in_fec!K37)</f>
        <v>0.68193662001012667</v>
      </c>
      <c r="L37" s="111">
        <f>IF(RES_hhdet_in_tes!L37=0,"",RES_hhdet_in_tes!L37/RES_hhdet_in_fec!L37)</f>
        <v>0.68408154267371268</v>
      </c>
      <c r="M37" s="111">
        <f>IF(RES_hhdet_in_tes!M37=0,"",RES_hhdet_in_tes!M37/RES_hhdet_in_fec!M37)</f>
        <v>0.68815929900126827</v>
      </c>
      <c r="N37" s="111">
        <f>IF(RES_hhdet_in_tes!N37=0,"",RES_hhdet_in_tes!N37/RES_hhdet_in_fec!N37)</f>
        <v>0.69488315193444539</v>
      </c>
      <c r="O37" s="111">
        <f>IF(RES_hhdet_in_tes!O37=0,"",RES_hhdet_in_tes!O37/RES_hhdet_in_fec!O37)</f>
        <v>0.70513615361582527</v>
      </c>
      <c r="P37" s="111">
        <f>IF(RES_hhdet_in_tes!P37=0,"",RES_hhdet_in_tes!P37/RES_hhdet_in_fec!P37)</f>
        <v>0.71843220631407489</v>
      </c>
      <c r="Q37" s="111">
        <f>IF(RES_hhdet_in_tes!Q37=0,"",RES_hhdet_in_tes!Q37/RES_hhdet_in_fec!Q37)</f>
        <v>0.73126006830672252</v>
      </c>
      <c r="R37" s="111">
        <f>IF(RES_hhdet_in_tes!R37=0,"",RES_hhdet_in_tes!R37/RES_hhdet_in_fec!R37)</f>
        <v>0.73994118735762915</v>
      </c>
      <c r="S37" s="111">
        <f>IF(RES_hhdet_in_tes!S37=0,"",RES_hhdet_in_tes!S37/RES_hhdet_in_fec!S37)</f>
        <v>0.74835169536519675</v>
      </c>
      <c r="T37" s="111">
        <f>IF(RES_hhdet_in_tes!T37=0,"",RES_hhdet_in_tes!T37/RES_hhdet_in_fec!T37)</f>
        <v>0.75669693333182675</v>
      </c>
      <c r="U37" s="111">
        <f>IF(RES_hhdet_in_tes!U37=0,"",RES_hhdet_in_tes!U37/RES_hhdet_in_fec!U37)</f>
        <v>0.76506079362770107</v>
      </c>
      <c r="V37" s="111">
        <f>IF(RES_hhdet_in_tes!V37=0,"",RES_hhdet_in_tes!V37/RES_hhdet_in_fec!V37)</f>
        <v>0.7732773168232141</v>
      </c>
      <c r="W37" s="111">
        <f>IF(RES_hhdet_in_tes!W37=0,"",RES_hhdet_in_tes!W37/RES_hhdet_in_fec!W37)</f>
        <v>0.78078172832073434</v>
      </c>
      <c r="X37" s="111">
        <f>IF(RES_hhdet_in_tes!X37=0,"",RES_hhdet_in_tes!X37/RES_hhdet_in_fec!X37)</f>
        <v>0.79268851652187899</v>
      </c>
      <c r="Y37" s="111">
        <f>IF(RES_hhdet_in_tes!Y37=0,"",RES_hhdet_in_tes!Y37/RES_hhdet_in_fec!Y37)</f>
        <v>0.80379682621745552</v>
      </c>
      <c r="DA37" s="63" t="s">
        <v>3621</v>
      </c>
    </row>
    <row r="38" spans="1:105" ht="12" customHeight="1" x14ac:dyDescent="0.25">
      <c r="A38" s="108" t="s">
        <v>52</v>
      </c>
      <c r="B38" s="111"/>
      <c r="C38" s="111">
        <f>IF(RES_hhdet_in_tes!C38=0,"",RES_hhdet_in_tes!C38/RES_hhdet_in_fec!C38)</f>
        <v>1</v>
      </c>
      <c r="D38" s="111">
        <f>IF(RES_hhdet_in_tes!D38=0,"",RES_hhdet_in_tes!D38/RES_hhdet_in_fec!D38)</f>
        <v>1</v>
      </c>
      <c r="E38" s="111">
        <f>IF(RES_hhdet_in_tes!E38=0,"",RES_hhdet_in_tes!E38/RES_hhdet_in_fec!E38)</f>
        <v>1</v>
      </c>
      <c r="F38" s="111">
        <f>IF(RES_hhdet_in_tes!F38=0,"",RES_hhdet_in_tes!F38/RES_hhdet_in_fec!F38)</f>
        <v>1</v>
      </c>
      <c r="G38" s="111">
        <f>IF(RES_hhdet_in_tes!G38=0,"",RES_hhdet_in_tes!G38/RES_hhdet_in_fec!G38)</f>
        <v>1</v>
      </c>
      <c r="H38" s="111">
        <f>IF(RES_hhdet_in_tes!H38=0,"",RES_hhdet_in_tes!H38/RES_hhdet_in_fec!H38)</f>
        <v>1</v>
      </c>
      <c r="I38" s="111">
        <f>IF(RES_hhdet_in_tes!I38=0,"",RES_hhdet_in_tes!I38/RES_hhdet_in_fec!I38)</f>
        <v>1</v>
      </c>
      <c r="J38" s="111">
        <f>IF(RES_hhdet_in_tes!J38=0,"",RES_hhdet_in_tes!J38/RES_hhdet_in_fec!J38)</f>
        <v>1</v>
      </c>
      <c r="K38" s="111">
        <f>IF(RES_hhdet_in_tes!K38=0,"",RES_hhdet_in_tes!K38/RES_hhdet_in_fec!K38)</f>
        <v>1</v>
      </c>
      <c r="L38" s="111">
        <f>IF(RES_hhdet_in_tes!L38=0,"",RES_hhdet_in_tes!L38/RES_hhdet_in_fec!L38)</f>
        <v>1</v>
      </c>
      <c r="M38" s="111">
        <f>IF(RES_hhdet_in_tes!M38=0,"",RES_hhdet_in_tes!M38/RES_hhdet_in_fec!M38)</f>
        <v>1</v>
      </c>
      <c r="N38" s="111">
        <f>IF(RES_hhdet_in_tes!N38=0,"",RES_hhdet_in_tes!N38/RES_hhdet_in_fec!N38)</f>
        <v>1</v>
      </c>
      <c r="O38" s="111">
        <f>IF(RES_hhdet_in_tes!O38=0,"",RES_hhdet_in_tes!O38/RES_hhdet_in_fec!O38)</f>
        <v>1</v>
      </c>
      <c r="P38" s="111">
        <f>IF(RES_hhdet_in_tes!P38=0,"",RES_hhdet_in_tes!P38/RES_hhdet_in_fec!P38)</f>
        <v>1</v>
      </c>
      <c r="Q38" s="111">
        <f>IF(RES_hhdet_in_tes!Q38=0,"",RES_hhdet_in_tes!Q38/RES_hhdet_in_fec!Q38)</f>
        <v>1</v>
      </c>
      <c r="R38" s="111">
        <f>IF(RES_hhdet_in_tes!R38=0,"",RES_hhdet_in_tes!R38/RES_hhdet_in_fec!R38)</f>
        <v>1</v>
      </c>
      <c r="S38" s="111">
        <f>IF(RES_hhdet_in_tes!S38=0,"",RES_hhdet_in_tes!S38/RES_hhdet_in_fec!S38)</f>
        <v>1</v>
      </c>
      <c r="T38" s="111">
        <f>IF(RES_hhdet_in_tes!T38=0,"",RES_hhdet_in_tes!T38/RES_hhdet_in_fec!T38)</f>
        <v>1</v>
      </c>
      <c r="U38" s="111">
        <f>IF(RES_hhdet_in_tes!U38=0,"",RES_hhdet_in_tes!U38/RES_hhdet_in_fec!U38)</f>
        <v>1</v>
      </c>
      <c r="V38" s="111">
        <f>IF(RES_hhdet_in_tes!V38=0,"",RES_hhdet_in_tes!V38/RES_hhdet_in_fec!V38)</f>
        <v>1</v>
      </c>
      <c r="W38" s="111">
        <f>IF(RES_hhdet_in_tes!W38=0,"",RES_hhdet_in_tes!W38/RES_hhdet_in_fec!W38)</f>
        <v>1</v>
      </c>
      <c r="X38" s="111">
        <f>IF(RES_hhdet_in_tes!X38=0,"",RES_hhdet_in_tes!X38/RES_hhdet_in_fec!X38)</f>
        <v>1</v>
      </c>
      <c r="Y38" s="111">
        <f>IF(RES_hhdet_in_tes!Y38=0,"",RES_hhdet_in_tes!Y38/RES_hhdet_in_fec!Y38)</f>
        <v>1</v>
      </c>
      <c r="DA38" s="63" t="s">
        <v>3622</v>
      </c>
    </row>
    <row r="39" spans="1:105" ht="12" customHeight="1" x14ac:dyDescent="0.25">
      <c r="A39" s="121" t="s">
        <v>54</v>
      </c>
      <c r="B39" s="124"/>
      <c r="C39" s="124">
        <f>IF(RES_hhdet_in_tes!C39=0,"",RES_hhdet_in_tes!C39/RES_hhdet_in_fec!C39)</f>
        <v>0.75778048716918001</v>
      </c>
      <c r="D39" s="124">
        <f>IF(RES_hhdet_in_tes!D39=0,"",RES_hhdet_in_tes!D39/RES_hhdet_in_fec!D39)</f>
        <v>0.75747103277249961</v>
      </c>
      <c r="E39" s="124">
        <f>IF(RES_hhdet_in_tes!E39=0,"",RES_hhdet_in_tes!E39/RES_hhdet_in_fec!E39)</f>
        <v>0.75951618835194035</v>
      </c>
      <c r="F39" s="124">
        <f>IF(RES_hhdet_in_tes!F39=0,"",RES_hhdet_in_tes!F39/RES_hhdet_in_fec!F39)</f>
        <v>0.75937500562295035</v>
      </c>
      <c r="G39" s="124">
        <f>IF(RES_hhdet_in_tes!G39=0,"",RES_hhdet_in_tes!G39/RES_hhdet_in_fec!G39)</f>
        <v>0.76084139594045186</v>
      </c>
      <c r="H39" s="124">
        <f>IF(RES_hhdet_in_tes!H39=0,"",RES_hhdet_in_tes!H39/RES_hhdet_in_fec!H39)</f>
        <v>0.75991384233766335</v>
      </c>
      <c r="I39" s="124">
        <f>IF(RES_hhdet_in_tes!I39=0,"",RES_hhdet_in_tes!I39/RES_hhdet_in_fec!I39)</f>
        <v>0.75763821863078862</v>
      </c>
      <c r="J39" s="124">
        <f>IF(RES_hhdet_in_tes!J39=0,"",RES_hhdet_in_tes!J39/RES_hhdet_in_fec!J39)</f>
        <v>0.7596699831399667</v>
      </c>
      <c r="K39" s="124">
        <f>IF(RES_hhdet_in_tes!K39=0,"",RES_hhdet_in_tes!K39/RES_hhdet_in_fec!K39)</f>
        <v>0.76071821955291674</v>
      </c>
      <c r="L39" s="124">
        <f>IF(RES_hhdet_in_tes!L39=0,"",RES_hhdet_in_tes!L39/RES_hhdet_in_fec!L39)</f>
        <v>0.76528341852460224</v>
      </c>
      <c r="M39" s="124">
        <f>IF(RES_hhdet_in_tes!M39=0,"",RES_hhdet_in_tes!M39/RES_hhdet_in_fec!M39)</f>
        <v>0.76662142174847747</v>
      </c>
      <c r="N39" s="124">
        <f>IF(RES_hhdet_in_tes!N39=0,"",RES_hhdet_in_tes!N39/RES_hhdet_in_fec!N39)</f>
        <v>0.77003421565674157</v>
      </c>
      <c r="O39" s="124">
        <f>IF(RES_hhdet_in_tes!O39=0,"",RES_hhdet_in_tes!O39/RES_hhdet_in_fec!O39)</f>
        <v>0.77502569481660633</v>
      </c>
      <c r="P39" s="124">
        <f>IF(RES_hhdet_in_tes!P39=0,"",RES_hhdet_in_tes!P39/RES_hhdet_in_fec!P39)</f>
        <v>0.77704993014119295</v>
      </c>
      <c r="Q39" s="124">
        <f>IF(RES_hhdet_in_tes!Q39=0,"",RES_hhdet_in_tes!Q39/RES_hhdet_in_fec!Q39)</f>
        <v>0.78783317992234059</v>
      </c>
      <c r="R39" s="124">
        <f>IF(RES_hhdet_in_tes!R39=0,"",RES_hhdet_in_tes!R39/RES_hhdet_in_fec!R39)</f>
        <v>0.79597277031125346</v>
      </c>
      <c r="S39" s="124">
        <f>IF(RES_hhdet_in_tes!S39=0,"",RES_hhdet_in_tes!S39/RES_hhdet_in_fec!S39)</f>
        <v>0.81120843987065538</v>
      </c>
      <c r="T39" s="124">
        <f>IF(RES_hhdet_in_tes!T39=0,"",RES_hhdet_in_tes!T39/RES_hhdet_in_fec!T39)</f>
        <v>0.82820425248649066</v>
      </c>
      <c r="U39" s="124">
        <f>IF(RES_hhdet_in_tes!U39=0,"",RES_hhdet_in_tes!U39/RES_hhdet_in_fec!U39)</f>
        <v>0.83913079941632351</v>
      </c>
      <c r="V39" s="124">
        <f>IF(RES_hhdet_in_tes!V39=0,"",RES_hhdet_in_tes!V39/RES_hhdet_in_fec!V39)</f>
        <v>0.85443535376408641</v>
      </c>
      <c r="W39" s="124">
        <f>IF(RES_hhdet_in_tes!W39=0,"",RES_hhdet_in_tes!W39/RES_hhdet_in_fec!W39)</f>
        <v>0.8617917262261825</v>
      </c>
      <c r="X39" s="124">
        <f>IF(RES_hhdet_in_tes!X39=0,"",RES_hhdet_in_tes!X39/RES_hhdet_in_fec!X39)</f>
        <v>0.85600600912118163</v>
      </c>
      <c r="Y39" s="124">
        <f>IF(RES_hhdet_in_tes!Y39=0,"",RES_hhdet_in_tes!Y39/RES_hhdet_in_fec!Y39)</f>
        <v>0.86557760746210022</v>
      </c>
      <c r="DA39" s="130" t="s">
        <v>3623</v>
      </c>
    </row>
    <row r="40" spans="1:105" ht="12" customHeight="1" x14ac:dyDescent="0.25">
      <c r="A40" s="97" t="s">
        <v>50</v>
      </c>
      <c r="B40" s="111"/>
      <c r="C40" s="111">
        <f>IF(RES_hhdet_in_tes!C40=0,"",RES_hhdet_in_tes!C40/RES_hhdet_in_fec!C40)</f>
        <v>0.61057814660504905</v>
      </c>
      <c r="D40" s="111">
        <f>IF(RES_hhdet_in_tes!D40=0,"",RES_hhdet_in_tes!D40/RES_hhdet_in_fec!D40)</f>
        <v>0.61070458550561002</v>
      </c>
      <c r="E40" s="111">
        <f>IF(RES_hhdet_in_tes!E40=0,"",RES_hhdet_in_tes!E40/RES_hhdet_in_fec!E40)</f>
        <v>0.61083103579561038</v>
      </c>
      <c r="F40" s="111">
        <f>IF(RES_hhdet_in_tes!F40=0,"",RES_hhdet_in_tes!F40/RES_hhdet_in_fec!F40)</f>
        <v>0.61095748763871593</v>
      </c>
      <c r="G40" s="111">
        <f>IF(RES_hhdet_in_tes!G40=0,"",RES_hhdet_in_tes!G40/RES_hhdet_in_fec!G40)</f>
        <v>0.61108394997082516</v>
      </c>
      <c r="H40" s="111">
        <f>IF(RES_hhdet_in_tes!H40=0,"",RES_hhdet_in_tes!H40/RES_hhdet_in_fec!H40)</f>
        <v>0.61121042169829798</v>
      </c>
      <c r="I40" s="111">
        <f>IF(RES_hhdet_in_tes!I40=0,"",RES_hhdet_in_tes!I40/RES_hhdet_in_fec!I40)</f>
        <v>0.61133690502293969</v>
      </c>
      <c r="J40" s="111">
        <f>IF(RES_hhdet_in_tes!J40=0,"",RES_hhdet_in_tes!J40/RES_hhdet_in_fec!J40)</f>
        <v>0.61146340896477103</v>
      </c>
      <c r="K40" s="111">
        <f>IF(RES_hhdet_in_tes!K40=0,"",RES_hhdet_in_tes!K40/RES_hhdet_in_fec!K40)</f>
        <v>0.61158994119318166</v>
      </c>
      <c r="L40" s="111">
        <f>IF(RES_hhdet_in_tes!L40=0,"",RES_hhdet_in_tes!L40/RES_hhdet_in_fec!L40)</f>
        <v>0.61171650376004771</v>
      </c>
      <c r="M40" s="111">
        <f>IF(RES_hhdet_in_tes!M40=0,"",RES_hhdet_in_tes!M40/RES_hhdet_in_fec!M40)</f>
        <v>0.61181262080618182</v>
      </c>
      <c r="N40" s="111">
        <f>IF(RES_hhdet_in_tes!N40=0,"",RES_hhdet_in_tes!N40/RES_hhdet_in_fec!N40)</f>
        <v>0.61186634571378151</v>
      </c>
      <c r="O40" s="111">
        <f>IF(RES_hhdet_in_tes!O40=0,"",RES_hhdet_in_tes!O40/RES_hhdet_in_fec!O40)</f>
        <v>0.61189845567976808</v>
      </c>
      <c r="P40" s="111">
        <f>IF(RES_hhdet_in_tes!P40=0,"",RES_hhdet_in_tes!P40/RES_hhdet_in_fec!P40)</f>
        <v>0.61198805323168037</v>
      </c>
      <c r="Q40" s="111">
        <f>IF(RES_hhdet_in_tes!Q40=0,"",RES_hhdet_in_tes!Q40/RES_hhdet_in_fec!Q40)</f>
        <v>0.61235273619835429</v>
      </c>
      <c r="R40" s="111">
        <f>IF(RES_hhdet_in_tes!R40=0,"",RES_hhdet_in_tes!R40/RES_hhdet_in_fec!R40)</f>
        <v>0.61331066754303842</v>
      </c>
      <c r="S40" s="111">
        <f>IF(RES_hhdet_in_tes!S40=0,"",RES_hhdet_in_tes!S40/RES_hhdet_in_fec!S40)</f>
        <v>0.61466193916705603</v>
      </c>
      <c r="T40" s="111">
        <f>IF(RES_hhdet_in_tes!T40=0,"",RES_hhdet_in_tes!T40/RES_hhdet_in_fec!T40)</f>
        <v>0.61614454908467475</v>
      </c>
      <c r="U40" s="111">
        <f>IF(RES_hhdet_in_tes!U40=0,"",RES_hhdet_in_tes!U40/RES_hhdet_in_fec!U40)</f>
        <v>0.61749649531016559</v>
      </c>
      <c r="V40" s="111">
        <f>IF(RES_hhdet_in_tes!V40=0,"",RES_hhdet_in_tes!V40/RES_hhdet_in_fec!V40)</f>
        <v>0.6184557758577981</v>
      </c>
      <c r="W40" s="111">
        <f>IF(RES_hhdet_in_tes!W40=0,"",RES_hhdet_in_tes!W40/RES_hhdet_in_fec!W40)</f>
        <v>0.61891681337225346</v>
      </c>
      <c r="X40" s="111">
        <f>IF(RES_hhdet_in_tes!X40=0,"",RES_hhdet_in_tes!X40/RES_hhdet_in_fec!X40)</f>
        <v>0.61930918509719324</v>
      </c>
      <c r="Y40" s="111">
        <f>IF(RES_hhdet_in_tes!Y40=0,"",RES_hhdet_in_tes!Y40/RES_hhdet_in_fec!Y40)</f>
        <v>0.61934842226968723</v>
      </c>
      <c r="DA40" s="63" t="s">
        <v>3624</v>
      </c>
    </row>
    <row r="41" spans="1:105" ht="12" customHeight="1" x14ac:dyDescent="0.25">
      <c r="A41" s="109" t="s">
        <v>120</v>
      </c>
      <c r="B41" s="45"/>
      <c r="C41" s="45">
        <f>IF(RES_hhdet_in_tes!C41=0,"",RES_hhdet_in_tes!C41/RES_hhdet_in_fec!C41)</f>
        <v>0.76655360444665899</v>
      </c>
      <c r="D41" s="45">
        <f>IF(RES_hhdet_in_tes!D41=0,"",RES_hhdet_in_tes!D41/RES_hhdet_in_fec!D41)</f>
        <v>0.76778382772742226</v>
      </c>
      <c r="E41" s="45">
        <f>IF(RES_hhdet_in_tes!E41=0,"",RES_hhdet_in_tes!E41/RES_hhdet_in_fec!E41)</f>
        <v>0.76907205632046183</v>
      </c>
      <c r="F41" s="45">
        <f>IF(RES_hhdet_in_tes!F41=0,"",RES_hhdet_in_tes!F41/RES_hhdet_in_fec!F41)</f>
        <v>0.77036819472881191</v>
      </c>
      <c r="G41" s="45">
        <f>IF(RES_hhdet_in_tes!G41=0,"",RES_hhdet_in_tes!G41/RES_hhdet_in_fec!G41)</f>
        <v>0.77171775261795128</v>
      </c>
      <c r="H41" s="45">
        <f>IF(RES_hhdet_in_tes!H41=0,"",RES_hhdet_in_tes!H41/RES_hhdet_in_fec!H41)</f>
        <v>0.77311516018419602</v>
      </c>
      <c r="I41" s="45">
        <f>IF(RES_hhdet_in_tes!I41=0,"",RES_hhdet_in_tes!I41/RES_hhdet_in_fec!I41)</f>
        <v>0.77457163101045001</v>
      </c>
      <c r="J41" s="45">
        <f>IF(RES_hhdet_in_tes!J41=0,"",RES_hhdet_in_tes!J41/RES_hhdet_in_fec!J41)</f>
        <v>0.77613310318783135</v>
      </c>
      <c r="K41" s="45">
        <f>IF(RES_hhdet_in_tes!K41=0,"",RES_hhdet_in_tes!K41/RES_hhdet_in_fec!K41)</f>
        <v>0.77783863617694593</v>
      </c>
      <c r="L41" s="45">
        <f>IF(RES_hhdet_in_tes!L41=0,"",RES_hhdet_in_tes!L41/RES_hhdet_in_fec!L41)</f>
        <v>0.77969867998486231</v>
      </c>
      <c r="M41" s="45">
        <f>IF(RES_hhdet_in_tes!M41=0,"",RES_hhdet_in_tes!M41/RES_hhdet_in_fec!M41)</f>
        <v>0.78235813160204992</v>
      </c>
      <c r="N41" s="45">
        <f>IF(RES_hhdet_in_tes!N41=0,"",RES_hhdet_in_tes!N41/RES_hhdet_in_fec!N41)</f>
        <v>0.78600058707231879</v>
      </c>
      <c r="O41" s="45">
        <f>IF(RES_hhdet_in_tes!O41=0,"",RES_hhdet_in_tes!O41/RES_hhdet_in_fec!O41)</f>
        <v>0.79106141442922395</v>
      </c>
      <c r="P41" s="45">
        <f>IF(RES_hhdet_in_tes!P41=0,"",RES_hhdet_in_tes!P41/RES_hhdet_in_fec!P41)</f>
        <v>0.79775414830594005</v>
      </c>
      <c r="Q41" s="45">
        <f>IF(RES_hhdet_in_tes!Q41=0,"",RES_hhdet_in_tes!Q41/RES_hhdet_in_fec!Q41)</f>
        <v>0.80641461122110047</v>
      </c>
      <c r="R41" s="45">
        <f>IF(RES_hhdet_in_tes!R41=0,"",RES_hhdet_in_tes!R41/RES_hhdet_in_fec!R41)</f>
        <v>0.81819943067328627</v>
      </c>
      <c r="S41" s="45">
        <f>IF(RES_hhdet_in_tes!S41=0,"",RES_hhdet_in_tes!S41/RES_hhdet_in_fec!S41)</f>
        <v>0.83294608685133831</v>
      </c>
      <c r="T41" s="45">
        <f>IF(RES_hhdet_in_tes!T41=0,"",RES_hhdet_in_tes!T41/RES_hhdet_in_fec!T41)</f>
        <v>0.84882167202577052</v>
      </c>
      <c r="U41" s="45">
        <f>IF(RES_hhdet_in_tes!U41=0,"",RES_hhdet_in_tes!U41/RES_hhdet_in_fec!U41)</f>
        <v>0.86399327846714014</v>
      </c>
      <c r="V41" s="45">
        <f>IF(RES_hhdet_in_tes!V41=0,"",RES_hhdet_in_tes!V41/RES_hhdet_in_fec!V41)</f>
        <v>0.87662799844598349</v>
      </c>
      <c r="W41" s="45">
        <f>IF(RES_hhdet_in_tes!W41=0,"",RES_hhdet_in_tes!W41/RES_hhdet_in_fec!W41)</f>
        <v>0.88608899617112302</v>
      </c>
      <c r="X41" s="45">
        <f>IF(RES_hhdet_in_tes!X41=0,"",RES_hhdet_in_tes!X41/RES_hhdet_in_fec!X41)</f>
        <v>0.89362906684468857</v>
      </c>
      <c r="Y41" s="45">
        <f>IF(RES_hhdet_in_tes!Y41=0,"",RES_hhdet_in_tes!Y41/RES_hhdet_in_fec!Y41)</f>
        <v>0.9003155700339861</v>
      </c>
      <c r="DA41" s="60" t="s">
        <v>3625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/>
      <c r="C43" s="119">
        <f>IF(RES_hhdet_in_tes!C43=0,"",RES_hhdet_in_tes!C43/RES_hhdet_in_fec!C43)</f>
        <v>0.52534787325353072</v>
      </c>
      <c r="D43" s="119">
        <f>IF(RES_hhdet_in_tes!D43=0,"",RES_hhdet_in_tes!D43/RES_hhdet_in_fec!D43)</f>
        <v>0.53126697791120203</v>
      </c>
      <c r="E43" s="119">
        <f>IF(RES_hhdet_in_tes!E43=0,"",RES_hhdet_in_tes!E43/RES_hhdet_in_fec!E43)</f>
        <v>0.53553517010093954</v>
      </c>
      <c r="F43" s="119">
        <f>IF(RES_hhdet_in_tes!F43=0,"",RES_hhdet_in_tes!F43/RES_hhdet_in_fec!F43)</f>
        <v>0.54110664482490956</v>
      </c>
      <c r="G43" s="119">
        <f>IF(RES_hhdet_in_tes!G43=0,"",RES_hhdet_in_tes!G43/RES_hhdet_in_fec!G43)</f>
        <v>0.54869878397572214</v>
      </c>
      <c r="H43" s="119">
        <f>IF(RES_hhdet_in_tes!H43=0,"",RES_hhdet_in_tes!H43/RES_hhdet_in_fec!H43)</f>
        <v>0.56057056691721585</v>
      </c>
      <c r="I43" s="119">
        <f>IF(RES_hhdet_in_tes!I43=0,"",RES_hhdet_in_tes!I43/RES_hhdet_in_fec!I43)</f>
        <v>0.56408993434803389</v>
      </c>
      <c r="J43" s="119">
        <f>IF(RES_hhdet_in_tes!J43=0,"",RES_hhdet_in_tes!J43/RES_hhdet_in_fec!J43)</f>
        <v>0.56221895408834044</v>
      </c>
      <c r="K43" s="119">
        <f>IF(RES_hhdet_in_tes!K43=0,"",RES_hhdet_in_tes!K43/RES_hhdet_in_fec!K43)</f>
        <v>0.57347501382256572</v>
      </c>
      <c r="L43" s="119">
        <f>IF(RES_hhdet_in_tes!L43=0,"",RES_hhdet_in_tes!L43/RES_hhdet_in_fec!L43)</f>
        <v>0.5797944746955046</v>
      </c>
      <c r="M43" s="119">
        <f>IF(RES_hhdet_in_tes!M43=0,"",RES_hhdet_in_tes!M43/RES_hhdet_in_fec!M43)</f>
        <v>0.59281948448636901</v>
      </c>
      <c r="N43" s="119">
        <f>IF(RES_hhdet_in_tes!N43=0,"",RES_hhdet_in_tes!N43/RES_hhdet_in_fec!N43)</f>
        <v>0.61541115559736936</v>
      </c>
      <c r="O43" s="119">
        <f>IF(RES_hhdet_in_tes!O43=0,"",RES_hhdet_in_tes!O43/RES_hhdet_in_fec!O43)</f>
        <v>0.6460727851417617</v>
      </c>
      <c r="P43" s="119">
        <f>IF(RES_hhdet_in_tes!P43=0,"",RES_hhdet_in_tes!P43/RES_hhdet_in_fec!P43)</f>
        <v>0.68384924807277747</v>
      </c>
      <c r="Q43" s="119">
        <f>IF(RES_hhdet_in_tes!Q43=0,"",RES_hhdet_in_tes!Q43/RES_hhdet_in_fec!Q43)</f>
        <v>0.7082608260091694</v>
      </c>
      <c r="R43" s="119">
        <f>IF(RES_hhdet_in_tes!R43=0,"",RES_hhdet_in_tes!R43/RES_hhdet_in_fec!R43)</f>
        <v>0.72054627925495129</v>
      </c>
      <c r="S43" s="119">
        <f>IF(RES_hhdet_in_tes!S43=0,"",RES_hhdet_in_tes!S43/RES_hhdet_in_fec!S43)</f>
        <v>0.72659935942060205</v>
      </c>
      <c r="T43" s="119">
        <f>IF(RES_hhdet_in_tes!T43=0,"",RES_hhdet_in_tes!T43/RES_hhdet_in_fec!T43)</f>
        <v>0.72731955958506966</v>
      </c>
      <c r="U43" s="119">
        <f>IF(RES_hhdet_in_tes!U43=0,"",RES_hhdet_in_tes!U43/RES_hhdet_in_fec!U43)</f>
        <v>0.74409578825830569</v>
      </c>
      <c r="V43" s="119">
        <f>IF(RES_hhdet_in_tes!V43=0,"",RES_hhdet_in_tes!V43/RES_hhdet_in_fec!V43)</f>
        <v>0.75141009907239875</v>
      </c>
      <c r="W43" s="119">
        <f>IF(RES_hhdet_in_tes!W43=0,"",RES_hhdet_in_tes!W43/RES_hhdet_in_fec!W43)</f>
        <v>0.74795684015834896</v>
      </c>
      <c r="X43" s="119">
        <f>IF(RES_hhdet_in_tes!X43=0,"",RES_hhdet_in_tes!X43/RES_hhdet_in_fec!X43)</f>
        <v>0.75244646434649565</v>
      </c>
      <c r="Y43" s="119">
        <f>IF(RES_hhdet_in_tes!Y43=0,"",RES_hhdet_in_tes!Y43/RES_hhdet_in_fec!Y43)</f>
        <v>0.76005449900529842</v>
      </c>
      <c r="DA43" s="129" t="s">
        <v>3626</v>
      </c>
    </row>
    <row r="44" spans="1:105" ht="12.95" customHeight="1" x14ac:dyDescent="0.25">
      <c r="A44" s="121" t="s">
        <v>57</v>
      </c>
      <c r="B44" s="124"/>
      <c r="C44" s="124">
        <f>IF(RES_hhdet_in_tes!C44=0,"",RES_hhdet_in_tes!C44/RES_hhdet_in_fec!C44)</f>
        <v>0.5092169720804991</v>
      </c>
      <c r="D44" s="124">
        <f>IF(RES_hhdet_in_tes!D44=0,"",RES_hhdet_in_tes!D44/RES_hhdet_in_fec!D44)</f>
        <v>0.51405478190240783</v>
      </c>
      <c r="E44" s="124">
        <f>IF(RES_hhdet_in_tes!E44=0,"",RES_hhdet_in_tes!E44/RES_hhdet_in_fec!E44)</f>
        <v>0.51920049363594201</v>
      </c>
      <c r="F44" s="124">
        <f>IF(RES_hhdet_in_tes!F44=0,"",RES_hhdet_in_tes!F44/RES_hhdet_in_fec!F44)</f>
        <v>0.5244108697806108</v>
      </c>
      <c r="G44" s="124">
        <f>IF(RES_hhdet_in_tes!G44=0,"",RES_hhdet_in_tes!G44/RES_hhdet_in_fec!G44)</f>
        <v>0.52976813422649915</v>
      </c>
      <c r="H44" s="124">
        <f>IF(RES_hhdet_in_tes!H44=0,"",RES_hhdet_in_tes!H44/RES_hhdet_in_fec!H44)</f>
        <v>0.53528854674407556</v>
      </c>
      <c r="I44" s="124">
        <f>IF(RES_hhdet_in_tes!I44=0,"",RES_hhdet_in_tes!I44/RES_hhdet_in_fec!I44)</f>
        <v>0.54111542140307956</v>
      </c>
      <c r="J44" s="124">
        <f>IF(RES_hhdet_in_tes!J44=0,"",RES_hhdet_in_tes!J44/RES_hhdet_in_fec!J44)</f>
        <v>0.54751596470278485</v>
      </c>
      <c r="K44" s="124">
        <f>IF(RES_hhdet_in_tes!K44=0,"",RES_hhdet_in_tes!K44/RES_hhdet_in_fec!K44)</f>
        <v>0.55459251312517577</v>
      </c>
      <c r="L44" s="124">
        <f>IF(RES_hhdet_in_tes!L44=0,"",RES_hhdet_in_tes!L44/RES_hhdet_in_fec!L44)</f>
        <v>0.56244261796047468</v>
      </c>
      <c r="M44" s="124">
        <f>IF(RES_hhdet_in_tes!M44=0,"",RES_hhdet_in_tes!M44/RES_hhdet_in_fec!M44)</f>
        <v>0.57669790837410162</v>
      </c>
      <c r="N44" s="124">
        <f>IF(RES_hhdet_in_tes!N44=0,"",RES_hhdet_in_tes!N44/RES_hhdet_in_fec!N44)</f>
        <v>0.59905470626794677</v>
      </c>
      <c r="O44" s="124">
        <f>IF(RES_hhdet_in_tes!O44=0,"",RES_hhdet_in_tes!O44/RES_hhdet_in_fec!O44)</f>
        <v>0.63032259686416314</v>
      </c>
      <c r="P44" s="124">
        <f>IF(RES_hhdet_in_tes!P44=0,"",RES_hhdet_in_tes!P44/RES_hhdet_in_fec!P44)</f>
        <v>0.66632785766760971</v>
      </c>
      <c r="Q44" s="124">
        <f>IF(RES_hhdet_in_tes!Q44=0,"",RES_hhdet_in_tes!Q44/RES_hhdet_in_fec!Q44)</f>
        <v>0.6950311641513407</v>
      </c>
      <c r="R44" s="124">
        <f>IF(RES_hhdet_in_tes!R44=0,"",RES_hhdet_in_tes!R44/RES_hhdet_in_fec!R44)</f>
        <v>0.70595189287573135</v>
      </c>
      <c r="S44" s="124">
        <f>IF(RES_hhdet_in_tes!S44=0,"",RES_hhdet_in_tes!S44/RES_hhdet_in_fec!S44)</f>
        <v>0.7110732821352358</v>
      </c>
      <c r="T44" s="124">
        <f>IF(RES_hhdet_in_tes!T44=0,"",RES_hhdet_in_tes!T44/RES_hhdet_in_fec!T44)</f>
        <v>0.71277053439165639</v>
      </c>
      <c r="U44" s="124">
        <f>IF(RES_hhdet_in_tes!U44=0,"",RES_hhdet_in_tes!U44/RES_hhdet_in_fec!U44)</f>
        <v>0.71328176274668298</v>
      </c>
      <c r="V44" s="124">
        <f>IF(RES_hhdet_in_tes!V44=0,"",RES_hhdet_in_tes!V44/RES_hhdet_in_fec!V44)</f>
        <v>0.71454269113549229</v>
      </c>
      <c r="W44" s="124">
        <f>IF(RES_hhdet_in_tes!W44=0,"",RES_hhdet_in_tes!W44/RES_hhdet_in_fec!W44)</f>
        <v>0.71655512272608035</v>
      </c>
      <c r="X44" s="124">
        <f>IF(RES_hhdet_in_tes!X44=0,"",RES_hhdet_in_tes!X44/RES_hhdet_in_fec!X44)</f>
        <v>0.71754940684144375</v>
      </c>
      <c r="Y44" s="124">
        <f>IF(RES_hhdet_in_tes!Y44=0,"",RES_hhdet_in_tes!Y44/RES_hhdet_in_fec!Y44)</f>
        <v>0.71825429943971986</v>
      </c>
      <c r="DA44" s="130" t="s">
        <v>3627</v>
      </c>
    </row>
    <row r="45" spans="1:105" ht="12" customHeight="1" x14ac:dyDescent="0.25">
      <c r="A45" s="97" t="s">
        <v>211</v>
      </c>
      <c r="B45" s="111"/>
      <c r="C45" s="111">
        <f>IF(RES_hhdet_in_tes!C45=0,"",RES_hhdet_in_tes!C45/RES_hhdet_in_fec!C45)</f>
        <v>0.50329792151585606</v>
      </c>
      <c r="D45" s="111">
        <f>IF(RES_hhdet_in_tes!D45=0,"",RES_hhdet_in_tes!D45/RES_hhdet_in_fec!D45)</f>
        <v>0.5082815427206292</v>
      </c>
      <c r="E45" s="111">
        <f>IF(RES_hhdet_in_tes!E45=0,"",RES_hhdet_in_tes!E45/RES_hhdet_in_fec!E45)</f>
        <v>0.5135304687866985</v>
      </c>
      <c r="F45" s="111">
        <f>IF(RES_hhdet_in_tes!F45=0,"",RES_hhdet_in_tes!F45/RES_hhdet_in_fec!F45)</f>
        <v>0.51875071728864486</v>
      </c>
      <c r="G45" s="111">
        <f>IF(RES_hhdet_in_tes!G45=0,"",RES_hhdet_in_tes!G45/RES_hhdet_in_fec!G45)</f>
        <v>0.5242044380148474</v>
      </c>
      <c r="H45" s="111">
        <f>IF(RES_hhdet_in_tes!H45=0,"",RES_hhdet_in_tes!H45/RES_hhdet_in_fec!H45)</f>
        <v>0.52985608227121217</v>
      </c>
      <c r="I45" s="111">
        <f>IF(RES_hhdet_in_tes!I45=0,"",RES_hhdet_in_tes!I45/RES_hhdet_in_fec!I45)</f>
        <v>0.5357666625402171</v>
      </c>
      <c r="J45" s="111">
        <f>IF(RES_hhdet_in_tes!J45=0,"",RES_hhdet_in_tes!J45/RES_hhdet_in_fec!J45)</f>
        <v>0.54219415896257639</v>
      </c>
      <c r="K45" s="111">
        <f>IF(RES_hhdet_in_tes!K45=0,"",RES_hhdet_in_tes!K45/RES_hhdet_in_fec!K45)</f>
        <v>0.54935304114324413</v>
      </c>
      <c r="L45" s="111">
        <f>IF(RES_hhdet_in_tes!L45=0,"",RES_hhdet_in_tes!L45/RES_hhdet_in_fec!L45)</f>
        <v>0.55729191649169119</v>
      </c>
      <c r="M45" s="111">
        <f>IF(RES_hhdet_in_tes!M45=0,"",RES_hhdet_in_tes!M45/RES_hhdet_in_fec!M45)</f>
        <v>0.57165637908208633</v>
      </c>
      <c r="N45" s="111">
        <f>IF(RES_hhdet_in_tes!N45=0,"",RES_hhdet_in_tes!N45/RES_hhdet_in_fec!N45)</f>
        <v>0.59413601257260584</v>
      </c>
      <c r="O45" s="111">
        <f>IF(RES_hhdet_in_tes!O45=0,"",RES_hhdet_in_tes!O45/RES_hhdet_in_fec!O45)</f>
        <v>0.62559079220082214</v>
      </c>
      <c r="P45" s="111">
        <f>IF(RES_hhdet_in_tes!P45=0,"",RES_hhdet_in_tes!P45/RES_hhdet_in_fec!P45)</f>
        <v>0.66184098310440187</v>
      </c>
      <c r="Q45" s="111">
        <f>IF(RES_hhdet_in_tes!Q45=0,"",RES_hhdet_in_tes!Q45/RES_hhdet_in_fec!Q45)</f>
        <v>0.69078719032507307</v>
      </c>
      <c r="R45" s="111">
        <f>IF(RES_hhdet_in_tes!R45=0,"",RES_hhdet_in_tes!R45/RES_hhdet_in_fec!R45)</f>
        <v>0.70181501066367902</v>
      </c>
      <c r="S45" s="111">
        <f>IF(RES_hhdet_in_tes!S45=0,"",RES_hhdet_in_tes!S45/RES_hhdet_in_fec!S45)</f>
        <v>0.70700571476606455</v>
      </c>
      <c r="T45" s="111">
        <f>IF(RES_hhdet_in_tes!T45=0,"",RES_hhdet_in_tes!T45/RES_hhdet_in_fec!T45)</f>
        <v>0.70872875700441285</v>
      </c>
      <c r="U45" s="111">
        <f>IF(RES_hhdet_in_tes!U45=0,"",RES_hhdet_in_tes!U45/RES_hhdet_in_fec!U45)</f>
        <v>0.70923376331997889</v>
      </c>
      <c r="V45" s="111">
        <f>IF(RES_hhdet_in_tes!V45=0,"",RES_hhdet_in_tes!V45/RES_hhdet_in_fec!V45)</f>
        <v>0.71068402846976819</v>
      </c>
      <c r="W45" s="111">
        <f>IF(RES_hhdet_in_tes!W45=0,"",RES_hhdet_in_tes!W45/RES_hhdet_in_fec!W45)</f>
        <v>0.71269078289816123</v>
      </c>
      <c r="X45" s="111">
        <f>IF(RES_hhdet_in_tes!X45=0,"",RES_hhdet_in_tes!X45/RES_hhdet_in_fec!X45)</f>
        <v>0.71383757940001547</v>
      </c>
      <c r="Y45" s="111">
        <f>IF(RES_hhdet_in_tes!Y45=0,"",RES_hhdet_in_tes!Y45/RES_hhdet_in_fec!Y45)</f>
        <v>0.71457251907143104</v>
      </c>
      <c r="DA45" s="63" t="s">
        <v>3628</v>
      </c>
    </row>
    <row r="46" spans="1:105" ht="12" customHeight="1" x14ac:dyDescent="0.25">
      <c r="A46" s="97" t="s">
        <v>53</v>
      </c>
      <c r="B46" s="111"/>
      <c r="C46" s="111">
        <f>IF(RES_hhdet_in_tes!C46=0,"",RES_hhdet_in_tes!C46/RES_hhdet_in_fec!C46)</f>
        <v>1</v>
      </c>
      <c r="D46" s="111">
        <f>IF(RES_hhdet_in_tes!D46=0,"",RES_hhdet_in_tes!D46/RES_hhdet_in_fec!D46)</f>
        <v>1</v>
      </c>
      <c r="E46" s="111">
        <f>IF(RES_hhdet_in_tes!E46=0,"",RES_hhdet_in_tes!E46/RES_hhdet_in_fec!E46)</f>
        <v>1</v>
      </c>
      <c r="F46" s="111">
        <f>IF(RES_hhdet_in_tes!F46=0,"",RES_hhdet_in_tes!F46/RES_hhdet_in_fec!F46)</f>
        <v>1</v>
      </c>
      <c r="G46" s="111">
        <f>IF(RES_hhdet_in_tes!G46=0,"",RES_hhdet_in_tes!G46/RES_hhdet_in_fec!G46)</f>
        <v>1</v>
      </c>
      <c r="H46" s="111">
        <f>IF(RES_hhdet_in_tes!H46=0,"",RES_hhdet_in_tes!H46/RES_hhdet_in_fec!H46)</f>
        <v>1</v>
      </c>
      <c r="I46" s="111">
        <f>IF(RES_hhdet_in_tes!I46=0,"",RES_hhdet_in_tes!I46/RES_hhdet_in_fec!I46)</f>
        <v>1</v>
      </c>
      <c r="J46" s="111">
        <f>IF(RES_hhdet_in_tes!J46=0,"",RES_hhdet_in_tes!J46/RES_hhdet_in_fec!J46)</f>
        <v>1</v>
      </c>
      <c r="K46" s="111">
        <f>IF(RES_hhdet_in_tes!K46=0,"",RES_hhdet_in_tes!K46/RES_hhdet_in_fec!K46)</f>
        <v>1</v>
      </c>
      <c r="L46" s="111">
        <f>IF(RES_hhdet_in_tes!L46=0,"",RES_hhdet_in_tes!L46/RES_hhdet_in_fec!L46)</f>
        <v>1</v>
      </c>
      <c r="M46" s="111">
        <f>IF(RES_hhdet_in_tes!M46=0,"",RES_hhdet_in_tes!M46/RES_hhdet_in_fec!M46)</f>
        <v>1</v>
      </c>
      <c r="N46" s="111">
        <f>IF(RES_hhdet_in_tes!N46=0,"",RES_hhdet_in_tes!N46/RES_hhdet_in_fec!N46)</f>
        <v>1</v>
      </c>
      <c r="O46" s="111">
        <f>IF(RES_hhdet_in_tes!O46=0,"",RES_hhdet_in_tes!O46/RES_hhdet_in_fec!O46)</f>
        <v>1</v>
      </c>
      <c r="P46" s="111">
        <f>IF(RES_hhdet_in_tes!P46=0,"",RES_hhdet_in_tes!P46/RES_hhdet_in_fec!P46)</f>
        <v>1</v>
      </c>
      <c r="Q46" s="111">
        <f>IF(RES_hhdet_in_tes!Q46=0,"",RES_hhdet_in_tes!Q46/RES_hhdet_in_fec!Q46)</f>
        <v>1</v>
      </c>
      <c r="R46" s="111">
        <f>IF(RES_hhdet_in_tes!R46=0,"",RES_hhdet_in_tes!R46/RES_hhdet_in_fec!R46)</f>
        <v>1</v>
      </c>
      <c r="S46" s="111">
        <f>IF(RES_hhdet_in_tes!S46=0,"",RES_hhdet_in_tes!S46/RES_hhdet_in_fec!S46)</f>
        <v>1</v>
      </c>
      <c r="T46" s="111">
        <f>IF(RES_hhdet_in_tes!T46=0,"",RES_hhdet_in_tes!T46/RES_hhdet_in_fec!T46)</f>
        <v>1</v>
      </c>
      <c r="U46" s="111">
        <f>IF(RES_hhdet_in_tes!U46=0,"",RES_hhdet_in_tes!U46/RES_hhdet_in_fec!U46)</f>
        <v>1</v>
      </c>
      <c r="V46" s="111">
        <f>IF(RES_hhdet_in_tes!V46=0,"",RES_hhdet_in_tes!V46/RES_hhdet_in_fec!V46)</f>
        <v>1</v>
      </c>
      <c r="W46" s="111">
        <f>IF(RES_hhdet_in_tes!W46=0,"",RES_hhdet_in_tes!W46/RES_hhdet_in_fec!W46)</f>
        <v>1</v>
      </c>
      <c r="X46" s="111">
        <f>IF(RES_hhdet_in_tes!X46=0,"",RES_hhdet_in_tes!X46/RES_hhdet_in_fec!X46)</f>
        <v>1</v>
      </c>
      <c r="Y46" s="111">
        <f>IF(RES_hhdet_in_tes!Y46=0,"",RES_hhdet_in_tes!Y46/RES_hhdet_in_fec!Y46)</f>
        <v>1</v>
      </c>
      <c r="DA46" s="63" t="s">
        <v>3629</v>
      </c>
    </row>
    <row r="47" spans="1:105" ht="12.95" customHeight="1" x14ac:dyDescent="0.25">
      <c r="A47" s="121" t="s">
        <v>92</v>
      </c>
      <c r="B47" s="124"/>
      <c r="C47" s="124">
        <f>IF(RES_hhdet_in_tes!C47=0,"",RES_hhdet_in_tes!C47/RES_hhdet_in_fec!C47)</f>
        <v>2.5802479381017775</v>
      </c>
      <c r="D47" s="124">
        <f>IF(RES_hhdet_in_tes!D47=0,"",RES_hhdet_in_tes!D47/RES_hhdet_in_fec!D47)</f>
        <v>2.6981201824497778</v>
      </c>
      <c r="E47" s="124">
        <f>IF(RES_hhdet_in_tes!E47=0,"",RES_hhdet_in_tes!E47/RES_hhdet_in_fec!E47)</f>
        <v>2.8177595583971393</v>
      </c>
      <c r="F47" s="124">
        <f>IF(RES_hhdet_in_tes!F47=0,"",RES_hhdet_in_tes!F47/RES_hhdet_in_fec!F47)</f>
        <v>2.9383598250385918</v>
      </c>
      <c r="G47" s="124">
        <f>IF(RES_hhdet_in_tes!G47=0,"",RES_hhdet_in_tes!G47/RES_hhdet_in_fec!G47)</f>
        <v>3.0606196588707446</v>
      </c>
      <c r="H47" s="124">
        <f>IF(RES_hhdet_in_tes!H47=0,"",RES_hhdet_in_tes!H47/RES_hhdet_in_fec!H47)</f>
        <v>3.1844292547674353</v>
      </c>
      <c r="I47" s="124">
        <f>IF(RES_hhdet_in_tes!I47=0,"",RES_hhdet_in_tes!I47/RES_hhdet_in_fec!I47)</f>
        <v>3.3099350686023525</v>
      </c>
      <c r="J47" s="124">
        <f>IF(RES_hhdet_in_tes!J47=0,"",RES_hhdet_in_tes!J47/RES_hhdet_in_fec!J47)</f>
        <v>3.43779350459039</v>
      </c>
      <c r="K47" s="124">
        <f>IF(RES_hhdet_in_tes!K47=0,"",RES_hhdet_in_tes!K47/RES_hhdet_in_fec!K47)</f>
        <v>3.5685244896006023</v>
      </c>
      <c r="L47" s="124">
        <f>IF(RES_hhdet_in_tes!L47=0,"",RES_hhdet_in_tes!L47/RES_hhdet_in_fec!L47)</f>
        <v>3.7021969715316039</v>
      </c>
      <c r="M47" s="124">
        <f>IF(RES_hhdet_in_tes!M47=0,"",RES_hhdet_in_tes!M47/RES_hhdet_in_fec!M47)</f>
        <v>3.8553757828465174</v>
      </c>
      <c r="N47" s="124">
        <f>IF(RES_hhdet_in_tes!N47=0,"",RES_hhdet_in_tes!N47/RES_hhdet_in_fec!N47)</f>
        <v>4.0329782618102978</v>
      </c>
      <c r="O47" s="124">
        <f>IF(RES_hhdet_in_tes!O47=0,"",RES_hhdet_in_tes!O47/RES_hhdet_in_fec!O47)</f>
        <v>4.2346875831665027</v>
      </c>
      <c r="P47" s="124">
        <f>IF(RES_hhdet_in_tes!P47=0,"",RES_hhdet_in_tes!P47/RES_hhdet_in_fec!P47)</f>
        <v>4.4408733951210726</v>
      </c>
      <c r="Q47" s="124">
        <f>IF(RES_hhdet_in_tes!Q47=0,"",RES_hhdet_in_tes!Q47/RES_hhdet_in_fec!Q47)</f>
        <v>4.5991178445145788</v>
      </c>
      <c r="R47" s="124">
        <f>IF(RES_hhdet_in_tes!R47=0,"",RES_hhdet_in_tes!R47/RES_hhdet_in_fec!R47)</f>
        <v>4.6334059541406649</v>
      </c>
      <c r="S47" s="124">
        <f>IF(RES_hhdet_in_tes!S47=0,"",RES_hhdet_in_tes!S47/RES_hhdet_in_fec!S47)</f>
        <v>4.6372157440991195</v>
      </c>
      <c r="T47" s="124">
        <f>IF(RES_hhdet_in_tes!T47=0,"",RES_hhdet_in_tes!T47/RES_hhdet_in_fec!T47)</f>
        <v>4.6414488440529569</v>
      </c>
      <c r="U47" s="124">
        <f>IF(RES_hhdet_in_tes!U47=0,"",RES_hhdet_in_tes!U47/RES_hhdet_in_fec!U47)</f>
        <v>4.6461522884461104</v>
      </c>
      <c r="V47" s="124">
        <f>IF(RES_hhdet_in_tes!V47=0,"",RES_hhdet_in_tes!V47/RES_hhdet_in_fec!V47)</f>
        <v>4.6595925523961093</v>
      </c>
      <c r="W47" s="124">
        <f>IF(RES_hhdet_in_tes!W47=0,"",RES_hhdet_in_tes!W47/RES_hhdet_in_fec!W47)</f>
        <v>4.7037061049260407</v>
      </c>
      <c r="X47" s="124">
        <f>IF(RES_hhdet_in_tes!X47=0,"",RES_hhdet_in_tes!X47/RES_hhdet_in_fec!X47)</f>
        <v>4.754827869860665</v>
      </c>
      <c r="Y47" s="124">
        <f>IF(RES_hhdet_in_tes!Y47=0,"",RES_hhdet_in_tes!Y47/RES_hhdet_in_fec!Y47)</f>
        <v>4.8124511861531936</v>
      </c>
      <c r="DA47" s="130" t="s">
        <v>3630</v>
      </c>
    </row>
    <row r="48" spans="1:105" ht="12" customHeight="1" x14ac:dyDescent="0.25">
      <c r="A48" s="97" t="s">
        <v>53</v>
      </c>
      <c r="B48" s="111"/>
      <c r="C48" s="111">
        <f>IF(RES_hhdet_in_tes!C48=0,"",RES_hhdet_in_tes!C48/RES_hhdet_in_fec!C48)</f>
        <v>2.5802479381017775</v>
      </c>
      <c r="D48" s="111">
        <f>IF(RES_hhdet_in_tes!D48=0,"",RES_hhdet_in_tes!D48/RES_hhdet_in_fec!D48)</f>
        <v>2.6981201824497778</v>
      </c>
      <c r="E48" s="111">
        <f>IF(RES_hhdet_in_tes!E48=0,"",RES_hhdet_in_tes!E48/RES_hhdet_in_fec!E48)</f>
        <v>2.8177595583971393</v>
      </c>
      <c r="F48" s="111">
        <f>IF(RES_hhdet_in_tes!F48=0,"",RES_hhdet_in_tes!F48/RES_hhdet_in_fec!F48)</f>
        <v>2.9383598250385918</v>
      </c>
      <c r="G48" s="111">
        <f>IF(RES_hhdet_in_tes!G48=0,"",RES_hhdet_in_tes!G48/RES_hhdet_in_fec!G48)</f>
        <v>3.0606196588707446</v>
      </c>
      <c r="H48" s="111">
        <f>IF(RES_hhdet_in_tes!H48=0,"",RES_hhdet_in_tes!H48/RES_hhdet_in_fec!H48)</f>
        <v>3.1844292547674353</v>
      </c>
      <c r="I48" s="111">
        <f>IF(RES_hhdet_in_tes!I48=0,"",RES_hhdet_in_tes!I48/RES_hhdet_in_fec!I48)</f>
        <v>3.3099350686023525</v>
      </c>
      <c r="J48" s="111">
        <f>IF(RES_hhdet_in_tes!J48=0,"",RES_hhdet_in_tes!J48/RES_hhdet_in_fec!J48)</f>
        <v>3.43779350459039</v>
      </c>
      <c r="K48" s="111">
        <f>IF(RES_hhdet_in_tes!K48=0,"",RES_hhdet_in_tes!K48/RES_hhdet_in_fec!K48)</f>
        <v>3.5685244896006023</v>
      </c>
      <c r="L48" s="111">
        <f>IF(RES_hhdet_in_tes!L48=0,"",RES_hhdet_in_tes!L48/RES_hhdet_in_fec!L48)</f>
        <v>3.7021969715316039</v>
      </c>
      <c r="M48" s="111">
        <f>IF(RES_hhdet_in_tes!M48=0,"",RES_hhdet_in_tes!M48/RES_hhdet_in_fec!M48)</f>
        <v>3.8553757828465174</v>
      </c>
      <c r="N48" s="111">
        <f>IF(RES_hhdet_in_tes!N48=0,"",RES_hhdet_in_tes!N48/RES_hhdet_in_fec!N48)</f>
        <v>4.0329782618102978</v>
      </c>
      <c r="O48" s="111">
        <f>IF(RES_hhdet_in_tes!O48=0,"",RES_hhdet_in_tes!O48/RES_hhdet_in_fec!O48)</f>
        <v>4.2346875831665027</v>
      </c>
      <c r="P48" s="111">
        <f>IF(RES_hhdet_in_tes!P48=0,"",RES_hhdet_in_tes!P48/RES_hhdet_in_fec!P48)</f>
        <v>4.4408733951210726</v>
      </c>
      <c r="Q48" s="111">
        <f>IF(RES_hhdet_in_tes!Q48=0,"",RES_hhdet_in_tes!Q48/RES_hhdet_in_fec!Q48)</f>
        <v>4.5991178445145788</v>
      </c>
      <c r="R48" s="111">
        <f>IF(RES_hhdet_in_tes!R48=0,"",RES_hhdet_in_tes!R48/RES_hhdet_in_fec!R48)</f>
        <v>4.6334059541406649</v>
      </c>
      <c r="S48" s="111">
        <f>IF(RES_hhdet_in_tes!S48=0,"",RES_hhdet_in_tes!S48/RES_hhdet_in_fec!S48)</f>
        <v>4.6372157440991195</v>
      </c>
      <c r="T48" s="111">
        <f>IF(RES_hhdet_in_tes!T48=0,"",RES_hhdet_in_tes!T48/RES_hhdet_in_fec!T48)</f>
        <v>4.6414488440529569</v>
      </c>
      <c r="U48" s="111">
        <f>IF(RES_hhdet_in_tes!U48=0,"",RES_hhdet_in_tes!U48/RES_hhdet_in_fec!U48)</f>
        <v>4.6461522884461104</v>
      </c>
      <c r="V48" s="111">
        <f>IF(RES_hhdet_in_tes!V48=0,"",RES_hhdet_in_tes!V48/RES_hhdet_in_fec!V48)</f>
        <v>4.6595925523961093</v>
      </c>
      <c r="W48" s="111">
        <f>IF(RES_hhdet_in_tes!W48=0,"",RES_hhdet_in_tes!W48/RES_hhdet_in_fec!W48)</f>
        <v>4.7037061049260407</v>
      </c>
      <c r="X48" s="111">
        <f>IF(RES_hhdet_in_tes!X48=0,"",RES_hhdet_in_tes!X48/RES_hhdet_in_fec!X48)</f>
        <v>4.754827869860665</v>
      </c>
      <c r="Y48" s="111">
        <f>IF(RES_hhdet_in_tes!Y48=0,"",RES_hhdet_in_tes!Y48/RES_hhdet_in_fec!Y48)</f>
        <v>4.8124511861531936</v>
      </c>
      <c r="DA48" s="63" t="s">
        <v>3631</v>
      </c>
    </row>
    <row r="49" spans="1:105" ht="12" customHeight="1" x14ac:dyDescent="0.25">
      <c r="A49" s="121" t="s">
        <v>55</v>
      </c>
      <c r="B49" s="124"/>
      <c r="C49" s="124">
        <f>IF(RES_hhdet_in_tes!C49=0,"",RES_hhdet_in_tes!C49/RES_hhdet_in_fec!C49)</f>
        <v>0.67267295926590387</v>
      </c>
      <c r="D49" s="124">
        <f>IF(RES_hhdet_in_tes!D49=0,"",RES_hhdet_in_tes!D49/RES_hhdet_in_fec!D49)</f>
        <v>0.66740826115916552</v>
      </c>
      <c r="E49" s="124">
        <f>IF(RES_hhdet_in_tes!E49=0,"",RES_hhdet_in_tes!E49/RES_hhdet_in_fec!E49)</f>
        <v>0.66737794375914028</v>
      </c>
      <c r="F49" s="124">
        <f>IF(RES_hhdet_in_tes!F49=0,"",RES_hhdet_in_tes!F49/RES_hhdet_in_fec!F49)</f>
        <v>0.65953265945010975</v>
      </c>
      <c r="G49" s="124">
        <f>IF(RES_hhdet_in_tes!G49=0,"",RES_hhdet_in_tes!G49/RES_hhdet_in_fec!G49)</f>
        <v>0.66179396921899314</v>
      </c>
      <c r="H49" s="124">
        <f>IF(RES_hhdet_in_tes!H49=0,"",RES_hhdet_in_tes!H49/RES_hhdet_in_fec!H49)</f>
        <v>0.67041890950324923</v>
      </c>
      <c r="I49" s="124">
        <f>IF(RES_hhdet_in_tes!I49=0,"",RES_hhdet_in_tes!I49/RES_hhdet_in_fec!I49)</f>
        <v>0.66258468102074142</v>
      </c>
      <c r="J49" s="124">
        <f>IF(RES_hhdet_in_tes!J49=0,"",RES_hhdet_in_tes!J49/RES_hhdet_in_fec!J49)</f>
        <v>0.63441827953519891</v>
      </c>
      <c r="K49" s="124">
        <f>IF(RES_hhdet_in_tes!K49=0,"",RES_hhdet_in_tes!K49/RES_hhdet_in_fec!K49)</f>
        <v>0.67042997186425124</v>
      </c>
      <c r="L49" s="124">
        <f>IF(RES_hhdet_in_tes!L49=0,"",RES_hhdet_in_tes!L49/RES_hhdet_in_fec!L49)</f>
        <v>0.66270035374249758</v>
      </c>
      <c r="M49" s="124">
        <f>IF(RES_hhdet_in_tes!M49=0,"",RES_hhdet_in_tes!M49/RES_hhdet_in_fec!M49)</f>
        <v>0.66507808073178976</v>
      </c>
      <c r="N49" s="124">
        <f>IF(RES_hhdet_in_tes!N49=0,"",RES_hhdet_in_tes!N49/RES_hhdet_in_fec!N49)</f>
        <v>0.67112934513804445</v>
      </c>
      <c r="O49" s="124">
        <f>IF(RES_hhdet_in_tes!O49=0,"",RES_hhdet_in_tes!O49/RES_hhdet_in_fec!O49)</f>
        <v>0.69154730334734194</v>
      </c>
      <c r="P49" s="124">
        <f>IF(RES_hhdet_in_tes!P49=0,"",RES_hhdet_in_tes!P49/RES_hhdet_in_fec!P49)</f>
        <v>0.73124660813080644</v>
      </c>
      <c r="Q49" s="124">
        <f>IF(RES_hhdet_in_tes!Q49=0,"",RES_hhdet_in_tes!Q49/RES_hhdet_in_fec!Q49)</f>
        <v>0.75262971901406017</v>
      </c>
      <c r="R49" s="124">
        <f>IF(RES_hhdet_in_tes!R49=0,"",RES_hhdet_in_tes!R49/RES_hhdet_in_fec!R49)</f>
        <v>0.75552234789730144</v>
      </c>
      <c r="S49" s="124">
        <f>IF(RES_hhdet_in_tes!S49=0,"",RES_hhdet_in_tes!S49/RES_hhdet_in_fec!S49)</f>
        <v>0.76508602047612018</v>
      </c>
      <c r="T49" s="124">
        <f>IF(RES_hhdet_in_tes!T49=0,"",RES_hhdet_in_tes!T49/RES_hhdet_in_fec!T49)</f>
        <v>0.76672814584334725</v>
      </c>
      <c r="U49" s="124">
        <f>IF(RES_hhdet_in_tes!U49=0,"",RES_hhdet_in_tes!U49/RES_hhdet_in_fec!U49)</f>
        <v>0.77107959901853573</v>
      </c>
      <c r="V49" s="124">
        <f>IF(RES_hhdet_in_tes!V49=0,"",RES_hhdet_in_tes!V49/RES_hhdet_in_fec!V49)</f>
        <v>0.78149736614573995</v>
      </c>
      <c r="W49" s="124">
        <f>IF(RES_hhdet_in_tes!W49=0,"",RES_hhdet_in_tes!W49/RES_hhdet_in_fec!W49)</f>
        <v>0.7820443293010535</v>
      </c>
      <c r="X49" s="124">
        <f>IF(RES_hhdet_in_tes!X49=0,"",RES_hhdet_in_tes!X49/RES_hhdet_in_fec!X49)</f>
        <v>0.79517950182794483</v>
      </c>
      <c r="Y49" s="124">
        <f>IF(RES_hhdet_in_tes!Y49=0,"",RES_hhdet_in_tes!Y49/RES_hhdet_in_fec!Y49)</f>
        <v>0.79896926573136473</v>
      </c>
      <c r="DA49" s="130" t="s">
        <v>3632</v>
      </c>
    </row>
    <row r="50" spans="1:105" ht="12" customHeight="1" x14ac:dyDescent="0.25">
      <c r="A50" s="97" t="s">
        <v>138</v>
      </c>
      <c r="B50" s="111"/>
      <c r="C50" s="111">
        <f>IF(RES_hhdet_in_tes!C50=0,"",RES_hhdet_in_tes!C50/RES_hhdet_in_fec!C50)</f>
        <v>0.5406721318240697</v>
      </c>
      <c r="D50" s="111">
        <f>IF(RES_hhdet_in_tes!D50=0,"",RES_hhdet_in_tes!D50/RES_hhdet_in_fec!D50)</f>
        <v>0.54280287067182564</v>
      </c>
      <c r="E50" s="111">
        <f>IF(RES_hhdet_in_tes!E50=0,"",RES_hhdet_in_tes!E50/RES_hhdet_in_fec!E50)</f>
        <v>0.54522979165021312</v>
      </c>
      <c r="F50" s="111">
        <f>IF(RES_hhdet_in_tes!F50=0,"",RES_hhdet_in_tes!F50/RES_hhdet_in_fec!F50)</f>
        <v>0.54769710110095959</v>
      </c>
      <c r="G50" s="111">
        <f>IF(RES_hhdet_in_tes!G50=0,"",RES_hhdet_in_tes!G50/RES_hhdet_in_fec!G50)</f>
        <v>0.55043717687286808</v>
      </c>
      <c r="H50" s="111">
        <f>IF(RES_hhdet_in_tes!H50=0,"",RES_hhdet_in_tes!H50/RES_hhdet_in_fec!H50)</f>
        <v>0.55342157887558063</v>
      </c>
      <c r="I50" s="111">
        <f>IF(RES_hhdet_in_tes!I50=0,"",RES_hhdet_in_tes!I50/RES_hhdet_in_fec!I50)</f>
        <v>0.55670756501783236</v>
      </c>
      <c r="J50" s="111">
        <f>IF(RES_hhdet_in_tes!J50=0,"",RES_hhdet_in_tes!J50/RES_hhdet_in_fec!J50)</f>
        <v>0.56052970074148833</v>
      </c>
      <c r="K50" s="111">
        <f>IF(RES_hhdet_in_tes!K50=0,"",RES_hhdet_in_tes!K50/RES_hhdet_in_fec!K50)</f>
        <v>0.56508742837018289</v>
      </c>
      <c r="L50" s="111">
        <f>IF(RES_hhdet_in_tes!L50=0,"",RES_hhdet_in_tes!L50/RES_hhdet_in_fec!L50)</f>
        <v>0.57043410690220842</v>
      </c>
      <c r="M50" s="111">
        <f>IF(RES_hhdet_in_tes!M50=0,"",RES_hhdet_in_tes!M50/RES_hhdet_in_fec!M50)</f>
        <v>0.58133365011383009</v>
      </c>
      <c r="N50" s="111">
        <f>IF(RES_hhdet_in_tes!N50=0,"",RES_hhdet_in_tes!N50/RES_hhdet_in_fec!N50)</f>
        <v>0.59930032276011791</v>
      </c>
      <c r="O50" s="111">
        <f>IF(RES_hhdet_in_tes!O50=0,"",RES_hhdet_in_tes!O50/RES_hhdet_in_fec!O50)</f>
        <v>0.62556653737358237</v>
      </c>
      <c r="P50" s="111">
        <f>IF(RES_hhdet_in_tes!P50=0,"",RES_hhdet_in_tes!P50/RES_hhdet_in_fec!P50)</f>
        <v>0.65741715612106988</v>
      </c>
      <c r="Q50" s="111">
        <f>IF(RES_hhdet_in_tes!Q50=0,"",RES_hhdet_in_tes!Q50/RES_hhdet_in_fec!Q50)</f>
        <v>0.6860942295884751</v>
      </c>
      <c r="R50" s="111">
        <f>IF(RES_hhdet_in_tes!R50=0,"",RES_hhdet_in_tes!R50/RES_hhdet_in_fec!R50)</f>
        <v>0.70469928203951526</v>
      </c>
      <c r="S50" s="111">
        <f>IF(RES_hhdet_in_tes!S50=0,"",RES_hhdet_in_tes!S50/RES_hhdet_in_fec!S50)</f>
        <v>0.72202235902731038</v>
      </c>
      <c r="T50" s="111">
        <f>IF(RES_hhdet_in_tes!T50=0,"",RES_hhdet_in_tes!T50/RES_hhdet_in_fec!T50)</f>
        <v>0.73755267627951726</v>
      </c>
      <c r="U50" s="111">
        <f>IF(RES_hhdet_in_tes!U50=0,"",RES_hhdet_in_tes!U50/RES_hhdet_in_fec!U50)</f>
        <v>0.75077944952384645</v>
      </c>
      <c r="V50" s="111">
        <f>IF(RES_hhdet_in_tes!V50=0,"",RES_hhdet_in_tes!V50/RES_hhdet_in_fec!V50)</f>
        <v>0.76119189448798641</v>
      </c>
      <c r="W50" s="111">
        <f>IF(RES_hhdet_in_tes!W50=0,"",RES_hhdet_in_tes!W50/RES_hhdet_in_fec!W50)</f>
        <v>0.76759193499859668</v>
      </c>
      <c r="X50" s="111">
        <f>IF(RES_hhdet_in_tes!X50=0,"",RES_hhdet_in_tes!X50/RES_hhdet_in_fec!X50)</f>
        <v>0.7709311159810186</v>
      </c>
      <c r="Y50" s="111">
        <f>IF(RES_hhdet_in_tes!Y50=0,"",RES_hhdet_in_tes!Y50/RES_hhdet_in_fec!Y50)</f>
        <v>0.77262199550223354</v>
      </c>
      <c r="DA50" s="63" t="s">
        <v>3633</v>
      </c>
    </row>
    <row r="51" spans="1:105" ht="12" customHeight="1" x14ac:dyDescent="0.25">
      <c r="A51" s="97" t="s">
        <v>137</v>
      </c>
      <c r="B51" s="111"/>
      <c r="C51" s="111" t="str">
        <f>IF(RES_hhdet_in_tes!C51=0,"",RES_hhdet_in_tes!C51/RES_hhdet_in_fec!C51)</f>
        <v/>
      </c>
      <c r="D51" s="111" t="str">
        <f>IF(RES_hhdet_in_tes!D51=0,"",RES_hhdet_in_tes!D51/RES_hhdet_in_fec!D51)</f>
        <v/>
      </c>
      <c r="E51" s="111">
        <f>IF(RES_hhdet_in_tes!E51=0,"",RES_hhdet_in_tes!E51/RES_hhdet_in_fec!E51)</f>
        <v>0.73802566190840935</v>
      </c>
      <c r="F51" s="111">
        <f>IF(RES_hhdet_in_tes!F51=0,"",RES_hhdet_in_tes!F51/RES_hhdet_in_fec!F51)</f>
        <v>0.75245385487471395</v>
      </c>
      <c r="G51" s="111">
        <f>IF(RES_hhdet_in_tes!G51=0,"",RES_hhdet_in_tes!G51/RES_hhdet_in_fec!G51)</f>
        <v>0.75048961366276767</v>
      </c>
      <c r="H51" s="111">
        <f>IF(RES_hhdet_in_tes!H51=0,"",RES_hhdet_in_tes!H51/RES_hhdet_in_fec!H51)</f>
        <v>0.74995915125939971</v>
      </c>
      <c r="I51" s="111">
        <f>IF(RES_hhdet_in_tes!I51=0,"",RES_hhdet_in_tes!I51/RES_hhdet_in_fec!I51)</f>
        <v>0.74162994408898186</v>
      </c>
      <c r="J51" s="111">
        <f>IF(RES_hhdet_in_tes!J51=0,"",RES_hhdet_in_tes!J51/RES_hhdet_in_fec!J51)</f>
        <v>0.76137197616848407</v>
      </c>
      <c r="K51" s="111">
        <f>IF(RES_hhdet_in_tes!K51=0,"",RES_hhdet_in_tes!K51/RES_hhdet_in_fec!K51)</f>
        <v>0.75916811648947247</v>
      </c>
      <c r="L51" s="111">
        <f>IF(RES_hhdet_in_tes!L51=0,"",RES_hhdet_in_tes!L51/RES_hhdet_in_fec!L51)</f>
        <v>0.76207560318583745</v>
      </c>
      <c r="M51" s="111">
        <f>IF(RES_hhdet_in_tes!M51=0,"",RES_hhdet_in_tes!M51/RES_hhdet_in_fec!M51)</f>
        <v>0.77657088618135772</v>
      </c>
      <c r="N51" s="111" t="str">
        <f>IF(RES_hhdet_in_tes!N51=0,"",RES_hhdet_in_tes!N51/RES_hhdet_in_fec!N51)</f>
        <v/>
      </c>
      <c r="O51" s="111">
        <f>IF(RES_hhdet_in_tes!O51=0,"",RES_hhdet_in_tes!O51/RES_hhdet_in_fec!O51)</f>
        <v>0.83290806880204338</v>
      </c>
      <c r="P51" s="111">
        <f>IF(RES_hhdet_in_tes!P51=0,"",RES_hhdet_in_tes!P51/RES_hhdet_in_fec!P51)</f>
        <v>0.85966678562945364</v>
      </c>
      <c r="Q51" s="111">
        <f>IF(RES_hhdet_in_tes!Q51=0,"",RES_hhdet_in_tes!Q51/RES_hhdet_in_fec!Q51)</f>
        <v>0.8651714648049883</v>
      </c>
      <c r="R51" s="111">
        <f>IF(RES_hhdet_in_tes!R51=0,"",RES_hhdet_in_tes!R51/RES_hhdet_in_fec!R51)</f>
        <v>0.85255143753757989</v>
      </c>
      <c r="S51" s="111">
        <f>IF(RES_hhdet_in_tes!S51=0,"",RES_hhdet_in_tes!S51/RES_hhdet_in_fec!S51)</f>
        <v>0.85598404840443165</v>
      </c>
      <c r="T51" s="111">
        <f>IF(RES_hhdet_in_tes!T51=0,"",RES_hhdet_in_tes!T51/RES_hhdet_in_fec!T51)</f>
        <v>0.87569631338260567</v>
      </c>
      <c r="U51" s="111">
        <f>IF(RES_hhdet_in_tes!U51=0,"",RES_hhdet_in_tes!U51/RES_hhdet_in_fec!U51)</f>
        <v>0.88263286912567551</v>
      </c>
      <c r="V51" s="111">
        <f>IF(RES_hhdet_in_tes!V51=0,"",RES_hhdet_in_tes!V51/RES_hhdet_in_fec!V51)</f>
        <v>0.91852647499900086</v>
      </c>
      <c r="W51" s="111">
        <f>IF(RES_hhdet_in_tes!W51=0,"",RES_hhdet_in_tes!W51/RES_hhdet_in_fec!W51)</f>
        <v>0.92911542937294811</v>
      </c>
      <c r="X51" s="111">
        <f>IF(RES_hhdet_in_tes!X51=0,"",RES_hhdet_in_tes!X51/RES_hhdet_in_fec!X51)</f>
        <v>0.90585669712521233</v>
      </c>
      <c r="Y51" s="111">
        <f>IF(RES_hhdet_in_tes!Y51=0,"",RES_hhdet_in_tes!Y51/RES_hhdet_in_fec!Y51)</f>
        <v>0.89796872744729628</v>
      </c>
      <c r="DA51" s="63" t="s">
        <v>3634</v>
      </c>
    </row>
    <row r="52" spans="1:105" ht="12" customHeight="1" x14ac:dyDescent="0.25">
      <c r="A52" s="100" t="s">
        <v>211</v>
      </c>
      <c r="B52" s="112"/>
      <c r="C52" s="112" t="str">
        <f>IF(RES_hhdet_in_tes!C52=0,"",RES_hhdet_in_tes!C52/RES_hhdet_in_fec!C52)</f>
        <v/>
      </c>
      <c r="D52" s="112" t="str">
        <f>IF(RES_hhdet_in_tes!D52=0,"",RES_hhdet_in_tes!D52/RES_hhdet_in_fec!D52)</f>
        <v/>
      </c>
      <c r="E52" s="112">
        <f>IF(RES_hhdet_in_tes!E52=0,"",RES_hhdet_in_tes!E52/RES_hhdet_in_fec!E52)</f>
        <v>0.54522979165021312</v>
      </c>
      <c r="F52" s="112">
        <f>IF(RES_hhdet_in_tes!F52=0,"",RES_hhdet_in_tes!F52/RES_hhdet_in_fec!F52)</f>
        <v>0.54769710110095959</v>
      </c>
      <c r="G52" s="112">
        <f>IF(RES_hhdet_in_tes!G52=0,"",RES_hhdet_in_tes!G52/RES_hhdet_in_fec!G52)</f>
        <v>0.55043717687286808</v>
      </c>
      <c r="H52" s="112">
        <f>IF(RES_hhdet_in_tes!H52=0,"",RES_hhdet_in_tes!H52/RES_hhdet_in_fec!H52)</f>
        <v>0.55342157887558063</v>
      </c>
      <c r="I52" s="112">
        <f>IF(RES_hhdet_in_tes!I52=0,"",RES_hhdet_in_tes!I52/RES_hhdet_in_fec!I52)</f>
        <v>0.55670756501783236</v>
      </c>
      <c r="J52" s="112">
        <f>IF(RES_hhdet_in_tes!J52=0,"",RES_hhdet_in_tes!J52/RES_hhdet_in_fec!J52)</f>
        <v>0.56052970074148833</v>
      </c>
      <c r="K52" s="112">
        <f>IF(RES_hhdet_in_tes!K52=0,"",RES_hhdet_in_tes!K52/RES_hhdet_in_fec!K52)</f>
        <v>0.56508742837018289</v>
      </c>
      <c r="L52" s="112">
        <f>IF(RES_hhdet_in_tes!L52=0,"",RES_hhdet_in_tes!L52/RES_hhdet_in_fec!L52)</f>
        <v>0.57043410690220842</v>
      </c>
      <c r="M52" s="112">
        <f>IF(RES_hhdet_in_tes!M52=0,"",RES_hhdet_in_tes!M52/RES_hhdet_in_fec!M52)</f>
        <v>0.58133365011383009</v>
      </c>
      <c r="N52" s="112" t="str">
        <f>IF(RES_hhdet_in_tes!N52=0,"",RES_hhdet_in_tes!N52/RES_hhdet_in_fec!N52)</f>
        <v/>
      </c>
      <c r="O52" s="112">
        <f>IF(RES_hhdet_in_tes!O52=0,"",RES_hhdet_in_tes!O52/RES_hhdet_in_fec!O52)</f>
        <v>0.62556653737358237</v>
      </c>
      <c r="P52" s="112">
        <f>IF(RES_hhdet_in_tes!P52=0,"",RES_hhdet_in_tes!P52/RES_hhdet_in_fec!P52)</f>
        <v>0.65741715612106988</v>
      </c>
      <c r="Q52" s="112">
        <f>IF(RES_hhdet_in_tes!Q52=0,"",RES_hhdet_in_tes!Q52/RES_hhdet_in_fec!Q52)</f>
        <v>0.6860942295884751</v>
      </c>
      <c r="R52" s="112">
        <f>IF(RES_hhdet_in_tes!R52=0,"",RES_hhdet_in_tes!R52/RES_hhdet_in_fec!R52)</f>
        <v>0.70469928203951526</v>
      </c>
      <c r="S52" s="112">
        <f>IF(RES_hhdet_in_tes!S52=0,"",RES_hhdet_in_tes!S52/RES_hhdet_in_fec!S52)</f>
        <v>0.72202235902731038</v>
      </c>
      <c r="T52" s="112">
        <f>IF(RES_hhdet_in_tes!T52=0,"",RES_hhdet_in_tes!T52/RES_hhdet_in_fec!T52)</f>
        <v>0.73755267627951726</v>
      </c>
      <c r="U52" s="112">
        <f>IF(RES_hhdet_in_tes!U52=0,"",RES_hhdet_in_tes!U52/RES_hhdet_in_fec!U52)</f>
        <v>0.75077944952384645</v>
      </c>
      <c r="V52" s="112">
        <f>IF(RES_hhdet_in_tes!V52=0,"",RES_hhdet_in_tes!V52/RES_hhdet_in_fec!V52)</f>
        <v>0.76119189448798641</v>
      </c>
      <c r="W52" s="112">
        <f>IF(RES_hhdet_in_tes!W52=0,"",RES_hhdet_in_tes!W52/RES_hhdet_in_fec!W52)</f>
        <v>0.76759193499859657</v>
      </c>
      <c r="X52" s="112">
        <f>IF(RES_hhdet_in_tes!X52=0,"",RES_hhdet_in_tes!X52/RES_hhdet_in_fec!X52)</f>
        <v>0.7709311159810186</v>
      </c>
      <c r="Y52" s="112">
        <f>IF(RES_hhdet_in_tes!Y52=0,"",RES_hhdet_in_tes!Y52/RES_hhdet_in_fec!Y52)</f>
        <v>0.77262199550223354</v>
      </c>
      <c r="DA52" s="131" t="s">
        <v>3635</v>
      </c>
    </row>
    <row r="53" spans="1:105" ht="12" customHeight="1" x14ac:dyDescent="0.25">
      <c r="A53" s="103" t="s">
        <v>52</v>
      </c>
      <c r="B53" s="113"/>
      <c r="C53" s="113" t="str">
        <f>IF(RES_hhdet_in_tes!C53=0,"",RES_hhdet_in_tes!C53/RES_hhdet_in_fec!C53)</f>
        <v/>
      </c>
      <c r="D53" s="113" t="str">
        <f>IF(RES_hhdet_in_tes!D53=0,"",RES_hhdet_in_tes!D53/RES_hhdet_in_fec!D53)</f>
        <v/>
      </c>
      <c r="E53" s="113">
        <f>IF(RES_hhdet_in_tes!E53=0,"",RES_hhdet_in_tes!E53/RES_hhdet_in_fec!E53)</f>
        <v>1</v>
      </c>
      <c r="F53" s="113">
        <f>IF(RES_hhdet_in_tes!F53=0,"",RES_hhdet_in_tes!F53/RES_hhdet_in_fec!F53)</f>
        <v>1</v>
      </c>
      <c r="G53" s="113">
        <f>IF(RES_hhdet_in_tes!G53=0,"",RES_hhdet_in_tes!G53/RES_hhdet_in_fec!G53)</f>
        <v>1</v>
      </c>
      <c r="H53" s="113">
        <f>IF(RES_hhdet_in_tes!H53=0,"",RES_hhdet_in_tes!H53/RES_hhdet_in_fec!H53)</f>
        <v>1</v>
      </c>
      <c r="I53" s="113">
        <f>IF(RES_hhdet_in_tes!I53=0,"",RES_hhdet_in_tes!I53/RES_hhdet_in_fec!I53)</f>
        <v>1</v>
      </c>
      <c r="J53" s="113">
        <f>IF(RES_hhdet_in_tes!J53=0,"",RES_hhdet_in_tes!J53/RES_hhdet_in_fec!J53)</f>
        <v>1</v>
      </c>
      <c r="K53" s="113">
        <f>IF(RES_hhdet_in_tes!K53=0,"",RES_hhdet_in_tes!K53/RES_hhdet_in_fec!K53)</f>
        <v>1</v>
      </c>
      <c r="L53" s="113">
        <f>IF(RES_hhdet_in_tes!L53=0,"",RES_hhdet_in_tes!L53/RES_hhdet_in_fec!L53)</f>
        <v>1</v>
      </c>
      <c r="M53" s="113">
        <f>IF(RES_hhdet_in_tes!M53=0,"",RES_hhdet_in_tes!M53/RES_hhdet_in_fec!M53)</f>
        <v>1</v>
      </c>
      <c r="N53" s="113" t="str">
        <f>IF(RES_hhdet_in_tes!N53=0,"",RES_hhdet_in_tes!N53/RES_hhdet_in_fec!N53)</f>
        <v/>
      </c>
      <c r="O53" s="113">
        <f>IF(RES_hhdet_in_tes!O53=0,"",RES_hhdet_in_tes!O53/RES_hhdet_in_fec!O53)</f>
        <v>1</v>
      </c>
      <c r="P53" s="113">
        <f>IF(RES_hhdet_in_tes!P53=0,"",RES_hhdet_in_tes!P53/RES_hhdet_in_fec!P53)</f>
        <v>1</v>
      </c>
      <c r="Q53" s="113">
        <f>IF(RES_hhdet_in_tes!Q53=0,"",RES_hhdet_in_tes!Q53/RES_hhdet_in_fec!Q53)</f>
        <v>1</v>
      </c>
      <c r="R53" s="113">
        <f>IF(RES_hhdet_in_tes!R53=0,"",RES_hhdet_in_tes!R53/RES_hhdet_in_fec!R53)</f>
        <v>1</v>
      </c>
      <c r="S53" s="113">
        <f>IF(RES_hhdet_in_tes!S53=0,"",RES_hhdet_in_tes!S53/RES_hhdet_in_fec!S53)</f>
        <v>1</v>
      </c>
      <c r="T53" s="113">
        <f>IF(RES_hhdet_in_tes!T53=0,"",RES_hhdet_in_tes!T53/RES_hhdet_in_fec!T53)</f>
        <v>1</v>
      </c>
      <c r="U53" s="113">
        <f>IF(RES_hhdet_in_tes!U53=0,"",RES_hhdet_in_tes!U53/RES_hhdet_in_fec!U53)</f>
        <v>1</v>
      </c>
      <c r="V53" s="113">
        <f>IF(RES_hhdet_in_tes!V53=0,"",RES_hhdet_in_tes!V53/RES_hhdet_in_fec!V53)</f>
        <v>1</v>
      </c>
      <c r="W53" s="113">
        <f>IF(RES_hhdet_in_tes!W53=0,"",RES_hhdet_in_tes!W53/RES_hhdet_in_fec!W53)</f>
        <v>1</v>
      </c>
      <c r="X53" s="113">
        <f>IF(RES_hhdet_in_tes!X53=0,"",RES_hhdet_in_tes!X53/RES_hhdet_in_fec!X53)</f>
        <v>1</v>
      </c>
      <c r="Y53" s="113">
        <f>IF(RES_hhdet_in_tes!Y53=0,"",RES_hhdet_in_tes!Y53/RES_hhdet_in_fec!Y53)</f>
        <v>1</v>
      </c>
      <c r="DA53" s="132" t="s">
        <v>3636</v>
      </c>
    </row>
    <row r="54" spans="1:105" ht="12" customHeight="1" x14ac:dyDescent="0.25">
      <c r="A54" s="106" t="s">
        <v>122</v>
      </c>
      <c r="B54" s="112"/>
      <c r="C54" s="112">
        <f>IF(RES_hhdet_in_tes!C54=0,"",RES_hhdet_in_tes!C54/RES_hhdet_in_fec!C54)</f>
        <v>0.67114143927529102</v>
      </c>
      <c r="D54" s="112">
        <f>IF(RES_hhdet_in_tes!D54=0,"",RES_hhdet_in_tes!D54/RES_hhdet_in_fec!D54)</f>
        <v>0.67217978422837033</v>
      </c>
      <c r="E54" s="112">
        <f>IF(RES_hhdet_in_tes!E54=0,"",RES_hhdet_in_tes!E54/RES_hhdet_in_fec!E54)</f>
        <v>0.67331651478638299</v>
      </c>
      <c r="F54" s="112">
        <f>IF(RES_hhdet_in_tes!F54=0,"",RES_hhdet_in_tes!F54/RES_hhdet_in_fec!F54)</f>
        <v>0.67446696054204192</v>
      </c>
      <c r="G54" s="112">
        <f>IF(RES_hhdet_in_tes!G54=0,"",RES_hhdet_in_tes!G54/RES_hhdet_in_fec!G54)</f>
        <v>0.67570878135554113</v>
      </c>
      <c r="H54" s="112">
        <f>IF(RES_hhdet_in_tes!H54=0,"",RES_hhdet_in_tes!H54/RES_hhdet_in_fec!H54)</f>
        <v>0.67703321109530634</v>
      </c>
      <c r="I54" s="112">
        <f>IF(RES_hhdet_in_tes!I54=0,"",RES_hhdet_in_tes!I54/RES_hhdet_in_fec!I54)</f>
        <v>0.67846039068091935</v>
      </c>
      <c r="J54" s="112">
        <f>IF(RES_hhdet_in_tes!J54=0,"",RES_hhdet_in_tes!J54/RES_hhdet_in_fec!J54)</f>
        <v>0.68007107909764897</v>
      </c>
      <c r="K54" s="112">
        <f>IF(RES_hhdet_in_tes!K54=0,"",RES_hhdet_in_tes!K54/RES_hhdet_in_fec!K54)</f>
        <v>0.68193662001012667</v>
      </c>
      <c r="L54" s="112">
        <f>IF(RES_hhdet_in_tes!L54=0,"",RES_hhdet_in_tes!L54/RES_hhdet_in_fec!L54)</f>
        <v>0.68408154267371268</v>
      </c>
      <c r="M54" s="112">
        <f>IF(RES_hhdet_in_tes!M54=0,"",RES_hhdet_in_tes!M54/RES_hhdet_in_fec!M54)</f>
        <v>0.68815929900126827</v>
      </c>
      <c r="N54" s="112">
        <f>IF(RES_hhdet_in_tes!N54=0,"",RES_hhdet_in_tes!N54/RES_hhdet_in_fec!N54)</f>
        <v>0.69488315193444539</v>
      </c>
      <c r="O54" s="112">
        <f>IF(RES_hhdet_in_tes!O54=0,"",RES_hhdet_in_tes!O54/RES_hhdet_in_fec!O54)</f>
        <v>0.70513615361582527</v>
      </c>
      <c r="P54" s="112">
        <f>IF(RES_hhdet_in_tes!P54=0,"",RES_hhdet_in_tes!P54/RES_hhdet_in_fec!P54)</f>
        <v>0.71843220631407489</v>
      </c>
      <c r="Q54" s="112">
        <f>IF(RES_hhdet_in_tes!Q54=0,"",RES_hhdet_in_tes!Q54/RES_hhdet_in_fec!Q54)</f>
        <v>0.73126006830672252</v>
      </c>
      <c r="R54" s="112">
        <f>IF(RES_hhdet_in_tes!R54=0,"",RES_hhdet_in_tes!R54/RES_hhdet_in_fec!R54)</f>
        <v>0.73994118735762915</v>
      </c>
      <c r="S54" s="112">
        <f>IF(RES_hhdet_in_tes!S54=0,"",RES_hhdet_in_tes!S54/RES_hhdet_in_fec!S54)</f>
        <v>0.74835169536519675</v>
      </c>
      <c r="T54" s="112">
        <f>IF(RES_hhdet_in_tes!T54=0,"",RES_hhdet_in_tes!T54/RES_hhdet_in_fec!T54)</f>
        <v>0.75669693333182686</v>
      </c>
      <c r="U54" s="112">
        <f>IF(RES_hhdet_in_tes!U54=0,"",RES_hhdet_in_tes!U54/RES_hhdet_in_fec!U54)</f>
        <v>0.76506079362770107</v>
      </c>
      <c r="V54" s="112">
        <f>IF(RES_hhdet_in_tes!V54=0,"",RES_hhdet_in_tes!V54/RES_hhdet_in_fec!V54)</f>
        <v>0.7732773168232141</v>
      </c>
      <c r="W54" s="112">
        <f>IF(RES_hhdet_in_tes!W54=0,"",RES_hhdet_in_tes!W54/RES_hhdet_in_fec!W54)</f>
        <v>0.78078172832073423</v>
      </c>
      <c r="X54" s="112">
        <f>IF(RES_hhdet_in_tes!X54=0,"",RES_hhdet_in_tes!X54/RES_hhdet_in_fec!X54)</f>
        <v>0.79268851652187911</v>
      </c>
      <c r="Y54" s="112">
        <f>IF(RES_hhdet_in_tes!Y54=0,"",RES_hhdet_in_tes!Y54/RES_hhdet_in_fec!Y54)</f>
        <v>0.80379682621745552</v>
      </c>
      <c r="DA54" s="131" t="s">
        <v>3637</v>
      </c>
    </row>
    <row r="55" spans="1:105" ht="12" customHeight="1" x14ac:dyDescent="0.25">
      <c r="A55" s="107" t="s">
        <v>121</v>
      </c>
      <c r="B55" s="113"/>
      <c r="C55" s="113">
        <f>IF(RES_hhdet_in_tes!C55=0,"",RES_hhdet_in_tes!C55/RES_hhdet_in_fec!C55)</f>
        <v>0.83330672521874694</v>
      </c>
      <c r="D55" s="113">
        <f>IF(RES_hhdet_in_tes!D55=0,"",RES_hhdet_in_tes!D55/RES_hhdet_in_fec!D55)</f>
        <v>0.8306509508803035</v>
      </c>
      <c r="E55" s="113">
        <f>IF(RES_hhdet_in_tes!E55=0,"",RES_hhdet_in_tes!E55/RES_hhdet_in_fec!E55)</f>
        <v>0.82884192014594726</v>
      </c>
      <c r="F55" s="113">
        <f>IF(RES_hhdet_in_tes!F55=0,"",RES_hhdet_in_tes!F55/RES_hhdet_in_fec!F55)</f>
        <v>0.83874205214841357</v>
      </c>
      <c r="G55" s="113">
        <f>IF(RES_hhdet_in_tes!G55=0,"",RES_hhdet_in_tes!G55/RES_hhdet_in_fec!G55)</f>
        <v>0.83657141434195381</v>
      </c>
      <c r="H55" s="113">
        <f>IF(RES_hhdet_in_tes!H55=0,"",RES_hhdet_in_tes!H55/RES_hhdet_in_fec!H55)</f>
        <v>0.83535094416844746</v>
      </c>
      <c r="I55" s="113">
        <f>IF(RES_hhdet_in_tes!I55=0,"",RES_hhdet_in_tes!I55/RES_hhdet_in_fec!I55)</f>
        <v>0.82819084456896008</v>
      </c>
      <c r="J55" s="113">
        <f>IF(RES_hhdet_in_tes!J55=0,"",RES_hhdet_in_tes!J55/RES_hhdet_in_fec!J55)</f>
        <v>0.84183538024950311</v>
      </c>
      <c r="K55" s="113">
        <f>IF(RES_hhdet_in_tes!K55=0,"",RES_hhdet_in_tes!K55/RES_hhdet_in_fec!K55)</f>
        <v>0.83873582690818893</v>
      </c>
      <c r="L55" s="113">
        <f>IF(RES_hhdet_in_tes!L55=0,"",RES_hhdet_in_tes!L55/RES_hhdet_in_fec!L55)</f>
        <v>0.83928102461659249</v>
      </c>
      <c r="M55" s="113">
        <f>IF(RES_hhdet_in_tes!M55=0,"",RES_hhdet_in_tes!M55/RES_hhdet_in_fec!M55)</f>
        <v>0.84679772769487549</v>
      </c>
      <c r="N55" s="113">
        <f>IF(RES_hhdet_in_tes!N55=0,"",RES_hhdet_in_tes!N55/RES_hhdet_in_fec!N55)</f>
        <v>0.85013515006141138</v>
      </c>
      <c r="O55" s="113">
        <f>IF(RES_hhdet_in_tes!O55=0,"",RES_hhdet_in_tes!O55/RES_hhdet_in_fec!O55)</f>
        <v>0.87704807552017927</v>
      </c>
      <c r="P55" s="113">
        <f>IF(RES_hhdet_in_tes!P55=0,"",RES_hhdet_in_tes!P55/RES_hhdet_in_fec!P55)</f>
        <v>0.8907354120330685</v>
      </c>
      <c r="Q55" s="113">
        <f>IF(RES_hhdet_in_tes!Q55=0,"",RES_hhdet_in_tes!Q55/RES_hhdet_in_fec!Q55)</f>
        <v>0.8889888077071304</v>
      </c>
      <c r="R55" s="113">
        <f>IF(RES_hhdet_in_tes!R55=0,"",RES_hhdet_in_tes!R55/RES_hhdet_in_fec!R55)</f>
        <v>0.87335503203564468</v>
      </c>
      <c r="S55" s="113">
        <f>IF(RES_hhdet_in_tes!S55=0,"",RES_hhdet_in_tes!S55/RES_hhdet_in_fec!S55)</f>
        <v>0.87184154473201381</v>
      </c>
      <c r="T55" s="113">
        <f>IF(RES_hhdet_in_tes!T55=0,"",RES_hhdet_in_tes!T55/RES_hhdet_in_fec!T55)</f>
        <v>0.88634285496582199</v>
      </c>
      <c r="U55" s="113">
        <f>IF(RES_hhdet_in_tes!U55=0,"",RES_hhdet_in_tes!U55/RES_hhdet_in_fec!U55)</f>
        <v>0.89055972773045367</v>
      </c>
      <c r="V55" s="113">
        <f>IF(RES_hhdet_in_tes!V55=0,"",RES_hhdet_in_tes!V55/RES_hhdet_in_fec!V55)</f>
        <v>0.92372009729675997</v>
      </c>
      <c r="W55" s="113">
        <f>IF(RES_hhdet_in_tes!W55=0,"",RES_hhdet_in_tes!W55/RES_hhdet_in_fec!W55)</f>
        <v>0.93467274044503101</v>
      </c>
      <c r="X55" s="113">
        <f>IF(RES_hhdet_in_tes!X55=0,"",RES_hhdet_in_tes!X55/RES_hhdet_in_fec!X55)</f>
        <v>0.91749854531716213</v>
      </c>
      <c r="Y55" s="113">
        <f>IF(RES_hhdet_in_tes!Y55=0,"",RES_hhdet_in_tes!Y55/RES_hhdet_in_fec!Y55)</f>
        <v>0.91461059532820388</v>
      </c>
      <c r="DA55" s="132" t="s">
        <v>3638</v>
      </c>
    </row>
    <row r="56" spans="1:105" ht="12" customHeight="1" x14ac:dyDescent="0.25">
      <c r="A56" s="108" t="s">
        <v>53</v>
      </c>
      <c r="B56" s="111"/>
      <c r="C56" s="111">
        <f>IF(RES_hhdet_in_tes!C56=0,"",RES_hhdet_in_tes!C56/RES_hhdet_in_fec!C56)</f>
        <v>0.67114143927529102</v>
      </c>
      <c r="D56" s="111">
        <f>IF(RES_hhdet_in_tes!D56=0,"",RES_hhdet_in_tes!D56/RES_hhdet_in_fec!D56)</f>
        <v>0.67217978422837033</v>
      </c>
      <c r="E56" s="111">
        <f>IF(RES_hhdet_in_tes!E56=0,"",RES_hhdet_in_tes!E56/RES_hhdet_in_fec!E56)</f>
        <v>0.6733165147863831</v>
      </c>
      <c r="F56" s="111">
        <f>IF(RES_hhdet_in_tes!F56=0,"",RES_hhdet_in_tes!F56/RES_hhdet_in_fec!F56)</f>
        <v>0.67446696054204192</v>
      </c>
      <c r="G56" s="111">
        <f>IF(RES_hhdet_in_tes!G56=0,"",RES_hhdet_in_tes!G56/RES_hhdet_in_fec!G56)</f>
        <v>0.67570878135554113</v>
      </c>
      <c r="H56" s="111">
        <f>IF(RES_hhdet_in_tes!H56=0,"",RES_hhdet_in_tes!H56/RES_hhdet_in_fec!H56)</f>
        <v>0.67703321109530634</v>
      </c>
      <c r="I56" s="111">
        <f>IF(RES_hhdet_in_tes!I56=0,"",RES_hhdet_in_tes!I56/RES_hhdet_in_fec!I56)</f>
        <v>0.67846039068091935</v>
      </c>
      <c r="J56" s="111">
        <f>IF(RES_hhdet_in_tes!J56=0,"",RES_hhdet_in_tes!J56/RES_hhdet_in_fec!J56)</f>
        <v>0.68007107909764897</v>
      </c>
      <c r="K56" s="111">
        <f>IF(RES_hhdet_in_tes!K56=0,"",RES_hhdet_in_tes!K56/RES_hhdet_in_fec!K56)</f>
        <v>0.68193662001012667</v>
      </c>
      <c r="L56" s="111">
        <f>IF(RES_hhdet_in_tes!L56=0,"",RES_hhdet_in_tes!L56/RES_hhdet_in_fec!L56)</f>
        <v>0.68408154267371268</v>
      </c>
      <c r="M56" s="111">
        <f>IF(RES_hhdet_in_tes!M56=0,"",RES_hhdet_in_tes!M56/RES_hhdet_in_fec!M56)</f>
        <v>0.68815929900126838</v>
      </c>
      <c r="N56" s="111">
        <f>IF(RES_hhdet_in_tes!N56=0,"",RES_hhdet_in_tes!N56/RES_hhdet_in_fec!N56)</f>
        <v>0.69488315193444539</v>
      </c>
      <c r="O56" s="111">
        <f>IF(RES_hhdet_in_tes!O56=0,"",RES_hhdet_in_tes!O56/RES_hhdet_in_fec!O56)</f>
        <v>0.70513615361582527</v>
      </c>
      <c r="P56" s="111">
        <f>IF(RES_hhdet_in_tes!P56=0,"",RES_hhdet_in_tes!P56/RES_hhdet_in_fec!P56)</f>
        <v>0.71843220631407489</v>
      </c>
      <c r="Q56" s="111">
        <f>IF(RES_hhdet_in_tes!Q56=0,"",RES_hhdet_in_tes!Q56/RES_hhdet_in_fec!Q56)</f>
        <v>0.73126006830672252</v>
      </c>
      <c r="R56" s="111">
        <f>IF(RES_hhdet_in_tes!R56=0,"",RES_hhdet_in_tes!R56/RES_hhdet_in_fec!R56)</f>
        <v>0.73994118735762915</v>
      </c>
      <c r="S56" s="111">
        <f>IF(RES_hhdet_in_tes!S56=0,"",RES_hhdet_in_tes!S56/RES_hhdet_in_fec!S56)</f>
        <v>0.74835169536519675</v>
      </c>
      <c r="T56" s="111">
        <f>IF(RES_hhdet_in_tes!T56=0,"",RES_hhdet_in_tes!T56/RES_hhdet_in_fec!T56)</f>
        <v>0.75669693333182675</v>
      </c>
      <c r="U56" s="111">
        <f>IF(RES_hhdet_in_tes!U56=0,"",RES_hhdet_in_tes!U56/RES_hhdet_in_fec!U56)</f>
        <v>0.76506079362770107</v>
      </c>
      <c r="V56" s="111">
        <f>IF(RES_hhdet_in_tes!V56=0,"",RES_hhdet_in_tes!V56/RES_hhdet_in_fec!V56)</f>
        <v>0.77327731682321399</v>
      </c>
      <c r="W56" s="111">
        <f>IF(RES_hhdet_in_tes!W56=0,"",RES_hhdet_in_tes!W56/RES_hhdet_in_fec!W56)</f>
        <v>0.78078172832073423</v>
      </c>
      <c r="X56" s="111">
        <f>IF(RES_hhdet_in_tes!X56=0,"",RES_hhdet_in_tes!X56/RES_hhdet_in_fec!X56)</f>
        <v>0.79268851652187899</v>
      </c>
      <c r="Y56" s="111">
        <f>IF(RES_hhdet_in_tes!Y56=0,"",RES_hhdet_in_tes!Y56/RES_hhdet_in_fec!Y56)</f>
        <v>0.80379682621745563</v>
      </c>
      <c r="DA56" s="63" t="s">
        <v>3639</v>
      </c>
    </row>
    <row r="57" spans="1:105" ht="12" customHeight="1" x14ac:dyDescent="0.25">
      <c r="A57" s="108" t="s">
        <v>52</v>
      </c>
      <c r="B57" s="111"/>
      <c r="C57" s="111">
        <f>IF(RES_hhdet_in_tes!C57=0,"",RES_hhdet_in_tes!C57/RES_hhdet_in_fec!C57)</f>
        <v>1</v>
      </c>
      <c r="D57" s="111">
        <f>IF(RES_hhdet_in_tes!D57=0,"",RES_hhdet_in_tes!D57/RES_hhdet_in_fec!D57)</f>
        <v>1</v>
      </c>
      <c r="E57" s="111">
        <f>IF(RES_hhdet_in_tes!E57=0,"",RES_hhdet_in_tes!E57/RES_hhdet_in_fec!E57)</f>
        <v>1</v>
      </c>
      <c r="F57" s="111">
        <f>IF(RES_hhdet_in_tes!F57=0,"",RES_hhdet_in_tes!F57/RES_hhdet_in_fec!F57)</f>
        <v>1</v>
      </c>
      <c r="G57" s="111">
        <f>IF(RES_hhdet_in_tes!G57=0,"",RES_hhdet_in_tes!G57/RES_hhdet_in_fec!G57)</f>
        <v>1</v>
      </c>
      <c r="H57" s="111">
        <f>IF(RES_hhdet_in_tes!H57=0,"",RES_hhdet_in_tes!H57/RES_hhdet_in_fec!H57)</f>
        <v>1</v>
      </c>
      <c r="I57" s="111">
        <f>IF(RES_hhdet_in_tes!I57=0,"",RES_hhdet_in_tes!I57/RES_hhdet_in_fec!I57)</f>
        <v>1</v>
      </c>
      <c r="J57" s="111">
        <f>IF(RES_hhdet_in_tes!J57=0,"",RES_hhdet_in_tes!J57/RES_hhdet_in_fec!J57)</f>
        <v>1</v>
      </c>
      <c r="K57" s="111">
        <f>IF(RES_hhdet_in_tes!K57=0,"",RES_hhdet_in_tes!K57/RES_hhdet_in_fec!K57)</f>
        <v>1</v>
      </c>
      <c r="L57" s="111">
        <f>IF(RES_hhdet_in_tes!L57=0,"",RES_hhdet_in_tes!L57/RES_hhdet_in_fec!L57)</f>
        <v>1</v>
      </c>
      <c r="M57" s="111">
        <f>IF(RES_hhdet_in_tes!M57=0,"",RES_hhdet_in_tes!M57/RES_hhdet_in_fec!M57)</f>
        <v>1</v>
      </c>
      <c r="N57" s="111">
        <f>IF(RES_hhdet_in_tes!N57=0,"",RES_hhdet_in_tes!N57/RES_hhdet_in_fec!N57)</f>
        <v>1</v>
      </c>
      <c r="O57" s="111">
        <f>IF(RES_hhdet_in_tes!O57=0,"",RES_hhdet_in_tes!O57/RES_hhdet_in_fec!O57)</f>
        <v>1</v>
      </c>
      <c r="P57" s="111">
        <f>IF(RES_hhdet_in_tes!P57=0,"",RES_hhdet_in_tes!P57/RES_hhdet_in_fec!P57)</f>
        <v>1</v>
      </c>
      <c r="Q57" s="111">
        <f>IF(RES_hhdet_in_tes!Q57=0,"",RES_hhdet_in_tes!Q57/RES_hhdet_in_fec!Q57)</f>
        <v>1</v>
      </c>
      <c r="R57" s="111">
        <f>IF(RES_hhdet_in_tes!R57=0,"",RES_hhdet_in_tes!R57/RES_hhdet_in_fec!R57)</f>
        <v>1</v>
      </c>
      <c r="S57" s="111">
        <f>IF(RES_hhdet_in_tes!S57=0,"",RES_hhdet_in_tes!S57/RES_hhdet_in_fec!S57)</f>
        <v>1</v>
      </c>
      <c r="T57" s="111">
        <f>IF(RES_hhdet_in_tes!T57=0,"",RES_hhdet_in_tes!T57/RES_hhdet_in_fec!T57)</f>
        <v>1</v>
      </c>
      <c r="U57" s="111">
        <f>IF(RES_hhdet_in_tes!U57=0,"",RES_hhdet_in_tes!U57/RES_hhdet_in_fec!U57)</f>
        <v>1</v>
      </c>
      <c r="V57" s="111">
        <f>IF(RES_hhdet_in_tes!V57=0,"",RES_hhdet_in_tes!V57/RES_hhdet_in_fec!V57)</f>
        <v>1</v>
      </c>
      <c r="W57" s="111">
        <f>IF(RES_hhdet_in_tes!W57=0,"",RES_hhdet_in_tes!W57/RES_hhdet_in_fec!W57)</f>
        <v>1</v>
      </c>
      <c r="X57" s="111">
        <f>IF(RES_hhdet_in_tes!X57=0,"",RES_hhdet_in_tes!X57/RES_hhdet_in_fec!X57)</f>
        <v>1</v>
      </c>
      <c r="Y57" s="111">
        <f>IF(RES_hhdet_in_tes!Y57=0,"",RES_hhdet_in_tes!Y57/RES_hhdet_in_fec!Y57)</f>
        <v>1</v>
      </c>
      <c r="DA57" s="63" t="s">
        <v>3640</v>
      </c>
    </row>
    <row r="58" spans="1:105" ht="12" customHeight="1" x14ac:dyDescent="0.25">
      <c r="A58" s="121" t="s">
        <v>54</v>
      </c>
      <c r="B58" s="124"/>
      <c r="C58" s="124">
        <f>IF(RES_hhdet_in_tes!C58=0,"",RES_hhdet_in_tes!C58/RES_hhdet_in_fec!C58)</f>
        <v>0.75768659939697991</v>
      </c>
      <c r="D58" s="124">
        <f>IF(RES_hhdet_in_tes!D58=0,"",RES_hhdet_in_tes!D58/RES_hhdet_in_fec!D58)</f>
        <v>0.7574314738212794</v>
      </c>
      <c r="E58" s="124">
        <f>IF(RES_hhdet_in_tes!E58=0,"",RES_hhdet_in_tes!E58/RES_hhdet_in_fec!E58)</f>
        <v>0.75952697349503273</v>
      </c>
      <c r="F58" s="124">
        <f>IF(RES_hhdet_in_tes!F58=0,"",RES_hhdet_in_tes!F58/RES_hhdet_in_fec!F58)</f>
        <v>0.75935456054225581</v>
      </c>
      <c r="G58" s="124">
        <f>IF(RES_hhdet_in_tes!G58=0,"",RES_hhdet_in_tes!G58/RES_hhdet_in_fec!G58)</f>
        <v>0.76084348282032888</v>
      </c>
      <c r="H58" s="124">
        <f>IF(RES_hhdet_in_tes!H58=0,"",RES_hhdet_in_tes!H58/RES_hhdet_in_fec!H58)</f>
        <v>0.75991496702010353</v>
      </c>
      <c r="I58" s="124">
        <f>IF(RES_hhdet_in_tes!I58=0,"",RES_hhdet_in_tes!I58/RES_hhdet_in_fec!I58)</f>
        <v>0.75763333727080096</v>
      </c>
      <c r="J58" s="124">
        <f>IF(RES_hhdet_in_tes!J58=0,"",RES_hhdet_in_tes!J58/RES_hhdet_in_fec!J58)</f>
        <v>0.75962939896690129</v>
      </c>
      <c r="K58" s="124">
        <f>IF(RES_hhdet_in_tes!K58=0,"",RES_hhdet_in_tes!K58/RES_hhdet_in_fec!K58)</f>
        <v>0.76073718736579032</v>
      </c>
      <c r="L58" s="124">
        <f>IF(RES_hhdet_in_tes!L58=0,"",RES_hhdet_in_tes!L58/RES_hhdet_in_fec!L58)</f>
        <v>0.76527184186398023</v>
      </c>
      <c r="M58" s="124">
        <f>IF(RES_hhdet_in_tes!M58=0,"",RES_hhdet_in_tes!M58/RES_hhdet_in_fec!M58)</f>
        <v>0.76659334947302338</v>
      </c>
      <c r="N58" s="124">
        <f>IF(RES_hhdet_in_tes!N58=0,"",RES_hhdet_in_tes!N58/RES_hhdet_in_fec!N58)</f>
        <v>0.77006288537540324</v>
      </c>
      <c r="O58" s="124">
        <f>IF(RES_hhdet_in_tes!O58=0,"",RES_hhdet_in_tes!O58/RES_hhdet_in_fec!O58)</f>
        <v>0.77505737782090345</v>
      </c>
      <c r="P58" s="124">
        <f>IF(RES_hhdet_in_tes!P58=0,"",RES_hhdet_in_tes!P58/RES_hhdet_in_fec!P58)</f>
        <v>0.77705908989900341</v>
      </c>
      <c r="Q58" s="124">
        <f>IF(RES_hhdet_in_tes!Q58=0,"",RES_hhdet_in_tes!Q58/RES_hhdet_in_fec!Q58)</f>
        <v>0.78779924671619639</v>
      </c>
      <c r="R58" s="124">
        <f>IF(RES_hhdet_in_tes!R58=0,"",RES_hhdet_in_tes!R58/RES_hhdet_in_fec!R58)</f>
        <v>0.7960175215632177</v>
      </c>
      <c r="S58" s="124">
        <f>IF(RES_hhdet_in_tes!S58=0,"",RES_hhdet_in_tes!S58/RES_hhdet_in_fec!S58)</f>
        <v>0.81125491330399502</v>
      </c>
      <c r="T58" s="124">
        <f>IF(RES_hhdet_in_tes!T58=0,"",RES_hhdet_in_tes!T58/RES_hhdet_in_fec!T58)</f>
        <v>0.82820170322184694</v>
      </c>
      <c r="U58" s="124">
        <f>IF(RES_hhdet_in_tes!U58=0,"",RES_hhdet_in_tes!U58/RES_hhdet_in_fec!U58)</f>
        <v>0.83917581495384697</v>
      </c>
      <c r="V58" s="124">
        <f>IF(RES_hhdet_in_tes!V58=0,"",RES_hhdet_in_tes!V58/RES_hhdet_in_fec!V58)</f>
        <v>0.85441505473654811</v>
      </c>
      <c r="W58" s="124">
        <f>IF(RES_hhdet_in_tes!W58=0,"",RES_hhdet_in_tes!W58/RES_hhdet_in_fec!W58)</f>
        <v>0.86180196662954811</v>
      </c>
      <c r="X58" s="124">
        <f>IF(RES_hhdet_in_tes!X58=0,"",RES_hhdet_in_tes!X58/RES_hhdet_in_fec!X58)</f>
        <v>0.85596560463155957</v>
      </c>
      <c r="Y58" s="124">
        <f>IF(RES_hhdet_in_tes!Y58=0,"",RES_hhdet_in_tes!Y58/RES_hhdet_in_fec!Y58)</f>
        <v>0.86566073938007282</v>
      </c>
      <c r="DA58" s="130" t="s">
        <v>3641</v>
      </c>
    </row>
    <row r="59" spans="1:105" ht="12" customHeight="1" x14ac:dyDescent="0.25">
      <c r="A59" s="97" t="s">
        <v>50</v>
      </c>
      <c r="B59" s="111"/>
      <c r="C59" s="111">
        <f>IF(RES_hhdet_in_tes!C59=0,"",RES_hhdet_in_tes!C59/RES_hhdet_in_fec!C59)</f>
        <v>0.61057814660504905</v>
      </c>
      <c r="D59" s="111">
        <f>IF(RES_hhdet_in_tes!D59=0,"",RES_hhdet_in_tes!D59/RES_hhdet_in_fec!D59)</f>
        <v>0.61070458550561002</v>
      </c>
      <c r="E59" s="111">
        <f>IF(RES_hhdet_in_tes!E59=0,"",RES_hhdet_in_tes!E59/RES_hhdet_in_fec!E59)</f>
        <v>0.61083103579561038</v>
      </c>
      <c r="F59" s="111">
        <f>IF(RES_hhdet_in_tes!F59=0,"",RES_hhdet_in_tes!F59/RES_hhdet_in_fec!F59)</f>
        <v>0.61095748763871593</v>
      </c>
      <c r="G59" s="111">
        <f>IF(RES_hhdet_in_tes!G59=0,"",RES_hhdet_in_tes!G59/RES_hhdet_in_fec!G59)</f>
        <v>0.61108394997082516</v>
      </c>
      <c r="H59" s="111">
        <f>IF(RES_hhdet_in_tes!H59=0,"",RES_hhdet_in_tes!H59/RES_hhdet_in_fec!H59)</f>
        <v>0.61121042169829798</v>
      </c>
      <c r="I59" s="111">
        <f>IF(RES_hhdet_in_tes!I59=0,"",RES_hhdet_in_tes!I59/RES_hhdet_in_fec!I59)</f>
        <v>0.61133690502293969</v>
      </c>
      <c r="J59" s="111">
        <f>IF(RES_hhdet_in_tes!J59=0,"",RES_hhdet_in_tes!J59/RES_hhdet_in_fec!J59)</f>
        <v>0.61146340896477103</v>
      </c>
      <c r="K59" s="111">
        <f>IF(RES_hhdet_in_tes!K59=0,"",RES_hhdet_in_tes!K59/RES_hhdet_in_fec!K59)</f>
        <v>0.61158994119318166</v>
      </c>
      <c r="L59" s="111">
        <f>IF(RES_hhdet_in_tes!L59=0,"",RES_hhdet_in_tes!L59/RES_hhdet_in_fec!L59)</f>
        <v>0.6117165037600476</v>
      </c>
      <c r="M59" s="111">
        <f>IF(RES_hhdet_in_tes!M59=0,"",RES_hhdet_in_tes!M59/RES_hhdet_in_fec!M59)</f>
        <v>0.61181262080618182</v>
      </c>
      <c r="N59" s="111">
        <f>IF(RES_hhdet_in_tes!N59=0,"",RES_hhdet_in_tes!N59/RES_hhdet_in_fec!N59)</f>
        <v>0.61186634571378151</v>
      </c>
      <c r="O59" s="111">
        <f>IF(RES_hhdet_in_tes!O59=0,"",RES_hhdet_in_tes!O59/RES_hhdet_in_fec!O59)</f>
        <v>0.61189845567976808</v>
      </c>
      <c r="P59" s="111">
        <f>IF(RES_hhdet_in_tes!P59=0,"",RES_hhdet_in_tes!P59/RES_hhdet_in_fec!P59)</f>
        <v>0.61198805323168037</v>
      </c>
      <c r="Q59" s="111">
        <f>IF(RES_hhdet_in_tes!Q59=0,"",RES_hhdet_in_tes!Q59/RES_hhdet_in_fec!Q59)</f>
        <v>0.61235273619835429</v>
      </c>
      <c r="R59" s="111">
        <f>IF(RES_hhdet_in_tes!R59=0,"",RES_hhdet_in_tes!R59/RES_hhdet_in_fec!R59)</f>
        <v>0.61331066754303842</v>
      </c>
      <c r="S59" s="111">
        <f>IF(RES_hhdet_in_tes!S59=0,"",RES_hhdet_in_tes!S59/RES_hhdet_in_fec!S59)</f>
        <v>0.61466193916705603</v>
      </c>
      <c r="T59" s="111">
        <f>IF(RES_hhdet_in_tes!T59=0,"",RES_hhdet_in_tes!T59/RES_hhdet_in_fec!T59)</f>
        <v>0.61614454908467464</v>
      </c>
      <c r="U59" s="111">
        <f>IF(RES_hhdet_in_tes!U59=0,"",RES_hhdet_in_tes!U59/RES_hhdet_in_fec!U59)</f>
        <v>0.61749649531016559</v>
      </c>
      <c r="V59" s="111">
        <f>IF(RES_hhdet_in_tes!V59=0,"",RES_hhdet_in_tes!V59/RES_hhdet_in_fec!V59)</f>
        <v>0.6184557758577981</v>
      </c>
      <c r="W59" s="111">
        <f>IF(RES_hhdet_in_tes!W59=0,"",RES_hhdet_in_tes!W59/RES_hhdet_in_fec!W59)</f>
        <v>0.61891681337225346</v>
      </c>
      <c r="X59" s="111">
        <f>IF(RES_hhdet_in_tes!X59=0,"",RES_hhdet_in_tes!X59/RES_hhdet_in_fec!X59)</f>
        <v>0.61930918509719324</v>
      </c>
      <c r="Y59" s="111">
        <f>IF(RES_hhdet_in_tes!Y59=0,"",RES_hhdet_in_tes!Y59/RES_hhdet_in_fec!Y59)</f>
        <v>0.61934842226968723</v>
      </c>
      <c r="DA59" s="63" t="s">
        <v>3642</v>
      </c>
    </row>
    <row r="60" spans="1:105" ht="12" customHeight="1" x14ac:dyDescent="0.25">
      <c r="A60" s="109" t="s">
        <v>120</v>
      </c>
      <c r="B60" s="45"/>
      <c r="C60" s="45">
        <f>IF(RES_hhdet_in_tes!C60=0,"",RES_hhdet_in_tes!C60/RES_hhdet_in_fec!C60)</f>
        <v>0.76655360444665888</v>
      </c>
      <c r="D60" s="45">
        <f>IF(RES_hhdet_in_tes!D60=0,"",RES_hhdet_in_tes!D60/RES_hhdet_in_fec!D60)</f>
        <v>0.76778382772742226</v>
      </c>
      <c r="E60" s="45">
        <f>IF(RES_hhdet_in_tes!E60=0,"",RES_hhdet_in_tes!E60/RES_hhdet_in_fec!E60)</f>
        <v>0.76907205632046183</v>
      </c>
      <c r="F60" s="45">
        <f>IF(RES_hhdet_in_tes!F60=0,"",RES_hhdet_in_tes!F60/RES_hhdet_in_fec!F60)</f>
        <v>0.77036819472881191</v>
      </c>
      <c r="G60" s="45">
        <f>IF(RES_hhdet_in_tes!G60=0,"",RES_hhdet_in_tes!G60/RES_hhdet_in_fec!G60)</f>
        <v>0.77171775261795117</v>
      </c>
      <c r="H60" s="45">
        <f>IF(RES_hhdet_in_tes!H60=0,"",RES_hhdet_in_tes!H60/RES_hhdet_in_fec!H60)</f>
        <v>0.77311516018419602</v>
      </c>
      <c r="I60" s="45">
        <f>IF(RES_hhdet_in_tes!I60=0,"",RES_hhdet_in_tes!I60/RES_hhdet_in_fec!I60)</f>
        <v>0.77457163101045001</v>
      </c>
      <c r="J60" s="45">
        <f>IF(RES_hhdet_in_tes!J60=0,"",RES_hhdet_in_tes!J60/RES_hhdet_in_fec!J60)</f>
        <v>0.77613310318783135</v>
      </c>
      <c r="K60" s="45">
        <f>IF(RES_hhdet_in_tes!K60=0,"",RES_hhdet_in_tes!K60/RES_hhdet_in_fec!K60)</f>
        <v>0.77783863617694593</v>
      </c>
      <c r="L60" s="45">
        <f>IF(RES_hhdet_in_tes!L60=0,"",RES_hhdet_in_tes!L60/RES_hhdet_in_fec!L60)</f>
        <v>0.77969867998486231</v>
      </c>
      <c r="M60" s="45">
        <f>IF(RES_hhdet_in_tes!M60=0,"",RES_hhdet_in_tes!M60/RES_hhdet_in_fec!M60)</f>
        <v>0.78235813160204981</v>
      </c>
      <c r="N60" s="45">
        <f>IF(RES_hhdet_in_tes!N60=0,"",RES_hhdet_in_tes!N60/RES_hhdet_in_fec!N60)</f>
        <v>0.78600058707231879</v>
      </c>
      <c r="O60" s="45">
        <f>IF(RES_hhdet_in_tes!O60=0,"",RES_hhdet_in_tes!O60/RES_hhdet_in_fec!O60)</f>
        <v>0.79106141442922395</v>
      </c>
      <c r="P60" s="45">
        <f>IF(RES_hhdet_in_tes!P60=0,"",RES_hhdet_in_tes!P60/RES_hhdet_in_fec!P60)</f>
        <v>0.79775414830594005</v>
      </c>
      <c r="Q60" s="45">
        <f>IF(RES_hhdet_in_tes!Q60=0,"",RES_hhdet_in_tes!Q60/RES_hhdet_in_fec!Q60)</f>
        <v>0.80641461122110047</v>
      </c>
      <c r="R60" s="45">
        <f>IF(RES_hhdet_in_tes!R60=0,"",RES_hhdet_in_tes!R60/RES_hhdet_in_fec!R60)</f>
        <v>0.81819943067328627</v>
      </c>
      <c r="S60" s="45">
        <f>IF(RES_hhdet_in_tes!S60=0,"",RES_hhdet_in_tes!S60/RES_hhdet_in_fec!S60)</f>
        <v>0.83294608685133831</v>
      </c>
      <c r="T60" s="45">
        <f>IF(RES_hhdet_in_tes!T60=0,"",RES_hhdet_in_tes!T60/RES_hhdet_in_fec!T60)</f>
        <v>0.84882167202577063</v>
      </c>
      <c r="U60" s="45">
        <f>IF(RES_hhdet_in_tes!U60=0,"",RES_hhdet_in_tes!U60/RES_hhdet_in_fec!U60)</f>
        <v>0.86399327846714014</v>
      </c>
      <c r="V60" s="45">
        <f>IF(RES_hhdet_in_tes!V60=0,"",RES_hhdet_in_tes!V60/RES_hhdet_in_fec!V60)</f>
        <v>0.8766279984459836</v>
      </c>
      <c r="W60" s="45">
        <f>IF(RES_hhdet_in_tes!W60=0,"",RES_hhdet_in_tes!W60/RES_hhdet_in_fec!W60)</f>
        <v>0.88608899617112291</v>
      </c>
      <c r="X60" s="45">
        <f>IF(RES_hhdet_in_tes!X60=0,"",RES_hhdet_in_tes!X60/RES_hhdet_in_fec!X60)</f>
        <v>0.89362906684468857</v>
      </c>
      <c r="Y60" s="45">
        <f>IF(RES_hhdet_in_tes!Y60=0,"",RES_hhdet_in_tes!Y60/RES_hhdet_in_fec!Y60)</f>
        <v>0.9003155700339861</v>
      </c>
      <c r="DA60" s="60" t="s">
        <v>3643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/>
      <c r="C62" s="119">
        <f>IF(RES_hhdet_in_tes!C62=0,"",RES_hhdet_in_tes!C62/RES_hhdet_in_fec!C62)</f>
        <v>0.56445383143723871</v>
      </c>
      <c r="D62" s="119">
        <f>IF(RES_hhdet_in_tes!D62=0,"",RES_hhdet_in_tes!D62/RES_hhdet_in_fec!D62)</f>
        <v>0.56844242358844366</v>
      </c>
      <c r="E62" s="119">
        <f>IF(RES_hhdet_in_tes!E62=0,"",RES_hhdet_in_tes!E62/RES_hhdet_in_fec!E62)</f>
        <v>0.57253028518465543</v>
      </c>
      <c r="F62" s="119">
        <f>IF(RES_hhdet_in_tes!F62=0,"",RES_hhdet_in_tes!F62/RES_hhdet_in_fec!F62)</f>
        <v>0.57954091168495203</v>
      </c>
      <c r="G62" s="119">
        <f>IF(RES_hhdet_in_tes!G62=0,"",RES_hhdet_in_tes!G62/RES_hhdet_in_fec!G62)</f>
        <v>0.58770890259062414</v>
      </c>
      <c r="H62" s="119">
        <f>IF(RES_hhdet_in_tes!H62=0,"",RES_hhdet_in_tes!H62/RES_hhdet_in_fec!H62)</f>
        <v>0.59509945477935977</v>
      </c>
      <c r="I62" s="119">
        <f>IF(RES_hhdet_in_tes!I62=0,"",RES_hhdet_in_tes!I62/RES_hhdet_in_fec!I62)</f>
        <v>0.59719308762867263</v>
      </c>
      <c r="J62" s="119">
        <f>IF(RES_hhdet_in_tes!J62=0,"",RES_hhdet_in_tes!J62/RES_hhdet_in_fec!J62)</f>
        <v>0.60290633839064489</v>
      </c>
      <c r="K62" s="119">
        <f>IF(RES_hhdet_in_tes!K62=0,"",RES_hhdet_in_tes!K62/RES_hhdet_in_fec!K62)</f>
        <v>0.60937745904721141</v>
      </c>
      <c r="L62" s="119">
        <f>IF(RES_hhdet_in_tes!L62=0,"",RES_hhdet_in_tes!L62/RES_hhdet_in_fec!L62)</f>
        <v>0.61817554924383133</v>
      </c>
      <c r="M62" s="119">
        <f>IF(RES_hhdet_in_tes!M62=0,"",RES_hhdet_in_tes!M62/RES_hhdet_in_fec!M62)</f>
        <v>0.63273097664996547</v>
      </c>
      <c r="N62" s="119">
        <f>IF(RES_hhdet_in_tes!N62=0,"",RES_hhdet_in_tes!N62/RES_hhdet_in_fec!N62)</f>
        <v>0.6579446221058205</v>
      </c>
      <c r="O62" s="119">
        <f>IF(RES_hhdet_in_tes!O62=0,"",RES_hhdet_in_tes!O62/RES_hhdet_in_fec!O62)</f>
        <v>0.69259434837077249</v>
      </c>
      <c r="P62" s="119">
        <f>IF(RES_hhdet_in_tes!P62=0,"",RES_hhdet_in_tes!P62/RES_hhdet_in_fec!P62)</f>
        <v>0.72985197291457615</v>
      </c>
      <c r="Q62" s="119">
        <f>IF(RES_hhdet_in_tes!Q62=0,"",RES_hhdet_in_tes!Q62/RES_hhdet_in_fec!Q62)</f>
        <v>0.76071582427615525</v>
      </c>
      <c r="R62" s="119">
        <f>IF(RES_hhdet_in_tes!R62=0,"",RES_hhdet_in_tes!R62/RES_hhdet_in_fec!R62)</f>
        <v>0.77817363036773857</v>
      </c>
      <c r="S62" s="119">
        <f>IF(RES_hhdet_in_tes!S62=0,"",RES_hhdet_in_tes!S62/RES_hhdet_in_fec!S62)</f>
        <v>0.79189757965256069</v>
      </c>
      <c r="T62" s="119">
        <f>IF(RES_hhdet_in_tes!T62=0,"",RES_hhdet_in_tes!T62/RES_hhdet_in_fec!T62)</f>
        <v>0.80072396500448806</v>
      </c>
      <c r="U62" s="119">
        <f>IF(RES_hhdet_in_tes!U62=0,"",RES_hhdet_in_tes!U62/RES_hhdet_in_fec!U62)</f>
        <v>0.82105421690832225</v>
      </c>
      <c r="V62" s="119">
        <f>IF(RES_hhdet_in_tes!V62=0,"",RES_hhdet_in_tes!V62/RES_hhdet_in_fec!V62)</f>
        <v>0.83839125437812967</v>
      </c>
      <c r="W62" s="119">
        <f>IF(RES_hhdet_in_tes!W62=0,"",RES_hhdet_in_tes!W62/RES_hhdet_in_fec!W62)</f>
        <v>0.83581302641642796</v>
      </c>
      <c r="X62" s="119">
        <f>IF(RES_hhdet_in_tes!X62=0,"",RES_hhdet_in_tes!X62/RES_hhdet_in_fec!X62)</f>
        <v>0.83941766497797976</v>
      </c>
      <c r="Y62" s="119">
        <f>IF(RES_hhdet_in_tes!Y62=0,"",RES_hhdet_in_tes!Y62/RES_hhdet_in_fec!Y62)</f>
        <v>0.84703185688857829</v>
      </c>
      <c r="DA62" s="129" t="s">
        <v>3644</v>
      </c>
    </row>
    <row r="63" spans="1:105" ht="12.95" customHeight="1" x14ac:dyDescent="0.25">
      <c r="A63" s="121" t="s">
        <v>57</v>
      </c>
      <c r="B63" s="124"/>
      <c r="C63" s="124">
        <f>IF(RES_hhdet_in_tes!C63=0,"",RES_hhdet_in_tes!C63/RES_hhdet_in_fec!C63)</f>
        <v>0.55475558541780146</v>
      </c>
      <c r="D63" s="124">
        <f>IF(RES_hhdet_in_tes!D63=0,"",RES_hhdet_in_tes!D63/RES_hhdet_in_fec!D63)</f>
        <v>0.5594907028988011</v>
      </c>
      <c r="E63" s="124">
        <f>IF(RES_hhdet_in_tes!E63=0,"",RES_hhdet_in_tes!E63/RES_hhdet_in_fec!E63)</f>
        <v>0.56457598235845197</v>
      </c>
      <c r="F63" s="124">
        <f>IF(RES_hhdet_in_tes!F63=0,"",RES_hhdet_in_tes!F63/RES_hhdet_in_fec!F63)</f>
        <v>0.56973450892042488</v>
      </c>
      <c r="G63" s="124">
        <f>IF(RES_hhdet_in_tes!G63=0,"",RES_hhdet_in_tes!G63/RES_hhdet_in_fec!G63)</f>
        <v>0.57508366687582946</v>
      </c>
      <c r="H63" s="124">
        <f>IF(RES_hhdet_in_tes!H63=0,"",RES_hhdet_in_tes!H63/RES_hhdet_in_fec!H63)</f>
        <v>0.58063704772169544</v>
      </c>
      <c r="I63" s="124">
        <f>IF(RES_hhdet_in_tes!I63=0,"",RES_hhdet_in_tes!I63/RES_hhdet_in_fec!I63)</f>
        <v>0.58654613158876956</v>
      </c>
      <c r="J63" s="124">
        <f>IF(RES_hhdet_in_tes!J63=0,"",RES_hhdet_in_tes!J63/RES_hhdet_in_fec!J63)</f>
        <v>0.59311362421614477</v>
      </c>
      <c r="K63" s="124">
        <f>IF(RES_hhdet_in_tes!K63=0,"",RES_hhdet_in_tes!K63/RES_hhdet_in_fec!K63)</f>
        <v>0.60047769925163996</v>
      </c>
      <c r="L63" s="124">
        <f>IF(RES_hhdet_in_tes!L63=0,"",RES_hhdet_in_tes!L63/RES_hhdet_in_fec!L63)</f>
        <v>0.60874797971019778</v>
      </c>
      <c r="M63" s="124">
        <f>IF(RES_hhdet_in_tes!M63=0,"",RES_hhdet_in_tes!M63/RES_hhdet_in_fec!M63)</f>
        <v>0.62410309169235534</v>
      </c>
      <c r="N63" s="124">
        <f>IF(RES_hhdet_in_tes!N63=0,"",RES_hhdet_in_tes!N63/RES_hhdet_in_fec!N63)</f>
        <v>0.64847371604162163</v>
      </c>
      <c r="O63" s="124">
        <f>IF(RES_hhdet_in_tes!O63=0,"",RES_hhdet_in_tes!O63/RES_hhdet_in_fec!O63)</f>
        <v>0.6830901605399301</v>
      </c>
      <c r="P63" s="124">
        <f>IF(RES_hhdet_in_tes!P63=0,"",RES_hhdet_in_tes!P63/RES_hhdet_in_fec!P63)</f>
        <v>0.72382910630483099</v>
      </c>
      <c r="Q63" s="124">
        <f>IF(RES_hhdet_in_tes!Q63=0,"",RES_hhdet_in_tes!Q63/RES_hhdet_in_fec!Q63)</f>
        <v>0.75813968746800142</v>
      </c>
      <c r="R63" s="124">
        <f>IF(RES_hhdet_in_tes!R63=0,"",RES_hhdet_in_tes!R63/RES_hhdet_in_fec!R63)</f>
        <v>0.77556496919586981</v>
      </c>
      <c r="S63" s="124">
        <f>IF(RES_hhdet_in_tes!S63=0,"",RES_hhdet_in_tes!S63/RES_hhdet_in_fec!S63)</f>
        <v>0.78890009729455113</v>
      </c>
      <c r="T63" s="124">
        <f>IF(RES_hhdet_in_tes!T63=0,"",RES_hhdet_in_tes!T63/RES_hhdet_in_fec!T63)</f>
        <v>0.79975904618476845</v>
      </c>
      <c r="U63" s="124">
        <f>IF(RES_hhdet_in_tes!U63=0,"",RES_hhdet_in_tes!U63/RES_hhdet_in_fec!U63)</f>
        <v>0.80924795292955853</v>
      </c>
      <c r="V63" s="124">
        <f>IF(RES_hhdet_in_tes!V63=0,"",RES_hhdet_in_tes!V63/RES_hhdet_in_fec!V63)</f>
        <v>0.8177593370780506</v>
      </c>
      <c r="W63" s="124">
        <f>IF(RES_hhdet_in_tes!W63=0,"",RES_hhdet_in_tes!W63/RES_hhdet_in_fec!W63)</f>
        <v>0.82429362950691532</v>
      </c>
      <c r="X63" s="124">
        <f>IF(RES_hhdet_in_tes!X63=0,"",RES_hhdet_in_tes!X63/RES_hhdet_in_fec!X63)</f>
        <v>0.82823221089321641</v>
      </c>
      <c r="Y63" s="124">
        <f>IF(RES_hhdet_in_tes!Y63=0,"",RES_hhdet_in_tes!Y63/RES_hhdet_in_fec!Y63)</f>
        <v>0.83106838869956856</v>
      </c>
      <c r="DA63" s="130" t="s">
        <v>3645</v>
      </c>
    </row>
    <row r="64" spans="1:105" ht="12" customHeight="1" x14ac:dyDescent="0.25">
      <c r="A64" s="97" t="s">
        <v>212</v>
      </c>
      <c r="B64" s="111"/>
      <c r="C64" s="111">
        <f>IF(RES_hhdet_in_tes!C64=0,"",RES_hhdet_in_tes!C64/RES_hhdet_in_fec!C64)</f>
        <v>0.54889921594696911</v>
      </c>
      <c r="D64" s="111">
        <f>IF(RES_hhdet_in_tes!D64=0,"",RES_hhdet_in_tes!D64/RES_hhdet_in_fec!D64)</f>
        <v>0.55378870476990172</v>
      </c>
      <c r="E64" s="111">
        <f>IF(RES_hhdet_in_tes!E64=0,"",RES_hhdet_in_tes!E64/RES_hhdet_in_fec!E64)</f>
        <v>0.55898654022613314</v>
      </c>
      <c r="F64" s="111">
        <f>IF(RES_hhdet_in_tes!F64=0,"",RES_hhdet_in_tes!F64/RES_hhdet_in_fec!F64)</f>
        <v>0.56416546663127132</v>
      </c>
      <c r="G64" s="111">
        <f>IF(RES_hhdet_in_tes!G64=0,"",RES_hhdet_in_tes!G64/RES_hhdet_in_fec!G64)</f>
        <v>0.5696205594561119</v>
      </c>
      <c r="H64" s="111">
        <f>IF(RES_hhdet_in_tes!H64=0,"",RES_hhdet_in_tes!H64/RES_hhdet_in_fec!H64)</f>
        <v>0.57531411854728165</v>
      </c>
      <c r="I64" s="111">
        <f>IF(RES_hhdet_in_tes!I64=0,"",RES_hhdet_in_tes!I64/RES_hhdet_in_fec!I64)</f>
        <v>0.58131718636820839</v>
      </c>
      <c r="J64" s="111">
        <f>IF(RES_hhdet_in_tes!J64=0,"",RES_hhdet_in_tes!J64/RES_hhdet_in_fec!J64)</f>
        <v>0.58792448150122767</v>
      </c>
      <c r="K64" s="111">
        <f>IF(RES_hhdet_in_tes!K64=0,"",RES_hhdet_in_tes!K64/RES_hhdet_in_fec!K64)</f>
        <v>0.59538419347484672</v>
      </c>
      <c r="L64" s="111">
        <f>IF(RES_hhdet_in_tes!L64=0,"",RES_hhdet_in_tes!L64/RES_hhdet_in_fec!L64)</f>
        <v>0.60375834947014306</v>
      </c>
      <c r="M64" s="111">
        <f>IF(RES_hhdet_in_tes!M64=0,"",RES_hhdet_in_tes!M64/RES_hhdet_in_fec!M64)</f>
        <v>0.61925340166710541</v>
      </c>
      <c r="N64" s="111">
        <f>IF(RES_hhdet_in_tes!N64=0,"",RES_hhdet_in_tes!N64/RES_hhdet_in_fec!N64)</f>
        <v>0.6438007987387272</v>
      </c>
      <c r="O64" s="111">
        <f>IF(RES_hhdet_in_tes!O64=0,"",RES_hhdet_in_tes!O64/RES_hhdet_in_fec!O64)</f>
        <v>0.67868947442878302</v>
      </c>
      <c r="P64" s="111">
        <f>IF(RES_hhdet_in_tes!P64=0,"",RES_hhdet_in_tes!P64/RES_hhdet_in_fec!P64)</f>
        <v>0.71979028897875807</v>
      </c>
      <c r="Q64" s="111">
        <f>IF(RES_hhdet_in_tes!Q64=0,"",RES_hhdet_in_tes!Q64/RES_hhdet_in_fec!Q64)</f>
        <v>0.75446368402939301</v>
      </c>
      <c r="R64" s="111">
        <f>IF(RES_hhdet_in_tes!R64=0,"",RES_hhdet_in_tes!R64/RES_hhdet_in_fec!R64)</f>
        <v>0.7720912764261747</v>
      </c>
      <c r="S64" s="111">
        <f>IF(RES_hhdet_in_tes!S64=0,"",RES_hhdet_in_tes!S64/RES_hhdet_in_fec!S64)</f>
        <v>0.78559782840018189</v>
      </c>
      <c r="T64" s="111">
        <f>IF(RES_hhdet_in_tes!T64=0,"",RES_hhdet_in_tes!T64/RES_hhdet_in_fec!T64)</f>
        <v>0.79659201602383944</v>
      </c>
      <c r="U64" s="111">
        <f>IF(RES_hhdet_in_tes!U64=0,"",RES_hhdet_in_tes!U64/RES_hhdet_in_fec!U64)</f>
        <v>0.80618669055569969</v>
      </c>
      <c r="V64" s="111">
        <f>IF(RES_hhdet_in_tes!V64=0,"",RES_hhdet_in_tes!V64/RES_hhdet_in_fec!V64)</f>
        <v>0.81493454099243379</v>
      </c>
      <c r="W64" s="111">
        <f>IF(RES_hhdet_in_tes!W64=0,"",RES_hhdet_in_tes!W64/RES_hhdet_in_fec!W64)</f>
        <v>0.82153230333482052</v>
      </c>
      <c r="X64" s="111">
        <f>IF(RES_hhdet_in_tes!X64=0,"",RES_hhdet_in_tes!X64/RES_hhdet_in_fec!X64)</f>
        <v>0.82562144116513414</v>
      </c>
      <c r="Y64" s="111">
        <f>IF(RES_hhdet_in_tes!Y64=0,"",RES_hhdet_in_tes!Y64/RES_hhdet_in_fec!Y64)</f>
        <v>0.82850884620423604</v>
      </c>
      <c r="DA64" s="63" t="s">
        <v>3646</v>
      </c>
    </row>
    <row r="65" spans="1:105" ht="12" customHeight="1" x14ac:dyDescent="0.25">
      <c r="A65" s="97" t="s">
        <v>53</v>
      </c>
      <c r="B65" s="111"/>
      <c r="C65" s="111">
        <f>IF(RES_hhdet_in_tes!C65=0,"",RES_hhdet_in_tes!C65/RES_hhdet_in_fec!C65)</f>
        <v>1</v>
      </c>
      <c r="D65" s="111">
        <f>IF(RES_hhdet_in_tes!D65=0,"",RES_hhdet_in_tes!D65/RES_hhdet_in_fec!D65)</f>
        <v>1</v>
      </c>
      <c r="E65" s="111">
        <f>IF(RES_hhdet_in_tes!E65=0,"",RES_hhdet_in_tes!E65/RES_hhdet_in_fec!E65)</f>
        <v>1</v>
      </c>
      <c r="F65" s="111">
        <f>IF(RES_hhdet_in_tes!F65=0,"",RES_hhdet_in_tes!F65/RES_hhdet_in_fec!F65)</f>
        <v>1</v>
      </c>
      <c r="G65" s="111">
        <f>IF(RES_hhdet_in_tes!G65=0,"",RES_hhdet_in_tes!G65/RES_hhdet_in_fec!G65)</f>
        <v>1</v>
      </c>
      <c r="H65" s="111">
        <f>IF(RES_hhdet_in_tes!H65=0,"",RES_hhdet_in_tes!H65/RES_hhdet_in_fec!H65)</f>
        <v>1</v>
      </c>
      <c r="I65" s="111">
        <f>IF(RES_hhdet_in_tes!I65=0,"",RES_hhdet_in_tes!I65/RES_hhdet_in_fec!I65)</f>
        <v>1</v>
      </c>
      <c r="J65" s="111">
        <f>IF(RES_hhdet_in_tes!J65=0,"",RES_hhdet_in_tes!J65/RES_hhdet_in_fec!J65)</f>
        <v>1</v>
      </c>
      <c r="K65" s="111">
        <f>IF(RES_hhdet_in_tes!K65=0,"",RES_hhdet_in_tes!K65/RES_hhdet_in_fec!K65)</f>
        <v>1</v>
      </c>
      <c r="L65" s="111">
        <f>IF(RES_hhdet_in_tes!L65=0,"",RES_hhdet_in_tes!L65/RES_hhdet_in_fec!L65)</f>
        <v>1</v>
      </c>
      <c r="M65" s="111">
        <f>IF(RES_hhdet_in_tes!M65=0,"",RES_hhdet_in_tes!M65/RES_hhdet_in_fec!M65)</f>
        <v>1</v>
      </c>
      <c r="N65" s="111">
        <f>IF(RES_hhdet_in_tes!N65=0,"",RES_hhdet_in_tes!N65/RES_hhdet_in_fec!N65)</f>
        <v>1</v>
      </c>
      <c r="O65" s="111">
        <f>IF(RES_hhdet_in_tes!O65=0,"",RES_hhdet_in_tes!O65/RES_hhdet_in_fec!O65)</f>
        <v>1</v>
      </c>
      <c r="P65" s="111">
        <f>IF(RES_hhdet_in_tes!P65=0,"",RES_hhdet_in_tes!P65/RES_hhdet_in_fec!P65)</f>
        <v>1</v>
      </c>
      <c r="Q65" s="111">
        <f>IF(RES_hhdet_in_tes!Q65=0,"",RES_hhdet_in_tes!Q65/RES_hhdet_in_fec!Q65)</f>
        <v>1</v>
      </c>
      <c r="R65" s="111">
        <f>IF(RES_hhdet_in_tes!R65=0,"",RES_hhdet_in_tes!R65/RES_hhdet_in_fec!R65)</f>
        <v>1</v>
      </c>
      <c r="S65" s="111">
        <f>IF(RES_hhdet_in_tes!S65=0,"",RES_hhdet_in_tes!S65/RES_hhdet_in_fec!S65)</f>
        <v>1</v>
      </c>
      <c r="T65" s="111">
        <f>IF(RES_hhdet_in_tes!T65=0,"",RES_hhdet_in_tes!T65/RES_hhdet_in_fec!T65)</f>
        <v>1</v>
      </c>
      <c r="U65" s="111">
        <f>IF(RES_hhdet_in_tes!U65=0,"",RES_hhdet_in_tes!U65/RES_hhdet_in_fec!U65)</f>
        <v>1</v>
      </c>
      <c r="V65" s="111">
        <f>IF(RES_hhdet_in_tes!V65=0,"",RES_hhdet_in_tes!V65/RES_hhdet_in_fec!V65)</f>
        <v>1</v>
      </c>
      <c r="W65" s="111">
        <f>IF(RES_hhdet_in_tes!W65=0,"",RES_hhdet_in_tes!W65/RES_hhdet_in_fec!W65)</f>
        <v>1</v>
      </c>
      <c r="X65" s="111">
        <f>IF(RES_hhdet_in_tes!X65=0,"",RES_hhdet_in_tes!X65/RES_hhdet_in_fec!X65)</f>
        <v>1</v>
      </c>
      <c r="Y65" s="111">
        <f>IF(RES_hhdet_in_tes!Y65=0,"",RES_hhdet_in_tes!Y65/RES_hhdet_in_fec!Y65)</f>
        <v>1</v>
      </c>
      <c r="DA65" s="63" t="s">
        <v>3647</v>
      </c>
    </row>
    <row r="66" spans="1:105" ht="12.95" customHeight="1" x14ac:dyDescent="0.25">
      <c r="A66" s="121" t="s">
        <v>92</v>
      </c>
      <c r="B66" s="124"/>
      <c r="C66" s="124">
        <f>IF(RES_hhdet_in_tes!C66=0,"",RES_hhdet_in_tes!C66/RES_hhdet_in_fec!C66)</f>
        <v>2.5802479381017775</v>
      </c>
      <c r="D66" s="124">
        <f>IF(RES_hhdet_in_tes!D66=0,"",RES_hhdet_in_tes!D66/RES_hhdet_in_fec!D66)</f>
        <v>2.6981201824497778</v>
      </c>
      <c r="E66" s="124">
        <f>IF(RES_hhdet_in_tes!E66=0,"",RES_hhdet_in_tes!E66/RES_hhdet_in_fec!E66)</f>
        <v>2.8177595583971393</v>
      </c>
      <c r="F66" s="124">
        <f>IF(RES_hhdet_in_tes!F66=0,"",RES_hhdet_in_tes!F66/RES_hhdet_in_fec!F66)</f>
        <v>2.9383598250385918</v>
      </c>
      <c r="G66" s="124">
        <f>IF(RES_hhdet_in_tes!G66=0,"",RES_hhdet_in_tes!G66/RES_hhdet_in_fec!G66)</f>
        <v>3.0606196588707451</v>
      </c>
      <c r="H66" s="124">
        <f>IF(RES_hhdet_in_tes!H66=0,"",RES_hhdet_in_tes!H66/RES_hhdet_in_fec!H66)</f>
        <v>3.1844292547674349</v>
      </c>
      <c r="I66" s="124">
        <f>IF(RES_hhdet_in_tes!I66=0,"",RES_hhdet_in_tes!I66/RES_hhdet_in_fec!I66)</f>
        <v>3.3099350686023525</v>
      </c>
      <c r="J66" s="124">
        <f>IF(RES_hhdet_in_tes!J66=0,"",RES_hhdet_in_tes!J66/RES_hhdet_in_fec!J66)</f>
        <v>3.4377935045903896</v>
      </c>
      <c r="K66" s="124">
        <f>IF(RES_hhdet_in_tes!K66=0,"",RES_hhdet_in_tes!K66/RES_hhdet_in_fec!K66)</f>
        <v>3.5685244896006019</v>
      </c>
      <c r="L66" s="124">
        <f>IF(RES_hhdet_in_tes!L66=0,"",RES_hhdet_in_tes!L66/RES_hhdet_in_fec!L66)</f>
        <v>3.7021969715316034</v>
      </c>
      <c r="M66" s="124">
        <f>IF(RES_hhdet_in_tes!M66=0,"",RES_hhdet_in_tes!M66/RES_hhdet_in_fec!M66)</f>
        <v>3.8553757828465174</v>
      </c>
      <c r="N66" s="124">
        <f>IF(RES_hhdet_in_tes!N66=0,"",RES_hhdet_in_tes!N66/RES_hhdet_in_fec!N66)</f>
        <v>4.0329782618102978</v>
      </c>
      <c r="O66" s="124">
        <f>IF(RES_hhdet_in_tes!O66=0,"",RES_hhdet_in_tes!O66/RES_hhdet_in_fec!O66)</f>
        <v>4.2346875831665027</v>
      </c>
      <c r="P66" s="124">
        <f>IF(RES_hhdet_in_tes!P66=0,"",RES_hhdet_in_tes!P66/RES_hhdet_in_fec!P66)</f>
        <v>4.4408733951210726</v>
      </c>
      <c r="Q66" s="124">
        <f>IF(RES_hhdet_in_tes!Q66=0,"",RES_hhdet_in_tes!Q66/RES_hhdet_in_fec!Q66)</f>
        <v>4.5991178445145788</v>
      </c>
      <c r="R66" s="124">
        <f>IF(RES_hhdet_in_tes!R66=0,"",RES_hhdet_in_tes!R66/RES_hhdet_in_fec!R66)</f>
        <v>4.6334059541406649</v>
      </c>
      <c r="S66" s="124">
        <f>IF(RES_hhdet_in_tes!S66=0,"",RES_hhdet_in_tes!S66/RES_hhdet_in_fec!S66)</f>
        <v>4.6372157440991195</v>
      </c>
      <c r="T66" s="124">
        <f>IF(RES_hhdet_in_tes!T66=0,"",RES_hhdet_in_tes!T66/RES_hhdet_in_fec!T66)</f>
        <v>4.6414488440529569</v>
      </c>
      <c r="U66" s="124">
        <f>IF(RES_hhdet_in_tes!U66=0,"",RES_hhdet_in_tes!U66/RES_hhdet_in_fec!U66)</f>
        <v>4.6461522884461104</v>
      </c>
      <c r="V66" s="124">
        <f>IF(RES_hhdet_in_tes!V66=0,"",RES_hhdet_in_tes!V66/RES_hhdet_in_fec!V66)</f>
        <v>4.6595925523961093</v>
      </c>
      <c r="W66" s="124">
        <f>IF(RES_hhdet_in_tes!W66=0,"",RES_hhdet_in_tes!W66/RES_hhdet_in_fec!W66)</f>
        <v>4.7037061049260407</v>
      </c>
      <c r="X66" s="124">
        <f>IF(RES_hhdet_in_tes!X66=0,"",RES_hhdet_in_tes!X66/RES_hhdet_in_fec!X66)</f>
        <v>4.754827869860665</v>
      </c>
      <c r="Y66" s="124">
        <f>IF(RES_hhdet_in_tes!Y66=0,"",RES_hhdet_in_tes!Y66/RES_hhdet_in_fec!Y66)</f>
        <v>4.8124511861531936</v>
      </c>
      <c r="DA66" s="130" t="s">
        <v>3648</v>
      </c>
    </row>
    <row r="67" spans="1:105" ht="12" customHeight="1" x14ac:dyDescent="0.25">
      <c r="A67" s="97" t="s">
        <v>53</v>
      </c>
      <c r="B67" s="111"/>
      <c r="C67" s="111">
        <f>IF(RES_hhdet_in_tes!C67=0,"",RES_hhdet_in_tes!C67/RES_hhdet_in_fec!C67)</f>
        <v>2.5802479381017775</v>
      </c>
      <c r="D67" s="111">
        <f>IF(RES_hhdet_in_tes!D67=0,"",RES_hhdet_in_tes!D67/RES_hhdet_in_fec!D67)</f>
        <v>2.6981201824497778</v>
      </c>
      <c r="E67" s="111">
        <f>IF(RES_hhdet_in_tes!E67=0,"",RES_hhdet_in_tes!E67/RES_hhdet_in_fec!E67)</f>
        <v>2.8177595583971393</v>
      </c>
      <c r="F67" s="111">
        <f>IF(RES_hhdet_in_tes!F67=0,"",RES_hhdet_in_tes!F67/RES_hhdet_in_fec!F67)</f>
        <v>2.9383598250385918</v>
      </c>
      <c r="G67" s="111">
        <f>IF(RES_hhdet_in_tes!G67=0,"",RES_hhdet_in_tes!G67/RES_hhdet_in_fec!G67)</f>
        <v>3.0606196588707451</v>
      </c>
      <c r="H67" s="111">
        <f>IF(RES_hhdet_in_tes!H67=0,"",RES_hhdet_in_tes!H67/RES_hhdet_in_fec!H67)</f>
        <v>3.1844292547674349</v>
      </c>
      <c r="I67" s="111">
        <f>IF(RES_hhdet_in_tes!I67=0,"",RES_hhdet_in_tes!I67/RES_hhdet_in_fec!I67)</f>
        <v>3.3099350686023525</v>
      </c>
      <c r="J67" s="111">
        <f>IF(RES_hhdet_in_tes!J67=0,"",RES_hhdet_in_tes!J67/RES_hhdet_in_fec!J67)</f>
        <v>3.4377935045903896</v>
      </c>
      <c r="K67" s="111">
        <f>IF(RES_hhdet_in_tes!K67=0,"",RES_hhdet_in_tes!K67/RES_hhdet_in_fec!K67)</f>
        <v>3.5685244896006019</v>
      </c>
      <c r="L67" s="111">
        <f>IF(RES_hhdet_in_tes!L67=0,"",RES_hhdet_in_tes!L67/RES_hhdet_in_fec!L67)</f>
        <v>3.7021969715316034</v>
      </c>
      <c r="M67" s="111">
        <f>IF(RES_hhdet_in_tes!M67=0,"",RES_hhdet_in_tes!M67/RES_hhdet_in_fec!M67)</f>
        <v>3.8553757828465174</v>
      </c>
      <c r="N67" s="111">
        <f>IF(RES_hhdet_in_tes!N67=0,"",RES_hhdet_in_tes!N67/RES_hhdet_in_fec!N67)</f>
        <v>4.0329782618102978</v>
      </c>
      <c r="O67" s="111">
        <f>IF(RES_hhdet_in_tes!O67=0,"",RES_hhdet_in_tes!O67/RES_hhdet_in_fec!O67)</f>
        <v>4.2346875831665027</v>
      </c>
      <c r="P67" s="111">
        <f>IF(RES_hhdet_in_tes!P67=0,"",RES_hhdet_in_tes!P67/RES_hhdet_in_fec!P67)</f>
        <v>4.4408733951210726</v>
      </c>
      <c r="Q67" s="111">
        <f>IF(RES_hhdet_in_tes!Q67=0,"",RES_hhdet_in_tes!Q67/RES_hhdet_in_fec!Q67)</f>
        <v>4.5991178445145788</v>
      </c>
      <c r="R67" s="111">
        <f>IF(RES_hhdet_in_tes!R67=0,"",RES_hhdet_in_tes!R67/RES_hhdet_in_fec!R67)</f>
        <v>4.6334059541406649</v>
      </c>
      <c r="S67" s="111">
        <f>IF(RES_hhdet_in_tes!S67=0,"",RES_hhdet_in_tes!S67/RES_hhdet_in_fec!S67)</f>
        <v>4.6372157440991195</v>
      </c>
      <c r="T67" s="111">
        <f>IF(RES_hhdet_in_tes!T67=0,"",RES_hhdet_in_tes!T67/RES_hhdet_in_fec!T67)</f>
        <v>4.6414488440529569</v>
      </c>
      <c r="U67" s="111">
        <f>IF(RES_hhdet_in_tes!U67=0,"",RES_hhdet_in_tes!U67/RES_hhdet_in_fec!U67)</f>
        <v>4.6461522884461104</v>
      </c>
      <c r="V67" s="111">
        <f>IF(RES_hhdet_in_tes!V67=0,"",RES_hhdet_in_tes!V67/RES_hhdet_in_fec!V67)</f>
        <v>4.6595925523961093</v>
      </c>
      <c r="W67" s="111">
        <f>IF(RES_hhdet_in_tes!W67=0,"",RES_hhdet_in_tes!W67/RES_hhdet_in_fec!W67)</f>
        <v>4.7037061049260407</v>
      </c>
      <c r="X67" s="111">
        <f>IF(RES_hhdet_in_tes!X67=0,"",RES_hhdet_in_tes!X67/RES_hhdet_in_fec!X67)</f>
        <v>4.754827869860665</v>
      </c>
      <c r="Y67" s="111">
        <f>IF(RES_hhdet_in_tes!Y67=0,"",RES_hhdet_in_tes!Y67/RES_hhdet_in_fec!Y67)</f>
        <v>4.8124511861531936</v>
      </c>
      <c r="DA67" s="63" t="s">
        <v>3649</v>
      </c>
    </row>
    <row r="68" spans="1:105" ht="12" customHeight="1" x14ac:dyDescent="0.25">
      <c r="A68" s="121" t="s">
        <v>55</v>
      </c>
      <c r="B68" s="124"/>
      <c r="C68" s="124">
        <f>IF(RES_hhdet_in_tes!C68=0,"",RES_hhdet_in_tes!C68/RES_hhdet_in_fec!C68)</f>
        <v>0.62852661751867078</v>
      </c>
      <c r="D68" s="124">
        <f>IF(RES_hhdet_in_tes!D68=0,"",RES_hhdet_in_tes!D68/RES_hhdet_in_fec!D68)</f>
        <v>0.62299883611555873</v>
      </c>
      <c r="E68" s="124">
        <f>IF(RES_hhdet_in_tes!E68=0,"",RES_hhdet_in_tes!E68/RES_hhdet_in_fec!E68)</f>
        <v>0.61657600513800848</v>
      </c>
      <c r="F68" s="124">
        <f>IF(RES_hhdet_in_tes!F68=0,"",RES_hhdet_in_tes!F68/RES_hhdet_in_fec!F68)</f>
        <v>0.63084948962248222</v>
      </c>
      <c r="G68" s="124">
        <f>IF(RES_hhdet_in_tes!G68=0,"",RES_hhdet_in_tes!G68/RES_hhdet_in_fec!G68)</f>
        <v>0.63950913463965686</v>
      </c>
      <c r="H68" s="124">
        <f>IF(RES_hhdet_in_tes!H68=0,"",RES_hhdet_in_tes!H68/RES_hhdet_in_fec!H68)</f>
        <v>0.62680718029120586</v>
      </c>
      <c r="I68" s="124">
        <f>IF(RES_hhdet_in_tes!I68=0,"",RES_hhdet_in_tes!I68/RES_hhdet_in_fec!I68)</f>
        <v>0.62972617597820646</v>
      </c>
      <c r="J68" s="124">
        <f>IF(RES_hhdet_in_tes!J68=0,"",RES_hhdet_in_tes!J68/RES_hhdet_in_fec!J68)</f>
        <v>0.63674858715593108</v>
      </c>
      <c r="K68" s="124">
        <f>IF(RES_hhdet_in_tes!K68=0,"",RES_hhdet_in_tes!K68/RES_hhdet_in_fec!K68)</f>
        <v>0.64456733456665194</v>
      </c>
      <c r="L68" s="124">
        <f>IF(RES_hhdet_in_tes!L68=0,"",RES_hhdet_in_tes!L68/RES_hhdet_in_fec!L68)</f>
        <v>0.65263467991533641</v>
      </c>
      <c r="M68" s="124">
        <f>IF(RES_hhdet_in_tes!M68=0,"",RES_hhdet_in_tes!M68/RES_hhdet_in_fec!M68)</f>
        <v>0.6662474589592301</v>
      </c>
      <c r="N68" s="124">
        <f>IF(RES_hhdet_in_tes!N68=0,"",RES_hhdet_in_tes!N68/RES_hhdet_in_fec!N68)</f>
        <v>0.68461981792274007</v>
      </c>
      <c r="O68" s="124">
        <f>IF(RES_hhdet_in_tes!O68=0,"",RES_hhdet_in_tes!O68/RES_hhdet_in_fec!O68)</f>
        <v>0.71189379296839472</v>
      </c>
      <c r="P68" s="124">
        <f>IF(RES_hhdet_in_tes!P68=0,"",RES_hhdet_in_tes!P68/RES_hhdet_in_fec!P68)</f>
        <v>0.73842771676493246</v>
      </c>
      <c r="Q68" s="124">
        <f>IF(RES_hhdet_in_tes!Q68=0,"",RES_hhdet_in_tes!Q68/RES_hhdet_in_fec!Q68)</f>
        <v>0.76257300979079723</v>
      </c>
      <c r="R68" s="124">
        <f>IF(RES_hhdet_in_tes!R68=0,"",RES_hhdet_in_tes!R68/RES_hhdet_in_fec!R68)</f>
        <v>0.77758834153521372</v>
      </c>
      <c r="S68" s="124">
        <f>IF(RES_hhdet_in_tes!S68=0,"",RES_hhdet_in_tes!S68/RES_hhdet_in_fec!S68)</f>
        <v>0.79056414594402147</v>
      </c>
      <c r="T68" s="124">
        <f>IF(RES_hhdet_in_tes!T68=0,"",RES_hhdet_in_tes!T68/RES_hhdet_in_fec!T68)</f>
        <v>0.80160688803571523</v>
      </c>
      <c r="U68" s="124">
        <f>IF(RES_hhdet_in_tes!U68=0,"",RES_hhdet_in_tes!U68/RES_hhdet_in_fec!U68)</f>
        <v>0.80406216879144388</v>
      </c>
      <c r="V68" s="124">
        <f>IF(RES_hhdet_in_tes!V68=0,"",RES_hhdet_in_tes!V68/RES_hhdet_in_fec!V68)</f>
        <v>0.81054766818765467</v>
      </c>
      <c r="W68" s="124">
        <f>IF(RES_hhdet_in_tes!W68=0,"",RES_hhdet_in_tes!W68/RES_hhdet_in_fec!W68)</f>
        <v>0.8213381700668444</v>
      </c>
      <c r="X68" s="124">
        <f>IF(RES_hhdet_in_tes!X68=0,"",RES_hhdet_in_tes!X68/RES_hhdet_in_fec!X68)</f>
        <v>0.8386979524718241</v>
      </c>
      <c r="Y68" s="124">
        <f>IF(RES_hhdet_in_tes!Y68=0,"",RES_hhdet_in_tes!Y68/RES_hhdet_in_fec!Y68)</f>
        <v>0.82845518017128783</v>
      </c>
      <c r="DA68" s="130" t="s">
        <v>3650</v>
      </c>
    </row>
    <row r="69" spans="1:105" ht="12" customHeight="1" x14ac:dyDescent="0.25">
      <c r="A69" s="97" t="s">
        <v>134</v>
      </c>
      <c r="B69" s="111"/>
      <c r="C69" s="111">
        <f>IF(RES_hhdet_in_tes!C69=0,"",RES_hhdet_in_tes!C69/RES_hhdet_in_fec!C69)</f>
        <v>0.59345638891342078</v>
      </c>
      <c r="D69" s="111">
        <f>IF(RES_hhdet_in_tes!D69=0,"",RES_hhdet_in_tes!D69/RES_hhdet_in_fec!D69)</f>
        <v>0.59901980297238655</v>
      </c>
      <c r="E69" s="111">
        <f>IF(RES_hhdet_in_tes!E69=0,"",RES_hhdet_in_tes!E69/RES_hhdet_in_fec!E69)</f>
        <v>0.60483520693980775</v>
      </c>
      <c r="F69" s="111">
        <f>IF(RES_hhdet_in_tes!F69=0,"",RES_hhdet_in_tes!F69/RES_hhdet_in_fec!F69)</f>
        <v>0.61069541391499382</v>
      </c>
      <c r="G69" s="111">
        <f>IF(RES_hhdet_in_tes!G69=0,"",RES_hhdet_in_tes!G69/RES_hhdet_in_fec!G69)</f>
        <v>0.61678588721207983</v>
      </c>
      <c r="H69" s="111">
        <f>IF(RES_hhdet_in_tes!H69=0,"",RES_hhdet_in_tes!H69/RES_hhdet_in_fec!H69)</f>
        <v>0.62308200378158141</v>
      </c>
      <c r="I69" s="111">
        <f>IF(RES_hhdet_in_tes!I69=0,"",RES_hhdet_in_tes!I69/RES_hhdet_in_fec!I69)</f>
        <v>0.62962749116500216</v>
      </c>
      <c r="J69" s="111">
        <f>IF(RES_hhdet_in_tes!J69=0,"",RES_hhdet_in_tes!J69/RES_hhdet_in_fec!J69)</f>
        <v>0.63660594515966096</v>
      </c>
      <c r="K69" s="111">
        <f>IF(RES_hhdet_in_tes!K69=0,"",RES_hhdet_in_tes!K69/RES_hhdet_in_fec!K69)</f>
        <v>0.64417088528934208</v>
      </c>
      <c r="L69" s="111">
        <f>IF(RES_hhdet_in_tes!L69=0,"",RES_hhdet_in_tes!L69/RES_hhdet_in_fec!L69)</f>
        <v>0.65235878730792385</v>
      </c>
      <c r="M69" s="111">
        <f>IF(RES_hhdet_in_tes!M69=0,"",RES_hhdet_in_tes!M69/RES_hhdet_in_fec!M69)</f>
        <v>0.66499126978397949</v>
      </c>
      <c r="N69" s="111">
        <f>IF(RES_hhdet_in_tes!N69=0,"",RES_hhdet_in_tes!N69/RES_hhdet_in_fec!N69)</f>
        <v>0.68324831369534589</v>
      </c>
      <c r="O69" s="111">
        <f>IF(RES_hhdet_in_tes!O69=0,"",RES_hhdet_in_tes!O69/RES_hhdet_in_fec!O69)</f>
        <v>0.70797211821130746</v>
      </c>
      <c r="P69" s="111">
        <f>IF(RES_hhdet_in_tes!P69=0,"",RES_hhdet_in_tes!P69/RES_hhdet_in_fec!P69)</f>
        <v>0.7367193337444492</v>
      </c>
      <c r="Q69" s="111">
        <f>IF(RES_hhdet_in_tes!Q69=0,"",RES_hhdet_in_tes!Q69/RES_hhdet_in_fec!Q69)</f>
        <v>0.76188822813260926</v>
      </c>
      <c r="R69" s="111">
        <f>IF(RES_hhdet_in_tes!R69=0,"",RES_hhdet_in_tes!R69/RES_hhdet_in_fec!R69)</f>
        <v>0.77727329847758941</v>
      </c>
      <c r="S69" s="111">
        <f>IF(RES_hhdet_in_tes!S69=0,"",RES_hhdet_in_tes!S69/RES_hhdet_in_fec!S69)</f>
        <v>0.79037542525107107</v>
      </c>
      <c r="T69" s="111">
        <f>IF(RES_hhdet_in_tes!T69=0,"",RES_hhdet_in_tes!T69/RES_hhdet_in_fec!T69)</f>
        <v>0.80140026399305808</v>
      </c>
      <c r="U69" s="111">
        <f>IF(RES_hhdet_in_tes!U69=0,"",RES_hhdet_in_tes!U69/RES_hhdet_in_fec!U69)</f>
        <v>0.81054365507447801</v>
      </c>
      <c r="V69" s="111">
        <f>IF(RES_hhdet_in_tes!V69=0,"",RES_hhdet_in_tes!V69/RES_hhdet_in_fec!V69)</f>
        <v>0.81797736340426874</v>
      </c>
      <c r="W69" s="111">
        <f>IF(RES_hhdet_in_tes!W69=0,"",RES_hhdet_in_tes!W69/RES_hhdet_in_fec!W69)</f>
        <v>0.82289703477043019</v>
      </c>
      <c r="X69" s="111">
        <f>IF(RES_hhdet_in_tes!X69=0,"",RES_hhdet_in_tes!X69/RES_hhdet_in_fec!X69)</f>
        <v>0.82557543228962949</v>
      </c>
      <c r="Y69" s="111">
        <f>IF(RES_hhdet_in_tes!Y69=0,"",RES_hhdet_in_tes!Y69/RES_hhdet_in_fec!Y69)</f>
        <v>0.82714585215070346</v>
      </c>
      <c r="DA69" s="63" t="s">
        <v>3651</v>
      </c>
    </row>
    <row r="70" spans="1:105" ht="12" customHeight="1" x14ac:dyDescent="0.25">
      <c r="A70" s="97" t="s">
        <v>133</v>
      </c>
      <c r="B70" s="111"/>
      <c r="C70" s="111">
        <f>IF(RES_hhdet_in_tes!C70=0,"",RES_hhdet_in_tes!C70/RES_hhdet_in_fec!C70)</f>
        <v>0.78145331215692204</v>
      </c>
      <c r="D70" s="111">
        <f>IF(RES_hhdet_in_tes!D70=0,"",RES_hhdet_in_tes!D70/RES_hhdet_in_fec!D70)</f>
        <v>0.78136071761457226</v>
      </c>
      <c r="E70" s="111">
        <f>IF(RES_hhdet_in_tes!E70=0,"",RES_hhdet_in_tes!E70/RES_hhdet_in_fec!E70)</f>
        <v>0.78247149962444884</v>
      </c>
      <c r="F70" s="111">
        <f>IF(RES_hhdet_in_tes!F70=0,"",RES_hhdet_in_tes!F70/RES_hhdet_in_fec!F70)</f>
        <v>0.79746321386314867</v>
      </c>
      <c r="G70" s="111">
        <f>IF(RES_hhdet_in_tes!G70=0,"",RES_hhdet_in_tes!G70/RES_hhdet_in_fec!G70)</f>
        <v>0.79814859719129005</v>
      </c>
      <c r="H70" s="111">
        <f>IF(RES_hhdet_in_tes!H70=0,"",RES_hhdet_in_tes!H70/RES_hhdet_in_fec!H70)</f>
        <v>0.80004776007579881</v>
      </c>
      <c r="I70" s="111">
        <f>IF(RES_hhdet_in_tes!I70=0,"",RES_hhdet_in_tes!I70/RES_hhdet_in_fec!I70)</f>
        <v>0.79534916627495245</v>
      </c>
      <c r="J70" s="111">
        <f>IF(RES_hhdet_in_tes!J70=0,"",RES_hhdet_in_tes!J70/RES_hhdet_in_fec!J70)</f>
        <v>0.81432718794969494</v>
      </c>
      <c r="K70" s="111">
        <f>IF(RES_hhdet_in_tes!K70=0,"",RES_hhdet_in_tes!K70/RES_hhdet_in_fec!K70)</f>
        <v>0.81456243879687251</v>
      </c>
      <c r="L70" s="111">
        <f>IF(RES_hhdet_in_tes!L70=0,"",RES_hhdet_in_tes!L70/RES_hhdet_in_fec!L70)</f>
        <v>0.81908247718277993</v>
      </c>
      <c r="M70" s="111">
        <f>IF(RES_hhdet_in_tes!M70=0,"",RES_hhdet_in_tes!M70/RES_hhdet_in_fec!M70)</f>
        <v>0.83276882125603968</v>
      </c>
      <c r="N70" s="111">
        <f>IF(RES_hhdet_in_tes!N70=0,"",RES_hhdet_in_tes!N70/RES_hhdet_in_fec!N70)</f>
        <v>0.84313902975770938</v>
      </c>
      <c r="O70" s="111">
        <f>IF(RES_hhdet_in_tes!O70=0,"",RES_hhdet_in_tes!O70/RES_hhdet_in_fec!O70)</f>
        <v>0.87859304751793921</v>
      </c>
      <c r="P70" s="111">
        <f>IF(RES_hhdet_in_tes!P70=0,"",RES_hhdet_in_tes!P70/RES_hhdet_in_fec!P70)</f>
        <v>0.89949070743821458</v>
      </c>
      <c r="Q70" s="111">
        <f>IF(RES_hhdet_in_tes!Q70=0,"",RES_hhdet_in_tes!Q70/RES_hhdet_in_fec!Q70)</f>
        <v>0.90412591970122769</v>
      </c>
      <c r="R70" s="111">
        <f>IF(RES_hhdet_in_tes!R70=0,"",RES_hhdet_in_tes!R70/RES_hhdet_in_fec!R70)</f>
        <v>0.89422202920540184</v>
      </c>
      <c r="S70" s="111">
        <f>IF(RES_hhdet_in_tes!S70=0,"",RES_hhdet_in_tes!S70/RES_hhdet_in_fec!S70)</f>
        <v>0.89612532129892286</v>
      </c>
      <c r="T70" s="111">
        <f>IF(RES_hhdet_in_tes!T70=0,"",RES_hhdet_in_tes!T70/RES_hhdet_in_fec!T70)</f>
        <v>0.90999667141209473</v>
      </c>
      <c r="U70" s="111">
        <f>IF(RES_hhdet_in_tes!U70=0,"",RES_hhdet_in_tes!U70/RES_hhdet_in_fec!U70)</f>
        <v>0.91422231981067881</v>
      </c>
      <c r="V70" s="111">
        <f>IF(RES_hhdet_in_tes!V70=0,"",RES_hhdet_in_tes!V70/RES_hhdet_in_fec!V70)</f>
        <v>0.94081178888584915</v>
      </c>
      <c r="W70" s="111">
        <f>IF(RES_hhdet_in_tes!W70=0,"",RES_hhdet_in_tes!W70/RES_hhdet_in_fec!W70)</f>
        <v>0.94815936214397989</v>
      </c>
      <c r="X70" s="111">
        <f>IF(RES_hhdet_in_tes!X70=0,"",RES_hhdet_in_tes!X70/RES_hhdet_in_fec!X70)</f>
        <v>0.93185388032337024</v>
      </c>
      <c r="Y70" s="111">
        <f>IF(RES_hhdet_in_tes!Y70=0,"",RES_hhdet_in_tes!Y70/RES_hhdet_in_fec!Y70)</f>
        <v>0.92571064678103387</v>
      </c>
      <c r="DA70" s="63" t="s">
        <v>3652</v>
      </c>
    </row>
    <row r="71" spans="1:105" ht="12" customHeight="1" x14ac:dyDescent="0.25">
      <c r="A71" s="100" t="s">
        <v>212</v>
      </c>
      <c r="B71" s="112"/>
      <c r="C71" s="112">
        <f>IF(RES_hhdet_in_tes!C71=0,"",RES_hhdet_in_tes!C71/RES_hhdet_in_fec!C71)</f>
        <v>0.59345638891342078</v>
      </c>
      <c r="D71" s="112">
        <f>IF(RES_hhdet_in_tes!D71=0,"",RES_hhdet_in_tes!D71/RES_hhdet_in_fec!D71)</f>
        <v>0.59901980297238655</v>
      </c>
      <c r="E71" s="112">
        <f>IF(RES_hhdet_in_tes!E71=0,"",RES_hhdet_in_tes!E71/RES_hhdet_in_fec!E71)</f>
        <v>0.60483520693980775</v>
      </c>
      <c r="F71" s="112">
        <f>IF(RES_hhdet_in_tes!F71=0,"",RES_hhdet_in_tes!F71/RES_hhdet_in_fec!F71)</f>
        <v>0.61069541391499382</v>
      </c>
      <c r="G71" s="112">
        <f>IF(RES_hhdet_in_tes!G71=0,"",RES_hhdet_in_tes!G71/RES_hhdet_in_fec!G71)</f>
        <v>0.61678588721207983</v>
      </c>
      <c r="H71" s="112">
        <f>IF(RES_hhdet_in_tes!H71=0,"",RES_hhdet_in_tes!H71/RES_hhdet_in_fec!H71)</f>
        <v>0.62308200378158141</v>
      </c>
      <c r="I71" s="112">
        <f>IF(RES_hhdet_in_tes!I71=0,"",RES_hhdet_in_tes!I71/RES_hhdet_in_fec!I71)</f>
        <v>0.62962749116500216</v>
      </c>
      <c r="J71" s="112">
        <f>IF(RES_hhdet_in_tes!J71=0,"",RES_hhdet_in_tes!J71/RES_hhdet_in_fec!J71)</f>
        <v>0.63660594515966096</v>
      </c>
      <c r="K71" s="112">
        <f>IF(RES_hhdet_in_tes!K71=0,"",RES_hhdet_in_tes!K71/RES_hhdet_in_fec!K71)</f>
        <v>0.64417088528934208</v>
      </c>
      <c r="L71" s="112">
        <f>IF(RES_hhdet_in_tes!L71=0,"",RES_hhdet_in_tes!L71/RES_hhdet_in_fec!L71)</f>
        <v>0.65235878730792374</v>
      </c>
      <c r="M71" s="112">
        <f>IF(RES_hhdet_in_tes!M71=0,"",RES_hhdet_in_tes!M71/RES_hhdet_in_fec!M71)</f>
        <v>0.66499126978397949</v>
      </c>
      <c r="N71" s="112">
        <f>IF(RES_hhdet_in_tes!N71=0,"",RES_hhdet_in_tes!N71/RES_hhdet_in_fec!N71)</f>
        <v>0.68324831369534589</v>
      </c>
      <c r="O71" s="112">
        <f>IF(RES_hhdet_in_tes!O71=0,"",RES_hhdet_in_tes!O71/RES_hhdet_in_fec!O71)</f>
        <v>0.70797211821130746</v>
      </c>
      <c r="P71" s="112">
        <f>IF(RES_hhdet_in_tes!P71=0,"",RES_hhdet_in_tes!P71/RES_hhdet_in_fec!P71)</f>
        <v>0.7367193337444492</v>
      </c>
      <c r="Q71" s="112">
        <f>IF(RES_hhdet_in_tes!Q71=0,"",RES_hhdet_in_tes!Q71/RES_hhdet_in_fec!Q71)</f>
        <v>0.76188822813260926</v>
      </c>
      <c r="R71" s="112">
        <f>IF(RES_hhdet_in_tes!R71=0,"",RES_hhdet_in_tes!R71/RES_hhdet_in_fec!R71)</f>
        <v>0.7772732984775893</v>
      </c>
      <c r="S71" s="112">
        <f>IF(RES_hhdet_in_tes!S71=0,"",RES_hhdet_in_tes!S71/RES_hhdet_in_fec!S71)</f>
        <v>0.79037542525107107</v>
      </c>
      <c r="T71" s="112">
        <f>IF(RES_hhdet_in_tes!T71=0,"",RES_hhdet_in_tes!T71/RES_hhdet_in_fec!T71)</f>
        <v>0.80140026399305808</v>
      </c>
      <c r="U71" s="112">
        <f>IF(RES_hhdet_in_tes!U71=0,"",RES_hhdet_in_tes!U71/RES_hhdet_in_fec!U71)</f>
        <v>0.81054365507447812</v>
      </c>
      <c r="V71" s="112">
        <f>IF(RES_hhdet_in_tes!V71=0,"",RES_hhdet_in_tes!V71/RES_hhdet_in_fec!V71)</f>
        <v>0.81797736340426874</v>
      </c>
      <c r="W71" s="112">
        <f>IF(RES_hhdet_in_tes!W71=0,"",RES_hhdet_in_tes!W71/RES_hhdet_in_fec!W71)</f>
        <v>0.82289703477043019</v>
      </c>
      <c r="X71" s="112">
        <f>IF(RES_hhdet_in_tes!X71=0,"",RES_hhdet_in_tes!X71/RES_hhdet_in_fec!X71)</f>
        <v>0.82557543228962937</v>
      </c>
      <c r="Y71" s="112">
        <f>IF(RES_hhdet_in_tes!Y71=0,"",RES_hhdet_in_tes!Y71/RES_hhdet_in_fec!Y71)</f>
        <v>0.82714585215070335</v>
      </c>
      <c r="DA71" s="131" t="s">
        <v>3653</v>
      </c>
    </row>
    <row r="72" spans="1:105" ht="12" customHeight="1" x14ac:dyDescent="0.25">
      <c r="A72" s="103" t="s">
        <v>52</v>
      </c>
      <c r="B72" s="113"/>
      <c r="C72" s="113">
        <f>IF(RES_hhdet_in_tes!C72=0,"",RES_hhdet_in_tes!C72/RES_hhdet_in_fec!C72)</f>
        <v>1</v>
      </c>
      <c r="D72" s="113">
        <f>IF(RES_hhdet_in_tes!D72=0,"",RES_hhdet_in_tes!D72/RES_hhdet_in_fec!D72)</f>
        <v>1</v>
      </c>
      <c r="E72" s="113">
        <f>IF(RES_hhdet_in_tes!E72=0,"",RES_hhdet_in_tes!E72/RES_hhdet_in_fec!E72)</f>
        <v>1</v>
      </c>
      <c r="F72" s="113">
        <f>IF(RES_hhdet_in_tes!F72=0,"",RES_hhdet_in_tes!F72/RES_hhdet_in_fec!F72)</f>
        <v>1</v>
      </c>
      <c r="G72" s="113">
        <f>IF(RES_hhdet_in_tes!G72=0,"",RES_hhdet_in_tes!G72/RES_hhdet_in_fec!G72)</f>
        <v>1</v>
      </c>
      <c r="H72" s="113">
        <f>IF(RES_hhdet_in_tes!H72=0,"",RES_hhdet_in_tes!H72/RES_hhdet_in_fec!H72)</f>
        <v>1</v>
      </c>
      <c r="I72" s="113">
        <f>IF(RES_hhdet_in_tes!I72=0,"",RES_hhdet_in_tes!I72/RES_hhdet_in_fec!I72)</f>
        <v>1</v>
      </c>
      <c r="J72" s="113">
        <f>IF(RES_hhdet_in_tes!J72=0,"",RES_hhdet_in_tes!J72/RES_hhdet_in_fec!J72)</f>
        <v>1</v>
      </c>
      <c r="K72" s="113">
        <f>IF(RES_hhdet_in_tes!K72=0,"",RES_hhdet_in_tes!K72/RES_hhdet_in_fec!K72)</f>
        <v>1</v>
      </c>
      <c r="L72" s="113">
        <f>IF(RES_hhdet_in_tes!L72=0,"",RES_hhdet_in_tes!L72/RES_hhdet_in_fec!L72)</f>
        <v>1</v>
      </c>
      <c r="M72" s="113">
        <f>IF(RES_hhdet_in_tes!M72=0,"",RES_hhdet_in_tes!M72/RES_hhdet_in_fec!M72)</f>
        <v>1</v>
      </c>
      <c r="N72" s="113">
        <f>IF(RES_hhdet_in_tes!N72=0,"",RES_hhdet_in_tes!N72/RES_hhdet_in_fec!N72)</f>
        <v>1</v>
      </c>
      <c r="O72" s="113">
        <f>IF(RES_hhdet_in_tes!O72=0,"",RES_hhdet_in_tes!O72/RES_hhdet_in_fec!O72)</f>
        <v>1</v>
      </c>
      <c r="P72" s="113">
        <f>IF(RES_hhdet_in_tes!P72=0,"",RES_hhdet_in_tes!P72/RES_hhdet_in_fec!P72)</f>
        <v>1</v>
      </c>
      <c r="Q72" s="113">
        <f>IF(RES_hhdet_in_tes!Q72=0,"",RES_hhdet_in_tes!Q72/RES_hhdet_in_fec!Q72)</f>
        <v>1</v>
      </c>
      <c r="R72" s="113">
        <f>IF(RES_hhdet_in_tes!R72=0,"",RES_hhdet_in_tes!R72/RES_hhdet_in_fec!R72)</f>
        <v>1</v>
      </c>
      <c r="S72" s="113">
        <f>IF(RES_hhdet_in_tes!S72=0,"",RES_hhdet_in_tes!S72/RES_hhdet_in_fec!S72)</f>
        <v>1</v>
      </c>
      <c r="T72" s="113">
        <f>IF(RES_hhdet_in_tes!T72=0,"",RES_hhdet_in_tes!T72/RES_hhdet_in_fec!T72)</f>
        <v>1</v>
      </c>
      <c r="U72" s="113">
        <f>IF(RES_hhdet_in_tes!U72=0,"",RES_hhdet_in_tes!U72/RES_hhdet_in_fec!U72)</f>
        <v>1</v>
      </c>
      <c r="V72" s="113">
        <f>IF(RES_hhdet_in_tes!V72=0,"",RES_hhdet_in_tes!V72/RES_hhdet_in_fec!V72)</f>
        <v>1</v>
      </c>
      <c r="W72" s="113">
        <f>IF(RES_hhdet_in_tes!W72=0,"",RES_hhdet_in_tes!W72/RES_hhdet_in_fec!W72)</f>
        <v>1</v>
      </c>
      <c r="X72" s="113">
        <f>IF(RES_hhdet_in_tes!X72=0,"",RES_hhdet_in_tes!X72/RES_hhdet_in_fec!X72)</f>
        <v>1</v>
      </c>
      <c r="Y72" s="113">
        <f>IF(RES_hhdet_in_tes!Y72=0,"",RES_hhdet_in_tes!Y72/RES_hhdet_in_fec!Y72)</f>
        <v>1</v>
      </c>
      <c r="DA72" s="132" t="s">
        <v>3654</v>
      </c>
    </row>
    <row r="73" spans="1:105" ht="12" customHeight="1" x14ac:dyDescent="0.25">
      <c r="A73" s="106" t="s">
        <v>122</v>
      </c>
      <c r="B73" s="112"/>
      <c r="C73" s="112">
        <f>IF(RES_hhdet_in_tes!C73=0,"",RES_hhdet_in_tes!C73/RES_hhdet_in_fec!C73)</f>
        <v>0.67114143927529102</v>
      </c>
      <c r="D73" s="112">
        <f>IF(RES_hhdet_in_tes!D73=0,"",RES_hhdet_in_tes!D73/RES_hhdet_in_fec!D73)</f>
        <v>0.67217978422837033</v>
      </c>
      <c r="E73" s="112">
        <f>IF(RES_hhdet_in_tes!E73=0,"",RES_hhdet_in_tes!E73/RES_hhdet_in_fec!E73)</f>
        <v>0.67331651478638299</v>
      </c>
      <c r="F73" s="112">
        <f>IF(RES_hhdet_in_tes!F73=0,"",RES_hhdet_in_tes!F73/RES_hhdet_in_fec!F73)</f>
        <v>0.6744669605420418</v>
      </c>
      <c r="G73" s="112">
        <f>IF(RES_hhdet_in_tes!G73=0,"",RES_hhdet_in_tes!G73/RES_hhdet_in_fec!G73)</f>
        <v>0.67570878135554113</v>
      </c>
      <c r="H73" s="112">
        <f>IF(RES_hhdet_in_tes!H73=0,"",RES_hhdet_in_tes!H73/RES_hhdet_in_fec!H73)</f>
        <v>0.67703321109530634</v>
      </c>
      <c r="I73" s="112" t="str">
        <f>IF(RES_hhdet_in_tes!I73=0,"",RES_hhdet_in_tes!I73/RES_hhdet_in_fec!I73)</f>
        <v/>
      </c>
      <c r="J73" s="112" t="str">
        <f>IF(RES_hhdet_in_tes!J73=0,"",RES_hhdet_in_tes!J73/RES_hhdet_in_fec!J73)</f>
        <v/>
      </c>
      <c r="K73" s="112" t="str">
        <f>IF(RES_hhdet_in_tes!K73=0,"",RES_hhdet_in_tes!K73/RES_hhdet_in_fec!K73)</f>
        <v/>
      </c>
      <c r="L73" s="112">
        <f>IF(RES_hhdet_in_tes!L73=0,"",RES_hhdet_in_tes!L73/RES_hhdet_in_fec!L73)</f>
        <v>0.68408154267371268</v>
      </c>
      <c r="M73" s="112">
        <f>IF(RES_hhdet_in_tes!M73=0,"",RES_hhdet_in_tes!M73/RES_hhdet_in_fec!M73)</f>
        <v>0.68815929900126827</v>
      </c>
      <c r="N73" s="112">
        <f>IF(RES_hhdet_in_tes!N73=0,"",RES_hhdet_in_tes!N73/RES_hhdet_in_fec!N73)</f>
        <v>0.69488315193444539</v>
      </c>
      <c r="O73" s="112">
        <f>IF(RES_hhdet_in_tes!O73=0,"",RES_hhdet_in_tes!O73/RES_hhdet_in_fec!O73)</f>
        <v>0.70513615361582527</v>
      </c>
      <c r="P73" s="112">
        <f>IF(RES_hhdet_in_tes!P73=0,"",RES_hhdet_in_tes!P73/RES_hhdet_in_fec!P73)</f>
        <v>0.71843220631407489</v>
      </c>
      <c r="Q73" s="112">
        <f>IF(RES_hhdet_in_tes!Q73=0,"",RES_hhdet_in_tes!Q73/RES_hhdet_in_fec!Q73)</f>
        <v>0.73126006830672252</v>
      </c>
      <c r="R73" s="112" t="str">
        <f>IF(RES_hhdet_in_tes!R73=0,"",RES_hhdet_in_tes!R73/RES_hhdet_in_fec!R73)</f>
        <v/>
      </c>
      <c r="S73" s="112" t="str">
        <f>IF(RES_hhdet_in_tes!S73=0,"",RES_hhdet_in_tes!S73/RES_hhdet_in_fec!S73)</f>
        <v/>
      </c>
      <c r="T73" s="112">
        <f>IF(RES_hhdet_in_tes!T73=0,"",RES_hhdet_in_tes!T73/RES_hhdet_in_fec!T73)</f>
        <v>0.75669693333182686</v>
      </c>
      <c r="U73" s="112">
        <f>IF(RES_hhdet_in_tes!U73=0,"",RES_hhdet_in_tes!U73/RES_hhdet_in_fec!U73)</f>
        <v>0.76506079362770107</v>
      </c>
      <c r="V73" s="112">
        <f>IF(RES_hhdet_in_tes!V73=0,"",RES_hhdet_in_tes!V73/RES_hhdet_in_fec!V73)</f>
        <v>0.7732773168232141</v>
      </c>
      <c r="W73" s="112">
        <f>IF(RES_hhdet_in_tes!W73=0,"",RES_hhdet_in_tes!W73/RES_hhdet_in_fec!W73)</f>
        <v>0.78078172832073423</v>
      </c>
      <c r="X73" s="112">
        <f>IF(RES_hhdet_in_tes!X73=0,"",RES_hhdet_in_tes!X73/RES_hhdet_in_fec!X73)</f>
        <v>0.79268851652187899</v>
      </c>
      <c r="Y73" s="112">
        <f>IF(RES_hhdet_in_tes!Y73=0,"",RES_hhdet_in_tes!Y73/RES_hhdet_in_fec!Y73)</f>
        <v>0.80379682621745552</v>
      </c>
      <c r="DA73" s="131" t="s">
        <v>3655</v>
      </c>
    </row>
    <row r="74" spans="1:105" ht="12" customHeight="1" x14ac:dyDescent="0.25">
      <c r="A74" s="107" t="s">
        <v>121</v>
      </c>
      <c r="B74" s="113"/>
      <c r="C74" s="113">
        <f>IF(RES_hhdet_in_tes!C74=0,"",RES_hhdet_in_tes!C74/RES_hhdet_in_fec!C74)</f>
        <v>0.83330672521874682</v>
      </c>
      <c r="D74" s="113">
        <f>IF(RES_hhdet_in_tes!D74=0,"",RES_hhdet_in_tes!D74/RES_hhdet_in_fec!D74)</f>
        <v>0.8306509508803035</v>
      </c>
      <c r="E74" s="113">
        <f>IF(RES_hhdet_in_tes!E74=0,"",RES_hhdet_in_tes!E74/RES_hhdet_in_fec!E74)</f>
        <v>0.82884192014594726</v>
      </c>
      <c r="F74" s="113">
        <f>IF(RES_hhdet_in_tes!F74=0,"",RES_hhdet_in_tes!F74/RES_hhdet_in_fec!F74)</f>
        <v>0.83874205214841346</v>
      </c>
      <c r="G74" s="113">
        <f>IF(RES_hhdet_in_tes!G74=0,"",RES_hhdet_in_tes!G74/RES_hhdet_in_fec!G74)</f>
        <v>0.83657141434195381</v>
      </c>
      <c r="H74" s="113">
        <f>IF(RES_hhdet_in_tes!H74=0,"",RES_hhdet_in_tes!H74/RES_hhdet_in_fec!H74)</f>
        <v>0.83535094416844735</v>
      </c>
      <c r="I74" s="113" t="str">
        <f>IF(RES_hhdet_in_tes!I74=0,"",RES_hhdet_in_tes!I74/RES_hhdet_in_fec!I74)</f>
        <v/>
      </c>
      <c r="J74" s="113" t="str">
        <f>IF(RES_hhdet_in_tes!J74=0,"",RES_hhdet_in_tes!J74/RES_hhdet_in_fec!J74)</f>
        <v/>
      </c>
      <c r="K74" s="113" t="str">
        <f>IF(RES_hhdet_in_tes!K74=0,"",RES_hhdet_in_tes!K74/RES_hhdet_in_fec!K74)</f>
        <v/>
      </c>
      <c r="L74" s="113" t="str">
        <f>IF(RES_hhdet_in_tes!L74=0,"",RES_hhdet_in_tes!L74/RES_hhdet_in_fec!L74)</f>
        <v/>
      </c>
      <c r="M74" s="113">
        <f>IF(RES_hhdet_in_tes!M74=0,"",RES_hhdet_in_tes!M74/RES_hhdet_in_fec!M74)</f>
        <v>0.84679772769487549</v>
      </c>
      <c r="N74" s="113">
        <f>IF(RES_hhdet_in_tes!N74=0,"",RES_hhdet_in_tes!N74/RES_hhdet_in_fec!N74)</f>
        <v>0.85013515006141149</v>
      </c>
      <c r="O74" s="113">
        <f>IF(RES_hhdet_in_tes!O74=0,"",RES_hhdet_in_tes!O74/RES_hhdet_in_fec!O74)</f>
        <v>0.87704807552017927</v>
      </c>
      <c r="P74" s="113">
        <f>IF(RES_hhdet_in_tes!P74=0,"",RES_hhdet_in_tes!P74/RES_hhdet_in_fec!P74)</f>
        <v>0.8907354120330685</v>
      </c>
      <c r="Q74" s="113">
        <f>IF(RES_hhdet_in_tes!Q74=0,"",RES_hhdet_in_tes!Q74/RES_hhdet_in_fec!Q74)</f>
        <v>0.88898880770713051</v>
      </c>
      <c r="R74" s="113" t="str">
        <f>IF(RES_hhdet_in_tes!R74=0,"",RES_hhdet_in_tes!R74/RES_hhdet_in_fec!R74)</f>
        <v/>
      </c>
      <c r="S74" s="113" t="str">
        <f>IF(RES_hhdet_in_tes!S74=0,"",RES_hhdet_in_tes!S74/RES_hhdet_in_fec!S74)</f>
        <v/>
      </c>
      <c r="T74" s="113" t="str">
        <f>IF(RES_hhdet_in_tes!T74=0,"",RES_hhdet_in_tes!T74/RES_hhdet_in_fec!T74)</f>
        <v/>
      </c>
      <c r="U74" s="113">
        <f>IF(RES_hhdet_in_tes!U74=0,"",RES_hhdet_in_tes!U74/RES_hhdet_in_fec!U74)</f>
        <v>0.89055972773045367</v>
      </c>
      <c r="V74" s="113">
        <f>IF(RES_hhdet_in_tes!V74=0,"",RES_hhdet_in_tes!V74/RES_hhdet_in_fec!V74)</f>
        <v>0.92372009729676008</v>
      </c>
      <c r="W74" s="113">
        <f>IF(RES_hhdet_in_tes!W74=0,"",RES_hhdet_in_tes!W74/RES_hhdet_in_fec!W74)</f>
        <v>0.93467274044503112</v>
      </c>
      <c r="X74" s="113">
        <f>IF(RES_hhdet_in_tes!X74=0,"",RES_hhdet_in_tes!X74/RES_hhdet_in_fec!X74)</f>
        <v>0.91749854531716224</v>
      </c>
      <c r="Y74" s="113">
        <f>IF(RES_hhdet_in_tes!Y74=0,"",RES_hhdet_in_tes!Y74/RES_hhdet_in_fec!Y74)</f>
        <v>0.91461059532820388</v>
      </c>
      <c r="DA74" s="132" t="s">
        <v>3656</v>
      </c>
    </row>
    <row r="75" spans="1:105" ht="12" customHeight="1" x14ac:dyDescent="0.25">
      <c r="A75" s="108" t="s">
        <v>53</v>
      </c>
      <c r="B75" s="111"/>
      <c r="C75" s="111">
        <f>IF(RES_hhdet_in_tes!C75=0,"",RES_hhdet_in_tes!C75/RES_hhdet_in_fec!C75)</f>
        <v>0.67114143927529102</v>
      </c>
      <c r="D75" s="111">
        <f>IF(RES_hhdet_in_tes!D75=0,"",RES_hhdet_in_tes!D75/RES_hhdet_in_fec!D75)</f>
        <v>0.67217978422837033</v>
      </c>
      <c r="E75" s="111">
        <f>IF(RES_hhdet_in_tes!E75=0,"",RES_hhdet_in_tes!E75/RES_hhdet_in_fec!E75)</f>
        <v>0.67331651478638299</v>
      </c>
      <c r="F75" s="111">
        <f>IF(RES_hhdet_in_tes!F75=0,"",RES_hhdet_in_tes!F75/RES_hhdet_in_fec!F75)</f>
        <v>0.67446696054204192</v>
      </c>
      <c r="G75" s="111">
        <f>IF(RES_hhdet_in_tes!G75=0,"",RES_hhdet_in_tes!G75/RES_hhdet_in_fec!G75)</f>
        <v>0.67570878135554113</v>
      </c>
      <c r="H75" s="111">
        <f>IF(RES_hhdet_in_tes!H75=0,"",RES_hhdet_in_tes!H75/RES_hhdet_in_fec!H75)</f>
        <v>0.67703321109530634</v>
      </c>
      <c r="I75" s="111" t="str">
        <f>IF(RES_hhdet_in_tes!I75=0,"",RES_hhdet_in_tes!I75/RES_hhdet_in_fec!I75)</f>
        <v/>
      </c>
      <c r="J75" s="111" t="str">
        <f>IF(RES_hhdet_in_tes!J75=0,"",RES_hhdet_in_tes!J75/RES_hhdet_in_fec!J75)</f>
        <v/>
      </c>
      <c r="K75" s="111" t="str">
        <f>IF(RES_hhdet_in_tes!K75=0,"",RES_hhdet_in_tes!K75/RES_hhdet_in_fec!K75)</f>
        <v/>
      </c>
      <c r="L75" s="111" t="str">
        <f>IF(RES_hhdet_in_tes!L75=0,"",RES_hhdet_in_tes!L75/RES_hhdet_in_fec!L75)</f>
        <v/>
      </c>
      <c r="M75" s="111">
        <f>IF(RES_hhdet_in_tes!M75=0,"",RES_hhdet_in_tes!M75/RES_hhdet_in_fec!M75)</f>
        <v>0.68815929900126827</v>
      </c>
      <c r="N75" s="111">
        <f>IF(RES_hhdet_in_tes!N75=0,"",RES_hhdet_in_tes!N75/RES_hhdet_in_fec!N75)</f>
        <v>0.69488315193444539</v>
      </c>
      <c r="O75" s="111">
        <f>IF(RES_hhdet_in_tes!O75=0,"",RES_hhdet_in_tes!O75/RES_hhdet_in_fec!O75)</f>
        <v>0.70513615361582527</v>
      </c>
      <c r="P75" s="111">
        <f>IF(RES_hhdet_in_tes!P75=0,"",RES_hhdet_in_tes!P75/RES_hhdet_in_fec!P75)</f>
        <v>0.71843220631407489</v>
      </c>
      <c r="Q75" s="111">
        <f>IF(RES_hhdet_in_tes!Q75=0,"",RES_hhdet_in_tes!Q75/RES_hhdet_in_fec!Q75)</f>
        <v>0.73126006830672252</v>
      </c>
      <c r="R75" s="111" t="str">
        <f>IF(RES_hhdet_in_tes!R75=0,"",RES_hhdet_in_tes!R75/RES_hhdet_in_fec!R75)</f>
        <v/>
      </c>
      <c r="S75" s="111" t="str">
        <f>IF(RES_hhdet_in_tes!S75=0,"",RES_hhdet_in_tes!S75/RES_hhdet_in_fec!S75)</f>
        <v/>
      </c>
      <c r="T75" s="111" t="str">
        <f>IF(RES_hhdet_in_tes!T75=0,"",RES_hhdet_in_tes!T75/RES_hhdet_in_fec!T75)</f>
        <v/>
      </c>
      <c r="U75" s="111">
        <f>IF(RES_hhdet_in_tes!U75=0,"",RES_hhdet_in_tes!U75/RES_hhdet_in_fec!U75)</f>
        <v>0.76506079362770107</v>
      </c>
      <c r="V75" s="111">
        <f>IF(RES_hhdet_in_tes!V75=0,"",RES_hhdet_in_tes!V75/RES_hhdet_in_fec!V75)</f>
        <v>0.7732773168232141</v>
      </c>
      <c r="W75" s="111">
        <f>IF(RES_hhdet_in_tes!W75=0,"",RES_hhdet_in_tes!W75/RES_hhdet_in_fec!W75)</f>
        <v>0.78078172832073423</v>
      </c>
      <c r="X75" s="111">
        <f>IF(RES_hhdet_in_tes!X75=0,"",RES_hhdet_in_tes!X75/RES_hhdet_in_fec!X75)</f>
        <v>0.79268851652187899</v>
      </c>
      <c r="Y75" s="111">
        <f>IF(RES_hhdet_in_tes!Y75=0,"",RES_hhdet_in_tes!Y75/RES_hhdet_in_fec!Y75)</f>
        <v>0.80379682621745552</v>
      </c>
      <c r="DA75" s="63" t="s">
        <v>3657</v>
      </c>
    </row>
    <row r="76" spans="1:105" ht="12" customHeight="1" x14ac:dyDescent="0.25">
      <c r="A76" s="108" t="s">
        <v>52</v>
      </c>
      <c r="B76" s="111"/>
      <c r="C76" s="111">
        <f>IF(RES_hhdet_in_tes!C76=0,"",RES_hhdet_in_tes!C76/RES_hhdet_in_fec!C76)</f>
        <v>1</v>
      </c>
      <c r="D76" s="111">
        <f>IF(RES_hhdet_in_tes!D76=0,"",RES_hhdet_in_tes!D76/RES_hhdet_in_fec!D76)</f>
        <v>1</v>
      </c>
      <c r="E76" s="111">
        <f>IF(RES_hhdet_in_tes!E76=0,"",RES_hhdet_in_tes!E76/RES_hhdet_in_fec!E76)</f>
        <v>1</v>
      </c>
      <c r="F76" s="111">
        <f>IF(RES_hhdet_in_tes!F76=0,"",RES_hhdet_in_tes!F76/RES_hhdet_in_fec!F76)</f>
        <v>1</v>
      </c>
      <c r="G76" s="111">
        <f>IF(RES_hhdet_in_tes!G76=0,"",RES_hhdet_in_tes!G76/RES_hhdet_in_fec!G76)</f>
        <v>1</v>
      </c>
      <c r="H76" s="111">
        <f>IF(RES_hhdet_in_tes!H76=0,"",RES_hhdet_in_tes!H76/RES_hhdet_in_fec!H76)</f>
        <v>1</v>
      </c>
      <c r="I76" s="111" t="str">
        <f>IF(RES_hhdet_in_tes!I76=0,"",RES_hhdet_in_tes!I76/RES_hhdet_in_fec!I76)</f>
        <v/>
      </c>
      <c r="J76" s="111" t="str">
        <f>IF(RES_hhdet_in_tes!J76=0,"",RES_hhdet_in_tes!J76/RES_hhdet_in_fec!J76)</f>
        <v/>
      </c>
      <c r="K76" s="111" t="str">
        <f>IF(RES_hhdet_in_tes!K76=0,"",RES_hhdet_in_tes!K76/RES_hhdet_in_fec!K76)</f>
        <v/>
      </c>
      <c r="L76" s="111" t="str">
        <f>IF(RES_hhdet_in_tes!L76=0,"",RES_hhdet_in_tes!L76/RES_hhdet_in_fec!L76)</f>
        <v/>
      </c>
      <c r="M76" s="111">
        <f>IF(RES_hhdet_in_tes!M76=0,"",RES_hhdet_in_tes!M76/RES_hhdet_in_fec!M76)</f>
        <v>1</v>
      </c>
      <c r="N76" s="111">
        <f>IF(RES_hhdet_in_tes!N76=0,"",RES_hhdet_in_tes!N76/RES_hhdet_in_fec!N76)</f>
        <v>1</v>
      </c>
      <c r="O76" s="111">
        <f>IF(RES_hhdet_in_tes!O76=0,"",RES_hhdet_in_tes!O76/RES_hhdet_in_fec!O76)</f>
        <v>1</v>
      </c>
      <c r="P76" s="111">
        <f>IF(RES_hhdet_in_tes!P76=0,"",RES_hhdet_in_tes!P76/RES_hhdet_in_fec!P76)</f>
        <v>1</v>
      </c>
      <c r="Q76" s="111">
        <f>IF(RES_hhdet_in_tes!Q76=0,"",RES_hhdet_in_tes!Q76/RES_hhdet_in_fec!Q76)</f>
        <v>1</v>
      </c>
      <c r="R76" s="111" t="str">
        <f>IF(RES_hhdet_in_tes!R76=0,"",RES_hhdet_in_tes!R76/RES_hhdet_in_fec!R76)</f>
        <v/>
      </c>
      <c r="S76" s="111" t="str">
        <f>IF(RES_hhdet_in_tes!S76=0,"",RES_hhdet_in_tes!S76/RES_hhdet_in_fec!S76)</f>
        <v/>
      </c>
      <c r="T76" s="111" t="str">
        <f>IF(RES_hhdet_in_tes!T76=0,"",RES_hhdet_in_tes!T76/RES_hhdet_in_fec!T76)</f>
        <v/>
      </c>
      <c r="U76" s="111">
        <f>IF(RES_hhdet_in_tes!U76=0,"",RES_hhdet_in_tes!U76/RES_hhdet_in_fec!U76)</f>
        <v>1</v>
      </c>
      <c r="V76" s="111">
        <f>IF(RES_hhdet_in_tes!V76=0,"",RES_hhdet_in_tes!V76/RES_hhdet_in_fec!V76)</f>
        <v>1</v>
      </c>
      <c r="W76" s="111">
        <f>IF(RES_hhdet_in_tes!W76=0,"",RES_hhdet_in_tes!W76/RES_hhdet_in_fec!W76)</f>
        <v>1</v>
      </c>
      <c r="X76" s="111">
        <f>IF(RES_hhdet_in_tes!X76=0,"",RES_hhdet_in_tes!X76/RES_hhdet_in_fec!X76)</f>
        <v>1</v>
      </c>
      <c r="Y76" s="111">
        <f>IF(RES_hhdet_in_tes!Y76=0,"",RES_hhdet_in_tes!Y76/RES_hhdet_in_fec!Y76)</f>
        <v>1</v>
      </c>
      <c r="DA76" s="63" t="s">
        <v>3658</v>
      </c>
    </row>
    <row r="77" spans="1:105" ht="12" customHeight="1" x14ac:dyDescent="0.25">
      <c r="A77" s="121" t="s">
        <v>54</v>
      </c>
      <c r="B77" s="124"/>
      <c r="C77" s="124">
        <f>IF(RES_hhdet_in_tes!C77=0,"",RES_hhdet_in_tes!C77/RES_hhdet_in_fec!C77)</f>
        <v>0.72039430875604371</v>
      </c>
      <c r="D77" s="124">
        <f>IF(RES_hhdet_in_tes!D77=0,"",RES_hhdet_in_tes!D77/RES_hhdet_in_fec!D77)</f>
        <v>0.71323858535310014</v>
      </c>
      <c r="E77" s="124">
        <f>IF(RES_hhdet_in_tes!E77=0,"",RES_hhdet_in_tes!E77/RES_hhdet_in_fec!E77)</f>
        <v>0.70289578230781602</v>
      </c>
      <c r="F77" s="124">
        <f>IF(RES_hhdet_in_tes!F77=0,"",RES_hhdet_in_tes!F77/RES_hhdet_in_fec!F77)</f>
        <v>0.7072136027067687</v>
      </c>
      <c r="G77" s="124">
        <f>IF(RES_hhdet_in_tes!G77=0,"",RES_hhdet_in_tes!G77/RES_hhdet_in_fec!G77)</f>
        <v>0.70601718524856982</v>
      </c>
      <c r="H77" s="124">
        <f>IF(RES_hhdet_in_tes!H77=0,"",RES_hhdet_in_tes!H77/RES_hhdet_in_fec!H77)</f>
        <v>0.69291611685789145</v>
      </c>
      <c r="I77" s="124">
        <f>IF(RES_hhdet_in_tes!I77=0,"",RES_hhdet_in_tes!I77/RES_hhdet_in_fec!I77)</f>
        <v>0.69912608272129984</v>
      </c>
      <c r="J77" s="124">
        <f>IF(RES_hhdet_in_tes!J77=0,"",RES_hhdet_in_tes!J77/RES_hhdet_in_fec!J77)</f>
        <v>0.69322746055365747</v>
      </c>
      <c r="K77" s="124">
        <f>IF(RES_hhdet_in_tes!K77=0,"",RES_hhdet_in_tes!K77/RES_hhdet_in_fec!K77)</f>
        <v>0.69879555080563038</v>
      </c>
      <c r="L77" s="124">
        <f>IF(RES_hhdet_in_tes!L77=0,"",RES_hhdet_in_tes!L77/RES_hhdet_in_fec!L77)</f>
        <v>0.68225070906204566</v>
      </c>
      <c r="M77" s="124">
        <f>IF(RES_hhdet_in_tes!M77=0,"",RES_hhdet_in_tes!M77/RES_hhdet_in_fec!M77)</f>
        <v>0.69676502500442783</v>
      </c>
      <c r="N77" s="124">
        <f>IF(RES_hhdet_in_tes!N77=0,"",RES_hhdet_in_tes!N77/RES_hhdet_in_fec!N77)</f>
        <v>0.69108075222291598</v>
      </c>
      <c r="O77" s="124">
        <f>IF(RES_hhdet_in_tes!O77=0,"",RES_hhdet_in_tes!O77/RES_hhdet_in_fec!O77)</f>
        <v>0.69578336774924887</v>
      </c>
      <c r="P77" s="124">
        <f>IF(RES_hhdet_in_tes!P77=0,"",RES_hhdet_in_tes!P77/RES_hhdet_in_fec!P77)</f>
        <v>0.7013881582206688</v>
      </c>
      <c r="Q77" s="124">
        <f>IF(RES_hhdet_in_tes!Q77=0,"",RES_hhdet_in_tes!Q77/RES_hhdet_in_fec!Q77)</f>
        <v>0.73268379767324487</v>
      </c>
      <c r="R77" s="124">
        <f>IF(RES_hhdet_in_tes!R77=0,"",RES_hhdet_in_tes!R77/RES_hhdet_in_fec!R77)</f>
        <v>0.72082998249327712</v>
      </c>
      <c r="S77" s="124">
        <f>IF(RES_hhdet_in_tes!S77=0,"",RES_hhdet_in_tes!S77/RES_hhdet_in_fec!S77)</f>
        <v>0.75117179356516128</v>
      </c>
      <c r="T77" s="124">
        <f>IF(RES_hhdet_in_tes!T77=0,"",RES_hhdet_in_tes!T77/RES_hhdet_in_fec!T77)</f>
        <v>0.75879362558470576</v>
      </c>
      <c r="U77" s="124">
        <f>IF(RES_hhdet_in_tes!U77=0,"",RES_hhdet_in_tes!U77/RES_hhdet_in_fec!U77)</f>
        <v>0.78342428720749802</v>
      </c>
      <c r="V77" s="124">
        <f>IF(RES_hhdet_in_tes!V77=0,"",RES_hhdet_in_tes!V77/RES_hhdet_in_fec!V77)</f>
        <v>0.76599397705114758</v>
      </c>
      <c r="W77" s="124">
        <f>IF(RES_hhdet_in_tes!W77=0,"",RES_hhdet_in_tes!W77/RES_hhdet_in_fec!W77)</f>
        <v>0.76854611855453792</v>
      </c>
      <c r="X77" s="124">
        <f>IF(RES_hhdet_in_tes!X77=0,"",RES_hhdet_in_tes!X77/RES_hhdet_in_fec!X77)</f>
        <v>0.68817127786867083</v>
      </c>
      <c r="Y77" s="124">
        <f>IF(RES_hhdet_in_tes!Y77=0,"",RES_hhdet_in_tes!Y77/RES_hhdet_in_fec!Y77)</f>
        <v>0.77335161610091652</v>
      </c>
      <c r="DA77" s="130" t="s">
        <v>3659</v>
      </c>
    </row>
    <row r="78" spans="1:105" ht="12" customHeight="1" x14ac:dyDescent="0.25">
      <c r="A78" s="97" t="s">
        <v>189</v>
      </c>
      <c r="B78" s="111"/>
      <c r="C78" s="111">
        <f>IF(RES_hhdet_in_tes!C78=0,"",RES_hhdet_in_tes!C78/RES_hhdet_in_fec!C78)</f>
        <v>0.60980326811475616</v>
      </c>
      <c r="D78" s="111">
        <f>IF(RES_hhdet_in_tes!D78=0,"",RES_hhdet_in_tes!D78/RES_hhdet_in_fec!D78)</f>
        <v>0.61010496509070866</v>
      </c>
      <c r="E78" s="111">
        <f>IF(RES_hhdet_in_tes!E78=0,"",RES_hhdet_in_tes!E78/RES_hhdet_in_fec!E78)</f>
        <v>0.61040668924310271</v>
      </c>
      <c r="F78" s="111">
        <f>IF(RES_hhdet_in_tes!F78=0,"",RES_hhdet_in_tes!F78/RES_hhdet_in_fec!F78)</f>
        <v>0.61070841710137513</v>
      </c>
      <c r="G78" s="111">
        <f>IF(RES_hhdet_in_tes!G78=0,"",RES_hhdet_in_tes!G78/RES_hhdet_in_fec!G78)</f>
        <v>0.61101016998755164</v>
      </c>
      <c r="H78" s="111">
        <f>IF(RES_hhdet_in_tes!H78=0,"",RES_hhdet_in_tes!H78/RES_hhdet_in_fec!H78)</f>
        <v>0.61131194529208788</v>
      </c>
      <c r="I78" s="111">
        <f>IF(RES_hhdet_in_tes!I78=0,"",RES_hhdet_in_tes!I78/RES_hhdet_in_fec!I78)</f>
        <v>0.61161374826873149</v>
      </c>
      <c r="J78" s="111">
        <f>IF(RES_hhdet_in_tes!J78=0,"",RES_hhdet_in_tes!J78/RES_hhdet_in_fec!J78)</f>
        <v>0.61191560044023285</v>
      </c>
      <c r="K78" s="111">
        <f>IF(RES_hhdet_in_tes!K78=0,"",RES_hhdet_in_tes!K78/RES_hhdet_in_fec!K78)</f>
        <v>0.61221752010659058</v>
      </c>
      <c r="L78" s="111">
        <f>IF(RES_hhdet_in_tes!L78=0,"",RES_hhdet_in_tes!L78/RES_hhdet_in_fec!L78)</f>
        <v>0.61251951216380462</v>
      </c>
      <c r="M78" s="111">
        <f>IF(RES_hhdet_in_tes!M78=0,"",RES_hhdet_in_tes!M78/RES_hhdet_in_fec!M78)</f>
        <v>0.61274885789543831</v>
      </c>
      <c r="N78" s="111">
        <f>IF(RES_hhdet_in_tes!N78=0,"",RES_hhdet_in_tes!N78/RES_hhdet_in_fec!N78)</f>
        <v>0.61287705137137216</v>
      </c>
      <c r="O78" s="111">
        <f>IF(RES_hhdet_in_tes!O78=0,"",RES_hhdet_in_tes!O78/RES_hhdet_in_fec!O78)</f>
        <v>0.61295366924445649</v>
      </c>
      <c r="P78" s="111">
        <f>IF(RES_hhdet_in_tes!P78=0,"",RES_hhdet_in_tes!P78/RES_hhdet_in_fec!P78)</f>
        <v>0.61316745875341883</v>
      </c>
      <c r="Q78" s="111">
        <f>IF(RES_hhdet_in_tes!Q78=0,"",RES_hhdet_in_tes!Q78/RES_hhdet_in_fec!Q78)</f>
        <v>0.6140376319970865</v>
      </c>
      <c r="R78" s="111">
        <f>IF(RES_hhdet_in_tes!R78=0,"",RES_hhdet_in_tes!R78/RES_hhdet_in_fec!R78)</f>
        <v>0.61632336042859814</v>
      </c>
      <c r="S78" s="111">
        <f>IF(RES_hhdet_in_tes!S78=0,"",RES_hhdet_in_tes!S78/RES_hhdet_in_fec!S78)</f>
        <v>0.61954764157030184</v>
      </c>
      <c r="T78" s="111">
        <f>IF(RES_hhdet_in_tes!T78=0,"",RES_hhdet_in_tes!T78/RES_hhdet_in_fec!T78)</f>
        <v>0.62308531017290869</v>
      </c>
      <c r="U78" s="111">
        <f>IF(RES_hhdet_in_tes!U78=0,"",RES_hhdet_in_tes!U78/RES_hhdet_in_fec!U78)</f>
        <v>0.62631120098713866</v>
      </c>
      <c r="V78" s="111">
        <f>IF(RES_hhdet_in_tes!V78=0,"",RES_hhdet_in_tes!V78/RES_hhdet_in_fec!V78)</f>
        <v>0.62860014876370707</v>
      </c>
      <c r="W78" s="111">
        <f>IF(RES_hhdet_in_tes!W78=0,"",RES_hhdet_in_tes!W78/RES_hhdet_in_fec!W78)</f>
        <v>0.6297002344437842</v>
      </c>
      <c r="X78" s="111">
        <f>IF(RES_hhdet_in_tes!X78=0,"",RES_hhdet_in_tes!X78/RES_hhdet_in_fec!X78)</f>
        <v>0.6301085115721986</v>
      </c>
      <c r="Y78" s="111">
        <f>IF(RES_hhdet_in_tes!Y78=0,"",RES_hhdet_in_tes!Y78/RES_hhdet_in_fec!Y78)</f>
        <v>0.63014933928504013</v>
      </c>
      <c r="DA78" s="63" t="s">
        <v>3660</v>
      </c>
    </row>
    <row r="79" spans="1:105" ht="12" customHeight="1" x14ac:dyDescent="0.25">
      <c r="A79" s="109" t="s">
        <v>120</v>
      </c>
      <c r="B79" s="45"/>
      <c r="C79" s="45">
        <f>IF(RES_hhdet_in_tes!C79=0,"",RES_hhdet_in_tes!C79/RES_hhdet_in_fec!C79)</f>
        <v>0.76655360444665888</v>
      </c>
      <c r="D79" s="45">
        <f>IF(RES_hhdet_in_tes!D79=0,"",RES_hhdet_in_tes!D79/RES_hhdet_in_fec!D79)</f>
        <v>0.76778382772742226</v>
      </c>
      <c r="E79" s="45">
        <f>IF(RES_hhdet_in_tes!E79=0,"",RES_hhdet_in_tes!E79/RES_hhdet_in_fec!E79)</f>
        <v>0.76907205632046183</v>
      </c>
      <c r="F79" s="45">
        <f>IF(RES_hhdet_in_tes!F79=0,"",RES_hhdet_in_tes!F79/RES_hhdet_in_fec!F79)</f>
        <v>0.77036819472881191</v>
      </c>
      <c r="G79" s="45">
        <f>IF(RES_hhdet_in_tes!G79=0,"",RES_hhdet_in_tes!G79/RES_hhdet_in_fec!G79)</f>
        <v>0.77171775261795128</v>
      </c>
      <c r="H79" s="45">
        <f>IF(RES_hhdet_in_tes!H79=0,"",RES_hhdet_in_tes!H79/RES_hhdet_in_fec!H79)</f>
        <v>0.77311516018419602</v>
      </c>
      <c r="I79" s="45">
        <f>IF(RES_hhdet_in_tes!I79=0,"",RES_hhdet_in_tes!I79/RES_hhdet_in_fec!I79)</f>
        <v>0.77457163101045001</v>
      </c>
      <c r="J79" s="45">
        <f>IF(RES_hhdet_in_tes!J79=0,"",RES_hhdet_in_tes!J79/RES_hhdet_in_fec!J79)</f>
        <v>0.77613310318783135</v>
      </c>
      <c r="K79" s="45">
        <f>IF(RES_hhdet_in_tes!K79=0,"",RES_hhdet_in_tes!K79/RES_hhdet_in_fec!K79)</f>
        <v>0.77783863617694593</v>
      </c>
      <c r="L79" s="45">
        <f>IF(RES_hhdet_in_tes!L79=0,"",RES_hhdet_in_tes!L79/RES_hhdet_in_fec!L79)</f>
        <v>0.7796986799848622</v>
      </c>
      <c r="M79" s="45">
        <f>IF(RES_hhdet_in_tes!M79=0,"",RES_hhdet_in_tes!M79/RES_hhdet_in_fec!M79)</f>
        <v>0.78235813160204981</v>
      </c>
      <c r="N79" s="45">
        <f>IF(RES_hhdet_in_tes!N79=0,"",RES_hhdet_in_tes!N79/RES_hhdet_in_fec!N79)</f>
        <v>0.78600058707231879</v>
      </c>
      <c r="O79" s="45">
        <f>IF(RES_hhdet_in_tes!O79=0,"",RES_hhdet_in_tes!O79/RES_hhdet_in_fec!O79)</f>
        <v>0.79106141442922406</v>
      </c>
      <c r="P79" s="45">
        <f>IF(RES_hhdet_in_tes!P79=0,"",RES_hhdet_in_tes!P79/RES_hhdet_in_fec!P79)</f>
        <v>0.79775414830594005</v>
      </c>
      <c r="Q79" s="45">
        <f>IF(RES_hhdet_in_tes!Q79=0,"",RES_hhdet_in_tes!Q79/RES_hhdet_in_fec!Q79)</f>
        <v>0.80641461122110036</v>
      </c>
      <c r="R79" s="45">
        <f>IF(RES_hhdet_in_tes!R79=0,"",RES_hhdet_in_tes!R79/RES_hhdet_in_fec!R79)</f>
        <v>0.81819943067328627</v>
      </c>
      <c r="S79" s="45">
        <f>IF(RES_hhdet_in_tes!S79=0,"",RES_hhdet_in_tes!S79/RES_hhdet_in_fec!S79)</f>
        <v>0.83294608685133831</v>
      </c>
      <c r="T79" s="45">
        <f>IF(RES_hhdet_in_tes!T79=0,"",RES_hhdet_in_tes!T79/RES_hhdet_in_fec!T79)</f>
        <v>0.84882167202577063</v>
      </c>
      <c r="U79" s="45">
        <f>IF(RES_hhdet_in_tes!U79=0,"",RES_hhdet_in_tes!U79/RES_hhdet_in_fec!U79)</f>
        <v>0.86399327846714025</v>
      </c>
      <c r="V79" s="45">
        <f>IF(RES_hhdet_in_tes!V79=0,"",RES_hhdet_in_tes!V79/RES_hhdet_in_fec!V79)</f>
        <v>0.8766279984459836</v>
      </c>
      <c r="W79" s="45">
        <f>IF(RES_hhdet_in_tes!W79=0,"",RES_hhdet_in_tes!W79/RES_hhdet_in_fec!W79)</f>
        <v>0.88608899617112313</v>
      </c>
      <c r="X79" s="45">
        <f>IF(RES_hhdet_in_tes!X79=0,"",RES_hhdet_in_tes!X79/RES_hhdet_in_fec!X79)</f>
        <v>0.89362906684468857</v>
      </c>
      <c r="Y79" s="45">
        <f>IF(RES_hhdet_in_tes!Y79=0,"",RES_hhdet_in_tes!Y79/RES_hhdet_in_fec!Y79)</f>
        <v>0.9003155700339861</v>
      </c>
      <c r="DA79" s="60" t="s">
        <v>3661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9"/>
      <c r="C81" s="119">
        <f>IF(RES_hhdet_in_tes!C81=0,"",RES_hhdet_in_tes!C81/RES_hhdet_in_fec!C81)</f>
        <v>0.58496033405509273</v>
      </c>
      <c r="D81" s="119">
        <f>IF(RES_hhdet_in_tes!D81=0,"",RES_hhdet_in_tes!D81/RES_hhdet_in_fec!D81)</f>
        <v>0.59692182267964256</v>
      </c>
      <c r="E81" s="119">
        <f>IF(RES_hhdet_in_tes!E81=0,"",RES_hhdet_in_tes!E81/RES_hhdet_in_fec!E81)</f>
        <v>0.60686716696227272</v>
      </c>
      <c r="F81" s="119">
        <f>IF(RES_hhdet_in_tes!F81=0,"",RES_hhdet_in_tes!F81/RES_hhdet_in_fec!F81)</f>
        <v>0.61653997832635099</v>
      </c>
      <c r="G81" s="119">
        <f>IF(RES_hhdet_in_tes!G81=0,"",RES_hhdet_in_tes!G81/RES_hhdet_in_fec!G81)</f>
        <v>0.6313356501285915</v>
      </c>
      <c r="H81" s="119">
        <f>IF(RES_hhdet_in_tes!H81=0,"",RES_hhdet_in_tes!H81/RES_hhdet_in_fec!H81)</f>
        <v>0.64956241331929232</v>
      </c>
      <c r="I81" s="119">
        <f>IF(RES_hhdet_in_tes!I81=0,"",RES_hhdet_in_tes!I81/RES_hhdet_in_fec!I81)</f>
        <v>0.65405874720714308</v>
      </c>
      <c r="J81" s="119">
        <f>IF(RES_hhdet_in_tes!J81=0,"",RES_hhdet_in_tes!J81/RES_hhdet_in_fec!J81)</f>
        <v>0.66455391422358456</v>
      </c>
      <c r="K81" s="119">
        <f>IF(RES_hhdet_in_tes!K81=0,"",RES_hhdet_in_tes!K81/RES_hhdet_in_fec!K81)</f>
        <v>0.67630473313880779</v>
      </c>
      <c r="L81" s="119">
        <f>IF(RES_hhdet_in_tes!L81=0,"",RES_hhdet_in_tes!L81/RES_hhdet_in_fec!L81)</f>
        <v>0.68540393248207188</v>
      </c>
      <c r="M81" s="119">
        <f>IF(RES_hhdet_in_tes!M81=0,"",RES_hhdet_in_tes!M81/RES_hhdet_in_fec!M81)</f>
        <v>0.69342862933270188</v>
      </c>
      <c r="N81" s="119">
        <f>IF(RES_hhdet_in_tes!N81=0,"",RES_hhdet_in_tes!N81/RES_hhdet_in_fec!N81)</f>
        <v>0.70414240676858941</v>
      </c>
      <c r="O81" s="119">
        <f>IF(RES_hhdet_in_tes!O81=0,"",RES_hhdet_in_tes!O81/RES_hhdet_in_fec!O81)</f>
        <v>0.71584097173244399</v>
      </c>
      <c r="P81" s="119">
        <f>IF(RES_hhdet_in_tes!P81=0,"",RES_hhdet_in_tes!P81/RES_hhdet_in_fec!P81)</f>
        <v>0.7249983901347351</v>
      </c>
      <c r="Q81" s="119">
        <f>IF(RES_hhdet_in_tes!Q81=0,"",RES_hhdet_in_tes!Q81/RES_hhdet_in_fec!Q81)</f>
        <v>0.73307334966741755</v>
      </c>
      <c r="R81" s="119">
        <f>IF(RES_hhdet_in_tes!R81=0,"",RES_hhdet_in_tes!R81/RES_hhdet_in_fec!R81)</f>
        <v>0.74428819667571833</v>
      </c>
      <c r="S81" s="119">
        <f>IF(RES_hhdet_in_tes!S81=0,"",RES_hhdet_in_tes!S81/RES_hhdet_in_fec!S81)</f>
        <v>0.75805265711987357</v>
      </c>
      <c r="T81" s="119">
        <f>IF(RES_hhdet_in_tes!T81=0,"",RES_hhdet_in_tes!T81/RES_hhdet_in_fec!T81)</f>
        <v>0.76793835354090845</v>
      </c>
      <c r="U81" s="119">
        <f>IF(RES_hhdet_in_tes!U81=0,"",RES_hhdet_in_tes!U81/RES_hhdet_in_fec!U81)</f>
        <v>0.79088741997205303</v>
      </c>
      <c r="V81" s="119">
        <f>IF(RES_hhdet_in_tes!V81=0,"",RES_hhdet_in_tes!V81/RES_hhdet_in_fec!V81)</f>
        <v>0.81357269422460643</v>
      </c>
      <c r="W81" s="119">
        <f>IF(RES_hhdet_in_tes!W81=0,"",RES_hhdet_in_tes!W81/RES_hhdet_in_fec!W81)</f>
        <v>0.81286487421926978</v>
      </c>
      <c r="X81" s="119">
        <f>IF(RES_hhdet_in_tes!X81=0,"",RES_hhdet_in_tes!X81/RES_hhdet_in_fec!X81)</f>
        <v>0.83184300996130123</v>
      </c>
      <c r="Y81" s="119">
        <f>IF(RES_hhdet_in_tes!Y81=0,"",RES_hhdet_in_tes!Y81/RES_hhdet_in_fec!Y81)</f>
        <v>0.83396926088355916</v>
      </c>
      <c r="DA81" s="129" t="s">
        <v>3662</v>
      </c>
    </row>
    <row r="82" spans="1:105" ht="12.95" customHeight="1" x14ac:dyDescent="0.25">
      <c r="A82" s="121" t="s">
        <v>57</v>
      </c>
      <c r="B82" s="124"/>
      <c r="C82" s="124">
        <f>IF(RES_hhdet_in_tes!C82=0,"",RES_hhdet_in_tes!C82/RES_hhdet_in_fec!C82)</f>
        <v>0.57406859527895848</v>
      </c>
      <c r="D82" s="124">
        <f>IF(RES_hhdet_in_tes!D82=0,"",RES_hhdet_in_tes!D82/RES_hhdet_in_fec!D82)</f>
        <v>0.5855919340885879</v>
      </c>
      <c r="E82" s="124">
        <f>IF(RES_hhdet_in_tes!E82=0,"",RES_hhdet_in_tes!E82/RES_hhdet_in_fec!E82)</f>
        <v>0.59724103475136303</v>
      </c>
      <c r="F82" s="124">
        <f>IF(RES_hhdet_in_tes!F82=0,"",RES_hhdet_in_tes!F82/RES_hhdet_in_fec!F82)</f>
        <v>0.6090236843750938</v>
      </c>
      <c r="G82" s="124">
        <f>IF(RES_hhdet_in_tes!G82=0,"",RES_hhdet_in_tes!G82/RES_hhdet_in_fec!G82)</f>
        <v>0.62085836402552386</v>
      </c>
      <c r="H82" s="124">
        <f>IF(RES_hhdet_in_tes!H82=0,"",RES_hhdet_in_tes!H82/RES_hhdet_in_fec!H82)</f>
        <v>0.63275213039279554</v>
      </c>
      <c r="I82" s="124">
        <f>IF(RES_hhdet_in_tes!I82=0,"",RES_hhdet_in_tes!I82/RES_hhdet_in_fec!I82)</f>
        <v>0.64471832571688259</v>
      </c>
      <c r="J82" s="124">
        <f>IF(RES_hhdet_in_tes!J82=0,"",RES_hhdet_in_tes!J82/RES_hhdet_in_fec!J82)</f>
        <v>0.65672095940506792</v>
      </c>
      <c r="K82" s="124">
        <f>IF(RES_hhdet_in_tes!K82=0,"",RES_hhdet_in_tes!K82/RES_hhdet_in_fec!K82)</f>
        <v>0.6686671805632346</v>
      </c>
      <c r="L82" s="124">
        <f>IF(RES_hhdet_in_tes!L82=0,"",RES_hhdet_in_tes!L82/RES_hhdet_in_fec!L82)</f>
        <v>0.68052994318037063</v>
      </c>
      <c r="M82" s="124">
        <f>IF(RES_hhdet_in_tes!M82=0,"",RES_hhdet_in_tes!M82/RES_hhdet_in_fec!M82)</f>
        <v>0.69142379542649623</v>
      </c>
      <c r="N82" s="124">
        <f>IF(RES_hhdet_in_tes!N82=0,"",RES_hhdet_in_tes!N82/RES_hhdet_in_fec!N82)</f>
        <v>0.7008723961930392</v>
      </c>
      <c r="O82" s="124">
        <f>IF(RES_hhdet_in_tes!O82=0,"",RES_hhdet_in_tes!O82/RES_hhdet_in_fec!O82)</f>
        <v>0.70858721624714516</v>
      </c>
      <c r="P82" s="124">
        <f>IF(RES_hhdet_in_tes!P82=0,"",RES_hhdet_in_tes!P82/RES_hhdet_in_fec!P82)</f>
        <v>0.7152421286122721</v>
      </c>
      <c r="Q82" s="124">
        <f>IF(RES_hhdet_in_tes!Q82=0,"",RES_hhdet_in_tes!Q82/RES_hhdet_in_fec!Q82)</f>
        <v>0.72318202577378787</v>
      </c>
      <c r="R82" s="124">
        <f>IF(RES_hhdet_in_tes!R82=0,"",RES_hhdet_in_tes!R82/RES_hhdet_in_fec!R82)</f>
        <v>0.73508625713529752</v>
      </c>
      <c r="S82" s="124">
        <f>IF(RES_hhdet_in_tes!S82=0,"",RES_hhdet_in_tes!S82/RES_hhdet_in_fec!S82)</f>
        <v>0.74848047456290323</v>
      </c>
      <c r="T82" s="124">
        <f>IF(RES_hhdet_in_tes!T82=0,"",RES_hhdet_in_tes!T82/RES_hhdet_in_fec!T82)</f>
        <v>0.76199433998751476</v>
      </c>
      <c r="U82" s="124">
        <f>IF(RES_hhdet_in_tes!U82=0,"",RES_hhdet_in_tes!U82/RES_hhdet_in_fec!U82)</f>
        <v>0.77448276204802025</v>
      </c>
      <c r="V82" s="124">
        <f>IF(RES_hhdet_in_tes!V82=0,"",RES_hhdet_in_tes!V82/RES_hhdet_in_fec!V82)</f>
        <v>0.7848939119971553</v>
      </c>
      <c r="W82" s="124">
        <f>IF(RES_hhdet_in_tes!W82=0,"",RES_hhdet_in_tes!W82/RES_hhdet_in_fec!W82)</f>
        <v>0.79331271773593348</v>
      </c>
      <c r="X82" s="124">
        <f>IF(RES_hhdet_in_tes!X82=0,"",RES_hhdet_in_tes!X82/RES_hhdet_in_fec!X82)</f>
        <v>0.80084954909410899</v>
      </c>
      <c r="Y82" s="124">
        <f>IF(RES_hhdet_in_tes!Y82=0,"",RES_hhdet_in_tes!Y82/RES_hhdet_in_fec!Y82)</f>
        <v>0.80798815528576973</v>
      </c>
      <c r="DA82" s="130" t="s">
        <v>3663</v>
      </c>
    </row>
    <row r="83" spans="1:105" ht="12" customHeight="1" x14ac:dyDescent="0.25">
      <c r="A83" s="97" t="s">
        <v>199</v>
      </c>
      <c r="B83" s="111"/>
      <c r="C83" s="111">
        <f>IF(RES_hhdet_in_tes!C83=0,"",RES_hhdet_in_tes!C83/RES_hhdet_in_fec!C83)</f>
        <v>0.57173443121437484</v>
      </c>
      <c r="D83" s="111">
        <f>IF(RES_hhdet_in_tes!D83=0,"",RES_hhdet_in_tes!D83/RES_hhdet_in_fec!D83)</f>
        <v>0.58333181277311019</v>
      </c>
      <c r="E83" s="111">
        <f>IF(RES_hhdet_in_tes!E83=0,"",RES_hhdet_in_tes!E83/RES_hhdet_in_fec!E83)</f>
        <v>0.59503960004139456</v>
      </c>
      <c r="F83" s="111">
        <f>IF(RES_hhdet_in_tes!F83=0,"",RES_hhdet_in_tes!F83/RES_hhdet_in_fec!F83)</f>
        <v>0.60684634221922218</v>
      </c>
      <c r="G83" s="111">
        <f>IF(RES_hhdet_in_tes!G83=0,"",RES_hhdet_in_tes!G83/RES_hhdet_in_fec!G83)</f>
        <v>0.618740390160057</v>
      </c>
      <c r="H83" s="111">
        <f>IF(RES_hhdet_in_tes!H83=0,"",RES_hhdet_in_tes!H83/RES_hhdet_in_fec!H83)</f>
        <v>0.6307080252628694</v>
      </c>
      <c r="I83" s="111">
        <f>IF(RES_hhdet_in_tes!I83=0,"",RES_hhdet_in_tes!I83/RES_hhdet_in_fec!I83)</f>
        <v>0.64273115116443447</v>
      </c>
      <c r="J83" s="111">
        <f>IF(RES_hhdet_in_tes!J83=0,"",RES_hhdet_in_tes!J83/RES_hhdet_in_fec!J83)</f>
        <v>0.65477067735639771</v>
      </c>
      <c r="K83" s="111">
        <f>IF(RES_hhdet_in_tes!K83=0,"",RES_hhdet_in_tes!K83/RES_hhdet_in_fec!K83)</f>
        <v>0.66677491460596428</v>
      </c>
      <c r="L83" s="111">
        <f>IF(RES_hhdet_in_tes!L83=0,"",RES_hhdet_in_tes!L83/RES_hhdet_in_fec!L83)</f>
        <v>0.67869798594662867</v>
      </c>
      <c r="M83" s="111">
        <f>IF(RES_hhdet_in_tes!M83=0,"",RES_hhdet_in_tes!M83/RES_hhdet_in_fec!M83)</f>
        <v>0.68965030770944746</v>
      </c>
      <c r="N83" s="111">
        <f>IF(RES_hhdet_in_tes!N83=0,"",RES_hhdet_in_tes!N83/RES_hhdet_in_fec!N83)</f>
        <v>0.69914511679519253</v>
      </c>
      <c r="O83" s="111">
        <f>IF(RES_hhdet_in_tes!O83=0,"",RES_hhdet_in_tes!O83/RES_hhdet_in_fec!O83)</f>
        <v>0.70690128090520721</v>
      </c>
      <c r="P83" s="111">
        <f>IF(RES_hhdet_in_tes!P83=0,"",RES_hhdet_in_tes!P83/RES_hhdet_in_fec!P83)</f>
        <v>0.71359071734504875</v>
      </c>
      <c r="Q83" s="111">
        <f>IF(RES_hhdet_in_tes!Q83=0,"",RES_hhdet_in_tes!Q83/RES_hhdet_in_fec!Q83)</f>
        <v>0.72157246570397848</v>
      </c>
      <c r="R83" s="111">
        <f>IF(RES_hhdet_in_tes!R83=0,"",RES_hhdet_in_tes!R83/RES_hhdet_in_fec!R83)</f>
        <v>0.73352809249112549</v>
      </c>
      <c r="S83" s="111">
        <f>IF(RES_hhdet_in_tes!S83=0,"",RES_hhdet_in_tes!S83/RES_hhdet_in_fec!S83)</f>
        <v>0.74698400762380823</v>
      </c>
      <c r="T83" s="111">
        <f>IF(RES_hhdet_in_tes!T83=0,"",RES_hhdet_in_tes!T83/RES_hhdet_in_fec!T83)</f>
        <v>0.76055672618854719</v>
      </c>
      <c r="U83" s="111">
        <f>IF(RES_hhdet_in_tes!U83=0,"",RES_hhdet_in_tes!U83/RES_hhdet_in_fec!U83)</f>
        <v>0.77309451088147507</v>
      </c>
      <c r="V83" s="111">
        <f>IF(RES_hhdet_in_tes!V83=0,"",RES_hhdet_in_tes!V83/RES_hhdet_in_fec!V83)</f>
        <v>0.78361148522274127</v>
      </c>
      <c r="W83" s="111">
        <f>IF(RES_hhdet_in_tes!W83=0,"",RES_hhdet_in_tes!W83/RES_hhdet_in_fec!W83)</f>
        <v>0.7920600456235769</v>
      </c>
      <c r="X83" s="111">
        <f>IF(RES_hhdet_in_tes!X83=0,"",RES_hhdet_in_tes!X83/RES_hhdet_in_fec!X83)</f>
        <v>0.79967680928756002</v>
      </c>
      <c r="Y83" s="111">
        <f>IF(RES_hhdet_in_tes!Y83=0,"",RES_hhdet_in_tes!Y83/RES_hhdet_in_fec!Y83)</f>
        <v>0.80685487402325473</v>
      </c>
      <c r="DA83" s="63" t="s">
        <v>3664</v>
      </c>
    </row>
    <row r="84" spans="1:105" ht="12" customHeight="1" x14ac:dyDescent="0.25">
      <c r="A84" s="97" t="s">
        <v>53</v>
      </c>
      <c r="B84" s="111"/>
      <c r="C84" s="111">
        <f>IF(RES_hhdet_in_tes!C84=0,"",RES_hhdet_in_tes!C84/RES_hhdet_in_fec!C84)</f>
        <v>1</v>
      </c>
      <c r="D84" s="111">
        <f>IF(RES_hhdet_in_tes!D84=0,"",RES_hhdet_in_tes!D84/RES_hhdet_in_fec!D84)</f>
        <v>1</v>
      </c>
      <c r="E84" s="111">
        <f>IF(RES_hhdet_in_tes!E84=0,"",RES_hhdet_in_tes!E84/RES_hhdet_in_fec!E84)</f>
        <v>1</v>
      </c>
      <c r="F84" s="111">
        <f>IF(RES_hhdet_in_tes!F84=0,"",RES_hhdet_in_tes!F84/RES_hhdet_in_fec!F84)</f>
        <v>1</v>
      </c>
      <c r="G84" s="111">
        <f>IF(RES_hhdet_in_tes!G84=0,"",RES_hhdet_in_tes!G84/RES_hhdet_in_fec!G84)</f>
        <v>1</v>
      </c>
      <c r="H84" s="111">
        <f>IF(RES_hhdet_in_tes!H84=0,"",RES_hhdet_in_tes!H84/RES_hhdet_in_fec!H84)</f>
        <v>1</v>
      </c>
      <c r="I84" s="111">
        <f>IF(RES_hhdet_in_tes!I84=0,"",RES_hhdet_in_tes!I84/RES_hhdet_in_fec!I84)</f>
        <v>1</v>
      </c>
      <c r="J84" s="111">
        <f>IF(RES_hhdet_in_tes!J84=0,"",RES_hhdet_in_tes!J84/RES_hhdet_in_fec!J84)</f>
        <v>1</v>
      </c>
      <c r="K84" s="111">
        <f>IF(RES_hhdet_in_tes!K84=0,"",RES_hhdet_in_tes!K84/RES_hhdet_in_fec!K84)</f>
        <v>1</v>
      </c>
      <c r="L84" s="111">
        <f>IF(RES_hhdet_in_tes!L84=0,"",RES_hhdet_in_tes!L84/RES_hhdet_in_fec!L84)</f>
        <v>1</v>
      </c>
      <c r="M84" s="111">
        <f>IF(RES_hhdet_in_tes!M84=0,"",RES_hhdet_in_tes!M84/RES_hhdet_in_fec!M84)</f>
        <v>1</v>
      </c>
      <c r="N84" s="111">
        <f>IF(RES_hhdet_in_tes!N84=0,"",RES_hhdet_in_tes!N84/RES_hhdet_in_fec!N84)</f>
        <v>1</v>
      </c>
      <c r="O84" s="111">
        <f>IF(RES_hhdet_in_tes!O84=0,"",RES_hhdet_in_tes!O84/RES_hhdet_in_fec!O84)</f>
        <v>1</v>
      </c>
      <c r="P84" s="111">
        <f>IF(RES_hhdet_in_tes!P84=0,"",RES_hhdet_in_tes!P84/RES_hhdet_in_fec!P84)</f>
        <v>1</v>
      </c>
      <c r="Q84" s="111">
        <f>IF(RES_hhdet_in_tes!Q84=0,"",RES_hhdet_in_tes!Q84/RES_hhdet_in_fec!Q84)</f>
        <v>1</v>
      </c>
      <c r="R84" s="111">
        <f>IF(RES_hhdet_in_tes!R84=0,"",RES_hhdet_in_tes!R84/RES_hhdet_in_fec!R84)</f>
        <v>1</v>
      </c>
      <c r="S84" s="111">
        <f>IF(RES_hhdet_in_tes!S84=0,"",RES_hhdet_in_tes!S84/RES_hhdet_in_fec!S84)</f>
        <v>1</v>
      </c>
      <c r="T84" s="111">
        <f>IF(RES_hhdet_in_tes!T84=0,"",RES_hhdet_in_tes!T84/RES_hhdet_in_fec!T84)</f>
        <v>1</v>
      </c>
      <c r="U84" s="111">
        <f>IF(RES_hhdet_in_tes!U84=0,"",RES_hhdet_in_tes!U84/RES_hhdet_in_fec!U84)</f>
        <v>1</v>
      </c>
      <c r="V84" s="111">
        <f>IF(RES_hhdet_in_tes!V84=0,"",RES_hhdet_in_tes!V84/RES_hhdet_in_fec!V84)</f>
        <v>1</v>
      </c>
      <c r="W84" s="111">
        <f>IF(RES_hhdet_in_tes!W84=0,"",RES_hhdet_in_tes!W84/RES_hhdet_in_fec!W84)</f>
        <v>1</v>
      </c>
      <c r="X84" s="111">
        <f>IF(RES_hhdet_in_tes!X84=0,"",RES_hhdet_in_tes!X84/RES_hhdet_in_fec!X84)</f>
        <v>1</v>
      </c>
      <c r="Y84" s="111">
        <f>IF(RES_hhdet_in_tes!Y84=0,"",RES_hhdet_in_tes!Y84/RES_hhdet_in_fec!Y84)</f>
        <v>1</v>
      </c>
      <c r="DA84" s="63" t="s">
        <v>3665</v>
      </c>
    </row>
    <row r="85" spans="1:105" ht="12.95" customHeight="1" x14ac:dyDescent="0.25">
      <c r="A85" s="121" t="s">
        <v>92</v>
      </c>
      <c r="B85" s="124"/>
      <c r="C85" s="124">
        <f>IF(RES_hhdet_in_tes!C85=0,"",RES_hhdet_in_tes!C85/RES_hhdet_in_fec!C85)</f>
        <v>2.5802479381017775</v>
      </c>
      <c r="D85" s="124">
        <f>IF(RES_hhdet_in_tes!D85=0,"",RES_hhdet_in_tes!D85/RES_hhdet_in_fec!D85)</f>
        <v>2.6981201824497778</v>
      </c>
      <c r="E85" s="124">
        <f>IF(RES_hhdet_in_tes!E85=0,"",RES_hhdet_in_tes!E85/RES_hhdet_in_fec!E85)</f>
        <v>2.8177595583971393</v>
      </c>
      <c r="F85" s="124">
        <f>IF(RES_hhdet_in_tes!F85=0,"",RES_hhdet_in_tes!F85/RES_hhdet_in_fec!F85)</f>
        <v>2.9383598250385918</v>
      </c>
      <c r="G85" s="124">
        <f>IF(RES_hhdet_in_tes!G85=0,"",RES_hhdet_in_tes!G85/RES_hhdet_in_fec!G85)</f>
        <v>3.0606196588707446</v>
      </c>
      <c r="H85" s="124">
        <f>IF(RES_hhdet_in_tes!H85=0,"",RES_hhdet_in_tes!H85/RES_hhdet_in_fec!H85)</f>
        <v>3.1844292547674353</v>
      </c>
      <c r="I85" s="124">
        <f>IF(RES_hhdet_in_tes!I85=0,"",RES_hhdet_in_tes!I85/RES_hhdet_in_fec!I85)</f>
        <v>3.3099350686023525</v>
      </c>
      <c r="J85" s="124">
        <f>IF(RES_hhdet_in_tes!J85=0,"",RES_hhdet_in_tes!J85/RES_hhdet_in_fec!J85)</f>
        <v>3.4377935045903896</v>
      </c>
      <c r="K85" s="124">
        <f>IF(RES_hhdet_in_tes!K85=0,"",RES_hhdet_in_tes!K85/RES_hhdet_in_fec!K85)</f>
        <v>3.5685244896006023</v>
      </c>
      <c r="L85" s="124">
        <f>IF(RES_hhdet_in_tes!L85=0,"",RES_hhdet_in_tes!L85/RES_hhdet_in_fec!L85)</f>
        <v>3.7021969715316039</v>
      </c>
      <c r="M85" s="124">
        <f>IF(RES_hhdet_in_tes!M85=0,"",RES_hhdet_in_tes!M85/RES_hhdet_in_fec!M85)</f>
        <v>3.8553757828465178</v>
      </c>
      <c r="N85" s="124">
        <f>IF(RES_hhdet_in_tes!N85=0,"",RES_hhdet_in_tes!N85/RES_hhdet_in_fec!N85)</f>
        <v>4.0329782618102978</v>
      </c>
      <c r="O85" s="124">
        <f>IF(RES_hhdet_in_tes!O85=0,"",RES_hhdet_in_tes!O85/RES_hhdet_in_fec!O85)</f>
        <v>4.2346875831665027</v>
      </c>
      <c r="P85" s="124">
        <f>IF(RES_hhdet_in_tes!P85=0,"",RES_hhdet_in_tes!P85/RES_hhdet_in_fec!P85)</f>
        <v>4.4408733951210726</v>
      </c>
      <c r="Q85" s="124">
        <f>IF(RES_hhdet_in_tes!Q85=0,"",RES_hhdet_in_tes!Q85/RES_hhdet_in_fec!Q85)</f>
        <v>4.5991178445145788</v>
      </c>
      <c r="R85" s="124">
        <f>IF(RES_hhdet_in_tes!R85=0,"",RES_hhdet_in_tes!R85/RES_hhdet_in_fec!R85)</f>
        <v>4.6334059541406649</v>
      </c>
      <c r="S85" s="124">
        <f>IF(RES_hhdet_in_tes!S85=0,"",RES_hhdet_in_tes!S85/RES_hhdet_in_fec!S85)</f>
        <v>4.6372157440991195</v>
      </c>
      <c r="T85" s="124">
        <f>IF(RES_hhdet_in_tes!T85=0,"",RES_hhdet_in_tes!T85/RES_hhdet_in_fec!T85)</f>
        <v>4.6414488440529569</v>
      </c>
      <c r="U85" s="124">
        <f>IF(RES_hhdet_in_tes!U85=0,"",RES_hhdet_in_tes!U85/RES_hhdet_in_fec!U85)</f>
        <v>4.6461522884461104</v>
      </c>
      <c r="V85" s="124">
        <f>IF(RES_hhdet_in_tes!V85=0,"",RES_hhdet_in_tes!V85/RES_hhdet_in_fec!V85)</f>
        <v>4.6595925523961093</v>
      </c>
      <c r="W85" s="124">
        <f>IF(RES_hhdet_in_tes!W85=0,"",RES_hhdet_in_tes!W85/RES_hhdet_in_fec!W85)</f>
        <v>4.7037061049260407</v>
      </c>
      <c r="X85" s="124">
        <f>IF(RES_hhdet_in_tes!X85=0,"",RES_hhdet_in_tes!X85/RES_hhdet_in_fec!X85)</f>
        <v>4.754827869860665</v>
      </c>
      <c r="Y85" s="124">
        <f>IF(RES_hhdet_in_tes!Y85=0,"",RES_hhdet_in_tes!Y85/RES_hhdet_in_fec!Y85)</f>
        <v>4.8124511861531936</v>
      </c>
      <c r="DA85" s="130" t="s">
        <v>3666</v>
      </c>
    </row>
    <row r="86" spans="1:105" ht="12" customHeight="1" x14ac:dyDescent="0.25">
      <c r="A86" s="97" t="s">
        <v>53</v>
      </c>
      <c r="B86" s="111"/>
      <c r="C86" s="111">
        <f>IF(RES_hhdet_in_tes!C86=0,"",RES_hhdet_in_tes!C86/RES_hhdet_in_fec!C86)</f>
        <v>2.5802479381017775</v>
      </c>
      <c r="D86" s="111">
        <f>IF(RES_hhdet_in_tes!D86=0,"",RES_hhdet_in_tes!D86/RES_hhdet_in_fec!D86)</f>
        <v>2.6981201824497778</v>
      </c>
      <c r="E86" s="111">
        <f>IF(RES_hhdet_in_tes!E86=0,"",RES_hhdet_in_tes!E86/RES_hhdet_in_fec!E86)</f>
        <v>2.8177595583971393</v>
      </c>
      <c r="F86" s="111">
        <f>IF(RES_hhdet_in_tes!F86=0,"",RES_hhdet_in_tes!F86/RES_hhdet_in_fec!F86)</f>
        <v>2.9383598250385918</v>
      </c>
      <c r="G86" s="111">
        <f>IF(RES_hhdet_in_tes!G86=0,"",RES_hhdet_in_tes!G86/RES_hhdet_in_fec!G86)</f>
        <v>3.0606196588707446</v>
      </c>
      <c r="H86" s="111">
        <f>IF(RES_hhdet_in_tes!H86=0,"",RES_hhdet_in_tes!H86/RES_hhdet_in_fec!H86)</f>
        <v>3.1844292547674353</v>
      </c>
      <c r="I86" s="111">
        <f>IF(RES_hhdet_in_tes!I86=0,"",RES_hhdet_in_tes!I86/RES_hhdet_in_fec!I86)</f>
        <v>3.3099350686023525</v>
      </c>
      <c r="J86" s="111">
        <f>IF(RES_hhdet_in_tes!J86=0,"",RES_hhdet_in_tes!J86/RES_hhdet_in_fec!J86)</f>
        <v>3.4377935045903896</v>
      </c>
      <c r="K86" s="111">
        <f>IF(RES_hhdet_in_tes!K86=0,"",RES_hhdet_in_tes!K86/RES_hhdet_in_fec!K86)</f>
        <v>3.5685244896006023</v>
      </c>
      <c r="L86" s="111">
        <f>IF(RES_hhdet_in_tes!L86=0,"",RES_hhdet_in_tes!L86/RES_hhdet_in_fec!L86)</f>
        <v>3.7021969715316039</v>
      </c>
      <c r="M86" s="111">
        <f>IF(RES_hhdet_in_tes!M86=0,"",RES_hhdet_in_tes!M86/RES_hhdet_in_fec!M86)</f>
        <v>3.8553757828465178</v>
      </c>
      <c r="N86" s="111">
        <f>IF(RES_hhdet_in_tes!N86=0,"",RES_hhdet_in_tes!N86/RES_hhdet_in_fec!N86)</f>
        <v>4.0329782618102978</v>
      </c>
      <c r="O86" s="111">
        <f>IF(RES_hhdet_in_tes!O86=0,"",RES_hhdet_in_tes!O86/RES_hhdet_in_fec!O86)</f>
        <v>4.2346875831665027</v>
      </c>
      <c r="P86" s="111">
        <f>IF(RES_hhdet_in_tes!P86=0,"",RES_hhdet_in_tes!P86/RES_hhdet_in_fec!P86)</f>
        <v>4.4408733951210726</v>
      </c>
      <c r="Q86" s="111">
        <f>IF(RES_hhdet_in_tes!Q86=0,"",RES_hhdet_in_tes!Q86/RES_hhdet_in_fec!Q86)</f>
        <v>4.5991178445145788</v>
      </c>
      <c r="R86" s="111">
        <f>IF(RES_hhdet_in_tes!R86=0,"",RES_hhdet_in_tes!R86/RES_hhdet_in_fec!R86)</f>
        <v>4.6334059541406649</v>
      </c>
      <c r="S86" s="111">
        <f>IF(RES_hhdet_in_tes!S86=0,"",RES_hhdet_in_tes!S86/RES_hhdet_in_fec!S86)</f>
        <v>4.6372157440991195</v>
      </c>
      <c r="T86" s="111">
        <f>IF(RES_hhdet_in_tes!T86=0,"",RES_hhdet_in_tes!T86/RES_hhdet_in_fec!T86)</f>
        <v>4.6414488440529569</v>
      </c>
      <c r="U86" s="111">
        <f>IF(RES_hhdet_in_tes!U86=0,"",RES_hhdet_in_tes!U86/RES_hhdet_in_fec!U86)</f>
        <v>4.6461522884461104</v>
      </c>
      <c r="V86" s="111">
        <f>IF(RES_hhdet_in_tes!V86=0,"",RES_hhdet_in_tes!V86/RES_hhdet_in_fec!V86)</f>
        <v>4.6595925523961093</v>
      </c>
      <c r="W86" s="111">
        <f>IF(RES_hhdet_in_tes!W86=0,"",RES_hhdet_in_tes!W86/RES_hhdet_in_fec!W86)</f>
        <v>4.7037061049260407</v>
      </c>
      <c r="X86" s="111">
        <f>IF(RES_hhdet_in_tes!X86=0,"",RES_hhdet_in_tes!X86/RES_hhdet_in_fec!X86)</f>
        <v>4.754827869860665</v>
      </c>
      <c r="Y86" s="111">
        <f>IF(RES_hhdet_in_tes!Y86=0,"",RES_hhdet_in_tes!Y86/RES_hhdet_in_fec!Y86)</f>
        <v>4.8124511861531936</v>
      </c>
      <c r="DA86" s="63" t="s">
        <v>3667</v>
      </c>
    </row>
    <row r="87" spans="1:105" ht="12" customHeight="1" x14ac:dyDescent="0.25">
      <c r="A87" s="121" t="s">
        <v>55</v>
      </c>
      <c r="B87" s="124"/>
      <c r="C87" s="124">
        <f>IF(RES_hhdet_in_tes!C87=0,"",RES_hhdet_in_tes!C87/RES_hhdet_in_fec!C87)</f>
        <v>0.66817224118898999</v>
      </c>
      <c r="D87" s="124">
        <f>IF(RES_hhdet_in_tes!D87=0,"",RES_hhdet_in_tes!D87/RES_hhdet_in_fec!D87)</f>
        <v>0.66606971934548609</v>
      </c>
      <c r="E87" s="124">
        <f>IF(RES_hhdet_in_tes!E87=0,"",RES_hhdet_in_tes!E87/RES_hhdet_in_fec!E87)</f>
        <v>0.66597375268453429</v>
      </c>
      <c r="F87" s="124">
        <f>IF(RES_hhdet_in_tes!F87=0,"",RES_hhdet_in_tes!F87/RES_hhdet_in_fec!F87)</f>
        <v>0.6499819722321738</v>
      </c>
      <c r="G87" s="124">
        <f>IF(RES_hhdet_in_tes!G87=0,"",RES_hhdet_in_tes!G87/RES_hhdet_in_fec!G87)</f>
        <v>0.66079598192568068</v>
      </c>
      <c r="H87" s="124">
        <f>IF(RES_hhdet_in_tes!H87=0,"",RES_hhdet_in_tes!H87/RES_hhdet_in_fec!H87)</f>
        <v>0.67374493530812629</v>
      </c>
      <c r="I87" s="124">
        <f>IF(RES_hhdet_in_tes!I87=0,"",RES_hhdet_in_tes!I87/RES_hhdet_in_fec!I87)</f>
        <v>0.68536229778865676</v>
      </c>
      <c r="J87" s="124">
        <f>IF(RES_hhdet_in_tes!J87=0,"",RES_hhdet_in_tes!J87/RES_hhdet_in_fec!J87)</f>
        <v>0.68913044879919727</v>
      </c>
      <c r="K87" s="124">
        <f>IF(RES_hhdet_in_tes!K87=0,"",RES_hhdet_in_tes!K87/RES_hhdet_in_fec!K87)</f>
        <v>0.7062413560091414</v>
      </c>
      <c r="L87" s="124">
        <f>IF(RES_hhdet_in_tes!L87=0,"",RES_hhdet_in_tes!L87/RES_hhdet_in_fec!L87)</f>
        <v>0.69040731142006762</v>
      </c>
      <c r="M87" s="124">
        <f>IF(RES_hhdet_in_tes!M87=0,"",RES_hhdet_in_tes!M87/RES_hhdet_in_fec!M87)</f>
        <v>0.69049494481987361</v>
      </c>
      <c r="N87" s="124">
        <f>IF(RES_hhdet_in_tes!N87=0,"",RES_hhdet_in_tes!N87/RES_hhdet_in_fec!N87)</f>
        <v>0.69408760709041961</v>
      </c>
      <c r="O87" s="124">
        <f>IF(RES_hhdet_in_tes!O87=0,"",RES_hhdet_in_tes!O87/RES_hhdet_in_fec!O87)</f>
        <v>0.71831717031758868</v>
      </c>
      <c r="P87" s="124">
        <f>IF(RES_hhdet_in_tes!P87=0,"",RES_hhdet_in_tes!P87/RES_hhdet_in_fec!P87)</f>
        <v>0.73932242855262909</v>
      </c>
      <c r="Q87" s="124">
        <f>IF(RES_hhdet_in_tes!Q87=0,"",RES_hhdet_in_tes!Q87/RES_hhdet_in_fec!Q87)</f>
        <v>0.75964949560049699</v>
      </c>
      <c r="R87" s="124">
        <f>IF(RES_hhdet_in_tes!R87=0,"",RES_hhdet_in_tes!R87/RES_hhdet_in_fec!R87)</f>
        <v>0.76131508056134578</v>
      </c>
      <c r="S87" s="124">
        <f>IF(RES_hhdet_in_tes!S87=0,"",RES_hhdet_in_tes!S87/RES_hhdet_in_fec!S87)</f>
        <v>0.77233112560480288</v>
      </c>
      <c r="T87" s="124">
        <f>IF(RES_hhdet_in_tes!T87=0,"",RES_hhdet_in_tes!T87/RES_hhdet_in_fec!T87)</f>
        <v>0.77295494792047836</v>
      </c>
      <c r="U87" s="124">
        <f>IF(RES_hhdet_in_tes!U87=0,"",RES_hhdet_in_tes!U87/RES_hhdet_in_fec!U87)</f>
        <v>0.7790970270622809</v>
      </c>
      <c r="V87" s="124">
        <f>IF(RES_hhdet_in_tes!V87=0,"",RES_hhdet_in_tes!V87/RES_hhdet_in_fec!V87)</f>
        <v>0.79135639708197314</v>
      </c>
      <c r="W87" s="124">
        <f>IF(RES_hhdet_in_tes!W87=0,"",RES_hhdet_in_tes!W87/RES_hhdet_in_fec!W87)</f>
        <v>0.80620635973581478</v>
      </c>
      <c r="X87" s="124">
        <f>IF(RES_hhdet_in_tes!X87=0,"",RES_hhdet_in_tes!X87/RES_hhdet_in_fec!X87)</f>
        <v>0.87281201354897631</v>
      </c>
      <c r="Y87" s="124">
        <f>IF(RES_hhdet_in_tes!Y87=0,"",RES_hhdet_in_tes!Y87/RES_hhdet_in_fec!Y87)</f>
        <v>0.83192354572379157</v>
      </c>
      <c r="DA87" s="130" t="s">
        <v>3668</v>
      </c>
    </row>
    <row r="88" spans="1:105" ht="12" customHeight="1" x14ac:dyDescent="0.25">
      <c r="A88" s="97" t="s">
        <v>132</v>
      </c>
      <c r="B88" s="111"/>
      <c r="C88" s="111">
        <f>IF(RES_hhdet_in_tes!C88=0,"",RES_hhdet_in_tes!C88/RES_hhdet_in_fec!C88)</f>
        <v>0.59797193907334356</v>
      </c>
      <c r="D88" s="111">
        <f>IF(RES_hhdet_in_tes!D88=0,"",RES_hhdet_in_tes!D88/RES_hhdet_in_fec!D88)</f>
        <v>0.61160996614461804</v>
      </c>
      <c r="E88" s="111">
        <f>IF(RES_hhdet_in_tes!E88=0,"",RES_hhdet_in_tes!E88/RES_hhdet_in_fec!E88)</f>
        <v>0.62537782563090993</v>
      </c>
      <c r="F88" s="111">
        <f>IF(RES_hhdet_in_tes!F88=0,"",RES_hhdet_in_tes!F88/RES_hhdet_in_fec!F88)</f>
        <v>0.63926205187881557</v>
      </c>
      <c r="G88" s="111">
        <f>IF(RES_hhdet_in_tes!G88=0,"",RES_hhdet_in_tes!G88/RES_hhdet_in_fec!G88)</f>
        <v>0.65324894598785344</v>
      </c>
      <c r="H88" s="111">
        <f>IF(RES_hhdet_in_tes!H88=0,"",RES_hhdet_in_tes!H88/RES_hhdet_in_fec!H88)</f>
        <v>0.66732237546714412</v>
      </c>
      <c r="I88" s="111">
        <f>IF(RES_hhdet_in_tes!I88=0,"",RES_hhdet_in_tes!I88/RES_hhdet_in_fec!I88)</f>
        <v>0.68146105976380578</v>
      </c>
      <c r="J88" s="111">
        <f>IF(RES_hhdet_in_tes!J88=0,"",RES_hhdet_in_tes!J88/RES_hhdet_in_fec!J88)</f>
        <v>0.69561903010389825</v>
      </c>
      <c r="K88" s="111">
        <f>IF(RES_hhdet_in_tes!K88=0,"",RES_hhdet_in_tes!K88/RES_hhdet_in_fec!K88)</f>
        <v>0.70973550214980374</v>
      </c>
      <c r="L88" s="111">
        <f>IF(RES_hhdet_in_tes!L88=0,"",RES_hhdet_in_tes!L88/RES_hhdet_in_fec!L88)</f>
        <v>0.72375652654166212</v>
      </c>
      <c r="M88" s="111">
        <f>IF(RES_hhdet_in_tes!M88=0,"",RES_hhdet_in_tes!M88/RES_hhdet_in_fec!M88)</f>
        <v>0.7366359907498673</v>
      </c>
      <c r="N88" s="111">
        <f>IF(RES_hhdet_in_tes!N88=0,"",RES_hhdet_in_tes!N88/RES_hhdet_in_fec!N88)</f>
        <v>0.74780148208876684</v>
      </c>
      <c r="O88" s="111">
        <f>IF(RES_hhdet_in_tes!O88=0,"",RES_hhdet_in_tes!O88/RES_hhdet_in_fec!O88)</f>
        <v>0.75692240094151864</v>
      </c>
      <c r="P88" s="111">
        <f>IF(RES_hhdet_in_tes!P88=0,"",RES_hhdet_in_tes!P88/RES_hhdet_in_fec!P88)</f>
        <v>0.76478889345934153</v>
      </c>
      <c r="Q88" s="111">
        <f>IF(RES_hhdet_in_tes!Q88=0,"",RES_hhdet_in_tes!Q88/RES_hhdet_in_fec!Q88)</f>
        <v>0.77417508978683847</v>
      </c>
      <c r="R88" s="111">
        <f>IF(RES_hhdet_in_tes!R88=0,"",RES_hhdet_in_tes!R88/RES_hhdet_in_fec!R88)</f>
        <v>0.78823439799803985</v>
      </c>
      <c r="S88" s="111">
        <f>IF(RES_hhdet_in_tes!S88=0,"",RES_hhdet_in_tes!S88/RES_hhdet_in_fec!S88)</f>
        <v>0.80405798144391449</v>
      </c>
      <c r="T88" s="111">
        <f>IF(RES_hhdet_in_tes!T88=0,"",RES_hhdet_in_tes!T88/RES_hhdet_in_fec!T88)</f>
        <v>0.82001892075415672</v>
      </c>
      <c r="U88" s="111">
        <f>IF(RES_hhdet_in_tes!U88=0,"",RES_hhdet_in_tes!U88/RES_hhdet_in_fec!U88)</f>
        <v>0.83476282188304296</v>
      </c>
      <c r="V88" s="111">
        <f>IF(RES_hhdet_in_tes!V88=0,"",RES_hhdet_in_tes!V88/RES_hhdet_in_fec!V88)</f>
        <v>0.84713033605403687</v>
      </c>
      <c r="W88" s="111">
        <f>IF(RES_hhdet_in_tes!W88=0,"",RES_hhdet_in_tes!W88/RES_hhdet_in_fec!W88)</f>
        <v>0.85706548347299083</v>
      </c>
      <c r="X88" s="111">
        <f>IF(RES_hhdet_in_tes!X88=0,"",RES_hhdet_in_tes!X88/RES_hhdet_in_fec!X88)</f>
        <v>0.86259023492792375</v>
      </c>
      <c r="Y88" s="111">
        <f>IF(RES_hhdet_in_tes!Y88=0,"",RES_hhdet_in_tes!Y88/RES_hhdet_in_fec!Y88)</f>
        <v>0.86779678003574379</v>
      </c>
      <c r="DA88" s="63" t="s">
        <v>3669</v>
      </c>
    </row>
    <row r="89" spans="1:105" ht="12" customHeight="1" x14ac:dyDescent="0.25">
      <c r="A89" s="97" t="s">
        <v>131</v>
      </c>
      <c r="B89" s="111"/>
      <c r="C89" s="111" t="str">
        <f>IF(RES_hhdet_in_tes!C89=0,"",RES_hhdet_in_tes!C89/RES_hhdet_in_fec!C89)</f>
        <v/>
      </c>
      <c r="D89" s="111" t="str">
        <f>IF(RES_hhdet_in_tes!D89=0,"",RES_hhdet_in_tes!D89/RES_hhdet_in_fec!D89)</f>
        <v/>
      </c>
      <c r="E89" s="111" t="str">
        <f>IF(RES_hhdet_in_tes!E89=0,"",RES_hhdet_in_tes!E89/RES_hhdet_in_fec!E89)</f>
        <v/>
      </c>
      <c r="F89" s="111" t="str">
        <f>IF(RES_hhdet_in_tes!F89=0,"",RES_hhdet_in_tes!F89/RES_hhdet_in_fec!F89)</f>
        <v/>
      </c>
      <c r="G89" s="111" t="str">
        <f>IF(RES_hhdet_in_tes!G89=0,"",RES_hhdet_in_tes!G89/RES_hhdet_in_fec!G89)</f>
        <v/>
      </c>
      <c r="H89" s="111" t="str">
        <f>IF(RES_hhdet_in_tes!H89=0,"",RES_hhdet_in_tes!H89/RES_hhdet_in_fec!H89)</f>
        <v/>
      </c>
      <c r="I89" s="111" t="str">
        <f>IF(RES_hhdet_in_tes!I89=0,"",RES_hhdet_in_tes!I89/RES_hhdet_in_fec!I89)</f>
        <v/>
      </c>
      <c r="J89" s="111" t="str">
        <f>IF(RES_hhdet_in_tes!J89=0,"",RES_hhdet_in_tes!J89/RES_hhdet_in_fec!J89)</f>
        <v/>
      </c>
      <c r="K89" s="111">
        <f>IF(RES_hhdet_in_tes!K89=0,"",RES_hhdet_in_tes!K89/RES_hhdet_in_fec!K89)</f>
        <v>0.85590294759532404</v>
      </c>
      <c r="L89" s="111">
        <f>IF(RES_hhdet_in_tes!L89=0,"",RES_hhdet_in_tes!L89/RES_hhdet_in_fec!L89)</f>
        <v>0.86339476414190885</v>
      </c>
      <c r="M89" s="111" t="str">
        <f>IF(RES_hhdet_in_tes!M89=0,"",RES_hhdet_in_tes!M89/RES_hhdet_in_fec!M89)</f>
        <v/>
      </c>
      <c r="N89" s="111" t="str">
        <f>IF(RES_hhdet_in_tes!N89=0,"",RES_hhdet_in_tes!N89/RES_hhdet_in_fec!N89)</f>
        <v/>
      </c>
      <c r="O89" s="111" t="str">
        <f>IF(RES_hhdet_in_tes!O89=0,"",RES_hhdet_in_tes!O89/RES_hhdet_in_fec!O89)</f>
        <v/>
      </c>
      <c r="P89" s="111" t="str">
        <f>IF(RES_hhdet_in_tes!P89=0,"",RES_hhdet_in_tes!P89/RES_hhdet_in_fec!P89)</f>
        <v/>
      </c>
      <c r="Q89" s="111" t="str">
        <f>IF(RES_hhdet_in_tes!Q89=0,"",RES_hhdet_in_tes!Q89/RES_hhdet_in_fec!Q89)</f>
        <v/>
      </c>
      <c r="R89" s="111">
        <f>IF(RES_hhdet_in_tes!R89=0,"",RES_hhdet_in_tes!R89/RES_hhdet_in_fec!R89)</f>
        <v>0.90021171835198344</v>
      </c>
      <c r="S89" s="111">
        <f>IF(RES_hhdet_in_tes!S89=0,"",RES_hhdet_in_tes!S89/RES_hhdet_in_fec!S89)</f>
        <v>0.9037493418664958</v>
      </c>
      <c r="T89" s="111">
        <f>IF(RES_hhdet_in_tes!T89=0,"",RES_hhdet_in_tes!T89/RES_hhdet_in_fec!T89)</f>
        <v>0.919495795746193</v>
      </c>
      <c r="U89" s="111">
        <f>IF(RES_hhdet_in_tes!U89=0,"",RES_hhdet_in_tes!U89/RES_hhdet_in_fec!U89)</f>
        <v>0.92652327580598393</v>
      </c>
      <c r="V89" s="111">
        <f>IF(RES_hhdet_in_tes!V89=0,"",RES_hhdet_in_tes!V89/RES_hhdet_in_fec!V89)</f>
        <v>0.95132090666538116</v>
      </c>
      <c r="W89" s="111">
        <f>IF(RES_hhdet_in_tes!W89=0,"",RES_hhdet_in_tes!W89/RES_hhdet_in_fec!W89)</f>
        <v>0.95944531068661365</v>
      </c>
      <c r="X89" s="111">
        <f>IF(RES_hhdet_in_tes!X89=0,"",RES_hhdet_in_tes!X89/RES_hhdet_in_fec!X89)</f>
        <v>0.94709997544519886</v>
      </c>
      <c r="Y89" s="111">
        <f>IF(RES_hhdet_in_tes!Y89=0,"",RES_hhdet_in_tes!Y89/RES_hhdet_in_fec!Y89)</f>
        <v>0.94452435088986009</v>
      </c>
      <c r="DA89" s="63" t="s">
        <v>3670</v>
      </c>
    </row>
    <row r="90" spans="1:105" ht="12" customHeight="1" x14ac:dyDescent="0.25">
      <c r="A90" s="100" t="s">
        <v>199</v>
      </c>
      <c r="B90" s="112"/>
      <c r="C90" s="112" t="str">
        <f>IF(RES_hhdet_in_tes!C90=0,"",RES_hhdet_in_tes!C90/RES_hhdet_in_fec!C90)</f>
        <v/>
      </c>
      <c r="D90" s="112" t="str">
        <f>IF(RES_hhdet_in_tes!D90=0,"",RES_hhdet_in_tes!D90/RES_hhdet_in_fec!D90)</f>
        <v/>
      </c>
      <c r="E90" s="112" t="str">
        <f>IF(RES_hhdet_in_tes!E90=0,"",RES_hhdet_in_tes!E90/RES_hhdet_in_fec!E90)</f>
        <v/>
      </c>
      <c r="F90" s="112" t="str">
        <f>IF(RES_hhdet_in_tes!F90=0,"",RES_hhdet_in_tes!F90/RES_hhdet_in_fec!F90)</f>
        <v/>
      </c>
      <c r="G90" s="112" t="str">
        <f>IF(RES_hhdet_in_tes!G90=0,"",RES_hhdet_in_tes!G90/RES_hhdet_in_fec!G90)</f>
        <v/>
      </c>
      <c r="H90" s="112" t="str">
        <f>IF(RES_hhdet_in_tes!H90=0,"",RES_hhdet_in_tes!H90/RES_hhdet_in_fec!H90)</f>
        <v/>
      </c>
      <c r="I90" s="112" t="str">
        <f>IF(RES_hhdet_in_tes!I90=0,"",RES_hhdet_in_tes!I90/RES_hhdet_in_fec!I90)</f>
        <v/>
      </c>
      <c r="J90" s="112" t="str">
        <f>IF(RES_hhdet_in_tes!J90=0,"",RES_hhdet_in_tes!J90/RES_hhdet_in_fec!J90)</f>
        <v/>
      </c>
      <c r="K90" s="112">
        <f>IF(RES_hhdet_in_tes!K90=0,"",RES_hhdet_in_tes!K90/RES_hhdet_in_fec!K90)</f>
        <v>0.70973550214980374</v>
      </c>
      <c r="L90" s="112">
        <f>IF(RES_hhdet_in_tes!L90=0,"",RES_hhdet_in_tes!L90/RES_hhdet_in_fec!L90)</f>
        <v>0.72375652654166212</v>
      </c>
      <c r="M90" s="112" t="str">
        <f>IF(RES_hhdet_in_tes!M90=0,"",RES_hhdet_in_tes!M90/RES_hhdet_in_fec!M90)</f>
        <v/>
      </c>
      <c r="N90" s="112" t="str">
        <f>IF(RES_hhdet_in_tes!N90=0,"",RES_hhdet_in_tes!N90/RES_hhdet_in_fec!N90)</f>
        <v/>
      </c>
      <c r="O90" s="112" t="str">
        <f>IF(RES_hhdet_in_tes!O90=0,"",RES_hhdet_in_tes!O90/RES_hhdet_in_fec!O90)</f>
        <v/>
      </c>
      <c r="P90" s="112" t="str">
        <f>IF(RES_hhdet_in_tes!P90=0,"",RES_hhdet_in_tes!P90/RES_hhdet_in_fec!P90)</f>
        <v/>
      </c>
      <c r="Q90" s="112" t="str">
        <f>IF(RES_hhdet_in_tes!Q90=0,"",RES_hhdet_in_tes!Q90/RES_hhdet_in_fec!Q90)</f>
        <v/>
      </c>
      <c r="R90" s="112">
        <f>IF(RES_hhdet_in_tes!R90=0,"",RES_hhdet_in_tes!R90/RES_hhdet_in_fec!R90)</f>
        <v>0.78823439799803985</v>
      </c>
      <c r="S90" s="112">
        <f>IF(RES_hhdet_in_tes!S90=0,"",RES_hhdet_in_tes!S90/RES_hhdet_in_fec!S90)</f>
        <v>0.80405798144391449</v>
      </c>
      <c r="T90" s="112">
        <f>IF(RES_hhdet_in_tes!T90=0,"",RES_hhdet_in_tes!T90/RES_hhdet_in_fec!T90)</f>
        <v>0.82001892075415672</v>
      </c>
      <c r="U90" s="112">
        <f>IF(RES_hhdet_in_tes!U90=0,"",RES_hhdet_in_tes!U90/RES_hhdet_in_fec!U90)</f>
        <v>0.83476282188304296</v>
      </c>
      <c r="V90" s="112">
        <f>IF(RES_hhdet_in_tes!V90=0,"",RES_hhdet_in_tes!V90/RES_hhdet_in_fec!V90)</f>
        <v>0.84713033605403687</v>
      </c>
      <c r="W90" s="112">
        <f>IF(RES_hhdet_in_tes!W90=0,"",RES_hhdet_in_tes!W90/RES_hhdet_in_fec!W90)</f>
        <v>0.85706548347299083</v>
      </c>
      <c r="X90" s="112">
        <f>IF(RES_hhdet_in_tes!X90=0,"",RES_hhdet_in_tes!X90/RES_hhdet_in_fec!X90)</f>
        <v>0.86259023492792375</v>
      </c>
      <c r="Y90" s="112">
        <f>IF(RES_hhdet_in_tes!Y90=0,"",RES_hhdet_in_tes!Y90/RES_hhdet_in_fec!Y90)</f>
        <v>0.8677967800357439</v>
      </c>
      <c r="DA90" s="131" t="s">
        <v>3671</v>
      </c>
    </row>
    <row r="91" spans="1:105" ht="12" customHeight="1" x14ac:dyDescent="0.25">
      <c r="A91" s="103" t="s">
        <v>52</v>
      </c>
      <c r="B91" s="113"/>
      <c r="C91" s="113" t="str">
        <f>IF(RES_hhdet_in_tes!C91=0,"",RES_hhdet_in_tes!C91/RES_hhdet_in_fec!C91)</f>
        <v/>
      </c>
      <c r="D91" s="113" t="str">
        <f>IF(RES_hhdet_in_tes!D91=0,"",RES_hhdet_in_tes!D91/RES_hhdet_in_fec!D91)</f>
        <v/>
      </c>
      <c r="E91" s="113" t="str">
        <f>IF(RES_hhdet_in_tes!E91=0,"",RES_hhdet_in_tes!E91/RES_hhdet_in_fec!E91)</f>
        <v/>
      </c>
      <c r="F91" s="113" t="str">
        <f>IF(RES_hhdet_in_tes!F91=0,"",RES_hhdet_in_tes!F91/RES_hhdet_in_fec!F91)</f>
        <v/>
      </c>
      <c r="G91" s="113" t="str">
        <f>IF(RES_hhdet_in_tes!G91=0,"",RES_hhdet_in_tes!G91/RES_hhdet_in_fec!G91)</f>
        <v/>
      </c>
      <c r="H91" s="113" t="str">
        <f>IF(RES_hhdet_in_tes!H91=0,"",RES_hhdet_in_tes!H91/RES_hhdet_in_fec!H91)</f>
        <v/>
      </c>
      <c r="I91" s="113" t="str">
        <f>IF(RES_hhdet_in_tes!I91=0,"",RES_hhdet_in_tes!I91/RES_hhdet_in_fec!I91)</f>
        <v/>
      </c>
      <c r="J91" s="113" t="str">
        <f>IF(RES_hhdet_in_tes!J91=0,"",RES_hhdet_in_tes!J91/RES_hhdet_in_fec!J91)</f>
        <v/>
      </c>
      <c r="K91" s="113">
        <f>IF(RES_hhdet_in_tes!K91=0,"",RES_hhdet_in_tes!K91/RES_hhdet_in_fec!K91)</f>
        <v>1</v>
      </c>
      <c r="L91" s="113">
        <f>IF(RES_hhdet_in_tes!L91=0,"",RES_hhdet_in_tes!L91/RES_hhdet_in_fec!L91)</f>
        <v>1</v>
      </c>
      <c r="M91" s="113" t="str">
        <f>IF(RES_hhdet_in_tes!M91=0,"",RES_hhdet_in_tes!M91/RES_hhdet_in_fec!M91)</f>
        <v/>
      </c>
      <c r="N91" s="113" t="str">
        <f>IF(RES_hhdet_in_tes!N91=0,"",RES_hhdet_in_tes!N91/RES_hhdet_in_fec!N91)</f>
        <v/>
      </c>
      <c r="O91" s="113" t="str">
        <f>IF(RES_hhdet_in_tes!O91=0,"",RES_hhdet_in_tes!O91/RES_hhdet_in_fec!O91)</f>
        <v/>
      </c>
      <c r="P91" s="113" t="str">
        <f>IF(RES_hhdet_in_tes!P91=0,"",RES_hhdet_in_tes!P91/RES_hhdet_in_fec!P91)</f>
        <v/>
      </c>
      <c r="Q91" s="113" t="str">
        <f>IF(RES_hhdet_in_tes!Q91=0,"",RES_hhdet_in_tes!Q91/RES_hhdet_in_fec!Q91)</f>
        <v/>
      </c>
      <c r="R91" s="113">
        <f>IF(RES_hhdet_in_tes!R91=0,"",RES_hhdet_in_tes!R91/RES_hhdet_in_fec!R91)</f>
        <v>1</v>
      </c>
      <c r="S91" s="113">
        <f>IF(RES_hhdet_in_tes!S91=0,"",RES_hhdet_in_tes!S91/RES_hhdet_in_fec!S91)</f>
        <v>1</v>
      </c>
      <c r="T91" s="113">
        <f>IF(RES_hhdet_in_tes!T91=0,"",RES_hhdet_in_tes!T91/RES_hhdet_in_fec!T91)</f>
        <v>1</v>
      </c>
      <c r="U91" s="113">
        <f>IF(RES_hhdet_in_tes!U91=0,"",RES_hhdet_in_tes!U91/RES_hhdet_in_fec!U91)</f>
        <v>1</v>
      </c>
      <c r="V91" s="113">
        <f>IF(RES_hhdet_in_tes!V91=0,"",RES_hhdet_in_tes!V91/RES_hhdet_in_fec!V91)</f>
        <v>1</v>
      </c>
      <c r="W91" s="113">
        <f>IF(RES_hhdet_in_tes!W91=0,"",RES_hhdet_in_tes!W91/RES_hhdet_in_fec!W91)</f>
        <v>1</v>
      </c>
      <c r="X91" s="113">
        <f>IF(RES_hhdet_in_tes!X91=0,"",RES_hhdet_in_tes!X91/RES_hhdet_in_fec!X91)</f>
        <v>1</v>
      </c>
      <c r="Y91" s="113">
        <f>IF(RES_hhdet_in_tes!Y91=0,"",RES_hhdet_in_tes!Y91/RES_hhdet_in_fec!Y91)</f>
        <v>1</v>
      </c>
      <c r="DA91" s="132" t="s">
        <v>3672</v>
      </c>
    </row>
    <row r="92" spans="1:105" ht="12" customHeight="1" x14ac:dyDescent="0.25">
      <c r="A92" s="106" t="s">
        <v>124</v>
      </c>
      <c r="B92" s="112"/>
      <c r="C92" s="112">
        <f>IF(RES_hhdet_in_tes!C92=0,"",RES_hhdet_in_tes!C92/RES_hhdet_in_fec!C92)</f>
        <v>0.59940149413661092</v>
      </c>
      <c r="D92" s="112">
        <f>IF(RES_hhdet_in_tes!D92=0,"",RES_hhdet_in_tes!D92/RES_hhdet_in_fec!D92)</f>
        <v>0.60121596017136603</v>
      </c>
      <c r="E92" s="112">
        <f>IF(RES_hhdet_in_tes!E92=0,"",RES_hhdet_in_tes!E92/RES_hhdet_in_fec!E92)</f>
        <v>0.6032826450159009</v>
      </c>
      <c r="F92" s="112">
        <f>IF(RES_hhdet_in_tes!F92=0,"",RES_hhdet_in_tes!F92/RES_hhdet_in_fec!F92)</f>
        <v>0.60538372333449664</v>
      </c>
      <c r="G92" s="112">
        <f>IF(RES_hhdet_in_tes!G92=0,"",RES_hhdet_in_tes!G92/RES_hhdet_in_fec!G92)</f>
        <v>0.6077170803416303</v>
      </c>
      <c r="H92" s="112">
        <f>IF(RES_hhdet_in_tes!H92=0,"",RES_hhdet_in_tes!H92/RES_hhdet_in_fec!H92)</f>
        <v>0.6102584974062697</v>
      </c>
      <c r="I92" s="112">
        <f>IF(RES_hhdet_in_tes!I92=0,"",RES_hhdet_in_tes!I92/RES_hhdet_in_fec!I92)</f>
        <v>0.61305673345104417</v>
      </c>
      <c r="J92" s="112">
        <f>IF(RES_hhdet_in_tes!J92=0,"",RES_hhdet_in_tes!J92/RES_hhdet_in_fec!J92)</f>
        <v>0.61631153657161519</v>
      </c>
      <c r="K92" s="112">
        <f>IF(RES_hhdet_in_tes!K92=0,"",RES_hhdet_in_tes!K92/RES_hhdet_in_fec!K92)</f>
        <v>0.6201927451892929</v>
      </c>
      <c r="L92" s="112">
        <f>IF(RES_hhdet_in_tes!L92=0,"",RES_hhdet_in_tes!L92/RES_hhdet_in_fec!L92)</f>
        <v>0.6247457980447999</v>
      </c>
      <c r="M92" s="112">
        <f>IF(RES_hhdet_in_tes!M92=0,"",RES_hhdet_in_tes!M92/RES_hhdet_in_fec!M92)</f>
        <v>0.63402748499233996</v>
      </c>
      <c r="N92" s="112">
        <f>IF(RES_hhdet_in_tes!N92=0,"",RES_hhdet_in_tes!N92/RES_hhdet_in_fec!N92)</f>
        <v>0.64932730331995281</v>
      </c>
      <c r="O92" s="112">
        <f>IF(RES_hhdet_in_tes!O92=0,"",RES_hhdet_in_tes!O92/RES_hhdet_in_fec!O92)</f>
        <v>0.67169473437698435</v>
      </c>
      <c r="P92" s="112">
        <f>IF(RES_hhdet_in_tes!P92=0,"",RES_hhdet_in_tes!P92/RES_hhdet_in_fec!P92)</f>
        <v>0.69881765747200186</v>
      </c>
      <c r="Q92" s="112">
        <f>IF(RES_hhdet_in_tes!Q92=0,"",RES_hhdet_in_tes!Q92/RES_hhdet_in_fec!Q92)</f>
        <v>0.72323809540487416</v>
      </c>
      <c r="R92" s="112">
        <f>IF(RES_hhdet_in_tes!R92=0,"",RES_hhdet_in_tes!R92/RES_hhdet_in_fec!R92)</f>
        <v>0.73908153665193432</v>
      </c>
      <c r="S92" s="112">
        <f>IF(RES_hhdet_in_tes!S92=0,"",RES_hhdet_in_tes!S92/RES_hhdet_in_fec!S92)</f>
        <v>0.75383329041326719</v>
      </c>
      <c r="T92" s="112">
        <f>IF(RES_hhdet_in_tes!T92=0,"",RES_hhdet_in_tes!T92/RES_hhdet_in_fec!T92)</f>
        <v>0.76705838986305619</v>
      </c>
      <c r="U92" s="112">
        <f>IF(RES_hhdet_in_tes!U92=0,"",RES_hhdet_in_tes!U92/RES_hhdet_in_fec!U92)</f>
        <v>0.77832186817552929</v>
      </c>
      <c r="V92" s="112">
        <f>IF(RES_hhdet_in_tes!V92=0,"",RES_hhdet_in_tes!V92/RES_hhdet_in_fec!V92)</f>
        <v>0.78718875852489645</v>
      </c>
      <c r="W92" s="112">
        <f>IF(RES_hhdet_in_tes!W92=0,"",RES_hhdet_in_tes!W92/RES_hhdet_in_fec!W92)</f>
        <v>0.79263881925842539</v>
      </c>
      <c r="X92" s="112">
        <f>IF(RES_hhdet_in_tes!X92=0,"",RES_hhdet_in_tes!X92/RES_hhdet_in_fec!X92)</f>
        <v>0.7960869592798574</v>
      </c>
      <c r="Y92" s="112">
        <f>IF(RES_hhdet_in_tes!Y92=0,"",RES_hhdet_in_tes!Y92/RES_hhdet_in_fec!Y92)</f>
        <v>0.79783301299159481</v>
      </c>
      <c r="DA92" s="131" t="s">
        <v>3673</v>
      </c>
    </row>
    <row r="93" spans="1:105" ht="12" customHeight="1" x14ac:dyDescent="0.25">
      <c r="A93" s="107" t="s">
        <v>123</v>
      </c>
      <c r="B93" s="113"/>
      <c r="C93" s="113" t="str">
        <f>IF(RES_hhdet_in_tes!C93=0,"",RES_hhdet_in_tes!C93/RES_hhdet_in_fec!C93)</f>
        <v/>
      </c>
      <c r="D93" s="113" t="str">
        <f>IF(RES_hhdet_in_tes!D93=0,"",RES_hhdet_in_tes!D93/RES_hhdet_in_fec!D93)</f>
        <v/>
      </c>
      <c r="E93" s="113" t="str">
        <f>IF(RES_hhdet_in_tes!E93=0,"",RES_hhdet_in_tes!E93/RES_hhdet_in_fec!E93)</f>
        <v/>
      </c>
      <c r="F93" s="113" t="str">
        <f>IF(RES_hhdet_in_tes!F93=0,"",RES_hhdet_in_tes!F93/RES_hhdet_in_fec!F93)</f>
        <v/>
      </c>
      <c r="G93" s="113">
        <f>IF(RES_hhdet_in_tes!G93=0,"",RES_hhdet_in_tes!G93/RES_hhdet_in_fec!G93)</f>
        <v>0.79193121163673863</v>
      </c>
      <c r="H93" s="113">
        <f>IF(RES_hhdet_in_tes!H93=0,"",RES_hhdet_in_tes!H93/RES_hhdet_in_fec!H93)</f>
        <v>0.79123437608733449</v>
      </c>
      <c r="I93" s="113">
        <f>IF(RES_hhdet_in_tes!I93=0,"",RES_hhdet_in_tes!I93/RES_hhdet_in_fec!I93)</f>
        <v>0.78358841806747548</v>
      </c>
      <c r="J93" s="113">
        <f>IF(RES_hhdet_in_tes!J93=0,"",RES_hhdet_in_tes!J93/RES_hhdet_in_fec!J93)</f>
        <v>0.80104596160077546</v>
      </c>
      <c r="K93" s="113">
        <f>IF(RES_hhdet_in_tes!K93=0,"",RES_hhdet_in_tes!K93/RES_hhdet_in_fec!K93)</f>
        <v>0.79869112058590441</v>
      </c>
      <c r="L93" s="113">
        <f>IF(RES_hhdet_in_tes!L93=0,"",RES_hhdet_in_tes!L93/RES_hhdet_in_fec!L93)</f>
        <v>0.80070431358812155</v>
      </c>
      <c r="M93" s="113">
        <f>IF(RES_hhdet_in_tes!M93=0,"",RES_hhdet_in_tes!M93/RES_hhdet_in_fec!M93)</f>
        <v>0.81275148464217362</v>
      </c>
      <c r="N93" s="113">
        <f>IF(RES_hhdet_in_tes!N93=0,"",RES_hhdet_in_tes!N93/RES_hhdet_in_fec!N93)</f>
        <v>0.82188486461685262</v>
      </c>
      <c r="O93" s="113">
        <f>IF(RES_hhdet_in_tes!O93=0,"",RES_hhdet_in_tes!O93/RES_hhdet_in_fec!O93)</f>
        <v>0.85932539301336008</v>
      </c>
      <c r="P93" s="113">
        <f>IF(RES_hhdet_in_tes!P93=0,"",RES_hhdet_in_tes!P93/RES_hhdet_in_fec!P93)</f>
        <v>0.88114470174866322</v>
      </c>
      <c r="Q93" s="113">
        <f>IF(RES_hhdet_in_tes!Q93=0,"",RES_hhdet_in_tes!Q93/RES_hhdet_in_fec!Q93)</f>
        <v>0.8850613235993281</v>
      </c>
      <c r="R93" s="113">
        <f>IF(RES_hhdet_in_tes!R93=0,"",RES_hhdet_in_tes!R93/RES_hhdet_in_fec!R93)</f>
        <v>0.87280723455341092</v>
      </c>
      <c r="S93" s="113">
        <f>IF(RES_hhdet_in_tes!S93=0,"",RES_hhdet_in_tes!S93/RES_hhdet_in_fec!S93)</f>
        <v>0.87513573280220869</v>
      </c>
      <c r="T93" s="113">
        <f>IF(RES_hhdet_in_tes!T93=0,"",RES_hhdet_in_tes!T93/RES_hhdet_in_fec!T93)</f>
        <v>0.89206320953823648</v>
      </c>
      <c r="U93" s="113">
        <f>IF(RES_hhdet_in_tes!U93=0,"",RES_hhdet_in_tes!U93/RES_hhdet_in_fec!U93)</f>
        <v>0.89767135901101869</v>
      </c>
      <c r="V93" s="113">
        <f>IF(RES_hhdet_in_tes!V93=0,"",RES_hhdet_in_tes!V93/RES_hhdet_in_fec!V93)</f>
        <v>0.92922258662637902</v>
      </c>
      <c r="W93" s="113">
        <f>IF(RES_hhdet_in_tes!W93=0,"",RES_hhdet_in_tes!W93/RES_hhdet_in_fec!W93)</f>
        <v>0.9386315821795671</v>
      </c>
      <c r="X93" s="113">
        <f>IF(RES_hhdet_in_tes!X93=0,"",RES_hhdet_in_tes!X93/RES_hhdet_in_fec!X93)</f>
        <v>0.91838969536562221</v>
      </c>
      <c r="Y93" s="113">
        <f>IF(RES_hhdet_in_tes!Y93=0,"",RES_hhdet_in_tes!Y93/RES_hhdet_in_fec!Y93)</f>
        <v>0.91130051609380647</v>
      </c>
      <c r="DA93" s="132" t="s">
        <v>3674</v>
      </c>
    </row>
    <row r="94" spans="1:105" ht="12" customHeight="1" x14ac:dyDescent="0.25">
      <c r="A94" s="108" t="s">
        <v>50</v>
      </c>
      <c r="B94" s="111"/>
      <c r="C94" s="111" t="str">
        <f>IF(RES_hhdet_in_tes!C94=0,"",RES_hhdet_in_tes!C94/RES_hhdet_in_fec!C94)</f>
        <v/>
      </c>
      <c r="D94" s="111" t="str">
        <f>IF(RES_hhdet_in_tes!D94=0,"",RES_hhdet_in_tes!D94/RES_hhdet_in_fec!D94)</f>
        <v/>
      </c>
      <c r="E94" s="111" t="str">
        <f>IF(RES_hhdet_in_tes!E94=0,"",RES_hhdet_in_tes!E94/RES_hhdet_in_fec!E94)</f>
        <v/>
      </c>
      <c r="F94" s="111" t="str">
        <f>IF(RES_hhdet_in_tes!F94=0,"",RES_hhdet_in_tes!F94/RES_hhdet_in_fec!F94)</f>
        <v/>
      </c>
      <c r="G94" s="111">
        <f>IF(RES_hhdet_in_tes!G94=0,"",RES_hhdet_in_tes!G94/RES_hhdet_in_fec!G94)</f>
        <v>0.6077170803416303</v>
      </c>
      <c r="H94" s="111">
        <f>IF(RES_hhdet_in_tes!H94=0,"",RES_hhdet_in_tes!H94/RES_hhdet_in_fec!H94)</f>
        <v>0.6102584974062697</v>
      </c>
      <c r="I94" s="111">
        <f>IF(RES_hhdet_in_tes!I94=0,"",RES_hhdet_in_tes!I94/RES_hhdet_in_fec!I94)</f>
        <v>0.61305673345104417</v>
      </c>
      <c r="J94" s="111">
        <f>IF(RES_hhdet_in_tes!J94=0,"",RES_hhdet_in_tes!J94/RES_hhdet_in_fec!J94)</f>
        <v>0.61631153657161519</v>
      </c>
      <c r="K94" s="111">
        <f>IF(RES_hhdet_in_tes!K94=0,"",RES_hhdet_in_tes!K94/RES_hhdet_in_fec!K94)</f>
        <v>0.6201927451892929</v>
      </c>
      <c r="L94" s="111">
        <f>IF(RES_hhdet_in_tes!L94=0,"",RES_hhdet_in_tes!L94/RES_hhdet_in_fec!L94)</f>
        <v>0.6247457980447999</v>
      </c>
      <c r="M94" s="111">
        <f>IF(RES_hhdet_in_tes!M94=0,"",RES_hhdet_in_tes!M94/RES_hhdet_in_fec!M94)</f>
        <v>0.63402748499233996</v>
      </c>
      <c r="N94" s="111">
        <f>IF(RES_hhdet_in_tes!N94=0,"",RES_hhdet_in_tes!N94/RES_hhdet_in_fec!N94)</f>
        <v>0.64932730331995281</v>
      </c>
      <c r="O94" s="111">
        <f>IF(RES_hhdet_in_tes!O94=0,"",RES_hhdet_in_tes!O94/RES_hhdet_in_fec!O94)</f>
        <v>0.67169473437698435</v>
      </c>
      <c r="P94" s="111">
        <f>IF(RES_hhdet_in_tes!P94=0,"",RES_hhdet_in_tes!P94/RES_hhdet_in_fec!P94)</f>
        <v>0.69881765747200186</v>
      </c>
      <c r="Q94" s="111">
        <f>IF(RES_hhdet_in_tes!Q94=0,"",RES_hhdet_in_tes!Q94/RES_hhdet_in_fec!Q94)</f>
        <v>0.72323809540487416</v>
      </c>
      <c r="R94" s="111">
        <f>IF(RES_hhdet_in_tes!R94=0,"",RES_hhdet_in_tes!R94/RES_hhdet_in_fec!R94)</f>
        <v>0.73908153665193432</v>
      </c>
      <c r="S94" s="111">
        <f>IF(RES_hhdet_in_tes!S94=0,"",RES_hhdet_in_tes!S94/RES_hhdet_in_fec!S94)</f>
        <v>0.7538332904132673</v>
      </c>
      <c r="T94" s="111">
        <f>IF(RES_hhdet_in_tes!T94=0,"",RES_hhdet_in_tes!T94/RES_hhdet_in_fec!T94)</f>
        <v>0.7670583898630563</v>
      </c>
      <c r="U94" s="111">
        <f>IF(RES_hhdet_in_tes!U94=0,"",RES_hhdet_in_tes!U94/RES_hhdet_in_fec!U94)</f>
        <v>0.77832186817552929</v>
      </c>
      <c r="V94" s="111">
        <f>IF(RES_hhdet_in_tes!V94=0,"",RES_hhdet_in_tes!V94/RES_hhdet_in_fec!V94)</f>
        <v>0.78718875852489645</v>
      </c>
      <c r="W94" s="111">
        <f>IF(RES_hhdet_in_tes!W94=0,"",RES_hhdet_in_tes!W94/RES_hhdet_in_fec!W94)</f>
        <v>0.79263881925842539</v>
      </c>
      <c r="X94" s="111">
        <f>IF(RES_hhdet_in_tes!X94=0,"",RES_hhdet_in_tes!X94/RES_hhdet_in_fec!X94)</f>
        <v>0.7960869592798574</v>
      </c>
      <c r="Y94" s="111">
        <f>IF(RES_hhdet_in_tes!Y94=0,"",RES_hhdet_in_tes!Y94/RES_hhdet_in_fec!Y94)</f>
        <v>0.79783301299159481</v>
      </c>
      <c r="DA94" s="63" t="s">
        <v>3675</v>
      </c>
    </row>
    <row r="95" spans="1:105" ht="12" customHeight="1" x14ac:dyDescent="0.25">
      <c r="A95" s="108" t="s">
        <v>52</v>
      </c>
      <c r="B95" s="111"/>
      <c r="C95" s="111" t="str">
        <f>IF(RES_hhdet_in_tes!C95=0,"",RES_hhdet_in_tes!C95/RES_hhdet_in_fec!C95)</f>
        <v/>
      </c>
      <c r="D95" s="111" t="str">
        <f>IF(RES_hhdet_in_tes!D95=0,"",RES_hhdet_in_tes!D95/RES_hhdet_in_fec!D95)</f>
        <v/>
      </c>
      <c r="E95" s="111" t="str">
        <f>IF(RES_hhdet_in_tes!E95=0,"",RES_hhdet_in_tes!E95/RES_hhdet_in_fec!E95)</f>
        <v/>
      </c>
      <c r="F95" s="111" t="str">
        <f>IF(RES_hhdet_in_tes!F95=0,"",RES_hhdet_in_tes!F95/RES_hhdet_in_fec!F95)</f>
        <v/>
      </c>
      <c r="G95" s="111">
        <f>IF(RES_hhdet_in_tes!G95=0,"",RES_hhdet_in_tes!G95/RES_hhdet_in_fec!G95)</f>
        <v>1</v>
      </c>
      <c r="H95" s="111">
        <f>IF(RES_hhdet_in_tes!H95=0,"",RES_hhdet_in_tes!H95/RES_hhdet_in_fec!H95)</f>
        <v>1</v>
      </c>
      <c r="I95" s="111">
        <f>IF(RES_hhdet_in_tes!I95=0,"",RES_hhdet_in_tes!I95/RES_hhdet_in_fec!I95)</f>
        <v>1</v>
      </c>
      <c r="J95" s="111">
        <f>IF(RES_hhdet_in_tes!J95=0,"",RES_hhdet_in_tes!J95/RES_hhdet_in_fec!J95)</f>
        <v>1</v>
      </c>
      <c r="K95" s="111">
        <f>IF(RES_hhdet_in_tes!K95=0,"",RES_hhdet_in_tes!K95/RES_hhdet_in_fec!K95)</f>
        <v>1</v>
      </c>
      <c r="L95" s="111">
        <f>IF(RES_hhdet_in_tes!L95=0,"",RES_hhdet_in_tes!L95/RES_hhdet_in_fec!L95)</f>
        <v>1</v>
      </c>
      <c r="M95" s="111">
        <f>IF(RES_hhdet_in_tes!M95=0,"",RES_hhdet_in_tes!M95/RES_hhdet_in_fec!M95)</f>
        <v>1</v>
      </c>
      <c r="N95" s="111">
        <f>IF(RES_hhdet_in_tes!N95=0,"",RES_hhdet_in_tes!N95/RES_hhdet_in_fec!N95)</f>
        <v>1</v>
      </c>
      <c r="O95" s="111">
        <f>IF(RES_hhdet_in_tes!O95=0,"",RES_hhdet_in_tes!O95/RES_hhdet_in_fec!O95)</f>
        <v>1</v>
      </c>
      <c r="P95" s="111">
        <f>IF(RES_hhdet_in_tes!P95=0,"",RES_hhdet_in_tes!P95/RES_hhdet_in_fec!P95)</f>
        <v>1</v>
      </c>
      <c r="Q95" s="111">
        <f>IF(RES_hhdet_in_tes!Q95=0,"",RES_hhdet_in_tes!Q95/RES_hhdet_in_fec!Q95)</f>
        <v>1</v>
      </c>
      <c r="R95" s="111">
        <f>IF(RES_hhdet_in_tes!R95=0,"",RES_hhdet_in_tes!R95/RES_hhdet_in_fec!R95)</f>
        <v>1</v>
      </c>
      <c r="S95" s="111">
        <f>IF(RES_hhdet_in_tes!S95=0,"",RES_hhdet_in_tes!S95/RES_hhdet_in_fec!S95)</f>
        <v>1</v>
      </c>
      <c r="T95" s="111">
        <f>IF(RES_hhdet_in_tes!T95=0,"",RES_hhdet_in_tes!T95/RES_hhdet_in_fec!T95)</f>
        <v>1</v>
      </c>
      <c r="U95" s="111">
        <f>IF(RES_hhdet_in_tes!U95=0,"",RES_hhdet_in_tes!U95/RES_hhdet_in_fec!U95)</f>
        <v>1</v>
      </c>
      <c r="V95" s="111">
        <f>IF(RES_hhdet_in_tes!V95=0,"",RES_hhdet_in_tes!V95/RES_hhdet_in_fec!V95)</f>
        <v>1</v>
      </c>
      <c r="W95" s="111">
        <f>IF(RES_hhdet_in_tes!W95=0,"",RES_hhdet_in_tes!W95/RES_hhdet_in_fec!W95)</f>
        <v>1</v>
      </c>
      <c r="X95" s="111">
        <f>IF(RES_hhdet_in_tes!X95=0,"",RES_hhdet_in_tes!X95/RES_hhdet_in_fec!X95)</f>
        <v>1</v>
      </c>
      <c r="Y95" s="111">
        <f>IF(RES_hhdet_in_tes!Y95=0,"",RES_hhdet_in_tes!Y95/RES_hhdet_in_fec!Y95)</f>
        <v>1</v>
      </c>
      <c r="DA95" s="63" t="s">
        <v>3676</v>
      </c>
    </row>
    <row r="96" spans="1:105" ht="12" customHeight="1" x14ac:dyDescent="0.25">
      <c r="A96" s="106" t="s">
        <v>122</v>
      </c>
      <c r="B96" s="112"/>
      <c r="C96" s="112">
        <f>IF(RES_hhdet_in_tes!C96=0,"",RES_hhdet_in_tes!C96/RES_hhdet_in_fec!C96)</f>
        <v>0.67114143927529102</v>
      </c>
      <c r="D96" s="112">
        <f>IF(RES_hhdet_in_tes!D96=0,"",RES_hhdet_in_tes!D96/RES_hhdet_in_fec!D96)</f>
        <v>0.67217978422837033</v>
      </c>
      <c r="E96" s="112">
        <f>IF(RES_hhdet_in_tes!E96=0,"",RES_hhdet_in_tes!E96/RES_hhdet_in_fec!E96)</f>
        <v>0.67331651478638299</v>
      </c>
      <c r="F96" s="112">
        <f>IF(RES_hhdet_in_tes!F96=0,"",RES_hhdet_in_tes!F96/RES_hhdet_in_fec!F96)</f>
        <v>0.67446696054204192</v>
      </c>
      <c r="G96" s="112">
        <f>IF(RES_hhdet_in_tes!G96=0,"",RES_hhdet_in_tes!G96/RES_hhdet_in_fec!G96)</f>
        <v>0.67570878135554113</v>
      </c>
      <c r="H96" s="112">
        <f>IF(RES_hhdet_in_tes!H96=0,"",RES_hhdet_in_tes!H96/RES_hhdet_in_fec!H96)</f>
        <v>0.67703321109530634</v>
      </c>
      <c r="I96" s="112">
        <f>IF(RES_hhdet_in_tes!I96=0,"",RES_hhdet_in_tes!I96/RES_hhdet_in_fec!I96)</f>
        <v>0.67846039068091935</v>
      </c>
      <c r="J96" s="112">
        <f>IF(RES_hhdet_in_tes!J96=0,"",RES_hhdet_in_tes!J96/RES_hhdet_in_fec!J96)</f>
        <v>0.68007107909764897</v>
      </c>
      <c r="K96" s="112">
        <f>IF(RES_hhdet_in_tes!K96=0,"",RES_hhdet_in_tes!K96/RES_hhdet_in_fec!K96)</f>
        <v>0.68193662001012667</v>
      </c>
      <c r="L96" s="112">
        <f>IF(RES_hhdet_in_tes!L96=0,"",RES_hhdet_in_tes!L96/RES_hhdet_in_fec!L96)</f>
        <v>0.68408154267371268</v>
      </c>
      <c r="M96" s="112">
        <f>IF(RES_hhdet_in_tes!M96=0,"",RES_hhdet_in_tes!M96/RES_hhdet_in_fec!M96)</f>
        <v>0.68815929900126827</v>
      </c>
      <c r="N96" s="112">
        <f>IF(RES_hhdet_in_tes!N96=0,"",RES_hhdet_in_tes!N96/RES_hhdet_in_fec!N96)</f>
        <v>0.69488315193444539</v>
      </c>
      <c r="O96" s="112">
        <f>IF(RES_hhdet_in_tes!O96=0,"",RES_hhdet_in_tes!O96/RES_hhdet_in_fec!O96)</f>
        <v>0.70513615361582527</v>
      </c>
      <c r="P96" s="112">
        <f>IF(RES_hhdet_in_tes!P96=0,"",RES_hhdet_in_tes!P96/RES_hhdet_in_fec!P96)</f>
        <v>0.71843220631407489</v>
      </c>
      <c r="Q96" s="112">
        <f>IF(RES_hhdet_in_tes!Q96=0,"",RES_hhdet_in_tes!Q96/RES_hhdet_in_fec!Q96)</f>
        <v>0.73126006830672252</v>
      </c>
      <c r="R96" s="112">
        <f>IF(RES_hhdet_in_tes!R96=0,"",RES_hhdet_in_tes!R96/RES_hhdet_in_fec!R96)</f>
        <v>0.73994118735762915</v>
      </c>
      <c r="S96" s="112">
        <f>IF(RES_hhdet_in_tes!S96=0,"",RES_hhdet_in_tes!S96/RES_hhdet_in_fec!S96)</f>
        <v>0.74835169536519663</v>
      </c>
      <c r="T96" s="112">
        <f>IF(RES_hhdet_in_tes!T96=0,"",RES_hhdet_in_tes!T96/RES_hhdet_in_fec!T96)</f>
        <v>0.75669693333182686</v>
      </c>
      <c r="U96" s="112">
        <f>IF(RES_hhdet_in_tes!U96=0,"",RES_hhdet_in_tes!U96/RES_hhdet_in_fec!U96)</f>
        <v>0.76506079362770107</v>
      </c>
      <c r="V96" s="112">
        <f>IF(RES_hhdet_in_tes!V96=0,"",RES_hhdet_in_tes!V96/RES_hhdet_in_fec!V96)</f>
        <v>0.7732773168232141</v>
      </c>
      <c r="W96" s="112">
        <f>IF(RES_hhdet_in_tes!W96=0,"",RES_hhdet_in_tes!W96/RES_hhdet_in_fec!W96)</f>
        <v>0.78078172832073423</v>
      </c>
      <c r="X96" s="112">
        <f>IF(RES_hhdet_in_tes!X96=0,"",RES_hhdet_in_tes!X96/RES_hhdet_in_fec!X96)</f>
        <v>0.79268851652187899</v>
      </c>
      <c r="Y96" s="112">
        <f>IF(RES_hhdet_in_tes!Y96=0,"",RES_hhdet_in_tes!Y96/RES_hhdet_in_fec!Y96)</f>
        <v>0.80379682621745541</v>
      </c>
      <c r="DA96" s="131" t="s">
        <v>3677</v>
      </c>
    </row>
    <row r="97" spans="1:105" ht="12" customHeight="1" x14ac:dyDescent="0.25">
      <c r="A97" s="107" t="s">
        <v>121</v>
      </c>
      <c r="B97" s="113"/>
      <c r="C97" s="113">
        <f>IF(RES_hhdet_in_tes!C97=0,"",RES_hhdet_in_tes!C97/RES_hhdet_in_fec!C97)</f>
        <v>0.83330672521874694</v>
      </c>
      <c r="D97" s="113">
        <f>IF(RES_hhdet_in_tes!D97=0,"",RES_hhdet_in_tes!D97/RES_hhdet_in_fec!D97)</f>
        <v>0.83065095088030338</v>
      </c>
      <c r="E97" s="113">
        <f>IF(RES_hhdet_in_tes!E97=0,"",RES_hhdet_in_tes!E97/RES_hhdet_in_fec!E97)</f>
        <v>0.82884192014594715</v>
      </c>
      <c r="F97" s="113">
        <f>IF(RES_hhdet_in_tes!F97=0,"",RES_hhdet_in_tes!F97/RES_hhdet_in_fec!F97)</f>
        <v>0.83874205214841346</v>
      </c>
      <c r="G97" s="113">
        <f>IF(RES_hhdet_in_tes!G97=0,"",RES_hhdet_in_tes!G97/RES_hhdet_in_fec!G97)</f>
        <v>0.83657141434195392</v>
      </c>
      <c r="H97" s="113">
        <f>IF(RES_hhdet_in_tes!H97=0,"",RES_hhdet_in_tes!H97/RES_hhdet_in_fec!H97)</f>
        <v>0.83535094416844735</v>
      </c>
      <c r="I97" s="113">
        <f>IF(RES_hhdet_in_tes!I97=0,"",RES_hhdet_in_tes!I97/RES_hhdet_in_fec!I97)</f>
        <v>0.82819084456896008</v>
      </c>
      <c r="J97" s="113">
        <f>IF(RES_hhdet_in_tes!J97=0,"",RES_hhdet_in_tes!J97/RES_hhdet_in_fec!J97)</f>
        <v>0.84183538024950322</v>
      </c>
      <c r="K97" s="113">
        <f>IF(RES_hhdet_in_tes!K97=0,"",RES_hhdet_in_tes!K97/RES_hhdet_in_fec!K97)</f>
        <v>0.83873582690818893</v>
      </c>
      <c r="L97" s="113">
        <f>IF(RES_hhdet_in_tes!L97=0,"",RES_hhdet_in_tes!L97/RES_hhdet_in_fec!L97)</f>
        <v>0.83928102461659237</v>
      </c>
      <c r="M97" s="113">
        <f>IF(RES_hhdet_in_tes!M97=0,"",RES_hhdet_in_tes!M97/RES_hhdet_in_fec!M97)</f>
        <v>0.8467977276948756</v>
      </c>
      <c r="N97" s="113">
        <f>IF(RES_hhdet_in_tes!N97=0,"",RES_hhdet_in_tes!N97/RES_hhdet_in_fec!N97)</f>
        <v>0.85013515006141149</v>
      </c>
      <c r="O97" s="113">
        <f>IF(RES_hhdet_in_tes!O97=0,"",RES_hhdet_in_tes!O97/RES_hhdet_in_fec!O97)</f>
        <v>0.87704807552017916</v>
      </c>
      <c r="P97" s="113">
        <f>IF(RES_hhdet_in_tes!P97=0,"",RES_hhdet_in_tes!P97/RES_hhdet_in_fec!P97)</f>
        <v>0.89073541203306861</v>
      </c>
      <c r="Q97" s="113">
        <f>IF(RES_hhdet_in_tes!Q97=0,"",RES_hhdet_in_tes!Q97/RES_hhdet_in_fec!Q97)</f>
        <v>0.8889888077071304</v>
      </c>
      <c r="R97" s="113">
        <f>IF(RES_hhdet_in_tes!R97=0,"",RES_hhdet_in_tes!R97/RES_hhdet_in_fec!R97)</f>
        <v>0.87335503203564468</v>
      </c>
      <c r="S97" s="113">
        <f>IF(RES_hhdet_in_tes!S97=0,"",RES_hhdet_in_tes!S97/RES_hhdet_in_fec!S97)</f>
        <v>0.87184154473201381</v>
      </c>
      <c r="T97" s="113">
        <f>IF(RES_hhdet_in_tes!T97=0,"",RES_hhdet_in_tes!T97/RES_hhdet_in_fec!T97)</f>
        <v>0.88634285496582199</v>
      </c>
      <c r="U97" s="113">
        <f>IF(RES_hhdet_in_tes!U97=0,"",RES_hhdet_in_tes!U97/RES_hhdet_in_fec!U97)</f>
        <v>0.89055972773045355</v>
      </c>
      <c r="V97" s="113">
        <f>IF(RES_hhdet_in_tes!V97=0,"",RES_hhdet_in_tes!V97/RES_hhdet_in_fec!V97)</f>
        <v>0.92372009729676008</v>
      </c>
      <c r="W97" s="113">
        <f>IF(RES_hhdet_in_tes!W97=0,"",RES_hhdet_in_tes!W97/RES_hhdet_in_fec!W97)</f>
        <v>0.93467274044503101</v>
      </c>
      <c r="X97" s="113">
        <f>IF(RES_hhdet_in_tes!X97=0,"",RES_hhdet_in_tes!X97/RES_hhdet_in_fec!X97)</f>
        <v>0.91749854531716224</v>
      </c>
      <c r="Y97" s="113">
        <f>IF(RES_hhdet_in_tes!Y97=0,"",RES_hhdet_in_tes!Y97/RES_hhdet_in_fec!Y97)</f>
        <v>0.91461059532820388</v>
      </c>
      <c r="DA97" s="132" t="s">
        <v>3678</v>
      </c>
    </row>
    <row r="98" spans="1:105" ht="12" customHeight="1" x14ac:dyDescent="0.25">
      <c r="A98" s="108" t="s">
        <v>53</v>
      </c>
      <c r="B98" s="111"/>
      <c r="C98" s="111">
        <f>IF(RES_hhdet_in_tes!C98=0,"",RES_hhdet_in_tes!C98/RES_hhdet_in_fec!C98)</f>
        <v>0.67114143927529102</v>
      </c>
      <c r="D98" s="111">
        <f>IF(RES_hhdet_in_tes!D98=0,"",RES_hhdet_in_tes!D98/RES_hhdet_in_fec!D98)</f>
        <v>0.67217978422837033</v>
      </c>
      <c r="E98" s="111">
        <f>IF(RES_hhdet_in_tes!E98=0,"",RES_hhdet_in_tes!E98/RES_hhdet_in_fec!E98)</f>
        <v>0.67331651478638299</v>
      </c>
      <c r="F98" s="111">
        <f>IF(RES_hhdet_in_tes!F98=0,"",RES_hhdet_in_tes!F98/RES_hhdet_in_fec!F98)</f>
        <v>0.67446696054204192</v>
      </c>
      <c r="G98" s="111">
        <f>IF(RES_hhdet_in_tes!G98=0,"",RES_hhdet_in_tes!G98/RES_hhdet_in_fec!G98)</f>
        <v>0.67570878135554113</v>
      </c>
      <c r="H98" s="111">
        <f>IF(RES_hhdet_in_tes!H98=0,"",RES_hhdet_in_tes!H98/RES_hhdet_in_fec!H98)</f>
        <v>0.67703321109530634</v>
      </c>
      <c r="I98" s="111">
        <f>IF(RES_hhdet_in_tes!I98=0,"",RES_hhdet_in_tes!I98/RES_hhdet_in_fec!I98)</f>
        <v>0.67846039068091935</v>
      </c>
      <c r="J98" s="111">
        <f>IF(RES_hhdet_in_tes!J98=0,"",RES_hhdet_in_tes!J98/RES_hhdet_in_fec!J98)</f>
        <v>0.68007107909764897</v>
      </c>
      <c r="K98" s="111">
        <f>IF(RES_hhdet_in_tes!K98=0,"",RES_hhdet_in_tes!K98/RES_hhdet_in_fec!K98)</f>
        <v>0.68193662001012667</v>
      </c>
      <c r="L98" s="111">
        <f>IF(RES_hhdet_in_tes!L98=0,"",RES_hhdet_in_tes!L98/RES_hhdet_in_fec!L98)</f>
        <v>0.68408154267371268</v>
      </c>
      <c r="M98" s="111">
        <f>IF(RES_hhdet_in_tes!M98=0,"",RES_hhdet_in_tes!M98/RES_hhdet_in_fec!M98)</f>
        <v>0.68815929900126827</v>
      </c>
      <c r="N98" s="111">
        <f>IF(RES_hhdet_in_tes!N98=0,"",RES_hhdet_in_tes!N98/RES_hhdet_in_fec!N98)</f>
        <v>0.69488315193444539</v>
      </c>
      <c r="O98" s="111">
        <f>IF(RES_hhdet_in_tes!O98=0,"",RES_hhdet_in_tes!O98/RES_hhdet_in_fec!O98)</f>
        <v>0.70513615361582538</v>
      </c>
      <c r="P98" s="111">
        <f>IF(RES_hhdet_in_tes!P98=0,"",RES_hhdet_in_tes!P98/RES_hhdet_in_fec!P98)</f>
        <v>0.71843220631407501</v>
      </c>
      <c r="Q98" s="111">
        <f>IF(RES_hhdet_in_tes!Q98=0,"",RES_hhdet_in_tes!Q98/RES_hhdet_in_fec!Q98)</f>
        <v>0.73126006830672252</v>
      </c>
      <c r="R98" s="111">
        <f>IF(RES_hhdet_in_tes!R98=0,"",RES_hhdet_in_tes!R98/RES_hhdet_in_fec!R98)</f>
        <v>0.73994118735762915</v>
      </c>
      <c r="S98" s="111">
        <f>IF(RES_hhdet_in_tes!S98=0,"",RES_hhdet_in_tes!S98/RES_hhdet_in_fec!S98)</f>
        <v>0.74835169536519686</v>
      </c>
      <c r="T98" s="111">
        <f>IF(RES_hhdet_in_tes!T98=0,"",RES_hhdet_in_tes!T98/RES_hhdet_in_fec!T98)</f>
        <v>0.75669693333182686</v>
      </c>
      <c r="U98" s="111">
        <f>IF(RES_hhdet_in_tes!U98=0,"",RES_hhdet_in_tes!U98/RES_hhdet_in_fec!U98)</f>
        <v>0.76506079362770096</v>
      </c>
      <c r="V98" s="111">
        <f>IF(RES_hhdet_in_tes!V98=0,"",RES_hhdet_in_tes!V98/RES_hhdet_in_fec!V98)</f>
        <v>0.7732773168232141</v>
      </c>
      <c r="W98" s="111">
        <f>IF(RES_hhdet_in_tes!W98=0,"",RES_hhdet_in_tes!W98/RES_hhdet_in_fec!W98)</f>
        <v>0.78078172832073423</v>
      </c>
      <c r="X98" s="111">
        <f>IF(RES_hhdet_in_tes!X98=0,"",RES_hhdet_in_tes!X98/RES_hhdet_in_fec!X98)</f>
        <v>0.79268851652187899</v>
      </c>
      <c r="Y98" s="111">
        <f>IF(RES_hhdet_in_tes!Y98=0,"",RES_hhdet_in_tes!Y98/RES_hhdet_in_fec!Y98)</f>
        <v>0.80379682621745552</v>
      </c>
      <c r="DA98" s="63" t="s">
        <v>3679</v>
      </c>
    </row>
    <row r="99" spans="1:105" ht="12" customHeight="1" x14ac:dyDescent="0.25">
      <c r="A99" s="108" t="s">
        <v>52</v>
      </c>
      <c r="B99" s="111"/>
      <c r="C99" s="111">
        <f>IF(RES_hhdet_in_tes!C99=0,"",RES_hhdet_in_tes!C99/RES_hhdet_in_fec!C99)</f>
        <v>1</v>
      </c>
      <c r="D99" s="111">
        <f>IF(RES_hhdet_in_tes!D99=0,"",RES_hhdet_in_tes!D99/RES_hhdet_in_fec!D99)</f>
        <v>1</v>
      </c>
      <c r="E99" s="111">
        <f>IF(RES_hhdet_in_tes!E99=0,"",RES_hhdet_in_tes!E99/RES_hhdet_in_fec!E99)</f>
        <v>1</v>
      </c>
      <c r="F99" s="111">
        <f>IF(RES_hhdet_in_tes!F99=0,"",RES_hhdet_in_tes!F99/RES_hhdet_in_fec!F99)</f>
        <v>1</v>
      </c>
      <c r="G99" s="111">
        <f>IF(RES_hhdet_in_tes!G99=0,"",RES_hhdet_in_tes!G99/RES_hhdet_in_fec!G99)</f>
        <v>1</v>
      </c>
      <c r="H99" s="111">
        <f>IF(RES_hhdet_in_tes!H99=0,"",RES_hhdet_in_tes!H99/RES_hhdet_in_fec!H99)</f>
        <v>1</v>
      </c>
      <c r="I99" s="111">
        <f>IF(RES_hhdet_in_tes!I99=0,"",RES_hhdet_in_tes!I99/RES_hhdet_in_fec!I99)</f>
        <v>1</v>
      </c>
      <c r="J99" s="111">
        <f>IF(RES_hhdet_in_tes!J99=0,"",RES_hhdet_in_tes!J99/RES_hhdet_in_fec!J99)</f>
        <v>1</v>
      </c>
      <c r="K99" s="111">
        <f>IF(RES_hhdet_in_tes!K99=0,"",RES_hhdet_in_tes!K99/RES_hhdet_in_fec!K99)</f>
        <v>1</v>
      </c>
      <c r="L99" s="111">
        <f>IF(RES_hhdet_in_tes!L99=0,"",RES_hhdet_in_tes!L99/RES_hhdet_in_fec!L99)</f>
        <v>1</v>
      </c>
      <c r="M99" s="111">
        <f>IF(RES_hhdet_in_tes!M99=0,"",RES_hhdet_in_tes!M99/RES_hhdet_in_fec!M99)</f>
        <v>1</v>
      </c>
      <c r="N99" s="111">
        <f>IF(RES_hhdet_in_tes!N99=0,"",RES_hhdet_in_tes!N99/RES_hhdet_in_fec!N99)</f>
        <v>1</v>
      </c>
      <c r="O99" s="111">
        <f>IF(RES_hhdet_in_tes!O99=0,"",RES_hhdet_in_tes!O99/RES_hhdet_in_fec!O99)</f>
        <v>1</v>
      </c>
      <c r="P99" s="111">
        <f>IF(RES_hhdet_in_tes!P99=0,"",RES_hhdet_in_tes!P99/RES_hhdet_in_fec!P99)</f>
        <v>1</v>
      </c>
      <c r="Q99" s="111">
        <f>IF(RES_hhdet_in_tes!Q99=0,"",RES_hhdet_in_tes!Q99/RES_hhdet_in_fec!Q99)</f>
        <v>1</v>
      </c>
      <c r="R99" s="111">
        <f>IF(RES_hhdet_in_tes!R99=0,"",RES_hhdet_in_tes!R99/RES_hhdet_in_fec!R99)</f>
        <v>1</v>
      </c>
      <c r="S99" s="111">
        <f>IF(RES_hhdet_in_tes!S99=0,"",RES_hhdet_in_tes!S99/RES_hhdet_in_fec!S99)</f>
        <v>1</v>
      </c>
      <c r="T99" s="111">
        <f>IF(RES_hhdet_in_tes!T99=0,"",RES_hhdet_in_tes!T99/RES_hhdet_in_fec!T99)</f>
        <v>1</v>
      </c>
      <c r="U99" s="111">
        <f>IF(RES_hhdet_in_tes!U99=0,"",RES_hhdet_in_tes!U99/RES_hhdet_in_fec!U99)</f>
        <v>1</v>
      </c>
      <c r="V99" s="111">
        <f>IF(RES_hhdet_in_tes!V99=0,"",RES_hhdet_in_tes!V99/RES_hhdet_in_fec!V99)</f>
        <v>1</v>
      </c>
      <c r="W99" s="111">
        <f>IF(RES_hhdet_in_tes!W99=0,"",RES_hhdet_in_tes!W99/RES_hhdet_in_fec!W99)</f>
        <v>1</v>
      </c>
      <c r="X99" s="111">
        <f>IF(RES_hhdet_in_tes!X99=0,"",RES_hhdet_in_tes!X99/RES_hhdet_in_fec!X99)</f>
        <v>1</v>
      </c>
      <c r="Y99" s="111">
        <f>IF(RES_hhdet_in_tes!Y99=0,"",RES_hhdet_in_tes!Y99/RES_hhdet_in_fec!Y99)</f>
        <v>1</v>
      </c>
      <c r="DA99" s="63" t="s">
        <v>3680</v>
      </c>
    </row>
    <row r="100" spans="1:105" ht="12" customHeight="1" x14ac:dyDescent="0.25">
      <c r="A100" s="121" t="s">
        <v>54</v>
      </c>
      <c r="B100" s="124"/>
      <c r="C100" s="124">
        <f>IF(RES_hhdet_in_tes!C100=0,"",RES_hhdet_in_tes!C100/RES_hhdet_in_fec!C100)</f>
        <v>0.75771810394692862</v>
      </c>
      <c r="D100" s="124">
        <f>IF(RES_hhdet_in_tes!D100=0,"",RES_hhdet_in_tes!D100/RES_hhdet_in_fec!D100)</f>
        <v>0.75742619711090475</v>
      </c>
      <c r="E100" s="124">
        <f>IF(RES_hhdet_in_tes!E100=0,"",RES_hhdet_in_tes!E100/RES_hhdet_in_fec!E100)</f>
        <v>0.75951294732680308</v>
      </c>
      <c r="F100" s="124">
        <f>IF(RES_hhdet_in_tes!F100=0,"",RES_hhdet_in_tes!F100/RES_hhdet_in_fec!F100)</f>
        <v>0.75935775291526975</v>
      </c>
      <c r="G100" s="124">
        <f>IF(RES_hhdet_in_tes!G100=0,"",RES_hhdet_in_tes!G100/RES_hhdet_in_fec!G100)</f>
        <v>0.76083688716024611</v>
      </c>
      <c r="H100" s="124">
        <f>IF(RES_hhdet_in_tes!H100=0,"",RES_hhdet_in_tes!H100/RES_hhdet_in_fec!H100)</f>
        <v>0.75991285995592828</v>
      </c>
      <c r="I100" s="124">
        <f>IF(RES_hhdet_in_tes!I100=0,"",RES_hhdet_in_tes!I100/RES_hhdet_in_fec!I100)</f>
        <v>0.75763496486499671</v>
      </c>
      <c r="J100" s="124">
        <f>IF(RES_hhdet_in_tes!J100=0,"",RES_hhdet_in_tes!J100/RES_hhdet_in_fec!J100)</f>
        <v>0.75962812611547681</v>
      </c>
      <c r="K100" s="124">
        <f>IF(RES_hhdet_in_tes!K100=0,"",RES_hhdet_in_tes!K100/RES_hhdet_in_fec!K100)</f>
        <v>0.76073425479952572</v>
      </c>
      <c r="L100" s="124">
        <f>IF(RES_hhdet_in_tes!L100=0,"",RES_hhdet_in_tes!L100/RES_hhdet_in_fec!L100)</f>
        <v>0.7652780437234149</v>
      </c>
      <c r="M100" s="124">
        <f>IF(RES_hhdet_in_tes!M100=0,"",RES_hhdet_in_tes!M100/RES_hhdet_in_fec!M100)</f>
        <v>0.76658892579451465</v>
      </c>
      <c r="N100" s="124">
        <f>IF(RES_hhdet_in_tes!N100=0,"",RES_hhdet_in_tes!N100/RES_hhdet_in_fec!N100)</f>
        <v>0.77005314295313265</v>
      </c>
      <c r="O100" s="124">
        <f>IF(RES_hhdet_in_tes!O100=0,"",RES_hhdet_in_tes!O100/RES_hhdet_in_fec!O100)</f>
        <v>0.77506046916825888</v>
      </c>
      <c r="P100" s="124">
        <f>IF(RES_hhdet_in_tes!P100=0,"",RES_hhdet_in_tes!P100/RES_hhdet_in_fec!P100)</f>
        <v>0.77706189809013337</v>
      </c>
      <c r="Q100" s="124">
        <f>IF(RES_hhdet_in_tes!Q100=0,"",RES_hhdet_in_tes!Q100/RES_hhdet_in_fec!Q100)</f>
        <v>0.78779175294737347</v>
      </c>
      <c r="R100" s="124">
        <f>IF(RES_hhdet_in_tes!R100=0,"",RES_hhdet_in_tes!R100/RES_hhdet_in_fec!R100)</f>
        <v>0.79601982536839189</v>
      </c>
      <c r="S100" s="124">
        <f>IF(RES_hhdet_in_tes!S100=0,"",RES_hhdet_in_tes!S100/RES_hhdet_in_fec!S100)</f>
        <v>0.81125712933398386</v>
      </c>
      <c r="T100" s="124">
        <f>IF(RES_hhdet_in_tes!T100=0,"",RES_hhdet_in_tes!T100/RES_hhdet_in_fec!T100)</f>
        <v>0.82819071954708257</v>
      </c>
      <c r="U100" s="124">
        <f>IF(RES_hhdet_in_tes!U100=0,"",RES_hhdet_in_tes!U100/RES_hhdet_in_fec!U100)</f>
        <v>0.83917251864501652</v>
      </c>
      <c r="V100" s="124">
        <f>IF(RES_hhdet_in_tes!V100=0,"",RES_hhdet_in_tes!V100/RES_hhdet_in_fec!V100)</f>
        <v>0.85441473364059362</v>
      </c>
      <c r="W100" s="124">
        <f>IF(RES_hhdet_in_tes!W100=0,"",RES_hhdet_in_tes!W100/RES_hhdet_in_fec!W100)</f>
        <v>0.86179245981492669</v>
      </c>
      <c r="X100" s="124">
        <f>IF(RES_hhdet_in_tes!X100=0,"",RES_hhdet_in_tes!X100/RES_hhdet_in_fec!X100)</f>
        <v>0.85597232527808187</v>
      </c>
      <c r="Y100" s="124">
        <f>IF(RES_hhdet_in_tes!Y100=0,"",RES_hhdet_in_tes!Y100/RES_hhdet_in_fec!Y100)</f>
        <v>0.86566771565156464</v>
      </c>
      <c r="DA100" s="130" t="s">
        <v>3681</v>
      </c>
    </row>
    <row r="101" spans="1:105" ht="12" customHeight="1" x14ac:dyDescent="0.25">
      <c r="A101" s="97" t="s">
        <v>202</v>
      </c>
      <c r="B101" s="111"/>
      <c r="C101" s="111" t="str">
        <f>IF(RES_hhdet_in_tes!C101=0,"",RES_hhdet_in_tes!C101/RES_hhdet_in_fec!C101)</f>
        <v/>
      </c>
      <c r="D101" s="111" t="str">
        <f>IF(RES_hhdet_in_tes!D101=0,"",RES_hhdet_in_tes!D101/RES_hhdet_in_fec!D101)</f>
        <v/>
      </c>
      <c r="E101" s="111" t="str">
        <f>IF(RES_hhdet_in_tes!E101=0,"",RES_hhdet_in_tes!E101/RES_hhdet_in_fec!E101)</f>
        <v/>
      </c>
      <c r="F101" s="111" t="str">
        <f>IF(RES_hhdet_in_tes!F101=0,"",RES_hhdet_in_tes!F101/RES_hhdet_in_fec!F101)</f>
        <v/>
      </c>
      <c r="G101" s="111" t="str">
        <f>IF(RES_hhdet_in_tes!G101=0,"",RES_hhdet_in_tes!G101/RES_hhdet_in_fec!G101)</f>
        <v/>
      </c>
      <c r="H101" s="111" t="str">
        <f>IF(RES_hhdet_in_tes!H101=0,"",RES_hhdet_in_tes!H101/RES_hhdet_in_fec!H101)</f>
        <v/>
      </c>
      <c r="I101" s="111" t="str">
        <f>IF(RES_hhdet_in_tes!I101=0,"",RES_hhdet_in_tes!I101/RES_hhdet_in_fec!I101)</f>
        <v/>
      </c>
      <c r="J101" s="111" t="str">
        <f>IF(RES_hhdet_in_tes!J101=0,"",RES_hhdet_in_tes!J101/RES_hhdet_in_fec!J101)</f>
        <v/>
      </c>
      <c r="K101" s="111" t="str">
        <f>IF(RES_hhdet_in_tes!K101=0,"",RES_hhdet_in_tes!K101/RES_hhdet_in_fec!K101)</f>
        <v/>
      </c>
      <c r="L101" s="111" t="str">
        <f>IF(RES_hhdet_in_tes!L101=0,"",RES_hhdet_in_tes!L101/RES_hhdet_in_fec!L101)</f>
        <v/>
      </c>
      <c r="M101" s="111" t="str">
        <f>IF(RES_hhdet_in_tes!M101=0,"",RES_hhdet_in_tes!M101/RES_hhdet_in_fec!M101)</f>
        <v/>
      </c>
      <c r="N101" s="111" t="str">
        <f>IF(RES_hhdet_in_tes!N101=0,"",RES_hhdet_in_tes!N101/RES_hhdet_in_fec!N101)</f>
        <v/>
      </c>
      <c r="O101" s="111" t="str">
        <f>IF(RES_hhdet_in_tes!O101=0,"",RES_hhdet_in_tes!O101/RES_hhdet_in_fec!O101)</f>
        <v/>
      </c>
      <c r="P101" s="111" t="str">
        <f>IF(RES_hhdet_in_tes!P101=0,"",RES_hhdet_in_tes!P101/RES_hhdet_in_fec!P101)</f>
        <v/>
      </c>
      <c r="Q101" s="111" t="str">
        <f>IF(RES_hhdet_in_tes!Q101=0,"",RES_hhdet_in_tes!Q101/RES_hhdet_in_fec!Q101)</f>
        <v/>
      </c>
      <c r="R101" s="111" t="str">
        <f>IF(RES_hhdet_in_tes!R101=0,"",RES_hhdet_in_tes!R101/RES_hhdet_in_fec!R101)</f>
        <v/>
      </c>
      <c r="S101" s="111" t="str">
        <f>IF(RES_hhdet_in_tes!S101=0,"",RES_hhdet_in_tes!S101/RES_hhdet_in_fec!S101)</f>
        <v/>
      </c>
      <c r="T101" s="111" t="str">
        <f>IF(RES_hhdet_in_tes!T101=0,"",RES_hhdet_in_tes!T101/RES_hhdet_in_fec!T101)</f>
        <v/>
      </c>
      <c r="U101" s="111" t="str">
        <f>IF(RES_hhdet_in_tes!U101=0,"",RES_hhdet_in_tes!U101/RES_hhdet_in_fec!U101)</f>
        <v/>
      </c>
      <c r="V101" s="111" t="str">
        <f>IF(RES_hhdet_in_tes!V101=0,"",RES_hhdet_in_tes!V101/RES_hhdet_in_fec!V101)</f>
        <v/>
      </c>
      <c r="W101" s="111" t="str">
        <f>IF(RES_hhdet_in_tes!W101=0,"",RES_hhdet_in_tes!W101/RES_hhdet_in_fec!W101)</f>
        <v/>
      </c>
      <c r="X101" s="111" t="str">
        <f>IF(RES_hhdet_in_tes!X101=0,"",RES_hhdet_in_tes!X101/RES_hhdet_in_fec!X101)</f>
        <v/>
      </c>
      <c r="Y101" s="111" t="str">
        <f>IF(RES_hhdet_in_tes!Y101=0,"",RES_hhdet_in_tes!Y101/RES_hhdet_in_fec!Y101)</f>
        <v/>
      </c>
      <c r="DA101" s="63" t="s">
        <v>3682</v>
      </c>
    </row>
    <row r="102" spans="1:105" ht="12" customHeight="1" x14ac:dyDescent="0.25">
      <c r="A102" s="97" t="s">
        <v>50</v>
      </c>
      <c r="B102" s="111"/>
      <c r="C102" s="111">
        <f>IF(RES_hhdet_in_tes!C102=0,"",RES_hhdet_in_tes!C102/RES_hhdet_in_fec!C102)</f>
        <v>0.61057814660504905</v>
      </c>
      <c r="D102" s="111">
        <f>IF(RES_hhdet_in_tes!D102=0,"",RES_hhdet_in_tes!D102/RES_hhdet_in_fec!D102)</f>
        <v>0.61070458550561002</v>
      </c>
      <c r="E102" s="111">
        <f>IF(RES_hhdet_in_tes!E102=0,"",RES_hhdet_in_tes!E102/RES_hhdet_in_fec!E102)</f>
        <v>0.61083103579561038</v>
      </c>
      <c r="F102" s="111">
        <f>IF(RES_hhdet_in_tes!F102=0,"",RES_hhdet_in_tes!F102/RES_hhdet_in_fec!F102)</f>
        <v>0.61095748763871593</v>
      </c>
      <c r="G102" s="111">
        <f>IF(RES_hhdet_in_tes!G102=0,"",RES_hhdet_in_tes!G102/RES_hhdet_in_fec!G102)</f>
        <v>0.61108394997082516</v>
      </c>
      <c r="H102" s="111">
        <f>IF(RES_hhdet_in_tes!H102=0,"",RES_hhdet_in_tes!H102/RES_hhdet_in_fec!H102)</f>
        <v>0.61121042169829798</v>
      </c>
      <c r="I102" s="111">
        <f>IF(RES_hhdet_in_tes!I102=0,"",RES_hhdet_in_tes!I102/RES_hhdet_in_fec!I102)</f>
        <v>0.61133690502293969</v>
      </c>
      <c r="J102" s="111">
        <f>IF(RES_hhdet_in_tes!J102=0,"",RES_hhdet_in_tes!J102/RES_hhdet_in_fec!J102)</f>
        <v>0.61146340896477103</v>
      </c>
      <c r="K102" s="111">
        <f>IF(RES_hhdet_in_tes!K102=0,"",RES_hhdet_in_tes!K102/RES_hhdet_in_fec!K102)</f>
        <v>0.61158994119318166</v>
      </c>
      <c r="L102" s="111">
        <f>IF(RES_hhdet_in_tes!L102=0,"",RES_hhdet_in_tes!L102/RES_hhdet_in_fec!L102)</f>
        <v>0.61171650376004771</v>
      </c>
      <c r="M102" s="111">
        <f>IF(RES_hhdet_in_tes!M102=0,"",RES_hhdet_in_tes!M102/RES_hhdet_in_fec!M102)</f>
        <v>0.61181262080618171</v>
      </c>
      <c r="N102" s="111">
        <f>IF(RES_hhdet_in_tes!N102=0,"",RES_hhdet_in_tes!N102/RES_hhdet_in_fec!N102)</f>
        <v>0.61186634571378151</v>
      </c>
      <c r="O102" s="111">
        <f>IF(RES_hhdet_in_tes!O102=0,"",RES_hhdet_in_tes!O102/RES_hhdet_in_fec!O102)</f>
        <v>0.61189845567976819</v>
      </c>
      <c r="P102" s="111">
        <f>IF(RES_hhdet_in_tes!P102=0,"",RES_hhdet_in_tes!P102/RES_hhdet_in_fec!P102)</f>
        <v>0.61198805323168037</v>
      </c>
      <c r="Q102" s="111">
        <f>IF(RES_hhdet_in_tes!Q102=0,"",RES_hhdet_in_tes!Q102/RES_hhdet_in_fec!Q102)</f>
        <v>0.61235273619835429</v>
      </c>
      <c r="R102" s="111">
        <f>IF(RES_hhdet_in_tes!R102=0,"",RES_hhdet_in_tes!R102/RES_hhdet_in_fec!R102)</f>
        <v>0.61331066754303842</v>
      </c>
      <c r="S102" s="111">
        <f>IF(RES_hhdet_in_tes!S102=0,"",RES_hhdet_in_tes!S102/RES_hhdet_in_fec!S102)</f>
        <v>0.61466193916705603</v>
      </c>
      <c r="T102" s="111">
        <f>IF(RES_hhdet_in_tes!T102=0,"",RES_hhdet_in_tes!T102/RES_hhdet_in_fec!T102)</f>
        <v>0.61614454908467464</v>
      </c>
      <c r="U102" s="111">
        <f>IF(RES_hhdet_in_tes!U102=0,"",RES_hhdet_in_tes!U102/RES_hhdet_in_fec!U102)</f>
        <v>0.61749649531016559</v>
      </c>
      <c r="V102" s="111">
        <f>IF(RES_hhdet_in_tes!V102=0,"",RES_hhdet_in_tes!V102/RES_hhdet_in_fec!V102)</f>
        <v>0.6184557758577981</v>
      </c>
      <c r="W102" s="111">
        <f>IF(RES_hhdet_in_tes!W102=0,"",RES_hhdet_in_tes!W102/RES_hhdet_in_fec!W102)</f>
        <v>0.61891681337225346</v>
      </c>
      <c r="X102" s="111">
        <f>IF(RES_hhdet_in_tes!X102=0,"",RES_hhdet_in_tes!X102/RES_hhdet_in_fec!X102)</f>
        <v>0.61930918509719324</v>
      </c>
      <c r="Y102" s="111">
        <f>IF(RES_hhdet_in_tes!Y102=0,"",RES_hhdet_in_tes!Y102/RES_hhdet_in_fec!Y102)</f>
        <v>0.61934842226968723</v>
      </c>
      <c r="DA102" s="63" t="s">
        <v>3683</v>
      </c>
    </row>
    <row r="103" spans="1:105" ht="12" customHeight="1" x14ac:dyDescent="0.25">
      <c r="A103" s="109" t="s">
        <v>120</v>
      </c>
      <c r="B103" s="45"/>
      <c r="C103" s="45">
        <f>IF(RES_hhdet_in_tes!C103=0,"",RES_hhdet_in_tes!C103/RES_hhdet_in_fec!C103)</f>
        <v>0.76655360444665888</v>
      </c>
      <c r="D103" s="45">
        <f>IF(RES_hhdet_in_tes!D103=0,"",RES_hhdet_in_tes!D103/RES_hhdet_in_fec!D103)</f>
        <v>0.76778382772742226</v>
      </c>
      <c r="E103" s="45">
        <f>IF(RES_hhdet_in_tes!E103=0,"",RES_hhdet_in_tes!E103/RES_hhdet_in_fec!E103)</f>
        <v>0.76907205632046183</v>
      </c>
      <c r="F103" s="45">
        <f>IF(RES_hhdet_in_tes!F103=0,"",RES_hhdet_in_tes!F103/RES_hhdet_in_fec!F103)</f>
        <v>0.77036819472881191</v>
      </c>
      <c r="G103" s="45">
        <f>IF(RES_hhdet_in_tes!G103=0,"",RES_hhdet_in_tes!G103/RES_hhdet_in_fec!G103)</f>
        <v>0.77171775261795128</v>
      </c>
      <c r="H103" s="45">
        <f>IF(RES_hhdet_in_tes!H103=0,"",RES_hhdet_in_tes!H103/RES_hhdet_in_fec!H103)</f>
        <v>0.77311516018419602</v>
      </c>
      <c r="I103" s="45">
        <f>IF(RES_hhdet_in_tes!I103=0,"",RES_hhdet_in_tes!I103/RES_hhdet_in_fec!I103)</f>
        <v>0.77457163101045001</v>
      </c>
      <c r="J103" s="45">
        <f>IF(RES_hhdet_in_tes!J103=0,"",RES_hhdet_in_tes!J103/RES_hhdet_in_fec!J103)</f>
        <v>0.77613310318783135</v>
      </c>
      <c r="K103" s="45">
        <f>IF(RES_hhdet_in_tes!K103=0,"",RES_hhdet_in_tes!K103/RES_hhdet_in_fec!K103)</f>
        <v>0.77783863617694593</v>
      </c>
      <c r="L103" s="45">
        <f>IF(RES_hhdet_in_tes!L103=0,"",RES_hhdet_in_tes!L103/RES_hhdet_in_fec!L103)</f>
        <v>0.77969867998486231</v>
      </c>
      <c r="M103" s="45">
        <f>IF(RES_hhdet_in_tes!M103=0,"",RES_hhdet_in_tes!M103/RES_hhdet_in_fec!M103)</f>
        <v>0.78235813160204981</v>
      </c>
      <c r="N103" s="45">
        <f>IF(RES_hhdet_in_tes!N103=0,"",RES_hhdet_in_tes!N103/RES_hhdet_in_fec!N103)</f>
        <v>0.78600058707231879</v>
      </c>
      <c r="O103" s="45">
        <f>IF(RES_hhdet_in_tes!O103=0,"",RES_hhdet_in_tes!O103/RES_hhdet_in_fec!O103)</f>
        <v>0.79106141442922395</v>
      </c>
      <c r="P103" s="45">
        <f>IF(RES_hhdet_in_tes!P103=0,"",RES_hhdet_in_tes!P103/RES_hhdet_in_fec!P103)</f>
        <v>0.79775414830594005</v>
      </c>
      <c r="Q103" s="45">
        <f>IF(RES_hhdet_in_tes!Q103=0,"",RES_hhdet_in_tes!Q103/RES_hhdet_in_fec!Q103)</f>
        <v>0.80641461122110047</v>
      </c>
      <c r="R103" s="45">
        <f>IF(RES_hhdet_in_tes!R103=0,"",RES_hhdet_in_tes!R103/RES_hhdet_in_fec!R103)</f>
        <v>0.81819943067328627</v>
      </c>
      <c r="S103" s="45">
        <f>IF(RES_hhdet_in_tes!S103=0,"",RES_hhdet_in_tes!S103/RES_hhdet_in_fec!S103)</f>
        <v>0.83294608685133831</v>
      </c>
      <c r="T103" s="45">
        <f>IF(RES_hhdet_in_tes!T103=0,"",RES_hhdet_in_tes!T103/RES_hhdet_in_fec!T103)</f>
        <v>0.84882167202577063</v>
      </c>
      <c r="U103" s="45">
        <f>IF(RES_hhdet_in_tes!U103=0,"",RES_hhdet_in_tes!U103/RES_hhdet_in_fec!U103)</f>
        <v>0.86399327846714025</v>
      </c>
      <c r="V103" s="45">
        <f>IF(RES_hhdet_in_tes!V103=0,"",RES_hhdet_in_tes!V103/RES_hhdet_in_fec!V103)</f>
        <v>0.87662799844598371</v>
      </c>
      <c r="W103" s="45">
        <f>IF(RES_hhdet_in_tes!W103=0,"",RES_hhdet_in_tes!W103/RES_hhdet_in_fec!W103)</f>
        <v>0.88608899617112302</v>
      </c>
      <c r="X103" s="45">
        <f>IF(RES_hhdet_in_tes!X103=0,"",RES_hhdet_in_tes!X103/RES_hhdet_in_fec!X103)</f>
        <v>0.89362906684468857</v>
      </c>
      <c r="Y103" s="45">
        <f>IF(RES_hhdet_in_tes!Y103=0,"",RES_hhdet_in_tes!Y103/RES_hhdet_in_fec!Y103)</f>
        <v>0.9003155700339861</v>
      </c>
      <c r="DA103" s="60" t="s">
        <v>3684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9"/>
      <c r="C105" s="119" t="str">
        <f>IF(RES_hhdet_in_tes!C105=0,"",RES_hhdet_in_tes!C105/RES_hhdet_in_fec!C105)</f>
        <v/>
      </c>
      <c r="D105" s="119" t="str">
        <f>IF(RES_hhdet_in_tes!D105=0,"",RES_hhdet_in_tes!D105/RES_hhdet_in_fec!D105)</f>
        <v/>
      </c>
      <c r="E105" s="119" t="str">
        <f>IF(RES_hhdet_in_tes!E105=0,"",RES_hhdet_in_tes!E105/RES_hhdet_in_fec!E105)</f>
        <v/>
      </c>
      <c r="F105" s="119" t="str">
        <f>IF(RES_hhdet_in_tes!F105=0,"",RES_hhdet_in_tes!F105/RES_hhdet_in_fec!F105)</f>
        <v/>
      </c>
      <c r="G105" s="119" t="str">
        <f>IF(RES_hhdet_in_tes!G105=0,"",RES_hhdet_in_tes!G105/RES_hhdet_in_fec!G105)</f>
        <v/>
      </c>
      <c r="H105" s="119" t="str">
        <f>IF(RES_hhdet_in_tes!H105=0,"",RES_hhdet_in_tes!H105/RES_hhdet_in_fec!H105)</f>
        <v/>
      </c>
      <c r="I105" s="119" t="str">
        <f>IF(RES_hhdet_in_tes!I105=0,"",RES_hhdet_in_tes!I105/RES_hhdet_in_fec!I105)</f>
        <v/>
      </c>
      <c r="J105" s="119" t="str">
        <f>IF(RES_hhdet_in_tes!J105=0,"",RES_hhdet_in_tes!J105/RES_hhdet_in_fec!J105)</f>
        <v/>
      </c>
      <c r="K105" s="119" t="str">
        <f>IF(RES_hhdet_in_tes!K105=0,"",RES_hhdet_in_tes!K105/RES_hhdet_in_fec!K105)</f>
        <v/>
      </c>
      <c r="L105" s="119" t="str">
        <f>IF(RES_hhdet_in_tes!L105=0,"",RES_hhdet_in_tes!L105/RES_hhdet_in_fec!L105)</f>
        <v/>
      </c>
      <c r="M105" s="119" t="str">
        <f>IF(RES_hhdet_in_tes!M105=0,"",RES_hhdet_in_tes!M105/RES_hhdet_in_fec!M105)</f>
        <v/>
      </c>
      <c r="N105" s="119" t="str">
        <f>IF(RES_hhdet_in_tes!N105=0,"",RES_hhdet_in_tes!N105/RES_hhdet_in_fec!N105)</f>
        <v/>
      </c>
      <c r="O105" s="119" t="str">
        <f>IF(RES_hhdet_in_tes!O105=0,"",RES_hhdet_in_tes!O105/RES_hhdet_in_fec!O105)</f>
        <v/>
      </c>
      <c r="P105" s="119" t="str">
        <f>IF(RES_hhdet_in_tes!P105=0,"",RES_hhdet_in_tes!P105/RES_hhdet_in_fec!P105)</f>
        <v/>
      </c>
      <c r="Q105" s="119" t="str">
        <f>IF(RES_hhdet_in_tes!Q105=0,"",RES_hhdet_in_tes!Q105/RES_hhdet_in_fec!Q105)</f>
        <v/>
      </c>
      <c r="R105" s="119" t="str">
        <f>IF(RES_hhdet_in_tes!R105=0,"",RES_hhdet_in_tes!R105/RES_hhdet_in_fec!R105)</f>
        <v/>
      </c>
      <c r="S105" s="119" t="str">
        <f>IF(RES_hhdet_in_tes!S105=0,"",RES_hhdet_in_tes!S105/RES_hhdet_in_fec!S105)</f>
        <v/>
      </c>
      <c r="T105" s="119" t="str">
        <f>IF(RES_hhdet_in_tes!T105=0,"",RES_hhdet_in_tes!T105/RES_hhdet_in_fec!T105)</f>
        <v/>
      </c>
      <c r="U105" s="119" t="str">
        <f>IF(RES_hhdet_in_tes!U105=0,"",RES_hhdet_in_tes!U105/RES_hhdet_in_fec!U105)</f>
        <v/>
      </c>
      <c r="V105" s="119" t="str">
        <f>IF(RES_hhdet_in_tes!V105=0,"",RES_hhdet_in_tes!V105/RES_hhdet_in_fec!V105)</f>
        <v/>
      </c>
      <c r="W105" s="119" t="str">
        <f>IF(RES_hhdet_in_tes!W105=0,"",RES_hhdet_in_tes!W105/RES_hhdet_in_fec!W105)</f>
        <v/>
      </c>
      <c r="X105" s="119" t="str">
        <f>IF(RES_hhdet_in_tes!X105=0,"",RES_hhdet_in_tes!X105/RES_hhdet_in_fec!X105)</f>
        <v/>
      </c>
      <c r="Y105" s="119" t="str">
        <f>IF(RES_hhdet_in_tes!Y105=0,"",RES_hhdet_in_tes!Y105/RES_hhdet_in_fec!Y105)</f>
        <v/>
      </c>
      <c r="DA105" s="129" t="s">
        <v>3685</v>
      </c>
    </row>
    <row r="106" spans="1:105" ht="12.95" customHeight="1" x14ac:dyDescent="0.25">
      <c r="A106" s="121" t="s">
        <v>57</v>
      </c>
      <c r="B106" s="124"/>
      <c r="C106" s="124" t="str">
        <f>IF(RES_hhdet_in_tes!C106=0,"",RES_hhdet_in_tes!C106/RES_hhdet_in_fec!C106)</f>
        <v/>
      </c>
      <c r="D106" s="124" t="str">
        <f>IF(RES_hhdet_in_tes!D106=0,"",RES_hhdet_in_tes!D106/RES_hhdet_in_fec!D106)</f>
        <v/>
      </c>
      <c r="E106" s="124" t="str">
        <f>IF(RES_hhdet_in_tes!E106=0,"",RES_hhdet_in_tes!E106/RES_hhdet_in_fec!E106)</f>
        <v/>
      </c>
      <c r="F106" s="124" t="str">
        <f>IF(RES_hhdet_in_tes!F106=0,"",RES_hhdet_in_tes!F106/RES_hhdet_in_fec!F106)</f>
        <v/>
      </c>
      <c r="G106" s="124" t="str">
        <f>IF(RES_hhdet_in_tes!G106=0,"",RES_hhdet_in_tes!G106/RES_hhdet_in_fec!G106)</f>
        <v/>
      </c>
      <c r="H106" s="124" t="str">
        <f>IF(RES_hhdet_in_tes!H106=0,"",RES_hhdet_in_tes!H106/RES_hhdet_in_fec!H106)</f>
        <v/>
      </c>
      <c r="I106" s="124" t="str">
        <f>IF(RES_hhdet_in_tes!I106=0,"",RES_hhdet_in_tes!I106/RES_hhdet_in_fec!I106)</f>
        <v/>
      </c>
      <c r="J106" s="124" t="str">
        <f>IF(RES_hhdet_in_tes!J106=0,"",RES_hhdet_in_tes!J106/RES_hhdet_in_fec!J106)</f>
        <v/>
      </c>
      <c r="K106" s="124" t="str">
        <f>IF(RES_hhdet_in_tes!K106=0,"",RES_hhdet_in_tes!K106/RES_hhdet_in_fec!K106)</f>
        <v/>
      </c>
      <c r="L106" s="124" t="str">
        <f>IF(RES_hhdet_in_tes!L106=0,"",RES_hhdet_in_tes!L106/RES_hhdet_in_fec!L106)</f>
        <v/>
      </c>
      <c r="M106" s="124" t="str">
        <f>IF(RES_hhdet_in_tes!M106=0,"",RES_hhdet_in_tes!M106/RES_hhdet_in_fec!M106)</f>
        <v/>
      </c>
      <c r="N106" s="124" t="str">
        <f>IF(RES_hhdet_in_tes!N106=0,"",RES_hhdet_in_tes!N106/RES_hhdet_in_fec!N106)</f>
        <v/>
      </c>
      <c r="O106" s="124" t="str">
        <f>IF(RES_hhdet_in_tes!O106=0,"",RES_hhdet_in_tes!O106/RES_hhdet_in_fec!O106)</f>
        <v/>
      </c>
      <c r="P106" s="124" t="str">
        <f>IF(RES_hhdet_in_tes!P106=0,"",RES_hhdet_in_tes!P106/RES_hhdet_in_fec!P106)</f>
        <v/>
      </c>
      <c r="Q106" s="124" t="str">
        <f>IF(RES_hhdet_in_tes!Q106=0,"",RES_hhdet_in_tes!Q106/RES_hhdet_in_fec!Q106)</f>
        <v/>
      </c>
      <c r="R106" s="124" t="str">
        <f>IF(RES_hhdet_in_tes!R106=0,"",RES_hhdet_in_tes!R106/RES_hhdet_in_fec!R106)</f>
        <v/>
      </c>
      <c r="S106" s="124" t="str">
        <f>IF(RES_hhdet_in_tes!S106=0,"",RES_hhdet_in_tes!S106/RES_hhdet_in_fec!S106)</f>
        <v/>
      </c>
      <c r="T106" s="124" t="str">
        <f>IF(RES_hhdet_in_tes!T106=0,"",RES_hhdet_in_tes!T106/RES_hhdet_in_fec!T106)</f>
        <v/>
      </c>
      <c r="U106" s="124" t="str">
        <f>IF(RES_hhdet_in_tes!U106=0,"",RES_hhdet_in_tes!U106/RES_hhdet_in_fec!U106)</f>
        <v/>
      </c>
      <c r="V106" s="124" t="str">
        <f>IF(RES_hhdet_in_tes!V106=0,"",RES_hhdet_in_tes!V106/RES_hhdet_in_fec!V106)</f>
        <v/>
      </c>
      <c r="W106" s="124" t="str">
        <f>IF(RES_hhdet_in_tes!W106=0,"",RES_hhdet_in_tes!W106/RES_hhdet_in_fec!W106)</f>
        <v/>
      </c>
      <c r="X106" s="124" t="str">
        <f>IF(RES_hhdet_in_tes!X106=0,"",RES_hhdet_in_tes!X106/RES_hhdet_in_fec!X106)</f>
        <v/>
      </c>
      <c r="Y106" s="124" t="str">
        <f>IF(RES_hhdet_in_tes!Y106=0,"",RES_hhdet_in_tes!Y106/RES_hhdet_in_fec!Y106)</f>
        <v/>
      </c>
      <c r="DA106" s="130" t="s">
        <v>3686</v>
      </c>
    </row>
    <row r="107" spans="1:105" ht="12" customHeight="1" x14ac:dyDescent="0.25">
      <c r="A107" s="97" t="s">
        <v>197</v>
      </c>
      <c r="B107" s="111"/>
      <c r="C107" s="111" t="str">
        <f>IF(RES_hhdet_in_tes!C107=0,"",RES_hhdet_in_tes!C107/RES_hhdet_in_fec!C107)</f>
        <v/>
      </c>
      <c r="D107" s="111" t="str">
        <f>IF(RES_hhdet_in_tes!D107=0,"",RES_hhdet_in_tes!D107/RES_hhdet_in_fec!D107)</f>
        <v/>
      </c>
      <c r="E107" s="111" t="str">
        <f>IF(RES_hhdet_in_tes!E107=0,"",RES_hhdet_in_tes!E107/RES_hhdet_in_fec!E107)</f>
        <v/>
      </c>
      <c r="F107" s="111" t="str">
        <f>IF(RES_hhdet_in_tes!F107=0,"",RES_hhdet_in_tes!F107/RES_hhdet_in_fec!F107)</f>
        <v/>
      </c>
      <c r="G107" s="111" t="str">
        <f>IF(RES_hhdet_in_tes!G107=0,"",RES_hhdet_in_tes!G107/RES_hhdet_in_fec!G107)</f>
        <v/>
      </c>
      <c r="H107" s="111" t="str">
        <f>IF(RES_hhdet_in_tes!H107=0,"",RES_hhdet_in_tes!H107/RES_hhdet_in_fec!H107)</f>
        <v/>
      </c>
      <c r="I107" s="111" t="str">
        <f>IF(RES_hhdet_in_tes!I107=0,"",RES_hhdet_in_tes!I107/RES_hhdet_in_fec!I107)</f>
        <v/>
      </c>
      <c r="J107" s="111" t="str">
        <f>IF(RES_hhdet_in_tes!J107=0,"",RES_hhdet_in_tes!J107/RES_hhdet_in_fec!J107)</f>
        <v/>
      </c>
      <c r="K107" s="111" t="str">
        <f>IF(RES_hhdet_in_tes!K107=0,"",RES_hhdet_in_tes!K107/RES_hhdet_in_fec!K107)</f>
        <v/>
      </c>
      <c r="L107" s="111" t="str">
        <f>IF(RES_hhdet_in_tes!L107=0,"",RES_hhdet_in_tes!L107/RES_hhdet_in_fec!L107)</f>
        <v/>
      </c>
      <c r="M107" s="111" t="str">
        <f>IF(RES_hhdet_in_tes!M107=0,"",RES_hhdet_in_tes!M107/RES_hhdet_in_fec!M107)</f>
        <v/>
      </c>
      <c r="N107" s="111" t="str">
        <f>IF(RES_hhdet_in_tes!N107=0,"",RES_hhdet_in_tes!N107/RES_hhdet_in_fec!N107)</f>
        <v/>
      </c>
      <c r="O107" s="111" t="str">
        <f>IF(RES_hhdet_in_tes!O107=0,"",RES_hhdet_in_tes!O107/RES_hhdet_in_fec!O107)</f>
        <v/>
      </c>
      <c r="P107" s="111" t="str">
        <f>IF(RES_hhdet_in_tes!P107=0,"",RES_hhdet_in_tes!P107/RES_hhdet_in_fec!P107)</f>
        <v/>
      </c>
      <c r="Q107" s="111" t="str">
        <f>IF(RES_hhdet_in_tes!Q107=0,"",RES_hhdet_in_tes!Q107/RES_hhdet_in_fec!Q107)</f>
        <v/>
      </c>
      <c r="R107" s="111" t="str">
        <f>IF(RES_hhdet_in_tes!R107=0,"",RES_hhdet_in_tes!R107/RES_hhdet_in_fec!R107)</f>
        <v/>
      </c>
      <c r="S107" s="111" t="str">
        <f>IF(RES_hhdet_in_tes!S107=0,"",RES_hhdet_in_tes!S107/RES_hhdet_in_fec!S107)</f>
        <v/>
      </c>
      <c r="T107" s="111" t="str">
        <f>IF(RES_hhdet_in_tes!T107=0,"",RES_hhdet_in_tes!T107/RES_hhdet_in_fec!T107)</f>
        <v/>
      </c>
      <c r="U107" s="111" t="str">
        <f>IF(RES_hhdet_in_tes!U107=0,"",RES_hhdet_in_tes!U107/RES_hhdet_in_fec!U107)</f>
        <v/>
      </c>
      <c r="V107" s="111" t="str">
        <f>IF(RES_hhdet_in_tes!V107=0,"",RES_hhdet_in_tes!V107/RES_hhdet_in_fec!V107)</f>
        <v/>
      </c>
      <c r="W107" s="111" t="str">
        <f>IF(RES_hhdet_in_tes!W107=0,"",RES_hhdet_in_tes!W107/RES_hhdet_in_fec!W107)</f>
        <v/>
      </c>
      <c r="X107" s="111" t="str">
        <f>IF(RES_hhdet_in_tes!X107=0,"",RES_hhdet_in_tes!X107/RES_hhdet_in_fec!X107)</f>
        <v/>
      </c>
      <c r="Y107" s="111" t="str">
        <f>IF(RES_hhdet_in_tes!Y107=0,"",RES_hhdet_in_tes!Y107/RES_hhdet_in_fec!Y107)</f>
        <v/>
      </c>
      <c r="DA107" s="63" t="s">
        <v>3687</v>
      </c>
    </row>
    <row r="108" spans="1:105" ht="12" customHeight="1" x14ac:dyDescent="0.25">
      <c r="A108" s="97" t="s">
        <v>53</v>
      </c>
      <c r="B108" s="111"/>
      <c r="C108" s="111" t="str">
        <f>IF(RES_hhdet_in_tes!C108=0,"",RES_hhdet_in_tes!C108/RES_hhdet_in_fec!C108)</f>
        <v/>
      </c>
      <c r="D108" s="111" t="str">
        <f>IF(RES_hhdet_in_tes!D108=0,"",RES_hhdet_in_tes!D108/RES_hhdet_in_fec!D108)</f>
        <v/>
      </c>
      <c r="E108" s="111" t="str">
        <f>IF(RES_hhdet_in_tes!E108=0,"",RES_hhdet_in_tes!E108/RES_hhdet_in_fec!E108)</f>
        <v/>
      </c>
      <c r="F108" s="111" t="str">
        <f>IF(RES_hhdet_in_tes!F108=0,"",RES_hhdet_in_tes!F108/RES_hhdet_in_fec!F108)</f>
        <v/>
      </c>
      <c r="G108" s="111" t="str">
        <f>IF(RES_hhdet_in_tes!G108=0,"",RES_hhdet_in_tes!G108/RES_hhdet_in_fec!G108)</f>
        <v/>
      </c>
      <c r="H108" s="111" t="str">
        <f>IF(RES_hhdet_in_tes!H108=0,"",RES_hhdet_in_tes!H108/RES_hhdet_in_fec!H108)</f>
        <v/>
      </c>
      <c r="I108" s="111" t="str">
        <f>IF(RES_hhdet_in_tes!I108=0,"",RES_hhdet_in_tes!I108/RES_hhdet_in_fec!I108)</f>
        <v/>
      </c>
      <c r="J108" s="111" t="str">
        <f>IF(RES_hhdet_in_tes!J108=0,"",RES_hhdet_in_tes!J108/RES_hhdet_in_fec!J108)</f>
        <v/>
      </c>
      <c r="K108" s="111" t="str">
        <f>IF(RES_hhdet_in_tes!K108=0,"",RES_hhdet_in_tes!K108/RES_hhdet_in_fec!K108)</f>
        <v/>
      </c>
      <c r="L108" s="111" t="str">
        <f>IF(RES_hhdet_in_tes!L108=0,"",RES_hhdet_in_tes!L108/RES_hhdet_in_fec!L108)</f>
        <v/>
      </c>
      <c r="M108" s="111" t="str">
        <f>IF(RES_hhdet_in_tes!M108=0,"",RES_hhdet_in_tes!M108/RES_hhdet_in_fec!M108)</f>
        <v/>
      </c>
      <c r="N108" s="111" t="str">
        <f>IF(RES_hhdet_in_tes!N108=0,"",RES_hhdet_in_tes!N108/RES_hhdet_in_fec!N108)</f>
        <v/>
      </c>
      <c r="O108" s="111" t="str">
        <f>IF(RES_hhdet_in_tes!O108=0,"",RES_hhdet_in_tes!O108/RES_hhdet_in_fec!O108)</f>
        <v/>
      </c>
      <c r="P108" s="111" t="str">
        <f>IF(RES_hhdet_in_tes!P108=0,"",RES_hhdet_in_tes!P108/RES_hhdet_in_fec!P108)</f>
        <v/>
      </c>
      <c r="Q108" s="111" t="str">
        <f>IF(RES_hhdet_in_tes!Q108=0,"",RES_hhdet_in_tes!Q108/RES_hhdet_in_fec!Q108)</f>
        <v/>
      </c>
      <c r="R108" s="111" t="str">
        <f>IF(RES_hhdet_in_tes!R108=0,"",RES_hhdet_in_tes!R108/RES_hhdet_in_fec!R108)</f>
        <v/>
      </c>
      <c r="S108" s="111" t="str">
        <f>IF(RES_hhdet_in_tes!S108=0,"",RES_hhdet_in_tes!S108/RES_hhdet_in_fec!S108)</f>
        <v/>
      </c>
      <c r="T108" s="111" t="str">
        <f>IF(RES_hhdet_in_tes!T108=0,"",RES_hhdet_in_tes!T108/RES_hhdet_in_fec!T108)</f>
        <v/>
      </c>
      <c r="U108" s="111" t="str">
        <f>IF(RES_hhdet_in_tes!U108=0,"",RES_hhdet_in_tes!U108/RES_hhdet_in_fec!U108)</f>
        <v/>
      </c>
      <c r="V108" s="111" t="str">
        <f>IF(RES_hhdet_in_tes!V108=0,"",RES_hhdet_in_tes!V108/RES_hhdet_in_fec!V108)</f>
        <v/>
      </c>
      <c r="W108" s="111" t="str">
        <f>IF(RES_hhdet_in_tes!W108=0,"",RES_hhdet_in_tes!W108/RES_hhdet_in_fec!W108)</f>
        <v/>
      </c>
      <c r="X108" s="111" t="str">
        <f>IF(RES_hhdet_in_tes!X108=0,"",RES_hhdet_in_tes!X108/RES_hhdet_in_fec!X108)</f>
        <v/>
      </c>
      <c r="Y108" s="111" t="str">
        <f>IF(RES_hhdet_in_tes!Y108=0,"",RES_hhdet_in_tes!Y108/RES_hhdet_in_fec!Y108)</f>
        <v/>
      </c>
      <c r="DA108" s="63" t="s">
        <v>3688</v>
      </c>
    </row>
    <row r="109" spans="1:105" ht="12.95" customHeight="1" x14ac:dyDescent="0.25">
      <c r="A109" s="121" t="s">
        <v>92</v>
      </c>
      <c r="B109" s="124"/>
      <c r="C109" s="124" t="str">
        <f>IF(RES_hhdet_in_tes!C109=0,"",RES_hhdet_in_tes!C109/RES_hhdet_in_fec!C109)</f>
        <v/>
      </c>
      <c r="D109" s="124" t="str">
        <f>IF(RES_hhdet_in_tes!D109=0,"",RES_hhdet_in_tes!D109/RES_hhdet_in_fec!D109)</f>
        <v/>
      </c>
      <c r="E109" s="124" t="str">
        <f>IF(RES_hhdet_in_tes!E109=0,"",RES_hhdet_in_tes!E109/RES_hhdet_in_fec!E109)</f>
        <v/>
      </c>
      <c r="F109" s="124" t="str">
        <f>IF(RES_hhdet_in_tes!F109=0,"",RES_hhdet_in_tes!F109/RES_hhdet_in_fec!F109)</f>
        <v/>
      </c>
      <c r="G109" s="124" t="str">
        <f>IF(RES_hhdet_in_tes!G109=0,"",RES_hhdet_in_tes!G109/RES_hhdet_in_fec!G109)</f>
        <v/>
      </c>
      <c r="H109" s="124" t="str">
        <f>IF(RES_hhdet_in_tes!H109=0,"",RES_hhdet_in_tes!H109/RES_hhdet_in_fec!H109)</f>
        <v/>
      </c>
      <c r="I109" s="124" t="str">
        <f>IF(RES_hhdet_in_tes!I109=0,"",RES_hhdet_in_tes!I109/RES_hhdet_in_fec!I109)</f>
        <v/>
      </c>
      <c r="J109" s="124" t="str">
        <f>IF(RES_hhdet_in_tes!J109=0,"",RES_hhdet_in_tes!J109/RES_hhdet_in_fec!J109)</f>
        <v/>
      </c>
      <c r="K109" s="124" t="str">
        <f>IF(RES_hhdet_in_tes!K109=0,"",RES_hhdet_in_tes!K109/RES_hhdet_in_fec!K109)</f>
        <v/>
      </c>
      <c r="L109" s="124" t="str">
        <f>IF(RES_hhdet_in_tes!L109=0,"",RES_hhdet_in_tes!L109/RES_hhdet_in_fec!L109)</f>
        <v/>
      </c>
      <c r="M109" s="124" t="str">
        <f>IF(RES_hhdet_in_tes!M109=0,"",RES_hhdet_in_tes!M109/RES_hhdet_in_fec!M109)</f>
        <v/>
      </c>
      <c r="N109" s="124" t="str">
        <f>IF(RES_hhdet_in_tes!N109=0,"",RES_hhdet_in_tes!N109/RES_hhdet_in_fec!N109)</f>
        <v/>
      </c>
      <c r="O109" s="124" t="str">
        <f>IF(RES_hhdet_in_tes!O109=0,"",RES_hhdet_in_tes!O109/RES_hhdet_in_fec!O109)</f>
        <v/>
      </c>
      <c r="P109" s="124" t="str">
        <f>IF(RES_hhdet_in_tes!P109=0,"",RES_hhdet_in_tes!P109/RES_hhdet_in_fec!P109)</f>
        <v/>
      </c>
      <c r="Q109" s="124" t="str">
        <f>IF(RES_hhdet_in_tes!Q109=0,"",RES_hhdet_in_tes!Q109/RES_hhdet_in_fec!Q109)</f>
        <v/>
      </c>
      <c r="R109" s="124" t="str">
        <f>IF(RES_hhdet_in_tes!R109=0,"",RES_hhdet_in_tes!R109/RES_hhdet_in_fec!R109)</f>
        <v/>
      </c>
      <c r="S109" s="124" t="str">
        <f>IF(RES_hhdet_in_tes!S109=0,"",RES_hhdet_in_tes!S109/RES_hhdet_in_fec!S109)</f>
        <v/>
      </c>
      <c r="T109" s="124" t="str">
        <f>IF(RES_hhdet_in_tes!T109=0,"",RES_hhdet_in_tes!T109/RES_hhdet_in_fec!T109)</f>
        <v/>
      </c>
      <c r="U109" s="124" t="str">
        <f>IF(RES_hhdet_in_tes!U109=0,"",RES_hhdet_in_tes!U109/RES_hhdet_in_fec!U109)</f>
        <v/>
      </c>
      <c r="V109" s="124" t="str">
        <f>IF(RES_hhdet_in_tes!V109=0,"",RES_hhdet_in_tes!V109/RES_hhdet_in_fec!V109)</f>
        <v/>
      </c>
      <c r="W109" s="124" t="str">
        <f>IF(RES_hhdet_in_tes!W109=0,"",RES_hhdet_in_tes!W109/RES_hhdet_in_fec!W109)</f>
        <v/>
      </c>
      <c r="X109" s="124" t="str">
        <f>IF(RES_hhdet_in_tes!X109=0,"",RES_hhdet_in_tes!X109/RES_hhdet_in_fec!X109)</f>
        <v/>
      </c>
      <c r="Y109" s="124" t="str">
        <f>IF(RES_hhdet_in_tes!Y109=0,"",RES_hhdet_in_tes!Y109/RES_hhdet_in_fec!Y109)</f>
        <v/>
      </c>
      <c r="DA109" s="130" t="s">
        <v>3689</v>
      </c>
    </row>
    <row r="110" spans="1:105" ht="12" customHeight="1" x14ac:dyDescent="0.25">
      <c r="A110" s="97" t="s">
        <v>53</v>
      </c>
      <c r="B110" s="111"/>
      <c r="C110" s="111" t="str">
        <f>IF(RES_hhdet_in_tes!C110=0,"",RES_hhdet_in_tes!C110/RES_hhdet_in_fec!C110)</f>
        <v/>
      </c>
      <c r="D110" s="111" t="str">
        <f>IF(RES_hhdet_in_tes!D110=0,"",RES_hhdet_in_tes!D110/RES_hhdet_in_fec!D110)</f>
        <v/>
      </c>
      <c r="E110" s="111" t="str">
        <f>IF(RES_hhdet_in_tes!E110=0,"",RES_hhdet_in_tes!E110/RES_hhdet_in_fec!E110)</f>
        <v/>
      </c>
      <c r="F110" s="111" t="str">
        <f>IF(RES_hhdet_in_tes!F110=0,"",RES_hhdet_in_tes!F110/RES_hhdet_in_fec!F110)</f>
        <v/>
      </c>
      <c r="G110" s="111" t="str">
        <f>IF(RES_hhdet_in_tes!G110=0,"",RES_hhdet_in_tes!G110/RES_hhdet_in_fec!G110)</f>
        <v/>
      </c>
      <c r="H110" s="111" t="str">
        <f>IF(RES_hhdet_in_tes!H110=0,"",RES_hhdet_in_tes!H110/RES_hhdet_in_fec!H110)</f>
        <v/>
      </c>
      <c r="I110" s="111" t="str">
        <f>IF(RES_hhdet_in_tes!I110=0,"",RES_hhdet_in_tes!I110/RES_hhdet_in_fec!I110)</f>
        <v/>
      </c>
      <c r="J110" s="111" t="str">
        <f>IF(RES_hhdet_in_tes!J110=0,"",RES_hhdet_in_tes!J110/RES_hhdet_in_fec!J110)</f>
        <v/>
      </c>
      <c r="K110" s="111" t="str">
        <f>IF(RES_hhdet_in_tes!K110=0,"",RES_hhdet_in_tes!K110/RES_hhdet_in_fec!K110)</f>
        <v/>
      </c>
      <c r="L110" s="111" t="str">
        <f>IF(RES_hhdet_in_tes!L110=0,"",RES_hhdet_in_tes!L110/RES_hhdet_in_fec!L110)</f>
        <v/>
      </c>
      <c r="M110" s="111" t="str">
        <f>IF(RES_hhdet_in_tes!M110=0,"",RES_hhdet_in_tes!M110/RES_hhdet_in_fec!M110)</f>
        <v/>
      </c>
      <c r="N110" s="111" t="str">
        <f>IF(RES_hhdet_in_tes!N110=0,"",RES_hhdet_in_tes!N110/RES_hhdet_in_fec!N110)</f>
        <v/>
      </c>
      <c r="O110" s="111" t="str">
        <f>IF(RES_hhdet_in_tes!O110=0,"",RES_hhdet_in_tes!O110/RES_hhdet_in_fec!O110)</f>
        <v/>
      </c>
      <c r="P110" s="111" t="str">
        <f>IF(RES_hhdet_in_tes!P110=0,"",RES_hhdet_in_tes!P110/RES_hhdet_in_fec!P110)</f>
        <v/>
      </c>
      <c r="Q110" s="111" t="str">
        <f>IF(RES_hhdet_in_tes!Q110=0,"",RES_hhdet_in_tes!Q110/RES_hhdet_in_fec!Q110)</f>
        <v/>
      </c>
      <c r="R110" s="111" t="str">
        <f>IF(RES_hhdet_in_tes!R110=0,"",RES_hhdet_in_tes!R110/RES_hhdet_in_fec!R110)</f>
        <v/>
      </c>
      <c r="S110" s="111" t="str">
        <f>IF(RES_hhdet_in_tes!S110=0,"",RES_hhdet_in_tes!S110/RES_hhdet_in_fec!S110)</f>
        <v/>
      </c>
      <c r="T110" s="111" t="str">
        <f>IF(RES_hhdet_in_tes!T110=0,"",RES_hhdet_in_tes!T110/RES_hhdet_in_fec!T110)</f>
        <v/>
      </c>
      <c r="U110" s="111" t="str">
        <f>IF(RES_hhdet_in_tes!U110=0,"",RES_hhdet_in_tes!U110/RES_hhdet_in_fec!U110)</f>
        <v/>
      </c>
      <c r="V110" s="111" t="str">
        <f>IF(RES_hhdet_in_tes!V110=0,"",RES_hhdet_in_tes!V110/RES_hhdet_in_fec!V110)</f>
        <v/>
      </c>
      <c r="W110" s="111" t="str">
        <f>IF(RES_hhdet_in_tes!W110=0,"",RES_hhdet_in_tes!W110/RES_hhdet_in_fec!W110)</f>
        <v/>
      </c>
      <c r="X110" s="111" t="str">
        <f>IF(RES_hhdet_in_tes!X110=0,"",RES_hhdet_in_tes!X110/RES_hhdet_in_fec!X110)</f>
        <v/>
      </c>
      <c r="Y110" s="111" t="str">
        <f>IF(RES_hhdet_in_tes!Y110=0,"",RES_hhdet_in_tes!Y110/RES_hhdet_in_fec!Y110)</f>
        <v/>
      </c>
      <c r="DA110" s="63" t="s">
        <v>3690</v>
      </c>
    </row>
    <row r="111" spans="1:105" ht="12" customHeight="1" x14ac:dyDescent="0.25">
      <c r="A111" s="121" t="s">
        <v>55</v>
      </c>
      <c r="B111" s="124"/>
      <c r="C111" s="124" t="str">
        <f>IF(RES_hhdet_in_tes!C111=0,"",RES_hhdet_in_tes!C111/RES_hhdet_in_fec!C111)</f>
        <v/>
      </c>
      <c r="D111" s="124" t="str">
        <f>IF(RES_hhdet_in_tes!D111=0,"",RES_hhdet_in_tes!D111/RES_hhdet_in_fec!D111)</f>
        <v/>
      </c>
      <c r="E111" s="124" t="str">
        <f>IF(RES_hhdet_in_tes!E111=0,"",RES_hhdet_in_tes!E111/RES_hhdet_in_fec!E111)</f>
        <v/>
      </c>
      <c r="F111" s="124" t="str">
        <f>IF(RES_hhdet_in_tes!F111=0,"",RES_hhdet_in_tes!F111/RES_hhdet_in_fec!F111)</f>
        <v/>
      </c>
      <c r="G111" s="124" t="str">
        <f>IF(RES_hhdet_in_tes!G111=0,"",RES_hhdet_in_tes!G111/RES_hhdet_in_fec!G111)</f>
        <v/>
      </c>
      <c r="H111" s="124" t="str">
        <f>IF(RES_hhdet_in_tes!H111=0,"",RES_hhdet_in_tes!H111/RES_hhdet_in_fec!H111)</f>
        <v/>
      </c>
      <c r="I111" s="124" t="str">
        <f>IF(RES_hhdet_in_tes!I111=0,"",RES_hhdet_in_tes!I111/RES_hhdet_in_fec!I111)</f>
        <v/>
      </c>
      <c r="J111" s="124" t="str">
        <f>IF(RES_hhdet_in_tes!J111=0,"",RES_hhdet_in_tes!J111/RES_hhdet_in_fec!J111)</f>
        <v/>
      </c>
      <c r="K111" s="124" t="str">
        <f>IF(RES_hhdet_in_tes!K111=0,"",RES_hhdet_in_tes!K111/RES_hhdet_in_fec!K111)</f>
        <v/>
      </c>
      <c r="L111" s="124" t="str">
        <f>IF(RES_hhdet_in_tes!L111=0,"",RES_hhdet_in_tes!L111/RES_hhdet_in_fec!L111)</f>
        <v/>
      </c>
      <c r="M111" s="124" t="str">
        <f>IF(RES_hhdet_in_tes!M111=0,"",RES_hhdet_in_tes!M111/RES_hhdet_in_fec!M111)</f>
        <v/>
      </c>
      <c r="N111" s="124" t="str">
        <f>IF(RES_hhdet_in_tes!N111=0,"",RES_hhdet_in_tes!N111/RES_hhdet_in_fec!N111)</f>
        <v/>
      </c>
      <c r="O111" s="124" t="str">
        <f>IF(RES_hhdet_in_tes!O111=0,"",RES_hhdet_in_tes!O111/RES_hhdet_in_fec!O111)</f>
        <v/>
      </c>
      <c r="P111" s="124" t="str">
        <f>IF(RES_hhdet_in_tes!P111=0,"",RES_hhdet_in_tes!P111/RES_hhdet_in_fec!P111)</f>
        <v/>
      </c>
      <c r="Q111" s="124" t="str">
        <f>IF(RES_hhdet_in_tes!Q111=0,"",RES_hhdet_in_tes!Q111/RES_hhdet_in_fec!Q111)</f>
        <v/>
      </c>
      <c r="R111" s="124" t="str">
        <f>IF(RES_hhdet_in_tes!R111=0,"",RES_hhdet_in_tes!R111/RES_hhdet_in_fec!R111)</f>
        <v/>
      </c>
      <c r="S111" s="124" t="str">
        <f>IF(RES_hhdet_in_tes!S111=0,"",RES_hhdet_in_tes!S111/RES_hhdet_in_fec!S111)</f>
        <v/>
      </c>
      <c r="T111" s="124" t="str">
        <f>IF(RES_hhdet_in_tes!T111=0,"",RES_hhdet_in_tes!T111/RES_hhdet_in_fec!T111)</f>
        <v/>
      </c>
      <c r="U111" s="124" t="str">
        <f>IF(RES_hhdet_in_tes!U111=0,"",RES_hhdet_in_tes!U111/RES_hhdet_in_fec!U111)</f>
        <v/>
      </c>
      <c r="V111" s="124" t="str">
        <f>IF(RES_hhdet_in_tes!V111=0,"",RES_hhdet_in_tes!V111/RES_hhdet_in_fec!V111)</f>
        <v/>
      </c>
      <c r="W111" s="124" t="str">
        <f>IF(RES_hhdet_in_tes!W111=0,"",RES_hhdet_in_tes!W111/RES_hhdet_in_fec!W111)</f>
        <v/>
      </c>
      <c r="X111" s="124" t="str">
        <f>IF(RES_hhdet_in_tes!X111=0,"",RES_hhdet_in_tes!X111/RES_hhdet_in_fec!X111)</f>
        <v/>
      </c>
      <c r="Y111" s="124" t="str">
        <f>IF(RES_hhdet_in_tes!Y111=0,"",RES_hhdet_in_tes!Y111/RES_hhdet_in_fec!Y111)</f>
        <v/>
      </c>
      <c r="DA111" s="130" t="s">
        <v>3691</v>
      </c>
    </row>
    <row r="112" spans="1:105" ht="12" customHeight="1" x14ac:dyDescent="0.25">
      <c r="A112" s="97" t="s">
        <v>130</v>
      </c>
      <c r="B112" s="111"/>
      <c r="C112" s="111" t="str">
        <f>IF(RES_hhdet_in_tes!C112=0,"",RES_hhdet_in_tes!C112/RES_hhdet_in_fec!C112)</f>
        <v/>
      </c>
      <c r="D112" s="111" t="str">
        <f>IF(RES_hhdet_in_tes!D112=0,"",RES_hhdet_in_tes!D112/RES_hhdet_in_fec!D112)</f>
        <v/>
      </c>
      <c r="E112" s="111" t="str">
        <f>IF(RES_hhdet_in_tes!E112=0,"",RES_hhdet_in_tes!E112/RES_hhdet_in_fec!E112)</f>
        <v/>
      </c>
      <c r="F112" s="111" t="str">
        <f>IF(RES_hhdet_in_tes!F112=0,"",RES_hhdet_in_tes!F112/RES_hhdet_in_fec!F112)</f>
        <v/>
      </c>
      <c r="G112" s="111" t="str">
        <f>IF(RES_hhdet_in_tes!G112=0,"",RES_hhdet_in_tes!G112/RES_hhdet_in_fec!G112)</f>
        <v/>
      </c>
      <c r="H112" s="111" t="str">
        <f>IF(RES_hhdet_in_tes!H112=0,"",RES_hhdet_in_tes!H112/RES_hhdet_in_fec!H112)</f>
        <v/>
      </c>
      <c r="I112" s="111" t="str">
        <f>IF(RES_hhdet_in_tes!I112=0,"",RES_hhdet_in_tes!I112/RES_hhdet_in_fec!I112)</f>
        <v/>
      </c>
      <c r="J112" s="111" t="str">
        <f>IF(RES_hhdet_in_tes!J112=0,"",RES_hhdet_in_tes!J112/RES_hhdet_in_fec!J112)</f>
        <v/>
      </c>
      <c r="K112" s="111" t="str">
        <f>IF(RES_hhdet_in_tes!K112=0,"",RES_hhdet_in_tes!K112/RES_hhdet_in_fec!K112)</f>
        <v/>
      </c>
      <c r="L112" s="111" t="str">
        <f>IF(RES_hhdet_in_tes!L112=0,"",RES_hhdet_in_tes!L112/RES_hhdet_in_fec!L112)</f>
        <v/>
      </c>
      <c r="M112" s="111" t="str">
        <f>IF(RES_hhdet_in_tes!M112=0,"",RES_hhdet_in_tes!M112/RES_hhdet_in_fec!M112)</f>
        <v/>
      </c>
      <c r="N112" s="111" t="str">
        <f>IF(RES_hhdet_in_tes!N112=0,"",RES_hhdet_in_tes!N112/RES_hhdet_in_fec!N112)</f>
        <v/>
      </c>
      <c r="O112" s="111" t="str">
        <f>IF(RES_hhdet_in_tes!O112=0,"",RES_hhdet_in_tes!O112/RES_hhdet_in_fec!O112)</f>
        <v/>
      </c>
      <c r="P112" s="111" t="str">
        <f>IF(RES_hhdet_in_tes!P112=0,"",RES_hhdet_in_tes!P112/RES_hhdet_in_fec!P112)</f>
        <v/>
      </c>
      <c r="Q112" s="111" t="str">
        <f>IF(RES_hhdet_in_tes!Q112=0,"",RES_hhdet_in_tes!Q112/RES_hhdet_in_fec!Q112)</f>
        <v/>
      </c>
      <c r="R112" s="111" t="str">
        <f>IF(RES_hhdet_in_tes!R112=0,"",RES_hhdet_in_tes!R112/RES_hhdet_in_fec!R112)</f>
        <v/>
      </c>
      <c r="S112" s="111" t="str">
        <f>IF(RES_hhdet_in_tes!S112=0,"",RES_hhdet_in_tes!S112/RES_hhdet_in_fec!S112)</f>
        <v/>
      </c>
      <c r="T112" s="111" t="str">
        <f>IF(RES_hhdet_in_tes!T112=0,"",RES_hhdet_in_tes!T112/RES_hhdet_in_fec!T112)</f>
        <v/>
      </c>
      <c r="U112" s="111" t="str">
        <f>IF(RES_hhdet_in_tes!U112=0,"",RES_hhdet_in_tes!U112/RES_hhdet_in_fec!U112)</f>
        <v/>
      </c>
      <c r="V112" s="111" t="str">
        <f>IF(RES_hhdet_in_tes!V112=0,"",RES_hhdet_in_tes!V112/RES_hhdet_in_fec!V112)</f>
        <v/>
      </c>
      <c r="W112" s="111" t="str">
        <f>IF(RES_hhdet_in_tes!W112=0,"",RES_hhdet_in_tes!W112/RES_hhdet_in_fec!W112)</f>
        <v/>
      </c>
      <c r="X112" s="111" t="str">
        <f>IF(RES_hhdet_in_tes!X112=0,"",RES_hhdet_in_tes!X112/RES_hhdet_in_fec!X112)</f>
        <v/>
      </c>
      <c r="Y112" s="111" t="str">
        <f>IF(RES_hhdet_in_tes!Y112=0,"",RES_hhdet_in_tes!Y112/RES_hhdet_in_fec!Y112)</f>
        <v/>
      </c>
      <c r="DA112" s="63" t="s">
        <v>3692</v>
      </c>
    </row>
    <row r="113" spans="1:105" ht="12" customHeight="1" x14ac:dyDescent="0.25">
      <c r="A113" s="97" t="s">
        <v>129</v>
      </c>
      <c r="B113" s="111"/>
      <c r="C113" s="111" t="str">
        <f>IF(RES_hhdet_in_tes!C113=0,"",RES_hhdet_in_tes!C113/RES_hhdet_in_fec!C113)</f>
        <v/>
      </c>
      <c r="D113" s="111" t="str">
        <f>IF(RES_hhdet_in_tes!D113=0,"",RES_hhdet_in_tes!D113/RES_hhdet_in_fec!D113)</f>
        <v/>
      </c>
      <c r="E113" s="111" t="str">
        <f>IF(RES_hhdet_in_tes!E113=0,"",RES_hhdet_in_tes!E113/RES_hhdet_in_fec!E113)</f>
        <v/>
      </c>
      <c r="F113" s="111" t="str">
        <f>IF(RES_hhdet_in_tes!F113=0,"",RES_hhdet_in_tes!F113/RES_hhdet_in_fec!F113)</f>
        <v/>
      </c>
      <c r="G113" s="111" t="str">
        <f>IF(RES_hhdet_in_tes!G113=0,"",RES_hhdet_in_tes!G113/RES_hhdet_in_fec!G113)</f>
        <v/>
      </c>
      <c r="H113" s="111" t="str">
        <f>IF(RES_hhdet_in_tes!H113=0,"",RES_hhdet_in_tes!H113/RES_hhdet_in_fec!H113)</f>
        <v/>
      </c>
      <c r="I113" s="111" t="str">
        <f>IF(RES_hhdet_in_tes!I113=0,"",RES_hhdet_in_tes!I113/RES_hhdet_in_fec!I113)</f>
        <v/>
      </c>
      <c r="J113" s="111" t="str">
        <f>IF(RES_hhdet_in_tes!J113=0,"",RES_hhdet_in_tes!J113/RES_hhdet_in_fec!J113)</f>
        <v/>
      </c>
      <c r="K113" s="111" t="str">
        <f>IF(RES_hhdet_in_tes!K113=0,"",RES_hhdet_in_tes!K113/RES_hhdet_in_fec!K113)</f>
        <v/>
      </c>
      <c r="L113" s="111" t="str">
        <f>IF(RES_hhdet_in_tes!L113=0,"",RES_hhdet_in_tes!L113/RES_hhdet_in_fec!L113)</f>
        <v/>
      </c>
      <c r="M113" s="111" t="str">
        <f>IF(RES_hhdet_in_tes!M113=0,"",RES_hhdet_in_tes!M113/RES_hhdet_in_fec!M113)</f>
        <v/>
      </c>
      <c r="N113" s="111" t="str">
        <f>IF(RES_hhdet_in_tes!N113=0,"",RES_hhdet_in_tes!N113/RES_hhdet_in_fec!N113)</f>
        <v/>
      </c>
      <c r="O113" s="111" t="str">
        <f>IF(RES_hhdet_in_tes!O113=0,"",RES_hhdet_in_tes!O113/RES_hhdet_in_fec!O113)</f>
        <v/>
      </c>
      <c r="P113" s="111" t="str">
        <f>IF(RES_hhdet_in_tes!P113=0,"",RES_hhdet_in_tes!P113/RES_hhdet_in_fec!P113)</f>
        <v/>
      </c>
      <c r="Q113" s="111" t="str">
        <f>IF(RES_hhdet_in_tes!Q113=0,"",RES_hhdet_in_tes!Q113/RES_hhdet_in_fec!Q113)</f>
        <v/>
      </c>
      <c r="R113" s="111" t="str">
        <f>IF(RES_hhdet_in_tes!R113=0,"",RES_hhdet_in_tes!R113/RES_hhdet_in_fec!R113)</f>
        <v/>
      </c>
      <c r="S113" s="111" t="str">
        <f>IF(RES_hhdet_in_tes!S113=0,"",RES_hhdet_in_tes!S113/RES_hhdet_in_fec!S113)</f>
        <v/>
      </c>
      <c r="T113" s="111" t="str">
        <f>IF(RES_hhdet_in_tes!T113=0,"",RES_hhdet_in_tes!T113/RES_hhdet_in_fec!T113)</f>
        <v/>
      </c>
      <c r="U113" s="111" t="str">
        <f>IF(RES_hhdet_in_tes!U113=0,"",RES_hhdet_in_tes!U113/RES_hhdet_in_fec!U113)</f>
        <v/>
      </c>
      <c r="V113" s="111" t="str">
        <f>IF(RES_hhdet_in_tes!V113=0,"",RES_hhdet_in_tes!V113/RES_hhdet_in_fec!V113)</f>
        <v/>
      </c>
      <c r="W113" s="111" t="str">
        <f>IF(RES_hhdet_in_tes!W113=0,"",RES_hhdet_in_tes!W113/RES_hhdet_in_fec!W113)</f>
        <v/>
      </c>
      <c r="X113" s="111" t="str">
        <f>IF(RES_hhdet_in_tes!X113=0,"",RES_hhdet_in_tes!X113/RES_hhdet_in_fec!X113)</f>
        <v/>
      </c>
      <c r="Y113" s="111" t="str">
        <f>IF(RES_hhdet_in_tes!Y113=0,"",RES_hhdet_in_tes!Y113/RES_hhdet_in_fec!Y113)</f>
        <v/>
      </c>
      <c r="DA113" s="63" t="s">
        <v>3693</v>
      </c>
    </row>
    <row r="114" spans="1:105" ht="12" customHeight="1" x14ac:dyDescent="0.25">
      <c r="A114" s="100" t="s">
        <v>197</v>
      </c>
      <c r="B114" s="112"/>
      <c r="C114" s="112" t="str">
        <f>IF(RES_hhdet_in_tes!C114=0,"",RES_hhdet_in_tes!C114/RES_hhdet_in_fec!C114)</f>
        <v/>
      </c>
      <c r="D114" s="112" t="str">
        <f>IF(RES_hhdet_in_tes!D114=0,"",RES_hhdet_in_tes!D114/RES_hhdet_in_fec!D114)</f>
        <v/>
      </c>
      <c r="E114" s="112" t="str">
        <f>IF(RES_hhdet_in_tes!E114=0,"",RES_hhdet_in_tes!E114/RES_hhdet_in_fec!E114)</f>
        <v/>
      </c>
      <c r="F114" s="112" t="str">
        <f>IF(RES_hhdet_in_tes!F114=0,"",RES_hhdet_in_tes!F114/RES_hhdet_in_fec!F114)</f>
        <v/>
      </c>
      <c r="G114" s="112" t="str">
        <f>IF(RES_hhdet_in_tes!G114=0,"",RES_hhdet_in_tes!G114/RES_hhdet_in_fec!G114)</f>
        <v/>
      </c>
      <c r="H114" s="112" t="str">
        <f>IF(RES_hhdet_in_tes!H114=0,"",RES_hhdet_in_tes!H114/RES_hhdet_in_fec!H114)</f>
        <v/>
      </c>
      <c r="I114" s="112" t="str">
        <f>IF(RES_hhdet_in_tes!I114=0,"",RES_hhdet_in_tes!I114/RES_hhdet_in_fec!I114)</f>
        <v/>
      </c>
      <c r="J114" s="112" t="str">
        <f>IF(RES_hhdet_in_tes!J114=0,"",RES_hhdet_in_tes!J114/RES_hhdet_in_fec!J114)</f>
        <v/>
      </c>
      <c r="K114" s="112" t="str">
        <f>IF(RES_hhdet_in_tes!K114=0,"",RES_hhdet_in_tes!K114/RES_hhdet_in_fec!K114)</f>
        <v/>
      </c>
      <c r="L114" s="112" t="str">
        <f>IF(RES_hhdet_in_tes!L114=0,"",RES_hhdet_in_tes!L114/RES_hhdet_in_fec!L114)</f>
        <v/>
      </c>
      <c r="M114" s="112" t="str">
        <f>IF(RES_hhdet_in_tes!M114=0,"",RES_hhdet_in_tes!M114/RES_hhdet_in_fec!M114)</f>
        <v/>
      </c>
      <c r="N114" s="112" t="str">
        <f>IF(RES_hhdet_in_tes!N114=0,"",RES_hhdet_in_tes!N114/RES_hhdet_in_fec!N114)</f>
        <v/>
      </c>
      <c r="O114" s="112" t="str">
        <f>IF(RES_hhdet_in_tes!O114=0,"",RES_hhdet_in_tes!O114/RES_hhdet_in_fec!O114)</f>
        <v/>
      </c>
      <c r="P114" s="112" t="str">
        <f>IF(RES_hhdet_in_tes!P114=0,"",RES_hhdet_in_tes!P114/RES_hhdet_in_fec!P114)</f>
        <v/>
      </c>
      <c r="Q114" s="112" t="str">
        <f>IF(RES_hhdet_in_tes!Q114=0,"",RES_hhdet_in_tes!Q114/RES_hhdet_in_fec!Q114)</f>
        <v/>
      </c>
      <c r="R114" s="112" t="str">
        <f>IF(RES_hhdet_in_tes!R114=0,"",RES_hhdet_in_tes!R114/RES_hhdet_in_fec!R114)</f>
        <v/>
      </c>
      <c r="S114" s="112" t="str">
        <f>IF(RES_hhdet_in_tes!S114=0,"",RES_hhdet_in_tes!S114/RES_hhdet_in_fec!S114)</f>
        <v/>
      </c>
      <c r="T114" s="112" t="str">
        <f>IF(RES_hhdet_in_tes!T114=0,"",RES_hhdet_in_tes!T114/RES_hhdet_in_fec!T114)</f>
        <v/>
      </c>
      <c r="U114" s="112" t="str">
        <f>IF(RES_hhdet_in_tes!U114=0,"",RES_hhdet_in_tes!U114/RES_hhdet_in_fec!U114)</f>
        <v/>
      </c>
      <c r="V114" s="112" t="str">
        <f>IF(RES_hhdet_in_tes!V114=0,"",RES_hhdet_in_tes!V114/RES_hhdet_in_fec!V114)</f>
        <v/>
      </c>
      <c r="W114" s="112" t="str">
        <f>IF(RES_hhdet_in_tes!W114=0,"",RES_hhdet_in_tes!W114/RES_hhdet_in_fec!W114)</f>
        <v/>
      </c>
      <c r="X114" s="112" t="str">
        <f>IF(RES_hhdet_in_tes!X114=0,"",RES_hhdet_in_tes!X114/RES_hhdet_in_fec!X114)</f>
        <v/>
      </c>
      <c r="Y114" s="112" t="str">
        <f>IF(RES_hhdet_in_tes!Y114=0,"",RES_hhdet_in_tes!Y114/RES_hhdet_in_fec!Y114)</f>
        <v/>
      </c>
      <c r="DA114" s="131" t="s">
        <v>3694</v>
      </c>
    </row>
    <row r="115" spans="1:105" ht="12" customHeight="1" x14ac:dyDescent="0.25">
      <c r="A115" s="103" t="s">
        <v>52</v>
      </c>
      <c r="B115" s="113"/>
      <c r="C115" s="113" t="str">
        <f>IF(RES_hhdet_in_tes!C115=0,"",RES_hhdet_in_tes!C115/RES_hhdet_in_fec!C115)</f>
        <v/>
      </c>
      <c r="D115" s="113" t="str">
        <f>IF(RES_hhdet_in_tes!D115=0,"",RES_hhdet_in_tes!D115/RES_hhdet_in_fec!D115)</f>
        <v/>
      </c>
      <c r="E115" s="113" t="str">
        <f>IF(RES_hhdet_in_tes!E115=0,"",RES_hhdet_in_tes!E115/RES_hhdet_in_fec!E115)</f>
        <v/>
      </c>
      <c r="F115" s="113" t="str">
        <f>IF(RES_hhdet_in_tes!F115=0,"",RES_hhdet_in_tes!F115/RES_hhdet_in_fec!F115)</f>
        <v/>
      </c>
      <c r="G115" s="113" t="str">
        <f>IF(RES_hhdet_in_tes!G115=0,"",RES_hhdet_in_tes!G115/RES_hhdet_in_fec!G115)</f>
        <v/>
      </c>
      <c r="H115" s="113" t="str">
        <f>IF(RES_hhdet_in_tes!H115=0,"",RES_hhdet_in_tes!H115/RES_hhdet_in_fec!H115)</f>
        <v/>
      </c>
      <c r="I115" s="113" t="str">
        <f>IF(RES_hhdet_in_tes!I115=0,"",RES_hhdet_in_tes!I115/RES_hhdet_in_fec!I115)</f>
        <v/>
      </c>
      <c r="J115" s="113" t="str">
        <f>IF(RES_hhdet_in_tes!J115=0,"",RES_hhdet_in_tes!J115/RES_hhdet_in_fec!J115)</f>
        <v/>
      </c>
      <c r="K115" s="113" t="str">
        <f>IF(RES_hhdet_in_tes!K115=0,"",RES_hhdet_in_tes!K115/RES_hhdet_in_fec!K115)</f>
        <v/>
      </c>
      <c r="L115" s="113" t="str">
        <f>IF(RES_hhdet_in_tes!L115=0,"",RES_hhdet_in_tes!L115/RES_hhdet_in_fec!L115)</f>
        <v/>
      </c>
      <c r="M115" s="113" t="str">
        <f>IF(RES_hhdet_in_tes!M115=0,"",RES_hhdet_in_tes!M115/RES_hhdet_in_fec!M115)</f>
        <v/>
      </c>
      <c r="N115" s="113" t="str">
        <f>IF(RES_hhdet_in_tes!N115=0,"",RES_hhdet_in_tes!N115/RES_hhdet_in_fec!N115)</f>
        <v/>
      </c>
      <c r="O115" s="113" t="str">
        <f>IF(RES_hhdet_in_tes!O115=0,"",RES_hhdet_in_tes!O115/RES_hhdet_in_fec!O115)</f>
        <v/>
      </c>
      <c r="P115" s="113" t="str">
        <f>IF(RES_hhdet_in_tes!P115=0,"",RES_hhdet_in_tes!P115/RES_hhdet_in_fec!P115)</f>
        <v/>
      </c>
      <c r="Q115" s="113" t="str">
        <f>IF(RES_hhdet_in_tes!Q115=0,"",RES_hhdet_in_tes!Q115/RES_hhdet_in_fec!Q115)</f>
        <v/>
      </c>
      <c r="R115" s="113" t="str">
        <f>IF(RES_hhdet_in_tes!R115=0,"",RES_hhdet_in_tes!R115/RES_hhdet_in_fec!R115)</f>
        <v/>
      </c>
      <c r="S115" s="113" t="str">
        <f>IF(RES_hhdet_in_tes!S115=0,"",RES_hhdet_in_tes!S115/RES_hhdet_in_fec!S115)</f>
        <v/>
      </c>
      <c r="T115" s="113" t="str">
        <f>IF(RES_hhdet_in_tes!T115=0,"",RES_hhdet_in_tes!T115/RES_hhdet_in_fec!T115)</f>
        <v/>
      </c>
      <c r="U115" s="113" t="str">
        <f>IF(RES_hhdet_in_tes!U115=0,"",RES_hhdet_in_tes!U115/RES_hhdet_in_fec!U115)</f>
        <v/>
      </c>
      <c r="V115" s="113" t="str">
        <f>IF(RES_hhdet_in_tes!V115=0,"",RES_hhdet_in_tes!V115/RES_hhdet_in_fec!V115)</f>
        <v/>
      </c>
      <c r="W115" s="113" t="str">
        <f>IF(RES_hhdet_in_tes!W115=0,"",RES_hhdet_in_tes!W115/RES_hhdet_in_fec!W115)</f>
        <v/>
      </c>
      <c r="X115" s="113" t="str">
        <f>IF(RES_hhdet_in_tes!X115=0,"",RES_hhdet_in_tes!X115/RES_hhdet_in_fec!X115)</f>
        <v/>
      </c>
      <c r="Y115" s="113" t="str">
        <f>IF(RES_hhdet_in_tes!Y115=0,"",RES_hhdet_in_tes!Y115/RES_hhdet_in_fec!Y115)</f>
        <v/>
      </c>
      <c r="DA115" s="132" t="s">
        <v>3695</v>
      </c>
    </row>
    <row r="116" spans="1:105" ht="12" customHeight="1" x14ac:dyDescent="0.25">
      <c r="A116" s="106" t="s">
        <v>122</v>
      </c>
      <c r="B116" s="112"/>
      <c r="C116" s="112" t="str">
        <f>IF(RES_hhdet_in_tes!C116=0,"",RES_hhdet_in_tes!C116/RES_hhdet_in_fec!C116)</f>
        <v/>
      </c>
      <c r="D116" s="112" t="str">
        <f>IF(RES_hhdet_in_tes!D116=0,"",RES_hhdet_in_tes!D116/RES_hhdet_in_fec!D116)</f>
        <v/>
      </c>
      <c r="E116" s="112" t="str">
        <f>IF(RES_hhdet_in_tes!E116=0,"",RES_hhdet_in_tes!E116/RES_hhdet_in_fec!E116)</f>
        <v/>
      </c>
      <c r="F116" s="112" t="str">
        <f>IF(RES_hhdet_in_tes!F116=0,"",RES_hhdet_in_tes!F116/RES_hhdet_in_fec!F116)</f>
        <v/>
      </c>
      <c r="G116" s="112" t="str">
        <f>IF(RES_hhdet_in_tes!G116=0,"",RES_hhdet_in_tes!G116/RES_hhdet_in_fec!G116)</f>
        <v/>
      </c>
      <c r="H116" s="112" t="str">
        <f>IF(RES_hhdet_in_tes!H116=0,"",RES_hhdet_in_tes!H116/RES_hhdet_in_fec!H116)</f>
        <v/>
      </c>
      <c r="I116" s="112" t="str">
        <f>IF(RES_hhdet_in_tes!I116=0,"",RES_hhdet_in_tes!I116/RES_hhdet_in_fec!I116)</f>
        <v/>
      </c>
      <c r="J116" s="112" t="str">
        <f>IF(RES_hhdet_in_tes!J116=0,"",RES_hhdet_in_tes!J116/RES_hhdet_in_fec!J116)</f>
        <v/>
      </c>
      <c r="K116" s="112" t="str">
        <f>IF(RES_hhdet_in_tes!K116=0,"",RES_hhdet_in_tes!K116/RES_hhdet_in_fec!K116)</f>
        <v/>
      </c>
      <c r="L116" s="112" t="str">
        <f>IF(RES_hhdet_in_tes!L116=0,"",RES_hhdet_in_tes!L116/RES_hhdet_in_fec!L116)</f>
        <v/>
      </c>
      <c r="M116" s="112" t="str">
        <f>IF(RES_hhdet_in_tes!M116=0,"",RES_hhdet_in_tes!M116/RES_hhdet_in_fec!M116)</f>
        <v/>
      </c>
      <c r="N116" s="112" t="str">
        <f>IF(RES_hhdet_in_tes!N116=0,"",RES_hhdet_in_tes!N116/RES_hhdet_in_fec!N116)</f>
        <v/>
      </c>
      <c r="O116" s="112" t="str">
        <f>IF(RES_hhdet_in_tes!O116=0,"",RES_hhdet_in_tes!O116/RES_hhdet_in_fec!O116)</f>
        <v/>
      </c>
      <c r="P116" s="112" t="str">
        <f>IF(RES_hhdet_in_tes!P116=0,"",RES_hhdet_in_tes!P116/RES_hhdet_in_fec!P116)</f>
        <v/>
      </c>
      <c r="Q116" s="112" t="str">
        <f>IF(RES_hhdet_in_tes!Q116=0,"",RES_hhdet_in_tes!Q116/RES_hhdet_in_fec!Q116)</f>
        <v/>
      </c>
      <c r="R116" s="112" t="str">
        <f>IF(RES_hhdet_in_tes!R116=0,"",RES_hhdet_in_tes!R116/RES_hhdet_in_fec!R116)</f>
        <v/>
      </c>
      <c r="S116" s="112" t="str">
        <f>IF(RES_hhdet_in_tes!S116=0,"",RES_hhdet_in_tes!S116/RES_hhdet_in_fec!S116)</f>
        <v/>
      </c>
      <c r="T116" s="112" t="str">
        <f>IF(RES_hhdet_in_tes!T116=0,"",RES_hhdet_in_tes!T116/RES_hhdet_in_fec!T116)</f>
        <v/>
      </c>
      <c r="U116" s="112" t="str">
        <f>IF(RES_hhdet_in_tes!U116=0,"",RES_hhdet_in_tes!U116/RES_hhdet_in_fec!U116)</f>
        <v/>
      </c>
      <c r="V116" s="112" t="str">
        <f>IF(RES_hhdet_in_tes!V116=0,"",RES_hhdet_in_tes!V116/RES_hhdet_in_fec!V116)</f>
        <v/>
      </c>
      <c r="W116" s="112" t="str">
        <f>IF(RES_hhdet_in_tes!W116=0,"",RES_hhdet_in_tes!W116/RES_hhdet_in_fec!W116)</f>
        <v/>
      </c>
      <c r="X116" s="112" t="str">
        <f>IF(RES_hhdet_in_tes!X116=0,"",RES_hhdet_in_tes!X116/RES_hhdet_in_fec!X116)</f>
        <v/>
      </c>
      <c r="Y116" s="112" t="str">
        <f>IF(RES_hhdet_in_tes!Y116=0,"",RES_hhdet_in_tes!Y116/RES_hhdet_in_fec!Y116)</f>
        <v/>
      </c>
      <c r="DA116" s="131" t="s">
        <v>3696</v>
      </c>
    </row>
    <row r="117" spans="1:105" ht="12" customHeight="1" x14ac:dyDescent="0.25">
      <c r="A117" s="107" t="s">
        <v>121</v>
      </c>
      <c r="B117" s="113"/>
      <c r="C117" s="113" t="str">
        <f>IF(RES_hhdet_in_tes!C117=0,"",RES_hhdet_in_tes!C117/RES_hhdet_in_fec!C117)</f>
        <v/>
      </c>
      <c r="D117" s="113" t="str">
        <f>IF(RES_hhdet_in_tes!D117=0,"",RES_hhdet_in_tes!D117/RES_hhdet_in_fec!D117)</f>
        <v/>
      </c>
      <c r="E117" s="113" t="str">
        <f>IF(RES_hhdet_in_tes!E117=0,"",RES_hhdet_in_tes!E117/RES_hhdet_in_fec!E117)</f>
        <v/>
      </c>
      <c r="F117" s="113" t="str">
        <f>IF(RES_hhdet_in_tes!F117=0,"",RES_hhdet_in_tes!F117/RES_hhdet_in_fec!F117)</f>
        <v/>
      </c>
      <c r="G117" s="113" t="str">
        <f>IF(RES_hhdet_in_tes!G117=0,"",RES_hhdet_in_tes!G117/RES_hhdet_in_fec!G117)</f>
        <v/>
      </c>
      <c r="H117" s="113" t="str">
        <f>IF(RES_hhdet_in_tes!H117=0,"",RES_hhdet_in_tes!H117/RES_hhdet_in_fec!H117)</f>
        <v/>
      </c>
      <c r="I117" s="113" t="str">
        <f>IF(RES_hhdet_in_tes!I117=0,"",RES_hhdet_in_tes!I117/RES_hhdet_in_fec!I117)</f>
        <v/>
      </c>
      <c r="J117" s="113" t="str">
        <f>IF(RES_hhdet_in_tes!J117=0,"",RES_hhdet_in_tes!J117/RES_hhdet_in_fec!J117)</f>
        <v/>
      </c>
      <c r="K117" s="113" t="str">
        <f>IF(RES_hhdet_in_tes!K117=0,"",RES_hhdet_in_tes!K117/RES_hhdet_in_fec!K117)</f>
        <v/>
      </c>
      <c r="L117" s="113" t="str">
        <f>IF(RES_hhdet_in_tes!L117=0,"",RES_hhdet_in_tes!L117/RES_hhdet_in_fec!L117)</f>
        <v/>
      </c>
      <c r="M117" s="113" t="str">
        <f>IF(RES_hhdet_in_tes!M117=0,"",RES_hhdet_in_tes!M117/RES_hhdet_in_fec!M117)</f>
        <v/>
      </c>
      <c r="N117" s="113" t="str">
        <f>IF(RES_hhdet_in_tes!N117=0,"",RES_hhdet_in_tes!N117/RES_hhdet_in_fec!N117)</f>
        <v/>
      </c>
      <c r="O117" s="113" t="str">
        <f>IF(RES_hhdet_in_tes!O117=0,"",RES_hhdet_in_tes!O117/RES_hhdet_in_fec!O117)</f>
        <v/>
      </c>
      <c r="P117" s="113" t="str">
        <f>IF(RES_hhdet_in_tes!P117=0,"",RES_hhdet_in_tes!P117/RES_hhdet_in_fec!P117)</f>
        <v/>
      </c>
      <c r="Q117" s="113" t="str">
        <f>IF(RES_hhdet_in_tes!Q117=0,"",RES_hhdet_in_tes!Q117/RES_hhdet_in_fec!Q117)</f>
        <v/>
      </c>
      <c r="R117" s="113" t="str">
        <f>IF(RES_hhdet_in_tes!R117=0,"",RES_hhdet_in_tes!R117/RES_hhdet_in_fec!R117)</f>
        <v/>
      </c>
      <c r="S117" s="113" t="str">
        <f>IF(RES_hhdet_in_tes!S117=0,"",RES_hhdet_in_tes!S117/RES_hhdet_in_fec!S117)</f>
        <v/>
      </c>
      <c r="T117" s="113" t="str">
        <f>IF(RES_hhdet_in_tes!T117=0,"",RES_hhdet_in_tes!T117/RES_hhdet_in_fec!T117)</f>
        <v/>
      </c>
      <c r="U117" s="113" t="str">
        <f>IF(RES_hhdet_in_tes!U117=0,"",RES_hhdet_in_tes!U117/RES_hhdet_in_fec!U117)</f>
        <v/>
      </c>
      <c r="V117" s="113" t="str">
        <f>IF(RES_hhdet_in_tes!V117=0,"",RES_hhdet_in_tes!V117/RES_hhdet_in_fec!V117)</f>
        <v/>
      </c>
      <c r="W117" s="113" t="str">
        <f>IF(RES_hhdet_in_tes!W117=0,"",RES_hhdet_in_tes!W117/RES_hhdet_in_fec!W117)</f>
        <v/>
      </c>
      <c r="X117" s="113" t="str">
        <f>IF(RES_hhdet_in_tes!X117=0,"",RES_hhdet_in_tes!X117/RES_hhdet_in_fec!X117)</f>
        <v/>
      </c>
      <c r="Y117" s="113" t="str">
        <f>IF(RES_hhdet_in_tes!Y117=0,"",RES_hhdet_in_tes!Y117/RES_hhdet_in_fec!Y117)</f>
        <v/>
      </c>
      <c r="DA117" s="132" t="s">
        <v>3697</v>
      </c>
    </row>
    <row r="118" spans="1:105" ht="12" customHeight="1" x14ac:dyDescent="0.25">
      <c r="A118" s="108" t="s">
        <v>53</v>
      </c>
      <c r="B118" s="111"/>
      <c r="C118" s="111" t="str">
        <f>IF(RES_hhdet_in_tes!C118=0,"",RES_hhdet_in_tes!C118/RES_hhdet_in_fec!C118)</f>
        <v/>
      </c>
      <c r="D118" s="111" t="str">
        <f>IF(RES_hhdet_in_tes!D118=0,"",RES_hhdet_in_tes!D118/RES_hhdet_in_fec!D118)</f>
        <v/>
      </c>
      <c r="E118" s="111" t="str">
        <f>IF(RES_hhdet_in_tes!E118=0,"",RES_hhdet_in_tes!E118/RES_hhdet_in_fec!E118)</f>
        <v/>
      </c>
      <c r="F118" s="111" t="str">
        <f>IF(RES_hhdet_in_tes!F118=0,"",RES_hhdet_in_tes!F118/RES_hhdet_in_fec!F118)</f>
        <v/>
      </c>
      <c r="G118" s="111" t="str">
        <f>IF(RES_hhdet_in_tes!G118=0,"",RES_hhdet_in_tes!G118/RES_hhdet_in_fec!G118)</f>
        <v/>
      </c>
      <c r="H118" s="111" t="str">
        <f>IF(RES_hhdet_in_tes!H118=0,"",RES_hhdet_in_tes!H118/RES_hhdet_in_fec!H118)</f>
        <v/>
      </c>
      <c r="I118" s="111" t="str">
        <f>IF(RES_hhdet_in_tes!I118=0,"",RES_hhdet_in_tes!I118/RES_hhdet_in_fec!I118)</f>
        <v/>
      </c>
      <c r="J118" s="111" t="str">
        <f>IF(RES_hhdet_in_tes!J118=0,"",RES_hhdet_in_tes!J118/RES_hhdet_in_fec!J118)</f>
        <v/>
      </c>
      <c r="K118" s="111" t="str">
        <f>IF(RES_hhdet_in_tes!K118=0,"",RES_hhdet_in_tes!K118/RES_hhdet_in_fec!K118)</f>
        <v/>
      </c>
      <c r="L118" s="111" t="str">
        <f>IF(RES_hhdet_in_tes!L118=0,"",RES_hhdet_in_tes!L118/RES_hhdet_in_fec!L118)</f>
        <v/>
      </c>
      <c r="M118" s="111" t="str">
        <f>IF(RES_hhdet_in_tes!M118=0,"",RES_hhdet_in_tes!M118/RES_hhdet_in_fec!M118)</f>
        <v/>
      </c>
      <c r="N118" s="111" t="str">
        <f>IF(RES_hhdet_in_tes!N118=0,"",RES_hhdet_in_tes!N118/RES_hhdet_in_fec!N118)</f>
        <v/>
      </c>
      <c r="O118" s="111" t="str">
        <f>IF(RES_hhdet_in_tes!O118=0,"",RES_hhdet_in_tes!O118/RES_hhdet_in_fec!O118)</f>
        <v/>
      </c>
      <c r="P118" s="111" t="str">
        <f>IF(RES_hhdet_in_tes!P118=0,"",RES_hhdet_in_tes!P118/RES_hhdet_in_fec!P118)</f>
        <v/>
      </c>
      <c r="Q118" s="111" t="str">
        <f>IF(RES_hhdet_in_tes!Q118=0,"",RES_hhdet_in_tes!Q118/RES_hhdet_in_fec!Q118)</f>
        <v/>
      </c>
      <c r="R118" s="111" t="str">
        <f>IF(RES_hhdet_in_tes!R118=0,"",RES_hhdet_in_tes!R118/RES_hhdet_in_fec!R118)</f>
        <v/>
      </c>
      <c r="S118" s="111" t="str">
        <f>IF(RES_hhdet_in_tes!S118=0,"",RES_hhdet_in_tes!S118/RES_hhdet_in_fec!S118)</f>
        <v/>
      </c>
      <c r="T118" s="111" t="str">
        <f>IF(RES_hhdet_in_tes!T118=0,"",RES_hhdet_in_tes!T118/RES_hhdet_in_fec!T118)</f>
        <v/>
      </c>
      <c r="U118" s="111" t="str">
        <f>IF(RES_hhdet_in_tes!U118=0,"",RES_hhdet_in_tes!U118/RES_hhdet_in_fec!U118)</f>
        <v/>
      </c>
      <c r="V118" s="111" t="str">
        <f>IF(RES_hhdet_in_tes!V118=0,"",RES_hhdet_in_tes!V118/RES_hhdet_in_fec!V118)</f>
        <v/>
      </c>
      <c r="W118" s="111" t="str">
        <f>IF(RES_hhdet_in_tes!W118=0,"",RES_hhdet_in_tes!W118/RES_hhdet_in_fec!W118)</f>
        <v/>
      </c>
      <c r="X118" s="111" t="str">
        <f>IF(RES_hhdet_in_tes!X118=0,"",RES_hhdet_in_tes!X118/RES_hhdet_in_fec!X118)</f>
        <v/>
      </c>
      <c r="Y118" s="111" t="str">
        <f>IF(RES_hhdet_in_tes!Y118=0,"",RES_hhdet_in_tes!Y118/RES_hhdet_in_fec!Y118)</f>
        <v/>
      </c>
      <c r="DA118" s="63" t="s">
        <v>3698</v>
      </c>
    </row>
    <row r="119" spans="1:105" ht="12" customHeight="1" x14ac:dyDescent="0.25">
      <c r="A119" s="108" t="s">
        <v>52</v>
      </c>
      <c r="B119" s="111"/>
      <c r="C119" s="111" t="str">
        <f>IF(RES_hhdet_in_tes!C119=0,"",RES_hhdet_in_tes!C119/RES_hhdet_in_fec!C119)</f>
        <v/>
      </c>
      <c r="D119" s="111" t="str">
        <f>IF(RES_hhdet_in_tes!D119=0,"",RES_hhdet_in_tes!D119/RES_hhdet_in_fec!D119)</f>
        <v/>
      </c>
      <c r="E119" s="111" t="str">
        <f>IF(RES_hhdet_in_tes!E119=0,"",RES_hhdet_in_tes!E119/RES_hhdet_in_fec!E119)</f>
        <v/>
      </c>
      <c r="F119" s="111" t="str">
        <f>IF(RES_hhdet_in_tes!F119=0,"",RES_hhdet_in_tes!F119/RES_hhdet_in_fec!F119)</f>
        <v/>
      </c>
      <c r="G119" s="111" t="str">
        <f>IF(RES_hhdet_in_tes!G119=0,"",RES_hhdet_in_tes!G119/RES_hhdet_in_fec!G119)</f>
        <v/>
      </c>
      <c r="H119" s="111" t="str">
        <f>IF(RES_hhdet_in_tes!H119=0,"",RES_hhdet_in_tes!H119/RES_hhdet_in_fec!H119)</f>
        <v/>
      </c>
      <c r="I119" s="111" t="str">
        <f>IF(RES_hhdet_in_tes!I119=0,"",RES_hhdet_in_tes!I119/RES_hhdet_in_fec!I119)</f>
        <v/>
      </c>
      <c r="J119" s="111" t="str">
        <f>IF(RES_hhdet_in_tes!J119=0,"",RES_hhdet_in_tes!J119/RES_hhdet_in_fec!J119)</f>
        <v/>
      </c>
      <c r="K119" s="111" t="str">
        <f>IF(RES_hhdet_in_tes!K119=0,"",RES_hhdet_in_tes!K119/RES_hhdet_in_fec!K119)</f>
        <v/>
      </c>
      <c r="L119" s="111" t="str">
        <f>IF(RES_hhdet_in_tes!L119=0,"",RES_hhdet_in_tes!L119/RES_hhdet_in_fec!L119)</f>
        <v/>
      </c>
      <c r="M119" s="111" t="str">
        <f>IF(RES_hhdet_in_tes!M119=0,"",RES_hhdet_in_tes!M119/RES_hhdet_in_fec!M119)</f>
        <v/>
      </c>
      <c r="N119" s="111" t="str">
        <f>IF(RES_hhdet_in_tes!N119=0,"",RES_hhdet_in_tes!N119/RES_hhdet_in_fec!N119)</f>
        <v/>
      </c>
      <c r="O119" s="111" t="str">
        <f>IF(RES_hhdet_in_tes!O119=0,"",RES_hhdet_in_tes!O119/RES_hhdet_in_fec!O119)</f>
        <v/>
      </c>
      <c r="P119" s="111" t="str">
        <f>IF(RES_hhdet_in_tes!P119=0,"",RES_hhdet_in_tes!P119/RES_hhdet_in_fec!P119)</f>
        <v/>
      </c>
      <c r="Q119" s="111" t="str">
        <f>IF(RES_hhdet_in_tes!Q119=0,"",RES_hhdet_in_tes!Q119/RES_hhdet_in_fec!Q119)</f>
        <v/>
      </c>
      <c r="R119" s="111" t="str">
        <f>IF(RES_hhdet_in_tes!R119=0,"",RES_hhdet_in_tes!R119/RES_hhdet_in_fec!R119)</f>
        <v/>
      </c>
      <c r="S119" s="111" t="str">
        <f>IF(RES_hhdet_in_tes!S119=0,"",RES_hhdet_in_tes!S119/RES_hhdet_in_fec!S119)</f>
        <v/>
      </c>
      <c r="T119" s="111" t="str">
        <f>IF(RES_hhdet_in_tes!T119=0,"",RES_hhdet_in_tes!T119/RES_hhdet_in_fec!T119)</f>
        <v/>
      </c>
      <c r="U119" s="111" t="str">
        <f>IF(RES_hhdet_in_tes!U119=0,"",RES_hhdet_in_tes!U119/RES_hhdet_in_fec!U119)</f>
        <v/>
      </c>
      <c r="V119" s="111" t="str">
        <f>IF(RES_hhdet_in_tes!V119=0,"",RES_hhdet_in_tes!V119/RES_hhdet_in_fec!V119)</f>
        <v/>
      </c>
      <c r="W119" s="111" t="str">
        <f>IF(RES_hhdet_in_tes!W119=0,"",RES_hhdet_in_tes!W119/RES_hhdet_in_fec!W119)</f>
        <v/>
      </c>
      <c r="X119" s="111" t="str">
        <f>IF(RES_hhdet_in_tes!X119=0,"",RES_hhdet_in_tes!X119/RES_hhdet_in_fec!X119)</f>
        <v/>
      </c>
      <c r="Y119" s="111" t="str">
        <f>IF(RES_hhdet_in_tes!Y119=0,"",RES_hhdet_in_tes!Y119/RES_hhdet_in_fec!Y119)</f>
        <v/>
      </c>
      <c r="DA119" s="63" t="s">
        <v>3699</v>
      </c>
    </row>
    <row r="120" spans="1:105" ht="12" customHeight="1" x14ac:dyDescent="0.25">
      <c r="A120" s="121" t="s">
        <v>54</v>
      </c>
      <c r="B120" s="124"/>
      <c r="C120" s="124" t="str">
        <f>IF(RES_hhdet_in_tes!C120=0,"",RES_hhdet_in_tes!C120/RES_hhdet_in_fec!C120)</f>
        <v/>
      </c>
      <c r="D120" s="124" t="str">
        <f>IF(RES_hhdet_in_tes!D120=0,"",RES_hhdet_in_tes!D120/RES_hhdet_in_fec!D120)</f>
        <v/>
      </c>
      <c r="E120" s="124" t="str">
        <f>IF(RES_hhdet_in_tes!E120=0,"",RES_hhdet_in_tes!E120/RES_hhdet_in_fec!E120)</f>
        <v/>
      </c>
      <c r="F120" s="124" t="str">
        <f>IF(RES_hhdet_in_tes!F120=0,"",RES_hhdet_in_tes!F120/RES_hhdet_in_fec!F120)</f>
        <v/>
      </c>
      <c r="G120" s="124" t="str">
        <f>IF(RES_hhdet_in_tes!G120=0,"",RES_hhdet_in_tes!G120/RES_hhdet_in_fec!G120)</f>
        <v/>
      </c>
      <c r="H120" s="124" t="str">
        <f>IF(RES_hhdet_in_tes!H120=0,"",RES_hhdet_in_tes!H120/RES_hhdet_in_fec!H120)</f>
        <v/>
      </c>
      <c r="I120" s="124" t="str">
        <f>IF(RES_hhdet_in_tes!I120=0,"",RES_hhdet_in_tes!I120/RES_hhdet_in_fec!I120)</f>
        <v/>
      </c>
      <c r="J120" s="124" t="str">
        <f>IF(RES_hhdet_in_tes!J120=0,"",RES_hhdet_in_tes!J120/RES_hhdet_in_fec!J120)</f>
        <v/>
      </c>
      <c r="K120" s="124" t="str">
        <f>IF(RES_hhdet_in_tes!K120=0,"",RES_hhdet_in_tes!K120/RES_hhdet_in_fec!K120)</f>
        <v/>
      </c>
      <c r="L120" s="124" t="str">
        <f>IF(RES_hhdet_in_tes!L120=0,"",RES_hhdet_in_tes!L120/RES_hhdet_in_fec!L120)</f>
        <v/>
      </c>
      <c r="M120" s="124" t="str">
        <f>IF(RES_hhdet_in_tes!M120=0,"",RES_hhdet_in_tes!M120/RES_hhdet_in_fec!M120)</f>
        <v/>
      </c>
      <c r="N120" s="124" t="str">
        <f>IF(RES_hhdet_in_tes!N120=0,"",RES_hhdet_in_tes!N120/RES_hhdet_in_fec!N120)</f>
        <v/>
      </c>
      <c r="O120" s="124" t="str">
        <f>IF(RES_hhdet_in_tes!O120=0,"",RES_hhdet_in_tes!O120/RES_hhdet_in_fec!O120)</f>
        <v/>
      </c>
      <c r="P120" s="124" t="str">
        <f>IF(RES_hhdet_in_tes!P120=0,"",RES_hhdet_in_tes!P120/RES_hhdet_in_fec!P120)</f>
        <v/>
      </c>
      <c r="Q120" s="124" t="str">
        <f>IF(RES_hhdet_in_tes!Q120=0,"",RES_hhdet_in_tes!Q120/RES_hhdet_in_fec!Q120)</f>
        <v/>
      </c>
      <c r="R120" s="124" t="str">
        <f>IF(RES_hhdet_in_tes!R120=0,"",RES_hhdet_in_tes!R120/RES_hhdet_in_fec!R120)</f>
        <v/>
      </c>
      <c r="S120" s="124" t="str">
        <f>IF(RES_hhdet_in_tes!S120=0,"",RES_hhdet_in_tes!S120/RES_hhdet_in_fec!S120)</f>
        <v/>
      </c>
      <c r="T120" s="124" t="str">
        <f>IF(RES_hhdet_in_tes!T120=0,"",RES_hhdet_in_tes!T120/RES_hhdet_in_fec!T120)</f>
        <v/>
      </c>
      <c r="U120" s="124" t="str">
        <f>IF(RES_hhdet_in_tes!U120=0,"",RES_hhdet_in_tes!U120/RES_hhdet_in_fec!U120)</f>
        <v/>
      </c>
      <c r="V120" s="124" t="str">
        <f>IF(RES_hhdet_in_tes!V120=0,"",RES_hhdet_in_tes!V120/RES_hhdet_in_fec!V120)</f>
        <v/>
      </c>
      <c r="W120" s="124" t="str">
        <f>IF(RES_hhdet_in_tes!W120=0,"",RES_hhdet_in_tes!W120/RES_hhdet_in_fec!W120)</f>
        <v/>
      </c>
      <c r="X120" s="124" t="str">
        <f>IF(RES_hhdet_in_tes!X120=0,"",RES_hhdet_in_tes!X120/RES_hhdet_in_fec!X120)</f>
        <v/>
      </c>
      <c r="Y120" s="124" t="str">
        <f>IF(RES_hhdet_in_tes!Y120=0,"",RES_hhdet_in_tes!Y120/RES_hhdet_in_fec!Y120)</f>
        <v/>
      </c>
      <c r="DA120" s="130" t="s">
        <v>3700</v>
      </c>
    </row>
    <row r="121" spans="1:105" ht="12" customHeight="1" x14ac:dyDescent="0.25">
      <c r="A121" s="97" t="s">
        <v>50</v>
      </c>
      <c r="B121" s="111"/>
      <c r="C121" s="111" t="str">
        <f>IF(RES_hhdet_in_tes!C121=0,"",RES_hhdet_in_tes!C121/RES_hhdet_in_fec!C121)</f>
        <v/>
      </c>
      <c r="D121" s="111" t="str">
        <f>IF(RES_hhdet_in_tes!D121=0,"",RES_hhdet_in_tes!D121/RES_hhdet_in_fec!D121)</f>
        <v/>
      </c>
      <c r="E121" s="111" t="str">
        <f>IF(RES_hhdet_in_tes!E121=0,"",RES_hhdet_in_tes!E121/RES_hhdet_in_fec!E121)</f>
        <v/>
      </c>
      <c r="F121" s="111" t="str">
        <f>IF(RES_hhdet_in_tes!F121=0,"",RES_hhdet_in_tes!F121/RES_hhdet_in_fec!F121)</f>
        <v/>
      </c>
      <c r="G121" s="111" t="str">
        <f>IF(RES_hhdet_in_tes!G121=0,"",RES_hhdet_in_tes!G121/RES_hhdet_in_fec!G121)</f>
        <v/>
      </c>
      <c r="H121" s="111" t="str">
        <f>IF(RES_hhdet_in_tes!H121=0,"",RES_hhdet_in_tes!H121/RES_hhdet_in_fec!H121)</f>
        <v/>
      </c>
      <c r="I121" s="111" t="str">
        <f>IF(RES_hhdet_in_tes!I121=0,"",RES_hhdet_in_tes!I121/RES_hhdet_in_fec!I121)</f>
        <v/>
      </c>
      <c r="J121" s="111" t="str">
        <f>IF(RES_hhdet_in_tes!J121=0,"",RES_hhdet_in_tes!J121/RES_hhdet_in_fec!J121)</f>
        <v/>
      </c>
      <c r="K121" s="111" t="str">
        <f>IF(RES_hhdet_in_tes!K121=0,"",RES_hhdet_in_tes!K121/RES_hhdet_in_fec!K121)</f>
        <v/>
      </c>
      <c r="L121" s="111" t="str">
        <f>IF(RES_hhdet_in_tes!L121=0,"",RES_hhdet_in_tes!L121/RES_hhdet_in_fec!L121)</f>
        <v/>
      </c>
      <c r="M121" s="111" t="str">
        <f>IF(RES_hhdet_in_tes!M121=0,"",RES_hhdet_in_tes!M121/RES_hhdet_in_fec!M121)</f>
        <v/>
      </c>
      <c r="N121" s="111" t="str">
        <f>IF(RES_hhdet_in_tes!N121=0,"",RES_hhdet_in_tes!N121/RES_hhdet_in_fec!N121)</f>
        <v/>
      </c>
      <c r="O121" s="111" t="str">
        <f>IF(RES_hhdet_in_tes!O121=0,"",RES_hhdet_in_tes!O121/RES_hhdet_in_fec!O121)</f>
        <v/>
      </c>
      <c r="P121" s="111" t="str">
        <f>IF(RES_hhdet_in_tes!P121=0,"",RES_hhdet_in_tes!P121/RES_hhdet_in_fec!P121)</f>
        <v/>
      </c>
      <c r="Q121" s="111" t="str">
        <f>IF(RES_hhdet_in_tes!Q121=0,"",RES_hhdet_in_tes!Q121/RES_hhdet_in_fec!Q121)</f>
        <v/>
      </c>
      <c r="R121" s="111" t="str">
        <f>IF(RES_hhdet_in_tes!R121=0,"",RES_hhdet_in_tes!R121/RES_hhdet_in_fec!R121)</f>
        <v/>
      </c>
      <c r="S121" s="111" t="str">
        <f>IF(RES_hhdet_in_tes!S121=0,"",RES_hhdet_in_tes!S121/RES_hhdet_in_fec!S121)</f>
        <v/>
      </c>
      <c r="T121" s="111" t="str">
        <f>IF(RES_hhdet_in_tes!T121=0,"",RES_hhdet_in_tes!T121/RES_hhdet_in_fec!T121)</f>
        <v/>
      </c>
      <c r="U121" s="111" t="str">
        <f>IF(RES_hhdet_in_tes!U121=0,"",RES_hhdet_in_tes!U121/RES_hhdet_in_fec!U121)</f>
        <v/>
      </c>
      <c r="V121" s="111" t="str">
        <f>IF(RES_hhdet_in_tes!V121=0,"",RES_hhdet_in_tes!V121/RES_hhdet_in_fec!V121)</f>
        <v/>
      </c>
      <c r="W121" s="111" t="str">
        <f>IF(RES_hhdet_in_tes!W121=0,"",RES_hhdet_in_tes!W121/RES_hhdet_in_fec!W121)</f>
        <v/>
      </c>
      <c r="X121" s="111" t="str">
        <f>IF(RES_hhdet_in_tes!X121=0,"",RES_hhdet_in_tes!X121/RES_hhdet_in_fec!X121)</f>
        <v/>
      </c>
      <c r="Y121" s="111" t="str">
        <f>IF(RES_hhdet_in_tes!Y121=0,"",RES_hhdet_in_tes!Y121/RES_hhdet_in_fec!Y121)</f>
        <v/>
      </c>
      <c r="DA121" s="63" t="s">
        <v>3701</v>
      </c>
    </row>
    <row r="122" spans="1:105" ht="12" customHeight="1" x14ac:dyDescent="0.25">
      <c r="A122" s="109" t="s">
        <v>120</v>
      </c>
      <c r="B122" s="45"/>
      <c r="C122" s="45" t="str">
        <f>IF(RES_hhdet_in_tes!C122=0,"",RES_hhdet_in_tes!C122/RES_hhdet_in_fec!C122)</f>
        <v/>
      </c>
      <c r="D122" s="45" t="str">
        <f>IF(RES_hhdet_in_tes!D122=0,"",RES_hhdet_in_tes!D122/RES_hhdet_in_fec!D122)</f>
        <v/>
      </c>
      <c r="E122" s="45" t="str">
        <f>IF(RES_hhdet_in_tes!E122=0,"",RES_hhdet_in_tes!E122/RES_hhdet_in_fec!E122)</f>
        <v/>
      </c>
      <c r="F122" s="45" t="str">
        <f>IF(RES_hhdet_in_tes!F122=0,"",RES_hhdet_in_tes!F122/RES_hhdet_in_fec!F122)</f>
        <v/>
      </c>
      <c r="G122" s="45" t="str">
        <f>IF(RES_hhdet_in_tes!G122=0,"",RES_hhdet_in_tes!G122/RES_hhdet_in_fec!G122)</f>
        <v/>
      </c>
      <c r="H122" s="45" t="str">
        <f>IF(RES_hhdet_in_tes!H122=0,"",RES_hhdet_in_tes!H122/RES_hhdet_in_fec!H122)</f>
        <v/>
      </c>
      <c r="I122" s="45" t="str">
        <f>IF(RES_hhdet_in_tes!I122=0,"",RES_hhdet_in_tes!I122/RES_hhdet_in_fec!I122)</f>
        <v/>
      </c>
      <c r="J122" s="45" t="str">
        <f>IF(RES_hhdet_in_tes!J122=0,"",RES_hhdet_in_tes!J122/RES_hhdet_in_fec!J122)</f>
        <v/>
      </c>
      <c r="K122" s="45" t="str">
        <f>IF(RES_hhdet_in_tes!K122=0,"",RES_hhdet_in_tes!K122/RES_hhdet_in_fec!K122)</f>
        <v/>
      </c>
      <c r="L122" s="45" t="str">
        <f>IF(RES_hhdet_in_tes!L122=0,"",RES_hhdet_in_tes!L122/RES_hhdet_in_fec!L122)</f>
        <v/>
      </c>
      <c r="M122" s="45" t="str">
        <f>IF(RES_hhdet_in_tes!M122=0,"",RES_hhdet_in_tes!M122/RES_hhdet_in_fec!M122)</f>
        <v/>
      </c>
      <c r="N122" s="45" t="str">
        <f>IF(RES_hhdet_in_tes!N122=0,"",RES_hhdet_in_tes!N122/RES_hhdet_in_fec!N122)</f>
        <v/>
      </c>
      <c r="O122" s="45" t="str">
        <f>IF(RES_hhdet_in_tes!O122=0,"",RES_hhdet_in_tes!O122/RES_hhdet_in_fec!O122)</f>
        <v/>
      </c>
      <c r="P122" s="45" t="str">
        <f>IF(RES_hhdet_in_tes!P122=0,"",RES_hhdet_in_tes!P122/RES_hhdet_in_fec!P122)</f>
        <v/>
      </c>
      <c r="Q122" s="45" t="str">
        <f>IF(RES_hhdet_in_tes!Q122=0,"",RES_hhdet_in_tes!Q122/RES_hhdet_in_fec!Q122)</f>
        <v/>
      </c>
      <c r="R122" s="45" t="str">
        <f>IF(RES_hhdet_in_tes!R122=0,"",RES_hhdet_in_tes!R122/RES_hhdet_in_fec!R122)</f>
        <v/>
      </c>
      <c r="S122" s="45" t="str">
        <f>IF(RES_hhdet_in_tes!S122=0,"",RES_hhdet_in_tes!S122/RES_hhdet_in_fec!S122)</f>
        <v/>
      </c>
      <c r="T122" s="45" t="str">
        <f>IF(RES_hhdet_in_tes!T122=0,"",RES_hhdet_in_tes!T122/RES_hhdet_in_fec!T122)</f>
        <v/>
      </c>
      <c r="U122" s="45" t="str">
        <f>IF(RES_hhdet_in_tes!U122=0,"",RES_hhdet_in_tes!U122/RES_hhdet_in_fec!U122)</f>
        <v/>
      </c>
      <c r="V122" s="45" t="str">
        <f>IF(RES_hhdet_in_tes!V122=0,"",RES_hhdet_in_tes!V122/RES_hhdet_in_fec!V122)</f>
        <v/>
      </c>
      <c r="W122" s="45" t="str">
        <f>IF(RES_hhdet_in_tes!W122=0,"",RES_hhdet_in_tes!W122/RES_hhdet_in_fec!W122)</f>
        <v/>
      </c>
      <c r="X122" s="45" t="str">
        <f>IF(RES_hhdet_in_tes!X122=0,"",RES_hhdet_in_tes!X122/RES_hhdet_in_fec!X122)</f>
        <v/>
      </c>
      <c r="Y122" s="45" t="str">
        <f>IF(RES_hhdet_in_tes!Y122=0,"",RES_hhdet_in_tes!Y122/RES_hhdet_in_fec!Y122)</f>
        <v/>
      </c>
      <c r="DA122" s="60" t="s">
        <v>3702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9"/>
      <c r="C124" s="119">
        <f>IF(RES_hhdet_in_tes!C124=0,"",RES_hhdet_in_tes!C124/RES_hhdet_in_fec!C124)</f>
        <v>0.77996598894396785</v>
      </c>
      <c r="D124" s="119">
        <f>IF(RES_hhdet_in_tes!D124=0,"",RES_hhdet_in_tes!D124/RES_hhdet_in_fec!D124)</f>
        <v>0.78107040098234992</v>
      </c>
      <c r="E124" s="119">
        <f>IF(RES_hhdet_in_tes!E124=0,"",RES_hhdet_in_tes!E124/RES_hhdet_in_fec!E124)</f>
        <v>0.7831548584312924</v>
      </c>
      <c r="F124" s="119">
        <f>IF(RES_hhdet_in_tes!F124=0,"",RES_hhdet_in_tes!F124/RES_hhdet_in_fec!F124)</f>
        <v>0.78235957135472134</v>
      </c>
      <c r="G124" s="119">
        <f>IF(RES_hhdet_in_tes!G124=0,"",RES_hhdet_in_tes!G124/RES_hhdet_in_fec!G124)</f>
        <v>0.78449372476143353</v>
      </c>
      <c r="H124" s="119">
        <f>IF(RES_hhdet_in_tes!H124=0,"",RES_hhdet_in_tes!H124/RES_hhdet_in_fec!H124)</f>
        <v>0.7895512647268309</v>
      </c>
      <c r="I124" s="119">
        <f>IF(RES_hhdet_in_tes!I124=0,"",RES_hhdet_in_tes!I124/RES_hhdet_in_fec!I124)</f>
        <v>0.78841615604024862</v>
      </c>
      <c r="J124" s="119">
        <f>IF(RES_hhdet_in_tes!J124=0,"",RES_hhdet_in_tes!J124/RES_hhdet_in_fec!J124)</f>
        <v>0.79107353967926242</v>
      </c>
      <c r="K124" s="119">
        <f>IF(RES_hhdet_in_tes!K124=0,"",RES_hhdet_in_tes!K124/RES_hhdet_in_fec!K124)</f>
        <v>0.79192749852001632</v>
      </c>
      <c r="L124" s="119">
        <f>IF(RES_hhdet_in_tes!L124=0,"",RES_hhdet_in_tes!L124/RES_hhdet_in_fec!L124)</f>
        <v>0.79295783727754332</v>
      </c>
      <c r="M124" s="119">
        <f>IF(RES_hhdet_in_tes!M124=0,"",RES_hhdet_in_tes!M124/RES_hhdet_in_fec!M124)</f>
        <v>0.79465600367554812</v>
      </c>
      <c r="N124" s="119">
        <f>IF(RES_hhdet_in_tes!N124=0,"",RES_hhdet_in_tes!N124/RES_hhdet_in_fec!N124)</f>
        <v>0.79963482879840297</v>
      </c>
      <c r="O124" s="119">
        <f>IF(RES_hhdet_in_tes!O124=0,"",RES_hhdet_in_tes!O124/RES_hhdet_in_fec!O124)</f>
        <v>0.80915985204693952</v>
      </c>
      <c r="P124" s="119">
        <f>IF(RES_hhdet_in_tes!P124=0,"",RES_hhdet_in_tes!P124/RES_hhdet_in_fec!P124)</f>
        <v>0.81520863335588889</v>
      </c>
      <c r="Q124" s="119">
        <f>IF(RES_hhdet_in_tes!Q124=0,"",RES_hhdet_in_tes!Q124/RES_hhdet_in_fec!Q124)</f>
        <v>0.82126990247638398</v>
      </c>
      <c r="R124" s="119">
        <f>IF(RES_hhdet_in_tes!R124=0,"",RES_hhdet_in_tes!R124/RES_hhdet_in_fec!R124)</f>
        <v>0.82520810436461511</v>
      </c>
      <c r="S124" s="119">
        <f>IF(RES_hhdet_in_tes!S124=0,"",RES_hhdet_in_tes!S124/RES_hhdet_in_fec!S124)</f>
        <v>0.83045709203175799</v>
      </c>
      <c r="T124" s="119">
        <f>IF(RES_hhdet_in_tes!T124=0,"",RES_hhdet_in_tes!T124/RES_hhdet_in_fec!T124)</f>
        <v>0.83169033500699707</v>
      </c>
      <c r="U124" s="119">
        <f>IF(RES_hhdet_in_tes!U124=0,"",RES_hhdet_in_tes!U124/RES_hhdet_in_fec!U124)</f>
        <v>0.84755345932814885</v>
      </c>
      <c r="V124" s="119">
        <f>IF(RES_hhdet_in_tes!V124=0,"",RES_hhdet_in_tes!V124/RES_hhdet_in_fec!V124)</f>
        <v>0.86323539570029484</v>
      </c>
      <c r="W124" s="119">
        <f>IF(RES_hhdet_in_tes!W124=0,"",RES_hhdet_in_tes!W124/RES_hhdet_in_fec!W124)</f>
        <v>0.86156146235652686</v>
      </c>
      <c r="X124" s="119">
        <f>IF(RES_hhdet_in_tes!X124=0,"",RES_hhdet_in_tes!X124/RES_hhdet_in_fec!X124)</f>
        <v>0.88469602014955295</v>
      </c>
      <c r="Y124" s="119">
        <f>IF(RES_hhdet_in_tes!Y124=0,"",RES_hhdet_in_tes!Y124/RES_hhdet_in_fec!Y124)</f>
        <v>0.87816990015234753</v>
      </c>
      <c r="DA124" s="129" t="s">
        <v>3703</v>
      </c>
    </row>
    <row r="125" spans="1:105" ht="12.95" customHeight="1" x14ac:dyDescent="0.25">
      <c r="A125" s="121" t="s">
        <v>57</v>
      </c>
      <c r="B125" s="124"/>
      <c r="C125" s="124">
        <f>IF(RES_hhdet_in_tes!C125=0,"",RES_hhdet_in_tes!C125/RES_hhdet_in_fec!C125)</f>
        <v>0.79464109535195238</v>
      </c>
      <c r="D125" s="124">
        <f>IF(RES_hhdet_in_tes!D125=0,"",RES_hhdet_in_tes!D125/RES_hhdet_in_fec!D125)</f>
        <v>0.79617965125636603</v>
      </c>
      <c r="E125" s="124">
        <f>IF(RES_hhdet_in_tes!E125=0,"",RES_hhdet_in_tes!E125/RES_hhdet_in_fec!E125)</f>
        <v>0.79776622576891065</v>
      </c>
      <c r="F125" s="124">
        <f>IF(RES_hhdet_in_tes!F125=0,"",RES_hhdet_in_tes!F125/RES_hhdet_in_fec!F125)</f>
        <v>0.79937103184203295</v>
      </c>
      <c r="G125" s="124">
        <f>IF(RES_hhdet_in_tes!G125=0,"",RES_hhdet_in_tes!G125/RES_hhdet_in_fec!G125)</f>
        <v>0.80100346736773642</v>
      </c>
      <c r="H125" s="124">
        <f>IF(RES_hhdet_in_tes!H125=0,"",RES_hhdet_in_tes!H125/RES_hhdet_in_fec!H125)</f>
        <v>0.8026663924966615</v>
      </c>
      <c r="I125" s="124">
        <f>IF(RES_hhdet_in_tes!I125=0,"",RES_hhdet_in_tes!I125/RES_hhdet_in_fec!I125)</f>
        <v>0.80437864103416445</v>
      </c>
      <c r="J125" s="124">
        <f>IF(RES_hhdet_in_tes!J125=0,"",RES_hhdet_in_tes!J125/RES_hhdet_in_fec!J125)</f>
        <v>0.80617469227761573</v>
      </c>
      <c r="K125" s="124">
        <f>IF(RES_hhdet_in_tes!K125=0,"",RES_hhdet_in_tes!K125/RES_hhdet_in_fec!K125)</f>
        <v>0.80806854584284749</v>
      </c>
      <c r="L125" s="124">
        <f>IF(RES_hhdet_in_tes!L125=0,"",RES_hhdet_in_tes!L125/RES_hhdet_in_fec!L125)</f>
        <v>0.81007418490959782</v>
      </c>
      <c r="M125" s="124">
        <f>IF(RES_hhdet_in_tes!M125=0,"",RES_hhdet_in_tes!M125/RES_hhdet_in_fec!M125)</f>
        <v>0.81285486592256273</v>
      </c>
      <c r="N125" s="124">
        <f>IF(RES_hhdet_in_tes!N125=0,"",RES_hhdet_in_tes!N125/RES_hhdet_in_fec!N125)</f>
        <v>0.81662318521910049</v>
      </c>
      <c r="O125" s="124">
        <f>IF(RES_hhdet_in_tes!O125=0,"",RES_hhdet_in_tes!O125/RES_hhdet_in_fec!O125)</f>
        <v>0.82155965478223514</v>
      </c>
      <c r="P125" s="124">
        <f>IF(RES_hhdet_in_tes!P125=0,"",RES_hhdet_in_tes!P125/RES_hhdet_in_fec!P125)</f>
        <v>0.82731602743274468</v>
      </c>
      <c r="Q125" s="124">
        <f>IF(RES_hhdet_in_tes!Q125=0,"",RES_hhdet_in_tes!Q125/RES_hhdet_in_fec!Q125)</f>
        <v>0.83274594356122889</v>
      </c>
      <c r="R125" s="124">
        <f>IF(RES_hhdet_in_tes!R125=0,"",RES_hhdet_in_tes!R125/RES_hhdet_in_fec!R125)</f>
        <v>0.83690760862409719</v>
      </c>
      <c r="S125" s="124">
        <f>IF(RES_hhdet_in_tes!S125=0,"",RES_hhdet_in_tes!S125/RES_hhdet_in_fec!S125)</f>
        <v>0.84095518914136824</v>
      </c>
      <c r="T125" s="124">
        <f>IF(RES_hhdet_in_tes!T125=0,"",RES_hhdet_in_tes!T125/RES_hhdet_in_fec!T125)</f>
        <v>0.84486457392527159</v>
      </c>
      <c r="U125" s="124">
        <f>IF(RES_hhdet_in_tes!U125=0,"",RES_hhdet_in_tes!U125/RES_hhdet_in_fec!U125)</f>
        <v>0.84860944293925344</v>
      </c>
      <c r="V125" s="124">
        <f>IF(RES_hhdet_in_tes!V125=0,"",RES_hhdet_in_tes!V125/RES_hhdet_in_fec!V125)</f>
        <v>0.85213628499583338</v>
      </c>
      <c r="W125" s="124">
        <f>IF(RES_hhdet_in_tes!W125=0,"",RES_hhdet_in_tes!W125/RES_hhdet_in_fec!W125)</f>
        <v>0.85540868766872202</v>
      </c>
      <c r="X125" s="124">
        <f>IF(RES_hhdet_in_tes!X125=0,"",RES_hhdet_in_tes!X125/RES_hhdet_in_fec!X125)</f>
        <v>0.85992961749112962</v>
      </c>
      <c r="Y125" s="124">
        <f>IF(RES_hhdet_in_tes!Y125=0,"",RES_hhdet_in_tes!Y125/RES_hhdet_in_fec!Y125)</f>
        <v>0.86428803630171502</v>
      </c>
      <c r="DA125" s="130" t="s">
        <v>3704</v>
      </c>
    </row>
    <row r="126" spans="1:105" ht="12" customHeight="1" x14ac:dyDescent="0.25">
      <c r="A126" s="97" t="s">
        <v>198</v>
      </c>
      <c r="B126" s="111"/>
      <c r="C126" s="111">
        <f>IF(RES_hhdet_in_tes!C126=0,"",RES_hhdet_in_tes!C126/RES_hhdet_in_fec!C126)</f>
        <v>0.79385978295829296</v>
      </c>
      <c r="D126" s="111">
        <f>IF(RES_hhdet_in_tes!D126=0,"",RES_hhdet_in_tes!D126/RES_hhdet_in_fec!D126)</f>
        <v>0.79542176696492362</v>
      </c>
      <c r="E126" s="111">
        <f>IF(RES_hhdet_in_tes!E126=0,"",RES_hhdet_in_tes!E126/RES_hhdet_in_fec!E126)</f>
        <v>0.79702592046465048</v>
      </c>
      <c r="F126" s="111">
        <f>IF(RES_hhdet_in_tes!F126=0,"",RES_hhdet_in_tes!F126/RES_hhdet_in_fec!F126)</f>
        <v>0.79863582434979974</v>
      </c>
      <c r="G126" s="111">
        <f>IF(RES_hhdet_in_tes!G126=0,"",RES_hhdet_in_tes!G126/RES_hhdet_in_fec!G126)</f>
        <v>0.80028456385772184</v>
      </c>
      <c r="H126" s="111">
        <f>IF(RES_hhdet_in_tes!H126=0,"",RES_hhdet_in_tes!H126/RES_hhdet_in_fec!H126)</f>
        <v>0.80196808977656375</v>
      </c>
      <c r="I126" s="111">
        <f>IF(RES_hhdet_in_tes!I126=0,"",RES_hhdet_in_tes!I126/RES_hhdet_in_fec!I126)</f>
        <v>0.80369455430977554</v>
      </c>
      <c r="J126" s="111">
        <f>IF(RES_hhdet_in_tes!J126=0,"",RES_hhdet_in_tes!J126/RES_hhdet_in_fec!J126)</f>
        <v>0.80549735415742263</v>
      </c>
      <c r="K126" s="111">
        <f>IF(RES_hhdet_in_tes!K126=0,"",RES_hhdet_in_tes!K126/RES_hhdet_in_fec!K126)</f>
        <v>0.80740488529893739</v>
      </c>
      <c r="L126" s="111">
        <f>IF(RES_hhdet_in_tes!L126=0,"",RES_hhdet_in_tes!L126/RES_hhdet_in_fec!L126)</f>
        <v>0.80942474482299387</v>
      </c>
      <c r="M126" s="111">
        <f>IF(RES_hhdet_in_tes!M126=0,"",RES_hhdet_in_tes!M126/RES_hhdet_in_fec!M126)</f>
        <v>0.81222149249530451</v>
      </c>
      <c r="N126" s="111">
        <f>IF(RES_hhdet_in_tes!N126=0,"",RES_hhdet_in_tes!N126/RES_hhdet_in_fec!N126)</f>
        <v>0.81600524544182529</v>
      </c>
      <c r="O126" s="111">
        <f>IF(RES_hhdet_in_tes!O126=0,"",RES_hhdet_in_tes!O126/RES_hhdet_in_fec!O126)</f>
        <v>0.82096019685570298</v>
      </c>
      <c r="P126" s="111">
        <f>IF(RES_hhdet_in_tes!P126=0,"",RES_hhdet_in_tes!P126/RES_hhdet_in_fec!P126)</f>
        <v>0.82673590568245336</v>
      </c>
      <c r="Q126" s="111">
        <f>IF(RES_hhdet_in_tes!Q126=0,"",RES_hhdet_in_tes!Q126/RES_hhdet_in_fec!Q126)</f>
        <v>0.83218515444201668</v>
      </c>
      <c r="R126" s="111">
        <f>IF(RES_hhdet_in_tes!R126=0,"",RES_hhdet_in_tes!R126/RES_hhdet_in_fec!R126)</f>
        <v>0.83636073189306592</v>
      </c>
      <c r="S126" s="111">
        <f>IF(RES_hhdet_in_tes!S126=0,"",RES_hhdet_in_tes!S126/RES_hhdet_in_fec!S126)</f>
        <v>0.84042287072873323</v>
      </c>
      <c r="T126" s="111">
        <f>IF(RES_hhdet_in_tes!T126=0,"",RES_hhdet_in_tes!T126/RES_hhdet_in_fec!T126)</f>
        <v>0.84434442947906474</v>
      </c>
      <c r="U126" s="111">
        <f>IF(RES_hhdet_in_tes!U126=0,"",RES_hhdet_in_tes!U126/RES_hhdet_in_fec!U126)</f>
        <v>0.84809826667411892</v>
      </c>
      <c r="V126" s="111">
        <f>IF(RES_hhdet_in_tes!V126=0,"",RES_hhdet_in_tes!V126/RES_hhdet_in_fec!V126)</f>
        <v>0.85165724084394923</v>
      </c>
      <c r="W126" s="111">
        <f>IF(RES_hhdet_in_tes!W126=0,"",RES_hhdet_in_tes!W126/RES_hhdet_in_fec!W126)</f>
        <v>0.85493574202941425</v>
      </c>
      <c r="X126" s="111">
        <f>IF(RES_hhdet_in_tes!X126=0,"",RES_hhdet_in_tes!X126/RES_hhdet_in_fec!X126)</f>
        <v>0.85948635480258362</v>
      </c>
      <c r="Y126" s="111">
        <f>IF(RES_hhdet_in_tes!Y126=0,"",RES_hhdet_in_tes!Y126/RES_hhdet_in_fec!Y126)</f>
        <v>0.86385924557341831</v>
      </c>
      <c r="DA126" s="63" t="s">
        <v>3705</v>
      </c>
    </row>
    <row r="127" spans="1:105" ht="12" customHeight="1" x14ac:dyDescent="0.25">
      <c r="A127" s="97" t="s">
        <v>53</v>
      </c>
      <c r="B127" s="111"/>
      <c r="C127" s="111">
        <f>IF(RES_hhdet_in_tes!C127=0,"",RES_hhdet_in_tes!C127/RES_hhdet_in_fec!C127)</f>
        <v>1</v>
      </c>
      <c r="D127" s="111">
        <f>IF(RES_hhdet_in_tes!D127=0,"",RES_hhdet_in_tes!D127/RES_hhdet_in_fec!D127)</f>
        <v>1</v>
      </c>
      <c r="E127" s="111">
        <f>IF(RES_hhdet_in_tes!E127=0,"",RES_hhdet_in_tes!E127/RES_hhdet_in_fec!E127)</f>
        <v>1</v>
      </c>
      <c r="F127" s="111">
        <f>IF(RES_hhdet_in_tes!F127=0,"",RES_hhdet_in_tes!F127/RES_hhdet_in_fec!F127)</f>
        <v>1</v>
      </c>
      <c r="G127" s="111">
        <f>IF(RES_hhdet_in_tes!G127=0,"",RES_hhdet_in_tes!G127/RES_hhdet_in_fec!G127)</f>
        <v>1</v>
      </c>
      <c r="H127" s="111">
        <f>IF(RES_hhdet_in_tes!H127=0,"",RES_hhdet_in_tes!H127/RES_hhdet_in_fec!H127)</f>
        <v>1</v>
      </c>
      <c r="I127" s="111">
        <f>IF(RES_hhdet_in_tes!I127=0,"",RES_hhdet_in_tes!I127/RES_hhdet_in_fec!I127)</f>
        <v>1</v>
      </c>
      <c r="J127" s="111">
        <f>IF(RES_hhdet_in_tes!J127=0,"",RES_hhdet_in_tes!J127/RES_hhdet_in_fec!J127)</f>
        <v>1</v>
      </c>
      <c r="K127" s="111">
        <f>IF(RES_hhdet_in_tes!K127=0,"",RES_hhdet_in_tes!K127/RES_hhdet_in_fec!K127)</f>
        <v>1</v>
      </c>
      <c r="L127" s="111">
        <f>IF(RES_hhdet_in_tes!L127=0,"",RES_hhdet_in_tes!L127/RES_hhdet_in_fec!L127)</f>
        <v>1</v>
      </c>
      <c r="M127" s="111">
        <f>IF(RES_hhdet_in_tes!M127=0,"",RES_hhdet_in_tes!M127/RES_hhdet_in_fec!M127)</f>
        <v>1</v>
      </c>
      <c r="N127" s="111">
        <f>IF(RES_hhdet_in_tes!N127=0,"",RES_hhdet_in_tes!N127/RES_hhdet_in_fec!N127)</f>
        <v>1</v>
      </c>
      <c r="O127" s="111">
        <f>IF(RES_hhdet_in_tes!O127=0,"",RES_hhdet_in_tes!O127/RES_hhdet_in_fec!O127)</f>
        <v>1</v>
      </c>
      <c r="P127" s="111">
        <f>IF(RES_hhdet_in_tes!P127=0,"",RES_hhdet_in_tes!P127/RES_hhdet_in_fec!P127)</f>
        <v>1</v>
      </c>
      <c r="Q127" s="111">
        <f>IF(RES_hhdet_in_tes!Q127=0,"",RES_hhdet_in_tes!Q127/RES_hhdet_in_fec!Q127)</f>
        <v>1</v>
      </c>
      <c r="R127" s="111">
        <f>IF(RES_hhdet_in_tes!R127=0,"",RES_hhdet_in_tes!R127/RES_hhdet_in_fec!R127)</f>
        <v>1</v>
      </c>
      <c r="S127" s="111">
        <f>IF(RES_hhdet_in_tes!S127=0,"",RES_hhdet_in_tes!S127/RES_hhdet_in_fec!S127)</f>
        <v>1</v>
      </c>
      <c r="T127" s="111">
        <f>IF(RES_hhdet_in_tes!T127=0,"",RES_hhdet_in_tes!T127/RES_hhdet_in_fec!T127)</f>
        <v>1</v>
      </c>
      <c r="U127" s="111">
        <f>IF(RES_hhdet_in_tes!U127=0,"",RES_hhdet_in_tes!U127/RES_hhdet_in_fec!U127)</f>
        <v>1</v>
      </c>
      <c r="V127" s="111">
        <f>IF(RES_hhdet_in_tes!V127=0,"",RES_hhdet_in_tes!V127/RES_hhdet_in_fec!V127)</f>
        <v>1</v>
      </c>
      <c r="W127" s="111">
        <f>IF(RES_hhdet_in_tes!W127=0,"",RES_hhdet_in_tes!W127/RES_hhdet_in_fec!W127)</f>
        <v>1</v>
      </c>
      <c r="X127" s="111">
        <f>IF(RES_hhdet_in_tes!X127=0,"",RES_hhdet_in_tes!X127/RES_hhdet_in_fec!X127)</f>
        <v>1</v>
      </c>
      <c r="Y127" s="111">
        <f>IF(RES_hhdet_in_tes!Y127=0,"",RES_hhdet_in_tes!Y127/RES_hhdet_in_fec!Y127)</f>
        <v>1</v>
      </c>
      <c r="DA127" s="63" t="s">
        <v>3706</v>
      </c>
    </row>
    <row r="128" spans="1:105" ht="12.95" customHeight="1" x14ac:dyDescent="0.25">
      <c r="A128" s="121" t="s">
        <v>92</v>
      </c>
      <c r="B128" s="124"/>
      <c r="C128" s="124">
        <f>IF(RES_hhdet_in_tes!C128=0,"",RES_hhdet_in_tes!C128/RES_hhdet_in_fec!C128)</f>
        <v>2.5802479381017775</v>
      </c>
      <c r="D128" s="124">
        <f>IF(RES_hhdet_in_tes!D128=0,"",RES_hhdet_in_tes!D128/RES_hhdet_in_fec!D128)</f>
        <v>2.6981201824497778</v>
      </c>
      <c r="E128" s="124">
        <f>IF(RES_hhdet_in_tes!E128=0,"",RES_hhdet_in_tes!E128/RES_hhdet_in_fec!E128)</f>
        <v>2.8177595583971389</v>
      </c>
      <c r="F128" s="124">
        <f>IF(RES_hhdet_in_tes!F128=0,"",RES_hhdet_in_tes!F128/RES_hhdet_in_fec!F128)</f>
        <v>2.9383598250385918</v>
      </c>
      <c r="G128" s="124">
        <f>IF(RES_hhdet_in_tes!G128=0,"",RES_hhdet_in_tes!G128/RES_hhdet_in_fec!G128)</f>
        <v>3.0606196588707442</v>
      </c>
      <c r="H128" s="124">
        <f>IF(RES_hhdet_in_tes!H128=0,"",RES_hhdet_in_tes!H128/RES_hhdet_in_fec!H128)</f>
        <v>3.1844292547674353</v>
      </c>
      <c r="I128" s="124">
        <f>IF(RES_hhdet_in_tes!I128=0,"",RES_hhdet_in_tes!I128/RES_hhdet_in_fec!I128)</f>
        <v>3.3099350686023525</v>
      </c>
      <c r="J128" s="124">
        <f>IF(RES_hhdet_in_tes!J128=0,"",RES_hhdet_in_tes!J128/RES_hhdet_in_fec!J128)</f>
        <v>3.4377935045903896</v>
      </c>
      <c r="K128" s="124">
        <f>IF(RES_hhdet_in_tes!K128=0,"",RES_hhdet_in_tes!K128/RES_hhdet_in_fec!K128)</f>
        <v>3.5685244896006023</v>
      </c>
      <c r="L128" s="124">
        <f>IF(RES_hhdet_in_tes!L128=0,"",RES_hhdet_in_tes!L128/RES_hhdet_in_fec!L128)</f>
        <v>3.7021969715316034</v>
      </c>
      <c r="M128" s="124">
        <f>IF(RES_hhdet_in_tes!M128=0,"",RES_hhdet_in_tes!M128/RES_hhdet_in_fec!M128)</f>
        <v>3.8553757828465178</v>
      </c>
      <c r="N128" s="124">
        <f>IF(RES_hhdet_in_tes!N128=0,"",RES_hhdet_in_tes!N128/RES_hhdet_in_fec!N128)</f>
        <v>4.0329782618102978</v>
      </c>
      <c r="O128" s="124">
        <f>IF(RES_hhdet_in_tes!O128=0,"",RES_hhdet_in_tes!O128/RES_hhdet_in_fec!O128)</f>
        <v>4.2346875831665027</v>
      </c>
      <c r="P128" s="124">
        <f>IF(RES_hhdet_in_tes!P128=0,"",RES_hhdet_in_tes!P128/RES_hhdet_in_fec!P128)</f>
        <v>4.4408733951210726</v>
      </c>
      <c r="Q128" s="124">
        <f>IF(RES_hhdet_in_tes!Q128=0,"",RES_hhdet_in_tes!Q128/RES_hhdet_in_fec!Q128)</f>
        <v>4.5991178445145788</v>
      </c>
      <c r="R128" s="124">
        <f>IF(RES_hhdet_in_tes!R128=0,"",RES_hhdet_in_tes!R128/RES_hhdet_in_fec!R128)</f>
        <v>4.6334059541406649</v>
      </c>
      <c r="S128" s="124">
        <f>IF(RES_hhdet_in_tes!S128=0,"",RES_hhdet_in_tes!S128/RES_hhdet_in_fec!S128)</f>
        <v>4.6372157440991195</v>
      </c>
      <c r="T128" s="124">
        <f>IF(RES_hhdet_in_tes!T128=0,"",RES_hhdet_in_tes!T128/RES_hhdet_in_fec!T128)</f>
        <v>4.6414488440529569</v>
      </c>
      <c r="U128" s="124">
        <f>IF(RES_hhdet_in_tes!U128=0,"",RES_hhdet_in_tes!U128/RES_hhdet_in_fec!U128)</f>
        <v>4.6461522884461104</v>
      </c>
      <c r="V128" s="124">
        <f>IF(RES_hhdet_in_tes!V128=0,"",RES_hhdet_in_tes!V128/RES_hhdet_in_fec!V128)</f>
        <v>4.6595925523961093</v>
      </c>
      <c r="W128" s="124">
        <f>IF(RES_hhdet_in_tes!W128=0,"",RES_hhdet_in_tes!W128/RES_hhdet_in_fec!W128)</f>
        <v>4.7037061049260407</v>
      </c>
      <c r="X128" s="124">
        <f>IF(RES_hhdet_in_tes!X128=0,"",RES_hhdet_in_tes!X128/RES_hhdet_in_fec!X128)</f>
        <v>4.754827869860665</v>
      </c>
      <c r="Y128" s="124">
        <f>IF(RES_hhdet_in_tes!Y128=0,"",RES_hhdet_in_tes!Y128/RES_hhdet_in_fec!Y128)</f>
        <v>4.8124511861531936</v>
      </c>
      <c r="DA128" s="130" t="s">
        <v>3707</v>
      </c>
    </row>
    <row r="129" spans="1:105" ht="12" customHeight="1" x14ac:dyDescent="0.25">
      <c r="A129" s="97" t="s">
        <v>53</v>
      </c>
      <c r="B129" s="111"/>
      <c r="C129" s="111">
        <f>IF(RES_hhdet_in_tes!C129=0,"",RES_hhdet_in_tes!C129/RES_hhdet_in_fec!C129)</f>
        <v>2.5802479381017775</v>
      </c>
      <c r="D129" s="111">
        <f>IF(RES_hhdet_in_tes!D129=0,"",RES_hhdet_in_tes!D129/RES_hhdet_in_fec!D129)</f>
        <v>2.6981201824497778</v>
      </c>
      <c r="E129" s="111">
        <f>IF(RES_hhdet_in_tes!E129=0,"",RES_hhdet_in_tes!E129/RES_hhdet_in_fec!E129)</f>
        <v>2.8177595583971389</v>
      </c>
      <c r="F129" s="111">
        <f>IF(RES_hhdet_in_tes!F129=0,"",RES_hhdet_in_tes!F129/RES_hhdet_in_fec!F129)</f>
        <v>2.9383598250385918</v>
      </c>
      <c r="G129" s="111">
        <f>IF(RES_hhdet_in_tes!G129=0,"",RES_hhdet_in_tes!G129/RES_hhdet_in_fec!G129)</f>
        <v>3.0606196588707442</v>
      </c>
      <c r="H129" s="111">
        <f>IF(RES_hhdet_in_tes!H129=0,"",RES_hhdet_in_tes!H129/RES_hhdet_in_fec!H129)</f>
        <v>3.1844292547674353</v>
      </c>
      <c r="I129" s="111">
        <f>IF(RES_hhdet_in_tes!I129=0,"",RES_hhdet_in_tes!I129/RES_hhdet_in_fec!I129)</f>
        <v>3.3099350686023525</v>
      </c>
      <c r="J129" s="111">
        <f>IF(RES_hhdet_in_tes!J129=0,"",RES_hhdet_in_tes!J129/RES_hhdet_in_fec!J129)</f>
        <v>3.4377935045903896</v>
      </c>
      <c r="K129" s="111">
        <f>IF(RES_hhdet_in_tes!K129=0,"",RES_hhdet_in_tes!K129/RES_hhdet_in_fec!K129)</f>
        <v>3.5685244896006023</v>
      </c>
      <c r="L129" s="111">
        <f>IF(RES_hhdet_in_tes!L129=0,"",RES_hhdet_in_tes!L129/RES_hhdet_in_fec!L129)</f>
        <v>3.7021969715316034</v>
      </c>
      <c r="M129" s="111">
        <f>IF(RES_hhdet_in_tes!M129=0,"",RES_hhdet_in_tes!M129/RES_hhdet_in_fec!M129)</f>
        <v>3.8553757828465178</v>
      </c>
      <c r="N129" s="111">
        <f>IF(RES_hhdet_in_tes!N129=0,"",RES_hhdet_in_tes!N129/RES_hhdet_in_fec!N129)</f>
        <v>4.0329782618102978</v>
      </c>
      <c r="O129" s="111">
        <f>IF(RES_hhdet_in_tes!O129=0,"",RES_hhdet_in_tes!O129/RES_hhdet_in_fec!O129)</f>
        <v>4.2346875831665027</v>
      </c>
      <c r="P129" s="111">
        <f>IF(RES_hhdet_in_tes!P129=0,"",RES_hhdet_in_tes!P129/RES_hhdet_in_fec!P129)</f>
        <v>4.4408733951210726</v>
      </c>
      <c r="Q129" s="111">
        <f>IF(RES_hhdet_in_tes!Q129=0,"",RES_hhdet_in_tes!Q129/RES_hhdet_in_fec!Q129)</f>
        <v>4.5991178445145788</v>
      </c>
      <c r="R129" s="111">
        <f>IF(RES_hhdet_in_tes!R129=0,"",RES_hhdet_in_tes!R129/RES_hhdet_in_fec!R129)</f>
        <v>4.6334059541406649</v>
      </c>
      <c r="S129" s="111">
        <f>IF(RES_hhdet_in_tes!S129=0,"",RES_hhdet_in_tes!S129/RES_hhdet_in_fec!S129)</f>
        <v>4.6372157440991195</v>
      </c>
      <c r="T129" s="111">
        <f>IF(RES_hhdet_in_tes!T129=0,"",RES_hhdet_in_tes!T129/RES_hhdet_in_fec!T129)</f>
        <v>4.6414488440529569</v>
      </c>
      <c r="U129" s="111">
        <f>IF(RES_hhdet_in_tes!U129=0,"",RES_hhdet_in_tes!U129/RES_hhdet_in_fec!U129)</f>
        <v>4.6461522884461104</v>
      </c>
      <c r="V129" s="111">
        <f>IF(RES_hhdet_in_tes!V129=0,"",RES_hhdet_in_tes!V129/RES_hhdet_in_fec!V129)</f>
        <v>4.6595925523961093</v>
      </c>
      <c r="W129" s="111">
        <f>IF(RES_hhdet_in_tes!W129=0,"",RES_hhdet_in_tes!W129/RES_hhdet_in_fec!W129)</f>
        <v>4.7037061049260407</v>
      </c>
      <c r="X129" s="111">
        <f>IF(RES_hhdet_in_tes!X129=0,"",RES_hhdet_in_tes!X129/RES_hhdet_in_fec!X129)</f>
        <v>4.754827869860665</v>
      </c>
      <c r="Y129" s="111">
        <f>IF(RES_hhdet_in_tes!Y129=0,"",RES_hhdet_in_tes!Y129/RES_hhdet_in_fec!Y129)</f>
        <v>4.8124511861531936</v>
      </c>
      <c r="DA129" s="63" t="s">
        <v>3708</v>
      </c>
    </row>
    <row r="130" spans="1:105" ht="12" customHeight="1" x14ac:dyDescent="0.25">
      <c r="A130" s="121" t="s">
        <v>55</v>
      </c>
      <c r="B130" s="124"/>
      <c r="C130" s="124">
        <f>IF(RES_hhdet_in_tes!C130=0,"",RES_hhdet_in_tes!C130/RES_hhdet_in_fec!C130)</f>
        <v>0.67555711545848207</v>
      </c>
      <c r="D130" s="124">
        <f>IF(RES_hhdet_in_tes!D130=0,"",RES_hhdet_in_tes!D130/RES_hhdet_in_fec!D130)</f>
        <v>0.67428214802257347</v>
      </c>
      <c r="E130" s="124">
        <f>IF(RES_hhdet_in_tes!E130=0,"",RES_hhdet_in_tes!E130/RES_hhdet_in_fec!E130)</f>
        <v>0.67878202785186192</v>
      </c>
      <c r="F130" s="124">
        <f>IF(RES_hhdet_in_tes!F130=0,"",RES_hhdet_in_tes!F130/RES_hhdet_in_fec!F130)</f>
        <v>0.67493583500220522</v>
      </c>
      <c r="G130" s="124">
        <f>IF(RES_hhdet_in_tes!G130=0,"",RES_hhdet_in_tes!G130/RES_hhdet_in_fec!G130)</f>
        <v>0.67687437262859851</v>
      </c>
      <c r="H130" s="124">
        <f>IF(RES_hhdet_in_tes!H130=0,"",RES_hhdet_in_tes!H130/RES_hhdet_in_fec!H130)</f>
        <v>0.68080244808050983</v>
      </c>
      <c r="I130" s="124">
        <f>IF(RES_hhdet_in_tes!I130=0,"",RES_hhdet_in_tes!I130/RES_hhdet_in_fec!I130)</f>
        <v>0.69105417289022952</v>
      </c>
      <c r="J130" s="124">
        <f>IF(RES_hhdet_in_tes!J130=0,"",RES_hhdet_in_tes!J130/RES_hhdet_in_fec!J130)</f>
        <v>0.69508882758176815</v>
      </c>
      <c r="K130" s="124">
        <f>IF(RES_hhdet_in_tes!K130=0,"",RES_hhdet_in_tes!K130/RES_hhdet_in_fec!K130)</f>
        <v>0.7165852861531915</v>
      </c>
      <c r="L130" s="124">
        <f>IF(RES_hhdet_in_tes!L130=0,"",RES_hhdet_in_tes!L130/RES_hhdet_in_fec!L130)</f>
        <v>0.69934794627694508</v>
      </c>
      <c r="M130" s="124">
        <f>IF(RES_hhdet_in_tes!M130=0,"",RES_hhdet_in_tes!M130/RES_hhdet_in_fec!M130)</f>
        <v>0.70261704873846798</v>
      </c>
      <c r="N130" s="124">
        <f>IF(RES_hhdet_in_tes!N130=0,"",RES_hhdet_in_tes!N130/RES_hhdet_in_fec!N130)</f>
        <v>0.70153187882671597</v>
      </c>
      <c r="O130" s="124">
        <f>IF(RES_hhdet_in_tes!O130=0,"",RES_hhdet_in_tes!O130/RES_hhdet_in_fec!O130)</f>
        <v>0.72491501378079282</v>
      </c>
      <c r="P130" s="124">
        <f>IF(RES_hhdet_in_tes!P130=0,"",RES_hhdet_in_tes!P130/RES_hhdet_in_fec!P130)</f>
        <v>0.74544342070727243</v>
      </c>
      <c r="Q130" s="124">
        <f>IF(RES_hhdet_in_tes!Q130=0,"",RES_hhdet_in_tes!Q130/RES_hhdet_in_fec!Q130)</f>
        <v>0.76374413203778357</v>
      </c>
      <c r="R130" s="124">
        <f>IF(RES_hhdet_in_tes!R130=0,"",RES_hhdet_in_tes!R130/RES_hhdet_in_fec!R130)</f>
        <v>0.76368647532207212</v>
      </c>
      <c r="S130" s="124">
        <f>IF(RES_hhdet_in_tes!S130=0,"",RES_hhdet_in_tes!S130/RES_hhdet_in_fec!S130)</f>
        <v>0.7736433048384963</v>
      </c>
      <c r="T130" s="124">
        <f>IF(RES_hhdet_in_tes!T130=0,"",RES_hhdet_in_tes!T130/RES_hhdet_in_fec!T130)</f>
        <v>0.77245703171671865</v>
      </c>
      <c r="U130" s="124">
        <f>IF(RES_hhdet_in_tes!U130=0,"",RES_hhdet_in_tes!U130/RES_hhdet_in_fec!U130)</f>
        <v>0.77778640740676286</v>
      </c>
      <c r="V130" s="124">
        <f>IF(RES_hhdet_in_tes!V130=0,"",RES_hhdet_in_tes!V130/RES_hhdet_in_fec!V130)</f>
        <v>0.78937779394268459</v>
      </c>
      <c r="W130" s="124">
        <f>IF(RES_hhdet_in_tes!W130=0,"",RES_hhdet_in_tes!W130/RES_hhdet_in_fec!W130)</f>
        <v>0.80659420895686673</v>
      </c>
      <c r="X130" s="124">
        <f>IF(RES_hhdet_in_tes!X130=0,"",RES_hhdet_in_tes!X130/RES_hhdet_in_fec!X130)</f>
        <v>0.8968928115117909</v>
      </c>
      <c r="Y130" s="124">
        <f>IF(RES_hhdet_in_tes!Y130=0,"",RES_hhdet_in_tes!Y130/RES_hhdet_in_fec!Y130)</f>
        <v>0.83292616571970268</v>
      </c>
      <c r="DA130" s="130" t="s">
        <v>3709</v>
      </c>
    </row>
    <row r="131" spans="1:105" ht="12" customHeight="1" x14ac:dyDescent="0.25">
      <c r="A131" s="97" t="s">
        <v>128</v>
      </c>
      <c r="B131" s="111"/>
      <c r="C131" s="111" t="str">
        <f>IF(RES_hhdet_in_tes!C131=0,"",RES_hhdet_in_tes!C131/RES_hhdet_in_fec!C131)</f>
        <v/>
      </c>
      <c r="D131" s="111" t="str">
        <f>IF(RES_hhdet_in_tes!D131=0,"",RES_hhdet_in_tes!D131/RES_hhdet_in_fec!D131)</f>
        <v/>
      </c>
      <c r="E131" s="111" t="str">
        <f>IF(RES_hhdet_in_tes!E131=0,"",RES_hhdet_in_tes!E131/RES_hhdet_in_fec!E131)</f>
        <v/>
      </c>
      <c r="F131" s="111" t="str">
        <f>IF(RES_hhdet_in_tes!F131=0,"",RES_hhdet_in_tes!F131/RES_hhdet_in_fec!F131)</f>
        <v/>
      </c>
      <c r="G131" s="111" t="str">
        <f>IF(RES_hhdet_in_tes!G131=0,"",RES_hhdet_in_tes!G131/RES_hhdet_in_fec!G131)</f>
        <v/>
      </c>
      <c r="H131" s="111" t="str">
        <f>IF(RES_hhdet_in_tes!H131=0,"",RES_hhdet_in_tes!H131/RES_hhdet_in_fec!H131)</f>
        <v/>
      </c>
      <c r="I131" s="111" t="str">
        <f>IF(RES_hhdet_in_tes!I131=0,"",RES_hhdet_in_tes!I131/RES_hhdet_in_fec!I131)</f>
        <v/>
      </c>
      <c r="J131" s="111" t="str">
        <f>IF(RES_hhdet_in_tes!J131=0,"",RES_hhdet_in_tes!J131/RES_hhdet_in_fec!J131)</f>
        <v/>
      </c>
      <c r="K131" s="111" t="str">
        <f>IF(RES_hhdet_in_tes!K131=0,"",RES_hhdet_in_tes!K131/RES_hhdet_in_fec!K131)</f>
        <v/>
      </c>
      <c r="L131" s="111" t="str">
        <f>IF(RES_hhdet_in_tes!L131=0,"",RES_hhdet_in_tes!L131/RES_hhdet_in_fec!L131)</f>
        <v/>
      </c>
      <c r="M131" s="111" t="str">
        <f>IF(RES_hhdet_in_tes!M131=0,"",RES_hhdet_in_tes!M131/RES_hhdet_in_fec!M131)</f>
        <v/>
      </c>
      <c r="N131" s="111" t="str">
        <f>IF(RES_hhdet_in_tes!N131=0,"",RES_hhdet_in_tes!N131/RES_hhdet_in_fec!N131)</f>
        <v/>
      </c>
      <c r="O131" s="111" t="str">
        <f>IF(RES_hhdet_in_tes!O131=0,"",RES_hhdet_in_tes!O131/RES_hhdet_in_fec!O131)</f>
        <v/>
      </c>
      <c r="P131" s="111" t="str">
        <f>IF(RES_hhdet_in_tes!P131=0,"",RES_hhdet_in_tes!P131/RES_hhdet_in_fec!P131)</f>
        <v/>
      </c>
      <c r="Q131" s="111" t="str">
        <f>IF(RES_hhdet_in_tes!Q131=0,"",RES_hhdet_in_tes!Q131/RES_hhdet_in_fec!Q131)</f>
        <v/>
      </c>
      <c r="R131" s="111" t="str">
        <f>IF(RES_hhdet_in_tes!R131=0,"",RES_hhdet_in_tes!R131/RES_hhdet_in_fec!R131)</f>
        <v/>
      </c>
      <c r="S131" s="111" t="str">
        <f>IF(RES_hhdet_in_tes!S131=0,"",RES_hhdet_in_tes!S131/RES_hhdet_in_fec!S131)</f>
        <v/>
      </c>
      <c r="T131" s="111" t="str">
        <f>IF(RES_hhdet_in_tes!T131=0,"",RES_hhdet_in_tes!T131/RES_hhdet_in_fec!T131)</f>
        <v/>
      </c>
      <c r="U131" s="111" t="str">
        <f>IF(RES_hhdet_in_tes!U131=0,"",RES_hhdet_in_tes!U131/RES_hhdet_in_fec!U131)</f>
        <v/>
      </c>
      <c r="V131" s="111" t="str">
        <f>IF(RES_hhdet_in_tes!V131=0,"",RES_hhdet_in_tes!V131/RES_hhdet_in_fec!V131)</f>
        <v/>
      </c>
      <c r="W131" s="111" t="str">
        <f>IF(RES_hhdet_in_tes!W131=0,"",RES_hhdet_in_tes!W131/RES_hhdet_in_fec!W131)</f>
        <v/>
      </c>
      <c r="X131" s="111" t="str">
        <f>IF(RES_hhdet_in_tes!X131=0,"",RES_hhdet_in_tes!X131/RES_hhdet_in_fec!X131)</f>
        <v/>
      </c>
      <c r="Y131" s="111" t="str">
        <f>IF(RES_hhdet_in_tes!Y131=0,"",RES_hhdet_in_tes!Y131/RES_hhdet_in_fec!Y131)</f>
        <v/>
      </c>
      <c r="DA131" s="63" t="s">
        <v>3710</v>
      </c>
    </row>
    <row r="132" spans="1:105" ht="12" customHeight="1" x14ac:dyDescent="0.25">
      <c r="A132" s="97" t="s">
        <v>127</v>
      </c>
      <c r="B132" s="111"/>
      <c r="C132" s="111" t="str">
        <f>IF(RES_hhdet_in_tes!C132=0,"",RES_hhdet_in_tes!C132/RES_hhdet_in_fec!C132)</f>
        <v/>
      </c>
      <c r="D132" s="111" t="str">
        <f>IF(RES_hhdet_in_tes!D132=0,"",RES_hhdet_in_tes!D132/RES_hhdet_in_fec!D132)</f>
        <v/>
      </c>
      <c r="E132" s="111" t="str">
        <f>IF(RES_hhdet_in_tes!E132=0,"",RES_hhdet_in_tes!E132/RES_hhdet_in_fec!E132)</f>
        <v/>
      </c>
      <c r="F132" s="111" t="str">
        <f>IF(RES_hhdet_in_tes!F132=0,"",RES_hhdet_in_tes!F132/RES_hhdet_in_fec!F132)</f>
        <v/>
      </c>
      <c r="G132" s="111" t="str">
        <f>IF(RES_hhdet_in_tes!G132=0,"",RES_hhdet_in_tes!G132/RES_hhdet_in_fec!G132)</f>
        <v/>
      </c>
      <c r="H132" s="111" t="str">
        <f>IF(RES_hhdet_in_tes!H132=0,"",RES_hhdet_in_tes!H132/RES_hhdet_in_fec!H132)</f>
        <v/>
      </c>
      <c r="I132" s="111" t="str">
        <f>IF(RES_hhdet_in_tes!I132=0,"",RES_hhdet_in_tes!I132/RES_hhdet_in_fec!I132)</f>
        <v/>
      </c>
      <c r="J132" s="111" t="str">
        <f>IF(RES_hhdet_in_tes!J132=0,"",RES_hhdet_in_tes!J132/RES_hhdet_in_fec!J132)</f>
        <v/>
      </c>
      <c r="K132" s="111" t="str">
        <f>IF(RES_hhdet_in_tes!K132=0,"",RES_hhdet_in_tes!K132/RES_hhdet_in_fec!K132)</f>
        <v/>
      </c>
      <c r="L132" s="111" t="str">
        <f>IF(RES_hhdet_in_tes!L132=0,"",RES_hhdet_in_tes!L132/RES_hhdet_in_fec!L132)</f>
        <v/>
      </c>
      <c r="M132" s="111" t="str">
        <f>IF(RES_hhdet_in_tes!M132=0,"",RES_hhdet_in_tes!M132/RES_hhdet_in_fec!M132)</f>
        <v/>
      </c>
      <c r="N132" s="111" t="str">
        <f>IF(RES_hhdet_in_tes!N132=0,"",RES_hhdet_in_tes!N132/RES_hhdet_in_fec!N132)</f>
        <v/>
      </c>
      <c r="O132" s="111" t="str">
        <f>IF(RES_hhdet_in_tes!O132=0,"",RES_hhdet_in_tes!O132/RES_hhdet_in_fec!O132)</f>
        <v/>
      </c>
      <c r="P132" s="111" t="str">
        <f>IF(RES_hhdet_in_tes!P132=0,"",RES_hhdet_in_tes!P132/RES_hhdet_in_fec!P132)</f>
        <v/>
      </c>
      <c r="Q132" s="111" t="str">
        <f>IF(RES_hhdet_in_tes!Q132=0,"",RES_hhdet_in_tes!Q132/RES_hhdet_in_fec!Q132)</f>
        <v/>
      </c>
      <c r="R132" s="111" t="str">
        <f>IF(RES_hhdet_in_tes!R132=0,"",RES_hhdet_in_tes!R132/RES_hhdet_in_fec!R132)</f>
        <v/>
      </c>
      <c r="S132" s="111" t="str">
        <f>IF(RES_hhdet_in_tes!S132=0,"",RES_hhdet_in_tes!S132/RES_hhdet_in_fec!S132)</f>
        <v/>
      </c>
      <c r="T132" s="111" t="str">
        <f>IF(RES_hhdet_in_tes!T132=0,"",RES_hhdet_in_tes!T132/RES_hhdet_in_fec!T132)</f>
        <v/>
      </c>
      <c r="U132" s="111" t="str">
        <f>IF(RES_hhdet_in_tes!U132=0,"",RES_hhdet_in_tes!U132/RES_hhdet_in_fec!U132)</f>
        <v/>
      </c>
      <c r="V132" s="111" t="str">
        <f>IF(RES_hhdet_in_tes!V132=0,"",RES_hhdet_in_tes!V132/RES_hhdet_in_fec!V132)</f>
        <v/>
      </c>
      <c r="W132" s="111" t="str">
        <f>IF(RES_hhdet_in_tes!W132=0,"",RES_hhdet_in_tes!W132/RES_hhdet_in_fec!W132)</f>
        <v/>
      </c>
      <c r="X132" s="111" t="str">
        <f>IF(RES_hhdet_in_tes!X132=0,"",RES_hhdet_in_tes!X132/RES_hhdet_in_fec!X132)</f>
        <v/>
      </c>
      <c r="Y132" s="111" t="str">
        <f>IF(RES_hhdet_in_tes!Y132=0,"",RES_hhdet_in_tes!Y132/RES_hhdet_in_fec!Y132)</f>
        <v/>
      </c>
      <c r="DA132" s="63" t="s">
        <v>3711</v>
      </c>
    </row>
    <row r="133" spans="1:105" ht="12" customHeight="1" x14ac:dyDescent="0.25">
      <c r="A133" s="100" t="s">
        <v>198</v>
      </c>
      <c r="B133" s="112"/>
      <c r="C133" s="112" t="str">
        <f>IF(RES_hhdet_in_tes!C133=0,"",RES_hhdet_in_tes!C133/RES_hhdet_in_fec!C133)</f>
        <v/>
      </c>
      <c r="D133" s="112" t="str">
        <f>IF(RES_hhdet_in_tes!D133=0,"",RES_hhdet_in_tes!D133/RES_hhdet_in_fec!D133)</f>
        <v/>
      </c>
      <c r="E133" s="112" t="str">
        <f>IF(RES_hhdet_in_tes!E133=0,"",RES_hhdet_in_tes!E133/RES_hhdet_in_fec!E133)</f>
        <v/>
      </c>
      <c r="F133" s="112" t="str">
        <f>IF(RES_hhdet_in_tes!F133=0,"",RES_hhdet_in_tes!F133/RES_hhdet_in_fec!F133)</f>
        <v/>
      </c>
      <c r="G133" s="112" t="str">
        <f>IF(RES_hhdet_in_tes!G133=0,"",RES_hhdet_in_tes!G133/RES_hhdet_in_fec!G133)</f>
        <v/>
      </c>
      <c r="H133" s="112" t="str">
        <f>IF(RES_hhdet_in_tes!H133=0,"",RES_hhdet_in_tes!H133/RES_hhdet_in_fec!H133)</f>
        <v/>
      </c>
      <c r="I133" s="112" t="str">
        <f>IF(RES_hhdet_in_tes!I133=0,"",RES_hhdet_in_tes!I133/RES_hhdet_in_fec!I133)</f>
        <v/>
      </c>
      <c r="J133" s="112" t="str">
        <f>IF(RES_hhdet_in_tes!J133=0,"",RES_hhdet_in_tes!J133/RES_hhdet_in_fec!J133)</f>
        <v/>
      </c>
      <c r="K133" s="112" t="str">
        <f>IF(RES_hhdet_in_tes!K133=0,"",RES_hhdet_in_tes!K133/RES_hhdet_in_fec!K133)</f>
        <v/>
      </c>
      <c r="L133" s="112" t="str">
        <f>IF(RES_hhdet_in_tes!L133=0,"",RES_hhdet_in_tes!L133/RES_hhdet_in_fec!L133)</f>
        <v/>
      </c>
      <c r="M133" s="112" t="str">
        <f>IF(RES_hhdet_in_tes!M133=0,"",RES_hhdet_in_tes!M133/RES_hhdet_in_fec!M133)</f>
        <v/>
      </c>
      <c r="N133" s="112" t="str">
        <f>IF(RES_hhdet_in_tes!N133=0,"",RES_hhdet_in_tes!N133/RES_hhdet_in_fec!N133)</f>
        <v/>
      </c>
      <c r="O133" s="112" t="str">
        <f>IF(RES_hhdet_in_tes!O133=0,"",RES_hhdet_in_tes!O133/RES_hhdet_in_fec!O133)</f>
        <v/>
      </c>
      <c r="P133" s="112" t="str">
        <f>IF(RES_hhdet_in_tes!P133=0,"",RES_hhdet_in_tes!P133/RES_hhdet_in_fec!P133)</f>
        <v/>
      </c>
      <c r="Q133" s="112" t="str">
        <f>IF(RES_hhdet_in_tes!Q133=0,"",RES_hhdet_in_tes!Q133/RES_hhdet_in_fec!Q133)</f>
        <v/>
      </c>
      <c r="R133" s="112" t="str">
        <f>IF(RES_hhdet_in_tes!R133=0,"",RES_hhdet_in_tes!R133/RES_hhdet_in_fec!R133)</f>
        <v/>
      </c>
      <c r="S133" s="112" t="str">
        <f>IF(RES_hhdet_in_tes!S133=0,"",RES_hhdet_in_tes!S133/RES_hhdet_in_fec!S133)</f>
        <v/>
      </c>
      <c r="T133" s="112" t="str">
        <f>IF(RES_hhdet_in_tes!T133=0,"",RES_hhdet_in_tes!T133/RES_hhdet_in_fec!T133)</f>
        <v/>
      </c>
      <c r="U133" s="112" t="str">
        <f>IF(RES_hhdet_in_tes!U133=0,"",RES_hhdet_in_tes!U133/RES_hhdet_in_fec!U133)</f>
        <v/>
      </c>
      <c r="V133" s="112" t="str">
        <f>IF(RES_hhdet_in_tes!V133=0,"",RES_hhdet_in_tes!V133/RES_hhdet_in_fec!V133)</f>
        <v/>
      </c>
      <c r="W133" s="112" t="str">
        <f>IF(RES_hhdet_in_tes!W133=0,"",RES_hhdet_in_tes!W133/RES_hhdet_in_fec!W133)</f>
        <v/>
      </c>
      <c r="X133" s="112" t="str">
        <f>IF(RES_hhdet_in_tes!X133=0,"",RES_hhdet_in_tes!X133/RES_hhdet_in_fec!X133)</f>
        <v/>
      </c>
      <c r="Y133" s="112" t="str">
        <f>IF(RES_hhdet_in_tes!Y133=0,"",RES_hhdet_in_tes!Y133/RES_hhdet_in_fec!Y133)</f>
        <v/>
      </c>
      <c r="DA133" s="131" t="s">
        <v>3712</v>
      </c>
    </row>
    <row r="134" spans="1:105" ht="12" customHeight="1" x14ac:dyDescent="0.25">
      <c r="A134" s="103" t="s">
        <v>52</v>
      </c>
      <c r="B134" s="113"/>
      <c r="C134" s="113" t="str">
        <f>IF(RES_hhdet_in_tes!C134=0,"",RES_hhdet_in_tes!C134/RES_hhdet_in_fec!C134)</f>
        <v/>
      </c>
      <c r="D134" s="113" t="str">
        <f>IF(RES_hhdet_in_tes!D134=0,"",RES_hhdet_in_tes!D134/RES_hhdet_in_fec!D134)</f>
        <v/>
      </c>
      <c r="E134" s="113" t="str">
        <f>IF(RES_hhdet_in_tes!E134=0,"",RES_hhdet_in_tes!E134/RES_hhdet_in_fec!E134)</f>
        <v/>
      </c>
      <c r="F134" s="113" t="str">
        <f>IF(RES_hhdet_in_tes!F134=0,"",RES_hhdet_in_tes!F134/RES_hhdet_in_fec!F134)</f>
        <v/>
      </c>
      <c r="G134" s="113" t="str">
        <f>IF(RES_hhdet_in_tes!G134=0,"",RES_hhdet_in_tes!G134/RES_hhdet_in_fec!G134)</f>
        <v/>
      </c>
      <c r="H134" s="113" t="str">
        <f>IF(RES_hhdet_in_tes!H134=0,"",RES_hhdet_in_tes!H134/RES_hhdet_in_fec!H134)</f>
        <v/>
      </c>
      <c r="I134" s="113" t="str">
        <f>IF(RES_hhdet_in_tes!I134=0,"",RES_hhdet_in_tes!I134/RES_hhdet_in_fec!I134)</f>
        <v/>
      </c>
      <c r="J134" s="113" t="str">
        <f>IF(RES_hhdet_in_tes!J134=0,"",RES_hhdet_in_tes!J134/RES_hhdet_in_fec!J134)</f>
        <v/>
      </c>
      <c r="K134" s="113" t="str">
        <f>IF(RES_hhdet_in_tes!K134=0,"",RES_hhdet_in_tes!K134/RES_hhdet_in_fec!K134)</f>
        <v/>
      </c>
      <c r="L134" s="113" t="str">
        <f>IF(RES_hhdet_in_tes!L134=0,"",RES_hhdet_in_tes!L134/RES_hhdet_in_fec!L134)</f>
        <v/>
      </c>
      <c r="M134" s="113" t="str">
        <f>IF(RES_hhdet_in_tes!M134=0,"",RES_hhdet_in_tes!M134/RES_hhdet_in_fec!M134)</f>
        <v/>
      </c>
      <c r="N134" s="113" t="str">
        <f>IF(RES_hhdet_in_tes!N134=0,"",RES_hhdet_in_tes!N134/RES_hhdet_in_fec!N134)</f>
        <v/>
      </c>
      <c r="O134" s="113" t="str">
        <f>IF(RES_hhdet_in_tes!O134=0,"",RES_hhdet_in_tes!O134/RES_hhdet_in_fec!O134)</f>
        <v/>
      </c>
      <c r="P134" s="113" t="str">
        <f>IF(RES_hhdet_in_tes!P134=0,"",RES_hhdet_in_tes!P134/RES_hhdet_in_fec!P134)</f>
        <v/>
      </c>
      <c r="Q134" s="113" t="str">
        <f>IF(RES_hhdet_in_tes!Q134=0,"",RES_hhdet_in_tes!Q134/RES_hhdet_in_fec!Q134)</f>
        <v/>
      </c>
      <c r="R134" s="113" t="str">
        <f>IF(RES_hhdet_in_tes!R134=0,"",RES_hhdet_in_tes!R134/RES_hhdet_in_fec!R134)</f>
        <v/>
      </c>
      <c r="S134" s="113" t="str">
        <f>IF(RES_hhdet_in_tes!S134=0,"",RES_hhdet_in_tes!S134/RES_hhdet_in_fec!S134)</f>
        <v/>
      </c>
      <c r="T134" s="113" t="str">
        <f>IF(RES_hhdet_in_tes!T134=0,"",RES_hhdet_in_tes!T134/RES_hhdet_in_fec!T134)</f>
        <v/>
      </c>
      <c r="U134" s="113" t="str">
        <f>IF(RES_hhdet_in_tes!U134=0,"",RES_hhdet_in_tes!U134/RES_hhdet_in_fec!U134)</f>
        <v/>
      </c>
      <c r="V134" s="113" t="str">
        <f>IF(RES_hhdet_in_tes!V134=0,"",RES_hhdet_in_tes!V134/RES_hhdet_in_fec!V134)</f>
        <v/>
      </c>
      <c r="W134" s="113" t="str">
        <f>IF(RES_hhdet_in_tes!W134=0,"",RES_hhdet_in_tes!W134/RES_hhdet_in_fec!W134)</f>
        <v/>
      </c>
      <c r="X134" s="113" t="str">
        <f>IF(RES_hhdet_in_tes!X134=0,"",RES_hhdet_in_tes!X134/RES_hhdet_in_fec!X134)</f>
        <v/>
      </c>
      <c r="Y134" s="113" t="str">
        <f>IF(RES_hhdet_in_tes!Y134=0,"",RES_hhdet_in_tes!Y134/RES_hhdet_in_fec!Y134)</f>
        <v/>
      </c>
      <c r="DA134" s="132" t="s">
        <v>3713</v>
      </c>
    </row>
    <row r="135" spans="1:105" ht="12" customHeight="1" x14ac:dyDescent="0.25">
      <c r="A135" s="106" t="s">
        <v>122</v>
      </c>
      <c r="B135" s="112"/>
      <c r="C135" s="112">
        <f>IF(RES_hhdet_in_tes!C135=0,"",RES_hhdet_in_tes!C135/RES_hhdet_in_fec!C135)</f>
        <v>0.67114143927529102</v>
      </c>
      <c r="D135" s="112">
        <f>IF(RES_hhdet_in_tes!D135=0,"",RES_hhdet_in_tes!D135/RES_hhdet_in_fec!D135)</f>
        <v>0.67217978422837033</v>
      </c>
      <c r="E135" s="112">
        <f>IF(RES_hhdet_in_tes!E135=0,"",RES_hhdet_in_tes!E135/RES_hhdet_in_fec!E135)</f>
        <v>0.67331651478638299</v>
      </c>
      <c r="F135" s="112">
        <f>IF(RES_hhdet_in_tes!F135=0,"",RES_hhdet_in_tes!F135/RES_hhdet_in_fec!F135)</f>
        <v>0.67446696054204192</v>
      </c>
      <c r="G135" s="112">
        <f>IF(RES_hhdet_in_tes!G135=0,"",RES_hhdet_in_tes!G135/RES_hhdet_in_fec!G135)</f>
        <v>0.67570878135554113</v>
      </c>
      <c r="H135" s="112">
        <f>IF(RES_hhdet_in_tes!H135=0,"",RES_hhdet_in_tes!H135/RES_hhdet_in_fec!H135)</f>
        <v>0.67703321109530634</v>
      </c>
      <c r="I135" s="112">
        <f>IF(RES_hhdet_in_tes!I135=0,"",RES_hhdet_in_tes!I135/RES_hhdet_in_fec!I135)</f>
        <v>0.67846039068091935</v>
      </c>
      <c r="J135" s="112">
        <f>IF(RES_hhdet_in_tes!J135=0,"",RES_hhdet_in_tes!J135/RES_hhdet_in_fec!J135)</f>
        <v>0.68007107909764897</v>
      </c>
      <c r="K135" s="112">
        <f>IF(RES_hhdet_in_tes!K135=0,"",RES_hhdet_in_tes!K135/RES_hhdet_in_fec!K135)</f>
        <v>0.68193662001012667</v>
      </c>
      <c r="L135" s="112">
        <f>IF(RES_hhdet_in_tes!L135=0,"",RES_hhdet_in_tes!L135/RES_hhdet_in_fec!L135)</f>
        <v>0.68408154267371268</v>
      </c>
      <c r="M135" s="112">
        <f>IF(RES_hhdet_in_tes!M135=0,"",RES_hhdet_in_tes!M135/RES_hhdet_in_fec!M135)</f>
        <v>0.68815929900126827</v>
      </c>
      <c r="N135" s="112">
        <f>IF(RES_hhdet_in_tes!N135=0,"",RES_hhdet_in_tes!N135/RES_hhdet_in_fec!N135)</f>
        <v>0.69488315193444539</v>
      </c>
      <c r="O135" s="112">
        <f>IF(RES_hhdet_in_tes!O135=0,"",RES_hhdet_in_tes!O135/RES_hhdet_in_fec!O135)</f>
        <v>0.70513615361582538</v>
      </c>
      <c r="P135" s="112">
        <f>IF(RES_hhdet_in_tes!P135=0,"",RES_hhdet_in_tes!P135/RES_hhdet_in_fec!P135)</f>
        <v>0.71843220631407489</v>
      </c>
      <c r="Q135" s="112">
        <f>IF(RES_hhdet_in_tes!Q135=0,"",RES_hhdet_in_tes!Q135/RES_hhdet_in_fec!Q135)</f>
        <v>0.73126006830672252</v>
      </c>
      <c r="R135" s="112">
        <f>IF(RES_hhdet_in_tes!R135=0,"",RES_hhdet_in_tes!R135/RES_hhdet_in_fec!R135)</f>
        <v>0.73994118735762915</v>
      </c>
      <c r="S135" s="112">
        <f>IF(RES_hhdet_in_tes!S135=0,"",RES_hhdet_in_tes!S135/RES_hhdet_in_fec!S135)</f>
        <v>0.74835169536519675</v>
      </c>
      <c r="T135" s="112">
        <f>IF(RES_hhdet_in_tes!T135=0,"",RES_hhdet_in_tes!T135/RES_hhdet_in_fec!T135)</f>
        <v>0.75669693333182686</v>
      </c>
      <c r="U135" s="112">
        <f>IF(RES_hhdet_in_tes!U135=0,"",RES_hhdet_in_tes!U135/RES_hhdet_in_fec!U135)</f>
        <v>0.76506079362770096</v>
      </c>
      <c r="V135" s="112">
        <f>IF(RES_hhdet_in_tes!V135=0,"",RES_hhdet_in_tes!V135/RES_hhdet_in_fec!V135)</f>
        <v>0.7732773168232141</v>
      </c>
      <c r="W135" s="112">
        <f>IF(RES_hhdet_in_tes!W135=0,"",RES_hhdet_in_tes!W135/RES_hhdet_in_fec!W135)</f>
        <v>0.78078172832073423</v>
      </c>
      <c r="X135" s="112">
        <f>IF(RES_hhdet_in_tes!X135=0,"",RES_hhdet_in_tes!X135/RES_hhdet_in_fec!X135)</f>
        <v>0.79268851652187899</v>
      </c>
      <c r="Y135" s="112">
        <f>IF(RES_hhdet_in_tes!Y135=0,"",RES_hhdet_in_tes!Y135/RES_hhdet_in_fec!Y135)</f>
        <v>0.80379682621745552</v>
      </c>
      <c r="DA135" s="131" t="s">
        <v>3714</v>
      </c>
    </row>
    <row r="136" spans="1:105" ht="12" customHeight="1" x14ac:dyDescent="0.25">
      <c r="A136" s="107" t="s">
        <v>121</v>
      </c>
      <c r="B136" s="113"/>
      <c r="C136" s="113">
        <f>IF(RES_hhdet_in_tes!C136=0,"",RES_hhdet_in_tes!C136/RES_hhdet_in_fec!C136)</f>
        <v>0.83330672521874682</v>
      </c>
      <c r="D136" s="113">
        <f>IF(RES_hhdet_in_tes!D136=0,"",RES_hhdet_in_tes!D136/RES_hhdet_in_fec!D136)</f>
        <v>0.83065095088030361</v>
      </c>
      <c r="E136" s="113">
        <f>IF(RES_hhdet_in_tes!E136=0,"",RES_hhdet_in_tes!E136/RES_hhdet_in_fec!E136)</f>
        <v>0.82884192014594726</v>
      </c>
      <c r="F136" s="113">
        <f>IF(RES_hhdet_in_tes!F136=0,"",RES_hhdet_in_tes!F136/RES_hhdet_in_fec!F136)</f>
        <v>0.83874205214841357</v>
      </c>
      <c r="G136" s="113">
        <f>IF(RES_hhdet_in_tes!G136=0,"",RES_hhdet_in_tes!G136/RES_hhdet_in_fec!G136)</f>
        <v>0.83657141434195392</v>
      </c>
      <c r="H136" s="113">
        <f>IF(RES_hhdet_in_tes!H136=0,"",RES_hhdet_in_tes!H136/RES_hhdet_in_fec!H136)</f>
        <v>0.83535094416844735</v>
      </c>
      <c r="I136" s="113">
        <f>IF(RES_hhdet_in_tes!I136=0,"",RES_hhdet_in_tes!I136/RES_hhdet_in_fec!I136)</f>
        <v>0.82819084456896019</v>
      </c>
      <c r="J136" s="113">
        <f>IF(RES_hhdet_in_tes!J136=0,"",RES_hhdet_in_tes!J136/RES_hhdet_in_fec!J136)</f>
        <v>0.84183538024950322</v>
      </c>
      <c r="K136" s="113">
        <f>IF(RES_hhdet_in_tes!K136=0,"",RES_hhdet_in_tes!K136/RES_hhdet_in_fec!K136)</f>
        <v>0.83873582690818893</v>
      </c>
      <c r="L136" s="113">
        <f>IF(RES_hhdet_in_tes!L136=0,"",RES_hhdet_in_tes!L136/RES_hhdet_in_fec!L136)</f>
        <v>0.8392810246165926</v>
      </c>
      <c r="M136" s="113">
        <f>IF(RES_hhdet_in_tes!M136=0,"",RES_hhdet_in_tes!M136/RES_hhdet_in_fec!M136)</f>
        <v>0.84679772769487538</v>
      </c>
      <c r="N136" s="113">
        <f>IF(RES_hhdet_in_tes!N136=0,"",RES_hhdet_in_tes!N136/RES_hhdet_in_fec!N136)</f>
        <v>0.85013515006141138</v>
      </c>
      <c r="O136" s="113">
        <f>IF(RES_hhdet_in_tes!O136=0,"",RES_hhdet_in_tes!O136/RES_hhdet_in_fec!O136)</f>
        <v>0.87704807552017927</v>
      </c>
      <c r="P136" s="113">
        <f>IF(RES_hhdet_in_tes!P136=0,"",RES_hhdet_in_tes!P136/RES_hhdet_in_fec!P136)</f>
        <v>0.8907354120330685</v>
      </c>
      <c r="Q136" s="113">
        <f>IF(RES_hhdet_in_tes!Q136=0,"",RES_hhdet_in_tes!Q136/RES_hhdet_in_fec!Q136)</f>
        <v>0.8889888077071304</v>
      </c>
      <c r="R136" s="113">
        <f>IF(RES_hhdet_in_tes!R136=0,"",RES_hhdet_in_tes!R136/RES_hhdet_in_fec!R136)</f>
        <v>0.87335503203564491</v>
      </c>
      <c r="S136" s="113">
        <f>IF(RES_hhdet_in_tes!S136=0,"",RES_hhdet_in_tes!S136/RES_hhdet_in_fec!S136)</f>
        <v>0.87184154473201403</v>
      </c>
      <c r="T136" s="113">
        <f>IF(RES_hhdet_in_tes!T136=0,"",RES_hhdet_in_tes!T136/RES_hhdet_in_fec!T136)</f>
        <v>0.8863428549658221</v>
      </c>
      <c r="U136" s="113">
        <f>IF(RES_hhdet_in_tes!U136=0,"",RES_hhdet_in_tes!U136/RES_hhdet_in_fec!U136)</f>
        <v>0.89055972773045367</v>
      </c>
      <c r="V136" s="113">
        <f>IF(RES_hhdet_in_tes!V136=0,"",RES_hhdet_in_tes!V136/RES_hhdet_in_fec!V136)</f>
        <v>0.92372009729676008</v>
      </c>
      <c r="W136" s="113">
        <f>IF(RES_hhdet_in_tes!W136=0,"",RES_hhdet_in_tes!W136/RES_hhdet_in_fec!W136)</f>
        <v>0.93467274044503112</v>
      </c>
      <c r="X136" s="113">
        <f>IF(RES_hhdet_in_tes!X136=0,"",RES_hhdet_in_tes!X136/RES_hhdet_in_fec!X136)</f>
        <v>0.91749854531716224</v>
      </c>
      <c r="Y136" s="113">
        <f>IF(RES_hhdet_in_tes!Y136=0,"",RES_hhdet_in_tes!Y136/RES_hhdet_in_fec!Y136)</f>
        <v>0.91461059532820388</v>
      </c>
      <c r="DA136" s="132" t="s">
        <v>3715</v>
      </c>
    </row>
    <row r="137" spans="1:105" ht="12" customHeight="1" x14ac:dyDescent="0.25">
      <c r="A137" s="108" t="s">
        <v>53</v>
      </c>
      <c r="B137" s="111"/>
      <c r="C137" s="111">
        <f>IF(RES_hhdet_in_tes!C137=0,"",RES_hhdet_in_tes!C137/RES_hhdet_in_fec!C137)</f>
        <v>0.67114143927529102</v>
      </c>
      <c r="D137" s="111">
        <f>IF(RES_hhdet_in_tes!D137=0,"",RES_hhdet_in_tes!D137/RES_hhdet_in_fec!D137)</f>
        <v>0.67217978422837033</v>
      </c>
      <c r="E137" s="111">
        <f>IF(RES_hhdet_in_tes!E137=0,"",RES_hhdet_in_tes!E137/RES_hhdet_in_fec!E137)</f>
        <v>0.67331651478638299</v>
      </c>
      <c r="F137" s="111">
        <f>IF(RES_hhdet_in_tes!F137=0,"",RES_hhdet_in_tes!F137/RES_hhdet_in_fec!F137)</f>
        <v>0.67446696054204192</v>
      </c>
      <c r="G137" s="111">
        <f>IF(RES_hhdet_in_tes!G137=0,"",RES_hhdet_in_tes!G137/RES_hhdet_in_fec!G137)</f>
        <v>0.67570878135554113</v>
      </c>
      <c r="H137" s="111">
        <f>IF(RES_hhdet_in_tes!H137=0,"",RES_hhdet_in_tes!H137/RES_hhdet_in_fec!H137)</f>
        <v>0.67703321109530634</v>
      </c>
      <c r="I137" s="111">
        <f>IF(RES_hhdet_in_tes!I137=0,"",RES_hhdet_in_tes!I137/RES_hhdet_in_fec!I137)</f>
        <v>0.67846039068091935</v>
      </c>
      <c r="J137" s="111">
        <f>IF(RES_hhdet_in_tes!J137=0,"",RES_hhdet_in_tes!J137/RES_hhdet_in_fec!J137)</f>
        <v>0.68007107909764897</v>
      </c>
      <c r="K137" s="111">
        <f>IF(RES_hhdet_in_tes!K137=0,"",RES_hhdet_in_tes!K137/RES_hhdet_in_fec!K137)</f>
        <v>0.68193662001012667</v>
      </c>
      <c r="L137" s="111">
        <f>IF(RES_hhdet_in_tes!L137=0,"",RES_hhdet_in_tes!L137/RES_hhdet_in_fec!L137)</f>
        <v>0.68408154267371268</v>
      </c>
      <c r="M137" s="111">
        <f>IF(RES_hhdet_in_tes!M137=0,"",RES_hhdet_in_tes!M137/RES_hhdet_in_fec!M137)</f>
        <v>0.68815929900126827</v>
      </c>
      <c r="N137" s="111">
        <f>IF(RES_hhdet_in_tes!N137=0,"",RES_hhdet_in_tes!N137/RES_hhdet_in_fec!N137)</f>
        <v>0.69488315193444539</v>
      </c>
      <c r="O137" s="111">
        <f>IF(RES_hhdet_in_tes!O137=0,"",RES_hhdet_in_tes!O137/RES_hhdet_in_fec!O137)</f>
        <v>0.70513615361582527</v>
      </c>
      <c r="P137" s="111">
        <f>IF(RES_hhdet_in_tes!P137=0,"",RES_hhdet_in_tes!P137/RES_hhdet_in_fec!P137)</f>
        <v>0.71843220631407489</v>
      </c>
      <c r="Q137" s="111">
        <f>IF(RES_hhdet_in_tes!Q137=0,"",RES_hhdet_in_tes!Q137/RES_hhdet_in_fec!Q137)</f>
        <v>0.73126006830672252</v>
      </c>
      <c r="R137" s="111">
        <f>IF(RES_hhdet_in_tes!R137=0,"",RES_hhdet_in_tes!R137/RES_hhdet_in_fec!R137)</f>
        <v>0.73994118735762915</v>
      </c>
      <c r="S137" s="111">
        <f>IF(RES_hhdet_in_tes!S137=0,"",RES_hhdet_in_tes!S137/RES_hhdet_in_fec!S137)</f>
        <v>0.74835169536519675</v>
      </c>
      <c r="T137" s="111">
        <f>IF(RES_hhdet_in_tes!T137=0,"",RES_hhdet_in_tes!T137/RES_hhdet_in_fec!T137)</f>
        <v>0.75669693333182697</v>
      </c>
      <c r="U137" s="111">
        <f>IF(RES_hhdet_in_tes!U137=0,"",RES_hhdet_in_tes!U137/RES_hhdet_in_fec!U137)</f>
        <v>0.76506079362770096</v>
      </c>
      <c r="V137" s="111">
        <f>IF(RES_hhdet_in_tes!V137=0,"",RES_hhdet_in_tes!V137/RES_hhdet_in_fec!V137)</f>
        <v>0.7732773168232141</v>
      </c>
      <c r="W137" s="111">
        <f>IF(RES_hhdet_in_tes!W137=0,"",RES_hhdet_in_tes!W137/RES_hhdet_in_fec!W137)</f>
        <v>0.78078172832073423</v>
      </c>
      <c r="X137" s="111">
        <f>IF(RES_hhdet_in_tes!X137=0,"",RES_hhdet_in_tes!X137/RES_hhdet_in_fec!X137)</f>
        <v>0.79268851652187899</v>
      </c>
      <c r="Y137" s="111">
        <f>IF(RES_hhdet_in_tes!Y137=0,"",RES_hhdet_in_tes!Y137/RES_hhdet_in_fec!Y137)</f>
        <v>0.80379682621745552</v>
      </c>
      <c r="DA137" s="63" t="s">
        <v>3716</v>
      </c>
    </row>
    <row r="138" spans="1:105" ht="12" customHeight="1" x14ac:dyDescent="0.25">
      <c r="A138" s="108" t="s">
        <v>52</v>
      </c>
      <c r="B138" s="111"/>
      <c r="C138" s="111">
        <f>IF(RES_hhdet_in_tes!C138=0,"",RES_hhdet_in_tes!C138/RES_hhdet_in_fec!C138)</f>
        <v>1</v>
      </c>
      <c r="D138" s="111">
        <f>IF(RES_hhdet_in_tes!D138=0,"",RES_hhdet_in_tes!D138/RES_hhdet_in_fec!D138)</f>
        <v>1</v>
      </c>
      <c r="E138" s="111">
        <f>IF(RES_hhdet_in_tes!E138=0,"",RES_hhdet_in_tes!E138/RES_hhdet_in_fec!E138)</f>
        <v>1</v>
      </c>
      <c r="F138" s="111">
        <f>IF(RES_hhdet_in_tes!F138=0,"",RES_hhdet_in_tes!F138/RES_hhdet_in_fec!F138)</f>
        <v>1</v>
      </c>
      <c r="G138" s="111">
        <f>IF(RES_hhdet_in_tes!G138=0,"",RES_hhdet_in_tes!G138/RES_hhdet_in_fec!G138)</f>
        <v>1</v>
      </c>
      <c r="H138" s="111">
        <f>IF(RES_hhdet_in_tes!H138=0,"",RES_hhdet_in_tes!H138/RES_hhdet_in_fec!H138)</f>
        <v>1</v>
      </c>
      <c r="I138" s="111">
        <f>IF(RES_hhdet_in_tes!I138=0,"",RES_hhdet_in_tes!I138/RES_hhdet_in_fec!I138)</f>
        <v>1</v>
      </c>
      <c r="J138" s="111">
        <f>IF(RES_hhdet_in_tes!J138=0,"",RES_hhdet_in_tes!J138/RES_hhdet_in_fec!J138)</f>
        <v>1</v>
      </c>
      <c r="K138" s="111">
        <f>IF(RES_hhdet_in_tes!K138=0,"",RES_hhdet_in_tes!K138/RES_hhdet_in_fec!K138)</f>
        <v>1</v>
      </c>
      <c r="L138" s="111">
        <f>IF(RES_hhdet_in_tes!L138=0,"",RES_hhdet_in_tes!L138/RES_hhdet_in_fec!L138)</f>
        <v>1</v>
      </c>
      <c r="M138" s="111">
        <f>IF(RES_hhdet_in_tes!M138=0,"",RES_hhdet_in_tes!M138/RES_hhdet_in_fec!M138)</f>
        <v>1</v>
      </c>
      <c r="N138" s="111">
        <f>IF(RES_hhdet_in_tes!N138=0,"",RES_hhdet_in_tes!N138/RES_hhdet_in_fec!N138)</f>
        <v>1</v>
      </c>
      <c r="O138" s="111">
        <f>IF(RES_hhdet_in_tes!O138=0,"",RES_hhdet_in_tes!O138/RES_hhdet_in_fec!O138)</f>
        <v>1</v>
      </c>
      <c r="P138" s="111">
        <f>IF(RES_hhdet_in_tes!P138=0,"",RES_hhdet_in_tes!P138/RES_hhdet_in_fec!P138)</f>
        <v>1</v>
      </c>
      <c r="Q138" s="111">
        <f>IF(RES_hhdet_in_tes!Q138=0,"",RES_hhdet_in_tes!Q138/RES_hhdet_in_fec!Q138)</f>
        <v>1</v>
      </c>
      <c r="R138" s="111">
        <f>IF(RES_hhdet_in_tes!R138=0,"",RES_hhdet_in_tes!R138/RES_hhdet_in_fec!R138)</f>
        <v>1</v>
      </c>
      <c r="S138" s="111">
        <f>IF(RES_hhdet_in_tes!S138=0,"",RES_hhdet_in_tes!S138/RES_hhdet_in_fec!S138)</f>
        <v>1</v>
      </c>
      <c r="T138" s="111">
        <f>IF(RES_hhdet_in_tes!T138=0,"",RES_hhdet_in_tes!T138/RES_hhdet_in_fec!T138)</f>
        <v>1</v>
      </c>
      <c r="U138" s="111">
        <f>IF(RES_hhdet_in_tes!U138=0,"",RES_hhdet_in_tes!U138/RES_hhdet_in_fec!U138)</f>
        <v>1</v>
      </c>
      <c r="V138" s="111">
        <f>IF(RES_hhdet_in_tes!V138=0,"",RES_hhdet_in_tes!V138/RES_hhdet_in_fec!V138)</f>
        <v>1</v>
      </c>
      <c r="W138" s="111">
        <f>IF(RES_hhdet_in_tes!W138=0,"",RES_hhdet_in_tes!W138/RES_hhdet_in_fec!W138)</f>
        <v>1</v>
      </c>
      <c r="X138" s="111">
        <f>IF(RES_hhdet_in_tes!X138=0,"",RES_hhdet_in_tes!X138/RES_hhdet_in_fec!X138)</f>
        <v>1</v>
      </c>
      <c r="Y138" s="111">
        <f>IF(RES_hhdet_in_tes!Y138=0,"",RES_hhdet_in_tes!Y138/RES_hhdet_in_fec!Y138)</f>
        <v>1</v>
      </c>
      <c r="DA138" s="63" t="s">
        <v>3717</v>
      </c>
    </row>
    <row r="139" spans="1:105" ht="12" customHeight="1" x14ac:dyDescent="0.25">
      <c r="A139" s="121" t="s">
        <v>54</v>
      </c>
      <c r="B139" s="124"/>
      <c r="C139" s="124">
        <f>IF(RES_hhdet_in_tes!C139=0,"",RES_hhdet_in_tes!C139/RES_hhdet_in_fec!C139)</f>
        <v>0.75737386021431918</v>
      </c>
      <c r="D139" s="124">
        <f>IF(RES_hhdet_in_tes!D139=0,"",RES_hhdet_in_tes!D139/RES_hhdet_in_fec!D139)</f>
        <v>0.75768445142856078</v>
      </c>
      <c r="E139" s="124">
        <f>IF(RES_hhdet_in_tes!E139=0,"",RES_hhdet_in_tes!E139/RES_hhdet_in_fec!E139)</f>
        <v>0.75942480274290591</v>
      </c>
      <c r="F139" s="124">
        <f>IF(RES_hhdet_in_tes!F139=0,"",RES_hhdet_in_tes!F139/RES_hhdet_in_fec!F139)</f>
        <v>0.75909880819620268</v>
      </c>
      <c r="G139" s="124">
        <f>IF(RES_hhdet_in_tes!G139=0,"",RES_hhdet_in_tes!G139/RES_hhdet_in_fec!G139)</f>
        <v>0.76097025317306466</v>
      </c>
      <c r="H139" s="124">
        <f>IF(RES_hhdet_in_tes!H139=0,"",RES_hhdet_in_tes!H139/RES_hhdet_in_fec!H139)</f>
        <v>0.7598182323651097</v>
      </c>
      <c r="I139" s="124">
        <f>IF(RES_hhdet_in_tes!I139=0,"",RES_hhdet_in_tes!I139/RES_hhdet_in_fec!I139)</f>
        <v>0.75748666808216547</v>
      </c>
      <c r="J139" s="124">
        <f>IF(RES_hhdet_in_tes!J139=0,"",RES_hhdet_in_tes!J139/RES_hhdet_in_fec!J139)</f>
        <v>0.75954974798393804</v>
      </c>
      <c r="K139" s="124">
        <f>IF(RES_hhdet_in_tes!K139=0,"",RES_hhdet_in_tes!K139/RES_hhdet_in_fec!K139)</f>
        <v>0.76096085674467995</v>
      </c>
      <c r="L139" s="124">
        <f>IF(RES_hhdet_in_tes!L139=0,"",RES_hhdet_in_tes!L139/RES_hhdet_in_fec!L139)</f>
        <v>0.76506105253413459</v>
      </c>
      <c r="M139" s="124">
        <f>IF(RES_hhdet_in_tes!M139=0,"",RES_hhdet_in_tes!M139/RES_hhdet_in_fec!M139)</f>
        <v>0.76674029084305129</v>
      </c>
      <c r="N139" s="124">
        <f>IF(RES_hhdet_in_tes!N139=0,"",RES_hhdet_in_tes!N139/RES_hhdet_in_fec!N139)</f>
        <v>0.77019173569657362</v>
      </c>
      <c r="O139" s="124">
        <f>IF(RES_hhdet_in_tes!O139=0,"",RES_hhdet_in_tes!O139/RES_hhdet_in_fec!O139)</f>
        <v>0.77488990040173311</v>
      </c>
      <c r="P139" s="124">
        <f>IF(RES_hhdet_in_tes!P139=0,"",RES_hhdet_in_tes!P139/RES_hhdet_in_fec!P139)</f>
        <v>0.77727654906029109</v>
      </c>
      <c r="Q139" s="124">
        <f>IF(RES_hhdet_in_tes!Q139=0,"",RES_hhdet_in_tes!Q139/RES_hhdet_in_fec!Q139)</f>
        <v>0.78776480246404501</v>
      </c>
      <c r="R139" s="124">
        <f>IF(RES_hhdet_in_tes!R139=0,"",RES_hhdet_in_tes!R139/RES_hhdet_in_fec!R139)</f>
        <v>0.7962177339010984</v>
      </c>
      <c r="S139" s="124">
        <f>IF(RES_hhdet_in_tes!S139=0,"",RES_hhdet_in_tes!S139/RES_hhdet_in_fec!S139)</f>
        <v>0.81088332466431401</v>
      </c>
      <c r="T139" s="124">
        <f>IF(RES_hhdet_in_tes!T139=0,"",RES_hhdet_in_tes!T139/RES_hhdet_in_fec!T139)</f>
        <v>0.82861862222942739</v>
      </c>
      <c r="U139" s="124">
        <f>IF(RES_hhdet_in_tes!U139=0,"",RES_hhdet_in_tes!U139/RES_hhdet_in_fec!U139)</f>
        <v>0.83914445922838188</v>
      </c>
      <c r="V139" s="124">
        <f>IF(RES_hhdet_in_tes!V139=0,"",RES_hhdet_in_tes!V139/RES_hhdet_in_fec!V139)</f>
        <v>0.85478233514602542</v>
      </c>
      <c r="W139" s="124">
        <f>IF(RES_hhdet_in_tes!W139=0,"",RES_hhdet_in_tes!W139/RES_hhdet_in_fec!W139)</f>
        <v>0.86194840487044144</v>
      </c>
      <c r="X139" s="124">
        <f>IF(RES_hhdet_in_tes!X139=0,"",RES_hhdet_in_tes!X139/RES_hhdet_in_fec!X139)</f>
        <v>0.8560513361479648</v>
      </c>
      <c r="Y139" s="124">
        <f>IF(RES_hhdet_in_tes!Y139=0,"",RES_hhdet_in_tes!Y139/RES_hhdet_in_fec!Y139)</f>
        <v>0.86567644185171999</v>
      </c>
      <c r="DA139" s="130" t="s">
        <v>3718</v>
      </c>
    </row>
    <row r="140" spans="1:105" ht="12" customHeight="1" x14ac:dyDescent="0.25">
      <c r="A140" s="97" t="s">
        <v>50</v>
      </c>
      <c r="B140" s="111"/>
      <c r="C140" s="111">
        <f>IF(RES_hhdet_in_tes!C140=0,"",RES_hhdet_in_tes!C140/RES_hhdet_in_fec!C140)</f>
        <v>0.61057814660504905</v>
      </c>
      <c r="D140" s="111">
        <f>IF(RES_hhdet_in_tes!D140=0,"",RES_hhdet_in_tes!D140/RES_hhdet_in_fec!D140)</f>
        <v>0.61070458550561002</v>
      </c>
      <c r="E140" s="111">
        <f>IF(RES_hhdet_in_tes!E140=0,"",RES_hhdet_in_tes!E140/RES_hhdet_in_fec!E140)</f>
        <v>0.61083103579561038</v>
      </c>
      <c r="F140" s="111">
        <f>IF(RES_hhdet_in_tes!F140=0,"",RES_hhdet_in_tes!F140/RES_hhdet_in_fec!F140)</f>
        <v>0.61095748763871593</v>
      </c>
      <c r="G140" s="111">
        <f>IF(RES_hhdet_in_tes!G140=0,"",RES_hhdet_in_tes!G140/RES_hhdet_in_fec!G140)</f>
        <v>0.61108394997082516</v>
      </c>
      <c r="H140" s="111">
        <f>IF(RES_hhdet_in_tes!H140=0,"",RES_hhdet_in_tes!H140/RES_hhdet_in_fec!H140)</f>
        <v>0.61121042169829798</v>
      </c>
      <c r="I140" s="111">
        <f>IF(RES_hhdet_in_tes!I140=0,"",RES_hhdet_in_tes!I140/RES_hhdet_in_fec!I140)</f>
        <v>0.61133690502293969</v>
      </c>
      <c r="J140" s="111">
        <f>IF(RES_hhdet_in_tes!J140=0,"",RES_hhdet_in_tes!J140/RES_hhdet_in_fec!J140)</f>
        <v>0.61146340896477103</v>
      </c>
      <c r="K140" s="111">
        <f>IF(RES_hhdet_in_tes!K140=0,"",RES_hhdet_in_tes!K140/RES_hhdet_in_fec!K140)</f>
        <v>0.61158994119318166</v>
      </c>
      <c r="L140" s="111">
        <f>IF(RES_hhdet_in_tes!L140=0,"",RES_hhdet_in_tes!L140/RES_hhdet_in_fec!L140)</f>
        <v>0.61171650376004771</v>
      </c>
      <c r="M140" s="111">
        <f>IF(RES_hhdet_in_tes!M140=0,"",RES_hhdet_in_tes!M140/RES_hhdet_in_fec!M140)</f>
        <v>0.61181262080618182</v>
      </c>
      <c r="N140" s="111">
        <f>IF(RES_hhdet_in_tes!N140=0,"",RES_hhdet_in_tes!N140/RES_hhdet_in_fec!N140)</f>
        <v>0.61186634571378151</v>
      </c>
      <c r="O140" s="111">
        <f>IF(RES_hhdet_in_tes!O140=0,"",RES_hhdet_in_tes!O140/RES_hhdet_in_fec!O140)</f>
        <v>0.61189845567976819</v>
      </c>
      <c r="P140" s="111">
        <f>IF(RES_hhdet_in_tes!P140=0,"",RES_hhdet_in_tes!P140/RES_hhdet_in_fec!P140)</f>
        <v>0.61198805323168037</v>
      </c>
      <c r="Q140" s="111">
        <f>IF(RES_hhdet_in_tes!Q140=0,"",RES_hhdet_in_tes!Q140/RES_hhdet_in_fec!Q140)</f>
        <v>0.61235273619835429</v>
      </c>
      <c r="R140" s="111">
        <f>IF(RES_hhdet_in_tes!R140=0,"",RES_hhdet_in_tes!R140/RES_hhdet_in_fec!R140)</f>
        <v>0.61331066754303842</v>
      </c>
      <c r="S140" s="111">
        <f>IF(RES_hhdet_in_tes!S140=0,"",RES_hhdet_in_tes!S140/RES_hhdet_in_fec!S140)</f>
        <v>0.61466193916705603</v>
      </c>
      <c r="T140" s="111">
        <f>IF(RES_hhdet_in_tes!T140=0,"",RES_hhdet_in_tes!T140/RES_hhdet_in_fec!T140)</f>
        <v>0.61614454908467464</v>
      </c>
      <c r="U140" s="111">
        <f>IF(RES_hhdet_in_tes!U140=0,"",RES_hhdet_in_tes!U140/RES_hhdet_in_fec!U140)</f>
        <v>0.61749649531016559</v>
      </c>
      <c r="V140" s="111">
        <f>IF(RES_hhdet_in_tes!V140=0,"",RES_hhdet_in_tes!V140/RES_hhdet_in_fec!V140)</f>
        <v>0.6184557758577981</v>
      </c>
      <c r="W140" s="111">
        <f>IF(RES_hhdet_in_tes!W140=0,"",RES_hhdet_in_tes!W140/RES_hhdet_in_fec!W140)</f>
        <v>0.61891681337225346</v>
      </c>
      <c r="X140" s="111">
        <f>IF(RES_hhdet_in_tes!X140=0,"",RES_hhdet_in_tes!X140/RES_hhdet_in_fec!X140)</f>
        <v>0.61930918509719324</v>
      </c>
      <c r="Y140" s="111">
        <f>IF(RES_hhdet_in_tes!Y140=0,"",RES_hhdet_in_tes!Y140/RES_hhdet_in_fec!Y140)</f>
        <v>0.61934842226968723</v>
      </c>
      <c r="DA140" s="63" t="s">
        <v>3719</v>
      </c>
    </row>
    <row r="141" spans="1:105" ht="12" customHeight="1" x14ac:dyDescent="0.25">
      <c r="A141" s="109" t="s">
        <v>120</v>
      </c>
      <c r="B141" s="45"/>
      <c r="C141" s="45">
        <f>IF(RES_hhdet_in_tes!C141=0,"",RES_hhdet_in_tes!C141/RES_hhdet_in_fec!C141)</f>
        <v>0.76655360444665888</v>
      </c>
      <c r="D141" s="45">
        <f>IF(RES_hhdet_in_tes!D141=0,"",RES_hhdet_in_tes!D141/RES_hhdet_in_fec!D141)</f>
        <v>0.76778382772742226</v>
      </c>
      <c r="E141" s="45">
        <f>IF(RES_hhdet_in_tes!E141=0,"",RES_hhdet_in_tes!E141/RES_hhdet_in_fec!E141)</f>
        <v>0.76907205632046183</v>
      </c>
      <c r="F141" s="45">
        <f>IF(RES_hhdet_in_tes!F141=0,"",RES_hhdet_in_tes!F141/RES_hhdet_in_fec!F141)</f>
        <v>0.77036819472881191</v>
      </c>
      <c r="G141" s="45">
        <f>IF(RES_hhdet_in_tes!G141=0,"",RES_hhdet_in_tes!G141/RES_hhdet_in_fec!G141)</f>
        <v>0.77171775261795128</v>
      </c>
      <c r="H141" s="45">
        <f>IF(RES_hhdet_in_tes!H141=0,"",RES_hhdet_in_tes!H141/RES_hhdet_in_fec!H141)</f>
        <v>0.77311516018419602</v>
      </c>
      <c r="I141" s="45">
        <f>IF(RES_hhdet_in_tes!I141=0,"",RES_hhdet_in_tes!I141/RES_hhdet_in_fec!I141)</f>
        <v>0.77457163101045001</v>
      </c>
      <c r="J141" s="45">
        <f>IF(RES_hhdet_in_tes!J141=0,"",RES_hhdet_in_tes!J141/RES_hhdet_in_fec!J141)</f>
        <v>0.77613310318783135</v>
      </c>
      <c r="K141" s="45">
        <f>IF(RES_hhdet_in_tes!K141=0,"",RES_hhdet_in_tes!K141/RES_hhdet_in_fec!K141)</f>
        <v>0.77783863617694604</v>
      </c>
      <c r="L141" s="45">
        <f>IF(RES_hhdet_in_tes!L141=0,"",RES_hhdet_in_tes!L141/RES_hhdet_in_fec!L141)</f>
        <v>0.77969867998486231</v>
      </c>
      <c r="M141" s="45">
        <f>IF(RES_hhdet_in_tes!M141=0,"",RES_hhdet_in_tes!M141/RES_hhdet_in_fec!M141)</f>
        <v>0.78235813160204981</v>
      </c>
      <c r="N141" s="45">
        <f>IF(RES_hhdet_in_tes!N141=0,"",RES_hhdet_in_tes!N141/RES_hhdet_in_fec!N141)</f>
        <v>0.78600058707231879</v>
      </c>
      <c r="O141" s="45">
        <f>IF(RES_hhdet_in_tes!O141=0,"",RES_hhdet_in_tes!O141/RES_hhdet_in_fec!O141)</f>
        <v>0.79106141442922395</v>
      </c>
      <c r="P141" s="45">
        <f>IF(RES_hhdet_in_tes!P141=0,"",RES_hhdet_in_tes!P141/RES_hhdet_in_fec!P141)</f>
        <v>0.79775414830594005</v>
      </c>
      <c r="Q141" s="45">
        <f>IF(RES_hhdet_in_tes!Q141=0,"",RES_hhdet_in_tes!Q141/RES_hhdet_in_fec!Q141)</f>
        <v>0.80641461122110047</v>
      </c>
      <c r="R141" s="45">
        <f>IF(RES_hhdet_in_tes!R141=0,"",RES_hhdet_in_tes!R141/RES_hhdet_in_fec!R141)</f>
        <v>0.81819943067328627</v>
      </c>
      <c r="S141" s="45">
        <f>IF(RES_hhdet_in_tes!S141=0,"",RES_hhdet_in_tes!S141/RES_hhdet_in_fec!S141)</f>
        <v>0.83294608685133831</v>
      </c>
      <c r="T141" s="45">
        <f>IF(RES_hhdet_in_tes!T141=0,"",RES_hhdet_in_tes!T141/RES_hhdet_in_fec!T141)</f>
        <v>0.84882167202577063</v>
      </c>
      <c r="U141" s="45">
        <f>IF(RES_hhdet_in_tes!U141=0,"",RES_hhdet_in_tes!U141/RES_hhdet_in_fec!U141)</f>
        <v>0.86399327846714014</v>
      </c>
      <c r="V141" s="45">
        <f>IF(RES_hhdet_in_tes!V141=0,"",RES_hhdet_in_tes!V141/RES_hhdet_in_fec!V141)</f>
        <v>0.8766279984459836</v>
      </c>
      <c r="W141" s="45">
        <f>IF(RES_hhdet_in_tes!W141=0,"",RES_hhdet_in_tes!W141/RES_hhdet_in_fec!W141)</f>
        <v>0.88608899617112302</v>
      </c>
      <c r="X141" s="45">
        <f>IF(RES_hhdet_in_tes!X141=0,"",RES_hhdet_in_tes!X141/RES_hhdet_in_fec!X141)</f>
        <v>0.89362906684468857</v>
      </c>
      <c r="Y141" s="45">
        <f>IF(RES_hhdet_in_tes!Y141=0,"",RES_hhdet_in_tes!Y141/RES_hhdet_in_fec!Y141)</f>
        <v>0.9003155700339861</v>
      </c>
      <c r="DA141" s="60" t="s">
        <v>3720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/>
      <c r="C143" s="119">
        <f>IF(RES_hhdet_in_tes!C143=0,"",RES_hhdet_in_tes!C143/RES_hhdet_in_fec!C143)</f>
        <v>1.3907846833225537</v>
      </c>
      <c r="D143" s="119">
        <f>IF(RES_hhdet_in_tes!D143=0,"",RES_hhdet_in_tes!D143/RES_hhdet_in_fec!D143)</f>
        <v>1.4519480056835254</v>
      </c>
      <c r="E143" s="119">
        <f>IF(RES_hhdet_in_tes!E143=0,"",RES_hhdet_in_tes!E143/RES_hhdet_in_fec!E143)</f>
        <v>1.5032589969866825</v>
      </c>
      <c r="F143" s="119">
        <f>IF(RES_hhdet_in_tes!F143=0,"",RES_hhdet_in_tes!F143/RES_hhdet_in_fec!F143)</f>
        <v>1.5427103368342483</v>
      </c>
      <c r="G143" s="119">
        <f>IF(RES_hhdet_in_tes!G143=0,"",RES_hhdet_in_tes!G143/RES_hhdet_in_fec!G143)</f>
        <v>1.5830697909226896</v>
      </c>
      <c r="H143" s="119">
        <f>IF(RES_hhdet_in_tes!H143=0,"",RES_hhdet_in_tes!H143/RES_hhdet_in_fec!H143)</f>
        <v>1.5847170268164645</v>
      </c>
      <c r="I143" s="119">
        <f>IF(RES_hhdet_in_tes!I143=0,"",RES_hhdet_in_tes!I143/RES_hhdet_in_fec!I143)</f>
        <v>1.5985899532802872</v>
      </c>
      <c r="J143" s="119">
        <f>IF(RES_hhdet_in_tes!J143=0,"",RES_hhdet_in_tes!J143/RES_hhdet_in_fec!J143)</f>
        <v>1.7131593065020865</v>
      </c>
      <c r="K143" s="119">
        <f>IF(RES_hhdet_in_tes!K143=0,"",RES_hhdet_in_tes!K143/RES_hhdet_in_fec!K143)</f>
        <v>1.7137479438332504</v>
      </c>
      <c r="L143" s="119">
        <f>IF(RES_hhdet_in_tes!L143=0,"",RES_hhdet_in_tes!L143/RES_hhdet_in_fec!L143)</f>
        <v>1.8005302417611446</v>
      </c>
      <c r="M143" s="119">
        <f>IF(RES_hhdet_in_tes!M143=0,"",RES_hhdet_in_tes!M143/RES_hhdet_in_fec!M143)</f>
        <v>1.7880455525295724</v>
      </c>
      <c r="N143" s="119">
        <f>IF(RES_hhdet_in_tes!N143=0,"",RES_hhdet_in_tes!N143/RES_hhdet_in_fec!N143)</f>
        <v>1.8464538284706566</v>
      </c>
      <c r="O143" s="119">
        <f>IF(RES_hhdet_in_tes!O143=0,"",RES_hhdet_in_tes!O143/RES_hhdet_in_fec!O143)</f>
        <v>1.9277326289354924</v>
      </c>
      <c r="P143" s="119">
        <f>IF(RES_hhdet_in_tes!P143=0,"",RES_hhdet_in_tes!P143/RES_hhdet_in_fec!P143)</f>
        <v>1.9453043191321118</v>
      </c>
      <c r="Q143" s="119">
        <f>IF(RES_hhdet_in_tes!Q143=0,"",RES_hhdet_in_tes!Q143/RES_hhdet_in_fec!Q143)</f>
        <v>2.0434113347305227</v>
      </c>
      <c r="R143" s="119">
        <f>IF(RES_hhdet_in_tes!R143=0,"",RES_hhdet_in_tes!R143/RES_hhdet_in_fec!R143)</f>
        <v>2.0473307123987774</v>
      </c>
      <c r="S143" s="119">
        <f>IF(RES_hhdet_in_tes!S143=0,"",RES_hhdet_in_tes!S143/RES_hhdet_in_fec!S143)</f>
        <v>2.0187161773477258</v>
      </c>
      <c r="T143" s="119">
        <f>IF(RES_hhdet_in_tes!T143=0,"",RES_hhdet_in_tes!T143/RES_hhdet_in_fec!T143)</f>
        <v>1.9951368133722833</v>
      </c>
      <c r="U143" s="119">
        <f>IF(RES_hhdet_in_tes!U143=0,"",RES_hhdet_in_tes!U143/RES_hhdet_in_fec!U143)</f>
        <v>1.9608116577046422</v>
      </c>
      <c r="V143" s="119">
        <f>IF(RES_hhdet_in_tes!V143=0,"",RES_hhdet_in_tes!V143/RES_hhdet_in_fec!V143)</f>
        <v>1.9924124581877043</v>
      </c>
      <c r="W143" s="119">
        <f>IF(RES_hhdet_in_tes!W143=0,"",RES_hhdet_in_tes!W143/RES_hhdet_in_fec!W143)</f>
        <v>2.0927930238608505</v>
      </c>
      <c r="X143" s="119">
        <f>IF(RES_hhdet_in_tes!X143=0,"",RES_hhdet_in_tes!X143/RES_hhdet_in_fec!X143)</f>
        <v>2.255572227658333</v>
      </c>
      <c r="Y143" s="119">
        <f>IF(RES_hhdet_in_tes!Y143=0,"",RES_hhdet_in_tes!Y143/RES_hhdet_in_fec!Y143)</f>
        <v>2.1156629321123446</v>
      </c>
      <c r="DA143" s="129" t="s">
        <v>3721</v>
      </c>
    </row>
    <row r="144" spans="1:105" ht="12.95" customHeight="1" x14ac:dyDescent="0.25">
      <c r="A144" s="121" t="s">
        <v>57</v>
      </c>
      <c r="B144" s="124"/>
      <c r="C144" s="124">
        <f>IF(RES_hhdet_in_tes!C144=0,"",RES_hhdet_in_tes!C144/RES_hhdet_in_fec!C144)</f>
        <v>1.6396828657664322</v>
      </c>
      <c r="D144" s="124">
        <f>IF(RES_hhdet_in_tes!D144=0,"",RES_hhdet_in_tes!D144/RES_hhdet_in_fec!D144)</f>
        <v>1.7342714860178385</v>
      </c>
      <c r="E144" s="124">
        <f>IF(RES_hhdet_in_tes!E144=0,"",RES_hhdet_in_tes!E144/RES_hhdet_in_fec!E144)</f>
        <v>1.8304526303337165</v>
      </c>
      <c r="F144" s="124">
        <f>IF(RES_hhdet_in_tes!F144=0,"",RES_hhdet_in_tes!F144/RES_hhdet_in_fec!F144)</f>
        <v>1.9272990412054569</v>
      </c>
      <c r="G144" s="124">
        <f>IF(RES_hhdet_in_tes!G144=0,"",RES_hhdet_in_tes!G144/RES_hhdet_in_fec!G144)</f>
        <v>2.0256555689298734</v>
      </c>
      <c r="H144" s="124">
        <f>IF(RES_hhdet_in_tes!H144=0,"",RES_hhdet_in_tes!H144/RES_hhdet_in_fec!H144)</f>
        <v>2.1254205791827401</v>
      </c>
      <c r="I144" s="124">
        <f>IF(RES_hhdet_in_tes!I144=0,"",RES_hhdet_in_tes!I144/RES_hhdet_in_fec!I144)</f>
        <v>2.2268040909334053</v>
      </c>
      <c r="J144" s="124">
        <f>IF(RES_hhdet_in_tes!J144=0,"",RES_hhdet_in_tes!J144/RES_hhdet_in_fec!J144)</f>
        <v>2.3306623825911439</v>
      </c>
      <c r="K144" s="124">
        <f>IF(RES_hhdet_in_tes!K144=0,"",RES_hhdet_in_tes!K144/RES_hhdet_in_fec!K144)</f>
        <v>2.4377261640750403</v>
      </c>
      <c r="L144" s="124">
        <f>IF(RES_hhdet_in_tes!L144=0,"",RES_hhdet_in_tes!L144/RES_hhdet_in_fec!L144)</f>
        <v>2.5481957513210785</v>
      </c>
      <c r="M144" s="124">
        <f>IF(RES_hhdet_in_tes!M144=0,"",RES_hhdet_in_tes!M144/RES_hhdet_in_fec!M144)</f>
        <v>2.6832771921709266</v>
      </c>
      <c r="N144" s="124">
        <f>IF(RES_hhdet_in_tes!N144=0,"",RES_hhdet_in_tes!N144/RES_hhdet_in_fec!N144)</f>
        <v>2.850283165577487</v>
      </c>
      <c r="O144" s="124">
        <f>IF(RES_hhdet_in_tes!O144=0,"",RES_hhdet_in_tes!O144/RES_hhdet_in_fec!O144)</f>
        <v>3.0517259701745232</v>
      </c>
      <c r="P144" s="124">
        <f>IF(RES_hhdet_in_tes!P144=0,"",RES_hhdet_in_tes!P144/RES_hhdet_in_fec!P144)</f>
        <v>3.2672938151932591</v>
      </c>
      <c r="Q144" s="124">
        <f>IF(RES_hhdet_in_tes!Q144=0,"",RES_hhdet_in_tes!Q144/RES_hhdet_in_fec!Q144)</f>
        <v>3.4349340351264552</v>
      </c>
      <c r="R144" s="124">
        <f>IF(RES_hhdet_in_tes!R144=0,"",RES_hhdet_in_tes!R144/RES_hhdet_in_fec!R144)</f>
        <v>3.4357524982989385</v>
      </c>
      <c r="S144" s="124">
        <f>IF(RES_hhdet_in_tes!S144=0,"",RES_hhdet_in_tes!S144/RES_hhdet_in_fec!S144)</f>
        <v>3.4358434386514367</v>
      </c>
      <c r="T144" s="124">
        <f>IF(RES_hhdet_in_tes!T144=0,"",RES_hhdet_in_tes!T144/RES_hhdet_in_fec!T144)</f>
        <v>3.4359444834875452</v>
      </c>
      <c r="U144" s="124">
        <f>IF(RES_hhdet_in_tes!U144=0,"",RES_hhdet_in_tes!U144/RES_hhdet_in_fec!U144)</f>
        <v>3.4360567555276664</v>
      </c>
      <c r="V144" s="124">
        <f>IF(RES_hhdet_in_tes!V144=0,"",RES_hhdet_in_tes!V144/RES_hhdet_in_fec!V144)</f>
        <v>3.4461612391385623</v>
      </c>
      <c r="W144" s="124">
        <f>IF(RES_hhdet_in_tes!W144=0,"",RES_hhdet_in_tes!W144/RES_hhdet_in_fec!W144)</f>
        <v>3.4999817227373895</v>
      </c>
      <c r="X144" s="124">
        <f>IF(RES_hhdet_in_tes!X144=0,"",RES_hhdet_in_tes!X144/RES_hhdet_in_fec!X144)</f>
        <v>3.5720630427029803</v>
      </c>
      <c r="Y144" s="124">
        <f>IF(RES_hhdet_in_tes!Y144=0,"",RES_hhdet_in_tes!Y144/RES_hhdet_in_fec!Y144)</f>
        <v>3.6547794637767574</v>
      </c>
      <c r="DA144" s="130" t="s">
        <v>3722</v>
      </c>
    </row>
    <row r="145" spans="1:105" ht="12" customHeight="1" x14ac:dyDescent="0.25">
      <c r="A145" s="97" t="s">
        <v>53</v>
      </c>
      <c r="B145" s="111"/>
      <c r="C145" s="111">
        <f>IF(RES_hhdet_in_tes!C145=0,"",RES_hhdet_in_tes!C145/RES_hhdet_in_fec!C145)</f>
        <v>1.6396828657664322</v>
      </c>
      <c r="D145" s="111">
        <f>IF(RES_hhdet_in_tes!D145=0,"",RES_hhdet_in_tes!D145/RES_hhdet_in_fec!D145)</f>
        <v>1.7342714860178385</v>
      </c>
      <c r="E145" s="111">
        <f>IF(RES_hhdet_in_tes!E145=0,"",RES_hhdet_in_tes!E145/RES_hhdet_in_fec!E145)</f>
        <v>1.8304526303337165</v>
      </c>
      <c r="F145" s="111">
        <f>IF(RES_hhdet_in_tes!F145=0,"",RES_hhdet_in_tes!F145/RES_hhdet_in_fec!F145)</f>
        <v>1.9272990412054569</v>
      </c>
      <c r="G145" s="111">
        <f>IF(RES_hhdet_in_tes!G145=0,"",RES_hhdet_in_tes!G145/RES_hhdet_in_fec!G145)</f>
        <v>2.0256555689298734</v>
      </c>
      <c r="H145" s="111">
        <f>IF(RES_hhdet_in_tes!H145=0,"",RES_hhdet_in_tes!H145/RES_hhdet_in_fec!H145)</f>
        <v>2.1254205791827401</v>
      </c>
      <c r="I145" s="111">
        <f>IF(RES_hhdet_in_tes!I145=0,"",RES_hhdet_in_tes!I145/RES_hhdet_in_fec!I145)</f>
        <v>2.2268040909334053</v>
      </c>
      <c r="J145" s="111">
        <f>IF(RES_hhdet_in_tes!J145=0,"",RES_hhdet_in_tes!J145/RES_hhdet_in_fec!J145)</f>
        <v>2.3306623825911439</v>
      </c>
      <c r="K145" s="111">
        <f>IF(RES_hhdet_in_tes!K145=0,"",RES_hhdet_in_tes!K145/RES_hhdet_in_fec!K145)</f>
        <v>2.4377261640750403</v>
      </c>
      <c r="L145" s="111">
        <f>IF(RES_hhdet_in_tes!L145=0,"",RES_hhdet_in_tes!L145/RES_hhdet_in_fec!L145)</f>
        <v>2.5481957513210785</v>
      </c>
      <c r="M145" s="111">
        <f>IF(RES_hhdet_in_tes!M145=0,"",RES_hhdet_in_tes!M145/RES_hhdet_in_fec!M145)</f>
        <v>2.6832771921709266</v>
      </c>
      <c r="N145" s="111">
        <f>IF(RES_hhdet_in_tes!N145=0,"",RES_hhdet_in_tes!N145/RES_hhdet_in_fec!N145)</f>
        <v>2.850283165577487</v>
      </c>
      <c r="O145" s="111">
        <f>IF(RES_hhdet_in_tes!O145=0,"",RES_hhdet_in_tes!O145/RES_hhdet_in_fec!O145)</f>
        <v>3.0517259701745232</v>
      </c>
      <c r="P145" s="111">
        <f>IF(RES_hhdet_in_tes!P145=0,"",RES_hhdet_in_tes!P145/RES_hhdet_in_fec!P145)</f>
        <v>3.2672938151932591</v>
      </c>
      <c r="Q145" s="111">
        <f>IF(RES_hhdet_in_tes!Q145=0,"",RES_hhdet_in_tes!Q145/RES_hhdet_in_fec!Q145)</f>
        <v>3.4349340351264552</v>
      </c>
      <c r="R145" s="111">
        <f>IF(RES_hhdet_in_tes!R145=0,"",RES_hhdet_in_tes!R145/RES_hhdet_in_fec!R145)</f>
        <v>3.4357524982989385</v>
      </c>
      <c r="S145" s="111">
        <f>IF(RES_hhdet_in_tes!S145=0,"",RES_hhdet_in_tes!S145/RES_hhdet_in_fec!S145)</f>
        <v>3.4358434386514367</v>
      </c>
      <c r="T145" s="111">
        <f>IF(RES_hhdet_in_tes!T145=0,"",RES_hhdet_in_tes!T145/RES_hhdet_in_fec!T145)</f>
        <v>3.4359444834875452</v>
      </c>
      <c r="U145" s="111">
        <f>IF(RES_hhdet_in_tes!U145=0,"",RES_hhdet_in_tes!U145/RES_hhdet_in_fec!U145)</f>
        <v>3.4360567555276664</v>
      </c>
      <c r="V145" s="111">
        <f>IF(RES_hhdet_in_tes!V145=0,"",RES_hhdet_in_tes!V145/RES_hhdet_in_fec!V145)</f>
        <v>3.4461612391385623</v>
      </c>
      <c r="W145" s="111">
        <f>IF(RES_hhdet_in_tes!W145=0,"",RES_hhdet_in_tes!W145/RES_hhdet_in_fec!W145)</f>
        <v>3.4999817227373895</v>
      </c>
      <c r="X145" s="111">
        <f>IF(RES_hhdet_in_tes!X145=0,"",RES_hhdet_in_tes!X145/RES_hhdet_in_fec!X145)</f>
        <v>3.5720630427029803</v>
      </c>
      <c r="Y145" s="111">
        <f>IF(RES_hhdet_in_tes!Y145=0,"",RES_hhdet_in_tes!Y145/RES_hhdet_in_fec!Y145)</f>
        <v>3.6547794637767574</v>
      </c>
      <c r="DA145" s="63" t="s">
        <v>3723</v>
      </c>
    </row>
    <row r="146" spans="1:105" ht="12.95" customHeight="1" x14ac:dyDescent="0.25">
      <c r="A146" s="121" t="s">
        <v>92</v>
      </c>
      <c r="B146" s="124"/>
      <c r="C146" s="124">
        <f>IF(RES_hhdet_in_tes!C146=0,"",RES_hhdet_in_tes!C146/RES_hhdet_in_fec!C146)</f>
        <v>2.5802479381017775</v>
      </c>
      <c r="D146" s="124">
        <f>IF(RES_hhdet_in_tes!D146=0,"",RES_hhdet_in_tes!D146/RES_hhdet_in_fec!D146)</f>
        <v>2.6981201824497778</v>
      </c>
      <c r="E146" s="124">
        <f>IF(RES_hhdet_in_tes!E146=0,"",RES_hhdet_in_tes!E146/RES_hhdet_in_fec!E146)</f>
        <v>2.8177595583971393</v>
      </c>
      <c r="F146" s="124">
        <f>IF(RES_hhdet_in_tes!F146=0,"",RES_hhdet_in_tes!F146/RES_hhdet_in_fec!F146)</f>
        <v>2.9383598250385918</v>
      </c>
      <c r="G146" s="124">
        <f>IF(RES_hhdet_in_tes!G146=0,"",RES_hhdet_in_tes!G146/RES_hhdet_in_fec!G146)</f>
        <v>3.0606196588707446</v>
      </c>
      <c r="H146" s="124">
        <f>IF(RES_hhdet_in_tes!H146=0,"",RES_hhdet_in_tes!H146/RES_hhdet_in_fec!H146)</f>
        <v>3.1844292547674353</v>
      </c>
      <c r="I146" s="124">
        <f>IF(RES_hhdet_in_tes!I146=0,"",RES_hhdet_in_tes!I146/RES_hhdet_in_fec!I146)</f>
        <v>3.3099350686023525</v>
      </c>
      <c r="J146" s="124">
        <f>IF(RES_hhdet_in_tes!J146=0,"",RES_hhdet_in_tes!J146/RES_hhdet_in_fec!J146)</f>
        <v>3.4377935045903891</v>
      </c>
      <c r="K146" s="124">
        <f>IF(RES_hhdet_in_tes!K146=0,"",RES_hhdet_in_tes!K146/RES_hhdet_in_fec!K146)</f>
        <v>3.5685244896006023</v>
      </c>
      <c r="L146" s="124">
        <f>IF(RES_hhdet_in_tes!L146=0,"",RES_hhdet_in_tes!L146/RES_hhdet_in_fec!L146)</f>
        <v>3.7021969715316039</v>
      </c>
      <c r="M146" s="124">
        <f>IF(RES_hhdet_in_tes!M146=0,"",RES_hhdet_in_tes!M146/RES_hhdet_in_fec!M146)</f>
        <v>3.8553757828465174</v>
      </c>
      <c r="N146" s="124">
        <f>IF(RES_hhdet_in_tes!N146=0,"",RES_hhdet_in_tes!N146/RES_hhdet_in_fec!N146)</f>
        <v>4.0329782618102978</v>
      </c>
      <c r="O146" s="124">
        <f>IF(RES_hhdet_in_tes!O146=0,"",RES_hhdet_in_tes!O146/RES_hhdet_in_fec!O146)</f>
        <v>4.2346875831665027</v>
      </c>
      <c r="P146" s="124">
        <f>IF(RES_hhdet_in_tes!P146=0,"",RES_hhdet_in_tes!P146/RES_hhdet_in_fec!P146)</f>
        <v>4.4408733951210726</v>
      </c>
      <c r="Q146" s="124">
        <f>IF(RES_hhdet_in_tes!Q146=0,"",RES_hhdet_in_tes!Q146/RES_hhdet_in_fec!Q146)</f>
        <v>4.5991178445145788</v>
      </c>
      <c r="R146" s="124">
        <f>IF(RES_hhdet_in_tes!R146=0,"",RES_hhdet_in_tes!R146/RES_hhdet_in_fec!R146)</f>
        <v>4.6334059541406649</v>
      </c>
      <c r="S146" s="124">
        <f>IF(RES_hhdet_in_tes!S146=0,"",RES_hhdet_in_tes!S146/RES_hhdet_in_fec!S146)</f>
        <v>4.6372157440991195</v>
      </c>
      <c r="T146" s="124">
        <f>IF(RES_hhdet_in_tes!T146=0,"",RES_hhdet_in_tes!T146/RES_hhdet_in_fec!T146)</f>
        <v>4.6414488440529569</v>
      </c>
      <c r="U146" s="124">
        <f>IF(RES_hhdet_in_tes!U146=0,"",RES_hhdet_in_tes!U146/RES_hhdet_in_fec!U146)</f>
        <v>4.6461522884461104</v>
      </c>
      <c r="V146" s="124">
        <f>IF(RES_hhdet_in_tes!V146=0,"",RES_hhdet_in_tes!V146/RES_hhdet_in_fec!V146)</f>
        <v>4.6595925523961093</v>
      </c>
      <c r="W146" s="124">
        <f>IF(RES_hhdet_in_tes!W146=0,"",RES_hhdet_in_tes!W146/RES_hhdet_in_fec!W146)</f>
        <v>4.7037061049260407</v>
      </c>
      <c r="X146" s="124">
        <f>IF(RES_hhdet_in_tes!X146=0,"",RES_hhdet_in_tes!X146/RES_hhdet_in_fec!X146)</f>
        <v>4.754827869860665</v>
      </c>
      <c r="Y146" s="124">
        <f>IF(RES_hhdet_in_tes!Y146=0,"",RES_hhdet_in_tes!Y146/RES_hhdet_in_fec!Y146)</f>
        <v>4.8124511861531936</v>
      </c>
      <c r="DA146" s="130" t="s">
        <v>3724</v>
      </c>
    </row>
    <row r="147" spans="1:105" ht="12" customHeight="1" x14ac:dyDescent="0.25">
      <c r="A147" s="97" t="s">
        <v>53</v>
      </c>
      <c r="B147" s="111"/>
      <c r="C147" s="111">
        <f>IF(RES_hhdet_in_tes!C147=0,"",RES_hhdet_in_tes!C147/RES_hhdet_in_fec!C147)</f>
        <v>2.5802479381017775</v>
      </c>
      <c r="D147" s="111">
        <f>IF(RES_hhdet_in_tes!D147=0,"",RES_hhdet_in_tes!D147/RES_hhdet_in_fec!D147)</f>
        <v>2.6981201824497778</v>
      </c>
      <c r="E147" s="111">
        <f>IF(RES_hhdet_in_tes!E147=0,"",RES_hhdet_in_tes!E147/RES_hhdet_in_fec!E147)</f>
        <v>2.8177595583971393</v>
      </c>
      <c r="F147" s="111">
        <f>IF(RES_hhdet_in_tes!F147=0,"",RES_hhdet_in_tes!F147/RES_hhdet_in_fec!F147)</f>
        <v>2.9383598250385918</v>
      </c>
      <c r="G147" s="111">
        <f>IF(RES_hhdet_in_tes!G147=0,"",RES_hhdet_in_tes!G147/RES_hhdet_in_fec!G147)</f>
        <v>3.0606196588707446</v>
      </c>
      <c r="H147" s="111">
        <f>IF(RES_hhdet_in_tes!H147=0,"",RES_hhdet_in_tes!H147/RES_hhdet_in_fec!H147)</f>
        <v>3.1844292547674353</v>
      </c>
      <c r="I147" s="111">
        <f>IF(RES_hhdet_in_tes!I147=0,"",RES_hhdet_in_tes!I147/RES_hhdet_in_fec!I147)</f>
        <v>3.3099350686023525</v>
      </c>
      <c r="J147" s="111">
        <f>IF(RES_hhdet_in_tes!J147=0,"",RES_hhdet_in_tes!J147/RES_hhdet_in_fec!J147)</f>
        <v>3.4377935045903891</v>
      </c>
      <c r="K147" s="111">
        <f>IF(RES_hhdet_in_tes!K147=0,"",RES_hhdet_in_tes!K147/RES_hhdet_in_fec!K147)</f>
        <v>3.5685244896006023</v>
      </c>
      <c r="L147" s="111">
        <f>IF(RES_hhdet_in_tes!L147=0,"",RES_hhdet_in_tes!L147/RES_hhdet_in_fec!L147)</f>
        <v>3.7021969715316039</v>
      </c>
      <c r="M147" s="111">
        <f>IF(RES_hhdet_in_tes!M147=0,"",RES_hhdet_in_tes!M147/RES_hhdet_in_fec!M147)</f>
        <v>3.8553757828465174</v>
      </c>
      <c r="N147" s="111">
        <f>IF(RES_hhdet_in_tes!N147=0,"",RES_hhdet_in_tes!N147/RES_hhdet_in_fec!N147)</f>
        <v>4.0329782618102978</v>
      </c>
      <c r="O147" s="111">
        <f>IF(RES_hhdet_in_tes!O147=0,"",RES_hhdet_in_tes!O147/RES_hhdet_in_fec!O147)</f>
        <v>4.2346875831665027</v>
      </c>
      <c r="P147" s="111">
        <f>IF(RES_hhdet_in_tes!P147=0,"",RES_hhdet_in_tes!P147/RES_hhdet_in_fec!P147)</f>
        <v>4.4408733951210726</v>
      </c>
      <c r="Q147" s="111">
        <f>IF(RES_hhdet_in_tes!Q147=0,"",RES_hhdet_in_tes!Q147/RES_hhdet_in_fec!Q147)</f>
        <v>4.5991178445145788</v>
      </c>
      <c r="R147" s="111">
        <f>IF(RES_hhdet_in_tes!R147=0,"",RES_hhdet_in_tes!R147/RES_hhdet_in_fec!R147)</f>
        <v>4.6334059541406649</v>
      </c>
      <c r="S147" s="111">
        <f>IF(RES_hhdet_in_tes!S147=0,"",RES_hhdet_in_tes!S147/RES_hhdet_in_fec!S147)</f>
        <v>4.6372157440991195</v>
      </c>
      <c r="T147" s="111">
        <f>IF(RES_hhdet_in_tes!T147=0,"",RES_hhdet_in_tes!T147/RES_hhdet_in_fec!T147)</f>
        <v>4.6414488440529569</v>
      </c>
      <c r="U147" s="111">
        <f>IF(RES_hhdet_in_tes!U147=0,"",RES_hhdet_in_tes!U147/RES_hhdet_in_fec!U147)</f>
        <v>4.6461522884461104</v>
      </c>
      <c r="V147" s="111">
        <f>IF(RES_hhdet_in_tes!V147=0,"",RES_hhdet_in_tes!V147/RES_hhdet_in_fec!V147)</f>
        <v>4.6595925523961093</v>
      </c>
      <c r="W147" s="111">
        <f>IF(RES_hhdet_in_tes!W147=0,"",RES_hhdet_in_tes!W147/RES_hhdet_in_fec!W147)</f>
        <v>4.7037061049260407</v>
      </c>
      <c r="X147" s="111">
        <f>IF(RES_hhdet_in_tes!X147=0,"",RES_hhdet_in_tes!X147/RES_hhdet_in_fec!X147)</f>
        <v>4.754827869860665</v>
      </c>
      <c r="Y147" s="111">
        <f>IF(RES_hhdet_in_tes!Y147=0,"",RES_hhdet_in_tes!Y147/RES_hhdet_in_fec!Y147)</f>
        <v>4.8124511861531936</v>
      </c>
      <c r="DA147" s="63" t="s">
        <v>3725</v>
      </c>
    </row>
    <row r="148" spans="1:105" ht="12" customHeight="1" x14ac:dyDescent="0.25">
      <c r="A148" s="121" t="s">
        <v>55</v>
      </c>
      <c r="B148" s="124"/>
      <c r="C148" s="124">
        <f>IF(RES_hhdet_in_tes!C148=0,"",RES_hhdet_in_tes!C148/RES_hhdet_in_fec!C148)</f>
        <v>0.66829757810038237</v>
      </c>
      <c r="D148" s="124">
        <f>IF(RES_hhdet_in_tes!D148=0,"",RES_hhdet_in_tes!D148/RES_hhdet_in_fec!D148)</f>
        <v>0.66632271920755093</v>
      </c>
      <c r="E148" s="124">
        <f>IF(RES_hhdet_in_tes!E148=0,"",RES_hhdet_in_tes!E148/RES_hhdet_in_fec!E148)</f>
        <v>0.66623478042116557</v>
      </c>
      <c r="F148" s="124">
        <f>IF(RES_hhdet_in_tes!F148=0,"",RES_hhdet_in_tes!F148/RES_hhdet_in_fec!F148)</f>
        <v>0.65007966575934184</v>
      </c>
      <c r="G148" s="124">
        <f>IF(RES_hhdet_in_tes!G148=0,"",RES_hhdet_in_tes!G148/RES_hhdet_in_fec!G148)</f>
        <v>0.66086440467147323</v>
      </c>
      <c r="H148" s="124">
        <f>IF(RES_hhdet_in_tes!H148=0,"",RES_hhdet_in_tes!H148/RES_hhdet_in_fec!H148)</f>
        <v>0.67373469437952982</v>
      </c>
      <c r="I148" s="124">
        <f>IF(RES_hhdet_in_tes!I148=0,"",RES_hhdet_in_tes!I148/RES_hhdet_in_fec!I148)</f>
        <v>0.68537721698570331</v>
      </c>
      <c r="J148" s="124">
        <f>IF(RES_hhdet_in_tes!J148=0,"",RES_hhdet_in_tes!J148/RES_hhdet_in_fec!J148)</f>
        <v>0.6889811837511659</v>
      </c>
      <c r="K148" s="124">
        <f>IF(RES_hhdet_in_tes!K148=0,"",RES_hhdet_in_tes!K148/RES_hhdet_in_fec!K148)</f>
        <v>0.70615220770717824</v>
      </c>
      <c r="L148" s="124">
        <f>IF(RES_hhdet_in_tes!L148=0,"",RES_hhdet_in_tes!L148/RES_hhdet_in_fec!L148)</f>
        <v>0.68996497048932648</v>
      </c>
      <c r="M148" s="124">
        <f>IF(RES_hhdet_in_tes!M148=0,"",RES_hhdet_in_tes!M148/RES_hhdet_in_fec!M148)</f>
        <v>0.69019676324049628</v>
      </c>
      <c r="N148" s="124">
        <f>IF(RES_hhdet_in_tes!N148=0,"",RES_hhdet_in_tes!N148/RES_hhdet_in_fec!N148)</f>
        <v>0.69371064254555315</v>
      </c>
      <c r="O148" s="124">
        <f>IF(RES_hhdet_in_tes!O148=0,"",RES_hhdet_in_tes!O148/RES_hhdet_in_fec!O148)</f>
        <v>0.71808291902657218</v>
      </c>
      <c r="P148" s="124">
        <f>IF(RES_hhdet_in_tes!P148=0,"",RES_hhdet_in_tes!P148/RES_hhdet_in_fec!P148)</f>
        <v>0.73927875440808644</v>
      </c>
      <c r="Q148" s="124">
        <f>IF(RES_hhdet_in_tes!Q148=0,"",RES_hhdet_in_tes!Q148/RES_hhdet_in_fec!Q148)</f>
        <v>0.75958508799247093</v>
      </c>
      <c r="R148" s="124">
        <f>IF(RES_hhdet_in_tes!R148=0,"",RES_hhdet_in_tes!R148/RES_hhdet_in_fec!R148)</f>
        <v>0.76097199861597886</v>
      </c>
      <c r="S148" s="124">
        <f>IF(RES_hhdet_in_tes!S148=0,"",RES_hhdet_in_tes!S148/RES_hhdet_in_fec!S148)</f>
        <v>0.77160026939733106</v>
      </c>
      <c r="T148" s="124">
        <f>IF(RES_hhdet_in_tes!T148=0,"",RES_hhdet_in_tes!T148/RES_hhdet_in_fec!T148)</f>
        <v>0.77187811261890604</v>
      </c>
      <c r="U148" s="124">
        <f>IF(RES_hhdet_in_tes!U148=0,"",RES_hhdet_in_tes!U148/RES_hhdet_in_fec!U148)</f>
        <v>0.77789786044716658</v>
      </c>
      <c r="V148" s="124">
        <f>IF(RES_hhdet_in_tes!V148=0,"",RES_hhdet_in_tes!V148/RES_hhdet_in_fec!V148)</f>
        <v>0.78914402091481661</v>
      </c>
      <c r="W148" s="124">
        <f>IF(RES_hhdet_in_tes!W148=0,"",RES_hhdet_in_tes!W148/RES_hhdet_in_fec!W148)</f>
        <v>0.80492915378414498</v>
      </c>
      <c r="X148" s="124">
        <f>IF(RES_hhdet_in_tes!X148=0,"",RES_hhdet_in_tes!X148/RES_hhdet_in_fec!X148)</f>
        <v>0.87654286881361443</v>
      </c>
      <c r="Y148" s="124">
        <f>IF(RES_hhdet_in_tes!Y148=0,"",RES_hhdet_in_tes!Y148/RES_hhdet_in_fec!Y148)</f>
        <v>0.8271970228829405</v>
      </c>
      <c r="DA148" s="130" t="s">
        <v>3726</v>
      </c>
    </row>
    <row r="149" spans="1:105" ht="12" customHeight="1" x14ac:dyDescent="0.25">
      <c r="A149" s="97" t="s">
        <v>124</v>
      </c>
      <c r="B149" s="111"/>
      <c r="C149" s="111">
        <f>IF(RES_hhdet_in_tes!C149=0,"",RES_hhdet_in_tes!C149/RES_hhdet_in_fec!C149)</f>
        <v>0.59940149413661092</v>
      </c>
      <c r="D149" s="111">
        <f>IF(RES_hhdet_in_tes!D149=0,"",RES_hhdet_in_tes!D149/RES_hhdet_in_fec!D149)</f>
        <v>0.60121596017136603</v>
      </c>
      <c r="E149" s="111">
        <f>IF(RES_hhdet_in_tes!E149=0,"",RES_hhdet_in_tes!E149/RES_hhdet_in_fec!E149)</f>
        <v>0.6032826450159009</v>
      </c>
      <c r="F149" s="111">
        <f>IF(RES_hhdet_in_tes!F149=0,"",RES_hhdet_in_tes!F149/RES_hhdet_in_fec!F149)</f>
        <v>0.60538372333449664</v>
      </c>
      <c r="G149" s="111">
        <f>IF(RES_hhdet_in_tes!G149=0,"",RES_hhdet_in_tes!G149/RES_hhdet_in_fec!G149)</f>
        <v>0.6077170803416303</v>
      </c>
      <c r="H149" s="111">
        <f>IF(RES_hhdet_in_tes!H149=0,"",RES_hhdet_in_tes!H149/RES_hhdet_in_fec!H149)</f>
        <v>0.6102584974062697</v>
      </c>
      <c r="I149" s="111">
        <f>IF(RES_hhdet_in_tes!I149=0,"",RES_hhdet_in_tes!I149/RES_hhdet_in_fec!I149)</f>
        <v>0.61305673345104417</v>
      </c>
      <c r="J149" s="111">
        <f>IF(RES_hhdet_in_tes!J149=0,"",RES_hhdet_in_tes!J149/RES_hhdet_in_fec!J149)</f>
        <v>0.61631153657161519</v>
      </c>
      <c r="K149" s="111">
        <f>IF(RES_hhdet_in_tes!K149=0,"",RES_hhdet_in_tes!K149/RES_hhdet_in_fec!K149)</f>
        <v>0.6201927451892929</v>
      </c>
      <c r="L149" s="111">
        <f>IF(RES_hhdet_in_tes!L149=0,"",RES_hhdet_in_tes!L149/RES_hhdet_in_fec!L149)</f>
        <v>0.6247457980447999</v>
      </c>
      <c r="M149" s="111">
        <f>IF(RES_hhdet_in_tes!M149=0,"",RES_hhdet_in_tes!M149/RES_hhdet_in_fec!M149)</f>
        <v>0.63402748499233996</v>
      </c>
      <c r="N149" s="111">
        <f>IF(RES_hhdet_in_tes!N149=0,"",RES_hhdet_in_tes!N149/RES_hhdet_in_fec!N149)</f>
        <v>0.64932730331995281</v>
      </c>
      <c r="O149" s="111">
        <f>IF(RES_hhdet_in_tes!O149=0,"",RES_hhdet_in_tes!O149/RES_hhdet_in_fec!O149)</f>
        <v>0.67169473437698435</v>
      </c>
      <c r="P149" s="111">
        <f>IF(RES_hhdet_in_tes!P149=0,"",RES_hhdet_in_tes!P149/RES_hhdet_in_fec!P149)</f>
        <v>0.69881765747200186</v>
      </c>
      <c r="Q149" s="111">
        <f>IF(RES_hhdet_in_tes!Q149=0,"",RES_hhdet_in_tes!Q149/RES_hhdet_in_fec!Q149)</f>
        <v>0.72323809540487416</v>
      </c>
      <c r="R149" s="111">
        <f>IF(RES_hhdet_in_tes!R149=0,"",RES_hhdet_in_tes!R149/RES_hhdet_in_fec!R149)</f>
        <v>0.73908153665193432</v>
      </c>
      <c r="S149" s="111">
        <f>IF(RES_hhdet_in_tes!S149=0,"",RES_hhdet_in_tes!S149/RES_hhdet_in_fec!S149)</f>
        <v>0.75383329041326741</v>
      </c>
      <c r="T149" s="111">
        <f>IF(RES_hhdet_in_tes!T149=0,"",RES_hhdet_in_tes!T149/RES_hhdet_in_fec!T149)</f>
        <v>0.7670583898630563</v>
      </c>
      <c r="U149" s="111">
        <f>IF(RES_hhdet_in_tes!U149=0,"",RES_hhdet_in_tes!U149/RES_hhdet_in_fec!U149)</f>
        <v>0.77832186817552929</v>
      </c>
      <c r="V149" s="111">
        <f>IF(RES_hhdet_in_tes!V149=0,"",RES_hhdet_in_tes!V149/RES_hhdet_in_fec!V149)</f>
        <v>0.78718875852489645</v>
      </c>
      <c r="W149" s="111">
        <f>IF(RES_hhdet_in_tes!W149=0,"",RES_hhdet_in_tes!W149/RES_hhdet_in_fec!W149)</f>
        <v>0.79263881925842539</v>
      </c>
      <c r="X149" s="111">
        <f>IF(RES_hhdet_in_tes!X149=0,"",RES_hhdet_in_tes!X149/RES_hhdet_in_fec!X149)</f>
        <v>0.7960869592798574</v>
      </c>
      <c r="Y149" s="111">
        <f>IF(RES_hhdet_in_tes!Y149=0,"",RES_hhdet_in_tes!Y149/RES_hhdet_in_fec!Y149)</f>
        <v>0.79783301299159481</v>
      </c>
      <c r="DA149" s="63" t="s">
        <v>3727</v>
      </c>
    </row>
    <row r="150" spans="1:105" ht="12" customHeight="1" x14ac:dyDescent="0.25">
      <c r="A150" s="97" t="s">
        <v>123</v>
      </c>
      <c r="B150" s="111"/>
      <c r="C150" s="111" t="str">
        <f>IF(RES_hhdet_in_tes!C150=0,"",RES_hhdet_in_tes!C150/RES_hhdet_in_fec!C150)</f>
        <v/>
      </c>
      <c r="D150" s="111" t="str">
        <f>IF(RES_hhdet_in_tes!D150=0,"",RES_hhdet_in_tes!D150/RES_hhdet_in_fec!D150)</f>
        <v/>
      </c>
      <c r="E150" s="111" t="str">
        <f>IF(RES_hhdet_in_tes!E150=0,"",RES_hhdet_in_tes!E150/RES_hhdet_in_fec!E150)</f>
        <v/>
      </c>
      <c r="F150" s="111" t="str">
        <f>IF(RES_hhdet_in_tes!F150=0,"",RES_hhdet_in_tes!F150/RES_hhdet_in_fec!F150)</f>
        <v/>
      </c>
      <c r="G150" s="111" t="str">
        <f>IF(RES_hhdet_in_tes!G150=0,"",RES_hhdet_in_tes!G150/RES_hhdet_in_fec!G150)</f>
        <v/>
      </c>
      <c r="H150" s="111" t="str">
        <f>IF(RES_hhdet_in_tes!H150=0,"",RES_hhdet_in_tes!H150/RES_hhdet_in_fec!H150)</f>
        <v/>
      </c>
      <c r="I150" s="111" t="str">
        <f>IF(RES_hhdet_in_tes!I150=0,"",RES_hhdet_in_tes!I150/RES_hhdet_in_fec!I150)</f>
        <v/>
      </c>
      <c r="J150" s="111" t="str">
        <f>IF(RES_hhdet_in_tes!J150=0,"",RES_hhdet_in_tes!J150/RES_hhdet_in_fec!J150)</f>
        <v/>
      </c>
      <c r="K150" s="111" t="str">
        <f>IF(RES_hhdet_in_tes!K150=0,"",RES_hhdet_in_tes!K150/RES_hhdet_in_fec!K150)</f>
        <v/>
      </c>
      <c r="L150" s="111" t="str">
        <f>IF(RES_hhdet_in_tes!L150=0,"",RES_hhdet_in_tes!L150/RES_hhdet_in_fec!L150)</f>
        <v/>
      </c>
      <c r="M150" s="111">
        <f>IF(RES_hhdet_in_tes!M150=0,"",RES_hhdet_in_tes!M150/RES_hhdet_in_fec!M150)</f>
        <v>0.81275148464217351</v>
      </c>
      <c r="N150" s="111" t="str">
        <f>IF(RES_hhdet_in_tes!N150=0,"",RES_hhdet_in_tes!N150/RES_hhdet_in_fec!N150)</f>
        <v/>
      </c>
      <c r="O150" s="111">
        <f>IF(RES_hhdet_in_tes!O150=0,"",RES_hhdet_in_tes!O150/RES_hhdet_in_fec!O150)</f>
        <v>0.85932539301336008</v>
      </c>
      <c r="P150" s="111">
        <f>IF(RES_hhdet_in_tes!P150=0,"",RES_hhdet_in_tes!P150/RES_hhdet_in_fec!P150)</f>
        <v>0.88114470174866322</v>
      </c>
      <c r="Q150" s="111">
        <f>IF(RES_hhdet_in_tes!Q150=0,"",RES_hhdet_in_tes!Q150/RES_hhdet_in_fec!Q150)</f>
        <v>0.8850613235993281</v>
      </c>
      <c r="R150" s="111">
        <f>IF(RES_hhdet_in_tes!R150=0,"",RES_hhdet_in_tes!R150/RES_hhdet_in_fec!R150)</f>
        <v>0.87280723455341103</v>
      </c>
      <c r="S150" s="111">
        <f>IF(RES_hhdet_in_tes!S150=0,"",RES_hhdet_in_tes!S150/RES_hhdet_in_fec!S150)</f>
        <v>0.8751357328022088</v>
      </c>
      <c r="T150" s="111">
        <f>IF(RES_hhdet_in_tes!T150=0,"",RES_hhdet_in_tes!T150/RES_hhdet_in_fec!T150)</f>
        <v>0.89206320953823659</v>
      </c>
      <c r="U150" s="111">
        <f>IF(RES_hhdet_in_tes!U150=0,"",RES_hhdet_in_tes!U150/RES_hhdet_in_fec!U150)</f>
        <v>0.89767135901101869</v>
      </c>
      <c r="V150" s="111">
        <f>IF(RES_hhdet_in_tes!V150=0,"",RES_hhdet_in_tes!V150/RES_hhdet_in_fec!V150)</f>
        <v>0.92922258662637902</v>
      </c>
      <c r="W150" s="111">
        <f>IF(RES_hhdet_in_tes!W150=0,"",RES_hhdet_in_tes!W150/RES_hhdet_in_fec!W150)</f>
        <v>0.9386315821795671</v>
      </c>
      <c r="X150" s="111">
        <f>IF(RES_hhdet_in_tes!X150=0,"",RES_hhdet_in_tes!X150/RES_hhdet_in_fec!X150)</f>
        <v>0.91838969536562221</v>
      </c>
      <c r="Y150" s="111">
        <f>IF(RES_hhdet_in_tes!Y150=0,"",RES_hhdet_in_tes!Y150/RES_hhdet_in_fec!Y150)</f>
        <v>0.91130051609380658</v>
      </c>
      <c r="DA150" s="63" t="s">
        <v>3728</v>
      </c>
    </row>
    <row r="151" spans="1:105" ht="12" customHeight="1" x14ac:dyDescent="0.25">
      <c r="A151" s="100" t="s">
        <v>50</v>
      </c>
      <c r="B151" s="112"/>
      <c r="C151" s="112" t="str">
        <f>IF(RES_hhdet_in_tes!C151=0,"",RES_hhdet_in_tes!C151/RES_hhdet_in_fec!C151)</f>
        <v/>
      </c>
      <c r="D151" s="112" t="str">
        <f>IF(RES_hhdet_in_tes!D151=0,"",RES_hhdet_in_tes!D151/RES_hhdet_in_fec!D151)</f>
        <v/>
      </c>
      <c r="E151" s="112" t="str">
        <f>IF(RES_hhdet_in_tes!E151=0,"",RES_hhdet_in_tes!E151/RES_hhdet_in_fec!E151)</f>
        <v/>
      </c>
      <c r="F151" s="112" t="str">
        <f>IF(RES_hhdet_in_tes!F151=0,"",RES_hhdet_in_tes!F151/RES_hhdet_in_fec!F151)</f>
        <v/>
      </c>
      <c r="G151" s="112" t="str">
        <f>IF(RES_hhdet_in_tes!G151=0,"",RES_hhdet_in_tes!G151/RES_hhdet_in_fec!G151)</f>
        <v/>
      </c>
      <c r="H151" s="112" t="str">
        <f>IF(RES_hhdet_in_tes!H151=0,"",RES_hhdet_in_tes!H151/RES_hhdet_in_fec!H151)</f>
        <v/>
      </c>
      <c r="I151" s="112" t="str">
        <f>IF(RES_hhdet_in_tes!I151=0,"",RES_hhdet_in_tes!I151/RES_hhdet_in_fec!I151)</f>
        <v/>
      </c>
      <c r="J151" s="112" t="str">
        <f>IF(RES_hhdet_in_tes!J151=0,"",RES_hhdet_in_tes!J151/RES_hhdet_in_fec!J151)</f>
        <v/>
      </c>
      <c r="K151" s="112" t="str">
        <f>IF(RES_hhdet_in_tes!K151=0,"",RES_hhdet_in_tes!K151/RES_hhdet_in_fec!K151)</f>
        <v/>
      </c>
      <c r="L151" s="112" t="str">
        <f>IF(RES_hhdet_in_tes!L151=0,"",RES_hhdet_in_tes!L151/RES_hhdet_in_fec!L151)</f>
        <v/>
      </c>
      <c r="M151" s="112">
        <f>IF(RES_hhdet_in_tes!M151=0,"",RES_hhdet_in_tes!M151/RES_hhdet_in_fec!M151)</f>
        <v>0.63402748499233996</v>
      </c>
      <c r="N151" s="112" t="str">
        <f>IF(RES_hhdet_in_tes!N151=0,"",RES_hhdet_in_tes!N151/RES_hhdet_in_fec!N151)</f>
        <v/>
      </c>
      <c r="O151" s="112">
        <f>IF(RES_hhdet_in_tes!O151=0,"",RES_hhdet_in_tes!O151/RES_hhdet_in_fec!O151)</f>
        <v>0.67169473437698435</v>
      </c>
      <c r="P151" s="112">
        <f>IF(RES_hhdet_in_tes!P151=0,"",RES_hhdet_in_tes!P151/RES_hhdet_in_fec!P151)</f>
        <v>0.69881765747200186</v>
      </c>
      <c r="Q151" s="112">
        <f>IF(RES_hhdet_in_tes!Q151=0,"",RES_hhdet_in_tes!Q151/RES_hhdet_in_fec!Q151)</f>
        <v>0.72323809540487416</v>
      </c>
      <c r="R151" s="112">
        <f>IF(RES_hhdet_in_tes!R151=0,"",RES_hhdet_in_tes!R151/RES_hhdet_in_fec!R151)</f>
        <v>0.73908153665193432</v>
      </c>
      <c r="S151" s="112">
        <f>IF(RES_hhdet_in_tes!S151=0,"",RES_hhdet_in_tes!S151/RES_hhdet_in_fec!S151)</f>
        <v>0.7538332904132673</v>
      </c>
      <c r="T151" s="112">
        <f>IF(RES_hhdet_in_tes!T151=0,"",RES_hhdet_in_tes!T151/RES_hhdet_in_fec!T151)</f>
        <v>0.7670583898630563</v>
      </c>
      <c r="U151" s="112">
        <f>IF(RES_hhdet_in_tes!U151=0,"",RES_hhdet_in_tes!U151/RES_hhdet_in_fec!U151)</f>
        <v>0.77832186817552929</v>
      </c>
      <c r="V151" s="112">
        <f>IF(RES_hhdet_in_tes!V151=0,"",RES_hhdet_in_tes!V151/RES_hhdet_in_fec!V151)</f>
        <v>0.78718875852489645</v>
      </c>
      <c r="W151" s="112">
        <f>IF(RES_hhdet_in_tes!W151=0,"",RES_hhdet_in_tes!W151/RES_hhdet_in_fec!W151)</f>
        <v>0.79263881925842539</v>
      </c>
      <c r="X151" s="112">
        <f>IF(RES_hhdet_in_tes!X151=0,"",RES_hhdet_in_tes!X151/RES_hhdet_in_fec!X151)</f>
        <v>0.7960869592798574</v>
      </c>
      <c r="Y151" s="112">
        <f>IF(RES_hhdet_in_tes!Y151=0,"",RES_hhdet_in_tes!Y151/RES_hhdet_in_fec!Y151)</f>
        <v>0.79783301299159481</v>
      </c>
      <c r="DA151" s="131" t="s">
        <v>3729</v>
      </c>
    </row>
    <row r="152" spans="1:105" ht="12" customHeight="1" x14ac:dyDescent="0.25">
      <c r="A152" s="103" t="s">
        <v>52</v>
      </c>
      <c r="B152" s="113"/>
      <c r="C152" s="113" t="str">
        <f>IF(RES_hhdet_in_tes!C152=0,"",RES_hhdet_in_tes!C152/RES_hhdet_in_fec!C152)</f>
        <v/>
      </c>
      <c r="D152" s="113" t="str">
        <f>IF(RES_hhdet_in_tes!D152=0,"",RES_hhdet_in_tes!D152/RES_hhdet_in_fec!D152)</f>
        <v/>
      </c>
      <c r="E152" s="113" t="str">
        <f>IF(RES_hhdet_in_tes!E152=0,"",RES_hhdet_in_tes!E152/RES_hhdet_in_fec!E152)</f>
        <v/>
      </c>
      <c r="F152" s="113" t="str">
        <f>IF(RES_hhdet_in_tes!F152=0,"",RES_hhdet_in_tes!F152/RES_hhdet_in_fec!F152)</f>
        <v/>
      </c>
      <c r="G152" s="113" t="str">
        <f>IF(RES_hhdet_in_tes!G152=0,"",RES_hhdet_in_tes!G152/RES_hhdet_in_fec!G152)</f>
        <v/>
      </c>
      <c r="H152" s="113" t="str">
        <f>IF(RES_hhdet_in_tes!H152=0,"",RES_hhdet_in_tes!H152/RES_hhdet_in_fec!H152)</f>
        <v/>
      </c>
      <c r="I152" s="113" t="str">
        <f>IF(RES_hhdet_in_tes!I152=0,"",RES_hhdet_in_tes!I152/RES_hhdet_in_fec!I152)</f>
        <v/>
      </c>
      <c r="J152" s="113" t="str">
        <f>IF(RES_hhdet_in_tes!J152=0,"",RES_hhdet_in_tes!J152/RES_hhdet_in_fec!J152)</f>
        <v/>
      </c>
      <c r="K152" s="113" t="str">
        <f>IF(RES_hhdet_in_tes!K152=0,"",RES_hhdet_in_tes!K152/RES_hhdet_in_fec!K152)</f>
        <v/>
      </c>
      <c r="L152" s="113" t="str">
        <f>IF(RES_hhdet_in_tes!L152=0,"",RES_hhdet_in_tes!L152/RES_hhdet_in_fec!L152)</f>
        <v/>
      </c>
      <c r="M152" s="113">
        <f>IF(RES_hhdet_in_tes!M152=0,"",RES_hhdet_in_tes!M152/RES_hhdet_in_fec!M152)</f>
        <v>1</v>
      </c>
      <c r="N152" s="113" t="str">
        <f>IF(RES_hhdet_in_tes!N152=0,"",RES_hhdet_in_tes!N152/RES_hhdet_in_fec!N152)</f>
        <v/>
      </c>
      <c r="O152" s="113">
        <f>IF(RES_hhdet_in_tes!O152=0,"",RES_hhdet_in_tes!O152/RES_hhdet_in_fec!O152)</f>
        <v>1</v>
      </c>
      <c r="P152" s="113">
        <f>IF(RES_hhdet_in_tes!P152=0,"",RES_hhdet_in_tes!P152/RES_hhdet_in_fec!P152)</f>
        <v>1</v>
      </c>
      <c r="Q152" s="113">
        <f>IF(RES_hhdet_in_tes!Q152=0,"",RES_hhdet_in_tes!Q152/RES_hhdet_in_fec!Q152)</f>
        <v>1</v>
      </c>
      <c r="R152" s="113">
        <f>IF(RES_hhdet_in_tes!R152=0,"",RES_hhdet_in_tes!R152/RES_hhdet_in_fec!R152)</f>
        <v>1</v>
      </c>
      <c r="S152" s="113">
        <f>IF(RES_hhdet_in_tes!S152=0,"",RES_hhdet_in_tes!S152/RES_hhdet_in_fec!S152)</f>
        <v>1</v>
      </c>
      <c r="T152" s="113">
        <f>IF(RES_hhdet_in_tes!T152=0,"",RES_hhdet_in_tes!T152/RES_hhdet_in_fec!T152)</f>
        <v>1</v>
      </c>
      <c r="U152" s="113">
        <f>IF(RES_hhdet_in_tes!U152=0,"",RES_hhdet_in_tes!U152/RES_hhdet_in_fec!U152)</f>
        <v>1</v>
      </c>
      <c r="V152" s="113">
        <f>IF(RES_hhdet_in_tes!V152=0,"",RES_hhdet_in_tes!V152/RES_hhdet_in_fec!V152)</f>
        <v>1</v>
      </c>
      <c r="W152" s="113">
        <f>IF(RES_hhdet_in_tes!W152=0,"",RES_hhdet_in_tes!W152/RES_hhdet_in_fec!W152)</f>
        <v>1</v>
      </c>
      <c r="X152" s="113">
        <f>IF(RES_hhdet_in_tes!X152=0,"",RES_hhdet_in_tes!X152/RES_hhdet_in_fec!X152)</f>
        <v>1</v>
      </c>
      <c r="Y152" s="113">
        <f>IF(RES_hhdet_in_tes!Y152=0,"",RES_hhdet_in_tes!Y152/RES_hhdet_in_fec!Y152)</f>
        <v>1</v>
      </c>
      <c r="DA152" s="132" t="s">
        <v>3730</v>
      </c>
    </row>
    <row r="153" spans="1:105" ht="12" customHeight="1" x14ac:dyDescent="0.25">
      <c r="A153" s="106" t="s">
        <v>122</v>
      </c>
      <c r="B153" s="112"/>
      <c r="C153" s="112">
        <f>IF(RES_hhdet_in_tes!C153=0,"",RES_hhdet_in_tes!C153/RES_hhdet_in_fec!C153)</f>
        <v>0.67114143927529102</v>
      </c>
      <c r="D153" s="112">
        <f>IF(RES_hhdet_in_tes!D153=0,"",RES_hhdet_in_tes!D153/RES_hhdet_in_fec!D153)</f>
        <v>0.67217978422837033</v>
      </c>
      <c r="E153" s="112">
        <f>IF(RES_hhdet_in_tes!E153=0,"",RES_hhdet_in_tes!E153/RES_hhdet_in_fec!E153)</f>
        <v>0.67331651478638299</v>
      </c>
      <c r="F153" s="112">
        <f>IF(RES_hhdet_in_tes!F153=0,"",RES_hhdet_in_tes!F153/RES_hhdet_in_fec!F153)</f>
        <v>0.67446696054204192</v>
      </c>
      <c r="G153" s="112">
        <f>IF(RES_hhdet_in_tes!G153=0,"",RES_hhdet_in_tes!G153/RES_hhdet_in_fec!G153)</f>
        <v>0.67570878135554113</v>
      </c>
      <c r="H153" s="112">
        <f>IF(RES_hhdet_in_tes!H153=0,"",RES_hhdet_in_tes!H153/RES_hhdet_in_fec!H153)</f>
        <v>0.67703321109530634</v>
      </c>
      <c r="I153" s="112">
        <f>IF(RES_hhdet_in_tes!I153=0,"",RES_hhdet_in_tes!I153/RES_hhdet_in_fec!I153)</f>
        <v>0.67846039068091935</v>
      </c>
      <c r="J153" s="112">
        <f>IF(RES_hhdet_in_tes!J153=0,"",RES_hhdet_in_tes!J153/RES_hhdet_in_fec!J153)</f>
        <v>0.68007107909764897</v>
      </c>
      <c r="K153" s="112">
        <f>IF(RES_hhdet_in_tes!K153=0,"",RES_hhdet_in_tes!K153/RES_hhdet_in_fec!K153)</f>
        <v>0.68193662001012667</v>
      </c>
      <c r="L153" s="112">
        <f>IF(RES_hhdet_in_tes!L153=0,"",RES_hhdet_in_tes!L153/RES_hhdet_in_fec!L153)</f>
        <v>0.68408154267371268</v>
      </c>
      <c r="M153" s="112">
        <f>IF(RES_hhdet_in_tes!M153=0,"",RES_hhdet_in_tes!M153/RES_hhdet_in_fec!M153)</f>
        <v>0.68815929900126827</v>
      </c>
      <c r="N153" s="112">
        <f>IF(RES_hhdet_in_tes!N153=0,"",RES_hhdet_in_tes!N153/RES_hhdet_in_fec!N153)</f>
        <v>0.69488315193444539</v>
      </c>
      <c r="O153" s="112">
        <f>IF(RES_hhdet_in_tes!O153=0,"",RES_hhdet_in_tes!O153/RES_hhdet_in_fec!O153)</f>
        <v>0.70513615361582527</v>
      </c>
      <c r="P153" s="112">
        <f>IF(RES_hhdet_in_tes!P153=0,"",RES_hhdet_in_tes!P153/RES_hhdet_in_fec!P153)</f>
        <v>0.71843220631407489</v>
      </c>
      <c r="Q153" s="112">
        <f>IF(RES_hhdet_in_tes!Q153=0,"",RES_hhdet_in_tes!Q153/RES_hhdet_in_fec!Q153)</f>
        <v>0.73126006830672241</v>
      </c>
      <c r="R153" s="112">
        <f>IF(RES_hhdet_in_tes!R153=0,"",RES_hhdet_in_tes!R153/RES_hhdet_in_fec!R153)</f>
        <v>0.73994118735762915</v>
      </c>
      <c r="S153" s="112">
        <f>IF(RES_hhdet_in_tes!S153=0,"",RES_hhdet_in_tes!S153/RES_hhdet_in_fec!S153)</f>
        <v>0.74835169536519675</v>
      </c>
      <c r="T153" s="112">
        <f>IF(RES_hhdet_in_tes!T153=0,"",RES_hhdet_in_tes!T153/RES_hhdet_in_fec!T153)</f>
        <v>0.75669693333182686</v>
      </c>
      <c r="U153" s="112">
        <f>IF(RES_hhdet_in_tes!U153=0,"",RES_hhdet_in_tes!U153/RES_hhdet_in_fec!U153)</f>
        <v>0.76506079362770107</v>
      </c>
      <c r="V153" s="112">
        <f>IF(RES_hhdet_in_tes!V153=0,"",RES_hhdet_in_tes!V153/RES_hhdet_in_fec!V153)</f>
        <v>0.7732773168232141</v>
      </c>
      <c r="W153" s="112">
        <f>IF(RES_hhdet_in_tes!W153=0,"",RES_hhdet_in_tes!W153/RES_hhdet_in_fec!W153)</f>
        <v>0.78078172832073423</v>
      </c>
      <c r="X153" s="112">
        <f>IF(RES_hhdet_in_tes!X153=0,"",RES_hhdet_in_tes!X153/RES_hhdet_in_fec!X153)</f>
        <v>0.79268851652187899</v>
      </c>
      <c r="Y153" s="112">
        <f>IF(RES_hhdet_in_tes!Y153=0,"",RES_hhdet_in_tes!Y153/RES_hhdet_in_fec!Y153)</f>
        <v>0.80379682621745563</v>
      </c>
      <c r="DA153" s="131" t="s">
        <v>3731</v>
      </c>
    </row>
    <row r="154" spans="1:105" ht="12" customHeight="1" x14ac:dyDescent="0.25">
      <c r="A154" s="107" t="s">
        <v>121</v>
      </c>
      <c r="B154" s="113"/>
      <c r="C154" s="113">
        <f>IF(RES_hhdet_in_tes!C154=0,"",RES_hhdet_in_tes!C154/RES_hhdet_in_fec!C154)</f>
        <v>0.83330672521874682</v>
      </c>
      <c r="D154" s="113">
        <f>IF(RES_hhdet_in_tes!D154=0,"",RES_hhdet_in_tes!D154/RES_hhdet_in_fec!D154)</f>
        <v>0.8306509508803035</v>
      </c>
      <c r="E154" s="113">
        <f>IF(RES_hhdet_in_tes!E154=0,"",RES_hhdet_in_tes!E154/RES_hhdet_in_fec!E154)</f>
        <v>0.82884192014594715</v>
      </c>
      <c r="F154" s="113">
        <f>IF(RES_hhdet_in_tes!F154=0,"",RES_hhdet_in_tes!F154/RES_hhdet_in_fec!F154)</f>
        <v>0.83874205214841335</v>
      </c>
      <c r="G154" s="113">
        <f>IF(RES_hhdet_in_tes!G154=0,"",RES_hhdet_in_tes!G154/RES_hhdet_in_fec!G154)</f>
        <v>0.83657141434195381</v>
      </c>
      <c r="H154" s="113">
        <f>IF(RES_hhdet_in_tes!H154=0,"",RES_hhdet_in_tes!H154/RES_hhdet_in_fec!H154)</f>
        <v>0.83535094416844735</v>
      </c>
      <c r="I154" s="113">
        <f>IF(RES_hhdet_in_tes!I154=0,"",RES_hhdet_in_tes!I154/RES_hhdet_in_fec!I154)</f>
        <v>0.82819084456896008</v>
      </c>
      <c r="J154" s="113">
        <f>IF(RES_hhdet_in_tes!J154=0,"",RES_hhdet_in_tes!J154/RES_hhdet_in_fec!J154)</f>
        <v>0.84183538024950322</v>
      </c>
      <c r="K154" s="113">
        <f>IF(RES_hhdet_in_tes!K154=0,"",RES_hhdet_in_tes!K154/RES_hhdet_in_fec!K154)</f>
        <v>0.83873582690818893</v>
      </c>
      <c r="L154" s="113">
        <f>IF(RES_hhdet_in_tes!L154=0,"",RES_hhdet_in_tes!L154/RES_hhdet_in_fec!L154)</f>
        <v>0.8392810246165926</v>
      </c>
      <c r="M154" s="113">
        <f>IF(RES_hhdet_in_tes!M154=0,"",RES_hhdet_in_tes!M154/RES_hhdet_in_fec!M154)</f>
        <v>0.84679772769487549</v>
      </c>
      <c r="N154" s="113">
        <f>IF(RES_hhdet_in_tes!N154=0,"",RES_hhdet_in_tes!N154/RES_hhdet_in_fec!N154)</f>
        <v>0.85013515006141149</v>
      </c>
      <c r="O154" s="113">
        <f>IF(RES_hhdet_in_tes!O154=0,"",RES_hhdet_in_tes!O154/RES_hhdet_in_fec!O154)</f>
        <v>0.87704807552017916</v>
      </c>
      <c r="P154" s="113">
        <f>IF(RES_hhdet_in_tes!P154=0,"",RES_hhdet_in_tes!P154/RES_hhdet_in_fec!P154)</f>
        <v>0.8907354120330685</v>
      </c>
      <c r="Q154" s="113">
        <f>IF(RES_hhdet_in_tes!Q154=0,"",RES_hhdet_in_tes!Q154/RES_hhdet_in_fec!Q154)</f>
        <v>0.88898880770713029</v>
      </c>
      <c r="R154" s="113">
        <f>IF(RES_hhdet_in_tes!R154=0,"",RES_hhdet_in_tes!R154/RES_hhdet_in_fec!R154)</f>
        <v>0.8733550320356448</v>
      </c>
      <c r="S154" s="113">
        <f>IF(RES_hhdet_in_tes!S154=0,"",RES_hhdet_in_tes!S154/RES_hhdet_in_fec!S154)</f>
        <v>0.87184154473201392</v>
      </c>
      <c r="T154" s="113">
        <f>IF(RES_hhdet_in_tes!T154=0,"",RES_hhdet_in_tes!T154/RES_hhdet_in_fec!T154)</f>
        <v>0.88634285496582199</v>
      </c>
      <c r="U154" s="113">
        <f>IF(RES_hhdet_in_tes!U154=0,"",RES_hhdet_in_tes!U154/RES_hhdet_in_fec!U154)</f>
        <v>0.89055972773045355</v>
      </c>
      <c r="V154" s="113">
        <f>IF(RES_hhdet_in_tes!V154=0,"",RES_hhdet_in_tes!V154/RES_hhdet_in_fec!V154)</f>
        <v>0.92372009729676008</v>
      </c>
      <c r="W154" s="113">
        <f>IF(RES_hhdet_in_tes!W154=0,"",RES_hhdet_in_tes!W154/RES_hhdet_in_fec!W154)</f>
        <v>0.93467274044503101</v>
      </c>
      <c r="X154" s="113">
        <f>IF(RES_hhdet_in_tes!X154=0,"",RES_hhdet_in_tes!X154/RES_hhdet_in_fec!X154)</f>
        <v>0.91749854531716224</v>
      </c>
      <c r="Y154" s="113">
        <f>IF(RES_hhdet_in_tes!Y154=0,"",RES_hhdet_in_tes!Y154/RES_hhdet_in_fec!Y154)</f>
        <v>0.91461059532820377</v>
      </c>
      <c r="DA154" s="132" t="s">
        <v>3732</v>
      </c>
    </row>
    <row r="155" spans="1:105" ht="12" customHeight="1" x14ac:dyDescent="0.25">
      <c r="A155" s="108" t="s">
        <v>53</v>
      </c>
      <c r="B155" s="111"/>
      <c r="C155" s="111">
        <f>IF(RES_hhdet_in_tes!C155=0,"",RES_hhdet_in_tes!C155/RES_hhdet_in_fec!C155)</f>
        <v>0.67114143927529102</v>
      </c>
      <c r="D155" s="111">
        <f>IF(RES_hhdet_in_tes!D155=0,"",RES_hhdet_in_tes!D155/RES_hhdet_in_fec!D155)</f>
        <v>0.67217978422837033</v>
      </c>
      <c r="E155" s="111">
        <f>IF(RES_hhdet_in_tes!E155=0,"",RES_hhdet_in_tes!E155/RES_hhdet_in_fec!E155)</f>
        <v>0.67331651478638299</v>
      </c>
      <c r="F155" s="111">
        <f>IF(RES_hhdet_in_tes!F155=0,"",RES_hhdet_in_tes!F155/RES_hhdet_in_fec!F155)</f>
        <v>0.6744669605420418</v>
      </c>
      <c r="G155" s="111">
        <f>IF(RES_hhdet_in_tes!G155=0,"",RES_hhdet_in_tes!G155/RES_hhdet_in_fec!G155)</f>
        <v>0.67570878135554113</v>
      </c>
      <c r="H155" s="111">
        <f>IF(RES_hhdet_in_tes!H155=0,"",RES_hhdet_in_tes!H155/RES_hhdet_in_fec!H155)</f>
        <v>0.67703321109530634</v>
      </c>
      <c r="I155" s="111">
        <f>IF(RES_hhdet_in_tes!I155=0,"",RES_hhdet_in_tes!I155/RES_hhdet_in_fec!I155)</f>
        <v>0.67846039068091935</v>
      </c>
      <c r="J155" s="111">
        <f>IF(RES_hhdet_in_tes!J155=0,"",RES_hhdet_in_tes!J155/RES_hhdet_in_fec!J155)</f>
        <v>0.68007107909764897</v>
      </c>
      <c r="K155" s="111">
        <f>IF(RES_hhdet_in_tes!K155=0,"",RES_hhdet_in_tes!K155/RES_hhdet_in_fec!K155)</f>
        <v>0.68193662001012667</v>
      </c>
      <c r="L155" s="111">
        <f>IF(RES_hhdet_in_tes!L155=0,"",RES_hhdet_in_tes!L155/RES_hhdet_in_fec!L155)</f>
        <v>0.68408154267371268</v>
      </c>
      <c r="M155" s="111">
        <f>IF(RES_hhdet_in_tes!M155=0,"",RES_hhdet_in_tes!M155/RES_hhdet_in_fec!M155)</f>
        <v>0.68815929900126827</v>
      </c>
      <c r="N155" s="111">
        <f>IF(RES_hhdet_in_tes!N155=0,"",RES_hhdet_in_tes!N155/RES_hhdet_in_fec!N155)</f>
        <v>0.69488315193444539</v>
      </c>
      <c r="O155" s="111">
        <f>IF(RES_hhdet_in_tes!O155=0,"",RES_hhdet_in_tes!O155/RES_hhdet_in_fec!O155)</f>
        <v>0.70513615361582527</v>
      </c>
      <c r="P155" s="111">
        <f>IF(RES_hhdet_in_tes!P155=0,"",RES_hhdet_in_tes!P155/RES_hhdet_in_fec!P155)</f>
        <v>0.71843220631407489</v>
      </c>
      <c r="Q155" s="111">
        <f>IF(RES_hhdet_in_tes!Q155=0,"",RES_hhdet_in_tes!Q155/RES_hhdet_in_fec!Q155)</f>
        <v>0.73126006830672252</v>
      </c>
      <c r="R155" s="111">
        <f>IF(RES_hhdet_in_tes!R155=0,"",RES_hhdet_in_tes!R155/RES_hhdet_in_fec!R155)</f>
        <v>0.73994118735762915</v>
      </c>
      <c r="S155" s="111">
        <f>IF(RES_hhdet_in_tes!S155=0,"",RES_hhdet_in_tes!S155/RES_hhdet_in_fec!S155)</f>
        <v>0.74835169536519663</v>
      </c>
      <c r="T155" s="111">
        <f>IF(RES_hhdet_in_tes!T155=0,"",RES_hhdet_in_tes!T155/RES_hhdet_in_fec!T155)</f>
        <v>0.75669693333182686</v>
      </c>
      <c r="U155" s="111">
        <f>IF(RES_hhdet_in_tes!U155=0,"",RES_hhdet_in_tes!U155/RES_hhdet_in_fec!U155)</f>
        <v>0.76506079362770107</v>
      </c>
      <c r="V155" s="111">
        <f>IF(RES_hhdet_in_tes!V155=0,"",RES_hhdet_in_tes!V155/RES_hhdet_in_fec!V155)</f>
        <v>0.7732773168232141</v>
      </c>
      <c r="W155" s="111">
        <f>IF(RES_hhdet_in_tes!W155=0,"",RES_hhdet_in_tes!W155/RES_hhdet_in_fec!W155)</f>
        <v>0.78078172832073423</v>
      </c>
      <c r="X155" s="111">
        <f>IF(RES_hhdet_in_tes!X155=0,"",RES_hhdet_in_tes!X155/RES_hhdet_in_fec!X155)</f>
        <v>0.79268851652187899</v>
      </c>
      <c r="Y155" s="111">
        <f>IF(RES_hhdet_in_tes!Y155=0,"",RES_hhdet_in_tes!Y155/RES_hhdet_in_fec!Y155)</f>
        <v>0.80379682621745552</v>
      </c>
      <c r="DA155" s="63" t="s">
        <v>3733</v>
      </c>
    </row>
    <row r="156" spans="1:105" ht="12" customHeight="1" x14ac:dyDescent="0.25">
      <c r="A156" s="108" t="s">
        <v>52</v>
      </c>
      <c r="B156" s="111"/>
      <c r="C156" s="111">
        <f>IF(RES_hhdet_in_tes!C156=0,"",RES_hhdet_in_tes!C156/RES_hhdet_in_fec!C156)</f>
        <v>1</v>
      </c>
      <c r="D156" s="111">
        <f>IF(RES_hhdet_in_tes!D156=0,"",RES_hhdet_in_tes!D156/RES_hhdet_in_fec!D156)</f>
        <v>1</v>
      </c>
      <c r="E156" s="111">
        <f>IF(RES_hhdet_in_tes!E156=0,"",RES_hhdet_in_tes!E156/RES_hhdet_in_fec!E156)</f>
        <v>1</v>
      </c>
      <c r="F156" s="111">
        <f>IF(RES_hhdet_in_tes!F156=0,"",RES_hhdet_in_tes!F156/RES_hhdet_in_fec!F156)</f>
        <v>1</v>
      </c>
      <c r="G156" s="111">
        <f>IF(RES_hhdet_in_tes!G156=0,"",RES_hhdet_in_tes!G156/RES_hhdet_in_fec!G156)</f>
        <v>1</v>
      </c>
      <c r="H156" s="111">
        <f>IF(RES_hhdet_in_tes!H156=0,"",RES_hhdet_in_tes!H156/RES_hhdet_in_fec!H156)</f>
        <v>1</v>
      </c>
      <c r="I156" s="111">
        <f>IF(RES_hhdet_in_tes!I156=0,"",RES_hhdet_in_tes!I156/RES_hhdet_in_fec!I156)</f>
        <v>1</v>
      </c>
      <c r="J156" s="111">
        <f>IF(RES_hhdet_in_tes!J156=0,"",RES_hhdet_in_tes!J156/RES_hhdet_in_fec!J156)</f>
        <v>1</v>
      </c>
      <c r="K156" s="111">
        <f>IF(RES_hhdet_in_tes!K156=0,"",RES_hhdet_in_tes!K156/RES_hhdet_in_fec!K156)</f>
        <v>1</v>
      </c>
      <c r="L156" s="111">
        <f>IF(RES_hhdet_in_tes!L156=0,"",RES_hhdet_in_tes!L156/RES_hhdet_in_fec!L156)</f>
        <v>1</v>
      </c>
      <c r="M156" s="111">
        <f>IF(RES_hhdet_in_tes!M156=0,"",RES_hhdet_in_tes!M156/RES_hhdet_in_fec!M156)</f>
        <v>1</v>
      </c>
      <c r="N156" s="111">
        <f>IF(RES_hhdet_in_tes!N156=0,"",RES_hhdet_in_tes!N156/RES_hhdet_in_fec!N156)</f>
        <v>1</v>
      </c>
      <c r="O156" s="111">
        <f>IF(RES_hhdet_in_tes!O156=0,"",RES_hhdet_in_tes!O156/RES_hhdet_in_fec!O156)</f>
        <v>1</v>
      </c>
      <c r="P156" s="111">
        <f>IF(RES_hhdet_in_tes!P156=0,"",RES_hhdet_in_tes!P156/RES_hhdet_in_fec!P156)</f>
        <v>1</v>
      </c>
      <c r="Q156" s="111">
        <f>IF(RES_hhdet_in_tes!Q156=0,"",RES_hhdet_in_tes!Q156/RES_hhdet_in_fec!Q156)</f>
        <v>1</v>
      </c>
      <c r="R156" s="111">
        <f>IF(RES_hhdet_in_tes!R156=0,"",RES_hhdet_in_tes!R156/RES_hhdet_in_fec!R156)</f>
        <v>1</v>
      </c>
      <c r="S156" s="111">
        <f>IF(RES_hhdet_in_tes!S156=0,"",RES_hhdet_in_tes!S156/RES_hhdet_in_fec!S156)</f>
        <v>1</v>
      </c>
      <c r="T156" s="111">
        <f>IF(RES_hhdet_in_tes!T156=0,"",RES_hhdet_in_tes!T156/RES_hhdet_in_fec!T156)</f>
        <v>1</v>
      </c>
      <c r="U156" s="111">
        <f>IF(RES_hhdet_in_tes!U156=0,"",RES_hhdet_in_tes!U156/RES_hhdet_in_fec!U156)</f>
        <v>1</v>
      </c>
      <c r="V156" s="111">
        <f>IF(RES_hhdet_in_tes!V156=0,"",RES_hhdet_in_tes!V156/RES_hhdet_in_fec!V156)</f>
        <v>1</v>
      </c>
      <c r="W156" s="111">
        <f>IF(RES_hhdet_in_tes!W156=0,"",RES_hhdet_in_tes!W156/RES_hhdet_in_fec!W156)</f>
        <v>1</v>
      </c>
      <c r="X156" s="111">
        <f>IF(RES_hhdet_in_tes!X156=0,"",RES_hhdet_in_tes!X156/RES_hhdet_in_fec!X156)</f>
        <v>1</v>
      </c>
      <c r="Y156" s="111">
        <f>IF(RES_hhdet_in_tes!Y156=0,"",RES_hhdet_in_tes!Y156/RES_hhdet_in_fec!Y156)</f>
        <v>1</v>
      </c>
      <c r="DA156" s="63" t="s">
        <v>3734</v>
      </c>
    </row>
    <row r="157" spans="1:105" ht="12" customHeight="1" x14ac:dyDescent="0.25">
      <c r="A157" s="121" t="s">
        <v>54</v>
      </c>
      <c r="B157" s="124"/>
      <c r="C157" s="124">
        <f>IF(RES_hhdet_in_tes!C157=0,"",RES_hhdet_in_tes!C157/RES_hhdet_in_fec!C157)</f>
        <v>0.75765374678219921</v>
      </c>
      <c r="D157" s="124">
        <f>IF(RES_hhdet_in_tes!D157=0,"",RES_hhdet_in_tes!D157/RES_hhdet_in_fec!D157)</f>
        <v>0.75746200531279229</v>
      </c>
      <c r="E157" s="124">
        <f>IF(RES_hhdet_in_tes!E157=0,"",RES_hhdet_in_tes!E157/RES_hhdet_in_fec!E157)</f>
        <v>0.75949447210555698</v>
      </c>
      <c r="F157" s="124">
        <f>IF(RES_hhdet_in_tes!F157=0,"",RES_hhdet_in_tes!F157/RES_hhdet_in_fec!F157)</f>
        <v>0.75931757992283389</v>
      </c>
      <c r="G157" s="124">
        <f>IF(RES_hhdet_in_tes!G157=0,"",RES_hhdet_in_tes!G157/RES_hhdet_in_fec!G157)</f>
        <v>0.76080167683667665</v>
      </c>
      <c r="H157" s="124">
        <f>IF(RES_hhdet_in_tes!H157=0,"",RES_hhdet_in_tes!H157/RES_hhdet_in_fec!H157)</f>
        <v>0.75997497471945974</v>
      </c>
      <c r="I157" s="124">
        <f>IF(RES_hhdet_in_tes!I157=0,"",RES_hhdet_in_tes!I157/RES_hhdet_in_fec!I157)</f>
        <v>0.75755245165205465</v>
      </c>
      <c r="J157" s="124">
        <f>IF(RES_hhdet_in_tes!J157=0,"",RES_hhdet_in_tes!J157/RES_hhdet_in_fec!J157)</f>
        <v>0.75966970661777278</v>
      </c>
      <c r="K157" s="124">
        <f>IF(RES_hhdet_in_tes!K157=0,"",RES_hhdet_in_tes!K157/RES_hhdet_in_fec!K157)</f>
        <v>0.76078525234071603</v>
      </c>
      <c r="L157" s="124">
        <f>IF(RES_hhdet_in_tes!L157=0,"",RES_hhdet_in_tes!L157/RES_hhdet_in_fec!L157)</f>
        <v>0.76529533226939195</v>
      </c>
      <c r="M157" s="124">
        <f>IF(RES_hhdet_in_tes!M157=0,"",RES_hhdet_in_tes!M157/RES_hhdet_in_fec!M157)</f>
        <v>0.76657441274037363</v>
      </c>
      <c r="N157" s="124">
        <f>IF(RES_hhdet_in_tes!N157=0,"",RES_hhdet_in_tes!N157/RES_hhdet_in_fec!N157)</f>
        <v>0.7701058122224077</v>
      </c>
      <c r="O157" s="124">
        <f>IF(RES_hhdet_in_tes!O157=0,"",RES_hhdet_in_tes!O157/RES_hhdet_in_fec!O157)</f>
        <v>0.77506360177848732</v>
      </c>
      <c r="P157" s="124">
        <f>IF(RES_hhdet_in_tes!P157=0,"",RES_hhdet_in_tes!P157/RES_hhdet_in_fec!P157)</f>
        <v>0.77706873048756309</v>
      </c>
      <c r="Q157" s="124">
        <f>IF(RES_hhdet_in_tes!Q157=0,"",RES_hhdet_in_tes!Q157/RES_hhdet_in_fec!Q157)</f>
        <v>0.78781538854953559</v>
      </c>
      <c r="R157" s="124">
        <f>IF(RES_hhdet_in_tes!R157=0,"",RES_hhdet_in_tes!R157/RES_hhdet_in_fec!R157)</f>
        <v>0.79602820981777245</v>
      </c>
      <c r="S157" s="124">
        <f>IF(RES_hhdet_in_tes!S157=0,"",RES_hhdet_in_tes!S157/RES_hhdet_in_fec!S157)</f>
        <v>0.8112502166897787</v>
      </c>
      <c r="T157" s="124">
        <f>IF(RES_hhdet_in_tes!T157=0,"",RES_hhdet_in_tes!T157/RES_hhdet_in_fec!T157)</f>
        <v>0.8282017844050884</v>
      </c>
      <c r="U157" s="124">
        <f>IF(RES_hhdet_in_tes!U157=0,"",RES_hhdet_in_tes!U157/RES_hhdet_in_fec!U157)</f>
        <v>0.83916819247275787</v>
      </c>
      <c r="V157" s="124">
        <f>IF(RES_hhdet_in_tes!V157=0,"",RES_hhdet_in_tes!V157/RES_hhdet_in_fec!V157)</f>
        <v>0.85440559236592628</v>
      </c>
      <c r="W157" s="124">
        <f>IF(RES_hhdet_in_tes!W157=0,"",RES_hhdet_in_tes!W157/RES_hhdet_in_fec!W157)</f>
        <v>0.86179559854570564</v>
      </c>
      <c r="X157" s="124">
        <f>IF(RES_hhdet_in_tes!X157=0,"",RES_hhdet_in_tes!X157/RES_hhdet_in_fec!X157)</f>
        <v>0.855976927366222</v>
      </c>
      <c r="Y157" s="124">
        <f>IF(RES_hhdet_in_tes!Y157=0,"",RES_hhdet_in_tes!Y157/RES_hhdet_in_fec!Y157)</f>
        <v>0.86566799192214705</v>
      </c>
      <c r="DA157" s="130" t="s">
        <v>3735</v>
      </c>
    </row>
    <row r="158" spans="1:105" ht="12" customHeight="1" x14ac:dyDescent="0.25">
      <c r="A158" s="97" t="s">
        <v>50</v>
      </c>
      <c r="B158" s="111"/>
      <c r="C158" s="111">
        <f>IF(RES_hhdet_in_tes!C158=0,"",RES_hhdet_in_tes!C158/RES_hhdet_in_fec!C158)</f>
        <v>0.61057814660504905</v>
      </c>
      <c r="D158" s="111">
        <f>IF(RES_hhdet_in_tes!D158=0,"",RES_hhdet_in_tes!D158/RES_hhdet_in_fec!D158)</f>
        <v>0.61070458550561002</v>
      </c>
      <c r="E158" s="111">
        <f>IF(RES_hhdet_in_tes!E158=0,"",RES_hhdet_in_tes!E158/RES_hhdet_in_fec!E158)</f>
        <v>0.61083103579561038</v>
      </c>
      <c r="F158" s="111">
        <f>IF(RES_hhdet_in_tes!F158=0,"",RES_hhdet_in_tes!F158/RES_hhdet_in_fec!F158)</f>
        <v>0.61095748763871593</v>
      </c>
      <c r="G158" s="111">
        <f>IF(RES_hhdet_in_tes!G158=0,"",RES_hhdet_in_tes!G158/RES_hhdet_in_fec!G158)</f>
        <v>0.61108394997082516</v>
      </c>
      <c r="H158" s="111">
        <f>IF(RES_hhdet_in_tes!H158=0,"",RES_hhdet_in_tes!H158/RES_hhdet_in_fec!H158)</f>
        <v>0.61121042169829798</v>
      </c>
      <c r="I158" s="111">
        <f>IF(RES_hhdet_in_tes!I158=0,"",RES_hhdet_in_tes!I158/RES_hhdet_in_fec!I158)</f>
        <v>0.61133690502293969</v>
      </c>
      <c r="J158" s="111">
        <f>IF(RES_hhdet_in_tes!J158=0,"",RES_hhdet_in_tes!J158/RES_hhdet_in_fec!J158)</f>
        <v>0.61146340896477103</v>
      </c>
      <c r="K158" s="111">
        <f>IF(RES_hhdet_in_tes!K158=0,"",RES_hhdet_in_tes!K158/RES_hhdet_in_fec!K158)</f>
        <v>0.61158994119318166</v>
      </c>
      <c r="L158" s="111">
        <f>IF(RES_hhdet_in_tes!L158=0,"",RES_hhdet_in_tes!L158/RES_hhdet_in_fec!L158)</f>
        <v>0.61171650376004771</v>
      </c>
      <c r="M158" s="111">
        <f>IF(RES_hhdet_in_tes!M158=0,"",RES_hhdet_in_tes!M158/RES_hhdet_in_fec!M158)</f>
        <v>0.61181262080618182</v>
      </c>
      <c r="N158" s="111">
        <f>IF(RES_hhdet_in_tes!N158=0,"",RES_hhdet_in_tes!N158/RES_hhdet_in_fec!N158)</f>
        <v>0.61186634571378151</v>
      </c>
      <c r="O158" s="111">
        <f>IF(RES_hhdet_in_tes!O158=0,"",RES_hhdet_in_tes!O158/RES_hhdet_in_fec!O158)</f>
        <v>0.61189845567976819</v>
      </c>
      <c r="P158" s="111">
        <f>IF(RES_hhdet_in_tes!P158=0,"",RES_hhdet_in_tes!P158/RES_hhdet_in_fec!P158)</f>
        <v>0.61198805323168037</v>
      </c>
      <c r="Q158" s="111">
        <f>IF(RES_hhdet_in_tes!Q158=0,"",RES_hhdet_in_tes!Q158/RES_hhdet_in_fec!Q158)</f>
        <v>0.61235273619835429</v>
      </c>
      <c r="R158" s="111">
        <f>IF(RES_hhdet_in_tes!R158=0,"",RES_hhdet_in_tes!R158/RES_hhdet_in_fec!R158)</f>
        <v>0.61331066754303842</v>
      </c>
      <c r="S158" s="111">
        <f>IF(RES_hhdet_in_tes!S158=0,"",RES_hhdet_in_tes!S158/RES_hhdet_in_fec!S158)</f>
        <v>0.61466193916705603</v>
      </c>
      <c r="T158" s="111">
        <f>IF(RES_hhdet_in_tes!T158=0,"",RES_hhdet_in_tes!T158/RES_hhdet_in_fec!T158)</f>
        <v>0.61614454908467464</v>
      </c>
      <c r="U158" s="111">
        <f>IF(RES_hhdet_in_tes!U158=0,"",RES_hhdet_in_tes!U158/RES_hhdet_in_fec!U158)</f>
        <v>0.61749649531016559</v>
      </c>
      <c r="V158" s="111">
        <f>IF(RES_hhdet_in_tes!V158=0,"",RES_hhdet_in_tes!V158/RES_hhdet_in_fec!V158)</f>
        <v>0.6184557758577981</v>
      </c>
      <c r="W158" s="111">
        <f>IF(RES_hhdet_in_tes!W158=0,"",RES_hhdet_in_tes!W158/RES_hhdet_in_fec!W158)</f>
        <v>0.61891681337225346</v>
      </c>
      <c r="X158" s="111">
        <f>IF(RES_hhdet_in_tes!X158=0,"",RES_hhdet_in_tes!X158/RES_hhdet_in_fec!X158)</f>
        <v>0.61930918509719324</v>
      </c>
      <c r="Y158" s="111">
        <f>IF(RES_hhdet_in_tes!Y158=0,"",RES_hhdet_in_tes!Y158/RES_hhdet_in_fec!Y158)</f>
        <v>0.61934842226968723</v>
      </c>
      <c r="DA158" s="63" t="s">
        <v>3736</v>
      </c>
    </row>
    <row r="159" spans="1:105" ht="12" customHeight="1" x14ac:dyDescent="0.25">
      <c r="A159" s="109" t="s">
        <v>120</v>
      </c>
      <c r="B159" s="45"/>
      <c r="C159" s="45">
        <f>IF(RES_hhdet_in_tes!C159=0,"",RES_hhdet_in_tes!C159/RES_hhdet_in_fec!C159)</f>
        <v>0.76655360444665888</v>
      </c>
      <c r="D159" s="45">
        <f>IF(RES_hhdet_in_tes!D159=0,"",RES_hhdet_in_tes!D159/RES_hhdet_in_fec!D159)</f>
        <v>0.76778382772742226</v>
      </c>
      <c r="E159" s="45">
        <f>IF(RES_hhdet_in_tes!E159=0,"",RES_hhdet_in_tes!E159/RES_hhdet_in_fec!E159)</f>
        <v>0.76907205632046183</v>
      </c>
      <c r="F159" s="45">
        <f>IF(RES_hhdet_in_tes!F159=0,"",RES_hhdet_in_tes!F159/RES_hhdet_in_fec!F159)</f>
        <v>0.77036819472881191</v>
      </c>
      <c r="G159" s="45">
        <f>IF(RES_hhdet_in_tes!G159=0,"",RES_hhdet_in_tes!G159/RES_hhdet_in_fec!G159)</f>
        <v>0.77171775261795139</v>
      </c>
      <c r="H159" s="45">
        <f>IF(RES_hhdet_in_tes!H159=0,"",RES_hhdet_in_tes!H159/RES_hhdet_in_fec!H159)</f>
        <v>0.77311516018419602</v>
      </c>
      <c r="I159" s="45">
        <f>IF(RES_hhdet_in_tes!I159=0,"",RES_hhdet_in_tes!I159/RES_hhdet_in_fec!I159)</f>
        <v>0.77457163101045012</v>
      </c>
      <c r="J159" s="45">
        <f>IF(RES_hhdet_in_tes!J159=0,"",RES_hhdet_in_tes!J159/RES_hhdet_in_fec!J159)</f>
        <v>0.77613310318783135</v>
      </c>
      <c r="K159" s="45">
        <f>IF(RES_hhdet_in_tes!K159=0,"",RES_hhdet_in_tes!K159/RES_hhdet_in_fec!K159)</f>
        <v>0.77783863617694593</v>
      </c>
      <c r="L159" s="45">
        <f>IF(RES_hhdet_in_tes!L159=0,"",RES_hhdet_in_tes!L159/RES_hhdet_in_fec!L159)</f>
        <v>0.77969867998486231</v>
      </c>
      <c r="M159" s="45">
        <f>IF(RES_hhdet_in_tes!M159=0,"",RES_hhdet_in_tes!M159/RES_hhdet_in_fec!M159)</f>
        <v>0.78235813160204981</v>
      </c>
      <c r="N159" s="45">
        <f>IF(RES_hhdet_in_tes!N159=0,"",RES_hhdet_in_tes!N159/RES_hhdet_in_fec!N159)</f>
        <v>0.78600058707231879</v>
      </c>
      <c r="O159" s="45">
        <f>IF(RES_hhdet_in_tes!O159=0,"",RES_hhdet_in_tes!O159/RES_hhdet_in_fec!O159)</f>
        <v>0.79106141442922395</v>
      </c>
      <c r="P159" s="45">
        <f>IF(RES_hhdet_in_tes!P159=0,"",RES_hhdet_in_tes!P159/RES_hhdet_in_fec!P159)</f>
        <v>0.79775414830593994</v>
      </c>
      <c r="Q159" s="45">
        <f>IF(RES_hhdet_in_tes!Q159=0,"",RES_hhdet_in_tes!Q159/RES_hhdet_in_fec!Q159)</f>
        <v>0.80641461122110059</v>
      </c>
      <c r="R159" s="45">
        <f>IF(RES_hhdet_in_tes!R159=0,"",RES_hhdet_in_tes!R159/RES_hhdet_in_fec!R159)</f>
        <v>0.81819943067328627</v>
      </c>
      <c r="S159" s="45">
        <f>IF(RES_hhdet_in_tes!S159=0,"",RES_hhdet_in_tes!S159/RES_hhdet_in_fec!S159)</f>
        <v>0.83294608685133831</v>
      </c>
      <c r="T159" s="45">
        <f>IF(RES_hhdet_in_tes!T159=0,"",RES_hhdet_in_tes!T159/RES_hhdet_in_fec!T159)</f>
        <v>0.84882167202577063</v>
      </c>
      <c r="U159" s="45">
        <f>IF(RES_hhdet_in_tes!U159=0,"",RES_hhdet_in_tes!U159/RES_hhdet_in_fec!U159)</f>
        <v>0.86399327846714014</v>
      </c>
      <c r="V159" s="45">
        <f>IF(RES_hhdet_in_tes!V159=0,"",RES_hhdet_in_tes!V159/RES_hhdet_in_fec!V159)</f>
        <v>0.8766279984459836</v>
      </c>
      <c r="W159" s="45">
        <f>IF(RES_hhdet_in_tes!W159=0,"",RES_hhdet_in_tes!W159/RES_hhdet_in_fec!W159)</f>
        <v>0.88608899617112302</v>
      </c>
      <c r="X159" s="45">
        <f>IF(RES_hhdet_in_tes!X159=0,"",RES_hhdet_in_tes!X159/RES_hhdet_in_fec!X159)</f>
        <v>0.89362906684468857</v>
      </c>
      <c r="Y159" s="45">
        <f>IF(RES_hhdet_in_tes!Y159=0,"",RES_hhdet_in_tes!Y159/RES_hhdet_in_fec!Y159)</f>
        <v>0.9003155700339861</v>
      </c>
      <c r="DA159" s="60" t="s">
        <v>3737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/>
      <c r="C161" s="119">
        <f>IF(RES_hhdet_in_tes!C161=0,"",RES_hhdet_in_tes!C161/RES_hhdet_in_fec!C161)</f>
        <v>0.72373598449014487</v>
      </c>
      <c r="D161" s="119">
        <f>IF(RES_hhdet_in_tes!D161=0,"",RES_hhdet_in_tes!D161/RES_hhdet_in_fec!D161)</f>
        <v>0.72786875424860153</v>
      </c>
      <c r="E161" s="119" t="str">
        <f>IF(RES_hhdet_in_tes!E161=0,"",RES_hhdet_in_tes!E161/RES_hhdet_in_fec!E161)</f>
        <v/>
      </c>
      <c r="F161" s="119" t="str">
        <f>IF(RES_hhdet_in_tes!F161=0,"",RES_hhdet_in_tes!F161/RES_hhdet_in_fec!F161)</f>
        <v/>
      </c>
      <c r="G161" s="119" t="str">
        <f>IF(RES_hhdet_in_tes!G161=0,"",RES_hhdet_in_tes!G161/RES_hhdet_in_fec!G161)</f>
        <v/>
      </c>
      <c r="H161" s="119" t="str">
        <f>IF(RES_hhdet_in_tes!H161=0,"",RES_hhdet_in_tes!H161/RES_hhdet_in_fec!H161)</f>
        <v/>
      </c>
      <c r="I161" s="119" t="str">
        <f>IF(RES_hhdet_in_tes!I161=0,"",RES_hhdet_in_tes!I161/RES_hhdet_in_fec!I161)</f>
        <v/>
      </c>
      <c r="J161" s="119">
        <f>IF(RES_hhdet_in_tes!J161=0,"",RES_hhdet_in_tes!J161/RES_hhdet_in_fec!J161)</f>
        <v>0.75836872319484461</v>
      </c>
      <c r="K161" s="119">
        <f>IF(RES_hhdet_in_tes!K161=0,"",RES_hhdet_in_tes!K161/RES_hhdet_in_fec!K161)</f>
        <v>0.75964798149420854</v>
      </c>
      <c r="L161" s="119">
        <f>IF(RES_hhdet_in_tes!L161=0,"",RES_hhdet_in_tes!L161/RES_hhdet_in_fec!L161)</f>
        <v>0.77097908954056082</v>
      </c>
      <c r="M161" s="119">
        <f>IF(RES_hhdet_in_tes!M161=0,"",RES_hhdet_in_tes!M161/RES_hhdet_in_fec!M161)</f>
        <v>0.76229326072735482</v>
      </c>
      <c r="N161" s="119">
        <f>IF(RES_hhdet_in_tes!N161=0,"",RES_hhdet_in_tes!N161/RES_hhdet_in_fec!N161)</f>
        <v>0.77533946555587574</v>
      </c>
      <c r="O161" s="119">
        <f>IF(RES_hhdet_in_tes!O161=0,"",RES_hhdet_in_tes!O161/RES_hhdet_in_fec!O161)</f>
        <v>0.78251850892429164</v>
      </c>
      <c r="P161" s="119">
        <f>IF(RES_hhdet_in_tes!P161=0,"",RES_hhdet_in_tes!P161/RES_hhdet_in_fec!P161)</f>
        <v>0.76943174660250813</v>
      </c>
      <c r="Q161" s="119" t="str">
        <f>IF(RES_hhdet_in_tes!Q161=0,"",RES_hhdet_in_tes!Q161/RES_hhdet_in_fec!Q161)</f>
        <v/>
      </c>
      <c r="R161" s="119" t="str">
        <f>IF(RES_hhdet_in_tes!R161=0,"",RES_hhdet_in_tes!R161/RES_hhdet_in_fec!R161)</f>
        <v/>
      </c>
      <c r="S161" s="119" t="str">
        <f>IF(RES_hhdet_in_tes!S161=0,"",RES_hhdet_in_tes!S161/RES_hhdet_in_fec!S161)</f>
        <v/>
      </c>
      <c r="T161" s="119" t="str">
        <f>IF(RES_hhdet_in_tes!T161=0,"",RES_hhdet_in_tes!T161/RES_hhdet_in_fec!T161)</f>
        <v/>
      </c>
      <c r="U161" s="119" t="str">
        <f>IF(RES_hhdet_in_tes!U161=0,"",RES_hhdet_in_tes!U161/RES_hhdet_in_fec!U161)</f>
        <v/>
      </c>
      <c r="V161" s="119" t="str">
        <f>IF(RES_hhdet_in_tes!V161=0,"",RES_hhdet_in_tes!V161/RES_hhdet_in_fec!V161)</f>
        <v/>
      </c>
      <c r="W161" s="119" t="str">
        <f>IF(RES_hhdet_in_tes!W161=0,"",RES_hhdet_in_tes!W161/RES_hhdet_in_fec!W161)</f>
        <v/>
      </c>
      <c r="X161" s="119">
        <f>IF(RES_hhdet_in_tes!X161=0,"",RES_hhdet_in_tes!X161/RES_hhdet_in_fec!X161)</f>
        <v>1.0109452696485715</v>
      </c>
      <c r="Y161" s="119" t="str">
        <f>IF(RES_hhdet_in_tes!Y161=0,"",RES_hhdet_in_tes!Y161/RES_hhdet_in_fec!Y161)</f>
        <v/>
      </c>
      <c r="DA161" s="129" t="s">
        <v>3738</v>
      </c>
    </row>
    <row r="162" spans="1:105" ht="12.95" customHeight="1" x14ac:dyDescent="0.25">
      <c r="A162" s="121" t="s">
        <v>57</v>
      </c>
      <c r="B162" s="124"/>
      <c r="C162" s="124">
        <f>IF(RES_hhdet_in_tes!C162=0,"",RES_hhdet_in_tes!C162/RES_hhdet_in_fec!C162)</f>
        <v>0.72780957160289605</v>
      </c>
      <c r="D162" s="124">
        <f>IF(RES_hhdet_in_tes!D162=0,"",RES_hhdet_in_tes!D162/RES_hhdet_in_fec!D162)</f>
        <v>0.73271300912898907</v>
      </c>
      <c r="E162" s="124" t="str">
        <f>IF(RES_hhdet_in_tes!E162=0,"",RES_hhdet_in_tes!E162/RES_hhdet_in_fec!E162)</f>
        <v/>
      </c>
      <c r="F162" s="124" t="str">
        <f>IF(RES_hhdet_in_tes!F162=0,"",RES_hhdet_in_tes!F162/RES_hhdet_in_fec!F162)</f>
        <v/>
      </c>
      <c r="G162" s="124" t="str">
        <f>IF(RES_hhdet_in_tes!G162=0,"",RES_hhdet_in_tes!G162/RES_hhdet_in_fec!G162)</f>
        <v/>
      </c>
      <c r="H162" s="124" t="str">
        <f>IF(RES_hhdet_in_tes!H162=0,"",RES_hhdet_in_tes!H162/RES_hhdet_in_fec!H162)</f>
        <v/>
      </c>
      <c r="I162" s="124" t="str">
        <f>IF(RES_hhdet_in_tes!I162=0,"",RES_hhdet_in_tes!I162/RES_hhdet_in_fec!I162)</f>
        <v/>
      </c>
      <c r="J162" s="124">
        <f>IF(RES_hhdet_in_tes!J162=0,"",RES_hhdet_in_tes!J162/RES_hhdet_in_fec!J162)</f>
        <v>0.76190437023172231</v>
      </c>
      <c r="K162" s="124">
        <f>IF(RES_hhdet_in_tes!K162=0,"",RES_hhdet_in_tes!K162/RES_hhdet_in_fec!K162)</f>
        <v>0.76669756025415381</v>
      </c>
      <c r="L162" s="124">
        <f>IF(RES_hhdet_in_tes!L162=0,"",RES_hhdet_in_tes!L162/RES_hhdet_in_fec!L162)</f>
        <v>0.77145591827785587</v>
      </c>
      <c r="M162" s="124">
        <f>IF(RES_hhdet_in_tes!M162=0,"",RES_hhdet_in_tes!M162/RES_hhdet_in_fec!M162)</f>
        <v>0.77530400920891152</v>
      </c>
      <c r="N162" s="124">
        <f>IF(RES_hhdet_in_tes!N162=0,"",RES_hhdet_in_tes!N162/RES_hhdet_in_fec!N162)</f>
        <v>0.77792553440845491</v>
      </c>
      <c r="O162" s="124">
        <f>IF(RES_hhdet_in_tes!O162=0,"",RES_hhdet_in_tes!O162/RES_hhdet_in_fec!O162)</f>
        <v>0.77973878022415166</v>
      </c>
      <c r="P162" s="124">
        <f>IF(RES_hhdet_in_tes!P162=0,"",RES_hhdet_in_tes!P162/RES_hhdet_in_fec!P162)</f>
        <v>0.78257849465791862</v>
      </c>
      <c r="Q162" s="124" t="str">
        <f>IF(RES_hhdet_in_tes!Q162=0,"",RES_hhdet_in_tes!Q162/RES_hhdet_in_fec!Q162)</f>
        <v/>
      </c>
      <c r="R162" s="124" t="str">
        <f>IF(RES_hhdet_in_tes!R162=0,"",RES_hhdet_in_tes!R162/RES_hhdet_in_fec!R162)</f>
        <v/>
      </c>
      <c r="S162" s="124" t="str">
        <f>IF(RES_hhdet_in_tes!S162=0,"",RES_hhdet_in_tes!S162/RES_hhdet_in_fec!S162)</f>
        <v/>
      </c>
      <c r="T162" s="124" t="str">
        <f>IF(RES_hhdet_in_tes!T162=0,"",RES_hhdet_in_tes!T162/RES_hhdet_in_fec!T162)</f>
        <v/>
      </c>
      <c r="U162" s="124" t="str">
        <f>IF(RES_hhdet_in_tes!U162=0,"",RES_hhdet_in_tes!U162/RES_hhdet_in_fec!U162)</f>
        <v/>
      </c>
      <c r="V162" s="124" t="str">
        <f>IF(RES_hhdet_in_tes!V162=0,"",RES_hhdet_in_tes!V162/RES_hhdet_in_fec!V162)</f>
        <v/>
      </c>
      <c r="W162" s="124" t="str">
        <f>IF(RES_hhdet_in_tes!W162=0,"",RES_hhdet_in_tes!W162/RES_hhdet_in_fec!W162)</f>
        <v/>
      </c>
      <c r="X162" s="124">
        <f>IF(RES_hhdet_in_tes!X162=0,"",RES_hhdet_in_tes!X162/RES_hhdet_in_fec!X162)</f>
        <v>0.9578516524254248</v>
      </c>
      <c r="Y162" s="124" t="str">
        <f>IF(RES_hhdet_in_tes!Y162=0,"",RES_hhdet_in_tes!Y162/RES_hhdet_in_fec!Y162)</f>
        <v/>
      </c>
      <c r="DA162" s="130" t="s">
        <v>3739</v>
      </c>
    </row>
    <row r="163" spans="1:105" ht="12" customHeight="1" x14ac:dyDescent="0.25">
      <c r="A163" s="97" t="s">
        <v>53</v>
      </c>
      <c r="B163" s="45"/>
      <c r="C163" s="45">
        <f>IF(RES_hhdet_in_tes!C163=0,"",RES_hhdet_in_tes!C163/RES_hhdet_in_fec!C163)</f>
        <v>0.72780957160289605</v>
      </c>
      <c r="D163" s="45">
        <f>IF(RES_hhdet_in_tes!D163=0,"",RES_hhdet_in_tes!D163/RES_hhdet_in_fec!D163)</f>
        <v>0.73271300912898907</v>
      </c>
      <c r="E163" s="45" t="str">
        <f>IF(RES_hhdet_in_tes!E163=0,"",RES_hhdet_in_tes!E163/RES_hhdet_in_fec!E163)</f>
        <v/>
      </c>
      <c r="F163" s="45" t="str">
        <f>IF(RES_hhdet_in_tes!F163=0,"",RES_hhdet_in_tes!F163/RES_hhdet_in_fec!F163)</f>
        <v/>
      </c>
      <c r="G163" s="45" t="str">
        <f>IF(RES_hhdet_in_tes!G163=0,"",RES_hhdet_in_tes!G163/RES_hhdet_in_fec!G163)</f>
        <v/>
      </c>
      <c r="H163" s="45" t="str">
        <f>IF(RES_hhdet_in_tes!H163=0,"",RES_hhdet_in_tes!H163/RES_hhdet_in_fec!H163)</f>
        <v/>
      </c>
      <c r="I163" s="45" t="str">
        <f>IF(RES_hhdet_in_tes!I163=0,"",RES_hhdet_in_tes!I163/RES_hhdet_in_fec!I163)</f>
        <v/>
      </c>
      <c r="J163" s="45">
        <f>IF(RES_hhdet_in_tes!J163=0,"",RES_hhdet_in_tes!J163/RES_hhdet_in_fec!J163)</f>
        <v>0.76190437023172231</v>
      </c>
      <c r="K163" s="45">
        <f>IF(RES_hhdet_in_tes!K163=0,"",RES_hhdet_in_tes!K163/RES_hhdet_in_fec!K163)</f>
        <v>0.76669756025415381</v>
      </c>
      <c r="L163" s="45">
        <f>IF(RES_hhdet_in_tes!L163=0,"",RES_hhdet_in_tes!L163/RES_hhdet_in_fec!L163)</f>
        <v>0.77145591827785587</v>
      </c>
      <c r="M163" s="45">
        <f>IF(RES_hhdet_in_tes!M163=0,"",RES_hhdet_in_tes!M163/RES_hhdet_in_fec!M163)</f>
        <v>0.77530400920891152</v>
      </c>
      <c r="N163" s="45">
        <f>IF(RES_hhdet_in_tes!N163=0,"",RES_hhdet_in_tes!N163/RES_hhdet_in_fec!N163)</f>
        <v>0.77792553440845491</v>
      </c>
      <c r="O163" s="45">
        <f>IF(RES_hhdet_in_tes!O163=0,"",RES_hhdet_in_tes!O163/RES_hhdet_in_fec!O163)</f>
        <v>0.77973878022415166</v>
      </c>
      <c r="P163" s="45">
        <f>IF(RES_hhdet_in_tes!P163=0,"",RES_hhdet_in_tes!P163/RES_hhdet_in_fec!P163)</f>
        <v>0.78257849465791862</v>
      </c>
      <c r="Q163" s="45" t="str">
        <f>IF(RES_hhdet_in_tes!Q163=0,"",RES_hhdet_in_tes!Q163/RES_hhdet_in_fec!Q163)</f>
        <v/>
      </c>
      <c r="R163" s="45" t="str">
        <f>IF(RES_hhdet_in_tes!R163=0,"",RES_hhdet_in_tes!R163/RES_hhdet_in_fec!R163)</f>
        <v/>
      </c>
      <c r="S163" s="45" t="str">
        <f>IF(RES_hhdet_in_tes!S163=0,"",RES_hhdet_in_tes!S163/RES_hhdet_in_fec!S163)</f>
        <v/>
      </c>
      <c r="T163" s="45" t="str">
        <f>IF(RES_hhdet_in_tes!T163=0,"",RES_hhdet_in_tes!T163/RES_hhdet_in_fec!T163)</f>
        <v/>
      </c>
      <c r="U163" s="45" t="str">
        <f>IF(RES_hhdet_in_tes!U163=0,"",RES_hhdet_in_tes!U163/RES_hhdet_in_fec!U163)</f>
        <v/>
      </c>
      <c r="V163" s="45" t="str">
        <f>IF(RES_hhdet_in_tes!V163=0,"",RES_hhdet_in_tes!V163/RES_hhdet_in_fec!V163)</f>
        <v/>
      </c>
      <c r="W163" s="45" t="str">
        <f>IF(RES_hhdet_in_tes!W163=0,"",RES_hhdet_in_tes!W163/RES_hhdet_in_fec!W163)</f>
        <v/>
      </c>
      <c r="X163" s="45">
        <f>IF(RES_hhdet_in_tes!X163=0,"",RES_hhdet_in_tes!X163/RES_hhdet_in_fec!X163)</f>
        <v>0.9578516524254248</v>
      </c>
      <c r="Y163" s="45" t="str">
        <f>IF(RES_hhdet_in_tes!Y163=0,"",RES_hhdet_in_tes!Y163/RES_hhdet_in_fec!Y163)</f>
        <v/>
      </c>
      <c r="DA163" s="60" t="s">
        <v>3740</v>
      </c>
    </row>
    <row r="164" spans="1:105" ht="12.95" customHeight="1" x14ac:dyDescent="0.25">
      <c r="A164" s="121" t="s">
        <v>92</v>
      </c>
      <c r="B164" s="124"/>
      <c r="C164" s="124">
        <f>IF(RES_hhdet_in_tes!C164=0,"",RES_hhdet_in_tes!C164/RES_hhdet_in_fec!C164)</f>
        <v>2.5802479381017775</v>
      </c>
      <c r="D164" s="124">
        <f>IF(RES_hhdet_in_tes!D164=0,"",RES_hhdet_in_tes!D164/RES_hhdet_in_fec!D164)</f>
        <v>2.6981201824497778</v>
      </c>
      <c r="E164" s="124" t="str">
        <f>IF(RES_hhdet_in_tes!E164=0,"",RES_hhdet_in_tes!E164/RES_hhdet_in_fec!E164)</f>
        <v/>
      </c>
      <c r="F164" s="124" t="str">
        <f>IF(RES_hhdet_in_tes!F164=0,"",RES_hhdet_in_tes!F164/RES_hhdet_in_fec!F164)</f>
        <v/>
      </c>
      <c r="G164" s="124" t="str">
        <f>IF(RES_hhdet_in_tes!G164=0,"",RES_hhdet_in_tes!G164/RES_hhdet_in_fec!G164)</f>
        <v/>
      </c>
      <c r="H164" s="124" t="str">
        <f>IF(RES_hhdet_in_tes!H164=0,"",RES_hhdet_in_tes!H164/RES_hhdet_in_fec!H164)</f>
        <v/>
      </c>
      <c r="I164" s="124" t="str">
        <f>IF(RES_hhdet_in_tes!I164=0,"",RES_hhdet_in_tes!I164/RES_hhdet_in_fec!I164)</f>
        <v/>
      </c>
      <c r="J164" s="124">
        <f>IF(RES_hhdet_in_tes!J164=0,"",RES_hhdet_in_tes!J164/RES_hhdet_in_fec!J164)</f>
        <v>3.4377935045903896</v>
      </c>
      <c r="K164" s="124">
        <f>IF(RES_hhdet_in_tes!K164=0,"",RES_hhdet_in_tes!K164/RES_hhdet_in_fec!K164)</f>
        <v>3.5685244896006023</v>
      </c>
      <c r="L164" s="124">
        <f>IF(RES_hhdet_in_tes!L164=0,"",RES_hhdet_in_tes!L164/RES_hhdet_in_fec!L164)</f>
        <v>3.702196971531603</v>
      </c>
      <c r="M164" s="124">
        <f>IF(RES_hhdet_in_tes!M164=0,"",RES_hhdet_in_tes!M164/RES_hhdet_in_fec!M164)</f>
        <v>3.8553757828465174</v>
      </c>
      <c r="N164" s="124">
        <f>IF(RES_hhdet_in_tes!N164=0,"",RES_hhdet_in_tes!N164/RES_hhdet_in_fec!N164)</f>
        <v>4.0329782618102978</v>
      </c>
      <c r="O164" s="124">
        <f>IF(RES_hhdet_in_tes!O164=0,"",RES_hhdet_in_tes!O164/RES_hhdet_in_fec!O164)</f>
        <v>4.2346875831665027</v>
      </c>
      <c r="P164" s="124" t="str">
        <f>IF(RES_hhdet_in_tes!P164=0,"",RES_hhdet_in_tes!P164/RES_hhdet_in_fec!P164)</f>
        <v/>
      </c>
      <c r="Q164" s="124" t="str">
        <f>IF(RES_hhdet_in_tes!Q164=0,"",RES_hhdet_in_tes!Q164/RES_hhdet_in_fec!Q164)</f>
        <v/>
      </c>
      <c r="R164" s="124" t="str">
        <f>IF(RES_hhdet_in_tes!R164=0,"",RES_hhdet_in_tes!R164/RES_hhdet_in_fec!R164)</f>
        <v/>
      </c>
      <c r="S164" s="124" t="str">
        <f>IF(RES_hhdet_in_tes!S164=0,"",RES_hhdet_in_tes!S164/RES_hhdet_in_fec!S164)</f>
        <v/>
      </c>
      <c r="T164" s="124" t="str">
        <f>IF(RES_hhdet_in_tes!T164=0,"",RES_hhdet_in_tes!T164/RES_hhdet_in_fec!T164)</f>
        <v/>
      </c>
      <c r="U164" s="124" t="str">
        <f>IF(RES_hhdet_in_tes!U164=0,"",RES_hhdet_in_tes!U164/RES_hhdet_in_fec!U164)</f>
        <v/>
      </c>
      <c r="V164" s="124" t="str">
        <f>IF(RES_hhdet_in_tes!V164=0,"",RES_hhdet_in_tes!V164/RES_hhdet_in_fec!V164)</f>
        <v/>
      </c>
      <c r="W164" s="124" t="str">
        <f>IF(RES_hhdet_in_tes!W164=0,"",RES_hhdet_in_tes!W164/RES_hhdet_in_fec!W164)</f>
        <v/>
      </c>
      <c r="X164" s="124">
        <f>IF(RES_hhdet_in_tes!X164=0,"",RES_hhdet_in_tes!X164/RES_hhdet_in_fec!X164)</f>
        <v>4.754827869860665</v>
      </c>
      <c r="Y164" s="124" t="str">
        <f>IF(RES_hhdet_in_tes!Y164=0,"",RES_hhdet_in_tes!Y164/RES_hhdet_in_fec!Y164)</f>
        <v/>
      </c>
      <c r="DA164" s="130" t="s">
        <v>3741</v>
      </c>
    </row>
    <row r="165" spans="1:105" ht="12" customHeight="1" x14ac:dyDescent="0.25">
      <c r="A165" s="97" t="s">
        <v>53</v>
      </c>
      <c r="B165" s="111"/>
      <c r="C165" s="111">
        <f>IF(RES_hhdet_in_tes!C165=0,"",RES_hhdet_in_tes!C165/RES_hhdet_in_fec!C165)</f>
        <v>2.5802479381017775</v>
      </c>
      <c r="D165" s="111">
        <f>IF(RES_hhdet_in_tes!D165=0,"",RES_hhdet_in_tes!D165/RES_hhdet_in_fec!D165)</f>
        <v>2.6981201824497778</v>
      </c>
      <c r="E165" s="111" t="str">
        <f>IF(RES_hhdet_in_tes!E165=0,"",RES_hhdet_in_tes!E165/RES_hhdet_in_fec!E165)</f>
        <v/>
      </c>
      <c r="F165" s="111" t="str">
        <f>IF(RES_hhdet_in_tes!F165=0,"",RES_hhdet_in_tes!F165/RES_hhdet_in_fec!F165)</f>
        <v/>
      </c>
      <c r="G165" s="111" t="str">
        <f>IF(RES_hhdet_in_tes!G165=0,"",RES_hhdet_in_tes!G165/RES_hhdet_in_fec!G165)</f>
        <v/>
      </c>
      <c r="H165" s="111" t="str">
        <f>IF(RES_hhdet_in_tes!H165=0,"",RES_hhdet_in_tes!H165/RES_hhdet_in_fec!H165)</f>
        <v/>
      </c>
      <c r="I165" s="111" t="str">
        <f>IF(RES_hhdet_in_tes!I165=0,"",RES_hhdet_in_tes!I165/RES_hhdet_in_fec!I165)</f>
        <v/>
      </c>
      <c r="J165" s="111">
        <f>IF(RES_hhdet_in_tes!J165=0,"",RES_hhdet_in_tes!J165/RES_hhdet_in_fec!J165)</f>
        <v>3.4377935045903896</v>
      </c>
      <c r="K165" s="111">
        <f>IF(RES_hhdet_in_tes!K165=0,"",RES_hhdet_in_tes!K165/RES_hhdet_in_fec!K165)</f>
        <v>3.5685244896006023</v>
      </c>
      <c r="L165" s="111">
        <f>IF(RES_hhdet_in_tes!L165=0,"",RES_hhdet_in_tes!L165/RES_hhdet_in_fec!L165)</f>
        <v>3.702196971531603</v>
      </c>
      <c r="M165" s="111">
        <f>IF(RES_hhdet_in_tes!M165=0,"",RES_hhdet_in_tes!M165/RES_hhdet_in_fec!M165)</f>
        <v>3.8553757828465174</v>
      </c>
      <c r="N165" s="111">
        <f>IF(RES_hhdet_in_tes!N165=0,"",RES_hhdet_in_tes!N165/RES_hhdet_in_fec!N165)</f>
        <v>4.0329782618102978</v>
      </c>
      <c r="O165" s="111">
        <f>IF(RES_hhdet_in_tes!O165=0,"",RES_hhdet_in_tes!O165/RES_hhdet_in_fec!O165)</f>
        <v>4.2346875831665027</v>
      </c>
      <c r="P165" s="111" t="str">
        <f>IF(RES_hhdet_in_tes!P165=0,"",RES_hhdet_in_tes!P165/RES_hhdet_in_fec!P165)</f>
        <v/>
      </c>
      <c r="Q165" s="111" t="str">
        <f>IF(RES_hhdet_in_tes!Q165=0,"",RES_hhdet_in_tes!Q165/RES_hhdet_in_fec!Q165)</f>
        <v/>
      </c>
      <c r="R165" s="111" t="str">
        <f>IF(RES_hhdet_in_tes!R165=0,"",RES_hhdet_in_tes!R165/RES_hhdet_in_fec!R165)</f>
        <v/>
      </c>
      <c r="S165" s="111" t="str">
        <f>IF(RES_hhdet_in_tes!S165=0,"",RES_hhdet_in_tes!S165/RES_hhdet_in_fec!S165)</f>
        <v/>
      </c>
      <c r="T165" s="111" t="str">
        <f>IF(RES_hhdet_in_tes!T165=0,"",RES_hhdet_in_tes!T165/RES_hhdet_in_fec!T165)</f>
        <v/>
      </c>
      <c r="U165" s="111" t="str">
        <f>IF(RES_hhdet_in_tes!U165=0,"",RES_hhdet_in_tes!U165/RES_hhdet_in_fec!U165)</f>
        <v/>
      </c>
      <c r="V165" s="111" t="str">
        <f>IF(RES_hhdet_in_tes!V165=0,"",RES_hhdet_in_tes!V165/RES_hhdet_in_fec!V165)</f>
        <v/>
      </c>
      <c r="W165" s="111" t="str">
        <f>IF(RES_hhdet_in_tes!W165=0,"",RES_hhdet_in_tes!W165/RES_hhdet_in_fec!W165)</f>
        <v/>
      </c>
      <c r="X165" s="111">
        <f>IF(RES_hhdet_in_tes!X165=0,"",RES_hhdet_in_tes!X165/RES_hhdet_in_fec!X165)</f>
        <v>4.754827869860665</v>
      </c>
      <c r="Y165" s="111" t="str">
        <f>IF(RES_hhdet_in_tes!Y165=0,"",RES_hhdet_in_tes!Y165/RES_hhdet_in_fec!Y165)</f>
        <v/>
      </c>
      <c r="DA165" s="63" t="s">
        <v>3742</v>
      </c>
    </row>
    <row r="166" spans="1:105" ht="12" customHeight="1" x14ac:dyDescent="0.25">
      <c r="A166" s="121" t="s">
        <v>55</v>
      </c>
      <c r="B166" s="124"/>
      <c r="C166" s="124">
        <f>IF(RES_hhdet_in_tes!C166=0,"",RES_hhdet_in_tes!C166/RES_hhdet_in_fec!C166)</f>
        <v>0.66836899210328626</v>
      </c>
      <c r="D166" s="124">
        <f>IF(RES_hhdet_in_tes!D166=0,"",RES_hhdet_in_tes!D166/RES_hhdet_in_fec!D166)</f>
        <v>0.66631732327739657</v>
      </c>
      <c r="E166" s="124" t="str">
        <f>IF(RES_hhdet_in_tes!E166=0,"",RES_hhdet_in_tes!E166/RES_hhdet_in_fec!E166)</f>
        <v/>
      </c>
      <c r="F166" s="124" t="str">
        <f>IF(RES_hhdet_in_tes!F166=0,"",RES_hhdet_in_tes!F166/RES_hhdet_in_fec!F166)</f>
        <v/>
      </c>
      <c r="G166" s="124" t="str">
        <f>IF(RES_hhdet_in_tes!G166=0,"",RES_hhdet_in_tes!G166/RES_hhdet_in_fec!G166)</f>
        <v/>
      </c>
      <c r="H166" s="124" t="str">
        <f>IF(RES_hhdet_in_tes!H166=0,"",RES_hhdet_in_tes!H166/RES_hhdet_in_fec!H166)</f>
        <v/>
      </c>
      <c r="I166" s="124" t="str">
        <f>IF(RES_hhdet_in_tes!I166=0,"",RES_hhdet_in_tes!I166/RES_hhdet_in_fec!I166)</f>
        <v/>
      </c>
      <c r="J166" s="124">
        <f>IF(RES_hhdet_in_tes!J166=0,"",RES_hhdet_in_tes!J166/RES_hhdet_in_fec!J166)</f>
        <v>0.68901993570712472</v>
      </c>
      <c r="K166" s="124">
        <f>IF(RES_hhdet_in_tes!K166=0,"",RES_hhdet_in_tes!K166/RES_hhdet_in_fec!K166)</f>
        <v>0.70619362625734206</v>
      </c>
      <c r="L166" s="124">
        <f>IF(RES_hhdet_in_tes!L166=0,"",RES_hhdet_in_tes!L166/RES_hhdet_in_fec!L166)</f>
        <v>0.69004225968502475</v>
      </c>
      <c r="M166" s="124">
        <f>IF(RES_hhdet_in_tes!M166=0,"",RES_hhdet_in_tes!M166/RES_hhdet_in_fec!M166)</f>
        <v>0.69016883464167267</v>
      </c>
      <c r="N166" s="124">
        <f>IF(RES_hhdet_in_tes!N166=0,"",RES_hhdet_in_tes!N166/RES_hhdet_in_fec!N166)</f>
        <v>0.69372224247357028</v>
      </c>
      <c r="O166" s="124">
        <f>IF(RES_hhdet_in_tes!O166=0,"",RES_hhdet_in_tes!O166/RES_hhdet_in_fec!O166)</f>
        <v>0.71807434244058288</v>
      </c>
      <c r="P166" s="124">
        <f>IF(RES_hhdet_in_tes!P166=0,"",RES_hhdet_in_tes!P166/RES_hhdet_in_fec!P166)</f>
        <v>0.71843220631407489</v>
      </c>
      <c r="Q166" s="124" t="str">
        <f>IF(RES_hhdet_in_tes!Q166=0,"",RES_hhdet_in_tes!Q166/RES_hhdet_in_fec!Q166)</f>
        <v/>
      </c>
      <c r="R166" s="124" t="str">
        <f>IF(RES_hhdet_in_tes!R166=0,"",RES_hhdet_in_tes!R166/RES_hhdet_in_fec!R166)</f>
        <v/>
      </c>
      <c r="S166" s="124" t="str">
        <f>IF(RES_hhdet_in_tes!S166=0,"",RES_hhdet_in_tes!S166/RES_hhdet_in_fec!S166)</f>
        <v/>
      </c>
      <c r="T166" s="124" t="str">
        <f>IF(RES_hhdet_in_tes!T166=0,"",RES_hhdet_in_tes!T166/RES_hhdet_in_fec!T166)</f>
        <v/>
      </c>
      <c r="U166" s="124" t="str">
        <f>IF(RES_hhdet_in_tes!U166=0,"",RES_hhdet_in_tes!U166/RES_hhdet_in_fec!U166)</f>
        <v/>
      </c>
      <c r="V166" s="124" t="str">
        <f>IF(RES_hhdet_in_tes!V166=0,"",RES_hhdet_in_tes!V166/RES_hhdet_in_fec!V166)</f>
        <v/>
      </c>
      <c r="W166" s="124" t="str">
        <f>IF(RES_hhdet_in_tes!W166=0,"",RES_hhdet_in_tes!W166/RES_hhdet_in_fec!W166)</f>
        <v/>
      </c>
      <c r="X166" s="124">
        <f>IF(RES_hhdet_in_tes!X166=0,"",RES_hhdet_in_tes!X166/RES_hhdet_in_fec!X166)</f>
        <v>0.87571061766341651</v>
      </c>
      <c r="Y166" s="124" t="str">
        <f>IF(RES_hhdet_in_tes!Y166=0,"",RES_hhdet_in_tes!Y166/RES_hhdet_in_fec!Y166)</f>
        <v/>
      </c>
      <c r="DA166" s="130" t="s">
        <v>3743</v>
      </c>
    </row>
    <row r="167" spans="1:105" ht="12" customHeight="1" x14ac:dyDescent="0.25">
      <c r="A167" s="97" t="s">
        <v>124</v>
      </c>
      <c r="B167" s="111"/>
      <c r="C167" s="111">
        <f>IF(RES_hhdet_in_tes!C167=0,"",RES_hhdet_in_tes!C167/RES_hhdet_in_fec!C167)</f>
        <v>0.59940149413661092</v>
      </c>
      <c r="D167" s="111">
        <f>IF(RES_hhdet_in_tes!D167=0,"",RES_hhdet_in_tes!D167/RES_hhdet_in_fec!D167)</f>
        <v>0.60121596017136603</v>
      </c>
      <c r="E167" s="111" t="str">
        <f>IF(RES_hhdet_in_tes!E167=0,"",RES_hhdet_in_tes!E167/RES_hhdet_in_fec!E167)</f>
        <v/>
      </c>
      <c r="F167" s="111" t="str">
        <f>IF(RES_hhdet_in_tes!F167=0,"",RES_hhdet_in_tes!F167/RES_hhdet_in_fec!F167)</f>
        <v/>
      </c>
      <c r="G167" s="111" t="str">
        <f>IF(RES_hhdet_in_tes!G167=0,"",RES_hhdet_in_tes!G167/RES_hhdet_in_fec!G167)</f>
        <v/>
      </c>
      <c r="H167" s="111" t="str">
        <f>IF(RES_hhdet_in_tes!H167=0,"",RES_hhdet_in_tes!H167/RES_hhdet_in_fec!H167)</f>
        <v/>
      </c>
      <c r="I167" s="111" t="str">
        <f>IF(RES_hhdet_in_tes!I167=0,"",RES_hhdet_in_tes!I167/RES_hhdet_in_fec!I167)</f>
        <v/>
      </c>
      <c r="J167" s="111">
        <f>IF(RES_hhdet_in_tes!J167=0,"",RES_hhdet_in_tes!J167/RES_hhdet_in_fec!J167)</f>
        <v>0.61631153657161519</v>
      </c>
      <c r="K167" s="111">
        <f>IF(RES_hhdet_in_tes!K167=0,"",RES_hhdet_in_tes!K167/RES_hhdet_in_fec!K167)</f>
        <v>0.6201927451892929</v>
      </c>
      <c r="L167" s="111">
        <f>IF(RES_hhdet_in_tes!L167=0,"",RES_hhdet_in_tes!L167/RES_hhdet_in_fec!L167)</f>
        <v>0.6247457980447999</v>
      </c>
      <c r="M167" s="111">
        <f>IF(RES_hhdet_in_tes!M167=0,"",RES_hhdet_in_tes!M167/RES_hhdet_in_fec!M167)</f>
        <v>0.63402748499233996</v>
      </c>
      <c r="N167" s="111">
        <f>IF(RES_hhdet_in_tes!N167=0,"",RES_hhdet_in_tes!N167/RES_hhdet_in_fec!N167)</f>
        <v>0.64932730331995281</v>
      </c>
      <c r="O167" s="111">
        <f>IF(RES_hhdet_in_tes!O167=0,"",RES_hhdet_in_tes!O167/RES_hhdet_in_fec!O167)</f>
        <v>0.67169473437698435</v>
      </c>
      <c r="P167" s="111" t="str">
        <f>IF(RES_hhdet_in_tes!P167=0,"",RES_hhdet_in_tes!P167/RES_hhdet_in_fec!P167)</f>
        <v/>
      </c>
      <c r="Q167" s="111" t="str">
        <f>IF(RES_hhdet_in_tes!Q167=0,"",RES_hhdet_in_tes!Q167/RES_hhdet_in_fec!Q167)</f>
        <v/>
      </c>
      <c r="R167" s="111" t="str">
        <f>IF(RES_hhdet_in_tes!R167=0,"",RES_hhdet_in_tes!R167/RES_hhdet_in_fec!R167)</f>
        <v/>
      </c>
      <c r="S167" s="111" t="str">
        <f>IF(RES_hhdet_in_tes!S167=0,"",RES_hhdet_in_tes!S167/RES_hhdet_in_fec!S167)</f>
        <v/>
      </c>
      <c r="T167" s="111" t="str">
        <f>IF(RES_hhdet_in_tes!T167=0,"",RES_hhdet_in_tes!T167/RES_hhdet_in_fec!T167)</f>
        <v/>
      </c>
      <c r="U167" s="111" t="str">
        <f>IF(RES_hhdet_in_tes!U167=0,"",RES_hhdet_in_tes!U167/RES_hhdet_in_fec!U167)</f>
        <v/>
      </c>
      <c r="V167" s="111" t="str">
        <f>IF(RES_hhdet_in_tes!V167=0,"",RES_hhdet_in_tes!V167/RES_hhdet_in_fec!V167)</f>
        <v/>
      </c>
      <c r="W167" s="111" t="str">
        <f>IF(RES_hhdet_in_tes!W167=0,"",RES_hhdet_in_tes!W167/RES_hhdet_in_fec!W167)</f>
        <v/>
      </c>
      <c r="X167" s="111">
        <f>IF(RES_hhdet_in_tes!X167=0,"",RES_hhdet_in_tes!X167/RES_hhdet_in_fec!X167)</f>
        <v>0.7960869592798574</v>
      </c>
      <c r="Y167" s="111" t="str">
        <f>IF(RES_hhdet_in_tes!Y167=0,"",RES_hhdet_in_tes!Y167/RES_hhdet_in_fec!Y167)</f>
        <v/>
      </c>
      <c r="DA167" s="63" t="s">
        <v>3744</v>
      </c>
    </row>
    <row r="168" spans="1:105" ht="12" customHeight="1" x14ac:dyDescent="0.25">
      <c r="A168" s="97" t="s">
        <v>123</v>
      </c>
      <c r="B168" s="111"/>
      <c r="C168" s="111" t="str">
        <f>IF(RES_hhdet_in_tes!C168=0,"",RES_hhdet_in_tes!C168/RES_hhdet_in_fec!C168)</f>
        <v/>
      </c>
      <c r="D168" s="111" t="str">
        <f>IF(RES_hhdet_in_tes!D168=0,"",RES_hhdet_in_tes!D168/RES_hhdet_in_fec!D168)</f>
        <v/>
      </c>
      <c r="E168" s="111" t="str">
        <f>IF(RES_hhdet_in_tes!E168=0,"",RES_hhdet_in_tes!E168/RES_hhdet_in_fec!E168)</f>
        <v/>
      </c>
      <c r="F168" s="111" t="str">
        <f>IF(RES_hhdet_in_tes!F168=0,"",RES_hhdet_in_tes!F168/RES_hhdet_in_fec!F168)</f>
        <v/>
      </c>
      <c r="G168" s="111" t="str">
        <f>IF(RES_hhdet_in_tes!G168=0,"",RES_hhdet_in_tes!G168/RES_hhdet_in_fec!G168)</f>
        <v/>
      </c>
      <c r="H168" s="111" t="str">
        <f>IF(RES_hhdet_in_tes!H168=0,"",RES_hhdet_in_tes!H168/RES_hhdet_in_fec!H168)</f>
        <v/>
      </c>
      <c r="I168" s="111" t="str">
        <f>IF(RES_hhdet_in_tes!I168=0,"",RES_hhdet_in_tes!I168/RES_hhdet_in_fec!I168)</f>
        <v/>
      </c>
      <c r="J168" s="111" t="str">
        <f>IF(RES_hhdet_in_tes!J168=0,"",RES_hhdet_in_tes!J168/RES_hhdet_in_fec!J168)</f>
        <v/>
      </c>
      <c r="K168" s="111">
        <f>IF(RES_hhdet_in_tes!K168=0,"",RES_hhdet_in_tes!K168/RES_hhdet_in_fec!K168)</f>
        <v>0.79869112058590441</v>
      </c>
      <c r="L168" s="111">
        <f>IF(RES_hhdet_in_tes!L168=0,"",RES_hhdet_in_tes!L168/RES_hhdet_in_fec!L168)</f>
        <v>0.80070431358812155</v>
      </c>
      <c r="M168" s="111">
        <f>IF(RES_hhdet_in_tes!M168=0,"",RES_hhdet_in_tes!M168/RES_hhdet_in_fec!M168)</f>
        <v>0.81275148464217351</v>
      </c>
      <c r="N168" s="111">
        <f>IF(RES_hhdet_in_tes!N168=0,"",RES_hhdet_in_tes!N168/RES_hhdet_in_fec!N168)</f>
        <v>0.82188486461685262</v>
      </c>
      <c r="O168" s="111">
        <f>IF(RES_hhdet_in_tes!O168=0,"",RES_hhdet_in_tes!O168/RES_hhdet_in_fec!O168)</f>
        <v>0.85932539301336008</v>
      </c>
      <c r="P168" s="111" t="str">
        <f>IF(RES_hhdet_in_tes!P168=0,"",RES_hhdet_in_tes!P168/RES_hhdet_in_fec!P168)</f>
        <v/>
      </c>
      <c r="Q168" s="111" t="str">
        <f>IF(RES_hhdet_in_tes!Q168=0,"",RES_hhdet_in_tes!Q168/RES_hhdet_in_fec!Q168)</f>
        <v/>
      </c>
      <c r="R168" s="111" t="str">
        <f>IF(RES_hhdet_in_tes!R168=0,"",RES_hhdet_in_tes!R168/RES_hhdet_in_fec!R168)</f>
        <v/>
      </c>
      <c r="S168" s="111" t="str">
        <f>IF(RES_hhdet_in_tes!S168=0,"",RES_hhdet_in_tes!S168/RES_hhdet_in_fec!S168)</f>
        <v/>
      </c>
      <c r="T168" s="111" t="str">
        <f>IF(RES_hhdet_in_tes!T168=0,"",RES_hhdet_in_tes!T168/RES_hhdet_in_fec!T168)</f>
        <v/>
      </c>
      <c r="U168" s="111" t="str">
        <f>IF(RES_hhdet_in_tes!U168=0,"",RES_hhdet_in_tes!U168/RES_hhdet_in_fec!U168)</f>
        <v/>
      </c>
      <c r="V168" s="111" t="str">
        <f>IF(RES_hhdet_in_tes!V168=0,"",RES_hhdet_in_tes!V168/RES_hhdet_in_fec!V168)</f>
        <v/>
      </c>
      <c r="W168" s="111" t="str">
        <f>IF(RES_hhdet_in_tes!W168=0,"",RES_hhdet_in_tes!W168/RES_hhdet_in_fec!W168)</f>
        <v/>
      </c>
      <c r="X168" s="111" t="str">
        <f>IF(RES_hhdet_in_tes!X168=0,"",RES_hhdet_in_tes!X168/RES_hhdet_in_fec!X168)</f>
        <v/>
      </c>
      <c r="Y168" s="111" t="str">
        <f>IF(RES_hhdet_in_tes!Y168=0,"",RES_hhdet_in_tes!Y168/RES_hhdet_in_fec!Y168)</f>
        <v/>
      </c>
      <c r="DA168" s="63" t="s">
        <v>3745</v>
      </c>
    </row>
    <row r="169" spans="1:105" ht="12" customHeight="1" x14ac:dyDescent="0.25">
      <c r="A169" s="100" t="s">
        <v>50</v>
      </c>
      <c r="B169" s="112"/>
      <c r="C169" s="112" t="str">
        <f>IF(RES_hhdet_in_tes!C169=0,"",RES_hhdet_in_tes!C169/RES_hhdet_in_fec!C169)</f>
        <v/>
      </c>
      <c r="D169" s="112" t="str">
        <f>IF(RES_hhdet_in_tes!D169=0,"",RES_hhdet_in_tes!D169/RES_hhdet_in_fec!D169)</f>
        <v/>
      </c>
      <c r="E169" s="112" t="str">
        <f>IF(RES_hhdet_in_tes!E169=0,"",RES_hhdet_in_tes!E169/RES_hhdet_in_fec!E169)</f>
        <v/>
      </c>
      <c r="F169" s="112" t="str">
        <f>IF(RES_hhdet_in_tes!F169=0,"",RES_hhdet_in_tes!F169/RES_hhdet_in_fec!F169)</f>
        <v/>
      </c>
      <c r="G169" s="112" t="str">
        <f>IF(RES_hhdet_in_tes!G169=0,"",RES_hhdet_in_tes!G169/RES_hhdet_in_fec!G169)</f>
        <v/>
      </c>
      <c r="H169" s="112" t="str">
        <f>IF(RES_hhdet_in_tes!H169=0,"",RES_hhdet_in_tes!H169/RES_hhdet_in_fec!H169)</f>
        <v/>
      </c>
      <c r="I169" s="112" t="str">
        <f>IF(RES_hhdet_in_tes!I169=0,"",RES_hhdet_in_tes!I169/RES_hhdet_in_fec!I169)</f>
        <v/>
      </c>
      <c r="J169" s="112" t="str">
        <f>IF(RES_hhdet_in_tes!J169=0,"",RES_hhdet_in_tes!J169/RES_hhdet_in_fec!J169)</f>
        <v/>
      </c>
      <c r="K169" s="112">
        <f>IF(RES_hhdet_in_tes!K169=0,"",RES_hhdet_in_tes!K169/RES_hhdet_in_fec!K169)</f>
        <v>0.6201927451892929</v>
      </c>
      <c r="L169" s="112">
        <f>IF(RES_hhdet_in_tes!L169=0,"",RES_hhdet_in_tes!L169/RES_hhdet_in_fec!L169)</f>
        <v>0.6247457980447999</v>
      </c>
      <c r="M169" s="112">
        <f>IF(RES_hhdet_in_tes!M169=0,"",RES_hhdet_in_tes!M169/RES_hhdet_in_fec!M169)</f>
        <v>0.63402748499233996</v>
      </c>
      <c r="N169" s="112">
        <f>IF(RES_hhdet_in_tes!N169=0,"",RES_hhdet_in_tes!N169/RES_hhdet_in_fec!N169)</f>
        <v>0.64932730331995281</v>
      </c>
      <c r="O169" s="112">
        <f>IF(RES_hhdet_in_tes!O169=0,"",RES_hhdet_in_tes!O169/RES_hhdet_in_fec!O169)</f>
        <v>0.67169473437698435</v>
      </c>
      <c r="P169" s="112" t="str">
        <f>IF(RES_hhdet_in_tes!P169=0,"",RES_hhdet_in_tes!P169/RES_hhdet_in_fec!P169)</f>
        <v/>
      </c>
      <c r="Q169" s="112" t="str">
        <f>IF(RES_hhdet_in_tes!Q169=0,"",RES_hhdet_in_tes!Q169/RES_hhdet_in_fec!Q169)</f>
        <v/>
      </c>
      <c r="R169" s="112" t="str">
        <f>IF(RES_hhdet_in_tes!R169=0,"",RES_hhdet_in_tes!R169/RES_hhdet_in_fec!R169)</f>
        <v/>
      </c>
      <c r="S169" s="112" t="str">
        <f>IF(RES_hhdet_in_tes!S169=0,"",RES_hhdet_in_tes!S169/RES_hhdet_in_fec!S169)</f>
        <v/>
      </c>
      <c r="T169" s="112" t="str">
        <f>IF(RES_hhdet_in_tes!T169=0,"",RES_hhdet_in_tes!T169/RES_hhdet_in_fec!T169)</f>
        <v/>
      </c>
      <c r="U169" s="112" t="str">
        <f>IF(RES_hhdet_in_tes!U169=0,"",RES_hhdet_in_tes!U169/RES_hhdet_in_fec!U169)</f>
        <v/>
      </c>
      <c r="V169" s="112" t="str">
        <f>IF(RES_hhdet_in_tes!V169=0,"",RES_hhdet_in_tes!V169/RES_hhdet_in_fec!V169)</f>
        <v/>
      </c>
      <c r="W169" s="112" t="str">
        <f>IF(RES_hhdet_in_tes!W169=0,"",RES_hhdet_in_tes!W169/RES_hhdet_in_fec!W169)</f>
        <v/>
      </c>
      <c r="X169" s="112" t="str">
        <f>IF(RES_hhdet_in_tes!X169=0,"",RES_hhdet_in_tes!X169/RES_hhdet_in_fec!X169)</f>
        <v/>
      </c>
      <c r="Y169" s="112" t="str">
        <f>IF(RES_hhdet_in_tes!Y169=0,"",RES_hhdet_in_tes!Y169/RES_hhdet_in_fec!Y169)</f>
        <v/>
      </c>
      <c r="DA169" s="131" t="s">
        <v>3746</v>
      </c>
    </row>
    <row r="170" spans="1:105" ht="12" customHeight="1" x14ac:dyDescent="0.25">
      <c r="A170" s="103" t="s">
        <v>52</v>
      </c>
      <c r="B170" s="113"/>
      <c r="C170" s="113" t="str">
        <f>IF(RES_hhdet_in_tes!C170=0,"",RES_hhdet_in_tes!C170/RES_hhdet_in_fec!C170)</f>
        <v/>
      </c>
      <c r="D170" s="113" t="str">
        <f>IF(RES_hhdet_in_tes!D170=0,"",RES_hhdet_in_tes!D170/RES_hhdet_in_fec!D170)</f>
        <v/>
      </c>
      <c r="E170" s="113" t="str">
        <f>IF(RES_hhdet_in_tes!E170=0,"",RES_hhdet_in_tes!E170/RES_hhdet_in_fec!E170)</f>
        <v/>
      </c>
      <c r="F170" s="113" t="str">
        <f>IF(RES_hhdet_in_tes!F170=0,"",RES_hhdet_in_tes!F170/RES_hhdet_in_fec!F170)</f>
        <v/>
      </c>
      <c r="G170" s="113" t="str">
        <f>IF(RES_hhdet_in_tes!G170=0,"",RES_hhdet_in_tes!G170/RES_hhdet_in_fec!G170)</f>
        <v/>
      </c>
      <c r="H170" s="113" t="str">
        <f>IF(RES_hhdet_in_tes!H170=0,"",RES_hhdet_in_tes!H170/RES_hhdet_in_fec!H170)</f>
        <v/>
      </c>
      <c r="I170" s="113" t="str">
        <f>IF(RES_hhdet_in_tes!I170=0,"",RES_hhdet_in_tes!I170/RES_hhdet_in_fec!I170)</f>
        <v/>
      </c>
      <c r="J170" s="113" t="str">
        <f>IF(RES_hhdet_in_tes!J170=0,"",RES_hhdet_in_tes!J170/RES_hhdet_in_fec!J170)</f>
        <v/>
      </c>
      <c r="K170" s="113">
        <f>IF(RES_hhdet_in_tes!K170=0,"",RES_hhdet_in_tes!K170/RES_hhdet_in_fec!K170)</f>
        <v>1</v>
      </c>
      <c r="L170" s="113">
        <f>IF(RES_hhdet_in_tes!L170=0,"",RES_hhdet_in_tes!L170/RES_hhdet_in_fec!L170)</f>
        <v>1</v>
      </c>
      <c r="M170" s="113">
        <f>IF(RES_hhdet_in_tes!M170=0,"",RES_hhdet_in_tes!M170/RES_hhdet_in_fec!M170)</f>
        <v>1</v>
      </c>
      <c r="N170" s="113">
        <f>IF(RES_hhdet_in_tes!N170=0,"",RES_hhdet_in_tes!N170/RES_hhdet_in_fec!N170)</f>
        <v>1</v>
      </c>
      <c r="O170" s="113">
        <f>IF(RES_hhdet_in_tes!O170=0,"",RES_hhdet_in_tes!O170/RES_hhdet_in_fec!O170)</f>
        <v>1</v>
      </c>
      <c r="P170" s="113" t="str">
        <f>IF(RES_hhdet_in_tes!P170=0,"",RES_hhdet_in_tes!P170/RES_hhdet_in_fec!P170)</f>
        <v/>
      </c>
      <c r="Q170" s="113" t="str">
        <f>IF(RES_hhdet_in_tes!Q170=0,"",RES_hhdet_in_tes!Q170/RES_hhdet_in_fec!Q170)</f>
        <v/>
      </c>
      <c r="R170" s="113" t="str">
        <f>IF(RES_hhdet_in_tes!R170=0,"",RES_hhdet_in_tes!R170/RES_hhdet_in_fec!R170)</f>
        <v/>
      </c>
      <c r="S170" s="113" t="str">
        <f>IF(RES_hhdet_in_tes!S170=0,"",RES_hhdet_in_tes!S170/RES_hhdet_in_fec!S170)</f>
        <v/>
      </c>
      <c r="T170" s="113" t="str">
        <f>IF(RES_hhdet_in_tes!T170=0,"",RES_hhdet_in_tes!T170/RES_hhdet_in_fec!T170)</f>
        <v/>
      </c>
      <c r="U170" s="113" t="str">
        <f>IF(RES_hhdet_in_tes!U170=0,"",RES_hhdet_in_tes!U170/RES_hhdet_in_fec!U170)</f>
        <v/>
      </c>
      <c r="V170" s="113" t="str">
        <f>IF(RES_hhdet_in_tes!V170=0,"",RES_hhdet_in_tes!V170/RES_hhdet_in_fec!V170)</f>
        <v/>
      </c>
      <c r="W170" s="113" t="str">
        <f>IF(RES_hhdet_in_tes!W170=0,"",RES_hhdet_in_tes!W170/RES_hhdet_in_fec!W170)</f>
        <v/>
      </c>
      <c r="X170" s="113" t="str">
        <f>IF(RES_hhdet_in_tes!X170=0,"",RES_hhdet_in_tes!X170/RES_hhdet_in_fec!X170)</f>
        <v/>
      </c>
      <c r="Y170" s="113" t="str">
        <f>IF(RES_hhdet_in_tes!Y170=0,"",RES_hhdet_in_tes!Y170/RES_hhdet_in_fec!Y170)</f>
        <v/>
      </c>
      <c r="DA170" s="132" t="s">
        <v>3747</v>
      </c>
    </row>
    <row r="171" spans="1:105" ht="12" customHeight="1" x14ac:dyDescent="0.25">
      <c r="A171" s="106" t="s">
        <v>122</v>
      </c>
      <c r="B171" s="112"/>
      <c r="C171" s="112">
        <f>IF(RES_hhdet_in_tes!C171=0,"",RES_hhdet_in_tes!C171/RES_hhdet_in_fec!C171)</f>
        <v>0.67114143927529102</v>
      </c>
      <c r="D171" s="112">
        <f>IF(RES_hhdet_in_tes!D171=0,"",RES_hhdet_in_tes!D171/RES_hhdet_in_fec!D171)</f>
        <v>0.67217978422837033</v>
      </c>
      <c r="E171" s="112" t="str">
        <f>IF(RES_hhdet_in_tes!E171=0,"",RES_hhdet_in_tes!E171/RES_hhdet_in_fec!E171)</f>
        <v/>
      </c>
      <c r="F171" s="112" t="str">
        <f>IF(RES_hhdet_in_tes!F171=0,"",RES_hhdet_in_tes!F171/RES_hhdet_in_fec!F171)</f>
        <v/>
      </c>
      <c r="G171" s="112" t="str">
        <f>IF(RES_hhdet_in_tes!G171=0,"",RES_hhdet_in_tes!G171/RES_hhdet_in_fec!G171)</f>
        <v/>
      </c>
      <c r="H171" s="112" t="str">
        <f>IF(RES_hhdet_in_tes!H171=0,"",RES_hhdet_in_tes!H171/RES_hhdet_in_fec!H171)</f>
        <v/>
      </c>
      <c r="I171" s="112" t="str">
        <f>IF(RES_hhdet_in_tes!I171=0,"",RES_hhdet_in_tes!I171/RES_hhdet_in_fec!I171)</f>
        <v/>
      </c>
      <c r="J171" s="112">
        <f>IF(RES_hhdet_in_tes!J171=0,"",RES_hhdet_in_tes!J171/RES_hhdet_in_fec!J171)</f>
        <v>0.68007107909764897</v>
      </c>
      <c r="K171" s="112">
        <f>IF(RES_hhdet_in_tes!K171=0,"",RES_hhdet_in_tes!K171/RES_hhdet_in_fec!K171)</f>
        <v>0.68193662001012667</v>
      </c>
      <c r="L171" s="112">
        <f>IF(RES_hhdet_in_tes!L171=0,"",RES_hhdet_in_tes!L171/RES_hhdet_in_fec!L171)</f>
        <v>0.68408154267371268</v>
      </c>
      <c r="M171" s="112">
        <f>IF(RES_hhdet_in_tes!M171=0,"",RES_hhdet_in_tes!M171/RES_hhdet_in_fec!M171)</f>
        <v>0.68815929900126827</v>
      </c>
      <c r="N171" s="112">
        <f>IF(RES_hhdet_in_tes!N171=0,"",RES_hhdet_in_tes!N171/RES_hhdet_in_fec!N171)</f>
        <v>0.69488315193444539</v>
      </c>
      <c r="O171" s="112">
        <f>IF(RES_hhdet_in_tes!O171=0,"",RES_hhdet_in_tes!O171/RES_hhdet_in_fec!O171)</f>
        <v>0.70513615361582527</v>
      </c>
      <c r="P171" s="112">
        <f>IF(RES_hhdet_in_tes!P171=0,"",RES_hhdet_in_tes!P171/RES_hhdet_in_fec!P171)</f>
        <v>0.71843220631407489</v>
      </c>
      <c r="Q171" s="112" t="str">
        <f>IF(RES_hhdet_in_tes!Q171=0,"",RES_hhdet_in_tes!Q171/RES_hhdet_in_fec!Q171)</f>
        <v/>
      </c>
      <c r="R171" s="112" t="str">
        <f>IF(RES_hhdet_in_tes!R171=0,"",RES_hhdet_in_tes!R171/RES_hhdet_in_fec!R171)</f>
        <v/>
      </c>
      <c r="S171" s="112" t="str">
        <f>IF(RES_hhdet_in_tes!S171=0,"",RES_hhdet_in_tes!S171/RES_hhdet_in_fec!S171)</f>
        <v/>
      </c>
      <c r="T171" s="112" t="str">
        <f>IF(RES_hhdet_in_tes!T171=0,"",RES_hhdet_in_tes!T171/RES_hhdet_in_fec!T171)</f>
        <v/>
      </c>
      <c r="U171" s="112" t="str">
        <f>IF(RES_hhdet_in_tes!U171=0,"",RES_hhdet_in_tes!U171/RES_hhdet_in_fec!U171)</f>
        <v/>
      </c>
      <c r="V171" s="112" t="str">
        <f>IF(RES_hhdet_in_tes!V171=0,"",RES_hhdet_in_tes!V171/RES_hhdet_in_fec!V171)</f>
        <v/>
      </c>
      <c r="W171" s="112" t="str">
        <f>IF(RES_hhdet_in_tes!W171=0,"",RES_hhdet_in_tes!W171/RES_hhdet_in_fec!W171)</f>
        <v/>
      </c>
      <c r="X171" s="112">
        <f>IF(RES_hhdet_in_tes!X171=0,"",RES_hhdet_in_tes!X171/RES_hhdet_in_fec!X171)</f>
        <v>0.79268851652187899</v>
      </c>
      <c r="Y171" s="112" t="str">
        <f>IF(RES_hhdet_in_tes!Y171=0,"",RES_hhdet_in_tes!Y171/RES_hhdet_in_fec!Y171)</f>
        <v/>
      </c>
      <c r="DA171" s="131" t="s">
        <v>3748</v>
      </c>
    </row>
    <row r="172" spans="1:105" ht="12" customHeight="1" x14ac:dyDescent="0.25">
      <c r="A172" s="107" t="s">
        <v>121</v>
      </c>
      <c r="B172" s="113"/>
      <c r="C172" s="113">
        <f>IF(RES_hhdet_in_tes!C172=0,"",RES_hhdet_in_tes!C172/RES_hhdet_in_fec!C172)</f>
        <v>0.83330672521874694</v>
      </c>
      <c r="D172" s="113">
        <f>IF(RES_hhdet_in_tes!D172=0,"",RES_hhdet_in_tes!D172/RES_hhdet_in_fec!D172)</f>
        <v>0.83065095088030372</v>
      </c>
      <c r="E172" s="113" t="str">
        <f>IF(RES_hhdet_in_tes!E172=0,"",RES_hhdet_in_tes!E172/RES_hhdet_in_fec!E172)</f>
        <v/>
      </c>
      <c r="F172" s="113" t="str">
        <f>IF(RES_hhdet_in_tes!F172=0,"",RES_hhdet_in_tes!F172/RES_hhdet_in_fec!F172)</f>
        <v/>
      </c>
      <c r="G172" s="113" t="str">
        <f>IF(RES_hhdet_in_tes!G172=0,"",RES_hhdet_in_tes!G172/RES_hhdet_in_fec!G172)</f>
        <v/>
      </c>
      <c r="H172" s="113" t="str">
        <f>IF(RES_hhdet_in_tes!H172=0,"",RES_hhdet_in_tes!H172/RES_hhdet_in_fec!H172)</f>
        <v/>
      </c>
      <c r="I172" s="113" t="str">
        <f>IF(RES_hhdet_in_tes!I172=0,"",RES_hhdet_in_tes!I172/RES_hhdet_in_fec!I172)</f>
        <v/>
      </c>
      <c r="J172" s="113">
        <f>IF(RES_hhdet_in_tes!J172=0,"",RES_hhdet_in_tes!J172/RES_hhdet_in_fec!J172)</f>
        <v>0.84183538024950322</v>
      </c>
      <c r="K172" s="113">
        <f>IF(RES_hhdet_in_tes!K172=0,"",RES_hhdet_in_tes!K172/RES_hhdet_in_fec!K172)</f>
        <v>0.83873582690818882</v>
      </c>
      <c r="L172" s="113">
        <f>IF(RES_hhdet_in_tes!L172=0,"",RES_hhdet_in_tes!L172/RES_hhdet_in_fec!L172)</f>
        <v>0.8392810246165926</v>
      </c>
      <c r="M172" s="113">
        <f>IF(RES_hhdet_in_tes!M172=0,"",RES_hhdet_in_tes!M172/RES_hhdet_in_fec!M172)</f>
        <v>0.84679772769487538</v>
      </c>
      <c r="N172" s="113">
        <f>IF(RES_hhdet_in_tes!N172=0,"",RES_hhdet_in_tes!N172/RES_hhdet_in_fec!N172)</f>
        <v>0.8501351500614116</v>
      </c>
      <c r="O172" s="113">
        <f>IF(RES_hhdet_in_tes!O172=0,"",RES_hhdet_in_tes!O172/RES_hhdet_in_fec!O172)</f>
        <v>0.87704807552017927</v>
      </c>
      <c r="P172" s="113" t="str">
        <f>IF(RES_hhdet_in_tes!P172=0,"",RES_hhdet_in_tes!P172/RES_hhdet_in_fec!P172)</f>
        <v/>
      </c>
      <c r="Q172" s="113" t="str">
        <f>IF(RES_hhdet_in_tes!Q172=0,"",RES_hhdet_in_tes!Q172/RES_hhdet_in_fec!Q172)</f>
        <v/>
      </c>
      <c r="R172" s="113" t="str">
        <f>IF(RES_hhdet_in_tes!R172=0,"",RES_hhdet_in_tes!R172/RES_hhdet_in_fec!R172)</f>
        <v/>
      </c>
      <c r="S172" s="113" t="str">
        <f>IF(RES_hhdet_in_tes!S172=0,"",RES_hhdet_in_tes!S172/RES_hhdet_in_fec!S172)</f>
        <v/>
      </c>
      <c r="T172" s="113" t="str">
        <f>IF(RES_hhdet_in_tes!T172=0,"",RES_hhdet_in_tes!T172/RES_hhdet_in_fec!T172)</f>
        <v/>
      </c>
      <c r="U172" s="113" t="str">
        <f>IF(RES_hhdet_in_tes!U172=0,"",RES_hhdet_in_tes!U172/RES_hhdet_in_fec!U172)</f>
        <v/>
      </c>
      <c r="V172" s="113" t="str">
        <f>IF(RES_hhdet_in_tes!V172=0,"",RES_hhdet_in_tes!V172/RES_hhdet_in_fec!V172)</f>
        <v/>
      </c>
      <c r="W172" s="113" t="str">
        <f>IF(RES_hhdet_in_tes!W172=0,"",RES_hhdet_in_tes!W172/RES_hhdet_in_fec!W172)</f>
        <v/>
      </c>
      <c r="X172" s="113">
        <f>IF(RES_hhdet_in_tes!X172=0,"",RES_hhdet_in_tes!X172/RES_hhdet_in_fec!X172)</f>
        <v>0.91749854531716235</v>
      </c>
      <c r="Y172" s="113" t="str">
        <f>IF(RES_hhdet_in_tes!Y172=0,"",RES_hhdet_in_tes!Y172/RES_hhdet_in_fec!Y172)</f>
        <v/>
      </c>
      <c r="DA172" s="132" t="s">
        <v>3749</v>
      </c>
    </row>
    <row r="173" spans="1:105" ht="12" customHeight="1" x14ac:dyDescent="0.25">
      <c r="A173" s="108" t="s">
        <v>53</v>
      </c>
      <c r="B173" s="111"/>
      <c r="C173" s="111">
        <f>IF(RES_hhdet_in_tes!C173=0,"",RES_hhdet_in_tes!C173/RES_hhdet_in_fec!C173)</f>
        <v>0.67114143927529102</v>
      </c>
      <c r="D173" s="111">
        <f>IF(RES_hhdet_in_tes!D173=0,"",RES_hhdet_in_tes!D173/RES_hhdet_in_fec!D173)</f>
        <v>0.67217978422837033</v>
      </c>
      <c r="E173" s="111" t="str">
        <f>IF(RES_hhdet_in_tes!E173=0,"",RES_hhdet_in_tes!E173/RES_hhdet_in_fec!E173)</f>
        <v/>
      </c>
      <c r="F173" s="111" t="str">
        <f>IF(RES_hhdet_in_tes!F173=0,"",RES_hhdet_in_tes!F173/RES_hhdet_in_fec!F173)</f>
        <v/>
      </c>
      <c r="G173" s="111" t="str">
        <f>IF(RES_hhdet_in_tes!G173=0,"",RES_hhdet_in_tes!G173/RES_hhdet_in_fec!G173)</f>
        <v/>
      </c>
      <c r="H173" s="111" t="str">
        <f>IF(RES_hhdet_in_tes!H173=0,"",RES_hhdet_in_tes!H173/RES_hhdet_in_fec!H173)</f>
        <v/>
      </c>
      <c r="I173" s="111" t="str">
        <f>IF(RES_hhdet_in_tes!I173=0,"",RES_hhdet_in_tes!I173/RES_hhdet_in_fec!I173)</f>
        <v/>
      </c>
      <c r="J173" s="111">
        <f>IF(RES_hhdet_in_tes!J173=0,"",RES_hhdet_in_tes!J173/RES_hhdet_in_fec!J173)</f>
        <v>0.68007107909764897</v>
      </c>
      <c r="K173" s="111">
        <f>IF(RES_hhdet_in_tes!K173=0,"",RES_hhdet_in_tes!K173/RES_hhdet_in_fec!K173)</f>
        <v>0.68193662001012667</v>
      </c>
      <c r="L173" s="111">
        <f>IF(RES_hhdet_in_tes!L173=0,"",RES_hhdet_in_tes!L173/RES_hhdet_in_fec!L173)</f>
        <v>0.68408154267371268</v>
      </c>
      <c r="M173" s="111">
        <f>IF(RES_hhdet_in_tes!M173=0,"",RES_hhdet_in_tes!M173/RES_hhdet_in_fec!M173)</f>
        <v>0.68815929900126827</v>
      </c>
      <c r="N173" s="111">
        <f>IF(RES_hhdet_in_tes!N173=0,"",RES_hhdet_in_tes!N173/RES_hhdet_in_fec!N173)</f>
        <v>0.69488315193444539</v>
      </c>
      <c r="O173" s="111">
        <f>IF(RES_hhdet_in_tes!O173=0,"",RES_hhdet_in_tes!O173/RES_hhdet_in_fec!O173)</f>
        <v>0.70513615361582527</v>
      </c>
      <c r="P173" s="111" t="str">
        <f>IF(RES_hhdet_in_tes!P173=0,"",RES_hhdet_in_tes!P173/RES_hhdet_in_fec!P173)</f>
        <v/>
      </c>
      <c r="Q173" s="111" t="str">
        <f>IF(RES_hhdet_in_tes!Q173=0,"",RES_hhdet_in_tes!Q173/RES_hhdet_in_fec!Q173)</f>
        <v/>
      </c>
      <c r="R173" s="111" t="str">
        <f>IF(RES_hhdet_in_tes!R173=0,"",RES_hhdet_in_tes!R173/RES_hhdet_in_fec!R173)</f>
        <v/>
      </c>
      <c r="S173" s="111" t="str">
        <f>IF(RES_hhdet_in_tes!S173=0,"",RES_hhdet_in_tes!S173/RES_hhdet_in_fec!S173)</f>
        <v/>
      </c>
      <c r="T173" s="111" t="str">
        <f>IF(RES_hhdet_in_tes!T173=0,"",RES_hhdet_in_tes!T173/RES_hhdet_in_fec!T173)</f>
        <v/>
      </c>
      <c r="U173" s="111" t="str">
        <f>IF(RES_hhdet_in_tes!U173=0,"",RES_hhdet_in_tes!U173/RES_hhdet_in_fec!U173)</f>
        <v/>
      </c>
      <c r="V173" s="111" t="str">
        <f>IF(RES_hhdet_in_tes!V173=0,"",RES_hhdet_in_tes!V173/RES_hhdet_in_fec!V173)</f>
        <v/>
      </c>
      <c r="W173" s="111" t="str">
        <f>IF(RES_hhdet_in_tes!W173=0,"",RES_hhdet_in_tes!W173/RES_hhdet_in_fec!W173)</f>
        <v/>
      </c>
      <c r="X173" s="111">
        <f>IF(RES_hhdet_in_tes!X173=0,"",RES_hhdet_in_tes!X173/RES_hhdet_in_fec!X173)</f>
        <v>0.79268851652187899</v>
      </c>
      <c r="Y173" s="111" t="str">
        <f>IF(RES_hhdet_in_tes!Y173=0,"",RES_hhdet_in_tes!Y173/RES_hhdet_in_fec!Y173)</f>
        <v/>
      </c>
      <c r="DA173" s="63" t="s">
        <v>3750</v>
      </c>
    </row>
    <row r="174" spans="1:105" ht="12" customHeight="1" x14ac:dyDescent="0.25">
      <c r="A174" s="115" t="s">
        <v>52</v>
      </c>
      <c r="B174" s="45"/>
      <c r="C174" s="45">
        <f>IF(RES_hhdet_in_tes!C174=0,"",RES_hhdet_in_tes!C174/RES_hhdet_in_fec!C174)</f>
        <v>1</v>
      </c>
      <c r="D174" s="45">
        <f>IF(RES_hhdet_in_tes!D174=0,"",RES_hhdet_in_tes!D174/RES_hhdet_in_fec!D174)</f>
        <v>1</v>
      </c>
      <c r="E174" s="45" t="str">
        <f>IF(RES_hhdet_in_tes!E174=0,"",RES_hhdet_in_tes!E174/RES_hhdet_in_fec!E174)</f>
        <v/>
      </c>
      <c r="F174" s="45" t="str">
        <f>IF(RES_hhdet_in_tes!F174=0,"",RES_hhdet_in_tes!F174/RES_hhdet_in_fec!F174)</f>
        <v/>
      </c>
      <c r="G174" s="45" t="str">
        <f>IF(RES_hhdet_in_tes!G174=0,"",RES_hhdet_in_tes!G174/RES_hhdet_in_fec!G174)</f>
        <v/>
      </c>
      <c r="H174" s="45" t="str">
        <f>IF(RES_hhdet_in_tes!H174=0,"",RES_hhdet_in_tes!H174/RES_hhdet_in_fec!H174)</f>
        <v/>
      </c>
      <c r="I174" s="45" t="str">
        <f>IF(RES_hhdet_in_tes!I174=0,"",RES_hhdet_in_tes!I174/RES_hhdet_in_fec!I174)</f>
        <v/>
      </c>
      <c r="J174" s="45">
        <f>IF(RES_hhdet_in_tes!J174=0,"",RES_hhdet_in_tes!J174/RES_hhdet_in_fec!J174)</f>
        <v>1</v>
      </c>
      <c r="K174" s="45">
        <f>IF(RES_hhdet_in_tes!K174=0,"",RES_hhdet_in_tes!K174/RES_hhdet_in_fec!K174)</f>
        <v>1</v>
      </c>
      <c r="L174" s="45">
        <f>IF(RES_hhdet_in_tes!L174=0,"",RES_hhdet_in_tes!L174/RES_hhdet_in_fec!L174)</f>
        <v>1</v>
      </c>
      <c r="M174" s="45">
        <f>IF(RES_hhdet_in_tes!M174=0,"",RES_hhdet_in_tes!M174/RES_hhdet_in_fec!M174)</f>
        <v>1</v>
      </c>
      <c r="N174" s="45">
        <f>IF(RES_hhdet_in_tes!N174=0,"",RES_hhdet_in_tes!N174/RES_hhdet_in_fec!N174)</f>
        <v>1</v>
      </c>
      <c r="O174" s="45">
        <f>IF(RES_hhdet_in_tes!O174=0,"",RES_hhdet_in_tes!O174/RES_hhdet_in_fec!O174)</f>
        <v>1</v>
      </c>
      <c r="P174" s="45" t="str">
        <f>IF(RES_hhdet_in_tes!P174=0,"",RES_hhdet_in_tes!P174/RES_hhdet_in_fec!P174)</f>
        <v/>
      </c>
      <c r="Q174" s="45" t="str">
        <f>IF(RES_hhdet_in_tes!Q174=0,"",RES_hhdet_in_tes!Q174/RES_hhdet_in_fec!Q174)</f>
        <v/>
      </c>
      <c r="R174" s="45" t="str">
        <f>IF(RES_hhdet_in_tes!R174=0,"",RES_hhdet_in_tes!R174/RES_hhdet_in_fec!R174)</f>
        <v/>
      </c>
      <c r="S174" s="45" t="str">
        <f>IF(RES_hhdet_in_tes!S174=0,"",RES_hhdet_in_tes!S174/RES_hhdet_in_fec!S174)</f>
        <v/>
      </c>
      <c r="T174" s="45" t="str">
        <f>IF(RES_hhdet_in_tes!T174=0,"",RES_hhdet_in_tes!T174/RES_hhdet_in_fec!T174)</f>
        <v/>
      </c>
      <c r="U174" s="45" t="str">
        <f>IF(RES_hhdet_in_tes!U174=0,"",RES_hhdet_in_tes!U174/RES_hhdet_in_fec!U174)</f>
        <v/>
      </c>
      <c r="V174" s="45" t="str">
        <f>IF(RES_hhdet_in_tes!V174=0,"",RES_hhdet_in_tes!V174/RES_hhdet_in_fec!V174)</f>
        <v/>
      </c>
      <c r="W174" s="45" t="str">
        <f>IF(RES_hhdet_in_tes!W174=0,"",RES_hhdet_in_tes!W174/RES_hhdet_in_fec!W174)</f>
        <v/>
      </c>
      <c r="X174" s="45">
        <f>IF(RES_hhdet_in_tes!X174=0,"",RES_hhdet_in_tes!X174/RES_hhdet_in_fec!X174)</f>
        <v>1</v>
      </c>
      <c r="Y174" s="45" t="str">
        <f>IF(RES_hhdet_in_tes!Y174=0,"",RES_hhdet_in_tes!Y174/RES_hhdet_in_fec!Y174)</f>
        <v/>
      </c>
      <c r="DA174" s="60" t="s">
        <v>3751</v>
      </c>
    </row>
    <row r="175" spans="1:105" ht="12" customHeight="1" x14ac:dyDescent="0.25">
      <c r="A175" s="121" t="s">
        <v>54</v>
      </c>
      <c r="B175" s="124"/>
      <c r="C175" s="124">
        <f>IF(RES_hhdet_in_tes!C175=0,"",RES_hhdet_in_tes!C175/RES_hhdet_in_fec!C175)</f>
        <v>0.75768644253180972</v>
      </c>
      <c r="D175" s="124">
        <f>IF(RES_hhdet_in_tes!D175=0,"",RES_hhdet_in_tes!D175/RES_hhdet_in_fec!D175)</f>
        <v>0.7574251985969882</v>
      </c>
      <c r="E175" s="124" t="str">
        <f>IF(RES_hhdet_in_tes!E175=0,"",RES_hhdet_in_tes!E175/RES_hhdet_in_fec!E175)</f>
        <v/>
      </c>
      <c r="F175" s="124" t="str">
        <f>IF(RES_hhdet_in_tes!F175=0,"",RES_hhdet_in_tes!F175/RES_hhdet_in_fec!F175)</f>
        <v/>
      </c>
      <c r="G175" s="124" t="str">
        <f>IF(RES_hhdet_in_tes!G175=0,"",RES_hhdet_in_tes!G175/RES_hhdet_in_fec!G175)</f>
        <v/>
      </c>
      <c r="H175" s="124" t="str">
        <f>IF(RES_hhdet_in_tes!H175=0,"",RES_hhdet_in_tes!H175/RES_hhdet_in_fec!H175)</f>
        <v/>
      </c>
      <c r="I175" s="124" t="str">
        <f>IF(RES_hhdet_in_tes!I175=0,"",RES_hhdet_in_tes!I175/RES_hhdet_in_fec!I175)</f>
        <v/>
      </c>
      <c r="J175" s="124">
        <f>IF(RES_hhdet_in_tes!J175=0,"",RES_hhdet_in_tes!J175/RES_hhdet_in_fec!J175)</f>
        <v>0.75968770724714918</v>
      </c>
      <c r="K175" s="124">
        <f>IF(RES_hhdet_in_tes!K175=0,"",RES_hhdet_in_tes!K175/RES_hhdet_in_fec!K175)</f>
        <v>0.76073652279266124</v>
      </c>
      <c r="L175" s="124">
        <f>IF(RES_hhdet_in_tes!L175=0,"",RES_hhdet_in_tes!L175/RES_hhdet_in_fec!L175)</f>
        <v>0.76526934435184868</v>
      </c>
      <c r="M175" s="124">
        <f>IF(RES_hhdet_in_tes!M175=0,"",RES_hhdet_in_tes!M175/RES_hhdet_in_fec!M175)</f>
        <v>0.76661254267330736</v>
      </c>
      <c r="N175" s="124">
        <f>IF(RES_hhdet_in_tes!N175=0,"",RES_hhdet_in_tes!N175/RES_hhdet_in_fec!N175)</f>
        <v>0.77006332562967394</v>
      </c>
      <c r="O175" s="124">
        <f>IF(RES_hhdet_in_tes!O175=0,"",RES_hhdet_in_tes!O175/RES_hhdet_in_fec!O175)</f>
        <v>0.77506401495338983</v>
      </c>
      <c r="P175" s="124">
        <f>IF(RES_hhdet_in_tes!P175=0,"",RES_hhdet_in_tes!P175/RES_hhdet_in_fec!P175)</f>
        <v>0.79775414830594016</v>
      </c>
      <c r="Q175" s="124" t="str">
        <f>IF(RES_hhdet_in_tes!Q175=0,"",RES_hhdet_in_tes!Q175/RES_hhdet_in_fec!Q175)</f>
        <v/>
      </c>
      <c r="R175" s="124" t="str">
        <f>IF(RES_hhdet_in_tes!R175=0,"",RES_hhdet_in_tes!R175/RES_hhdet_in_fec!R175)</f>
        <v/>
      </c>
      <c r="S175" s="124" t="str">
        <f>IF(RES_hhdet_in_tes!S175=0,"",RES_hhdet_in_tes!S175/RES_hhdet_in_fec!S175)</f>
        <v/>
      </c>
      <c r="T175" s="124" t="str">
        <f>IF(RES_hhdet_in_tes!T175=0,"",RES_hhdet_in_tes!T175/RES_hhdet_in_fec!T175)</f>
        <v/>
      </c>
      <c r="U175" s="124" t="str">
        <f>IF(RES_hhdet_in_tes!U175=0,"",RES_hhdet_in_tes!U175/RES_hhdet_in_fec!U175)</f>
        <v/>
      </c>
      <c r="V175" s="124" t="str">
        <f>IF(RES_hhdet_in_tes!V175=0,"",RES_hhdet_in_tes!V175/RES_hhdet_in_fec!V175)</f>
        <v/>
      </c>
      <c r="W175" s="124" t="str">
        <f>IF(RES_hhdet_in_tes!W175=0,"",RES_hhdet_in_tes!W175/RES_hhdet_in_fec!W175)</f>
        <v/>
      </c>
      <c r="X175" s="124">
        <f>IF(RES_hhdet_in_tes!X175=0,"",RES_hhdet_in_tes!X175/RES_hhdet_in_fec!X175)</f>
        <v>0.85781739376023292</v>
      </c>
      <c r="Y175" s="124" t="str">
        <f>IF(RES_hhdet_in_tes!Y175=0,"",RES_hhdet_in_tes!Y175/RES_hhdet_in_fec!Y175)</f>
        <v/>
      </c>
      <c r="DA175" s="130" t="s">
        <v>3752</v>
      </c>
    </row>
    <row r="176" spans="1:105" ht="12" customHeight="1" x14ac:dyDescent="0.25">
      <c r="A176" s="97" t="s">
        <v>50</v>
      </c>
      <c r="B176" s="111"/>
      <c r="C176" s="111">
        <f>IF(RES_hhdet_in_tes!C176=0,"",RES_hhdet_in_tes!C176/RES_hhdet_in_fec!C176)</f>
        <v>0.61057814660504905</v>
      </c>
      <c r="D176" s="111">
        <f>IF(RES_hhdet_in_tes!D176=0,"",RES_hhdet_in_tes!D176/RES_hhdet_in_fec!D176)</f>
        <v>0.61070458550561002</v>
      </c>
      <c r="E176" s="111" t="str">
        <f>IF(RES_hhdet_in_tes!E176=0,"",RES_hhdet_in_tes!E176/RES_hhdet_in_fec!E176)</f>
        <v/>
      </c>
      <c r="F176" s="111" t="str">
        <f>IF(RES_hhdet_in_tes!F176=0,"",RES_hhdet_in_tes!F176/RES_hhdet_in_fec!F176)</f>
        <v/>
      </c>
      <c r="G176" s="111" t="str">
        <f>IF(RES_hhdet_in_tes!G176=0,"",RES_hhdet_in_tes!G176/RES_hhdet_in_fec!G176)</f>
        <v/>
      </c>
      <c r="H176" s="111" t="str">
        <f>IF(RES_hhdet_in_tes!H176=0,"",RES_hhdet_in_tes!H176/RES_hhdet_in_fec!H176)</f>
        <v/>
      </c>
      <c r="I176" s="111" t="str">
        <f>IF(RES_hhdet_in_tes!I176=0,"",RES_hhdet_in_tes!I176/RES_hhdet_in_fec!I176)</f>
        <v/>
      </c>
      <c r="J176" s="111">
        <f>IF(RES_hhdet_in_tes!J176=0,"",RES_hhdet_in_tes!J176/RES_hhdet_in_fec!J176)</f>
        <v>0.61146340896477103</v>
      </c>
      <c r="K176" s="111">
        <f>IF(RES_hhdet_in_tes!K176=0,"",RES_hhdet_in_tes!K176/RES_hhdet_in_fec!K176)</f>
        <v>0.61158994119318166</v>
      </c>
      <c r="L176" s="111">
        <f>IF(RES_hhdet_in_tes!L176=0,"",RES_hhdet_in_tes!L176/RES_hhdet_in_fec!L176)</f>
        <v>0.61171650376004771</v>
      </c>
      <c r="M176" s="111">
        <f>IF(RES_hhdet_in_tes!M176=0,"",RES_hhdet_in_tes!M176/RES_hhdet_in_fec!M176)</f>
        <v>0.61181262080618182</v>
      </c>
      <c r="N176" s="111">
        <f>IF(RES_hhdet_in_tes!N176=0,"",RES_hhdet_in_tes!N176/RES_hhdet_in_fec!N176)</f>
        <v>0.61186634571378151</v>
      </c>
      <c r="O176" s="111">
        <f>IF(RES_hhdet_in_tes!O176=0,"",RES_hhdet_in_tes!O176/RES_hhdet_in_fec!O176)</f>
        <v>0.61189845567976819</v>
      </c>
      <c r="P176" s="111" t="str">
        <f>IF(RES_hhdet_in_tes!P176=0,"",RES_hhdet_in_tes!P176/RES_hhdet_in_fec!P176)</f>
        <v/>
      </c>
      <c r="Q176" s="111" t="str">
        <f>IF(RES_hhdet_in_tes!Q176=0,"",RES_hhdet_in_tes!Q176/RES_hhdet_in_fec!Q176)</f>
        <v/>
      </c>
      <c r="R176" s="111" t="str">
        <f>IF(RES_hhdet_in_tes!R176=0,"",RES_hhdet_in_tes!R176/RES_hhdet_in_fec!R176)</f>
        <v/>
      </c>
      <c r="S176" s="111" t="str">
        <f>IF(RES_hhdet_in_tes!S176=0,"",RES_hhdet_in_tes!S176/RES_hhdet_in_fec!S176)</f>
        <v/>
      </c>
      <c r="T176" s="111" t="str">
        <f>IF(RES_hhdet_in_tes!T176=0,"",RES_hhdet_in_tes!T176/RES_hhdet_in_fec!T176)</f>
        <v/>
      </c>
      <c r="U176" s="111" t="str">
        <f>IF(RES_hhdet_in_tes!U176=0,"",RES_hhdet_in_tes!U176/RES_hhdet_in_fec!U176)</f>
        <v/>
      </c>
      <c r="V176" s="111" t="str">
        <f>IF(RES_hhdet_in_tes!V176=0,"",RES_hhdet_in_tes!V176/RES_hhdet_in_fec!V176)</f>
        <v/>
      </c>
      <c r="W176" s="111" t="str">
        <f>IF(RES_hhdet_in_tes!W176=0,"",RES_hhdet_in_tes!W176/RES_hhdet_in_fec!W176)</f>
        <v/>
      </c>
      <c r="X176" s="111">
        <f>IF(RES_hhdet_in_tes!X176=0,"",RES_hhdet_in_tes!X176/RES_hhdet_in_fec!X176)</f>
        <v>0.61930918509719324</v>
      </c>
      <c r="Y176" s="111" t="str">
        <f>IF(RES_hhdet_in_tes!Y176=0,"",RES_hhdet_in_tes!Y176/RES_hhdet_in_fec!Y176)</f>
        <v/>
      </c>
      <c r="DA176" s="63" t="s">
        <v>3753</v>
      </c>
    </row>
    <row r="177" spans="1:105" ht="12" customHeight="1" x14ac:dyDescent="0.25">
      <c r="A177" s="109" t="s">
        <v>120</v>
      </c>
      <c r="B177" s="45"/>
      <c r="C177" s="45">
        <f>IF(RES_hhdet_in_tes!C177=0,"",RES_hhdet_in_tes!C177/RES_hhdet_in_fec!C177)</f>
        <v>0.76655360444665888</v>
      </c>
      <c r="D177" s="45">
        <f>IF(RES_hhdet_in_tes!D177=0,"",RES_hhdet_in_tes!D177/RES_hhdet_in_fec!D177)</f>
        <v>0.76778382772742226</v>
      </c>
      <c r="E177" s="45" t="str">
        <f>IF(RES_hhdet_in_tes!E177=0,"",RES_hhdet_in_tes!E177/RES_hhdet_in_fec!E177)</f>
        <v/>
      </c>
      <c r="F177" s="45" t="str">
        <f>IF(RES_hhdet_in_tes!F177=0,"",RES_hhdet_in_tes!F177/RES_hhdet_in_fec!F177)</f>
        <v/>
      </c>
      <c r="G177" s="45" t="str">
        <f>IF(RES_hhdet_in_tes!G177=0,"",RES_hhdet_in_tes!G177/RES_hhdet_in_fec!G177)</f>
        <v/>
      </c>
      <c r="H177" s="45" t="str">
        <f>IF(RES_hhdet_in_tes!H177=0,"",RES_hhdet_in_tes!H177/RES_hhdet_in_fec!H177)</f>
        <v/>
      </c>
      <c r="I177" s="45" t="str">
        <f>IF(RES_hhdet_in_tes!I177=0,"",RES_hhdet_in_tes!I177/RES_hhdet_in_fec!I177)</f>
        <v/>
      </c>
      <c r="J177" s="45">
        <f>IF(RES_hhdet_in_tes!J177=0,"",RES_hhdet_in_tes!J177/RES_hhdet_in_fec!J177)</f>
        <v>0.77613310318783135</v>
      </c>
      <c r="K177" s="45">
        <f>IF(RES_hhdet_in_tes!K177=0,"",RES_hhdet_in_tes!K177/RES_hhdet_in_fec!K177)</f>
        <v>0.77783863617694604</v>
      </c>
      <c r="L177" s="45">
        <f>IF(RES_hhdet_in_tes!L177=0,"",RES_hhdet_in_tes!L177/RES_hhdet_in_fec!L177)</f>
        <v>0.77969867998486231</v>
      </c>
      <c r="M177" s="45">
        <f>IF(RES_hhdet_in_tes!M177=0,"",RES_hhdet_in_tes!M177/RES_hhdet_in_fec!M177)</f>
        <v>0.78235813160204981</v>
      </c>
      <c r="N177" s="45">
        <f>IF(RES_hhdet_in_tes!N177=0,"",RES_hhdet_in_tes!N177/RES_hhdet_in_fec!N177)</f>
        <v>0.7860005870723189</v>
      </c>
      <c r="O177" s="45">
        <f>IF(RES_hhdet_in_tes!O177=0,"",RES_hhdet_in_tes!O177/RES_hhdet_in_fec!O177)</f>
        <v>0.79106141442922395</v>
      </c>
      <c r="P177" s="45">
        <f>IF(RES_hhdet_in_tes!P177=0,"",RES_hhdet_in_tes!P177/RES_hhdet_in_fec!P177)</f>
        <v>0.79775414830594016</v>
      </c>
      <c r="Q177" s="45" t="str">
        <f>IF(RES_hhdet_in_tes!Q177=0,"",RES_hhdet_in_tes!Q177/RES_hhdet_in_fec!Q177)</f>
        <v/>
      </c>
      <c r="R177" s="45" t="str">
        <f>IF(RES_hhdet_in_tes!R177=0,"",RES_hhdet_in_tes!R177/RES_hhdet_in_fec!R177)</f>
        <v/>
      </c>
      <c r="S177" s="45" t="str">
        <f>IF(RES_hhdet_in_tes!S177=0,"",RES_hhdet_in_tes!S177/RES_hhdet_in_fec!S177)</f>
        <v/>
      </c>
      <c r="T177" s="45" t="str">
        <f>IF(RES_hhdet_in_tes!T177=0,"",RES_hhdet_in_tes!T177/RES_hhdet_in_fec!T177)</f>
        <v/>
      </c>
      <c r="U177" s="45" t="str">
        <f>IF(RES_hhdet_in_tes!U177=0,"",RES_hhdet_in_tes!U177/RES_hhdet_in_fec!U177)</f>
        <v/>
      </c>
      <c r="V177" s="45" t="str">
        <f>IF(RES_hhdet_in_tes!V177=0,"",RES_hhdet_in_tes!V177/RES_hhdet_in_fec!V177)</f>
        <v/>
      </c>
      <c r="W177" s="45" t="str">
        <f>IF(RES_hhdet_in_tes!W177=0,"",RES_hhdet_in_tes!W177/RES_hhdet_in_fec!W177)</f>
        <v/>
      </c>
      <c r="X177" s="45">
        <f>IF(RES_hhdet_in_tes!X177=0,"",RES_hhdet_in_tes!X177/RES_hhdet_in_fec!X177)</f>
        <v>0.89362906684468857</v>
      </c>
      <c r="Y177" s="45" t="str">
        <f>IF(RES_hhdet_in_tes!Y177=0,"",RES_hhdet_in_tes!Y177/RES_hhdet_in_fec!Y177)</f>
        <v/>
      </c>
      <c r="DA177" s="60" t="s">
        <v>3754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20.005819261023461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9.9315593715640258</v>
      </c>
      <c r="I3" s="117">
        <f t="shared" si="0"/>
        <v>23.085864471155094</v>
      </c>
      <c r="J3" s="117">
        <f t="shared" si="0"/>
        <v>31.960914165698885</v>
      </c>
      <c r="K3" s="117">
        <f t="shared" si="0"/>
        <v>35.06322149277058</v>
      </c>
      <c r="L3" s="117">
        <f t="shared" si="0"/>
        <v>10.697886419590754</v>
      </c>
      <c r="M3" s="117">
        <f t="shared" si="0"/>
        <v>9.848851230082829</v>
      </c>
      <c r="N3" s="117">
        <f t="shared" si="0"/>
        <v>1.5228583666045821</v>
      </c>
      <c r="O3" s="117">
        <f t="shared" si="0"/>
        <v>9.0883404251005278</v>
      </c>
      <c r="P3" s="117">
        <f t="shared" si="0"/>
        <v>2.9913121146134913E-3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0</v>
      </c>
      <c r="X3" s="117">
        <f t="shared" si="2"/>
        <v>1.9090125236755648</v>
      </c>
      <c r="Y3" s="117">
        <f t="shared" si="2"/>
        <v>2.3860632341643759</v>
      </c>
      <c r="DA3" s="129" t="s">
        <v>3756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19.858083587955598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9.8117367440479679</v>
      </c>
      <c r="I4" s="122">
        <f t="shared" si="3"/>
        <v>22.787477121451744</v>
      </c>
      <c r="J4" s="122">
        <f t="shared" si="3"/>
        <v>31.629679637845026</v>
      </c>
      <c r="K4" s="122">
        <f t="shared" si="3"/>
        <v>34.745968555903588</v>
      </c>
      <c r="L4" s="122">
        <f t="shared" si="3"/>
        <v>10.516865005742655</v>
      </c>
      <c r="M4" s="122">
        <f t="shared" si="3"/>
        <v>9.5938916369305574</v>
      </c>
      <c r="N4" s="122">
        <f t="shared" si="3"/>
        <v>1.4889359337333117</v>
      </c>
      <c r="O4" s="122">
        <f t="shared" si="3"/>
        <v>8.9590751709923939</v>
      </c>
      <c r="P4" s="122">
        <f t="shared" si="3"/>
        <v>2.9913121146134913E-3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0</v>
      </c>
      <c r="X4" s="122">
        <f t="shared" si="5"/>
        <v>1.8365734238765559</v>
      </c>
      <c r="Y4" s="122">
        <f t="shared" si="5"/>
        <v>2.2801360207565313</v>
      </c>
      <c r="DA4" s="130" t="s">
        <v>3757</v>
      </c>
    </row>
    <row r="5" spans="1:105" ht="12" customHeight="1" x14ac:dyDescent="0.25">
      <c r="A5" s="97" t="s">
        <v>51</v>
      </c>
      <c r="B5" s="98"/>
      <c r="C5" s="98">
        <v>19.858083587955598</v>
      </c>
      <c r="D5" s="98">
        <v>0</v>
      </c>
      <c r="E5" s="98">
        <v>0</v>
      </c>
      <c r="F5" s="98">
        <v>0</v>
      </c>
      <c r="G5" s="98">
        <v>0</v>
      </c>
      <c r="H5" s="98">
        <v>9.8117367440479679</v>
      </c>
      <c r="I5" s="98">
        <v>22.787477121451744</v>
      </c>
      <c r="J5" s="98">
        <v>31.629679637845026</v>
      </c>
      <c r="K5" s="98">
        <v>34.745968555903588</v>
      </c>
      <c r="L5" s="98">
        <v>10.516865005742655</v>
      </c>
      <c r="M5" s="98">
        <v>9.5938916369305574</v>
      </c>
      <c r="N5" s="98">
        <v>1.4889359337333117</v>
      </c>
      <c r="O5" s="98">
        <v>8.9590751709923939</v>
      </c>
      <c r="P5" s="98">
        <v>2.9913121146134913E-3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X5" s="98">
        <v>1.8365734238765559</v>
      </c>
      <c r="Y5" s="98">
        <v>2.2801360207565313</v>
      </c>
      <c r="DA5" s="63" t="s">
        <v>3758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3759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3760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3761</v>
      </c>
    </row>
    <row r="9" spans="1:105" ht="12" customHeight="1" x14ac:dyDescent="0.25">
      <c r="A9" s="121" t="s">
        <v>55</v>
      </c>
      <c r="B9" s="122"/>
      <c r="C9" s="122">
        <v>0.13448545689729324</v>
      </c>
      <c r="D9" s="122">
        <v>0</v>
      </c>
      <c r="E9" s="122">
        <v>0</v>
      </c>
      <c r="F9" s="122">
        <v>0</v>
      </c>
      <c r="G9" s="122">
        <v>0</v>
      </c>
      <c r="H9" s="122">
        <v>0.10620543570168413</v>
      </c>
      <c r="I9" s="122">
        <v>0.24637958377578834</v>
      </c>
      <c r="J9" s="122">
        <v>0.28472481006509531</v>
      </c>
      <c r="K9" s="122">
        <v>0.28328063807506282</v>
      </c>
      <c r="L9" s="122">
        <v>0.16626868491245281</v>
      </c>
      <c r="M9" s="122">
        <v>0.23917942737832168</v>
      </c>
      <c r="N9" s="122">
        <v>3.1499758772476884E-2</v>
      </c>
      <c r="O9" s="122">
        <v>0.11790629934850019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X9" s="122">
        <v>6.4500419714787705E-2</v>
      </c>
      <c r="Y9" s="122">
        <v>9.346513373869976E-2</v>
      </c>
      <c r="DA9" s="130" t="s">
        <v>3762</v>
      </c>
    </row>
    <row r="10" spans="1:105" ht="12" customHeight="1" x14ac:dyDescent="0.25">
      <c r="A10" s="97" t="s">
        <v>143</v>
      </c>
      <c r="B10" s="98"/>
      <c r="C10" s="98">
        <v>2.0761907485229857E-3</v>
      </c>
      <c r="D10" s="98">
        <v>0</v>
      </c>
      <c r="E10" s="98">
        <v>0</v>
      </c>
      <c r="F10" s="98">
        <v>0</v>
      </c>
      <c r="G10" s="98">
        <v>0</v>
      </c>
      <c r="H10" s="98">
        <v>3.0182420530503588E-3</v>
      </c>
      <c r="I10" s="98">
        <v>1.3814581544132789E-2</v>
      </c>
      <c r="J10" s="98">
        <v>4.5660984179320303E-2</v>
      </c>
      <c r="K10" s="98">
        <v>4.2602828079854646E-2</v>
      </c>
      <c r="L10" s="98">
        <v>1.9438729647537661E-2</v>
      </c>
      <c r="M10" s="98">
        <v>1.7049531178893858E-2</v>
      </c>
      <c r="N10" s="98">
        <v>3.6471143685234586E-3</v>
      </c>
      <c r="O10" s="98">
        <v>7.2762706887560327E-3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6.8988391225110919E-3</v>
      </c>
      <c r="Y10" s="98">
        <v>1.1033058528787476E-2</v>
      </c>
      <c r="DA10" s="63" t="s">
        <v>3763</v>
      </c>
    </row>
    <row r="11" spans="1:105" ht="12" customHeight="1" x14ac:dyDescent="0.25">
      <c r="A11" s="97" t="s">
        <v>124</v>
      </c>
      <c r="B11" s="98"/>
      <c r="C11" s="98">
        <v>0.13240926614877024</v>
      </c>
      <c r="D11" s="98">
        <v>0</v>
      </c>
      <c r="E11" s="98">
        <v>0</v>
      </c>
      <c r="F11" s="98">
        <v>0</v>
      </c>
      <c r="G11" s="98">
        <v>0</v>
      </c>
      <c r="H11" s="98">
        <v>0.10318719364863377</v>
      </c>
      <c r="I11" s="98">
        <v>0.23256500223165555</v>
      </c>
      <c r="J11" s="98">
        <v>0.23886947685365609</v>
      </c>
      <c r="K11" s="98">
        <v>0.24046224527511137</v>
      </c>
      <c r="L11" s="98">
        <v>0.14661791517278183</v>
      </c>
      <c r="M11" s="98">
        <v>0.22193099198748856</v>
      </c>
      <c r="N11" s="98">
        <v>2.7852644403953426E-2</v>
      </c>
      <c r="O11" s="98">
        <v>0.11063002865974415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5.7405851980534932E-2</v>
      </c>
      <c r="Y11" s="98">
        <v>8.233416357976811E-2</v>
      </c>
      <c r="DA11" s="63" t="s">
        <v>3764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1.943490321188974E-4</v>
      </c>
      <c r="K12" s="98">
        <v>2.1556472009680544E-4</v>
      </c>
      <c r="L12" s="98">
        <v>2.1204009213332702E-4</v>
      </c>
      <c r="M12" s="98">
        <v>1.9890421193926807E-4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1.9572861174167454E-4</v>
      </c>
      <c r="Y12" s="98">
        <v>9.7911630144172565E-5</v>
      </c>
      <c r="DA12" s="63" t="s">
        <v>3765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1.943490321188974E-4</v>
      </c>
      <c r="K13" s="101">
        <v>2.1556472009680544E-4</v>
      </c>
      <c r="L13" s="101">
        <v>2.1204009213332702E-4</v>
      </c>
      <c r="M13" s="101">
        <v>1.9890421193926807E-4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1.9572861174167454E-4</v>
      </c>
      <c r="Y13" s="101">
        <v>9.7911630144172565E-5</v>
      </c>
      <c r="DA13" s="131" t="s">
        <v>3766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3767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3768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3769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3770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3771</v>
      </c>
    </row>
    <row r="19" spans="1:105" ht="12" customHeight="1" x14ac:dyDescent="0.25">
      <c r="A19" s="121" t="s">
        <v>54</v>
      </c>
      <c r="B19" s="122"/>
      <c r="C19" s="122">
        <v>1.3250216170567729E-2</v>
      </c>
      <c r="D19" s="122">
        <v>0</v>
      </c>
      <c r="E19" s="122">
        <v>0</v>
      </c>
      <c r="F19" s="122">
        <v>0</v>
      </c>
      <c r="G19" s="122">
        <v>0</v>
      </c>
      <c r="H19" s="122">
        <v>1.3617191814374745E-2</v>
      </c>
      <c r="I19" s="122">
        <v>5.2007765927561914E-2</v>
      </c>
      <c r="J19" s="122">
        <v>4.6509717788761347E-2</v>
      </c>
      <c r="K19" s="122">
        <v>3.3972298791933309E-2</v>
      </c>
      <c r="L19" s="122">
        <v>1.475272893564617E-2</v>
      </c>
      <c r="M19" s="122">
        <v>1.5780165773951103E-2</v>
      </c>
      <c r="N19" s="122">
        <v>2.4226740987936743E-3</v>
      </c>
      <c r="O19" s="122">
        <v>1.1358954759634934E-2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7.938680084221059E-3</v>
      </c>
      <c r="Y19" s="122">
        <v>1.2462079669144683E-2</v>
      </c>
      <c r="DA19" s="130" t="s">
        <v>3772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3773</v>
      </c>
    </row>
    <row r="21" spans="1:105" ht="12" customHeight="1" x14ac:dyDescent="0.25">
      <c r="A21" s="97" t="s">
        <v>50</v>
      </c>
      <c r="B21" s="98"/>
      <c r="C21" s="98">
        <v>1.3250216170567729E-2</v>
      </c>
      <c r="D21" s="98">
        <v>0</v>
      </c>
      <c r="E21" s="98">
        <v>0</v>
      </c>
      <c r="F21" s="98">
        <v>0</v>
      </c>
      <c r="G21" s="98">
        <v>0</v>
      </c>
      <c r="H21" s="98">
        <v>1.3617191814374745E-2</v>
      </c>
      <c r="I21" s="98">
        <v>5.2007765927561914E-2</v>
      </c>
      <c r="J21" s="98">
        <v>4.6509717788761347E-2</v>
      </c>
      <c r="K21" s="98">
        <v>3.3972298791933309E-2</v>
      </c>
      <c r="L21" s="98">
        <v>1.475272893564617E-2</v>
      </c>
      <c r="M21" s="98">
        <v>1.5780165773951103E-2</v>
      </c>
      <c r="N21" s="98">
        <v>2.4226740987936743E-3</v>
      </c>
      <c r="O21" s="98">
        <v>1.1358954759634934E-2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7.938680084221059E-3</v>
      </c>
      <c r="Y21" s="98">
        <v>1.2462079669144683E-2</v>
      </c>
      <c r="DA21" s="63" t="s">
        <v>3774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3775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4.1868432533009807</v>
      </c>
      <c r="D24" s="117">
        <f t="shared" si="7"/>
        <v>5.8102887328165664</v>
      </c>
      <c r="E24" s="117">
        <f t="shared" si="7"/>
        <v>3.5646950866122831</v>
      </c>
      <c r="F24" s="117">
        <f t="shared" si="7"/>
        <v>5.5310739839643306</v>
      </c>
      <c r="G24" s="117">
        <f t="shared" si="7"/>
        <v>17.612419867431143</v>
      </c>
      <c r="H24" s="117">
        <f t="shared" si="7"/>
        <v>14.535708614586483</v>
      </c>
      <c r="I24" s="117">
        <f t="shared" si="7"/>
        <v>9.4119336818240544</v>
      </c>
      <c r="J24" s="117">
        <f t="shared" si="7"/>
        <v>5.4134023426646136</v>
      </c>
      <c r="K24" s="117">
        <f t="shared" si="7"/>
        <v>8.0082436296604023</v>
      </c>
      <c r="L24" s="117">
        <f t="shared" si="7"/>
        <v>7.7611252230144832</v>
      </c>
      <c r="M24" s="117">
        <f t="shared" si="7"/>
        <v>6.108307525124558</v>
      </c>
      <c r="N24" s="117">
        <f t="shared" si="7"/>
        <v>4.0854674796483703</v>
      </c>
      <c r="O24" s="117">
        <f t="shared" si="7"/>
        <v>4.4565857150043415</v>
      </c>
      <c r="P24" s="117">
        <f t="shared" si="7"/>
        <v>5.2849630850241116</v>
      </c>
      <c r="Q24" s="117">
        <f t="shared" si="7"/>
        <v>4.3909164520652499</v>
      </c>
      <c r="R24" s="117">
        <f t="shared" ref="R24:V24" si="8">R25+R28+R30+R39</f>
        <v>6.1350605391956687</v>
      </c>
      <c r="S24" s="117">
        <f t="shared" si="8"/>
        <v>5.6020029772894215</v>
      </c>
      <c r="T24" s="117">
        <f t="shared" si="8"/>
        <v>6.3394678320427174</v>
      </c>
      <c r="U24" s="117">
        <f t="shared" si="8"/>
        <v>5.9222981738350731</v>
      </c>
      <c r="V24" s="117">
        <f t="shared" si="8"/>
        <v>8.0734278573837113</v>
      </c>
      <c r="W24" s="117">
        <f t="shared" ref="W24:Y24" si="9">W25+W28+W30+W39</f>
        <v>7.2392360724782527</v>
      </c>
      <c r="X24" s="117">
        <f t="shared" si="9"/>
        <v>3.9697847208402184</v>
      </c>
      <c r="Y24" s="117">
        <f t="shared" si="9"/>
        <v>1.8721212859624536</v>
      </c>
      <c r="DA24" s="129" t="s">
        <v>3776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4.1467797575674776</v>
      </c>
      <c r="D25" s="122">
        <f t="shared" si="10"/>
        <v>5.7576572905715873</v>
      </c>
      <c r="E25" s="122">
        <f t="shared" si="10"/>
        <v>3.4848557850234965</v>
      </c>
      <c r="F25" s="122">
        <f t="shared" si="10"/>
        <v>5.2509465186750299</v>
      </c>
      <c r="G25" s="122">
        <f t="shared" si="10"/>
        <v>17.14280732184449</v>
      </c>
      <c r="H25" s="122">
        <f t="shared" si="10"/>
        <v>14.323585913357435</v>
      </c>
      <c r="I25" s="122">
        <f t="shared" si="10"/>
        <v>9.2857443984947103</v>
      </c>
      <c r="J25" s="122">
        <f t="shared" si="10"/>
        <v>5.3472931228024327</v>
      </c>
      <c r="K25" s="122">
        <f t="shared" si="10"/>
        <v>7.8684262290935747</v>
      </c>
      <c r="L25" s="122">
        <f t="shared" si="10"/>
        <v>7.6263308702437156</v>
      </c>
      <c r="M25" s="122">
        <f t="shared" si="10"/>
        <v>5.9147424120428989</v>
      </c>
      <c r="N25" s="122">
        <f t="shared" si="10"/>
        <v>3.972095519853525</v>
      </c>
      <c r="O25" s="122">
        <f t="shared" si="10"/>
        <v>4.3584000056437207</v>
      </c>
      <c r="P25" s="122">
        <f t="shared" si="10"/>
        <v>5.1179060249946806</v>
      </c>
      <c r="Q25" s="122">
        <f t="shared" si="10"/>
        <v>4.2838788536376127</v>
      </c>
      <c r="R25" s="122">
        <f t="shared" ref="R25:V25" si="11">SUM(R26:R27)</f>
        <v>5.9699790380464677</v>
      </c>
      <c r="S25" s="122">
        <f t="shared" si="11"/>
        <v>5.4667711272848196</v>
      </c>
      <c r="T25" s="122">
        <f t="shared" si="11"/>
        <v>6.1709352152547599</v>
      </c>
      <c r="U25" s="122">
        <f t="shared" si="11"/>
        <v>5.7125634924946365</v>
      </c>
      <c r="V25" s="122">
        <f t="shared" si="11"/>
        <v>7.8230804952774111</v>
      </c>
      <c r="W25" s="122">
        <f t="shared" ref="W25:Y25" si="12">SUM(W26:W27)</f>
        <v>7.0399808438140674</v>
      </c>
      <c r="X25" s="122">
        <f t="shared" si="12"/>
        <v>3.7824824797010437</v>
      </c>
      <c r="Y25" s="122">
        <f t="shared" si="12"/>
        <v>1.7799638795077368</v>
      </c>
      <c r="DA25" s="130" t="s">
        <v>3777</v>
      </c>
    </row>
    <row r="26" spans="1:105" ht="12" customHeight="1" x14ac:dyDescent="0.25">
      <c r="A26" s="97" t="s">
        <v>74</v>
      </c>
      <c r="B26" s="98"/>
      <c r="C26" s="98">
        <v>4.1467797575674776</v>
      </c>
      <c r="D26" s="98">
        <v>5.7576572905715873</v>
      </c>
      <c r="E26" s="98">
        <v>3.4848557850234965</v>
      </c>
      <c r="F26" s="98">
        <v>5.2509465186750299</v>
      </c>
      <c r="G26" s="98">
        <v>17.14280732184449</v>
      </c>
      <c r="H26" s="98">
        <v>14.323585913357435</v>
      </c>
      <c r="I26" s="98">
        <v>9.2857443984947103</v>
      </c>
      <c r="J26" s="98">
        <v>5.3472931228024327</v>
      </c>
      <c r="K26" s="98">
        <v>7.8684262290935747</v>
      </c>
      <c r="L26" s="98">
        <v>7.6263308702437156</v>
      </c>
      <c r="M26" s="98">
        <v>5.9147424120428989</v>
      </c>
      <c r="N26" s="98">
        <v>3.972095519853525</v>
      </c>
      <c r="O26" s="98">
        <v>4.3584000056437207</v>
      </c>
      <c r="P26" s="98">
        <v>5.1179060249946806</v>
      </c>
      <c r="Q26" s="98">
        <v>4.2838788536376127</v>
      </c>
      <c r="R26" s="98">
        <v>5.9699790380464677</v>
      </c>
      <c r="S26" s="98">
        <v>5.4667711272848196</v>
      </c>
      <c r="T26" s="98">
        <v>6.1709352152547599</v>
      </c>
      <c r="U26" s="98">
        <v>5.7125634924946365</v>
      </c>
      <c r="V26" s="98">
        <v>7.8230804952774111</v>
      </c>
      <c r="W26" s="98">
        <v>7.0399808438140674</v>
      </c>
      <c r="X26" s="98">
        <v>3.7824824797010437</v>
      </c>
      <c r="Y26" s="98">
        <v>1.7799638795077368</v>
      </c>
      <c r="DA26" s="63" t="s">
        <v>3778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3779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3780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3781</v>
      </c>
    </row>
    <row r="30" spans="1:105" ht="12" customHeight="1" x14ac:dyDescent="0.25">
      <c r="A30" s="121" t="s">
        <v>55</v>
      </c>
      <c r="B30" s="122"/>
      <c r="C30" s="122">
        <v>3.6480103938946899E-2</v>
      </c>
      <c r="D30" s="122">
        <v>4.7825202208764662E-2</v>
      </c>
      <c r="E30" s="122">
        <v>7.5042161954081893E-2</v>
      </c>
      <c r="F30" s="122">
        <v>0.27149869953531441</v>
      </c>
      <c r="G30" s="122">
        <v>0.44749866524702131</v>
      </c>
      <c r="H30" s="122">
        <v>0.18751784429548671</v>
      </c>
      <c r="I30" s="122">
        <v>0.10318762486404534</v>
      </c>
      <c r="J30" s="122">
        <v>5.5460530267447648E-2</v>
      </c>
      <c r="K30" s="122">
        <v>0.12253766340352304</v>
      </c>
      <c r="L30" s="122">
        <v>0.12260731582392907</v>
      </c>
      <c r="M30" s="122">
        <v>0.1808288371524289</v>
      </c>
      <c r="N30" s="122">
        <v>0.10456957723589533</v>
      </c>
      <c r="O30" s="122">
        <v>8.9066548497251652E-2</v>
      </c>
      <c r="P30" s="122">
        <v>0.14875828958574014</v>
      </c>
      <c r="Q30" s="122">
        <v>9.3058337881202241E-2</v>
      </c>
      <c r="R30" s="122">
        <v>0.14337320825402944</v>
      </c>
      <c r="S30" s="122">
        <v>0.11681399982661779</v>
      </c>
      <c r="T30" s="122">
        <v>0.14904687889732246</v>
      </c>
      <c r="U30" s="122">
        <v>0.18657925169377224</v>
      </c>
      <c r="V30" s="122">
        <v>0.2236041224437291</v>
      </c>
      <c r="W30" s="122">
        <v>0.17334376118702219</v>
      </c>
      <c r="X30" s="122">
        <v>0.16514610672230318</v>
      </c>
      <c r="Y30" s="122">
        <v>8.0152052218472561E-2</v>
      </c>
      <c r="DA30" s="130" t="s">
        <v>3782</v>
      </c>
    </row>
    <row r="31" spans="1:105" ht="12" customHeight="1" x14ac:dyDescent="0.25">
      <c r="A31" s="97" t="s">
        <v>141</v>
      </c>
      <c r="B31" s="98"/>
      <c r="C31" s="98">
        <v>3.6480103938946899E-2</v>
      </c>
      <c r="D31" s="98">
        <v>4.7825202208764662E-2</v>
      </c>
      <c r="E31" s="98">
        <v>7.5042161954081893E-2</v>
      </c>
      <c r="F31" s="98">
        <v>0.27149869953531441</v>
      </c>
      <c r="G31" s="98">
        <v>0.44749866524702131</v>
      </c>
      <c r="H31" s="98">
        <v>0.18751784429548671</v>
      </c>
      <c r="I31" s="98">
        <v>0.10318762486404534</v>
      </c>
      <c r="J31" s="98">
        <v>5.5460530267447648E-2</v>
      </c>
      <c r="K31" s="98">
        <v>0.12232209868342624</v>
      </c>
      <c r="L31" s="98">
        <v>0.12260731582392907</v>
      </c>
      <c r="M31" s="98">
        <v>0.18062993294048962</v>
      </c>
      <c r="N31" s="98">
        <v>0.10456957723589533</v>
      </c>
      <c r="O31" s="98">
        <v>8.9066548497251652E-2</v>
      </c>
      <c r="P31" s="98">
        <v>0.1486056059289847</v>
      </c>
      <c r="Q31" s="98">
        <v>9.3058337881202241E-2</v>
      </c>
      <c r="R31" s="98">
        <v>0.1431829177881864</v>
      </c>
      <c r="S31" s="98">
        <v>0.11662429580259506</v>
      </c>
      <c r="T31" s="98">
        <v>0.14888498172574427</v>
      </c>
      <c r="U31" s="98">
        <v>0.18642035746357585</v>
      </c>
      <c r="V31" s="98">
        <v>0.22350907932253078</v>
      </c>
      <c r="W31" s="98">
        <v>0.17326830438087409</v>
      </c>
      <c r="X31" s="98">
        <v>0.16465678519294899</v>
      </c>
      <c r="Y31" s="98">
        <v>8.0054140588328382E-2</v>
      </c>
      <c r="DA31" s="63" t="s">
        <v>3783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2.1556472009680544E-4</v>
      </c>
      <c r="L32" s="98">
        <v>0</v>
      </c>
      <c r="M32" s="98">
        <v>1.9890421193926807E-4</v>
      </c>
      <c r="N32" s="98">
        <v>0</v>
      </c>
      <c r="O32" s="98">
        <v>0</v>
      </c>
      <c r="P32" s="98">
        <v>1.5268365675544856E-4</v>
      </c>
      <c r="Q32" s="98">
        <v>0</v>
      </c>
      <c r="R32" s="98">
        <v>1.9029046584302967E-4</v>
      </c>
      <c r="S32" s="98">
        <v>1.8970402402272306E-4</v>
      </c>
      <c r="T32" s="98">
        <v>1.6189717157818158E-4</v>
      </c>
      <c r="U32" s="98">
        <v>1.5889423019639615E-4</v>
      </c>
      <c r="V32" s="98">
        <v>9.5043121198313922E-5</v>
      </c>
      <c r="W32" s="98">
        <v>7.5456806148093027E-5</v>
      </c>
      <c r="X32" s="98">
        <v>4.8932152935418627E-4</v>
      </c>
      <c r="Y32" s="98">
        <v>9.7911630144172565E-5</v>
      </c>
      <c r="DA32" s="63" t="s">
        <v>3784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2.1556472009680544E-4</v>
      </c>
      <c r="L33" s="101">
        <v>0</v>
      </c>
      <c r="M33" s="101">
        <v>1.9890421193926807E-4</v>
      </c>
      <c r="N33" s="101">
        <v>0</v>
      </c>
      <c r="O33" s="101">
        <v>0</v>
      </c>
      <c r="P33" s="101">
        <v>1.5268365675544856E-4</v>
      </c>
      <c r="Q33" s="101">
        <v>0</v>
      </c>
      <c r="R33" s="101">
        <v>1.9029046584302967E-4</v>
      </c>
      <c r="S33" s="101">
        <v>1.8970402402272306E-4</v>
      </c>
      <c r="T33" s="101">
        <v>1.6189717157818158E-4</v>
      </c>
      <c r="U33" s="101">
        <v>1.5889423019639615E-4</v>
      </c>
      <c r="V33" s="101">
        <v>9.5043121198313922E-5</v>
      </c>
      <c r="W33" s="101">
        <v>7.5456806148093027E-5</v>
      </c>
      <c r="X33" s="101">
        <v>4.8932152935418627E-4</v>
      </c>
      <c r="Y33" s="101">
        <v>9.7911630144172565E-5</v>
      </c>
      <c r="DA33" s="131" t="s">
        <v>3785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3786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3787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3788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3789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3790</v>
      </c>
    </row>
    <row r="39" spans="1:105" ht="12" customHeight="1" x14ac:dyDescent="0.25">
      <c r="A39" s="121" t="s">
        <v>54</v>
      </c>
      <c r="B39" s="122"/>
      <c r="C39" s="122">
        <v>3.583391794556052E-3</v>
      </c>
      <c r="D39" s="122">
        <v>4.8062400362147368E-3</v>
      </c>
      <c r="E39" s="122">
        <v>4.7971396347045309E-3</v>
      </c>
      <c r="F39" s="122">
        <v>8.6287657539860611E-3</v>
      </c>
      <c r="G39" s="122">
        <v>2.2113880339631093E-2</v>
      </c>
      <c r="H39" s="122">
        <v>2.4604856933559884E-2</v>
      </c>
      <c r="I39" s="122">
        <v>2.3001658465298253E-2</v>
      </c>
      <c r="J39" s="122">
        <v>1.0648689594733236E-2</v>
      </c>
      <c r="K39" s="122">
        <v>1.7279737163304353E-2</v>
      </c>
      <c r="L39" s="122">
        <v>1.2187036946838141E-2</v>
      </c>
      <c r="M39" s="122">
        <v>1.273627592922957E-2</v>
      </c>
      <c r="N39" s="122">
        <v>8.8023825589503488E-3</v>
      </c>
      <c r="O39" s="122">
        <v>9.1191608633688897E-3</v>
      </c>
      <c r="P39" s="122">
        <v>1.8298770443690788E-2</v>
      </c>
      <c r="Q39" s="122">
        <v>1.3979260546435361E-2</v>
      </c>
      <c r="R39" s="122">
        <v>2.1708292895171108E-2</v>
      </c>
      <c r="S39" s="122">
        <v>1.8417850177984443E-2</v>
      </c>
      <c r="T39" s="122">
        <v>1.9485737890635509E-2</v>
      </c>
      <c r="U39" s="122">
        <v>2.315542964666429E-2</v>
      </c>
      <c r="V39" s="122">
        <v>2.6743239662570844E-2</v>
      </c>
      <c r="W39" s="122">
        <v>2.5911467477163632E-2</v>
      </c>
      <c r="X39" s="122">
        <v>2.2156134416871504E-2</v>
      </c>
      <c r="Y39" s="122">
        <v>1.200535423624409E-2</v>
      </c>
      <c r="DA39" s="130" t="s">
        <v>3791</v>
      </c>
    </row>
    <row r="40" spans="1:105" ht="12" customHeight="1" x14ac:dyDescent="0.25">
      <c r="A40" s="97" t="s">
        <v>50</v>
      </c>
      <c r="B40" s="98"/>
      <c r="C40" s="98">
        <v>3.583391794556052E-3</v>
      </c>
      <c r="D40" s="98">
        <v>4.8062400362147368E-3</v>
      </c>
      <c r="E40" s="98">
        <v>4.7971396347045309E-3</v>
      </c>
      <c r="F40" s="98">
        <v>8.6287657539860611E-3</v>
      </c>
      <c r="G40" s="98">
        <v>2.2113880339631093E-2</v>
      </c>
      <c r="H40" s="98">
        <v>2.4604856933559884E-2</v>
      </c>
      <c r="I40" s="98">
        <v>2.3001658465298253E-2</v>
      </c>
      <c r="J40" s="98">
        <v>1.0648689594733236E-2</v>
      </c>
      <c r="K40" s="98">
        <v>1.7279737163304353E-2</v>
      </c>
      <c r="L40" s="98">
        <v>1.2187036946838141E-2</v>
      </c>
      <c r="M40" s="98">
        <v>1.273627592922957E-2</v>
      </c>
      <c r="N40" s="98">
        <v>8.8023825589503488E-3</v>
      </c>
      <c r="O40" s="98">
        <v>9.1191608633688897E-3</v>
      </c>
      <c r="P40" s="98">
        <v>1.8298770443690788E-2</v>
      </c>
      <c r="Q40" s="98">
        <v>1.3979260546435361E-2</v>
      </c>
      <c r="R40" s="98">
        <v>2.1708292895171108E-2</v>
      </c>
      <c r="S40" s="98">
        <v>1.8417850177984443E-2</v>
      </c>
      <c r="T40" s="98">
        <v>1.9485737890635509E-2</v>
      </c>
      <c r="U40" s="98">
        <v>2.315542964666429E-2</v>
      </c>
      <c r="V40" s="98">
        <v>2.6743239662570844E-2</v>
      </c>
      <c r="W40" s="98">
        <v>2.5911467477163632E-2</v>
      </c>
      <c r="X40" s="98">
        <v>2.2156134416871504E-2</v>
      </c>
      <c r="Y40" s="98">
        <v>1.200535423624409E-2</v>
      </c>
      <c r="DA40" s="63" t="s">
        <v>3792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3793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148.85184914190404</v>
      </c>
      <c r="D43" s="117">
        <f t="shared" si="14"/>
        <v>233.36724448367085</v>
      </c>
      <c r="E43" s="117">
        <f t="shared" si="14"/>
        <v>383.37917592370025</v>
      </c>
      <c r="F43" s="117">
        <f t="shared" si="14"/>
        <v>308.24777035359097</v>
      </c>
      <c r="G43" s="117">
        <f t="shared" si="14"/>
        <v>259.2509382724694</v>
      </c>
      <c r="H43" s="117">
        <f t="shared" si="14"/>
        <v>151.39057609803351</v>
      </c>
      <c r="I43" s="117">
        <f t="shared" si="14"/>
        <v>95.801475132557115</v>
      </c>
      <c r="J43" s="117">
        <f t="shared" si="14"/>
        <v>232.34530889632333</v>
      </c>
      <c r="K43" s="117">
        <f t="shared" si="14"/>
        <v>151.00494312090152</v>
      </c>
      <c r="L43" s="117">
        <f t="shared" si="14"/>
        <v>205.20821322096504</v>
      </c>
      <c r="M43" s="117">
        <f t="shared" si="14"/>
        <v>234.80169841896401</v>
      </c>
      <c r="N43" s="117">
        <f t="shared" si="14"/>
        <v>157.29682970154491</v>
      </c>
      <c r="O43" s="117">
        <f t="shared" si="14"/>
        <v>192.48351859598452</v>
      </c>
      <c r="P43" s="117">
        <f t="shared" si="14"/>
        <v>135.11293257371486</v>
      </c>
      <c r="Q43" s="117">
        <f t="shared" si="14"/>
        <v>111.66806389578457</v>
      </c>
      <c r="R43" s="117">
        <f t="shared" ref="R43:V43" si="15">R44+R47+R49+R58</f>
        <v>97.527585425324702</v>
      </c>
      <c r="S43" s="117">
        <f t="shared" si="15"/>
        <v>90.395410681500906</v>
      </c>
      <c r="T43" s="117">
        <f t="shared" si="15"/>
        <v>109.64854634875024</v>
      </c>
      <c r="U43" s="117">
        <f t="shared" si="15"/>
        <v>51.097669284493421</v>
      </c>
      <c r="V43" s="117">
        <f t="shared" si="15"/>
        <v>53.383892205946012</v>
      </c>
      <c r="W43" s="117">
        <f t="shared" ref="W43:Y43" si="16">W44+W47+W49+W58</f>
        <v>25.730657022575866</v>
      </c>
      <c r="X43" s="117">
        <f t="shared" si="16"/>
        <v>36.387843388071758</v>
      </c>
      <c r="Y43" s="117">
        <f t="shared" si="16"/>
        <v>50.9695897756256</v>
      </c>
      <c r="DA43" s="129" t="s">
        <v>3794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148.46583157234477</v>
      </c>
      <c r="D44" s="122">
        <f t="shared" si="17"/>
        <v>231.97449355379558</v>
      </c>
      <c r="E44" s="122">
        <f t="shared" si="17"/>
        <v>380.02280272777972</v>
      </c>
      <c r="F44" s="122">
        <f t="shared" si="17"/>
        <v>303.93935265551158</v>
      </c>
      <c r="G44" s="122">
        <f t="shared" si="17"/>
        <v>255.49439251202503</v>
      </c>
      <c r="H44" s="122">
        <f t="shared" si="17"/>
        <v>149.53651136319272</v>
      </c>
      <c r="I44" s="122">
        <f t="shared" si="17"/>
        <v>92.428671270077928</v>
      </c>
      <c r="J44" s="122">
        <f t="shared" si="17"/>
        <v>218.89129988118466</v>
      </c>
      <c r="K44" s="122">
        <f t="shared" si="17"/>
        <v>144.11301404765015</v>
      </c>
      <c r="L44" s="122">
        <f t="shared" si="17"/>
        <v>197.30319150190945</v>
      </c>
      <c r="M44" s="122">
        <f t="shared" si="17"/>
        <v>222.9601541104775</v>
      </c>
      <c r="N44" s="122">
        <f t="shared" si="17"/>
        <v>149.30446962658576</v>
      </c>
      <c r="O44" s="122">
        <f t="shared" si="17"/>
        <v>182.20631108225209</v>
      </c>
      <c r="P44" s="122">
        <f t="shared" si="17"/>
        <v>130.09681731152068</v>
      </c>
      <c r="Q44" s="122">
        <f t="shared" si="17"/>
        <v>108.45222394322514</v>
      </c>
      <c r="R44" s="122">
        <f t="shared" ref="R44:V44" si="18">SUM(R45:R46)</f>
        <v>94.421700170463936</v>
      </c>
      <c r="S44" s="122">
        <f t="shared" si="18"/>
        <v>87.026006808178579</v>
      </c>
      <c r="T44" s="122">
        <f t="shared" si="18"/>
        <v>105.44887740553861</v>
      </c>
      <c r="U44" s="122">
        <f t="shared" si="18"/>
        <v>47.517097699618304</v>
      </c>
      <c r="V44" s="122">
        <f t="shared" si="18"/>
        <v>50.132571358236568</v>
      </c>
      <c r="W44" s="122">
        <f t="shared" ref="W44:Y44" si="19">SUM(W45:W46)</f>
        <v>22.286756120940119</v>
      </c>
      <c r="X44" s="122">
        <f t="shared" si="19"/>
        <v>29.580430879253885</v>
      </c>
      <c r="Y44" s="122">
        <f t="shared" si="19"/>
        <v>43.211025089563847</v>
      </c>
      <c r="DA44" s="130" t="s">
        <v>3795</v>
      </c>
    </row>
    <row r="45" spans="1:105" ht="12" customHeight="1" x14ac:dyDescent="0.25">
      <c r="A45" s="97" t="s">
        <v>211</v>
      </c>
      <c r="B45" s="98"/>
      <c r="C45" s="98">
        <v>148.46583157234477</v>
      </c>
      <c r="D45" s="98">
        <v>231.97449355379558</v>
      </c>
      <c r="E45" s="98">
        <v>380.02280272777972</v>
      </c>
      <c r="F45" s="98">
        <v>303.93935265551158</v>
      </c>
      <c r="G45" s="98">
        <v>255.49439251202503</v>
      </c>
      <c r="H45" s="98">
        <v>149.53651136319272</v>
      </c>
      <c r="I45" s="98">
        <v>92.428671270077928</v>
      </c>
      <c r="J45" s="98">
        <v>218.89129988118466</v>
      </c>
      <c r="K45" s="98">
        <v>144.11301404765015</v>
      </c>
      <c r="L45" s="98">
        <v>197.30319150190945</v>
      </c>
      <c r="M45" s="98">
        <v>222.9601541104775</v>
      </c>
      <c r="N45" s="98">
        <v>149.30446962658576</v>
      </c>
      <c r="O45" s="98">
        <v>182.20631108225209</v>
      </c>
      <c r="P45" s="98">
        <v>130.09681731152068</v>
      </c>
      <c r="Q45" s="98">
        <v>108.45222394322514</v>
      </c>
      <c r="R45" s="98">
        <v>94.421700170463936</v>
      </c>
      <c r="S45" s="98">
        <v>87.026006808178579</v>
      </c>
      <c r="T45" s="98">
        <v>105.44887740553861</v>
      </c>
      <c r="U45" s="98">
        <v>47.517097699618304</v>
      </c>
      <c r="V45" s="98">
        <v>50.132571358236568</v>
      </c>
      <c r="W45" s="98">
        <v>22.286756120940119</v>
      </c>
      <c r="X45" s="98">
        <v>29.580430879253885</v>
      </c>
      <c r="Y45" s="98">
        <v>43.211025089563847</v>
      </c>
      <c r="DA45" s="63" t="s">
        <v>3796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3797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3798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3799</v>
      </c>
    </row>
    <row r="49" spans="1:105" ht="12" customHeight="1" x14ac:dyDescent="0.25">
      <c r="A49" s="121" t="s">
        <v>55</v>
      </c>
      <c r="B49" s="122"/>
      <c r="C49" s="122">
        <v>0.28234921159584275</v>
      </c>
      <c r="D49" s="122">
        <v>1.1793704455088132</v>
      </c>
      <c r="E49" s="122">
        <v>3.035887367248189</v>
      </c>
      <c r="F49" s="122">
        <v>3.9882354113782883</v>
      </c>
      <c r="G49" s="122">
        <v>3.4734880920971114</v>
      </c>
      <c r="H49" s="122">
        <v>1.6322453757680164</v>
      </c>
      <c r="I49" s="122">
        <v>3.1684678443055421</v>
      </c>
      <c r="J49" s="122">
        <v>13.133687036226506</v>
      </c>
      <c r="K49" s="122">
        <v>6.6253513805087358</v>
      </c>
      <c r="L49" s="122">
        <v>7.6300917868798592</v>
      </c>
      <c r="M49" s="122">
        <v>11.456492243129206</v>
      </c>
      <c r="N49" s="122">
        <v>7.7191631924185069</v>
      </c>
      <c r="O49" s="122">
        <v>9.959956706854177</v>
      </c>
      <c r="P49" s="122">
        <v>4.6212975056210261</v>
      </c>
      <c r="Q49" s="122">
        <v>2.9521592895578097</v>
      </c>
      <c r="R49" s="122">
        <v>2.8124212953519652</v>
      </c>
      <c r="S49" s="122">
        <v>3.118131774465545</v>
      </c>
      <c r="T49" s="122">
        <v>3.9187785519220704</v>
      </c>
      <c r="U49" s="122">
        <v>3.398960371960098</v>
      </c>
      <c r="V49" s="122">
        <v>3.1017599086560703</v>
      </c>
      <c r="W49" s="122">
        <v>3.3661664992042559</v>
      </c>
      <c r="X49" s="122">
        <v>6.6563610777608311</v>
      </c>
      <c r="Y49" s="122">
        <v>7.5088011207555416</v>
      </c>
      <c r="DA49" s="130" t="s">
        <v>3800</v>
      </c>
    </row>
    <row r="50" spans="1:105" ht="12" customHeight="1" x14ac:dyDescent="0.25">
      <c r="A50" s="97" t="s">
        <v>138</v>
      </c>
      <c r="B50" s="98"/>
      <c r="C50" s="98">
        <v>0.28234921159584275</v>
      </c>
      <c r="D50" s="98">
        <v>1.1793704455088132</v>
      </c>
      <c r="E50" s="98">
        <v>3.0354073019231866</v>
      </c>
      <c r="F50" s="98">
        <v>3.9879750474793894</v>
      </c>
      <c r="G50" s="98">
        <v>3.4732126495251952</v>
      </c>
      <c r="H50" s="98">
        <v>1.6319718166340085</v>
      </c>
      <c r="I50" s="98">
        <v>3.1668730577818023</v>
      </c>
      <c r="J50" s="98">
        <v>13.12724566181778</v>
      </c>
      <c r="K50" s="98">
        <v>6.6174729458910058</v>
      </c>
      <c r="L50" s="98">
        <v>7.6251220064856442</v>
      </c>
      <c r="M50" s="98">
        <v>11.447856667725601</v>
      </c>
      <c r="N50" s="98">
        <v>7.7191631924185069</v>
      </c>
      <c r="O50" s="98">
        <v>9.9548745921190154</v>
      </c>
      <c r="P50" s="98">
        <v>4.6138661891695927</v>
      </c>
      <c r="Q50" s="98">
        <v>2.9447531821524215</v>
      </c>
      <c r="R50" s="98">
        <v>2.8115468212296344</v>
      </c>
      <c r="S50" s="98">
        <v>3.1148068124354462</v>
      </c>
      <c r="T50" s="98">
        <v>3.915814093873653</v>
      </c>
      <c r="U50" s="98">
        <v>3.3974268906021869</v>
      </c>
      <c r="V50" s="98">
        <v>3.0992102300415172</v>
      </c>
      <c r="W50" s="98">
        <v>3.3637245668586999</v>
      </c>
      <c r="X50" s="98">
        <v>6.6283642059755392</v>
      </c>
      <c r="Y50" s="98">
        <v>7.5001159377186841</v>
      </c>
      <c r="DA50" s="63" t="s">
        <v>3801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4.8006532500226816E-4</v>
      </c>
      <c r="F51" s="98">
        <v>2.6036389889899457E-4</v>
      </c>
      <c r="G51" s="98">
        <v>2.7544257191630721E-4</v>
      </c>
      <c r="H51" s="98">
        <v>2.7355913400792665E-4</v>
      </c>
      <c r="I51" s="98">
        <v>1.5947865237397468E-3</v>
      </c>
      <c r="J51" s="98">
        <v>6.4413744087259599E-3</v>
      </c>
      <c r="K51" s="98">
        <v>7.8784346177298605E-3</v>
      </c>
      <c r="L51" s="98">
        <v>4.9697803942148578E-3</v>
      </c>
      <c r="M51" s="98">
        <v>8.6355754036061792E-3</v>
      </c>
      <c r="N51" s="98">
        <v>0</v>
      </c>
      <c r="O51" s="98">
        <v>5.0821147351612873E-3</v>
      </c>
      <c r="P51" s="98">
        <v>7.4313164514334439E-3</v>
      </c>
      <c r="Q51" s="98">
        <v>7.4061074053881383E-3</v>
      </c>
      <c r="R51" s="98">
        <v>8.7447412233084497E-4</v>
      </c>
      <c r="S51" s="98">
        <v>3.3249620300986734E-3</v>
      </c>
      <c r="T51" s="98">
        <v>2.9644580484175548E-3</v>
      </c>
      <c r="U51" s="98">
        <v>1.5334813579110272E-3</v>
      </c>
      <c r="V51" s="98">
        <v>2.5496786145530136E-3</v>
      </c>
      <c r="W51" s="98">
        <v>2.4419323455559337E-3</v>
      </c>
      <c r="X51" s="98">
        <v>2.7996871785291609E-2</v>
      </c>
      <c r="Y51" s="98">
        <v>8.6851830368574641E-3</v>
      </c>
      <c r="DA51" s="63" t="s">
        <v>3802</v>
      </c>
    </row>
    <row r="52" spans="1:105" ht="12" customHeight="1" x14ac:dyDescent="0.25">
      <c r="A52" s="100" t="s">
        <v>211</v>
      </c>
      <c r="B52" s="101"/>
      <c r="C52" s="101">
        <v>0</v>
      </c>
      <c r="D52" s="101">
        <v>0</v>
      </c>
      <c r="E52" s="101">
        <v>4.8006532500226816E-4</v>
      </c>
      <c r="F52" s="101">
        <v>2.6036389889899457E-4</v>
      </c>
      <c r="G52" s="101">
        <v>2.7544257191630721E-4</v>
      </c>
      <c r="H52" s="101">
        <v>2.7355913400792665E-4</v>
      </c>
      <c r="I52" s="101">
        <v>1.5947865237397468E-3</v>
      </c>
      <c r="J52" s="101">
        <v>6.4413744087259599E-3</v>
      </c>
      <c r="K52" s="101">
        <v>7.8784346177298605E-3</v>
      </c>
      <c r="L52" s="101">
        <v>4.9697803942148578E-3</v>
      </c>
      <c r="M52" s="101">
        <v>8.6355754036061792E-3</v>
      </c>
      <c r="N52" s="101">
        <v>0</v>
      </c>
      <c r="O52" s="101">
        <v>5.0821147351612873E-3</v>
      </c>
      <c r="P52" s="101">
        <v>7.4313164514334439E-3</v>
      </c>
      <c r="Q52" s="101">
        <v>7.4061074053881383E-3</v>
      </c>
      <c r="R52" s="101">
        <v>8.7447412233084497E-4</v>
      </c>
      <c r="S52" s="101">
        <v>3.3249620300986734E-3</v>
      </c>
      <c r="T52" s="101">
        <v>2.9644580484175548E-3</v>
      </c>
      <c r="U52" s="101">
        <v>1.5334813579110272E-3</v>
      </c>
      <c r="V52" s="101">
        <v>2.5496786145530136E-3</v>
      </c>
      <c r="W52" s="101">
        <v>2.4419323455559337E-3</v>
      </c>
      <c r="X52" s="101">
        <v>2.7996871785291609E-2</v>
      </c>
      <c r="Y52" s="101">
        <v>8.6851830368574641E-3</v>
      </c>
      <c r="DA52" s="131" t="s">
        <v>3803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3804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3805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3806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3807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3808</v>
      </c>
    </row>
    <row r="58" spans="1:105" ht="12" customHeight="1" x14ac:dyDescent="0.25">
      <c r="A58" s="121" t="s">
        <v>54</v>
      </c>
      <c r="B58" s="122"/>
      <c r="C58" s="122">
        <v>0.10366835796343556</v>
      </c>
      <c r="D58" s="122">
        <v>0.21338048436643015</v>
      </c>
      <c r="E58" s="122">
        <v>0.32048582867237574</v>
      </c>
      <c r="F58" s="122">
        <v>0.32018228670109972</v>
      </c>
      <c r="G58" s="122">
        <v>0.28305766834727797</v>
      </c>
      <c r="H58" s="122">
        <v>0.22181935907278033</v>
      </c>
      <c r="I58" s="122">
        <v>0.20433601817365352</v>
      </c>
      <c r="J58" s="122">
        <v>0.32032197891215936</v>
      </c>
      <c r="K58" s="122">
        <v>0.26657769274262733</v>
      </c>
      <c r="L58" s="122">
        <v>0.27492993217571049</v>
      </c>
      <c r="M58" s="122">
        <v>0.38505206535727382</v>
      </c>
      <c r="N58" s="122">
        <v>0.27319688254063335</v>
      </c>
      <c r="O58" s="122">
        <v>0.31725080687825452</v>
      </c>
      <c r="P58" s="122">
        <v>0.39481775657315699</v>
      </c>
      <c r="Q58" s="122">
        <v>0.26368066300162507</v>
      </c>
      <c r="R58" s="122">
        <v>0.29346395950879461</v>
      </c>
      <c r="S58" s="122">
        <v>0.25127209885678775</v>
      </c>
      <c r="T58" s="122">
        <v>0.28089039128956278</v>
      </c>
      <c r="U58" s="122">
        <v>0.181611212915014</v>
      </c>
      <c r="V58" s="122">
        <v>0.14956093905337423</v>
      </c>
      <c r="W58" s="122">
        <v>7.7734402431490907E-2</v>
      </c>
      <c r="X58" s="122">
        <v>0.15105143105704252</v>
      </c>
      <c r="Y58" s="122">
        <v>0.24976356530620858</v>
      </c>
      <c r="DA58" s="130" t="s">
        <v>3809</v>
      </c>
    </row>
    <row r="59" spans="1:105" ht="12" customHeight="1" x14ac:dyDescent="0.25">
      <c r="A59" s="97" t="s">
        <v>50</v>
      </c>
      <c r="B59" s="98"/>
      <c r="C59" s="98">
        <v>0.10366835796343556</v>
      </c>
      <c r="D59" s="98">
        <v>0.21338048436643015</v>
      </c>
      <c r="E59" s="98">
        <v>0.32048582867237574</v>
      </c>
      <c r="F59" s="98">
        <v>0.32018228670109972</v>
      </c>
      <c r="G59" s="98">
        <v>0.28305766834727797</v>
      </c>
      <c r="H59" s="98">
        <v>0.22181935907278033</v>
      </c>
      <c r="I59" s="98">
        <v>0.20433601817365352</v>
      </c>
      <c r="J59" s="98">
        <v>0.32032197891215936</v>
      </c>
      <c r="K59" s="98">
        <v>0.26657769274262733</v>
      </c>
      <c r="L59" s="98">
        <v>0.27492993217571049</v>
      </c>
      <c r="M59" s="98">
        <v>0.38505206535727382</v>
      </c>
      <c r="N59" s="98">
        <v>0.27319688254063335</v>
      </c>
      <c r="O59" s="98">
        <v>0.31725080687825452</v>
      </c>
      <c r="P59" s="98">
        <v>0.39481775657315699</v>
      </c>
      <c r="Q59" s="98">
        <v>0.26368066300162507</v>
      </c>
      <c r="R59" s="98">
        <v>0.29346395950879461</v>
      </c>
      <c r="S59" s="98">
        <v>0.25127209885678775</v>
      </c>
      <c r="T59" s="98">
        <v>0.28089039128956278</v>
      </c>
      <c r="U59" s="98">
        <v>0.181611212915014</v>
      </c>
      <c r="V59" s="98">
        <v>0.14956093905337423</v>
      </c>
      <c r="W59" s="98">
        <v>7.7734402431490907E-2</v>
      </c>
      <c r="X59" s="98">
        <v>0.15105143105704252</v>
      </c>
      <c r="Y59" s="98">
        <v>0.24976356530620858</v>
      </c>
      <c r="DA59" s="63" t="s">
        <v>3810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3811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321.50417591526218</v>
      </c>
      <c r="D62" s="117">
        <f t="shared" si="21"/>
        <v>256.1524770651173</v>
      </c>
      <c r="E62" s="117">
        <f t="shared" si="21"/>
        <v>209.09963808554875</v>
      </c>
      <c r="F62" s="117">
        <f t="shared" si="21"/>
        <v>224.94227888037878</v>
      </c>
      <c r="G62" s="117">
        <f t="shared" si="21"/>
        <v>236.65902131931904</v>
      </c>
      <c r="H62" s="117">
        <f t="shared" si="21"/>
        <v>209.46567223592237</v>
      </c>
      <c r="I62" s="117">
        <f t="shared" si="21"/>
        <v>221.7357007011388</v>
      </c>
      <c r="J62" s="117">
        <f t="shared" si="21"/>
        <v>201.58528110122916</v>
      </c>
      <c r="K62" s="117">
        <f t="shared" si="21"/>
        <v>266.76581779672392</v>
      </c>
      <c r="L62" s="117">
        <f t="shared" si="21"/>
        <v>228.36274749567457</v>
      </c>
      <c r="M62" s="117">
        <f t="shared" si="21"/>
        <v>232.25728375680882</v>
      </c>
      <c r="N62" s="117">
        <f t="shared" si="21"/>
        <v>153.7694134469221</v>
      </c>
      <c r="O62" s="117">
        <f t="shared" si="21"/>
        <v>136.97153262205714</v>
      </c>
      <c r="P62" s="117">
        <f t="shared" si="21"/>
        <v>96.060118855726984</v>
      </c>
      <c r="Q62" s="117">
        <f t="shared" si="21"/>
        <v>151.90455397264719</v>
      </c>
      <c r="R62" s="117">
        <f t="shared" ref="R62:V62" si="22">R63+R66+R68+R77</f>
        <v>122.90612545498574</v>
      </c>
      <c r="S62" s="117">
        <f t="shared" si="22"/>
        <v>120.8023301355432</v>
      </c>
      <c r="T62" s="117">
        <f t="shared" si="22"/>
        <v>121.7712997009737</v>
      </c>
      <c r="U62" s="117">
        <f t="shared" si="22"/>
        <v>150.11936743952981</v>
      </c>
      <c r="V62" s="117">
        <f t="shared" si="22"/>
        <v>110.5408104613642</v>
      </c>
      <c r="W62" s="117">
        <f t="shared" ref="W62:Y62" si="23">W63+W66+W68+W77</f>
        <v>137.30691577541617</v>
      </c>
      <c r="X62" s="117">
        <f t="shared" si="23"/>
        <v>69.135923362054996</v>
      </c>
      <c r="Y62" s="117">
        <f t="shared" si="23"/>
        <v>57.085750613100984</v>
      </c>
      <c r="DA62" s="129" t="s">
        <v>3812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302.08298220243228</v>
      </c>
      <c r="D63" s="122">
        <f t="shared" si="24"/>
        <v>236.43009476871512</v>
      </c>
      <c r="E63" s="122">
        <f t="shared" si="24"/>
        <v>190.16902000668321</v>
      </c>
      <c r="F63" s="122">
        <f t="shared" si="24"/>
        <v>204.65986485581408</v>
      </c>
      <c r="G63" s="122">
        <f t="shared" si="24"/>
        <v>215.50981840299258</v>
      </c>
      <c r="H63" s="122">
        <f t="shared" si="24"/>
        <v>180.73857148268817</v>
      </c>
      <c r="I63" s="122">
        <f t="shared" si="24"/>
        <v>188.41879331772225</v>
      </c>
      <c r="J63" s="122">
        <f t="shared" si="24"/>
        <v>171.71857106848867</v>
      </c>
      <c r="K63" s="122">
        <f t="shared" si="24"/>
        <v>224.94144202312478</v>
      </c>
      <c r="L63" s="122">
        <f t="shared" si="24"/>
        <v>196.73013343511693</v>
      </c>
      <c r="M63" s="122">
        <f t="shared" si="24"/>
        <v>194.403023535503</v>
      </c>
      <c r="N63" s="122">
        <f t="shared" si="24"/>
        <v>129.2174164629113</v>
      </c>
      <c r="O63" s="122">
        <f t="shared" si="24"/>
        <v>118.95091830206741</v>
      </c>
      <c r="P63" s="122">
        <f t="shared" si="24"/>
        <v>77.793479261661034</v>
      </c>
      <c r="Q63" s="122">
        <f t="shared" si="24"/>
        <v>126.70043292921513</v>
      </c>
      <c r="R63" s="122">
        <f t="shared" ref="R63:V63" si="25">SUM(R64:R65)</f>
        <v>97.968764740640694</v>
      </c>
      <c r="S63" s="122">
        <f t="shared" si="25"/>
        <v>96.009022718891899</v>
      </c>
      <c r="T63" s="122">
        <f t="shared" si="25"/>
        <v>95.756771207657465</v>
      </c>
      <c r="U63" s="122">
        <f t="shared" si="25"/>
        <v>120.35565143576595</v>
      </c>
      <c r="V63" s="122">
        <f t="shared" si="25"/>
        <v>90.291799237219777</v>
      </c>
      <c r="W63" s="122">
        <f t="shared" ref="W63:Y63" si="26">SUM(W64:W65)</f>
        <v>109.50062334321912</v>
      </c>
      <c r="X63" s="122">
        <f t="shared" si="26"/>
        <v>54.354165183640475</v>
      </c>
      <c r="Y63" s="122">
        <f t="shared" si="26"/>
        <v>44.2532405614743</v>
      </c>
      <c r="DA63" s="130" t="s">
        <v>3813</v>
      </c>
    </row>
    <row r="64" spans="1:105" ht="12" customHeight="1" x14ac:dyDescent="0.25">
      <c r="A64" s="97" t="s">
        <v>212</v>
      </c>
      <c r="B64" s="98"/>
      <c r="C64" s="98">
        <v>302.08298220243228</v>
      </c>
      <c r="D64" s="98">
        <v>236.43009476871512</v>
      </c>
      <c r="E64" s="98">
        <v>190.16902000668321</v>
      </c>
      <c r="F64" s="98">
        <v>204.65986485581408</v>
      </c>
      <c r="G64" s="98">
        <v>215.50981840299258</v>
      </c>
      <c r="H64" s="98">
        <v>180.73857148268817</v>
      </c>
      <c r="I64" s="98">
        <v>188.41879331772225</v>
      </c>
      <c r="J64" s="98">
        <v>171.71857106848867</v>
      </c>
      <c r="K64" s="98">
        <v>224.94144202312478</v>
      </c>
      <c r="L64" s="98">
        <v>196.73013343511693</v>
      </c>
      <c r="M64" s="98">
        <v>194.403023535503</v>
      </c>
      <c r="N64" s="98">
        <v>129.2174164629113</v>
      </c>
      <c r="O64" s="98">
        <v>118.95091830206741</v>
      </c>
      <c r="P64" s="98">
        <v>77.793479261661034</v>
      </c>
      <c r="Q64" s="98">
        <v>126.70043292921513</v>
      </c>
      <c r="R64" s="98">
        <v>97.968764740640694</v>
      </c>
      <c r="S64" s="98">
        <v>96.009022718891899</v>
      </c>
      <c r="T64" s="98">
        <v>95.756771207657465</v>
      </c>
      <c r="U64" s="98">
        <v>120.35565143576595</v>
      </c>
      <c r="V64" s="98">
        <v>90.291799237219777</v>
      </c>
      <c r="W64" s="98">
        <v>109.50062334321912</v>
      </c>
      <c r="X64" s="98">
        <v>54.354165183640475</v>
      </c>
      <c r="Y64" s="98">
        <v>44.2532405614743</v>
      </c>
      <c r="DA64" s="63" t="s">
        <v>3814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3815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3816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3817</v>
      </c>
    </row>
    <row r="68" spans="1:105" ht="12" customHeight="1" x14ac:dyDescent="0.25">
      <c r="A68" s="121" t="s">
        <v>55</v>
      </c>
      <c r="B68" s="122"/>
      <c r="C68" s="122">
        <v>17.891031575851443</v>
      </c>
      <c r="D68" s="122">
        <v>18.199088369549127</v>
      </c>
      <c r="E68" s="122">
        <v>17.363130299588374</v>
      </c>
      <c r="F68" s="122">
        <v>18.477791903168999</v>
      </c>
      <c r="G68" s="122">
        <v>18.958074277508135</v>
      </c>
      <c r="H68" s="122">
        <v>26.394422000171506</v>
      </c>
      <c r="I68" s="122">
        <v>30.835892612972586</v>
      </c>
      <c r="J68" s="122">
        <v>27.872004331881669</v>
      </c>
      <c r="K68" s="122">
        <v>39.058325120882166</v>
      </c>
      <c r="L68" s="122">
        <v>28.93370639427587</v>
      </c>
      <c r="M68" s="122">
        <v>34.960182547773123</v>
      </c>
      <c r="N68" s="122">
        <v>22.434882543657295</v>
      </c>
      <c r="O68" s="122">
        <v>16.178416200813754</v>
      </c>
      <c r="P68" s="122">
        <v>16.555470884684368</v>
      </c>
      <c r="Q68" s="122">
        <v>23.225517177441976</v>
      </c>
      <c r="R68" s="122">
        <v>22.956808445763599</v>
      </c>
      <c r="S68" s="122">
        <v>23.232195950545592</v>
      </c>
      <c r="T68" s="122">
        <v>24.35206418264621</v>
      </c>
      <c r="U68" s="122">
        <v>27.910254103904812</v>
      </c>
      <c r="V68" s="122">
        <v>18.016276501241826</v>
      </c>
      <c r="W68" s="122">
        <v>25.184678532931446</v>
      </c>
      <c r="X68" s="122">
        <v>12.033283043911377</v>
      </c>
      <c r="Y68" s="122">
        <v>11.406268768048173</v>
      </c>
      <c r="DA68" s="130" t="s">
        <v>3818</v>
      </c>
    </row>
    <row r="69" spans="1:105" ht="12" customHeight="1" x14ac:dyDescent="0.25">
      <c r="A69" s="97" t="s">
        <v>134</v>
      </c>
      <c r="B69" s="98"/>
      <c r="C69" s="98">
        <v>17.887505904159447</v>
      </c>
      <c r="D69" s="98">
        <v>18.197582414290956</v>
      </c>
      <c r="E69" s="98">
        <v>17.359059317995417</v>
      </c>
      <c r="F69" s="98">
        <v>18.476052190935526</v>
      </c>
      <c r="G69" s="98">
        <v>18.957723351456185</v>
      </c>
      <c r="H69" s="98">
        <v>26.390033039017137</v>
      </c>
      <c r="I69" s="98">
        <v>30.825743734772903</v>
      </c>
      <c r="J69" s="98">
        <v>27.860569829475672</v>
      </c>
      <c r="K69" s="98">
        <v>39.010912544785647</v>
      </c>
      <c r="L69" s="98">
        <v>28.908809058033953</v>
      </c>
      <c r="M69" s="98">
        <v>34.9431940031658</v>
      </c>
      <c r="N69" s="98">
        <v>22.425318057757352</v>
      </c>
      <c r="O69" s="98">
        <v>16.164626353739596</v>
      </c>
      <c r="P69" s="98">
        <v>16.534856636165387</v>
      </c>
      <c r="Q69" s="98">
        <v>23.198114568497999</v>
      </c>
      <c r="R69" s="98">
        <v>22.92739651096942</v>
      </c>
      <c r="S69" s="98">
        <v>23.211632854840214</v>
      </c>
      <c r="T69" s="98">
        <v>24.330975796874586</v>
      </c>
      <c r="U69" s="98">
        <v>27.88175348481165</v>
      </c>
      <c r="V69" s="98">
        <v>18.012928600969342</v>
      </c>
      <c r="W69" s="98">
        <v>25.150898860446532</v>
      </c>
      <c r="X69" s="98">
        <v>11.973578732423642</v>
      </c>
      <c r="Y69" s="98">
        <v>11.391473652756916</v>
      </c>
      <c r="DA69" s="63" t="s">
        <v>3819</v>
      </c>
    </row>
    <row r="70" spans="1:105" ht="12" customHeight="1" x14ac:dyDescent="0.25">
      <c r="A70" s="97" t="s">
        <v>133</v>
      </c>
      <c r="B70" s="98"/>
      <c r="C70" s="98">
        <v>3.5256716919957712E-3</v>
      </c>
      <c r="D70" s="98">
        <v>1.5059552581722193E-3</v>
      </c>
      <c r="E70" s="98">
        <v>4.0709815929583547E-3</v>
      </c>
      <c r="F70" s="98">
        <v>1.7397122334743952E-3</v>
      </c>
      <c r="G70" s="98">
        <v>3.5092605195040231E-4</v>
      </c>
      <c r="H70" s="98">
        <v>4.3889611543707404E-3</v>
      </c>
      <c r="I70" s="98">
        <v>1.0148878199684538E-2</v>
      </c>
      <c r="J70" s="98">
        <v>1.1434502405995549E-2</v>
      </c>
      <c r="K70" s="98">
        <v>4.7412576096522642E-2</v>
      </c>
      <c r="L70" s="98">
        <v>2.489733624191624E-2</v>
      </c>
      <c r="M70" s="98">
        <v>1.6988544607322235E-2</v>
      </c>
      <c r="N70" s="98">
        <v>9.5644858999434021E-3</v>
      </c>
      <c r="O70" s="98">
        <v>1.3789847074155918E-2</v>
      </c>
      <c r="P70" s="98">
        <v>2.0614248518979975E-2</v>
      </c>
      <c r="Q70" s="98">
        <v>2.7402608943977457E-2</v>
      </c>
      <c r="R70" s="98">
        <v>2.9411934794178914E-2</v>
      </c>
      <c r="S70" s="98">
        <v>2.0563095705376917E-2</v>
      </c>
      <c r="T70" s="98">
        <v>2.1088385771624647E-2</v>
      </c>
      <c r="U70" s="98">
        <v>2.8500619093160172E-2</v>
      </c>
      <c r="V70" s="98">
        <v>3.3479002724848706E-3</v>
      </c>
      <c r="W70" s="98">
        <v>3.3779672484914626E-2</v>
      </c>
      <c r="X70" s="98">
        <v>5.9704311487735563E-2</v>
      </c>
      <c r="Y70" s="98">
        <v>1.4795115291256123E-2</v>
      </c>
      <c r="DA70" s="63" t="s">
        <v>3820</v>
      </c>
    </row>
    <row r="71" spans="1:105" ht="12" customHeight="1" x14ac:dyDescent="0.25">
      <c r="A71" s="100" t="s">
        <v>212</v>
      </c>
      <c r="B71" s="101"/>
      <c r="C71" s="101">
        <v>3.5256716919957712E-3</v>
      </c>
      <c r="D71" s="101">
        <v>1.5059552581722193E-3</v>
      </c>
      <c r="E71" s="101">
        <v>4.0709815929583547E-3</v>
      </c>
      <c r="F71" s="101">
        <v>1.7397122334743952E-3</v>
      </c>
      <c r="G71" s="101">
        <v>3.5092605195040231E-4</v>
      </c>
      <c r="H71" s="101">
        <v>4.3889611543707404E-3</v>
      </c>
      <c r="I71" s="101">
        <v>1.0148878199684538E-2</v>
      </c>
      <c r="J71" s="101">
        <v>1.1434502405995549E-2</v>
      </c>
      <c r="K71" s="101">
        <v>4.7412576096522642E-2</v>
      </c>
      <c r="L71" s="101">
        <v>2.489733624191624E-2</v>
      </c>
      <c r="M71" s="101">
        <v>1.6988544607322235E-2</v>
      </c>
      <c r="N71" s="101">
        <v>9.5644858999434021E-3</v>
      </c>
      <c r="O71" s="101">
        <v>1.3789847074155918E-2</v>
      </c>
      <c r="P71" s="101">
        <v>2.0614248518979975E-2</v>
      </c>
      <c r="Q71" s="101">
        <v>2.7402608943977457E-2</v>
      </c>
      <c r="R71" s="101">
        <v>2.9411934794178914E-2</v>
      </c>
      <c r="S71" s="101">
        <v>2.0563095705376917E-2</v>
      </c>
      <c r="T71" s="101">
        <v>2.1088385771624647E-2</v>
      </c>
      <c r="U71" s="101">
        <v>2.8500619093160172E-2</v>
      </c>
      <c r="V71" s="101">
        <v>3.3479002724848706E-3</v>
      </c>
      <c r="W71" s="101">
        <v>3.3779672484914626E-2</v>
      </c>
      <c r="X71" s="101">
        <v>5.9704311487735563E-2</v>
      </c>
      <c r="Y71" s="101">
        <v>1.4795115291256123E-2</v>
      </c>
      <c r="DA71" s="131" t="s">
        <v>3821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3822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3823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3824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3825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3826</v>
      </c>
    </row>
    <row r="77" spans="1:105" ht="12" customHeight="1" x14ac:dyDescent="0.25">
      <c r="A77" s="121" t="s">
        <v>54</v>
      </c>
      <c r="B77" s="122"/>
      <c r="C77" s="122">
        <v>1.5301621369784626</v>
      </c>
      <c r="D77" s="122">
        <v>1.5232939268530385</v>
      </c>
      <c r="E77" s="122">
        <v>1.5674877792771786</v>
      </c>
      <c r="F77" s="122">
        <v>1.8046221213956979</v>
      </c>
      <c r="G77" s="122">
        <v>2.1911286388183169</v>
      </c>
      <c r="H77" s="122">
        <v>2.3326787530626873</v>
      </c>
      <c r="I77" s="122">
        <v>2.4810147704439411</v>
      </c>
      <c r="J77" s="122">
        <v>1.9947057008588216</v>
      </c>
      <c r="K77" s="122">
        <v>2.7660506527169688</v>
      </c>
      <c r="L77" s="122">
        <v>2.6989076662817699</v>
      </c>
      <c r="M77" s="122">
        <v>2.8940776735326996</v>
      </c>
      <c r="N77" s="122">
        <v>2.1171144403535012</v>
      </c>
      <c r="O77" s="122">
        <v>1.8421981191759844</v>
      </c>
      <c r="P77" s="122">
        <v>1.7111687093815862</v>
      </c>
      <c r="Q77" s="122">
        <v>1.9786038659900858</v>
      </c>
      <c r="R77" s="122">
        <v>1.9805522685814438</v>
      </c>
      <c r="S77" s="122">
        <v>1.5611114661057133</v>
      </c>
      <c r="T77" s="122">
        <v>1.6624643106700236</v>
      </c>
      <c r="U77" s="122">
        <v>1.8534618998590491</v>
      </c>
      <c r="V77" s="122">
        <v>2.2327347229025869</v>
      </c>
      <c r="W77" s="122">
        <v>2.6216138992656237</v>
      </c>
      <c r="X77" s="122">
        <v>2.7484751345031335</v>
      </c>
      <c r="Y77" s="122">
        <v>1.4262412835785094</v>
      </c>
      <c r="DA77" s="130" t="s">
        <v>3827</v>
      </c>
    </row>
    <row r="78" spans="1:105" ht="12" customHeight="1" x14ac:dyDescent="0.25">
      <c r="A78" s="97" t="s">
        <v>189</v>
      </c>
      <c r="B78" s="98"/>
      <c r="C78" s="98">
        <v>1.5301621369784626</v>
      </c>
      <c r="D78" s="98">
        <v>1.5232939268530385</v>
      </c>
      <c r="E78" s="98">
        <v>1.5674877792771786</v>
      </c>
      <c r="F78" s="98">
        <v>1.8046221213956979</v>
      </c>
      <c r="G78" s="98">
        <v>2.1911286388183169</v>
      </c>
      <c r="H78" s="98">
        <v>2.3326787530626873</v>
      </c>
      <c r="I78" s="98">
        <v>2.4810147704439411</v>
      </c>
      <c r="J78" s="98">
        <v>1.9947057008588216</v>
      </c>
      <c r="K78" s="98">
        <v>2.7660506527169688</v>
      </c>
      <c r="L78" s="98">
        <v>2.6989076662817699</v>
      </c>
      <c r="M78" s="98">
        <v>2.8940776735326996</v>
      </c>
      <c r="N78" s="98">
        <v>2.1171144403535012</v>
      </c>
      <c r="O78" s="98">
        <v>1.8421981191759844</v>
      </c>
      <c r="P78" s="98">
        <v>1.7111687093815862</v>
      </c>
      <c r="Q78" s="98">
        <v>1.9786038659900858</v>
      </c>
      <c r="R78" s="98">
        <v>1.9805522685814438</v>
      </c>
      <c r="S78" s="98">
        <v>1.5611114661057133</v>
      </c>
      <c r="T78" s="98">
        <v>1.6624643106700236</v>
      </c>
      <c r="U78" s="98">
        <v>1.8534618998590491</v>
      </c>
      <c r="V78" s="98">
        <v>2.2327347229025869</v>
      </c>
      <c r="W78" s="98">
        <v>2.6216138992656237</v>
      </c>
      <c r="X78" s="98">
        <v>2.7484751345031335</v>
      </c>
      <c r="Y78" s="98">
        <v>1.4262412835785094</v>
      </c>
      <c r="DA78" s="63" t="s">
        <v>3828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3829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0.11391898223965141</v>
      </c>
      <c r="D81" s="117">
        <f t="shared" si="28"/>
        <v>0.23109585143736905</v>
      </c>
      <c r="E81" s="117">
        <f t="shared" si="28"/>
        <v>0.49052295877066587</v>
      </c>
      <c r="F81" s="117">
        <f t="shared" si="28"/>
        <v>0.96939912244918602</v>
      </c>
      <c r="G81" s="117">
        <f t="shared" si="28"/>
        <v>1.2455285362416737</v>
      </c>
      <c r="H81" s="117">
        <f t="shared" si="28"/>
        <v>0.91824067810799481</v>
      </c>
      <c r="I81" s="117">
        <f t="shared" si="28"/>
        <v>1.2072960254970571</v>
      </c>
      <c r="J81" s="117">
        <f t="shared" si="28"/>
        <v>0.88672351508318337</v>
      </c>
      <c r="K81" s="117">
        <f t="shared" si="28"/>
        <v>1.2525469023496876</v>
      </c>
      <c r="L81" s="117">
        <f t="shared" si="28"/>
        <v>1.2074064870049275</v>
      </c>
      <c r="M81" s="117">
        <f t="shared" si="28"/>
        <v>1.0794370457169609</v>
      </c>
      <c r="N81" s="117">
        <f t="shared" si="28"/>
        <v>0.66178707262954184</v>
      </c>
      <c r="O81" s="117">
        <f t="shared" si="28"/>
        <v>0.42133045465146757</v>
      </c>
      <c r="P81" s="117">
        <f t="shared" si="28"/>
        <v>0.71741602213049716</v>
      </c>
      <c r="Q81" s="117">
        <f t="shared" si="28"/>
        <v>0.68272690672161007</v>
      </c>
      <c r="R81" s="117">
        <f t="shared" ref="R81:V81" si="29">R82+R85+R87+R100</f>
        <v>0.7744820277964205</v>
      </c>
      <c r="S81" s="117">
        <f t="shared" si="29"/>
        <v>0.59312099711609045</v>
      </c>
      <c r="T81" s="117">
        <f t="shared" si="29"/>
        <v>0.6558283613578656</v>
      </c>
      <c r="U81" s="117">
        <f t="shared" si="29"/>
        <v>0.8339199125325425</v>
      </c>
      <c r="V81" s="117">
        <f t="shared" si="29"/>
        <v>0.849173096515909</v>
      </c>
      <c r="W81" s="117">
        <f t="shared" ref="W81:Y81" si="30">W82+W85+W87+W100</f>
        <v>1.1815561735796041</v>
      </c>
      <c r="X81" s="117">
        <f t="shared" si="30"/>
        <v>1.3883794054078327</v>
      </c>
      <c r="Y81" s="117">
        <f t="shared" si="30"/>
        <v>1.0527165185011527</v>
      </c>
      <c r="DA81" s="129" t="s">
        <v>3830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3831</v>
      </c>
    </row>
    <row r="83" spans="1:105" ht="12" customHeight="1" x14ac:dyDescent="0.25">
      <c r="A83" s="97" t="s">
        <v>199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3832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3833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3834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3835</v>
      </c>
    </row>
    <row r="87" spans="1:105" ht="12" customHeight="1" x14ac:dyDescent="0.25">
      <c r="A87" s="121" t="s">
        <v>55</v>
      </c>
      <c r="B87" s="122"/>
      <c r="C87" s="122">
        <v>0.10358548032046652</v>
      </c>
      <c r="D87" s="122">
        <v>0.2097992361044865</v>
      </c>
      <c r="E87" s="122">
        <v>0.46090984679489366</v>
      </c>
      <c r="F87" s="122">
        <v>0.93929023769059639</v>
      </c>
      <c r="G87" s="122">
        <v>1.1863174933731104</v>
      </c>
      <c r="H87" s="122">
        <v>0.81052399527290631</v>
      </c>
      <c r="I87" s="122">
        <v>0.98466953191726281</v>
      </c>
      <c r="J87" s="122">
        <v>0.74132192260215679</v>
      </c>
      <c r="K87" s="122">
        <v>1.0964420923452729</v>
      </c>
      <c r="L87" s="122">
        <v>1.0971619093608325</v>
      </c>
      <c r="M87" s="122">
        <v>1.0077454296373354</v>
      </c>
      <c r="N87" s="122">
        <v>0.61002260271865039</v>
      </c>
      <c r="O87" s="122">
        <v>0.38189408354935472</v>
      </c>
      <c r="P87" s="122">
        <v>0.63873130922262678</v>
      </c>
      <c r="Q87" s="122">
        <v>0.5928243568601036</v>
      </c>
      <c r="R87" s="122">
        <v>0.67174730833367657</v>
      </c>
      <c r="S87" s="122">
        <v>0.51085459965442659</v>
      </c>
      <c r="T87" s="122">
        <v>0.57858132900570336</v>
      </c>
      <c r="U87" s="122">
        <v>0.74020852666839532</v>
      </c>
      <c r="V87" s="122">
        <v>0.75460765971534505</v>
      </c>
      <c r="W87" s="122">
        <v>1.0239413269317039</v>
      </c>
      <c r="X87" s="122">
        <v>1.185510044346511</v>
      </c>
      <c r="Y87" s="122">
        <v>0.90238860458644399</v>
      </c>
      <c r="DA87" s="130" t="s">
        <v>3836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3837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3838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3839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3840</v>
      </c>
    </row>
    <row r="92" spans="1:105" ht="12" customHeight="1" x14ac:dyDescent="0.25">
      <c r="A92" s="106" t="s">
        <v>124</v>
      </c>
      <c r="B92" s="101"/>
      <c r="C92" s="101">
        <v>0.10358548032046652</v>
      </c>
      <c r="D92" s="101">
        <v>0.2097992361044865</v>
      </c>
      <c r="E92" s="101">
        <v>0.46090984679489366</v>
      </c>
      <c r="F92" s="101">
        <v>0.93929023769059639</v>
      </c>
      <c r="G92" s="101">
        <v>1.1861173412921047</v>
      </c>
      <c r="H92" s="101">
        <v>0.81030755621541339</v>
      </c>
      <c r="I92" s="101">
        <v>0.98421089908396553</v>
      </c>
      <c r="J92" s="101">
        <v>0.74093322453791899</v>
      </c>
      <c r="K92" s="101">
        <v>1.0951487040246921</v>
      </c>
      <c r="L92" s="101">
        <v>1.0963137489922992</v>
      </c>
      <c r="M92" s="101">
        <v>1.0071487170015176</v>
      </c>
      <c r="N92" s="101">
        <v>0.60982631958129618</v>
      </c>
      <c r="O92" s="101">
        <v>0.38157984461454131</v>
      </c>
      <c r="P92" s="101">
        <v>0.63827325825236048</v>
      </c>
      <c r="Q92" s="101">
        <v>0.59238525271598641</v>
      </c>
      <c r="R92" s="101">
        <v>0.67079585600446145</v>
      </c>
      <c r="S92" s="101">
        <v>0.51028548758235837</v>
      </c>
      <c r="T92" s="101">
        <v>0.57809563749096882</v>
      </c>
      <c r="U92" s="101">
        <v>0.73973184397780611</v>
      </c>
      <c r="V92" s="101">
        <v>0.75413244410935343</v>
      </c>
      <c r="W92" s="101">
        <v>1.0233376724825192</v>
      </c>
      <c r="X92" s="101">
        <v>1.1822805222527732</v>
      </c>
      <c r="Y92" s="101">
        <v>0.90111575339456973</v>
      </c>
      <c r="DA92" s="131" t="s">
        <v>3841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2.0015208100573239E-4</v>
      </c>
      <c r="H93" s="104">
        <v>2.1643905749288718E-4</v>
      </c>
      <c r="I93" s="104">
        <v>4.5863283329730707E-4</v>
      </c>
      <c r="J93" s="104">
        <v>3.8869806423779481E-4</v>
      </c>
      <c r="K93" s="104">
        <v>1.2933883205808331E-3</v>
      </c>
      <c r="L93" s="104">
        <v>8.4816036853330808E-4</v>
      </c>
      <c r="M93" s="104">
        <v>5.9671263581780433E-4</v>
      </c>
      <c r="N93" s="104">
        <v>1.9628313735418998E-4</v>
      </c>
      <c r="O93" s="104">
        <v>3.1423893481342469E-4</v>
      </c>
      <c r="P93" s="104">
        <v>4.5805097026634567E-4</v>
      </c>
      <c r="Q93" s="104">
        <v>4.3910414411718639E-4</v>
      </c>
      <c r="R93" s="104">
        <v>9.514523292151484E-4</v>
      </c>
      <c r="S93" s="104">
        <v>5.6911207206816912E-4</v>
      </c>
      <c r="T93" s="104">
        <v>4.8569151473454471E-4</v>
      </c>
      <c r="U93" s="104">
        <v>4.766826905891884E-4</v>
      </c>
      <c r="V93" s="104">
        <v>4.7521560599156966E-4</v>
      </c>
      <c r="W93" s="104">
        <v>6.0365444918474421E-4</v>
      </c>
      <c r="X93" s="104">
        <v>3.2295220937376299E-3</v>
      </c>
      <c r="Y93" s="104">
        <v>1.2728511918742435E-3</v>
      </c>
      <c r="DA93" s="132" t="s">
        <v>3842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2.0015208100573239E-4</v>
      </c>
      <c r="H94" s="98">
        <v>2.1643905749288718E-4</v>
      </c>
      <c r="I94" s="98">
        <v>4.5863283329730707E-4</v>
      </c>
      <c r="J94" s="98">
        <v>3.8869806423779481E-4</v>
      </c>
      <c r="K94" s="98">
        <v>1.2933883205808331E-3</v>
      </c>
      <c r="L94" s="98">
        <v>8.4816036853330808E-4</v>
      </c>
      <c r="M94" s="98">
        <v>5.9671263581780433E-4</v>
      </c>
      <c r="N94" s="98">
        <v>1.9628313735418998E-4</v>
      </c>
      <c r="O94" s="98">
        <v>3.1423893481342469E-4</v>
      </c>
      <c r="P94" s="98">
        <v>4.5805097026634567E-4</v>
      </c>
      <c r="Q94" s="98">
        <v>4.3910414411718639E-4</v>
      </c>
      <c r="R94" s="98">
        <v>9.514523292151484E-4</v>
      </c>
      <c r="S94" s="98">
        <v>5.6911207206816912E-4</v>
      </c>
      <c r="T94" s="98">
        <v>4.8569151473454471E-4</v>
      </c>
      <c r="U94" s="98">
        <v>4.766826905891884E-4</v>
      </c>
      <c r="V94" s="98">
        <v>4.7521560599156966E-4</v>
      </c>
      <c r="W94" s="98">
        <v>6.0365444918474421E-4</v>
      </c>
      <c r="X94" s="98">
        <v>3.2295220937376299E-3</v>
      </c>
      <c r="Y94" s="98">
        <v>1.2728511918742435E-3</v>
      </c>
      <c r="DA94" s="63" t="s">
        <v>3843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3844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3845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3846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3847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3848</v>
      </c>
    </row>
    <row r="100" spans="1:105" ht="12" customHeight="1" x14ac:dyDescent="0.25">
      <c r="A100" s="121" t="s">
        <v>54</v>
      </c>
      <c r="B100" s="122"/>
      <c r="C100" s="122">
        <v>1.0333501919184892E-2</v>
      </c>
      <c r="D100" s="122">
        <v>2.1296615332882546E-2</v>
      </c>
      <c r="E100" s="122">
        <v>2.9613111975772193E-2</v>
      </c>
      <c r="F100" s="122">
        <v>3.0108884758589655E-2</v>
      </c>
      <c r="G100" s="122">
        <v>5.9211042868563261E-2</v>
      </c>
      <c r="H100" s="122">
        <v>0.10771668283508849</v>
      </c>
      <c r="I100" s="122">
        <v>0.2226264935797943</v>
      </c>
      <c r="J100" s="122">
        <v>0.1454015924810266</v>
      </c>
      <c r="K100" s="122">
        <v>0.15610481000441456</v>
      </c>
      <c r="L100" s="122">
        <v>0.11024457764409502</v>
      </c>
      <c r="M100" s="122">
        <v>7.169161607962557E-2</v>
      </c>
      <c r="N100" s="122">
        <v>5.1764469910891502E-2</v>
      </c>
      <c r="O100" s="122">
        <v>3.9436371102112823E-2</v>
      </c>
      <c r="P100" s="122">
        <v>7.8684712907870394E-2</v>
      </c>
      <c r="Q100" s="122">
        <v>8.9902549861506462E-2</v>
      </c>
      <c r="R100" s="122">
        <v>0.10273471946274393</v>
      </c>
      <c r="S100" s="122">
        <v>8.2266397461663837E-2</v>
      </c>
      <c r="T100" s="122">
        <v>7.7247032352162195E-2</v>
      </c>
      <c r="U100" s="122">
        <v>9.371138586414722E-2</v>
      </c>
      <c r="V100" s="122">
        <v>9.4565436800563979E-2</v>
      </c>
      <c r="W100" s="122">
        <v>0.15761484664790026</v>
      </c>
      <c r="X100" s="122">
        <v>0.20286936106132181</v>
      </c>
      <c r="Y100" s="122">
        <v>0.15032791391470859</v>
      </c>
      <c r="DA100" s="130" t="s">
        <v>3849</v>
      </c>
    </row>
    <row r="101" spans="1:105" ht="12" customHeight="1" x14ac:dyDescent="0.25">
      <c r="A101" s="97" t="s">
        <v>202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3850</v>
      </c>
    </row>
    <row r="102" spans="1:105" ht="12" customHeight="1" x14ac:dyDescent="0.25">
      <c r="A102" s="97" t="s">
        <v>50</v>
      </c>
      <c r="B102" s="98"/>
      <c r="C102" s="98">
        <v>1.0333501919184892E-2</v>
      </c>
      <c r="D102" s="98">
        <v>2.1296615332882546E-2</v>
      </c>
      <c r="E102" s="98">
        <v>2.9613111975772193E-2</v>
      </c>
      <c r="F102" s="98">
        <v>3.0108884758589655E-2</v>
      </c>
      <c r="G102" s="98">
        <v>5.9211042868563261E-2</v>
      </c>
      <c r="H102" s="98">
        <v>0.10771668283508849</v>
      </c>
      <c r="I102" s="98">
        <v>0.2226264935797943</v>
      </c>
      <c r="J102" s="98">
        <v>0.1454015924810266</v>
      </c>
      <c r="K102" s="98">
        <v>0.15610481000441456</v>
      </c>
      <c r="L102" s="98">
        <v>0.11024457764409502</v>
      </c>
      <c r="M102" s="98">
        <v>7.169161607962557E-2</v>
      </c>
      <c r="N102" s="98">
        <v>5.1764469910891502E-2</v>
      </c>
      <c r="O102" s="98">
        <v>3.9436371102112823E-2</v>
      </c>
      <c r="P102" s="98">
        <v>7.8684712907870394E-2</v>
      </c>
      <c r="Q102" s="98">
        <v>8.9902549861506462E-2</v>
      </c>
      <c r="R102" s="98">
        <v>0.10273471946274393</v>
      </c>
      <c r="S102" s="98">
        <v>8.2266397461663837E-2</v>
      </c>
      <c r="T102" s="98">
        <v>7.7247032352162195E-2</v>
      </c>
      <c r="U102" s="98">
        <v>9.371138586414722E-2</v>
      </c>
      <c r="V102" s="98">
        <v>9.4565436800563979E-2</v>
      </c>
      <c r="W102" s="98">
        <v>0.15761484664790026</v>
      </c>
      <c r="X102" s="98">
        <v>0.20286936106132181</v>
      </c>
      <c r="Y102" s="98">
        <v>0.15032791391470859</v>
      </c>
      <c r="DA102" s="63" t="s">
        <v>3851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3852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3853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3854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3855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3856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3857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3858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3859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3860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3861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3862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3863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3864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3865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3866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3867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3868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3869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3870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1.0833510076564807E-3</v>
      </c>
      <c r="D124" s="117">
        <f t="shared" si="42"/>
        <v>1.3258593203350998E-3</v>
      </c>
      <c r="E124" s="117">
        <f t="shared" si="42"/>
        <v>1.6605483350900299E-3</v>
      </c>
      <c r="F124" s="117">
        <f t="shared" si="42"/>
        <v>1.4687260857848617E-3</v>
      </c>
      <c r="G124" s="117">
        <f t="shared" si="42"/>
        <v>1.7149539855224115E-3</v>
      </c>
      <c r="H124" s="117">
        <f t="shared" si="42"/>
        <v>2.7234383628749487E-3</v>
      </c>
      <c r="I124" s="117">
        <f t="shared" si="42"/>
        <v>3.0484125676901296E-3</v>
      </c>
      <c r="J124" s="117">
        <f t="shared" si="42"/>
        <v>2.3489756458970374E-3</v>
      </c>
      <c r="K124" s="117">
        <f t="shared" si="42"/>
        <v>3.0197598926162941E-3</v>
      </c>
      <c r="L124" s="117">
        <f t="shared" si="42"/>
        <v>2.4053362395075281E-3</v>
      </c>
      <c r="M124" s="117">
        <f t="shared" si="42"/>
        <v>3.2040945733910866E-3</v>
      </c>
      <c r="N124" s="117">
        <f t="shared" si="42"/>
        <v>2.4226740987936743E-3</v>
      </c>
      <c r="O124" s="117">
        <f t="shared" si="42"/>
        <v>1.9998159788089673E-3</v>
      </c>
      <c r="P124" s="117">
        <f t="shared" si="42"/>
        <v>1.6556030401434522E-3</v>
      </c>
      <c r="Q124" s="117">
        <f t="shared" si="42"/>
        <v>2.2601199685853574E-3</v>
      </c>
      <c r="R124" s="117">
        <f t="shared" ref="R124:V124" si="43">R125+R128+R130+R139</f>
        <v>2.1440289279181339E-3</v>
      </c>
      <c r="S124" s="117">
        <f t="shared" si="43"/>
        <v>1.7540809693318516E-3</v>
      </c>
      <c r="T124" s="117">
        <f t="shared" si="43"/>
        <v>2.0007677298420389E-3</v>
      </c>
      <c r="U124" s="117">
        <f t="shared" si="43"/>
        <v>2.360945767895182E-3</v>
      </c>
      <c r="V124" s="117">
        <f t="shared" si="43"/>
        <v>1.8443613560393684E-3</v>
      </c>
      <c r="W124" s="117">
        <f t="shared" ref="W124:Y124" si="44">W125+W128+W130+W139</f>
        <v>2.2255248139895147E-3</v>
      </c>
      <c r="X124" s="117">
        <f t="shared" si="44"/>
        <v>2.6702833010561742E-3</v>
      </c>
      <c r="Y124" s="117">
        <f t="shared" si="44"/>
        <v>2.5446131261604322E-3</v>
      </c>
      <c r="DA124" s="129" t="s">
        <v>3871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3872</v>
      </c>
    </row>
    <row r="126" spans="1:105" ht="12" customHeight="1" x14ac:dyDescent="0.25">
      <c r="A126" s="97" t="s">
        <v>198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3873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3874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3875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3876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3877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3878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3879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3880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3881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3882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3883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3884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3885</v>
      </c>
    </row>
    <row r="139" spans="1:105" ht="12" customHeight="1" x14ac:dyDescent="0.25">
      <c r="A139" s="121" t="s">
        <v>54</v>
      </c>
      <c r="B139" s="122"/>
      <c r="C139" s="122">
        <v>1.0833510076564807E-3</v>
      </c>
      <c r="D139" s="122">
        <v>1.3258593203350998E-3</v>
      </c>
      <c r="E139" s="122">
        <v>1.6605483350900299E-3</v>
      </c>
      <c r="F139" s="122">
        <v>1.4687260857848617E-3</v>
      </c>
      <c r="G139" s="122">
        <v>1.7149539855224115E-3</v>
      </c>
      <c r="H139" s="122">
        <v>2.7234383628749487E-3</v>
      </c>
      <c r="I139" s="122">
        <v>3.0484125676901296E-3</v>
      </c>
      <c r="J139" s="122">
        <v>2.3489756458970374E-3</v>
      </c>
      <c r="K139" s="122">
        <v>3.0197598926162941E-3</v>
      </c>
      <c r="L139" s="122">
        <v>2.4053362395075281E-3</v>
      </c>
      <c r="M139" s="122">
        <v>3.2040945733910866E-3</v>
      </c>
      <c r="N139" s="122">
        <v>2.4226740987936743E-3</v>
      </c>
      <c r="O139" s="122">
        <v>1.9998159788089673E-3</v>
      </c>
      <c r="P139" s="122">
        <v>1.6556030401434522E-3</v>
      </c>
      <c r="Q139" s="122">
        <v>2.2601199685853574E-3</v>
      </c>
      <c r="R139" s="122">
        <v>2.1440289279181339E-3</v>
      </c>
      <c r="S139" s="122">
        <v>1.7540809693318516E-3</v>
      </c>
      <c r="T139" s="122">
        <v>2.0007677298420389E-3</v>
      </c>
      <c r="U139" s="122">
        <v>2.360945767895182E-3</v>
      </c>
      <c r="V139" s="122">
        <v>1.8443613560393684E-3</v>
      </c>
      <c r="W139" s="122">
        <v>2.2255248139895147E-3</v>
      </c>
      <c r="X139" s="122">
        <v>2.6702833010561742E-3</v>
      </c>
      <c r="Y139" s="122">
        <v>2.5446131261604322E-3</v>
      </c>
      <c r="DA139" s="130" t="s">
        <v>3886</v>
      </c>
    </row>
    <row r="140" spans="1:105" ht="12" customHeight="1" x14ac:dyDescent="0.25">
      <c r="A140" s="97" t="s">
        <v>50</v>
      </c>
      <c r="B140" s="98"/>
      <c r="C140" s="98">
        <v>1.0833510076564807E-3</v>
      </c>
      <c r="D140" s="98">
        <v>1.3258593203350998E-3</v>
      </c>
      <c r="E140" s="98">
        <v>1.6605483350900299E-3</v>
      </c>
      <c r="F140" s="98">
        <v>1.4687260857848617E-3</v>
      </c>
      <c r="G140" s="98">
        <v>1.7149539855224115E-3</v>
      </c>
      <c r="H140" s="98">
        <v>2.7234383628749487E-3</v>
      </c>
      <c r="I140" s="98">
        <v>3.0484125676901296E-3</v>
      </c>
      <c r="J140" s="98">
        <v>2.3489756458970374E-3</v>
      </c>
      <c r="K140" s="98">
        <v>3.0197598926162941E-3</v>
      </c>
      <c r="L140" s="98">
        <v>2.4053362395075281E-3</v>
      </c>
      <c r="M140" s="98">
        <v>3.2040945733910866E-3</v>
      </c>
      <c r="N140" s="98">
        <v>2.4226740987936743E-3</v>
      </c>
      <c r="O140" s="98">
        <v>1.9998159788089673E-3</v>
      </c>
      <c r="P140" s="98">
        <v>1.6556030401434522E-3</v>
      </c>
      <c r="Q140" s="98">
        <v>2.2601199685853574E-3</v>
      </c>
      <c r="R140" s="98">
        <v>2.1440289279181339E-3</v>
      </c>
      <c r="S140" s="98">
        <v>1.7540809693318516E-3</v>
      </c>
      <c r="T140" s="98">
        <v>2.0007677298420389E-3</v>
      </c>
      <c r="U140" s="98">
        <v>2.360945767895182E-3</v>
      </c>
      <c r="V140" s="98">
        <v>1.8443613560393684E-3</v>
      </c>
      <c r="W140" s="98">
        <v>2.2255248139895147E-3</v>
      </c>
      <c r="X140" s="98">
        <v>2.6702833010561742E-3</v>
      </c>
      <c r="Y140" s="98">
        <v>2.5446131261604322E-3</v>
      </c>
      <c r="DA140" s="63" t="s">
        <v>3887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3888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4.408314242652419E-2</v>
      </c>
      <c r="D143" s="117">
        <f t="shared" si="49"/>
        <v>9.5861780509404762E-2</v>
      </c>
      <c r="E143" s="117">
        <f t="shared" si="49"/>
        <v>0.14739563370237496</v>
      </c>
      <c r="F143" s="117">
        <f t="shared" si="49"/>
        <v>0.2845978776216338</v>
      </c>
      <c r="G143" s="117">
        <f t="shared" si="49"/>
        <v>0.16619836558791704</v>
      </c>
      <c r="H143" s="117">
        <f t="shared" si="49"/>
        <v>5.2104118513992777E-2</v>
      </c>
      <c r="I143" s="117">
        <f t="shared" si="49"/>
        <v>3.9064460712292699E-2</v>
      </c>
      <c r="J143" s="117">
        <f t="shared" si="49"/>
        <v>3.4184200066561601E-2</v>
      </c>
      <c r="K143" s="117">
        <f t="shared" si="49"/>
        <v>9.2349421374794308E-2</v>
      </c>
      <c r="L143" s="117">
        <f t="shared" si="49"/>
        <v>0.13081741668598468</v>
      </c>
      <c r="M143" s="117">
        <f t="shared" si="49"/>
        <v>0.27299473416393255</v>
      </c>
      <c r="N143" s="117">
        <f t="shared" si="49"/>
        <v>0.18906231008397401</v>
      </c>
      <c r="O143" s="117">
        <f t="shared" si="49"/>
        <v>0.18572442905333378</v>
      </c>
      <c r="P143" s="117">
        <f t="shared" si="49"/>
        <v>0.56072755118319617</v>
      </c>
      <c r="Q143" s="117">
        <f t="shared" si="49"/>
        <v>0.34242999333368718</v>
      </c>
      <c r="R143" s="117">
        <f t="shared" ref="R143:V143" si="50">R144+R146+R148+R157</f>
        <v>0.3964788127316185</v>
      </c>
      <c r="S143" s="117">
        <f t="shared" si="50"/>
        <v>0.33107943224936337</v>
      </c>
      <c r="T143" s="117">
        <f t="shared" si="50"/>
        <v>0.44066678975399282</v>
      </c>
      <c r="U143" s="117">
        <f t="shared" si="50"/>
        <v>0.66700461627871421</v>
      </c>
      <c r="V143" s="117">
        <f t="shared" si="50"/>
        <v>0.78391302320963097</v>
      </c>
      <c r="W143" s="117">
        <f t="shared" ref="W143:Y143" si="51">W144+W146+W148+W157</f>
        <v>1.1299237269957367</v>
      </c>
      <c r="X143" s="117">
        <f t="shared" si="51"/>
        <v>1.9890637415227133</v>
      </c>
      <c r="Y143" s="117">
        <f t="shared" si="51"/>
        <v>1.1301052679010628</v>
      </c>
      <c r="DA143" s="129" t="s">
        <v>3889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3890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3891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3892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3893</v>
      </c>
    </row>
    <row r="148" spans="1:105" ht="12" customHeight="1" x14ac:dyDescent="0.25">
      <c r="A148" s="121" t="s">
        <v>55</v>
      </c>
      <c r="B148" s="122"/>
      <c r="C148" s="122">
        <v>4.0083077167484875E-2</v>
      </c>
      <c r="D148" s="122">
        <v>8.707796251218472E-2</v>
      </c>
      <c r="E148" s="122">
        <v>0.13853937591522814</v>
      </c>
      <c r="F148" s="122">
        <v>0.27578552110692461</v>
      </c>
      <c r="G148" s="122">
        <v>0.15834568154894599</v>
      </c>
      <c r="H148" s="122">
        <v>4.6093771782130817E-2</v>
      </c>
      <c r="I148" s="122">
        <v>3.1951498054349062E-2</v>
      </c>
      <c r="J148" s="122">
        <v>2.8703256892801846E-2</v>
      </c>
      <c r="K148" s="122">
        <v>8.10253217774832E-2</v>
      </c>
      <c r="L148" s="122">
        <v>0.11903126911239778</v>
      </c>
      <c r="M148" s="122">
        <v>0.25497170218860771</v>
      </c>
      <c r="N148" s="122">
        <v>0.17444550968791883</v>
      </c>
      <c r="O148" s="122">
        <v>0.16844601899642431</v>
      </c>
      <c r="P148" s="122">
        <v>0.4993831016957756</v>
      </c>
      <c r="Q148" s="122">
        <v>0.2975624265499186</v>
      </c>
      <c r="R148" s="122">
        <v>0.34448611122960376</v>
      </c>
      <c r="S148" s="122">
        <v>0.28608725538600138</v>
      </c>
      <c r="T148" s="122">
        <v>0.38977769749496705</v>
      </c>
      <c r="U148" s="122">
        <v>0.59345207504813358</v>
      </c>
      <c r="V148" s="122">
        <v>0.69999458150983973</v>
      </c>
      <c r="W148" s="122">
        <v>0.98295960624335788</v>
      </c>
      <c r="X148" s="122">
        <v>1.7535736222971376</v>
      </c>
      <c r="Y148" s="122">
        <v>0.9833006644687301</v>
      </c>
      <c r="DA148" s="130" t="s">
        <v>3894</v>
      </c>
    </row>
    <row r="149" spans="1:105" ht="12" customHeight="1" x14ac:dyDescent="0.25">
      <c r="A149" s="97" t="s">
        <v>124</v>
      </c>
      <c r="B149" s="98"/>
      <c r="C149" s="98">
        <v>4.0083077167484875E-2</v>
      </c>
      <c r="D149" s="98">
        <v>8.707796251218472E-2</v>
      </c>
      <c r="E149" s="98">
        <v>0.13853937591522814</v>
      </c>
      <c r="F149" s="98">
        <v>0.27578552110692461</v>
      </c>
      <c r="G149" s="98">
        <v>0.15834568154894599</v>
      </c>
      <c r="H149" s="98">
        <v>4.6093771782130817E-2</v>
      </c>
      <c r="I149" s="98">
        <v>3.1951498054349062E-2</v>
      </c>
      <c r="J149" s="98">
        <v>2.8703256892801846E-2</v>
      </c>
      <c r="K149" s="98">
        <v>8.10253217774832E-2</v>
      </c>
      <c r="L149" s="98">
        <v>0.11903126911239778</v>
      </c>
      <c r="M149" s="98">
        <v>0.25477279797666846</v>
      </c>
      <c r="N149" s="98">
        <v>0.17444550968791883</v>
      </c>
      <c r="O149" s="98">
        <v>0.1682888995290176</v>
      </c>
      <c r="P149" s="98">
        <v>0.49892505072550924</v>
      </c>
      <c r="Q149" s="98">
        <v>0.2972696904538405</v>
      </c>
      <c r="R149" s="98">
        <v>0.34391523983207467</v>
      </c>
      <c r="S149" s="98">
        <v>0.28570784733795596</v>
      </c>
      <c r="T149" s="98">
        <v>0.38945390315181067</v>
      </c>
      <c r="U149" s="98">
        <v>0.59297539235754437</v>
      </c>
      <c r="V149" s="98">
        <v>0.69951936590384811</v>
      </c>
      <c r="W149" s="98">
        <v>0.98235595179417312</v>
      </c>
      <c r="X149" s="98">
        <v>1.7487782713094666</v>
      </c>
      <c r="Y149" s="98">
        <v>0.98192990164671168</v>
      </c>
      <c r="DA149" s="63" t="s">
        <v>3895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1.9890421193926807E-4</v>
      </c>
      <c r="N150" s="98">
        <v>0</v>
      </c>
      <c r="O150" s="98">
        <v>1.5711946740671234E-4</v>
      </c>
      <c r="P150" s="98">
        <v>4.5805097026634567E-4</v>
      </c>
      <c r="Q150" s="98">
        <v>2.9273609607812428E-4</v>
      </c>
      <c r="R150" s="98">
        <v>5.7087139752908889E-4</v>
      </c>
      <c r="S150" s="98">
        <v>3.7940804804544612E-4</v>
      </c>
      <c r="T150" s="98">
        <v>3.2379434315636316E-4</v>
      </c>
      <c r="U150" s="98">
        <v>4.766826905891884E-4</v>
      </c>
      <c r="V150" s="98">
        <v>4.7521560599156966E-4</v>
      </c>
      <c r="W150" s="98">
        <v>6.0365444918474421E-4</v>
      </c>
      <c r="X150" s="98">
        <v>4.795350987671026E-3</v>
      </c>
      <c r="Y150" s="98">
        <v>1.3707628220184158E-3</v>
      </c>
      <c r="DA150" s="63" t="s">
        <v>3896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1.9890421193926807E-4</v>
      </c>
      <c r="N151" s="101">
        <v>0</v>
      </c>
      <c r="O151" s="101">
        <v>1.5711946740671234E-4</v>
      </c>
      <c r="P151" s="101">
        <v>4.5805097026634567E-4</v>
      </c>
      <c r="Q151" s="101">
        <v>2.9273609607812428E-4</v>
      </c>
      <c r="R151" s="101">
        <v>5.7087139752908889E-4</v>
      </c>
      <c r="S151" s="101">
        <v>3.7940804804544612E-4</v>
      </c>
      <c r="T151" s="101">
        <v>3.2379434315636316E-4</v>
      </c>
      <c r="U151" s="101">
        <v>4.766826905891884E-4</v>
      </c>
      <c r="V151" s="101">
        <v>4.7521560599156966E-4</v>
      </c>
      <c r="W151" s="101">
        <v>6.0365444918474421E-4</v>
      </c>
      <c r="X151" s="101">
        <v>4.795350987671026E-3</v>
      </c>
      <c r="Y151" s="101">
        <v>1.3707628220184158E-3</v>
      </c>
      <c r="DA151" s="131" t="s">
        <v>3897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3898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3899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3900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3901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3902</v>
      </c>
    </row>
    <row r="157" spans="1:105" ht="12" customHeight="1" x14ac:dyDescent="0.25">
      <c r="A157" s="121" t="s">
        <v>54</v>
      </c>
      <c r="B157" s="122"/>
      <c r="C157" s="122">
        <v>4.000065259039314E-3</v>
      </c>
      <c r="D157" s="122">
        <v>8.7838179972200385E-3</v>
      </c>
      <c r="E157" s="122">
        <v>8.8562577871468245E-3</v>
      </c>
      <c r="F157" s="122">
        <v>8.812356514709168E-3</v>
      </c>
      <c r="G157" s="122">
        <v>7.8526840389710421E-3</v>
      </c>
      <c r="H157" s="122">
        <v>6.0103467318619571E-3</v>
      </c>
      <c r="I157" s="122">
        <v>7.1129626579436367E-3</v>
      </c>
      <c r="J157" s="122">
        <v>5.4809431737597543E-3</v>
      </c>
      <c r="K157" s="122">
        <v>1.1324099597311102E-2</v>
      </c>
      <c r="L157" s="122">
        <v>1.1786147573586888E-2</v>
      </c>
      <c r="M157" s="122">
        <v>1.8023031975324861E-2</v>
      </c>
      <c r="N157" s="122">
        <v>1.4616800396055167E-2</v>
      </c>
      <c r="O157" s="122">
        <v>1.7278410056909478E-2</v>
      </c>
      <c r="P157" s="122">
        <v>6.1344449487420551E-2</v>
      </c>
      <c r="Q157" s="122">
        <v>4.4867566783768582E-2</v>
      </c>
      <c r="R157" s="122">
        <v>5.1992701502014758E-2</v>
      </c>
      <c r="S157" s="122">
        <v>4.4992176863361988E-2</v>
      </c>
      <c r="T157" s="122">
        <v>5.0889092259025777E-2</v>
      </c>
      <c r="U157" s="122">
        <v>7.3552541230580679E-2</v>
      </c>
      <c r="V157" s="122">
        <v>8.3918441699791263E-2</v>
      </c>
      <c r="W157" s="122">
        <v>0.14696412075237897</v>
      </c>
      <c r="X157" s="122">
        <v>0.23549011922557564</v>
      </c>
      <c r="Y157" s="122">
        <v>0.14680460343233265</v>
      </c>
      <c r="DA157" s="130" t="s">
        <v>3903</v>
      </c>
    </row>
    <row r="158" spans="1:105" ht="12" customHeight="1" x14ac:dyDescent="0.25">
      <c r="A158" s="97" t="s">
        <v>50</v>
      </c>
      <c r="B158" s="98"/>
      <c r="C158" s="98">
        <v>4.000065259039314E-3</v>
      </c>
      <c r="D158" s="98">
        <v>8.7838179972200385E-3</v>
      </c>
      <c r="E158" s="98">
        <v>8.8562577871468245E-3</v>
      </c>
      <c r="F158" s="98">
        <v>8.812356514709168E-3</v>
      </c>
      <c r="G158" s="98">
        <v>7.8526840389710421E-3</v>
      </c>
      <c r="H158" s="98">
        <v>6.0103467318619571E-3</v>
      </c>
      <c r="I158" s="98">
        <v>7.1129626579436367E-3</v>
      </c>
      <c r="J158" s="98">
        <v>5.4809431737597543E-3</v>
      </c>
      <c r="K158" s="98">
        <v>1.1324099597311102E-2</v>
      </c>
      <c r="L158" s="98">
        <v>1.1786147573586888E-2</v>
      </c>
      <c r="M158" s="98">
        <v>1.8023031975324861E-2</v>
      </c>
      <c r="N158" s="98">
        <v>1.4616800396055167E-2</v>
      </c>
      <c r="O158" s="98">
        <v>1.7278410056909478E-2</v>
      </c>
      <c r="P158" s="98">
        <v>6.1344449487420551E-2</v>
      </c>
      <c r="Q158" s="98">
        <v>4.4867566783768582E-2</v>
      </c>
      <c r="R158" s="98">
        <v>5.1992701502014758E-2</v>
      </c>
      <c r="S158" s="98">
        <v>4.4992176863361988E-2</v>
      </c>
      <c r="T158" s="98">
        <v>5.0889092259025777E-2</v>
      </c>
      <c r="U158" s="98">
        <v>7.3552541230580679E-2</v>
      </c>
      <c r="V158" s="98">
        <v>8.3918441699791263E-2</v>
      </c>
      <c r="W158" s="98">
        <v>0.14696412075237897</v>
      </c>
      <c r="X158" s="98">
        <v>0.23549011922557564</v>
      </c>
      <c r="Y158" s="98">
        <v>0.14680460343233265</v>
      </c>
      <c r="DA158" s="63" t="s">
        <v>3904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3905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0.45620963530506964</v>
      </c>
      <c r="D161" s="117">
        <f t="shared" si="54"/>
        <v>0.53452771538665145</v>
      </c>
      <c r="E161" s="117">
        <f t="shared" si="54"/>
        <v>0</v>
      </c>
      <c r="F161" s="117">
        <f t="shared" si="54"/>
        <v>0</v>
      </c>
      <c r="G161" s="117">
        <f t="shared" si="54"/>
        <v>0</v>
      </c>
      <c r="H161" s="117">
        <f t="shared" si="54"/>
        <v>0</v>
      </c>
      <c r="I161" s="117">
        <f t="shared" si="54"/>
        <v>0</v>
      </c>
      <c r="J161" s="117">
        <f t="shared" si="54"/>
        <v>2.3218196214995837E-2</v>
      </c>
      <c r="K161" s="117">
        <f t="shared" si="54"/>
        <v>0.22982419923803313</v>
      </c>
      <c r="L161" s="117">
        <f t="shared" si="54"/>
        <v>0.19232606394033674</v>
      </c>
      <c r="M161" s="117">
        <f t="shared" si="54"/>
        <v>0.25322167849145877</v>
      </c>
      <c r="N161" s="117">
        <f t="shared" si="54"/>
        <v>0.61369066707640285</v>
      </c>
      <c r="O161" s="117">
        <f t="shared" si="54"/>
        <v>0.25447042413359861</v>
      </c>
      <c r="P161" s="117">
        <f t="shared" si="54"/>
        <v>0</v>
      </c>
      <c r="Q161" s="117">
        <f t="shared" si="54"/>
        <v>0</v>
      </c>
      <c r="R161" s="117">
        <f t="shared" ref="R161:V161" si="55">R162+R164+R166+R175</f>
        <v>0</v>
      </c>
      <c r="S161" s="117">
        <f t="shared" si="55"/>
        <v>0</v>
      </c>
      <c r="T161" s="117">
        <f t="shared" si="55"/>
        <v>0</v>
      </c>
      <c r="U161" s="117">
        <f t="shared" si="55"/>
        <v>0</v>
      </c>
      <c r="V161" s="117">
        <f t="shared" si="55"/>
        <v>0</v>
      </c>
      <c r="W161" s="117">
        <f t="shared" ref="W161:Y161" si="56">W162+W164+W166+W175</f>
        <v>0</v>
      </c>
      <c r="X161" s="117">
        <f t="shared" si="56"/>
        <v>3.1611345572024395E-3</v>
      </c>
      <c r="Y161" s="117">
        <f t="shared" si="56"/>
        <v>0</v>
      </c>
      <c r="DA161" s="129" t="s">
        <v>3906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3907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3908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3909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3910</v>
      </c>
    </row>
    <row r="166" spans="1:105" ht="12" customHeight="1" x14ac:dyDescent="0.25">
      <c r="A166" s="121" t="s">
        <v>55</v>
      </c>
      <c r="B166" s="122"/>
      <c r="C166" s="122">
        <v>0.4147922929354334</v>
      </c>
      <c r="D166" s="122">
        <v>0.48547092053425278</v>
      </c>
      <c r="E166" s="122">
        <v>0</v>
      </c>
      <c r="F166" s="122">
        <v>0</v>
      </c>
      <c r="G166" s="122">
        <v>0</v>
      </c>
      <c r="H166" s="122">
        <v>0</v>
      </c>
      <c r="I166" s="122">
        <v>0</v>
      </c>
      <c r="J166" s="122">
        <v>1.9459835181560577E-2</v>
      </c>
      <c r="K166" s="122">
        <v>0.20147200913513569</v>
      </c>
      <c r="L166" s="122">
        <v>0.17492746514123228</v>
      </c>
      <c r="M166" s="122">
        <v>0.2365603867098251</v>
      </c>
      <c r="N166" s="122">
        <v>0.56604474313346065</v>
      </c>
      <c r="O166" s="122">
        <v>0.23079260294450044</v>
      </c>
      <c r="P166" s="122">
        <v>0</v>
      </c>
      <c r="Q166" s="122">
        <v>0</v>
      </c>
      <c r="R166" s="122">
        <v>0</v>
      </c>
      <c r="S166" s="122">
        <v>0</v>
      </c>
      <c r="T166" s="122">
        <v>0</v>
      </c>
      <c r="U166" s="122">
        <v>0</v>
      </c>
      <c r="V166" s="122">
        <v>0</v>
      </c>
      <c r="W166" s="122">
        <v>0</v>
      </c>
      <c r="X166" s="122">
        <v>2.8002854624651187E-3</v>
      </c>
      <c r="Y166" s="122">
        <v>0</v>
      </c>
      <c r="DA166" s="130" t="s">
        <v>3911</v>
      </c>
    </row>
    <row r="167" spans="1:105" ht="12" customHeight="1" x14ac:dyDescent="0.25">
      <c r="A167" s="97" t="s">
        <v>124</v>
      </c>
      <c r="B167" s="98"/>
      <c r="C167" s="98">
        <v>0.4147922929354334</v>
      </c>
      <c r="D167" s="98">
        <v>0.48547092053425278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1.9459835181560577E-2</v>
      </c>
      <c r="K167" s="98">
        <v>0.20125644441503887</v>
      </c>
      <c r="L167" s="98">
        <v>0.17471542504909895</v>
      </c>
      <c r="M167" s="98">
        <v>0.23636148249788583</v>
      </c>
      <c r="N167" s="98">
        <v>0.56584845999610645</v>
      </c>
      <c r="O167" s="98">
        <v>0.23063548347709373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X167" s="98">
        <v>2.8002854624651187E-3</v>
      </c>
      <c r="Y167" s="98">
        <v>0</v>
      </c>
      <c r="DA167" s="63" t="s">
        <v>3912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2.1556472009680544E-4</v>
      </c>
      <c r="L168" s="98">
        <v>2.1204009213332702E-4</v>
      </c>
      <c r="M168" s="98">
        <v>1.9890421193926807E-4</v>
      </c>
      <c r="N168" s="98">
        <v>1.9628313735418998E-4</v>
      </c>
      <c r="O168" s="98">
        <v>1.5711946740671234E-4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3913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2.1556472009680544E-4</v>
      </c>
      <c r="L169" s="101">
        <v>2.1204009213332702E-4</v>
      </c>
      <c r="M169" s="101">
        <v>1.9890421193926807E-4</v>
      </c>
      <c r="N169" s="101">
        <v>1.9628313735418998E-4</v>
      </c>
      <c r="O169" s="101">
        <v>1.5711946740671234E-4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3914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3915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3916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3917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3918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3919</v>
      </c>
    </row>
    <row r="175" spans="1:105" ht="12" customHeight="1" x14ac:dyDescent="0.25">
      <c r="A175" s="121" t="s">
        <v>54</v>
      </c>
      <c r="B175" s="122"/>
      <c r="C175" s="122">
        <v>4.1417342369636234E-2</v>
      </c>
      <c r="D175" s="122">
        <v>4.9056794852398701E-2</v>
      </c>
      <c r="E175" s="122">
        <v>0</v>
      </c>
      <c r="F175" s="122">
        <v>0</v>
      </c>
      <c r="G175" s="122">
        <v>0</v>
      </c>
      <c r="H175" s="122">
        <v>0</v>
      </c>
      <c r="I175" s="122">
        <v>0</v>
      </c>
      <c r="J175" s="122">
        <v>3.7583610334352606E-3</v>
      </c>
      <c r="K175" s="122">
        <v>2.8352190102897429E-2</v>
      </c>
      <c r="L175" s="122">
        <v>1.7398598799104454E-2</v>
      </c>
      <c r="M175" s="122">
        <v>1.6661291781633652E-2</v>
      </c>
      <c r="N175" s="122">
        <v>4.7645923942942259E-2</v>
      </c>
      <c r="O175" s="122">
        <v>2.3677821189098169E-2</v>
      </c>
      <c r="P175" s="122">
        <v>0</v>
      </c>
      <c r="Q175" s="122">
        <v>0</v>
      </c>
      <c r="R175" s="122">
        <v>0</v>
      </c>
      <c r="S175" s="122">
        <v>0</v>
      </c>
      <c r="T175" s="122">
        <v>0</v>
      </c>
      <c r="U175" s="122">
        <v>0</v>
      </c>
      <c r="V175" s="122">
        <v>0</v>
      </c>
      <c r="W175" s="122">
        <v>0</v>
      </c>
      <c r="X175" s="122">
        <v>3.6084909473732091E-4</v>
      </c>
      <c r="Y175" s="122">
        <v>0</v>
      </c>
      <c r="DA175" s="130" t="s">
        <v>3920</v>
      </c>
    </row>
    <row r="176" spans="1:105" ht="12" customHeight="1" x14ac:dyDescent="0.25">
      <c r="A176" s="97" t="s">
        <v>50</v>
      </c>
      <c r="B176" s="98"/>
      <c r="C176" s="98">
        <v>4.1417342369636234E-2</v>
      </c>
      <c r="D176" s="98">
        <v>4.9056794852398701E-2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3.7583610334352606E-3</v>
      </c>
      <c r="K176" s="98">
        <v>2.8352190102897429E-2</v>
      </c>
      <c r="L176" s="98">
        <v>1.7398598799104454E-2</v>
      </c>
      <c r="M176" s="98">
        <v>1.6661291781633652E-2</v>
      </c>
      <c r="N176" s="98">
        <v>4.7645923942942259E-2</v>
      </c>
      <c r="O176" s="98">
        <v>2.3677821189098169E-2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3.6084909473732091E-4</v>
      </c>
      <c r="Y176" s="98">
        <v>0</v>
      </c>
      <c r="DA176" s="63" t="s">
        <v>3921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3922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3923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19362.25449152691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14854.207426200681</v>
      </c>
      <c r="I3" s="117">
        <f t="shared" si="0"/>
        <v>11838.968614646625</v>
      </c>
      <c r="J3" s="117">
        <f t="shared" si="0"/>
        <v>14580.442107901725</v>
      </c>
      <c r="K3" s="117">
        <f t="shared" si="0"/>
        <v>22366.696291431417</v>
      </c>
      <c r="L3" s="117">
        <f t="shared" si="0"/>
        <v>13590.022557446369</v>
      </c>
      <c r="M3" s="117">
        <f t="shared" si="0"/>
        <v>11877.685854987219</v>
      </c>
      <c r="N3" s="117">
        <f t="shared" si="0"/>
        <v>12400.172764757561</v>
      </c>
      <c r="O3" s="117">
        <f t="shared" si="0"/>
        <v>14808.310136695098</v>
      </c>
      <c r="P3" s="117">
        <f t="shared" si="0"/>
        <v>10729.887803859827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0</v>
      </c>
      <c r="X3" s="117">
        <f t="shared" si="2"/>
        <v>5356.3364254678536</v>
      </c>
      <c r="Y3" s="117">
        <f t="shared" si="2"/>
        <v>4136.0273283814968</v>
      </c>
      <c r="DA3" s="129" t="s">
        <v>3924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17264.27135681401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12432.724435805296</v>
      </c>
      <c r="I4" s="122">
        <f t="shared" si="3"/>
        <v>9449.3976662318546</v>
      </c>
      <c r="J4" s="122">
        <f t="shared" si="3"/>
        <v>12349.144764070337</v>
      </c>
      <c r="K4" s="122">
        <f t="shared" si="3"/>
        <v>20075.296977913364</v>
      </c>
      <c r="L4" s="122">
        <f t="shared" si="3"/>
        <v>11308.328318660086</v>
      </c>
      <c r="M4" s="122">
        <f t="shared" si="3"/>
        <v>9669.9437977132893</v>
      </c>
      <c r="N4" s="122">
        <f t="shared" si="3"/>
        <v>10129.092964619393</v>
      </c>
      <c r="O4" s="122">
        <f t="shared" si="3"/>
        <v>12606.517384462295</v>
      </c>
      <c r="P4" s="122">
        <f t="shared" si="3"/>
        <v>8508.6493004294316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0</v>
      </c>
      <c r="X4" s="122">
        <f t="shared" si="5"/>
        <v>4124.5347008966737</v>
      </c>
      <c r="Y4" s="122">
        <f t="shared" si="5"/>
        <v>2905.522263544975</v>
      </c>
      <c r="DA4" s="130" t="s">
        <v>3925</v>
      </c>
    </row>
    <row r="5" spans="1:105" ht="12" customHeight="1" x14ac:dyDescent="0.25">
      <c r="A5" s="97" t="s">
        <v>51</v>
      </c>
      <c r="B5" s="98"/>
      <c r="C5" s="98">
        <v>17157.71816360929</v>
      </c>
      <c r="D5" s="98">
        <v>0</v>
      </c>
      <c r="E5" s="98">
        <v>0</v>
      </c>
      <c r="F5" s="98">
        <v>0</v>
      </c>
      <c r="G5" s="98">
        <v>0</v>
      </c>
      <c r="H5" s="98">
        <v>12359.280602885792</v>
      </c>
      <c r="I5" s="98">
        <v>9393.8919074485475</v>
      </c>
      <c r="J5" s="98">
        <v>12276.203165191117</v>
      </c>
      <c r="K5" s="98">
        <v>19957.224309559926</v>
      </c>
      <c r="L5" s="98">
        <v>11242.141014275236</v>
      </c>
      <c r="M5" s="98">
        <v>9613.631124528858</v>
      </c>
      <c r="N5" s="98">
        <v>10070.161853892021</v>
      </c>
      <c r="O5" s="98">
        <v>12533.319023764579</v>
      </c>
      <c r="P5" s="98">
        <v>8459.243166591843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X5" s="98">
        <v>4099.190194456949</v>
      </c>
      <c r="Y5" s="98">
        <v>2887.6763978799681</v>
      </c>
      <c r="DA5" s="63" t="s">
        <v>3926</v>
      </c>
    </row>
    <row r="6" spans="1:105" ht="12" customHeight="1" x14ac:dyDescent="0.25">
      <c r="A6" s="97" t="s">
        <v>53</v>
      </c>
      <c r="B6" s="98"/>
      <c r="C6" s="98">
        <v>106.55319320471959</v>
      </c>
      <c r="D6" s="98">
        <v>0</v>
      </c>
      <c r="E6" s="98">
        <v>0</v>
      </c>
      <c r="F6" s="98">
        <v>0</v>
      </c>
      <c r="G6" s="98">
        <v>0</v>
      </c>
      <c r="H6" s="98">
        <v>73.443832919502938</v>
      </c>
      <c r="I6" s="98">
        <v>55.505758783307641</v>
      </c>
      <c r="J6" s="98">
        <v>72.941598879220194</v>
      </c>
      <c r="K6" s="98">
        <v>118.07266835343839</v>
      </c>
      <c r="L6" s="98">
        <v>66.187304384850648</v>
      </c>
      <c r="M6" s="98">
        <v>56.312673184431908</v>
      </c>
      <c r="N6" s="98">
        <v>58.931110727372136</v>
      </c>
      <c r="O6" s="98">
        <v>73.198360697715501</v>
      </c>
      <c r="P6" s="98">
        <v>49.406133837588101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25.344506439724565</v>
      </c>
      <c r="Y6" s="98">
        <v>17.845865665006947</v>
      </c>
      <c r="DA6" s="63" t="s">
        <v>3927</v>
      </c>
    </row>
    <row r="7" spans="1:105" ht="12.95" customHeight="1" x14ac:dyDescent="0.25">
      <c r="A7" s="121" t="s">
        <v>92</v>
      </c>
      <c r="B7" s="122"/>
      <c r="C7" s="122">
        <f t="shared" ref="C7:Y7" si="6">C8</f>
        <v>4.892958090087542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38.490010408153225</v>
      </c>
      <c r="I7" s="122">
        <f t="shared" si="6"/>
        <v>11.82756204223644</v>
      </c>
      <c r="J7" s="122">
        <f t="shared" si="6"/>
        <v>10.762198783917757</v>
      </c>
      <c r="K7" s="122">
        <f t="shared" si="6"/>
        <v>2.4569832299709242</v>
      </c>
      <c r="L7" s="122">
        <f t="shared" si="6"/>
        <v>13.256952685189219</v>
      </c>
      <c r="M7" s="122">
        <f t="shared" si="6"/>
        <v>2.0982231502925117</v>
      </c>
      <c r="N7" s="122">
        <f t="shared" si="6"/>
        <v>10.832515934118364</v>
      </c>
      <c r="O7" s="122">
        <f t="shared" si="6"/>
        <v>18.860433854583835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21.790698940352812</v>
      </c>
      <c r="Y7" s="122">
        <f t="shared" si="6"/>
        <v>21.921628966934612</v>
      </c>
      <c r="DA7" s="130" t="s">
        <v>3928</v>
      </c>
    </row>
    <row r="8" spans="1:105" ht="12" customHeight="1" x14ac:dyDescent="0.25">
      <c r="A8" s="97" t="s">
        <v>53</v>
      </c>
      <c r="B8" s="98"/>
      <c r="C8" s="98">
        <f>IF(RES_hhdet_in_fec!C8=0,0,RES_hhdet_in_fec!C8*1000*11630/RES_hhdet_in_new!C5)</f>
        <v>4.892958090087542</v>
      </c>
      <c r="D8" s="98">
        <f>IF(RES_hhdet_in_fec!D8=0,0,RES_hhdet_in_fec!D8*1000*11630/RES_hhdet_in_new!D5)</f>
        <v>0</v>
      </c>
      <c r="E8" s="98">
        <f>IF(RES_hhdet_in_fec!E8=0,0,RES_hhdet_in_fec!E8*1000*11630/RES_hhdet_in_new!E5)</f>
        <v>0</v>
      </c>
      <c r="F8" s="98">
        <f>IF(RES_hhdet_in_fec!F8=0,0,RES_hhdet_in_fec!F8*1000*11630/RES_hhdet_in_new!F5)</f>
        <v>0</v>
      </c>
      <c r="G8" s="98">
        <f>IF(RES_hhdet_in_fec!G8=0,0,RES_hhdet_in_fec!G8*1000*11630/RES_hhdet_in_new!G5)</f>
        <v>0</v>
      </c>
      <c r="H8" s="98">
        <f>IF(RES_hhdet_in_fec!H8=0,0,RES_hhdet_in_fec!H8*1000*11630/RES_hhdet_in_new!H5)</f>
        <v>38.490010408153225</v>
      </c>
      <c r="I8" s="98">
        <f>IF(RES_hhdet_in_fec!I8=0,0,RES_hhdet_in_fec!I8*1000*11630/RES_hhdet_in_new!I5)</f>
        <v>11.82756204223644</v>
      </c>
      <c r="J8" s="98">
        <f>IF(RES_hhdet_in_fec!J8=0,0,RES_hhdet_in_fec!J8*1000*11630/RES_hhdet_in_new!J5)</f>
        <v>10.762198783917757</v>
      </c>
      <c r="K8" s="98">
        <f>IF(RES_hhdet_in_fec!K8=0,0,RES_hhdet_in_fec!K8*1000*11630/RES_hhdet_in_new!K5)</f>
        <v>2.4569832299709242</v>
      </c>
      <c r="L8" s="98">
        <f>IF(RES_hhdet_in_fec!L8=0,0,RES_hhdet_in_fec!L8*1000*11630/RES_hhdet_in_new!L5)</f>
        <v>13.256952685189219</v>
      </c>
      <c r="M8" s="98">
        <f>IF(RES_hhdet_in_fec!M8=0,0,RES_hhdet_in_fec!M8*1000*11630/RES_hhdet_in_new!M5)</f>
        <v>2.0982231502925117</v>
      </c>
      <c r="N8" s="98">
        <f>IF(RES_hhdet_in_fec!N8=0,0,RES_hhdet_in_fec!N8*1000*11630/RES_hhdet_in_new!N5)</f>
        <v>10.832515934118364</v>
      </c>
      <c r="O8" s="98">
        <f>IF(RES_hhdet_in_fec!O8=0,0,RES_hhdet_in_fec!O8*1000*11630/RES_hhdet_in_new!O5)</f>
        <v>18.860433854583835</v>
      </c>
      <c r="P8" s="98">
        <f>IF(RES_hhdet_in_fec!P8=0,0,RES_hhdet_in_fec!P8*1000*11630/RES_hhdet_in_new!P5)</f>
        <v>0</v>
      </c>
      <c r="Q8" s="98">
        <f>IF(RES_hhdet_in_fec!Q8=0,0,RES_hhdet_in_fec!Q8*1000*11630/RES_hhdet_in_new!Q5)</f>
        <v>0</v>
      </c>
      <c r="R8" s="98">
        <f>IF(RES_hhdet_in_fec!R8=0,0,RES_hhdet_in_fec!R8*1000*11630/RES_hhdet_in_new!R5)</f>
        <v>0</v>
      </c>
      <c r="S8" s="98">
        <f>IF(RES_hhdet_in_fec!S8=0,0,RES_hhdet_in_fec!S8*1000*11630/RES_hhdet_in_new!S5)</f>
        <v>0</v>
      </c>
      <c r="T8" s="98">
        <f>IF(RES_hhdet_in_fec!T8=0,0,RES_hhdet_in_fec!T8*1000*11630/RES_hhdet_in_new!T5)</f>
        <v>0</v>
      </c>
      <c r="U8" s="98">
        <f>IF(RES_hhdet_in_fec!U8=0,0,RES_hhdet_in_fec!U8*1000*11630/RES_hhdet_in_new!U5)</f>
        <v>0</v>
      </c>
      <c r="V8" s="98">
        <f>IF(RES_hhdet_in_fec!V8=0,0,RES_hhdet_in_fec!V8*1000*11630/RES_hhdet_in_new!V5)</f>
        <v>0</v>
      </c>
      <c r="W8" s="98">
        <f>IF(RES_hhdet_in_fec!W8=0,0,RES_hhdet_in_fec!W8*1000*11630/RES_hhdet_in_new!W5)</f>
        <v>0</v>
      </c>
      <c r="X8" s="98">
        <f>IF(RES_hhdet_in_fec!X8=0,0,RES_hhdet_in_fec!X8*1000*11630/RES_hhdet_in_new!X5)</f>
        <v>21.790698940352812</v>
      </c>
      <c r="Y8" s="98">
        <f>IF(RES_hhdet_in_fec!Y8=0,0,RES_hhdet_in_fec!Y8*1000*11630/RES_hhdet_in_new!Y5)</f>
        <v>21.921628966934612</v>
      </c>
      <c r="DA8" s="63" t="s">
        <v>3929</v>
      </c>
    </row>
    <row r="9" spans="1:105" ht="12" customHeight="1" x14ac:dyDescent="0.25">
      <c r="A9" s="121" t="s">
        <v>55</v>
      </c>
      <c r="B9" s="122"/>
      <c r="C9" s="122">
        <v>1790.8371799568388</v>
      </c>
      <c r="D9" s="122">
        <v>0</v>
      </c>
      <c r="E9" s="122">
        <v>0</v>
      </c>
      <c r="F9" s="122">
        <v>0</v>
      </c>
      <c r="G9" s="122">
        <v>0</v>
      </c>
      <c r="H9" s="122">
        <v>2054.9848108460155</v>
      </c>
      <c r="I9" s="122">
        <v>2054.8545884302548</v>
      </c>
      <c r="J9" s="122">
        <v>1939.2491961573912</v>
      </c>
      <c r="K9" s="122">
        <v>1997.2231977402398</v>
      </c>
      <c r="L9" s="122">
        <v>1981.9165162058421</v>
      </c>
      <c r="M9" s="122">
        <v>1937.2572322877938</v>
      </c>
      <c r="N9" s="122">
        <v>1983.0530984357433</v>
      </c>
      <c r="O9" s="122">
        <v>1905.9115446353164</v>
      </c>
      <c r="P9" s="122">
        <v>1948.8842312231786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X9" s="122">
        <v>1009.9074379146334</v>
      </c>
      <c r="Y9" s="122">
        <v>1009.3255567175884</v>
      </c>
      <c r="DA9" s="130" t="s">
        <v>3930</v>
      </c>
    </row>
    <row r="10" spans="1:105" ht="12" customHeight="1" x14ac:dyDescent="0.25">
      <c r="A10" s="97" t="s">
        <v>143</v>
      </c>
      <c r="B10" s="98"/>
      <c r="C10" s="98">
        <v>2027.6639593054504</v>
      </c>
      <c r="D10" s="98">
        <v>0</v>
      </c>
      <c r="E10" s="98">
        <v>0</v>
      </c>
      <c r="F10" s="98">
        <v>0</v>
      </c>
      <c r="G10" s="98">
        <v>0</v>
      </c>
      <c r="H10" s="98">
        <v>2128.1168643008959</v>
      </c>
      <c r="I10" s="98">
        <v>1693.1222137280079</v>
      </c>
      <c r="J10" s="98">
        <v>2220.1480796608639</v>
      </c>
      <c r="K10" s="98">
        <v>4359.1574864273834</v>
      </c>
      <c r="L10" s="98">
        <v>2194.2925419390281</v>
      </c>
      <c r="M10" s="98">
        <v>2083.5796947784688</v>
      </c>
      <c r="N10" s="98">
        <v>2047.3303022405075</v>
      </c>
      <c r="O10" s="98">
        <v>2058.2252995100971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812.88884578888008</v>
      </c>
      <c r="Y10" s="98">
        <v>1114.3314337361778</v>
      </c>
      <c r="DA10" s="63" t="s">
        <v>3931</v>
      </c>
    </row>
    <row r="11" spans="1:105" ht="12" customHeight="1" x14ac:dyDescent="0.25">
      <c r="A11" s="97" t="s">
        <v>124</v>
      </c>
      <c r="B11" s="98"/>
      <c r="C11" s="98">
        <v>1982.6186545485371</v>
      </c>
      <c r="D11" s="98">
        <v>0</v>
      </c>
      <c r="E11" s="98">
        <v>0</v>
      </c>
      <c r="F11" s="98">
        <v>0</v>
      </c>
      <c r="G11" s="98">
        <v>0</v>
      </c>
      <c r="H11" s="98">
        <v>2305.8322819183722</v>
      </c>
      <c r="I11" s="98">
        <v>2305.8419179049843</v>
      </c>
      <c r="J11" s="98">
        <v>2141.6441254578904</v>
      </c>
      <c r="K11" s="98">
        <v>2301.2150531239363</v>
      </c>
      <c r="L11" s="98">
        <v>2248.9162525666388</v>
      </c>
      <c r="M11" s="98">
        <v>2190.5402405713176</v>
      </c>
      <c r="N11" s="98">
        <v>2151.0956342660884</v>
      </c>
      <c r="O11" s="98">
        <v>2063.6173088583896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1232.7370410570163</v>
      </c>
      <c r="Y11" s="98">
        <v>1115.2310615326114</v>
      </c>
      <c r="DA11" s="63" t="s">
        <v>3932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1649.9717344164017</v>
      </c>
      <c r="K12" s="98">
        <v>1790.3838398794242</v>
      </c>
      <c r="L12" s="98">
        <v>1757.5746880000415</v>
      </c>
      <c r="M12" s="98">
        <v>1711.3632721434885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1076.4465295068233</v>
      </c>
      <c r="Y12" s="98">
        <v>982.40726841182811</v>
      </c>
      <c r="DA12" s="63" t="s">
        <v>3933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855.5600991323181</v>
      </c>
      <c r="K13" s="101">
        <v>948.95545032930704</v>
      </c>
      <c r="L13" s="101">
        <v>933.43939132473577</v>
      </c>
      <c r="M13" s="101">
        <v>875.612836499683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430.81663088060071</v>
      </c>
      <c r="Y13" s="101">
        <v>431.02496101502271</v>
      </c>
      <c r="DA13" s="131" t="s">
        <v>3934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794.41163528408322</v>
      </c>
      <c r="K14" s="104">
        <v>841.42838955011689</v>
      </c>
      <c r="L14" s="104">
        <v>824.13529667530577</v>
      </c>
      <c r="M14" s="104">
        <v>835.7504356438053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645.62989862622283</v>
      </c>
      <c r="Y14" s="104">
        <v>551.38230739680523</v>
      </c>
      <c r="DA14" s="132" t="s">
        <v>3935</v>
      </c>
    </row>
    <row r="15" spans="1:105" ht="12" customHeight="1" x14ac:dyDescent="0.25">
      <c r="A15" s="106" t="s">
        <v>122</v>
      </c>
      <c r="B15" s="101"/>
      <c r="C15" s="101">
        <v>1784.3840993876377</v>
      </c>
      <c r="D15" s="101">
        <v>0</v>
      </c>
      <c r="E15" s="101">
        <v>0</v>
      </c>
      <c r="F15" s="101">
        <v>0</v>
      </c>
      <c r="G15" s="101">
        <v>0</v>
      </c>
      <c r="H15" s="101">
        <v>2041.7974821721109</v>
      </c>
      <c r="I15" s="101">
        <v>2076.5917035568577</v>
      </c>
      <c r="J15" s="101">
        <v>1963.8514487022319</v>
      </c>
      <c r="K15" s="101">
        <v>2049.6310763751376</v>
      </c>
      <c r="L15" s="101">
        <v>1989.9012200212931</v>
      </c>
      <c r="M15" s="101">
        <v>1926.9679944477543</v>
      </c>
      <c r="N15" s="101">
        <v>1974.3975620843501</v>
      </c>
      <c r="O15" s="101">
        <v>1936.4721669388362</v>
      </c>
      <c r="P15" s="101">
        <v>1948.8842312231786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1090.6531785224086</v>
      </c>
      <c r="Y15" s="101">
        <v>1023.2977408467203</v>
      </c>
      <c r="DA15" s="131" t="s">
        <v>3936</v>
      </c>
    </row>
    <row r="16" spans="1:105" ht="12" customHeight="1" x14ac:dyDescent="0.25">
      <c r="A16" s="107" t="s">
        <v>121</v>
      </c>
      <c r="B16" s="104"/>
      <c r="C16" s="104">
        <v>1437.3896826876678</v>
      </c>
      <c r="D16" s="104">
        <v>0</v>
      </c>
      <c r="E16" s="104">
        <v>0</v>
      </c>
      <c r="F16" s="104">
        <v>0</v>
      </c>
      <c r="G16" s="104">
        <v>0</v>
      </c>
      <c r="H16" s="104">
        <v>1654.7855469575898</v>
      </c>
      <c r="I16" s="104">
        <v>1702.0092382231933</v>
      </c>
      <c r="J16" s="104">
        <v>1588.205536842589</v>
      </c>
      <c r="K16" s="104">
        <v>1668.9874382886849</v>
      </c>
      <c r="L16" s="104">
        <v>1623.8633042211973</v>
      </c>
      <c r="M16" s="104">
        <v>1567.2868459512677</v>
      </c>
      <c r="N16" s="104">
        <v>1614.1656552784805</v>
      </c>
      <c r="O16" s="104">
        <v>1556.8094603411062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949.38784682817334</v>
      </c>
      <c r="Y16" s="104">
        <v>905.32692579711829</v>
      </c>
      <c r="DA16" s="132" t="s">
        <v>3937</v>
      </c>
    </row>
    <row r="17" spans="1:105" ht="12" customHeight="1" x14ac:dyDescent="0.25">
      <c r="A17" s="108" t="s">
        <v>53</v>
      </c>
      <c r="B17" s="98"/>
      <c r="C17" s="98">
        <v>728.59040925064471</v>
      </c>
      <c r="D17" s="98">
        <v>0</v>
      </c>
      <c r="E17" s="98">
        <v>0</v>
      </c>
      <c r="F17" s="98">
        <v>0</v>
      </c>
      <c r="G17" s="98">
        <v>0</v>
      </c>
      <c r="H17" s="98">
        <v>843.61267867287791</v>
      </c>
      <c r="I17" s="98">
        <v>909.43933897975785</v>
      </c>
      <c r="J17" s="98">
        <v>785.16791827336056</v>
      </c>
      <c r="K17" s="98">
        <v>846.20832220551176</v>
      </c>
      <c r="L17" s="98">
        <v>826.11712093666574</v>
      </c>
      <c r="M17" s="98">
        <v>769.98257566975678</v>
      </c>
      <c r="N17" s="98">
        <v>792.83295969404821</v>
      </c>
      <c r="O17" s="98">
        <v>649.15628533157224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377.81736499800667</v>
      </c>
      <c r="Y17" s="98">
        <v>394.00650732002043</v>
      </c>
      <c r="DA17" s="63" t="s">
        <v>3938</v>
      </c>
    </row>
    <row r="18" spans="1:105" ht="12" customHeight="1" x14ac:dyDescent="0.25">
      <c r="A18" s="108" t="s">
        <v>52</v>
      </c>
      <c r="B18" s="98"/>
      <c r="C18" s="98">
        <v>708.79927343702298</v>
      </c>
      <c r="D18" s="98">
        <v>0</v>
      </c>
      <c r="E18" s="98">
        <v>0</v>
      </c>
      <c r="F18" s="98">
        <v>0</v>
      </c>
      <c r="G18" s="98">
        <v>0</v>
      </c>
      <c r="H18" s="98">
        <v>811.17286828471174</v>
      </c>
      <c r="I18" s="98">
        <v>792.5698992434352</v>
      </c>
      <c r="J18" s="98">
        <v>803.03761856922836</v>
      </c>
      <c r="K18" s="98">
        <v>822.77911608317311</v>
      </c>
      <c r="L18" s="98">
        <v>797.74618328453153</v>
      </c>
      <c r="M18" s="98">
        <v>797.30427028151087</v>
      </c>
      <c r="N18" s="98">
        <v>821.33269558443237</v>
      </c>
      <c r="O18" s="98">
        <v>907.6531750095337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571.57048183016661</v>
      </c>
      <c r="Y18" s="98">
        <v>511.32041847709792</v>
      </c>
      <c r="DA18" s="63" t="s">
        <v>3939</v>
      </c>
    </row>
    <row r="19" spans="1:105" ht="12" customHeight="1" x14ac:dyDescent="0.25">
      <c r="A19" s="121" t="s">
        <v>54</v>
      </c>
      <c r="B19" s="122"/>
      <c r="C19" s="122">
        <v>302.25299666597573</v>
      </c>
      <c r="D19" s="122">
        <v>0</v>
      </c>
      <c r="E19" s="122">
        <v>0</v>
      </c>
      <c r="F19" s="122">
        <v>0</v>
      </c>
      <c r="G19" s="122">
        <v>0</v>
      </c>
      <c r="H19" s="122">
        <v>328.00816914121668</v>
      </c>
      <c r="I19" s="122">
        <v>322.88879794227773</v>
      </c>
      <c r="J19" s="122">
        <v>281.28594889007968</v>
      </c>
      <c r="K19" s="122">
        <v>291.71913254784084</v>
      </c>
      <c r="L19" s="122">
        <v>286.52076989525278</v>
      </c>
      <c r="M19" s="122">
        <v>268.38660183584449</v>
      </c>
      <c r="N19" s="122">
        <v>277.19418576830776</v>
      </c>
      <c r="O19" s="122">
        <v>277.02077374290019</v>
      </c>
      <c r="P19" s="122">
        <v>272.35427220721624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200.10358771619354</v>
      </c>
      <c r="Y19" s="122">
        <v>199.25787915199854</v>
      </c>
      <c r="DA19" s="130" t="s">
        <v>3940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3941</v>
      </c>
    </row>
    <row r="21" spans="1:105" ht="12" customHeight="1" x14ac:dyDescent="0.25">
      <c r="A21" s="97" t="s">
        <v>50</v>
      </c>
      <c r="B21" s="98"/>
      <c r="C21" s="98">
        <v>366.85460863115145</v>
      </c>
      <c r="D21" s="98">
        <v>0</v>
      </c>
      <c r="E21" s="98">
        <v>0</v>
      </c>
      <c r="F21" s="98">
        <v>0</v>
      </c>
      <c r="G21" s="98">
        <v>0</v>
      </c>
      <c r="H21" s="98">
        <v>413.41639234611313</v>
      </c>
      <c r="I21" s="98">
        <v>406.65671075388451</v>
      </c>
      <c r="J21" s="98">
        <v>344.68739301183268</v>
      </c>
      <c r="K21" s="98">
        <v>369.26492005344903</v>
      </c>
      <c r="L21" s="98">
        <v>352.95771548798604</v>
      </c>
      <c r="M21" s="98">
        <v>352.62530522441074</v>
      </c>
      <c r="N21" s="98">
        <v>355.50186341399223</v>
      </c>
      <c r="O21" s="98">
        <v>352.14227483869814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317.70478494217366</v>
      </c>
      <c r="Y21" s="98">
        <v>287.22702242635171</v>
      </c>
      <c r="DA21" s="63" t="s">
        <v>3942</v>
      </c>
    </row>
    <row r="22" spans="1:105" ht="12" customHeight="1" x14ac:dyDescent="0.25">
      <c r="A22" s="109" t="s">
        <v>120</v>
      </c>
      <c r="B22" s="33"/>
      <c r="C22" s="33">
        <v>299.0748851862532</v>
      </c>
      <c r="D22" s="33">
        <v>0</v>
      </c>
      <c r="E22" s="33">
        <v>0</v>
      </c>
      <c r="F22" s="33">
        <v>0</v>
      </c>
      <c r="G22" s="33">
        <v>0</v>
      </c>
      <c r="H22" s="33">
        <v>322.09403716189007</v>
      </c>
      <c r="I22" s="33">
        <v>315.37304735854315</v>
      </c>
      <c r="J22" s="33">
        <v>275.64139586125464</v>
      </c>
      <c r="K22" s="33">
        <v>284.86640639907989</v>
      </c>
      <c r="L22" s="33">
        <v>281.54340915052035</v>
      </c>
      <c r="M22" s="33">
        <v>262.02347891884</v>
      </c>
      <c r="N22" s="33">
        <v>271.09228880890379</v>
      </c>
      <c r="O22" s="33">
        <v>271.34670291545166</v>
      </c>
      <c r="P22" s="33">
        <v>272.35427220721624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188.92283430663619</v>
      </c>
      <c r="Y22" s="33">
        <v>191.02961942359431</v>
      </c>
      <c r="DA22" s="60" t="s">
        <v>3943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22018.667469661457</v>
      </c>
      <c r="D24" s="117">
        <f t="shared" si="7"/>
        <v>25736.066388442814</v>
      </c>
      <c r="E24" s="117">
        <f t="shared" si="7"/>
        <v>16419.650389702354</v>
      </c>
      <c r="F24" s="117">
        <f t="shared" si="7"/>
        <v>16058.719712300053</v>
      </c>
      <c r="G24" s="117">
        <f t="shared" si="7"/>
        <v>20253.553411987454</v>
      </c>
      <c r="H24" s="117">
        <f t="shared" si="7"/>
        <v>18181.242693114207</v>
      </c>
      <c r="I24" s="117">
        <f t="shared" si="7"/>
        <v>16077.857203719837</v>
      </c>
      <c r="J24" s="117">
        <f t="shared" si="7"/>
        <v>16523.770997967957</v>
      </c>
      <c r="K24" s="117">
        <f t="shared" si="7"/>
        <v>16126.207683822453</v>
      </c>
      <c r="L24" s="117">
        <f t="shared" si="7"/>
        <v>17854.83578898873</v>
      </c>
      <c r="M24" s="117">
        <f t="shared" si="7"/>
        <v>13849.832464411898</v>
      </c>
      <c r="N24" s="117">
        <f t="shared" si="7"/>
        <v>13883.607078085937</v>
      </c>
      <c r="O24" s="117">
        <f t="shared" si="7"/>
        <v>14208.996200387526</v>
      </c>
      <c r="P24" s="117">
        <f t="shared" si="7"/>
        <v>11096.840023908982</v>
      </c>
      <c r="Q24" s="117">
        <f t="shared" si="7"/>
        <v>10797.714212518888</v>
      </c>
      <c r="R24" s="117">
        <f t="shared" ref="R24:V24" si="8">R25+R28+R30+R39</f>
        <v>10872.916190111153</v>
      </c>
      <c r="S24" s="117">
        <f t="shared" si="8"/>
        <v>10614.357049980325</v>
      </c>
      <c r="T24" s="117">
        <f t="shared" si="8"/>
        <v>9945.7489334496022</v>
      </c>
      <c r="U24" s="117">
        <f t="shared" si="8"/>
        <v>8906.4179781860148</v>
      </c>
      <c r="V24" s="117">
        <f t="shared" si="8"/>
        <v>8926.8323331664142</v>
      </c>
      <c r="W24" s="117">
        <f t="shared" ref="W24:Y24" si="9">W25+W28+W30+W39</f>
        <v>8380.0832436594519</v>
      </c>
      <c r="X24" s="117">
        <f t="shared" si="9"/>
        <v>5982.8876014678799</v>
      </c>
      <c r="Y24" s="117">
        <f t="shared" si="9"/>
        <v>4931.4688854485285</v>
      </c>
      <c r="DA24" s="129" t="s">
        <v>3944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19920.612908765415</v>
      </c>
      <c r="D25" s="122">
        <f t="shared" si="10"/>
        <v>23630.36789151208</v>
      </c>
      <c r="E25" s="122">
        <f t="shared" si="10"/>
        <v>14274.69446333598</v>
      </c>
      <c r="F25" s="122">
        <f t="shared" si="10"/>
        <v>13775.261889625748</v>
      </c>
      <c r="G25" s="122">
        <f t="shared" si="10"/>
        <v>17901.018532591763</v>
      </c>
      <c r="H25" s="122">
        <f t="shared" si="10"/>
        <v>15759.738430849962</v>
      </c>
      <c r="I25" s="122">
        <f t="shared" si="10"/>
        <v>13687.09666966501</v>
      </c>
      <c r="J25" s="122">
        <f t="shared" si="10"/>
        <v>14294.661207655019</v>
      </c>
      <c r="K25" s="122">
        <f t="shared" si="10"/>
        <v>13848.272531394248</v>
      </c>
      <c r="L25" s="122">
        <f t="shared" si="10"/>
        <v>15575.092541900047</v>
      </c>
      <c r="M25" s="122">
        <f t="shared" si="10"/>
        <v>11643.451778529396</v>
      </c>
      <c r="N25" s="122">
        <f t="shared" si="10"/>
        <v>11612.28722264114</v>
      </c>
      <c r="O25" s="122">
        <f t="shared" si="10"/>
        <v>12007.875717746439</v>
      </c>
      <c r="P25" s="122">
        <f t="shared" si="10"/>
        <v>8895.0775932876459</v>
      </c>
      <c r="Q25" s="122">
        <f t="shared" si="10"/>
        <v>8679.0050850001771</v>
      </c>
      <c r="R25" s="122">
        <f t="shared" ref="R25:V25" si="11">SUM(R26:R27)</f>
        <v>8732.7571939261525</v>
      </c>
      <c r="S25" s="122">
        <f t="shared" si="11"/>
        <v>8512.5059532014438</v>
      </c>
      <c r="T25" s="122">
        <f t="shared" si="11"/>
        <v>7894.0892341342933</v>
      </c>
      <c r="U25" s="122">
        <f t="shared" si="11"/>
        <v>6867.4215023786646</v>
      </c>
      <c r="V25" s="122">
        <f t="shared" si="11"/>
        <v>7134.6539249375819</v>
      </c>
      <c r="W25" s="122">
        <f t="shared" ref="W25:Y25" si="12">SUM(W26:W27)</f>
        <v>6775.7246365878991</v>
      </c>
      <c r="X25" s="122">
        <f t="shared" si="12"/>
        <v>4747.2605835375889</v>
      </c>
      <c r="Y25" s="122">
        <f t="shared" si="12"/>
        <v>3702.2484294650544</v>
      </c>
      <c r="DA25" s="130" t="s">
        <v>3945</v>
      </c>
    </row>
    <row r="26" spans="1:105" ht="12" customHeight="1" x14ac:dyDescent="0.25">
      <c r="A26" s="97" t="s">
        <v>74</v>
      </c>
      <c r="B26" s="98"/>
      <c r="C26" s="98">
        <v>19671.212668570784</v>
      </c>
      <c r="D26" s="98">
        <v>23339.101128335511</v>
      </c>
      <c r="E26" s="98">
        <v>14100.160457255348</v>
      </c>
      <c r="F26" s="98">
        <v>13605.432627820672</v>
      </c>
      <c r="G26" s="98">
        <v>17681.767395643172</v>
      </c>
      <c r="H26" s="98">
        <v>15569.148969190623</v>
      </c>
      <c r="I26" s="98">
        <v>13522.180158281008</v>
      </c>
      <c r="J26" s="98">
        <v>14121.035071386228</v>
      </c>
      <c r="K26" s="98">
        <v>13680.195885852798</v>
      </c>
      <c r="L26" s="98">
        <v>15386.117228660694</v>
      </c>
      <c r="M26" s="98">
        <v>11500.786816492759</v>
      </c>
      <c r="N26" s="98">
        <v>11466.159534706596</v>
      </c>
      <c r="O26" s="98">
        <v>11850.819343536066</v>
      </c>
      <c r="P26" s="98">
        <v>8773.3494434643744</v>
      </c>
      <c r="Q26" s="98">
        <v>8556.4522380621183</v>
      </c>
      <c r="R26" s="98">
        <v>8608.2355437895803</v>
      </c>
      <c r="S26" s="98">
        <v>8391.1190941129407</v>
      </c>
      <c r="T26" s="98">
        <v>7781.6067256672222</v>
      </c>
      <c r="U26" s="98">
        <v>6769.2470127299957</v>
      </c>
      <c r="V26" s="98">
        <v>7036.9096327235211</v>
      </c>
      <c r="W26" s="98">
        <v>6682.0369537145307</v>
      </c>
      <c r="X26" s="98">
        <v>4683.8767642490729</v>
      </c>
      <c r="Y26" s="98">
        <v>3653.0198558130705</v>
      </c>
      <c r="DA26" s="63" t="s">
        <v>3946</v>
      </c>
    </row>
    <row r="27" spans="1:105" ht="12" customHeight="1" x14ac:dyDescent="0.25">
      <c r="A27" s="97" t="s">
        <v>53</v>
      </c>
      <c r="B27" s="98"/>
      <c r="C27" s="98">
        <v>249.40024019463218</v>
      </c>
      <c r="D27" s="98">
        <v>291.26676317656785</v>
      </c>
      <c r="E27" s="98">
        <v>174.53400608063163</v>
      </c>
      <c r="F27" s="98">
        <v>169.82926180507692</v>
      </c>
      <c r="G27" s="98">
        <v>219.25113694858953</v>
      </c>
      <c r="H27" s="98">
        <v>190.58946165933978</v>
      </c>
      <c r="I27" s="98">
        <v>164.91651138400329</v>
      </c>
      <c r="J27" s="98">
        <v>173.6261362687913</v>
      </c>
      <c r="K27" s="98">
        <v>168.0766455414504</v>
      </c>
      <c r="L27" s="98">
        <v>188.97531323935263</v>
      </c>
      <c r="M27" s="98">
        <v>142.66496203663749</v>
      </c>
      <c r="N27" s="98">
        <v>146.12768793454367</v>
      </c>
      <c r="O27" s="98">
        <v>157.05637421037295</v>
      </c>
      <c r="P27" s="98">
        <v>121.72814982327215</v>
      </c>
      <c r="Q27" s="98">
        <v>122.55284693805822</v>
      </c>
      <c r="R27" s="98">
        <v>124.52165013657206</v>
      </c>
      <c r="S27" s="98">
        <v>121.38685908850331</v>
      </c>
      <c r="T27" s="98">
        <v>112.48250846707069</v>
      </c>
      <c r="U27" s="98">
        <v>98.17448964866928</v>
      </c>
      <c r="V27" s="98">
        <v>97.744292214060579</v>
      </c>
      <c r="W27" s="98">
        <v>93.6876828733688</v>
      </c>
      <c r="X27" s="98">
        <v>63.383819288516229</v>
      </c>
      <c r="Y27" s="98">
        <v>49.228573651984014</v>
      </c>
      <c r="DA27" s="63" t="s">
        <v>3947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4.9956959429869769</v>
      </c>
      <c r="D28" s="122">
        <f t="shared" si="13"/>
        <v>1.5469493544301722</v>
      </c>
      <c r="E28" s="122">
        <f t="shared" si="13"/>
        <v>5.3403240987090994</v>
      </c>
      <c r="F28" s="122">
        <f t="shared" si="13"/>
        <v>2.2896292123506483</v>
      </c>
      <c r="G28" s="122">
        <f t="shared" si="13"/>
        <v>14.817505342441111</v>
      </c>
      <c r="H28" s="122">
        <f t="shared" si="13"/>
        <v>38.590363103211928</v>
      </c>
      <c r="I28" s="122">
        <f t="shared" si="13"/>
        <v>11.775823057854589</v>
      </c>
      <c r="J28" s="122">
        <f t="shared" si="13"/>
        <v>10.809580415975486</v>
      </c>
      <c r="K28" s="122">
        <f t="shared" si="13"/>
        <v>2.4201090740708868</v>
      </c>
      <c r="L28" s="122">
        <f t="shared" si="13"/>
        <v>13.250084618999146</v>
      </c>
      <c r="M28" s="122">
        <f t="shared" si="13"/>
        <v>1.906380309254283</v>
      </c>
      <c r="N28" s="122">
        <f t="shared" si="13"/>
        <v>11.30014913564588</v>
      </c>
      <c r="O28" s="122">
        <f t="shared" si="13"/>
        <v>18.888568337008198</v>
      </c>
      <c r="P28" s="122">
        <f t="shared" si="13"/>
        <v>10.341851120028096</v>
      </c>
      <c r="Q28" s="122">
        <f t="shared" si="13"/>
        <v>6.5733761004176285</v>
      </c>
      <c r="R28" s="122">
        <f t="shared" si="13"/>
        <v>10.371403657861539</v>
      </c>
      <c r="S28" s="122">
        <f t="shared" si="13"/>
        <v>9.6086170950268137</v>
      </c>
      <c r="T28" s="122">
        <f t="shared" si="13"/>
        <v>4.6662013415878221</v>
      </c>
      <c r="U28" s="122">
        <f t="shared" si="13"/>
        <v>30.251713705569326</v>
      </c>
      <c r="V28" s="122">
        <f t="shared" si="13"/>
        <v>46.924246475659345</v>
      </c>
      <c r="W28" s="122">
        <f t="shared" si="13"/>
        <v>28.263834662404971</v>
      </c>
      <c r="X28" s="122">
        <f t="shared" si="13"/>
        <v>21.745339960842653</v>
      </c>
      <c r="Y28" s="122">
        <f t="shared" si="13"/>
        <v>21.935681293195461</v>
      </c>
      <c r="DA28" s="130" t="s">
        <v>3948</v>
      </c>
    </row>
    <row r="29" spans="1:105" ht="12" customHeight="1" x14ac:dyDescent="0.25">
      <c r="A29" s="97" t="s">
        <v>53</v>
      </c>
      <c r="B29" s="98"/>
      <c r="C29" s="98">
        <f>IF(RES_hhdet_in_fec!C29=0,0,RES_hhdet_in_fec!C29*1000*11630/RES_hhdet_in_new!C26)</f>
        <v>4.9956959429869769</v>
      </c>
      <c r="D29" s="98">
        <f>IF(RES_hhdet_in_fec!D29=0,0,RES_hhdet_in_fec!D29*1000*11630/RES_hhdet_in_new!D26)</f>
        <v>1.5469493544301722</v>
      </c>
      <c r="E29" s="98">
        <f>IF(RES_hhdet_in_fec!E29=0,0,RES_hhdet_in_fec!E29*1000*11630/RES_hhdet_in_new!E26)</f>
        <v>5.3403240987090994</v>
      </c>
      <c r="F29" s="98">
        <f>IF(RES_hhdet_in_fec!F29=0,0,RES_hhdet_in_fec!F29*1000*11630/RES_hhdet_in_new!F26)</f>
        <v>2.2896292123506483</v>
      </c>
      <c r="G29" s="98">
        <f>IF(RES_hhdet_in_fec!G29=0,0,RES_hhdet_in_fec!G29*1000*11630/RES_hhdet_in_new!G26)</f>
        <v>14.817505342441111</v>
      </c>
      <c r="H29" s="98">
        <f>IF(RES_hhdet_in_fec!H29=0,0,RES_hhdet_in_fec!H29*1000*11630/RES_hhdet_in_new!H26)</f>
        <v>38.590363103211928</v>
      </c>
      <c r="I29" s="98">
        <f>IF(RES_hhdet_in_fec!I29=0,0,RES_hhdet_in_fec!I29*1000*11630/RES_hhdet_in_new!I26)</f>
        <v>11.775823057854589</v>
      </c>
      <c r="J29" s="98">
        <f>IF(RES_hhdet_in_fec!J29=0,0,RES_hhdet_in_fec!J29*1000*11630/RES_hhdet_in_new!J26)</f>
        <v>10.809580415975486</v>
      </c>
      <c r="K29" s="98">
        <f>IF(RES_hhdet_in_fec!K29=0,0,RES_hhdet_in_fec!K29*1000*11630/RES_hhdet_in_new!K26)</f>
        <v>2.4201090740708868</v>
      </c>
      <c r="L29" s="98">
        <f>IF(RES_hhdet_in_fec!L29=0,0,RES_hhdet_in_fec!L29*1000*11630/RES_hhdet_in_new!L26)</f>
        <v>13.250084618999146</v>
      </c>
      <c r="M29" s="98">
        <f>IF(RES_hhdet_in_fec!M29=0,0,RES_hhdet_in_fec!M29*1000*11630/RES_hhdet_in_new!M26)</f>
        <v>1.906380309254283</v>
      </c>
      <c r="N29" s="98">
        <f>IF(RES_hhdet_in_fec!N29=0,0,RES_hhdet_in_fec!N29*1000*11630/RES_hhdet_in_new!N26)</f>
        <v>11.30014913564588</v>
      </c>
      <c r="O29" s="98">
        <f>IF(RES_hhdet_in_fec!O29=0,0,RES_hhdet_in_fec!O29*1000*11630/RES_hhdet_in_new!O26)</f>
        <v>18.888568337008198</v>
      </c>
      <c r="P29" s="98">
        <f>IF(RES_hhdet_in_fec!P29=0,0,RES_hhdet_in_fec!P29*1000*11630/RES_hhdet_in_new!P26)</f>
        <v>10.341851120028096</v>
      </c>
      <c r="Q29" s="98">
        <f>IF(RES_hhdet_in_fec!Q29=0,0,RES_hhdet_in_fec!Q29*1000*11630/RES_hhdet_in_new!Q26)</f>
        <v>6.5733761004176285</v>
      </c>
      <c r="R29" s="98">
        <f>IF(RES_hhdet_in_fec!R29=0,0,RES_hhdet_in_fec!R29*1000*11630/RES_hhdet_in_new!R26)</f>
        <v>10.371403657861539</v>
      </c>
      <c r="S29" s="98">
        <f>IF(RES_hhdet_in_fec!S29=0,0,RES_hhdet_in_fec!S29*1000*11630/RES_hhdet_in_new!S26)</f>
        <v>9.6086170950268137</v>
      </c>
      <c r="T29" s="98">
        <f>IF(RES_hhdet_in_fec!T29=0,0,RES_hhdet_in_fec!T29*1000*11630/RES_hhdet_in_new!T26)</f>
        <v>4.6662013415878221</v>
      </c>
      <c r="U29" s="98">
        <f>IF(RES_hhdet_in_fec!U29=0,0,RES_hhdet_in_fec!U29*1000*11630/RES_hhdet_in_new!U26)</f>
        <v>30.251713705569326</v>
      </c>
      <c r="V29" s="98">
        <f>IF(RES_hhdet_in_fec!V29=0,0,RES_hhdet_in_fec!V29*1000*11630/RES_hhdet_in_new!V26)</f>
        <v>46.924246475659345</v>
      </c>
      <c r="W29" s="98">
        <f>IF(RES_hhdet_in_fec!W29=0,0,RES_hhdet_in_fec!W29*1000*11630/RES_hhdet_in_new!W26)</f>
        <v>28.263834662404971</v>
      </c>
      <c r="X29" s="98">
        <f>IF(RES_hhdet_in_fec!X29=0,0,RES_hhdet_in_fec!X29*1000*11630/RES_hhdet_in_new!X26)</f>
        <v>21.745339960842653</v>
      </c>
      <c r="Y29" s="98">
        <f>IF(RES_hhdet_in_fec!Y29=0,0,RES_hhdet_in_fec!Y29*1000*11630/RES_hhdet_in_new!Y26)</f>
        <v>21.935681293195461</v>
      </c>
      <c r="DA29" s="63" t="s">
        <v>3949</v>
      </c>
    </row>
    <row r="30" spans="1:105" ht="12" customHeight="1" x14ac:dyDescent="0.25">
      <c r="A30" s="121" t="s">
        <v>55</v>
      </c>
      <c r="B30" s="122"/>
      <c r="C30" s="122">
        <v>1790.8433244778682</v>
      </c>
      <c r="D30" s="122">
        <v>1807.4046507477667</v>
      </c>
      <c r="E30" s="122">
        <v>1818.197347064626</v>
      </c>
      <c r="F30" s="122">
        <v>1956.9650437663788</v>
      </c>
      <c r="G30" s="122">
        <v>2000.8474927020964</v>
      </c>
      <c r="H30" s="122">
        <v>2054.9120948242612</v>
      </c>
      <c r="I30" s="122">
        <v>2056.0927644702392</v>
      </c>
      <c r="J30" s="122">
        <v>1937.0257872735735</v>
      </c>
      <c r="K30" s="122">
        <v>1983.7820912153995</v>
      </c>
      <c r="L30" s="122">
        <v>1979.974971209497</v>
      </c>
      <c r="M30" s="122">
        <v>1936.0878892062708</v>
      </c>
      <c r="N30" s="122">
        <v>1982.8942085612598</v>
      </c>
      <c r="O30" s="122">
        <v>1905.1960852618511</v>
      </c>
      <c r="P30" s="122">
        <v>1909.9696765140891</v>
      </c>
      <c r="Q30" s="122">
        <v>1820.5261572966008</v>
      </c>
      <c r="R30" s="122">
        <v>1841.2443315047028</v>
      </c>
      <c r="S30" s="122">
        <v>1808.3606506868134</v>
      </c>
      <c r="T30" s="122">
        <v>1769.690525884947</v>
      </c>
      <c r="U30" s="122">
        <v>1736.7071265962004</v>
      </c>
      <c r="V30" s="122">
        <v>1465.4084573021021</v>
      </c>
      <c r="W30" s="122">
        <v>1305.6596058776845</v>
      </c>
      <c r="X30" s="122">
        <v>1013.837589416648</v>
      </c>
      <c r="Y30" s="122">
        <v>1008.0032568272868</v>
      </c>
      <c r="DA30" s="130" t="s">
        <v>3950</v>
      </c>
    </row>
    <row r="31" spans="1:105" ht="12" customHeight="1" x14ac:dyDescent="0.25">
      <c r="A31" s="97" t="s">
        <v>141</v>
      </c>
      <c r="B31" s="98"/>
      <c r="C31" s="98">
        <v>1982.6186545485366</v>
      </c>
      <c r="D31" s="98">
        <v>1986.1822191973679</v>
      </c>
      <c r="E31" s="98">
        <v>1954.729975641648</v>
      </c>
      <c r="F31" s="98">
        <v>2096.8194574603449</v>
      </c>
      <c r="G31" s="98">
        <v>2164.8035525476603</v>
      </c>
      <c r="H31" s="98">
        <v>2305.8322819183718</v>
      </c>
      <c r="I31" s="98">
        <v>2305.8419179049833</v>
      </c>
      <c r="J31" s="98">
        <v>2141.6441254578904</v>
      </c>
      <c r="K31" s="98">
        <v>2301.2150531239363</v>
      </c>
      <c r="L31" s="98">
        <v>2248.9162525666393</v>
      </c>
      <c r="M31" s="98">
        <v>2190.540240571318</v>
      </c>
      <c r="N31" s="98">
        <v>2151.0956342660879</v>
      </c>
      <c r="O31" s="98">
        <v>2063.6173088583896</v>
      </c>
      <c r="P31" s="98">
        <v>2144.8824390259288</v>
      </c>
      <c r="Q31" s="98">
        <v>1896.5735091516956</v>
      </c>
      <c r="R31" s="98">
        <v>2026.7442949710132</v>
      </c>
      <c r="S31" s="98">
        <v>1908.5559431210897</v>
      </c>
      <c r="T31" s="98">
        <v>1785.8828540080531</v>
      </c>
      <c r="U31" s="98">
        <v>1746.0779117500444</v>
      </c>
      <c r="V31" s="98">
        <v>1484.054264398</v>
      </c>
      <c r="W31" s="98">
        <v>1326.5371611725432</v>
      </c>
      <c r="X31" s="98">
        <v>1232.7370410570163</v>
      </c>
      <c r="Y31" s="98">
        <v>1115.2310615326114</v>
      </c>
      <c r="DA31" s="63" t="s">
        <v>3951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1790.3838398794242</v>
      </c>
      <c r="L32" s="98">
        <v>0</v>
      </c>
      <c r="M32" s="98">
        <v>1711.3632721434885</v>
      </c>
      <c r="N32" s="98">
        <v>0</v>
      </c>
      <c r="O32" s="98">
        <v>0</v>
      </c>
      <c r="P32" s="98">
        <v>1703.2235499268925</v>
      </c>
      <c r="Q32" s="98">
        <v>0</v>
      </c>
      <c r="R32" s="98">
        <v>1718.4130869023866</v>
      </c>
      <c r="S32" s="98">
        <v>1646.4017960878364</v>
      </c>
      <c r="T32" s="98">
        <v>1538.1014250119561</v>
      </c>
      <c r="U32" s="98">
        <v>1515.3114809122208</v>
      </c>
      <c r="V32" s="98">
        <v>1258.0233682923993</v>
      </c>
      <c r="W32" s="98">
        <v>1122.4036993939317</v>
      </c>
      <c r="X32" s="98">
        <v>1076.4465295068233</v>
      </c>
      <c r="Y32" s="98">
        <v>982.40726841182811</v>
      </c>
      <c r="DA32" s="63" t="s">
        <v>3952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948.95545032930704</v>
      </c>
      <c r="L33" s="101">
        <v>0</v>
      </c>
      <c r="M33" s="101">
        <v>875.612836499683</v>
      </c>
      <c r="N33" s="101">
        <v>0</v>
      </c>
      <c r="O33" s="101">
        <v>0</v>
      </c>
      <c r="P33" s="101">
        <v>672.14147189403297</v>
      </c>
      <c r="Q33" s="101">
        <v>0</v>
      </c>
      <c r="R33" s="101">
        <v>837.69354570800158</v>
      </c>
      <c r="S33" s="101">
        <v>835.11192121290287</v>
      </c>
      <c r="T33" s="101">
        <v>712.70105466711379</v>
      </c>
      <c r="U33" s="101">
        <v>699.48155571577797</v>
      </c>
      <c r="V33" s="101">
        <v>418.39725831270431</v>
      </c>
      <c r="W33" s="101">
        <v>332.17470570563927</v>
      </c>
      <c r="X33" s="101">
        <v>430.81663088060066</v>
      </c>
      <c r="Y33" s="101">
        <v>431.02496101502271</v>
      </c>
      <c r="DA33" s="131" t="s">
        <v>3953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841.42838955011689</v>
      </c>
      <c r="L34" s="104">
        <v>0</v>
      </c>
      <c r="M34" s="104">
        <v>835.7504356438053</v>
      </c>
      <c r="N34" s="104">
        <v>0</v>
      </c>
      <c r="O34" s="104">
        <v>0</v>
      </c>
      <c r="P34" s="104">
        <v>1031.0820780328593</v>
      </c>
      <c r="Q34" s="104">
        <v>0</v>
      </c>
      <c r="R34" s="104">
        <v>880.71954119438487</v>
      </c>
      <c r="S34" s="104">
        <v>811.28987487493328</v>
      </c>
      <c r="T34" s="104">
        <v>825.40037034484237</v>
      </c>
      <c r="U34" s="104">
        <v>815.8299251964429</v>
      </c>
      <c r="V34" s="104">
        <v>839.62610997969512</v>
      </c>
      <c r="W34" s="104">
        <v>790.22899368829246</v>
      </c>
      <c r="X34" s="104">
        <v>645.62989862622271</v>
      </c>
      <c r="Y34" s="104">
        <v>551.38230739680523</v>
      </c>
      <c r="DA34" s="132" t="s">
        <v>3954</v>
      </c>
    </row>
    <row r="35" spans="1:105" ht="12" customHeight="1" x14ac:dyDescent="0.25">
      <c r="A35" s="106" t="s">
        <v>122</v>
      </c>
      <c r="B35" s="101"/>
      <c r="C35" s="101">
        <v>1784.3840993876381</v>
      </c>
      <c r="D35" s="101">
        <v>1793.2996202471038</v>
      </c>
      <c r="E35" s="101">
        <v>1807.8299640852281</v>
      </c>
      <c r="F35" s="101">
        <v>1888.3201780447278</v>
      </c>
      <c r="G35" s="101">
        <v>1959.5578499313231</v>
      </c>
      <c r="H35" s="101">
        <v>2041.7974821721109</v>
      </c>
      <c r="I35" s="101">
        <v>2076.5917035568577</v>
      </c>
      <c r="J35" s="101">
        <v>1963.8514487022314</v>
      </c>
      <c r="K35" s="101">
        <v>2049.6310763751376</v>
      </c>
      <c r="L35" s="101">
        <v>1989.9012200212928</v>
      </c>
      <c r="M35" s="101">
        <v>1926.9679944477543</v>
      </c>
      <c r="N35" s="101">
        <v>1974.3975620843503</v>
      </c>
      <c r="O35" s="101">
        <v>1936.4721669388357</v>
      </c>
      <c r="P35" s="101">
        <v>1948.8842312231784</v>
      </c>
      <c r="Q35" s="101">
        <v>1891.8826491678119</v>
      </c>
      <c r="R35" s="101">
        <v>1878.0159518238422</v>
      </c>
      <c r="S35" s="101">
        <v>1857.7538451823109</v>
      </c>
      <c r="T35" s="101">
        <v>1804.2864645016944</v>
      </c>
      <c r="U35" s="101">
        <v>1764.2990225515493</v>
      </c>
      <c r="V35" s="101">
        <v>1493.2507333620774</v>
      </c>
      <c r="W35" s="101">
        <v>1346.1711066365024</v>
      </c>
      <c r="X35" s="101">
        <v>1090.6531785224083</v>
      </c>
      <c r="Y35" s="101">
        <v>1023.2977408467202</v>
      </c>
      <c r="DA35" s="131" t="s">
        <v>3955</v>
      </c>
    </row>
    <row r="36" spans="1:105" ht="12" customHeight="1" x14ac:dyDescent="0.25">
      <c r="A36" s="107" t="s">
        <v>121</v>
      </c>
      <c r="B36" s="104"/>
      <c r="C36" s="104">
        <v>1437.3896826876676</v>
      </c>
      <c r="D36" s="104">
        <v>1451.4667959132053</v>
      </c>
      <c r="E36" s="104">
        <v>1469.1702322989834</v>
      </c>
      <c r="F36" s="104">
        <v>1518.8264437418773</v>
      </c>
      <c r="G36" s="104">
        <v>1582.7937772453149</v>
      </c>
      <c r="H36" s="104">
        <v>1654.7855469575895</v>
      </c>
      <c r="I36" s="104">
        <v>1702.0092382231933</v>
      </c>
      <c r="J36" s="104">
        <v>1588.2055368425888</v>
      </c>
      <c r="K36" s="104">
        <v>1668.9874382886849</v>
      </c>
      <c r="L36" s="104">
        <v>1623.8633042211973</v>
      </c>
      <c r="M36" s="104">
        <v>1567.2868459512681</v>
      </c>
      <c r="N36" s="104">
        <v>1614.1656552784807</v>
      </c>
      <c r="O36" s="104">
        <v>1556.8094603411064</v>
      </c>
      <c r="P36" s="104">
        <v>1572.7843038847709</v>
      </c>
      <c r="Q36" s="104">
        <v>1558.6554200295634</v>
      </c>
      <c r="R36" s="104">
        <v>1593.7095448432651</v>
      </c>
      <c r="S36" s="104">
        <v>1597.4952980186802</v>
      </c>
      <c r="T36" s="104">
        <v>1542.1802165284041</v>
      </c>
      <c r="U36" s="104">
        <v>1515.7818239951152</v>
      </c>
      <c r="V36" s="104">
        <v>1248.5659635894449</v>
      </c>
      <c r="W36" s="104">
        <v>1123.4702802850165</v>
      </c>
      <c r="X36" s="104">
        <v>949.38784682817322</v>
      </c>
      <c r="Y36" s="104">
        <v>905.32692579711841</v>
      </c>
      <c r="DA36" s="132" t="s">
        <v>3956</v>
      </c>
    </row>
    <row r="37" spans="1:105" ht="12" customHeight="1" x14ac:dyDescent="0.25">
      <c r="A37" s="108" t="s">
        <v>53</v>
      </c>
      <c r="B37" s="98"/>
      <c r="C37" s="98">
        <v>728.59040925064448</v>
      </c>
      <c r="D37" s="98">
        <v>749.81502021812253</v>
      </c>
      <c r="E37" s="98">
        <v>769.73696963774489</v>
      </c>
      <c r="F37" s="98">
        <v>752.37473857755504</v>
      </c>
      <c r="G37" s="98">
        <v>797.65881260928893</v>
      </c>
      <c r="H37" s="98">
        <v>843.61267867287779</v>
      </c>
      <c r="I37" s="98">
        <v>909.43933897975796</v>
      </c>
      <c r="J37" s="98">
        <v>785.16791827336067</v>
      </c>
      <c r="K37" s="98">
        <v>846.20832220551165</v>
      </c>
      <c r="L37" s="98">
        <v>826.11712093666586</v>
      </c>
      <c r="M37" s="98">
        <v>769.98257566975678</v>
      </c>
      <c r="N37" s="98">
        <v>792.83295969404821</v>
      </c>
      <c r="O37" s="98">
        <v>649.15628533157235</v>
      </c>
      <c r="P37" s="98">
        <v>610.33126933727533</v>
      </c>
      <c r="Q37" s="98">
        <v>643.84996848443257</v>
      </c>
      <c r="R37" s="98">
        <v>776.11403436161788</v>
      </c>
      <c r="S37" s="98">
        <v>813.56609967651855</v>
      </c>
      <c r="T37" s="98">
        <v>720.41755551672816</v>
      </c>
      <c r="U37" s="98">
        <v>706.08723882543245</v>
      </c>
      <c r="V37" s="98">
        <v>420.07481954029521</v>
      </c>
      <c r="W37" s="98">
        <v>334.79524329912255</v>
      </c>
      <c r="X37" s="98">
        <v>377.81736499800667</v>
      </c>
      <c r="Y37" s="98">
        <v>394.00650732002032</v>
      </c>
      <c r="DA37" s="63" t="s">
        <v>3957</v>
      </c>
    </row>
    <row r="38" spans="1:105" ht="12" customHeight="1" x14ac:dyDescent="0.25">
      <c r="A38" s="108" t="s">
        <v>52</v>
      </c>
      <c r="B38" s="98"/>
      <c r="C38" s="98">
        <v>708.79927343702298</v>
      </c>
      <c r="D38" s="98">
        <v>701.65177569508262</v>
      </c>
      <c r="E38" s="98">
        <v>699.43326266123825</v>
      </c>
      <c r="F38" s="98">
        <v>766.45170516432188</v>
      </c>
      <c r="G38" s="98">
        <v>785.13496463602576</v>
      </c>
      <c r="H38" s="98">
        <v>811.17286828471163</v>
      </c>
      <c r="I38" s="98">
        <v>792.56989924343532</v>
      </c>
      <c r="J38" s="98">
        <v>803.03761856922813</v>
      </c>
      <c r="K38" s="98">
        <v>822.77911608317322</v>
      </c>
      <c r="L38" s="98">
        <v>797.74618328453164</v>
      </c>
      <c r="M38" s="98">
        <v>797.30427028151109</v>
      </c>
      <c r="N38" s="98">
        <v>821.33269558443249</v>
      </c>
      <c r="O38" s="98">
        <v>907.65317500953381</v>
      </c>
      <c r="P38" s="98">
        <v>962.4530345474958</v>
      </c>
      <c r="Q38" s="98">
        <v>914.80545154513084</v>
      </c>
      <c r="R38" s="98">
        <v>817.59551048164724</v>
      </c>
      <c r="S38" s="98">
        <v>783.9291983421615</v>
      </c>
      <c r="T38" s="98">
        <v>821.76266101167607</v>
      </c>
      <c r="U38" s="98">
        <v>809.69458516968268</v>
      </c>
      <c r="V38" s="98">
        <v>828.49114404914963</v>
      </c>
      <c r="W38" s="98">
        <v>788.67503698589394</v>
      </c>
      <c r="X38" s="98">
        <v>571.57048183016661</v>
      </c>
      <c r="Y38" s="98">
        <v>511.32041847709797</v>
      </c>
      <c r="DA38" s="63" t="s">
        <v>3958</v>
      </c>
    </row>
    <row r="39" spans="1:105" ht="12" customHeight="1" x14ac:dyDescent="0.25">
      <c r="A39" s="121" t="s">
        <v>54</v>
      </c>
      <c r="B39" s="122"/>
      <c r="C39" s="122">
        <v>302.21554047518708</v>
      </c>
      <c r="D39" s="122">
        <v>296.74689682854029</v>
      </c>
      <c r="E39" s="122">
        <v>321.41825520303894</v>
      </c>
      <c r="F39" s="122">
        <v>324.20314969557438</v>
      </c>
      <c r="G39" s="122">
        <v>336.86988135115041</v>
      </c>
      <c r="H39" s="122">
        <v>328.00180433677065</v>
      </c>
      <c r="I39" s="122">
        <v>322.89194652673365</v>
      </c>
      <c r="J39" s="122">
        <v>281.27442262338928</v>
      </c>
      <c r="K39" s="122">
        <v>291.73295213873234</v>
      </c>
      <c r="L39" s="122">
        <v>286.51819126018796</v>
      </c>
      <c r="M39" s="122">
        <v>268.38641636697861</v>
      </c>
      <c r="N39" s="122">
        <v>277.12549774789045</v>
      </c>
      <c r="O39" s="122">
        <v>277.03582904222753</v>
      </c>
      <c r="P39" s="122">
        <v>281.45090298721908</v>
      </c>
      <c r="Q39" s="122">
        <v>291.60959412169092</v>
      </c>
      <c r="R39" s="122">
        <v>288.54326102243539</v>
      </c>
      <c r="S39" s="122">
        <v>283.88182899704037</v>
      </c>
      <c r="T39" s="122">
        <v>277.30297208877414</v>
      </c>
      <c r="U39" s="122">
        <v>272.03763550558187</v>
      </c>
      <c r="V39" s="122">
        <v>279.84570445106993</v>
      </c>
      <c r="W39" s="122">
        <v>270.43516653146202</v>
      </c>
      <c r="X39" s="122">
        <v>200.04408855279931</v>
      </c>
      <c r="Y39" s="122">
        <v>199.28151786299173</v>
      </c>
      <c r="DA39" s="130" t="s">
        <v>3959</v>
      </c>
    </row>
    <row r="40" spans="1:105" ht="12" customHeight="1" x14ac:dyDescent="0.25">
      <c r="A40" s="97" t="s">
        <v>50</v>
      </c>
      <c r="B40" s="98"/>
      <c r="C40" s="98">
        <v>366.85460863115139</v>
      </c>
      <c r="D40" s="98">
        <v>364.7922500481763</v>
      </c>
      <c r="E40" s="98">
        <v>406.11324741494724</v>
      </c>
      <c r="F40" s="98">
        <v>404.1001072440298</v>
      </c>
      <c r="G40" s="98">
        <v>397.34432153604018</v>
      </c>
      <c r="H40" s="98">
        <v>413.41639234611313</v>
      </c>
      <c r="I40" s="98">
        <v>406.65671075388445</v>
      </c>
      <c r="J40" s="98">
        <v>344.68739301183263</v>
      </c>
      <c r="K40" s="98">
        <v>369.26492005344909</v>
      </c>
      <c r="L40" s="98">
        <v>352.95771548798609</v>
      </c>
      <c r="M40" s="98">
        <v>352.62530522441074</v>
      </c>
      <c r="N40" s="98">
        <v>355.50186341399211</v>
      </c>
      <c r="O40" s="98">
        <v>352.14227483869814</v>
      </c>
      <c r="P40" s="98">
        <v>383.5930714598224</v>
      </c>
      <c r="Q40" s="98">
        <v>368.49862204896493</v>
      </c>
      <c r="R40" s="98">
        <v>393.26703056548502</v>
      </c>
      <c r="S40" s="98">
        <v>386.0893135525294</v>
      </c>
      <c r="T40" s="98">
        <v>382.94550668022515</v>
      </c>
      <c r="U40" s="98">
        <v>399.74294091172305</v>
      </c>
      <c r="V40" s="98">
        <v>369.05532264790696</v>
      </c>
      <c r="W40" s="98">
        <v>349.89887775600488</v>
      </c>
      <c r="X40" s="98">
        <v>317.70478494217366</v>
      </c>
      <c r="Y40" s="98">
        <v>287.22702242635165</v>
      </c>
      <c r="DA40" s="63" t="s">
        <v>3960</v>
      </c>
    </row>
    <row r="41" spans="1:105" ht="12" customHeight="1" x14ac:dyDescent="0.25">
      <c r="A41" s="109" t="s">
        <v>120</v>
      </c>
      <c r="B41" s="33"/>
      <c r="C41" s="33">
        <v>299.07488518625325</v>
      </c>
      <c r="D41" s="33">
        <v>292.90776211381376</v>
      </c>
      <c r="E41" s="33">
        <v>317.16715520784658</v>
      </c>
      <c r="F41" s="33">
        <v>319.52382632513513</v>
      </c>
      <c r="G41" s="33">
        <v>333.18699846641317</v>
      </c>
      <c r="H41" s="33">
        <v>322.09403716189001</v>
      </c>
      <c r="I41" s="33">
        <v>315.37304735854315</v>
      </c>
      <c r="J41" s="33">
        <v>275.64139586125452</v>
      </c>
      <c r="K41" s="33">
        <v>284.86640639907989</v>
      </c>
      <c r="L41" s="33">
        <v>281.54340915052035</v>
      </c>
      <c r="M41" s="33">
        <v>262.02347891884</v>
      </c>
      <c r="N41" s="33">
        <v>271.09228880890385</v>
      </c>
      <c r="O41" s="33">
        <v>271.34670291545166</v>
      </c>
      <c r="P41" s="33">
        <v>272.3542722072163</v>
      </c>
      <c r="Q41" s="33">
        <v>285.30597720276364</v>
      </c>
      <c r="R41" s="33">
        <v>279.48707739291189</v>
      </c>
      <c r="S41" s="33">
        <v>275.80674556714843</v>
      </c>
      <c r="T41" s="33">
        <v>270.05965168825838</v>
      </c>
      <c r="U41" s="33">
        <v>262.62582831524486</v>
      </c>
      <c r="V41" s="33">
        <v>273.62540538991345</v>
      </c>
      <c r="W41" s="33">
        <v>264.42747407802955</v>
      </c>
      <c r="X41" s="33">
        <v>188.92283430663616</v>
      </c>
      <c r="Y41" s="33">
        <v>191.02961942359437</v>
      </c>
      <c r="DA41" s="60" t="s">
        <v>3961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23325.644498564499</v>
      </c>
      <c r="D43" s="117">
        <f t="shared" si="14"/>
        <v>20437.260189160032</v>
      </c>
      <c r="E43" s="117">
        <f t="shared" si="14"/>
        <v>21975.011992445583</v>
      </c>
      <c r="F43" s="117">
        <f t="shared" si="14"/>
        <v>20611.36200159751</v>
      </c>
      <c r="G43" s="117">
        <f t="shared" si="14"/>
        <v>20116.334036232383</v>
      </c>
      <c r="H43" s="117">
        <f t="shared" si="14"/>
        <v>17976.005980322399</v>
      </c>
      <c r="I43" s="117">
        <f t="shared" si="14"/>
        <v>15491.090988049884</v>
      </c>
      <c r="J43" s="117">
        <f t="shared" si="14"/>
        <v>19092.711324570522</v>
      </c>
      <c r="K43" s="117">
        <f t="shared" si="14"/>
        <v>16366.82122186095</v>
      </c>
      <c r="L43" s="117">
        <f t="shared" si="14"/>
        <v>17620.361800388979</v>
      </c>
      <c r="M43" s="117">
        <f t="shared" si="14"/>
        <v>14714.694607763282</v>
      </c>
      <c r="N43" s="117">
        <f t="shared" si="14"/>
        <v>14317.790897325913</v>
      </c>
      <c r="O43" s="117">
        <f t="shared" si="14"/>
        <v>14556.24125631433</v>
      </c>
      <c r="P43" s="117">
        <f t="shared" si="14"/>
        <v>11155.676704364656</v>
      </c>
      <c r="Q43" s="117">
        <f t="shared" si="14"/>
        <v>12112.284383172639</v>
      </c>
      <c r="R43" s="117">
        <f t="shared" ref="R43:V43" si="15">R44+R47+R49+R58</f>
        <v>10835.680399034796</v>
      </c>
      <c r="S43" s="117">
        <f t="shared" si="15"/>
        <v>10562.440565756522</v>
      </c>
      <c r="T43" s="117">
        <f t="shared" si="15"/>
        <v>10050.195635366163</v>
      </c>
      <c r="U43" s="117">
        <f t="shared" si="15"/>
        <v>8253.4442133822413</v>
      </c>
      <c r="V43" s="117">
        <f t="shared" si="15"/>
        <v>8806.9216872552352</v>
      </c>
      <c r="W43" s="117">
        <f t="shared" ref="W43:Y43" si="16">W44+W47+W49+W58</f>
        <v>7821.3099074098418</v>
      </c>
      <c r="X43" s="117">
        <f t="shared" si="16"/>
        <v>6139.8643571867033</v>
      </c>
      <c r="Y43" s="117">
        <f t="shared" si="16"/>
        <v>5009.4117453912359</v>
      </c>
      <c r="DA43" s="129" t="s">
        <v>3962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21238.062271649906</v>
      </c>
      <c r="D44" s="122">
        <f t="shared" si="17"/>
        <v>18339.078360125404</v>
      </c>
      <c r="E44" s="122">
        <f t="shared" si="17"/>
        <v>19831.221124198375</v>
      </c>
      <c r="F44" s="122">
        <f t="shared" si="17"/>
        <v>18343.474488770451</v>
      </c>
      <c r="G44" s="122">
        <f t="shared" si="17"/>
        <v>17753.475093685171</v>
      </c>
      <c r="H44" s="122">
        <f t="shared" si="17"/>
        <v>15548.202832986755</v>
      </c>
      <c r="I44" s="122">
        <f t="shared" si="17"/>
        <v>13071.091335667017</v>
      </c>
      <c r="J44" s="122">
        <f t="shared" si="17"/>
        <v>16614.594863120587</v>
      </c>
      <c r="K44" s="122">
        <f t="shared" si="17"/>
        <v>13988.063211668563</v>
      </c>
      <c r="L44" s="122">
        <f t="shared" si="17"/>
        <v>15269.403488474132</v>
      </c>
      <c r="M44" s="122">
        <f t="shared" si="17"/>
        <v>12410.369954949439</v>
      </c>
      <c r="N44" s="122">
        <f t="shared" si="17"/>
        <v>11978.475395671674</v>
      </c>
      <c r="O44" s="122">
        <f t="shared" si="17"/>
        <v>12283.654363356538</v>
      </c>
      <c r="P44" s="122">
        <f t="shared" si="17"/>
        <v>8936.7579509285006</v>
      </c>
      <c r="Q44" s="122">
        <f t="shared" si="17"/>
        <v>9954.4665735448889</v>
      </c>
      <c r="R44" s="122">
        <f t="shared" ref="R44:V44" si="18">SUM(R45:R46)</f>
        <v>8695.2040760512118</v>
      </c>
      <c r="S44" s="122">
        <f t="shared" si="18"/>
        <v>8454.6370329193196</v>
      </c>
      <c r="T44" s="122">
        <f t="shared" si="18"/>
        <v>7986.154279799699</v>
      </c>
      <c r="U44" s="122">
        <f t="shared" si="18"/>
        <v>6201.1325482881475</v>
      </c>
      <c r="V44" s="122">
        <f t="shared" si="18"/>
        <v>6978.5765935849286</v>
      </c>
      <c r="W44" s="122">
        <f t="shared" ref="W44:Y44" si="19">SUM(W45:W46)</f>
        <v>6093.3610741500879</v>
      </c>
      <c r="X44" s="122">
        <f t="shared" si="19"/>
        <v>4646.1177857968232</v>
      </c>
      <c r="Y44" s="122">
        <f t="shared" si="19"/>
        <v>3672.8904958953208</v>
      </c>
      <c r="DA44" s="130" t="s">
        <v>3963</v>
      </c>
    </row>
    <row r="45" spans="1:105" ht="12" customHeight="1" x14ac:dyDescent="0.25">
      <c r="A45" s="97" t="s">
        <v>211</v>
      </c>
      <c r="B45" s="98"/>
      <c r="C45" s="98">
        <v>20984.974616239691</v>
      </c>
      <c r="D45" s="98">
        <v>18123.760256484991</v>
      </c>
      <c r="E45" s="98">
        <v>19600.079173160659</v>
      </c>
      <c r="F45" s="98">
        <v>18127.730036635443</v>
      </c>
      <c r="G45" s="98">
        <v>17545.875548808643</v>
      </c>
      <c r="H45" s="98">
        <v>15368.544953086672</v>
      </c>
      <c r="I45" s="98">
        <v>12920.490097049616</v>
      </c>
      <c r="J45" s="98">
        <v>16421.456990276005</v>
      </c>
      <c r="K45" s="98">
        <v>13825.43021517624</v>
      </c>
      <c r="L45" s="98">
        <v>15091.751121360636</v>
      </c>
      <c r="M45" s="98">
        <v>12264.302077205524</v>
      </c>
      <c r="N45" s="98">
        <v>11833.307425037112</v>
      </c>
      <c r="O45" s="98">
        <v>12128.412847419846</v>
      </c>
      <c r="P45" s="98">
        <v>8818.180270239458</v>
      </c>
      <c r="Q45" s="98">
        <v>9817.8406179869853</v>
      </c>
      <c r="R45" s="98">
        <v>8574.5707901422102</v>
      </c>
      <c r="S45" s="98">
        <v>8337.2633930688662</v>
      </c>
      <c r="T45" s="98">
        <v>7875.3357264568922</v>
      </c>
      <c r="U45" s="98">
        <v>6114.8014072072438</v>
      </c>
      <c r="V45" s="98">
        <v>6885.5019775547908</v>
      </c>
      <c r="W45" s="98">
        <v>6011.404713256924</v>
      </c>
      <c r="X45" s="98">
        <v>4585.85275359144</v>
      </c>
      <c r="Y45" s="98">
        <v>3625.5132213642601</v>
      </c>
      <c r="DA45" s="63" t="s">
        <v>3964</v>
      </c>
    </row>
    <row r="46" spans="1:105" ht="12" customHeight="1" x14ac:dyDescent="0.25">
      <c r="A46" s="97" t="s">
        <v>53</v>
      </c>
      <c r="B46" s="98"/>
      <c r="C46" s="98">
        <v>253.08765541021381</v>
      </c>
      <c r="D46" s="98">
        <v>215.31810364041189</v>
      </c>
      <c r="E46" s="98">
        <v>231.14195103771689</v>
      </c>
      <c r="F46" s="98">
        <v>215.74445213500837</v>
      </c>
      <c r="G46" s="98">
        <v>207.59954487652678</v>
      </c>
      <c r="H46" s="98">
        <v>179.65787990008403</v>
      </c>
      <c r="I46" s="98">
        <v>150.60123861740141</v>
      </c>
      <c r="J46" s="98">
        <v>193.1378728445799</v>
      </c>
      <c r="K46" s="98">
        <v>162.63299649232249</v>
      </c>
      <c r="L46" s="98">
        <v>177.65236711349701</v>
      </c>
      <c r="M46" s="98">
        <v>146.06787774391498</v>
      </c>
      <c r="N46" s="98">
        <v>145.16797063456235</v>
      </c>
      <c r="O46" s="98">
        <v>155.24151593669168</v>
      </c>
      <c r="P46" s="98">
        <v>118.57768068904205</v>
      </c>
      <c r="Q46" s="98">
        <v>136.62595555790276</v>
      </c>
      <c r="R46" s="98">
        <v>120.6332859090014</v>
      </c>
      <c r="S46" s="98">
        <v>117.37363985045332</v>
      </c>
      <c r="T46" s="98">
        <v>110.81855334280706</v>
      </c>
      <c r="U46" s="98">
        <v>86.331141080903407</v>
      </c>
      <c r="V46" s="98">
        <v>93.074616030138117</v>
      </c>
      <c r="W46" s="98">
        <v>81.956360893163748</v>
      </c>
      <c r="X46" s="98">
        <v>60.265032205383292</v>
      </c>
      <c r="Y46" s="98">
        <v>47.377274531060834</v>
      </c>
      <c r="DA46" s="63" t="s">
        <v>3965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4.8965423075935126</v>
      </c>
      <c r="D47" s="122">
        <f t="shared" si="20"/>
        <v>1.6207087035940995</v>
      </c>
      <c r="E47" s="122">
        <f t="shared" si="20"/>
        <v>5.4294151177531127</v>
      </c>
      <c r="F47" s="122">
        <f t="shared" si="20"/>
        <v>2.3337389145782539</v>
      </c>
      <c r="G47" s="122">
        <f t="shared" si="20"/>
        <v>14.794789818952482</v>
      </c>
      <c r="H47" s="122">
        <f t="shared" si="20"/>
        <v>38.601672235101951</v>
      </c>
      <c r="I47" s="122">
        <f t="shared" si="20"/>
        <v>11.805784370187672</v>
      </c>
      <c r="J47" s="122">
        <f t="shared" si="20"/>
        <v>10.75325739069269</v>
      </c>
      <c r="K47" s="122">
        <f t="shared" si="20"/>
        <v>2.4679468563615017</v>
      </c>
      <c r="L47" s="122">
        <f t="shared" si="20"/>
        <v>13.375643118977864</v>
      </c>
      <c r="M47" s="122">
        <f t="shared" si="20"/>
        <v>1.9813071417862682</v>
      </c>
      <c r="N47" s="122">
        <f t="shared" si="20"/>
        <v>11.352976084839721</v>
      </c>
      <c r="O47" s="122">
        <f t="shared" si="20"/>
        <v>18.907168570231125</v>
      </c>
      <c r="P47" s="122">
        <f t="shared" si="20"/>
        <v>10.383729224932525</v>
      </c>
      <c r="Q47" s="122">
        <f t="shared" si="20"/>
        <v>6.6809133077751994</v>
      </c>
      <c r="R47" s="122">
        <f t="shared" si="20"/>
        <v>10.405643391913989</v>
      </c>
      <c r="S47" s="122">
        <f t="shared" si="20"/>
        <v>9.56562437173314</v>
      </c>
      <c r="T47" s="122">
        <f t="shared" si="20"/>
        <v>4.5946411887137542</v>
      </c>
      <c r="U47" s="122">
        <f t="shared" si="20"/>
        <v>30.239209609365382</v>
      </c>
      <c r="V47" s="122">
        <f t="shared" si="20"/>
        <v>46.895702138758736</v>
      </c>
      <c r="W47" s="122">
        <f t="shared" si="20"/>
        <v>28.271561525420498</v>
      </c>
      <c r="X47" s="122">
        <f t="shared" si="20"/>
        <v>21.755174703436264</v>
      </c>
      <c r="Y47" s="122">
        <f t="shared" si="20"/>
        <v>21.982941612496173</v>
      </c>
      <c r="DA47" s="130" t="s">
        <v>3966</v>
      </c>
    </row>
    <row r="48" spans="1:105" ht="12" customHeight="1" x14ac:dyDescent="0.25">
      <c r="A48" s="97" t="s">
        <v>53</v>
      </c>
      <c r="B48" s="98"/>
      <c r="C48" s="98">
        <f>IF(RES_hhdet_in_fec!C48=0,0,RES_hhdet_in_fec!C48*1000*11630/RES_hhdet_in_new!C45)</f>
        <v>4.8965423075935126</v>
      </c>
      <c r="D48" s="98">
        <f>IF(RES_hhdet_in_fec!D48=0,0,RES_hhdet_in_fec!D48*1000*11630/RES_hhdet_in_new!D45)</f>
        <v>1.6207087035940995</v>
      </c>
      <c r="E48" s="98">
        <f>IF(RES_hhdet_in_fec!E48=0,0,RES_hhdet_in_fec!E48*1000*11630/RES_hhdet_in_new!E45)</f>
        <v>5.4294151177531127</v>
      </c>
      <c r="F48" s="98">
        <f>IF(RES_hhdet_in_fec!F48=0,0,RES_hhdet_in_fec!F48*1000*11630/RES_hhdet_in_new!F45)</f>
        <v>2.3337389145782539</v>
      </c>
      <c r="G48" s="98">
        <f>IF(RES_hhdet_in_fec!G48=0,0,RES_hhdet_in_fec!G48*1000*11630/RES_hhdet_in_new!G45)</f>
        <v>14.794789818952482</v>
      </c>
      <c r="H48" s="98">
        <f>IF(RES_hhdet_in_fec!H48=0,0,RES_hhdet_in_fec!H48*1000*11630/RES_hhdet_in_new!H45)</f>
        <v>38.601672235101951</v>
      </c>
      <c r="I48" s="98">
        <f>IF(RES_hhdet_in_fec!I48=0,0,RES_hhdet_in_fec!I48*1000*11630/RES_hhdet_in_new!I45)</f>
        <v>11.805784370187672</v>
      </c>
      <c r="J48" s="98">
        <f>IF(RES_hhdet_in_fec!J48=0,0,RES_hhdet_in_fec!J48*1000*11630/RES_hhdet_in_new!J45)</f>
        <v>10.75325739069269</v>
      </c>
      <c r="K48" s="98">
        <f>IF(RES_hhdet_in_fec!K48=0,0,RES_hhdet_in_fec!K48*1000*11630/RES_hhdet_in_new!K45)</f>
        <v>2.4679468563615017</v>
      </c>
      <c r="L48" s="98">
        <f>IF(RES_hhdet_in_fec!L48=0,0,RES_hhdet_in_fec!L48*1000*11630/RES_hhdet_in_new!L45)</f>
        <v>13.375643118977864</v>
      </c>
      <c r="M48" s="98">
        <f>IF(RES_hhdet_in_fec!M48=0,0,RES_hhdet_in_fec!M48*1000*11630/RES_hhdet_in_new!M45)</f>
        <v>1.9813071417862682</v>
      </c>
      <c r="N48" s="98">
        <f>IF(RES_hhdet_in_fec!N48=0,0,RES_hhdet_in_fec!N48*1000*11630/RES_hhdet_in_new!N45)</f>
        <v>11.352976084839721</v>
      </c>
      <c r="O48" s="98">
        <f>IF(RES_hhdet_in_fec!O48=0,0,RES_hhdet_in_fec!O48*1000*11630/RES_hhdet_in_new!O45)</f>
        <v>18.907168570231125</v>
      </c>
      <c r="P48" s="98">
        <f>IF(RES_hhdet_in_fec!P48=0,0,RES_hhdet_in_fec!P48*1000*11630/RES_hhdet_in_new!P45)</f>
        <v>10.383729224932525</v>
      </c>
      <c r="Q48" s="98">
        <f>IF(RES_hhdet_in_fec!Q48=0,0,RES_hhdet_in_fec!Q48*1000*11630/RES_hhdet_in_new!Q45)</f>
        <v>6.6809133077751994</v>
      </c>
      <c r="R48" s="98">
        <f>IF(RES_hhdet_in_fec!R48=0,0,RES_hhdet_in_fec!R48*1000*11630/RES_hhdet_in_new!R45)</f>
        <v>10.405643391913989</v>
      </c>
      <c r="S48" s="98">
        <f>IF(RES_hhdet_in_fec!S48=0,0,RES_hhdet_in_fec!S48*1000*11630/RES_hhdet_in_new!S45)</f>
        <v>9.56562437173314</v>
      </c>
      <c r="T48" s="98">
        <f>IF(RES_hhdet_in_fec!T48=0,0,RES_hhdet_in_fec!T48*1000*11630/RES_hhdet_in_new!T45)</f>
        <v>4.5946411887137542</v>
      </c>
      <c r="U48" s="98">
        <f>IF(RES_hhdet_in_fec!U48=0,0,RES_hhdet_in_fec!U48*1000*11630/RES_hhdet_in_new!U45)</f>
        <v>30.239209609365382</v>
      </c>
      <c r="V48" s="98">
        <f>IF(RES_hhdet_in_fec!V48=0,0,RES_hhdet_in_fec!V48*1000*11630/RES_hhdet_in_new!V45)</f>
        <v>46.895702138758736</v>
      </c>
      <c r="W48" s="98">
        <f>IF(RES_hhdet_in_fec!W48=0,0,RES_hhdet_in_fec!W48*1000*11630/RES_hhdet_in_new!W45)</f>
        <v>28.271561525420498</v>
      </c>
      <c r="X48" s="98">
        <f>IF(RES_hhdet_in_fec!X48=0,0,RES_hhdet_in_fec!X48*1000*11630/RES_hhdet_in_new!X45)</f>
        <v>21.755174703436264</v>
      </c>
      <c r="Y48" s="98">
        <f>IF(RES_hhdet_in_fec!Y48=0,0,RES_hhdet_in_fec!Y48*1000*11630/RES_hhdet_in_new!Y45)</f>
        <v>21.982941612496173</v>
      </c>
      <c r="DA48" s="63" t="s">
        <v>3967</v>
      </c>
    </row>
    <row r="49" spans="1:105" ht="12" customHeight="1" x14ac:dyDescent="0.25">
      <c r="A49" s="121" t="s">
        <v>55</v>
      </c>
      <c r="B49" s="122"/>
      <c r="C49" s="122">
        <v>1780.4361768316849</v>
      </c>
      <c r="D49" s="122">
        <v>1799.799303157025</v>
      </c>
      <c r="E49" s="122">
        <v>1816.9480601268108</v>
      </c>
      <c r="F49" s="122">
        <v>1941.3417939465808</v>
      </c>
      <c r="G49" s="122">
        <v>2011.1949858325277</v>
      </c>
      <c r="H49" s="122">
        <v>2061.2001833050717</v>
      </c>
      <c r="I49" s="122">
        <v>2085.299702338104</v>
      </c>
      <c r="J49" s="122">
        <v>2186.0746106461952</v>
      </c>
      <c r="K49" s="122">
        <v>2084.564901850933</v>
      </c>
      <c r="L49" s="122">
        <v>2051.0604117185617</v>
      </c>
      <c r="M49" s="122">
        <v>2033.9453024979118</v>
      </c>
      <c r="N49" s="122">
        <v>2050.8481018984385</v>
      </c>
      <c r="O49" s="122">
        <v>1976.6553709840052</v>
      </c>
      <c r="P49" s="122">
        <v>1927.0882800213701</v>
      </c>
      <c r="Q49" s="122">
        <v>1859.515535787519</v>
      </c>
      <c r="R49" s="122">
        <v>1841.5462419257303</v>
      </c>
      <c r="S49" s="122">
        <v>1814.3738477231771</v>
      </c>
      <c r="T49" s="122">
        <v>1782.1428226559228</v>
      </c>
      <c r="U49" s="122">
        <v>1750.0524703733415</v>
      </c>
      <c r="V49" s="122">
        <v>1501.5978680759431</v>
      </c>
      <c r="W49" s="122">
        <v>1429.2446947254814</v>
      </c>
      <c r="X49" s="122">
        <v>1271.9346608274852</v>
      </c>
      <c r="Y49" s="122">
        <v>1115.2773886700634</v>
      </c>
      <c r="DA49" s="130" t="s">
        <v>3968</v>
      </c>
    </row>
    <row r="50" spans="1:105" ht="12" customHeight="1" x14ac:dyDescent="0.25">
      <c r="A50" s="97" t="s">
        <v>138</v>
      </c>
      <c r="B50" s="98"/>
      <c r="C50" s="98">
        <v>2222.174727502234</v>
      </c>
      <c r="D50" s="98">
        <v>2047.8495584859145</v>
      </c>
      <c r="E50" s="98">
        <v>2116.7707468346216</v>
      </c>
      <c r="F50" s="98">
        <v>2452.7876114773198</v>
      </c>
      <c r="G50" s="98">
        <v>2539.0568239158738</v>
      </c>
      <c r="H50" s="98">
        <v>2484.5774718870653</v>
      </c>
      <c r="I50" s="98">
        <v>2279.0003038023269</v>
      </c>
      <c r="J50" s="98">
        <v>2626.0637991596982</v>
      </c>
      <c r="K50" s="98">
        <v>2469.5358829526126</v>
      </c>
      <c r="L50" s="98">
        <v>2370.9734481449145</v>
      </c>
      <c r="M50" s="98">
        <v>2459.2983312261435</v>
      </c>
      <c r="N50" s="98">
        <v>2317.0876602293101</v>
      </c>
      <c r="O50" s="98">
        <v>2190.6024178116986</v>
      </c>
      <c r="P50" s="98">
        <v>2225.6864145810659</v>
      </c>
      <c r="Q50" s="98">
        <v>2203.0885972279079</v>
      </c>
      <c r="R50" s="98">
        <v>1986.3713879015561</v>
      </c>
      <c r="S50" s="98">
        <v>1902.7056609780254</v>
      </c>
      <c r="T50" s="98">
        <v>1859.1438824723116</v>
      </c>
      <c r="U50" s="98">
        <v>1795.8088404605121</v>
      </c>
      <c r="V50" s="98">
        <v>1610.7596867115099</v>
      </c>
      <c r="W50" s="98">
        <v>1513.9745811281059</v>
      </c>
      <c r="X50" s="98">
        <v>1370.0323187932845</v>
      </c>
      <c r="Y50" s="98">
        <v>1236.419373369703</v>
      </c>
      <c r="DA50" s="63" t="s">
        <v>3969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1563.8825772577575</v>
      </c>
      <c r="F51" s="98">
        <v>1785.3924129052775</v>
      </c>
      <c r="G51" s="98">
        <v>1862.2806754486023</v>
      </c>
      <c r="H51" s="98">
        <v>1833.5586320292123</v>
      </c>
      <c r="I51" s="98">
        <v>1711.4628952344435</v>
      </c>
      <c r="J51" s="98">
        <v>1935.4278407923766</v>
      </c>
      <c r="K51" s="98">
        <v>1840.554856036543</v>
      </c>
      <c r="L51" s="98">
        <v>1776.6577815906207</v>
      </c>
      <c r="M51" s="98">
        <v>1842.8152092250182</v>
      </c>
      <c r="N51" s="98">
        <v>0</v>
      </c>
      <c r="O51" s="98">
        <v>1645.5173458558638</v>
      </c>
      <c r="P51" s="98">
        <v>1704.086300893614</v>
      </c>
      <c r="Q51" s="98">
        <v>1750.5682571225291</v>
      </c>
      <c r="R51" s="98">
        <v>1644.4135014309866</v>
      </c>
      <c r="S51" s="98">
        <v>1607.3494573729281</v>
      </c>
      <c r="T51" s="98">
        <v>1568.02883539871</v>
      </c>
      <c r="U51" s="98">
        <v>1529.0517261898217</v>
      </c>
      <c r="V51" s="98">
        <v>1336.5228104607099</v>
      </c>
      <c r="W51" s="98">
        <v>1252.5359786487372</v>
      </c>
      <c r="X51" s="98">
        <v>1172.7951048392756</v>
      </c>
      <c r="Y51" s="98">
        <v>1068.3830563401996</v>
      </c>
      <c r="DA51" s="63" t="s">
        <v>3970</v>
      </c>
    </row>
    <row r="52" spans="1:105" ht="12" customHeight="1" x14ac:dyDescent="0.25">
      <c r="A52" s="100" t="s">
        <v>211</v>
      </c>
      <c r="B52" s="101"/>
      <c r="C52" s="101">
        <v>0</v>
      </c>
      <c r="D52" s="101">
        <v>0</v>
      </c>
      <c r="E52" s="101">
        <v>900.8881749680337</v>
      </c>
      <c r="F52" s="101">
        <v>977.14830134061731</v>
      </c>
      <c r="G52" s="101">
        <v>1033.5782829358691</v>
      </c>
      <c r="H52" s="101">
        <v>1026.6160093761166</v>
      </c>
      <c r="I52" s="101">
        <v>997.51479844032121</v>
      </c>
      <c r="J52" s="101">
        <v>1050.9181660194702</v>
      </c>
      <c r="K52" s="101">
        <v>1019.2032182988263</v>
      </c>
      <c r="L52" s="101">
        <v>984.0404879022966</v>
      </c>
      <c r="M52" s="101">
        <v>983.4527404473954</v>
      </c>
      <c r="N52" s="101">
        <v>0</v>
      </c>
      <c r="O52" s="101">
        <v>734.31650368578266</v>
      </c>
      <c r="P52" s="101">
        <v>698.04986572453049</v>
      </c>
      <c r="Q52" s="101">
        <v>751.90256476422473</v>
      </c>
      <c r="R52" s="101">
        <v>821.08302531197739</v>
      </c>
      <c r="S52" s="101">
        <v>832.7430970353663</v>
      </c>
      <c r="T52" s="101">
        <v>742.67004212254005</v>
      </c>
      <c r="U52" s="101">
        <v>720.0867413159184</v>
      </c>
      <c r="V52" s="101">
        <v>455.97792578693867</v>
      </c>
      <c r="W52" s="101">
        <v>382.02407064020696</v>
      </c>
      <c r="X52" s="101">
        <v>481.99826544666536</v>
      </c>
      <c r="Y52" s="101">
        <v>479.41524974201411</v>
      </c>
      <c r="DA52" s="131" t="s">
        <v>3971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662.99440228972367</v>
      </c>
      <c r="F53" s="104">
        <v>808.2441115646601</v>
      </c>
      <c r="G53" s="104">
        <v>828.70239251273324</v>
      </c>
      <c r="H53" s="104">
        <v>806.9426226530959</v>
      </c>
      <c r="I53" s="104">
        <v>713.94809679412231</v>
      </c>
      <c r="J53" s="104">
        <v>884.50967477290635</v>
      </c>
      <c r="K53" s="104">
        <v>821.35163773771649</v>
      </c>
      <c r="L53" s="104">
        <v>792.61729368832391</v>
      </c>
      <c r="M53" s="104">
        <v>859.36246877762278</v>
      </c>
      <c r="N53" s="104">
        <v>0</v>
      </c>
      <c r="O53" s="104">
        <v>911.20084217008116</v>
      </c>
      <c r="P53" s="104">
        <v>1006.0364351690832</v>
      </c>
      <c r="Q53" s="104">
        <v>998.66569235830445</v>
      </c>
      <c r="R53" s="104">
        <v>823.33047611900929</v>
      </c>
      <c r="S53" s="104">
        <v>774.6063603375618</v>
      </c>
      <c r="T53" s="104">
        <v>825.35879327616999</v>
      </c>
      <c r="U53" s="104">
        <v>808.96498487390329</v>
      </c>
      <c r="V53" s="104">
        <v>880.54488467377143</v>
      </c>
      <c r="W53" s="104">
        <v>870.51190800853021</v>
      </c>
      <c r="X53" s="104">
        <v>690.7968393926102</v>
      </c>
      <c r="Y53" s="104">
        <v>588.96780659818535</v>
      </c>
      <c r="DA53" s="132" t="s">
        <v>3972</v>
      </c>
    </row>
    <row r="54" spans="1:105" ht="12" customHeight="1" x14ac:dyDescent="0.25">
      <c r="A54" s="106" t="s">
        <v>122</v>
      </c>
      <c r="B54" s="101"/>
      <c r="C54" s="101">
        <v>1784.3840993876379</v>
      </c>
      <c r="D54" s="101">
        <v>1793.299620247104</v>
      </c>
      <c r="E54" s="101">
        <v>1807.8299640852283</v>
      </c>
      <c r="F54" s="101">
        <v>1888.3201780447275</v>
      </c>
      <c r="G54" s="101">
        <v>1959.5578499313233</v>
      </c>
      <c r="H54" s="101">
        <v>2041.7974821721109</v>
      </c>
      <c r="I54" s="101">
        <v>2076.5917035568577</v>
      </c>
      <c r="J54" s="101">
        <v>1963.8514487022314</v>
      </c>
      <c r="K54" s="101">
        <v>2049.6310763751376</v>
      </c>
      <c r="L54" s="101">
        <v>1989.9012200212924</v>
      </c>
      <c r="M54" s="101">
        <v>1926.9679944477548</v>
      </c>
      <c r="N54" s="101">
        <v>1974.3975620843494</v>
      </c>
      <c r="O54" s="101">
        <v>1936.4721669388357</v>
      </c>
      <c r="P54" s="101">
        <v>1948.8842312231784</v>
      </c>
      <c r="Q54" s="101">
        <v>1891.8826491678117</v>
      </c>
      <c r="R54" s="101">
        <v>1878.015951823842</v>
      </c>
      <c r="S54" s="101">
        <v>1857.7538451823107</v>
      </c>
      <c r="T54" s="101">
        <v>1804.2864645016941</v>
      </c>
      <c r="U54" s="101">
        <v>1764.2990225515496</v>
      </c>
      <c r="V54" s="101">
        <v>1493.2507333620774</v>
      </c>
      <c r="W54" s="101">
        <v>1346.1711066365019</v>
      </c>
      <c r="X54" s="101">
        <v>1090.6531785224083</v>
      </c>
      <c r="Y54" s="101">
        <v>1023.2977408467202</v>
      </c>
      <c r="DA54" s="131" t="s">
        <v>3973</v>
      </c>
    </row>
    <row r="55" spans="1:105" ht="12" customHeight="1" x14ac:dyDescent="0.25">
      <c r="A55" s="107" t="s">
        <v>121</v>
      </c>
      <c r="B55" s="104"/>
      <c r="C55" s="104">
        <v>1437.3896826876678</v>
      </c>
      <c r="D55" s="104">
        <v>1451.4667959132053</v>
      </c>
      <c r="E55" s="104">
        <v>1469.1702322989836</v>
      </c>
      <c r="F55" s="104">
        <v>1518.826443741877</v>
      </c>
      <c r="G55" s="104">
        <v>1582.7937772453145</v>
      </c>
      <c r="H55" s="104">
        <v>1654.7855469575893</v>
      </c>
      <c r="I55" s="104">
        <v>1702.0092382231935</v>
      </c>
      <c r="J55" s="104">
        <v>1588.2055368425886</v>
      </c>
      <c r="K55" s="104">
        <v>1668.9874382886849</v>
      </c>
      <c r="L55" s="104">
        <v>1623.8633042211973</v>
      </c>
      <c r="M55" s="104">
        <v>1567.2868459512679</v>
      </c>
      <c r="N55" s="104">
        <v>1614.1656552784809</v>
      </c>
      <c r="O55" s="104">
        <v>1556.8094603411057</v>
      </c>
      <c r="P55" s="104">
        <v>1572.7843038847707</v>
      </c>
      <c r="Q55" s="104">
        <v>1558.6554200295636</v>
      </c>
      <c r="R55" s="104">
        <v>1593.7095448432649</v>
      </c>
      <c r="S55" s="104">
        <v>1597.4952980186802</v>
      </c>
      <c r="T55" s="104">
        <v>1542.1802165284039</v>
      </c>
      <c r="U55" s="104">
        <v>1515.7818239951157</v>
      </c>
      <c r="V55" s="104">
        <v>1248.5659635894449</v>
      </c>
      <c r="W55" s="104">
        <v>1123.4702802850168</v>
      </c>
      <c r="X55" s="104">
        <v>949.38784682817322</v>
      </c>
      <c r="Y55" s="104">
        <v>905.32692579711841</v>
      </c>
      <c r="DA55" s="132" t="s">
        <v>3974</v>
      </c>
    </row>
    <row r="56" spans="1:105" ht="12" customHeight="1" x14ac:dyDescent="0.25">
      <c r="A56" s="108" t="s">
        <v>53</v>
      </c>
      <c r="B56" s="98"/>
      <c r="C56" s="98">
        <v>728.5904092506446</v>
      </c>
      <c r="D56" s="98">
        <v>749.81502021812253</v>
      </c>
      <c r="E56" s="98">
        <v>769.73696963774501</v>
      </c>
      <c r="F56" s="98">
        <v>752.37473857755504</v>
      </c>
      <c r="G56" s="98">
        <v>797.65881260928904</v>
      </c>
      <c r="H56" s="98">
        <v>843.61267867287779</v>
      </c>
      <c r="I56" s="98">
        <v>909.43933897975785</v>
      </c>
      <c r="J56" s="98">
        <v>785.16791827336056</v>
      </c>
      <c r="K56" s="98">
        <v>846.20832220551131</v>
      </c>
      <c r="L56" s="98">
        <v>826.11712093666574</v>
      </c>
      <c r="M56" s="98">
        <v>769.98257566975678</v>
      </c>
      <c r="N56" s="98">
        <v>792.83295969404844</v>
      </c>
      <c r="O56" s="98">
        <v>649.15628533157224</v>
      </c>
      <c r="P56" s="98">
        <v>610.33126933727499</v>
      </c>
      <c r="Q56" s="98">
        <v>643.84996848443279</v>
      </c>
      <c r="R56" s="98">
        <v>776.11403436161777</v>
      </c>
      <c r="S56" s="98">
        <v>813.56609967651866</v>
      </c>
      <c r="T56" s="98">
        <v>720.41755551672793</v>
      </c>
      <c r="U56" s="98">
        <v>706.08723882543256</v>
      </c>
      <c r="V56" s="98">
        <v>420.07481954029521</v>
      </c>
      <c r="W56" s="98">
        <v>334.79524329912266</v>
      </c>
      <c r="X56" s="98">
        <v>377.81736499800661</v>
      </c>
      <c r="Y56" s="98">
        <v>394.00650732002038</v>
      </c>
      <c r="DA56" s="63" t="s">
        <v>3975</v>
      </c>
    </row>
    <row r="57" spans="1:105" ht="12" customHeight="1" x14ac:dyDescent="0.25">
      <c r="A57" s="108" t="s">
        <v>52</v>
      </c>
      <c r="B57" s="98"/>
      <c r="C57" s="98">
        <v>708.79927343702309</v>
      </c>
      <c r="D57" s="98">
        <v>701.65177569508262</v>
      </c>
      <c r="E57" s="98">
        <v>699.43326266123847</v>
      </c>
      <c r="F57" s="98">
        <v>766.45170516432199</v>
      </c>
      <c r="G57" s="98">
        <v>785.1349646360253</v>
      </c>
      <c r="H57" s="98">
        <v>811.17286828471163</v>
      </c>
      <c r="I57" s="98">
        <v>792.56989924343532</v>
      </c>
      <c r="J57" s="98">
        <v>803.03761856922813</v>
      </c>
      <c r="K57" s="98">
        <v>822.77911608317322</v>
      </c>
      <c r="L57" s="98">
        <v>797.74618328453175</v>
      </c>
      <c r="M57" s="98">
        <v>797.30427028151087</v>
      </c>
      <c r="N57" s="98">
        <v>821.3326955844326</v>
      </c>
      <c r="O57" s="98">
        <v>907.65317500953347</v>
      </c>
      <c r="P57" s="98">
        <v>962.4530345474958</v>
      </c>
      <c r="Q57" s="98">
        <v>914.80545154513095</v>
      </c>
      <c r="R57" s="98">
        <v>817.59551048164724</v>
      </c>
      <c r="S57" s="98">
        <v>783.9291983421615</v>
      </c>
      <c r="T57" s="98">
        <v>821.7626610116763</v>
      </c>
      <c r="U57" s="98">
        <v>809.69458516968314</v>
      </c>
      <c r="V57" s="98">
        <v>828.49114404914963</v>
      </c>
      <c r="W57" s="98">
        <v>788.67503698589417</v>
      </c>
      <c r="X57" s="98">
        <v>571.57048183016661</v>
      </c>
      <c r="Y57" s="98">
        <v>511.32041847709803</v>
      </c>
      <c r="DA57" s="63" t="s">
        <v>3976</v>
      </c>
    </row>
    <row r="58" spans="1:105" ht="12" customHeight="1" x14ac:dyDescent="0.25">
      <c r="A58" s="121" t="s">
        <v>54</v>
      </c>
      <c r="B58" s="122"/>
      <c r="C58" s="122">
        <v>302.24950777531399</v>
      </c>
      <c r="D58" s="122">
        <v>296.76181717400749</v>
      </c>
      <c r="E58" s="122">
        <v>321.41339300264485</v>
      </c>
      <c r="F58" s="122">
        <v>324.21197996589979</v>
      </c>
      <c r="G58" s="122">
        <v>336.86916689573098</v>
      </c>
      <c r="H58" s="122">
        <v>328.001291795469</v>
      </c>
      <c r="I58" s="122">
        <v>322.89416567457454</v>
      </c>
      <c r="J58" s="122">
        <v>281.28859341304519</v>
      </c>
      <c r="K58" s="122">
        <v>291.72516148509186</v>
      </c>
      <c r="L58" s="122">
        <v>286.52225707730889</v>
      </c>
      <c r="M58" s="122">
        <v>268.39804317414405</v>
      </c>
      <c r="N58" s="122">
        <v>277.11442367096072</v>
      </c>
      <c r="O58" s="122">
        <v>277.02435340355538</v>
      </c>
      <c r="P58" s="122">
        <v>281.44674418985409</v>
      </c>
      <c r="Q58" s="122">
        <v>291.62136053245484</v>
      </c>
      <c r="R58" s="122">
        <v>288.52443766594013</v>
      </c>
      <c r="S58" s="122">
        <v>283.86406074229296</v>
      </c>
      <c r="T58" s="122">
        <v>277.3038917218268</v>
      </c>
      <c r="U58" s="122">
        <v>272.01998511138618</v>
      </c>
      <c r="V58" s="122">
        <v>279.85152345560465</v>
      </c>
      <c r="W58" s="122">
        <v>270.43257700885277</v>
      </c>
      <c r="X58" s="122">
        <v>200.05673585895883</v>
      </c>
      <c r="Y58" s="122">
        <v>199.26091921335572</v>
      </c>
      <c r="DA58" s="130" t="s">
        <v>3977</v>
      </c>
    </row>
    <row r="59" spans="1:105" ht="12" customHeight="1" x14ac:dyDescent="0.25">
      <c r="A59" s="97" t="s">
        <v>50</v>
      </c>
      <c r="B59" s="98"/>
      <c r="C59" s="98">
        <v>366.85460863115145</v>
      </c>
      <c r="D59" s="98">
        <v>364.7922500481763</v>
      </c>
      <c r="E59" s="98">
        <v>406.11324741494724</v>
      </c>
      <c r="F59" s="98">
        <v>404.1001072440298</v>
      </c>
      <c r="G59" s="98">
        <v>397.34432153604013</v>
      </c>
      <c r="H59" s="98">
        <v>413.41639234611313</v>
      </c>
      <c r="I59" s="98">
        <v>406.6567107538844</v>
      </c>
      <c r="J59" s="98">
        <v>344.68739301183268</v>
      </c>
      <c r="K59" s="98">
        <v>369.26492005344909</v>
      </c>
      <c r="L59" s="98">
        <v>352.95771548798615</v>
      </c>
      <c r="M59" s="98">
        <v>352.62530522441068</v>
      </c>
      <c r="N59" s="98">
        <v>355.50186341399223</v>
      </c>
      <c r="O59" s="98">
        <v>352.14227483869814</v>
      </c>
      <c r="P59" s="98">
        <v>383.5930714598224</v>
      </c>
      <c r="Q59" s="98">
        <v>368.49862204896493</v>
      </c>
      <c r="R59" s="98">
        <v>393.26703056548502</v>
      </c>
      <c r="S59" s="98">
        <v>386.08931355252929</v>
      </c>
      <c r="T59" s="98">
        <v>382.94550668022509</v>
      </c>
      <c r="U59" s="98">
        <v>399.74294091172294</v>
      </c>
      <c r="V59" s="98">
        <v>369.05532264790696</v>
      </c>
      <c r="W59" s="98">
        <v>349.89887775600494</v>
      </c>
      <c r="X59" s="98">
        <v>317.7047849421736</v>
      </c>
      <c r="Y59" s="98">
        <v>287.22702242635171</v>
      </c>
      <c r="DA59" s="63" t="s">
        <v>3978</v>
      </c>
    </row>
    <row r="60" spans="1:105" ht="12" customHeight="1" x14ac:dyDescent="0.25">
      <c r="A60" s="109" t="s">
        <v>120</v>
      </c>
      <c r="B60" s="33"/>
      <c r="C60" s="33">
        <v>299.07488518625325</v>
      </c>
      <c r="D60" s="33">
        <v>292.90776211381376</v>
      </c>
      <c r="E60" s="33">
        <v>317.16715520784658</v>
      </c>
      <c r="F60" s="33">
        <v>319.5238263251353</v>
      </c>
      <c r="G60" s="33">
        <v>333.18699846641323</v>
      </c>
      <c r="H60" s="33">
        <v>322.09403716189007</v>
      </c>
      <c r="I60" s="33">
        <v>315.37304735854315</v>
      </c>
      <c r="J60" s="33">
        <v>275.64139586125458</v>
      </c>
      <c r="K60" s="33">
        <v>284.86640639907989</v>
      </c>
      <c r="L60" s="33">
        <v>281.54340915052035</v>
      </c>
      <c r="M60" s="33">
        <v>262.02347891884006</v>
      </c>
      <c r="N60" s="33">
        <v>271.09228880890385</v>
      </c>
      <c r="O60" s="33">
        <v>271.34670291545171</v>
      </c>
      <c r="P60" s="33">
        <v>272.3542722072163</v>
      </c>
      <c r="Q60" s="33">
        <v>285.3059772027637</v>
      </c>
      <c r="R60" s="33">
        <v>279.48707739291183</v>
      </c>
      <c r="S60" s="33">
        <v>275.80674556714843</v>
      </c>
      <c r="T60" s="33">
        <v>270.05965168825844</v>
      </c>
      <c r="U60" s="33">
        <v>262.6258283152448</v>
      </c>
      <c r="V60" s="33">
        <v>273.62540538991345</v>
      </c>
      <c r="W60" s="33">
        <v>264.42747407802949</v>
      </c>
      <c r="X60" s="33">
        <v>188.92283430663613</v>
      </c>
      <c r="Y60" s="33">
        <v>191.02961942359437</v>
      </c>
      <c r="DA60" s="60" t="s">
        <v>3979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21036.698642080664</v>
      </c>
      <c r="D62" s="117">
        <f t="shared" si="21"/>
        <v>19396.704859629306</v>
      </c>
      <c r="E62" s="117">
        <f t="shared" si="21"/>
        <v>19762.313399452785</v>
      </c>
      <c r="F62" s="117">
        <f t="shared" si="21"/>
        <v>18366.761119962099</v>
      </c>
      <c r="G62" s="117">
        <f t="shared" si="21"/>
        <v>17197.468013952301</v>
      </c>
      <c r="H62" s="117">
        <f t="shared" si="21"/>
        <v>16732.061580703459</v>
      </c>
      <c r="I62" s="117">
        <f t="shared" si="21"/>
        <v>15094.500369652967</v>
      </c>
      <c r="J62" s="117">
        <f t="shared" si="21"/>
        <v>15601.725904785857</v>
      </c>
      <c r="K62" s="117">
        <f t="shared" si="21"/>
        <v>14956.304565970036</v>
      </c>
      <c r="L62" s="117">
        <f t="shared" si="21"/>
        <v>16468.795302727853</v>
      </c>
      <c r="M62" s="117">
        <f t="shared" si="21"/>
        <v>12249.341052623713</v>
      </c>
      <c r="N62" s="117">
        <f t="shared" si="21"/>
        <v>12971.260407737853</v>
      </c>
      <c r="O62" s="117">
        <f t="shared" si="21"/>
        <v>13194.374328912778</v>
      </c>
      <c r="P62" s="117">
        <f t="shared" si="21"/>
        <v>9729.6973609650049</v>
      </c>
      <c r="Q62" s="117">
        <f t="shared" si="21"/>
        <v>9888.7121205477397</v>
      </c>
      <c r="R62" s="117">
        <f t="shared" ref="R62:V62" si="22">R63+R66+R68+R77</f>
        <v>9992.1035381334477</v>
      </c>
      <c r="S62" s="117">
        <f t="shared" si="22"/>
        <v>9390.5456185558669</v>
      </c>
      <c r="T62" s="117">
        <f t="shared" si="22"/>
        <v>8986.6232327269208</v>
      </c>
      <c r="U62" s="117">
        <f t="shared" si="22"/>
        <v>8419.4681344036817</v>
      </c>
      <c r="V62" s="117">
        <f t="shared" si="22"/>
        <v>7444.3332360896029</v>
      </c>
      <c r="W62" s="117">
        <f t="shared" ref="W62:Y62" si="23">W63+W66+W68+W77</f>
        <v>7680.1704729968706</v>
      </c>
      <c r="X62" s="117">
        <f t="shared" si="23"/>
        <v>5398.2416017348432</v>
      </c>
      <c r="Y62" s="117">
        <f t="shared" si="23"/>
        <v>4520.5301144078312</v>
      </c>
      <c r="DA62" s="129" t="s">
        <v>3980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18798.134571929892</v>
      </c>
      <c r="D63" s="122">
        <f t="shared" si="24"/>
        <v>17164.069109347853</v>
      </c>
      <c r="E63" s="122">
        <f t="shared" si="24"/>
        <v>17537.459481444053</v>
      </c>
      <c r="F63" s="122">
        <f t="shared" si="24"/>
        <v>15946.382908255611</v>
      </c>
      <c r="G63" s="122">
        <f t="shared" si="24"/>
        <v>14757.316263981631</v>
      </c>
      <c r="H63" s="122">
        <f t="shared" si="24"/>
        <v>14150.040172723442</v>
      </c>
      <c r="I63" s="122">
        <f t="shared" si="24"/>
        <v>12677.295130494036</v>
      </c>
      <c r="J63" s="122">
        <f t="shared" si="24"/>
        <v>13178.615668261491</v>
      </c>
      <c r="K63" s="122">
        <f t="shared" si="24"/>
        <v>12491.879904485691</v>
      </c>
      <c r="L63" s="122">
        <f t="shared" si="24"/>
        <v>14081.577845935804</v>
      </c>
      <c r="M63" s="122">
        <f t="shared" si="24"/>
        <v>10104.262531791073</v>
      </c>
      <c r="N63" s="122">
        <f t="shared" si="24"/>
        <v>10681.463447030737</v>
      </c>
      <c r="O63" s="122">
        <f t="shared" si="24"/>
        <v>10978.037275848981</v>
      </c>
      <c r="P63" s="122">
        <f t="shared" si="24"/>
        <v>7552.1873686793151</v>
      </c>
      <c r="Q63" s="122">
        <f t="shared" si="24"/>
        <v>7808.3634870487431</v>
      </c>
      <c r="R63" s="122">
        <f t="shared" ref="R63:V63" si="25">SUM(R64:R65)</f>
        <v>7845.0402277965259</v>
      </c>
      <c r="S63" s="122">
        <f t="shared" si="25"/>
        <v>7327.4884733029457</v>
      </c>
      <c r="T63" s="122">
        <f t="shared" si="25"/>
        <v>6944.1270901915505</v>
      </c>
      <c r="U63" s="122">
        <f t="shared" si="25"/>
        <v>6299.7600109985433</v>
      </c>
      <c r="V63" s="122">
        <f t="shared" si="25"/>
        <v>5600.3892244777016</v>
      </c>
      <c r="W63" s="122">
        <f t="shared" ref="W63:Y63" si="26">SUM(W64:W65)</f>
        <v>5834.1658802975007</v>
      </c>
      <c r="X63" s="122">
        <f t="shared" si="26"/>
        <v>4047.8294823100487</v>
      </c>
      <c r="Y63" s="122">
        <f t="shared" si="26"/>
        <v>3259.344243474412</v>
      </c>
      <c r="DA63" s="130" t="s">
        <v>3981</v>
      </c>
    </row>
    <row r="64" spans="1:105" ht="12" customHeight="1" x14ac:dyDescent="0.25">
      <c r="A64" s="97" t="s">
        <v>212</v>
      </c>
      <c r="B64" s="98"/>
      <c r="C64" s="98">
        <v>18554.08972583912</v>
      </c>
      <c r="D64" s="98">
        <v>16944.73470210177</v>
      </c>
      <c r="E64" s="98">
        <v>17315.188227025468</v>
      </c>
      <c r="F64" s="98">
        <v>15742.621907288813</v>
      </c>
      <c r="G64" s="98">
        <v>14569.991321426309</v>
      </c>
      <c r="H64" s="98">
        <v>13972.686356776299</v>
      </c>
      <c r="I64" s="98">
        <v>12518.967920434399</v>
      </c>
      <c r="J64" s="98">
        <v>13012.661336063389</v>
      </c>
      <c r="K64" s="98">
        <v>12334.625883682747</v>
      </c>
      <c r="L64" s="98">
        <v>13904.257095949497</v>
      </c>
      <c r="M64" s="98">
        <v>9975.5613393772928</v>
      </c>
      <c r="N64" s="98">
        <v>10541.335127862352</v>
      </c>
      <c r="O64" s="98">
        <v>10827.681491264588</v>
      </c>
      <c r="P64" s="98">
        <v>7443.3335210264077</v>
      </c>
      <c r="Q64" s="98">
        <v>7691.46195696416</v>
      </c>
      <c r="R64" s="98">
        <v>7725.4692912832661</v>
      </c>
      <c r="S64" s="98">
        <v>7214.6289015985994</v>
      </c>
      <c r="T64" s="98">
        <v>6836.0081289489135</v>
      </c>
      <c r="U64" s="98">
        <v>6200.2559142917471</v>
      </c>
      <c r="V64" s="98">
        <v>5514.9061870482901</v>
      </c>
      <c r="W64" s="98">
        <v>5743.8972477178377</v>
      </c>
      <c r="X64" s="98">
        <v>3987.2259841078335</v>
      </c>
      <c r="Y64" s="98">
        <v>3210.6978269483116</v>
      </c>
      <c r="DA64" s="63" t="s">
        <v>3982</v>
      </c>
    </row>
    <row r="65" spans="1:105" ht="12" customHeight="1" x14ac:dyDescent="0.25">
      <c r="A65" s="97" t="s">
        <v>53</v>
      </c>
      <c r="B65" s="98"/>
      <c r="C65" s="98">
        <v>244.04484609077278</v>
      </c>
      <c r="D65" s="98">
        <v>219.33440724608252</v>
      </c>
      <c r="E65" s="98">
        <v>222.27125441858379</v>
      </c>
      <c r="F65" s="98">
        <v>203.76100096679838</v>
      </c>
      <c r="G65" s="98">
        <v>187.32494255532217</v>
      </c>
      <c r="H65" s="98">
        <v>177.35381594714283</v>
      </c>
      <c r="I65" s="98">
        <v>158.32721005963683</v>
      </c>
      <c r="J65" s="98">
        <v>165.95433219810118</v>
      </c>
      <c r="K65" s="98">
        <v>157.25402080294339</v>
      </c>
      <c r="L65" s="98">
        <v>177.32074998630702</v>
      </c>
      <c r="M65" s="98">
        <v>128.70119241378094</v>
      </c>
      <c r="N65" s="98">
        <v>140.12831916838513</v>
      </c>
      <c r="O65" s="98">
        <v>150.35578458439406</v>
      </c>
      <c r="P65" s="98">
        <v>108.85384765290705</v>
      </c>
      <c r="Q65" s="98">
        <v>116.90153008458327</v>
      </c>
      <c r="R65" s="98">
        <v>119.57093651325974</v>
      </c>
      <c r="S65" s="98">
        <v>112.85957170434622</v>
      </c>
      <c r="T65" s="98">
        <v>108.11896124263662</v>
      </c>
      <c r="U65" s="98">
        <v>99.504096706795906</v>
      </c>
      <c r="V65" s="98">
        <v>85.483037429411723</v>
      </c>
      <c r="W65" s="98">
        <v>90.268632579663048</v>
      </c>
      <c r="X65" s="98">
        <v>60.603498202215178</v>
      </c>
      <c r="Y65" s="98">
        <v>48.646416526100658</v>
      </c>
      <c r="DA65" s="63" t="s">
        <v>3983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4.8971977883316331</v>
      </c>
      <c r="D66" s="122">
        <f t="shared" si="27"/>
        <v>1.6211083438620959</v>
      </c>
      <c r="E66" s="122">
        <f t="shared" si="27"/>
        <v>5.4356782610056102</v>
      </c>
      <c r="F66" s="122">
        <f t="shared" si="27"/>
        <v>2.3367110639206845</v>
      </c>
      <c r="G66" s="122">
        <f t="shared" si="27"/>
        <v>14.792809933740449</v>
      </c>
      <c r="H66" s="122">
        <f t="shared" si="27"/>
        <v>38.598747739188902</v>
      </c>
      <c r="I66" s="122">
        <f t="shared" si="27"/>
        <v>11.799589212016107</v>
      </c>
      <c r="J66" s="122">
        <f t="shared" si="27"/>
        <v>10.760521624723355</v>
      </c>
      <c r="K66" s="122">
        <f t="shared" si="27"/>
        <v>2.4684453242102786</v>
      </c>
      <c r="L66" s="122">
        <f t="shared" si="27"/>
        <v>13.379589045326492</v>
      </c>
      <c r="M66" s="122">
        <f t="shared" si="27"/>
        <v>1.9761924714996175</v>
      </c>
      <c r="N66" s="122">
        <f t="shared" si="27"/>
        <v>11.36291883787707</v>
      </c>
      <c r="O66" s="122">
        <f t="shared" si="27"/>
        <v>18.909243526004271</v>
      </c>
      <c r="P66" s="122">
        <f t="shared" si="27"/>
        <v>10.379119713357415</v>
      </c>
      <c r="Q66" s="122">
        <f t="shared" si="27"/>
        <v>6.6776190128982673</v>
      </c>
      <c r="R66" s="122">
        <f t="shared" si="27"/>
        <v>10.399982210102285</v>
      </c>
      <c r="S66" s="122">
        <f t="shared" si="27"/>
        <v>9.5600732337134904</v>
      </c>
      <c r="T66" s="122">
        <f t="shared" si="27"/>
        <v>4.5933348826402369</v>
      </c>
      <c r="U66" s="122">
        <f t="shared" si="27"/>
        <v>30.246058119414208</v>
      </c>
      <c r="V66" s="122">
        <f t="shared" si="27"/>
        <v>46.897401013950059</v>
      </c>
      <c r="W66" s="122">
        <f t="shared" si="27"/>
        <v>28.271962081818845</v>
      </c>
      <c r="X66" s="122">
        <f t="shared" si="27"/>
        <v>21.749612404640622</v>
      </c>
      <c r="Y66" s="122">
        <f t="shared" si="27"/>
        <v>21.986052433705389</v>
      </c>
      <c r="DA66" s="130" t="s">
        <v>3984</v>
      </c>
    </row>
    <row r="67" spans="1:105" ht="12" customHeight="1" x14ac:dyDescent="0.25">
      <c r="A67" s="97" t="s">
        <v>53</v>
      </c>
      <c r="B67" s="98"/>
      <c r="C67" s="98">
        <f>IF(RES_hhdet_in_fec!C67=0,0,RES_hhdet_in_fec!C67*1000*11630/RES_hhdet_in_new!C64)</f>
        <v>4.8971977883316331</v>
      </c>
      <c r="D67" s="98">
        <f>IF(RES_hhdet_in_fec!D67=0,0,RES_hhdet_in_fec!D67*1000*11630/RES_hhdet_in_new!D64)</f>
        <v>1.6211083438620959</v>
      </c>
      <c r="E67" s="98">
        <f>IF(RES_hhdet_in_fec!E67=0,0,RES_hhdet_in_fec!E67*1000*11630/RES_hhdet_in_new!E64)</f>
        <v>5.4356782610056102</v>
      </c>
      <c r="F67" s="98">
        <f>IF(RES_hhdet_in_fec!F67=0,0,RES_hhdet_in_fec!F67*1000*11630/RES_hhdet_in_new!F64)</f>
        <v>2.3367110639206845</v>
      </c>
      <c r="G67" s="98">
        <f>IF(RES_hhdet_in_fec!G67=0,0,RES_hhdet_in_fec!G67*1000*11630/RES_hhdet_in_new!G64)</f>
        <v>14.792809933740449</v>
      </c>
      <c r="H67" s="98">
        <f>IF(RES_hhdet_in_fec!H67=0,0,RES_hhdet_in_fec!H67*1000*11630/RES_hhdet_in_new!H64)</f>
        <v>38.598747739188902</v>
      </c>
      <c r="I67" s="98">
        <f>IF(RES_hhdet_in_fec!I67=0,0,RES_hhdet_in_fec!I67*1000*11630/RES_hhdet_in_new!I64)</f>
        <v>11.799589212016107</v>
      </c>
      <c r="J67" s="98">
        <f>IF(RES_hhdet_in_fec!J67=0,0,RES_hhdet_in_fec!J67*1000*11630/RES_hhdet_in_new!J64)</f>
        <v>10.760521624723355</v>
      </c>
      <c r="K67" s="98">
        <f>IF(RES_hhdet_in_fec!K67=0,0,RES_hhdet_in_fec!K67*1000*11630/RES_hhdet_in_new!K64)</f>
        <v>2.4684453242102786</v>
      </c>
      <c r="L67" s="98">
        <f>IF(RES_hhdet_in_fec!L67=0,0,RES_hhdet_in_fec!L67*1000*11630/RES_hhdet_in_new!L64)</f>
        <v>13.379589045326492</v>
      </c>
      <c r="M67" s="98">
        <f>IF(RES_hhdet_in_fec!M67=0,0,RES_hhdet_in_fec!M67*1000*11630/RES_hhdet_in_new!M64)</f>
        <v>1.9761924714996175</v>
      </c>
      <c r="N67" s="98">
        <f>IF(RES_hhdet_in_fec!N67=0,0,RES_hhdet_in_fec!N67*1000*11630/RES_hhdet_in_new!N64)</f>
        <v>11.36291883787707</v>
      </c>
      <c r="O67" s="98">
        <f>IF(RES_hhdet_in_fec!O67=0,0,RES_hhdet_in_fec!O67*1000*11630/RES_hhdet_in_new!O64)</f>
        <v>18.909243526004271</v>
      </c>
      <c r="P67" s="98">
        <f>IF(RES_hhdet_in_fec!P67=0,0,RES_hhdet_in_fec!P67*1000*11630/RES_hhdet_in_new!P64)</f>
        <v>10.379119713357415</v>
      </c>
      <c r="Q67" s="98">
        <f>IF(RES_hhdet_in_fec!Q67=0,0,RES_hhdet_in_fec!Q67*1000*11630/RES_hhdet_in_new!Q64)</f>
        <v>6.6776190128982673</v>
      </c>
      <c r="R67" s="98">
        <f>IF(RES_hhdet_in_fec!R67=0,0,RES_hhdet_in_fec!R67*1000*11630/RES_hhdet_in_new!R64)</f>
        <v>10.399982210102285</v>
      </c>
      <c r="S67" s="98">
        <f>IF(RES_hhdet_in_fec!S67=0,0,RES_hhdet_in_fec!S67*1000*11630/RES_hhdet_in_new!S64)</f>
        <v>9.5600732337134904</v>
      </c>
      <c r="T67" s="98">
        <f>IF(RES_hhdet_in_fec!T67=0,0,RES_hhdet_in_fec!T67*1000*11630/RES_hhdet_in_new!T64)</f>
        <v>4.5933348826402369</v>
      </c>
      <c r="U67" s="98">
        <f>IF(RES_hhdet_in_fec!U67=0,0,RES_hhdet_in_fec!U67*1000*11630/RES_hhdet_in_new!U64)</f>
        <v>30.246058119414208</v>
      </c>
      <c r="V67" s="98">
        <f>IF(RES_hhdet_in_fec!V67=0,0,RES_hhdet_in_fec!V67*1000*11630/RES_hhdet_in_new!V64)</f>
        <v>46.897401013950059</v>
      </c>
      <c r="W67" s="98">
        <f>IF(RES_hhdet_in_fec!W67=0,0,RES_hhdet_in_fec!W67*1000*11630/RES_hhdet_in_new!W64)</f>
        <v>28.271962081818845</v>
      </c>
      <c r="X67" s="98">
        <f>IF(RES_hhdet_in_fec!X67=0,0,RES_hhdet_in_fec!X67*1000*11630/RES_hhdet_in_new!X64)</f>
        <v>21.749612404640622</v>
      </c>
      <c r="Y67" s="98">
        <f>IF(RES_hhdet_in_fec!Y67=0,0,RES_hhdet_in_fec!Y67*1000*11630/RES_hhdet_in_new!Y64)</f>
        <v>21.986052433705389</v>
      </c>
      <c r="DA67" s="63" t="s">
        <v>3985</v>
      </c>
    </row>
    <row r="68" spans="1:105" ht="12" customHeight="1" x14ac:dyDescent="0.25">
      <c r="A68" s="121" t="s">
        <v>55</v>
      </c>
      <c r="B68" s="122"/>
      <c r="C68" s="122">
        <v>1914.5129755005294</v>
      </c>
      <c r="D68" s="122">
        <v>1915.4180311200498</v>
      </c>
      <c r="E68" s="122">
        <v>1877.2249870831899</v>
      </c>
      <c r="F68" s="122">
        <v>2067.1108958226332</v>
      </c>
      <c r="G68" s="122">
        <v>2063.0096991098703</v>
      </c>
      <c r="H68" s="122">
        <v>2179.5897690380425</v>
      </c>
      <c r="I68" s="122">
        <v>2049.3520242432332</v>
      </c>
      <c r="J68" s="122">
        <v>2112.9419607869672</v>
      </c>
      <c r="K68" s="122">
        <v>2144.1455576481239</v>
      </c>
      <c r="L68" s="122">
        <v>2046.5919117484132</v>
      </c>
      <c r="M68" s="122">
        <v>1848.8260085294244</v>
      </c>
      <c r="N68" s="122">
        <v>1963.4286116046108</v>
      </c>
      <c r="O68" s="122">
        <v>1883.9592645638529</v>
      </c>
      <c r="P68" s="122">
        <v>1853.5181251079262</v>
      </c>
      <c r="Q68" s="122">
        <v>1760.2748147984821</v>
      </c>
      <c r="R68" s="122">
        <v>1812.856740437232</v>
      </c>
      <c r="S68" s="122">
        <v>1747.3639551239219</v>
      </c>
      <c r="T68" s="122">
        <v>1740.3191328611547</v>
      </c>
      <c r="U68" s="122">
        <v>1807.782527775576</v>
      </c>
      <c r="V68" s="122">
        <v>1491.3161590338143</v>
      </c>
      <c r="W68" s="122">
        <v>1517.7739270380916</v>
      </c>
      <c r="X68" s="122">
        <v>1070.0665563429529</v>
      </c>
      <c r="Y68" s="122">
        <v>1019.0096196367889</v>
      </c>
      <c r="DA68" s="130" t="s">
        <v>3986</v>
      </c>
    </row>
    <row r="69" spans="1:105" ht="12" customHeight="1" x14ac:dyDescent="0.25">
      <c r="A69" s="97" t="s">
        <v>134</v>
      </c>
      <c r="B69" s="98"/>
      <c r="C69" s="98">
        <v>2035.8943534129874</v>
      </c>
      <c r="D69" s="98">
        <v>1981.5901169148178</v>
      </c>
      <c r="E69" s="98">
        <v>1894.1130832641468</v>
      </c>
      <c r="F69" s="98">
        <v>2161.2539982952117</v>
      </c>
      <c r="G69" s="98">
        <v>2133.8645933925932</v>
      </c>
      <c r="H69" s="98">
        <v>2190.7154271774625</v>
      </c>
      <c r="I69" s="98">
        <v>2049.6718827953659</v>
      </c>
      <c r="J69" s="98">
        <v>2113.4131512249046</v>
      </c>
      <c r="K69" s="98">
        <v>2145.4531032766276</v>
      </c>
      <c r="L69" s="98">
        <v>2047.4490921876941</v>
      </c>
      <c r="M69" s="98">
        <v>1848.1330754018493</v>
      </c>
      <c r="N69" s="98">
        <v>1964.4124517155446</v>
      </c>
      <c r="O69" s="98">
        <v>1884.8613413504786</v>
      </c>
      <c r="P69" s="98">
        <v>1850.7151812152053</v>
      </c>
      <c r="Q69" s="98">
        <v>1748.8565294355569</v>
      </c>
      <c r="R69" s="98">
        <v>1813.5764176129301</v>
      </c>
      <c r="S69" s="98">
        <v>1747.7734198739286</v>
      </c>
      <c r="T69" s="98">
        <v>1740.7609164545938</v>
      </c>
      <c r="U69" s="98">
        <v>1827.7916265721749</v>
      </c>
      <c r="V69" s="98">
        <v>1501.9301567965858</v>
      </c>
      <c r="W69" s="98">
        <v>1556.0945470085956</v>
      </c>
      <c r="X69" s="98">
        <v>1094.5498261051378</v>
      </c>
      <c r="Y69" s="98">
        <v>1026.380722222586</v>
      </c>
      <c r="DA69" s="63" t="s">
        <v>3987</v>
      </c>
    </row>
    <row r="70" spans="1:105" ht="12" customHeight="1" x14ac:dyDescent="0.25">
      <c r="A70" s="97" t="s">
        <v>133</v>
      </c>
      <c r="B70" s="98"/>
      <c r="C70" s="98">
        <v>1546.3938838734259</v>
      </c>
      <c r="D70" s="98">
        <v>1519.4937895788134</v>
      </c>
      <c r="E70" s="98">
        <v>1464.7241650447008</v>
      </c>
      <c r="F70" s="98">
        <v>1655.7610455499409</v>
      </c>
      <c r="G70" s="98">
        <v>1649.4151353964623</v>
      </c>
      <c r="H70" s="98">
        <v>1706.8907833069486</v>
      </c>
      <c r="I70" s="98">
        <v>1624.0144027850008</v>
      </c>
      <c r="J70" s="98">
        <v>1653.8899511462444</v>
      </c>
      <c r="K70" s="98">
        <v>1699.910630964903</v>
      </c>
      <c r="L70" s="98">
        <v>1633.6918553397343</v>
      </c>
      <c r="M70" s="98">
        <v>1478.1715365633263</v>
      </c>
      <c r="N70" s="98">
        <v>1593.8559114533482</v>
      </c>
      <c r="O70" s="98">
        <v>1520.7264268325932</v>
      </c>
      <c r="P70" s="98">
        <v>1519.1554979922842</v>
      </c>
      <c r="Q70" s="98">
        <v>1477.9895380151188</v>
      </c>
      <c r="R70" s="98">
        <v>1580.6421416373482</v>
      </c>
      <c r="S70" s="98">
        <v>1544.9128837276132</v>
      </c>
      <c r="T70" s="98">
        <v>1536.0596244186856</v>
      </c>
      <c r="U70" s="98">
        <v>1623.421365807726</v>
      </c>
      <c r="V70" s="98">
        <v>1307.282702602821</v>
      </c>
      <c r="W70" s="98">
        <v>1354.690016278644</v>
      </c>
      <c r="X70" s="98">
        <v>976.08936722822864</v>
      </c>
      <c r="Y70" s="98">
        <v>922.22840465926674</v>
      </c>
      <c r="DA70" s="63" t="s">
        <v>3988</v>
      </c>
    </row>
    <row r="71" spans="1:105" ht="12" customHeight="1" x14ac:dyDescent="0.25">
      <c r="A71" s="100" t="s">
        <v>212</v>
      </c>
      <c r="B71" s="101"/>
      <c r="C71" s="101">
        <v>831.29891161752221</v>
      </c>
      <c r="D71" s="101">
        <v>828.52229163762843</v>
      </c>
      <c r="E71" s="101">
        <v>806.29463120585342</v>
      </c>
      <c r="F71" s="101">
        <v>861.41425701841695</v>
      </c>
      <c r="G71" s="101">
        <v>868.80088123985502</v>
      </c>
      <c r="H71" s="101">
        <v>905.49307502532258</v>
      </c>
      <c r="I71" s="101">
        <v>897.35575287933045</v>
      </c>
      <c r="J71" s="101">
        <v>845.03968615002429</v>
      </c>
      <c r="K71" s="101">
        <v>885.89513515702026</v>
      </c>
      <c r="L71" s="101">
        <v>850.19690624692612</v>
      </c>
      <c r="M71" s="101">
        <v>737.88037788107397</v>
      </c>
      <c r="N71" s="101">
        <v>789.30529972464853</v>
      </c>
      <c r="O71" s="101">
        <v>632.2230600373706</v>
      </c>
      <c r="P71" s="101">
        <v>579.94856426846377</v>
      </c>
      <c r="Q71" s="101">
        <v>595.10240311563894</v>
      </c>
      <c r="R71" s="101">
        <v>750.68286447910759</v>
      </c>
      <c r="S71" s="101">
        <v>765.54635643538859</v>
      </c>
      <c r="T71" s="101">
        <v>696.1261977827445</v>
      </c>
      <c r="U71" s="101">
        <v>735.01533444820188</v>
      </c>
      <c r="V71" s="101">
        <v>425.08847270124619</v>
      </c>
      <c r="W71" s="101">
        <v>396.53765508688207</v>
      </c>
      <c r="X71" s="101">
        <v>381.34939193124757</v>
      </c>
      <c r="Y71" s="101">
        <v>396.35584424637642</v>
      </c>
      <c r="DA71" s="131" t="s">
        <v>3989</v>
      </c>
    </row>
    <row r="72" spans="1:105" ht="12" customHeight="1" x14ac:dyDescent="0.25">
      <c r="A72" s="103" t="s">
        <v>52</v>
      </c>
      <c r="B72" s="104"/>
      <c r="C72" s="104">
        <v>715.09497225590371</v>
      </c>
      <c r="D72" s="104">
        <v>690.97149794118513</v>
      </c>
      <c r="E72" s="104">
        <v>658.42953383884742</v>
      </c>
      <c r="F72" s="104">
        <v>794.346788531524</v>
      </c>
      <c r="G72" s="104">
        <v>780.61425415660722</v>
      </c>
      <c r="H72" s="104">
        <v>801.39770828162591</v>
      </c>
      <c r="I72" s="104">
        <v>726.65864990567081</v>
      </c>
      <c r="J72" s="104">
        <v>808.85026499621995</v>
      </c>
      <c r="K72" s="104">
        <v>814.01549580788264</v>
      </c>
      <c r="L72" s="104">
        <v>783.49494909280816</v>
      </c>
      <c r="M72" s="104">
        <v>740.29115868225222</v>
      </c>
      <c r="N72" s="104">
        <v>804.55061172869978</v>
      </c>
      <c r="O72" s="104">
        <v>888.50336679522252</v>
      </c>
      <c r="P72" s="104">
        <v>939.2069337238205</v>
      </c>
      <c r="Q72" s="104">
        <v>882.88713489948009</v>
      </c>
      <c r="R72" s="104">
        <v>829.95927715824064</v>
      </c>
      <c r="S72" s="104">
        <v>779.36652729222465</v>
      </c>
      <c r="T72" s="104">
        <v>839.93342663594115</v>
      </c>
      <c r="U72" s="104">
        <v>888.40603135952415</v>
      </c>
      <c r="V72" s="104">
        <v>882.19422990157477</v>
      </c>
      <c r="W72" s="104">
        <v>958.15236119176154</v>
      </c>
      <c r="X72" s="104">
        <v>594.73997529698102</v>
      </c>
      <c r="Y72" s="104">
        <v>525.87256041289038</v>
      </c>
      <c r="DA72" s="132" t="s">
        <v>3990</v>
      </c>
    </row>
    <row r="73" spans="1:105" ht="12" customHeight="1" x14ac:dyDescent="0.25">
      <c r="A73" s="106" t="s">
        <v>122</v>
      </c>
      <c r="B73" s="101"/>
      <c r="C73" s="101">
        <v>1784.3840993876377</v>
      </c>
      <c r="D73" s="101">
        <v>1793.2996202471038</v>
      </c>
      <c r="E73" s="101">
        <v>1807.8299640852288</v>
      </c>
      <c r="F73" s="101">
        <v>1888.3201780447278</v>
      </c>
      <c r="G73" s="101">
        <v>1959.5578499313235</v>
      </c>
      <c r="H73" s="101">
        <v>2041.7974821721104</v>
      </c>
      <c r="I73" s="101">
        <v>0</v>
      </c>
      <c r="J73" s="101">
        <v>0</v>
      </c>
      <c r="K73" s="101">
        <v>0</v>
      </c>
      <c r="L73" s="101">
        <v>1989.9012200212928</v>
      </c>
      <c r="M73" s="101">
        <v>1926.9679944477543</v>
      </c>
      <c r="N73" s="101">
        <v>1974.3975620843498</v>
      </c>
      <c r="O73" s="101">
        <v>1936.4721669388352</v>
      </c>
      <c r="P73" s="101">
        <v>1948.8842312231786</v>
      </c>
      <c r="Q73" s="101">
        <v>1891.8826491678119</v>
      </c>
      <c r="R73" s="101">
        <v>0</v>
      </c>
      <c r="S73" s="101">
        <v>0</v>
      </c>
      <c r="T73" s="101">
        <v>1804.2864645016946</v>
      </c>
      <c r="U73" s="101">
        <v>1764.2990225515496</v>
      </c>
      <c r="V73" s="101">
        <v>1493.2507333620777</v>
      </c>
      <c r="W73" s="101">
        <v>1346.1711066365021</v>
      </c>
      <c r="X73" s="101">
        <v>1090.6531785224083</v>
      </c>
      <c r="Y73" s="101">
        <v>1023.2977408467202</v>
      </c>
      <c r="DA73" s="131" t="s">
        <v>3991</v>
      </c>
    </row>
    <row r="74" spans="1:105" ht="12" customHeight="1" x14ac:dyDescent="0.25">
      <c r="A74" s="107" t="s">
        <v>121</v>
      </c>
      <c r="B74" s="104"/>
      <c r="C74" s="104">
        <v>1437.3896826876676</v>
      </c>
      <c r="D74" s="104">
        <v>1451.4667959132055</v>
      </c>
      <c r="E74" s="104">
        <v>1469.1702322989834</v>
      </c>
      <c r="F74" s="104">
        <v>1518.8264437418768</v>
      </c>
      <c r="G74" s="104">
        <v>1582.7937772453142</v>
      </c>
      <c r="H74" s="104">
        <v>1654.7855469575898</v>
      </c>
      <c r="I74" s="104">
        <v>0</v>
      </c>
      <c r="J74" s="104">
        <v>0</v>
      </c>
      <c r="K74" s="104">
        <v>0</v>
      </c>
      <c r="L74" s="104">
        <v>0</v>
      </c>
      <c r="M74" s="104">
        <v>1567.2868459512681</v>
      </c>
      <c r="N74" s="104">
        <v>1614.1656552784809</v>
      </c>
      <c r="O74" s="104">
        <v>1556.8094603411059</v>
      </c>
      <c r="P74" s="104">
        <v>1572.7843038847714</v>
      </c>
      <c r="Q74" s="104">
        <v>1558.6554200295636</v>
      </c>
      <c r="R74" s="104">
        <v>0</v>
      </c>
      <c r="S74" s="104">
        <v>0</v>
      </c>
      <c r="T74" s="104">
        <v>0</v>
      </c>
      <c r="U74" s="104">
        <v>1515.7818239951152</v>
      </c>
      <c r="V74" s="104">
        <v>1248.5659635894449</v>
      </c>
      <c r="W74" s="104">
        <v>1123.4702802850168</v>
      </c>
      <c r="X74" s="104">
        <v>949.38784682817322</v>
      </c>
      <c r="Y74" s="104">
        <v>905.32692579711841</v>
      </c>
      <c r="DA74" s="132" t="s">
        <v>3992</v>
      </c>
    </row>
    <row r="75" spans="1:105" ht="12" customHeight="1" x14ac:dyDescent="0.25">
      <c r="A75" s="108" t="s">
        <v>53</v>
      </c>
      <c r="B75" s="98"/>
      <c r="C75" s="98">
        <v>728.59040925064483</v>
      </c>
      <c r="D75" s="98">
        <v>749.81502021812264</v>
      </c>
      <c r="E75" s="98">
        <v>769.73696963774501</v>
      </c>
      <c r="F75" s="98">
        <v>752.37473857755515</v>
      </c>
      <c r="G75" s="98">
        <v>797.65881260928893</v>
      </c>
      <c r="H75" s="98">
        <v>843.61267867287756</v>
      </c>
      <c r="I75" s="98">
        <v>0</v>
      </c>
      <c r="J75" s="98">
        <v>0</v>
      </c>
      <c r="K75" s="98">
        <v>0</v>
      </c>
      <c r="L75" s="98">
        <v>0</v>
      </c>
      <c r="M75" s="98">
        <v>769.98257566975678</v>
      </c>
      <c r="N75" s="98">
        <v>792.8329596940481</v>
      </c>
      <c r="O75" s="98">
        <v>649.15628533157224</v>
      </c>
      <c r="P75" s="98">
        <v>610.3312693372751</v>
      </c>
      <c r="Q75" s="98">
        <v>643.84996848443279</v>
      </c>
      <c r="R75" s="98">
        <v>0</v>
      </c>
      <c r="S75" s="98">
        <v>0</v>
      </c>
      <c r="T75" s="98">
        <v>0</v>
      </c>
      <c r="U75" s="98">
        <v>706.08723882543245</v>
      </c>
      <c r="V75" s="98">
        <v>420.07481954029521</v>
      </c>
      <c r="W75" s="98">
        <v>334.79524329912266</v>
      </c>
      <c r="X75" s="98">
        <v>377.81736499800667</v>
      </c>
      <c r="Y75" s="98">
        <v>394.00650732002043</v>
      </c>
      <c r="DA75" s="63" t="s">
        <v>3993</v>
      </c>
    </row>
    <row r="76" spans="1:105" ht="12" customHeight="1" x14ac:dyDescent="0.25">
      <c r="A76" s="108" t="s">
        <v>52</v>
      </c>
      <c r="B76" s="98"/>
      <c r="C76" s="98">
        <v>708.79927343702298</v>
      </c>
      <c r="D76" s="98">
        <v>701.65177569508262</v>
      </c>
      <c r="E76" s="98">
        <v>699.43326266123836</v>
      </c>
      <c r="F76" s="98">
        <v>766.45170516432177</v>
      </c>
      <c r="G76" s="98">
        <v>785.13496463602542</v>
      </c>
      <c r="H76" s="98">
        <v>811.17286828471185</v>
      </c>
      <c r="I76" s="98">
        <v>0</v>
      </c>
      <c r="J76" s="98">
        <v>0</v>
      </c>
      <c r="K76" s="98">
        <v>0</v>
      </c>
      <c r="L76" s="98">
        <v>0</v>
      </c>
      <c r="M76" s="98">
        <v>797.30427028151109</v>
      </c>
      <c r="N76" s="98">
        <v>821.33269558443249</v>
      </c>
      <c r="O76" s="98">
        <v>907.6531750095337</v>
      </c>
      <c r="P76" s="98">
        <v>962.45303454749603</v>
      </c>
      <c r="Q76" s="98">
        <v>914.80545154513072</v>
      </c>
      <c r="R76" s="98">
        <v>0</v>
      </c>
      <c r="S76" s="98">
        <v>0</v>
      </c>
      <c r="T76" s="98">
        <v>0</v>
      </c>
      <c r="U76" s="98">
        <v>809.6945851696828</v>
      </c>
      <c r="V76" s="98">
        <v>828.49114404914963</v>
      </c>
      <c r="W76" s="98">
        <v>788.67503698589417</v>
      </c>
      <c r="X76" s="98">
        <v>571.57048183016661</v>
      </c>
      <c r="Y76" s="98">
        <v>511.32041847709797</v>
      </c>
      <c r="DA76" s="63" t="s">
        <v>3994</v>
      </c>
    </row>
    <row r="77" spans="1:105" ht="12" customHeight="1" x14ac:dyDescent="0.25">
      <c r="A77" s="121" t="s">
        <v>54</v>
      </c>
      <c r="B77" s="122"/>
      <c r="C77" s="122">
        <v>319.1538968619152</v>
      </c>
      <c r="D77" s="122">
        <v>315.59661081754228</v>
      </c>
      <c r="E77" s="122">
        <v>342.1932526645366</v>
      </c>
      <c r="F77" s="122">
        <v>350.93060481993246</v>
      </c>
      <c r="G77" s="122">
        <v>362.34924092705785</v>
      </c>
      <c r="H77" s="122">
        <v>363.8328912027871</v>
      </c>
      <c r="I77" s="122">
        <v>356.05362570368231</v>
      </c>
      <c r="J77" s="122">
        <v>299.4077541126747</v>
      </c>
      <c r="K77" s="122">
        <v>317.81065851201134</v>
      </c>
      <c r="L77" s="122">
        <v>327.24595599831071</v>
      </c>
      <c r="M77" s="122">
        <v>294.27631983171557</v>
      </c>
      <c r="N77" s="122">
        <v>315.00543026462719</v>
      </c>
      <c r="O77" s="122">
        <v>313.46854497393832</v>
      </c>
      <c r="P77" s="122">
        <v>313.6127474644058</v>
      </c>
      <c r="Q77" s="122">
        <v>313.39619968761502</v>
      </c>
      <c r="R77" s="122">
        <v>323.80658768958733</v>
      </c>
      <c r="S77" s="122">
        <v>306.13311689528609</v>
      </c>
      <c r="T77" s="122">
        <v>297.58367479157522</v>
      </c>
      <c r="U77" s="122">
        <v>281.67953751014767</v>
      </c>
      <c r="V77" s="122">
        <v>305.7304515641369</v>
      </c>
      <c r="W77" s="122">
        <v>299.95870357945898</v>
      </c>
      <c r="X77" s="122">
        <v>258.59595067720062</v>
      </c>
      <c r="Y77" s="122">
        <v>220.19019886292548</v>
      </c>
      <c r="DA77" s="130" t="s">
        <v>3995</v>
      </c>
    </row>
    <row r="78" spans="1:105" ht="12" customHeight="1" x14ac:dyDescent="0.25">
      <c r="A78" s="97" t="s">
        <v>189</v>
      </c>
      <c r="B78" s="98"/>
      <c r="C78" s="98">
        <v>380.33032443353818</v>
      </c>
      <c r="D78" s="98">
        <v>369.751096553894</v>
      </c>
      <c r="E78" s="98">
        <v>384.60740326494567</v>
      </c>
      <c r="F78" s="98">
        <v>412.95601684591327</v>
      </c>
      <c r="G78" s="98">
        <v>414.8562197716729</v>
      </c>
      <c r="H78" s="98">
        <v>419.09295311295585</v>
      </c>
      <c r="I78" s="98">
        <v>418.70088444152907</v>
      </c>
      <c r="J78" s="98">
        <v>327.06591452163087</v>
      </c>
      <c r="K78" s="98">
        <v>363.90775184741352</v>
      </c>
      <c r="L78" s="98">
        <v>370.25393548699833</v>
      </c>
      <c r="M78" s="98">
        <v>334.71818206391657</v>
      </c>
      <c r="N78" s="98">
        <v>363.52048986298678</v>
      </c>
      <c r="O78" s="98">
        <v>362.3708456380578</v>
      </c>
      <c r="P78" s="98">
        <v>364.10872405764849</v>
      </c>
      <c r="Q78" s="98">
        <v>372.39655789977201</v>
      </c>
      <c r="R78" s="98">
        <v>390.22148394412562</v>
      </c>
      <c r="S78" s="98">
        <v>371.96502763026592</v>
      </c>
      <c r="T78" s="98">
        <v>351.60068698737638</v>
      </c>
      <c r="U78" s="98">
        <v>328.09792064637872</v>
      </c>
      <c r="V78" s="98">
        <v>357.87750979623809</v>
      </c>
      <c r="W78" s="98">
        <v>356.5517268477829</v>
      </c>
      <c r="X78" s="98">
        <v>288.68280732902014</v>
      </c>
      <c r="Y78" s="98">
        <v>265.98575043020617</v>
      </c>
      <c r="DA78" s="63" t="s">
        <v>3996</v>
      </c>
    </row>
    <row r="79" spans="1:105" ht="12" customHeight="1" x14ac:dyDescent="0.25">
      <c r="A79" s="109" t="s">
        <v>120</v>
      </c>
      <c r="B79" s="33"/>
      <c r="C79" s="33">
        <v>299.0748851862532</v>
      </c>
      <c r="D79" s="33">
        <v>292.90776211381376</v>
      </c>
      <c r="E79" s="33">
        <v>317.16715520784658</v>
      </c>
      <c r="F79" s="33">
        <v>319.52382632513519</v>
      </c>
      <c r="G79" s="33">
        <v>333.18699846641323</v>
      </c>
      <c r="H79" s="33">
        <v>322.09403716189007</v>
      </c>
      <c r="I79" s="33">
        <v>315.37304735854315</v>
      </c>
      <c r="J79" s="33">
        <v>275.64139586125452</v>
      </c>
      <c r="K79" s="33">
        <v>284.86640639907989</v>
      </c>
      <c r="L79" s="33">
        <v>281.54340915052035</v>
      </c>
      <c r="M79" s="33">
        <v>262.02347891884</v>
      </c>
      <c r="N79" s="33">
        <v>271.09228880890379</v>
      </c>
      <c r="O79" s="33">
        <v>271.34670291545171</v>
      </c>
      <c r="P79" s="33">
        <v>272.3542722072163</v>
      </c>
      <c r="Q79" s="33">
        <v>285.3059772027637</v>
      </c>
      <c r="R79" s="33">
        <v>279.48707739291183</v>
      </c>
      <c r="S79" s="33">
        <v>275.80674556714848</v>
      </c>
      <c r="T79" s="33">
        <v>270.0596516882585</v>
      </c>
      <c r="U79" s="33">
        <v>262.62582831524486</v>
      </c>
      <c r="V79" s="33">
        <v>273.62540538991345</v>
      </c>
      <c r="W79" s="33">
        <v>264.42747407802949</v>
      </c>
      <c r="X79" s="33">
        <v>188.92283430663616</v>
      </c>
      <c r="Y79" s="33">
        <v>191.02961942359434</v>
      </c>
      <c r="DA79" s="60" t="s">
        <v>3997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21466.675988486073</v>
      </c>
      <c r="D81" s="117">
        <f t="shared" si="28"/>
        <v>17639.173673308112</v>
      </c>
      <c r="E81" s="117">
        <f t="shared" si="28"/>
        <v>19645.996165633056</v>
      </c>
      <c r="F81" s="117">
        <f t="shared" si="28"/>
        <v>17878.800235405208</v>
      </c>
      <c r="G81" s="117">
        <f t="shared" si="28"/>
        <v>15566.15055675099</v>
      </c>
      <c r="H81" s="117">
        <f t="shared" si="28"/>
        <v>13338.417353734192</v>
      </c>
      <c r="I81" s="117">
        <f t="shared" si="28"/>
        <v>16226.106767138204</v>
      </c>
      <c r="J81" s="117">
        <f t="shared" si="28"/>
        <v>15528.672730826793</v>
      </c>
      <c r="K81" s="117">
        <f t="shared" si="28"/>
        <v>14209.721997872801</v>
      </c>
      <c r="L81" s="117">
        <f t="shared" si="28"/>
        <v>17283.332474817071</v>
      </c>
      <c r="M81" s="117">
        <f t="shared" si="28"/>
        <v>12331.483881947821</v>
      </c>
      <c r="N81" s="117">
        <f t="shared" si="28"/>
        <v>13314.783438128907</v>
      </c>
      <c r="O81" s="117">
        <f t="shared" si="28"/>
        <v>14290.284307557526</v>
      </c>
      <c r="P81" s="117">
        <f t="shared" si="28"/>
        <v>10458.779962050568</v>
      </c>
      <c r="Q81" s="117">
        <f t="shared" si="28"/>
        <v>11239.482691949743</v>
      </c>
      <c r="R81" s="117">
        <f t="shared" ref="R81:V81" si="29">R82+R85+R87+R100</f>
        <v>11556.152573430274</v>
      </c>
      <c r="S81" s="117">
        <f t="shared" si="29"/>
        <v>10250.789585246834</v>
      </c>
      <c r="T81" s="117">
        <f t="shared" si="29"/>
        <v>9354.4191989050996</v>
      </c>
      <c r="U81" s="117">
        <f t="shared" si="29"/>
        <v>8698.5567342713457</v>
      </c>
      <c r="V81" s="117">
        <f t="shared" si="29"/>
        <v>7342.2761415083869</v>
      </c>
      <c r="W81" s="117">
        <f t="shared" ref="W81:Y81" si="30">W82+W85+W87+W100</f>
        <v>7458.7151582840033</v>
      </c>
      <c r="X81" s="117">
        <f t="shared" si="30"/>
        <v>5689.6662088414168</v>
      </c>
      <c r="Y81" s="117">
        <f t="shared" si="30"/>
        <v>4773.3112368519269</v>
      </c>
      <c r="DA81" s="129" t="s">
        <v>3998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19368.575592828987</v>
      </c>
      <c r="D82" s="122">
        <f t="shared" si="31"/>
        <v>15534.079069033745</v>
      </c>
      <c r="E82" s="122">
        <f t="shared" si="31"/>
        <v>17501.294281542861</v>
      </c>
      <c r="F82" s="122">
        <f t="shared" si="31"/>
        <v>15595.20087320713</v>
      </c>
      <c r="G82" s="122">
        <f t="shared" si="31"/>
        <v>13216.006142303955</v>
      </c>
      <c r="H82" s="122">
        <f t="shared" si="31"/>
        <v>10922.151292684488</v>
      </c>
      <c r="I82" s="122">
        <f t="shared" si="31"/>
        <v>13833.719110467473</v>
      </c>
      <c r="J82" s="122">
        <f t="shared" si="31"/>
        <v>13300.6529201023</v>
      </c>
      <c r="K82" s="122">
        <f t="shared" si="31"/>
        <v>11933.035690332847</v>
      </c>
      <c r="L82" s="122">
        <f t="shared" si="31"/>
        <v>15002.717851102379</v>
      </c>
      <c r="M82" s="122">
        <f t="shared" si="31"/>
        <v>10126.396981717402</v>
      </c>
      <c r="N82" s="122">
        <f t="shared" si="31"/>
        <v>11044.523869994595</v>
      </c>
      <c r="O82" s="122">
        <f t="shared" si="31"/>
        <v>12089.632509848359</v>
      </c>
      <c r="P82" s="122">
        <f t="shared" si="31"/>
        <v>8257.2414864673683</v>
      </c>
      <c r="Q82" s="122">
        <f t="shared" si="31"/>
        <v>9121.4222276753844</v>
      </c>
      <c r="R82" s="122">
        <f t="shared" ref="R82:V82" si="32">SUM(R83:R84)</f>
        <v>9417.9025082254502</v>
      </c>
      <c r="S82" s="122">
        <f t="shared" si="32"/>
        <v>8150.7529752892297</v>
      </c>
      <c r="T82" s="122">
        <f t="shared" si="32"/>
        <v>7301.8380503459903</v>
      </c>
      <c r="U82" s="122">
        <f t="shared" si="32"/>
        <v>6660.1361117988572</v>
      </c>
      <c r="V82" s="122">
        <f t="shared" si="32"/>
        <v>5559.2887931620817</v>
      </c>
      <c r="W82" s="122">
        <f t="shared" ref="W82:Y82" si="33">SUM(W83:W84)</f>
        <v>5859.8603530461642</v>
      </c>
      <c r="X82" s="122">
        <f t="shared" si="33"/>
        <v>4366.1166877827445</v>
      </c>
      <c r="Y82" s="122">
        <f t="shared" si="33"/>
        <v>3530.1394386970592</v>
      </c>
      <c r="DA82" s="130" t="s">
        <v>3999</v>
      </c>
    </row>
    <row r="83" spans="1:105" ht="12" customHeight="1" x14ac:dyDescent="0.25">
      <c r="A83" s="97" t="s">
        <v>199</v>
      </c>
      <c r="B83" s="98"/>
      <c r="C83" s="98">
        <v>19263.011577353387</v>
      </c>
      <c r="D83" s="98">
        <v>15449.818008802808</v>
      </c>
      <c r="E83" s="98">
        <v>17406.154221663681</v>
      </c>
      <c r="F83" s="98">
        <v>15508.832381859014</v>
      </c>
      <c r="G83" s="98">
        <v>13142.588568312836</v>
      </c>
      <c r="H83" s="98">
        <v>10861.694995189539</v>
      </c>
      <c r="I83" s="98">
        <v>13756.77421400747</v>
      </c>
      <c r="J83" s="98">
        <v>13225.514387757965</v>
      </c>
      <c r="K83" s="98">
        <v>11865.272252964356</v>
      </c>
      <c r="L83" s="98">
        <v>14917.177343134843</v>
      </c>
      <c r="M83" s="98">
        <v>10068.529868872894</v>
      </c>
      <c r="N83" s="98">
        <v>10981.114633167677</v>
      </c>
      <c r="O83" s="98">
        <v>12020.091643950534</v>
      </c>
      <c r="P83" s="98">
        <v>8209.6309429104967</v>
      </c>
      <c r="Q83" s="98">
        <v>9068.6922524067468</v>
      </c>
      <c r="R83" s="98">
        <v>9362.8323777649384</v>
      </c>
      <c r="S83" s="98">
        <v>8102.5452227211063</v>
      </c>
      <c r="T83" s="98">
        <v>7257.9979249922471</v>
      </c>
      <c r="U83" s="98">
        <v>6619.388125655054</v>
      </c>
      <c r="V83" s="98">
        <v>5526.3416619227473</v>
      </c>
      <c r="W83" s="98">
        <v>5824.5593755664986</v>
      </c>
      <c r="X83" s="98">
        <v>4340.5563978253494</v>
      </c>
      <c r="Y83" s="98">
        <v>3509.4263046756378</v>
      </c>
      <c r="DA83" s="63" t="s">
        <v>4000</v>
      </c>
    </row>
    <row r="84" spans="1:105" ht="12" customHeight="1" x14ac:dyDescent="0.25">
      <c r="A84" s="97" t="s">
        <v>53</v>
      </c>
      <c r="B84" s="98"/>
      <c r="C84" s="98">
        <v>105.56401547559962</v>
      </c>
      <c r="D84" s="98">
        <v>84.261060230937076</v>
      </c>
      <c r="E84" s="98">
        <v>95.140059879180669</v>
      </c>
      <c r="F84" s="98">
        <v>86.368491348115896</v>
      </c>
      <c r="G84" s="98">
        <v>73.417573991118644</v>
      </c>
      <c r="H84" s="98">
        <v>60.456297494948657</v>
      </c>
      <c r="I84" s="98">
        <v>76.944896460002923</v>
      </c>
      <c r="J84" s="98">
        <v>75.138532344336454</v>
      </c>
      <c r="K84" s="98">
        <v>67.763437368491338</v>
      </c>
      <c r="L84" s="98">
        <v>85.54050796753576</v>
      </c>
      <c r="M84" s="98">
        <v>57.867112844506821</v>
      </c>
      <c r="N84" s="98">
        <v>63.409236826916882</v>
      </c>
      <c r="O84" s="98">
        <v>69.540865897824418</v>
      </c>
      <c r="P84" s="98">
        <v>47.610543556872415</v>
      </c>
      <c r="Q84" s="98">
        <v>52.729975268638036</v>
      </c>
      <c r="R84" s="98">
        <v>55.070130460512345</v>
      </c>
      <c r="S84" s="98">
        <v>48.207752568123169</v>
      </c>
      <c r="T84" s="98">
        <v>43.840125353742707</v>
      </c>
      <c r="U84" s="98">
        <v>40.747986143803402</v>
      </c>
      <c r="V84" s="98">
        <v>32.947131239334496</v>
      </c>
      <c r="W84" s="98">
        <v>35.300977479665939</v>
      </c>
      <c r="X84" s="98">
        <v>25.560289957394868</v>
      </c>
      <c r="Y84" s="98">
        <v>20.713134021421325</v>
      </c>
      <c r="DA84" s="63" t="s">
        <v>4001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4.8671495208262474</v>
      </c>
      <c r="D85" s="122">
        <f t="shared" si="34"/>
        <v>1.6363889226157617</v>
      </c>
      <c r="E85" s="122">
        <f t="shared" si="34"/>
        <v>5.4087286075695378</v>
      </c>
      <c r="F85" s="122">
        <f t="shared" si="34"/>
        <v>2.3550352166286723</v>
      </c>
      <c r="G85" s="122">
        <f t="shared" si="34"/>
        <v>14.805638144155324</v>
      </c>
      <c r="H85" s="122">
        <f t="shared" si="34"/>
        <v>38.598947767142114</v>
      </c>
      <c r="I85" s="122">
        <f t="shared" si="34"/>
        <v>11.806176812246949</v>
      </c>
      <c r="J85" s="122">
        <f t="shared" si="34"/>
        <v>10.767483333111979</v>
      </c>
      <c r="K85" s="122">
        <f t="shared" si="34"/>
        <v>2.4756016170428996</v>
      </c>
      <c r="L85" s="122">
        <f t="shared" si="34"/>
        <v>13.367579925525682</v>
      </c>
      <c r="M85" s="122">
        <f t="shared" si="34"/>
        <v>2.0054967674613109</v>
      </c>
      <c r="N85" s="122">
        <f t="shared" si="34"/>
        <v>11.348464924112568</v>
      </c>
      <c r="O85" s="122">
        <f t="shared" si="34"/>
        <v>18.919160188752365</v>
      </c>
      <c r="P85" s="122">
        <f t="shared" si="34"/>
        <v>10.374916711500534</v>
      </c>
      <c r="Q85" s="122">
        <f t="shared" si="34"/>
        <v>6.7004331814521247</v>
      </c>
      <c r="R85" s="122">
        <f t="shared" si="34"/>
        <v>10.392860565862787</v>
      </c>
      <c r="S85" s="122">
        <f t="shared" si="34"/>
        <v>9.5696332609634283</v>
      </c>
      <c r="T85" s="122">
        <f t="shared" si="34"/>
        <v>4.5981574383267514</v>
      </c>
      <c r="U85" s="122">
        <f t="shared" si="34"/>
        <v>30.242449311974138</v>
      </c>
      <c r="V85" s="122">
        <f t="shared" si="34"/>
        <v>46.894249660760423</v>
      </c>
      <c r="W85" s="122">
        <f t="shared" si="34"/>
        <v>28.271067544445106</v>
      </c>
      <c r="X85" s="122">
        <f t="shared" si="34"/>
        <v>21.758133504667036</v>
      </c>
      <c r="Y85" s="122">
        <f t="shared" si="34"/>
        <v>21.991120986578601</v>
      </c>
      <c r="DA85" s="130" t="s">
        <v>4002</v>
      </c>
    </row>
    <row r="86" spans="1:105" ht="12" customHeight="1" x14ac:dyDescent="0.25">
      <c r="A86" s="97" t="s">
        <v>53</v>
      </c>
      <c r="B86" s="98"/>
      <c r="C86" s="98">
        <f>IF(RES_hhdet_in_fec!C86=0,0,RES_hhdet_in_fec!C86*1000*11630/RES_hhdet_in_new!C83)</f>
        <v>4.8671495208262474</v>
      </c>
      <c r="D86" s="98">
        <f>IF(RES_hhdet_in_fec!D86=0,0,RES_hhdet_in_fec!D86*1000*11630/RES_hhdet_in_new!D83)</f>
        <v>1.6363889226157617</v>
      </c>
      <c r="E86" s="98">
        <f>IF(RES_hhdet_in_fec!E86=0,0,RES_hhdet_in_fec!E86*1000*11630/RES_hhdet_in_new!E83)</f>
        <v>5.4087286075695378</v>
      </c>
      <c r="F86" s="98">
        <f>IF(RES_hhdet_in_fec!F86=0,0,RES_hhdet_in_fec!F86*1000*11630/RES_hhdet_in_new!F83)</f>
        <v>2.3550352166286723</v>
      </c>
      <c r="G86" s="98">
        <f>IF(RES_hhdet_in_fec!G86=0,0,RES_hhdet_in_fec!G86*1000*11630/RES_hhdet_in_new!G83)</f>
        <v>14.805638144155324</v>
      </c>
      <c r="H86" s="98">
        <f>IF(RES_hhdet_in_fec!H86=0,0,RES_hhdet_in_fec!H86*1000*11630/RES_hhdet_in_new!H83)</f>
        <v>38.598947767142114</v>
      </c>
      <c r="I86" s="98">
        <f>IF(RES_hhdet_in_fec!I86=0,0,RES_hhdet_in_fec!I86*1000*11630/RES_hhdet_in_new!I83)</f>
        <v>11.806176812246949</v>
      </c>
      <c r="J86" s="98">
        <f>IF(RES_hhdet_in_fec!J86=0,0,RES_hhdet_in_fec!J86*1000*11630/RES_hhdet_in_new!J83)</f>
        <v>10.767483333111979</v>
      </c>
      <c r="K86" s="98">
        <f>IF(RES_hhdet_in_fec!K86=0,0,RES_hhdet_in_fec!K86*1000*11630/RES_hhdet_in_new!K83)</f>
        <v>2.4756016170428996</v>
      </c>
      <c r="L86" s="98">
        <f>IF(RES_hhdet_in_fec!L86=0,0,RES_hhdet_in_fec!L86*1000*11630/RES_hhdet_in_new!L83)</f>
        <v>13.367579925525682</v>
      </c>
      <c r="M86" s="98">
        <f>IF(RES_hhdet_in_fec!M86=0,0,RES_hhdet_in_fec!M86*1000*11630/RES_hhdet_in_new!M83)</f>
        <v>2.0054967674613109</v>
      </c>
      <c r="N86" s="98">
        <f>IF(RES_hhdet_in_fec!N86=0,0,RES_hhdet_in_fec!N86*1000*11630/RES_hhdet_in_new!N83)</f>
        <v>11.348464924112568</v>
      </c>
      <c r="O86" s="98">
        <f>IF(RES_hhdet_in_fec!O86=0,0,RES_hhdet_in_fec!O86*1000*11630/RES_hhdet_in_new!O83)</f>
        <v>18.919160188752365</v>
      </c>
      <c r="P86" s="98">
        <f>IF(RES_hhdet_in_fec!P86=0,0,RES_hhdet_in_fec!P86*1000*11630/RES_hhdet_in_new!P83)</f>
        <v>10.374916711500534</v>
      </c>
      <c r="Q86" s="98">
        <f>IF(RES_hhdet_in_fec!Q86=0,0,RES_hhdet_in_fec!Q86*1000*11630/RES_hhdet_in_new!Q83)</f>
        <v>6.7004331814521247</v>
      </c>
      <c r="R86" s="98">
        <f>IF(RES_hhdet_in_fec!R86=0,0,RES_hhdet_in_fec!R86*1000*11630/RES_hhdet_in_new!R83)</f>
        <v>10.392860565862787</v>
      </c>
      <c r="S86" s="98">
        <f>IF(RES_hhdet_in_fec!S86=0,0,RES_hhdet_in_fec!S86*1000*11630/RES_hhdet_in_new!S83)</f>
        <v>9.5696332609634283</v>
      </c>
      <c r="T86" s="98">
        <f>IF(RES_hhdet_in_fec!T86=0,0,RES_hhdet_in_fec!T86*1000*11630/RES_hhdet_in_new!T83)</f>
        <v>4.5981574383267514</v>
      </c>
      <c r="U86" s="98">
        <f>IF(RES_hhdet_in_fec!U86=0,0,RES_hhdet_in_fec!U86*1000*11630/RES_hhdet_in_new!U83)</f>
        <v>30.242449311974138</v>
      </c>
      <c r="V86" s="98">
        <f>IF(RES_hhdet_in_fec!V86=0,0,RES_hhdet_in_fec!V86*1000*11630/RES_hhdet_in_new!V83)</f>
        <v>46.894249660760423</v>
      </c>
      <c r="W86" s="98">
        <f>IF(RES_hhdet_in_fec!W86=0,0,RES_hhdet_in_fec!W86*1000*11630/RES_hhdet_in_new!W83)</f>
        <v>28.271067544445106</v>
      </c>
      <c r="X86" s="98">
        <f>IF(RES_hhdet_in_fec!X86=0,0,RES_hhdet_in_fec!X86*1000*11630/RES_hhdet_in_new!X83)</f>
        <v>21.758133504667036</v>
      </c>
      <c r="Y86" s="98">
        <f>IF(RES_hhdet_in_fec!Y86=0,0,RES_hhdet_in_fec!Y86*1000*11630/RES_hhdet_in_new!Y83)</f>
        <v>21.991120986578601</v>
      </c>
      <c r="DA86" s="63" t="s">
        <v>4003</v>
      </c>
    </row>
    <row r="87" spans="1:105" ht="12" customHeight="1" x14ac:dyDescent="0.25">
      <c r="A87" s="121" t="s">
        <v>55</v>
      </c>
      <c r="B87" s="122"/>
      <c r="C87" s="122">
        <v>1790.9951371234499</v>
      </c>
      <c r="D87" s="122">
        <v>1806.6944078613697</v>
      </c>
      <c r="E87" s="122">
        <v>1817.8734391192115</v>
      </c>
      <c r="F87" s="122">
        <v>1957.0337258393859</v>
      </c>
      <c r="G87" s="122">
        <v>1998.467351334351</v>
      </c>
      <c r="H87" s="122">
        <v>2049.6648612525837</v>
      </c>
      <c r="I87" s="122">
        <v>2057.6880541188252</v>
      </c>
      <c r="J87" s="122">
        <v>1935.963289513272</v>
      </c>
      <c r="K87" s="122">
        <v>1982.4843399714741</v>
      </c>
      <c r="L87" s="122">
        <v>1980.7269648695485</v>
      </c>
      <c r="M87" s="122">
        <v>1934.6815280242249</v>
      </c>
      <c r="N87" s="122">
        <v>1981.7929164926347</v>
      </c>
      <c r="O87" s="122">
        <v>1904.709403757284</v>
      </c>
      <c r="P87" s="122">
        <v>1909.7180896579582</v>
      </c>
      <c r="Q87" s="122">
        <v>1819.7360719523106</v>
      </c>
      <c r="R87" s="122">
        <v>1839.3337359374555</v>
      </c>
      <c r="S87" s="122">
        <v>1806.6037631567274</v>
      </c>
      <c r="T87" s="122">
        <v>1770.675137029569</v>
      </c>
      <c r="U87" s="122">
        <v>1736.156895658657</v>
      </c>
      <c r="V87" s="122">
        <v>1456.2414831812807</v>
      </c>
      <c r="W87" s="122">
        <v>1300.1487566684457</v>
      </c>
      <c r="X87" s="122">
        <v>1101.7367554848688</v>
      </c>
      <c r="Y87" s="122">
        <v>1021.9214863605285</v>
      </c>
      <c r="DA87" s="130" t="s">
        <v>4004</v>
      </c>
    </row>
    <row r="88" spans="1:105" ht="12" customHeight="1" x14ac:dyDescent="0.25">
      <c r="A88" s="97" t="s">
        <v>132</v>
      </c>
      <c r="B88" s="98"/>
      <c r="C88" s="98">
        <v>1944.2570393652181</v>
      </c>
      <c r="D88" s="98">
        <v>1649.9584258896286</v>
      </c>
      <c r="E88" s="98">
        <v>1768.2839050401838</v>
      </c>
      <c r="F88" s="98">
        <v>1956.8035518828881</v>
      </c>
      <c r="G88" s="98">
        <v>1746.592799531805</v>
      </c>
      <c r="H88" s="98">
        <v>1591.5726700164018</v>
      </c>
      <c r="I88" s="98">
        <v>2182.1045568505365</v>
      </c>
      <c r="J88" s="98">
        <v>1874.5276307123663</v>
      </c>
      <c r="K88" s="98">
        <v>1871.3081250936334</v>
      </c>
      <c r="L88" s="98">
        <v>2056.9426285213226</v>
      </c>
      <c r="M88" s="98">
        <v>1751.8704024107562</v>
      </c>
      <c r="N88" s="98">
        <v>1853.9381506122395</v>
      </c>
      <c r="O88" s="98">
        <v>1869.413686278361</v>
      </c>
      <c r="P88" s="98">
        <v>1770.3611349435255</v>
      </c>
      <c r="Q88" s="98">
        <v>1693.7690095956241</v>
      </c>
      <c r="R88" s="98">
        <v>1702.2900220552006</v>
      </c>
      <c r="S88" s="98">
        <v>1733.20234366979</v>
      </c>
      <c r="T88" s="98">
        <v>1815.9596154180181</v>
      </c>
      <c r="U88" s="98">
        <v>1711.1537416194965</v>
      </c>
      <c r="V88" s="98">
        <v>1258.6527162067844</v>
      </c>
      <c r="W88" s="98">
        <v>1113.2669286594419</v>
      </c>
      <c r="X88" s="98">
        <v>1423.3639163670346</v>
      </c>
      <c r="Y88" s="98">
        <v>1142.5972977218992</v>
      </c>
      <c r="DA88" s="63" t="s">
        <v>4005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1552.0063631366997</v>
      </c>
      <c r="L89" s="98">
        <v>1725.9268240120348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1489.4335091413736</v>
      </c>
      <c r="S89" s="98">
        <v>1541.0674163492044</v>
      </c>
      <c r="T89" s="98">
        <v>1617.8708119860785</v>
      </c>
      <c r="U89" s="98">
        <v>1539.5696589705296</v>
      </c>
      <c r="V89" s="98">
        <v>1117.1282999956964</v>
      </c>
      <c r="W89" s="98">
        <v>991.25975347115173</v>
      </c>
      <c r="X89" s="98">
        <v>1301.9270159873995</v>
      </c>
      <c r="Y89" s="98">
        <v>1053.3813681905924</v>
      </c>
      <c r="DA89" s="63" t="s">
        <v>4006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770.46812096434428</v>
      </c>
      <c r="L90" s="101">
        <v>853.48854731776407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701.85152404882649</v>
      </c>
      <c r="S90" s="101">
        <v>757.00329181437291</v>
      </c>
      <c r="T90" s="101">
        <v>723.66163626840307</v>
      </c>
      <c r="U90" s="101">
        <v>684.60703879597531</v>
      </c>
      <c r="V90" s="101">
        <v>355.73305637315508</v>
      </c>
      <c r="W90" s="101">
        <v>281.24929028804746</v>
      </c>
      <c r="X90" s="101">
        <v>501.21598765682023</v>
      </c>
      <c r="Y90" s="101">
        <v>442.02414416759342</v>
      </c>
      <c r="DA90" s="131" t="s">
        <v>4007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781.53824217235569</v>
      </c>
      <c r="L91" s="104">
        <v>872.43827669427048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787.58198509254714</v>
      </c>
      <c r="S91" s="104">
        <v>784.06412453483131</v>
      </c>
      <c r="T91" s="104">
        <v>894.20917571767563</v>
      </c>
      <c r="U91" s="104">
        <v>854.96262017455444</v>
      </c>
      <c r="V91" s="104">
        <v>761.39524362254144</v>
      </c>
      <c r="W91" s="104">
        <v>710.01046318310421</v>
      </c>
      <c r="X91" s="104">
        <v>800.71102833057921</v>
      </c>
      <c r="Y91" s="104">
        <v>611.35722402299882</v>
      </c>
      <c r="DA91" s="132" t="s">
        <v>4008</v>
      </c>
    </row>
    <row r="92" spans="1:105" ht="12" customHeight="1" x14ac:dyDescent="0.25">
      <c r="A92" s="106" t="s">
        <v>124</v>
      </c>
      <c r="B92" s="101"/>
      <c r="C92" s="101">
        <v>1982.6186545485371</v>
      </c>
      <c r="D92" s="101">
        <v>1986.1822191973679</v>
      </c>
      <c r="E92" s="101">
        <v>1954.7299756416485</v>
      </c>
      <c r="F92" s="101">
        <v>2096.8194574603444</v>
      </c>
      <c r="G92" s="101">
        <v>2164.8035525476603</v>
      </c>
      <c r="H92" s="101">
        <v>2305.8322819183722</v>
      </c>
      <c r="I92" s="101">
        <v>2305.8419179049833</v>
      </c>
      <c r="J92" s="101">
        <v>2141.6441254578904</v>
      </c>
      <c r="K92" s="101">
        <v>2301.2150531239363</v>
      </c>
      <c r="L92" s="101">
        <v>2248.9162525666393</v>
      </c>
      <c r="M92" s="101">
        <v>2190.540240571318</v>
      </c>
      <c r="N92" s="101">
        <v>2151.0956342660884</v>
      </c>
      <c r="O92" s="101">
        <v>2063.6173088583901</v>
      </c>
      <c r="P92" s="101">
        <v>2144.8824390259288</v>
      </c>
      <c r="Q92" s="101">
        <v>1896.5735091516954</v>
      </c>
      <c r="R92" s="101">
        <v>2026.7442949710126</v>
      </c>
      <c r="S92" s="101">
        <v>1908.5559431210904</v>
      </c>
      <c r="T92" s="101">
        <v>1785.8828540080528</v>
      </c>
      <c r="U92" s="101">
        <v>1746.077911750044</v>
      </c>
      <c r="V92" s="101">
        <v>1484.054264398</v>
      </c>
      <c r="W92" s="101">
        <v>1326.5371611725432</v>
      </c>
      <c r="X92" s="101">
        <v>1232.7370410570163</v>
      </c>
      <c r="Y92" s="101">
        <v>1115.2310615326114</v>
      </c>
      <c r="DA92" s="131" t="s">
        <v>4009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1661.1953649381219</v>
      </c>
      <c r="H93" s="104">
        <v>1778.7767387763777</v>
      </c>
      <c r="I93" s="104">
        <v>1804.9703853737515</v>
      </c>
      <c r="J93" s="104">
        <v>1649.9717344164017</v>
      </c>
      <c r="K93" s="104">
        <v>1790.3838398794244</v>
      </c>
      <c r="L93" s="104">
        <v>1757.5746880000415</v>
      </c>
      <c r="M93" s="104">
        <v>1711.3632721434885</v>
      </c>
      <c r="N93" s="104">
        <v>1701.1877971919714</v>
      </c>
      <c r="O93" s="104">
        <v>1614.210902102504</v>
      </c>
      <c r="P93" s="104">
        <v>1703.2235499268925</v>
      </c>
      <c r="Q93" s="104">
        <v>1551.5098607610125</v>
      </c>
      <c r="R93" s="104">
        <v>1718.4130869023866</v>
      </c>
      <c r="S93" s="104">
        <v>1646.4017960878361</v>
      </c>
      <c r="T93" s="104">
        <v>1538.1014250119558</v>
      </c>
      <c r="U93" s="104">
        <v>1515.3114809122208</v>
      </c>
      <c r="V93" s="104">
        <v>1258.0233682923995</v>
      </c>
      <c r="W93" s="104">
        <v>1122.4036993939317</v>
      </c>
      <c r="X93" s="104">
        <v>1076.4465295068237</v>
      </c>
      <c r="Y93" s="104">
        <v>982.40726841182811</v>
      </c>
      <c r="DA93" s="132" t="s">
        <v>4010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881.10618509302844</v>
      </c>
      <c r="H94" s="98">
        <v>952.80444397291399</v>
      </c>
      <c r="I94" s="98">
        <v>1009.4929417531851</v>
      </c>
      <c r="J94" s="98">
        <v>855.5600991323181</v>
      </c>
      <c r="K94" s="98">
        <v>948.95545032930738</v>
      </c>
      <c r="L94" s="98">
        <v>933.43939132473577</v>
      </c>
      <c r="M94" s="98">
        <v>875.61283649968334</v>
      </c>
      <c r="N94" s="98">
        <v>864.07438525352154</v>
      </c>
      <c r="O94" s="98">
        <v>691.66872427677549</v>
      </c>
      <c r="P94" s="98">
        <v>672.14147189403286</v>
      </c>
      <c r="Q94" s="98">
        <v>644.33900351761804</v>
      </c>
      <c r="R94" s="98">
        <v>837.69354570800169</v>
      </c>
      <c r="S94" s="98">
        <v>835.11192121290276</v>
      </c>
      <c r="T94" s="98">
        <v>712.70105466711368</v>
      </c>
      <c r="U94" s="98">
        <v>699.48155571577774</v>
      </c>
      <c r="V94" s="98">
        <v>418.39725831270437</v>
      </c>
      <c r="W94" s="98">
        <v>332.17470570563927</v>
      </c>
      <c r="X94" s="98">
        <v>430.81663088060066</v>
      </c>
      <c r="Y94" s="98">
        <v>431.02496101502271</v>
      </c>
      <c r="DA94" s="63" t="s">
        <v>4011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780.08917984509367</v>
      </c>
      <c r="H95" s="98">
        <v>825.97229480346391</v>
      </c>
      <c r="I95" s="98">
        <v>795.47744362056676</v>
      </c>
      <c r="J95" s="98">
        <v>794.41163528408322</v>
      </c>
      <c r="K95" s="98">
        <v>841.428389550117</v>
      </c>
      <c r="L95" s="98">
        <v>824.13529667530577</v>
      </c>
      <c r="M95" s="98">
        <v>835.7504356438053</v>
      </c>
      <c r="N95" s="98">
        <v>837.11341193844987</v>
      </c>
      <c r="O95" s="98">
        <v>922.54217782572857</v>
      </c>
      <c r="P95" s="98">
        <v>1031.0820780328595</v>
      </c>
      <c r="Q95" s="98">
        <v>907.17085724339449</v>
      </c>
      <c r="R95" s="98">
        <v>880.7195411943851</v>
      </c>
      <c r="S95" s="98">
        <v>811.28987487493316</v>
      </c>
      <c r="T95" s="98">
        <v>825.40037034484214</v>
      </c>
      <c r="U95" s="98">
        <v>815.82992519644301</v>
      </c>
      <c r="V95" s="98">
        <v>839.62610997969512</v>
      </c>
      <c r="W95" s="98">
        <v>790.22899368829246</v>
      </c>
      <c r="X95" s="98">
        <v>645.62989862622294</v>
      </c>
      <c r="Y95" s="98">
        <v>551.38230739680534</v>
      </c>
      <c r="DA95" s="63" t="s">
        <v>4012</v>
      </c>
    </row>
    <row r="96" spans="1:105" ht="12" customHeight="1" x14ac:dyDescent="0.25">
      <c r="A96" s="106" t="s">
        <v>122</v>
      </c>
      <c r="B96" s="101"/>
      <c r="C96" s="101">
        <v>1784.3840993876377</v>
      </c>
      <c r="D96" s="101">
        <v>1793.299620247104</v>
      </c>
      <c r="E96" s="101">
        <v>1807.8299640852283</v>
      </c>
      <c r="F96" s="101">
        <v>1888.320178044728</v>
      </c>
      <c r="G96" s="101">
        <v>1959.5578499313233</v>
      </c>
      <c r="H96" s="101">
        <v>2041.7974821721107</v>
      </c>
      <c r="I96" s="101">
        <v>2076.5917035568577</v>
      </c>
      <c r="J96" s="101">
        <v>1963.8514487022317</v>
      </c>
      <c r="K96" s="101">
        <v>2049.631076375138</v>
      </c>
      <c r="L96" s="101">
        <v>1989.9012200212928</v>
      </c>
      <c r="M96" s="101">
        <v>1926.9679944477546</v>
      </c>
      <c r="N96" s="101">
        <v>1974.3975620843496</v>
      </c>
      <c r="O96" s="101">
        <v>1936.4721669388357</v>
      </c>
      <c r="P96" s="101">
        <v>1948.8842312231786</v>
      </c>
      <c r="Q96" s="101">
        <v>1891.8826491678121</v>
      </c>
      <c r="R96" s="101">
        <v>1878.0159518238422</v>
      </c>
      <c r="S96" s="101">
        <v>1857.7538451823109</v>
      </c>
      <c r="T96" s="101">
        <v>1804.2864645016939</v>
      </c>
      <c r="U96" s="101">
        <v>1764.2990225515493</v>
      </c>
      <c r="V96" s="101">
        <v>1493.2507333620774</v>
      </c>
      <c r="W96" s="101">
        <v>1346.1711066365021</v>
      </c>
      <c r="X96" s="101">
        <v>1090.6531785224086</v>
      </c>
      <c r="Y96" s="101">
        <v>1023.2977408467202</v>
      </c>
      <c r="DA96" s="131" t="s">
        <v>4013</v>
      </c>
    </row>
    <row r="97" spans="1:105" ht="12" customHeight="1" x14ac:dyDescent="0.25">
      <c r="A97" s="107" t="s">
        <v>121</v>
      </c>
      <c r="B97" s="104"/>
      <c r="C97" s="104">
        <v>1437.3896826876673</v>
      </c>
      <c r="D97" s="104">
        <v>1451.4667959132053</v>
      </c>
      <c r="E97" s="104">
        <v>1469.1702322989831</v>
      </c>
      <c r="F97" s="104">
        <v>1518.8264437418773</v>
      </c>
      <c r="G97" s="104">
        <v>1582.7937772453142</v>
      </c>
      <c r="H97" s="104">
        <v>1654.7855469575895</v>
      </c>
      <c r="I97" s="104">
        <v>1702.0092382231931</v>
      </c>
      <c r="J97" s="104">
        <v>1588.2055368425881</v>
      </c>
      <c r="K97" s="104">
        <v>1668.9874382886842</v>
      </c>
      <c r="L97" s="104">
        <v>1623.8633042211975</v>
      </c>
      <c r="M97" s="104">
        <v>1567.2868459512674</v>
      </c>
      <c r="N97" s="104">
        <v>1614.1656552784807</v>
      </c>
      <c r="O97" s="104">
        <v>1556.8094603411057</v>
      </c>
      <c r="P97" s="104">
        <v>1572.7843038847709</v>
      </c>
      <c r="Q97" s="104">
        <v>1558.6554200295629</v>
      </c>
      <c r="R97" s="104">
        <v>1593.7095448432649</v>
      </c>
      <c r="S97" s="104">
        <v>1597.4952980186806</v>
      </c>
      <c r="T97" s="104">
        <v>1542.1802165284043</v>
      </c>
      <c r="U97" s="104">
        <v>1515.781823995115</v>
      </c>
      <c r="V97" s="104">
        <v>1248.5659635894451</v>
      </c>
      <c r="W97" s="104">
        <v>1123.4702802850168</v>
      </c>
      <c r="X97" s="104">
        <v>949.38784682817311</v>
      </c>
      <c r="Y97" s="104">
        <v>905.32692579711852</v>
      </c>
      <c r="DA97" s="132" t="s">
        <v>4014</v>
      </c>
    </row>
    <row r="98" spans="1:105" ht="12" customHeight="1" x14ac:dyDescent="0.25">
      <c r="A98" s="108" t="s">
        <v>53</v>
      </c>
      <c r="B98" s="98"/>
      <c r="C98" s="98">
        <v>728.59040925064448</v>
      </c>
      <c r="D98" s="98">
        <v>749.81502021812253</v>
      </c>
      <c r="E98" s="98">
        <v>769.73696963774501</v>
      </c>
      <c r="F98" s="98">
        <v>752.37473857755515</v>
      </c>
      <c r="G98" s="98">
        <v>797.65881260928904</v>
      </c>
      <c r="H98" s="98">
        <v>843.61267867287779</v>
      </c>
      <c r="I98" s="98">
        <v>909.43933897975808</v>
      </c>
      <c r="J98" s="98">
        <v>785.16791827336044</v>
      </c>
      <c r="K98" s="98">
        <v>846.20832220551165</v>
      </c>
      <c r="L98" s="98">
        <v>826.11712093666586</v>
      </c>
      <c r="M98" s="98">
        <v>769.98257566975667</v>
      </c>
      <c r="N98" s="98">
        <v>792.83295969404833</v>
      </c>
      <c r="O98" s="98">
        <v>649.15628533157235</v>
      </c>
      <c r="P98" s="98">
        <v>610.3312693372751</v>
      </c>
      <c r="Q98" s="98">
        <v>643.84996848443257</v>
      </c>
      <c r="R98" s="98">
        <v>776.11403436161788</v>
      </c>
      <c r="S98" s="98">
        <v>813.56609967651877</v>
      </c>
      <c r="T98" s="98">
        <v>720.41755551672804</v>
      </c>
      <c r="U98" s="98">
        <v>706.08723882543245</v>
      </c>
      <c r="V98" s="98">
        <v>420.07481954029521</v>
      </c>
      <c r="W98" s="98">
        <v>334.79524329912266</v>
      </c>
      <c r="X98" s="98">
        <v>377.81736499800661</v>
      </c>
      <c r="Y98" s="98">
        <v>394.00650732002043</v>
      </c>
      <c r="DA98" s="63" t="s">
        <v>4015</v>
      </c>
    </row>
    <row r="99" spans="1:105" ht="12" customHeight="1" x14ac:dyDescent="0.25">
      <c r="A99" s="108" t="s">
        <v>52</v>
      </c>
      <c r="B99" s="98"/>
      <c r="C99" s="98">
        <v>708.79927343702298</v>
      </c>
      <c r="D99" s="98">
        <v>701.65177569508239</v>
      </c>
      <c r="E99" s="98">
        <v>699.43326266123836</v>
      </c>
      <c r="F99" s="98">
        <v>766.45170516432222</v>
      </c>
      <c r="G99" s="98">
        <v>785.13496463602542</v>
      </c>
      <c r="H99" s="98">
        <v>811.17286828471174</v>
      </c>
      <c r="I99" s="98">
        <v>792.56989924343497</v>
      </c>
      <c r="J99" s="98">
        <v>803.0376185692279</v>
      </c>
      <c r="K99" s="98">
        <v>822.77911608317311</v>
      </c>
      <c r="L99" s="98">
        <v>797.74618328453164</v>
      </c>
      <c r="M99" s="98">
        <v>797.30427028151098</v>
      </c>
      <c r="N99" s="98">
        <v>821.33269558443237</v>
      </c>
      <c r="O99" s="98">
        <v>907.65317500953358</v>
      </c>
      <c r="P99" s="98">
        <v>962.45303454749603</v>
      </c>
      <c r="Q99" s="98">
        <v>914.8054515451305</v>
      </c>
      <c r="R99" s="98">
        <v>817.59551048164724</v>
      </c>
      <c r="S99" s="98">
        <v>783.92919834216173</v>
      </c>
      <c r="T99" s="98">
        <v>821.76266101167596</v>
      </c>
      <c r="U99" s="98">
        <v>809.6945851696828</v>
      </c>
      <c r="V99" s="98">
        <v>828.49114404914985</v>
      </c>
      <c r="W99" s="98">
        <v>788.67503698589405</v>
      </c>
      <c r="X99" s="98">
        <v>571.57048183016661</v>
      </c>
      <c r="Y99" s="98">
        <v>511.32041847709797</v>
      </c>
      <c r="DA99" s="63" t="s">
        <v>4016</v>
      </c>
    </row>
    <row r="100" spans="1:105" ht="12" customHeight="1" x14ac:dyDescent="0.25">
      <c r="A100" s="121" t="s">
        <v>54</v>
      </c>
      <c r="B100" s="122"/>
      <c r="C100" s="122">
        <v>302.23810901281229</v>
      </c>
      <c r="D100" s="122">
        <v>296.76380749038043</v>
      </c>
      <c r="E100" s="122">
        <v>321.41971636341395</v>
      </c>
      <c r="F100" s="122">
        <v>324.21060114206324</v>
      </c>
      <c r="G100" s="122">
        <v>336.8714249685296</v>
      </c>
      <c r="H100" s="122">
        <v>328.00225202997649</v>
      </c>
      <c r="I100" s="122">
        <v>322.89342573965871</v>
      </c>
      <c r="J100" s="122">
        <v>281.28903787810799</v>
      </c>
      <c r="K100" s="122">
        <v>291.72636595143757</v>
      </c>
      <c r="L100" s="122">
        <v>286.52007891961546</v>
      </c>
      <c r="M100" s="122">
        <v>268.39987543873355</v>
      </c>
      <c r="N100" s="122">
        <v>277.11818671756419</v>
      </c>
      <c r="O100" s="122">
        <v>277.02323376313029</v>
      </c>
      <c r="P100" s="122">
        <v>281.44546921374211</v>
      </c>
      <c r="Q100" s="122">
        <v>291.62395914059567</v>
      </c>
      <c r="R100" s="122">
        <v>288.52346870150717</v>
      </c>
      <c r="S100" s="122">
        <v>283.86321353991229</v>
      </c>
      <c r="T100" s="122">
        <v>277.30785409121336</v>
      </c>
      <c r="U100" s="122">
        <v>272.02127750185701</v>
      </c>
      <c r="V100" s="122">
        <v>279.8516155042646</v>
      </c>
      <c r="W100" s="122">
        <v>270.43498102494846</v>
      </c>
      <c r="X100" s="122">
        <v>200.05463206913603</v>
      </c>
      <c r="Y100" s="122">
        <v>199.25919080776009</v>
      </c>
      <c r="DA100" s="130" t="s">
        <v>4017</v>
      </c>
    </row>
    <row r="101" spans="1:105" ht="12" customHeight="1" x14ac:dyDescent="0.25">
      <c r="A101" s="97" t="s">
        <v>202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4018</v>
      </c>
    </row>
    <row r="102" spans="1:105" ht="12" customHeight="1" x14ac:dyDescent="0.25">
      <c r="A102" s="97" t="s">
        <v>50</v>
      </c>
      <c r="B102" s="98"/>
      <c r="C102" s="98">
        <v>366.85460863115134</v>
      </c>
      <c r="D102" s="98">
        <v>364.79225004817636</v>
      </c>
      <c r="E102" s="98">
        <v>406.11324741494718</v>
      </c>
      <c r="F102" s="98">
        <v>404.10010724402986</v>
      </c>
      <c r="G102" s="98">
        <v>397.34432153604018</v>
      </c>
      <c r="H102" s="98">
        <v>413.41639234611313</v>
      </c>
      <c r="I102" s="98">
        <v>406.65671075388445</v>
      </c>
      <c r="J102" s="98">
        <v>344.68739301183263</v>
      </c>
      <c r="K102" s="98">
        <v>369.26492005344915</v>
      </c>
      <c r="L102" s="98">
        <v>352.95771548798609</v>
      </c>
      <c r="M102" s="98">
        <v>352.62530522441074</v>
      </c>
      <c r="N102" s="98">
        <v>355.50186341399217</v>
      </c>
      <c r="O102" s="98">
        <v>352.14227483869809</v>
      </c>
      <c r="P102" s="98">
        <v>383.5930714598224</v>
      </c>
      <c r="Q102" s="98">
        <v>368.49862204896493</v>
      </c>
      <c r="R102" s="98">
        <v>393.26703056548502</v>
      </c>
      <c r="S102" s="98">
        <v>386.08931355252935</v>
      </c>
      <c r="T102" s="98">
        <v>382.94550668022515</v>
      </c>
      <c r="U102" s="98">
        <v>399.74294091172294</v>
      </c>
      <c r="V102" s="98">
        <v>369.05532264790696</v>
      </c>
      <c r="W102" s="98">
        <v>349.89887775600494</v>
      </c>
      <c r="X102" s="98">
        <v>317.70478494217366</v>
      </c>
      <c r="Y102" s="98">
        <v>287.22702242635165</v>
      </c>
      <c r="DA102" s="63" t="s">
        <v>4019</v>
      </c>
    </row>
    <row r="103" spans="1:105" ht="12" customHeight="1" x14ac:dyDescent="0.25">
      <c r="A103" s="109" t="s">
        <v>120</v>
      </c>
      <c r="B103" s="33"/>
      <c r="C103" s="33">
        <v>299.07488518625325</v>
      </c>
      <c r="D103" s="33">
        <v>292.90776211381376</v>
      </c>
      <c r="E103" s="33">
        <v>317.16715520784663</v>
      </c>
      <c r="F103" s="33">
        <v>319.52382632513513</v>
      </c>
      <c r="G103" s="33">
        <v>333.18699846641323</v>
      </c>
      <c r="H103" s="33">
        <v>322.09403716189007</v>
      </c>
      <c r="I103" s="33">
        <v>315.37304735854326</v>
      </c>
      <c r="J103" s="33">
        <v>275.64139586125458</v>
      </c>
      <c r="K103" s="33">
        <v>284.86640639907989</v>
      </c>
      <c r="L103" s="33">
        <v>281.54340915052035</v>
      </c>
      <c r="M103" s="33">
        <v>262.02347891884006</v>
      </c>
      <c r="N103" s="33">
        <v>271.09228880890379</v>
      </c>
      <c r="O103" s="33">
        <v>271.34670291545171</v>
      </c>
      <c r="P103" s="33">
        <v>272.3542722072163</v>
      </c>
      <c r="Q103" s="33">
        <v>285.3059772027637</v>
      </c>
      <c r="R103" s="33">
        <v>279.48707739291189</v>
      </c>
      <c r="S103" s="33">
        <v>275.80674556714848</v>
      </c>
      <c r="T103" s="33">
        <v>270.05965168825844</v>
      </c>
      <c r="U103" s="33">
        <v>262.62582831524492</v>
      </c>
      <c r="V103" s="33">
        <v>273.62540538991345</v>
      </c>
      <c r="W103" s="33">
        <v>264.42747407802949</v>
      </c>
      <c r="X103" s="33">
        <v>188.92283430663616</v>
      </c>
      <c r="Y103" s="33">
        <v>191.02961942359434</v>
      </c>
      <c r="DA103" s="60" t="s">
        <v>4020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4021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4022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4023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4024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4025</v>
      </c>
    </row>
    <row r="110" spans="1:105" ht="12" customHeight="1" x14ac:dyDescent="0.25">
      <c r="A110" s="97" t="s">
        <v>53</v>
      </c>
      <c r="B110" s="98"/>
      <c r="C110" s="98">
        <f>IF(RES_hhdet_in_fec!C110=0,0,RES_hhdet_in_fec!C110*1000*11630/RES_hhdet_in_new!C107)</f>
        <v>0</v>
      </c>
      <c r="D110" s="98">
        <f>IF(RES_hhdet_in_fec!D110=0,0,RES_hhdet_in_fec!D110*1000*11630/RES_hhdet_in_new!D107)</f>
        <v>0</v>
      </c>
      <c r="E110" s="98">
        <f>IF(RES_hhdet_in_fec!E110=0,0,RES_hhdet_in_fec!E110*1000*11630/RES_hhdet_in_new!E107)</f>
        <v>0</v>
      </c>
      <c r="F110" s="98">
        <f>IF(RES_hhdet_in_fec!F110=0,0,RES_hhdet_in_fec!F110*1000*11630/RES_hhdet_in_new!F107)</f>
        <v>0</v>
      </c>
      <c r="G110" s="98">
        <f>IF(RES_hhdet_in_fec!G110=0,0,RES_hhdet_in_fec!G110*1000*11630/RES_hhdet_in_new!G107)</f>
        <v>0</v>
      </c>
      <c r="H110" s="98">
        <f>IF(RES_hhdet_in_fec!H110=0,0,RES_hhdet_in_fec!H110*1000*11630/RES_hhdet_in_new!H107)</f>
        <v>0</v>
      </c>
      <c r="I110" s="98">
        <f>IF(RES_hhdet_in_fec!I110=0,0,RES_hhdet_in_fec!I110*1000*11630/RES_hhdet_in_new!I107)</f>
        <v>0</v>
      </c>
      <c r="J110" s="98">
        <f>IF(RES_hhdet_in_fec!J110=0,0,RES_hhdet_in_fec!J110*1000*11630/RES_hhdet_in_new!J107)</f>
        <v>0</v>
      </c>
      <c r="K110" s="98">
        <f>IF(RES_hhdet_in_fec!K110=0,0,RES_hhdet_in_fec!K110*1000*11630/RES_hhdet_in_new!K107)</f>
        <v>0</v>
      </c>
      <c r="L110" s="98">
        <f>IF(RES_hhdet_in_fec!L110=0,0,RES_hhdet_in_fec!L110*1000*11630/RES_hhdet_in_new!L107)</f>
        <v>0</v>
      </c>
      <c r="M110" s="98">
        <f>IF(RES_hhdet_in_fec!M110=0,0,RES_hhdet_in_fec!M110*1000*11630/RES_hhdet_in_new!M107)</f>
        <v>0</v>
      </c>
      <c r="N110" s="98">
        <f>IF(RES_hhdet_in_fec!N110=0,0,RES_hhdet_in_fec!N110*1000*11630/RES_hhdet_in_new!N107)</f>
        <v>0</v>
      </c>
      <c r="O110" s="98">
        <f>IF(RES_hhdet_in_fec!O110=0,0,RES_hhdet_in_fec!O110*1000*11630/RES_hhdet_in_new!O107)</f>
        <v>0</v>
      </c>
      <c r="P110" s="98">
        <f>IF(RES_hhdet_in_fec!P110=0,0,RES_hhdet_in_fec!P110*1000*11630/RES_hhdet_in_new!P107)</f>
        <v>0</v>
      </c>
      <c r="Q110" s="98">
        <f>IF(RES_hhdet_in_fec!Q110=0,0,RES_hhdet_in_fec!Q110*1000*11630/RES_hhdet_in_new!Q107)</f>
        <v>0</v>
      </c>
      <c r="R110" s="98">
        <f>IF(RES_hhdet_in_fec!R110=0,0,RES_hhdet_in_fec!R110*1000*11630/RES_hhdet_in_new!R107)</f>
        <v>0</v>
      </c>
      <c r="S110" s="98">
        <f>IF(RES_hhdet_in_fec!S110=0,0,RES_hhdet_in_fec!S110*1000*11630/RES_hhdet_in_new!S107)</f>
        <v>0</v>
      </c>
      <c r="T110" s="98">
        <f>IF(RES_hhdet_in_fec!T110=0,0,RES_hhdet_in_fec!T110*1000*11630/RES_hhdet_in_new!T107)</f>
        <v>0</v>
      </c>
      <c r="U110" s="98">
        <f>IF(RES_hhdet_in_fec!U110=0,0,RES_hhdet_in_fec!U110*1000*11630/RES_hhdet_in_new!U107)</f>
        <v>0</v>
      </c>
      <c r="V110" s="98">
        <f>IF(RES_hhdet_in_fec!V110=0,0,RES_hhdet_in_fec!V110*1000*11630/RES_hhdet_in_new!V107)</f>
        <v>0</v>
      </c>
      <c r="W110" s="98">
        <f>IF(RES_hhdet_in_fec!W110=0,0,RES_hhdet_in_fec!W110*1000*11630/RES_hhdet_in_new!W107)</f>
        <v>0</v>
      </c>
      <c r="X110" s="98">
        <f>IF(RES_hhdet_in_fec!X110=0,0,RES_hhdet_in_fec!X110*1000*11630/RES_hhdet_in_new!X107)</f>
        <v>0</v>
      </c>
      <c r="Y110" s="98">
        <f>IF(RES_hhdet_in_fec!Y110=0,0,RES_hhdet_in_fec!Y110*1000*11630/RES_hhdet_in_new!Y107)</f>
        <v>0</v>
      </c>
      <c r="DA110" s="63" t="s">
        <v>4026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4027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4028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4029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4030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4031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4032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4033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4034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4035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4036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4037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4038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14599.117435558088</v>
      </c>
      <c r="D124" s="117">
        <f t="shared" si="42"/>
        <v>14948.291152702572</v>
      </c>
      <c r="E124" s="117">
        <f t="shared" si="42"/>
        <v>14639.30681466747</v>
      </c>
      <c r="F124" s="117">
        <f t="shared" si="42"/>
        <v>14281.777002346913</v>
      </c>
      <c r="G124" s="117">
        <f t="shared" si="42"/>
        <v>13457.388563374265</v>
      </c>
      <c r="H124" s="117">
        <f t="shared" si="42"/>
        <v>13083.692981705048</v>
      </c>
      <c r="I124" s="117">
        <f t="shared" si="42"/>
        <v>13571.458444571987</v>
      </c>
      <c r="J124" s="117">
        <f t="shared" si="42"/>
        <v>13056.57862815843</v>
      </c>
      <c r="K124" s="117">
        <f t="shared" si="42"/>
        <v>11472.917540667197</v>
      </c>
      <c r="L124" s="117">
        <f t="shared" si="42"/>
        <v>11123.735988857616</v>
      </c>
      <c r="M124" s="117">
        <f t="shared" si="42"/>
        <v>11770.396030381375</v>
      </c>
      <c r="N124" s="117">
        <f t="shared" si="42"/>
        <v>11831.976641879657</v>
      </c>
      <c r="O124" s="117">
        <f t="shared" si="42"/>
        <v>10659.901208765041</v>
      </c>
      <c r="P124" s="117">
        <f t="shared" si="42"/>
        <v>10767.754279425235</v>
      </c>
      <c r="Q124" s="117">
        <f t="shared" si="42"/>
        <v>9866.674545309168</v>
      </c>
      <c r="R124" s="117">
        <f t="shared" ref="R124:V124" si="43">R125+R128+R130+R139</f>
        <v>9134.8330580074835</v>
      </c>
      <c r="S124" s="117">
        <f t="shared" si="43"/>
        <v>8853.8849763800663</v>
      </c>
      <c r="T124" s="117">
        <f t="shared" si="43"/>
        <v>8824.3677604046679</v>
      </c>
      <c r="U124" s="117">
        <f t="shared" si="43"/>
        <v>8434.8459248838208</v>
      </c>
      <c r="V124" s="117">
        <f t="shared" si="43"/>
        <v>8059.4529089793568</v>
      </c>
      <c r="W124" s="117">
        <f t="shared" ref="W124:Y124" si="44">W125+W128+W130+W139</f>
        <v>7673.9357026737352</v>
      </c>
      <c r="X124" s="117">
        <f t="shared" si="44"/>
        <v>4886.6332636066945</v>
      </c>
      <c r="Y124" s="117">
        <f t="shared" si="44"/>
        <v>4101.4651552268842</v>
      </c>
      <c r="DA124" s="129" t="s">
        <v>4039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12519.471181618395</v>
      </c>
      <c r="D125" s="122">
        <f t="shared" si="45"/>
        <v>12862.080556774386</v>
      </c>
      <c r="E125" s="122">
        <f t="shared" si="45"/>
        <v>12518.702922764687</v>
      </c>
      <c r="F125" s="122">
        <f t="shared" si="45"/>
        <v>12068.145503536045</v>
      </c>
      <c r="G125" s="122">
        <f t="shared" si="45"/>
        <v>11149.276592754473</v>
      </c>
      <c r="H125" s="122">
        <f t="shared" si="45"/>
        <v>10687.408606594812</v>
      </c>
      <c r="I125" s="122">
        <f t="shared" si="45"/>
        <v>11197.848729311494</v>
      </c>
      <c r="J125" s="122">
        <f t="shared" si="45"/>
        <v>10842.428796485116</v>
      </c>
      <c r="K125" s="122">
        <f t="shared" si="45"/>
        <v>9227.4342421770689</v>
      </c>
      <c r="L125" s="122">
        <f t="shared" si="45"/>
        <v>8877.2442339479676</v>
      </c>
      <c r="M125" s="122">
        <f t="shared" si="45"/>
        <v>9612.5173377042247</v>
      </c>
      <c r="N125" s="122">
        <f t="shared" si="45"/>
        <v>9587.7195647824628</v>
      </c>
      <c r="O125" s="122">
        <f t="shared" si="45"/>
        <v>8480.7973764831295</v>
      </c>
      <c r="P125" s="122">
        <f t="shared" si="45"/>
        <v>8597.5620364980441</v>
      </c>
      <c r="Q125" s="122">
        <f t="shared" si="45"/>
        <v>7756.3274764480329</v>
      </c>
      <c r="R125" s="122">
        <f t="shared" ref="R125:V125" si="46">SUM(R126:R127)</f>
        <v>7016.1235711443969</v>
      </c>
      <c r="S125" s="122">
        <f t="shared" si="46"/>
        <v>6762.4683640845278</v>
      </c>
      <c r="T125" s="122">
        <f t="shared" si="46"/>
        <v>6775.1711683129352</v>
      </c>
      <c r="U125" s="122">
        <f t="shared" si="46"/>
        <v>6396.6681169523727</v>
      </c>
      <c r="V125" s="122">
        <f t="shared" si="46"/>
        <v>6269.7232690509845</v>
      </c>
      <c r="W125" s="122">
        <f t="shared" ref="W125:Y125" si="47">SUM(W126:W127)</f>
        <v>6072.3513029199466</v>
      </c>
      <c r="X125" s="122">
        <f t="shared" si="47"/>
        <v>3694.4052685093193</v>
      </c>
      <c r="Y125" s="122">
        <f t="shared" si="47"/>
        <v>2890.5910525698732</v>
      </c>
      <c r="DA125" s="130" t="s">
        <v>4040</v>
      </c>
    </row>
    <row r="126" spans="1:105" ht="12" customHeight="1" x14ac:dyDescent="0.25">
      <c r="A126" s="97" t="s">
        <v>198</v>
      </c>
      <c r="B126" s="98"/>
      <c r="C126" s="98">
        <v>12472.01989755246</v>
      </c>
      <c r="D126" s="98">
        <v>12814.431456160761</v>
      </c>
      <c r="E126" s="98">
        <v>12473.043584402885</v>
      </c>
      <c r="F126" s="98">
        <v>12024.083092916528</v>
      </c>
      <c r="G126" s="98">
        <v>11109.143219834094</v>
      </c>
      <c r="H126" s="98">
        <v>10649.722526142625</v>
      </c>
      <c r="I126" s="98">
        <v>11158.826380081684</v>
      </c>
      <c r="J126" s="98">
        <v>10804.671005029249</v>
      </c>
      <c r="K126" s="98">
        <v>9195.6375684267332</v>
      </c>
      <c r="L126" s="98">
        <v>8846.9924666933766</v>
      </c>
      <c r="M126" s="98">
        <v>9580.0944947938988</v>
      </c>
      <c r="N126" s="98">
        <v>9555.5195528491622</v>
      </c>
      <c r="O126" s="98">
        <v>8452.4021195549903</v>
      </c>
      <c r="P126" s="98">
        <v>8568.7757333895079</v>
      </c>
      <c r="Q126" s="98">
        <v>7730.4080529347193</v>
      </c>
      <c r="R126" s="98">
        <v>6992.6759306881222</v>
      </c>
      <c r="S126" s="98">
        <v>6739.9100786867211</v>
      </c>
      <c r="T126" s="98">
        <v>6752.5310042410401</v>
      </c>
      <c r="U126" s="98">
        <v>6375.1421945962766</v>
      </c>
      <c r="V126" s="98">
        <v>6249.4764145158651</v>
      </c>
      <c r="W126" s="98">
        <v>6052.5539240946046</v>
      </c>
      <c r="X126" s="98">
        <v>3682.7509412046816</v>
      </c>
      <c r="Y126" s="98">
        <v>2881.4868085992862</v>
      </c>
      <c r="DA126" s="63" t="s">
        <v>4041</v>
      </c>
    </row>
    <row r="127" spans="1:105" ht="12" customHeight="1" x14ac:dyDescent="0.25">
      <c r="A127" s="97" t="s">
        <v>53</v>
      </c>
      <c r="B127" s="98"/>
      <c r="C127" s="98">
        <v>47.451284065934935</v>
      </c>
      <c r="D127" s="98">
        <v>47.649100613624924</v>
      </c>
      <c r="E127" s="98">
        <v>45.659338361801431</v>
      </c>
      <c r="F127" s="98">
        <v>44.062410619516584</v>
      </c>
      <c r="G127" s="98">
        <v>40.133372920379138</v>
      </c>
      <c r="H127" s="98">
        <v>37.686080452186793</v>
      </c>
      <c r="I127" s="98">
        <v>39.022349229810338</v>
      </c>
      <c r="J127" s="98">
        <v>37.757791455865799</v>
      </c>
      <c r="K127" s="98">
        <v>31.796673750335028</v>
      </c>
      <c r="L127" s="98">
        <v>30.251767254590767</v>
      </c>
      <c r="M127" s="98">
        <v>32.422842910326672</v>
      </c>
      <c r="N127" s="98">
        <v>32.200011933300324</v>
      </c>
      <c r="O127" s="98">
        <v>28.395256928139926</v>
      </c>
      <c r="P127" s="98">
        <v>28.786303108536764</v>
      </c>
      <c r="Q127" s="98">
        <v>25.919423513313895</v>
      </c>
      <c r="R127" s="98">
        <v>23.447640456274815</v>
      </c>
      <c r="S127" s="98">
        <v>22.558285397806909</v>
      </c>
      <c r="T127" s="98">
        <v>22.640164071894695</v>
      </c>
      <c r="U127" s="98">
        <v>21.525922356096434</v>
      </c>
      <c r="V127" s="98">
        <v>20.246854535119674</v>
      </c>
      <c r="W127" s="98">
        <v>19.797378825342211</v>
      </c>
      <c r="X127" s="98">
        <v>11.654327304637507</v>
      </c>
      <c r="Y127" s="98">
        <v>9.1042439705868237</v>
      </c>
      <c r="DA127" s="63" t="s">
        <v>4042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4.5522445356362073</v>
      </c>
      <c r="D128" s="122">
        <f t="shared" si="48"/>
        <v>1.8300511970709881</v>
      </c>
      <c r="E128" s="122">
        <f t="shared" si="48"/>
        <v>5.8414268961751006</v>
      </c>
      <c r="F128" s="122">
        <f t="shared" si="48"/>
        <v>2.2991016736310583</v>
      </c>
      <c r="G128" s="122">
        <f t="shared" si="48"/>
        <v>15.102355295889829</v>
      </c>
      <c r="H128" s="122">
        <f t="shared" si="48"/>
        <v>37.747477927797881</v>
      </c>
      <c r="I128" s="122">
        <f t="shared" si="48"/>
        <v>11.798459864740298</v>
      </c>
      <c r="J128" s="122">
        <f t="shared" si="48"/>
        <v>11.177815799492047</v>
      </c>
      <c r="K128" s="122">
        <f t="shared" si="48"/>
        <v>2.5589015209691612</v>
      </c>
      <c r="L128" s="122">
        <f t="shared" si="48"/>
        <v>13.159075265856401</v>
      </c>
      <c r="M128" s="122">
        <f t="shared" si="48"/>
        <v>2.0507024169235182</v>
      </c>
      <c r="N128" s="122">
        <f t="shared" si="48"/>
        <v>11.486128825583446</v>
      </c>
      <c r="O128" s="122">
        <f t="shared" si="48"/>
        <v>18.397415056052566</v>
      </c>
      <c r="P128" s="122">
        <f t="shared" si="48"/>
        <v>10.378674037607007</v>
      </c>
      <c r="Q128" s="122">
        <f t="shared" si="48"/>
        <v>6.6179159156393386</v>
      </c>
      <c r="R128" s="122">
        <f t="shared" si="48"/>
        <v>10.046714553395434</v>
      </c>
      <c r="S128" s="122">
        <f t="shared" si="48"/>
        <v>9.6418154659215034</v>
      </c>
      <c r="T128" s="122">
        <f t="shared" si="48"/>
        <v>4.2795578193261576</v>
      </c>
      <c r="U128" s="122">
        <f t="shared" si="48"/>
        <v>30.698106956405869</v>
      </c>
      <c r="V128" s="122">
        <f t="shared" si="48"/>
        <v>47.407398903924026</v>
      </c>
      <c r="W128" s="122">
        <f t="shared" si="48"/>
        <v>28.336106202430518</v>
      </c>
      <c r="X128" s="122">
        <f t="shared" si="48"/>
        <v>22.064987458483124</v>
      </c>
      <c r="Y128" s="122">
        <f t="shared" si="48"/>
        <v>22.210071453341644</v>
      </c>
      <c r="DA128" s="130" t="s">
        <v>4043</v>
      </c>
    </row>
    <row r="129" spans="1:105" ht="12" customHeight="1" x14ac:dyDescent="0.25">
      <c r="A129" s="97" t="s">
        <v>53</v>
      </c>
      <c r="B129" s="98"/>
      <c r="C129" s="98">
        <f>IF(RES_hhdet_in_fec!C129=0,0,RES_hhdet_in_fec!C129*1000*11630/RES_hhdet_in_new!C126)</f>
        <v>4.5522445356362073</v>
      </c>
      <c r="D129" s="98">
        <f>IF(RES_hhdet_in_fec!D129=0,0,RES_hhdet_in_fec!D129*1000*11630/RES_hhdet_in_new!D126)</f>
        <v>1.8300511970709881</v>
      </c>
      <c r="E129" s="98">
        <f>IF(RES_hhdet_in_fec!E129=0,0,RES_hhdet_in_fec!E129*1000*11630/RES_hhdet_in_new!E126)</f>
        <v>5.8414268961751006</v>
      </c>
      <c r="F129" s="98">
        <f>IF(RES_hhdet_in_fec!F129=0,0,RES_hhdet_in_fec!F129*1000*11630/RES_hhdet_in_new!F126)</f>
        <v>2.2991016736310583</v>
      </c>
      <c r="G129" s="98">
        <f>IF(RES_hhdet_in_fec!G129=0,0,RES_hhdet_in_fec!G129*1000*11630/RES_hhdet_in_new!G126)</f>
        <v>15.102355295889829</v>
      </c>
      <c r="H129" s="98">
        <f>IF(RES_hhdet_in_fec!H129=0,0,RES_hhdet_in_fec!H129*1000*11630/RES_hhdet_in_new!H126)</f>
        <v>37.747477927797881</v>
      </c>
      <c r="I129" s="98">
        <f>IF(RES_hhdet_in_fec!I129=0,0,RES_hhdet_in_fec!I129*1000*11630/RES_hhdet_in_new!I126)</f>
        <v>11.798459864740298</v>
      </c>
      <c r="J129" s="98">
        <f>IF(RES_hhdet_in_fec!J129=0,0,RES_hhdet_in_fec!J129*1000*11630/RES_hhdet_in_new!J126)</f>
        <v>11.177815799492047</v>
      </c>
      <c r="K129" s="98">
        <f>IF(RES_hhdet_in_fec!K129=0,0,RES_hhdet_in_fec!K129*1000*11630/RES_hhdet_in_new!K126)</f>
        <v>2.5589015209691612</v>
      </c>
      <c r="L129" s="98">
        <f>IF(RES_hhdet_in_fec!L129=0,0,RES_hhdet_in_fec!L129*1000*11630/RES_hhdet_in_new!L126)</f>
        <v>13.159075265856401</v>
      </c>
      <c r="M129" s="98">
        <f>IF(RES_hhdet_in_fec!M129=0,0,RES_hhdet_in_fec!M129*1000*11630/RES_hhdet_in_new!M126)</f>
        <v>2.0507024169235182</v>
      </c>
      <c r="N129" s="98">
        <f>IF(RES_hhdet_in_fec!N129=0,0,RES_hhdet_in_fec!N129*1000*11630/RES_hhdet_in_new!N126)</f>
        <v>11.486128825583446</v>
      </c>
      <c r="O129" s="98">
        <f>IF(RES_hhdet_in_fec!O129=0,0,RES_hhdet_in_fec!O129*1000*11630/RES_hhdet_in_new!O126)</f>
        <v>18.397415056052566</v>
      </c>
      <c r="P129" s="98">
        <f>IF(RES_hhdet_in_fec!P129=0,0,RES_hhdet_in_fec!P129*1000*11630/RES_hhdet_in_new!P126)</f>
        <v>10.378674037607007</v>
      </c>
      <c r="Q129" s="98">
        <f>IF(RES_hhdet_in_fec!Q129=0,0,RES_hhdet_in_fec!Q129*1000*11630/RES_hhdet_in_new!Q126)</f>
        <v>6.6179159156393386</v>
      </c>
      <c r="R129" s="98">
        <f>IF(RES_hhdet_in_fec!R129=0,0,RES_hhdet_in_fec!R129*1000*11630/RES_hhdet_in_new!R126)</f>
        <v>10.046714553395434</v>
      </c>
      <c r="S129" s="98">
        <f>IF(RES_hhdet_in_fec!S129=0,0,RES_hhdet_in_fec!S129*1000*11630/RES_hhdet_in_new!S126)</f>
        <v>9.6418154659215034</v>
      </c>
      <c r="T129" s="98">
        <f>IF(RES_hhdet_in_fec!T129=0,0,RES_hhdet_in_fec!T129*1000*11630/RES_hhdet_in_new!T126)</f>
        <v>4.2795578193261576</v>
      </c>
      <c r="U129" s="98">
        <f>IF(RES_hhdet_in_fec!U129=0,0,RES_hhdet_in_fec!U129*1000*11630/RES_hhdet_in_new!U126)</f>
        <v>30.698106956405869</v>
      </c>
      <c r="V129" s="98">
        <f>IF(RES_hhdet_in_fec!V129=0,0,RES_hhdet_in_fec!V129*1000*11630/RES_hhdet_in_new!V126)</f>
        <v>47.407398903924026</v>
      </c>
      <c r="W129" s="98">
        <f>IF(RES_hhdet_in_fec!W129=0,0,RES_hhdet_in_fec!W129*1000*11630/RES_hhdet_in_new!W126)</f>
        <v>28.336106202430518</v>
      </c>
      <c r="X129" s="98">
        <f>IF(RES_hhdet_in_fec!X129=0,0,RES_hhdet_in_fec!X129*1000*11630/RES_hhdet_in_new!X126)</f>
        <v>22.064987458483124</v>
      </c>
      <c r="Y129" s="98">
        <f>IF(RES_hhdet_in_fec!Y129=0,0,RES_hhdet_in_fec!Y129*1000*11630/RES_hhdet_in_new!Y126)</f>
        <v>22.210071453341644</v>
      </c>
      <c r="DA129" s="63" t="s">
        <v>4044</v>
      </c>
    </row>
    <row r="130" spans="1:105" ht="12" customHeight="1" x14ac:dyDescent="0.25">
      <c r="A130" s="121" t="s">
        <v>55</v>
      </c>
      <c r="B130" s="122"/>
      <c r="C130" s="122">
        <v>1772.731301811893</v>
      </c>
      <c r="D130" s="122">
        <v>1787.7141165815174</v>
      </c>
      <c r="E130" s="122">
        <v>1793.3030050809928</v>
      </c>
      <c r="F130" s="122">
        <v>1887.0099165755685</v>
      </c>
      <c r="G130" s="122">
        <v>1956.1838433102544</v>
      </c>
      <c r="H130" s="122">
        <v>2030.4915155253946</v>
      </c>
      <c r="I130" s="122">
        <v>2038.8503972260103</v>
      </c>
      <c r="J130" s="122">
        <v>1921.6556065481354</v>
      </c>
      <c r="K130" s="122">
        <v>1951.2910718806418</v>
      </c>
      <c r="L130" s="122">
        <v>1946.7363714599608</v>
      </c>
      <c r="M130" s="122">
        <v>1887.4907952225306</v>
      </c>
      <c r="N130" s="122">
        <v>1955.7062839010266</v>
      </c>
      <c r="O130" s="122">
        <v>1883.6213924408562</v>
      </c>
      <c r="P130" s="122">
        <v>1878.4655214236468</v>
      </c>
      <c r="Q130" s="122">
        <v>1812.0958478248515</v>
      </c>
      <c r="R130" s="122">
        <v>1820.2225182736922</v>
      </c>
      <c r="S130" s="122">
        <v>1797.7686038286115</v>
      </c>
      <c r="T130" s="122">
        <v>1767.7634627349246</v>
      </c>
      <c r="U130" s="122">
        <v>1735.4474216637313</v>
      </c>
      <c r="V130" s="122">
        <v>1462.5759663060333</v>
      </c>
      <c r="W130" s="122">
        <v>1302.852741411026</v>
      </c>
      <c r="X130" s="122">
        <v>970.13310532872515</v>
      </c>
      <c r="Y130" s="122">
        <v>989.40700231273365</v>
      </c>
      <c r="DA130" s="130" t="s">
        <v>4045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4046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4047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4048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4049</v>
      </c>
    </row>
    <row r="135" spans="1:105" ht="12" customHeight="1" x14ac:dyDescent="0.25">
      <c r="A135" s="106" t="s">
        <v>122</v>
      </c>
      <c r="B135" s="101"/>
      <c r="C135" s="101">
        <v>1784.3840993876383</v>
      </c>
      <c r="D135" s="101">
        <v>1793.299620247104</v>
      </c>
      <c r="E135" s="101">
        <v>1807.8299640852283</v>
      </c>
      <c r="F135" s="101">
        <v>1888.3201780447275</v>
      </c>
      <c r="G135" s="101">
        <v>1959.5578499313235</v>
      </c>
      <c r="H135" s="101">
        <v>2041.7974821721111</v>
      </c>
      <c r="I135" s="101">
        <v>2076.5917035568577</v>
      </c>
      <c r="J135" s="101">
        <v>1963.8514487022321</v>
      </c>
      <c r="K135" s="101">
        <v>2049.6310763751371</v>
      </c>
      <c r="L135" s="101">
        <v>1989.9012200212926</v>
      </c>
      <c r="M135" s="101">
        <v>1926.9679944477546</v>
      </c>
      <c r="N135" s="101">
        <v>1974.3975620843501</v>
      </c>
      <c r="O135" s="101">
        <v>1936.4721669388359</v>
      </c>
      <c r="P135" s="101">
        <v>1948.8842312231784</v>
      </c>
      <c r="Q135" s="101">
        <v>1891.8826491678126</v>
      </c>
      <c r="R135" s="101">
        <v>1878.0159518238424</v>
      </c>
      <c r="S135" s="101">
        <v>1857.7538451823107</v>
      </c>
      <c r="T135" s="101">
        <v>1804.2864645016946</v>
      </c>
      <c r="U135" s="101">
        <v>1764.2990225515496</v>
      </c>
      <c r="V135" s="101">
        <v>1493.2507333620777</v>
      </c>
      <c r="W135" s="101">
        <v>1346.1711066365021</v>
      </c>
      <c r="X135" s="101">
        <v>1090.6531785224081</v>
      </c>
      <c r="Y135" s="101">
        <v>1023.2977408467202</v>
      </c>
      <c r="DA135" s="131" t="s">
        <v>4050</v>
      </c>
    </row>
    <row r="136" spans="1:105" ht="12" customHeight="1" x14ac:dyDescent="0.25">
      <c r="A136" s="107" t="s">
        <v>121</v>
      </c>
      <c r="B136" s="104"/>
      <c r="C136" s="104">
        <v>1437.3896826876676</v>
      </c>
      <c r="D136" s="104">
        <v>1451.466795913205</v>
      </c>
      <c r="E136" s="104">
        <v>1469.1702322989831</v>
      </c>
      <c r="F136" s="104">
        <v>1518.8264437418773</v>
      </c>
      <c r="G136" s="104">
        <v>1582.7937772453142</v>
      </c>
      <c r="H136" s="104">
        <v>1654.7855469575893</v>
      </c>
      <c r="I136" s="104">
        <v>1702.0092382231931</v>
      </c>
      <c r="J136" s="104">
        <v>1588.205536842589</v>
      </c>
      <c r="K136" s="104">
        <v>1668.9874382886846</v>
      </c>
      <c r="L136" s="104">
        <v>1623.8633042211973</v>
      </c>
      <c r="M136" s="104">
        <v>1567.2868459512674</v>
      </c>
      <c r="N136" s="104">
        <v>1614.1656552784807</v>
      </c>
      <c r="O136" s="104">
        <v>1556.8094603411057</v>
      </c>
      <c r="P136" s="104">
        <v>1572.7843038847711</v>
      </c>
      <c r="Q136" s="104">
        <v>1558.6554200295636</v>
      </c>
      <c r="R136" s="104">
        <v>1593.7095448432651</v>
      </c>
      <c r="S136" s="104">
        <v>1597.4952980186799</v>
      </c>
      <c r="T136" s="104">
        <v>1542.1802165284043</v>
      </c>
      <c r="U136" s="104">
        <v>1515.7818239951155</v>
      </c>
      <c r="V136" s="104">
        <v>1248.5659635894451</v>
      </c>
      <c r="W136" s="104">
        <v>1123.4702802850168</v>
      </c>
      <c r="X136" s="104">
        <v>949.38784682817322</v>
      </c>
      <c r="Y136" s="104">
        <v>905.32692579711841</v>
      </c>
      <c r="DA136" s="132" t="s">
        <v>4051</v>
      </c>
    </row>
    <row r="137" spans="1:105" ht="12" customHeight="1" x14ac:dyDescent="0.25">
      <c r="A137" s="108" t="s">
        <v>53</v>
      </c>
      <c r="B137" s="98"/>
      <c r="C137" s="98">
        <v>728.5904092506446</v>
      </c>
      <c r="D137" s="98">
        <v>749.81502021812253</v>
      </c>
      <c r="E137" s="98">
        <v>769.73696963774501</v>
      </c>
      <c r="F137" s="98">
        <v>752.37473857755504</v>
      </c>
      <c r="G137" s="98">
        <v>797.65881260928893</v>
      </c>
      <c r="H137" s="98">
        <v>843.61267867287768</v>
      </c>
      <c r="I137" s="98">
        <v>909.43933897975785</v>
      </c>
      <c r="J137" s="98">
        <v>785.16791827336044</v>
      </c>
      <c r="K137" s="98">
        <v>846.20832220551154</v>
      </c>
      <c r="L137" s="98">
        <v>826.11712093666574</v>
      </c>
      <c r="M137" s="98">
        <v>769.98257566975678</v>
      </c>
      <c r="N137" s="98">
        <v>792.83295969404833</v>
      </c>
      <c r="O137" s="98">
        <v>649.15628533157212</v>
      </c>
      <c r="P137" s="98">
        <v>610.3312693372751</v>
      </c>
      <c r="Q137" s="98">
        <v>643.84996848443279</v>
      </c>
      <c r="R137" s="98">
        <v>776.11403436161777</v>
      </c>
      <c r="S137" s="98">
        <v>813.56609967651855</v>
      </c>
      <c r="T137" s="98">
        <v>720.41755551672804</v>
      </c>
      <c r="U137" s="98">
        <v>706.08723882543245</v>
      </c>
      <c r="V137" s="98">
        <v>420.07481954029515</v>
      </c>
      <c r="W137" s="98">
        <v>334.79524329912255</v>
      </c>
      <c r="X137" s="98">
        <v>377.81736499800667</v>
      </c>
      <c r="Y137" s="98">
        <v>394.00650732002032</v>
      </c>
      <c r="DA137" s="63" t="s">
        <v>4052</v>
      </c>
    </row>
    <row r="138" spans="1:105" ht="12" customHeight="1" x14ac:dyDescent="0.25">
      <c r="A138" s="108" t="s">
        <v>52</v>
      </c>
      <c r="B138" s="98"/>
      <c r="C138" s="98">
        <v>708.79927343702298</v>
      </c>
      <c r="D138" s="98">
        <v>701.65177569508262</v>
      </c>
      <c r="E138" s="98">
        <v>699.43326266123825</v>
      </c>
      <c r="F138" s="98">
        <v>766.45170516432199</v>
      </c>
      <c r="G138" s="98">
        <v>785.13496463602542</v>
      </c>
      <c r="H138" s="98">
        <v>811.17286828471174</v>
      </c>
      <c r="I138" s="98">
        <v>792.5698992434352</v>
      </c>
      <c r="J138" s="98">
        <v>803.03761856922836</v>
      </c>
      <c r="K138" s="98">
        <v>822.77911608317299</v>
      </c>
      <c r="L138" s="98">
        <v>797.74618328453175</v>
      </c>
      <c r="M138" s="98">
        <v>797.30427028151053</v>
      </c>
      <c r="N138" s="98">
        <v>821.33269558443249</v>
      </c>
      <c r="O138" s="98">
        <v>907.6531750095337</v>
      </c>
      <c r="P138" s="98">
        <v>962.45303454749592</v>
      </c>
      <c r="Q138" s="98">
        <v>914.80545154513095</v>
      </c>
      <c r="R138" s="98">
        <v>817.59551048164724</v>
      </c>
      <c r="S138" s="98">
        <v>783.9291983421615</v>
      </c>
      <c r="T138" s="98">
        <v>821.76266101167619</v>
      </c>
      <c r="U138" s="98">
        <v>809.69458516968302</v>
      </c>
      <c r="V138" s="98">
        <v>828.49114404914974</v>
      </c>
      <c r="W138" s="98">
        <v>788.67503698589405</v>
      </c>
      <c r="X138" s="98">
        <v>571.57048183016661</v>
      </c>
      <c r="Y138" s="98">
        <v>511.32041847709797</v>
      </c>
      <c r="DA138" s="63" t="s">
        <v>4053</v>
      </c>
    </row>
    <row r="139" spans="1:105" ht="12" customHeight="1" x14ac:dyDescent="0.25">
      <c r="A139" s="121" t="s">
        <v>54</v>
      </c>
      <c r="B139" s="122"/>
      <c r="C139" s="122">
        <v>302.36270759216245</v>
      </c>
      <c r="D139" s="122">
        <v>296.66642814959744</v>
      </c>
      <c r="E139" s="122">
        <v>321.45945992561553</v>
      </c>
      <c r="F139" s="122">
        <v>324.32248056166827</v>
      </c>
      <c r="G139" s="122">
        <v>336.8257720136458</v>
      </c>
      <c r="H139" s="122">
        <v>328.04538165704173</v>
      </c>
      <c r="I139" s="122">
        <v>322.96085816974278</v>
      </c>
      <c r="J139" s="122">
        <v>281.31640932568558</v>
      </c>
      <c r="K139" s="122">
        <v>291.6333250885171</v>
      </c>
      <c r="L139" s="122">
        <v>286.59630818383164</v>
      </c>
      <c r="M139" s="122">
        <v>268.3371950376951</v>
      </c>
      <c r="N139" s="122">
        <v>277.06466437058458</v>
      </c>
      <c r="O139" s="122">
        <v>277.08502478500048</v>
      </c>
      <c r="P139" s="122">
        <v>281.34804746593761</v>
      </c>
      <c r="Q139" s="122">
        <v>291.63330512064374</v>
      </c>
      <c r="R139" s="122">
        <v>288.4402540359996</v>
      </c>
      <c r="S139" s="122">
        <v>284.00619300100578</v>
      </c>
      <c r="T139" s="122">
        <v>277.15357153748039</v>
      </c>
      <c r="U139" s="122">
        <v>272.03227931130931</v>
      </c>
      <c r="V139" s="122">
        <v>279.74627471841444</v>
      </c>
      <c r="W139" s="122">
        <v>270.39555214033203</v>
      </c>
      <c r="X139" s="122">
        <v>200.02990231016733</v>
      </c>
      <c r="Y139" s="122">
        <v>199.25702889093546</v>
      </c>
      <c r="DA139" s="130" t="s">
        <v>4054</v>
      </c>
    </row>
    <row r="140" spans="1:105" ht="12" customHeight="1" x14ac:dyDescent="0.25">
      <c r="A140" s="97" t="s">
        <v>50</v>
      </c>
      <c r="B140" s="98"/>
      <c r="C140" s="98">
        <v>366.85460863115139</v>
      </c>
      <c r="D140" s="98">
        <v>364.7922500481763</v>
      </c>
      <c r="E140" s="98">
        <v>406.1132474149473</v>
      </c>
      <c r="F140" s="98">
        <v>404.10010724402997</v>
      </c>
      <c r="G140" s="98">
        <v>397.34432153604018</v>
      </c>
      <c r="H140" s="98">
        <v>413.41639234611307</v>
      </c>
      <c r="I140" s="98">
        <v>406.65671075388445</v>
      </c>
      <c r="J140" s="98">
        <v>344.68739301183263</v>
      </c>
      <c r="K140" s="98">
        <v>369.26492005344909</v>
      </c>
      <c r="L140" s="98">
        <v>352.95771548798609</v>
      </c>
      <c r="M140" s="98">
        <v>352.62530522441074</v>
      </c>
      <c r="N140" s="98">
        <v>355.50186341399223</v>
      </c>
      <c r="O140" s="98">
        <v>352.1422748386982</v>
      </c>
      <c r="P140" s="98">
        <v>383.5930714598224</v>
      </c>
      <c r="Q140" s="98">
        <v>368.49862204896482</v>
      </c>
      <c r="R140" s="98">
        <v>393.26703056548496</v>
      </c>
      <c r="S140" s="98">
        <v>386.08931355252935</v>
      </c>
      <c r="T140" s="98">
        <v>382.94550668022521</v>
      </c>
      <c r="U140" s="98">
        <v>399.742940911723</v>
      </c>
      <c r="V140" s="98">
        <v>369.05532264790696</v>
      </c>
      <c r="W140" s="98">
        <v>349.89887775600494</v>
      </c>
      <c r="X140" s="98">
        <v>317.70478494217366</v>
      </c>
      <c r="Y140" s="98">
        <v>287.22702242635165</v>
      </c>
      <c r="DA140" s="63" t="s">
        <v>4055</v>
      </c>
    </row>
    <row r="141" spans="1:105" ht="12" customHeight="1" x14ac:dyDescent="0.25">
      <c r="A141" s="109" t="s">
        <v>120</v>
      </c>
      <c r="B141" s="33"/>
      <c r="C141" s="33">
        <v>299.07488518625325</v>
      </c>
      <c r="D141" s="33">
        <v>292.90776211381376</v>
      </c>
      <c r="E141" s="33">
        <v>317.16715520784658</v>
      </c>
      <c r="F141" s="33">
        <v>319.52382632513525</v>
      </c>
      <c r="G141" s="33">
        <v>333.18699846641323</v>
      </c>
      <c r="H141" s="33">
        <v>322.09403716189013</v>
      </c>
      <c r="I141" s="33">
        <v>315.37304735854309</v>
      </c>
      <c r="J141" s="33">
        <v>275.64139586125452</v>
      </c>
      <c r="K141" s="33">
        <v>284.86640639907989</v>
      </c>
      <c r="L141" s="33">
        <v>281.5434091505204</v>
      </c>
      <c r="M141" s="33">
        <v>262.02347891884006</v>
      </c>
      <c r="N141" s="33">
        <v>271.09228880890385</v>
      </c>
      <c r="O141" s="33">
        <v>271.34670291545166</v>
      </c>
      <c r="P141" s="33">
        <v>272.3542722072163</v>
      </c>
      <c r="Q141" s="33">
        <v>285.30597720276364</v>
      </c>
      <c r="R141" s="33">
        <v>279.48707739291183</v>
      </c>
      <c r="S141" s="33">
        <v>275.80674556714848</v>
      </c>
      <c r="T141" s="33">
        <v>270.05965168825838</v>
      </c>
      <c r="U141" s="33">
        <v>262.62582831524486</v>
      </c>
      <c r="V141" s="33">
        <v>273.6254053899134</v>
      </c>
      <c r="W141" s="33">
        <v>264.42747407802949</v>
      </c>
      <c r="X141" s="33">
        <v>188.92283430663613</v>
      </c>
      <c r="Y141" s="33">
        <v>191.02961942359434</v>
      </c>
      <c r="DA141" s="60" t="s">
        <v>4056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8005.0309738709238</v>
      </c>
      <c r="D143" s="117">
        <f t="shared" si="49"/>
        <v>7808.2329939886104</v>
      </c>
      <c r="E143" s="117">
        <f t="shared" si="49"/>
        <v>7381.5945654510342</v>
      </c>
      <c r="F143" s="117">
        <f t="shared" si="49"/>
        <v>7428.4936246538036</v>
      </c>
      <c r="G143" s="117">
        <f t="shared" si="49"/>
        <v>7069.4429527156281</v>
      </c>
      <c r="H143" s="117">
        <f t="shared" si="49"/>
        <v>6223.3346009365905</v>
      </c>
      <c r="I143" s="117">
        <f t="shared" si="49"/>
        <v>5750.6627892243978</v>
      </c>
      <c r="J143" s="117">
        <f t="shared" si="49"/>
        <v>5805.1685716650982</v>
      </c>
      <c r="K143" s="117">
        <f t="shared" si="49"/>
        <v>5382.3197564068068</v>
      </c>
      <c r="L143" s="117">
        <f t="shared" si="49"/>
        <v>5522.0446798977318</v>
      </c>
      <c r="M143" s="117">
        <f t="shared" si="49"/>
        <v>4859.0360718819529</v>
      </c>
      <c r="N143" s="117">
        <f t="shared" si="49"/>
        <v>4783.0503789412405</v>
      </c>
      <c r="O143" s="117">
        <f t="shared" si="49"/>
        <v>4466.969842307436</v>
      </c>
      <c r="P143" s="117">
        <f t="shared" si="49"/>
        <v>4148.9300436759613</v>
      </c>
      <c r="Q143" s="117">
        <f t="shared" si="49"/>
        <v>4007.6196922720583</v>
      </c>
      <c r="R143" s="117">
        <f t="shared" ref="R143:V143" si="50">R144+R146+R148+R157</f>
        <v>4050.9211027491979</v>
      </c>
      <c r="S143" s="117">
        <f t="shared" si="50"/>
        <v>3881.5619120389283</v>
      </c>
      <c r="T143" s="117">
        <f t="shared" si="50"/>
        <v>3735.8488517910314</v>
      </c>
      <c r="U143" s="117">
        <f t="shared" si="50"/>
        <v>3564.5156615784404</v>
      </c>
      <c r="V143" s="117">
        <f t="shared" si="50"/>
        <v>3110.0057927256221</v>
      </c>
      <c r="W143" s="117">
        <f t="shared" ref="W143:Y143" si="51">W144+W146+W148+W157</f>
        <v>2929.0181202615322</v>
      </c>
      <c r="X143" s="117">
        <f t="shared" si="51"/>
        <v>2398.9798063394655</v>
      </c>
      <c r="Y143" s="117">
        <f t="shared" si="51"/>
        <v>2145.1395209858269</v>
      </c>
      <c r="DA143" s="129" t="s">
        <v>4057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5897.4030377456202</v>
      </c>
      <c r="D144" s="122">
        <f t="shared" si="52"/>
        <v>5687.8267402843285</v>
      </c>
      <c r="E144" s="122">
        <f t="shared" si="52"/>
        <v>5195.581892158144</v>
      </c>
      <c r="F144" s="122">
        <f t="shared" si="52"/>
        <v>5126.2516730220514</v>
      </c>
      <c r="G144" s="122">
        <f t="shared" si="52"/>
        <v>4704.6856191502884</v>
      </c>
      <c r="H144" s="122">
        <f t="shared" si="52"/>
        <v>3777.8579990692028</v>
      </c>
      <c r="I144" s="122">
        <f t="shared" si="52"/>
        <v>3342.6714619784111</v>
      </c>
      <c r="J144" s="122">
        <f t="shared" si="52"/>
        <v>3553.1001876627392</v>
      </c>
      <c r="K144" s="122">
        <f t="shared" si="52"/>
        <v>3082.085539653202</v>
      </c>
      <c r="L144" s="122">
        <f t="shared" si="52"/>
        <v>3201.8004995470001</v>
      </c>
      <c r="M144" s="122">
        <f t="shared" si="52"/>
        <v>2634.8086113708364</v>
      </c>
      <c r="N144" s="122">
        <f t="shared" si="52"/>
        <v>2480.0379553932376</v>
      </c>
      <c r="O144" s="122">
        <f t="shared" si="52"/>
        <v>2238.3542015730673</v>
      </c>
      <c r="P144" s="122">
        <f t="shared" si="52"/>
        <v>1919.4717835308218</v>
      </c>
      <c r="Q144" s="122">
        <f t="shared" si="52"/>
        <v>1839.2796408440497</v>
      </c>
      <c r="R144" s="122">
        <f t="shared" si="52"/>
        <v>1869.3550577976177</v>
      </c>
      <c r="S144" s="122">
        <f t="shared" si="52"/>
        <v>1737.4604375159702</v>
      </c>
      <c r="T144" s="122">
        <f t="shared" si="52"/>
        <v>1643.1901784223098</v>
      </c>
      <c r="U144" s="122">
        <f t="shared" si="52"/>
        <v>1502.6575158201356</v>
      </c>
      <c r="V144" s="122">
        <f t="shared" si="52"/>
        <v>1284.3156989923814</v>
      </c>
      <c r="W144" s="122">
        <f t="shared" si="52"/>
        <v>1261.1120619307392</v>
      </c>
      <c r="X144" s="122">
        <f t="shared" si="52"/>
        <v>1085.4210226767002</v>
      </c>
      <c r="Y144" s="122">
        <f t="shared" si="52"/>
        <v>847.74835192475632</v>
      </c>
      <c r="DA144" s="130" t="s">
        <v>4058</v>
      </c>
    </row>
    <row r="145" spans="1:105" ht="12" customHeight="1" x14ac:dyDescent="0.25">
      <c r="A145" s="97" t="s">
        <v>53</v>
      </c>
      <c r="B145" s="98"/>
      <c r="C145" s="98">
        <v>5897.4030377456202</v>
      </c>
      <c r="D145" s="98">
        <v>5687.8267402843285</v>
      </c>
      <c r="E145" s="98">
        <v>5195.581892158144</v>
      </c>
      <c r="F145" s="98">
        <v>5126.2516730220514</v>
      </c>
      <c r="G145" s="98">
        <v>4704.6856191502884</v>
      </c>
      <c r="H145" s="98">
        <v>3777.8579990692028</v>
      </c>
      <c r="I145" s="98">
        <v>3342.6714619784111</v>
      </c>
      <c r="J145" s="98">
        <v>3553.1001876627392</v>
      </c>
      <c r="K145" s="98">
        <v>3082.085539653202</v>
      </c>
      <c r="L145" s="98">
        <v>3201.8004995470001</v>
      </c>
      <c r="M145" s="98">
        <v>2634.8086113708364</v>
      </c>
      <c r="N145" s="98">
        <v>2480.0379553932376</v>
      </c>
      <c r="O145" s="98">
        <v>2238.3542015730673</v>
      </c>
      <c r="P145" s="98">
        <v>1919.4717835308218</v>
      </c>
      <c r="Q145" s="98">
        <v>1839.2796408440497</v>
      </c>
      <c r="R145" s="98">
        <v>1869.3550577976177</v>
      </c>
      <c r="S145" s="98">
        <v>1737.4604375159702</v>
      </c>
      <c r="T145" s="98">
        <v>1643.1901784223098</v>
      </c>
      <c r="U145" s="98">
        <v>1502.6575158201356</v>
      </c>
      <c r="V145" s="98">
        <v>1284.3156989923814</v>
      </c>
      <c r="W145" s="98">
        <v>1261.1120619307392</v>
      </c>
      <c r="X145" s="98">
        <v>1085.4210226767002</v>
      </c>
      <c r="Y145" s="98">
        <v>847.74835192475632</v>
      </c>
      <c r="DA145" s="63" t="s">
        <v>4059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14.577883186793482</v>
      </c>
      <c r="D146" s="122">
        <f t="shared" si="53"/>
        <v>16.237897535281913</v>
      </c>
      <c r="E146" s="122">
        <f t="shared" si="53"/>
        <v>46.389402150862281</v>
      </c>
      <c r="F146" s="122">
        <f t="shared" si="53"/>
        <v>21.035581477393791</v>
      </c>
      <c r="G146" s="122">
        <f t="shared" si="53"/>
        <v>27.043503298292784</v>
      </c>
      <c r="H146" s="122">
        <f t="shared" si="53"/>
        <v>62.452906684408845</v>
      </c>
      <c r="I146" s="122">
        <f t="shared" si="53"/>
        <v>28.876201914119235</v>
      </c>
      <c r="J146" s="122">
        <f t="shared" si="53"/>
        <v>33.682180961464717</v>
      </c>
      <c r="K146" s="122">
        <f t="shared" si="53"/>
        <v>24.597300074414051</v>
      </c>
      <c r="L146" s="122">
        <f t="shared" si="53"/>
        <v>53.556167550673841</v>
      </c>
      <c r="M146" s="122">
        <f t="shared" si="53"/>
        <v>19.778085280481108</v>
      </c>
      <c r="N146" s="122">
        <f t="shared" si="53"/>
        <v>43.146612126871155</v>
      </c>
      <c r="O146" s="122">
        <f t="shared" si="53"/>
        <v>46.682568198599299</v>
      </c>
      <c r="P146" s="122">
        <f t="shared" si="53"/>
        <v>37.990767420936358</v>
      </c>
      <c r="Q146" s="122">
        <f t="shared" si="53"/>
        <v>56.293333155341656</v>
      </c>
      <c r="R146" s="122">
        <f t="shared" si="53"/>
        <v>51.830138372584287</v>
      </c>
      <c r="S146" s="122">
        <f t="shared" si="53"/>
        <v>51.86373056719782</v>
      </c>
      <c r="T146" s="122">
        <f t="shared" si="53"/>
        <v>45.66996132360056</v>
      </c>
      <c r="U146" s="122">
        <f t="shared" si="53"/>
        <v>53.136467777351363</v>
      </c>
      <c r="V146" s="122">
        <f t="shared" si="53"/>
        <v>80.471075770372565</v>
      </c>
      <c r="W146" s="122">
        <f t="shared" si="53"/>
        <v>91.83256271193234</v>
      </c>
      <c r="X146" s="122">
        <f t="shared" si="53"/>
        <v>99.684165177944607</v>
      </c>
      <c r="Y146" s="122">
        <f t="shared" si="53"/>
        <v>90.131038796767683</v>
      </c>
      <c r="DA146" s="130" t="s">
        <v>4060</v>
      </c>
    </row>
    <row r="147" spans="1:105" ht="12" customHeight="1" x14ac:dyDescent="0.25">
      <c r="A147" s="97" t="s">
        <v>53</v>
      </c>
      <c r="B147" s="98"/>
      <c r="C147" s="98">
        <f>IF(RES_hhdet_in_fec!C147=0,0,RES_hhdet_in_fec!C147*1000*11630/RES_hhdet_in_new!C145)</f>
        <v>14.577883186793482</v>
      </c>
      <c r="D147" s="98">
        <f>IF(RES_hhdet_in_fec!D147=0,0,RES_hhdet_in_fec!D147*1000*11630/RES_hhdet_in_new!D145)</f>
        <v>16.237897535281913</v>
      </c>
      <c r="E147" s="98">
        <f>IF(RES_hhdet_in_fec!E147=0,0,RES_hhdet_in_fec!E147*1000*11630/RES_hhdet_in_new!E145)</f>
        <v>46.389402150862281</v>
      </c>
      <c r="F147" s="98">
        <f>IF(RES_hhdet_in_fec!F147=0,0,RES_hhdet_in_fec!F147*1000*11630/RES_hhdet_in_new!F145)</f>
        <v>21.035581477393791</v>
      </c>
      <c r="G147" s="98">
        <f>IF(RES_hhdet_in_fec!G147=0,0,RES_hhdet_in_fec!G147*1000*11630/RES_hhdet_in_new!G145)</f>
        <v>27.043503298292784</v>
      </c>
      <c r="H147" s="98">
        <f>IF(RES_hhdet_in_fec!H147=0,0,RES_hhdet_in_fec!H147*1000*11630/RES_hhdet_in_new!H145)</f>
        <v>62.452906684408845</v>
      </c>
      <c r="I147" s="98">
        <f>IF(RES_hhdet_in_fec!I147=0,0,RES_hhdet_in_fec!I147*1000*11630/RES_hhdet_in_new!I145)</f>
        <v>28.876201914119235</v>
      </c>
      <c r="J147" s="98">
        <f>IF(RES_hhdet_in_fec!J147=0,0,RES_hhdet_in_fec!J147*1000*11630/RES_hhdet_in_new!J145)</f>
        <v>33.682180961464717</v>
      </c>
      <c r="K147" s="98">
        <f>IF(RES_hhdet_in_fec!K147=0,0,RES_hhdet_in_fec!K147*1000*11630/RES_hhdet_in_new!K145)</f>
        <v>24.597300074414051</v>
      </c>
      <c r="L147" s="98">
        <f>IF(RES_hhdet_in_fec!L147=0,0,RES_hhdet_in_fec!L147*1000*11630/RES_hhdet_in_new!L145)</f>
        <v>53.556167550673841</v>
      </c>
      <c r="M147" s="98">
        <f>IF(RES_hhdet_in_fec!M147=0,0,RES_hhdet_in_fec!M147*1000*11630/RES_hhdet_in_new!M145)</f>
        <v>19.778085280481108</v>
      </c>
      <c r="N147" s="98">
        <f>IF(RES_hhdet_in_fec!N147=0,0,RES_hhdet_in_fec!N147*1000*11630/RES_hhdet_in_new!N145)</f>
        <v>43.146612126871155</v>
      </c>
      <c r="O147" s="98">
        <f>IF(RES_hhdet_in_fec!O147=0,0,RES_hhdet_in_fec!O147*1000*11630/RES_hhdet_in_new!O145)</f>
        <v>46.682568198599299</v>
      </c>
      <c r="P147" s="98">
        <f>IF(RES_hhdet_in_fec!P147=0,0,RES_hhdet_in_fec!P147*1000*11630/RES_hhdet_in_new!P145)</f>
        <v>37.990767420936358</v>
      </c>
      <c r="Q147" s="98">
        <f>IF(RES_hhdet_in_fec!Q147=0,0,RES_hhdet_in_fec!Q147*1000*11630/RES_hhdet_in_new!Q145)</f>
        <v>56.293333155341656</v>
      </c>
      <c r="R147" s="98">
        <f>IF(RES_hhdet_in_fec!R147=0,0,RES_hhdet_in_fec!R147*1000*11630/RES_hhdet_in_new!R145)</f>
        <v>51.830138372584287</v>
      </c>
      <c r="S147" s="98">
        <f>IF(RES_hhdet_in_fec!S147=0,0,RES_hhdet_in_fec!S147*1000*11630/RES_hhdet_in_new!S145)</f>
        <v>51.86373056719782</v>
      </c>
      <c r="T147" s="98">
        <f>IF(RES_hhdet_in_fec!T147=0,0,RES_hhdet_in_fec!T147*1000*11630/RES_hhdet_in_new!T145)</f>
        <v>45.66996132360056</v>
      </c>
      <c r="U147" s="98">
        <f>IF(RES_hhdet_in_fec!U147=0,0,RES_hhdet_in_fec!U147*1000*11630/RES_hhdet_in_new!U145)</f>
        <v>53.136467777351363</v>
      </c>
      <c r="V147" s="98">
        <f>IF(RES_hhdet_in_fec!V147=0,0,RES_hhdet_in_fec!V147*1000*11630/RES_hhdet_in_new!V145)</f>
        <v>80.471075770372565</v>
      </c>
      <c r="W147" s="98">
        <f>IF(RES_hhdet_in_fec!W147=0,0,RES_hhdet_in_fec!W147*1000*11630/RES_hhdet_in_new!W145)</f>
        <v>91.83256271193234</v>
      </c>
      <c r="X147" s="98">
        <f>IF(RES_hhdet_in_fec!X147=0,0,RES_hhdet_in_fec!X147*1000*11630/RES_hhdet_in_new!X145)</f>
        <v>99.684165177944607</v>
      </c>
      <c r="Y147" s="98">
        <f>IF(RES_hhdet_in_fec!Y147=0,0,RES_hhdet_in_fec!Y147*1000*11630/RES_hhdet_in_new!Y145)</f>
        <v>90.131038796767683</v>
      </c>
      <c r="DA147" s="63" t="s">
        <v>4061</v>
      </c>
    </row>
    <row r="148" spans="1:105" ht="12" customHeight="1" x14ac:dyDescent="0.25">
      <c r="A148" s="121" t="s">
        <v>55</v>
      </c>
      <c r="B148" s="122"/>
      <c r="C148" s="122">
        <v>1790.7886577372174</v>
      </c>
      <c r="D148" s="122">
        <v>1807.4180546093758</v>
      </c>
      <c r="E148" s="122">
        <v>1818.1952252895296</v>
      </c>
      <c r="F148" s="122">
        <v>1956.9784169646725</v>
      </c>
      <c r="G148" s="122">
        <v>2000.8303502727802</v>
      </c>
      <c r="H148" s="122">
        <v>2055.0497478281404</v>
      </c>
      <c r="I148" s="122">
        <v>2056.1841832620976</v>
      </c>
      <c r="J148" s="122">
        <v>1937.1116838689866</v>
      </c>
      <c r="K148" s="122">
        <v>1983.931495068023</v>
      </c>
      <c r="L148" s="122">
        <v>1980.1740056232077</v>
      </c>
      <c r="M148" s="122">
        <v>1936.043488384822</v>
      </c>
      <c r="N148" s="122">
        <v>1982.7679671863154</v>
      </c>
      <c r="O148" s="122">
        <v>1904.9109733486355</v>
      </c>
      <c r="P148" s="122">
        <v>1910.0251255101591</v>
      </c>
      <c r="Q148" s="122">
        <v>1820.430955073361</v>
      </c>
      <c r="R148" s="122">
        <v>1841.2159642636402</v>
      </c>
      <c r="S148" s="122">
        <v>1808.3718876512182</v>
      </c>
      <c r="T148" s="122">
        <v>1769.6848496097916</v>
      </c>
      <c r="U148" s="122">
        <v>1736.6987042893534</v>
      </c>
      <c r="V148" s="122">
        <v>1465.3647819016414</v>
      </c>
      <c r="W148" s="122">
        <v>1305.6393082986963</v>
      </c>
      <c r="X148" s="122">
        <v>1013.8214269995079</v>
      </c>
      <c r="Y148" s="122">
        <v>1008.0010079033219</v>
      </c>
      <c r="DA148" s="130" t="s">
        <v>4062</v>
      </c>
    </row>
    <row r="149" spans="1:105" ht="12" customHeight="1" x14ac:dyDescent="0.25">
      <c r="A149" s="97" t="s">
        <v>124</v>
      </c>
      <c r="B149" s="98"/>
      <c r="C149" s="98">
        <v>1982.6186545485371</v>
      </c>
      <c r="D149" s="98">
        <v>1986.1822191973681</v>
      </c>
      <c r="E149" s="98">
        <v>1954.7299756416485</v>
      </c>
      <c r="F149" s="98">
        <v>2096.8194574603444</v>
      </c>
      <c r="G149" s="98">
        <v>2164.8035525476603</v>
      </c>
      <c r="H149" s="98">
        <v>2305.8322819183722</v>
      </c>
      <c r="I149" s="98">
        <v>2305.8419179049838</v>
      </c>
      <c r="J149" s="98">
        <v>2141.6441254578899</v>
      </c>
      <c r="K149" s="98">
        <v>2301.2150531239363</v>
      </c>
      <c r="L149" s="98">
        <v>2248.9162525666388</v>
      </c>
      <c r="M149" s="98">
        <v>2190.5402405713176</v>
      </c>
      <c r="N149" s="98">
        <v>2151.0956342660879</v>
      </c>
      <c r="O149" s="98">
        <v>2063.6173088583896</v>
      </c>
      <c r="P149" s="98">
        <v>2144.8824390259288</v>
      </c>
      <c r="Q149" s="98">
        <v>1896.5735091516958</v>
      </c>
      <c r="R149" s="98">
        <v>2026.744294971013</v>
      </c>
      <c r="S149" s="98">
        <v>1908.55594312109</v>
      </c>
      <c r="T149" s="98">
        <v>1785.8828540080533</v>
      </c>
      <c r="U149" s="98">
        <v>1746.077911750044</v>
      </c>
      <c r="V149" s="98">
        <v>1484.054264398</v>
      </c>
      <c r="W149" s="98">
        <v>1326.5371611725429</v>
      </c>
      <c r="X149" s="98">
        <v>1232.7370410570163</v>
      </c>
      <c r="Y149" s="98">
        <v>1115.2310615326116</v>
      </c>
      <c r="DA149" s="63" t="s">
        <v>4063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1711.3632721434885</v>
      </c>
      <c r="N150" s="98">
        <v>0</v>
      </c>
      <c r="O150" s="98">
        <v>1614.210902102504</v>
      </c>
      <c r="P150" s="98">
        <v>1703.2235499268925</v>
      </c>
      <c r="Q150" s="98">
        <v>1551.5098607610128</v>
      </c>
      <c r="R150" s="98">
        <v>1718.4130869023866</v>
      </c>
      <c r="S150" s="98">
        <v>1646.4017960878364</v>
      </c>
      <c r="T150" s="98">
        <v>1538.1014250119561</v>
      </c>
      <c r="U150" s="98">
        <v>1515.3114809122208</v>
      </c>
      <c r="V150" s="98">
        <v>1258.0233682923995</v>
      </c>
      <c r="W150" s="98">
        <v>1122.4036993939317</v>
      </c>
      <c r="X150" s="98">
        <v>1076.4465295068237</v>
      </c>
      <c r="Y150" s="98">
        <v>982.40726841182811</v>
      </c>
      <c r="DA150" s="63" t="s">
        <v>4064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875.612836499683</v>
      </c>
      <c r="N151" s="101">
        <v>0</v>
      </c>
      <c r="O151" s="101">
        <v>691.66872427677549</v>
      </c>
      <c r="P151" s="101">
        <v>672.14147189403286</v>
      </c>
      <c r="Q151" s="101">
        <v>644.33900351761804</v>
      </c>
      <c r="R151" s="101">
        <v>837.69354570800135</v>
      </c>
      <c r="S151" s="101">
        <v>835.11192121290287</v>
      </c>
      <c r="T151" s="101">
        <v>712.70105466711379</v>
      </c>
      <c r="U151" s="101">
        <v>699.48155571577774</v>
      </c>
      <c r="V151" s="101">
        <v>418.39725831270437</v>
      </c>
      <c r="W151" s="101">
        <v>332.17470570563927</v>
      </c>
      <c r="X151" s="101">
        <v>430.81663088060066</v>
      </c>
      <c r="Y151" s="101">
        <v>431.02496101502265</v>
      </c>
      <c r="DA151" s="131" t="s">
        <v>4065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835.7504356438053</v>
      </c>
      <c r="N152" s="104">
        <v>0</v>
      </c>
      <c r="O152" s="104">
        <v>922.54217782572857</v>
      </c>
      <c r="P152" s="104">
        <v>1031.0820780328595</v>
      </c>
      <c r="Q152" s="104">
        <v>907.17085724339461</v>
      </c>
      <c r="R152" s="104">
        <v>880.71954119438522</v>
      </c>
      <c r="S152" s="104">
        <v>811.28987487493328</v>
      </c>
      <c r="T152" s="104">
        <v>825.40037034484237</v>
      </c>
      <c r="U152" s="104">
        <v>815.82992519644301</v>
      </c>
      <c r="V152" s="104">
        <v>839.62610997969512</v>
      </c>
      <c r="W152" s="104">
        <v>790.22899368829246</v>
      </c>
      <c r="X152" s="104">
        <v>645.62989862622305</v>
      </c>
      <c r="Y152" s="104">
        <v>551.38230739680557</v>
      </c>
      <c r="DA152" s="132" t="s">
        <v>4066</v>
      </c>
    </row>
    <row r="153" spans="1:105" ht="12" customHeight="1" x14ac:dyDescent="0.25">
      <c r="A153" s="106" t="s">
        <v>122</v>
      </c>
      <c r="B153" s="101"/>
      <c r="C153" s="101">
        <v>1784.3840993876377</v>
      </c>
      <c r="D153" s="101">
        <v>1793.299620247104</v>
      </c>
      <c r="E153" s="101">
        <v>1807.8299640852283</v>
      </c>
      <c r="F153" s="101">
        <v>1888.3201780447278</v>
      </c>
      <c r="G153" s="101">
        <v>1959.5578499313231</v>
      </c>
      <c r="H153" s="101">
        <v>2041.7974821721109</v>
      </c>
      <c r="I153" s="101">
        <v>2076.5917035568577</v>
      </c>
      <c r="J153" s="101">
        <v>1963.8514487022321</v>
      </c>
      <c r="K153" s="101">
        <v>2049.6310763751376</v>
      </c>
      <c r="L153" s="101">
        <v>1989.9012200212928</v>
      </c>
      <c r="M153" s="101">
        <v>1926.9679944477543</v>
      </c>
      <c r="N153" s="101">
        <v>1974.3975620843496</v>
      </c>
      <c r="O153" s="101">
        <v>1936.4721669388357</v>
      </c>
      <c r="P153" s="101">
        <v>1948.8842312231784</v>
      </c>
      <c r="Q153" s="101">
        <v>1891.8826491678117</v>
      </c>
      <c r="R153" s="101">
        <v>1878.0159518238422</v>
      </c>
      <c r="S153" s="101">
        <v>1857.7538451823114</v>
      </c>
      <c r="T153" s="101">
        <v>1804.2864645016946</v>
      </c>
      <c r="U153" s="101">
        <v>1764.2990225515491</v>
      </c>
      <c r="V153" s="101">
        <v>1493.250733362077</v>
      </c>
      <c r="W153" s="101">
        <v>1346.1711066365026</v>
      </c>
      <c r="X153" s="101">
        <v>1090.6531785224086</v>
      </c>
      <c r="Y153" s="101">
        <v>1023.29774084672</v>
      </c>
      <c r="DA153" s="131" t="s">
        <v>4067</v>
      </c>
    </row>
    <row r="154" spans="1:105" ht="12" customHeight="1" x14ac:dyDescent="0.25">
      <c r="A154" s="107" t="s">
        <v>121</v>
      </c>
      <c r="B154" s="104"/>
      <c r="C154" s="104">
        <v>1437.3896826876676</v>
      </c>
      <c r="D154" s="104">
        <v>1451.4667959132053</v>
      </c>
      <c r="E154" s="104">
        <v>1469.1702322989829</v>
      </c>
      <c r="F154" s="104">
        <v>1518.8264437418773</v>
      </c>
      <c r="G154" s="104">
        <v>1582.7937772453147</v>
      </c>
      <c r="H154" s="104">
        <v>1654.7855469575893</v>
      </c>
      <c r="I154" s="104">
        <v>1702.0092382231931</v>
      </c>
      <c r="J154" s="104">
        <v>1588.2055368425886</v>
      </c>
      <c r="K154" s="104">
        <v>1668.9874382886846</v>
      </c>
      <c r="L154" s="104">
        <v>1623.8633042211975</v>
      </c>
      <c r="M154" s="104">
        <v>1567.2868459512681</v>
      </c>
      <c r="N154" s="104">
        <v>1614.1656552784805</v>
      </c>
      <c r="O154" s="104">
        <v>1556.8094603411062</v>
      </c>
      <c r="P154" s="104">
        <v>1572.7843038847711</v>
      </c>
      <c r="Q154" s="104">
        <v>1558.6554200295634</v>
      </c>
      <c r="R154" s="104">
        <v>1593.7095448432649</v>
      </c>
      <c r="S154" s="104">
        <v>1597.4952980186804</v>
      </c>
      <c r="T154" s="104">
        <v>1542.1802165284043</v>
      </c>
      <c r="U154" s="104">
        <v>1515.7818239951152</v>
      </c>
      <c r="V154" s="104">
        <v>1248.5659635894447</v>
      </c>
      <c r="W154" s="104">
        <v>1123.4702802850165</v>
      </c>
      <c r="X154" s="104">
        <v>949.38784682817311</v>
      </c>
      <c r="Y154" s="104">
        <v>905.32692579711829</v>
      </c>
      <c r="DA154" s="132" t="s">
        <v>4068</v>
      </c>
    </row>
    <row r="155" spans="1:105" ht="12" customHeight="1" x14ac:dyDescent="0.25">
      <c r="A155" s="108" t="s">
        <v>53</v>
      </c>
      <c r="B155" s="98"/>
      <c r="C155" s="98">
        <v>728.5904092506446</v>
      </c>
      <c r="D155" s="98">
        <v>749.81502021812253</v>
      </c>
      <c r="E155" s="98">
        <v>769.73696963774489</v>
      </c>
      <c r="F155" s="98">
        <v>752.37473857755504</v>
      </c>
      <c r="G155" s="98">
        <v>797.65881260928904</v>
      </c>
      <c r="H155" s="98">
        <v>843.61267867287768</v>
      </c>
      <c r="I155" s="98">
        <v>909.43933897975796</v>
      </c>
      <c r="J155" s="98">
        <v>785.16791827336044</v>
      </c>
      <c r="K155" s="98">
        <v>846.20832220551154</v>
      </c>
      <c r="L155" s="98">
        <v>826.11712093666586</v>
      </c>
      <c r="M155" s="98">
        <v>769.98257566975713</v>
      </c>
      <c r="N155" s="98">
        <v>792.83295969404833</v>
      </c>
      <c r="O155" s="98">
        <v>649.15628533157212</v>
      </c>
      <c r="P155" s="98">
        <v>610.33126933727522</v>
      </c>
      <c r="Q155" s="98">
        <v>643.84996848443279</v>
      </c>
      <c r="R155" s="98">
        <v>776.11403436161777</v>
      </c>
      <c r="S155" s="98">
        <v>813.56609967651866</v>
      </c>
      <c r="T155" s="98">
        <v>720.41755551672804</v>
      </c>
      <c r="U155" s="98">
        <v>706.08723882543268</v>
      </c>
      <c r="V155" s="98">
        <v>420.0748195402951</v>
      </c>
      <c r="W155" s="98">
        <v>334.79524329912255</v>
      </c>
      <c r="X155" s="98">
        <v>377.81736499800672</v>
      </c>
      <c r="Y155" s="98">
        <v>394.00650732002032</v>
      </c>
      <c r="DA155" s="63" t="s">
        <v>4069</v>
      </c>
    </row>
    <row r="156" spans="1:105" ht="12" customHeight="1" x14ac:dyDescent="0.25">
      <c r="A156" s="108" t="s">
        <v>52</v>
      </c>
      <c r="B156" s="98"/>
      <c r="C156" s="98">
        <v>708.7992734370232</v>
      </c>
      <c r="D156" s="98">
        <v>701.65177569508262</v>
      </c>
      <c r="E156" s="98">
        <v>699.43326266123802</v>
      </c>
      <c r="F156" s="98">
        <v>766.45170516432188</v>
      </c>
      <c r="G156" s="98">
        <v>785.13496463602564</v>
      </c>
      <c r="H156" s="98">
        <v>811.17286828471174</v>
      </c>
      <c r="I156" s="98">
        <v>792.56989924343509</v>
      </c>
      <c r="J156" s="98">
        <v>803.03761856922824</v>
      </c>
      <c r="K156" s="98">
        <v>822.77911608317311</v>
      </c>
      <c r="L156" s="98">
        <v>797.74618328453175</v>
      </c>
      <c r="M156" s="98">
        <v>797.30427028151087</v>
      </c>
      <c r="N156" s="98">
        <v>821.33269558443237</v>
      </c>
      <c r="O156" s="98">
        <v>907.65317500953404</v>
      </c>
      <c r="P156" s="98">
        <v>962.45303454749592</v>
      </c>
      <c r="Q156" s="98">
        <v>914.8054515451305</v>
      </c>
      <c r="R156" s="98">
        <v>817.59551048164747</v>
      </c>
      <c r="S156" s="98">
        <v>783.92919834216173</v>
      </c>
      <c r="T156" s="98">
        <v>821.7626610116763</v>
      </c>
      <c r="U156" s="98">
        <v>809.6945851696828</v>
      </c>
      <c r="V156" s="98">
        <v>828.49114404914974</v>
      </c>
      <c r="W156" s="98">
        <v>788.67503698589405</v>
      </c>
      <c r="X156" s="98">
        <v>571.5704818301665</v>
      </c>
      <c r="Y156" s="98">
        <v>511.32041847709792</v>
      </c>
      <c r="DA156" s="63" t="s">
        <v>4070</v>
      </c>
    </row>
    <row r="157" spans="1:105" ht="12" customHeight="1" x14ac:dyDescent="0.25">
      <c r="A157" s="121" t="s">
        <v>54</v>
      </c>
      <c r="B157" s="122"/>
      <c r="C157" s="122">
        <v>302.26139520129254</v>
      </c>
      <c r="D157" s="122">
        <v>296.75030155962435</v>
      </c>
      <c r="E157" s="122">
        <v>321.42804585249814</v>
      </c>
      <c r="F157" s="122">
        <v>324.22795318968548</v>
      </c>
      <c r="G157" s="122">
        <v>336.88347999426588</v>
      </c>
      <c r="H157" s="122">
        <v>327.97394735483806</v>
      </c>
      <c r="I157" s="122">
        <v>322.93094206977031</v>
      </c>
      <c r="J157" s="122">
        <v>281.2745191719078</v>
      </c>
      <c r="K157" s="122">
        <v>291.70542161116862</v>
      </c>
      <c r="L157" s="122">
        <v>286.5140071768497</v>
      </c>
      <c r="M157" s="122">
        <v>268.4058868458136</v>
      </c>
      <c r="N157" s="122">
        <v>277.09784423481614</v>
      </c>
      <c r="O157" s="122">
        <v>277.02209918713339</v>
      </c>
      <c r="P157" s="122">
        <v>281.44236721404405</v>
      </c>
      <c r="Q157" s="122">
        <v>291.61576319930589</v>
      </c>
      <c r="R157" s="122">
        <v>288.51994231535599</v>
      </c>
      <c r="S157" s="122">
        <v>283.86585630454169</v>
      </c>
      <c r="T157" s="122">
        <v>277.30386243532956</v>
      </c>
      <c r="U157" s="122">
        <v>272.0229736916005</v>
      </c>
      <c r="V157" s="122">
        <v>279.85423606122617</v>
      </c>
      <c r="W157" s="122">
        <v>270.43418732016465</v>
      </c>
      <c r="X157" s="122">
        <v>200.05319148531279</v>
      </c>
      <c r="Y157" s="122">
        <v>199.25912236098091</v>
      </c>
      <c r="DA157" s="130" t="s">
        <v>4071</v>
      </c>
    </row>
    <row r="158" spans="1:105" ht="12" customHeight="1" x14ac:dyDescent="0.25">
      <c r="A158" s="97" t="s">
        <v>50</v>
      </c>
      <c r="B158" s="98"/>
      <c r="C158" s="98">
        <v>366.85460863115151</v>
      </c>
      <c r="D158" s="98">
        <v>364.79225004817636</v>
      </c>
      <c r="E158" s="98">
        <v>406.11324741494712</v>
      </c>
      <c r="F158" s="98">
        <v>404.10010724402986</v>
      </c>
      <c r="G158" s="98">
        <v>397.34432153604013</v>
      </c>
      <c r="H158" s="98">
        <v>413.41639234611318</v>
      </c>
      <c r="I158" s="98">
        <v>406.65671075388457</v>
      </c>
      <c r="J158" s="98">
        <v>344.68739301183263</v>
      </c>
      <c r="K158" s="98">
        <v>369.26492005344903</v>
      </c>
      <c r="L158" s="98">
        <v>352.95771548798609</v>
      </c>
      <c r="M158" s="98">
        <v>352.62530522441074</v>
      </c>
      <c r="N158" s="98">
        <v>355.50186341399217</v>
      </c>
      <c r="O158" s="98">
        <v>352.14227483869814</v>
      </c>
      <c r="P158" s="98">
        <v>383.5930714598224</v>
      </c>
      <c r="Q158" s="98">
        <v>368.49862204896482</v>
      </c>
      <c r="R158" s="98">
        <v>393.26703056548507</v>
      </c>
      <c r="S158" s="98">
        <v>386.08931355252929</v>
      </c>
      <c r="T158" s="98">
        <v>382.94550668022515</v>
      </c>
      <c r="U158" s="98">
        <v>399.74294091172294</v>
      </c>
      <c r="V158" s="98">
        <v>369.05532264790702</v>
      </c>
      <c r="W158" s="98">
        <v>349.89887775600488</v>
      </c>
      <c r="X158" s="98">
        <v>317.70478494217366</v>
      </c>
      <c r="Y158" s="98">
        <v>287.22702242635171</v>
      </c>
      <c r="DA158" s="63" t="s">
        <v>4072</v>
      </c>
    </row>
    <row r="159" spans="1:105" ht="12" customHeight="1" x14ac:dyDescent="0.25">
      <c r="A159" s="109" t="s">
        <v>120</v>
      </c>
      <c r="B159" s="33"/>
      <c r="C159" s="33">
        <v>299.07488518625325</v>
      </c>
      <c r="D159" s="33">
        <v>292.90776211381376</v>
      </c>
      <c r="E159" s="33">
        <v>317.16715520784658</v>
      </c>
      <c r="F159" s="33">
        <v>319.52382632513519</v>
      </c>
      <c r="G159" s="33">
        <v>333.18699846641323</v>
      </c>
      <c r="H159" s="33">
        <v>322.09403716189007</v>
      </c>
      <c r="I159" s="33">
        <v>315.3730473585432</v>
      </c>
      <c r="J159" s="33">
        <v>275.64139586125458</v>
      </c>
      <c r="K159" s="33">
        <v>284.86640639907989</v>
      </c>
      <c r="L159" s="33">
        <v>281.54340915052035</v>
      </c>
      <c r="M159" s="33">
        <v>262.02347891884006</v>
      </c>
      <c r="N159" s="33">
        <v>271.09228880890373</v>
      </c>
      <c r="O159" s="33">
        <v>271.34670291545166</v>
      </c>
      <c r="P159" s="33">
        <v>272.3542722072163</v>
      </c>
      <c r="Q159" s="33">
        <v>285.3059772027637</v>
      </c>
      <c r="R159" s="33">
        <v>279.48707739291183</v>
      </c>
      <c r="S159" s="33">
        <v>275.80674556714848</v>
      </c>
      <c r="T159" s="33">
        <v>270.05965168825844</v>
      </c>
      <c r="U159" s="33">
        <v>262.6258283152448</v>
      </c>
      <c r="V159" s="33">
        <v>273.62540538991345</v>
      </c>
      <c r="W159" s="33">
        <v>264.42747407802949</v>
      </c>
      <c r="X159" s="33">
        <v>188.92283430663613</v>
      </c>
      <c r="Y159" s="33">
        <v>191.02961942359437</v>
      </c>
      <c r="DA159" s="60" t="s">
        <v>4073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17323.342555507803</v>
      </c>
      <c r="D161" s="117">
        <f t="shared" si="54"/>
        <v>19964.598567166307</v>
      </c>
      <c r="E161" s="117">
        <f t="shared" si="54"/>
        <v>0</v>
      </c>
      <c r="F161" s="117">
        <f t="shared" si="54"/>
        <v>0</v>
      </c>
      <c r="G161" s="117">
        <f t="shared" si="54"/>
        <v>0</v>
      </c>
      <c r="H161" s="117">
        <f t="shared" si="54"/>
        <v>0</v>
      </c>
      <c r="I161" s="117">
        <f t="shared" si="54"/>
        <v>0</v>
      </c>
      <c r="J161" s="117">
        <f t="shared" si="54"/>
        <v>14767.963520016074</v>
      </c>
      <c r="K161" s="117">
        <f t="shared" si="54"/>
        <v>12368.705399815552</v>
      </c>
      <c r="L161" s="117">
        <f t="shared" si="54"/>
        <v>14190.003212894575</v>
      </c>
      <c r="M161" s="117">
        <f t="shared" si="54"/>
        <v>10494.783059964244</v>
      </c>
      <c r="N161" s="117">
        <f t="shared" si="54"/>
        <v>11975.353189692469</v>
      </c>
      <c r="O161" s="117">
        <f t="shared" si="54"/>
        <v>14046.710192808385</v>
      </c>
      <c r="P161" s="117">
        <f t="shared" si="54"/>
        <v>9194.7099944984839</v>
      </c>
      <c r="Q161" s="117">
        <f t="shared" si="54"/>
        <v>0</v>
      </c>
      <c r="R161" s="117">
        <f t="shared" ref="R161:V161" si="55">R162+R164+R166+R175</f>
        <v>0</v>
      </c>
      <c r="S161" s="117">
        <f t="shared" si="55"/>
        <v>0</v>
      </c>
      <c r="T161" s="117">
        <f t="shared" si="55"/>
        <v>0</v>
      </c>
      <c r="U161" s="117">
        <f t="shared" si="55"/>
        <v>0</v>
      </c>
      <c r="V161" s="117">
        <f t="shared" si="55"/>
        <v>0</v>
      </c>
      <c r="W161" s="117">
        <f t="shared" ref="W161:Y161" si="56">W162+W164+W166+W175</f>
        <v>0</v>
      </c>
      <c r="X161" s="117">
        <f t="shared" si="56"/>
        <v>4836.6673546122547</v>
      </c>
      <c r="Y161" s="117">
        <f t="shared" si="56"/>
        <v>0</v>
      </c>
      <c r="DA161" s="129" t="s">
        <v>4074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15216.003576840658</v>
      </c>
      <c r="D162" s="122">
        <f t="shared" si="57"/>
        <v>17852.285172710977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12516.19385991843</v>
      </c>
      <c r="K162" s="122">
        <f t="shared" si="57"/>
        <v>10080.8343549978</v>
      </c>
      <c r="L162" s="122">
        <f t="shared" si="57"/>
        <v>11870.23559905309</v>
      </c>
      <c r="M162" s="122">
        <f t="shared" si="57"/>
        <v>8280.3116206011109</v>
      </c>
      <c r="N162" s="122">
        <f t="shared" si="57"/>
        <v>9673.0651797694263</v>
      </c>
      <c r="O162" s="122">
        <f t="shared" si="57"/>
        <v>11819.081201623174</v>
      </c>
      <c r="P162" s="122">
        <f t="shared" si="57"/>
        <v>6973.4714910680887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3527.9922708372433</v>
      </c>
      <c r="Y162" s="122">
        <f t="shared" si="57"/>
        <v>0</v>
      </c>
      <c r="DA162" s="130" t="s">
        <v>4075</v>
      </c>
    </row>
    <row r="163" spans="1:105" ht="12" customHeight="1" x14ac:dyDescent="0.25">
      <c r="A163" s="97" t="s">
        <v>53</v>
      </c>
      <c r="B163" s="33"/>
      <c r="C163" s="33">
        <v>15216.003576840658</v>
      </c>
      <c r="D163" s="33">
        <v>17852.285172710977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12516.19385991843</v>
      </c>
      <c r="K163" s="33">
        <v>10080.8343549978</v>
      </c>
      <c r="L163" s="33">
        <v>11870.23559905309</v>
      </c>
      <c r="M163" s="33">
        <v>8280.3116206011109</v>
      </c>
      <c r="N163" s="33">
        <v>9673.0651797694263</v>
      </c>
      <c r="O163" s="33">
        <v>11819.081201623174</v>
      </c>
      <c r="P163" s="33">
        <v>6973.4714910680887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3527.9922708372433</v>
      </c>
      <c r="Y163" s="33">
        <v>0</v>
      </c>
      <c r="DA163" s="60" t="s">
        <v>4076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14.486871499327439</v>
      </c>
      <c r="D164" s="122">
        <f t="shared" si="58"/>
        <v>8.1195565571903554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33.479677486594021</v>
      </c>
      <c r="K164" s="122">
        <f t="shared" si="58"/>
        <v>12.339414034674249</v>
      </c>
      <c r="L164" s="122">
        <f t="shared" si="58"/>
        <v>53.29748385897576</v>
      </c>
      <c r="M164" s="122">
        <f t="shared" si="58"/>
        <v>9.941749892855567</v>
      </c>
      <c r="N164" s="122">
        <f t="shared" si="58"/>
        <v>42.44536460662632</v>
      </c>
      <c r="O164" s="122">
        <f t="shared" si="58"/>
        <v>45.67580556024653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94.831216590693884</v>
      </c>
      <c r="Y164" s="122">
        <f t="shared" si="58"/>
        <v>0</v>
      </c>
      <c r="DA164" s="130" t="s">
        <v>4077</v>
      </c>
    </row>
    <row r="165" spans="1:105" ht="12" customHeight="1" x14ac:dyDescent="0.25">
      <c r="A165" s="97" t="s">
        <v>53</v>
      </c>
      <c r="B165" s="98"/>
      <c r="C165" s="98">
        <f>IF(RES_hhdet_in_fec!C165=0,0,RES_hhdet_in_fec!C165*1000*11630/RES_hhdet_in_new!C163)</f>
        <v>14.486871499327439</v>
      </c>
      <c r="D165" s="98">
        <f>IF(RES_hhdet_in_fec!D165=0,0,RES_hhdet_in_fec!D165*1000*11630/RES_hhdet_in_new!D163)</f>
        <v>8.1195565571903554</v>
      </c>
      <c r="E165" s="98">
        <f>IF(RES_hhdet_in_fec!E165=0,0,RES_hhdet_in_fec!E165*1000*11630/RES_hhdet_in_new!E163)</f>
        <v>0</v>
      </c>
      <c r="F165" s="98">
        <f>IF(RES_hhdet_in_fec!F165=0,0,RES_hhdet_in_fec!F165*1000*11630/RES_hhdet_in_new!F163)</f>
        <v>0</v>
      </c>
      <c r="G165" s="98">
        <f>IF(RES_hhdet_in_fec!G165=0,0,RES_hhdet_in_fec!G165*1000*11630/RES_hhdet_in_new!G163)</f>
        <v>0</v>
      </c>
      <c r="H165" s="98">
        <f>IF(RES_hhdet_in_fec!H165=0,0,RES_hhdet_in_fec!H165*1000*11630/RES_hhdet_in_new!H163)</f>
        <v>0</v>
      </c>
      <c r="I165" s="98">
        <f>IF(RES_hhdet_in_fec!I165=0,0,RES_hhdet_in_fec!I165*1000*11630/RES_hhdet_in_new!I163)</f>
        <v>0</v>
      </c>
      <c r="J165" s="98">
        <f>IF(RES_hhdet_in_fec!J165=0,0,RES_hhdet_in_fec!J165*1000*11630/RES_hhdet_in_new!J163)</f>
        <v>33.479677486594021</v>
      </c>
      <c r="K165" s="98">
        <f>IF(RES_hhdet_in_fec!K165=0,0,RES_hhdet_in_fec!K165*1000*11630/RES_hhdet_in_new!K163)</f>
        <v>12.339414034674249</v>
      </c>
      <c r="L165" s="98">
        <f>IF(RES_hhdet_in_fec!L165=0,0,RES_hhdet_in_fec!L165*1000*11630/RES_hhdet_in_new!L163)</f>
        <v>53.29748385897576</v>
      </c>
      <c r="M165" s="98">
        <f>IF(RES_hhdet_in_fec!M165=0,0,RES_hhdet_in_fec!M165*1000*11630/RES_hhdet_in_new!M163)</f>
        <v>9.941749892855567</v>
      </c>
      <c r="N165" s="98">
        <f>IF(RES_hhdet_in_fec!N165=0,0,RES_hhdet_in_fec!N165*1000*11630/RES_hhdet_in_new!N163)</f>
        <v>42.44536460662632</v>
      </c>
      <c r="O165" s="98">
        <f>IF(RES_hhdet_in_fec!O165=0,0,RES_hhdet_in_fec!O165*1000*11630/RES_hhdet_in_new!O163)</f>
        <v>45.67580556024653</v>
      </c>
      <c r="P165" s="98">
        <f>IF(RES_hhdet_in_fec!P165=0,0,RES_hhdet_in_fec!P165*1000*11630/RES_hhdet_in_new!P163)</f>
        <v>0</v>
      </c>
      <c r="Q165" s="98">
        <f>IF(RES_hhdet_in_fec!Q165=0,0,RES_hhdet_in_fec!Q165*1000*11630/RES_hhdet_in_new!Q163)</f>
        <v>0</v>
      </c>
      <c r="R165" s="98">
        <f>IF(RES_hhdet_in_fec!R165=0,0,RES_hhdet_in_fec!R165*1000*11630/RES_hhdet_in_new!R163)</f>
        <v>0</v>
      </c>
      <c r="S165" s="98">
        <f>IF(RES_hhdet_in_fec!S165=0,0,RES_hhdet_in_fec!S165*1000*11630/RES_hhdet_in_new!S163)</f>
        <v>0</v>
      </c>
      <c r="T165" s="98">
        <f>IF(RES_hhdet_in_fec!T165=0,0,RES_hhdet_in_fec!T165*1000*11630/RES_hhdet_in_new!T163)</f>
        <v>0</v>
      </c>
      <c r="U165" s="98">
        <f>IF(RES_hhdet_in_fec!U165=0,0,RES_hhdet_in_fec!U165*1000*11630/RES_hhdet_in_new!U163)</f>
        <v>0</v>
      </c>
      <c r="V165" s="98">
        <f>IF(RES_hhdet_in_fec!V165=0,0,RES_hhdet_in_fec!V165*1000*11630/RES_hhdet_in_new!V163)</f>
        <v>0</v>
      </c>
      <c r="W165" s="98">
        <f>IF(RES_hhdet_in_fec!W165=0,0,RES_hhdet_in_fec!W165*1000*11630/RES_hhdet_in_new!W163)</f>
        <v>0</v>
      </c>
      <c r="X165" s="98">
        <f>IF(RES_hhdet_in_fec!X165=0,0,RES_hhdet_in_fec!X165*1000*11630/RES_hhdet_in_new!X163)</f>
        <v>94.831216590693884</v>
      </c>
      <c r="Y165" s="98">
        <f>IF(RES_hhdet_in_fec!Y165=0,0,RES_hhdet_in_fec!Y165*1000*11630/RES_hhdet_in_new!Y163)</f>
        <v>0</v>
      </c>
      <c r="DA165" s="63" t="s">
        <v>4078</v>
      </c>
    </row>
    <row r="166" spans="1:105" ht="12" customHeight="1" x14ac:dyDescent="0.25">
      <c r="A166" s="121" t="s">
        <v>55</v>
      </c>
      <c r="B166" s="122"/>
      <c r="C166" s="122">
        <v>1790.6025426344572</v>
      </c>
      <c r="D166" s="122">
        <v>1807.429653776426</v>
      </c>
      <c r="E166" s="122">
        <v>0</v>
      </c>
      <c r="F166" s="122">
        <v>0</v>
      </c>
      <c r="G166" s="122">
        <v>0</v>
      </c>
      <c r="H166" s="122">
        <v>0</v>
      </c>
      <c r="I166" s="122">
        <v>0</v>
      </c>
      <c r="J166" s="122">
        <v>1937.0217482723301</v>
      </c>
      <c r="K166" s="122">
        <v>1983.8061963447635</v>
      </c>
      <c r="L166" s="122">
        <v>1979.9469957435474</v>
      </c>
      <c r="M166" s="122">
        <v>1936.1395957299653</v>
      </c>
      <c r="N166" s="122">
        <v>1982.7283916928809</v>
      </c>
      <c r="O166" s="122">
        <v>1904.9312360817762</v>
      </c>
      <c r="P166" s="122">
        <v>1948.8842312231786</v>
      </c>
      <c r="Q166" s="122">
        <v>0</v>
      </c>
      <c r="R166" s="122">
        <v>0</v>
      </c>
      <c r="S166" s="122">
        <v>0</v>
      </c>
      <c r="T166" s="122">
        <v>0</v>
      </c>
      <c r="U166" s="122">
        <v>0</v>
      </c>
      <c r="V166" s="122">
        <v>0</v>
      </c>
      <c r="W166" s="122">
        <v>0</v>
      </c>
      <c r="X166" s="122">
        <v>1014.3651352846047</v>
      </c>
      <c r="Y166" s="122">
        <v>0</v>
      </c>
      <c r="DA166" s="130" t="s">
        <v>4079</v>
      </c>
    </row>
    <row r="167" spans="1:105" ht="12" customHeight="1" x14ac:dyDescent="0.25">
      <c r="A167" s="97" t="s">
        <v>124</v>
      </c>
      <c r="B167" s="98"/>
      <c r="C167" s="98">
        <v>1982.6186545485373</v>
      </c>
      <c r="D167" s="98">
        <v>1986.1822191973686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2141.6441254578904</v>
      </c>
      <c r="K167" s="98">
        <v>2301.2150531239358</v>
      </c>
      <c r="L167" s="98">
        <v>2248.9162525666393</v>
      </c>
      <c r="M167" s="98">
        <v>2190.5402405713176</v>
      </c>
      <c r="N167" s="98">
        <v>2151.0956342660884</v>
      </c>
      <c r="O167" s="98">
        <v>2063.6173088583892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X167" s="98">
        <v>1232.7370410570165</v>
      </c>
      <c r="Y167" s="98">
        <v>0</v>
      </c>
      <c r="DA167" s="63" t="s">
        <v>4080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1790.3838398794242</v>
      </c>
      <c r="L168" s="98">
        <v>1757.5746880000415</v>
      </c>
      <c r="M168" s="98">
        <v>1711.3632721434885</v>
      </c>
      <c r="N168" s="98">
        <v>1701.1877971919714</v>
      </c>
      <c r="O168" s="98">
        <v>1614.210902102504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4081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948.95545032930704</v>
      </c>
      <c r="L169" s="101">
        <v>933.43939132473577</v>
      </c>
      <c r="M169" s="101">
        <v>875.612836499683</v>
      </c>
      <c r="N169" s="101">
        <v>864.07438525352154</v>
      </c>
      <c r="O169" s="101">
        <v>691.66872427677549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4082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841.42838955011689</v>
      </c>
      <c r="L170" s="104">
        <v>824.13529667530577</v>
      </c>
      <c r="M170" s="104">
        <v>835.7504356438053</v>
      </c>
      <c r="N170" s="104">
        <v>837.11341193844987</v>
      </c>
      <c r="O170" s="104">
        <v>922.54217782572857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4083</v>
      </c>
    </row>
    <row r="171" spans="1:105" ht="12" customHeight="1" x14ac:dyDescent="0.25">
      <c r="A171" s="106" t="s">
        <v>122</v>
      </c>
      <c r="B171" s="101"/>
      <c r="C171" s="101">
        <v>1784.3840993876377</v>
      </c>
      <c r="D171" s="101">
        <v>1793.2996202471038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1963.8514487022319</v>
      </c>
      <c r="K171" s="101">
        <v>2049.6310763751371</v>
      </c>
      <c r="L171" s="101">
        <v>1989.9012200212928</v>
      </c>
      <c r="M171" s="101">
        <v>1926.9679944477541</v>
      </c>
      <c r="N171" s="101">
        <v>1974.3975620843498</v>
      </c>
      <c r="O171" s="101">
        <v>1936.4721669388357</v>
      </c>
      <c r="P171" s="101">
        <v>1948.8842312231786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1090.6531785224086</v>
      </c>
      <c r="Y171" s="101">
        <v>0</v>
      </c>
      <c r="DA171" s="131" t="s">
        <v>4084</v>
      </c>
    </row>
    <row r="172" spans="1:105" ht="12" customHeight="1" x14ac:dyDescent="0.25">
      <c r="A172" s="107" t="s">
        <v>121</v>
      </c>
      <c r="B172" s="104"/>
      <c r="C172" s="104">
        <v>1437.3896826876673</v>
      </c>
      <c r="D172" s="104">
        <v>1451.4667959132053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1588.2055368425888</v>
      </c>
      <c r="K172" s="104">
        <v>1668.9874382886846</v>
      </c>
      <c r="L172" s="104">
        <v>1623.8633042211973</v>
      </c>
      <c r="M172" s="104">
        <v>1567.2868459512677</v>
      </c>
      <c r="N172" s="104">
        <v>1614.1656552784807</v>
      </c>
      <c r="O172" s="104">
        <v>1556.8094603411059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949.38784682817334</v>
      </c>
      <c r="Y172" s="104">
        <v>0</v>
      </c>
      <c r="DA172" s="132" t="s">
        <v>4085</v>
      </c>
    </row>
    <row r="173" spans="1:105" ht="12" customHeight="1" x14ac:dyDescent="0.25">
      <c r="A173" s="108" t="s">
        <v>53</v>
      </c>
      <c r="B173" s="98"/>
      <c r="C173" s="98">
        <v>728.59040925064448</v>
      </c>
      <c r="D173" s="98">
        <v>749.81502021812264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785.16791827336044</v>
      </c>
      <c r="K173" s="98">
        <v>846.20832220551165</v>
      </c>
      <c r="L173" s="98">
        <v>826.11712093666574</v>
      </c>
      <c r="M173" s="98">
        <v>769.98257566975678</v>
      </c>
      <c r="N173" s="98">
        <v>792.83295969404833</v>
      </c>
      <c r="O173" s="98">
        <v>649.15628533157212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377.81736499800667</v>
      </c>
      <c r="Y173" s="98">
        <v>0</v>
      </c>
      <c r="DA173" s="63" t="s">
        <v>4086</v>
      </c>
    </row>
    <row r="174" spans="1:105" ht="12" customHeight="1" x14ac:dyDescent="0.25">
      <c r="A174" s="115" t="s">
        <v>52</v>
      </c>
      <c r="B174" s="33"/>
      <c r="C174" s="33">
        <v>708.79927343702298</v>
      </c>
      <c r="D174" s="33">
        <v>701.65177569508273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803.03761856922824</v>
      </c>
      <c r="K174" s="33">
        <v>822.77911608317311</v>
      </c>
      <c r="L174" s="33">
        <v>797.74618328453153</v>
      </c>
      <c r="M174" s="33">
        <v>797.30427028151098</v>
      </c>
      <c r="N174" s="33">
        <v>821.33269558443249</v>
      </c>
      <c r="O174" s="33">
        <v>907.6531750095337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571.57048183016673</v>
      </c>
      <c r="Y174" s="33">
        <v>0</v>
      </c>
      <c r="DA174" s="60" t="s">
        <v>4087</v>
      </c>
    </row>
    <row r="175" spans="1:105" ht="12" customHeight="1" x14ac:dyDescent="0.25">
      <c r="A175" s="121" t="s">
        <v>54</v>
      </c>
      <c r="B175" s="122"/>
      <c r="C175" s="122">
        <v>302.2495645333567</v>
      </c>
      <c r="D175" s="122">
        <v>296.76418412171068</v>
      </c>
      <c r="E175" s="122">
        <v>0</v>
      </c>
      <c r="F175" s="122">
        <v>0</v>
      </c>
      <c r="G175" s="122">
        <v>0</v>
      </c>
      <c r="H175" s="122">
        <v>0</v>
      </c>
      <c r="I175" s="122">
        <v>0</v>
      </c>
      <c r="J175" s="122">
        <v>281.26823433872102</v>
      </c>
      <c r="K175" s="122">
        <v>291.72543443831444</v>
      </c>
      <c r="L175" s="122">
        <v>286.52313423896186</v>
      </c>
      <c r="M175" s="122">
        <v>268.39009374031252</v>
      </c>
      <c r="N175" s="122">
        <v>277.11425362353526</v>
      </c>
      <c r="O175" s="122">
        <v>277.02194954318804</v>
      </c>
      <c r="P175" s="122">
        <v>272.35427220721624</v>
      </c>
      <c r="Q175" s="122">
        <v>0</v>
      </c>
      <c r="R175" s="122">
        <v>0</v>
      </c>
      <c r="S175" s="122">
        <v>0</v>
      </c>
      <c r="T175" s="122">
        <v>0</v>
      </c>
      <c r="U175" s="122">
        <v>0</v>
      </c>
      <c r="V175" s="122">
        <v>0</v>
      </c>
      <c r="W175" s="122">
        <v>0</v>
      </c>
      <c r="X175" s="122">
        <v>199.47873189971298</v>
      </c>
      <c r="Y175" s="122">
        <v>0</v>
      </c>
      <c r="DA175" s="130" t="s">
        <v>4088</v>
      </c>
    </row>
    <row r="176" spans="1:105" ht="12" customHeight="1" x14ac:dyDescent="0.25">
      <c r="A176" s="97" t="s">
        <v>50</v>
      </c>
      <c r="B176" s="98"/>
      <c r="C176" s="98">
        <v>366.85460863115151</v>
      </c>
      <c r="D176" s="98">
        <v>364.79225004817636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344.68739301183268</v>
      </c>
      <c r="K176" s="98">
        <v>369.26492005344909</v>
      </c>
      <c r="L176" s="98">
        <v>352.95771548798604</v>
      </c>
      <c r="M176" s="98">
        <v>352.62530522441074</v>
      </c>
      <c r="N176" s="98">
        <v>355.50186341399217</v>
      </c>
      <c r="O176" s="98">
        <v>352.1422748386982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317.70478494217366</v>
      </c>
      <c r="Y176" s="98">
        <v>0</v>
      </c>
      <c r="DA176" s="63" t="s">
        <v>4089</v>
      </c>
    </row>
    <row r="177" spans="1:105" ht="12" customHeight="1" x14ac:dyDescent="0.25">
      <c r="A177" s="109" t="s">
        <v>120</v>
      </c>
      <c r="B177" s="33"/>
      <c r="C177" s="33">
        <v>299.07488518625325</v>
      </c>
      <c r="D177" s="33">
        <v>292.90776211381376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275.64139586125452</v>
      </c>
      <c r="K177" s="33">
        <v>284.86640639907989</v>
      </c>
      <c r="L177" s="33">
        <v>281.54340915052035</v>
      </c>
      <c r="M177" s="33">
        <v>262.02347891884006</v>
      </c>
      <c r="N177" s="33">
        <v>271.09228880890379</v>
      </c>
      <c r="O177" s="33">
        <v>271.34670291545171</v>
      </c>
      <c r="P177" s="33">
        <v>272.35427220721624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188.92283430663613</v>
      </c>
      <c r="Y177" s="33">
        <v>0</v>
      </c>
      <c r="DA177" s="60" t="s">
        <v>4090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4091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12661.534337645307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10151.973452693757</v>
      </c>
      <c r="I3" s="117">
        <f t="shared" si="0"/>
        <v>8125.7221088998558</v>
      </c>
      <c r="J3" s="117">
        <f t="shared" si="0"/>
        <v>10065.450799976566</v>
      </c>
      <c r="K3" s="117">
        <f t="shared" si="0"/>
        <v>15542.80168824573</v>
      </c>
      <c r="L3" s="117">
        <f t="shared" si="0"/>
        <v>9535.0586398525938</v>
      </c>
      <c r="M3" s="117">
        <f t="shared" si="0"/>
        <v>8363.9046771881731</v>
      </c>
      <c r="N3" s="117">
        <f t="shared" si="0"/>
        <v>8826.3842335083136</v>
      </c>
      <c r="O3" s="117">
        <f t="shared" si="0"/>
        <v>10679.590036608888</v>
      </c>
      <c r="P3" s="117">
        <f t="shared" si="0"/>
        <v>7746.0768299933025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0</v>
      </c>
      <c r="X3" s="117">
        <f t="shared" si="2"/>
        <v>4625.6528849644637</v>
      </c>
      <c r="Y3" s="117">
        <f t="shared" si="2"/>
        <v>3569.7002666127219</v>
      </c>
      <c r="DA3" s="129" t="s">
        <v>4092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11223.079510664089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8395.674482137194</v>
      </c>
      <c r="I4" s="122">
        <f t="shared" si="3"/>
        <v>6433.7946102755759</v>
      </c>
      <c r="J4" s="122">
        <f t="shared" si="3"/>
        <v>8479.4251081875846</v>
      </c>
      <c r="K4" s="122">
        <f t="shared" si="3"/>
        <v>13903.204073703644</v>
      </c>
      <c r="L4" s="122">
        <f t="shared" si="3"/>
        <v>7899.8719097238627</v>
      </c>
      <c r="M4" s="122">
        <f t="shared" si="3"/>
        <v>6813.5523945500709</v>
      </c>
      <c r="N4" s="122">
        <f t="shared" si="3"/>
        <v>7194.1262390045858</v>
      </c>
      <c r="O4" s="122">
        <f t="shared" si="3"/>
        <v>9017.1163511216546</v>
      </c>
      <c r="P4" s="122">
        <f t="shared" si="3"/>
        <v>6128.6638814427724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0</v>
      </c>
      <c r="X4" s="122">
        <f t="shared" si="5"/>
        <v>3467.0837761035646</v>
      </c>
      <c r="Y4" s="122">
        <f t="shared" si="5"/>
        <v>2457.472455128222</v>
      </c>
      <c r="DA4" s="130" t="s">
        <v>4093</v>
      </c>
    </row>
    <row r="5" spans="1:105" ht="12" customHeight="1" x14ac:dyDescent="0.25">
      <c r="A5" s="97" t="s">
        <v>51</v>
      </c>
      <c r="B5" s="98"/>
      <c r="C5" s="98">
        <v>11116.526317459369</v>
      </c>
      <c r="D5" s="98">
        <v>0</v>
      </c>
      <c r="E5" s="98">
        <v>0</v>
      </c>
      <c r="F5" s="98">
        <v>0</v>
      </c>
      <c r="G5" s="98">
        <v>0</v>
      </c>
      <c r="H5" s="98">
        <v>8322.2306492176904</v>
      </c>
      <c r="I5" s="98">
        <v>6378.2888514922679</v>
      </c>
      <c r="J5" s="98">
        <v>8406.4835093083639</v>
      </c>
      <c r="K5" s="98">
        <v>13785.131405350206</v>
      </c>
      <c r="L5" s="98">
        <v>7833.6846053390118</v>
      </c>
      <c r="M5" s="98">
        <v>6757.2397213656386</v>
      </c>
      <c r="N5" s="98">
        <v>7135.1951282772134</v>
      </c>
      <c r="O5" s="98">
        <v>8943.917990423939</v>
      </c>
      <c r="P5" s="98">
        <v>6079.2577476051847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X5" s="98">
        <v>3441.7392696638399</v>
      </c>
      <c r="Y5" s="98">
        <v>2439.6265894632152</v>
      </c>
      <c r="DA5" s="63" t="s">
        <v>4094</v>
      </c>
    </row>
    <row r="6" spans="1:105" ht="12" customHeight="1" x14ac:dyDescent="0.25">
      <c r="A6" s="97" t="s">
        <v>53</v>
      </c>
      <c r="B6" s="98"/>
      <c r="C6" s="98">
        <v>106.55319320471959</v>
      </c>
      <c r="D6" s="98">
        <v>0</v>
      </c>
      <c r="E6" s="98">
        <v>0</v>
      </c>
      <c r="F6" s="98">
        <v>0</v>
      </c>
      <c r="G6" s="98">
        <v>0</v>
      </c>
      <c r="H6" s="98">
        <v>73.443832919502938</v>
      </c>
      <c r="I6" s="98">
        <v>55.505758783307641</v>
      </c>
      <c r="J6" s="98">
        <v>72.941598879220194</v>
      </c>
      <c r="K6" s="98">
        <v>118.07266835343839</v>
      </c>
      <c r="L6" s="98">
        <v>66.187304384850648</v>
      </c>
      <c r="M6" s="98">
        <v>56.312673184431908</v>
      </c>
      <c r="N6" s="98">
        <v>58.931110727372136</v>
      </c>
      <c r="O6" s="98">
        <v>73.198360697715501</v>
      </c>
      <c r="P6" s="98">
        <v>49.406133837588101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25.344506439724565</v>
      </c>
      <c r="Y6" s="98">
        <v>17.845865665006947</v>
      </c>
      <c r="DA6" s="63" t="s">
        <v>4095</v>
      </c>
    </row>
    <row r="7" spans="1:105" ht="12.95" customHeight="1" x14ac:dyDescent="0.25">
      <c r="A7" s="121" t="s">
        <v>92</v>
      </c>
      <c r="B7" s="122"/>
      <c r="C7" s="122">
        <f t="shared" ref="C7:Y7" si="6">C8</f>
        <v>12.625045023166791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122.56871516002622</v>
      </c>
      <c r="I7" s="122">
        <f t="shared" si="6"/>
        <v>39.148462379668452</v>
      </c>
      <c r="J7" s="122">
        <f t="shared" si="6"/>
        <v>36.998217074463057</v>
      </c>
      <c r="K7" s="122">
        <f t="shared" si="6"/>
        <v>8.7678048266892326</v>
      </c>
      <c r="L7" s="122">
        <f t="shared" si="6"/>
        <v>49.079850082845297</v>
      </c>
      <c r="M7" s="122">
        <f t="shared" si="6"/>
        <v>8.0894387206456777</v>
      </c>
      <c r="N7" s="122">
        <f t="shared" si="6"/>
        <v>43.687301283013035</v>
      </c>
      <c r="O7" s="122">
        <f t="shared" si="6"/>
        <v>79.868045057139327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103.61102262533279</v>
      </c>
      <c r="Y7" s="122">
        <f t="shared" si="6"/>
        <v>105.49676932433469</v>
      </c>
      <c r="DA7" s="130" t="s">
        <v>4096</v>
      </c>
    </row>
    <row r="8" spans="1:105" ht="12" customHeight="1" x14ac:dyDescent="0.25">
      <c r="A8" s="97" t="s">
        <v>53</v>
      </c>
      <c r="B8" s="98"/>
      <c r="C8" s="98">
        <f>IF(RES_hhdet_in_tes!C8=0,0,RES_hhdet_in_tes!C8*1000*11630/RES_hhdet_in_new!C5)</f>
        <v>12.625045023166791</v>
      </c>
      <c r="D8" s="98">
        <f>IF(RES_hhdet_in_tes!D8=0,0,RES_hhdet_in_tes!D8*1000*11630/RES_hhdet_in_new!D5)</f>
        <v>0</v>
      </c>
      <c r="E8" s="98">
        <f>IF(RES_hhdet_in_tes!E8=0,0,RES_hhdet_in_tes!E8*1000*11630/RES_hhdet_in_new!E5)</f>
        <v>0</v>
      </c>
      <c r="F8" s="98">
        <f>IF(RES_hhdet_in_tes!F8=0,0,RES_hhdet_in_tes!F8*1000*11630/RES_hhdet_in_new!F5)</f>
        <v>0</v>
      </c>
      <c r="G8" s="98">
        <f>IF(RES_hhdet_in_tes!G8=0,0,RES_hhdet_in_tes!G8*1000*11630/RES_hhdet_in_new!G5)</f>
        <v>0</v>
      </c>
      <c r="H8" s="98">
        <f>IF(RES_hhdet_in_tes!H8=0,0,RES_hhdet_in_tes!H8*1000*11630/RES_hhdet_in_new!H5)</f>
        <v>122.56871516002622</v>
      </c>
      <c r="I8" s="98">
        <f>IF(RES_hhdet_in_tes!I8=0,0,RES_hhdet_in_tes!I8*1000*11630/RES_hhdet_in_new!I5)</f>
        <v>39.148462379668452</v>
      </c>
      <c r="J8" s="98">
        <f>IF(RES_hhdet_in_tes!J8=0,0,RES_hhdet_in_tes!J8*1000*11630/RES_hhdet_in_new!J5)</f>
        <v>36.998217074463057</v>
      </c>
      <c r="K8" s="98">
        <f>IF(RES_hhdet_in_tes!K8=0,0,RES_hhdet_in_tes!K8*1000*11630/RES_hhdet_in_new!K5)</f>
        <v>8.7678048266892326</v>
      </c>
      <c r="L8" s="98">
        <f>IF(RES_hhdet_in_tes!L8=0,0,RES_hhdet_in_tes!L8*1000*11630/RES_hhdet_in_new!L5)</f>
        <v>49.079850082845297</v>
      </c>
      <c r="M8" s="98">
        <f>IF(RES_hhdet_in_tes!M8=0,0,RES_hhdet_in_tes!M8*1000*11630/RES_hhdet_in_new!M5)</f>
        <v>8.0894387206456777</v>
      </c>
      <c r="N8" s="98">
        <f>IF(RES_hhdet_in_tes!N8=0,0,RES_hhdet_in_tes!N8*1000*11630/RES_hhdet_in_new!N5)</f>
        <v>43.687301283013035</v>
      </c>
      <c r="O8" s="98">
        <f>IF(RES_hhdet_in_tes!O8=0,0,RES_hhdet_in_tes!O8*1000*11630/RES_hhdet_in_new!O5)</f>
        <v>79.868045057139327</v>
      </c>
      <c r="P8" s="98">
        <f>IF(RES_hhdet_in_tes!P8=0,0,RES_hhdet_in_tes!P8*1000*11630/RES_hhdet_in_new!P5)</f>
        <v>0</v>
      </c>
      <c r="Q8" s="98">
        <f>IF(RES_hhdet_in_tes!Q8=0,0,RES_hhdet_in_tes!Q8*1000*11630/RES_hhdet_in_new!Q5)</f>
        <v>0</v>
      </c>
      <c r="R8" s="98">
        <f>IF(RES_hhdet_in_tes!R8=0,0,RES_hhdet_in_tes!R8*1000*11630/RES_hhdet_in_new!R5)</f>
        <v>0</v>
      </c>
      <c r="S8" s="98">
        <f>IF(RES_hhdet_in_tes!S8=0,0,RES_hhdet_in_tes!S8*1000*11630/RES_hhdet_in_new!S5)</f>
        <v>0</v>
      </c>
      <c r="T8" s="98">
        <f>IF(RES_hhdet_in_tes!T8=0,0,RES_hhdet_in_tes!T8*1000*11630/RES_hhdet_in_new!T5)</f>
        <v>0</v>
      </c>
      <c r="U8" s="98">
        <f>IF(RES_hhdet_in_tes!U8=0,0,RES_hhdet_in_tes!U8*1000*11630/RES_hhdet_in_new!U5)</f>
        <v>0</v>
      </c>
      <c r="V8" s="98">
        <f>IF(RES_hhdet_in_tes!V8=0,0,RES_hhdet_in_tes!V8*1000*11630/RES_hhdet_in_new!V5)</f>
        <v>0</v>
      </c>
      <c r="W8" s="98">
        <f>IF(RES_hhdet_in_tes!W8=0,0,RES_hhdet_in_tes!W8*1000*11630/RES_hhdet_in_new!W5)</f>
        <v>0</v>
      </c>
      <c r="X8" s="98">
        <f>IF(RES_hhdet_in_tes!X8=0,0,RES_hhdet_in_tes!X8*1000*11630/RES_hhdet_in_new!X5)</f>
        <v>103.61102262533279</v>
      </c>
      <c r="Y8" s="98">
        <f>IF(RES_hhdet_in_tes!Y8=0,0,RES_hhdet_in_tes!Y8*1000*11630/RES_hhdet_in_new!Y5)</f>
        <v>105.49676932433469</v>
      </c>
      <c r="DA8" s="63" t="s">
        <v>4097</v>
      </c>
    </row>
    <row r="9" spans="1:105" ht="12" customHeight="1" x14ac:dyDescent="0.25">
      <c r="A9" s="121" t="s">
        <v>55</v>
      </c>
      <c r="B9" s="122"/>
      <c r="C9" s="122">
        <v>1196.819651176789</v>
      </c>
      <c r="D9" s="122">
        <v>0</v>
      </c>
      <c r="E9" s="122">
        <v>0</v>
      </c>
      <c r="F9" s="122">
        <v>0</v>
      </c>
      <c r="G9" s="122">
        <v>0</v>
      </c>
      <c r="H9" s="122">
        <v>1384.476888280788</v>
      </c>
      <c r="I9" s="122">
        <v>1408.1439062553652</v>
      </c>
      <c r="J9" s="122">
        <v>1335.3522681239281</v>
      </c>
      <c r="K9" s="122">
        <v>1408.9039350939054</v>
      </c>
      <c r="L9" s="122">
        <v>1366.839389481672</v>
      </c>
      <c r="M9" s="122">
        <v>1336.5120458295903</v>
      </c>
      <c r="N9" s="122">
        <v>1375.1709641331024</v>
      </c>
      <c r="O9" s="122">
        <v>1367.895907969805</v>
      </c>
      <c r="P9" s="122">
        <v>1400.1411980883779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X9" s="122">
        <v>883.70624001608041</v>
      </c>
      <c r="Y9" s="122">
        <v>834.23887416863067</v>
      </c>
      <c r="DA9" s="130" t="s">
        <v>4098</v>
      </c>
    </row>
    <row r="10" spans="1:105" ht="12" customHeight="1" x14ac:dyDescent="0.25">
      <c r="A10" s="97" t="s">
        <v>143</v>
      </c>
      <c r="B10" s="98"/>
      <c r="C10" s="98">
        <v>1237.7801826304933</v>
      </c>
      <c r="D10" s="98">
        <v>0</v>
      </c>
      <c r="E10" s="98">
        <v>0</v>
      </c>
      <c r="F10" s="98">
        <v>0</v>
      </c>
      <c r="G10" s="98">
        <v>0</v>
      </c>
      <c r="H10" s="98">
        <v>1344.3597973288479</v>
      </c>
      <c r="I10" s="98">
        <v>1077.5225199959043</v>
      </c>
      <c r="J10" s="98">
        <v>1423.6784849374947</v>
      </c>
      <c r="K10" s="98">
        <v>2817.0134854866023</v>
      </c>
      <c r="L10" s="98">
        <v>1429.1615909487989</v>
      </c>
      <c r="M10" s="98">
        <v>1367.6136919329285</v>
      </c>
      <c r="N10" s="98">
        <v>1353.5133625797448</v>
      </c>
      <c r="O10" s="98">
        <v>1369.4220958395949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628.12520806329246</v>
      </c>
      <c r="Y10" s="98">
        <v>867.87094478466349</v>
      </c>
      <c r="DA10" s="63" t="s">
        <v>4099</v>
      </c>
    </row>
    <row r="11" spans="1:105" ht="12" customHeight="1" x14ac:dyDescent="0.25">
      <c r="A11" s="97" t="s">
        <v>124</v>
      </c>
      <c r="B11" s="98"/>
      <c r="C11" s="98">
        <v>1188.3845838395102</v>
      </c>
      <c r="D11" s="98">
        <v>0</v>
      </c>
      <c r="E11" s="98">
        <v>0</v>
      </c>
      <c r="F11" s="98">
        <v>0</v>
      </c>
      <c r="G11" s="98">
        <v>0</v>
      </c>
      <c r="H11" s="98">
        <v>1407.1537436343756</v>
      </c>
      <c r="I11" s="98">
        <v>1413.6119140453202</v>
      </c>
      <c r="J11" s="98">
        <v>1319.9199817505255</v>
      </c>
      <c r="K11" s="98">
        <v>1427.1968810678584</v>
      </c>
      <c r="L11" s="98">
        <v>1405.0009789456656</v>
      </c>
      <c r="M11" s="98">
        <v>1388.8627195039478</v>
      </c>
      <c r="N11" s="98">
        <v>1396.7651273813224</v>
      </c>
      <c r="O11" s="98">
        <v>1386.1208801293835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981.36588260672886</v>
      </c>
      <c r="Y11" s="98">
        <v>889.76815800437794</v>
      </c>
      <c r="DA11" s="63" t="s">
        <v>4100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1321.7031946096856</v>
      </c>
      <c r="K12" s="98">
        <v>1429.9636753521916</v>
      </c>
      <c r="L12" s="98">
        <v>1407.2976341349301</v>
      </c>
      <c r="M12" s="98">
        <v>1390.9130401967082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988.59740031115291</v>
      </c>
      <c r="Y12" s="98">
        <v>895.26825071800556</v>
      </c>
      <c r="DA12" s="63" t="s">
        <v>4101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527.29155932560229</v>
      </c>
      <c r="K13" s="101">
        <v>588.53528580207467</v>
      </c>
      <c r="L13" s="101">
        <v>583.16233745962427</v>
      </c>
      <c r="M13" s="101">
        <v>555.16260455290296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342.96750168493014</v>
      </c>
      <c r="Y13" s="101">
        <v>343.88594332120027</v>
      </c>
      <c r="DA13" s="131" t="s">
        <v>4102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794.41163528408322</v>
      </c>
      <c r="K14" s="104">
        <v>841.42838955011689</v>
      </c>
      <c r="L14" s="104">
        <v>824.13529667530577</v>
      </c>
      <c r="M14" s="104">
        <v>835.7504356438053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645.62989862622283</v>
      </c>
      <c r="Y14" s="104">
        <v>551.38230739680523</v>
      </c>
      <c r="DA14" s="132" t="s">
        <v>4103</v>
      </c>
    </row>
    <row r="15" spans="1:105" ht="12" customHeight="1" x14ac:dyDescent="0.25">
      <c r="A15" s="106" t="s">
        <v>122</v>
      </c>
      <c r="B15" s="101"/>
      <c r="C15" s="101">
        <v>1197.574112682963</v>
      </c>
      <c r="D15" s="101">
        <v>0</v>
      </c>
      <c r="E15" s="101">
        <v>0</v>
      </c>
      <c r="F15" s="101">
        <v>0</v>
      </c>
      <c r="G15" s="101">
        <v>0</v>
      </c>
      <c r="H15" s="101">
        <v>1382.3647057612959</v>
      </c>
      <c r="I15" s="101">
        <v>1408.8852184799414</v>
      </c>
      <c r="J15" s="101">
        <v>1335.5585739064079</v>
      </c>
      <c r="K15" s="101">
        <v>1397.7184884909789</v>
      </c>
      <c r="L15" s="101">
        <v>1361.2546963604689</v>
      </c>
      <c r="M15" s="101">
        <v>1326.0609442570465</v>
      </c>
      <c r="N15" s="101">
        <v>1371.9756011128579</v>
      </c>
      <c r="O15" s="101">
        <v>1365.4765353793532</v>
      </c>
      <c r="P15" s="101">
        <v>1400.1411980883779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864.54825012280003</v>
      </c>
      <c r="Y15" s="101">
        <v>822.52347636808599</v>
      </c>
      <c r="DA15" s="131" t="s">
        <v>4104</v>
      </c>
    </row>
    <row r="16" spans="1:105" ht="12" customHeight="1" x14ac:dyDescent="0.25">
      <c r="A16" s="107" t="s">
        <v>121</v>
      </c>
      <c r="B16" s="104"/>
      <c r="C16" s="104">
        <v>1197.7864893436742</v>
      </c>
      <c r="D16" s="104">
        <v>0</v>
      </c>
      <c r="E16" s="104">
        <v>0</v>
      </c>
      <c r="F16" s="104">
        <v>0</v>
      </c>
      <c r="G16" s="104">
        <v>0</v>
      </c>
      <c r="H16" s="104">
        <v>1382.3266690473231</v>
      </c>
      <c r="I16" s="104">
        <v>1409.5884684682387</v>
      </c>
      <c r="J16" s="104">
        <v>1337.007612022247</v>
      </c>
      <c r="K16" s="104">
        <v>1399.8395591524402</v>
      </c>
      <c r="L16" s="104">
        <v>1362.8776578040515</v>
      </c>
      <c r="M16" s="104">
        <v>1327.1749397976016</v>
      </c>
      <c r="N16" s="104">
        <v>1372.2589615741476</v>
      </c>
      <c r="O16" s="104">
        <v>1365.3967411437757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871.06196840664188</v>
      </c>
      <c r="Y16" s="104">
        <v>828.0215985699549</v>
      </c>
      <c r="DA16" s="132" t="s">
        <v>4105</v>
      </c>
    </row>
    <row r="17" spans="1:105" ht="12" customHeight="1" x14ac:dyDescent="0.25">
      <c r="A17" s="108" t="s">
        <v>53</v>
      </c>
      <c r="B17" s="98"/>
      <c r="C17" s="98">
        <v>488.98721590665093</v>
      </c>
      <c r="D17" s="98">
        <v>0</v>
      </c>
      <c r="E17" s="98">
        <v>0</v>
      </c>
      <c r="F17" s="98">
        <v>0</v>
      </c>
      <c r="G17" s="98">
        <v>0</v>
      </c>
      <c r="H17" s="98">
        <v>571.15380076261124</v>
      </c>
      <c r="I17" s="98">
        <v>617.01856922480363</v>
      </c>
      <c r="J17" s="98">
        <v>533.9699934530189</v>
      </c>
      <c r="K17" s="98">
        <v>577.06044306926685</v>
      </c>
      <c r="L17" s="98">
        <v>565.13147451952034</v>
      </c>
      <c r="M17" s="98">
        <v>529.87066951609086</v>
      </c>
      <c r="N17" s="98">
        <v>550.92626598971538</v>
      </c>
      <c r="O17" s="98">
        <v>457.74356613424203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299.49148657647521</v>
      </c>
      <c r="Y17" s="98">
        <v>316.7011800928571</v>
      </c>
      <c r="DA17" s="63" t="s">
        <v>4106</v>
      </c>
    </row>
    <row r="18" spans="1:105" ht="12" customHeight="1" x14ac:dyDescent="0.25">
      <c r="A18" s="108" t="s">
        <v>52</v>
      </c>
      <c r="B18" s="98"/>
      <c r="C18" s="98">
        <v>708.79927343702298</v>
      </c>
      <c r="D18" s="98">
        <v>0</v>
      </c>
      <c r="E18" s="98">
        <v>0</v>
      </c>
      <c r="F18" s="98">
        <v>0</v>
      </c>
      <c r="G18" s="98">
        <v>0</v>
      </c>
      <c r="H18" s="98">
        <v>811.17286828471174</v>
      </c>
      <c r="I18" s="98">
        <v>792.5698992434352</v>
      </c>
      <c r="J18" s="98">
        <v>803.03761856922836</v>
      </c>
      <c r="K18" s="98">
        <v>822.77911608317311</v>
      </c>
      <c r="L18" s="98">
        <v>797.74618328453153</v>
      </c>
      <c r="M18" s="98">
        <v>797.30427028151087</v>
      </c>
      <c r="N18" s="98">
        <v>821.33269558443237</v>
      </c>
      <c r="O18" s="98">
        <v>907.6531750095337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571.57048183016661</v>
      </c>
      <c r="Y18" s="98">
        <v>511.32041847709792</v>
      </c>
      <c r="DA18" s="63" t="s">
        <v>4107</v>
      </c>
    </row>
    <row r="19" spans="1:105" ht="12" customHeight="1" x14ac:dyDescent="0.25">
      <c r="A19" s="121" t="s">
        <v>54</v>
      </c>
      <c r="B19" s="122"/>
      <c r="C19" s="122">
        <v>229.01013078126178</v>
      </c>
      <c r="D19" s="122">
        <v>0</v>
      </c>
      <c r="E19" s="122">
        <v>0</v>
      </c>
      <c r="F19" s="122">
        <v>0</v>
      </c>
      <c r="G19" s="122">
        <v>0</v>
      </c>
      <c r="H19" s="122">
        <v>249.25336711574923</v>
      </c>
      <c r="I19" s="122">
        <v>244.63512998924605</v>
      </c>
      <c r="J19" s="122">
        <v>213.67520659059144</v>
      </c>
      <c r="K19" s="122">
        <v>221.92587462149152</v>
      </c>
      <c r="L19" s="122">
        <v>219.26749056421369</v>
      </c>
      <c r="M19" s="122">
        <v>205.75079808786637</v>
      </c>
      <c r="N19" s="122">
        <v>213.39972908761183</v>
      </c>
      <c r="O19" s="122">
        <v>214.70973246028876</v>
      </c>
      <c r="P19" s="122">
        <v>217.271750462152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171.25184621948574</v>
      </c>
      <c r="Y19" s="122">
        <v>172.49216799153399</v>
      </c>
      <c r="DA19" s="130" t="s">
        <v>4108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4109</v>
      </c>
    </row>
    <row r="21" spans="1:105" ht="12" customHeight="1" x14ac:dyDescent="0.25">
      <c r="A21" s="97" t="s">
        <v>50</v>
      </c>
      <c r="B21" s="98"/>
      <c r="C21" s="98">
        <v>223.99340701152917</v>
      </c>
      <c r="D21" s="98">
        <v>0</v>
      </c>
      <c r="E21" s="98">
        <v>0</v>
      </c>
      <c r="F21" s="98">
        <v>0</v>
      </c>
      <c r="G21" s="98">
        <v>0</v>
      </c>
      <c r="H21" s="98">
        <v>252.68440750285677</v>
      </c>
      <c r="I21" s="98">
        <v>248.60425495908854</v>
      </c>
      <c r="J21" s="98">
        <v>210.76372835819498</v>
      </c>
      <c r="K21" s="98">
        <v>225.83871074019385</v>
      </c>
      <c r="L21" s="98">
        <v>215.91005969344448</v>
      </c>
      <c r="M21" s="98">
        <v>215.74061215192654</v>
      </c>
      <c r="N21" s="98">
        <v>217.51962606155931</v>
      </c>
      <c r="O21" s="98">
        <v>215.47531415335993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196.75749146401662</v>
      </c>
      <c r="Y21" s="98">
        <v>177.89360317298102</v>
      </c>
      <c r="DA21" s="63" t="s">
        <v>4110</v>
      </c>
    </row>
    <row r="22" spans="1:105" ht="12" customHeight="1" x14ac:dyDescent="0.25">
      <c r="A22" s="109" t="s">
        <v>120</v>
      </c>
      <c r="B22" s="33"/>
      <c r="C22" s="33">
        <v>229.25693123899302</v>
      </c>
      <c r="D22" s="33">
        <v>0</v>
      </c>
      <c r="E22" s="33">
        <v>0</v>
      </c>
      <c r="F22" s="33">
        <v>0</v>
      </c>
      <c r="G22" s="33">
        <v>0</v>
      </c>
      <c r="H22" s="33">
        <v>249.01578313478905</v>
      </c>
      <c r="I22" s="33">
        <v>244.27901566924268</v>
      </c>
      <c r="J22" s="33">
        <v>213.93441193682096</v>
      </c>
      <c r="K22" s="33">
        <v>221.58009704608793</v>
      </c>
      <c r="L22" s="33">
        <v>219.51902447309865</v>
      </c>
      <c r="M22" s="33">
        <v>204.99619940281278</v>
      </c>
      <c r="N22" s="33">
        <v>213.07869815457698</v>
      </c>
      <c r="O22" s="33">
        <v>214.65190660900359</v>
      </c>
      <c r="P22" s="33">
        <v>217.271750462152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168.82693612709301</v>
      </c>
      <c r="Y22" s="33">
        <v>171.98694070472874</v>
      </c>
      <c r="DA22" s="60" t="s">
        <v>4111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12095.895285771672</v>
      </c>
      <c r="D24" s="117">
        <f t="shared" si="7"/>
        <v>14185.829222826269</v>
      </c>
      <c r="E24" s="117">
        <f t="shared" si="7"/>
        <v>9245.2678431146905</v>
      </c>
      <c r="F24" s="117">
        <f t="shared" si="7"/>
        <v>9097.3826546197561</v>
      </c>
      <c r="G24" s="117">
        <f t="shared" si="7"/>
        <v>11557.029827932023</v>
      </c>
      <c r="H24" s="117">
        <f t="shared" si="7"/>
        <v>10585.88426738053</v>
      </c>
      <c r="I24" s="117">
        <f t="shared" si="7"/>
        <v>9438.1564288969148</v>
      </c>
      <c r="J24" s="117">
        <f t="shared" si="7"/>
        <v>9763.2332977728292</v>
      </c>
      <c r="K24" s="117">
        <f t="shared" si="7"/>
        <v>9648.8541499507446</v>
      </c>
      <c r="L24" s="117">
        <f t="shared" si="7"/>
        <v>10770.101792289624</v>
      </c>
      <c r="M24" s="117">
        <f t="shared" si="7"/>
        <v>8539.660208728068</v>
      </c>
      <c r="N24" s="117">
        <f t="shared" si="7"/>
        <v>8857.6380627505769</v>
      </c>
      <c r="O24" s="117">
        <f t="shared" si="7"/>
        <v>9495.7675507109616</v>
      </c>
      <c r="P24" s="117">
        <f t="shared" si="7"/>
        <v>7789.6900957307535</v>
      </c>
      <c r="Q24" s="117">
        <f t="shared" si="7"/>
        <v>7848.7521402527727</v>
      </c>
      <c r="R24" s="117">
        <f t="shared" ref="R24:V24" si="8">R25+R28+R30+R39</f>
        <v>8015.0832471381254</v>
      </c>
      <c r="S24" s="117">
        <f t="shared" si="8"/>
        <v>7887.6072421736371</v>
      </c>
      <c r="T24" s="117">
        <f t="shared" si="8"/>
        <v>7395.0679532888225</v>
      </c>
      <c r="U24" s="117">
        <f t="shared" si="8"/>
        <v>6749.7496027591787</v>
      </c>
      <c r="V24" s="117">
        <f t="shared" si="8"/>
        <v>6850.8121581657024</v>
      </c>
      <c r="W24" s="117">
        <f t="shared" ref="W24:Y24" si="9">W25+W28+W30+W39</f>
        <v>6408.166360860947</v>
      </c>
      <c r="X24" s="117">
        <f t="shared" si="9"/>
        <v>4669.6515575158001</v>
      </c>
      <c r="Y24" s="117">
        <f t="shared" si="9"/>
        <v>3853.0187184437718</v>
      </c>
      <c r="DA24" s="129" t="s">
        <v>4112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10657.213465942297</v>
      </c>
      <c r="D25" s="122">
        <f t="shared" si="10"/>
        <v>12752.557575609086</v>
      </c>
      <c r="E25" s="122">
        <f t="shared" si="10"/>
        <v>7774.7393151496381</v>
      </c>
      <c r="F25" s="122">
        <f t="shared" si="10"/>
        <v>7572.2713828399701</v>
      </c>
      <c r="G25" s="122">
        <f t="shared" si="10"/>
        <v>9933.0967139831155</v>
      </c>
      <c r="H25" s="122">
        <f t="shared" si="10"/>
        <v>8829.1879453616384</v>
      </c>
      <c r="I25" s="122">
        <f t="shared" si="10"/>
        <v>7745.284163642249</v>
      </c>
      <c r="J25" s="122">
        <f t="shared" si="10"/>
        <v>8177.7569683629117</v>
      </c>
      <c r="K25" s="122">
        <f t="shared" si="10"/>
        <v>8017.3399078022312</v>
      </c>
      <c r="L25" s="122">
        <f t="shared" si="10"/>
        <v>9135.5430326587921</v>
      </c>
      <c r="M25" s="122">
        <f t="shared" si="10"/>
        <v>6990.2983191943231</v>
      </c>
      <c r="N25" s="122">
        <f t="shared" si="10"/>
        <v>7223.2016082309883</v>
      </c>
      <c r="O25" s="122">
        <f t="shared" si="10"/>
        <v>7833.1809071727603</v>
      </c>
      <c r="P25" s="122">
        <f t="shared" si="10"/>
        <v>6113.02307969911</v>
      </c>
      <c r="Q25" s="122">
        <f t="shared" si="10"/>
        <v>6206.0098824797233</v>
      </c>
      <c r="R25" s="122">
        <f t="shared" ref="R25:V25" si="11">SUM(R26:R27)</f>
        <v>6336.2542561338305</v>
      </c>
      <c r="S25" s="122">
        <f t="shared" si="11"/>
        <v>6217.4232062778565</v>
      </c>
      <c r="T25" s="122">
        <f t="shared" si="11"/>
        <v>5777.7660171443595</v>
      </c>
      <c r="U25" s="122">
        <f t="shared" si="11"/>
        <v>5029.9458026278662</v>
      </c>
      <c r="V25" s="122">
        <f t="shared" si="11"/>
        <v>5236.6697214549595</v>
      </c>
      <c r="W25" s="122">
        <f t="shared" ref="W25:Y25" si="12">SUM(W26:W27)</f>
        <v>4991.2158384546074</v>
      </c>
      <c r="X25" s="122">
        <f t="shared" si="12"/>
        <v>3506.3481622774475</v>
      </c>
      <c r="Y25" s="122">
        <f t="shared" si="12"/>
        <v>2741.1537398987539</v>
      </c>
      <c r="DA25" s="130" t="s">
        <v>4113</v>
      </c>
    </row>
    <row r="26" spans="1:105" ht="12" customHeight="1" x14ac:dyDescent="0.25">
      <c r="A26" s="97" t="s">
        <v>74</v>
      </c>
      <c r="B26" s="98"/>
      <c r="C26" s="98">
        <v>10407.813225747665</v>
      </c>
      <c r="D26" s="98">
        <v>12461.290812432519</v>
      </c>
      <c r="E26" s="98">
        <v>7600.205309069006</v>
      </c>
      <c r="F26" s="98">
        <v>7402.4421210348928</v>
      </c>
      <c r="G26" s="98">
        <v>9713.8455770345263</v>
      </c>
      <c r="H26" s="98">
        <v>8638.5984837022988</v>
      </c>
      <c r="I26" s="98">
        <v>7580.3676522582455</v>
      </c>
      <c r="J26" s="98">
        <v>8004.1308320941207</v>
      </c>
      <c r="K26" s="98">
        <v>7849.2632622607807</v>
      </c>
      <c r="L26" s="98">
        <v>8946.5677194194395</v>
      </c>
      <c r="M26" s="98">
        <v>6847.6333571576852</v>
      </c>
      <c r="N26" s="98">
        <v>7077.0739202964451</v>
      </c>
      <c r="O26" s="98">
        <v>7676.1245329623871</v>
      </c>
      <c r="P26" s="98">
        <v>5991.2949298758376</v>
      </c>
      <c r="Q26" s="98">
        <v>6083.4570355416654</v>
      </c>
      <c r="R26" s="98">
        <v>6211.7326059972584</v>
      </c>
      <c r="S26" s="98">
        <v>6096.0363471893534</v>
      </c>
      <c r="T26" s="98">
        <v>5665.2835086772884</v>
      </c>
      <c r="U26" s="98">
        <v>4931.7713129791973</v>
      </c>
      <c r="V26" s="98">
        <v>5138.9254292408987</v>
      </c>
      <c r="W26" s="98">
        <v>4897.5281555812389</v>
      </c>
      <c r="X26" s="98">
        <v>3442.9643429889311</v>
      </c>
      <c r="Y26" s="98">
        <v>2691.92516624677</v>
      </c>
      <c r="DA26" s="63" t="s">
        <v>4114</v>
      </c>
    </row>
    <row r="27" spans="1:105" ht="12" customHeight="1" x14ac:dyDescent="0.25">
      <c r="A27" s="97" t="s">
        <v>53</v>
      </c>
      <c r="B27" s="98"/>
      <c r="C27" s="98">
        <v>249.40024019463218</v>
      </c>
      <c r="D27" s="98">
        <v>291.26676317656785</v>
      </c>
      <c r="E27" s="98">
        <v>174.53400608063163</v>
      </c>
      <c r="F27" s="98">
        <v>169.82926180507692</v>
      </c>
      <c r="G27" s="98">
        <v>219.25113694858953</v>
      </c>
      <c r="H27" s="98">
        <v>190.58946165933978</v>
      </c>
      <c r="I27" s="98">
        <v>164.91651138400329</v>
      </c>
      <c r="J27" s="98">
        <v>173.6261362687913</v>
      </c>
      <c r="K27" s="98">
        <v>168.0766455414504</v>
      </c>
      <c r="L27" s="98">
        <v>188.97531323935263</v>
      </c>
      <c r="M27" s="98">
        <v>142.66496203663749</v>
      </c>
      <c r="N27" s="98">
        <v>146.12768793454367</v>
      </c>
      <c r="O27" s="98">
        <v>157.05637421037295</v>
      </c>
      <c r="P27" s="98">
        <v>121.72814982327215</v>
      </c>
      <c r="Q27" s="98">
        <v>122.55284693805822</v>
      </c>
      <c r="R27" s="98">
        <v>124.52165013657206</v>
      </c>
      <c r="S27" s="98">
        <v>121.38685908850331</v>
      </c>
      <c r="T27" s="98">
        <v>112.48250846707069</v>
      </c>
      <c r="U27" s="98">
        <v>98.17448964866928</v>
      </c>
      <c r="V27" s="98">
        <v>97.744292214060579</v>
      </c>
      <c r="W27" s="98">
        <v>93.6876828733688</v>
      </c>
      <c r="X27" s="98">
        <v>63.383819288516229</v>
      </c>
      <c r="Y27" s="98">
        <v>49.228573651984014</v>
      </c>
      <c r="DA27" s="63" t="s">
        <v>4115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12.890134156275561</v>
      </c>
      <c r="D28" s="122">
        <f t="shared" si="13"/>
        <v>4.1738552744157023</v>
      </c>
      <c r="E28" s="122">
        <f t="shared" si="13"/>
        <v>15.047749274076153</v>
      </c>
      <c r="F28" s="122">
        <f t="shared" si="13"/>
        <v>6.7277544918059009</v>
      </c>
      <c r="G28" s="122">
        <f t="shared" si="13"/>
        <v>45.350748146497544</v>
      </c>
      <c r="H28" s="122">
        <f t="shared" si="13"/>
        <v>122.88828121796591</v>
      </c>
      <c r="I28" s="122">
        <f t="shared" si="13"/>
        <v>38.977209700849095</v>
      </c>
      <c r="J28" s="122">
        <f t="shared" si="13"/>
        <v>37.161105341388009</v>
      </c>
      <c r="K28" s="122">
        <f t="shared" si="13"/>
        <v>8.6362184983265973</v>
      </c>
      <c r="L28" s="122">
        <f t="shared" si="13"/>
        <v>49.054423148996129</v>
      </c>
      <c r="M28" s="122">
        <f t="shared" si="13"/>
        <v>7.3498124771944173</v>
      </c>
      <c r="N28" s="122">
        <f t="shared" si="13"/>
        <v>45.573255819274259</v>
      </c>
      <c r="O28" s="122">
        <f t="shared" si="13"/>
        <v>79.987185800520578</v>
      </c>
      <c r="P28" s="122">
        <f t="shared" si="13"/>
        <v>45.926851495235844</v>
      </c>
      <c r="Q28" s="122">
        <f t="shared" si="13"/>
        <v>30.231731322136373</v>
      </c>
      <c r="R28" s="122">
        <f t="shared" si="13"/>
        <v>48.054923461131928</v>
      </c>
      <c r="S28" s="122">
        <f t="shared" si="13"/>
        <v>44.557230472078281</v>
      </c>
      <c r="T28" s="122">
        <f t="shared" si="13"/>
        <v>21.657934823031155</v>
      </c>
      <c r="U28" s="122">
        <f t="shared" si="13"/>
        <v>140.55406886254752</v>
      </c>
      <c r="V28" s="122">
        <f t="shared" si="13"/>
        <v>218.64786940478166</v>
      </c>
      <c r="W28" s="122">
        <f t="shared" si="13"/>
        <v>132.94477165017452</v>
      </c>
      <c r="X28" s="122">
        <f t="shared" si="13"/>
        <v>103.39534848540946</v>
      </c>
      <c r="Y28" s="122">
        <f t="shared" si="13"/>
        <v>105.56439545851693</v>
      </c>
      <c r="DA28" s="130" t="s">
        <v>4116</v>
      </c>
    </row>
    <row r="29" spans="1:105" ht="12" customHeight="1" x14ac:dyDescent="0.25">
      <c r="A29" s="97" t="s">
        <v>53</v>
      </c>
      <c r="B29" s="98"/>
      <c r="C29" s="98">
        <f>IF(RES_hhdet_in_tes!C29=0,0,RES_hhdet_in_tes!C29*1000*11630/RES_hhdet_in_new!C26)</f>
        <v>12.890134156275561</v>
      </c>
      <c r="D29" s="98">
        <f>IF(RES_hhdet_in_tes!D29=0,0,RES_hhdet_in_tes!D29*1000*11630/RES_hhdet_in_new!D26)</f>
        <v>4.1738552744157023</v>
      </c>
      <c r="E29" s="98">
        <f>IF(RES_hhdet_in_tes!E29=0,0,RES_hhdet_in_tes!E29*1000*11630/RES_hhdet_in_new!E26)</f>
        <v>15.047749274076153</v>
      </c>
      <c r="F29" s="98">
        <f>IF(RES_hhdet_in_tes!F29=0,0,RES_hhdet_in_tes!F29*1000*11630/RES_hhdet_in_new!F26)</f>
        <v>6.7277544918059009</v>
      </c>
      <c r="G29" s="98">
        <f>IF(RES_hhdet_in_tes!G29=0,0,RES_hhdet_in_tes!G29*1000*11630/RES_hhdet_in_new!G26)</f>
        <v>45.350748146497544</v>
      </c>
      <c r="H29" s="98">
        <f>IF(RES_hhdet_in_tes!H29=0,0,RES_hhdet_in_tes!H29*1000*11630/RES_hhdet_in_new!H26)</f>
        <v>122.88828121796591</v>
      </c>
      <c r="I29" s="98">
        <f>IF(RES_hhdet_in_tes!I29=0,0,RES_hhdet_in_tes!I29*1000*11630/RES_hhdet_in_new!I26)</f>
        <v>38.977209700849095</v>
      </c>
      <c r="J29" s="98">
        <f>IF(RES_hhdet_in_tes!J29=0,0,RES_hhdet_in_tes!J29*1000*11630/RES_hhdet_in_new!J26)</f>
        <v>37.161105341388009</v>
      </c>
      <c r="K29" s="98">
        <f>IF(RES_hhdet_in_tes!K29=0,0,RES_hhdet_in_tes!K29*1000*11630/RES_hhdet_in_new!K26)</f>
        <v>8.6362184983265973</v>
      </c>
      <c r="L29" s="98">
        <f>IF(RES_hhdet_in_tes!L29=0,0,RES_hhdet_in_tes!L29*1000*11630/RES_hhdet_in_new!L26)</f>
        <v>49.054423148996129</v>
      </c>
      <c r="M29" s="98">
        <f>IF(RES_hhdet_in_tes!M29=0,0,RES_hhdet_in_tes!M29*1000*11630/RES_hhdet_in_new!M26)</f>
        <v>7.3498124771944173</v>
      </c>
      <c r="N29" s="98">
        <f>IF(RES_hhdet_in_tes!N29=0,0,RES_hhdet_in_tes!N29*1000*11630/RES_hhdet_in_new!N26)</f>
        <v>45.573255819274259</v>
      </c>
      <c r="O29" s="98">
        <f>IF(RES_hhdet_in_tes!O29=0,0,RES_hhdet_in_tes!O29*1000*11630/RES_hhdet_in_new!O26)</f>
        <v>79.987185800520578</v>
      </c>
      <c r="P29" s="98">
        <f>IF(RES_hhdet_in_tes!P29=0,0,RES_hhdet_in_tes!P29*1000*11630/RES_hhdet_in_new!P26)</f>
        <v>45.926851495235844</v>
      </c>
      <c r="Q29" s="98">
        <f>IF(RES_hhdet_in_tes!Q29=0,0,RES_hhdet_in_tes!Q29*1000*11630/RES_hhdet_in_new!Q26)</f>
        <v>30.231731322136373</v>
      </c>
      <c r="R29" s="98">
        <f>IF(RES_hhdet_in_tes!R29=0,0,RES_hhdet_in_tes!R29*1000*11630/RES_hhdet_in_new!R26)</f>
        <v>48.054923461131928</v>
      </c>
      <c r="S29" s="98">
        <f>IF(RES_hhdet_in_tes!S29=0,0,RES_hhdet_in_tes!S29*1000*11630/RES_hhdet_in_new!S26)</f>
        <v>44.557230472078281</v>
      </c>
      <c r="T29" s="98">
        <f>IF(RES_hhdet_in_tes!T29=0,0,RES_hhdet_in_tes!T29*1000*11630/RES_hhdet_in_new!T26)</f>
        <v>21.657934823031155</v>
      </c>
      <c r="U29" s="98">
        <f>IF(RES_hhdet_in_tes!U29=0,0,RES_hhdet_in_tes!U29*1000*11630/RES_hhdet_in_new!U26)</f>
        <v>140.55406886254752</v>
      </c>
      <c r="V29" s="98">
        <f>IF(RES_hhdet_in_tes!V29=0,0,RES_hhdet_in_tes!V29*1000*11630/RES_hhdet_in_new!V26)</f>
        <v>218.64786940478166</v>
      </c>
      <c r="W29" s="98">
        <f>IF(RES_hhdet_in_tes!W29=0,0,RES_hhdet_in_tes!W29*1000*11630/RES_hhdet_in_new!W26)</f>
        <v>132.94477165017452</v>
      </c>
      <c r="X29" s="98">
        <f>IF(RES_hhdet_in_tes!X29=0,0,RES_hhdet_in_tes!X29*1000*11630/RES_hhdet_in_new!X26)</f>
        <v>103.39534848540946</v>
      </c>
      <c r="Y29" s="98">
        <f>IF(RES_hhdet_in_tes!Y29=0,0,RES_hhdet_in_tes!Y29*1000*11630/RES_hhdet_in_new!Y26)</f>
        <v>105.56439545851693</v>
      </c>
      <c r="DA29" s="63" t="s">
        <v>4117</v>
      </c>
    </row>
    <row r="30" spans="1:105" ht="12" customHeight="1" x14ac:dyDescent="0.25">
      <c r="A30" s="121" t="s">
        <v>55</v>
      </c>
      <c r="B30" s="122"/>
      <c r="C30" s="122">
        <v>1196.7786461817141</v>
      </c>
      <c r="D30" s="122">
        <v>1204.3206135300186</v>
      </c>
      <c r="E30" s="122">
        <v>1211.3584106324329</v>
      </c>
      <c r="F30" s="122">
        <v>1272.191748664924</v>
      </c>
      <c r="G30" s="122">
        <v>1322.2778150249073</v>
      </c>
      <c r="H30" s="122">
        <v>1384.5549293736831</v>
      </c>
      <c r="I30" s="122">
        <v>1409.2597763770746</v>
      </c>
      <c r="J30" s="122">
        <v>1334.6394881765157</v>
      </c>
      <c r="K30" s="122">
        <v>1400.951451714295</v>
      </c>
      <c r="L30" s="122">
        <v>1366.236715604753</v>
      </c>
      <c r="M30" s="122">
        <v>1336.2613009633189</v>
      </c>
      <c r="N30" s="122">
        <v>1375.4670834035342</v>
      </c>
      <c r="O30" s="122">
        <v>1367.8895718451324</v>
      </c>
      <c r="P30" s="122">
        <v>1412.0387600320139</v>
      </c>
      <c r="Q30" s="122">
        <v>1382.7708126181578</v>
      </c>
      <c r="R30" s="122">
        <v>1401.1014887124923</v>
      </c>
      <c r="S30" s="122">
        <v>1395.339469815385</v>
      </c>
      <c r="T30" s="122">
        <v>1365.980500610367</v>
      </c>
      <c r="U30" s="122">
        <v>1350.9745727156399</v>
      </c>
      <c r="V30" s="122">
        <v>1156.3845038239519</v>
      </c>
      <c r="W30" s="122">
        <v>1050.9469617587506</v>
      </c>
      <c r="X30" s="122">
        <v>888.66910486257723</v>
      </c>
      <c r="Y30" s="122">
        <v>833.80696364323637</v>
      </c>
      <c r="DA30" s="130" t="s">
        <v>4118</v>
      </c>
    </row>
    <row r="31" spans="1:105" ht="12" customHeight="1" x14ac:dyDescent="0.25">
      <c r="A31" s="97" t="s">
        <v>141</v>
      </c>
      <c r="B31" s="98"/>
      <c r="C31" s="98">
        <v>1188.3845838395102</v>
      </c>
      <c r="D31" s="98">
        <v>1194.1244499900401</v>
      </c>
      <c r="E31" s="98">
        <v>1179.254669996961</v>
      </c>
      <c r="F31" s="98">
        <v>1269.3803703175624</v>
      </c>
      <c r="G31" s="98">
        <v>1315.5880944674529</v>
      </c>
      <c r="H31" s="98">
        <v>1407.1537436343756</v>
      </c>
      <c r="I31" s="98">
        <v>1413.6119140453202</v>
      </c>
      <c r="J31" s="98">
        <v>1319.9199817505257</v>
      </c>
      <c r="K31" s="98">
        <v>1427.1968810678586</v>
      </c>
      <c r="L31" s="98">
        <v>1405.0009789456658</v>
      </c>
      <c r="M31" s="98">
        <v>1388.8627195039483</v>
      </c>
      <c r="N31" s="98">
        <v>1396.7651273813226</v>
      </c>
      <c r="O31" s="98">
        <v>1386.1208801293831</v>
      </c>
      <c r="P31" s="98">
        <v>1498.8817215929337</v>
      </c>
      <c r="Q31" s="98">
        <v>1371.674212554211</v>
      </c>
      <c r="R31" s="98">
        <v>1497.9292879277175</v>
      </c>
      <c r="S31" s="98">
        <v>1438.733006540768</v>
      </c>
      <c r="T31" s="98">
        <v>1369.8764264794568</v>
      </c>
      <c r="U31" s="98">
        <v>1359.0106222533216</v>
      </c>
      <c r="V31" s="98">
        <v>1168.2308339750402</v>
      </c>
      <c r="W31" s="98">
        <v>1051.4648491342282</v>
      </c>
      <c r="X31" s="98">
        <v>981.36588260672886</v>
      </c>
      <c r="Y31" s="98">
        <v>889.76815800437782</v>
      </c>
      <c r="DA31" s="63" t="s">
        <v>4119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1429.9636753521916</v>
      </c>
      <c r="L32" s="98">
        <v>0</v>
      </c>
      <c r="M32" s="98">
        <v>1390.9130401967082</v>
      </c>
      <c r="N32" s="98">
        <v>0</v>
      </c>
      <c r="O32" s="98">
        <v>0</v>
      </c>
      <c r="P32" s="98">
        <v>1500.7864069116308</v>
      </c>
      <c r="Q32" s="98">
        <v>0</v>
      </c>
      <c r="R32" s="98">
        <v>1499.8433741996621</v>
      </c>
      <c r="S32" s="98">
        <v>1440.8250423062013</v>
      </c>
      <c r="T32" s="98">
        <v>1372.0836937915005</v>
      </c>
      <c r="U32" s="98">
        <v>1360.2517163954728</v>
      </c>
      <c r="V32" s="98">
        <v>1168.9837283210934</v>
      </c>
      <c r="W32" s="98">
        <v>1053.5235602063253</v>
      </c>
      <c r="X32" s="98">
        <v>988.59740031115291</v>
      </c>
      <c r="Y32" s="98">
        <v>895.26825071800556</v>
      </c>
      <c r="DA32" s="63" t="s">
        <v>4120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588.53528580207467</v>
      </c>
      <c r="L33" s="101">
        <v>0</v>
      </c>
      <c r="M33" s="101">
        <v>555.16260455290296</v>
      </c>
      <c r="N33" s="101">
        <v>0</v>
      </c>
      <c r="O33" s="101">
        <v>0</v>
      </c>
      <c r="P33" s="101">
        <v>469.70432887877149</v>
      </c>
      <c r="Q33" s="101">
        <v>0</v>
      </c>
      <c r="R33" s="101">
        <v>619.12383300527722</v>
      </c>
      <c r="S33" s="101">
        <v>629.53516743126784</v>
      </c>
      <c r="T33" s="101">
        <v>546.68332344665839</v>
      </c>
      <c r="U33" s="101">
        <v>544.42179119902994</v>
      </c>
      <c r="V33" s="101">
        <v>329.35761834139817</v>
      </c>
      <c r="W33" s="101">
        <v>263.29456651803287</v>
      </c>
      <c r="X33" s="101">
        <v>342.96750168493008</v>
      </c>
      <c r="Y33" s="101">
        <v>343.88594332120027</v>
      </c>
      <c r="DA33" s="131" t="s">
        <v>4121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841.42838955011689</v>
      </c>
      <c r="L34" s="104">
        <v>0</v>
      </c>
      <c r="M34" s="104">
        <v>835.7504356438053</v>
      </c>
      <c r="N34" s="104">
        <v>0</v>
      </c>
      <c r="O34" s="104">
        <v>0</v>
      </c>
      <c r="P34" s="104">
        <v>1031.0820780328593</v>
      </c>
      <c r="Q34" s="104">
        <v>0</v>
      </c>
      <c r="R34" s="104">
        <v>880.71954119438487</v>
      </c>
      <c r="S34" s="104">
        <v>811.28987487493328</v>
      </c>
      <c r="T34" s="104">
        <v>825.40037034484237</v>
      </c>
      <c r="U34" s="104">
        <v>815.8299251964429</v>
      </c>
      <c r="V34" s="104">
        <v>839.62610997969512</v>
      </c>
      <c r="W34" s="104">
        <v>790.22899368829246</v>
      </c>
      <c r="X34" s="104">
        <v>645.62989862622271</v>
      </c>
      <c r="Y34" s="104">
        <v>551.38230739680523</v>
      </c>
      <c r="DA34" s="132" t="s">
        <v>4122</v>
      </c>
    </row>
    <row r="35" spans="1:105" ht="12" customHeight="1" x14ac:dyDescent="0.25">
      <c r="A35" s="106" t="s">
        <v>122</v>
      </c>
      <c r="B35" s="101"/>
      <c r="C35" s="101">
        <v>1197.5741126829632</v>
      </c>
      <c r="D35" s="101">
        <v>1205.4197517945165</v>
      </c>
      <c r="E35" s="101">
        <v>1217.2417707442576</v>
      </c>
      <c r="F35" s="101">
        <v>1273.609571016035</v>
      </c>
      <c r="G35" s="101">
        <v>1324.0904467727785</v>
      </c>
      <c r="H35" s="101">
        <v>1382.3647057612957</v>
      </c>
      <c r="I35" s="101">
        <v>1408.8852184799414</v>
      </c>
      <c r="J35" s="101">
        <v>1335.5585739064081</v>
      </c>
      <c r="K35" s="101">
        <v>1397.7184884909791</v>
      </c>
      <c r="L35" s="101">
        <v>1361.2546963604691</v>
      </c>
      <c r="M35" s="101">
        <v>1326.0609442570465</v>
      </c>
      <c r="N35" s="101">
        <v>1371.9756011128582</v>
      </c>
      <c r="O35" s="101">
        <v>1365.476535379353</v>
      </c>
      <c r="P35" s="101">
        <v>1400.1411980883777</v>
      </c>
      <c r="Q35" s="101">
        <v>1383.4582352587572</v>
      </c>
      <c r="R35" s="101">
        <v>1389.621353269102</v>
      </c>
      <c r="S35" s="101">
        <v>1390.2532396133954</v>
      </c>
      <c r="T35" s="101">
        <v>1365.2980345405558</v>
      </c>
      <c r="U35" s="101">
        <v>1349.7960103898658</v>
      </c>
      <c r="V35" s="101">
        <v>1154.6969204385241</v>
      </c>
      <c r="W35" s="101">
        <v>1051.0658032550834</v>
      </c>
      <c r="X35" s="101">
        <v>864.54825012280003</v>
      </c>
      <c r="Y35" s="101">
        <v>822.52347636808599</v>
      </c>
      <c r="DA35" s="131" t="s">
        <v>4123</v>
      </c>
    </row>
    <row r="36" spans="1:105" ht="12" customHeight="1" x14ac:dyDescent="0.25">
      <c r="A36" s="107" t="s">
        <v>121</v>
      </c>
      <c r="B36" s="104"/>
      <c r="C36" s="104">
        <v>1197.7864893436738</v>
      </c>
      <c r="D36" s="104">
        <v>1205.6622741964916</v>
      </c>
      <c r="E36" s="104">
        <v>1217.7098763599565</v>
      </c>
      <c r="F36" s="104">
        <v>1273.9036082813386</v>
      </c>
      <c r="G36" s="104">
        <v>1324.1200288417563</v>
      </c>
      <c r="H36" s="104">
        <v>1382.3266690473231</v>
      </c>
      <c r="I36" s="104">
        <v>1409.5884684682387</v>
      </c>
      <c r="J36" s="104">
        <v>1337.007612022247</v>
      </c>
      <c r="K36" s="104">
        <v>1399.8395591524397</v>
      </c>
      <c r="L36" s="104">
        <v>1362.877657804052</v>
      </c>
      <c r="M36" s="104">
        <v>1327.1749397976021</v>
      </c>
      <c r="N36" s="104">
        <v>1372.2589615741476</v>
      </c>
      <c r="O36" s="104">
        <v>1365.3967411437759</v>
      </c>
      <c r="P36" s="104">
        <v>1400.9346749599445</v>
      </c>
      <c r="Q36" s="104">
        <v>1385.627223478338</v>
      </c>
      <c r="R36" s="104">
        <v>1391.8742505921025</v>
      </c>
      <c r="S36" s="104">
        <v>1392.7627683267351</v>
      </c>
      <c r="T36" s="104">
        <v>1366.9004159895956</v>
      </c>
      <c r="U36" s="104">
        <v>1349.8942484758602</v>
      </c>
      <c r="V36" s="104">
        <v>1153.3254733682647</v>
      </c>
      <c r="W36" s="104">
        <v>1050.0770456825435</v>
      </c>
      <c r="X36" s="104">
        <v>871.06196840664188</v>
      </c>
      <c r="Y36" s="104">
        <v>828.02159856995502</v>
      </c>
      <c r="DA36" s="132" t="s">
        <v>4124</v>
      </c>
    </row>
    <row r="37" spans="1:105" ht="12" customHeight="1" x14ac:dyDescent="0.25">
      <c r="A37" s="108" t="s">
        <v>53</v>
      </c>
      <c r="B37" s="98"/>
      <c r="C37" s="98">
        <v>488.98721590665087</v>
      </c>
      <c r="D37" s="98">
        <v>504.01049850140879</v>
      </c>
      <c r="E37" s="98">
        <v>518.27661369871828</v>
      </c>
      <c r="F37" s="98">
        <v>507.45190311701691</v>
      </c>
      <c r="G37" s="98">
        <v>538.98506420573062</v>
      </c>
      <c r="H37" s="98">
        <v>571.15380076261124</v>
      </c>
      <c r="I37" s="98">
        <v>617.01856922480363</v>
      </c>
      <c r="J37" s="98">
        <v>533.96999345301901</v>
      </c>
      <c r="K37" s="98">
        <v>577.06044306926674</v>
      </c>
      <c r="L37" s="98">
        <v>565.13147451952045</v>
      </c>
      <c r="M37" s="98">
        <v>529.87066951609097</v>
      </c>
      <c r="N37" s="98">
        <v>550.92626598971538</v>
      </c>
      <c r="O37" s="98">
        <v>457.74356613424209</v>
      </c>
      <c r="P37" s="98">
        <v>438.48164041244848</v>
      </c>
      <c r="Q37" s="98">
        <v>470.82177193320734</v>
      </c>
      <c r="R37" s="98">
        <v>574.27874011045537</v>
      </c>
      <c r="S37" s="98">
        <v>608.83356998457327</v>
      </c>
      <c r="T37" s="98">
        <v>545.13775497791926</v>
      </c>
      <c r="U37" s="98">
        <v>540.19966330617751</v>
      </c>
      <c r="V37" s="98">
        <v>324.83432931911534</v>
      </c>
      <c r="W37" s="98">
        <v>261.40200869664966</v>
      </c>
      <c r="X37" s="98">
        <v>299.49148657647527</v>
      </c>
      <c r="Y37" s="98">
        <v>316.70118009285699</v>
      </c>
      <c r="DA37" s="63" t="s">
        <v>4125</v>
      </c>
    </row>
    <row r="38" spans="1:105" ht="12" customHeight="1" x14ac:dyDescent="0.25">
      <c r="A38" s="108" t="s">
        <v>52</v>
      </c>
      <c r="B38" s="98"/>
      <c r="C38" s="98">
        <v>708.79927343702298</v>
      </c>
      <c r="D38" s="98">
        <v>701.65177569508262</v>
      </c>
      <c r="E38" s="98">
        <v>699.43326266123825</v>
      </c>
      <c r="F38" s="98">
        <v>766.45170516432188</v>
      </c>
      <c r="G38" s="98">
        <v>785.13496463602576</v>
      </c>
      <c r="H38" s="98">
        <v>811.17286828471163</v>
      </c>
      <c r="I38" s="98">
        <v>792.56989924343532</v>
      </c>
      <c r="J38" s="98">
        <v>803.03761856922813</v>
      </c>
      <c r="K38" s="98">
        <v>822.77911608317322</v>
      </c>
      <c r="L38" s="98">
        <v>797.74618328453164</v>
      </c>
      <c r="M38" s="98">
        <v>797.30427028151109</v>
      </c>
      <c r="N38" s="98">
        <v>821.33269558443249</v>
      </c>
      <c r="O38" s="98">
        <v>907.65317500953381</v>
      </c>
      <c r="P38" s="98">
        <v>962.4530345474958</v>
      </c>
      <c r="Q38" s="98">
        <v>914.80545154513084</v>
      </c>
      <c r="R38" s="98">
        <v>817.59551048164724</v>
      </c>
      <c r="S38" s="98">
        <v>783.9291983421615</v>
      </c>
      <c r="T38" s="98">
        <v>821.76266101167607</v>
      </c>
      <c r="U38" s="98">
        <v>809.69458516968268</v>
      </c>
      <c r="V38" s="98">
        <v>828.49114404914963</v>
      </c>
      <c r="W38" s="98">
        <v>788.67503698589394</v>
      </c>
      <c r="X38" s="98">
        <v>571.57048183016661</v>
      </c>
      <c r="Y38" s="98">
        <v>511.32041847709797</v>
      </c>
      <c r="DA38" s="63" t="s">
        <v>4126</v>
      </c>
    </row>
    <row r="39" spans="1:105" ht="12" customHeight="1" x14ac:dyDescent="0.25">
      <c r="A39" s="121" t="s">
        <v>54</v>
      </c>
      <c r="B39" s="122"/>
      <c r="C39" s="122">
        <v>229.01303949138432</v>
      </c>
      <c r="D39" s="122">
        <v>224.77717841274881</v>
      </c>
      <c r="E39" s="122">
        <v>244.12236805854332</v>
      </c>
      <c r="F39" s="122">
        <v>246.19176862305491</v>
      </c>
      <c r="G39" s="122">
        <v>256.30455077750366</v>
      </c>
      <c r="H39" s="122">
        <v>249.25311142724183</v>
      </c>
      <c r="I39" s="122">
        <v>244.63527917674239</v>
      </c>
      <c r="J39" s="122">
        <v>213.67573589201402</v>
      </c>
      <c r="K39" s="122">
        <v>221.92657193589275</v>
      </c>
      <c r="L39" s="122">
        <v>219.26762087708244</v>
      </c>
      <c r="M39" s="122">
        <v>205.75077609323202</v>
      </c>
      <c r="N39" s="122">
        <v>213.39611529678095</v>
      </c>
      <c r="O39" s="122">
        <v>214.70988589254696</v>
      </c>
      <c r="P39" s="122">
        <v>218.70140450439425</v>
      </c>
      <c r="Q39" s="122">
        <v>229.73971383275483</v>
      </c>
      <c r="R39" s="122">
        <v>229.672578830671</v>
      </c>
      <c r="S39" s="122">
        <v>230.28733560831731</v>
      </c>
      <c r="T39" s="122">
        <v>229.66350071106538</v>
      </c>
      <c r="U39" s="122">
        <v>228.27515855312535</v>
      </c>
      <c r="V39" s="122">
        <v>239.11006348200991</v>
      </c>
      <c r="W39" s="122">
        <v>233.05878899741373</v>
      </c>
      <c r="X39" s="122">
        <v>171.23894189036596</v>
      </c>
      <c r="Y39" s="122">
        <v>172.49361944326415</v>
      </c>
      <c r="DA39" s="130" t="s">
        <v>4127</v>
      </c>
    </row>
    <row r="40" spans="1:105" ht="12" customHeight="1" x14ac:dyDescent="0.25">
      <c r="A40" s="97" t="s">
        <v>50</v>
      </c>
      <c r="B40" s="98"/>
      <c r="C40" s="98">
        <v>223.99340701152906</v>
      </c>
      <c r="D40" s="98">
        <v>222.78029986133038</v>
      </c>
      <c r="E40" s="98">
        <v>248.06657556879125</v>
      </c>
      <c r="F40" s="98">
        <v>246.88798627634816</v>
      </c>
      <c r="G40" s="98">
        <v>242.81073750272103</v>
      </c>
      <c r="H40" s="98">
        <v>252.6844075028568</v>
      </c>
      <c r="I40" s="98">
        <v>248.60425495908854</v>
      </c>
      <c r="J40" s="98">
        <v>210.76372835819498</v>
      </c>
      <c r="K40" s="98">
        <v>225.8387107401939</v>
      </c>
      <c r="L40" s="98">
        <v>215.91005969344448</v>
      </c>
      <c r="M40" s="98">
        <v>215.74061215192651</v>
      </c>
      <c r="N40" s="98">
        <v>217.51962606155925</v>
      </c>
      <c r="O40" s="98">
        <v>215.47531415335988</v>
      </c>
      <c r="P40" s="98">
        <v>234.7543770358576</v>
      </c>
      <c r="Q40" s="98">
        <v>225.65113949700688</v>
      </c>
      <c r="R40" s="98">
        <v>241.19486503878613</v>
      </c>
      <c r="S40" s="98">
        <v>237.3144061598752</v>
      </c>
      <c r="T40" s="98">
        <v>235.94978653748959</v>
      </c>
      <c r="U40" s="98">
        <v>246.83986503796763</v>
      </c>
      <c r="V40" s="98">
        <v>228.24439590266135</v>
      </c>
      <c r="W40" s="98">
        <v>216.55829842327424</v>
      </c>
      <c r="X40" s="98">
        <v>196.7574914640166</v>
      </c>
      <c r="Y40" s="98">
        <v>177.89360317298096</v>
      </c>
      <c r="DA40" s="63" t="s">
        <v>4128</v>
      </c>
    </row>
    <row r="41" spans="1:105" ht="12" customHeight="1" x14ac:dyDescent="0.25">
      <c r="A41" s="109" t="s">
        <v>120</v>
      </c>
      <c r="B41" s="33"/>
      <c r="C41" s="33">
        <v>229.25693123899308</v>
      </c>
      <c r="D41" s="33">
        <v>224.88984276681717</v>
      </c>
      <c r="E41" s="33">
        <v>243.92439625300966</v>
      </c>
      <c r="F41" s="33">
        <v>246.15099325893681</v>
      </c>
      <c r="G41" s="33">
        <v>257.12632165802114</v>
      </c>
      <c r="H41" s="33">
        <v>249.01578313478902</v>
      </c>
      <c r="I41" s="33">
        <v>244.27901566924263</v>
      </c>
      <c r="J41" s="33">
        <v>213.93441193682091</v>
      </c>
      <c r="K41" s="33">
        <v>221.5800970460879</v>
      </c>
      <c r="L41" s="33">
        <v>219.51902447309868</v>
      </c>
      <c r="M41" s="33">
        <v>204.99619940281278</v>
      </c>
      <c r="N41" s="33">
        <v>213.07869815457698</v>
      </c>
      <c r="O41" s="33">
        <v>214.65190660900362</v>
      </c>
      <c r="P41" s="33">
        <v>217.271750462152</v>
      </c>
      <c r="Q41" s="33">
        <v>230.07490868502279</v>
      </c>
      <c r="R41" s="33">
        <v>228.67616760342119</v>
      </c>
      <c r="S41" s="33">
        <v>229.73214944735898</v>
      </c>
      <c r="T41" s="33">
        <v>229.23248509272472</v>
      </c>
      <c r="U41" s="33">
        <v>226.90695041623667</v>
      </c>
      <c r="V41" s="33">
        <v>239.86769145093064</v>
      </c>
      <c r="W41" s="33">
        <v>234.3062750658668</v>
      </c>
      <c r="X41" s="33">
        <v>168.82693612709298</v>
      </c>
      <c r="Y41" s="33">
        <v>171.9869407047288</v>
      </c>
      <c r="DA41" s="60" t="s">
        <v>4129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12254.077729588778</v>
      </c>
      <c r="D43" s="117">
        <f t="shared" si="14"/>
        <v>10857.641457479966</v>
      </c>
      <c r="E43" s="117">
        <f t="shared" si="14"/>
        <v>11768.391785344527</v>
      </c>
      <c r="F43" s="117">
        <f t="shared" si="14"/>
        <v>11152.944937956057</v>
      </c>
      <c r="G43" s="117">
        <f t="shared" si="14"/>
        <v>11037.808023730135</v>
      </c>
      <c r="H43" s="117">
        <f t="shared" si="14"/>
        <v>10076.819863296587</v>
      </c>
      <c r="I43" s="117">
        <f t="shared" si="14"/>
        <v>8738.368498428481</v>
      </c>
      <c r="J43" s="117">
        <f t="shared" si="14"/>
        <v>10734.284191610648</v>
      </c>
      <c r="K43" s="117">
        <f t="shared" si="14"/>
        <v>9385.9630264381703</v>
      </c>
      <c r="L43" s="117">
        <f t="shared" si="14"/>
        <v>10216.188414001263</v>
      </c>
      <c r="M43" s="117">
        <f t="shared" si="14"/>
        <v>8723.1576717485805</v>
      </c>
      <c r="N43" s="117">
        <f t="shared" si="14"/>
        <v>8811.3282417248356</v>
      </c>
      <c r="O43" s="117">
        <f t="shared" si="14"/>
        <v>9404.391329662416</v>
      </c>
      <c r="P43" s="117">
        <f t="shared" si="14"/>
        <v>7628.8011260227713</v>
      </c>
      <c r="Q43" s="117">
        <f t="shared" si="14"/>
        <v>8578.6565420838124</v>
      </c>
      <c r="R43" s="117">
        <f t="shared" ref="R43:V43" si="15">R44+R47+R49+R58</f>
        <v>7807.6091947203286</v>
      </c>
      <c r="S43" s="117">
        <f t="shared" si="15"/>
        <v>7674.662548996871</v>
      </c>
      <c r="T43" s="117">
        <f t="shared" si="15"/>
        <v>7309.703863258308</v>
      </c>
      <c r="U43" s="117">
        <f t="shared" si="15"/>
        <v>6141.3530778026088</v>
      </c>
      <c r="V43" s="117">
        <f t="shared" si="15"/>
        <v>6617.6098975433133</v>
      </c>
      <c r="W43" s="117">
        <f t="shared" ref="W43:Y43" si="16">W44+W47+W49+W58</f>
        <v>5850.0022442454538</v>
      </c>
      <c r="X43" s="117">
        <f t="shared" si="16"/>
        <v>4619.9192271322045</v>
      </c>
      <c r="Y43" s="117">
        <f t="shared" si="16"/>
        <v>3807.4259344545935</v>
      </c>
      <c r="DA43" s="129" t="s">
        <v>4130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10814.781762826653</v>
      </c>
      <c r="D44" s="122">
        <f t="shared" si="17"/>
        <v>9427.2909267054292</v>
      </c>
      <c r="E44" s="122">
        <f t="shared" si="17"/>
        <v>10296.379797087317</v>
      </c>
      <c r="F44" s="122">
        <f t="shared" si="17"/>
        <v>9619.5174114545553</v>
      </c>
      <c r="G44" s="122">
        <f t="shared" si="17"/>
        <v>9405.2253764182115</v>
      </c>
      <c r="H44" s="122">
        <f t="shared" si="17"/>
        <v>8322.7748989515967</v>
      </c>
      <c r="I44" s="122">
        <f t="shared" si="17"/>
        <v>7072.969096297601</v>
      </c>
      <c r="J44" s="122">
        <f t="shared" si="17"/>
        <v>9096.7559346273993</v>
      </c>
      <c r="K44" s="122">
        <f t="shared" si="17"/>
        <v>7757.675130313085</v>
      </c>
      <c r="L44" s="122">
        <f t="shared" si="17"/>
        <v>8588.1632727521956</v>
      </c>
      <c r="M44" s="122">
        <f t="shared" si="17"/>
        <v>7157.0343951681343</v>
      </c>
      <c r="N44" s="122">
        <f t="shared" si="17"/>
        <v>7175.7620596919223</v>
      </c>
      <c r="O44" s="122">
        <f t="shared" si="17"/>
        <v>7742.6649172927018</v>
      </c>
      <c r="P44" s="122">
        <f t="shared" si="17"/>
        <v>5954.8107799361651</v>
      </c>
      <c r="Q44" s="122">
        <f t="shared" si="17"/>
        <v>6918.6644911165095</v>
      </c>
      <c r="R44" s="122">
        <f t="shared" ref="R44:V44" si="18">SUM(R45:R46)</f>
        <v>6138.3957764291272</v>
      </c>
      <c r="S44" s="122">
        <f t="shared" si="18"/>
        <v>6011.8665042600524</v>
      </c>
      <c r="T44" s="122">
        <f t="shared" si="18"/>
        <v>5692.295453747045</v>
      </c>
      <c r="U44" s="122">
        <f t="shared" si="18"/>
        <v>4423.1547550688001</v>
      </c>
      <c r="V44" s="122">
        <f t="shared" si="18"/>
        <v>4986.4908994753323</v>
      </c>
      <c r="W44" s="122">
        <f t="shared" ref="W44:Y44" si="19">SUM(W45:W46)</f>
        <v>4366.2290923019364</v>
      </c>
      <c r="X44" s="122">
        <f t="shared" si="19"/>
        <v>3333.8190613139923</v>
      </c>
      <c r="Y44" s="122">
        <f t="shared" si="19"/>
        <v>2638.0693900480992</v>
      </c>
      <c r="DA44" s="130" t="s">
        <v>4131</v>
      </c>
    </row>
    <row r="45" spans="1:105" ht="12" customHeight="1" x14ac:dyDescent="0.25">
      <c r="A45" s="97" t="s">
        <v>211</v>
      </c>
      <c r="B45" s="98"/>
      <c r="C45" s="98">
        <v>10561.694107416439</v>
      </c>
      <c r="D45" s="98">
        <v>9211.972823065018</v>
      </c>
      <c r="E45" s="98">
        <v>10065.2378460496</v>
      </c>
      <c r="F45" s="98">
        <v>9403.7729593195472</v>
      </c>
      <c r="G45" s="98">
        <v>9197.6258315416853</v>
      </c>
      <c r="H45" s="98">
        <v>8143.1170190515131</v>
      </c>
      <c r="I45" s="98">
        <v>6922.3678576801994</v>
      </c>
      <c r="J45" s="98">
        <v>8903.6180617828195</v>
      </c>
      <c r="K45" s="98">
        <v>7595.0421338207625</v>
      </c>
      <c r="L45" s="98">
        <v>8410.5109056386991</v>
      </c>
      <c r="M45" s="98">
        <v>7010.9665174242191</v>
      </c>
      <c r="N45" s="98">
        <v>7030.5940890573602</v>
      </c>
      <c r="O45" s="98">
        <v>7587.4234013560099</v>
      </c>
      <c r="P45" s="98">
        <v>5836.2330992471234</v>
      </c>
      <c r="Q45" s="98">
        <v>6782.0385355586068</v>
      </c>
      <c r="R45" s="98">
        <v>6017.7624905201255</v>
      </c>
      <c r="S45" s="98">
        <v>5894.492864409599</v>
      </c>
      <c r="T45" s="98">
        <v>5581.4769004042382</v>
      </c>
      <c r="U45" s="98">
        <v>4336.8236139878964</v>
      </c>
      <c r="V45" s="98">
        <v>4893.4162834451945</v>
      </c>
      <c r="W45" s="98">
        <v>4284.2727314087724</v>
      </c>
      <c r="X45" s="98">
        <v>3273.554029108609</v>
      </c>
      <c r="Y45" s="98">
        <v>2590.6921155170385</v>
      </c>
      <c r="DA45" s="63" t="s">
        <v>4132</v>
      </c>
    </row>
    <row r="46" spans="1:105" ht="12" customHeight="1" x14ac:dyDescent="0.25">
      <c r="A46" s="97" t="s">
        <v>53</v>
      </c>
      <c r="B46" s="98"/>
      <c r="C46" s="98">
        <v>253.08765541021381</v>
      </c>
      <c r="D46" s="98">
        <v>215.31810364041189</v>
      </c>
      <c r="E46" s="98">
        <v>231.14195103771689</v>
      </c>
      <c r="F46" s="98">
        <v>215.74445213500837</v>
      </c>
      <c r="G46" s="98">
        <v>207.59954487652678</v>
      </c>
      <c r="H46" s="98">
        <v>179.65787990008403</v>
      </c>
      <c r="I46" s="98">
        <v>150.60123861740141</v>
      </c>
      <c r="J46" s="98">
        <v>193.1378728445799</v>
      </c>
      <c r="K46" s="98">
        <v>162.63299649232249</v>
      </c>
      <c r="L46" s="98">
        <v>177.65236711349701</v>
      </c>
      <c r="M46" s="98">
        <v>146.06787774391498</v>
      </c>
      <c r="N46" s="98">
        <v>145.16797063456235</v>
      </c>
      <c r="O46" s="98">
        <v>155.24151593669168</v>
      </c>
      <c r="P46" s="98">
        <v>118.57768068904205</v>
      </c>
      <c r="Q46" s="98">
        <v>136.62595555790276</v>
      </c>
      <c r="R46" s="98">
        <v>120.6332859090014</v>
      </c>
      <c r="S46" s="98">
        <v>117.37363985045332</v>
      </c>
      <c r="T46" s="98">
        <v>110.81855334280706</v>
      </c>
      <c r="U46" s="98">
        <v>86.331141080903407</v>
      </c>
      <c r="V46" s="98">
        <v>93.074616030138117</v>
      </c>
      <c r="W46" s="98">
        <v>81.956360893163748</v>
      </c>
      <c r="X46" s="98">
        <v>60.265032205383292</v>
      </c>
      <c r="Y46" s="98">
        <v>47.377274531060834</v>
      </c>
      <c r="DA46" s="63" t="s">
        <v>4133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12.634293192996282</v>
      </c>
      <c r="D47" s="122">
        <f t="shared" si="20"/>
        <v>4.3728668630392544</v>
      </c>
      <c r="E47" s="122">
        <f t="shared" si="20"/>
        <v>15.298786344554765</v>
      </c>
      <c r="F47" s="122">
        <f t="shared" si="20"/>
        <v>6.8573646687259115</v>
      </c>
      <c r="G47" s="122">
        <f t="shared" si="20"/>
        <v>45.281224568746723</v>
      </c>
      <c r="H47" s="122">
        <f t="shared" si="20"/>
        <v>122.92429434840253</v>
      </c>
      <c r="I47" s="122">
        <f t="shared" si="20"/>
        <v>39.076379699241706</v>
      </c>
      <c r="J47" s="122">
        <f t="shared" si="20"/>
        <v>36.96747841091193</v>
      </c>
      <c r="K47" s="122">
        <f t="shared" si="20"/>
        <v>8.8069287959588394</v>
      </c>
      <c r="L47" s="122">
        <f t="shared" si="20"/>
        <v>49.519265447367374</v>
      </c>
      <c r="M47" s="122">
        <f t="shared" si="20"/>
        <v>7.6386835728236298</v>
      </c>
      <c r="N47" s="122">
        <f t="shared" si="20"/>
        <v>45.786305757010773</v>
      </c>
      <c r="O47" s="122">
        <f t="shared" si="20"/>
        <v>80.065951977193706</v>
      </c>
      <c r="P47" s="122">
        <f t="shared" si="20"/>
        <v>46.112826857144007</v>
      </c>
      <c r="Q47" s="122">
        <f t="shared" si="20"/>
        <v>30.726307611443836</v>
      </c>
      <c r="R47" s="122">
        <f t="shared" si="20"/>
        <v>48.21357004875874</v>
      </c>
      <c r="S47" s="122">
        <f t="shared" si="20"/>
        <v>44.357863938739172</v>
      </c>
      <c r="T47" s="122">
        <f t="shared" si="20"/>
        <v>21.325792034193562</v>
      </c>
      <c r="U47" s="122">
        <f t="shared" si="20"/>
        <v>140.49597292735456</v>
      </c>
      <c r="V47" s="122">
        <f t="shared" si="20"/>
        <v>218.51486442514653</v>
      </c>
      <c r="W47" s="122">
        <f t="shared" si="20"/>
        <v>132.98111654291262</v>
      </c>
      <c r="X47" s="122">
        <f t="shared" si="20"/>
        <v>103.44211099358647</v>
      </c>
      <c r="Y47" s="122">
        <f t="shared" si="20"/>
        <v>105.79183343819361</v>
      </c>
      <c r="DA47" s="130" t="s">
        <v>4134</v>
      </c>
    </row>
    <row r="48" spans="1:105" ht="12" customHeight="1" x14ac:dyDescent="0.25">
      <c r="A48" s="97" t="s">
        <v>53</v>
      </c>
      <c r="B48" s="98"/>
      <c r="C48" s="98">
        <f>IF(RES_hhdet_in_tes!C48=0,0,RES_hhdet_in_tes!C48*1000*11630/RES_hhdet_in_new!C45)</f>
        <v>12.634293192996282</v>
      </c>
      <c r="D48" s="98">
        <f>IF(RES_hhdet_in_tes!D48=0,0,RES_hhdet_in_tes!D48*1000*11630/RES_hhdet_in_new!D45)</f>
        <v>4.3728668630392544</v>
      </c>
      <c r="E48" s="98">
        <f>IF(RES_hhdet_in_tes!E48=0,0,RES_hhdet_in_tes!E48*1000*11630/RES_hhdet_in_new!E45)</f>
        <v>15.298786344554765</v>
      </c>
      <c r="F48" s="98">
        <f>IF(RES_hhdet_in_tes!F48=0,0,RES_hhdet_in_tes!F48*1000*11630/RES_hhdet_in_new!F45)</f>
        <v>6.8573646687259115</v>
      </c>
      <c r="G48" s="98">
        <f>IF(RES_hhdet_in_tes!G48=0,0,RES_hhdet_in_tes!G48*1000*11630/RES_hhdet_in_new!G45)</f>
        <v>45.281224568746723</v>
      </c>
      <c r="H48" s="98">
        <f>IF(RES_hhdet_in_tes!H48=0,0,RES_hhdet_in_tes!H48*1000*11630/RES_hhdet_in_new!H45)</f>
        <v>122.92429434840253</v>
      </c>
      <c r="I48" s="98">
        <f>IF(RES_hhdet_in_tes!I48=0,0,RES_hhdet_in_tes!I48*1000*11630/RES_hhdet_in_new!I45)</f>
        <v>39.076379699241706</v>
      </c>
      <c r="J48" s="98">
        <f>IF(RES_hhdet_in_tes!J48=0,0,RES_hhdet_in_tes!J48*1000*11630/RES_hhdet_in_new!J45)</f>
        <v>36.96747841091193</v>
      </c>
      <c r="K48" s="98">
        <f>IF(RES_hhdet_in_tes!K48=0,0,RES_hhdet_in_tes!K48*1000*11630/RES_hhdet_in_new!K45)</f>
        <v>8.8069287959588394</v>
      </c>
      <c r="L48" s="98">
        <f>IF(RES_hhdet_in_tes!L48=0,0,RES_hhdet_in_tes!L48*1000*11630/RES_hhdet_in_new!L45)</f>
        <v>49.519265447367374</v>
      </c>
      <c r="M48" s="98">
        <f>IF(RES_hhdet_in_tes!M48=0,0,RES_hhdet_in_tes!M48*1000*11630/RES_hhdet_in_new!M45)</f>
        <v>7.6386835728236298</v>
      </c>
      <c r="N48" s="98">
        <f>IF(RES_hhdet_in_tes!N48=0,0,RES_hhdet_in_tes!N48*1000*11630/RES_hhdet_in_new!N45)</f>
        <v>45.786305757010773</v>
      </c>
      <c r="O48" s="98">
        <f>IF(RES_hhdet_in_tes!O48=0,0,RES_hhdet_in_tes!O48*1000*11630/RES_hhdet_in_new!O45)</f>
        <v>80.065951977193706</v>
      </c>
      <c r="P48" s="98">
        <f>IF(RES_hhdet_in_tes!P48=0,0,RES_hhdet_in_tes!P48*1000*11630/RES_hhdet_in_new!P45)</f>
        <v>46.112826857144007</v>
      </c>
      <c r="Q48" s="98">
        <f>IF(RES_hhdet_in_tes!Q48=0,0,RES_hhdet_in_tes!Q48*1000*11630/RES_hhdet_in_new!Q45)</f>
        <v>30.726307611443836</v>
      </c>
      <c r="R48" s="98">
        <f>IF(RES_hhdet_in_tes!R48=0,0,RES_hhdet_in_tes!R48*1000*11630/RES_hhdet_in_new!R45)</f>
        <v>48.21357004875874</v>
      </c>
      <c r="S48" s="98">
        <f>IF(RES_hhdet_in_tes!S48=0,0,RES_hhdet_in_tes!S48*1000*11630/RES_hhdet_in_new!S45)</f>
        <v>44.357863938739172</v>
      </c>
      <c r="T48" s="98">
        <f>IF(RES_hhdet_in_tes!T48=0,0,RES_hhdet_in_tes!T48*1000*11630/RES_hhdet_in_new!T45)</f>
        <v>21.325792034193562</v>
      </c>
      <c r="U48" s="98">
        <f>IF(RES_hhdet_in_tes!U48=0,0,RES_hhdet_in_tes!U48*1000*11630/RES_hhdet_in_new!U45)</f>
        <v>140.49597292735456</v>
      </c>
      <c r="V48" s="98">
        <f>IF(RES_hhdet_in_tes!V48=0,0,RES_hhdet_in_tes!V48*1000*11630/RES_hhdet_in_new!V45)</f>
        <v>218.51486442514653</v>
      </c>
      <c r="W48" s="98">
        <f>IF(RES_hhdet_in_tes!W48=0,0,RES_hhdet_in_tes!W48*1000*11630/RES_hhdet_in_new!W45)</f>
        <v>132.98111654291262</v>
      </c>
      <c r="X48" s="98">
        <f>IF(RES_hhdet_in_tes!X48=0,0,RES_hhdet_in_tes!X48*1000*11630/RES_hhdet_in_new!X45)</f>
        <v>103.44211099358647</v>
      </c>
      <c r="Y48" s="98">
        <f>IF(RES_hhdet_in_tes!Y48=0,0,RES_hhdet_in_tes!Y48*1000*11630/RES_hhdet_in_new!Y45)</f>
        <v>105.79183343819361</v>
      </c>
      <c r="DA48" s="63" t="s">
        <v>4135</v>
      </c>
    </row>
    <row r="49" spans="1:105" ht="12" customHeight="1" x14ac:dyDescent="0.25">
      <c r="A49" s="121" t="s">
        <v>55</v>
      </c>
      <c r="B49" s="122"/>
      <c r="C49" s="122">
        <v>1197.6512718534416</v>
      </c>
      <c r="D49" s="122">
        <v>1201.2009233555079</v>
      </c>
      <c r="E49" s="122">
        <v>1212.5910602845897</v>
      </c>
      <c r="F49" s="122">
        <v>1280.3783162632353</v>
      </c>
      <c r="G49" s="122">
        <v>1330.996712547445</v>
      </c>
      <c r="H49" s="122">
        <v>1381.8675791592837</v>
      </c>
      <c r="I49" s="122">
        <v>1381.6876381063398</v>
      </c>
      <c r="J49" s="122">
        <v>1386.8856934217392</v>
      </c>
      <c r="K49" s="122">
        <v>1397.5547884971265</v>
      </c>
      <c r="L49" s="122">
        <v>1359.2384603931237</v>
      </c>
      <c r="M49" s="122">
        <v>1352.7324380987509</v>
      </c>
      <c r="N49" s="122">
        <v>1376.3843436047005</v>
      </c>
      <c r="O49" s="122">
        <v>1366.9506914510287</v>
      </c>
      <c r="P49" s="122">
        <v>1409.1767683342564</v>
      </c>
      <c r="Q49" s="122">
        <v>1399.5266552020403</v>
      </c>
      <c r="R49" s="122">
        <v>1391.3293404611798</v>
      </c>
      <c r="S49" s="122">
        <v>1388.1520668104715</v>
      </c>
      <c r="T49" s="122">
        <v>1366.4190620430052</v>
      </c>
      <c r="U49" s="122">
        <v>1349.4297571168738</v>
      </c>
      <c r="V49" s="122">
        <v>1173.4947789114078</v>
      </c>
      <c r="W49" s="122">
        <v>1117.7327086936782</v>
      </c>
      <c r="X49" s="122">
        <v>1011.4163699544957</v>
      </c>
      <c r="Y49" s="122">
        <v>891.07235631251444</v>
      </c>
      <c r="DA49" s="130" t="s">
        <v>4136</v>
      </c>
    </row>
    <row r="50" spans="1:105" ht="12" customHeight="1" x14ac:dyDescent="0.25">
      <c r="A50" s="97" t="s">
        <v>138</v>
      </c>
      <c r="B50" s="98"/>
      <c r="C50" s="98">
        <v>1201.4679472042044</v>
      </c>
      <c r="D50" s="98">
        <v>1111.5786190501854</v>
      </c>
      <c r="E50" s="98">
        <v>1154.1264732679069</v>
      </c>
      <c r="F50" s="98">
        <v>1343.384664422475</v>
      </c>
      <c r="G50" s="98">
        <v>1397.5912700760446</v>
      </c>
      <c r="H50" s="98">
        <v>1375.018787330438</v>
      </c>
      <c r="I50" s="98">
        <v>1268.7367098046936</v>
      </c>
      <c r="J50" s="98">
        <v>1471.9867554710418</v>
      </c>
      <c r="K50" s="98">
        <v>1395.5036813655809</v>
      </c>
      <c r="L50" s="98">
        <v>1352.4841213813938</v>
      </c>
      <c r="M50" s="98">
        <v>1429.6728756105454</v>
      </c>
      <c r="N50" s="98">
        <v>1388.6313826389119</v>
      </c>
      <c r="O50" s="98">
        <v>1370.3675692726617</v>
      </c>
      <c r="P50" s="98">
        <v>1463.2044330911849</v>
      </c>
      <c r="Q50" s="98">
        <v>1511.5263738302358</v>
      </c>
      <c r="R50" s="98">
        <v>1399.7944909180619</v>
      </c>
      <c r="S50" s="98">
        <v>1373.7960298739715</v>
      </c>
      <c r="T50" s="98">
        <v>1371.2165461061459</v>
      </c>
      <c r="U50" s="98">
        <v>1348.2563726910003</v>
      </c>
      <c r="V50" s="98">
        <v>1226.0972174928095</v>
      </c>
      <c r="W50" s="98">
        <v>1162.1146782668127</v>
      </c>
      <c r="X50" s="98">
        <v>1056.2005444573695</v>
      </c>
      <c r="Y50" s="98">
        <v>955.28480353052123</v>
      </c>
      <c r="DA50" s="63" t="s">
        <v>4137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1154.1854742276853</v>
      </c>
      <c r="F51" s="98">
        <v>1343.425403554643</v>
      </c>
      <c r="G51" s="98">
        <v>1397.6223046490595</v>
      </c>
      <c r="H51" s="98">
        <v>1375.0940754609742</v>
      </c>
      <c r="I51" s="98">
        <v>1269.2721313030872</v>
      </c>
      <c r="J51" s="98">
        <v>1473.5805198755938</v>
      </c>
      <c r="K51" s="98">
        <v>1397.2905633528144</v>
      </c>
      <c r="L51" s="98">
        <v>1353.9475505604839</v>
      </c>
      <c r="M51" s="98">
        <v>1431.0766400963564</v>
      </c>
      <c r="N51" s="98">
        <v>0</v>
      </c>
      <c r="O51" s="98">
        <v>1370.5646747170717</v>
      </c>
      <c r="P51" s="98">
        <v>1464.9463927243989</v>
      </c>
      <c r="Q51" s="98">
        <v>1514.5417032558139</v>
      </c>
      <c r="R51" s="98">
        <v>1401.947094551193</v>
      </c>
      <c r="S51" s="98">
        <v>1375.8654957227454</v>
      </c>
      <c r="T51" s="98">
        <v>1373.1170704362712</v>
      </c>
      <c r="U51" s="98">
        <v>1349.5913121284891</v>
      </c>
      <c r="V51" s="98">
        <v>1227.6315858482337</v>
      </c>
      <c r="W51" s="98">
        <v>1163.7505036072873</v>
      </c>
      <c r="X51" s="98">
        <v>1062.3843000743232</v>
      </c>
      <c r="Y51" s="98">
        <v>959.37457352806211</v>
      </c>
      <c r="DA51" s="63" t="s">
        <v>4138</v>
      </c>
    </row>
    <row r="52" spans="1:105" ht="12" customHeight="1" x14ac:dyDescent="0.25">
      <c r="A52" s="100" t="s">
        <v>211</v>
      </c>
      <c r="B52" s="101"/>
      <c r="C52" s="101">
        <v>0</v>
      </c>
      <c r="D52" s="101">
        <v>0</v>
      </c>
      <c r="E52" s="101">
        <v>491.19107193796179</v>
      </c>
      <c r="F52" s="101">
        <v>535.18129198998304</v>
      </c>
      <c r="G52" s="101">
        <v>568.91991213632616</v>
      </c>
      <c r="H52" s="101">
        <v>568.15145280787829</v>
      </c>
      <c r="I52" s="101">
        <v>555.32403450896504</v>
      </c>
      <c r="J52" s="101">
        <v>589.07084510268737</v>
      </c>
      <c r="K52" s="101">
        <v>575.93892561509801</v>
      </c>
      <c r="L52" s="101">
        <v>561.33025687216002</v>
      </c>
      <c r="M52" s="101">
        <v>571.71417131873352</v>
      </c>
      <c r="N52" s="101">
        <v>0</v>
      </c>
      <c r="O52" s="101">
        <v>459.36383254699041</v>
      </c>
      <c r="P52" s="101">
        <v>458.9099575553156</v>
      </c>
      <c r="Q52" s="101">
        <v>515.87601089750933</v>
      </c>
      <c r="R52" s="101">
        <v>578.6166184321836</v>
      </c>
      <c r="S52" s="101">
        <v>601.25913538518353</v>
      </c>
      <c r="T52" s="101">
        <v>547.75827716010133</v>
      </c>
      <c r="U52" s="101">
        <v>540.6263272545857</v>
      </c>
      <c r="V52" s="101">
        <v>347.08670117446229</v>
      </c>
      <c r="W52" s="101">
        <v>293.23859559875706</v>
      </c>
      <c r="X52" s="101">
        <v>371.58746068171297</v>
      </c>
      <c r="Y52" s="101">
        <v>370.40676692987671</v>
      </c>
      <c r="DA52" s="131" t="s">
        <v>4139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662.99440228972367</v>
      </c>
      <c r="F53" s="104">
        <v>808.2441115646601</v>
      </c>
      <c r="G53" s="104">
        <v>828.70239251273324</v>
      </c>
      <c r="H53" s="104">
        <v>806.9426226530959</v>
      </c>
      <c r="I53" s="104">
        <v>713.94809679412231</v>
      </c>
      <c r="J53" s="104">
        <v>884.50967477290635</v>
      </c>
      <c r="K53" s="104">
        <v>821.35163773771649</v>
      </c>
      <c r="L53" s="104">
        <v>792.61729368832391</v>
      </c>
      <c r="M53" s="104">
        <v>859.36246877762278</v>
      </c>
      <c r="N53" s="104">
        <v>0</v>
      </c>
      <c r="O53" s="104">
        <v>911.20084217008116</v>
      </c>
      <c r="P53" s="104">
        <v>1006.0364351690832</v>
      </c>
      <c r="Q53" s="104">
        <v>998.66569235830445</v>
      </c>
      <c r="R53" s="104">
        <v>823.33047611900929</v>
      </c>
      <c r="S53" s="104">
        <v>774.6063603375618</v>
      </c>
      <c r="T53" s="104">
        <v>825.35879327616999</v>
      </c>
      <c r="U53" s="104">
        <v>808.96498487390329</v>
      </c>
      <c r="V53" s="104">
        <v>880.54488467377143</v>
      </c>
      <c r="W53" s="104">
        <v>870.51190800853021</v>
      </c>
      <c r="X53" s="104">
        <v>690.7968393926102</v>
      </c>
      <c r="Y53" s="104">
        <v>588.96780659818535</v>
      </c>
      <c r="DA53" s="132" t="s">
        <v>4140</v>
      </c>
    </row>
    <row r="54" spans="1:105" ht="12" customHeight="1" x14ac:dyDescent="0.25">
      <c r="A54" s="106" t="s">
        <v>122</v>
      </c>
      <c r="B54" s="101"/>
      <c r="C54" s="101">
        <v>1197.574112682963</v>
      </c>
      <c r="D54" s="101">
        <v>1205.419751794517</v>
      </c>
      <c r="E54" s="101">
        <v>1217.2417707442578</v>
      </c>
      <c r="F54" s="101">
        <v>1273.6095710160346</v>
      </c>
      <c r="G54" s="101">
        <v>1324.0904467727787</v>
      </c>
      <c r="H54" s="101">
        <v>1382.3647057612957</v>
      </c>
      <c r="I54" s="101">
        <v>1408.8852184799414</v>
      </c>
      <c r="J54" s="101">
        <v>1335.5585739064081</v>
      </c>
      <c r="K54" s="101">
        <v>1397.7184884909791</v>
      </c>
      <c r="L54" s="101">
        <v>1361.2546963604689</v>
      </c>
      <c r="M54" s="101">
        <v>1326.0609442570465</v>
      </c>
      <c r="N54" s="101">
        <v>1371.9756011128575</v>
      </c>
      <c r="O54" s="101">
        <v>1365.476535379353</v>
      </c>
      <c r="P54" s="101">
        <v>1400.1411980883777</v>
      </c>
      <c r="Q54" s="101">
        <v>1383.4582352587574</v>
      </c>
      <c r="R54" s="101">
        <v>1389.6213532691015</v>
      </c>
      <c r="S54" s="101">
        <v>1390.2532396133954</v>
      </c>
      <c r="T54" s="101">
        <v>1365.2980345405563</v>
      </c>
      <c r="U54" s="101">
        <v>1349.7960103898658</v>
      </c>
      <c r="V54" s="101">
        <v>1154.6969204385239</v>
      </c>
      <c r="W54" s="101">
        <v>1051.0658032550834</v>
      </c>
      <c r="X54" s="101">
        <v>864.54825012280003</v>
      </c>
      <c r="Y54" s="101">
        <v>822.52347636808599</v>
      </c>
      <c r="DA54" s="131" t="s">
        <v>4141</v>
      </c>
    </row>
    <row r="55" spans="1:105" ht="12" customHeight="1" x14ac:dyDescent="0.25">
      <c r="A55" s="107" t="s">
        <v>121</v>
      </c>
      <c r="B55" s="104"/>
      <c r="C55" s="104">
        <v>1197.7864893436742</v>
      </c>
      <c r="D55" s="104">
        <v>1205.6622741964911</v>
      </c>
      <c r="E55" s="104">
        <v>1217.709876359957</v>
      </c>
      <c r="F55" s="104">
        <v>1273.9036082813391</v>
      </c>
      <c r="G55" s="104">
        <v>1324.120028841756</v>
      </c>
      <c r="H55" s="104">
        <v>1382.3266690473229</v>
      </c>
      <c r="I55" s="104">
        <v>1409.5884684682389</v>
      </c>
      <c r="J55" s="104">
        <v>1337.007612022247</v>
      </c>
      <c r="K55" s="104">
        <v>1399.83955915244</v>
      </c>
      <c r="L55" s="104">
        <v>1362.8776578040522</v>
      </c>
      <c r="M55" s="104">
        <v>1327.1749397976018</v>
      </c>
      <c r="N55" s="104">
        <v>1372.2589615741476</v>
      </c>
      <c r="O55" s="104">
        <v>1365.3967411437754</v>
      </c>
      <c r="P55" s="104">
        <v>1400.934674959944</v>
      </c>
      <c r="Q55" s="104">
        <v>1385.6272234783382</v>
      </c>
      <c r="R55" s="104">
        <v>1391.8742505921025</v>
      </c>
      <c r="S55" s="104">
        <v>1392.7627683267349</v>
      </c>
      <c r="T55" s="104">
        <v>1366.9004159895953</v>
      </c>
      <c r="U55" s="104">
        <v>1349.8942484758606</v>
      </c>
      <c r="V55" s="104">
        <v>1153.325473368265</v>
      </c>
      <c r="W55" s="104">
        <v>1050.0770456825437</v>
      </c>
      <c r="X55" s="104">
        <v>871.06196840664154</v>
      </c>
      <c r="Y55" s="104">
        <v>828.02159856995502</v>
      </c>
      <c r="DA55" s="132" t="s">
        <v>4142</v>
      </c>
    </row>
    <row r="56" spans="1:105" ht="12" customHeight="1" x14ac:dyDescent="0.25">
      <c r="A56" s="108" t="s">
        <v>53</v>
      </c>
      <c r="B56" s="98"/>
      <c r="C56" s="98">
        <v>488.98721590665087</v>
      </c>
      <c r="D56" s="98">
        <v>504.01049850140868</v>
      </c>
      <c r="E56" s="98">
        <v>518.27661369871839</v>
      </c>
      <c r="F56" s="98">
        <v>507.45190311701697</v>
      </c>
      <c r="G56" s="98">
        <v>538.98506420573062</v>
      </c>
      <c r="H56" s="98">
        <v>571.15380076261124</v>
      </c>
      <c r="I56" s="98">
        <v>617.01856922480363</v>
      </c>
      <c r="J56" s="98">
        <v>533.96999345301901</v>
      </c>
      <c r="K56" s="98">
        <v>577.06044306926663</v>
      </c>
      <c r="L56" s="98">
        <v>565.13147451952034</v>
      </c>
      <c r="M56" s="98">
        <v>529.87066951609086</v>
      </c>
      <c r="N56" s="98">
        <v>550.92626598971538</v>
      </c>
      <c r="O56" s="98">
        <v>457.74356613424203</v>
      </c>
      <c r="P56" s="98">
        <v>438.48164041244843</v>
      </c>
      <c r="Q56" s="98">
        <v>470.8217719332074</v>
      </c>
      <c r="R56" s="98">
        <v>574.27874011045526</v>
      </c>
      <c r="S56" s="98">
        <v>608.83356998457339</v>
      </c>
      <c r="T56" s="98">
        <v>545.13775497791903</v>
      </c>
      <c r="U56" s="98">
        <v>540.19966330617751</v>
      </c>
      <c r="V56" s="98">
        <v>324.83432931911523</v>
      </c>
      <c r="W56" s="98">
        <v>261.40200869664966</v>
      </c>
      <c r="X56" s="98">
        <v>299.49148657647515</v>
      </c>
      <c r="Y56" s="98">
        <v>316.70118009285704</v>
      </c>
      <c r="DA56" s="63" t="s">
        <v>4143</v>
      </c>
    </row>
    <row r="57" spans="1:105" ht="12" customHeight="1" x14ac:dyDescent="0.25">
      <c r="A57" s="108" t="s">
        <v>52</v>
      </c>
      <c r="B57" s="98"/>
      <c r="C57" s="98">
        <v>708.79927343702309</v>
      </c>
      <c r="D57" s="98">
        <v>701.65177569508262</v>
      </c>
      <c r="E57" s="98">
        <v>699.43326266123847</v>
      </c>
      <c r="F57" s="98">
        <v>766.45170516432199</v>
      </c>
      <c r="G57" s="98">
        <v>785.1349646360253</v>
      </c>
      <c r="H57" s="98">
        <v>811.17286828471163</v>
      </c>
      <c r="I57" s="98">
        <v>792.56989924343532</v>
      </c>
      <c r="J57" s="98">
        <v>803.03761856922813</v>
      </c>
      <c r="K57" s="98">
        <v>822.77911608317322</v>
      </c>
      <c r="L57" s="98">
        <v>797.74618328453175</v>
      </c>
      <c r="M57" s="98">
        <v>797.30427028151087</v>
      </c>
      <c r="N57" s="98">
        <v>821.3326955844326</v>
      </c>
      <c r="O57" s="98">
        <v>907.65317500953347</v>
      </c>
      <c r="P57" s="98">
        <v>962.4530345474958</v>
      </c>
      <c r="Q57" s="98">
        <v>914.80545154513095</v>
      </c>
      <c r="R57" s="98">
        <v>817.59551048164724</v>
      </c>
      <c r="S57" s="98">
        <v>783.9291983421615</v>
      </c>
      <c r="T57" s="98">
        <v>821.7626610116763</v>
      </c>
      <c r="U57" s="98">
        <v>809.69458516968314</v>
      </c>
      <c r="V57" s="98">
        <v>828.49114404914963</v>
      </c>
      <c r="W57" s="98">
        <v>788.67503698589417</v>
      </c>
      <c r="X57" s="98">
        <v>571.57048183016661</v>
      </c>
      <c r="Y57" s="98">
        <v>511.32041847709803</v>
      </c>
      <c r="DA57" s="63" t="s">
        <v>4144</v>
      </c>
    </row>
    <row r="58" spans="1:105" ht="12" customHeight="1" x14ac:dyDescent="0.25">
      <c r="A58" s="121" t="s">
        <v>54</v>
      </c>
      <c r="B58" s="122"/>
      <c r="C58" s="122">
        <v>229.01040171568872</v>
      </c>
      <c r="D58" s="122">
        <v>224.77674055598956</v>
      </c>
      <c r="E58" s="122">
        <v>244.12214162806836</v>
      </c>
      <c r="F58" s="122">
        <v>246.19184556954045</v>
      </c>
      <c r="G58" s="122">
        <v>256.30471019573059</v>
      </c>
      <c r="H58" s="122">
        <v>249.25309083730514</v>
      </c>
      <c r="I58" s="122">
        <v>244.63538432529879</v>
      </c>
      <c r="J58" s="122">
        <v>213.67508515059654</v>
      </c>
      <c r="K58" s="122">
        <v>221.92617883199978</v>
      </c>
      <c r="L58" s="122">
        <v>219.26741540857702</v>
      </c>
      <c r="M58" s="122">
        <v>205.75215490887217</v>
      </c>
      <c r="N58" s="122">
        <v>213.39553267120192</v>
      </c>
      <c r="O58" s="122">
        <v>214.70976894149089</v>
      </c>
      <c r="P58" s="122">
        <v>218.70075089520566</v>
      </c>
      <c r="Q58" s="122">
        <v>229.73908815382026</v>
      </c>
      <c r="R58" s="122">
        <v>229.67050778126273</v>
      </c>
      <c r="S58" s="122">
        <v>230.28611398760887</v>
      </c>
      <c r="T58" s="122">
        <v>229.6635554340636</v>
      </c>
      <c r="U58" s="122">
        <v>228.27259268958079</v>
      </c>
      <c r="V58" s="122">
        <v>239.10935473142683</v>
      </c>
      <c r="W58" s="122">
        <v>233.05932670692602</v>
      </c>
      <c r="X58" s="122">
        <v>171.24168487012992</v>
      </c>
      <c r="Y58" s="122">
        <v>172.4923546557865</v>
      </c>
      <c r="DA58" s="130" t="s">
        <v>4145</v>
      </c>
    </row>
    <row r="59" spans="1:105" ht="12" customHeight="1" x14ac:dyDescent="0.25">
      <c r="A59" s="97" t="s">
        <v>50</v>
      </c>
      <c r="B59" s="98"/>
      <c r="C59" s="98">
        <v>223.99340701152911</v>
      </c>
      <c r="D59" s="98">
        <v>222.78029986133041</v>
      </c>
      <c r="E59" s="98">
        <v>248.06657556879122</v>
      </c>
      <c r="F59" s="98">
        <v>246.88798627634816</v>
      </c>
      <c r="G59" s="98">
        <v>242.81073750272103</v>
      </c>
      <c r="H59" s="98">
        <v>252.68440750285677</v>
      </c>
      <c r="I59" s="98">
        <v>248.60425495908851</v>
      </c>
      <c r="J59" s="98">
        <v>210.76372835819498</v>
      </c>
      <c r="K59" s="98">
        <v>225.83871074019387</v>
      </c>
      <c r="L59" s="98">
        <v>215.91005969344448</v>
      </c>
      <c r="M59" s="98">
        <v>215.74061215192651</v>
      </c>
      <c r="N59" s="98">
        <v>217.51962606155925</v>
      </c>
      <c r="O59" s="98">
        <v>215.47531415335985</v>
      </c>
      <c r="P59" s="98">
        <v>234.7543770358576</v>
      </c>
      <c r="Q59" s="98">
        <v>225.65113949700688</v>
      </c>
      <c r="R59" s="98">
        <v>241.19486503878613</v>
      </c>
      <c r="S59" s="98">
        <v>237.3144061598752</v>
      </c>
      <c r="T59" s="98">
        <v>235.94978653748959</v>
      </c>
      <c r="U59" s="98">
        <v>246.83986503796754</v>
      </c>
      <c r="V59" s="98">
        <v>228.24439590266132</v>
      </c>
      <c r="W59" s="98">
        <v>216.55829842327421</v>
      </c>
      <c r="X59" s="98">
        <v>196.7574914640166</v>
      </c>
      <c r="Y59" s="98">
        <v>177.89360317298102</v>
      </c>
      <c r="DA59" s="63" t="s">
        <v>4146</v>
      </c>
    </row>
    <row r="60" spans="1:105" ht="12" customHeight="1" x14ac:dyDescent="0.25">
      <c r="A60" s="109" t="s">
        <v>120</v>
      </c>
      <c r="B60" s="33"/>
      <c r="C60" s="33">
        <v>229.2569312389931</v>
      </c>
      <c r="D60" s="33">
        <v>224.8898427668172</v>
      </c>
      <c r="E60" s="33">
        <v>243.92439625300966</v>
      </c>
      <c r="F60" s="33">
        <v>246.15099325893684</v>
      </c>
      <c r="G60" s="33">
        <v>257.1263216580212</v>
      </c>
      <c r="H60" s="33">
        <v>249.01578313478905</v>
      </c>
      <c r="I60" s="33">
        <v>244.2790156692426</v>
      </c>
      <c r="J60" s="33">
        <v>213.93441193682096</v>
      </c>
      <c r="K60" s="33">
        <v>221.58009704608793</v>
      </c>
      <c r="L60" s="33">
        <v>219.51902447309871</v>
      </c>
      <c r="M60" s="33">
        <v>204.99619940281278</v>
      </c>
      <c r="N60" s="33">
        <v>213.07869815457698</v>
      </c>
      <c r="O60" s="33">
        <v>214.65190660900365</v>
      </c>
      <c r="P60" s="33">
        <v>217.271750462152</v>
      </c>
      <c r="Q60" s="33">
        <v>230.07490868502285</v>
      </c>
      <c r="R60" s="33">
        <v>228.67616760342113</v>
      </c>
      <c r="S60" s="33">
        <v>229.73214944735898</v>
      </c>
      <c r="T60" s="33">
        <v>229.23248509272474</v>
      </c>
      <c r="U60" s="33">
        <v>226.90695041623667</v>
      </c>
      <c r="V60" s="33">
        <v>239.86769145093066</v>
      </c>
      <c r="W60" s="33">
        <v>234.30627506586683</v>
      </c>
      <c r="X60" s="33">
        <v>168.82693612709295</v>
      </c>
      <c r="Y60" s="33">
        <v>171.98694070472877</v>
      </c>
      <c r="DA60" s="60" t="s">
        <v>4147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11874.245149312988</v>
      </c>
      <c r="D62" s="117">
        <f t="shared" si="21"/>
        <v>11025.909920037424</v>
      </c>
      <c r="E62" s="117">
        <f t="shared" si="21"/>
        <v>11314.52292649724</v>
      </c>
      <c r="F62" s="117">
        <f t="shared" si="21"/>
        <v>10644.289484162564</v>
      </c>
      <c r="G62" s="117">
        <f t="shared" si="21"/>
        <v>10107.105053817264</v>
      </c>
      <c r="H62" s="117">
        <f t="shared" si="21"/>
        <v>9957.2407240113025</v>
      </c>
      <c r="I62" s="117">
        <f t="shared" si="21"/>
        <v>9014.3312819651965</v>
      </c>
      <c r="J62" s="117">
        <f t="shared" si="21"/>
        <v>9406.3794378289058</v>
      </c>
      <c r="K62" s="117">
        <f t="shared" si="21"/>
        <v>9114.0348731470276</v>
      </c>
      <c r="L62" s="117">
        <f t="shared" si="21"/>
        <v>10180.606581648022</v>
      </c>
      <c r="M62" s="117">
        <f t="shared" si="21"/>
        <v>7750.5375275451197</v>
      </c>
      <c r="N62" s="117">
        <f t="shared" si="21"/>
        <v>8534.3710272052722</v>
      </c>
      <c r="O62" s="117">
        <f t="shared" si="21"/>
        <v>9138.3490904933915</v>
      </c>
      <c r="P62" s="117">
        <f t="shared" si="21"/>
        <v>7101.2388147620559</v>
      </c>
      <c r="Q62" s="117">
        <f t="shared" si="21"/>
        <v>7522.4997918120789</v>
      </c>
      <c r="R62" s="117">
        <f t="shared" ref="R62:V62" si="22">R63+R66+R68+R77</f>
        <v>7775.5914852796295</v>
      </c>
      <c r="S62" s="117">
        <f t="shared" si="22"/>
        <v>7436.3503469513489</v>
      </c>
      <c r="T62" s="117">
        <f t="shared" si="22"/>
        <v>7195.8045869105499</v>
      </c>
      <c r="U62" s="117">
        <f t="shared" si="22"/>
        <v>6912.8398158773871</v>
      </c>
      <c r="V62" s="117">
        <f t="shared" si="22"/>
        <v>6241.2638798139633</v>
      </c>
      <c r="W62" s="117">
        <f t="shared" ref="W62:Y62" si="23">W63+W66+W68+W77</f>
        <v>6419.1865264296011</v>
      </c>
      <c r="X62" s="117">
        <f t="shared" si="23"/>
        <v>4531.3793603152499</v>
      </c>
      <c r="Y62" s="117">
        <f t="shared" si="23"/>
        <v>3829.0330169276031</v>
      </c>
      <c r="DA62" s="129" t="s">
        <v>4148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10428.370149213579</v>
      </c>
      <c r="D63" s="122">
        <f t="shared" si="24"/>
        <v>9603.1370905926287</v>
      </c>
      <c r="E63" s="122">
        <f t="shared" si="24"/>
        <v>9901.2284148078215</v>
      </c>
      <c r="F63" s="122">
        <f t="shared" si="24"/>
        <v>9085.2046352920661</v>
      </c>
      <c r="G63" s="122">
        <f t="shared" si="24"/>
        <v>8486.6915503368709</v>
      </c>
      <c r="H63" s="122">
        <f t="shared" si="24"/>
        <v>8216.0375510335289</v>
      </c>
      <c r="I63" s="122">
        <f t="shared" si="24"/>
        <v>7435.818417800423</v>
      </c>
      <c r="J63" s="122">
        <f t="shared" si="24"/>
        <v>7816.4165011542418</v>
      </c>
      <c r="K63" s="122">
        <f t="shared" si="24"/>
        <v>7501.0953043733643</v>
      </c>
      <c r="L63" s="122">
        <f t="shared" si="24"/>
        <v>8572.1320648453002</v>
      </c>
      <c r="M63" s="122">
        <f t="shared" si="24"/>
        <v>6306.1014853620345</v>
      </c>
      <c r="N63" s="122">
        <f t="shared" si="24"/>
        <v>6926.64829425877</v>
      </c>
      <c r="O63" s="122">
        <f t="shared" si="24"/>
        <v>7498.9892451730175</v>
      </c>
      <c r="P63" s="122">
        <f t="shared" si="24"/>
        <v>5466.4930337177821</v>
      </c>
      <c r="Q63" s="122">
        <f t="shared" si="24"/>
        <v>5919.8302537076879</v>
      </c>
      <c r="R63" s="122">
        <f t="shared" ref="R63:V63" si="25">SUM(R64:R65)</f>
        <v>6084.3383826113713</v>
      </c>
      <c r="S63" s="122">
        <f t="shared" si="25"/>
        <v>5780.6563695133964</v>
      </c>
      <c r="T63" s="122">
        <f t="shared" si="25"/>
        <v>5553.6284582374064</v>
      </c>
      <c r="U63" s="122">
        <f t="shared" si="25"/>
        <v>5098.0678928480638</v>
      </c>
      <c r="V63" s="122">
        <f t="shared" si="25"/>
        <v>4579.7705795879428</v>
      </c>
      <c r="W63" s="122">
        <f t="shared" ref="W63:Y63" si="26">SUM(W64:W65)</f>
        <v>4809.0657686158338</v>
      </c>
      <c r="X63" s="122">
        <f t="shared" si="26"/>
        <v>3352.5427614523946</v>
      </c>
      <c r="Y63" s="122">
        <f t="shared" si="26"/>
        <v>2708.7379686414943</v>
      </c>
      <c r="DA63" s="130" t="s">
        <v>4149</v>
      </c>
    </row>
    <row r="64" spans="1:105" ht="12" customHeight="1" x14ac:dyDescent="0.25">
      <c r="A64" s="97" t="s">
        <v>212</v>
      </c>
      <c r="B64" s="98"/>
      <c r="C64" s="98">
        <v>10184.325303122807</v>
      </c>
      <c r="D64" s="98">
        <v>9383.8026833465465</v>
      </c>
      <c r="E64" s="98">
        <v>9678.9571603892382</v>
      </c>
      <c r="F64" s="98">
        <v>8881.4436343252673</v>
      </c>
      <c r="G64" s="98">
        <v>8299.3666077815487</v>
      </c>
      <c r="H64" s="98">
        <v>8038.6837350863852</v>
      </c>
      <c r="I64" s="98">
        <v>7277.4912077407862</v>
      </c>
      <c r="J64" s="98">
        <v>7650.4621689561409</v>
      </c>
      <c r="K64" s="98">
        <v>7343.8412835704212</v>
      </c>
      <c r="L64" s="98">
        <v>8394.8113148589928</v>
      </c>
      <c r="M64" s="98">
        <v>6177.400292948254</v>
      </c>
      <c r="N64" s="98">
        <v>6786.5199750903848</v>
      </c>
      <c r="O64" s="98">
        <v>7348.6334605886232</v>
      </c>
      <c r="P64" s="98">
        <v>5357.6391860648746</v>
      </c>
      <c r="Q64" s="98">
        <v>5802.9287236231048</v>
      </c>
      <c r="R64" s="98">
        <v>5964.7674460981116</v>
      </c>
      <c r="S64" s="98">
        <v>5667.7967978090501</v>
      </c>
      <c r="T64" s="98">
        <v>5445.5094969947695</v>
      </c>
      <c r="U64" s="98">
        <v>4998.5637961412676</v>
      </c>
      <c r="V64" s="98">
        <v>4494.2875421585313</v>
      </c>
      <c r="W64" s="98">
        <v>4718.7971360361707</v>
      </c>
      <c r="X64" s="98">
        <v>3291.9392632501795</v>
      </c>
      <c r="Y64" s="98">
        <v>2660.0915521153938</v>
      </c>
      <c r="DA64" s="63" t="s">
        <v>4150</v>
      </c>
    </row>
    <row r="65" spans="1:105" ht="12" customHeight="1" x14ac:dyDescent="0.25">
      <c r="A65" s="97" t="s">
        <v>53</v>
      </c>
      <c r="B65" s="98"/>
      <c r="C65" s="98">
        <v>244.04484609077278</v>
      </c>
      <c r="D65" s="98">
        <v>219.33440724608252</v>
      </c>
      <c r="E65" s="98">
        <v>222.27125441858379</v>
      </c>
      <c r="F65" s="98">
        <v>203.76100096679838</v>
      </c>
      <c r="G65" s="98">
        <v>187.32494255532217</v>
      </c>
      <c r="H65" s="98">
        <v>177.35381594714283</v>
      </c>
      <c r="I65" s="98">
        <v>158.32721005963683</v>
      </c>
      <c r="J65" s="98">
        <v>165.95433219810118</v>
      </c>
      <c r="K65" s="98">
        <v>157.25402080294339</v>
      </c>
      <c r="L65" s="98">
        <v>177.32074998630702</v>
      </c>
      <c r="M65" s="98">
        <v>128.70119241378094</v>
      </c>
      <c r="N65" s="98">
        <v>140.12831916838513</v>
      </c>
      <c r="O65" s="98">
        <v>150.35578458439406</v>
      </c>
      <c r="P65" s="98">
        <v>108.85384765290705</v>
      </c>
      <c r="Q65" s="98">
        <v>116.90153008458327</v>
      </c>
      <c r="R65" s="98">
        <v>119.57093651325974</v>
      </c>
      <c r="S65" s="98">
        <v>112.85957170434622</v>
      </c>
      <c r="T65" s="98">
        <v>108.11896124263662</v>
      </c>
      <c r="U65" s="98">
        <v>99.504096706795906</v>
      </c>
      <c r="V65" s="98">
        <v>85.483037429411723</v>
      </c>
      <c r="W65" s="98">
        <v>90.268632579663048</v>
      </c>
      <c r="X65" s="98">
        <v>60.603498202215178</v>
      </c>
      <c r="Y65" s="98">
        <v>48.646416526100658</v>
      </c>
      <c r="DA65" s="63" t="s">
        <v>4151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12.635984495819283</v>
      </c>
      <c r="D66" s="122">
        <f t="shared" si="27"/>
        <v>4.3739451405120553</v>
      </c>
      <c r="E66" s="122">
        <f t="shared" si="27"/>
        <v>15.3164343763201</v>
      </c>
      <c r="F66" s="122">
        <f t="shared" si="27"/>
        <v>6.8660979129477253</v>
      </c>
      <c r="G66" s="122">
        <f t="shared" si="27"/>
        <v>45.275164893144449</v>
      </c>
      <c r="H66" s="122">
        <f t="shared" si="27"/>
        <v>122.91498149806155</v>
      </c>
      <c r="I66" s="122">
        <f t="shared" si="27"/>
        <v>39.055874127954112</v>
      </c>
      <c r="J66" s="122">
        <f t="shared" si="27"/>
        <v>36.992451347478372</v>
      </c>
      <c r="K66" s="122">
        <f t="shared" si="27"/>
        <v>8.8087075906844792</v>
      </c>
      <c r="L66" s="122">
        <f t="shared" si="27"/>
        <v>49.533874043945154</v>
      </c>
      <c r="M66" s="122">
        <f t="shared" si="27"/>
        <v>7.6189645968632318</v>
      </c>
      <c r="N66" s="122">
        <f t="shared" si="27"/>
        <v>45.826404663872964</v>
      </c>
      <c r="O66" s="122">
        <f t="shared" si="27"/>
        <v>80.074738766641886</v>
      </c>
      <c r="P66" s="122">
        <f t="shared" si="27"/>
        <v>46.0923565998256</v>
      </c>
      <c r="Q66" s="122">
        <f t="shared" si="27"/>
        <v>30.711156761090248</v>
      </c>
      <c r="R66" s="122">
        <f t="shared" si="27"/>
        <v>48.187339495244927</v>
      </c>
      <c r="S66" s="122">
        <f t="shared" si="27"/>
        <v>44.332122114116778</v>
      </c>
      <c r="T66" s="122">
        <f t="shared" si="27"/>
        <v>21.319728881378651</v>
      </c>
      <c r="U66" s="122">
        <f t="shared" si="27"/>
        <v>140.5277921479904</v>
      </c>
      <c r="V66" s="122">
        <f t="shared" si="27"/>
        <v>218.52278049133542</v>
      </c>
      <c r="W66" s="122">
        <f t="shared" si="27"/>
        <v>132.98300064248883</v>
      </c>
      <c r="X66" s="122">
        <f t="shared" si="27"/>
        <v>103.41566322025248</v>
      </c>
      <c r="Y66" s="122">
        <f t="shared" si="27"/>
        <v>105.80680411341181</v>
      </c>
      <c r="DA66" s="130" t="s">
        <v>4152</v>
      </c>
    </row>
    <row r="67" spans="1:105" ht="12" customHeight="1" x14ac:dyDescent="0.25">
      <c r="A67" s="97" t="s">
        <v>53</v>
      </c>
      <c r="B67" s="98"/>
      <c r="C67" s="98">
        <f>IF(RES_hhdet_in_tes!C67=0,0,RES_hhdet_in_tes!C67*1000*11630/RES_hhdet_in_new!C64)</f>
        <v>12.635984495819283</v>
      </c>
      <c r="D67" s="98">
        <f>IF(RES_hhdet_in_tes!D67=0,0,RES_hhdet_in_tes!D67*1000*11630/RES_hhdet_in_new!D64)</f>
        <v>4.3739451405120553</v>
      </c>
      <c r="E67" s="98">
        <f>IF(RES_hhdet_in_tes!E67=0,0,RES_hhdet_in_tes!E67*1000*11630/RES_hhdet_in_new!E64)</f>
        <v>15.3164343763201</v>
      </c>
      <c r="F67" s="98">
        <f>IF(RES_hhdet_in_tes!F67=0,0,RES_hhdet_in_tes!F67*1000*11630/RES_hhdet_in_new!F64)</f>
        <v>6.8660979129477253</v>
      </c>
      <c r="G67" s="98">
        <f>IF(RES_hhdet_in_tes!G67=0,0,RES_hhdet_in_tes!G67*1000*11630/RES_hhdet_in_new!G64)</f>
        <v>45.275164893144449</v>
      </c>
      <c r="H67" s="98">
        <f>IF(RES_hhdet_in_tes!H67=0,0,RES_hhdet_in_tes!H67*1000*11630/RES_hhdet_in_new!H64)</f>
        <v>122.91498149806155</v>
      </c>
      <c r="I67" s="98">
        <f>IF(RES_hhdet_in_tes!I67=0,0,RES_hhdet_in_tes!I67*1000*11630/RES_hhdet_in_new!I64)</f>
        <v>39.055874127954112</v>
      </c>
      <c r="J67" s="98">
        <f>IF(RES_hhdet_in_tes!J67=0,0,RES_hhdet_in_tes!J67*1000*11630/RES_hhdet_in_new!J64)</f>
        <v>36.992451347478372</v>
      </c>
      <c r="K67" s="98">
        <f>IF(RES_hhdet_in_tes!K67=0,0,RES_hhdet_in_tes!K67*1000*11630/RES_hhdet_in_new!K64)</f>
        <v>8.8087075906844792</v>
      </c>
      <c r="L67" s="98">
        <f>IF(RES_hhdet_in_tes!L67=0,0,RES_hhdet_in_tes!L67*1000*11630/RES_hhdet_in_new!L64)</f>
        <v>49.533874043945154</v>
      </c>
      <c r="M67" s="98">
        <f>IF(RES_hhdet_in_tes!M67=0,0,RES_hhdet_in_tes!M67*1000*11630/RES_hhdet_in_new!M64)</f>
        <v>7.6189645968632318</v>
      </c>
      <c r="N67" s="98">
        <f>IF(RES_hhdet_in_tes!N67=0,0,RES_hhdet_in_tes!N67*1000*11630/RES_hhdet_in_new!N64)</f>
        <v>45.826404663872964</v>
      </c>
      <c r="O67" s="98">
        <f>IF(RES_hhdet_in_tes!O67=0,0,RES_hhdet_in_tes!O67*1000*11630/RES_hhdet_in_new!O64)</f>
        <v>80.074738766641886</v>
      </c>
      <c r="P67" s="98">
        <f>IF(RES_hhdet_in_tes!P67=0,0,RES_hhdet_in_tes!P67*1000*11630/RES_hhdet_in_new!P64)</f>
        <v>46.0923565998256</v>
      </c>
      <c r="Q67" s="98">
        <f>IF(RES_hhdet_in_tes!Q67=0,0,RES_hhdet_in_tes!Q67*1000*11630/RES_hhdet_in_new!Q64)</f>
        <v>30.711156761090248</v>
      </c>
      <c r="R67" s="98">
        <f>IF(RES_hhdet_in_tes!R67=0,0,RES_hhdet_in_tes!R67*1000*11630/RES_hhdet_in_new!R64)</f>
        <v>48.187339495244927</v>
      </c>
      <c r="S67" s="98">
        <f>IF(RES_hhdet_in_tes!S67=0,0,RES_hhdet_in_tes!S67*1000*11630/RES_hhdet_in_new!S64)</f>
        <v>44.332122114116778</v>
      </c>
      <c r="T67" s="98">
        <f>IF(RES_hhdet_in_tes!T67=0,0,RES_hhdet_in_tes!T67*1000*11630/RES_hhdet_in_new!T64)</f>
        <v>21.319728881378651</v>
      </c>
      <c r="U67" s="98">
        <f>IF(RES_hhdet_in_tes!U67=0,0,RES_hhdet_in_tes!U67*1000*11630/RES_hhdet_in_new!U64)</f>
        <v>140.5277921479904</v>
      </c>
      <c r="V67" s="98">
        <f>IF(RES_hhdet_in_tes!V67=0,0,RES_hhdet_in_tes!V67*1000*11630/RES_hhdet_in_new!V64)</f>
        <v>218.52278049133542</v>
      </c>
      <c r="W67" s="98">
        <f>IF(RES_hhdet_in_tes!W67=0,0,RES_hhdet_in_tes!W67*1000*11630/RES_hhdet_in_new!W64)</f>
        <v>132.98300064248883</v>
      </c>
      <c r="X67" s="98">
        <f>IF(RES_hhdet_in_tes!X67=0,0,RES_hhdet_in_tes!X67*1000*11630/RES_hhdet_in_new!X64)</f>
        <v>103.41566322025248</v>
      </c>
      <c r="Y67" s="98">
        <f>IF(RES_hhdet_in_tes!Y67=0,0,RES_hhdet_in_tes!Y67*1000*11630/RES_hhdet_in_new!Y64)</f>
        <v>105.80680411341181</v>
      </c>
      <c r="DA67" s="63" t="s">
        <v>4153</v>
      </c>
    </row>
    <row r="68" spans="1:105" ht="12" customHeight="1" x14ac:dyDescent="0.25">
      <c r="A68" s="121" t="s">
        <v>55</v>
      </c>
      <c r="B68" s="122"/>
      <c r="C68" s="122">
        <v>1203.3223646869533</v>
      </c>
      <c r="D68" s="122">
        <v>1193.3032040625462</v>
      </c>
      <c r="E68" s="122">
        <v>1157.4518832810029</v>
      </c>
      <c r="F68" s="122">
        <v>1304.0358536227805</v>
      </c>
      <c r="G68" s="122">
        <v>1319.3135474309718</v>
      </c>
      <c r="H68" s="122">
        <v>1366.1825173222962</v>
      </c>
      <c r="I68" s="122">
        <v>1290.5306134598877</v>
      </c>
      <c r="J68" s="122">
        <v>1345.4128082735838</v>
      </c>
      <c r="K68" s="122">
        <v>1382.0461870161789</v>
      </c>
      <c r="L68" s="122">
        <v>1335.6768572412425</v>
      </c>
      <c r="M68" s="122">
        <v>1231.7756302404648</v>
      </c>
      <c r="N68" s="122">
        <v>1344.2021385810467</v>
      </c>
      <c r="O68" s="122">
        <v>1341.1789066483086</v>
      </c>
      <c r="P68" s="122">
        <v>1368.6891571058645</v>
      </c>
      <c r="Q68" s="122">
        <v>1342.3380635798167</v>
      </c>
      <c r="R68" s="122">
        <v>1409.6562662375206</v>
      </c>
      <c r="S68" s="122">
        <v>1381.4032928359104</v>
      </c>
      <c r="T68" s="122">
        <v>1395.0518042818446</v>
      </c>
      <c r="U68" s="122">
        <v>1453.5695399865081</v>
      </c>
      <c r="V68" s="122">
        <v>1208.7828352354277</v>
      </c>
      <c r="W68" s="122">
        <v>1246.6056598086345</v>
      </c>
      <c r="X68" s="122">
        <v>897.46262981341022</v>
      </c>
      <c r="Y68" s="122">
        <v>844.20379803247147</v>
      </c>
      <c r="DA68" s="130" t="s">
        <v>4154</v>
      </c>
    </row>
    <row r="69" spans="1:105" ht="12" customHeight="1" x14ac:dyDescent="0.25">
      <c r="A69" s="97" t="s">
        <v>134</v>
      </c>
      <c r="B69" s="98"/>
      <c r="C69" s="98">
        <v>1208.2145111856951</v>
      </c>
      <c r="D69" s="98">
        <v>1187.0117214063425</v>
      </c>
      <c r="E69" s="98">
        <v>1145.6262786834675</v>
      </c>
      <c r="F69" s="98">
        <v>1319.8679050643295</v>
      </c>
      <c r="G69" s="98">
        <v>1316.1375664260947</v>
      </c>
      <c r="H69" s="98">
        <v>1364.9953580809565</v>
      </c>
      <c r="I69" s="98">
        <v>1290.5297652758925</v>
      </c>
      <c r="J69" s="98">
        <v>1345.4113766483877</v>
      </c>
      <c r="K69" s="98">
        <v>1382.0384248844714</v>
      </c>
      <c r="L69" s="98">
        <v>1335.6714068542738</v>
      </c>
      <c r="M69" s="98">
        <v>1228.9923605412466</v>
      </c>
      <c r="N69" s="98">
        <v>1342.1814950367859</v>
      </c>
      <c r="O69" s="98">
        <v>1334.4292763705046</v>
      </c>
      <c r="P69" s="98">
        <v>1363.4576552556039</v>
      </c>
      <c r="Q69" s="98">
        <v>1332.4332024698008</v>
      </c>
      <c r="R69" s="98">
        <v>1409.6445241591723</v>
      </c>
      <c r="S69" s="98">
        <v>1381.397159975375</v>
      </c>
      <c r="T69" s="98">
        <v>1395.046257995509</v>
      </c>
      <c r="U69" s="98">
        <v>1481.5049057163358</v>
      </c>
      <c r="V69" s="98">
        <v>1228.5448696738315</v>
      </c>
      <c r="W69" s="98">
        <v>1280.505588555809</v>
      </c>
      <c r="X69" s="98">
        <v>903.6334458492878</v>
      </c>
      <c r="Y69" s="98">
        <v>848.96655711385529</v>
      </c>
      <c r="DA69" s="63" t="s">
        <v>4155</v>
      </c>
    </row>
    <row r="70" spans="1:105" ht="12" customHeight="1" x14ac:dyDescent="0.25">
      <c r="A70" s="97" t="s">
        <v>133</v>
      </c>
      <c r="B70" s="98"/>
      <c r="C70" s="98">
        <v>1208.4346224520953</v>
      </c>
      <c r="D70" s="98">
        <v>1187.2727578361876</v>
      </c>
      <c r="E70" s="98">
        <v>1146.1049139586958</v>
      </c>
      <c r="F70" s="98">
        <v>1320.408524773663</v>
      </c>
      <c r="G70" s="98">
        <v>1316.478376502768</v>
      </c>
      <c r="H70" s="98">
        <v>1365.5941478787499</v>
      </c>
      <c r="I70" s="98">
        <v>1291.6585012735652</v>
      </c>
      <c r="J70" s="98">
        <v>1346.8075530951794</v>
      </c>
      <c r="K70" s="98">
        <v>1384.6833492955018</v>
      </c>
      <c r="L70" s="98">
        <v>1338.1283718250013</v>
      </c>
      <c r="M70" s="98">
        <v>1230.9751681180703</v>
      </c>
      <c r="N70" s="98">
        <v>1343.8421267563654</v>
      </c>
      <c r="O70" s="98">
        <v>1336.0996657919143</v>
      </c>
      <c r="P70" s="98">
        <v>1366.4662535977329</v>
      </c>
      <c r="Q70" s="98">
        <v>1336.2886503667121</v>
      </c>
      <c r="R70" s="98">
        <v>1413.4450233425218</v>
      </c>
      <c r="S70" s="98">
        <v>1384.4355543092529</v>
      </c>
      <c r="T70" s="98">
        <v>1397.8091453115162</v>
      </c>
      <c r="U70" s="98">
        <v>1484.1680470789597</v>
      </c>
      <c r="V70" s="98">
        <v>1229.9069780152877</v>
      </c>
      <c r="W70" s="98">
        <v>1284.4620217375766</v>
      </c>
      <c r="X70" s="98">
        <v>909.57266439400803</v>
      </c>
      <c r="Y70" s="98">
        <v>853.71665295697085</v>
      </c>
      <c r="DA70" s="63" t="s">
        <v>4156</v>
      </c>
    </row>
    <row r="71" spans="1:105" ht="12" customHeight="1" x14ac:dyDescent="0.25">
      <c r="A71" s="100" t="s">
        <v>212</v>
      </c>
      <c r="B71" s="101"/>
      <c r="C71" s="101">
        <v>493.33965019619177</v>
      </c>
      <c r="D71" s="101">
        <v>496.30125989500237</v>
      </c>
      <c r="E71" s="101">
        <v>487.67538011984828</v>
      </c>
      <c r="F71" s="101">
        <v>526.06173624213909</v>
      </c>
      <c r="G71" s="101">
        <v>535.8641223461608</v>
      </c>
      <c r="H71" s="101">
        <v>564.19643959712391</v>
      </c>
      <c r="I71" s="101">
        <v>564.99985136789451</v>
      </c>
      <c r="J71" s="101">
        <v>537.95728809895934</v>
      </c>
      <c r="K71" s="101">
        <v>570.66785348761914</v>
      </c>
      <c r="L71" s="101">
        <v>554.63342273219337</v>
      </c>
      <c r="M71" s="101">
        <v>490.68400943581798</v>
      </c>
      <c r="N71" s="101">
        <v>539.29151502766558</v>
      </c>
      <c r="O71" s="101">
        <v>447.59629899669193</v>
      </c>
      <c r="P71" s="101">
        <v>427.25931987391249</v>
      </c>
      <c r="Q71" s="101">
        <v>453.40151546723189</v>
      </c>
      <c r="R71" s="101">
        <v>583.4857461842812</v>
      </c>
      <c r="S71" s="101">
        <v>605.06902701702836</v>
      </c>
      <c r="T71" s="101">
        <v>557.87571867557517</v>
      </c>
      <c r="U71" s="101">
        <v>595.76201571943545</v>
      </c>
      <c r="V71" s="101">
        <v>347.71274811371285</v>
      </c>
      <c r="W71" s="101">
        <v>326.30966054581484</v>
      </c>
      <c r="X71" s="101">
        <v>314.83268909702701</v>
      </c>
      <c r="Y71" s="101">
        <v>327.84409254408041</v>
      </c>
      <c r="DA71" s="131" t="s">
        <v>4157</v>
      </c>
    </row>
    <row r="72" spans="1:105" ht="12" customHeight="1" x14ac:dyDescent="0.25">
      <c r="A72" s="103" t="s">
        <v>52</v>
      </c>
      <c r="B72" s="104"/>
      <c r="C72" s="104">
        <v>715.09497225590371</v>
      </c>
      <c r="D72" s="104">
        <v>690.97149794118513</v>
      </c>
      <c r="E72" s="104">
        <v>658.42953383884742</v>
      </c>
      <c r="F72" s="104">
        <v>794.346788531524</v>
      </c>
      <c r="G72" s="104">
        <v>780.61425415660722</v>
      </c>
      <c r="H72" s="104">
        <v>801.39770828162591</v>
      </c>
      <c r="I72" s="104">
        <v>726.65864990567081</v>
      </c>
      <c r="J72" s="104">
        <v>808.85026499621995</v>
      </c>
      <c r="K72" s="104">
        <v>814.01549580788264</v>
      </c>
      <c r="L72" s="104">
        <v>783.49494909280816</v>
      </c>
      <c r="M72" s="104">
        <v>740.29115868225222</v>
      </c>
      <c r="N72" s="104">
        <v>804.55061172869978</v>
      </c>
      <c r="O72" s="104">
        <v>888.50336679522252</v>
      </c>
      <c r="P72" s="104">
        <v>939.2069337238205</v>
      </c>
      <c r="Q72" s="104">
        <v>882.88713489948009</v>
      </c>
      <c r="R72" s="104">
        <v>829.95927715824064</v>
      </c>
      <c r="S72" s="104">
        <v>779.36652729222465</v>
      </c>
      <c r="T72" s="104">
        <v>839.93342663594115</v>
      </c>
      <c r="U72" s="104">
        <v>888.40603135952415</v>
      </c>
      <c r="V72" s="104">
        <v>882.19422990157477</v>
      </c>
      <c r="W72" s="104">
        <v>958.15236119176154</v>
      </c>
      <c r="X72" s="104">
        <v>594.73997529698102</v>
      </c>
      <c r="Y72" s="104">
        <v>525.87256041289038</v>
      </c>
      <c r="DA72" s="132" t="s">
        <v>4158</v>
      </c>
    </row>
    <row r="73" spans="1:105" ht="12" customHeight="1" x14ac:dyDescent="0.25">
      <c r="A73" s="106" t="s">
        <v>122</v>
      </c>
      <c r="B73" s="101"/>
      <c r="C73" s="101">
        <v>1197.5741126829632</v>
      </c>
      <c r="D73" s="101">
        <v>1205.4197517945167</v>
      </c>
      <c r="E73" s="101">
        <v>1217.2417707442582</v>
      </c>
      <c r="F73" s="101">
        <v>1273.6095710160348</v>
      </c>
      <c r="G73" s="101">
        <v>1324.0904467727789</v>
      </c>
      <c r="H73" s="101">
        <v>1382.3647057612957</v>
      </c>
      <c r="I73" s="101">
        <v>0</v>
      </c>
      <c r="J73" s="101">
        <v>0</v>
      </c>
      <c r="K73" s="101">
        <v>0</v>
      </c>
      <c r="L73" s="101">
        <v>1361.2546963604691</v>
      </c>
      <c r="M73" s="101">
        <v>1326.0609442570462</v>
      </c>
      <c r="N73" s="101">
        <v>1371.9756011128582</v>
      </c>
      <c r="O73" s="101">
        <v>1365.476535379353</v>
      </c>
      <c r="P73" s="101">
        <v>1400.1411980883777</v>
      </c>
      <c r="Q73" s="101">
        <v>1383.4582352587574</v>
      </c>
      <c r="R73" s="101">
        <v>0</v>
      </c>
      <c r="S73" s="101">
        <v>0</v>
      </c>
      <c r="T73" s="101">
        <v>1365.298034540556</v>
      </c>
      <c r="U73" s="101">
        <v>1349.7960103898658</v>
      </c>
      <c r="V73" s="101">
        <v>1154.6969204385239</v>
      </c>
      <c r="W73" s="101">
        <v>1051.0658032550834</v>
      </c>
      <c r="X73" s="101">
        <v>864.54825012279991</v>
      </c>
      <c r="Y73" s="101">
        <v>822.52347636808611</v>
      </c>
      <c r="DA73" s="131" t="s">
        <v>4159</v>
      </c>
    </row>
    <row r="74" spans="1:105" ht="12" customHeight="1" x14ac:dyDescent="0.25">
      <c r="A74" s="107" t="s">
        <v>121</v>
      </c>
      <c r="B74" s="104"/>
      <c r="C74" s="104">
        <v>1197.786489343674</v>
      </c>
      <c r="D74" s="104">
        <v>1205.6622741964914</v>
      </c>
      <c r="E74" s="104">
        <v>1217.7098763599568</v>
      </c>
      <c r="F74" s="104">
        <v>1273.9036082813384</v>
      </c>
      <c r="G74" s="104">
        <v>1324.120028841756</v>
      </c>
      <c r="H74" s="104">
        <v>1382.3266690473231</v>
      </c>
      <c r="I74" s="104">
        <v>0</v>
      </c>
      <c r="J74" s="104">
        <v>0</v>
      </c>
      <c r="K74" s="104">
        <v>0</v>
      </c>
      <c r="L74" s="104">
        <v>0</v>
      </c>
      <c r="M74" s="104">
        <v>1327.1749397976021</v>
      </c>
      <c r="N74" s="104">
        <v>1372.2589615741479</v>
      </c>
      <c r="O74" s="104">
        <v>1365.3967411437757</v>
      </c>
      <c r="P74" s="104">
        <v>1400.9346749599445</v>
      </c>
      <c r="Q74" s="104">
        <v>1385.627223478338</v>
      </c>
      <c r="R74" s="104">
        <v>0</v>
      </c>
      <c r="S74" s="104">
        <v>0</v>
      </c>
      <c r="T74" s="104">
        <v>0</v>
      </c>
      <c r="U74" s="104">
        <v>1349.8942484758604</v>
      </c>
      <c r="V74" s="104">
        <v>1153.325473368265</v>
      </c>
      <c r="W74" s="104">
        <v>1050.0770456825439</v>
      </c>
      <c r="X74" s="104">
        <v>871.06196840664188</v>
      </c>
      <c r="Y74" s="104">
        <v>828.02159856995513</v>
      </c>
      <c r="DA74" s="132" t="s">
        <v>4160</v>
      </c>
    </row>
    <row r="75" spans="1:105" ht="12" customHeight="1" x14ac:dyDescent="0.25">
      <c r="A75" s="108" t="s">
        <v>53</v>
      </c>
      <c r="B75" s="98"/>
      <c r="C75" s="98">
        <v>488.98721590665099</v>
      </c>
      <c r="D75" s="98">
        <v>504.01049850140873</v>
      </c>
      <c r="E75" s="98">
        <v>518.27661369871839</v>
      </c>
      <c r="F75" s="98">
        <v>507.45190311701685</v>
      </c>
      <c r="G75" s="98">
        <v>538.98506420573051</v>
      </c>
      <c r="H75" s="98">
        <v>571.15380076261113</v>
      </c>
      <c r="I75" s="98">
        <v>0</v>
      </c>
      <c r="J75" s="98">
        <v>0</v>
      </c>
      <c r="K75" s="98">
        <v>0</v>
      </c>
      <c r="L75" s="98">
        <v>0</v>
      </c>
      <c r="M75" s="98">
        <v>529.87066951609074</v>
      </c>
      <c r="N75" s="98">
        <v>550.92626598971538</v>
      </c>
      <c r="O75" s="98">
        <v>457.74356613424203</v>
      </c>
      <c r="P75" s="98">
        <v>438.48164041244848</v>
      </c>
      <c r="Q75" s="98">
        <v>470.82177193320746</v>
      </c>
      <c r="R75" s="98">
        <v>0</v>
      </c>
      <c r="S75" s="98">
        <v>0</v>
      </c>
      <c r="T75" s="98">
        <v>0</v>
      </c>
      <c r="U75" s="98">
        <v>540.1996633061774</v>
      </c>
      <c r="V75" s="98">
        <v>324.83432931911534</v>
      </c>
      <c r="W75" s="98">
        <v>261.40200869664972</v>
      </c>
      <c r="X75" s="98">
        <v>299.49148657647515</v>
      </c>
      <c r="Y75" s="98">
        <v>316.7011800928571</v>
      </c>
      <c r="DA75" s="63" t="s">
        <v>4161</v>
      </c>
    </row>
    <row r="76" spans="1:105" ht="12" customHeight="1" x14ac:dyDescent="0.25">
      <c r="A76" s="108" t="s">
        <v>52</v>
      </c>
      <c r="B76" s="98"/>
      <c r="C76" s="98">
        <v>708.79927343702298</v>
      </c>
      <c r="D76" s="98">
        <v>701.65177569508262</v>
      </c>
      <c r="E76" s="98">
        <v>699.43326266123836</v>
      </c>
      <c r="F76" s="98">
        <v>766.45170516432177</v>
      </c>
      <c r="G76" s="98">
        <v>785.13496463602542</v>
      </c>
      <c r="H76" s="98">
        <v>811.17286828471185</v>
      </c>
      <c r="I76" s="98">
        <v>0</v>
      </c>
      <c r="J76" s="98">
        <v>0</v>
      </c>
      <c r="K76" s="98">
        <v>0</v>
      </c>
      <c r="L76" s="98">
        <v>0</v>
      </c>
      <c r="M76" s="98">
        <v>797.30427028151109</v>
      </c>
      <c r="N76" s="98">
        <v>821.33269558443249</v>
      </c>
      <c r="O76" s="98">
        <v>907.6531750095337</v>
      </c>
      <c r="P76" s="98">
        <v>962.45303454749603</v>
      </c>
      <c r="Q76" s="98">
        <v>914.80545154513072</v>
      </c>
      <c r="R76" s="98">
        <v>0</v>
      </c>
      <c r="S76" s="98">
        <v>0</v>
      </c>
      <c r="T76" s="98">
        <v>0</v>
      </c>
      <c r="U76" s="98">
        <v>809.6945851696828</v>
      </c>
      <c r="V76" s="98">
        <v>828.49114404914963</v>
      </c>
      <c r="W76" s="98">
        <v>788.67503698589417</v>
      </c>
      <c r="X76" s="98">
        <v>571.57048183016661</v>
      </c>
      <c r="Y76" s="98">
        <v>511.32041847709797</v>
      </c>
      <c r="DA76" s="63" t="s">
        <v>4162</v>
      </c>
    </row>
    <row r="77" spans="1:105" ht="12" customHeight="1" x14ac:dyDescent="0.25">
      <c r="A77" s="121" t="s">
        <v>54</v>
      </c>
      <c r="B77" s="122"/>
      <c r="C77" s="122">
        <v>229.91665091663705</v>
      </c>
      <c r="D77" s="122">
        <v>225.09568024173674</v>
      </c>
      <c r="E77" s="122">
        <v>240.52619403209562</v>
      </c>
      <c r="F77" s="122">
        <v>248.18289733476976</v>
      </c>
      <c r="G77" s="122">
        <v>255.82479115627723</v>
      </c>
      <c r="H77" s="122">
        <v>252.10567415741494</v>
      </c>
      <c r="I77" s="122">
        <v>248.92637657693129</v>
      </c>
      <c r="J77" s="122">
        <v>207.55767705360338</v>
      </c>
      <c r="K77" s="122">
        <v>222.08467416680108</v>
      </c>
      <c r="L77" s="122">
        <v>223.2637855175345</v>
      </c>
      <c r="M77" s="122">
        <v>205.04144734575635</v>
      </c>
      <c r="N77" s="122">
        <v>217.69418970158191</v>
      </c>
      <c r="O77" s="122">
        <v>218.10619990542372</v>
      </c>
      <c r="P77" s="122">
        <v>219.96426733858337</v>
      </c>
      <c r="Q77" s="122">
        <v>229.62031776348439</v>
      </c>
      <c r="R77" s="122">
        <v>233.40949693549305</v>
      </c>
      <c r="S77" s="122">
        <v>229.95856248792521</v>
      </c>
      <c r="T77" s="122">
        <v>225.80459550991941</v>
      </c>
      <c r="U77" s="122">
        <v>220.67459089482514</v>
      </c>
      <c r="V77" s="122">
        <v>234.18768449925642</v>
      </c>
      <c r="W77" s="122">
        <v>230.53209736264441</v>
      </c>
      <c r="X77" s="122">
        <v>177.95830582919291</v>
      </c>
      <c r="Y77" s="122">
        <v>170.28444614022561</v>
      </c>
      <c r="DA77" s="130" t="s">
        <v>4163</v>
      </c>
    </row>
    <row r="78" spans="1:105" ht="12" customHeight="1" x14ac:dyDescent="0.25">
      <c r="A78" s="97" t="s">
        <v>189</v>
      </c>
      <c r="B78" s="98"/>
      <c r="C78" s="98">
        <v>231.92667480271709</v>
      </c>
      <c r="D78" s="98">
        <v>225.58697985526473</v>
      </c>
      <c r="E78" s="98">
        <v>234.76693168534234</v>
      </c>
      <c r="F78" s="98">
        <v>252.19571538045651</v>
      </c>
      <c r="G78" s="98">
        <v>253.48136936308291</v>
      </c>
      <c r="H78" s="98">
        <v>256.19652842568684</v>
      </c>
      <c r="I78" s="98">
        <v>256.08321733671659</v>
      </c>
      <c r="J78" s="98">
        <v>200.13673546803761</v>
      </c>
      <c r="K78" s="98">
        <v>222.79070138358804</v>
      </c>
      <c r="L78" s="98">
        <v>226.78775994122498</v>
      </c>
      <c r="M78" s="98">
        <v>205.09818377650222</v>
      </c>
      <c r="N78" s="98">
        <v>222.79336594030411</v>
      </c>
      <c r="O78" s="98">
        <v>222.11653946106404</v>
      </c>
      <c r="P78" s="98">
        <v>223.25962104037808</v>
      </c>
      <c r="Q78" s="98">
        <v>228.66550057664188</v>
      </c>
      <c r="R78" s="98">
        <v>240.50261629587771</v>
      </c>
      <c r="S78" s="98">
        <v>230.45005561496339</v>
      </c>
      <c r="T78" s="98">
        <v>219.0772231085372</v>
      </c>
      <c r="U78" s="98">
        <v>205.49140272141639</v>
      </c>
      <c r="V78" s="98">
        <v>224.96185589710029</v>
      </c>
      <c r="W78" s="98">
        <v>224.52070598738501</v>
      </c>
      <c r="X78" s="98">
        <v>181.90149404257272</v>
      </c>
      <c r="Y78" s="98">
        <v>167.61074489282996</v>
      </c>
      <c r="DA78" s="63" t="s">
        <v>4164</v>
      </c>
    </row>
    <row r="79" spans="1:105" ht="12" customHeight="1" x14ac:dyDescent="0.25">
      <c r="A79" s="109" t="s">
        <v>120</v>
      </c>
      <c r="B79" s="33"/>
      <c r="C79" s="33">
        <v>229.25693123899308</v>
      </c>
      <c r="D79" s="33">
        <v>224.8898427668172</v>
      </c>
      <c r="E79" s="33">
        <v>243.92439625300963</v>
      </c>
      <c r="F79" s="33">
        <v>246.15099325893684</v>
      </c>
      <c r="G79" s="33">
        <v>257.1263216580212</v>
      </c>
      <c r="H79" s="33">
        <v>249.01578313478907</v>
      </c>
      <c r="I79" s="33">
        <v>244.27901566924265</v>
      </c>
      <c r="J79" s="33">
        <v>213.93441193682094</v>
      </c>
      <c r="K79" s="33">
        <v>221.58009704608793</v>
      </c>
      <c r="L79" s="33">
        <v>219.51902447309871</v>
      </c>
      <c r="M79" s="33">
        <v>204.99619940281278</v>
      </c>
      <c r="N79" s="33">
        <v>213.07869815457693</v>
      </c>
      <c r="O79" s="33">
        <v>214.65190660900367</v>
      </c>
      <c r="P79" s="33">
        <v>217.271750462152</v>
      </c>
      <c r="Q79" s="33">
        <v>230.07490868502285</v>
      </c>
      <c r="R79" s="33">
        <v>228.67616760342119</v>
      </c>
      <c r="S79" s="33">
        <v>229.73214944735906</v>
      </c>
      <c r="T79" s="33">
        <v>229.2324850927248</v>
      </c>
      <c r="U79" s="33">
        <v>226.9069504162367</v>
      </c>
      <c r="V79" s="33">
        <v>239.86769145093066</v>
      </c>
      <c r="W79" s="33">
        <v>234.3062750658668</v>
      </c>
      <c r="X79" s="33">
        <v>168.82693612709298</v>
      </c>
      <c r="Y79" s="33">
        <v>171.98694070472877</v>
      </c>
      <c r="DA79" s="60" t="s">
        <v>4165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12557.153957277253</v>
      </c>
      <c r="D81" s="117">
        <f t="shared" si="28"/>
        <v>10529.207699633842</v>
      </c>
      <c r="E81" s="117">
        <f t="shared" si="28"/>
        <v>11922.510035189407</v>
      </c>
      <c r="F81" s="117">
        <f t="shared" si="28"/>
        <v>11022.995109637886</v>
      </c>
      <c r="G81" s="117">
        <f t="shared" si="28"/>
        <v>9827.4657817459265</v>
      </c>
      <c r="H81" s="117">
        <f t="shared" si="28"/>
        <v>8664.1345661515079</v>
      </c>
      <c r="I81" s="117">
        <f t="shared" si="28"/>
        <v>10612.827064163765</v>
      </c>
      <c r="J81" s="117">
        <f t="shared" si="28"/>
        <v>10319.640245967985</v>
      </c>
      <c r="K81" s="117">
        <f t="shared" si="28"/>
        <v>9610.1022437480133</v>
      </c>
      <c r="L81" s="117">
        <f t="shared" si="28"/>
        <v>11846.064044634721</v>
      </c>
      <c r="M81" s="117">
        <f t="shared" si="28"/>
        <v>8551.0039658973838</v>
      </c>
      <c r="N81" s="117">
        <f t="shared" si="28"/>
        <v>9375.503655726643</v>
      </c>
      <c r="O81" s="117">
        <f t="shared" si="28"/>
        <v>10229.571005054877</v>
      </c>
      <c r="P81" s="117">
        <f t="shared" si="28"/>
        <v>7582.5986352600912</v>
      </c>
      <c r="Q81" s="117">
        <f t="shared" si="28"/>
        <v>8239.3652255165598</v>
      </c>
      <c r="R81" s="117">
        <f t="shared" ref="R81:V81" si="29">R82+R85+R87+R100</f>
        <v>8601.1079593878821</v>
      </c>
      <c r="S81" s="117">
        <f t="shared" si="29"/>
        <v>7770.6382826730887</v>
      </c>
      <c r="T81" s="117">
        <f t="shared" si="29"/>
        <v>7183.617277938647</v>
      </c>
      <c r="U81" s="117">
        <f t="shared" si="29"/>
        <v>6879.5790930483909</v>
      </c>
      <c r="V81" s="117">
        <f t="shared" si="29"/>
        <v>5973.4753821880277</v>
      </c>
      <c r="W81" s="117">
        <f t="shared" ref="W81:Y81" si="30">W82+W85+W87+W100</f>
        <v>6062.9275589758881</v>
      </c>
      <c r="X81" s="117">
        <f t="shared" si="30"/>
        <v>4732.9090648377496</v>
      </c>
      <c r="Y81" s="117">
        <f t="shared" si="30"/>
        <v>3980.7948441645885</v>
      </c>
      <c r="DA81" s="129" t="s">
        <v>4166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11118.890983129657</v>
      </c>
      <c r="D82" s="122">
        <f t="shared" si="31"/>
        <v>9096.6314063205227</v>
      </c>
      <c r="E82" s="122">
        <f t="shared" si="31"/>
        <v>10452.491106196769</v>
      </c>
      <c r="F82" s="122">
        <f t="shared" si="31"/>
        <v>9497.8466943702861</v>
      </c>
      <c r="G82" s="122">
        <f t="shared" si="31"/>
        <v>8205.267952462109</v>
      </c>
      <c r="H82" s="122">
        <f t="shared" si="31"/>
        <v>6911.0144989185337</v>
      </c>
      <c r="I82" s="122">
        <f t="shared" si="31"/>
        <v>8918.8522233382337</v>
      </c>
      <c r="J82" s="122">
        <f t="shared" si="31"/>
        <v>8734.817546403403</v>
      </c>
      <c r="K82" s="122">
        <f t="shared" si="31"/>
        <v>7979.2293306153188</v>
      </c>
      <c r="L82" s="122">
        <f t="shared" si="31"/>
        <v>10209.798726761835</v>
      </c>
      <c r="M82" s="122">
        <f t="shared" si="31"/>
        <v>7001.6318350944603</v>
      </c>
      <c r="N82" s="122">
        <f t="shared" si="31"/>
        <v>7740.8019095743302</v>
      </c>
      <c r="O82" s="122">
        <f t="shared" si="31"/>
        <v>8566.5590456044356</v>
      </c>
      <c r="P82" s="122">
        <f t="shared" si="31"/>
        <v>5905.9269772464831</v>
      </c>
      <c r="Q82" s="122">
        <f t="shared" si="31"/>
        <v>6596.44860454834</v>
      </c>
      <c r="R82" s="122">
        <f t="shared" ref="R82:V82" si="32">SUM(R83:R84)</f>
        <v>6922.9707048365772</v>
      </c>
      <c r="S82" s="122">
        <f t="shared" si="32"/>
        <v>6100.6794549894776</v>
      </c>
      <c r="T82" s="122">
        <f t="shared" si="32"/>
        <v>5563.9592658691154</v>
      </c>
      <c r="U82" s="122">
        <f t="shared" si="32"/>
        <v>5158.1606114817405</v>
      </c>
      <c r="V82" s="122">
        <f t="shared" si="32"/>
        <v>4363.4519287869307</v>
      </c>
      <c r="W82" s="122">
        <f t="shared" ref="W82:Y82" si="33">SUM(W83:W84)</f>
        <v>4648.7017422280987</v>
      </c>
      <c r="X82" s="122">
        <f t="shared" si="33"/>
        <v>3496.6025807030755</v>
      </c>
      <c r="Y82" s="122">
        <f t="shared" si="33"/>
        <v>2852.310852974379</v>
      </c>
      <c r="DA82" s="130" t="s">
        <v>4167</v>
      </c>
    </row>
    <row r="83" spans="1:105" ht="12" customHeight="1" x14ac:dyDescent="0.25">
      <c r="A83" s="97" t="s">
        <v>199</v>
      </c>
      <c r="B83" s="98"/>
      <c r="C83" s="98">
        <v>11013.326967654057</v>
      </c>
      <c r="D83" s="98">
        <v>9012.3703460895849</v>
      </c>
      <c r="E83" s="98">
        <v>10357.351046317588</v>
      </c>
      <c r="F83" s="98">
        <v>9411.4782030221704</v>
      </c>
      <c r="G83" s="98">
        <v>8131.8503784709901</v>
      </c>
      <c r="H83" s="98">
        <v>6850.5582014235852</v>
      </c>
      <c r="I83" s="98">
        <v>8841.9073268782304</v>
      </c>
      <c r="J83" s="98">
        <v>8659.6790140590656</v>
      </c>
      <c r="K83" s="98">
        <v>7911.4658932468274</v>
      </c>
      <c r="L83" s="98">
        <v>10124.258218794299</v>
      </c>
      <c r="M83" s="98">
        <v>6943.7647222499536</v>
      </c>
      <c r="N83" s="98">
        <v>7677.3926727474136</v>
      </c>
      <c r="O83" s="98">
        <v>8497.0181797066107</v>
      </c>
      <c r="P83" s="98">
        <v>5858.3164336896107</v>
      </c>
      <c r="Q83" s="98">
        <v>6543.7186292797023</v>
      </c>
      <c r="R83" s="98">
        <v>6867.9005743760645</v>
      </c>
      <c r="S83" s="98">
        <v>6052.4717024213542</v>
      </c>
      <c r="T83" s="98">
        <v>5520.1191405153722</v>
      </c>
      <c r="U83" s="98">
        <v>5117.4126253379372</v>
      </c>
      <c r="V83" s="98">
        <v>4330.5047975475964</v>
      </c>
      <c r="W83" s="98">
        <v>4613.4007647484332</v>
      </c>
      <c r="X83" s="98">
        <v>3471.0422907456805</v>
      </c>
      <c r="Y83" s="98">
        <v>2831.5977189529576</v>
      </c>
      <c r="DA83" s="63" t="s">
        <v>4168</v>
      </c>
    </row>
    <row r="84" spans="1:105" ht="12" customHeight="1" x14ac:dyDescent="0.25">
      <c r="A84" s="97" t="s">
        <v>53</v>
      </c>
      <c r="B84" s="98"/>
      <c r="C84" s="98">
        <v>105.56401547559962</v>
      </c>
      <c r="D84" s="98">
        <v>84.261060230937076</v>
      </c>
      <c r="E84" s="98">
        <v>95.140059879180669</v>
      </c>
      <c r="F84" s="98">
        <v>86.368491348115896</v>
      </c>
      <c r="G84" s="98">
        <v>73.417573991118644</v>
      </c>
      <c r="H84" s="98">
        <v>60.456297494948657</v>
      </c>
      <c r="I84" s="98">
        <v>76.944896460002923</v>
      </c>
      <c r="J84" s="98">
        <v>75.138532344336454</v>
      </c>
      <c r="K84" s="98">
        <v>67.763437368491338</v>
      </c>
      <c r="L84" s="98">
        <v>85.54050796753576</v>
      </c>
      <c r="M84" s="98">
        <v>57.867112844506821</v>
      </c>
      <c r="N84" s="98">
        <v>63.409236826916882</v>
      </c>
      <c r="O84" s="98">
        <v>69.540865897824418</v>
      </c>
      <c r="P84" s="98">
        <v>47.610543556872415</v>
      </c>
      <c r="Q84" s="98">
        <v>52.729975268638036</v>
      </c>
      <c r="R84" s="98">
        <v>55.070130460512345</v>
      </c>
      <c r="S84" s="98">
        <v>48.207752568123169</v>
      </c>
      <c r="T84" s="98">
        <v>43.840125353742707</v>
      </c>
      <c r="U84" s="98">
        <v>40.747986143803402</v>
      </c>
      <c r="V84" s="98">
        <v>32.947131239334496</v>
      </c>
      <c r="W84" s="98">
        <v>35.300977479665939</v>
      </c>
      <c r="X84" s="98">
        <v>25.560289957394868</v>
      </c>
      <c r="Y84" s="98">
        <v>20.713134021421325</v>
      </c>
      <c r="DA84" s="63" t="s">
        <v>4169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12.55845251554498</v>
      </c>
      <c r="D85" s="122">
        <f t="shared" si="34"/>
        <v>4.415173978446834</v>
      </c>
      <c r="E85" s="122">
        <f t="shared" si="34"/>
        <v>15.240496732755112</v>
      </c>
      <c r="F85" s="122">
        <f t="shared" si="34"/>
        <v>6.9199408670927474</v>
      </c>
      <c r="G85" s="122">
        <f t="shared" si="34"/>
        <v>45.314427166128354</v>
      </c>
      <c r="H85" s="122">
        <f t="shared" si="34"/>
        <v>122.91561847292755</v>
      </c>
      <c r="I85" s="122">
        <f t="shared" si="34"/>
        <v>39.077678656976111</v>
      </c>
      <c r="J85" s="122">
        <f t="shared" si="34"/>
        <v>37.016384263357644</v>
      </c>
      <c r="K85" s="122">
        <f t="shared" si="34"/>
        <v>8.8342449969124388</v>
      </c>
      <c r="L85" s="122">
        <f t="shared" si="34"/>
        <v>49.489413916987843</v>
      </c>
      <c r="M85" s="122">
        <f t="shared" si="34"/>
        <v>7.7319436698473112</v>
      </c>
      <c r="N85" s="122">
        <f t="shared" si="34"/>
        <v>45.76811234386264</v>
      </c>
      <c r="O85" s="122">
        <f t="shared" si="34"/>
        <v>80.116732735247666</v>
      </c>
      <c r="P85" s="122">
        <f t="shared" si="34"/>
        <v>46.073691600699732</v>
      </c>
      <c r="Q85" s="122">
        <f t="shared" si="34"/>
        <v>30.816081810794056</v>
      </c>
      <c r="R85" s="122">
        <f t="shared" si="34"/>
        <v>48.154342026422356</v>
      </c>
      <c r="S85" s="122">
        <f t="shared" si="34"/>
        <v>44.37645402299421</v>
      </c>
      <c r="T85" s="122">
        <f t="shared" si="34"/>
        <v>21.342112526895203</v>
      </c>
      <c r="U85" s="122">
        <f t="shared" si="34"/>
        <v>140.51102507904412</v>
      </c>
      <c r="V85" s="122">
        <f t="shared" si="34"/>
        <v>218.50809646948304</v>
      </c>
      <c r="W85" s="122">
        <f t="shared" si="34"/>
        <v>132.97879300158289</v>
      </c>
      <c r="X85" s="122">
        <f t="shared" si="34"/>
        <v>103.45617958413993</v>
      </c>
      <c r="Y85" s="122">
        <f t="shared" si="34"/>
        <v>105.83119627669859</v>
      </c>
      <c r="DA85" s="130" t="s">
        <v>4170</v>
      </c>
    </row>
    <row r="86" spans="1:105" ht="12" customHeight="1" x14ac:dyDescent="0.25">
      <c r="A86" s="97" t="s">
        <v>53</v>
      </c>
      <c r="B86" s="98"/>
      <c r="C86" s="98">
        <f>IF(RES_hhdet_in_tes!C86=0,0,RES_hhdet_in_tes!C86*1000*11630/RES_hhdet_in_new!C83)</f>
        <v>12.55845251554498</v>
      </c>
      <c r="D86" s="98">
        <f>IF(RES_hhdet_in_tes!D86=0,0,RES_hhdet_in_tes!D86*1000*11630/RES_hhdet_in_new!D83)</f>
        <v>4.415173978446834</v>
      </c>
      <c r="E86" s="98">
        <f>IF(RES_hhdet_in_tes!E86=0,0,RES_hhdet_in_tes!E86*1000*11630/RES_hhdet_in_new!E83)</f>
        <v>15.240496732755112</v>
      </c>
      <c r="F86" s="98">
        <f>IF(RES_hhdet_in_tes!F86=0,0,RES_hhdet_in_tes!F86*1000*11630/RES_hhdet_in_new!F83)</f>
        <v>6.9199408670927474</v>
      </c>
      <c r="G86" s="98">
        <f>IF(RES_hhdet_in_tes!G86=0,0,RES_hhdet_in_tes!G86*1000*11630/RES_hhdet_in_new!G83)</f>
        <v>45.314427166128354</v>
      </c>
      <c r="H86" s="98">
        <f>IF(RES_hhdet_in_tes!H86=0,0,RES_hhdet_in_tes!H86*1000*11630/RES_hhdet_in_new!H83)</f>
        <v>122.91561847292755</v>
      </c>
      <c r="I86" s="98">
        <f>IF(RES_hhdet_in_tes!I86=0,0,RES_hhdet_in_tes!I86*1000*11630/RES_hhdet_in_new!I83)</f>
        <v>39.077678656976111</v>
      </c>
      <c r="J86" s="98">
        <f>IF(RES_hhdet_in_tes!J86=0,0,RES_hhdet_in_tes!J86*1000*11630/RES_hhdet_in_new!J83)</f>
        <v>37.016384263357644</v>
      </c>
      <c r="K86" s="98">
        <f>IF(RES_hhdet_in_tes!K86=0,0,RES_hhdet_in_tes!K86*1000*11630/RES_hhdet_in_new!K83)</f>
        <v>8.8342449969124388</v>
      </c>
      <c r="L86" s="98">
        <f>IF(RES_hhdet_in_tes!L86=0,0,RES_hhdet_in_tes!L86*1000*11630/RES_hhdet_in_new!L83)</f>
        <v>49.489413916987843</v>
      </c>
      <c r="M86" s="98">
        <f>IF(RES_hhdet_in_tes!M86=0,0,RES_hhdet_in_tes!M86*1000*11630/RES_hhdet_in_new!M83)</f>
        <v>7.7319436698473112</v>
      </c>
      <c r="N86" s="98">
        <f>IF(RES_hhdet_in_tes!N86=0,0,RES_hhdet_in_tes!N86*1000*11630/RES_hhdet_in_new!N83)</f>
        <v>45.76811234386264</v>
      </c>
      <c r="O86" s="98">
        <f>IF(RES_hhdet_in_tes!O86=0,0,RES_hhdet_in_tes!O86*1000*11630/RES_hhdet_in_new!O83)</f>
        <v>80.116732735247666</v>
      </c>
      <c r="P86" s="98">
        <f>IF(RES_hhdet_in_tes!P86=0,0,RES_hhdet_in_tes!P86*1000*11630/RES_hhdet_in_new!P83)</f>
        <v>46.073691600699732</v>
      </c>
      <c r="Q86" s="98">
        <f>IF(RES_hhdet_in_tes!Q86=0,0,RES_hhdet_in_tes!Q86*1000*11630/RES_hhdet_in_new!Q83)</f>
        <v>30.816081810794056</v>
      </c>
      <c r="R86" s="98">
        <f>IF(RES_hhdet_in_tes!R86=0,0,RES_hhdet_in_tes!R86*1000*11630/RES_hhdet_in_new!R83)</f>
        <v>48.154342026422356</v>
      </c>
      <c r="S86" s="98">
        <f>IF(RES_hhdet_in_tes!S86=0,0,RES_hhdet_in_tes!S86*1000*11630/RES_hhdet_in_new!S83)</f>
        <v>44.37645402299421</v>
      </c>
      <c r="T86" s="98">
        <f>IF(RES_hhdet_in_tes!T86=0,0,RES_hhdet_in_tes!T86*1000*11630/RES_hhdet_in_new!T83)</f>
        <v>21.342112526895203</v>
      </c>
      <c r="U86" s="98">
        <f>IF(RES_hhdet_in_tes!U86=0,0,RES_hhdet_in_tes!U86*1000*11630/RES_hhdet_in_new!U83)</f>
        <v>140.51102507904412</v>
      </c>
      <c r="V86" s="98">
        <f>IF(RES_hhdet_in_tes!V86=0,0,RES_hhdet_in_tes!V86*1000*11630/RES_hhdet_in_new!V83)</f>
        <v>218.50809646948304</v>
      </c>
      <c r="W86" s="98">
        <f>IF(RES_hhdet_in_tes!W86=0,0,RES_hhdet_in_tes!W86*1000*11630/RES_hhdet_in_new!W83)</f>
        <v>132.97879300158289</v>
      </c>
      <c r="X86" s="98">
        <f>IF(RES_hhdet_in_tes!X86=0,0,RES_hhdet_in_tes!X86*1000*11630/RES_hhdet_in_new!X83)</f>
        <v>103.45617958413993</v>
      </c>
      <c r="Y86" s="98">
        <f>IF(RES_hhdet_in_tes!Y86=0,0,RES_hhdet_in_tes!Y86*1000*11630/RES_hhdet_in_new!Y83)</f>
        <v>105.83119627669859</v>
      </c>
      <c r="DA86" s="63" t="s">
        <v>4171</v>
      </c>
    </row>
    <row r="87" spans="1:105" ht="12" customHeight="1" x14ac:dyDescent="0.25">
      <c r="A87" s="121" t="s">
        <v>55</v>
      </c>
      <c r="B87" s="122"/>
      <c r="C87" s="122">
        <v>1196.6932347303577</v>
      </c>
      <c r="D87" s="122">
        <v>1203.3844371872815</v>
      </c>
      <c r="E87" s="122">
        <v>1210.6559961557616</v>
      </c>
      <c r="F87" s="122">
        <v>1272.0366408459633</v>
      </c>
      <c r="G87" s="122">
        <v>1320.5791957713966</v>
      </c>
      <c r="H87" s="122">
        <v>1380.9513193479615</v>
      </c>
      <c r="I87" s="122">
        <v>1410.261812903148</v>
      </c>
      <c r="J87" s="122">
        <v>1334.1312505610515</v>
      </c>
      <c r="K87" s="122">
        <v>1400.1124285283418</v>
      </c>
      <c r="L87" s="122">
        <v>1367.5083784728158</v>
      </c>
      <c r="M87" s="122">
        <v>1335.8878149371155</v>
      </c>
      <c r="N87" s="122">
        <v>1375.5379031571165</v>
      </c>
      <c r="O87" s="122">
        <v>1368.1854691842339</v>
      </c>
      <c r="P87" s="122">
        <v>1411.897415896809</v>
      </c>
      <c r="Q87" s="122">
        <v>1382.3615891846023</v>
      </c>
      <c r="R87" s="122">
        <v>1400.3125113544249</v>
      </c>
      <c r="S87" s="122">
        <v>1395.2963179207081</v>
      </c>
      <c r="T87" s="122">
        <v>1368.6521083267769</v>
      </c>
      <c r="U87" s="122">
        <v>1352.6346759213384</v>
      </c>
      <c r="V87" s="122">
        <v>1152.4060134116473</v>
      </c>
      <c r="W87" s="122">
        <v>1048.1881962287132</v>
      </c>
      <c r="X87" s="122">
        <v>961.60907595566448</v>
      </c>
      <c r="Y87" s="122">
        <v>850.16054638437799</v>
      </c>
      <c r="DA87" s="130" t="s">
        <v>4172</v>
      </c>
    </row>
    <row r="88" spans="1:105" ht="12" customHeight="1" x14ac:dyDescent="0.25">
      <c r="A88" s="97" t="s">
        <v>132</v>
      </c>
      <c r="B88" s="98"/>
      <c r="C88" s="98">
        <v>1162.6111518862174</v>
      </c>
      <c r="D88" s="98">
        <v>1009.1310169983832</v>
      </c>
      <c r="E88" s="98">
        <v>1105.8455436321647</v>
      </c>
      <c r="F88" s="98">
        <v>1250.9102537004094</v>
      </c>
      <c r="G88" s="98">
        <v>1140.9599053641257</v>
      </c>
      <c r="H88" s="98">
        <v>1062.0920548839301</v>
      </c>
      <c r="I88" s="98">
        <v>1487.019283826796</v>
      </c>
      <c r="J88" s="98">
        <v>1303.9570923790945</v>
      </c>
      <c r="K88" s="98">
        <v>1328.1338118403378</v>
      </c>
      <c r="L88" s="98">
        <v>1488.7256521140687</v>
      </c>
      <c r="M88" s="98">
        <v>1290.4907895452161</v>
      </c>
      <c r="N88" s="98">
        <v>1386.3776967287401</v>
      </c>
      <c r="O88" s="98">
        <v>1415.0010957707516</v>
      </c>
      <c r="P88" s="98">
        <v>1353.9525334168829</v>
      </c>
      <c r="Q88" s="98">
        <v>1311.2737750818569</v>
      </c>
      <c r="R88" s="98">
        <v>1341.8035507527511</v>
      </c>
      <c r="S88" s="98">
        <v>1393.5951778849933</v>
      </c>
      <c r="T88" s="98">
        <v>1489.1212439682167</v>
      </c>
      <c r="U88" s="98">
        <v>1428.4075260300183</v>
      </c>
      <c r="V88" s="98">
        <v>1066.2428984555795</v>
      </c>
      <c r="W88" s="98">
        <v>954.14265844599606</v>
      </c>
      <c r="X88" s="98">
        <v>1227.77981500697</v>
      </c>
      <c r="Y88" s="98">
        <v>991.54225584060612</v>
      </c>
      <c r="DA88" s="63" t="s">
        <v>4173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1328.3668208954002</v>
      </c>
      <c r="L89" s="98">
        <v>1490.1561831440645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1340.8054986351808</v>
      </c>
      <c r="S89" s="98">
        <v>1392.7386632974944</v>
      </c>
      <c r="T89" s="98">
        <v>1487.6254096816788</v>
      </c>
      <c r="U89" s="98">
        <v>1426.4471237608766</v>
      </c>
      <c r="V89" s="98">
        <v>1062.7475072134619</v>
      </c>
      <c r="W89" s="98">
        <v>951.05952214026524</v>
      </c>
      <c r="X89" s="98">
        <v>1233.0550448731071</v>
      </c>
      <c r="Y89" s="98">
        <v>994.94435302969191</v>
      </c>
      <c r="DA89" s="63" t="s">
        <v>4174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546.82857872304464</v>
      </c>
      <c r="L90" s="101">
        <v>617.71790644979399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553.22351354263355</v>
      </c>
      <c r="S90" s="101">
        <v>608.67453876266336</v>
      </c>
      <c r="T90" s="101">
        <v>593.41623396400303</v>
      </c>
      <c r="U90" s="101">
        <v>571.48450358632215</v>
      </c>
      <c r="V90" s="101">
        <v>301.35226359092042</v>
      </c>
      <c r="W90" s="101">
        <v>241.04905895716092</v>
      </c>
      <c r="X90" s="101">
        <v>432.34401654252787</v>
      </c>
      <c r="Y90" s="101">
        <v>383.58712900669303</v>
      </c>
      <c r="DA90" s="131" t="s">
        <v>4175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781.53824217235569</v>
      </c>
      <c r="L91" s="104">
        <v>872.43827669427048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787.58198509254714</v>
      </c>
      <c r="S91" s="104">
        <v>784.06412453483131</v>
      </c>
      <c r="T91" s="104">
        <v>894.20917571767563</v>
      </c>
      <c r="U91" s="104">
        <v>854.96262017455444</v>
      </c>
      <c r="V91" s="104">
        <v>761.39524362254144</v>
      </c>
      <c r="W91" s="104">
        <v>710.01046318310421</v>
      </c>
      <c r="X91" s="104">
        <v>800.71102833057921</v>
      </c>
      <c r="Y91" s="104">
        <v>611.35722402299882</v>
      </c>
      <c r="DA91" s="132" t="s">
        <v>4176</v>
      </c>
    </row>
    <row r="92" spans="1:105" ht="12" customHeight="1" x14ac:dyDescent="0.25">
      <c r="A92" s="106" t="s">
        <v>124</v>
      </c>
      <c r="B92" s="101"/>
      <c r="C92" s="101">
        <v>1188.3845838395102</v>
      </c>
      <c r="D92" s="101">
        <v>1194.1244499900404</v>
      </c>
      <c r="E92" s="101">
        <v>1179.2546699969612</v>
      </c>
      <c r="F92" s="101">
        <v>1269.3803703175622</v>
      </c>
      <c r="G92" s="101">
        <v>1315.5880944674529</v>
      </c>
      <c r="H92" s="101">
        <v>1407.153743634376</v>
      </c>
      <c r="I92" s="101">
        <v>1413.6119140453202</v>
      </c>
      <c r="J92" s="101">
        <v>1319.9199817505253</v>
      </c>
      <c r="K92" s="101">
        <v>1427.1968810678584</v>
      </c>
      <c r="L92" s="101">
        <v>1405.0009789456658</v>
      </c>
      <c r="M92" s="101">
        <v>1388.8627195039478</v>
      </c>
      <c r="N92" s="101">
        <v>1396.7651273813228</v>
      </c>
      <c r="O92" s="101">
        <v>1386.1208801293835</v>
      </c>
      <c r="P92" s="101">
        <v>1498.8817215929337</v>
      </c>
      <c r="Q92" s="101">
        <v>1371.6742125542112</v>
      </c>
      <c r="R92" s="101">
        <v>1497.929287927717</v>
      </c>
      <c r="S92" s="101">
        <v>1438.7330065407677</v>
      </c>
      <c r="T92" s="101">
        <v>1369.8764264794565</v>
      </c>
      <c r="U92" s="101">
        <v>1359.0106222533209</v>
      </c>
      <c r="V92" s="101">
        <v>1168.2308339750402</v>
      </c>
      <c r="W92" s="101">
        <v>1051.4648491342282</v>
      </c>
      <c r="X92" s="101">
        <v>981.36588260672875</v>
      </c>
      <c r="Y92" s="101">
        <v>889.76815800437794</v>
      </c>
      <c r="DA92" s="131" t="s">
        <v>4177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1315.552458120781</v>
      </c>
      <c r="H93" s="104">
        <v>1407.4293031043908</v>
      </c>
      <c r="I93" s="104">
        <v>1414.3538889336596</v>
      </c>
      <c r="J93" s="104">
        <v>1321.7031946096856</v>
      </c>
      <c r="K93" s="104">
        <v>1429.9636753521918</v>
      </c>
      <c r="L93" s="104">
        <v>1407.2976341349301</v>
      </c>
      <c r="M93" s="104">
        <v>1390.9130401967086</v>
      </c>
      <c r="N93" s="104">
        <v>1398.180502382965</v>
      </c>
      <c r="O93" s="104">
        <v>1387.1324178556849</v>
      </c>
      <c r="P93" s="104">
        <v>1500.786406911631</v>
      </c>
      <c r="Q93" s="104">
        <v>1373.1813709425512</v>
      </c>
      <c r="R93" s="104">
        <v>1499.8433741996621</v>
      </c>
      <c r="S93" s="104">
        <v>1440.8250423062009</v>
      </c>
      <c r="T93" s="104">
        <v>1372.0836937915008</v>
      </c>
      <c r="U93" s="104">
        <v>1360.2517163954726</v>
      </c>
      <c r="V93" s="104">
        <v>1168.9837283210934</v>
      </c>
      <c r="W93" s="104">
        <v>1053.5235602063253</v>
      </c>
      <c r="X93" s="104">
        <v>988.59740031115302</v>
      </c>
      <c r="Y93" s="104">
        <v>895.26825071800567</v>
      </c>
      <c r="DA93" s="132" t="s">
        <v>4178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535.46327827568734</v>
      </c>
      <c r="H94" s="98">
        <v>581.45700830092676</v>
      </c>
      <c r="I94" s="98">
        <v>618.87644531309274</v>
      </c>
      <c r="J94" s="98">
        <v>527.29155932560229</v>
      </c>
      <c r="K94" s="98">
        <v>588.53528580207478</v>
      </c>
      <c r="L94" s="98">
        <v>583.16233745962427</v>
      </c>
      <c r="M94" s="98">
        <v>555.16260455290319</v>
      </c>
      <c r="N94" s="98">
        <v>561.0670904445152</v>
      </c>
      <c r="O94" s="98">
        <v>464.59024002995631</v>
      </c>
      <c r="P94" s="98">
        <v>469.70432887877155</v>
      </c>
      <c r="Q94" s="98">
        <v>466.01051369915655</v>
      </c>
      <c r="R94" s="98">
        <v>619.12383300527722</v>
      </c>
      <c r="S94" s="98">
        <v>629.53516743126772</v>
      </c>
      <c r="T94" s="98">
        <v>546.68332344665828</v>
      </c>
      <c r="U94" s="98">
        <v>544.42179119902983</v>
      </c>
      <c r="V94" s="98">
        <v>329.35761834139817</v>
      </c>
      <c r="W94" s="98">
        <v>263.29456651803287</v>
      </c>
      <c r="X94" s="98">
        <v>342.96750168493008</v>
      </c>
      <c r="Y94" s="98">
        <v>343.88594332120022</v>
      </c>
      <c r="DA94" s="63" t="s">
        <v>4179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780.08917984509367</v>
      </c>
      <c r="H95" s="98">
        <v>825.97229480346391</v>
      </c>
      <c r="I95" s="98">
        <v>795.47744362056676</v>
      </c>
      <c r="J95" s="98">
        <v>794.41163528408322</v>
      </c>
      <c r="K95" s="98">
        <v>841.428389550117</v>
      </c>
      <c r="L95" s="98">
        <v>824.13529667530577</v>
      </c>
      <c r="M95" s="98">
        <v>835.7504356438053</v>
      </c>
      <c r="N95" s="98">
        <v>837.11341193844987</v>
      </c>
      <c r="O95" s="98">
        <v>922.54217782572857</v>
      </c>
      <c r="P95" s="98">
        <v>1031.0820780328595</v>
      </c>
      <c r="Q95" s="98">
        <v>907.17085724339449</v>
      </c>
      <c r="R95" s="98">
        <v>880.7195411943851</v>
      </c>
      <c r="S95" s="98">
        <v>811.28987487493316</v>
      </c>
      <c r="T95" s="98">
        <v>825.40037034484214</v>
      </c>
      <c r="U95" s="98">
        <v>815.82992519644301</v>
      </c>
      <c r="V95" s="98">
        <v>839.62610997969512</v>
      </c>
      <c r="W95" s="98">
        <v>790.22899368829246</v>
      </c>
      <c r="X95" s="98">
        <v>645.62989862622294</v>
      </c>
      <c r="Y95" s="98">
        <v>551.38230739680534</v>
      </c>
      <c r="DA95" s="63" t="s">
        <v>4180</v>
      </c>
    </row>
    <row r="96" spans="1:105" ht="12" customHeight="1" x14ac:dyDescent="0.25">
      <c r="A96" s="106" t="s">
        <v>122</v>
      </c>
      <c r="B96" s="101"/>
      <c r="C96" s="101">
        <v>1197.574112682963</v>
      </c>
      <c r="D96" s="101">
        <v>1205.4197517945167</v>
      </c>
      <c r="E96" s="101">
        <v>1217.2417707442578</v>
      </c>
      <c r="F96" s="101">
        <v>1273.609571016035</v>
      </c>
      <c r="G96" s="101">
        <v>1324.0904467727789</v>
      </c>
      <c r="H96" s="101">
        <v>1382.3647057612957</v>
      </c>
      <c r="I96" s="101">
        <v>1408.8852184799416</v>
      </c>
      <c r="J96" s="101">
        <v>1335.5585739064081</v>
      </c>
      <c r="K96" s="101">
        <v>1397.7184884909791</v>
      </c>
      <c r="L96" s="101">
        <v>1361.2546963604691</v>
      </c>
      <c r="M96" s="101">
        <v>1326.0609442570462</v>
      </c>
      <c r="N96" s="101">
        <v>1371.9756011128577</v>
      </c>
      <c r="O96" s="101">
        <v>1365.4765353793528</v>
      </c>
      <c r="P96" s="101">
        <v>1400.1411980883781</v>
      </c>
      <c r="Q96" s="101">
        <v>1383.4582352587574</v>
      </c>
      <c r="R96" s="101">
        <v>1389.6213532691017</v>
      </c>
      <c r="S96" s="101">
        <v>1390.2532396133956</v>
      </c>
      <c r="T96" s="101">
        <v>1365.298034540556</v>
      </c>
      <c r="U96" s="101">
        <v>1349.7960103898658</v>
      </c>
      <c r="V96" s="101">
        <v>1154.6969204385241</v>
      </c>
      <c r="W96" s="101">
        <v>1051.0658032550839</v>
      </c>
      <c r="X96" s="101">
        <v>864.54825012280003</v>
      </c>
      <c r="Y96" s="101">
        <v>822.52347636808599</v>
      </c>
      <c r="DA96" s="131" t="s">
        <v>4181</v>
      </c>
    </row>
    <row r="97" spans="1:105" ht="12" customHeight="1" x14ac:dyDescent="0.25">
      <c r="A97" s="107" t="s">
        <v>121</v>
      </c>
      <c r="B97" s="104"/>
      <c r="C97" s="104">
        <v>1197.7864893436738</v>
      </c>
      <c r="D97" s="104">
        <v>1205.6622741964911</v>
      </c>
      <c r="E97" s="104">
        <v>1217.7098763599568</v>
      </c>
      <c r="F97" s="104">
        <v>1273.9036082813391</v>
      </c>
      <c r="G97" s="104">
        <v>1324.120028841756</v>
      </c>
      <c r="H97" s="104">
        <v>1382.3266690473229</v>
      </c>
      <c r="I97" s="104">
        <v>1409.5884684682385</v>
      </c>
      <c r="J97" s="104">
        <v>1337.0076120222468</v>
      </c>
      <c r="K97" s="104">
        <v>1399.8395591524397</v>
      </c>
      <c r="L97" s="104">
        <v>1362.8776578040522</v>
      </c>
      <c r="M97" s="104">
        <v>1327.1749397976018</v>
      </c>
      <c r="N97" s="104">
        <v>1372.2589615741479</v>
      </c>
      <c r="O97" s="104">
        <v>1365.3967411437754</v>
      </c>
      <c r="P97" s="104">
        <v>1400.9346749599445</v>
      </c>
      <c r="Q97" s="104">
        <v>1385.6272234783378</v>
      </c>
      <c r="R97" s="104">
        <v>1391.8742505921025</v>
      </c>
      <c r="S97" s="104">
        <v>1392.7627683267351</v>
      </c>
      <c r="T97" s="104">
        <v>1366.9004159895953</v>
      </c>
      <c r="U97" s="104">
        <v>1349.89424847586</v>
      </c>
      <c r="V97" s="104">
        <v>1153.3254733682652</v>
      </c>
      <c r="W97" s="104">
        <v>1050.0770456825437</v>
      </c>
      <c r="X97" s="104">
        <v>871.06196840664165</v>
      </c>
      <c r="Y97" s="104">
        <v>828.02159856995513</v>
      </c>
      <c r="DA97" s="132" t="s">
        <v>4182</v>
      </c>
    </row>
    <row r="98" spans="1:105" ht="12" customHeight="1" x14ac:dyDescent="0.25">
      <c r="A98" s="108" t="s">
        <v>53</v>
      </c>
      <c r="B98" s="98"/>
      <c r="C98" s="98">
        <v>488.98721590665082</v>
      </c>
      <c r="D98" s="98">
        <v>504.01049850140879</v>
      </c>
      <c r="E98" s="98">
        <v>518.27661369871839</v>
      </c>
      <c r="F98" s="98">
        <v>507.45190311701691</v>
      </c>
      <c r="G98" s="98">
        <v>538.98506420573062</v>
      </c>
      <c r="H98" s="98">
        <v>571.15380076261124</v>
      </c>
      <c r="I98" s="98">
        <v>617.01856922480363</v>
      </c>
      <c r="J98" s="98">
        <v>533.9699934530189</v>
      </c>
      <c r="K98" s="98">
        <v>577.06044306926674</v>
      </c>
      <c r="L98" s="98">
        <v>565.13147451952057</v>
      </c>
      <c r="M98" s="98">
        <v>529.87066951609086</v>
      </c>
      <c r="N98" s="98">
        <v>550.92626598971538</v>
      </c>
      <c r="O98" s="98">
        <v>457.74356613424209</v>
      </c>
      <c r="P98" s="98">
        <v>438.48164041244843</v>
      </c>
      <c r="Q98" s="98">
        <v>470.8217719332074</v>
      </c>
      <c r="R98" s="98">
        <v>574.27874011045526</v>
      </c>
      <c r="S98" s="98">
        <v>608.83356998457339</v>
      </c>
      <c r="T98" s="98">
        <v>545.13775497791926</v>
      </c>
      <c r="U98" s="98">
        <v>540.1996633061774</v>
      </c>
      <c r="V98" s="98">
        <v>324.83432931911534</v>
      </c>
      <c r="W98" s="98">
        <v>261.40200869664966</v>
      </c>
      <c r="X98" s="98">
        <v>299.49148657647521</v>
      </c>
      <c r="Y98" s="98">
        <v>316.7011800928571</v>
      </c>
      <c r="DA98" s="63" t="s">
        <v>4183</v>
      </c>
    </row>
    <row r="99" spans="1:105" ht="12" customHeight="1" x14ac:dyDescent="0.25">
      <c r="A99" s="108" t="s">
        <v>52</v>
      </c>
      <c r="B99" s="98"/>
      <c r="C99" s="98">
        <v>708.79927343702298</v>
      </c>
      <c r="D99" s="98">
        <v>701.65177569508239</v>
      </c>
      <c r="E99" s="98">
        <v>699.43326266123836</v>
      </c>
      <c r="F99" s="98">
        <v>766.45170516432222</v>
      </c>
      <c r="G99" s="98">
        <v>785.13496463602542</v>
      </c>
      <c r="H99" s="98">
        <v>811.17286828471174</v>
      </c>
      <c r="I99" s="98">
        <v>792.56989924343497</v>
      </c>
      <c r="J99" s="98">
        <v>803.0376185692279</v>
      </c>
      <c r="K99" s="98">
        <v>822.77911608317311</v>
      </c>
      <c r="L99" s="98">
        <v>797.74618328453164</v>
      </c>
      <c r="M99" s="98">
        <v>797.30427028151098</v>
      </c>
      <c r="N99" s="98">
        <v>821.33269558443237</v>
      </c>
      <c r="O99" s="98">
        <v>907.65317500953358</v>
      </c>
      <c r="P99" s="98">
        <v>962.45303454749603</v>
      </c>
      <c r="Q99" s="98">
        <v>914.8054515451305</v>
      </c>
      <c r="R99" s="98">
        <v>817.59551048164724</v>
      </c>
      <c r="S99" s="98">
        <v>783.92919834216173</v>
      </c>
      <c r="T99" s="98">
        <v>821.76266101167596</v>
      </c>
      <c r="U99" s="98">
        <v>809.6945851696828</v>
      </c>
      <c r="V99" s="98">
        <v>828.49114404914985</v>
      </c>
      <c r="W99" s="98">
        <v>788.67503698589405</v>
      </c>
      <c r="X99" s="98">
        <v>571.57048183016661</v>
      </c>
      <c r="Y99" s="98">
        <v>511.32041847709797</v>
      </c>
      <c r="DA99" s="63" t="s">
        <v>4184</v>
      </c>
    </row>
    <row r="100" spans="1:105" ht="12" customHeight="1" x14ac:dyDescent="0.25">
      <c r="A100" s="121" t="s">
        <v>54</v>
      </c>
      <c r="B100" s="122"/>
      <c r="C100" s="122">
        <v>229.01128690169324</v>
      </c>
      <c r="D100" s="122">
        <v>224.77668214759152</v>
      </c>
      <c r="E100" s="122">
        <v>244.12243610412165</v>
      </c>
      <c r="F100" s="122">
        <v>246.19183355454595</v>
      </c>
      <c r="G100" s="122">
        <v>256.30420634629246</v>
      </c>
      <c r="H100" s="122">
        <v>249.25312941208463</v>
      </c>
      <c r="I100" s="122">
        <v>244.63534926540473</v>
      </c>
      <c r="J100" s="122">
        <v>213.67506474017259</v>
      </c>
      <c r="K100" s="122">
        <v>221.92623960744058</v>
      </c>
      <c r="L100" s="122">
        <v>219.26752548308176</v>
      </c>
      <c r="M100" s="122">
        <v>205.75237219596028</v>
      </c>
      <c r="N100" s="122">
        <v>213.39573065133331</v>
      </c>
      <c r="O100" s="122">
        <v>214.70975753095999</v>
      </c>
      <c r="P100" s="122">
        <v>218.70055051609862</v>
      </c>
      <c r="Q100" s="122">
        <v>229.73894997282306</v>
      </c>
      <c r="R100" s="122">
        <v>229.67040117045639</v>
      </c>
      <c r="S100" s="122">
        <v>230.28605573990893</v>
      </c>
      <c r="T100" s="122">
        <v>229.66379121585933</v>
      </c>
      <c r="U100" s="122">
        <v>228.27278056626832</v>
      </c>
      <c r="V100" s="122">
        <v>239.1093435199661</v>
      </c>
      <c r="W100" s="122">
        <v>233.05882751749337</v>
      </c>
      <c r="X100" s="122">
        <v>171.24122859486948</v>
      </c>
      <c r="Y100" s="122">
        <v>172.49224852913295</v>
      </c>
      <c r="DA100" s="130" t="s">
        <v>4185</v>
      </c>
    </row>
    <row r="101" spans="1:105" ht="12" customHeight="1" x14ac:dyDescent="0.25">
      <c r="A101" s="97" t="s">
        <v>202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4186</v>
      </c>
    </row>
    <row r="102" spans="1:105" ht="12" customHeight="1" x14ac:dyDescent="0.25">
      <c r="A102" s="97" t="s">
        <v>50</v>
      </c>
      <c r="B102" s="98"/>
      <c r="C102" s="98">
        <v>223.993407011529</v>
      </c>
      <c r="D102" s="98">
        <v>222.78029986133038</v>
      </c>
      <c r="E102" s="98">
        <v>248.06657556879122</v>
      </c>
      <c r="F102" s="98">
        <v>246.88798627634813</v>
      </c>
      <c r="G102" s="98">
        <v>242.81073750272108</v>
      </c>
      <c r="H102" s="98">
        <v>252.6844075028568</v>
      </c>
      <c r="I102" s="98">
        <v>248.60425495908854</v>
      </c>
      <c r="J102" s="98">
        <v>210.76372835819495</v>
      </c>
      <c r="K102" s="98">
        <v>225.8387107401939</v>
      </c>
      <c r="L102" s="98">
        <v>215.91005969344451</v>
      </c>
      <c r="M102" s="98">
        <v>215.74061215192648</v>
      </c>
      <c r="N102" s="98">
        <v>217.51962606155925</v>
      </c>
      <c r="O102" s="98">
        <v>215.47531415335988</v>
      </c>
      <c r="P102" s="98">
        <v>234.75437703585757</v>
      </c>
      <c r="Q102" s="98">
        <v>225.65113949700688</v>
      </c>
      <c r="R102" s="98">
        <v>241.19486503878608</v>
      </c>
      <c r="S102" s="98">
        <v>237.31440615987523</v>
      </c>
      <c r="T102" s="98">
        <v>235.94978653748964</v>
      </c>
      <c r="U102" s="98">
        <v>246.83986503796748</v>
      </c>
      <c r="V102" s="98">
        <v>228.2443959026613</v>
      </c>
      <c r="W102" s="98">
        <v>216.55829842327427</v>
      </c>
      <c r="X102" s="98">
        <v>196.75749146401662</v>
      </c>
      <c r="Y102" s="98">
        <v>177.89360317298099</v>
      </c>
      <c r="DA102" s="63" t="s">
        <v>4187</v>
      </c>
    </row>
    <row r="103" spans="1:105" ht="12" customHeight="1" x14ac:dyDescent="0.25">
      <c r="A103" s="109" t="s">
        <v>120</v>
      </c>
      <c r="B103" s="33"/>
      <c r="C103" s="33">
        <v>229.25693123899305</v>
      </c>
      <c r="D103" s="33">
        <v>224.8898427668172</v>
      </c>
      <c r="E103" s="33">
        <v>243.92439625300972</v>
      </c>
      <c r="F103" s="33">
        <v>246.15099325893678</v>
      </c>
      <c r="G103" s="33">
        <v>257.1263216580212</v>
      </c>
      <c r="H103" s="33">
        <v>249.01578313478902</v>
      </c>
      <c r="I103" s="33">
        <v>244.27901566924268</v>
      </c>
      <c r="J103" s="33">
        <v>213.93441193682096</v>
      </c>
      <c r="K103" s="33">
        <v>221.5800970460879</v>
      </c>
      <c r="L103" s="33">
        <v>219.51902447309871</v>
      </c>
      <c r="M103" s="33">
        <v>204.99619940281278</v>
      </c>
      <c r="N103" s="33">
        <v>213.07869815457695</v>
      </c>
      <c r="O103" s="33">
        <v>214.65190660900367</v>
      </c>
      <c r="P103" s="33">
        <v>217.27175046215203</v>
      </c>
      <c r="Q103" s="33">
        <v>230.07490868502285</v>
      </c>
      <c r="R103" s="33">
        <v>228.67616760342122</v>
      </c>
      <c r="S103" s="33">
        <v>229.73214944735903</v>
      </c>
      <c r="T103" s="33">
        <v>229.23248509272477</v>
      </c>
      <c r="U103" s="33">
        <v>226.90695041623675</v>
      </c>
      <c r="V103" s="33">
        <v>239.86769145093069</v>
      </c>
      <c r="W103" s="33">
        <v>234.3062750658668</v>
      </c>
      <c r="X103" s="33">
        <v>168.82693612709301</v>
      </c>
      <c r="Y103" s="33">
        <v>171.98694070472877</v>
      </c>
      <c r="DA103" s="60" t="s">
        <v>4188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4189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4190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4191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4192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4193</v>
      </c>
    </row>
    <row r="110" spans="1:105" ht="12" customHeight="1" x14ac:dyDescent="0.25">
      <c r="A110" s="97" t="s">
        <v>53</v>
      </c>
      <c r="B110" s="98"/>
      <c r="C110" s="98">
        <f>IF(RES_hhdet_in_tes!C110=0,0,RES_hhdet_in_tes!C110*1000*11630/RES_hhdet_in_new!C107)</f>
        <v>0</v>
      </c>
      <c r="D110" s="98">
        <f>IF(RES_hhdet_in_tes!D110=0,0,RES_hhdet_in_tes!D110*1000*11630/RES_hhdet_in_new!D107)</f>
        <v>0</v>
      </c>
      <c r="E110" s="98">
        <f>IF(RES_hhdet_in_tes!E110=0,0,RES_hhdet_in_tes!E110*1000*11630/RES_hhdet_in_new!E107)</f>
        <v>0</v>
      </c>
      <c r="F110" s="98">
        <f>IF(RES_hhdet_in_tes!F110=0,0,RES_hhdet_in_tes!F110*1000*11630/RES_hhdet_in_new!F107)</f>
        <v>0</v>
      </c>
      <c r="G110" s="98">
        <f>IF(RES_hhdet_in_tes!G110=0,0,RES_hhdet_in_tes!G110*1000*11630/RES_hhdet_in_new!G107)</f>
        <v>0</v>
      </c>
      <c r="H110" s="98">
        <f>IF(RES_hhdet_in_tes!H110=0,0,RES_hhdet_in_tes!H110*1000*11630/RES_hhdet_in_new!H107)</f>
        <v>0</v>
      </c>
      <c r="I110" s="98">
        <f>IF(RES_hhdet_in_tes!I110=0,0,RES_hhdet_in_tes!I110*1000*11630/RES_hhdet_in_new!I107)</f>
        <v>0</v>
      </c>
      <c r="J110" s="98">
        <f>IF(RES_hhdet_in_tes!J110=0,0,RES_hhdet_in_tes!J110*1000*11630/RES_hhdet_in_new!J107)</f>
        <v>0</v>
      </c>
      <c r="K110" s="98">
        <f>IF(RES_hhdet_in_tes!K110=0,0,RES_hhdet_in_tes!K110*1000*11630/RES_hhdet_in_new!K107)</f>
        <v>0</v>
      </c>
      <c r="L110" s="98">
        <f>IF(RES_hhdet_in_tes!L110=0,0,RES_hhdet_in_tes!L110*1000*11630/RES_hhdet_in_new!L107)</f>
        <v>0</v>
      </c>
      <c r="M110" s="98">
        <f>IF(RES_hhdet_in_tes!M110=0,0,RES_hhdet_in_tes!M110*1000*11630/RES_hhdet_in_new!M107)</f>
        <v>0</v>
      </c>
      <c r="N110" s="98">
        <f>IF(RES_hhdet_in_tes!N110=0,0,RES_hhdet_in_tes!N110*1000*11630/RES_hhdet_in_new!N107)</f>
        <v>0</v>
      </c>
      <c r="O110" s="98">
        <f>IF(RES_hhdet_in_tes!O110=0,0,RES_hhdet_in_tes!O110*1000*11630/RES_hhdet_in_new!O107)</f>
        <v>0</v>
      </c>
      <c r="P110" s="98">
        <f>IF(RES_hhdet_in_tes!P110=0,0,RES_hhdet_in_tes!P110*1000*11630/RES_hhdet_in_new!P107)</f>
        <v>0</v>
      </c>
      <c r="Q110" s="98">
        <f>IF(RES_hhdet_in_tes!Q110=0,0,RES_hhdet_in_tes!Q110*1000*11630/RES_hhdet_in_new!Q107)</f>
        <v>0</v>
      </c>
      <c r="R110" s="98">
        <f>IF(RES_hhdet_in_tes!R110=0,0,RES_hhdet_in_tes!R110*1000*11630/RES_hhdet_in_new!R107)</f>
        <v>0</v>
      </c>
      <c r="S110" s="98">
        <f>IF(RES_hhdet_in_tes!S110=0,0,RES_hhdet_in_tes!S110*1000*11630/RES_hhdet_in_new!S107)</f>
        <v>0</v>
      </c>
      <c r="T110" s="98">
        <f>IF(RES_hhdet_in_tes!T110=0,0,RES_hhdet_in_tes!T110*1000*11630/RES_hhdet_in_new!T107)</f>
        <v>0</v>
      </c>
      <c r="U110" s="98">
        <f>IF(RES_hhdet_in_tes!U110=0,0,RES_hhdet_in_tes!U110*1000*11630/RES_hhdet_in_new!U107)</f>
        <v>0</v>
      </c>
      <c r="V110" s="98">
        <f>IF(RES_hhdet_in_tes!V110=0,0,RES_hhdet_in_tes!V110*1000*11630/RES_hhdet_in_new!V107)</f>
        <v>0</v>
      </c>
      <c r="W110" s="98">
        <f>IF(RES_hhdet_in_tes!W110=0,0,RES_hhdet_in_tes!W110*1000*11630/RES_hhdet_in_new!W107)</f>
        <v>0</v>
      </c>
      <c r="X110" s="98">
        <f>IF(RES_hhdet_in_tes!X110=0,0,RES_hhdet_in_tes!X110*1000*11630/RES_hhdet_in_new!X107)</f>
        <v>0</v>
      </c>
      <c r="Y110" s="98">
        <f>IF(RES_hhdet_in_tes!Y110=0,0,RES_hhdet_in_tes!Y110*1000*11630/RES_hhdet_in_new!Y107)</f>
        <v>0</v>
      </c>
      <c r="DA110" s="63" t="s">
        <v>4194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4195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4196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4197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4198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4199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4200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4201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4202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4203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4204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4205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4206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11386.815068334185</v>
      </c>
      <c r="D124" s="117">
        <f t="shared" si="42"/>
        <v>11675.667764642312</v>
      </c>
      <c r="E124" s="117">
        <f t="shared" si="42"/>
        <v>11464.844255973157</v>
      </c>
      <c r="F124" s="117">
        <f t="shared" si="42"/>
        <v>11173.484933739848</v>
      </c>
      <c r="G124" s="117">
        <f t="shared" si="42"/>
        <v>10557.236879643393</v>
      </c>
      <c r="H124" s="117">
        <f t="shared" si="42"/>
        <v>10330.246341002781</v>
      </c>
      <c r="I124" s="117">
        <f t="shared" si="42"/>
        <v>10699.957098729417</v>
      </c>
      <c r="J124" s="117">
        <f t="shared" si="42"/>
        <v>10328.713871477892</v>
      </c>
      <c r="K124" s="117">
        <f t="shared" si="42"/>
        <v>9085.7188887069897</v>
      </c>
      <c r="L124" s="117">
        <f t="shared" si="42"/>
        <v>8820.6536321709118</v>
      </c>
      <c r="M124" s="117">
        <f t="shared" si="42"/>
        <v>9353.415871181398</v>
      </c>
      <c r="N124" s="117">
        <f t="shared" si="42"/>
        <v>9461.2606163761429</v>
      </c>
      <c r="O124" s="117">
        <f t="shared" si="42"/>
        <v>8625.5640849193132</v>
      </c>
      <c r="P124" s="117">
        <f t="shared" si="42"/>
        <v>8777.9662504422704</v>
      </c>
      <c r="Q124" s="117">
        <f t="shared" si="42"/>
        <v>8103.2028415922796</v>
      </c>
      <c r="R124" s="117">
        <f t="shared" ref="R124:V124" si="43">R125+R128+R130+R139</f>
        <v>7538.1382714855754</v>
      </c>
      <c r="S124" s="117">
        <f t="shared" si="43"/>
        <v>7352.7715706682593</v>
      </c>
      <c r="T124" s="117">
        <f t="shared" si="43"/>
        <v>7339.1413788759019</v>
      </c>
      <c r="U124" s="117">
        <f t="shared" si="43"/>
        <v>7148.9828425352216</v>
      </c>
      <c r="V124" s="117">
        <f t="shared" si="43"/>
        <v>6957.2050210106881</v>
      </c>
      <c r="W124" s="117">
        <f t="shared" ref="W124:Y124" si="44">W125+W128+W130+W139</f>
        <v>6611.5672660255441</v>
      </c>
      <c r="X124" s="117">
        <f t="shared" si="44"/>
        <v>4323.1850002432657</v>
      </c>
      <c r="Y124" s="117">
        <f t="shared" si="44"/>
        <v>3601.7832458439257</v>
      </c>
      <c r="DA124" s="129" t="s">
        <v>4207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9948.4862929884439</v>
      </c>
      <c r="D125" s="122">
        <f t="shared" si="45"/>
        <v>10240.526812123917</v>
      </c>
      <c r="E125" s="122">
        <f t="shared" si="45"/>
        <v>9986.9983822162158</v>
      </c>
      <c r="F125" s="122">
        <f t="shared" si="45"/>
        <v>9646.9259235813988</v>
      </c>
      <c r="G125" s="122">
        <f t="shared" si="45"/>
        <v>8930.6092094382748</v>
      </c>
      <c r="H125" s="122">
        <f t="shared" si="45"/>
        <v>8578.4237113932304</v>
      </c>
      <c r="I125" s="122">
        <f t="shared" si="45"/>
        <v>9007.3103433897249</v>
      </c>
      <c r="J125" s="122">
        <f t="shared" si="45"/>
        <v>8740.8916985483465</v>
      </c>
      <c r="K125" s="122">
        <f t="shared" si="45"/>
        <v>7456.3993699365201</v>
      </c>
      <c r="L125" s="122">
        <f t="shared" si="45"/>
        <v>7191.2263870588267</v>
      </c>
      <c r="M125" s="122">
        <f t="shared" si="45"/>
        <v>7813.5814917178777</v>
      </c>
      <c r="N125" s="122">
        <f t="shared" si="45"/>
        <v>7829.5540899801426</v>
      </c>
      <c r="O125" s="122">
        <f t="shared" si="45"/>
        <v>6967.480964901566</v>
      </c>
      <c r="P125" s="122">
        <f t="shared" si="45"/>
        <v>7112.9008696421397</v>
      </c>
      <c r="Q125" s="122">
        <f t="shared" si="45"/>
        <v>6459.0502429446024</v>
      </c>
      <c r="R125" s="122">
        <f t="shared" ref="R125:V125" si="46">SUM(R126:R127)</f>
        <v>5871.8471997376191</v>
      </c>
      <c r="S125" s="122">
        <f t="shared" si="46"/>
        <v>5686.9328621812228</v>
      </c>
      <c r="T125" s="122">
        <f t="shared" si="46"/>
        <v>5724.1021023874928</v>
      </c>
      <c r="U125" s="122">
        <f t="shared" si="46"/>
        <v>5428.2729673942367</v>
      </c>
      <c r="V125" s="122">
        <f t="shared" si="46"/>
        <v>5342.6586944410374</v>
      </c>
      <c r="W125" s="122">
        <f t="shared" ref="W125:Y125" si="47">SUM(W126:W127)</f>
        <v>5194.342059094206</v>
      </c>
      <c r="X125" s="122">
        <f t="shared" si="47"/>
        <v>3176.9285094064335</v>
      </c>
      <c r="Y125" s="122">
        <f t="shared" si="47"/>
        <v>2498.3032645769235</v>
      </c>
      <c r="DA125" s="130" t="s">
        <v>4208</v>
      </c>
    </row>
    <row r="126" spans="1:105" ht="12" customHeight="1" x14ac:dyDescent="0.25">
      <c r="A126" s="97" t="s">
        <v>198</v>
      </c>
      <c r="B126" s="98"/>
      <c r="C126" s="98">
        <v>9901.0350089225085</v>
      </c>
      <c r="D126" s="98">
        <v>10192.877711510291</v>
      </c>
      <c r="E126" s="98">
        <v>9941.3390438544138</v>
      </c>
      <c r="F126" s="98">
        <v>9602.8635129618815</v>
      </c>
      <c r="G126" s="98">
        <v>8890.475836517895</v>
      </c>
      <c r="H126" s="98">
        <v>8540.7376309410429</v>
      </c>
      <c r="I126" s="98">
        <v>8968.2879941599149</v>
      </c>
      <c r="J126" s="98">
        <v>8703.1339070924805</v>
      </c>
      <c r="K126" s="98">
        <v>7424.6026961861853</v>
      </c>
      <c r="L126" s="98">
        <v>7160.9746198042358</v>
      </c>
      <c r="M126" s="98">
        <v>7781.1586488075509</v>
      </c>
      <c r="N126" s="98">
        <v>7797.354078046842</v>
      </c>
      <c r="O126" s="98">
        <v>6939.085707973426</v>
      </c>
      <c r="P126" s="98">
        <v>7084.1145665336026</v>
      </c>
      <c r="Q126" s="98">
        <v>6433.1308194312887</v>
      </c>
      <c r="R126" s="98">
        <v>5848.3995592813444</v>
      </c>
      <c r="S126" s="98">
        <v>5664.3745767834162</v>
      </c>
      <c r="T126" s="98">
        <v>5701.4619383155978</v>
      </c>
      <c r="U126" s="98">
        <v>5406.7470450381406</v>
      </c>
      <c r="V126" s="98">
        <v>5322.411839905918</v>
      </c>
      <c r="W126" s="98">
        <v>5174.5446802688639</v>
      </c>
      <c r="X126" s="98">
        <v>3165.2741821017958</v>
      </c>
      <c r="Y126" s="98">
        <v>2489.1990206063365</v>
      </c>
      <c r="DA126" s="63" t="s">
        <v>4209</v>
      </c>
    </row>
    <row r="127" spans="1:105" ht="12" customHeight="1" x14ac:dyDescent="0.25">
      <c r="A127" s="97" t="s">
        <v>53</v>
      </c>
      <c r="B127" s="98"/>
      <c r="C127" s="98">
        <v>47.451284065934935</v>
      </c>
      <c r="D127" s="98">
        <v>47.649100613624924</v>
      </c>
      <c r="E127" s="98">
        <v>45.659338361801431</v>
      </c>
      <c r="F127" s="98">
        <v>44.062410619516584</v>
      </c>
      <c r="G127" s="98">
        <v>40.133372920379138</v>
      </c>
      <c r="H127" s="98">
        <v>37.686080452186793</v>
      </c>
      <c r="I127" s="98">
        <v>39.022349229810338</v>
      </c>
      <c r="J127" s="98">
        <v>37.757791455865799</v>
      </c>
      <c r="K127" s="98">
        <v>31.796673750335028</v>
      </c>
      <c r="L127" s="98">
        <v>30.251767254590767</v>
      </c>
      <c r="M127" s="98">
        <v>32.422842910326672</v>
      </c>
      <c r="N127" s="98">
        <v>32.200011933300324</v>
      </c>
      <c r="O127" s="98">
        <v>28.395256928139926</v>
      </c>
      <c r="P127" s="98">
        <v>28.786303108536764</v>
      </c>
      <c r="Q127" s="98">
        <v>25.919423513313895</v>
      </c>
      <c r="R127" s="98">
        <v>23.447640456274815</v>
      </c>
      <c r="S127" s="98">
        <v>22.558285397806909</v>
      </c>
      <c r="T127" s="98">
        <v>22.640164071894695</v>
      </c>
      <c r="U127" s="98">
        <v>21.525922356096434</v>
      </c>
      <c r="V127" s="98">
        <v>20.246854535119674</v>
      </c>
      <c r="W127" s="98">
        <v>19.797378825342211</v>
      </c>
      <c r="X127" s="98">
        <v>11.654327304637507</v>
      </c>
      <c r="Y127" s="98">
        <v>9.1042439705868237</v>
      </c>
      <c r="DA127" s="63" t="s">
        <v>4210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11.74591957681041</v>
      </c>
      <c r="D128" s="122">
        <f t="shared" si="48"/>
        <v>4.9376980697336084</v>
      </c>
      <c r="E128" s="122">
        <f t="shared" si="48"/>
        <v>16.459736471375525</v>
      </c>
      <c r="F128" s="122">
        <f t="shared" si="48"/>
        <v>6.7555879914764905</v>
      </c>
      <c r="G128" s="122">
        <f t="shared" si="48"/>
        <v>46.222565513851109</v>
      </c>
      <c r="H128" s="122">
        <f t="shared" si="48"/>
        <v>120.20417300696764</v>
      </c>
      <c r="I128" s="122">
        <f t="shared" si="48"/>
        <v>39.052136061801285</v>
      </c>
      <c r="J128" s="122">
        <f t="shared" si="48"/>
        <v>38.427022551001592</v>
      </c>
      <c r="K128" s="122">
        <f t="shared" si="48"/>
        <v>9.1315027440546803</v>
      </c>
      <c r="L128" s="122">
        <f t="shared" si="48"/>
        <v>48.717488597410004</v>
      </c>
      <c r="M128" s="122">
        <f t="shared" si="48"/>
        <v>7.9062284360317543</v>
      </c>
      <c r="N128" s="122">
        <f t="shared" si="48"/>
        <v>46.323307865930687</v>
      </c>
      <c r="O128" s="122">
        <f t="shared" si="48"/>
        <v>77.907305100226282</v>
      </c>
      <c r="P128" s="122">
        <f t="shared" si="48"/>
        <v>46.090377410242766</v>
      </c>
      <c r="Q128" s="122">
        <f t="shared" si="48"/>
        <v>30.436575181113923</v>
      </c>
      <c r="R128" s="122">
        <f t="shared" si="48"/>
        <v>46.550507031254078</v>
      </c>
      <c r="S128" s="122">
        <f t="shared" si="48"/>
        <v>44.711178480269581</v>
      </c>
      <c r="T128" s="122">
        <f t="shared" si="48"/>
        <v>19.863348693569186</v>
      </c>
      <c r="U128" s="122">
        <f t="shared" si="48"/>
        <v>142.62807988646858</v>
      </c>
      <c r="V128" s="122">
        <f t="shared" si="48"/>
        <v>220.89916286119583</v>
      </c>
      <c r="W128" s="122">
        <f t="shared" si="48"/>
        <v>133.28471573420509</v>
      </c>
      <c r="X128" s="122">
        <f t="shared" si="48"/>
        <v>104.91521731572159</v>
      </c>
      <c r="Y128" s="122">
        <f t="shared" si="48"/>
        <v>106.88488471018118</v>
      </c>
      <c r="DA128" s="130" t="s">
        <v>4211</v>
      </c>
    </row>
    <row r="129" spans="1:105" ht="12" customHeight="1" x14ac:dyDescent="0.25">
      <c r="A129" s="97" t="s">
        <v>53</v>
      </c>
      <c r="B129" s="98"/>
      <c r="C129" s="98">
        <f>IF(RES_hhdet_in_tes!C129=0,0,RES_hhdet_in_tes!C129*1000*11630/RES_hhdet_in_new!C126)</f>
        <v>11.74591957681041</v>
      </c>
      <c r="D129" s="98">
        <f>IF(RES_hhdet_in_tes!D129=0,0,RES_hhdet_in_tes!D129*1000*11630/RES_hhdet_in_new!D126)</f>
        <v>4.9376980697336084</v>
      </c>
      <c r="E129" s="98">
        <f>IF(RES_hhdet_in_tes!E129=0,0,RES_hhdet_in_tes!E129*1000*11630/RES_hhdet_in_new!E126)</f>
        <v>16.459736471375525</v>
      </c>
      <c r="F129" s="98">
        <f>IF(RES_hhdet_in_tes!F129=0,0,RES_hhdet_in_tes!F129*1000*11630/RES_hhdet_in_new!F126)</f>
        <v>6.7555879914764905</v>
      </c>
      <c r="G129" s="98">
        <f>IF(RES_hhdet_in_tes!G129=0,0,RES_hhdet_in_tes!G129*1000*11630/RES_hhdet_in_new!G126)</f>
        <v>46.222565513851109</v>
      </c>
      <c r="H129" s="98">
        <f>IF(RES_hhdet_in_tes!H129=0,0,RES_hhdet_in_tes!H129*1000*11630/RES_hhdet_in_new!H126)</f>
        <v>120.20417300696764</v>
      </c>
      <c r="I129" s="98">
        <f>IF(RES_hhdet_in_tes!I129=0,0,RES_hhdet_in_tes!I129*1000*11630/RES_hhdet_in_new!I126)</f>
        <v>39.052136061801285</v>
      </c>
      <c r="J129" s="98">
        <f>IF(RES_hhdet_in_tes!J129=0,0,RES_hhdet_in_tes!J129*1000*11630/RES_hhdet_in_new!J126)</f>
        <v>38.427022551001592</v>
      </c>
      <c r="K129" s="98">
        <f>IF(RES_hhdet_in_tes!K129=0,0,RES_hhdet_in_tes!K129*1000*11630/RES_hhdet_in_new!K126)</f>
        <v>9.1315027440546803</v>
      </c>
      <c r="L129" s="98">
        <f>IF(RES_hhdet_in_tes!L129=0,0,RES_hhdet_in_tes!L129*1000*11630/RES_hhdet_in_new!L126)</f>
        <v>48.717488597410004</v>
      </c>
      <c r="M129" s="98">
        <f>IF(RES_hhdet_in_tes!M129=0,0,RES_hhdet_in_tes!M129*1000*11630/RES_hhdet_in_new!M126)</f>
        <v>7.9062284360317543</v>
      </c>
      <c r="N129" s="98">
        <f>IF(RES_hhdet_in_tes!N129=0,0,RES_hhdet_in_tes!N129*1000*11630/RES_hhdet_in_new!N126)</f>
        <v>46.323307865930687</v>
      </c>
      <c r="O129" s="98">
        <f>IF(RES_hhdet_in_tes!O129=0,0,RES_hhdet_in_tes!O129*1000*11630/RES_hhdet_in_new!O126)</f>
        <v>77.907305100226282</v>
      </c>
      <c r="P129" s="98">
        <f>IF(RES_hhdet_in_tes!P129=0,0,RES_hhdet_in_tes!P129*1000*11630/RES_hhdet_in_new!P126)</f>
        <v>46.090377410242766</v>
      </c>
      <c r="Q129" s="98">
        <f>IF(RES_hhdet_in_tes!Q129=0,0,RES_hhdet_in_tes!Q129*1000*11630/RES_hhdet_in_new!Q126)</f>
        <v>30.436575181113923</v>
      </c>
      <c r="R129" s="98">
        <f>IF(RES_hhdet_in_tes!R129=0,0,RES_hhdet_in_tes!R129*1000*11630/RES_hhdet_in_new!R126)</f>
        <v>46.550507031254078</v>
      </c>
      <c r="S129" s="98">
        <f>IF(RES_hhdet_in_tes!S129=0,0,RES_hhdet_in_tes!S129*1000*11630/RES_hhdet_in_new!S126)</f>
        <v>44.711178480269581</v>
      </c>
      <c r="T129" s="98">
        <f>IF(RES_hhdet_in_tes!T129=0,0,RES_hhdet_in_tes!T129*1000*11630/RES_hhdet_in_new!T126)</f>
        <v>19.863348693569186</v>
      </c>
      <c r="U129" s="98">
        <f>IF(RES_hhdet_in_tes!U129=0,0,RES_hhdet_in_tes!U129*1000*11630/RES_hhdet_in_new!U126)</f>
        <v>142.62807988646858</v>
      </c>
      <c r="V129" s="98">
        <f>IF(RES_hhdet_in_tes!V129=0,0,RES_hhdet_in_tes!V129*1000*11630/RES_hhdet_in_new!V126)</f>
        <v>220.89916286119583</v>
      </c>
      <c r="W129" s="98">
        <f>IF(RES_hhdet_in_tes!W129=0,0,RES_hhdet_in_tes!W129*1000*11630/RES_hhdet_in_new!W126)</f>
        <v>133.28471573420509</v>
      </c>
      <c r="X129" s="98">
        <f>IF(RES_hhdet_in_tes!X129=0,0,RES_hhdet_in_tes!X129*1000*11630/RES_hhdet_in_new!X126)</f>
        <v>104.91521731572159</v>
      </c>
      <c r="Y129" s="98">
        <f>IF(RES_hhdet_in_tes!Y129=0,0,RES_hhdet_in_tes!Y129*1000*11630/RES_hhdet_in_new!Y126)</f>
        <v>106.88488471018118</v>
      </c>
      <c r="DA129" s="63" t="s">
        <v>4212</v>
      </c>
    </row>
    <row r="130" spans="1:105" ht="12" customHeight="1" x14ac:dyDescent="0.25">
      <c r="A130" s="121" t="s">
        <v>55</v>
      </c>
      <c r="B130" s="122"/>
      <c r="C130" s="122">
        <v>1197.5812447350022</v>
      </c>
      <c r="D130" s="122">
        <v>1205.4237145788627</v>
      </c>
      <c r="E130" s="122">
        <v>1217.2618503417141</v>
      </c>
      <c r="F130" s="122">
        <v>1273.610613701373</v>
      </c>
      <c r="G130" s="122">
        <v>1324.0907116868293</v>
      </c>
      <c r="H130" s="122">
        <v>1382.3635945763931</v>
      </c>
      <c r="I130" s="122">
        <v>1408.9560749019365</v>
      </c>
      <c r="J130" s="122">
        <v>1335.7213425714749</v>
      </c>
      <c r="K130" s="122">
        <v>1398.2664711117573</v>
      </c>
      <c r="L130" s="122">
        <v>1361.4460833231556</v>
      </c>
      <c r="M130" s="122">
        <v>1326.1832120602783</v>
      </c>
      <c r="N130" s="122">
        <v>1371.9903037783022</v>
      </c>
      <c r="O130" s="122">
        <v>1365.4654276590595</v>
      </c>
      <c r="P130" s="122">
        <v>1400.2897639707132</v>
      </c>
      <c r="Q130" s="122">
        <v>1383.9775704662627</v>
      </c>
      <c r="R130" s="122">
        <v>1390.0793192823021</v>
      </c>
      <c r="S130" s="122">
        <v>1390.8316440008564</v>
      </c>
      <c r="T130" s="122">
        <v>1365.5213172014878</v>
      </c>
      <c r="U130" s="122">
        <v>1349.8074153391633</v>
      </c>
      <c r="V130" s="122">
        <v>1154.5249897562467</v>
      </c>
      <c r="W130" s="122">
        <v>1050.8734763457119</v>
      </c>
      <c r="X130" s="122">
        <v>870.10540837894473</v>
      </c>
      <c r="Y130" s="122">
        <v>824.10298077257028</v>
      </c>
      <c r="DA130" s="130" t="s">
        <v>4213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4214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4215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4216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4217</v>
      </c>
    </row>
    <row r="135" spans="1:105" ht="12" customHeight="1" x14ac:dyDescent="0.25">
      <c r="A135" s="106" t="s">
        <v>122</v>
      </c>
      <c r="B135" s="101"/>
      <c r="C135" s="101">
        <v>1197.5741126829635</v>
      </c>
      <c r="D135" s="101">
        <v>1205.4197517945167</v>
      </c>
      <c r="E135" s="101">
        <v>1217.2417707442578</v>
      </c>
      <c r="F135" s="101">
        <v>1273.609571016035</v>
      </c>
      <c r="G135" s="101">
        <v>1324.0904467727787</v>
      </c>
      <c r="H135" s="101">
        <v>1382.3647057612959</v>
      </c>
      <c r="I135" s="101">
        <v>1408.8852184799418</v>
      </c>
      <c r="J135" s="101">
        <v>1335.5585739064081</v>
      </c>
      <c r="K135" s="101">
        <v>1397.7184884909791</v>
      </c>
      <c r="L135" s="101">
        <v>1361.2546963604689</v>
      </c>
      <c r="M135" s="101">
        <v>1326.0609442570467</v>
      </c>
      <c r="N135" s="101">
        <v>1371.9756011128577</v>
      </c>
      <c r="O135" s="101">
        <v>1365.476535379353</v>
      </c>
      <c r="P135" s="101">
        <v>1400.1411980883775</v>
      </c>
      <c r="Q135" s="101">
        <v>1383.4582352587579</v>
      </c>
      <c r="R135" s="101">
        <v>1389.621353269102</v>
      </c>
      <c r="S135" s="101">
        <v>1390.2532396133954</v>
      </c>
      <c r="T135" s="101">
        <v>1365.2980345405563</v>
      </c>
      <c r="U135" s="101">
        <v>1349.7960103898656</v>
      </c>
      <c r="V135" s="101">
        <v>1154.6969204385241</v>
      </c>
      <c r="W135" s="101">
        <v>1051.0658032550834</v>
      </c>
      <c r="X135" s="101">
        <v>864.54825012279969</v>
      </c>
      <c r="Y135" s="101">
        <v>822.52347636808611</v>
      </c>
      <c r="DA135" s="131" t="s">
        <v>4218</v>
      </c>
    </row>
    <row r="136" spans="1:105" ht="12" customHeight="1" x14ac:dyDescent="0.25">
      <c r="A136" s="107" t="s">
        <v>121</v>
      </c>
      <c r="B136" s="104"/>
      <c r="C136" s="104">
        <v>1197.7864893436738</v>
      </c>
      <c r="D136" s="104">
        <v>1205.6622741964914</v>
      </c>
      <c r="E136" s="104">
        <v>1217.7098763599568</v>
      </c>
      <c r="F136" s="104">
        <v>1273.9036082813391</v>
      </c>
      <c r="G136" s="104">
        <v>1324.120028841756</v>
      </c>
      <c r="H136" s="104">
        <v>1382.3266690473231</v>
      </c>
      <c r="I136" s="104">
        <v>1409.5884684682389</v>
      </c>
      <c r="J136" s="104">
        <v>1337.0076120222473</v>
      </c>
      <c r="K136" s="104">
        <v>1399.8395591524395</v>
      </c>
      <c r="L136" s="104">
        <v>1362.877657804052</v>
      </c>
      <c r="M136" s="104">
        <v>1327.1749397976014</v>
      </c>
      <c r="N136" s="104">
        <v>1372.2589615741479</v>
      </c>
      <c r="O136" s="104">
        <v>1365.3967411437759</v>
      </c>
      <c r="P136" s="104">
        <v>1400.9346749599445</v>
      </c>
      <c r="Q136" s="104">
        <v>1385.6272234783382</v>
      </c>
      <c r="R136" s="104">
        <v>1391.8742505921027</v>
      </c>
      <c r="S136" s="104">
        <v>1392.7627683267351</v>
      </c>
      <c r="T136" s="104">
        <v>1366.9004159895953</v>
      </c>
      <c r="U136" s="104">
        <v>1349.8942484758604</v>
      </c>
      <c r="V136" s="104">
        <v>1153.325473368265</v>
      </c>
      <c r="W136" s="104">
        <v>1050.0770456825437</v>
      </c>
      <c r="X136" s="104">
        <v>871.06196840664188</v>
      </c>
      <c r="Y136" s="104">
        <v>828.02159856995502</v>
      </c>
      <c r="DA136" s="132" t="s">
        <v>4219</v>
      </c>
    </row>
    <row r="137" spans="1:105" ht="12" customHeight="1" x14ac:dyDescent="0.25">
      <c r="A137" s="108" t="s">
        <v>53</v>
      </c>
      <c r="B137" s="98"/>
      <c r="C137" s="98">
        <v>488.98721590665093</v>
      </c>
      <c r="D137" s="98">
        <v>504.01049850140873</v>
      </c>
      <c r="E137" s="98">
        <v>518.27661369871839</v>
      </c>
      <c r="F137" s="98">
        <v>507.45190311701691</v>
      </c>
      <c r="G137" s="98">
        <v>538.98506420573062</v>
      </c>
      <c r="H137" s="98">
        <v>571.15380076261124</v>
      </c>
      <c r="I137" s="98">
        <v>617.01856922480351</v>
      </c>
      <c r="J137" s="98">
        <v>533.96999345301879</v>
      </c>
      <c r="K137" s="98">
        <v>577.06044306926685</v>
      </c>
      <c r="L137" s="98">
        <v>565.13147451952034</v>
      </c>
      <c r="M137" s="98">
        <v>529.87066951609074</v>
      </c>
      <c r="N137" s="98">
        <v>550.92626598971538</v>
      </c>
      <c r="O137" s="98">
        <v>457.74356613424192</v>
      </c>
      <c r="P137" s="98">
        <v>438.48164041244854</v>
      </c>
      <c r="Q137" s="98">
        <v>470.82177193320734</v>
      </c>
      <c r="R137" s="98">
        <v>574.27874011045526</v>
      </c>
      <c r="S137" s="98">
        <v>608.83356998457327</v>
      </c>
      <c r="T137" s="98">
        <v>545.13775497791926</v>
      </c>
      <c r="U137" s="98">
        <v>540.19966330617729</v>
      </c>
      <c r="V137" s="98">
        <v>324.83432931911534</v>
      </c>
      <c r="W137" s="98">
        <v>261.4020086966496</v>
      </c>
      <c r="X137" s="98">
        <v>299.49148657647515</v>
      </c>
      <c r="Y137" s="98">
        <v>316.70118009285699</v>
      </c>
      <c r="DA137" s="63" t="s">
        <v>4220</v>
      </c>
    </row>
    <row r="138" spans="1:105" ht="12" customHeight="1" x14ac:dyDescent="0.25">
      <c r="A138" s="108" t="s">
        <v>52</v>
      </c>
      <c r="B138" s="98"/>
      <c r="C138" s="98">
        <v>708.79927343702298</v>
      </c>
      <c r="D138" s="98">
        <v>701.65177569508262</v>
      </c>
      <c r="E138" s="98">
        <v>699.43326266123825</v>
      </c>
      <c r="F138" s="98">
        <v>766.45170516432199</v>
      </c>
      <c r="G138" s="98">
        <v>785.13496463602542</v>
      </c>
      <c r="H138" s="98">
        <v>811.17286828471174</v>
      </c>
      <c r="I138" s="98">
        <v>792.5698992434352</v>
      </c>
      <c r="J138" s="98">
        <v>803.03761856922836</v>
      </c>
      <c r="K138" s="98">
        <v>822.77911608317299</v>
      </c>
      <c r="L138" s="98">
        <v>797.74618328453175</v>
      </c>
      <c r="M138" s="98">
        <v>797.30427028151053</v>
      </c>
      <c r="N138" s="98">
        <v>821.33269558443249</v>
      </c>
      <c r="O138" s="98">
        <v>907.6531750095337</v>
      </c>
      <c r="P138" s="98">
        <v>962.45303454749592</v>
      </c>
      <c r="Q138" s="98">
        <v>914.80545154513095</v>
      </c>
      <c r="R138" s="98">
        <v>817.59551048164724</v>
      </c>
      <c r="S138" s="98">
        <v>783.9291983421615</v>
      </c>
      <c r="T138" s="98">
        <v>821.76266101167619</v>
      </c>
      <c r="U138" s="98">
        <v>809.69458516968302</v>
      </c>
      <c r="V138" s="98">
        <v>828.49114404914974</v>
      </c>
      <c r="W138" s="98">
        <v>788.67503698589405</v>
      </c>
      <c r="X138" s="98">
        <v>571.57048183016661</v>
      </c>
      <c r="Y138" s="98">
        <v>511.32041847709797</v>
      </c>
      <c r="DA138" s="63" t="s">
        <v>4221</v>
      </c>
    </row>
    <row r="139" spans="1:105" ht="12" customHeight="1" x14ac:dyDescent="0.25">
      <c r="A139" s="121" t="s">
        <v>54</v>
      </c>
      <c r="B139" s="122"/>
      <c r="C139" s="122">
        <v>229.00161103392952</v>
      </c>
      <c r="D139" s="122">
        <v>224.77953986979824</v>
      </c>
      <c r="E139" s="122">
        <v>244.12428694385162</v>
      </c>
      <c r="F139" s="122">
        <v>246.19280846559852</v>
      </c>
      <c r="G139" s="122">
        <v>256.31439300443702</v>
      </c>
      <c r="H139" s="122">
        <v>249.2548620261912</v>
      </c>
      <c r="I139" s="122">
        <v>244.63854437595529</v>
      </c>
      <c r="J139" s="122">
        <v>213.67380780707089</v>
      </c>
      <c r="K139" s="122">
        <v>221.92154491465774</v>
      </c>
      <c r="L139" s="122">
        <v>219.26367319151944</v>
      </c>
      <c r="M139" s="122">
        <v>205.74493896721094</v>
      </c>
      <c r="N139" s="122">
        <v>213.39291475176915</v>
      </c>
      <c r="O139" s="122">
        <v>214.71038725846074</v>
      </c>
      <c r="P139" s="122">
        <v>218.68523941917499</v>
      </c>
      <c r="Q139" s="122">
        <v>229.73845300030052</v>
      </c>
      <c r="R139" s="122">
        <v>229.66124543440074</v>
      </c>
      <c r="S139" s="122">
        <v>230.29588600591043</v>
      </c>
      <c r="T139" s="122">
        <v>229.65461059335203</v>
      </c>
      <c r="U139" s="122">
        <v>228.2743799153528</v>
      </c>
      <c r="V139" s="122">
        <v>239.12217395220782</v>
      </c>
      <c r="W139" s="122">
        <v>233.06701485142148</v>
      </c>
      <c r="X139" s="122">
        <v>171.23586514216561</v>
      </c>
      <c r="Y139" s="122">
        <v>172.49211578425033</v>
      </c>
      <c r="DA139" s="130" t="s">
        <v>4222</v>
      </c>
    </row>
    <row r="140" spans="1:105" ht="12" customHeight="1" x14ac:dyDescent="0.25">
      <c r="A140" s="97" t="s">
        <v>50</v>
      </c>
      <c r="B140" s="98"/>
      <c r="C140" s="98">
        <v>223.99340701152903</v>
      </c>
      <c r="D140" s="98">
        <v>222.78029986133038</v>
      </c>
      <c r="E140" s="98">
        <v>248.06657556879119</v>
      </c>
      <c r="F140" s="98">
        <v>246.88798627634819</v>
      </c>
      <c r="G140" s="98">
        <v>242.81073750272108</v>
      </c>
      <c r="H140" s="98">
        <v>252.68440750285674</v>
      </c>
      <c r="I140" s="98">
        <v>248.60425495908859</v>
      </c>
      <c r="J140" s="98">
        <v>210.76372835819495</v>
      </c>
      <c r="K140" s="98">
        <v>225.83871074019385</v>
      </c>
      <c r="L140" s="98">
        <v>215.91005969344451</v>
      </c>
      <c r="M140" s="98">
        <v>215.74061215192651</v>
      </c>
      <c r="N140" s="98">
        <v>217.51962606155931</v>
      </c>
      <c r="O140" s="98">
        <v>215.47531415335993</v>
      </c>
      <c r="P140" s="98">
        <v>234.75437703585757</v>
      </c>
      <c r="Q140" s="98">
        <v>225.65113949700685</v>
      </c>
      <c r="R140" s="98">
        <v>241.19486503878611</v>
      </c>
      <c r="S140" s="98">
        <v>237.3144061598752</v>
      </c>
      <c r="T140" s="98">
        <v>235.94978653748956</v>
      </c>
      <c r="U140" s="98">
        <v>246.83986503796754</v>
      </c>
      <c r="V140" s="98">
        <v>228.2443959026613</v>
      </c>
      <c r="W140" s="98">
        <v>216.55829842327421</v>
      </c>
      <c r="X140" s="98">
        <v>196.7574914640166</v>
      </c>
      <c r="Y140" s="98">
        <v>177.89360317298096</v>
      </c>
      <c r="DA140" s="63" t="s">
        <v>4223</v>
      </c>
    </row>
    <row r="141" spans="1:105" ht="12" customHeight="1" x14ac:dyDescent="0.25">
      <c r="A141" s="109" t="s">
        <v>120</v>
      </c>
      <c r="B141" s="33"/>
      <c r="C141" s="33">
        <v>229.25693123899308</v>
      </c>
      <c r="D141" s="33">
        <v>224.88984276681717</v>
      </c>
      <c r="E141" s="33">
        <v>243.92439625300963</v>
      </c>
      <c r="F141" s="33">
        <v>246.15099325893684</v>
      </c>
      <c r="G141" s="33">
        <v>257.1263216580212</v>
      </c>
      <c r="H141" s="33">
        <v>249.01578313478905</v>
      </c>
      <c r="I141" s="33">
        <v>244.27901566924265</v>
      </c>
      <c r="J141" s="33">
        <v>213.93441193682091</v>
      </c>
      <c r="K141" s="33">
        <v>221.58009704608796</v>
      </c>
      <c r="L141" s="33">
        <v>219.51902447309874</v>
      </c>
      <c r="M141" s="33">
        <v>204.99619940281281</v>
      </c>
      <c r="N141" s="33">
        <v>213.07869815457701</v>
      </c>
      <c r="O141" s="33">
        <v>214.65190660900365</v>
      </c>
      <c r="P141" s="33">
        <v>217.271750462152</v>
      </c>
      <c r="Q141" s="33">
        <v>230.07490868502282</v>
      </c>
      <c r="R141" s="33">
        <v>228.67616760342119</v>
      </c>
      <c r="S141" s="33">
        <v>229.73214944735901</v>
      </c>
      <c r="T141" s="33">
        <v>229.23248509272474</v>
      </c>
      <c r="U141" s="33">
        <v>226.9069504162367</v>
      </c>
      <c r="V141" s="33">
        <v>239.86769145093066</v>
      </c>
      <c r="W141" s="33">
        <v>234.30627506586686</v>
      </c>
      <c r="X141" s="33">
        <v>168.82693612709298</v>
      </c>
      <c r="Y141" s="33">
        <v>171.9869407047288</v>
      </c>
      <c r="DA141" s="60" t="s">
        <v>4224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11133.274467982306</v>
      </c>
      <c r="D143" s="117">
        <f t="shared" si="49"/>
        <v>11337.148323534066</v>
      </c>
      <c r="E143" s="117">
        <f t="shared" si="49"/>
        <v>11096.44844262227</v>
      </c>
      <c r="F143" s="117">
        <f t="shared" si="49"/>
        <v>11460.013901860731</v>
      </c>
      <c r="G143" s="117">
        <f t="shared" si="49"/>
        <v>11191.421577095411</v>
      </c>
      <c r="H143" s="117">
        <f t="shared" si="49"/>
        <v>9862.2243056802618</v>
      </c>
      <c r="I143" s="117">
        <f t="shared" si="49"/>
        <v>9192.9517595569178</v>
      </c>
      <c r="J143" s="117">
        <f t="shared" si="49"/>
        <v>9945.1785643614876</v>
      </c>
      <c r="K143" s="117">
        <f t="shared" si="49"/>
        <v>9223.9394155952468</v>
      </c>
      <c r="L143" s="117">
        <f t="shared" si="49"/>
        <v>9942.6084425121062</v>
      </c>
      <c r="M143" s="117">
        <f t="shared" si="49"/>
        <v>8688.1778379092884</v>
      </c>
      <c r="N143" s="117">
        <f t="shared" si="49"/>
        <v>8831.6816839640796</v>
      </c>
      <c r="O143" s="117">
        <f t="shared" si="49"/>
        <v>8611.1235174868762</v>
      </c>
      <c r="P143" s="117">
        <f t="shared" si="49"/>
        <v>8070.9315337398275</v>
      </c>
      <c r="Q143" s="117">
        <f t="shared" si="49"/>
        <v>8189.215504477972</v>
      </c>
      <c r="R143" s="117">
        <f t="shared" ref="R143:V143" si="50">R144+R146+R148+R157</f>
        <v>8293.5751871627563</v>
      </c>
      <c r="S143" s="117">
        <f t="shared" si="50"/>
        <v>7835.7718252097538</v>
      </c>
      <c r="T143" s="117">
        <f t="shared" si="50"/>
        <v>7453.5295734028614</v>
      </c>
      <c r="U143" s="117">
        <f t="shared" si="50"/>
        <v>6989.3438632937823</v>
      </c>
      <c r="V143" s="117">
        <f t="shared" si="50"/>
        <v>6196.4142864624546</v>
      </c>
      <c r="W143" s="117">
        <f t="shared" ref="W143:Y143" si="51">W144+W146+W148+W157</f>
        <v>6129.8286888453576</v>
      </c>
      <c r="X143" s="117">
        <f t="shared" si="51"/>
        <v>5411.0722258924643</v>
      </c>
      <c r="Y143" s="117">
        <f t="shared" si="51"/>
        <v>4538.3921687589454</v>
      </c>
      <c r="DA143" s="129" t="s">
        <v>4225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9669.8707135104014</v>
      </c>
      <c r="D144" s="122">
        <f t="shared" si="52"/>
        <v>9864.2357330849009</v>
      </c>
      <c r="E144" s="122">
        <f t="shared" si="52"/>
        <v>9510.2665406151027</v>
      </c>
      <c r="F144" s="122">
        <f t="shared" si="52"/>
        <v>9879.8199343932665</v>
      </c>
      <c r="G144" s="122">
        <f t="shared" si="52"/>
        <v>9530.0726244960715</v>
      </c>
      <c r="H144" s="122">
        <f t="shared" si="52"/>
        <v>8029.5371364518123</v>
      </c>
      <c r="I144" s="122">
        <f t="shared" si="52"/>
        <v>7443.4744861798717</v>
      </c>
      <c r="J144" s="122">
        <f t="shared" si="52"/>
        <v>8281.0769489630802</v>
      </c>
      <c r="K144" s="122">
        <f t="shared" si="52"/>
        <v>7513.28055992995</v>
      </c>
      <c r="L144" s="122">
        <f t="shared" si="52"/>
        <v>8158.8144295233724</v>
      </c>
      <c r="M144" s="122">
        <f t="shared" si="52"/>
        <v>7069.9218526269169</v>
      </c>
      <c r="N144" s="122">
        <f t="shared" si="52"/>
        <v>7068.8104342505567</v>
      </c>
      <c r="O144" s="122">
        <f t="shared" si="52"/>
        <v>6830.84364738979</v>
      </c>
      <c r="P144" s="122">
        <f t="shared" si="52"/>
        <v>6271.4782867682279</v>
      </c>
      <c r="Q144" s="122">
        <f t="shared" si="52"/>
        <v>6317.8042384503888</v>
      </c>
      <c r="R144" s="122">
        <f t="shared" si="52"/>
        <v>6422.6413100359214</v>
      </c>
      <c r="S144" s="122">
        <f t="shared" si="52"/>
        <v>5969.6420441557002</v>
      </c>
      <c r="T144" s="122">
        <f t="shared" si="52"/>
        <v>5645.910228871051</v>
      </c>
      <c r="U144" s="122">
        <f t="shared" si="52"/>
        <v>5163.2165084781982</v>
      </c>
      <c r="V144" s="122">
        <f t="shared" si="52"/>
        <v>4425.9589806846934</v>
      </c>
      <c r="W144" s="122">
        <f t="shared" si="52"/>
        <v>4413.8691670812495</v>
      </c>
      <c r="X144" s="122">
        <f t="shared" si="52"/>
        <v>3877.1923208763142</v>
      </c>
      <c r="Y144" s="122">
        <f t="shared" si="52"/>
        <v>3098.3332670651907</v>
      </c>
      <c r="DA144" s="130" t="s">
        <v>4226</v>
      </c>
    </row>
    <row r="145" spans="1:105" ht="12" customHeight="1" x14ac:dyDescent="0.25">
      <c r="A145" s="97" t="s">
        <v>53</v>
      </c>
      <c r="B145" s="98"/>
      <c r="C145" s="98">
        <v>9669.8707135104014</v>
      </c>
      <c r="D145" s="98">
        <v>9864.2357330849009</v>
      </c>
      <c r="E145" s="98">
        <v>9510.2665406151027</v>
      </c>
      <c r="F145" s="98">
        <v>9879.8199343932665</v>
      </c>
      <c r="G145" s="98">
        <v>9530.0726244960715</v>
      </c>
      <c r="H145" s="98">
        <v>8029.5371364518123</v>
      </c>
      <c r="I145" s="98">
        <v>7443.4744861798717</v>
      </c>
      <c r="J145" s="98">
        <v>8281.0769489630802</v>
      </c>
      <c r="K145" s="98">
        <v>7513.28055992995</v>
      </c>
      <c r="L145" s="98">
        <v>8158.8144295233724</v>
      </c>
      <c r="M145" s="98">
        <v>7069.9218526269169</v>
      </c>
      <c r="N145" s="98">
        <v>7068.8104342505567</v>
      </c>
      <c r="O145" s="98">
        <v>6830.84364738979</v>
      </c>
      <c r="P145" s="98">
        <v>6271.4782867682279</v>
      </c>
      <c r="Q145" s="98">
        <v>6317.8042384503888</v>
      </c>
      <c r="R145" s="98">
        <v>6422.6413100359214</v>
      </c>
      <c r="S145" s="98">
        <v>5969.6420441557002</v>
      </c>
      <c r="T145" s="98">
        <v>5645.910228871051</v>
      </c>
      <c r="U145" s="98">
        <v>5163.2165084781982</v>
      </c>
      <c r="V145" s="98">
        <v>4425.9589806846934</v>
      </c>
      <c r="W145" s="98">
        <v>4413.8691670812495</v>
      </c>
      <c r="X145" s="98">
        <v>3877.1923208763142</v>
      </c>
      <c r="Y145" s="98">
        <v>3098.3332670651907</v>
      </c>
      <c r="DA145" s="63" t="s">
        <v>4227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37.614553034612456</v>
      </c>
      <c r="D146" s="122">
        <f t="shared" si="53"/>
        <v>43.81179906049563</v>
      </c>
      <c r="E146" s="122">
        <f t="shared" si="53"/>
        <v>130.71418131892099</v>
      </c>
      <c r="F146" s="122">
        <f t="shared" si="53"/>
        <v>61.810107509499844</v>
      </c>
      <c r="G146" s="122">
        <f t="shared" si="53"/>
        <v>82.769877839490732</v>
      </c>
      <c r="H146" s="122">
        <f t="shared" si="53"/>
        <v>198.87686309109228</v>
      </c>
      <c r="I146" s="122">
        <f t="shared" si="53"/>
        <v>95.57835336358562</v>
      </c>
      <c r="J146" s="122">
        <f t="shared" si="53"/>
        <v>115.79238292976147</v>
      </c>
      <c r="K146" s="122">
        <f t="shared" si="53"/>
        <v>87.776067693601263</v>
      </c>
      <c r="L146" s="122">
        <f t="shared" si="53"/>
        <v>198.27548131294381</v>
      </c>
      <c r="M146" s="122">
        <f t="shared" si="53"/>
        <v>76.251951021440021</v>
      </c>
      <c r="N146" s="122">
        <f t="shared" si="53"/>
        <v>174.00934877843193</v>
      </c>
      <c r="O146" s="122">
        <f t="shared" si="53"/>
        <v>197.68609190093187</v>
      </c>
      <c r="P146" s="122">
        <f t="shared" si="53"/>
        <v>168.7121882998687</v>
      </c>
      <c r="Q146" s="122">
        <f t="shared" si="53"/>
        <v>258.89967304193596</v>
      </c>
      <c r="R146" s="122">
        <f t="shared" si="53"/>
        <v>240.15007173946657</v>
      </c>
      <c r="S146" s="122">
        <f t="shared" si="53"/>
        <v>240.5033079339245</v>
      </c>
      <c r="T146" s="122">
        <f t="shared" si="53"/>
        <v>211.97478919336905</v>
      </c>
      <c r="U146" s="122">
        <f t="shared" si="53"/>
        <v>246.88012136368405</v>
      </c>
      <c r="V146" s="122">
        <f t="shared" si="53"/>
        <v>374.962425342931</v>
      </c>
      <c r="W146" s="122">
        <f t="shared" si="53"/>
        <v>431.95338585911958</v>
      </c>
      <c r="X146" s="122">
        <f t="shared" si="53"/>
        <v>473.98104677188502</v>
      </c>
      <c r="Y146" s="122">
        <f t="shared" si="53"/>
        <v>433.75122456672415</v>
      </c>
      <c r="DA146" s="130" t="s">
        <v>4228</v>
      </c>
    </row>
    <row r="147" spans="1:105" ht="12" customHeight="1" x14ac:dyDescent="0.25">
      <c r="A147" s="97" t="s">
        <v>53</v>
      </c>
      <c r="B147" s="98"/>
      <c r="C147" s="98">
        <f>IF(RES_hhdet_in_tes!C147=0,0,RES_hhdet_in_tes!C147*1000*11630/RES_hhdet_in_new!C145)</f>
        <v>37.614553034612456</v>
      </c>
      <c r="D147" s="98">
        <f>IF(RES_hhdet_in_tes!D147=0,0,RES_hhdet_in_tes!D147*1000*11630/RES_hhdet_in_new!D145)</f>
        <v>43.81179906049563</v>
      </c>
      <c r="E147" s="98">
        <f>IF(RES_hhdet_in_tes!E147=0,0,RES_hhdet_in_tes!E147*1000*11630/RES_hhdet_in_new!E145)</f>
        <v>130.71418131892099</v>
      </c>
      <c r="F147" s="98">
        <f>IF(RES_hhdet_in_tes!F147=0,0,RES_hhdet_in_tes!F147*1000*11630/RES_hhdet_in_new!F145)</f>
        <v>61.810107509499844</v>
      </c>
      <c r="G147" s="98">
        <f>IF(RES_hhdet_in_tes!G147=0,0,RES_hhdet_in_tes!G147*1000*11630/RES_hhdet_in_new!G145)</f>
        <v>82.769877839490732</v>
      </c>
      <c r="H147" s="98">
        <f>IF(RES_hhdet_in_tes!H147=0,0,RES_hhdet_in_tes!H147*1000*11630/RES_hhdet_in_new!H145)</f>
        <v>198.87686309109228</v>
      </c>
      <c r="I147" s="98">
        <f>IF(RES_hhdet_in_tes!I147=0,0,RES_hhdet_in_tes!I147*1000*11630/RES_hhdet_in_new!I145)</f>
        <v>95.57835336358562</v>
      </c>
      <c r="J147" s="98">
        <f>IF(RES_hhdet_in_tes!J147=0,0,RES_hhdet_in_tes!J147*1000*11630/RES_hhdet_in_new!J145)</f>
        <v>115.79238292976147</v>
      </c>
      <c r="K147" s="98">
        <f>IF(RES_hhdet_in_tes!K147=0,0,RES_hhdet_in_tes!K147*1000*11630/RES_hhdet_in_new!K145)</f>
        <v>87.776067693601263</v>
      </c>
      <c r="L147" s="98">
        <f>IF(RES_hhdet_in_tes!L147=0,0,RES_hhdet_in_tes!L147*1000*11630/RES_hhdet_in_new!L145)</f>
        <v>198.27548131294381</v>
      </c>
      <c r="M147" s="98">
        <f>IF(RES_hhdet_in_tes!M147=0,0,RES_hhdet_in_tes!M147*1000*11630/RES_hhdet_in_new!M145)</f>
        <v>76.251951021440021</v>
      </c>
      <c r="N147" s="98">
        <f>IF(RES_hhdet_in_tes!N147=0,0,RES_hhdet_in_tes!N147*1000*11630/RES_hhdet_in_new!N145)</f>
        <v>174.00934877843193</v>
      </c>
      <c r="O147" s="98">
        <f>IF(RES_hhdet_in_tes!O147=0,0,RES_hhdet_in_tes!O147*1000*11630/RES_hhdet_in_new!O145)</f>
        <v>197.68609190093187</v>
      </c>
      <c r="P147" s="98">
        <f>IF(RES_hhdet_in_tes!P147=0,0,RES_hhdet_in_tes!P147*1000*11630/RES_hhdet_in_new!P145)</f>
        <v>168.7121882998687</v>
      </c>
      <c r="Q147" s="98">
        <f>IF(RES_hhdet_in_tes!Q147=0,0,RES_hhdet_in_tes!Q147*1000*11630/RES_hhdet_in_new!Q145)</f>
        <v>258.89967304193596</v>
      </c>
      <c r="R147" s="98">
        <f>IF(RES_hhdet_in_tes!R147=0,0,RES_hhdet_in_tes!R147*1000*11630/RES_hhdet_in_new!R145)</f>
        <v>240.15007173946657</v>
      </c>
      <c r="S147" s="98">
        <f>IF(RES_hhdet_in_tes!S147=0,0,RES_hhdet_in_tes!S147*1000*11630/RES_hhdet_in_new!S145)</f>
        <v>240.5033079339245</v>
      </c>
      <c r="T147" s="98">
        <f>IF(RES_hhdet_in_tes!T147=0,0,RES_hhdet_in_tes!T147*1000*11630/RES_hhdet_in_new!T145)</f>
        <v>211.97478919336905</v>
      </c>
      <c r="U147" s="98">
        <f>IF(RES_hhdet_in_tes!U147=0,0,RES_hhdet_in_tes!U147*1000*11630/RES_hhdet_in_new!U145)</f>
        <v>246.88012136368405</v>
      </c>
      <c r="V147" s="98">
        <f>IF(RES_hhdet_in_tes!V147=0,0,RES_hhdet_in_tes!V147*1000*11630/RES_hhdet_in_new!V145)</f>
        <v>374.962425342931</v>
      </c>
      <c r="W147" s="98">
        <f>IF(RES_hhdet_in_tes!W147=0,0,RES_hhdet_in_tes!W147*1000*11630/RES_hhdet_in_new!W145)</f>
        <v>431.95338585911958</v>
      </c>
      <c r="X147" s="98">
        <f>IF(RES_hhdet_in_tes!X147=0,0,RES_hhdet_in_tes!X147*1000*11630/RES_hhdet_in_new!X145)</f>
        <v>473.98104677188502</v>
      </c>
      <c r="Y147" s="98">
        <f>IF(RES_hhdet_in_tes!Y147=0,0,RES_hhdet_in_tes!Y147*1000*11630/RES_hhdet_in_new!Y145)</f>
        <v>433.75122456672415</v>
      </c>
      <c r="DA147" s="63" t="s">
        <v>4229</v>
      </c>
    </row>
    <row r="148" spans="1:105" ht="12" customHeight="1" x14ac:dyDescent="0.25">
      <c r="A148" s="121" t="s">
        <v>55</v>
      </c>
      <c r="B148" s="122"/>
      <c r="C148" s="122">
        <v>1196.779722855417</v>
      </c>
      <c r="D148" s="122">
        <v>1204.3237128921414</v>
      </c>
      <c r="E148" s="122">
        <v>1211.3448966835817</v>
      </c>
      <c r="F148" s="122">
        <v>1272.19187519864</v>
      </c>
      <c r="G148" s="122">
        <v>1322.2775582816362</v>
      </c>
      <c r="H148" s="122">
        <v>1384.558313787722</v>
      </c>
      <c r="I148" s="122">
        <v>1409.2617931341974</v>
      </c>
      <c r="J148" s="122">
        <v>1334.6335010102689</v>
      </c>
      <c r="K148" s="122">
        <v>1400.9576051820873</v>
      </c>
      <c r="L148" s="122">
        <v>1366.250699353548</v>
      </c>
      <c r="M148" s="122">
        <v>1336.2509491760432</v>
      </c>
      <c r="N148" s="122">
        <v>1375.4672405355589</v>
      </c>
      <c r="O148" s="122">
        <v>1367.8840322279366</v>
      </c>
      <c r="P148" s="122">
        <v>1412.0409956752994</v>
      </c>
      <c r="Q148" s="122">
        <v>1382.7722071936169</v>
      </c>
      <c r="R148" s="122">
        <v>1401.113792209349</v>
      </c>
      <c r="S148" s="122">
        <v>1395.3402356822398</v>
      </c>
      <c r="T148" s="122">
        <v>1365.9810016470785</v>
      </c>
      <c r="U148" s="122">
        <v>1350.9742063080546</v>
      </c>
      <c r="V148" s="122">
        <v>1156.3838560968245</v>
      </c>
      <c r="W148" s="122">
        <v>1050.9471435761859</v>
      </c>
      <c r="X148" s="122">
        <v>888.657942086861</v>
      </c>
      <c r="Y148" s="122">
        <v>833.81543280063124</v>
      </c>
      <c r="DA148" s="130" t="s">
        <v>4230</v>
      </c>
    </row>
    <row r="149" spans="1:105" ht="12" customHeight="1" x14ac:dyDescent="0.25">
      <c r="A149" s="97" t="s">
        <v>124</v>
      </c>
      <c r="B149" s="98"/>
      <c r="C149" s="98">
        <v>1188.3845838395105</v>
      </c>
      <c r="D149" s="98">
        <v>1194.1244499900404</v>
      </c>
      <c r="E149" s="98">
        <v>1179.254669996961</v>
      </c>
      <c r="F149" s="98">
        <v>1269.3803703175624</v>
      </c>
      <c r="G149" s="98">
        <v>1315.5880944674532</v>
      </c>
      <c r="H149" s="98">
        <v>1407.1537436343758</v>
      </c>
      <c r="I149" s="98">
        <v>1413.6119140453197</v>
      </c>
      <c r="J149" s="98">
        <v>1319.9199817505253</v>
      </c>
      <c r="K149" s="98">
        <v>1427.1968810678588</v>
      </c>
      <c r="L149" s="98">
        <v>1405.0009789456653</v>
      </c>
      <c r="M149" s="98">
        <v>1388.8627195039478</v>
      </c>
      <c r="N149" s="98">
        <v>1396.7651273813226</v>
      </c>
      <c r="O149" s="98">
        <v>1386.1208801293835</v>
      </c>
      <c r="P149" s="98">
        <v>1498.8817215929337</v>
      </c>
      <c r="Q149" s="98">
        <v>1371.674212554211</v>
      </c>
      <c r="R149" s="98">
        <v>1497.9292879277177</v>
      </c>
      <c r="S149" s="98">
        <v>1438.7330065407677</v>
      </c>
      <c r="T149" s="98">
        <v>1369.8764264794568</v>
      </c>
      <c r="U149" s="98">
        <v>1359.0106222533213</v>
      </c>
      <c r="V149" s="98">
        <v>1168.23083397504</v>
      </c>
      <c r="W149" s="98">
        <v>1051.4648491342282</v>
      </c>
      <c r="X149" s="98">
        <v>981.36588260672875</v>
      </c>
      <c r="Y149" s="98">
        <v>889.76815800437817</v>
      </c>
      <c r="DA149" s="63" t="s">
        <v>4231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1390.9130401967082</v>
      </c>
      <c r="N150" s="98">
        <v>0</v>
      </c>
      <c r="O150" s="98">
        <v>1387.1324178556849</v>
      </c>
      <c r="P150" s="98">
        <v>1500.786406911631</v>
      </c>
      <c r="Q150" s="98">
        <v>1373.1813709425512</v>
      </c>
      <c r="R150" s="98">
        <v>1499.8433741996623</v>
      </c>
      <c r="S150" s="98">
        <v>1440.8250423062013</v>
      </c>
      <c r="T150" s="98">
        <v>1372.0836937915005</v>
      </c>
      <c r="U150" s="98">
        <v>1360.2517163954726</v>
      </c>
      <c r="V150" s="98">
        <v>1168.9837283210934</v>
      </c>
      <c r="W150" s="98">
        <v>1053.5235602063253</v>
      </c>
      <c r="X150" s="98">
        <v>988.59740031115302</v>
      </c>
      <c r="Y150" s="98">
        <v>895.26825071800579</v>
      </c>
      <c r="DA150" s="63" t="s">
        <v>4232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555.16260455290296</v>
      </c>
      <c r="N151" s="101">
        <v>0</v>
      </c>
      <c r="O151" s="101">
        <v>464.59024002995631</v>
      </c>
      <c r="P151" s="101">
        <v>469.70432887877155</v>
      </c>
      <c r="Q151" s="101">
        <v>466.0105136991566</v>
      </c>
      <c r="R151" s="101">
        <v>619.12383300527711</v>
      </c>
      <c r="S151" s="101">
        <v>629.53516743126784</v>
      </c>
      <c r="T151" s="101">
        <v>546.68332344665839</v>
      </c>
      <c r="U151" s="101">
        <v>544.42179119902983</v>
      </c>
      <c r="V151" s="101">
        <v>329.35761834139817</v>
      </c>
      <c r="W151" s="101">
        <v>263.29456651803287</v>
      </c>
      <c r="X151" s="101">
        <v>342.96750168493014</v>
      </c>
      <c r="Y151" s="101">
        <v>343.88594332120022</v>
      </c>
      <c r="DA151" s="131" t="s">
        <v>4233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835.7504356438053</v>
      </c>
      <c r="N152" s="104">
        <v>0</v>
      </c>
      <c r="O152" s="104">
        <v>922.54217782572857</v>
      </c>
      <c r="P152" s="104">
        <v>1031.0820780328595</v>
      </c>
      <c r="Q152" s="104">
        <v>907.17085724339461</v>
      </c>
      <c r="R152" s="104">
        <v>880.71954119438522</v>
      </c>
      <c r="S152" s="104">
        <v>811.28987487493328</v>
      </c>
      <c r="T152" s="104">
        <v>825.40037034484237</v>
      </c>
      <c r="U152" s="104">
        <v>815.82992519644301</v>
      </c>
      <c r="V152" s="104">
        <v>839.62610997969512</v>
      </c>
      <c r="W152" s="104">
        <v>790.22899368829246</v>
      </c>
      <c r="X152" s="104">
        <v>645.62989862622305</v>
      </c>
      <c r="Y152" s="104">
        <v>551.38230739680557</v>
      </c>
      <c r="DA152" s="132" t="s">
        <v>4234</v>
      </c>
    </row>
    <row r="153" spans="1:105" ht="12" customHeight="1" x14ac:dyDescent="0.25">
      <c r="A153" s="106" t="s">
        <v>122</v>
      </c>
      <c r="B153" s="101"/>
      <c r="C153" s="101">
        <v>1197.5741126829632</v>
      </c>
      <c r="D153" s="101">
        <v>1205.4197517945165</v>
      </c>
      <c r="E153" s="101">
        <v>1217.2417707442578</v>
      </c>
      <c r="F153" s="101">
        <v>1273.6095710160348</v>
      </c>
      <c r="G153" s="101">
        <v>1324.0904467727787</v>
      </c>
      <c r="H153" s="101">
        <v>1382.3647057612957</v>
      </c>
      <c r="I153" s="101">
        <v>1408.8852184799414</v>
      </c>
      <c r="J153" s="101">
        <v>1335.5585739064081</v>
      </c>
      <c r="K153" s="101">
        <v>1397.7184884909791</v>
      </c>
      <c r="L153" s="101">
        <v>1361.2546963604691</v>
      </c>
      <c r="M153" s="101">
        <v>1326.0609442570465</v>
      </c>
      <c r="N153" s="101">
        <v>1371.9756011128577</v>
      </c>
      <c r="O153" s="101">
        <v>1365.476535379353</v>
      </c>
      <c r="P153" s="101">
        <v>1400.1411980883779</v>
      </c>
      <c r="Q153" s="101">
        <v>1383.4582352587572</v>
      </c>
      <c r="R153" s="101">
        <v>1389.621353269102</v>
      </c>
      <c r="S153" s="101">
        <v>1390.2532396133959</v>
      </c>
      <c r="T153" s="101">
        <v>1365.298034540556</v>
      </c>
      <c r="U153" s="101">
        <v>1349.7960103898654</v>
      </c>
      <c r="V153" s="101">
        <v>1154.6969204385239</v>
      </c>
      <c r="W153" s="101">
        <v>1051.0658032550839</v>
      </c>
      <c r="X153" s="101">
        <v>864.54825012280003</v>
      </c>
      <c r="Y153" s="101">
        <v>822.52347636808588</v>
      </c>
      <c r="DA153" s="131" t="s">
        <v>4235</v>
      </c>
    </row>
    <row r="154" spans="1:105" ht="12" customHeight="1" x14ac:dyDescent="0.25">
      <c r="A154" s="107" t="s">
        <v>121</v>
      </c>
      <c r="B154" s="104"/>
      <c r="C154" s="104">
        <v>1197.786489343674</v>
      </c>
      <c r="D154" s="104">
        <v>1205.6622741964911</v>
      </c>
      <c r="E154" s="104">
        <v>1217.7098763599563</v>
      </c>
      <c r="F154" s="104">
        <v>1273.9036082813386</v>
      </c>
      <c r="G154" s="104">
        <v>1324.1200288417563</v>
      </c>
      <c r="H154" s="104">
        <v>1382.3266690473231</v>
      </c>
      <c r="I154" s="104">
        <v>1409.5884684682385</v>
      </c>
      <c r="J154" s="104">
        <v>1337.0076120222468</v>
      </c>
      <c r="K154" s="104">
        <v>1399.83955915244</v>
      </c>
      <c r="L154" s="104">
        <v>1362.8776578040522</v>
      </c>
      <c r="M154" s="104">
        <v>1327.1749397976023</v>
      </c>
      <c r="N154" s="104">
        <v>1372.2589615741476</v>
      </c>
      <c r="O154" s="104">
        <v>1365.3967411437759</v>
      </c>
      <c r="P154" s="104">
        <v>1400.9346749599445</v>
      </c>
      <c r="Q154" s="104">
        <v>1385.6272234783378</v>
      </c>
      <c r="R154" s="104">
        <v>1391.8742505921025</v>
      </c>
      <c r="S154" s="104">
        <v>1392.7627683267351</v>
      </c>
      <c r="T154" s="104">
        <v>1366.9004159895953</v>
      </c>
      <c r="U154" s="104">
        <v>1349.8942484758602</v>
      </c>
      <c r="V154" s="104">
        <v>1153.325473368265</v>
      </c>
      <c r="W154" s="104">
        <v>1050.0770456825435</v>
      </c>
      <c r="X154" s="104">
        <v>871.06196840664177</v>
      </c>
      <c r="Y154" s="104">
        <v>828.0215985699549</v>
      </c>
      <c r="DA154" s="132" t="s">
        <v>4236</v>
      </c>
    </row>
    <row r="155" spans="1:105" ht="12" customHeight="1" x14ac:dyDescent="0.25">
      <c r="A155" s="108" t="s">
        <v>53</v>
      </c>
      <c r="B155" s="98"/>
      <c r="C155" s="98">
        <v>488.98721590665087</v>
      </c>
      <c r="D155" s="98">
        <v>504.01049850140873</v>
      </c>
      <c r="E155" s="98">
        <v>518.27661369871817</v>
      </c>
      <c r="F155" s="98">
        <v>507.45190311701691</v>
      </c>
      <c r="G155" s="98">
        <v>538.98506420573062</v>
      </c>
      <c r="H155" s="98">
        <v>571.15380076261124</v>
      </c>
      <c r="I155" s="98">
        <v>617.01856922480363</v>
      </c>
      <c r="J155" s="98">
        <v>533.9699934530189</v>
      </c>
      <c r="K155" s="98">
        <v>577.06044306926674</v>
      </c>
      <c r="L155" s="98">
        <v>565.13147451952034</v>
      </c>
      <c r="M155" s="98">
        <v>529.87066951609108</v>
      </c>
      <c r="N155" s="98">
        <v>550.92626598971538</v>
      </c>
      <c r="O155" s="98">
        <v>457.74356613424197</v>
      </c>
      <c r="P155" s="98">
        <v>438.48164041244854</v>
      </c>
      <c r="Q155" s="98">
        <v>470.82177193320751</v>
      </c>
      <c r="R155" s="98">
        <v>574.27874011045515</v>
      </c>
      <c r="S155" s="98">
        <v>608.83356998457327</v>
      </c>
      <c r="T155" s="98">
        <v>545.13775497791926</v>
      </c>
      <c r="U155" s="98">
        <v>540.19966330617751</v>
      </c>
      <c r="V155" s="98">
        <v>324.83432931911528</v>
      </c>
      <c r="W155" s="98">
        <v>261.4020086966496</v>
      </c>
      <c r="X155" s="98">
        <v>299.49148657647521</v>
      </c>
      <c r="Y155" s="98">
        <v>316.70118009285704</v>
      </c>
      <c r="DA155" s="63" t="s">
        <v>4237</v>
      </c>
    </row>
    <row r="156" spans="1:105" ht="12" customHeight="1" x14ac:dyDescent="0.25">
      <c r="A156" s="108" t="s">
        <v>52</v>
      </c>
      <c r="B156" s="98"/>
      <c r="C156" s="98">
        <v>708.7992734370232</v>
      </c>
      <c r="D156" s="98">
        <v>701.65177569508262</v>
      </c>
      <c r="E156" s="98">
        <v>699.43326266123802</v>
      </c>
      <c r="F156" s="98">
        <v>766.45170516432188</v>
      </c>
      <c r="G156" s="98">
        <v>785.13496463602564</v>
      </c>
      <c r="H156" s="98">
        <v>811.17286828471174</v>
      </c>
      <c r="I156" s="98">
        <v>792.56989924343509</v>
      </c>
      <c r="J156" s="98">
        <v>803.03761856922824</v>
      </c>
      <c r="K156" s="98">
        <v>822.77911608317311</v>
      </c>
      <c r="L156" s="98">
        <v>797.74618328453175</v>
      </c>
      <c r="M156" s="98">
        <v>797.30427028151087</v>
      </c>
      <c r="N156" s="98">
        <v>821.33269558443237</v>
      </c>
      <c r="O156" s="98">
        <v>907.65317500953404</v>
      </c>
      <c r="P156" s="98">
        <v>962.45303454749592</v>
      </c>
      <c r="Q156" s="98">
        <v>914.8054515451305</v>
      </c>
      <c r="R156" s="98">
        <v>817.59551048164747</v>
      </c>
      <c r="S156" s="98">
        <v>783.92919834216173</v>
      </c>
      <c r="T156" s="98">
        <v>821.7626610116763</v>
      </c>
      <c r="U156" s="98">
        <v>809.6945851696828</v>
      </c>
      <c r="V156" s="98">
        <v>828.49114404914974</v>
      </c>
      <c r="W156" s="98">
        <v>788.67503698589405</v>
      </c>
      <c r="X156" s="98">
        <v>571.5704818301665</v>
      </c>
      <c r="Y156" s="98">
        <v>511.32041847709792</v>
      </c>
      <c r="DA156" s="63" t="s">
        <v>4238</v>
      </c>
    </row>
    <row r="157" spans="1:105" ht="12" customHeight="1" x14ac:dyDescent="0.25">
      <c r="A157" s="121" t="s">
        <v>54</v>
      </c>
      <c r="B157" s="122"/>
      <c r="C157" s="122">
        <v>229.00947858187433</v>
      </c>
      <c r="D157" s="122">
        <v>224.7770784965289</v>
      </c>
      <c r="E157" s="122">
        <v>244.12282400466381</v>
      </c>
      <c r="F157" s="122">
        <v>246.19198475932586</v>
      </c>
      <c r="G157" s="122">
        <v>256.30151647821253</v>
      </c>
      <c r="H157" s="122">
        <v>249.25199234963446</v>
      </c>
      <c r="I157" s="122">
        <v>244.63712687926221</v>
      </c>
      <c r="J157" s="122">
        <v>213.67573145837829</v>
      </c>
      <c r="K157" s="122">
        <v>221.92518278960787</v>
      </c>
      <c r="L157" s="122">
        <v>219.26783232224213</v>
      </c>
      <c r="M157" s="122">
        <v>205.75308508488871</v>
      </c>
      <c r="N157" s="122">
        <v>213.39466039953129</v>
      </c>
      <c r="O157" s="122">
        <v>214.70974596821696</v>
      </c>
      <c r="P157" s="122">
        <v>218.70006299643174</v>
      </c>
      <c r="Q157" s="122">
        <v>229.73938579203056</v>
      </c>
      <c r="R157" s="122">
        <v>229.67001317801979</v>
      </c>
      <c r="S157" s="122">
        <v>230.28623743788904</v>
      </c>
      <c r="T157" s="122">
        <v>229.66355369136309</v>
      </c>
      <c r="U157" s="122">
        <v>228.27302714384496</v>
      </c>
      <c r="V157" s="122">
        <v>239.10902433800567</v>
      </c>
      <c r="W157" s="122">
        <v>233.05899232880276</v>
      </c>
      <c r="X157" s="122">
        <v>171.24091615740451</v>
      </c>
      <c r="Y157" s="122">
        <v>172.49224432639974</v>
      </c>
      <c r="DA157" s="130" t="s">
        <v>4239</v>
      </c>
    </row>
    <row r="158" spans="1:105" ht="12" customHeight="1" x14ac:dyDescent="0.25">
      <c r="A158" s="97" t="s">
        <v>50</v>
      </c>
      <c r="B158" s="98"/>
      <c r="C158" s="98">
        <v>223.99340701152911</v>
      </c>
      <c r="D158" s="98">
        <v>222.78029986133038</v>
      </c>
      <c r="E158" s="98">
        <v>248.06657556879119</v>
      </c>
      <c r="F158" s="98">
        <v>246.88798627634813</v>
      </c>
      <c r="G158" s="98">
        <v>242.81073750272105</v>
      </c>
      <c r="H158" s="98">
        <v>252.68440750285686</v>
      </c>
      <c r="I158" s="98">
        <v>248.60425495908854</v>
      </c>
      <c r="J158" s="98">
        <v>210.76372835819501</v>
      </c>
      <c r="K158" s="98">
        <v>225.83871074019382</v>
      </c>
      <c r="L158" s="98">
        <v>215.91005969344454</v>
      </c>
      <c r="M158" s="98">
        <v>215.74061215192648</v>
      </c>
      <c r="N158" s="98">
        <v>217.51962606155928</v>
      </c>
      <c r="O158" s="98">
        <v>215.47531415335993</v>
      </c>
      <c r="P158" s="98">
        <v>234.7543770358576</v>
      </c>
      <c r="Q158" s="98">
        <v>225.65113949700685</v>
      </c>
      <c r="R158" s="98">
        <v>241.19486503878611</v>
      </c>
      <c r="S158" s="98">
        <v>237.3144061598752</v>
      </c>
      <c r="T158" s="98">
        <v>235.94978653748962</v>
      </c>
      <c r="U158" s="98">
        <v>246.83986503796751</v>
      </c>
      <c r="V158" s="98">
        <v>228.24439590266135</v>
      </c>
      <c r="W158" s="98">
        <v>216.55829842327415</v>
      </c>
      <c r="X158" s="98">
        <v>196.75749146401662</v>
      </c>
      <c r="Y158" s="98">
        <v>177.89360317298099</v>
      </c>
      <c r="DA158" s="63" t="s">
        <v>4240</v>
      </c>
    </row>
    <row r="159" spans="1:105" ht="12" customHeight="1" x14ac:dyDescent="0.25">
      <c r="A159" s="109" t="s">
        <v>120</v>
      </c>
      <c r="B159" s="33"/>
      <c r="C159" s="33">
        <v>229.25693123899308</v>
      </c>
      <c r="D159" s="33">
        <v>224.88984276681717</v>
      </c>
      <c r="E159" s="33">
        <v>243.92439625300963</v>
      </c>
      <c r="F159" s="33">
        <v>246.15099325893681</v>
      </c>
      <c r="G159" s="33">
        <v>257.1263216580212</v>
      </c>
      <c r="H159" s="33">
        <v>249.01578313478905</v>
      </c>
      <c r="I159" s="33">
        <v>244.27901566924265</v>
      </c>
      <c r="J159" s="33">
        <v>213.93441193682096</v>
      </c>
      <c r="K159" s="33">
        <v>221.5800970460879</v>
      </c>
      <c r="L159" s="33">
        <v>219.51902447309871</v>
      </c>
      <c r="M159" s="33">
        <v>204.99619940281275</v>
      </c>
      <c r="N159" s="33">
        <v>213.07869815457695</v>
      </c>
      <c r="O159" s="33">
        <v>214.65190660900367</v>
      </c>
      <c r="P159" s="33">
        <v>217.27175046215197</v>
      </c>
      <c r="Q159" s="33">
        <v>230.07490868502282</v>
      </c>
      <c r="R159" s="33">
        <v>228.67616760342122</v>
      </c>
      <c r="S159" s="33">
        <v>229.73214944735903</v>
      </c>
      <c r="T159" s="33">
        <v>229.23248509272472</v>
      </c>
      <c r="U159" s="33">
        <v>226.90695041623667</v>
      </c>
      <c r="V159" s="33">
        <v>239.86769145093066</v>
      </c>
      <c r="W159" s="33">
        <v>234.30627506586677</v>
      </c>
      <c r="X159" s="33">
        <v>168.82693612709298</v>
      </c>
      <c r="Y159" s="33">
        <v>171.9869407047288</v>
      </c>
      <c r="DA159" s="60" t="s">
        <v>4241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12537.526379070459</v>
      </c>
      <c r="D161" s="117">
        <f t="shared" si="54"/>
        <v>14531.607488156751</v>
      </c>
      <c r="E161" s="117">
        <f t="shared" si="54"/>
        <v>0</v>
      </c>
      <c r="F161" s="117">
        <f t="shared" si="54"/>
        <v>0</v>
      </c>
      <c r="G161" s="117">
        <f t="shared" si="54"/>
        <v>0</v>
      </c>
      <c r="H161" s="117">
        <f t="shared" si="54"/>
        <v>0</v>
      </c>
      <c r="I161" s="117">
        <f t="shared" si="54"/>
        <v>0</v>
      </c>
      <c r="J161" s="117">
        <f t="shared" si="54"/>
        <v>11199.561638862637</v>
      </c>
      <c r="K161" s="117">
        <f t="shared" si="54"/>
        <v>9395.8620906664</v>
      </c>
      <c r="L161" s="117">
        <f t="shared" si="54"/>
        <v>10940.19575765509</v>
      </c>
      <c r="M161" s="117">
        <f t="shared" si="54"/>
        <v>8000.1023994063507</v>
      </c>
      <c r="N161" s="117">
        <f t="shared" si="54"/>
        <v>9284.9639419390096</v>
      </c>
      <c r="O161" s="117">
        <f t="shared" si="54"/>
        <v>10991.810715368067</v>
      </c>
      <c r="P161" s="117">
        <f t="shared" si="54"/>
        <v>7074.7017705705066</v>
      </c>
      <c r="Q161" s="117">
        <f t="shared" si="54"/>
        <v>0</v>
      </c>
      <c r="R161" s="117">
        <f t="shared" ref="R161:V161" si="55">R162+R164+R166+R175</f>
        <v>0</v>
      </c>
      <c r="S161" s="117">
        <f t="shared" si="55"/>
        <v>0</v>
      </c>
      <c r="T161" s="117">
        <f t="shared" si="55"/>
        <v>0</v>
      </c>
      <c r="U161" s="117">
        <f t="shared" si="55"/>
        <v>0</v>
      </c>
      <c r="V161" s="117">
        <f t="shared" si="55"/>
        <v>0</v>
      </c>
      <c r="W161" s="117">
        <f t="shared" ref="W161:Y161" si="56">W162+W164+W166+W175</f>
        <v>0</v>
      </c>
      <c r="X161" s="117">
        <f t="shared" si="56"/>
        <v>4889.6059830089289</v>
      </c>
      <c r="Y161" s="117">
        <f t="shared" si="56"/>
        <v>0</v>
      </c>
      <c r="DA161" s="129" t="s">
        <v>4242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11074.353044768533</v>
      </c>
      <c r="D162" s="122">
        <f t="shared" si="57"/>
        <v>13080.601588725895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9536.1428005393027</v>
      </c>
      <c r="K162" s="122">
        <f t="shared" si="57"/>
        <v>7728.9511053030692</v>
      </c>
      <c r="L162" s="122">
        <f t="shared" si="57"/>
        <v>9157.3635042419955</v>
      </c>
      <c r="M162" s="122">
        <f t="shared" si="57"/>
        <v>6419.7587969511815</v>
      </c>
      <c r="N162" s="122">
        <f t="shared" si="57"/>
        <v>7524.9243993399486</v>
      </c>
      <c r="O162" s="122">
        <f t="shared" si="57"/>
        <v>9215.7959595238553</v>
      </c>
      <c r="P162" s="122">
        <f t="shared" si="57"/>
        <v>5457.2888220199766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3379.2932263655803</v>
      </c>
      <c r="Y162" s="122">
        <f t="shared" si="57"/>
        <v>0</v>
      </c>
      <c r="DA162" s="130" t="s">
        <v>4243</v>
      </c>
    </row>
    <row r="163" spans="1:105" ht="12" customHeight="1" x14ac:dyDescent="0.25">
      <c r="A163" s="97" t="s">
        <v>53</v>
      </c>
      <c r="B163" s="33"/>
      <c r="C163" s="33">
        <v>11074.353044768533</v>
      </c>
      <c r="D163" s="33">
        <v>13080.601588725895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9536.1428005393027</v>
      </c>
      <c r="K163" s="33">
        <v>7728.9511053030692</v>
      </c>
      <c r="L163" s="33">
        <v>9157.3635042419955</v>
      </c>
      <c r="M163" s="33">
        <v>6419.7587969511815</v>
      </c>
      <c r="N163" s="33">
        <v>7524.9243993399486</v>
      </c>
      <c r="O163" s="33">
        <v>9215.7959595238553</v>
      </c>
      <c r="P163" s="33">
        <v>5457.2888220199766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3379.2932263655803</v>
      </c>
      <c r="Y163" s="33">
        <v>0</v>
      </c>
      <c r="DA163" s="60" t="s">
        <v>4244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37.379720315685034</v>
      </c>
      <c r="D164" s="122">
        <f t="shared" si="58"/>
        <v>21.907539419497734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115.09621779919406</v>
      </c>
      <c r="K164" s="122">
        <f t="shared" si="58"/>
        <v>44.033501170056425</v>
      </c>
      <c r="L164" s="122">
        <f t="shared" si="58"/>
        <v>197.3177833329546</v>
      </c>
      <c r="M164" s="122">
        <f t="shared" si="58"/>
        <v>38.329181776032314</v>
      </c>
      <c r="N164" s="122">
        <f t="shared" si="58"/>
        <v>171.18123277313617</v>
      </c>
      <c r="O164" s="122">
        <f t="shared" si="58"/>
        <v>193.42276665710349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450.90611157822428</v>
      </c>
      <c r="Y164" s="122">
        <f t="shared" si="58"/>
        <v>0</v>
      </c>
      <c r="DA164" s="130" t="s">
        <v>4245</v>
      </c>
    </row>
    <row r="165" spans="1:105" ht="12" customHeight="1" x14ac:dyDescent="0.25">
      <c r="A165" s="97" t="s">
        <v>53</v>
      </c>
      <c r="B165" s="98"/>
      <c r="C165" s="98">
        <f>IF(RES_hhdet_in_tes!C165=0,0,RES_hhdet_in_tes!C165*1000*11630/RES_hhdet_in_new!C163)</f>
        <v>37.379720315685034</v>
      </c>
      <c r="D165" s="98">
        <f>IF(RES_hhdet_in_tes!D165=0,0,RES_hhdet_in_tes!D165*1000*11630/RES_hhdet_in_new!D163)</f>
        <v>21.907539419497734</v>
      </c>
      <c r="E165" s="98">
        <f>IF(RES_hhdet_in_tes!E165=0,0,RES_hhdet_in_tes!E165*1000*11630/RES_hhdet_in_new!E163)</f>
        <v>0</v>
      </c>
      <c r="F165" s="98">
        <f>IF(RES_hhdet_in_tes!F165=0,0,RES_hhdet_in_tes!F165*1000*11630/RES_hhdet_in_new!F163)</f>
        <v>0</v>
      </c>
      <c r="G165" s="98">
        <f>IF(RES_hhdet_in_tes!G165=0,0,RES_hhdet_in_tes!G165*1000*11630/RES_hhdet_in_new!G163)</f>
        <v>0</v>
      </c>
      <c r="H165" s="98">
        <f>IF(RES_hhdet_in_tes!H165=0,0,RES_hhdet_in_tes!H165*1000*11630/RES_hhdet_in_new!H163)</f>
        <v>0</v>
      </c>
      <c r="I165" s="98">
        <f>IF(RES_hhdet_in_tes!I165=0,0,RES_hhdet_in_tes!I165*1000*11630/RES_hhdet_in_new!I163)</f>
        <v>0</v>
      </c>
      <c r="J165" s="98">
        <f>IF(RES_hhdet_in_tes!J165=0,0,RES_hhdet_in_tes!J165*1000*11630/RES_hhdet_in_new!J163)</f>
        <v>115.09621779919406</v>
      </c>
      <c r="K165" s="98">
        <f>IF(RES_hhdet_in_tes!K165=0,0,RES_hhdet_in_tes!K165*1000*11630/RES_hhdet_in_new!K163)</f>
        <v>44.033501170056425</v>
      </c>
      <c r="L165" s="98">
        <f>IF(RES_hhdet_in_tes!L165=0,0,RES_hhdet_in_tes!L165*1000*11630/RES_hhdet_in_new!L163)</f>
        <v>197.3177833329546</v>
      </c>
      <c r="M165" s="98">
        <f>IF(RES_hhdet_in_tes!M165=0,0,RES_hhdet_in_tes!M165*1000*11630/RES_hhdet_in_new!M163)</f>
        <v>38.329181776032314</v>
      </c>
      <c r="N165" s="98">
        <f>IF(RES_hhdet_in_tes!N165=0,0,RES_hhdet_in_tes!N165*1000*11630/RES_hhdet_in_new!N163)</f>
        <v>171.18123277313617</v>
      </c>
      <c r="O165" s="98">
        <f>IF(RES_hhdet_in_tes!O165=0,0,RES_hhdet_in_tes!O165*1000*11630/RES_hhdet_in_new!O163)</f>
        <v>193.42276665710349</v>
      </c>
      <c r="P165" s="98">
        <f>IF(RES_hhdet_in_tes!P165=0,0,RES_hhdet_in_tes!P165*1000*11630/RES_hhdet_in_new!P163)</f>
        <v>0</v>
      </c>
      <c r="Q165" s="98">
        <f>IF(RES_hhdet_in_tes!Q165=0,0,RES_hhdet_in_tes!Q165*1000*11630/RES_hhdet_in_new!Q163)</f>
        <v>0</v>
      </c>
      <c r="R165" s="98">
        <f>IF(RES_hhdet_in_tes!R165=0,0,RES_hhdet_in_tes!R165*1000*11630/RES_hhdet_in_new!R163)</f>
        <v>0</v>
      </c>
      <c r="S165" s="98">
        <f>IF(RES_hhdet_in_tes!S165=0,0,RES_hhdet_in_tes!S165*1000*11630/RES_hhdet_in_new!S163)</f>
        <v>0</v>
      </c>
      <c r="T165" s="98">
        <f>IF(RES_hhdet_in_tes!T165=0,0,RES_hhdet_in_tes!T165*1000*11630/RES_hhdet_in_new!T163)</f>
        <v>0</v>
      </c>
      <c r="U165" s="98">
        <f>IF(RES_hhdet_in_tes!U165=0,0,RES_hhdet_in_tes!U165*1000*11630/RES_hhdet_in_new!U163)</f>
        <v>0</v>
      </c>
      <c r="V165" s="98">
        <f>IF(RES_hhdet_in_tes!V165=0,0,RES_hhdet_in_tes!V165*1000*11630/RES_hhdet_in_new!V163)</f>
        <v>0</v>
      </c>
      <c r="W165" s="98">
        <f>IF(RES_hhdet_in_tes!W165=0,0,RES_hhdet_in_tes!W165*1000*11630/RES_hhdet_in_new!W163)</f>
        <v>0</v>
      </c>
      <c r="X165" s="98">
        <f>IF(RES_hhdet_in_tes!X165=0,0,RES_hhdet_in_tes!X165*1000*11630/RES_hhdet_in_new!X163)</f>
        <v>450.90611157822428</v>
      </c>
      <c r="Y165" s="98">
        <f>IF(RES_hhdet_in_tes!Y165=0,0,RES_hhdet_in_tes!Y165*1000*11630/RES_hhdet_in_new!Y163)</f>
        <v>0</v>
      </c>
      <c r="DA165" s="63" t="s">
        <v>4246</v>
      </c>
    </row>
    <row r="166" spans="1:105" ht="12" customHeight="1" x14ac:dyDescent="0.25">
      <c r="A166" s="121" t="s">
        <v>55</v>
      </c>
      <c r="B166" s="122"/>
      <c r="C166" s="122">
        <v>1196.7832166781739</v>
      </c>
      <c r="D166" s="122">
        <v>1204.3216889164996</v>
      </c>
      <c r="E166" s="122">
        <v>0</v>
      </c>
      <c r="F166" s="122">
        <v>0</v>
      </c>
      <c r="G166" s="122">
        <v>0</v>
      </c>
      <c r="H166" s="122">
        <v>0</v>
      </c>
      <c r="I166" s="122">
        <v>0</v>
      </c>
      <c r="J166" s="122">
        <v>1334.6466004579033</v>
      </c>
      <c r="K166" s="122">
        <v>1400.9512915884932</v>
      </c>
      <c r="L166" s="122">
        <v>1366.2470989994536</v>
      </c>
      <c r="M166" s="122">
        <v>1336.2632084885493</v>
      </c>
      <c r="N166" s="122">
        <v>1375.4627861012007</v>
      </c>
      <c r="O166" s="122">
        <v>1367.8822447439481</v>
      </c>
      <c r="P166" s="122">
        <v>1400.1411980883779</v>
      </c>
      <c r="Q166" s="122">
        <v>0</v>
      </c>
      <c r="R166" s="122">
        <v>0</v>
      </c>
      <c r="S166" s="122">
        <v>0</v>
      </c>
      <c r="T166" s="122">
        <v>0</v>
      </c>
      <c r="U166" s="122">
        <v>0</v>
      </c>
      <c r="V166" s="122">
        <v>0</v>
      </c>
      <c r="W166" s="122">
        <v>0</v>
      </c>
      <c r="X166" s="122">
        <v>888.29031915631629</v>
      </c>
      <c r="Y166" s="122">
        <v>0</v>
      </c>
      <c r="DA166" s="130" t="s">
        <v>4247</v>
      </c>
    </row>
    <row r="167" spans="1:105" ht="12" customHeight="1" x14ac:dyDescent="0.25">
      <c r="A167" s="97" t="s">
        <v>124</v>
      </c>
      <c r="B167" s="98"/>
      <c r="C167" s="98">
        <v>1188.3845838395107</v>
      </c>
      <c r="D167" s="98">
        <v>1194.1244499900406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1319.919981750525</v>
      </c>
      <c r="K167" s="98">
        <v>1427.1968810678584</v>
      </c>
      <c r="L167" s="98">
        <v>1405.000978945666</v>
      </c>
      <c r="M167" s="98">
        <v>1388.862719503948</v>
      </c>
      <c r="N167" s="98">
        <v>1396.7651273813226</v>
      </c>
      <c r="O167" s="98">
        <v>1386.1208801293831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X167" s="98">
        <v>981.36588260672886</v>
      </c>
      <c r="Y167" s="98">
        <v>0</v>
      </c>
      <c r="DA167" s="63" t="s">
        <v>4248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1429.9636753521916</v>
      </c>
      <c r="L168" s="98">
        <v>1407.2976341349301</v>
      </c>
      <c r="M168" s="98">
        <v>1390.9130401967082</v>
      </c>
      <c r="N168" s="98">
        <v>1398.180502382965</v>
      </c>
      <c r="O168" s="98">
        <v>1387.1324178556849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4249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588.53528580207467</v>
      </c>
      <c r="L169" s="101">
        <v>583.16233745962427</v>
      </c>
      <c r="M169" s="101">
        <v>555.16260455290296</v>
      </c>
      <c r="N169" s="101">
        <v>561.0670904445152</v>
      </c>
      <c r="O169" s="101">
        <v>464.59024002995631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4250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841.42838955011689</v>
      </c>
      <c r="L170" s="104">
        <v>824.13529667530577</v>
      </c>
      <c r="M170" s="104">
        <v>835.7504356438053</v>
      </c>
      <c r="N170" s="104">
        <v>837.11341193844987</v>
      </c>
      <c r="O170" s="104">
        <v>922.54217782572857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4251</v>
      </c>
    </row>
    <row r="171" spans="1:105" ht="12" customHeight="1" x14ac:dyDescent="0.25">
      <c r="A171" s="106" t="s">
        <v>122</v>
      </c>
      <c r="B171" s="101"/>
      <c r="C171" s="101">
        <v>1197.5741126829632</v>
      </c>
      <c r="D171" s="101">
        <v>1205.4197517945167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1335.5585739064077</v>
      </c>
      <c r="K171" s="101">
        <v>1397.7184884909789</v>
      </c>
      <c r="L171" s="101">
        <v>1361.2546963604691</v>
      </c>
      <c r="M171" s="101">
        <v>1326.0609442570465</v>
      </c>
      <c r="N171" s="101">
        <v>1371.9756011128575</v>
      </c>
      <c r="O171" s="101">
        <v>1365.4765353793525</v>
      </c>
      <c r="P171" s="101">
        <v>1400.1411980883779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864.54825012280014</v>
      </c>
      <c r="Y171" s="101">
        <v>0</v>
      </c>
      <c r="DA171" s="131" t="s">
        <v>4252</v>
      </c>
    </row>
    <row r="172" spans="1:105" ht="12" customHeight="1" x14ac:dyDescent="0.25">
      <c r="A172" s="107" t="s">
        <v>121</v>
      </c>
      <c r="B172" s="104"/>
      <c r="C172" s="104">
        <v>1197.7864893436738</v>
      </c>
      <c r="D172" s="104">
        <v>1205.6622741964916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1337.007612022247</v>
      </c>
      <c r="K172" s="104">
        <v>1399.8395591524397</v>
      </c>
      <c r="L172" s="104">
        <v>1362.877657804052</v>
      </c>
      <c r="M172" s="104">
        <v>1327.1749397976018</v>
      </c>
      <c r="N172" s="104">
        <v>1372.2589615741481</v>
      </c>
      <c r="O172" s="104">
        <v>1365.3967411437759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871.06196840664199</v>
      </c>
      <c r="Y172" s="104">
        <v>0</v>
      </c>
      <c r="DA172" s="132" t="s">
        <v>4253</v>
      </c>
    </row>
    <row r="173" spans="1:105" ht="12" customHeight="1" x14ac:dyDescent="0.25">
      <c r="A173" s="108" t="s">
        <v>53</v>
      </c>
      <c r="B173" s="98"/>
      <c r="C173" s="98">
        <v>488.98721590665082</v>
      </c>
      <c r="D173" s="98">
        <v>504.01049850140868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533.9699934530189</v>
      </c>
      <c r="K173" s="98">
        <v>577.06044306926674</v>
      </c>
      <c r="L173" s="98">
        <v>565.13147451952045</v>
      </c>
      <c r="M173" s="98">
        <v>529.87066951609086</v>
      </c>
      <c r="N173" s="98">
        <v>550.92626598971549</v>
      </c>
      <c r="O173" s="98">
        <v>457.74356613424197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299.49148657647521</v>
      </c>
      <c r="Y173" s="98">
        <v>0</v>
      </c>
      <c r="DA173" s="63" t="s">
        <v>4254</v>
      </c>
    </row>
    <row r="174" spans="1:105" ht="12" customHeight="1" x14ac:dyDescent="0.25">
      <c r="A174" s="115" t="s">
        <v>52</v>
      </c>
      <c r="B174" s="33"/>
      <c r="C174" s="33">
        <v>708.79927343702298</v>
      </c>
      <c r="D174" s="33">
        <v>701.65177569508273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803.03761856922824</v>
      </c>
      <c r="K174" s="33">
        <v>822.77911608317311</v>
      </c>
      <c r="L174" s="33">
        <v>797.74618328453153</v>
      </c>
      <c r="M174" s="33">
        <v>797.30427028151098</v>
      </c>
      <c r="N174" s="33">
        <v>821.33269558443249</v>
      </c>
      <c r="O174" s="33">
        <v>907.6531750095337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571.57048183016673</v>
      </c>
      <c r="Y174" s="33">
        <v>0</v>
      </c>
      <c r="DA174" s="60" t="s">
        <v>4255</v>
      </c>
    </row>
    <row r="175" spans="1:105" ht="12" customHeight="1" x14ac:dyDescent="0.25">
      <c r="A175" s="121" t="s">
        <v>54</v>
      </c>
      <c r="B175" s="122"/>
      <c r="C175" s="122">
        <v>229.01039730806767</v>
      </c>
      <c r="D175" s="122">
        <v>224.77667109485992</v>
      </c>
      <c r="E175" s="122">
        <v>0</v>
      </c>
      <c r="F175" s="122">
        <v>0</v>
      </c>
      <c r="G175" s="122">
        <v>0</v>
      </c>
      <c r="H175" s="122">
        <v>0</v>
      </c>
      <c r="I175" s="122">
        <v>0</v>
      </c>
      <c r="J175" s="122">
        <v>213.67602006623684</v>
      </c>
      <c r="K175" s="122">
        <v>221.92619260478179</v>
      </c>
      <c r="L175" s="122">
        <v>219.26737108068707</v>
      </c>
      <c r="M175" s="122">
        <v>205.75121219058835</v>
      </c>
      <c r="N175" s="122">
        <v>213.39552372472448</v>
      </c>
      <c r="O175" s="122">
        <v>214.70974444315868</v>
      </c>
      <c r="P175" s="122">
        <v>217.271750462152</v>
      </c>
      <c r="Q175" s="122">
        <v>0</v>
      </c>
      <c r="R175" s="122">
        <v>0</v>
      </c>
      <c r="S175" s="122">
        <v>0</v>
      </c>
      <c r="T175" s="122">
        <v>0</v>
      </c>
      <c r="U175" s="122">
        <v>0</v>
      </c>
      <c r="V175" s="122">
        <v>0</v>
      </c>
      <c r="W175" s="122">
        <v>0</v>
      </c>
      <c r="X175" s="122">
        <v>171.11632590880802</v>
      </c>
      <c r="Y175" s="122">
        <v>0</v>
      </c>
      <c r="DA175" s="130" t="s">
        <v>4256</v>
      </c>
    </row>
    <row r="176" spans="1:105" ht="12" customHeight="1" x14ac:dyDescent="0.25">
      <c r="A176" s="97" t="s">
        <v>50</v>
      </c>
      <c r="B176" s="98"/>
      <c r="C176" s="98">
        <v>223.99340701152909</v>
      </c>
      <c r="D176" s="98">
        <v>222.78029986133038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210.76372835819504</v>
      </c>
      <c r="K176" s="98">
        <v>225.83871074019385</v>
      </c>
      <c r="L176" s="98">
        <v>215.91005969344448</v>
      </c>
      <c r="M176" s="98">
        <v>215.74061215192657</v>
      </c>
      <c r="N176" s="98">
        <v>217.51962606155922</v>
      </c>
      <c r="O176" s="98">
        <v>215.47531415335988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196.7574914640166</v>
      </c>
      <c r="Y176" s="98">
        <v>0</v>
      </c>
      <c r="DA176" s="63" t="s">
        <v>4257</v>
      </c>
    </row>
    <row r="177" spans="1:105" ht="12" customHeight="1" x14ac:dyDescent="0.25">
      <c r="A177" s="109" t="s">
        <v>120</v>
      </c>
      <c r="B177" s="33"/>
      <c r="C177" s="33">
        <v>229.25693123899305</v>
      </c>
      <c r="D177" s="33">
        <v>224.88984276681717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213.93441193682094</v>
      </c>
      <c r="K177" s="33">
        <v>221.58009704608793</v>
      </c>
      <c r="L177" s="33">
        <v>219.51902447309871</v>
      </c>
      <c r="M177" s="33">
        <v>204.99619940281272</v>
      </c>
      <c r="N177" s="33">
        <v>213.07869815457701</v>
      </c>
      <c r="O177" s="33">
        <v>214.65190660900362</v>
      </c>
      <c r="P177" s="33">
        <v>217.271750462152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168.82693612709298</v>
      </c>
      <c r="Y177" s="33">
        <v>0</v>
      </c>
      <c r="DA177" s="60" t="s">
        <v>4258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5899.6812919561953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4435.7120909173855</v>
      </c>
      <c r="I3" s="117">
        <f t="shared" si="0"/>
        <v>3376.1135523771709</v>
      </c>
      <c r="J3" s="117">
        <f t="shared" si="0"/>
        <v>4398.6944901870193</v>
      </c>
      <c r="K3" s="117">
        <f t="shared" si="0"/>
        <v>7029.5151348778245</v>
      </c>
      <c r="L3" s="117">
        <f t="shared" si="0"/>
        <v>4052.2297043904377</v>
      </c>
      <c r="M3" s="117">
        <f t="shared" si="0"/>
        <v>3511.1769091204378</v>
      </c>
      <c r="N3" s="117">
        <f t="shared" si="0"/>
        <v>3669.5382327821258</v>
      </c>
      <c r="O3" s="117">
        <f t="shared" si="0"/>
        <v>4494.7282023246926</v>
      </c>
      <c r="P3" s="117">
        <f t="shared" si="0"/>
        <v>2991.3121146134913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0</v>
      </c>
      <c r="X3" s="117">
        <f t="shared" si="2"/>
        <v>1506.7186453635079</v>
      </c>
      <c r="Y3" s="117">
        <f t="shared" si="2"/>
        <v>1068.5460072388607</v>
      </c>
      <c r="DA3" s="129" t="s">
        <v>4259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5856.1142990137414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4382.1959553586275</v>
      </c>
      <c r="I4" s="122">
        <f t="shared" si="3"/>
        <v>3332.4769115899012</v>
      </c>
      <c r="J4" s="122">
        <f t="shared" si="3"/>
        <v>4353.1075747102977</v>
      </c>
      <c r="K4" s="122">
        <f t="shared" si="3"/>
        <v>6965.9118997400947</v>
      </c>
      <c r="L4" s="122">
        <f t="shared" si="3"/>
        <v>3983.6609870237335</v>
      </c>
      <c r="M4" s="122">
        <f t="shared" si="3"/>
        <v>3420.2822235046547</v>
      </c>
      <c r="N4" s="122">
        <f t="shared" si="3"/>
        <v>3587.7974306826786</v>
      </c>
      <c r="O4" s="122">
        <f t="shared" si="3"/>
        <v>4430.7987987103825</v>
      </c>
      <c r="P4" s="122">
        <f t="shared" si="3"/>
        <v>2991.3121146134913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0</v>
      </c>
      <c r="X4" s="122">
        <f t="shared" si="5"/>
        <v>1449.5449280793653</v>
      </c>
      <c r="Y4" s="122">
        <f t="shared" si="5"/>
        <v>1021.1088315076272</v>
      </c>
      <c r="DA4" s="130" t="s">
        <v>4260</v>
      </c>
    </row>
    <row r="5" spans="1:105" ht="12" customHeight="1" x14ac:dyDescent="0.25">
      <c r="A5" s="97" t="s">
        <v>51</v>
      </c>
      <c r="B5" s="98"/>
      <c r="C5" s="98">
        <v>5856.1142990137414</v>
      </c>
      <c r="D5" s="98">
        <v>0</v>
      </c>
      <c r="E5" s="98">
        <v>0</v>
      </c>
      <c r="F5" s="98">
        <v>0</v>
      </c>
      <c r="G5" s="98">
        <v>0</v>
      </c>
      <c r="H5" s="98">
        <v>4382.1959553586275</v>
      </c>
      <c r="I5" s="98">
        <v>3332.4769115899012</v>
      </c>
      <c r="J5" s="98">
        <v>4353.1075747102977</v>
      </c>
      <c r="K5" s="98">
        <v>6965.9118997400947</v>
      </c>
      <c r="L5" s="98">
        <v>3983.6609870237335</v>
      </c>
      <c r="M5" s="98">
        <v>3420.2822235046547</v>
      </c>
      <c r="N5" s="98">
        <v>3587.7974306826786</v>
      </c>
      <c r="O5" s="98">
        <v>4430.7987987103825</v>
      </c>
      <c r="P5" s="98">
        <v>2991.3121146134913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X5" s="98">
        <v>1449.5449280793653</v>
      </c>
      <c r="Y5" s="98">
        <v>1021.1088315076272</v>
      </c>
      <c r="DA5" s="63" t="s">
        <v>4261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4262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4263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4264</v>
      </c>
    </row>
    <row r="9" spans="1:105" ht="12" customHeight="1" x14ac:dyDescent="0.25">
      <c r="A9" s="121" t="s">
        <v>55</v>
      </c>
      <c r="B9" s="122"/>
      <c r="C9" s="122">
        <v>39.659527247801016</v>
      </c>
      <c r="D9" s="122">
        <v>0</v>
      </c>
      <c r="E9" s="122">
        <v>0</v>
      </c>
      <c r="F9" s="122">
        <v>0</v>
      </c>
      <c r="G9" s="122">
        <v>0</v>
      </c>
      <c r="H9" s="122">
        <v>47.434316972614617</v>
      </c>
      <c r="I9" s="122">
        <v>36.030942348024034</v>
      </c>
      <c r="J9" s="122">
        <v>39.185908349173594</v>
      </c>
      <c r="K9" s="122">
        <v>56.792429445682203</v>
      </c>
      <c r="L9" s="122">
        <v>62.98056246683818</v>
      </c>
      <c r="M9" s="122">
        <v>85.268958067137859</v>
      </c>
      <c r="N9" s="122">
        <v>75.903033186691289</v>
      </c>
      <c r="O9" s="122">
        <v>58.311720746043619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X9" s="122">
        <v>50.907987146635918</v>
      </c>
      <c r="Y9" s="122">
        <v>41.856307093013775</v>
      </c>
      <c r="DA9" s="130" t="s">
        <v>4265</v>
      </c>
    </row>
    <row r="10" spans="1:105" ht="12" customHeight="1" x14ac:dyDescent="0.25">
      <c r="A10" s="97" t="s">
        <v>143</v>
      </c>
      <c r="B10" s="98"/>
      <c r="C10" s="98">
        <v>692.06358284099531</v>
      </c>
      <c r="D10" s="98">
        <v>0</v>
      </c>
      <c r="E10" s="98">
        <v>0</v>
      </c>
      <c r="F10" s="98">
        <v>0</v>
      </c>
      <c r="G10" s="98">
        <v>0</v>
      </c>
      <c r="H10" s="98">
        <v>754.56051326258967</v>
      </c>
      <c r="I10" s="98">
        <v>600.63398017968643</v>
      </c>
      <c r="J10" s="98">
        <v>787.2583479193155</v>
      </c>
      <c r="K10" s="98">
        <v>1521.5295742805231</v>
      </c>
      <c r="L10" s="98">
        <v>777.54918590150646</v>
      </c>
      <c r="M10" s="98">
        <v>741.28396429973293</v>
      </c>
      <c r="N10" s="98">
        <v>729.42287370469171</v>
      </c>
      <c r="O10" s="98">
        <v>727.6270688756033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287.4516301046288</v>
      </c>
      <c r="Y10" s="98">
        <v>394.03780459955271</v>
      </c>
      <c r="DA10" s="63" t="s">
        <v>4266</v>
      </c>
    </row>
    <row r="11" spans="1:105" ht="12" customHeight="1" x14ac:dyDescent="0.25">
      <c r="A11" s="97" t="s">
        <v>124</v>
      </c>
      <c r="B11" s="98"/>
      <c r="C11" s="98">
        <v>450.3716535672458</v>
      </c>
      <c r="D11" s="98">
        <v>0</v>
      </c>
      <c r="E11" s="98">
        <v>0</v>
      </c>
      <c r="F11" s="98">
        <v>0</v>
      </c>
      <c r="G11" s="98">
        <v>0</v>
      </c>
      <c r="H11" s="98">
        <v>523.79286116057744</v>
      </c>
      <c r="I11" s="98">
        <v>523.79505007129626</v>
      </c>
      <c r="J11" s="98">
        <v>486.49587953901442</v>
      </c>
      <c r="K11" s="98">
        <v>522.74401146763341</v>
      </c>
      <c r="L11" s="98">
        <v>510.8638159330377</v>
      </c>
      <c r="M11" s="98">
        <v>497.60312104818064</v>
      </c>
      <c r="N11" s="98">
        <v>488.64288427988464</v>
      </c>
      <c r="O11" s="98">
        <v>468.77130788027188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280.02854624651189</v>
      </c>
      <c r="Y11" s="98">
        <v>253.33588793774803</v>
      </c>
      <c r="DA11" s="63" t="s">
        <v>4267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194.34903211889741</v>
      </c>
      <c r="K12" s="98">
        <v>215.56472009680544</v>
      </c>
      <c r="L12" s="98">
        <v>212.04009213332702</v>
      </c>
      <c r="M12" s="98">
        <v>198.90421193926807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97.864305870837271</v>
      </c>
      <c r="Y12" s="98">
        <v>97.911630144172562</v>
      </c>
      <c r="DA12" s="63" t="s">
        <v>4268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194.34903211889741</v>
      </c>
      <c r="K13" s="101">
        <v>215.56472009680544</v>
      </c>
      <c r="L13" s="101">
        <v>212.04009213332702</v>
      </c>
      <c r="M13" s="101">
        <v>198.90421193926807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97.864305870837271</v>
      </c>
      <c r="Y13" s="101">
        <v>97.911630144172562</v>
      </c>
      <c r="DA13" s="131" t="s">
        <v>4269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4270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4271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4272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4273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4274</v>
      </c>
    </row>
    <row r="19" spans="1:105" ht="12" customHeight="1" x14ac:dyDescent="0.25">
      <c r="A19" s="121" t="s">
        <v>54</v>
      </c>
      <c r="B19" s="122"/>
      <c r="C19" s="122">
        <v>3.9074656946528248</v>
      </c>
      <c r="D19" s="122">
        <v>0</v>
      </c>
      <c r="E19" s="122">
        <v>0</v>
      </c>
      <c r="F19" s="122">
        <v>0</v>
      </c>
      <c r="G19" s="122">
        <v>0</v>
      </c>
      <c r="H19" s="122">
        <v>6.0818185861432541</v>
      </c>
      <c r="I19" s="122">
        <v>7.6056984392456739</v>
      </c>
      <c r="J19" s="122">
        <v>6.4010071275476665</v>
      </c>
      <c r="K19" s="122">
        <v>6.8108056920475759</v>
      </c>
      <c r="L19" s="122">
        <v>5.5881548998659731</v>
      </c>
      <c r="M19" s="122">
        <v>5.6257275486456697</v>
      </c>
      <c r="N19" s="122">
        <v>5.8377689127558412</v>
      </c>
      <c r="O19" s="122">
        <v>5.6176828682665354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6.2657301375067549</v>
      </c>
      <c r="Y19" s="122">
        <v>5.5808686382197417</v>
      </c>
      <c r="DA19" s="130" t="s">
        <v>4275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4276</v>
      </c>
    </row>
    <row r="21" spans="1:105" ht="12" customHeight="1" x14ac:dyDescent="0.25">
      <c r="A21" s="97" t="s">
        <v>50</v>
      </c>
      <c r="B21" s="98"/>
      <c r="C21" s="98">
        <v>83.334692896652385</v>
      </c>
      <c r="D21" s="98">
        <v>0</v>
      </c>
      <c r="E21" s="98">
        <v>0</v>
      </c>
      <c r="F21" s="98">
        <v>0</v>
      </c>
      <c r="G21" s="98">
        <v>0</v>
      </c>
      <c r="H21" s="98">
        <v>93.911667685343076</v>
      </c>
      <c r="I21" s="98">
        <v>92.37613841485242</v>
      </c>
      <c r="J21" s="98">
        <v>78.299188196567911</v>
      </c>
      <c r="K21" s="98">
        <v>83.882219239341509</v>
      </c>
      <c r="L21" s="98">
        <v>80.177874650250928</v>
      </c>
      <c r="M21" s="98">
        <v>80.102364334777178</v>
      </c>
      <c r="N21" s="98">
        <v>80.755803293122469</v>
      </c>
      <c r="O21" s="98">
        <v>79.992639152358691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72.169818947464165</v>
      </c>
      <c r="Y21" s="98">
        <v>65.246490414370072</v>
      </c>
      <c r="DA21" s="63" t="s">
        <v>4277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4278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4511.6845401950222</v>
      </c>
      <c r="D24" s="117">
        <f t="shared" si="7"/>
        <v>5350.1737871239102</v>
      </c>
      <c r="E24" s="117">
        <f t="shared" si="7"/>
        <v>3276.3741604892307</v>
      </c>
      <c r="F24" s="117">
        <f t="shared" si="7"/>
        <v>3255.4879246405712</v>
      </c>
      <c r="G24" s="117">
        <f t="shared" si="7"/>
        <v>4126.6213372612792</v>
      </c>
      <c r="H24" s="117">
        <f t="shared" si="7"/>
        <v>3589.0638554534521</v>
      </c>
      <c r="I24" s="117">
        <f t="shared" si="7"/>
        <v>3113.4415090387211</v>
      </c>
      <c r="J24" s="117">
        <f t="shared" si="7"/>
        <v>3247.3919272133253</v>
      </c>
      <c r="K24" s="117">
        <f t="shared" si="7"/>
        <v>3162.8134398342822</v>
      </c>
      <c r="L24" s="117">
        <f t="shared" si="7"/>
        <v>3556.8859867160777</v>
      </c>
      <c r="M24" s="117">
        <f t="shared" si="7"/>
        <v>2698.0156913094338</v>
      </c>
      <c r="N24" s="117">
        <f t="shared" si="7"/>
        <v>2678.9950686218826</v>
      </c>
      <c r="O24" s="117">
        <f t="shared" si="7"/>
        <v>2752.6780203856338</v>
      </c>
      <c r="P24" s="117">
        <f t="shared" si="7"/>
        <v>2058.0074318629718</v>
      </c>
      <c r="Q24" s="117">
        <f t="shared" si="7"/>
        <v>1992.2488439497504</v>
      </c>
      <c r="R24" s="117">
        <f t="shared" ref="R24:V24" si="8">R25+R28+R30+R39</f>
        <v>2009.5186829989088</v>
      </c>
      <c r="S24" s="117">
        <f t="shared" si="8"/>
        <v>1953.2785834342476</v>
      </c>
      <c r="T24" s="117">
        <f t="shared" si="8"/>
        <v>1815.9460991242388</v>
      </c>
      <c r="U24" s="117">
        <f t="shared" si="8"/>
        <v>1594.1583240471259</v>
      </c>
      <c r="V24" s="117">
        <f t="shared" si="8"/>
        <v>1649.6583280309992</v>
      </c>
      <c r="W24" s="117">
        <f t="shared" ref="W24:Y24" si="9">W25+W28+W30+W39</f>
        <v>1560.852969486471</v>
      </c>
      <c r="X24" s="117">
        <f t="shared" si="9"/>
        <v>1116.6764334290347</v>
      </c>
      <c r="Y24" s="117">
        <f t="shared" si="9"/>
        <v>872.78381629951207</v>
      </c>
      <c r="DA24" s="129" t="s">
        <v>4279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4468.5126697925407</v>
      </c>
      <c r="D25" s="122">
        <f t="shared" si="10"/>
        <v>5301.7102123126951</v>
      </c>
      <c r="E25" s="122">
        <f t="shared" si="10"/>
        <v>3202.9924494701254</v>
      </c>
      <c r="F25" s="122">
        <f t="shared" si="10"/>
        <v>3090.6100757357449</v>
      </c>
      <c r="G25" s="122">
        <f t="shared" si="10"/>
        <v>4016.5902815943036</v>
      </c>
      <c r="H25" s="122">
        <f t="shared" si="10"/>
        <v>3536.6878798413418</v>
      </c>
      <c r="I25" s="122">
        <f t="shared" si="10"/>
        <v>3071.6984447551145</v>
      </c>
      <c r="J25" s="122">
        <f t="shared" si="10"/>
        <v>3207.7343268160962</v>
      </c>
      <c r="K25" s="122">
        <f t="shared" si="10"/>
        <v>3107.5932974303219</v>
      </c>
      <c r="L25" s="122">
        <f t="shared" si="10"/>
        <v>3495.1103896625641</v>
      </c>
      <c r="M25" s="122">
        <f t="shared" si="10"/>
        <v>2612.5187332344963</v>
      </c>
      <c r="N25" s="122">
        <f t="shared" si="10"/>
        <v>2604.6527999039508</v>
      </c>
      <c r="O25" s="122">
        <f t="shared" si="10"/>
        <v>2692.0321220776532</v>
      </c>
      <c r="P25" s="122">
        <f t="shared" si="10"/>
        <v>1992.9540595773678</v>
      </c>
      <c r="Q25" s="122">
        <f t="shared" si="10"/>
        <v>1943.6836903981907</v>
      </c>
      <c r="R25" s="122">
        <f t="shared" ref="R25:V25" si="11">SUM(R26:R27)</f>
        <v>1955.4467861272415</v>
      </c>
      <c r="S25" s="122">
        <f t="shared" si="11"/>
        <v>1906.1266134186958</v>
      </c>
      <c r="T25" s="122">
        <f t="shared" si="11"/>
        <v>1767.6697838025664</v>
      </c>
      <c r="U25" s="122">
        <f t="shared" si="11"/>
        <v>1537.7021514117459</v>
      </c>
      <c r="V25" s="122">
        <f t="shared" si="11"/>
        <v>1598.5043921694751</v>
      </c>
      <c r="W25" s="122">
        <f t="shared" ref="W25:Y25" si="12">SUM(W26:W27)</f>
        <v>1517.8915144057928</v>
      </c>
      <c r="X25" s="122">
        <f t="shared" si="12"/>
        <v>1063.9894457668195</v>
      </c>
      <c r="Y25" s="122">
        <f t="shared" si="12"/>
        <v>829.81999044649729</v>
      </c>
      <c r="DA25" s="130" t="s">
        <v>4280</v>
      </c>
    </row>
    <row r="26" spans="1:105" ht="12" customHeight="1" x14ac:dyDescent="0.25">
      <c r="A26" s="97" t="s">
        <v>74</v>
      </c>
      <c r="B26" s="98"/>
      <c r="C26" s="98">
        <v>4468.5126697925407</v>
      </c>
      <c r="D26" s="98">
        <v>5301.7102123126951</v>
      </c>
      <c r="E26" s="98">
        <v>3202.9924494701254</v>
      </c>
      <c r="F26" s="98">
        <v>3090.6100757357449</v>
      </c>
      <c r="G26" s="98">
        <v>4016.5902815943036</v>
      </c>
      <c r="H26" s="98">
        <v>3536.6878798413418</v>
      </c>
      <c r="I26" s="98">
        <v>3071.6984447551145</v>
      </c>
      <c r="J26" s="98">
        <v>3207.7343268160962</v>
      </c>
      <c r="K26" s="98">
        <v>3107.5932974303219</v>
      </c>
      <c r="L26" s="98">
        <v>3495.1103896625641</v>
      </c>
      <c r="M26" s="98">
        <v>2612.5187332344963</v>
      </c>
      <c r="N26" s="98">
        <v>2604.6527999039508</v>
      </c>
      <c r="O26" s="98">
        <v>2692.0321220776532</v>
      </c>
      <c r="P26" s="98">
        <v>1992.9540595773678</v>
      </c>
      <c r="Q26" s="98">
        <v>1943.6836903981907</v>
      </c>
      <c r="R26" s="98">
        <v>1955.4467861272415</v>
      </c>
      <c r="S26" s="98">
        <v>1906.1266134186958</v>
      </c>
      <c r="T26" s="98">
        <v>1767.6697838025664</v>
      </c>
      <c r="U26" s="98">
        <v>1537.7021514117459</v>
      </c>
      <c r="V26" s="98">
        <v>1598.5043921694751</v>
      </c>
      <c r="W26" s="98">
        <v>1517.8915144057928</v>
      </c>
      <c r="X26" s="98">
        <v>1063.9894457668195</v>
      </c>
      <c r="Y26" s="98">
        <v>829.81999044649729</v>
      </c>
      <c r="DA26" s="63" t="s">
        <v>4281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4282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4283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4284</v>
      </c>
    </row>
    <row r="30" spans="1:105" ht="12" customHeight="1" x14ac:dyDescent="0.25">
      <c r="A30" s="121" t="s">
        <v>55</v>
      </c>
      <c r="B30" s="122"/>
      <c r="C30" s="122">
        <v>39.310456830761744</v>
      </c>
      <c r="D30" s="122">
        <v>44.037939418751989</v>
      </c>
      <c r="E30" s="122">
        <v>68.972575325442918</v>
      </c>
      <c r="F30" s="122">
        <v>159.79911685421683</v>
      </c>
      <c r="G30" s="122">
        <v>104.84973412535645</v>
      </c>
      <c r="H30" s="122">
        <v>46.300702295181907</v>
      </c>
      <c r="I30" s="122">
        <v>34.134179577917742</v>
      </c>
      <c r="J30" s="122">
        <v>33.269664227623068</v>
      </c>
      <c r="K30" s="122">
        <v>48.39560166015918</v>
      </c>
      <c r="L30" s="122">
        <v>56.190337224532115</v>
      </c>
      <c r="M30" s="122">
        <v>79.871394501956232</v>
      </c>
      <c r="N30" s="122">
        <v>68.570214580914964</v>
      </c>
      <c r="O30" s="122">
        <v>55.013309757413005</v>
      </c>
      <c r="P30" s="122">
        <v>57.927682860490705</v>
      </c>
      <c r="Q30" s="122">
        <v>42.222476352632597</v>
      </c>
      <c r="R30" s="122">
        <v>46.961417705217642</v>
      </c>
      <c r="S30" s="122">
        <v>40.730125462558505</v>
      </c>
      <c r="T30" s="122">
        <v>42.694608678694486</v>
      </c>
      <c r="U30" s="122">
        <v>50.223217145026176</v>
      </c>
      <c r="V30" s="122">
        <v>45.689440630104031</v>
      </c>
      <c r="W30" s="122">
        <v>37.374678996770633</v>
      </c>
      <c r="X30" s="122">
        <v>46.454601047061374</v>
      </c>
      <c r="Y30" s="122">
        <v>37.366924111176019</v>
      </c>
      <c r="DA30" s="130" t="s">
        <v>4285</v>
      </c>
    </row>
    <row r="31" spans="1:105" ht="12" customHeight="1" x14ac:dyDescent="0.25">
      <c r="A31" s="97" t="s">
        <v>141</v>
      </c>
      <c r="B31" s="98"/>
      <c r="C31" s="98">
        <v>450.37165356724569</v>
      </c>
      <c r="D31" s="98">
        <v>451.18115291287415</v>
      </c>
      <c r="E31" s="98">
        <v>444.03646126675676</v>
      </c>
      <c r="F31" s="98">
        <v>476.31350795669192</v>
      </c>
      <c r="G31" s="98">
        <v>491.75677499672668</v>
      </c>
      <c r="H31" s="98">
        <v>523.79286116057744</v>
      </c>
      <c r="I31" s="98">
        <v>523.79505007129615</v>
      </c>
      <c r="J31" s="98">
        <v>486.49587953901448</v>
      </c>
      <c r="K31" s="98">
        <v>522.74401146763341</v>
      </c>
      <c r="L31" s="98">
        <v>510.86381593303781</v>
      </c>
      <c r="M31" s="98">
        <v>497.60312104818075</v>
      </c>
      <c r="N31" s="98">
        <v>488.6428842798847</v>
      </c>
      <c r="O31" s="98">
        <v>468.77130788027188</v>
      </c>
      <c r="P31" s="98">
        <v>487.23149484913017</v>
      </c>
      <c r="Q31" s="98">
        <v>430.8256383388993</v>
      </c>
      <c r="R31" s="98">
        <v>460.39523404561544</v>
      </c>
      <c r="S31" s="98">
        <v>433.54756803938687</v>
      </c>
      <c r="T31" s="98">
        <v>405.68114911646938</v>
      </c>
      <c r="U31" s="98">
        <v>396.63905843314006</v>
      </c>
      <c r="V31" s="98">
        <v>337.11776670064972</v>
      </c>
      <c r="W31" s="98">
        <v>301.33618153195494</v>
      </c>
      <c r="X31" s="98">
        <v>280.02854624651189</v>
      </c>
      <c r="Y31" s="98">
        <v>253.33588793774805</v>
      </c>
      <c r="DA31" s="63" t="s">
        <v>4286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215.56472009680544</v>
      </c>
      <c r="L32" s="98">
        <v>0</v>
      </c>
      <c r="M32" s="98">
        <v>198.90421193926807</v>
      </c>
      <c r="N32" s="98">
        <v>0</v>
      </c>
      <c r="O32" s="98">
        <v>0</v>
      </c>
      <c r="P32" s="98">
        <v>152.68365675544857</v>
      </c>
      <c r="Q32" s="98">
        <v>0</v>
      </c>
      <c r="R32" s="98">
        <v>190.29046584302966</v>
      </c>
      <c r="S32" s="98">
        <v>189.70402402272305</v>
      </c>
      <c r="T32" s="98">
        <v>161.89717157818157</v>
      </c>
      <c r="U32" s="98">
        <v>158.89423019639617</v>
      </c>
      <c r="V32" s="98">
        <v>95.043121198313926</v>
      </c>
      <c r="W32" s="98">
        <v>75.456806148093023</v>
      </c>
      <c r="X32" s="98">
        <v>97.864305870837256</v>
      </c>
      <c r="Y32" s="98">
        <v>97.911630144172562</v>
      </c>
      <c r="DA32" s="63" t="s">
        <v>4287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215.56472009680544</v>
      </c>
      <c r="L33" s="101">
        <v>0</v>
      </c>
      <c r="M33" s="101">
        <v>198.90421193926807</v>
      </c>
      <c r="N33" s="101">
        <v>0</v>
      </c>
      <c r="O33" s="101">
        <v>0</v>
      </c>
      <c r="P33" s="101">
        <v>152.68365675544857</v>
      </c>
      <c r="Q33" s="101">
        <v>0</v>
      </c>
      <c r="R33" s="101">
        <v>190.29046584302966</v>
      </c>
      <c r="S33" s="101">
        <v>189.70402402272305</v>
      </c>
      <c r="T33" s="101">
        <v>161.89717157818157</v>
      </c>
      <c r="U33" s="101">
        <v>158.89423019639617</v>
      </c>
      <c r="V33" s="101">
        <v>95.043121198313926</v>
      </c>
      <c r="W33" s="101">
        <v>75.456806148093023</v>
      </c>
      <c r="X33" s="101">
        <v>97.864305870837256</v>
      </c>
      <c r="Y33" s="101">
        <v>97.911630144172562</v>
      </c>
      <c r="DA33" s="131" t="s">
        <v>4288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4289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4290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4291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4292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4293</v>
      </c>
    </row>
    <row r="39" spans="1:105" ht="12" customHeight="1" x14ac:dyDescent="0.25">
      <c r="A39" s="121" t="s">
        <v>54</v>
      </c>
      <c r="B39" s="122"/>
      <c r="C39" s="122">
        <v>3.8614135717198836</v>
      </c>
      <c r="D39" s="122">
        <v>4.425635392462925</v>
      </c>
      <c r="E39" s="122">
        <v>4.409135693662253</v>
      </c>
      <c r="F39" s="122">
        <v>5.0787320506098066</v>
      </c>
      <c r="G39" s="122">
        <v>5.1813215416192815</v>
      </c>
      <c r="H39" s="122">
        <v>6.0752733169283664</v>
      </c>
      <c r="I39" s="122">
        <v>7.6088847056891344</v>
      </c>
      <c r="J39" s="122">
        <v>6.3879361696060206</v>
      </c>
      <c r="K39" s="122">
        <v>6.8245407438010863</v>
      </c>
      <c r="L39" s="122">
        <v>5.5852598289817328</v>
      </c>
      <c r="M39" s="122">
        <v>5.6255635729812594</v>
      </c>
      <c r="N39" s="122">
        <v>5.7720541370166218</v>
      </c>
      <c r="O39" s="122">
        <v>5.6325885505675668</v>
      </c>
      <c r="P39" s="122">
        <v>7.1256894251132348</v>
      </c>
      <c r="Q39" s="122">
        <v>6.342677198927114</v>
      </c>
      <c r="R39" s="122">
        <v>7.1104791664497569</v>
      </c>
      <c r="S39" s="122">
        <v>6.4218445529931802</v>
      </c>
      <c r="T39" s="122">
        <v>5.5817066429778022</v>
      </c>
      <c r="U39" s="122">
        <v>6.2329554903537785</v>
      </c>
      <c r="V39" s="122">
        <v>5.4644952314202788</v>
      </c>
      <c r="W39" s="122">
        <v>5.5867760839076395</v>
      </c>
      <c r="X39" s="122">
        <v>6.2323866151537279</v>
      </c>
      <c r="Y39" s="122">
        <v>5.5969017418387361</v>
      </c>
      <c r="DA39" s="130" t="s">
        <v>4294</v>
      </c>
    </row>
    <row r="40" spans="1:105" ht="12" customHeight="1" x14ac:dyDescent="0.25">
      <c r="A40" s="97" t="s">
        <v>50</v>
      </c>
      <c r="B40" s="98"/>
      <c r="C40" s="98">
        <v>83.334692896652371</v>
      </c>
      <c r="D40" s="98">
        <v>82.866207520943732</v>
      </c>
      <c r="E40" s="98">
        <v>92.252685282779439</v>
      </c>
      <c r="F40" s="98">
        <v>91.795380361553839</v>
      </c>
      <c r="G40" s="98">
        <v>90.260736080126918</v>
      </c>
      <c r="H40" s="98">
        <v>93.911667685343062</v>
      </c>
      <c r="I40" s="98">
        <v>92.37613841485242</v>
      </c>
      <c r="J40" s="98">
        <v>78.299188196567911</v>
      </c>
      <c r="K40" s="98">
        <v>83.882219239341509</v>
      </c>
      <c r="L40" s="98">
        <v>80.177874650250928</v>
      </c>
      <c r="M40" s="98">
        <v>80.102364334777178</v>
      </c>
      <c r="N40" s="98">
        <v>80.755803293122469</v>
      </c>
      <c r="O40" s="98">
        <v>79.992639152358691</v>
      </c>
      <c r="P40" s="98">
        <v>87.137002112813278</v>
      </c>
      <c r="Q40" s="98">
        <v>83.70814698464288</v>
      </c>
      <c r="R40" s="98">
        <v>89.334538663255586</v>
      </c>
      <c r="S40" s="98">
        <v>87.704048466592582</v>
      </c>
      <c r="T40" s="98">
        <v>86.989901297479946</v>
      </c>
      <c r="U40" s="98">
        <v>90.805606457507011</v>
      </c>
      <c r="V40" s="98">
        <v>83.834607092698562</v>
      </c>
      <c r="W40" s="98">
        <v>79.483029071054077</v>
      </c>
      <c r="X40" s="98">
        <v>72.169818947464179</v>
      </c>
      <c r="Y40" s="98">
        <v>65.246490414370058</v>
      </c>
      <c r="DA40" s="63" t="s">
        <v>4295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4296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5604.361789981328</v>
      </c>
      <c r="D43" s="117">
        <f t="shared" si="14"/>
        <v>4858.9831865509868</v>
      </c>
      <c r="E43" s="117">
        <f t="shared" si="14"/>
        <v>5268.3685024556871</v>
      </c>
      <c r="F43" s="117">
        <f t="shared" si="14"/>
        <v>4898.6534819799908</v>
      </c>
      <c r="G43" s="117">
        <f t="shared" si="14"/>
        <v>4744.6228706002712</v>
      </c>
      <c r="H43" s="117">
        <f t="shared" si="14"/>
        <v>4145.983187677215</v>
      </c>
      <c r="I43" s="117">
        <f t="shared" si="14"/>
        <v>3568.4238511773056</v>
      </c>
      <c r="J43" s="117">
        <f t="shared" si="14"/>
        <v>4645.1410243372184</v>
      </c>
      <c r="K43" s="117">
        <f t="shared" si="14"/>
        <v>3861.4264593899024</v>
      </c>
      <c r="L43" s="117">
        <f t="shared" si="14"/>
        <v>4172.2554737509163</v>
      </c>
      <c r="M43" s="117">
        <f t="shared" si="14"/>
        <v>3436.6924038957291</v>
      </c>
      <c r="N43" s="117">
        <f t="shared" si="14"/>
        <v>3317.2388059712534</v>
      </c>
      <c r="O43" s="117">
        <f t="shared" si="14"/>
        <v>3410.5304687619073</v>
      </c>
      <c r="P43" s="117">
        <f t="shared" si="14"/>
        <v>2437.4097121518748</v>
      </c>
      <c r="Q43" s="117">
        <f t="shared" si="14"/>
        <v>2691.1209518203291</v>
      </c>
      <c r="R43" s="117">
        <f t="shared" ref="R43:V43" si="15">R44+R47+R49+R58</f>
        <v>2358.1310852876031</v>
      </c>
      <c r="S43" s="117">
        <f t="shared" si="15"/>
        <v>2305.1820952083672</v>
      </c>
      <c r="T43" s="117">
        <f t="shared" si="15"/>
        <v>2179.1550837440673</v>
      </c>
      <c r="U43" s="117">
        <f t="shared" si="15"/>
        <v>1750.3997425491029</v>
      </c>
      <c r="V43" s="117">
        <f t="shared" si="15"/>
        <v>1952.3073510073878</v>
      </c>
      <c r="W43" s="117">
        <f t="shared" ref="W43:Y43" si="16">W44+W47+W49+W58</f>
        <v>1848.4667401275765</v>
      </c>
      <c r="X43" s="117">
        <f t="shared" si="16"/>
        <v>1503.0708987596249</v>
      </c>
      <c r="Y43" s="117">
        <f t="shared" si="16"/>
        <v>1139.3162209273216</v>
      </c>
      <c r="DA43" s="129" t="s">
        <v>4297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5589.8279959467163</v>
      </c>
      <c r="D44" s="122">
        <f t="shared" si="17"/>
        <v>4829.984458103514</v>
      </c>
      <c r="E44" s="122">
        <f t="shared" si="17"/>
        <v>5222.2454682943489</v>
      </c>
      <c r="F44" s="122">
        <f t="shared" si="17"/>
        <v>4830.1843886453962</v>
      </c>
      <c r="G44" s="122">
        <f t="shared" si="17"/>
        <v>4675.8732913384647</v>
      </c>
      <c r="H44" s="122">
        <f t="shared" si="17"/>
        <v>4095.2077601860251</v>
      </c>
      <c r="I44" s="122">
        <f t="shared" si="17"/>
        <v>3442.7932830512882</v>
      </c>
      <c r="J44" s="122">
        <f t="shared" si="17"/>
        <v>4376.1630556625414</v>
      </c>
      <c r="K44" s="122">
        <f t="shared" si="17"/>
        <v>3685.1893327788616</v>
      </c>
      <c r="L44" s="122">
        <f t="shared" si="17"/>
        <v>4011.5320328137091</v>
      </c>
      <c r="M44" s="122">
        <f t="shared" si="17"/>
        <v>3263.3727658803537</v>
      </c>
      <c r="N44" s="122">
        <f t="shared" si="17"/>
        <v>3148.6876212954098</v>
      </c>
      <c r="O44" s="122">
        <f t="shared" si="17"/>
        <v>3228.4331670550355</v>
      </c>
      <c r="P44" s="122">
        <f t="shared" si="17"/>
        <v>2346.9200171652387</v>
      </c>
      <c r="Q44" s="122">
        <f t="shared" si="17"/>
        <v>2613.6214951976172</v>
      </c>
      <c r="R44" s="122">
        <f t="shared" ref="R44:V44" si="18">SUM(R45:R46)</f>
        <v>2283.0335163804812</v>
      </c>
      <c r="S44" s="122">
        <f t="shared" si="18"/>
        <v>2219.2586017284279</v>
      </c>
      <c r="T44" s="122">
        <f t="shared" si="18"/>
        <v>2095.690868007604</v>
      </c>
      <c r="U44" s="122">
        <f t="shared" si="18"/>
        <v>1627.7438236372398</v>
      </c>
      <c r="V44" s="122">
        <f t="shared" si="18"/>
        <v>1833.4029899881716</v>
      </c>
      <c r="W44" s="122">
        <f t="shared" ref="W44:Y44" si="19">SUM(W45:W46)</f>
        <v>1601.0600661594913</v>
      </c>
      <c r="X44" s="122">
        <f t="shared" si="19"/>
        <v>1221.8774372858807</v>
      </c>
      <c r="Y44" s="122">
        <f t="shared" si="19"/>
        <v>965.89009297815778</v>
      </c>
      <c r="DA44" s="130" t="s">
        <v>4298</v>
      </c>
    </row>
    <row r="45" spans="1:105" ht="12" customHeight="1" x14ac:dyDescent="0.25">
      <c r="A45" s="97" t="s">
        <v>211</v>
      </c>
      <c r="B45" s="98"/>
      <c r="C45" s="98">
        <v>5589.8279959467163</v>
      </c>
      <c r="D45" s="98">
        <v>4829.984458103514</v>
      </c>
      <c r="E45" s="98">
        <v>5222.2454682943489</v>
      </c>
      <c r="F45" s="98">
        <v>4830.1843886453962</v>
      </c>
      <c r="G45" s="98">
        <v>4675.8732913384647</v>
      </c>
      <c r="H45" s="98">
        <v>4095.2077601860251</v>
      </c>
      <c r="I45" s="98">
        <v>3442.7932830512882</v>
      </c>
      <c r="J45" s="98">
        <v>4376.1630556625414</v>
      </c>
      <c r="K45" s="98">
        <v>3685.1893327788616</v>
      </c>
      <c r="L45" s="98">
        <v>4011.5320328137091</v>
      </c>
      <c r="M45" s="98">
        <v>3263.3727658803537</v>
      </c>
      <c r="N45" s="98">
        <v>3148.6876212954098</v>
      </c>
      <c r="O45" s="98">
        <v>3228.4331670550355</v>
      </c>
      <c r="P45" s="98">
        <v>2346.9200171652387</v>
      </c>
      <c r="Q45" s="98">
        <v>2613.6214951976172</v>
      </c>
      <c r="R45" s="98">
        <v>2283.0335163804812</v>
      </c>
      <c r="S45" s="98">
        <v>2219.2586017284279</v>
      </c>
      <c r="T45" s="98">
        <v>2095.690868007604</v>
      </c>
      <c r="U45" s="98">
        <v>1627.7438236372398</v>
      </c>
      <c r="V45" s="98">
        <v>1833.4029899881716</v>
      </c>
      <c r="W45" s="98">
        <v>1601.0600661594913</v>
      </c>
      <c r="X45" s="98">
        <v>1221.8774372858807</v>
      </c>
      <c r="Y45" s="98">
        <v>965.89009297815778</v>
      </c>
      <c r="DA45" s="63" t="s">
        <v>4299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4300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4301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4302</v>
      </c>
    </row>
    <row r="49" spans="1:105" ht="12" customHeight="1" x14ac:dyDescent="0.25">
      <c r="A49" s="121" t="s">
        <v>55</v>
      </c>
      <c r="B49" s="122"/>
      <c r="C49" s="122">
        <v>10.630617906469983</v>
      </c>
      <c r="D49" s="122">
        <v>24.555893343649814</v>
      </c>
      <c r="E49" s="122">
        <v>41.718941421577426</v>
      </c>
      <c r="F49" s="122">
        <v>63.38077729643684</v>
      </c>
      <c r="G49" s="122">
        <v>63.569262862998691</v>
      </c>
      <c r="H49" s="122">
        <v>44.700681247925957</v>
      </c>
      <c r="I49" s="122">
        <v>118.01943771391747</v>
      </c>
      <c r="J49" s="122">
        <v>262.57396261873504</v>
      </c>
      <c r="K49" s="122">
        <v>169.42032886280202</v>
      </c>
      <c r="L49" s="122">
        <v>155.13361635653584</v>
      </c>
      <c r="M49" s="122">
        <v>167.68379501667408</v>
      </c>
      <c r="N49" s="122">
        <v>162.78972526083993</v>
      </c>
      <c r="O49" s="122">
        <v>176.4760747520142</v>
      </c>
      <c r="P49" s="122">
        <v>83.367263283982936</v>
      </c>
      <c r="Q49" s="122">
        <v>71.144940102610178</v>
      </c>
      <c r="R49" s="122">
        <v>68.001868933506586</v>
      </c>
      <c r="S49" s="122">
        <v>79.515779427386775</v>
      </c>
      <c r="T49" s="122">
        <v>77.881800423754797</v>
      </c>
      <c r="U49" s="122">
        <v>116.43465236914558</v>
      </c>
      <c r="V49" s="122">
        <v>113.43475382738701</v>
      </c>
      <c r="W49" s="122">
        <v>241.82230597731726</v>
      </c>
      <c r="X49" s="122">
        <v>274.95398726757946</v>
      </c>
      <c r="Y49" s="122">
        <v>167.84319737030964</v>
      </c>
      <c r="DA49" s="130" t="s">
        <v>4303</v>
      </c>
    </row>
    <row r="50" spans="1:105" ht="12" customHeight="1" x14ac:dyDescent="0.25">
      <c r="A50" s="97" t="s">
        <v>138</v>
      </c>
      <c r="B50" s="98"/>
      <c r="C50" s="98">
        <v>591.9270683351001</v>
      </c>
      <c r="D50" s="98">
        <v>545.75217284072801</v>
      </c>
      <c r="E50" s="98">
        <v>563.99243811281804</v>
      </c>
      <c r="F50" s="98">
        <v>653.55212184191896</v>
      </c>
      <c r="G50" s="98">
        <v>676.64380470001856</v>
      </c>
      <c r="H50" s="98">
        <v>662.05753210304601</v>
      </c>
      <c r="I50" s="98">
        <v>607.26233131002925</v>
      </c>
      <c r="J50" s="98">
        <v>699.82117826089029</v>
      </c>
      <c r="K50" s="98">
        <v>658.25852440972903</v>
      </c>
      <c r="L50" s="98">
        <v>630.22745735066064</v>
      </c>
      <c r="M50" s="98">
        <v>654.38759961847495</v>
      </c>
      <c r="N50" s="98">
        <v>616.54658086409802</v>
      </c>
      <c r="O50" s="98">
        <v>583.11121087857407</v>
      </c>
      <c r="P50" s="98">
        <v>592.35668111048813</v>
      </c>
      <c r="Q50" s="98">
        <v>586.48738939502528</v>
      </c>
      <c r="R50" s="98">
        <v>528.88390166095451</v>
      </c>
      <c r="S50" s="98">
        <v>506.47265242852785</v>
      </c>
      <c r="T50" s="98">
        <v>494.73330307942553</v>
      </c>
      <c r="U50" s="98">
        <v>478.03952309021906</v>
      </c>
      <c r="V50" s="98">
        <v>428.89707030743392</v>
      </c>
      <c r="W50" s="98">
        <v>403.22759132806283</v>
      </c>
      <c r="X50" s="98">
        <v>365.03823141180413</v>
      </c>
      <c r="Y50" s="98">
        <v>329.40032226793818</v>
      </c>
      <c r="DA50" s="63" t="s">
        <v>4304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240.03266250113407</v>
      </c>
      <c r="F51" s="98">
        <v>260.36389889899459</v>
      </c>
      <c r="G51" s="98">
        <v>275.4425719163072</v>
      </c>
      <c r="H51" s="98">
        <v>273.55913400792667</v>
      </c>
      <c r="I51" s="98">
        <v>265.79775395662449</v>
      </c>
      <c r="J51" s="98">
        <v>280.05975690112871</v>
      </c>
      <c r="K51" s="98">
        <v>271.67015923206412</v>
      </c>
      <c r="L51" s="98">
        <v>261.56738916920301</v>
      </c>
      <c r="M51" s="98">
        <v>261.68410313958117</v>
      </c>
      <c r="N51" s="98">
        <v>0</v>
      </c>
      <c r="O51" s="98">
        <v>195.46595135235719</v>
      </c>
      <c r="P51" s="98">
        <v>185.78291128583609</v>
      </c>
      <c r="Q51" s="98">
        <v>200.16506501049022</v>
      </c>
      <c r="R51" s="98">
        <v>218.61853058271123</v>
      </c>
      <c r="S51" s="98">
        <v>221.66413533991155</v>
      </c>
      <c r="T51" s="98">
        <v>197.63053656117032</v>
      </c>
      <c r="U51" s="98">
        <v>191.68516973887839</v>
      </c>
      <c r="V51" s="98">
        <v>121.41326735966732</v>
      </c>
      <c r="W51" s="98">
        <v>101.74718106483057</v>
      </c>
      <c r="X51" s="98">
        <v>128.42601736372296</v>
      </c>
      <c r="Y51" s="98">
        <v>127.72327995378625</v>
      </c>
      <c r="DA51" s="63" t="s">
        <v>4305</v>
      </c>
    </row>
    <row r="52" spans="1:105" ht="12" customHeight="1" x14ac:dyDescent="0.25">
      <c r="A52" s="100" t="s">
        <v>211</v>
      </c>
      <c r="B52" s="101"/>
      <c r="C52" s="101">
        <v>0</v>
      </c>
      <c r="D52" s="101">
        <v>0</v>
      </c>
      <c r="E52" s="101">
        <v>240.03266250113407</v>
      </c>
      <c r="F52" s="101">
        <v>260.36389889899459</v>
      </c>
      <c r="G52" s="101">
        <v>275.4425719163072</v>
      </c>
      <c r="H52" s="101">
        <v>273.55913400792667</v>
      </c>
      <c r="I52" s="101">
        <v>265.79775395662449</v>
      </c>
      <c r="J52" s="101">
        <v>280.05975690112871</v>
      </c>
      <c r="K52" s="101">
        <v>271.67015923206412</v>
      </c>
      <c r="L52" s="101">
        <v>261.56738916920301</v>
      </c>
      <c r="M52" s="101">
        <v>261.68410313958117</v>
      </c>
      <c r="N52" s="101">
        <v>0</v>
      </c>
      <c r="O52" s="101">
        <v>195.46595135235719</v>
      </c>
      <c r="P52" s="101">
        <v>185.78291128583609</v>
      </c>
      <c r="Q52" s="101">
        <v>200.16506501049022</v>
      </c>
      <c r="R52" s="101">
        <v>218.61853058271123</v>
      </c>
      <c r="S52" s="101">
        <v>221.66413533991155</v>
      </c>
      <c r="T52" s="101">
        <v>197.63053656117032</v>
      </c>
      <c r="U52" s="101">
        <v>191.68516973887839</v>
      </c>
      <c r="V52" s="101">
        <v>121.41326735966732</v>
      </c>
      <c r="W52" s="101">
        <v>101.74718106483057</v>
      </c>
      <c r="X52" s="101">
        <v>128.42601736372296</v>
      </c>
      <c r="Y52" s="101">
        <v>127.72327995378625</v>
      </c>
      <c r="DA52" s="131" t="s">
        <v>4306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4307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4308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4309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4310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4311</v>
      </c>
    </row>
    <row r="58" spans="1:105" ht="12" customHeight="1" x14ac:dyDescent="0.25">
      <c r="A58" s="121" t="s">
        <v>54</v>
      </c>
      <c r="B58" s="122"/>
      <c r="C58" s="122">
        <v>3.903176128141399</v>
      </c>
      <c r="D58" s="122">
        <v>4.4428351038233975</v>
      </c>
      <c r="E58" s="122">
        <v>4.4040927397605572</v>
      </c>
      <c r="F58" s="122">
        <v>5.0883160381581201</v>
      </c>
      <c r="G58" s="122">
        <v>5.1803163988081842</v>
      </c>
      <c r="H58" s="122">
        <v>6.0747462432638732</v>
      </c>
      <c r="I58" s="122">
        <v>7.611130412100179</v>
      </c>
      <c r="J58" s="122">
        <v>6.4040060559419292</v>
      </c>
      <c r="K58" s="122">
        <v>6.8167977482388213</v>
      </c>
      <c r="L58" s="122">
        <v>5.5898245806707569</v>
      </c>
      <c r="M58" s="122">
        <v>5.6358429987013521</v>
      </c>
      <c r="N58" s="122">
        <v>5.7614594150034444</v>
      </c>
      <c r="O58" s="122">
        <v>5.6212269548576232</v>
      </c>
      <c r="P58" s="122">
        <v>7.1224317026528778</v>
      </c>
      <c r="Q58" s="122">
        <v>6.3545165201018206</v>
      </c>
      <c r="R58" s="122">
        <v>7.0956999736156146</v>
      </c>
      <c r="S58" s="122">
        <v>6.4077140525523477</v>
      </c>
      <c r="T58" s="122">
        <v>5.5824153127086831</v>
      </c>
      <c r="U58" s="122">
        <v>6.2212665427176628</v>
      </c>
      <c r="V58" s="122">
        <v>5.4696071918290752</v>
      </c>
      <c r="W58" s="122">
        <v>5.5843679907680244</v>
      </c>
      <c r="X58" s="122">
        <v>6.2394742061647541</v>
      </c>
      <c r="Y58" s="122">
        <v>5.5829305788543842</v>
      </c>
      <c r="DA58" s="130" t="s">
        <v>4312</v>
      </c>
    </row>
    <row r="59" spans="1:105" ht="12" customHeight="1" x14ac:dyDescent="0.25">
      <c r="A59" s="97" t="s">
        <v>50</v>
      </c>
      <c r="B59" s="98"/>
      <c r="C59" s="98">
        <v>83.334692896652371</v>
      </c>
      <c r="D59" s="98">
        <v>82.866207520943746</v>
      </c>
      <c r="E59" s="98">
        <v>92.252685282779439</v>
      </c>
      <c r="F59" s="98">
        <v>91.795380361553811</v>
      </c>
      <c r="G59" s="98">
        <v>90.260736080126904</v>
      </c>
      <c r="H59" s="98">
        <v>93.911667685343062</v>
      </c>
      <c r="I59" s="98">
        <v>92.376138414852406</v>
      </c>
      <c r="J59" s="98">
        <v>78.299188196567911</v>
      </c>
      <c r="K59" s="98">
        <v>83.882219239341524</v>
      </c>
      <c r="L59" s="98">
        <v>80.177874650250956</v>
      </c>
      <c r="M59" s="98">
        <v>80.102364334777164</v>
      </c>
      <c r="N59" s="98">
        <v>80.755803293122469</v>
      </c>
      <c r="O59" s="98">
        <v>79.992639152358677</v>
      </c>
      <c r="P59" s="98">
        <v>87.137002112813278</v>
      </c>
      <c r="Q59" s="98">
        <v>83.708146984642866</v>
      </c>
      <c r="R59" s="98">
        <v>89.334538663255586</v>
      </c>
      <c r="S59" s="98">
        <v>87.704048466592582</v>
      </c>
      <c r="T59" s="98">
        <v>86.98990129747996</v>
      </c>
      <c r="U59" s="98">
        <v>90.805606457507011</v>
      </c>
      <c r="V59" s="98">
        <v>83.834607092698562</v>
      </c>
      <c r="W59" s="98">
        <v>79.483029071054091</v>
      </c>
      <c r="X59" s="98">
        <v>72.169818947464179</v>
      </c>
      <c r="Y59" s="98">
        <v>65.246490414370058</v>
      </c>
      <c r="DA59" s="63" t="s">
        <v>4313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4314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3988.0938760948466</v>
      </c>
      <c r="D62" s="117">
        <f t="shared" si="21"/>
        <v>3707.6261733603124</v>
      </c>
      <c r="E62" s="117">
        <f t="shared" si="21"/>
        <v>3845.0863000965182</v>
      </c>
      <c r="F62" s="117">
        <f t="shared" si="21"/>
        <v>3494.4661241922413</v>
      </c>
      <c r="G62" s="117">
        <f t="shared" si="21"/>
        <v>3231.3251316828332</v>
      </c>
      <c r="H62" s="117">
        <f t="shared" si="21"/>
        <v>3270.4482924669369</v>
      </c>
      <c r="I62" s="117">
        <f t="shared" si="21"/>
        <v>2975.3995504896311</v>
      </c>
      <c r="J62" s="117">
        <f t="shared" si="21"/>
        <v>3085.1269662421623</v>
      </c>
      <c r="K62" s="117">
        <f t="shared" si="21"/>
        <v>2954.28268396558</v>
      </c>
      <c r="L62" s="117">
        <f t="shared" si="21"/>
        <v>3259.6241327996022</v>
      </c>
      <c r="M62" s="117">
        <f t="shared" si="21"/>
        <v>2406.9608862396503</v>
      </c>
      <c r="N62" s="117">
        <f t="shared" si="21"/>
        <v>2533.4357032905314</v>
      </c>
      <c r="O62" s="117">
        <f t="shared" si="21"/>
        <v>2518.0442058617755</v>
      </c>
      <c r="P62" s="117">
        <f t="shared" si="21"/>
        <v>1856.234180786995</v>
      </c>
      <c r="Q62" s="117">
        <f t="shared" si="21"/>
        <v>1862.3742288070518</v>
      </c>
      <c r="R62" s="117">
        <f t="shared" ref="R62:V62" si="22">R63+R66+R68+R77</f>
        <v>1957.384425395132</v>
      </c>
      <c r="S62" s="117">
        <f t="shared" si="22"/>
        <v>1833.3383435856128</v>
      </c>
      <c r="T62" s="117">
        <f t="shared" si="22"/>
        <v>1755.6668882333036</v>
      </c>
      <c r="U62" s="117">
        <f t="shared" si="22"/>
        <v>1561.8399184278514</v>
      </c>
      <c r="V62" s="117">
        <f t="shared" si="22"/>
        <v>1363.4557374912326</v>
      </c>
      <c r="W62" s="117">
        <f t="shared" ref="W62:Y62" si="23">W63+W66+W68+W77</f>
        <v>1453.9217460521202</v>
      </c>
      <c r="X62" s="117">
        <f t="shared" si="23"/>
        <v>1023.2051172456634</v>
      </c>
      <c r="Y62" s="117">
        <f t="shared" si="23"/>
        <v>835.68658487924142</v>
      </c>
      <c r="DA62" s="129" t="s">
        <v>4315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3747.1839610304687</v>
      </c>
      <c r="D63" s="122">
        <f t="shared" si="24"/>
        <v>3422.1586204364739</v>
      </c>
      <c r="E63" s="122">
        <f t="shared" si="24"/>
        <v>3496.9754143300638</v>
      </c>
      <c r="F63" s="122">
        <f t="shared" si="24"/>
        <v>3179.3799203960489</v>
      </c>
      <c r="G63" s="122">
        <f t="shared" si="24"/>
        <v>2942.5554472752574</v>
      </c>
      <c r="H63" s="122">
        <f t="shared" si="24"/>
        <v>2821.9237366145417</v>
      </c>
      <c r="I63" s="122">
        <f t="shared" si="24"/>
        <v>2528.3307612109315</v>
      </c>
      <c r="J63" s="122">
        <f t="shared" si="24"/>
        <v>2628.0370834313626</v>
      </c>
      <c r="K63" s="122">
        <f t="shared" si="24"/>
        <v>2491.1010434685682</v>
      </c>
      <c r="L63" s="122">
        <f t="shared" si="24"/>
        <v>2808.1037630979604</v>
      </c>
      <c r="M63" s="122">
        <f t="shared" si="24"/>
        <v>2014.6643681006383</v>
      </c>
      <c r="N63" s="122">
        <f t="shared" si="24"/>
        <v>2128.9280424230806</v>
      </c>
      <c r="O63" s="122">
        <f t="shared" si="24"/>
        <v>2186.7585539757961</v>
      </c>
      <c r="P63" s="122">
        <f t="shared" si="24"/>
        <v>1503.2556379064936</v>
      </c>
      <c r="Q63" s="122">
        <f t="shared" si="24"/>
        <v>1553.3676568284818</v>
      </c>
      <c r="R63" s="122">
        <f t="shared" ref="R63:V63" si="25">SUM(R64:R65)</f>
        <v>1560.2357780675686</v>
      </c>
      <c r="S63" s="122">
        <f t="shared" si="25"/>
        <v>1457.0664529668534</v>
      </c>
      <c r="T63" s="122">
        <f t="shared" si="25"/>
        <v>1380.5961909436046</v>
      </c>
      <c r="U63" s="122">
        <f t="shared" si="25"/>
        <v>1252.1786097752317</v>
      </c>
      <c r="V63" s="122">
        <f t="shared" si="25"/>
        <v>1113.6961200535286</v>
      </c>
      <c r="W63" s="122">
        <f t="shared" ref="W63:Y63" si="26">SUM(W64:W65)</f>
        <v>1159.4852057224145</v>
      </c>
      <c r="X63" s="122">
        <f t="shared" si="26"/>
        <v>804.43649632430254</v>
      </c>
      <c r="Y63" s="122">
        <f t="shared" si="26"/>
        <v>647.82960857084322</v>
      </c>
      <c r="DA63" s="130" t="s">
        <v>4316</v>
      </c>
    </row>
    <row r="64" spans="1:105" ht="12" customHeight="1" x14ac:dyDescent="0.25">
      <c r="A64" s="97" t="s">
        <v>212</v>
      </c>
      <c r="B64" s="98"/>
      <c r="C64" s="98">
        <v>3747.1839610304687</v>
      </c>
      <c r="D64" s="98">
        <v>3422.1586204364739</v>
      </c>
      <c r="E64" s="98">
        <v>3496.9754143300638</v>
      </c>
      <c r="F64" s="98">
        <v>3179.3799203960489</v>
      </c>
      <c r="G64" s="98">
        <v>2942.5554472752574</v>
      </c>
      <c r="H64" s="98">
        <v>2821.9237366145417</v>
      </c>
      <c r="I64" s="98">
        <v>2528.3307612109315</v>
      </c>
      <c r="J64" s="98">
        <v>2628.0370834313626</v>
      </c>
      <c r="K64" s="98">
        <v>2491.1010434685682</v>
      </c>
      <c r="L64" s="98">
        <v>2808.1037630979604</v>
      </c>
      <c r="M64" s="98">
        <v>2014.6643681006383</v>
      </c>
      <c r="N64" s="98">
        <v>2128.9280424230806</v>
      </c>
      <c r="O64" s="98">
        <v>2186.7585539757961</v>
      </c>
      <c r="P64" s="98">
        <v>1503.2556379064936</v>
      </c>
      <c r="Q64" s="98">
        <v>1553.3676568284818</v>
      </c>
      <c r="R64" s="98">
        <v>1560.2357780675686</v>
      </c>
      <c r="S64" s="98">
        <v>1457.0664529668534</v>
      </c>
      <c r="T64" s="98">
        <v>1380.5961909436046</v>
      </c>
      <c r="U64" s="98">
        <v>1252.1786097752317</v>
      </c>
      <c r="V64" s="98">
        <v>1113.6961200535286</v>
      </c>
      <c r="W64" s="98">
        <v>1159.4852057224145</v>
      </c>
      <c r="X64" s="98">
        <v>804.43649632430254</v>
      </c>
      <c r="Y64" s="98">
        <v>647.82960857084322</v>
      </c>
      <c r="DA64" s="63" t="s">
        <v>4317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4318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4319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4320</v>
      </c>
    </row>
    <row r="68" spans="1:105" ht="12" customHeight="1" x14ac:dyDescent="0.25">
      <c r="A68" s="121" t="s">
        <v>55</v>
      </c>
      <c r="B68" s="122"/>
      <c r="C68" s="122">
        <v>221.9290410818131</v>
      </c>
      <c r="D68" s="122">
        <v>263.41894930449752</v>
      </c>
      <c r="E68" s="122">
        <v>319.28670490775039</v>
      </c>
      <c r="F68" s="122">
        <v>287.05149684126388</v>
      </c>
      <c r="G68" s="122">
        <v>258.85217271546765</v>
      </c>
      <c r="H68" s="122">
        <v>412.1037659282336</v>
      </c>
      <c r="I68" s="122">
        <v>413.77685564151454</v>
      </c>
      <c r="J68" s="122">
        <v>426.56225542739884</v>
      </c>
      <c r="K68" s="122">
        <v>432.54917186296672</v>
      </c>
      <c r="L68" s="122">
        <v>412.99646570378644</v>
      </c>
      <c r="M68" s="122">
        <v>362.30421111958384</v>
      </c>
      <c r="N68" s="122">
        <v>369.62703544973795</v>
      </c>
      <c r="O68" s="122">
        <v>297.41922569331848</v>
      </c>
      <c r="P68" s="122">
        <v>319.91248086346604</v>
      </c>
      <c r="Q68" s="122">
        <v>284.74857080171614</v>
      </c>
      <c r="R68" s="122">
        <v>365.6066704744884</v>
      </c>
      <c r="S68" s="122">
        <v>352.57991790423102</v>
      </c>
      <c r="T68" s="122">
        <v>351.10171978613027</v>
      </c>
      <c r="U68" s="122">
        <v>290.37791549782884</v>
      </c>
      <c r="V68" s="122">
        <v>222.22015074181397</v>
      </c>
      <c r="W68" s="122">
        <v>266.67667523937615</v>
      </c>
      <c r="X68" s="122">
        <v>178.09144926461309</v>
      </c>
      <c r="Y68" s="122">
        <v>166.97802324766758</v>
      </c>
      <c r="DA68" s="130" t="s">
        <v>4321</v>
      </c>
    </row>
    <row r="69" spans="1:105" ht="12" customHeight="1" x14ac:dyDescent="0.25">
      <c r="A69" s="97" t="s">
        <v>134</v>
      </c>
      <c r="B69" s="98"/>
      <c r="C69" s="98">
        <v>411.16922361528697</v>
      </c>
      <c r="D69" s="98">
        <v>400.20194001211667</v>
      </c>
      <c r="E69" s="98">
        <v>382.53507829602717</v>
      </c>
      <c r="F69" s="98">
        <v>436.48685749570097</v>
      </c>
      <c r="G69" s="98">
        <v>430.95529328156817</v>
      </c>
      <c r="H69" s="98">
        <v>442.43688767276035</v>
      </c>
      <c r="I69" s="98">
        <v>413.9517334493521</v>
      </c>
      <c r="J69" s="98">
        <v>426.82492002138173</v>
      </c>
      <c r="K69" s="98">
        <v>433.29570873774782</v>
      </c>
      <c r="L69" s="98">
        <v>413.50281865822683</v>
      </c>
      <c r="M69" s="98">
        <v>373.2489559081576</v>
      </c>
      <c r="N69" s="98">
        <v>396.73273874847149</v>
      </c>
      <c r="O69" s="98">
        <v>380.66659649914271</v>
      </c>
      <c r="P69" s="98">
        <v>373.77043799822292</v>
      </c>
      <c r="Q69" s="98">
        <v>353.19906468480514</v>
      </c>
      <c r="R69" s="98">
        <v>366.2698933011074</v>
      </c>
      <c r="S69" s="98">
        <v>352.98031987773862</v>
      </c>
      <c r="T69" s="98">
        <v>351.56305335907103</v>
      </c>
      <c r="U69" s="98">
        <v>369.13340506548991</v>
      </c>
      <c r="V69" s="98">
        <v>303.3041236755854</v>
      </c>
      <c r="W69" s="98">
        <v>314.11923440633626</v>
      </c>
      <c r="X69" s="98">
        <v>220.82917564087052</v>
      </c>
      <c r="Y69" s="98">
        <v>207.09511058351663</v>
      </c>
      <c r="DA69" s="63" t="s">
        <v>4322</v>
      </c>
    </row>
    <row r="70" spans="1:105" ht="12" customHeight="1" x14ac:dyDescent="0.25">
      <c r="A70" s="97" t="s">
        <v>133</v>
      </c>
      <c r="B70" s="98"/>
      <c r="C70" s="98">
        <v>167.88912819027482</v>
      </c>
      <c r="D70" s="98">
        <v>167.32836201913548</v>
      </c>
      <c r="E70" s="98">
        <v>162.83926371833419</v>
      </c>
      <c r="F70" s="98">
        <v>173.97122334743952</v>
      </c>
      <c r="G70" s="98">
        <v>175.46302597520116</v>
      </c>
      <c r="H70" s="98">
        <v>182.8733814321142</v>
      </c>
      <c r="I70" s="98">
        <v>181.2299678515096</v>
      </c>
      <c r="J70" s="98">
        <v>170.66421501485894</v>
      </c>
      <c r="K70" s="98">
        <v>178.91538149631185</v>
      </c>
      <c r="L70" s="98">
        <v>171.70576718562924</v>
      </c>
      <c r="M70" s="98">
        <v>149.02232111686169</v>
      </c>
      <c r="N70" s="98">
        <v>159.40809833239004</v>
      </c>
      <c r="O70" s="98">
        <v>127.68376920514739</v>
      </c>
      <c r="P70" s="98">
        <v>117.12641203965894</v>
      </c>
      <c r="Q70" s="98">
        <v>120.18688133323447</v>
      </c>
      <c r="R70" s="98">
        <v>151.60791131020059</v>
      </c>
      <c r="S70" s="98">
        <v>154.60974214569109</v>
      </c>
      <c r="T70" s="98">
        <v>140.58923847749764</v>
      </c>
      <c r="U70" s="98">
        <v>148.44072444354256</v>
      </c>
      <c r="V70" s="98">
        <v>85.843596730381293</v>
      </c>
      <c r="W70" s="98">
        <v>80.046617262830864</v>
      </c>
      <c r="X70" s="98">
        <v>76.938545731617992</v>
      </c>
      <c r="Y70" s="98">
        <v>79.973596168952014</v>
      </c>
      <c r="DA70" s="63" t="s">
        <v>4323</v>
      </c>
    </row>
    <row r="71" spans="1:105" ht="12" customHeight="1" x14ac:dyDescent="0.25">
      <c r="A71" s="100" t="s">
        <v>212</v>
      </c>
      <c r="B71" s="101"/>
      <c r="C71" s="101">
        <v>167.88912819027482</v>
      </c>
      <c r="D71" s="101">
        <v>167.32836201913548</v>
      </c>
      <c r="E71" s="101">
        <v>162.83926371833419</v>
      </c>
      <c r="F71" s="101">
        <v>173.97122334743952</v>
      </c>
      <c r="G71" s="101">
        <v>175.46302597520116</v>
      </c>
      <c r="H71" s="101">
        <v>182.8733814321142</v>
      </c>
      <c r="I71" s="101">
        <v>181.2299678515096</v>
      </c>
      <c r="J71" s="101">
        <v>170.66421501485894</v>
      </c>
      <c r="K71" s="101">
        <v>178.91538149631185</v>
      </c>
      <c r="L71" s="101">
        <v>171.70576718562924</v>
      </c>
      <c r="M71" s="101">
        <v>149.02232111686169</v>
      </c>
      <c r="N71" s="101">
        <v>159.40809833239004</v>
      </c>
      <c r="O71" s="101">
        <v>127.68376920514739</v>
      </c>
      <c r="P71" s="101">
        <v>117.12641203965894</v>
      </c>
      <c r="Q71" s="101">
        <v>120.18688133323447</v>
      </c>
      <c r="R71" s="101">
        <v>151.60791131020059</v>
      </c>
      <c r="S71" s="101">
        <v>154.60974214569109</v>
      </c>
      <c r="T71" s="101">
        <v>140.58923847749764</v>
      </c>
      <c r="U71" s="101">
        <v>148.44072444354256</v>
      </c>
      <c r="V71" s="101">
        <v>85.843596730381293</v>
      </c>
      <c r="W71" s="101">
        <v>80.046617262830864</v>
      </c>
      <c r="X71" s="101">
        <v>76.938545731617992</v>
      </c>
      <c r="Y71" s="101">
        <v>79.973596168952014</v>
      </c>
      <c r="DA71" s="131" t="s">
        <v>4324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4325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4326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4327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4328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4329</v>
      </c>
    </row>
    <row r="77" spans="1:105" ht="12" customHeight="1" x14ac:dyDescent="0.25">
      <c r="A77" s="121" t="s">
        <v>54</v>
      </c>
      <c r="B77" s="122"/>
      <c r="C77" s="122">
        <v>18.980873982565033</v>
      </c>
      <c r="D77" s="122">
        <v>22.048603619341112</v>
      </c>
      <c r="E77" s="122">
        <v>28.824180858703937</v>
      </c>
      <c r="F77" s="122">
        <v>28.034706954928428</v>
      </c>
      <c r="G77" s="122">
        <v>29.917511692108263</v>
      </c>
      <c r="H77" s="122">
        <v>36.420789924161369</v>
      </c>
      <c r="I77" s="122">
        <v>33.291933637185046</v>
      </c>
      <c r="J77" s="122">
        <v>30.52762738340126</v>
      </c>
      <c r="K77" s="122">
        <v>30.632468634044702</v>
      </c>
      <c r="L77" s="122">
        <v>38.523903997855633</v>
      </c>
      <c r="M77" s="122">
        <v>29.992307019428146</v>
      </c>
      <c r="N77" s="122">
        <v>34.880625417712885</v>
      </c>
      <c r="O77" s="122">
        <v>33.866426192660938</v>
      </c>
      <c r="P77" s="122">
        <v>33.066062017035485</v>
      </c>
      <c r="Q77" s="122">
        <v>24.258001176853867</v>
      </c>
      <c r="R77" s="122">
        <v>31.541976853075184</v>
      </c>
      <c r="S77" s="122">
        <v>23.691972714528521</v>
      </c>
      <c r="T77" s="122">
        <v>23.96897750356873</v>
      </c>
      <c r="U77" s="122">
        <v>19.283393154791028</v>
      </c>
      <c r="V77" s="122">
        <v>27.53946669589001</v>
      </c>
      <c r="W77" s="122">
        <v>27.759865090329459</v>
      </c>
      <c r="X77" s="122">
        <v>40.677171656747774</v>
      </c>
      <c r="Y77" s="122">
        <v>20.87895306073063</v>
      </c>
      <c r="DA77" s="130" t="s">
        <v>4330</v>
      </c>
    </row>
    <row r="78" spans="1:105" ht="12" customHeight="1" x14ac:dyDescent="0.25">
      <c r="A78" s="97" t="s">
        <v>189</v>
      </c>
      <c r="B78" s="98"/>
      <c r="C78" s="98">
        <v>76.811512322597395</v>
      </c>
      <c r="D78" s="98">
        <v>74.674931460024439</v>
      </c>
      <c r="E78" s="98">
        <v>77.675311163388443</v>
      </c>
      <c r="F78" s="98">
        <v>83.400597162200654</v>
      </c>
      <c r="G78" s="98">
        <v>83.784362145087073</v>
      </c>
      <c r="H78" s="98">
        <v>84.640012810692568</v>
      </c>
      <c r="I78" s="98">
        <v>84.56083062181122</v>
      </c>
      <c r="J78" s="98">
        <v>66.054232096788581</v>
      </c>
      <c r="K78" s="98">
        <v>73.494809563103644</v>
      </c>
      <c r="L78" s="98">
        <v>74.776484810954202</v>
      </c>
      <c r="M78" s="98">
        <v>67.599684049628607</v>
      </c>
      <c r="N78" s="98">
        <v>73.416598132728822</v>
      </c>
      <c r="O78" s="98">
        <v>73.184415985062159</v>
      </c>
      <c r="P78" s="98">
        <v>73.53539791068269</v>
      </c>
      <c r="Q78" s="98">
        <v>75.209208833437955</v>
      </c>
      <c r="R78" s="98">
        <v>78.809130897355615</v>
      </c>
      <c r="S78" s="98">
        <v>75.122056980208527</v>
      </c>
      <c r="T78" s="98">
        <v>71.009068455066782</v>
      </c>
      <c r="U78" s="98">
        <v>66.261329181290193</v>
      </c>
      <c r="V78" s="98">
        <v>72.270820317944796</v>
      </c>
      <c r="W78" s="98">
        <v>71.974903889348326</v>
      </c>
      <c r="X78" s="98">
        <v>58.242744956624996</v>
      </c>
      <c r="Y78" s="98">
        <v>53.668533718852657</v>
      </c>
      <c r="DA78" s="63" t="s">
        <v>4331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4332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42.875040361178549</v>
      </c>
      <c r="D81" s="117">
        <f t="shared" si="28"/>
        <v>48.23541044403445</v>
      </c>
      <c r="E81" s="117">
        <f t="shared" si="28"/>
        <v>73.059719804984496</v>
      </c>
      <c r="F81" s="117">
        <f t="shared" si="28"/>
        <v>163.77751688616084</v>
      </c>
      <c r="G81" s="117">
        <f t="shared" si="28"/>
        <v>109.03690241107185</v>
      </c>
      <c r="H81" s="117">
        <f t="shared" si="28"/>
        <v>51.793145586778429</v>
      </c>
      <c r="I81" s="117">
        <f t="shared" si="28"/>
        <v>41.270844887603225</v>
      </c>
      <c r="J81" s="117">
        <f t="shared" si="28"/>
        <v>39.057548125057629</v>
      </c>
      <c r="K81" s="117">
        <f t="shared" si="28"/>
        <v>54.705926902065315</v>
      </c>
      <c r="L81" s="117">
        <f t="shared" si="28"/>
        <v>61.193375247322869</v>
      </c>
      <c r="M81" s="117">
        <f t="shared" si="28"/>
        <v>84.881422168511506</v>
      </c>
      <c r="N81" s="117">
        <f t="shared" si="28"/>
        <v>73.703872661715309</v>
      </c>
      <c r="O81" s="117">
        <f t="shared" si="28"/>
        <v>60.044243216683427</v>
      </c>
      <c r="P81" s="117">
        <f t="shared" si="28"/>
        <v>64.930402944202839</v>
      </c>
      <c r="Q81" s="117">
        <f t="shared" si="28"/>
        <v>48.276545518428087</v>
      </c>
      <c r="R81" s="117">
        <f t="shared" ref="R81:V81" si="29">R82+R85+R87+R100</f>
        <v>53.486327886493129</v>
      </c>
      <c r="S81" s="117">
        <f t="shared" si="29"/>
        <v>46.193224074461867</v>
      </c>
      <c r="T81" s="117">
        <f t="shared" si="29"/>
        <v>47.420705810402424</v>
      </c>
      <c r="U81" s="117">
        <f t="shared" si="29"/>
        <v>55.369491569785708</v>
      </c>
      <c r="V81" s="117">
        <f t="shared" si="29"/>
        <v>49.116380155932042</v>
      </c>
      <c r="W81" s="117">
        <f t="shared" ref="W81:Y81" si="30">W82+W85+W87+W100</f>
        <v>41.879848778208775</v>
      </c>
      <c r="X81" s="117">
        <f t="shared" si="30"/>
        <v>42.693093647227329</v>
      </c>
      <c r="Y81" s="117">
        <f t="shared" si="30"/>
        <v>39.087944397042648</v>
      </c>
      <c r="DA81" s="129" t="s">
        <v>4333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4334</v>
      </c>
    </row>
    <row r="83" spans="1:105" ht="12" customHeight="1" x14ac:dyDescent="0.25">
      <c r="A83" s="97" t="s">
        <v>199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4335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4336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4337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4338</v>
      </c>
    </row>
    <row r="87" spans="1:105" ht="12" customHeight="1" x14ac:dyDescent="0.25">
      <c r="A87" s="121" t="s">
        <v>55</v>
      </c>
      <c r="B87" s="122"/>
      <c r="C87" s="122">
        <v>38.98587893130091</v>
      </c>
      <c r="D87" s="122">
        <v>43.79028096524452</v>
      </c>
      <c r="E87" s="122">
        <v>68.64906863194723</v>
      </c>
      <c r="F87" s="122">
        <v>158.69069736283095</v>
      </c>
      <c r="G87" s="122">
        <v>103.85340920713564</v>
      </c>
      <c r="H87" s="122">
        <v>45.717411882954835</v>
      </c>
      <c r="I87" s="122">
        <v>33.660463265896247</v>
      </c>
      <c r="J87" s="122">
        <v>32.65303803912068</v>
      </c>
      <c r="K87" s="122">
        <v>47.887932055611152</v>
      </c>
      <c r="L87" s="122">
        <v>55.605996115799122</v>
      </c>
      <c r="M87" s="122">
        <v>79.243959238604646</v>
      </c>
      <c r="N87" s="122">
        <v>67.938813088166867</v>
      </c>
      <c r="O87" s="122">
        <v>54.424124775453151</v>
      </c>
      <c r="P87" s="122">
        <v>57.808969972180897</v>
      </c>
      <c r="Q87" s="122">
        <v>41.919414287943965</v>
      </c>
      <c r="R87" s="122">
        <v>46.391388697077112</v>
      </c>
      <c r="S87" s="122">
        <v>39.786183773709233</v>
      </c>
      <c r="T87" s="122">
        <v>41.83523709368788</v>
      </c>
      <c r="U87" s="122">
        <v>49.147369143376622</v>
      </c>
      <c r="V87" s="122">
        <v>43.646692099910062</v>
      </c>
      <c r="W87" s="122">
        <v>36.293245203689928</v>
      </c>
      <c r="X87" s="122">
        <v>36.454798411639324</v>
      </c>
      <c r="Y87" s="122">
        <v>33.506186120096686</v>
      </c>
      <c r="DA87" s="130" t="s">
        <v>4339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4340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4341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4342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4343</v>
      </c>
    </row>
    <row r="92" spans="1:105" ht="12" customHeight="1" x14ac:dyDescent="0.25">
      <c r="A92" s="106" t="s">
        <v>124</v>
      </c>
      <c r="B92" s="101"/>
      <c r="C92" s="101">
        <v>450.37165356724574</v>
      </c>
      <c r="D92" s="101">
        <v>451.18115291287421</v>
      </c>
      <c r="E92" s="101">
        <v>444.03646126675693</v>
      </c>
      <c r="F92" s="101">
        <v>476.31350795669186</v>
      </c>
      <c r="G92" s="101">
        <v>491.75677499672668</v>
      </c>
      <c r="H92" s="101">
        <v>523.79286116057744</v>
      </c>
      <c r="I92" s="101">
        <v>523.79505007129626</v>
      </c>
      <c r="J92" s="101">
        <v>486.49587953901448</v>
      </c>
      <c r="K92" s="101">
        <v>522.74401146763341</v>
      </c>
      <c r="L92" s="101">
        <v>510.86381593303781</v>
      </c>
      <c r="M92" s="101">
        <v>497.60312104818064</v>
      </c>
      <c r="N92" s="101">
        <v>488.64288427988475</v>
      </c>
      <c r="O92" s="101">
        <v>468.77130788027193</v>
      </c>
      <c r="P92" s="101">
        <v>487.23149484913017</v>
      </c>
      <c r="Q92" s="101">
        <v>430.82563833889924</v>
      </c>
      <c r="R92" s="101">
        <v>460.39523404561527</v>
      </c>
      <c r="S92" s="101">
        <v>433.54756803938687</v>
      </c>
      <c r="T92" s="101">
        <v>405.68114911646933</v>
      </c>
      <c r="U92" s="101">
        <v>396.63905843314001</v>
      </c>
      <c r="V92" s="101">
        <v>337.11776670064972</v>
      </c>
      <c r="W92" s="101">
        <v>301.33618153195499</v>
      </c>
      <c r="X92" s="101">
        <v>280.02854624651189</v>
      </c>
      <c r="Y92" s="101">
        <v>253.33588793774803</v>
      </c>
      <c r="DA92" s="131" t="s">
        <v>4344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200.15208100573238</v>
      </c>
      <c r="H93" s="104">
        <v>216.43905749288717</v>
      </c>
      <c r="I93" s="104">
        <v>229.31641664865353</v>
      </c>
      <c r="J93" s="104">
        <v>194.34903211889741</v>
      </c>
      <c r="K93" s="104">
        <v>215.56472009680553</v>
      </c>
      <c r="L93" s="104">
        <v>212.04009213332702</v>
      </c>
      <c r="M93" s="104">
        <v>198.90421193926809</v>
      </c>
      <c r="N93" s="104">
        <v>196.28313735418999</v>
      </c>
      <c r="O93" s="104">
        <v>157.11946740671235</v>
      </c>
      <c r="P93" s="104">
        <v>152.68365675544854</v>
      </c>
      <c r="Q93" s="104">
        <v>146.36804803906213</v>
      </c>
      <c r="R93" s="104">
        <v>190.29046584302969</v>
      </c>
      <c r="S93" s="104">
        <v>189.70402402272305</v>
      </c>
      <c r="T93" s="104">
        <v>161.89717157818157</v>
      </c>
      <c r="U93" s="104">
        <v>158.89423019639614</v>
      </c>
      <c r="V93" s="104">
        <v>95.043121198313926</v>
      </c>
      <c r="W93" s="104">
        <v>75.456806148093023</v>
      </c>
      <c r="X93" s="104">
        <v>97.864305870837271</v>
      </c>
      <c r="Y93" s="104">
        <v>97.911630144172577</v>
      </c>
      <c r="DA93" s="132" t="s">
        <v>4345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200.15208100573238</v>
      </c>
      <c r="H94" s="98">
        <v>216.43905749288717</v>
      </c>
      <c r="I94" s="98">
        <v>229.31641664865353</v>
      </c>
      <c r="J94" s="98">
        <v>194.34903211889741</v>
      </c>
      <c r="K94" s="98">
        <v>215.56472009680553</v>
      </c>
      <c r="L94" s="98">
        <v>212.04009213332702</v>
      </c>
      <c r="M94" s="98">
        <v>198.90421193926809</v>
      </c>
      <c r="N94" s="98">
        <v>196.28313735418999</v>
      </c>
      <c r="O94" s="98">
        <v>157.11946740671235</v>
      </c>
      <c r="P94" s="98">
        <v>152.68365675544854</v>
      </c>
      <c r="Q94" s="98">
        <v>146.36804803906213</v>
      </c>
      <c r="R94" s="98">
        <v>190.29046584302969</v>
      </c>
      <c r="S94" s="98">
        <v>189.70402402272305</v>
      </c>
      <c r="T94" s="98">
        <v>161.89717157818157</v>
      </c>
      <c r="U94" s="98">
        <v>158.89423019639614</v>
      </c>
      <c r="V94" s="98">
        <v>95.043121198313926</v>
      </c>
      <c r="W94" s="98">
        <v>75.456806148093023</v>
      </c>
      <c r="X94" s="98">
        <v>97.864305870837271</v>
      </c>
      <c r="Y94" s="98">
        <v>97.911630144172577</v>
      </c>
      <c r="DA94" s="63" t="s">
        <v>4346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4347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4348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4349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4350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4351</v>
      </c>
    </row>
    <row r="100" spans="1:105" ht="12" customHeight="1" x14ac:dyDescent="0.25">
      <c r="A100" s="121" t="s">
        <v>54</v>
      </c>
      <c r="B100" s="122"/>
      <c r="C100" s="122">
        <v>3.8891614298776407</v>
      </c>
      <c r="D100" s="122">
        <v>4.4451294787899283</v>
      </c>
      <c r="E100" s="122">
        <v>4.4106511730372642</v>
      </c>
      <c r="F100" s="122">
        <v>5.0868195233298961</v>
      </c>
      <c r="G100" s="122">
        <v>5.1834932039362043</v>
      </c>
      <c r="H100" s="122">
        <v>6.0757337038235937</v>
      </c>
      <c r="I100" s="122">
        <v>7.6103816217069804</v>
      </c>
      <c r="J100" s="122">
        <v>6.404510085936951</v>
      </c>
      <c r="K100" s="122">
        <v>6.8179948464541651</v>
      </c>
      <c r="L100" s="122">
        <v>5.587379131523746</v>
      </c>
      <c r="M100" s="122">
        <v>5.6374629299068628</v>
      </c>
      <c r="N100" s="122">
        <v>5.7650595735484469</v>
      </c>
      <c r="O100" s="122">
        <v>5.6201184412302734</v>
      </c>
      <c r="P100" s="122">
        <v>7.1214329720219371</v>
      </c>
      <c r="Q100" s="122">
        <v>6.3571312304841223</v>
      </c>
      <c r="R100" s="122">
        <v>7.0949391894160172</v>
      </c>
      <c r="S100" s="122">
        <v>6.4070403007526355</v>
      </c>
      <c r="T100" s="122">
        <v>5.5854687167145478</v>
      </c>
      <c r="U100" s="122">
        <v>6.2221224264090846</v>
      </c>
      <c r="V100" s="122">
        <v>5.4696880560219787</v>
      </c>
      <c r="W100" s="122">
        <v>5.5866035745188487</v>
      </c>
      <c r="X100" s="122">
        <v>6.2382952355880015</v>
      </c>
      <c r="Y100" s="122">
        <v>5.5817582769459602</v>
      </c>
      <c r="DA100" s="130" t="s">
        <v>4352</v>
      </c>
    </row>
    <row r="101" spans="1:105" ht="12" customHeight="1" x14ac:dyDescent="0.25">
      <c r="A101" s="97" t="s">
        <v>202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4353</v>
      </c>
    </row>
    <row r="102" spans="1:105" ht="12" customHeight="1" x14ac:dyDescent="0.25">
      <c r="A102" s="97" t="s">
        <v>50</v>
      </c>
      <c r="B102" s="98"/>
      <c r="C102" s="98">
        <v>83.334692896652356</v>
      </c>
      <c r="D102" s="98">
        <v>82.86620752094376</v>
      </c>
      <c r="E102" s="98">
        <v>92.252685282779424</v>
      </c>
      <c r="F102" s="98">
        <v>91.795380361553825</v>
      </c>
      <c r="G102" s="98">
        <v>90.260736080126918</v>
      </c>
      <c r="H102" s="98">
        <v>93.911667685343062</v>
      </c>
      <c r="I102" s="98">
        <v>92.376138414852406</v>
      </c>
      <c r="J102" s="98">
        <v>78.299188196567911</v>
      </c>
      <c r="K102" s="98">
        <v>83.882219239341509</v>
      </c>
      <c r="L102" s="98">
        <v>80.177874650250928</v>
      </c>
      <c r="M102" s="98">
        <v>80.102364334777178</v>
      </c>
      <c r="N102" s="98">
        <v>80.755803293122469</v>
      </c>
      <c r="O102" s="98">
        <v>79.992639152358677</v>
      </c>
      <c r="P102" s="98">
        <v>87.137002112813278</v>
      </c>
      <c r="Q102" s="98">
        <v>83.70814698464288</v>
      </c>
      <c r="R102" s="98">
        <v>89.334538663255586</v>
      </c>
      <c r="S102" s="98">
        <v>87.704048466592582</v>
      </c>
      <c r="T102" s="98">
        <v>86.989901297479946</v>
      </c>
      <c r="U102" s="98">
        <v>90.805606457506997</v>
      </c>
      <c r="V102" s="98">
        <v>83.834607092698562</v>
      </c>
      <c r="W102" s="98">
        <v>79.483029071054091</v>
      </c>
      <c r="X102" s="98">
        <v>72.169818947464179</v>
      </c>
      <c r="Y102" s="98">
        <v>65.246490414370044</v>
      </c>
      <c r="DA102" s="63" t="s">
        <v>4354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4355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4356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4357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4358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4359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4360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4361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4362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4363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4364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4365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4366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4367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4368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4369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4370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4371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4372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4373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4.0423545061808985</v>
      </c>
      <c r="D124" s="117">
        <f t="shared" si="42"/>
        <v>4.3328735958663387</v>
      </c>
      <c r="E124" s="117">
        <f t="shared" si="42"/>
        <v>4.451872212037614</v>
      </c>
      <c r="F124" s="117">
        <f t="shared" si="42"/>
        <v>5.2082485311519919</v>
      </c>
      <c r="G124" s="117">
        <f t="shared" si="42"/>
        <v>5.1192656284251088</v>
      </c>
      <c r="H124" s="117">
        <f t="shared" si="42"/>
        <v>6.1200862087077503</v>
      </c>
      <c r="I124" s="117">
        <f t="shared" si="42"/>
        <v>7.6786210773051122</v>
      </c>
      <c r="J124" s="117">
        <f t="shared" si="42"/>
        <v>6.4355497147864034</v>
      </c>
      <c r="K124" s="117">
        <f t="shared" si="42"/>
        <v>6.7255231461387392</v>
      </c>
      <c r="L124" s="117">
        <f t="shared" si="42"/>
        <v>5.6729628290271892</v>
      </c>
      <c r="M124" s="117">
        <f t="shared" si="42"/>
        <v>5.5820462951064229</v>
      </c>
      <c r="N124" s="117">
        <f t="shared" si="42"/>
        <v>5.7138540065888543</v>
      </c>
      <c r="O124" s="117">
        <f t="shared" si="42"/>
        <v>5.6812953943436568</v>
      </c>
      <c r="P124" s="117">
        <f t="shared" si="42"/>
        <v>7.0451193197593716</v>
      </c>
      <c r="Q124" s="117">
        <f t="shared" si="42"/>
        <v>6.3665351227756553</v>
      </c>
      <c r="R124" s="117">
        <f t="shared" ref="R124:V124" si="43">R125+R128+R130+R139</f>
        <v>7.0296030423545375</v>
      </c>
      <c r="S124" s="117">
        <f t="shared" si="43"/>
        <v>6.5207470978879245</v>
      </c>
      <c r="T124" s="117">
        <f t="shared" si="43"/>
        <v>5.4665784968361724</v>
      </c>
      <c r="U124" s="117">
        <f t="shared" si="43"/>
        <v>6.2294083585624858</v>
      </c>
      <c r="V124" s="117">
        <f t="shared" si="43"/>
        <v>5.3771468106104034</v>
      </c>
      <c r="W124" s="117">
        <f t="shared" ref="W124:Y124" si="44">W125+W128+W130+W139</f>
        <v>5.5499371919938021</v>
      </c>
      <c r="X124" s="117">
        <f t="shared" si="44"/>
        <v>6.2244365991985422</v>
      </c>
      <c r="Y124" s="117">
        <f t="shared" si="44"/>
        <v>5.5802919433342817</v>
      </c>
      <c r="DA124" s="129" t="s">
        <v>4374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4375</v>
      </c>
    </row>
    <row r="126" spans="1:105" ht="12" customHeight="1" x14ac:dyDescent="0.25">
      <c r="A126" s="97" t="s">
        <v>198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4376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4377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4378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4379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4380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4381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4382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4383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4384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4385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4386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4387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4388</v>
      </c>
    </row>
    <row r="139" spans="1:105" ht="12" customHeight="1" x14ac:dyDescent="0.25">
      <c r="A139" s="121" t="s">
        <v>54</v>
      </c>
      <c r="B139" s="122"/>
      <c r="C139" s="122">
        <v>4.0423545061808985</v>
      </c>
      <c r="D139" s="122">
        <v>4.3328735958663387</v>
      </c>
      <c r="E139" s="122">
        <v>4.451872212037614</v>
      </c>
      <c r="F139" s="122">
        <v>5.2082485311519919</v>
      </c>
      <c r="G139" s="122">
        <v>5.1192656284251088</v>
      </c>
      <c r="H139" s="122">
        <v>6.1200862087077503</v>
      </c>
      <c r="I139" s="122">
        <v>7.6786210773051122</v>
      </c>
      <c r="J139" s="122">
        <v>6.4355497147864034</v>
      </c>
      <c r="K139" s="122">
        <v>6.7255231461387392</v>
      </c>
      <c r="L139" s="122">
        <v>5.6729628290271892</v>
      </c>
      <c r="M139" s="122">
        <v>5.5820462951064229</v>
      </c>
      <c r="N139" s="122">
        <v>5.7138540065888543</v>
      </c>
      <c r="O139" s="122">
        <v>5.6812953943436568</v>
      </c>
      <c r="P139" s="122">
        <v>7.0451193197593716</v>
      </c>
      <c r="Q139" s="122">
        <v>6.3665351227756553</v>
      </c>
      <c r="R139" s="122">
        <v>7.0296030423545375</v>
      </c>
      <c r="S139" s="122">
        <v>6.5207470978879245</v>
      </c>
      <c r="T139" s="122">
        <v>5.4665784968361724</v>
      </c>
      <c r="U139" s="122">
        <v>6.2294083585624858</v>
      </c>
      <c r="V139" s="122">
        <v>5.3771468106104034</v>
      </c>
      <c r="W139" s="122">
        <v>5.5499371919938021</v>
      </c>
      <c r="X139" s="122">
        <v>6.2244365991985422</v>
      </c>
      <c r="Y139" s="122">
        <v>5.5802919433342817</v>
      </c>
      <c r="DA139" s="130" t="s">
        <v>4389</v>
      </c>
    </row>
    <row r="140" spans="1:105" ht="12" customHeight="1" x14ac:dyDescent="0.25">
      <c r="A140" s="97" t="s">
        <v>50</v>
      </c>
      <c r="B140" s="98"/>
      <c r="C140" s="98">
        <v>83.334692896652371</v>
      </c>
      <c r="D140" s="98">
        <v>82.866207520943732</v>
      </c>
      <c r="E140" s="98">
        <v>92.252685282779439</v>
      </c>
      <c r="F140" s="98">
        <v>91.795380361553853</v>
      </c>
      <c r="G140" s="98">
        <v>90.260736080126932</v>
      </c>
      <c r="H140" s="98">
        <v>93.911667685343062</v>
      </c>
      <c r="I140" s="98">
        <v>92.376138414852406</v>
      </c>
      <c r="J140" s="98">
        <v>78.299188196567911</v>
      </c>
      <c r="K140" s="98">
        <v>83.882219239341509</v>
      </c>
      <c r="L140" s="98">
        <v>80.177874650250942</v>
      </c>
      <c r="M140" s="98">
        <v>80.102364334777164</v>
      </c>
      <c r="N140" s="98">
        <v>80.755803293122469</v>
      </c>
      <c r="O140" s="98">
        <v>79.992639152358691</v>
      </c>
      <c r="P140" s="98">
        <v>87.137002112813278</v>
      </c>
      <c r="Q140" s="98">
        <v>83.70814698464288</v>
      </c>
      <c r="R140" s="98">
        <v>89.334538663255572</v>
      </c>
      <c r="S140" s="98">
        <v>87.704048466592582</v>
      </c>
      <c r="T140" s="98">
        <v>86.98990129747996</v>
      </c>
      <c r="U140" s="98">
        <v>90.805606457507011</v>
      </c>
      <c r="V140" s="98">
        <v>83.834607092698562</v>
      </c>
      <c r="W140" s="98">
        <v>79.483029071054105</v>
      </c>
      <c r="X140" s="98">
        <v>72.169818947464179</v>
      </c>
      <c r="Y140" s="98">
        <v>65.246490414370058</v>
      </c>
      <c r="DA140" s="63" t="s">
        <v>4390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4391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43.176437244391956</v>
      </c>
      <c r="D143" s="117">
        <f t="shared" si="49"/>
        <v>48.341795516593422</v>
      </c>
      <c r="E143" s="117">
        <f t="shared" si="49"/>
        <v>73.550715420346791</v>
      </c>
      <c r="F143" s="117">
        <f t="shared" si="49"/>
        <v>164.88868923617255</v>
      </c>
      <c r="G143" s="117">
        <f t="shared" si="49"/>
        <v>110.06514277345498</v>
      </c>
      <c r="H143" s="117">
        <f t="shared" si="49"/>
        <v>52.418630295767386</v>
      </c>
      <c r="I143" s="117">
        <f t="shared" si="49"/>
        <v>42.004796464830854</v>
      </c>
      <c r="J143" s="117">
        <f t="shared" si="49"/>
        <v>39.841725019302558</v>
      </c>
      <c r="K143" s="117">
        <f t="shared" si="49"/>
        <v>55.431825555098619</v>
      </c>
      <c r="L143" s="117">
        <f t="shared" si="49"/>
        <v>61.94006471874274</v>
      </c>
      <c r="M143" s="117">
        <f t="shared" si="49"/>
        <v>85.471112762658905</v>
      </c>
      <c r="N143" s="117">
        <f t="shared" si="49"/>
        <v>74.316945787725615</v>
      </c>
      <c r="O143" s="117">
        <f t="shared" si="49"/>
        <v>60.398188310027244</v>
      </c>
      <c r="P143" s="117">
        <f t="shared" si="49"/>
        <v>65.072246858906368</v>
      </c>
      <c r="Q143" s="117">
        <f t="shared" si="49"/>
        <v>48.454788925100772</v>
      </c>
      <c r="R143" s="117">
        <f t="shared" ref="R143:V143" si="50">R144+R146+R148+R157</f>
        <v>54.082500713629585</v>
      </c>
      <c r="S143" s="117">
        <f t="shared" si="50"/>
        <v>47.162312286234098</v>
      </c>
      <c r="T143" s="117">
        <f t="shared" si="50"/>
        <v>48.339928669810533</v>
      </c>
      <c r="U143" s="117">
        <f t="shared" si="50"/>
        <v>56.434945111998843</v>
      </c>
      <c r="V143" s="117">
        <f t="shared" si="50"/>
        <v>51.11587266625137</v>
      </c>
      <c r="W143" s="117">
        <f t="shared" ref="W143:Y143" si="51">W144+W146+W148+W157</f>
        <v>42.946549866808695</v>
      </c>
      <c r="X143" s="117">
        <f t="shared" si="51"/>
        <v>52.684847738589646</v>
      </c>
      <c r="Y143" s="117">
        <f t="shared" si="51"/>
        <v>42.968148279573505</v>
      </c>
      <c r="DA143" s="129" t="s">
        <v>4392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4393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4394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4395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4396</v>
      </c>
    </row>
    <row r="148" spans="1:105" ht="12" customHeight="1" x14ac:dyDescent="0.25">
      <c r="A148" s="121" t="s">
        <v>55</v>
      </c>
      <c r="B148" s="122"/>
      <c r="C148" s="122">
        <v>39.258645609681558</v>
      </c>
      <c r="D148" s="122">
        <v>43.912235255766376</v>
      </c>
      <c r="E148" s="122">
        <v>69.131425107399266</v>
      </c>
      <c r="F148" s="122">
        <v>159.78303656252876</v>
      </c>
      <c r="G148" s="122">
        <v>104.86468976751389</v>
      </c>
      <c r="H148" s="122">
        <v>46.372003804960585</v>
      </c>
      <c r="I148" s="122">
        <v>34.356449520805441</v>
      </c>
      <c r="J148" s="122">
        <v>33.45367936223991</v>
      </c>
      <c r="K148" s="122">
        <v>48.634646925260022</v>
      </c>
      <c r="L148" s="122">
        <v>56.35950242064289</v>
      </c>
      <c r="M148" s="122">
        <v>79.828335062181495</v>
      </c>
      <c r="N148" s="122">
        <v>68.571348147766827</v>
      </c>
      <c r="O148" s="122">
        <v>54.779193169568877</v>
      </c>
      <c r="P148" s="122">
        <v>57.95324378504997</v>
      </c>
      <c r="Q148" s="122">
        <v>42.10590442194971</v>
      </c>
      <c r="R148" s="122">
        <v>46.990330272760026</v>
      </c>
      <c r="S148" s="122">
        <v>40.753170282906176</v>
      </c>
      <c r="T148" s="122">
        <v>42.757535925292565</v>
      </c>
      <c r="U148" s="122">
        <v>50.211699386423014</v>
      </c>
      <c r="V148" s="122">
        <v>45.643882466734468</v>
      </c>
      <c r="W148" s="122">
        <v>37.360684387812917</v>
      </c>
      <c r="X148" s="122">
        <v>46.447359810805153</v>
      </c>
      <c r="Y148" s="122">
        <v>37.386436427083765</v>
      </c>
      <c r="DA148" s="130" t="s">
        <v>4397</v>
      </c>
    </row>
    <row r="149" spans="1:105" ht="12" customHeight="1" x14ac:dyDescent="0.25">
      <c r="A149" s="97" t="s">
        <v>124</v>
      </c>
      <c r="B149" s="98"/>
      <c r="C149" s="98">
        <v>450.37165356724574</v>
      </c>
      <c r="D149" s="98">
        <v>451.18115291287421</v>
      </c>
      <c r="E149" s="98">
        <v>444.03646126675682</v>
      </c>
      <c r="F149" s="98">
        <v>476.31350795669192</v>
      </c>
      <c r="G149" s="98">
        <v>491.75677499672668</v>
      </c>
      <c r="H149" s="98">
        <v>523.79286116057744</v>
      </c>
      <c r="I149" s="98">
        <v>523.79505007129603</v>
      </c>
      <c r="J149" s="98">
        <v>486.49587953901431</v>
      </c>
      <c r="K149" s="98">
        <v>522.74401146763353</v>
      </c>
      <c r="L149" s="98">
        <v>510.8638159330377</v>
      </c>
      <c r="M149" s="98">
        <v>497.60312104818058</v>
      </c>
      <c r="N149" s="98">
        <v>488.64288427988464</v>
      </c>
      <c r="O149" s="98">
        <v>468.77130788027188</v>
      </c>
      <c r="P149" s="98">
        <v>487.23149484913012</v>
      </c>
      <c r="Q149" s="98">
        <v>430.82563833889924</v>
      </c>
      <c r="R149" s="98">
        <v>460.39523404561538</v>
      </c>
      <c r="S149" s="98">
        <v>433.54756803938687</v>
      </c>
      <c r="T149" s="98">
        <v>405.6811491164695</v>
      </c>
      <c r="U149" s="98">
        <v>396.63905843314006</v>
      </c>
      <c r="V149" s="98">
        <v>337.11776670064967</v>
      </c>
      <c r="W149" s="98">
        <v>301.33618153195494</v>
      </c>
      <c r="X149" s="98">
        <v>280.02854624651184</v>
      </c>
      <c r="Y149" s="98">
        <v>253.33588793774811</v>
      </c>
      <c r="DA149" s="63" t="s">
        <v>4398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198.90421193926807</v>
      </c>
      <c r="N150" s="98">
        <v>0</v>
      </c>
      <c r="O150" s="98">
        <v>157.11946740671235</v>
      </c>
      <c r="P150" s="98">
        <v>152.68365675544854</v>
      </c>
      <c r="Q150" s="98">
        <v>146.36804803906213</v>
      </c>
      <c r="R150" s="98">
        <v>190.29046584302964</v>
      </c>
      <c r="S150" s="98">
        <v>189.70402402272305</v>
      </c>
      <c r="T150" s="98">
        <v>161.89717157818157</v>
      </c>
      <c r="U150" s="98">
        <v>158.89423019639614</v>
      </c>
      <c r="V150" s="98">
        <v>95.043121198313926</v>
      </c>
      <c r="W150" s="98">
        <v>75.456806148093023</v>
      </c>
      <c r="X150" s="98">
        <v>97.864305870837256</v>
      </c>
      <c r="Y150" s="98">
        <v>97.911630144172562</v>
      </c>
      <c r="DA150" s="63" t="s">
        <v>4399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198.90421193926807</v>
      </c>
      <c r="N151" s="101">
        <v>0</v>
      </c>
      <c r="O151" s="101">
        <v>157.11946740671235</v>
      </c>
      <c r="P151" s="101">
        <v>152.68365675544854</v>
      </c>
      <c r="Q151" s="101">
        <v>146.36804803906213</v>
      </c>
      <c r="R151" s="101">
        <v>190.29046584302964</v>
      </c>
      <c r="S151" s="101">
        <v>189.70402402272305</v>
      </c>
      <c r="T151" s="101">
        <v>161.89717157818157</v>
      </c>
      <c r="U151" s="101">
        <v>158.89423019639614</v>
      </c>
      <c r="V151" s="101">
        <v>95.043121198313926</v>
      </c>
      <c r="W151" s="101">
        <v>75.456806148093023</v>
      </c>
      <c r="X151" s="101">
        <v>97.864305870837256</v>
      </c>
      <c r="Y151" s="101">
        <v>97.911630144172562</v>
      </c>
      <c r="DA151" s="131" t="s">
        <v>4400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4401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4402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4403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4404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4405</v>
      </c>
    </row>
    <row r="157" spans="1:105" ht="12" customHeight="1" x14ac:dyDescent="0.25">
      <c r="A157" s="121" t="s">
        <v>54</v>
      </c>
      <c r="B157" s="122"/>
      <c r="C157" s="122">
        <v>3.9177916347103956</v>
      </c>
      <c r="D157" s="122">
        <v>4.4295602608270492</v>
      </c>
      <c r="E157" s="122">
        <v>4.419290312947517</v>
      </c>
      <c r="F157" s="122">
        <v>5.1056526736437826</v>
      </c>
      <c r="G157" s="122">
        <v>5.2004530059410881</v>
      </c>
      <c r="H157" s="122">
        <v>6.0466264908067977</v>
      </c>
      <c r="I157" s="122">
        <v>7.6483469440254153</v>
      </c>
      <c r="J157" s="122">
        <v>6.3880456570626505</v>
      </c>
      <c r="K157" s="122">
        <v>6.797178629838597</v>
      </c>
      <c r="L157" s="122">
        <v>5.5805622980998519</v>
      </c>
      <c r="M157" s="122">
        <v>5.6427777004774144</v>
      </c>
      <c r="N157" s="122">
        <v>5.7455976399587918</v>
      </c>
      <c r="O157" s="122">
        <v>5.6189951404583667</v>
      </c>
      <c r="P157" s="122">
        <v>7.1190030738563941</v>
      </c>
      <c r="Q157" s="122">
        <v>6.3488845031510657</v>
      </c>
      <c r="R157" s="122">
        <v>7.0921704408695616</v>
      </c>
      <c r="S157" s="122">
        <v>6.4091420033279185</v>
      </c>
      <c r="T157" s="122">
        <v>5.582392744517966</v>
      </c>
      <c r="U157" s="122">
        <v>6.2232457255758256</v>
      </c>
      <c r="V157" s="122">
        <v>5.4719901995169051</v>
      </c>
      <c r="W157" s="122">
        <v>5.58586547899578</v>
      </c>
      <c r="X157" s="122">
        <v>6.2374879277844899</v>
      </c>
      <c r="Y157" s="122">
        <v>5.5817118524897404</v>
      </c>
      <c r="DA157" s="130" t="s">
        <v>4406</v>
      </c>
    </row>
    <row r="158" spans="1:105" ht="12" customHeight="1" x14ac:dyDescent="0.25">
      <c r="A158" s="97" t="s">
        <v>50</v>
      </c>
      <c r="B158" s="98"/>
      <c r="C158" s="98">
        <v>83.334692896652371</v>
      </c>
      <c r="D158" s="98">
        <v>82.866207520943746</v>
      </c>
      <c r="E158" s="98">
        <v>92.25268528277941</v>
      </c>
      <c r="F158" s="98">
        <v>91.795380361553839</v>
      </c>
      <c r="G158" s="98">
        <v>90.260736080126918</v>
      </c>
      <c r="H158" s="98">
        <v>93.911667685343076</v>
      </c>
      <c r="I158" s="98">
        <v>92.37613841485242</v>
      </c>
      <c r="J158" s="98">
        <v>78.299188196567911</v>
      </c>
      <c r="K158" s="98">
        <v>83.882219239341495</v>
      </c>
      <c r="L158" s="98">
        <v>80.177874650250942</v>
      </c>
      <c r="M158" s="98">
        <v>80.102364334777164</v>
      </c>
      <c r="N158" s="98">
        <v>80.755803293122469</v>
      </c>
      <c r="O158" s="98">
        <v>79.992639152358691</v>
      </c>
      <c r="P158" s="98">
        <v>87.137002112813278</v>
      </c>
      <c r="Q158" s="98">
        <v>83.70814698464288</v>
      </c>
      <c r="R158" s="98">
        <v>89.3345386632556</v>
      </c>
      <c r="S158" s="98">
        <v>87.704048466592567</v>
      </c>
      <c r="T158" s="98">
        <v>86.98990129747996</v>
      </c>
      <c r="U158" s="98">
        <v>90.805606457507011</v>
      </c>
      <c r="V158" s="98">
        <v>83.834607092698562</v>
      </c>
      <c r="W158" s="98">
        <v>79.483029071054077</v>
      </c>
      <c r="X158" s="98">
        <v>72.169818947464194</v>
      </c>
      <c r="Y158" s="98">
        <v>65.246490414370072</v>
      </c>
      <c r="DA158" s="63" t="s">
        <v>4407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4408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42.994028395539502</v>
      </c>
      <c r="D161" s="117">
        <f t="shared" si="54"/>
        <v>48.439303614558362</v>
      </c>
      <c r="E161" s="117">
        <f t="shared" si="54"/>
        <v>0</v>
      </c>
      <c r="F161" s="117">
        <f t="shared" si="54"/>
        <v>0</v>
      </c>
      <c r="G161" s="117">
        <f t="shared" si="54"/>
        <v>0</v>
      </c>
      <c r="H161" s="117">
        <f t="shared" si="54"/>
        <v>0</v>
      </c>
      <c r="I161" s="117">
        <f t="shared" si="54"/>
        <v>0</v>
      </c>
      <c r="J161" s="117">
        <f t="shared" si="54"/>
        <v>39.419687971130458</v>
      </c>
      <c r="K161" s="117">
        <f t="shared" si="54"/>
        <v>55.25948527002479</v>
      </c>
      <c r="L161" s="117">
        <f t="shared" si="54"/>
        <v>61.801434428128765</v>
      </c>
      <c r="M161" s="117">
        <f t="shared" si="54"/>
        <v>85.547864355222558</v>
      </c>
      <c r="N161" s="117">
        <f t="shared" si="54"/>
        <v>74.206852125320779</v>
      </c>
      <c r="O161" s="117">
        <f t="shared" si="54"/>
        <v>60.386906533839252</v>
      </c>
      <c r="P161" s="117">
        <f t="shared" si="54"/>
        <v>0</v>
      </c>
      <c r="Q161" s="117">
        <f t="shared" si="54"/>
        <v>0</v>
      </c>
      <c r="R161" s="117">
        <f t="shared" ref="R161:V161" si="55">R162+R164+R166+R175</f>
        <v>0</v>
      </c>
      <c r="S161" s="117">
        <f t="shared" si="55"/>
        <v>0</v>
      </c>
      <c r="T161" s="117">
        <f t="shared" si="55"/>
        <v>0</v>
      </c>
      <c r="U161" s="117">
        <f t="shared" si="55"/>
        <v>0</v>
      </c>
      <c r="V161" s="117">
        <f t="shared" si="55"/>
        <v>0</v>
      </c>
      <c r="W161" s="117">
        <f t="shared" ref="W161:Y161" si="56">W162+W164+W166+W175</f>
        <v>0</v>
      </c>
      <c r="X161" s="117">
        <f t="shared" si="56"/>
        <v>51.821877986925237</v>
      </c>
      <c r="Y161" s="117">
        <f t="shared" si="56"/>
        <v>0</v>
      </c>
      <c r="DA161" s="129" t="s">
        <v>4409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4410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4411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4412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4413</v>
      </c>
    </row>
    <row r="166" spans="1:105" ht="12" customHeight="1" x14ac:dyDescent="0.25">
      <c r="A166" s="121" t="s">
        <v>55</v>
      </c>
      <c r="B166" s="122"/>
      <c r="C166" s="122">
        <v>39.090782483784132</v>
      </c>
      <c r="D166" s="122">
        <v>43.993739966855713</v>
      </c>
      <c r="E166" s="122">
        <v>0</v>
      </c>
      <c r="F166" s="122">
        <v>0</v>
      </c>
      <c r="G166" s="122">
        <v>0</v>
      </c>
      <c r="H166" s="122">
        <v>0</v>
      </c>
      <c r="I166" s="122">
        <v>0</v>
      </c>
      <c r="J166" s="122">
        <v>33.038769408422034</v>
      </c>
      <c r="K166" s="122">
        <v>48.442416238311054</v>
      </c>
      <c r="L166" s="122">
        <v>56.210625045383118</v>
      </c>
      <c r="M166" s="122">
        <v>79.919049564130106</v>
      </c>
      <c r="N166" s="122">
        <v>68.44555539703272</v>
      </c>
      <c r="O166" s="122">
        <v>54.768059550189946</v>
      </c>
      <c r="P166" s="122">
        <v>0</v>
      </c>
      <c r="Q166" s="122">
        <v>0</v>
      </c>
      <c r="R166" s="122">
        <v>0</v>
      </c>
      <c r="S166" s="122">
        <v>0</v>
      </c>
      <c r="T166" s="122">
        <v>0</v>
      </c>
      <c r="U166" s="122">
        <v>0</v>
      </c>
      <c r="V166" s="122">
        <v>0</v>
      </c>
      <c r="W166" s="122">
        <v>0</v>
      </c>
      <c r="X166" s="122">
        <v>45.906319056805224</v>
      </c>
      <c r="Y166" s="122">
        <v>0</v>
      </c>
      <c r="DA166" s="130" t="s">
        <v>4414</v>
      </c>
    </row>
    <row r="167" spans="1:105" ht="12" customHeight="1" x14ac:dyDescent="0.25">
      <c r="A167" s="97" t="s">
        <v>124</v>
      </c>
      <c r="B167" s="98"/>
      <c r="C167" s="98">
        <v>450.3716535672458</v>
      </c>
      <c r="D167" s="98">
        <v>451.18115291287432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486.49587953901448</v>
      </c>
      <c r="K167" s="98">
        <v>522.74401146763341</v>
      </c>
      <c r="L167" s="98">
        <v>510.86381593303793</v>
      </c>
      <c r="M167" s="98">
        <v>497.6031210481807</v>
      </c>
      <c r="N167" s="98">
        <v>488.6428842798847</v>
      </c>
      <c r="O167" s="98">
        <v>468.77130788027176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X167" s="98">
        <v>280.02854624651184</v>
      </c>
      <c r="Y167" s="98">
        <v>0</v>
      </c>
      <c r="DA167" s="63" t="s">
        <v>4415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215.56472009680544</v>
      </c>
      <c r="L168" s="98">
        <v>212.04009213332702</v>
      </c>
      <c r="M168" s="98">
        <v>198.90421193926807</v>
      </c>
      <c r="N168" s="98">
        <v>196.28313735418999</v>
      </c>
      <c r="O168" s="98">
        <v>157.11946740671235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4416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215.56472009680544</v>
      </c>
      <c r="L169" s="101">
        <v>212.04009213332702</v>
      </c>
      <c r="M169" s="101">
        <v>198.90421193926807</v>
      </c>
      <c r="N169" s="101">
        <v>196.28313735418999</v>
      </c>
      <c r="O169" s="101">
        <v>157.11946740671235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4417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4418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4419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4420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4421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4422</v>
      </c>
    </row>
    <row r="175" spans="1:105" ht="12" customHeight="1" x14ac:dyDescent="0.25">
      <c r="A175" s="121" t="s">
        <v>54</v>
      </c>
      <c r="B175" s="122"/>
      <c r="C175" s="122">
        <v>3.9032459117553704</v>
      </c>
      <c r="D175" s="122">
        <v>4.4455636477026461</v>
      </c>
      <c r="E175" s="122">
        <v>0</v>
      </c>
      <c r="F175" s="122">
        <v>0</v>
      </c>
      <c r="G175" s="122">
        <v>0</v>
      </c>
      <c r="H175" s="122">
        <v>0</v>
      </c>
      <c r="I175" s="122">
        <v>0</v>
      </c>
      <c r="J175" s="122">
        <v>6.3809185627084224</v>
      </c>
      <c r="K175" s="122">
        <v>6.8170690317137357</v>
      </c>
      <c r="L175" s="122">
        <v>5.5908093827456469</v>
      </c>
      <c r="M175" s="122">
        <v>5.6288147910924504</v>
      </c>
      <c r="N175" s="122">
        <v>5.7612967282880607</v>
      </c>
      <c r="O175" s="122">
        <v>5.6188469836493047</v>
      </c>
      <c r="P175" s="122">
        <v>0</v>
      </c>
      <c r="Q175" s="122">
        <v>0</v>
      </c>
      <c r="R175" s="122">
        <v>0</v>
      </c>
      <c r="S175" s="122">
        <v>0</v>
      </c>
      <c r="T175" s="122">
        <v>0</v>
      </c>
      <c r="U175" s="122">
        <v>0</v>
      </c>
      <c r="V175" s="122">
        <v>0</v>
      </c>
      <c r="W175" s="122">
        <v>0</v>
      </c>
      <c r="X175" s="122">
        <v>5.9155589301200147</v>
      </c>
      <c r="Y175" s="122">
        <v>0</v>
      </c>
      <c r="DA175" s="130" t="s">
        <v>4423</v>
      </c>
    </row>
    <row r="176" spans="1:105" ht="12" customHeight="1" x14ac:dyDescent="0.25">
      <c r="A176" s="97" t="s">
        <v>50</v>
      </c>
      <c r="B176" s="98"/>
      <c r="C176" s="98">
        <v>83.334692896652385</v>
      </c>
      <c r="D176" s="98">
        <v>82.866207520943746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78.299188196567926</v>
      </c>
      <c r="K176" s="98">
        <v>83.882219239341509</v>
      </c>
      <c r="L176" s="98">
        <v>80.177874650250942</v>
      </c>
      <c r="M176" s="98">
        <v>80.102364334777178</v>
      </c>
      <c r="N176" s="98">
        <v>80.755803293122469</v>
      </c>
      <c r="O176" s="98">
        <v>79.992639152358677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72.169818947464179</v>
      </c>
      <c r="Y176" s="98">
        <v>0</v>
      </c>
      <c r="DA176" s="63" t="s">
        <v>4424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4425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4426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155.76376826102944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119.94148692512046</v>
      </c>
      <c r="I3" s="118">
        <f t="shared" si="0"/>
        <v>95.627584748798967</v>
      </c>
      <c r="J3" s="118">
        <f t="shared" si="0"/>
        <v>117.80639588998889</v>
      </c>
      <c r="K3" s="118">
        <f t="shared" si="0"/>
        <v>180.75345323793749</v>
      </c>
      <c r="L3" s="118">
        <f t="shared" si="0"/>
        <v>109.95023469166547</v>
      </c>
      <c r="M3" s="118">
        <f t="shared" si="0"/>
        <v>96.25853519848657</v>
      </c>
      <c r="N3" s="118">
        <f t="shared" si="0"/>
        <v>100.58143729799743</v>
      </c>
      <c r="O3" s="118">
        <f t="shared" si="0"/>
        <v>120.18528912009269</v>
      </c>
      <c r="P3" s="118">
        <f t="shared" si="0"/>
        <v>87.116912629936763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:Y3" si="2">W4+W7+W9+W19</f>
        <v>0</v>
      </c>
      <c r="X3" s="118">
        <f t="shared" si="2"/>
        <v>43.719238892908749</v>
      </c>
      <c r="Y3" s="118">
        <f t="shared" si="2"/>
        <v>33.793434559810912</v>
      </c>
      <c r="DA3" s="129" t="s">
        <v>4427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138.8860973806072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100.38902868223758</v>
      </c>
      <c r="I4" s="123">
        <f t="shared" si="3"/>
        <v>76.326165358253363</v>
      </c>
      <c r="J4" s="123">
        <f t="shared" si="3"/>
        <v>99.778060652251057</v>
      </c>
      <c r="K4" s="123">
        <f t="shared" si="3"/>
        <v>162.23581731760279</v>
      </c>
      <c r="L4" s="123">
        <f t="shared" si="3"/>
        <v>91.49016106127165</v>
      </c>
      <c r="M4" s="123">
        <f t="shared" si="3"/>
        <v>78.366664751344615</v>
      </c>
      <c r="N4" s="123">
        <f t="shared" si="3"/>
        <v>82.160043108590585</v>
      </c>
      <c r="O4" s="123">
        <f t="shared" si="3"/>
        <v>102.3153839069458</v>
      </c>
      <c r="P4" s="123">
        <f t="shared" si="3"/>
        <v>69.082479822168963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:Y4" si="5">SUM(W5:W6)</f>
        <v>0</v>
      </c>
      <c r="X4" s="123">
        <f t="shared" si="5"/>
        <v>33.665084413521178</v>
      </c>
      <c r="Y4" s="123">
        <f t="shared" si="5"/>
        <v>23.73958600355849</v>
      </c>
      <c r="DA4" s="130" t="s">
        <v>4428</v>
      </c>
    </row>
    <row r="5" spans="1:105" ht="12" customHeight="1" x14ac:dyDescent="0.25">
      <c r="A5" s="97" t="s">
        <v>51</v>
      </c>
      <c r="B5" s="98"/>
      <c r="C5" s="99">
        <v>138.02890758893932</v>
      </c>
      <c r="D5" s="99">
        <v>0</v>
      </c>
      <c r="E5" s="99">
        <v>0</v>
      </c>
      <c r="F5" s="99">
        <v>0</v>
      </c>
      <c r="G5" s="99">
        <v>0</v>
      </c>
      <c r="H5" s="99">
        <v>99.796000574234483</v>
      </c>
      <c r="I5" s="99">
        <v>75.877825488044522</v>
      </c>
      <c r="J5" s="99">
        <v>99.188710424677552</v>
      </c>
      <c r="K5" s="99">
        <v>161.28162890015298</v>
      </c>
      <c r="L5" s="99">
        <v>90.95467190958253</v>
      </c>
      <c r="M5" s="99">
        <v>77.910298460804228</v>
      </c>
      <c r="N5" s="99">
        <v>81.682035589584672</v>
      </c>
      <c r="O5" s="99">
        <v>101.72130085071835</v>
      </c>
      <c r="P5" s="99">
        <v>68.6813470308863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X5" s="99">
        <v>33.458218667300919</v>
      </c>
      <c r="Y5" s="99">
        <v>23.593776257724535</v>
      </c>
      <c r="DA5" s="63" t="s">
        <v>4429</v>
      </c>
    </row>
    <row r="6" spans="1:105" ht="12" customHeight="1" x14ac:dyDescent="0.25">
      <c r="A6" s="97" t="s">
        <v>53</v>
      </c>
      <c r="B6" s="98"/>
      <c r="C6" s="99">
        <v>0.857189791667891</v>
      </c>
      <c r="D6" s="99">
        <v>0</v>
      </c>
      <c r="E6" s="99">
        <v>0</v>
      </c>
      <c r="F6" s="99">
        <v>0</v>
      </c>
      <c r="G6" s="99">
        <v>0</v>
      </c>
      <c r="H6" s="99">
        <v>0.59302810800309369</v>
      </c>
      <c r="I6" s="99">
        <v>0.44833987020883553</v>
      </c>
      <c r="J6" s="99">
        <v>0.58935022757350408</v>
      </c>
      <c r="K6" s="99">
        <v>0.9541884174498213</v>
      </c>
      <c r="L6" s="99">
        <v>0.53548915168912492</v>
      </c>
      <c r="M6" s="99">
        <v>0.45636629054038413</v>
      </c>
      <c r="N6" s="99">
        <v>0.47800751900591854</v>
      </c>
      <c r="O6" s="99">
        <v>0.59408305622745117</v>
      </c>
      <c r="P6" s="99">
        <v>0.40113279128266582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X6" s="99">
        <v>0.20686574622026274</v>
      </c>
      <c r="Y6" s="99">
        <v>0.14580974583395276</v>
      </c>
      <c r="DA6" s="63" t="s">
        <v>4430</v>
      </c>
    </row>
    <row r="7" spans="1:105" ht="12.95" customHeight="1" x14ac:dyDescent="0.25">
      <c r="A7" s="121" t="s">
        <v>92</v>
      </c>
      <c r="B7" s="122"/>
      <c r="C7" s="123">
        <f t="shared" ref="C7:Y7" si="6">C8</f>
        <v>3.9362440483821065E-2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0.31079067012180894</v>
      </c>
      <c r="I7" s="123">
        <f t="shared" si="6"/>
        <v>9.553544978287816E-2</v>
      </c>
      <c r="J7" s="123">
        <f t="shared" si="6"/>
        <v>8.6955926384280929E-2</v>
      </c>
      <c r="K7" s="123">
        <f t="shared" si="6"/>
        <v>1.9855780110676517E-2</v>
      </c>
      <c r="L7" s="123">
        <f t="shared" si="6"/>
        <v>0.10725552903767588</v>
      </c>
      <c r="M7" s="123">
        <f t="shared" si="6"/>
        <v>1.7004312913521519E-2</v>
      </c>
      <c r="N7" s="123">
        <f t="shared" si="6"/>
        <v>8.7865713073263477E-2</v>
      </c>
      <c r="O7" s="123">
        <f t="shared" si="6"/>
        <v>0.1530726109069345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X7" s="123">
        <f t="shared" si="6"/>
        <v>0.17785902470334955</v>
      </c>
      <c r="Y7" s="123">
        <f t="shared" si="6"/>
        <v>0.17911079282651923</v>
      </c>
      <c r="DA7" s="130" t="s">
        <v>4431</v>
      </c>
    </row>
    <row r="8" spans="1:105" ht="12" customHeight="1" x14ac:dyDescent="0.25">
      <c r="A8" s="97" t="s">
        <v>53</v>
      </c>
      <c r="B8" s="98"/>
      <c r="C8" s="99">
        <f>RES_hhdet_in_fech!C8/RES_summary!C$21</f>
        <v>3.9362440483821065E-2</v>
      </c>
      <c r="D8" s="99">
        <f>RES_hhdet_in_fech!D8/RES_summary!D$21</f>
        <v>0</v>
      </c>
      <c r="E8" s="99">
        <f>RES_hhdet_in_fech!E8/RES_summary!E$21</f>
        <v>0</v>
      </c>
      <c r="F8" s="99">
        <f>RES_hhdet_in_fech!F8/RES_summary!F$21</f>
        <v>0</v>
      </c>
      <c r="G8" s="99">
        <f>RES_hhdet_in_fech!G8/RES_summary!G$21</f>
        <v>0</v>
      </c>
      <c r="H8" s="99">
        <f>RES_hhdet_in_fech!H8/RES_summary!H$21</f>
        <v>0.31079067012180894</v>
      </c>
      <c r="I8" s="99">
        <f>RES_hhdet_in_fech!I8/RES_summary!I$21</f>
        <v>9.553544978287816E-2</v>
      </c>
      <c r="J8" s="99">
        <f>RES_hhdet_in_fech!J8/RES_summary!J$21</f>
        <v>8.6955926384280929E-2</v>
      </c>
      <c r="K8" s="99">
        <f>RES_hhdet_in_fech!K8/RES_summary!K$21</f>
        <v>1.9855780110676517E-2</v>
      </c>
      <c r="L8" s="99">
        <f>RES_hhdet_in_fech!L8/RES_summary!L$21</f>
        <v>0.10725552903767588</v>
      </c>
      <c r="M8" s="99">
        <f>RES_hhdet_in_fech!M8/RES_summary!M$21</f>
        <v>1.7004312913521519E-2</v>
      </c>
      <c r="N8" s="99">
        <f>RES_hhdet_in_fech!N8/RES_summary!N$21</f>
        <v>8.7865713073263477E-2</v>
      </c>
      <c r="O8" s="99">
        <f>RES_hhdet_in_fech!O8/RES_summary!O$21</f>
        <v>0.1530726109069345</v>
      </c>
      <c r="P8" s="99">
        <f>RES_hhdet_in_fech!P8/RES_summary!P$21</f>
        <v>0</v>
      </c>
      <c r="Q8" s="99">
        <f>RES_hhdet_in_fech!Q8/RES_summary!Q$21</f>
        <v>0</v>
      </c>
      <c r="R8" s="99">
        <f>RES_hhdet_in_fech!R8/RES_summary!R$21</f>
        <v>0</v>
      </c>
      <c r="S8" s="99">
        <f>RES_hhdet_in_fech!S8/RES_summary!S$21</f>
        <v>0</v>
      </c>
      <c r="T8" s="99">
        <f>RES_hhdet_in_fech!T8/RES_summary!T$21</f>
        <v>0</v>
      </c>
      <c r="U8" s="99">
        <f>RES_hhdet_in_fech!U8/RES_summary!U$21</f>
        <v>0</v>
      </c>
      <c r="V8" s="99">
        <f>RES_hhdet_in_fech!V8/RES_summary!V$21</f>
        <v>0</v>
      </c>
      <c r="W8" s="99">
        <f>RES_hhdet_in_fech!W8/RES_summary!W$21</f>
        <v>0</v>
      </c>
      <c r="X8" s="99">
        <f>RES_hhdet_in_fech!X8/RES_summary!X$21</f>
        <v>0.17785902470334955</v>
      </c>
      <c r="Y8" s="99">
        <f>RES_hhdet_in_fech!Y8/RES_summary!Y$21</f>
        <v>0.17911079282651923</v>
      </c>
      <c r="DA8" s="63" t="s">
        <v>4432</v>
      </c>
    </row>
    <row r="9" spans="1:105" ht="12" customHeight="1" x14ac:dyDescent="0.25">
      <c r="A9" s="121" t="s">
        <v>55</v>
      </c>
      <c r="B9" s="122"/>
      <c r="C9" s="123">
        <v>14.406770018135148</v>
      </c>
      <c r="D9" s="123">
        <v>0</v>
      </c>
      <c r="E9" s="123">
        <v>0</v>
      </c>
      <c r="F9" s="123">
        <v>0</v>
      </c>
      <c r="G9" s="123">
        <v>0</v>
      </c>
      <c r="H9" s="123">
        <v>16.59313935435269</v>
      </c>
      <c r="I9" s="123">
        <v>16.597795610208053</v>
      </c>
      <c r="J9" s="123">
        <v>15.668657839123474</v>
      </c>
      <c r="K9" s="123">
        <v>16.140291135296717</v>
      </c>
      <c r="L9" s="123">
        <v>16.034718498441336</v>
      </c>
      <c r="M9" s="123">
        <v>15.699821140192791</v>
      </c>
      <c r="N9" s="123">
        <v>16.085125156142443</v>
      </c>
      <c r="O9" s="123">
        <v>15.468512471365615</v>
      </c>
      <c r="P9" s="123">
        <v>15.823164267967133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X9" s="123">
        <v>8.2430193010250914</v>
      </c>
      <c r="Y9" s="123">
        <v>8.2467001405979232</v>
      </c>
      <c r="DA9" s="130" t="s">
        <v>4433</v>
      </c>
    </row>
    <row r="10" spans="1:105" ht="12" customHeight="1" x14ac:dyDescent="0.25">
      <c r="A10" s="97" t="s">
        <v>143</v>
      </c>
      <c r="B10" s="98"/>
      <c r="C10" s="99">
        <v>16.31197334002135</v>
      </c>
      <c r="D10" s="99">
        <v>0</v>
      </c>
      <c r="E10" s="99">
        <v>0</v>
      </c>
      <c r="F10" s="99">
        <v>0</v>
      </c>
      <c r="G10" s="99">
        <v>0</v>
      </c>
      <c r="H10" s="99">
        <v>17.183649974111102</v>
      </c>
      <c r="I10" s="99">
        <v>13.675953814341787</v>
      </c>
      <c r="J10" s="99">
        <v>17.938251917970526</v>
      </c>
      <c r="K10" s="99">
        <v>35.227945987785908</v>
      </c>
      <c r="L10" s="99">
        <v>17.752949191108762</v>
      </c>
      <c r="M10" s="99">
        <v>16.885640169079963</v>
      </c>
      <c r="N10" s="99">
        <v>16.606496403691015</v>
      </c>
      <c r="O10" s="99">
        <v>16.704701644715676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X10" s="99">
        <v>6.6349233542254078</v>
      </c>
      <c r="Y10" s="99">
        <v>9.104651249642421</v>
      </c>
      <c r="DA10" s="63" t="s">
        <v>4434</v>
      </c>
    </row>
    <row r="11" spans="1:105" ht="12" customHeight="1" x14ac:dyDescent="0.25">
      <c r="A11" s="97" t="s">
        <v>124</v>
      </c>
      <c r="B11" s="98"/>
      <c r="C11" s="99">
        <v>15.949596819535383</v>
      </c>
      <c r="D11" s="99">
        <v>0</v>
      </c>
      <c r="E11" s="99">
        <v>0</v>
      </c>
      <c r="F11" s="99">
        <v>0</v>
      </c>
      <c r="G11" s="99">
        <v>0</v>
      </c>
      <c r="H11" s="99">
        <v>18.618627339578712</v>
      </c>
      <c r="I11" s="99">
        <v>18.625110058066802</v>
      </c>
      <c r="J11" s="99">
        <v>17.30395922373507</v>
      </c>
      <c r="K11" s="99">
        <v>18.596960502147333</v>
      </c>
      <c r="L11" s="99">
        <v>18.194882953753226</v>
      </c>
      <c r="M11" s="99">
        <v>17.752464362592981</v>
      </c>
      <c r="N11" s="99">
        <v>17.448167438025258</v>
      </c>
      <c r="O11" s="99">
        <v>16.748463572746676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X11" s="99">
        <v>10.061788675904857</v>
      </c>
      <c r="Y11" s="99">
        <v>9.1120016636153522</v>
      </c>
      <c r="DA11" s="63" t="s">
        <v>4435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13.331366903244273</v>
      </c>
      <c r="K12" s="99">
        <v>14.468746633966731</v>
      </c>
      <c r="L12" s="99">
        <v>14.219678342465318</v>
      </c>
      <c r="M12" s="99">
        <v>13.86914284316188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8.786121565327317</v>
      </c>
      <c r="Y12" s="99">
        <v>8.0267641145275146</v>
      </c>
      <c r="DA12" s="63" t="s">
        <v>4436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6.9127157462144186</v>
      </c>
      <c r="K13" s="102">
        <v>7.6688560698030113</v>
      </c>
      <c r="L13" s="102">
        <v>7.5520021922528056</v>
      </c>
      <c r="M13" s="102">
        <v>7.0960968383468055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3.5163913743266999</v>
      </c>
      <c r="Y13" s="102">
        <v>3.5216918693344539</v>
      </c>
      <c r="DA13" s="131" t="s">
        <v>4437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6.418651157029851</v>
      </c>
      <c r="K14" s="105">
        <v>6.799890564163718</v>
      </c>
      <c r="L14" s="105">
        <v>6.6676761502125128</v>
      </c>
      <c r="M14" s="105">
        <v>6.7730460048150736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5.2697301910006198</v>
      </c>
      <c r="Y14" s="105">
        <v>4.5050722451930598</v>
      </c>
      <c r="DA14" s="132" t="s">
        <v>4438</v>
      </c>
    </row>
    <row r="15" spans="1:105" ht="12" customHeight="1" x14ac:dyDescent="0.25">
      <c r="A15" s="106" t="s">
        <v>122</v>
      </c>
      <c r="B15" s="101"/>
      <c r="C15" s="102">
        <v>14.354856841041506</v>
      </c>
      <c r="D15" s="102">
        <v>0</v>
      </c>
      <c r="E15" s="102">
        <v>0</v>
      </c>
      <c r="F15" s="102">
        <v>0</v>
      </c>
      <c r="G15" s="102">
        <v>0</v>
      </c>
      <c r="H15" s="102">
        <v>16.486657213344717</v>
      </c>
      <c r="I15" s="102">
        <v>16.77337406527651</v>
      </c>
      <c r="J15" s="102">
        <v>15.867438005159199</v>
      </c>
      <c r="K15" s="102">
        <v>16.563818370463832</v>
      </c>
      <c r="L15" s="102">
        <v>16.099318837016288</v>
      </c>
      <c r="M15" s="102">
        <v>15.616435624286494</v>
      </c>
      <c r="N15" s="102">
        <v>16.014917562802896</v>
      </c>
      <c r="O15" s="102">
        <v>15.716544636638607</v>
      </c>
      <c r="P15" s="102">
        <v>15.823164267967133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X15" s="102">
        <v>8.9020784121054461</v>
      </c>
      <c r="Y15" s="102">
        <v>8.360859949645949</v>
      </c>
      <c r="DA15" s="131" t="s">
        <v>4439</v>
      </c>
    </row>
    <row r="16" spans="1:105" ht="12" customHeight="1" x14ac:dyDescent="0.25">
      <c r="A16" s="107" t="s">
        <v>121</v>
      </c>
      <c r="B16" s="104"/>
      <c r="C16" s="105">
        <v>11.563386563942444</v>
      </c>
      <c r="D16" s="105">
        <v>0</v>
      </c>
      <c r="E16" s="105">
        <v>0</v>
      </c>
      <c r="F16" s="105">
        <v>0</v>
      </c>
      <c r="G16" s="105">
        <v>0</v>
      </c>
      <c r="H16" s="105">
        <v>13.36169836259365</v>
      </c>
      <c r="I16" s="105">
        <v>13.747737490415275</v>
      </c>
      <c r="J16" s="105">
        <v>12.832311177076926</v>
      </c>
      <c r="K16" s="105">
        <v>13.487697912587537</v>
      </c>
      <c r="L16" s="105">
        <v>13.137884845413627</v>
      </c>
      <c r="M16" s="105">
        <v>12.701526026955811</v>
      </c>
      <c r="N16" s="105">
        <v>13.09297093879221</v>
      </c>
      <c r="O16" s="105">
        <v>12.635175342008969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X16" s="105">
        <v>7.7490491224848226</v>
      </c>
      <c r="Y16" s="105">
        <v>7.3969787414658459</v>
      </c>
      <c r="DA16" s="132" t="s">
        <v>4440</v>
      </c>
    </row>
    <row r="17" spans="1:105" ht="12" customHeight="1" x14ac:dyDescent="0.25">
      <c r="A17" s="108" t="s">
        <v>53</v>
      </c>
      <c r="B17" s="98"/>
      <c r="C17" s="99">
        <v>5.8613002795407603</v>
      </c>
      <c r="D17" s="99">
        <v>0</v>
      </c>
      <c r="E17" s="99">
        <v>0</v>
      </c>
      <c r="F17" s="99">
        <v>0</v>
      </c>
      <c r="G17" s="99">
        <v>0</v>
      </c>
      <c r="H17" s="99">
        <v>6.8118181041712509</v>
      </c>
      <c r="I17" s="99">
        <v>7.3458668818993544</v>
      </c>
      <c r="J17" s="99">
        <v>6.3439641909144644</v>
      </c>
      <c r="K17" s="99">
        <v>6.8385189481883355</v>
      </c>
      <c r="L17" s="99">
        <v>6.683710122322057</v>
      </c>
      <c r="M17" s="99">
        <v>6.2400534723022751</v>
      </c>
      <c r="N17" s="99">
        <v>6.4309006121183439</v>
      </c>
      <c r="O17" s="99">
        <v>5.2685981801102804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X17" s="99">
        <v>3.0838032427722992</v>
      </c>
      <c r="Y17" s="99">
        <v>3.2192323851179938</v>
      </c>
      <c r="DA17" s="63" t="s">
        <v>4441</v>
      </c>
    </row>
    <row r="18" spans="1:105" ht="12" customHeight="1" x14ac:dyDescent="0.25">
      <c r="A18" s="108" t="s">
        <v>52</v>
      </c>
      <c r="B18" s="98"/>
      <c r="C18" s="99">
        <v>5.7020862844016831</v>
      </c>
      <c r="D18" s="99">
        <v>0</v>
      </c>
      <c r="E18" s="99">
        <v>0</v>
      </c>
      <c r="F18" s="99">
        <v>0</v>
      </c>
      <c r="G18" s="99">
        <v>0</v>
      </c>
      <c r="H18" s="99">
        <v>6.5498802584223981</v>
      </c>
      <c r="I18" s="99">
        <v>6.40187060851592</v>
      </c>
      <c r="J18" s="99">
        <v>6.4883469861624619</v>
      </c>
      <c r="K18" s="99">
        <v>6.6491789643992005</v>
      </c>
      <c r="L18" s="99">
        <v>6.4541747230915707</v>
      </c>
      <c r="M18" s="99">
        <v>6.4614725546535361</v>
      </c>
      <c r="N18" s="99">
        <v>6.6620703266738657</v>
      </c>
      <c r="O18" s="99">
        <v>7.3665771618986859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X18" s="99">
        <v>4.6652458797125238</v>
      </c>
      <c r="Y18" s="99">
        <v>4.1777463563478525</v>
      </c>
      <c r="DA18" s="63" t="s">
        <v>4442</v>
      </c>
    </row>
    <row r="19" spans="1:105" ht="12" customHeight="1" x14ac:dyDescent="0.25">
      <c r="A19" s="121" t="s">
        <v>54</v>
      </c>
      <c r="B19" s="122"/>
      <c r="C19" s="123">
        <v>2.4315384218032765</v>
      </c>
      <c r="D19" s="123">
        <v>0</v>
      </c>
      <c r="E19" s="123">
        <v>0</v>
      </c>
      <c r="F19" s="123">
        <v>0</v>
      </c>
      <c r="G19" s="123">
        <v>0</v>
      </c>
      <c r="H19" s="123">
        <v>2.6485282184083885</v>
      </c>
      <c r="I19" s="123">
        <v>2.6080883305546823</v>
      </c>
      <c r="J19" s="123">
        <v>2.2727214722300833</v>
      </c>
      <c r="K19" s="123">
        <v>2.3574890049273027</v>
      </c>
      <c r="L19" s="123">
        <v>2.3180996029148084</v>
      </c>
      <c r="M19" s="123">
        <v>2.1750449940356358</v>
      </c>
      <c r="N19" s="123">
        <v>2.2484033201911275</v>
      </c>
      <c r="O19" s="123">
        <v>2.2483201308743475</v>
      </c>
      <c r="P19" s="123">
        <v>2.2112685398006642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X19" s="123">
        <v>1.6332761536591218</v>
      </c>
      <c r="Y19" s="123">
        <v>1.6280376228279803</v>
      </c>
      <c r="DA19" s="130" t="s">
        <v>4443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4444</v>
      </c>
    </row>
    <row r="21" spans="1:105" ht="12" customHeight="1" x14ac:dyDescent="0.25">
      <c r="A21" s="97" t="s">
        <v>50</v>
      </c>
      <c r="B21" s="98"/>
      <c r="C21" s="99">
        <v>2.9512398088414469</v>
      </c>
      <c r="D21" s="99">
        <v>0</v>
      </c>
      <c r="E21" s="99">
        <v>0</v>
      </c>
      <c r="F21" s="99">
        <v>0</v>
      </c>
      <c r="G21" s="99">
        <v>0</v>
      </c>
      <c r="H21" s="99">
        <v>3.3381637535066084</v>
      </c>
      <c r="I21" s="99">
        <v>3.2847117292949815</v>
      </c>
      <c r="J21" s="99">
        <v>2.7849895894057921</v>
      </c>
      <c r="K21" s="99">
        <v>2.9841648757425965</v>
      </c>
      <c r="L21" s="99">
        <v>2.8556084796838133</v>
      </c>
      <c r="M21" s="99">
        <v>2.857727992576002</v>
      </c>
      <c r="N21" s="99">
        <v>2.8835798551065421</v>
      </c>
      <c r="O21" s="99">
        <v>2.8580115301624507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X21" s="99">
        <v>2.5931551506483035</v>
      </c>
      <c r="Y21" s="99">
        <v>2.3467900029501365</v>
      </c>
      <c r="DA21" s="63" t="s">
        <v>4445</v>
      </c>
    </row>
    <row r="22" spans="1:105" ht="12" customHeight="1" x14ac:dyDescent="0.25">
      <c r="A22" s="109" t="s">
        <v>120</v>
      </c>
      <c r="B22" s="33"/>
      <c r="C22" s="110">
        <v>2.4059714290622272</v>
      </c>
      <c r="D22" s="110">
        <v>0</v>
      </c>
      <c r="E22" s="110">
        <v>0</v>
      </c>
      <c r="F22" s="110">
        <v>0</v>
      </c>
      <c r="G22" s="110">
        <v>0</v>
      </c>
      <c r="H22" s="110">
        <v>2.6007740863218358</v>
      </c>
      <c r="I22" s="110">
        <v>2.547380924420692</v>
      </c>
      <c r="J22" s="110">
        <v>2.2271148682728938</v>
      </c>
      <c r="K22" s="110">
        <v>2.3021096185689798</v>
      </c>
      <c r="L22" s="110">
        <v>2.2778302082383037</v>
      </c>
      <c r="M22" s="110">
        <v>2.1234772982103083</v>
      </c>
      <c r="N22" s="110">
        <v>2.1989090447431732</v>
      </c>
      <c r="O22" s="110">
        <v>2.2022689719919484</v>
      </c>
      <c r="P22" s="110">
        <v>2.2112685398006642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1.5420171306091561</v>
      </c>
      <c r="Y22" s="110">
        <v>1.560808580416946</v>
      </c>
      <c r="DA22" s="60" t="s">
        <v>4446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177.133846611813</v>
      </c>
      <c r="D24" s="118">
        <f t="shared" si="7"/>
        <v>207.19073084563689</v>
      </c>
      <c r="E24" s="118">
        <f t="shared" si="7"/>
        <v>132.33309124991035</v>
      </c>
      <c r="F24" s="118">
        <f t="shared" si="7"/>
        <v>129.59515937545265</v>
      </c>
      <c r="G24" s="118">
        <f t="shared" si="7"/>
        <v>163.51479256986102</v>
      </c>
      <c r="H24" s="118">
        <f t="shared" si="7"/>
        <v>146.80589951316992</v>
      </c>
      <c r="I24" s="118">
        <f t="shared" si="7"/>
        <v>129.86660429403449</v>
      </c>
      <c r="J24" s="118">
        <f t="shared" si="7"/>
        <v>133.50801665521419</v>
      </c>
      <c r="K24" s="118">
        <f t="shared" si="7"/>
        <v>130.32178237247058</v>
      </c>
      <c r="L24" s="118">
        <f t="shared" si="7"/>
        <v>144.45475547093889</v>
      </c>
      <c r="M24" s="118">
        <f t="shared" si="7"/>
        <v>112.24110504732396</v>
      </c>
      <c r="N24" s="118">
        <f t="shared" si="7"/>
        <v>112.61400798893108</v>
      </c>
      <c r="O24" s="118">
        <f t="shared" si="7"/>
        <v>115.32121495876495</v>
      </c>
      <c r="P24" s="118">
        <f t="shared" si="7"/>
        <v>90.096230315055905</v>
      </c>
      <c r="Q24" s="118">
        <f t="shared" si="7"/>
        <v>87.692996967844735</v>
      </c>
      <c r="R24" s="118">
        <f t="shared" ref="R24:V24" si="8">R25+R28+R30+R39</f>
        <v>88.395007826736403</v>
      </c>
      <c r="S24" s="118">
        <f t="shared" si="8"/>
        <v>86.367755915051802</v>
      </c>
      <c r="T24" s="118">
        <f t="shared" si="8"/>
        <v>80.987603384563286</v>
      </c>
      <c r="U24" s="118">
        <f t="shared" si="8"/>
        <v>72.578186586916189</v>
      </c>
      <c r="V24" s="118">
        <f t="shared" si="8"/>
        <v>72.815757078939484</v>
      </c>
      <c r="W24" s="118">
        <f t="shared" ref="W24:Y24" si="9">W25+W28+W30+W39</f>
        <v>68.363982566507602</v>
      </c>
      <c r="X24" s="118">
        <f t="shared" si="9"/>
        <v>48.833245625558185</v>
      </c>
      <c r="Y24" s="118">
        <f t="shared" si="9"/>
        <v>40.292594277746765</v>
      </c>
      <c r="DA24" s="129" t="s">
        <v>4447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160.25560112829154</v>
      </c>
      <c r="D25" s="123">
        <f t="shared" si="10"/>
        <v>190.23859822619519</v>
      </c>
      <c r="E25" s="123">
        <f t="shared" si="10"/>
        <v>115.04596018475112</v>
      </c>
      <c r="F25" s="123">
        <f t="shared" si="10"/>
        <v>111.16747113141793</v>
      </c>
      <c r="G25" s="123">
        <f t="shared" si="10"/>
        <v>144.52186599579761</v>
      </c>
      <c r="H25" s="123">
        <f t="shared" si="10"/>
        <v>127.25326950887914</v>
      </c>
      <c r="I25" s="123">
        <f t="shared" si="10"/>
        <v>110.55557619471421</v>
      </c>
      <c r="J25" s="123">
        <f t="shared" si="10"/>
        <v>115.49735631333466</v>
      </c>
      <c r="K25" s="123">
        <f t="shared" si="10"/>
        <v>111.91295526235228</v>
      </c>
      <c r="L25" s="123">
        <f t="shared" si="10"/>
        <v>126.01046636144089</v>
      </c>
      <c r="M25" s="123">
        <f t="shared" si="10"/>
        <v>94.360267356697037</v>
      </c>
      <c r="N25" s="123">
        <f t="shared" si="10"/>
        <v>94.190666640542716</v>
      </c>
      <c r="O25" s="123">
        <f t="shared" si="10"/>
        <v>97.456765933022353</v>
      </c>
      <c r="P25" s="123">
        <f t="shared" si="10"/>
        <v>72.219925473236714</v>
      </c>
      <c r="Q25" s="123">
        <f t="shared" si="10"/>
        <v>70.486026173986247</v>
      </c>
      <c r="R25" s="123">
        <f t="shared" ref="R25:V25" si="11">SUM(R26:R27)</f>
        <v>70.99586964609901</v>
      </c>
      <c r="S25" s="123">
        <f t="shared" si="11"/>
        <v>69.265244510772362</v>
      </c>
      <c r="T25" s="123">
        <f t="shared" si="11"/>
        <v>64.281068449882426</v>
      </c>
      <c r="U25" s="123">
        <f t="shared" si="11"/>
        <v>55.962453187286187</v>
      </c>
      <c r="V25" s="123">
        <f t="shared" si="11"/>
        <v>58.197040971674802</v>
      </c>
      <c r="W25" s="123">
        <f t="shared" ref="W25:Y25" si="12">SUM(W26:W27)</f>
        <v>55.275766058962468</v>
      </c>
      <c r="X25" s="123">
        <f t="shared" si="12"/>
        <v>38.747868515454741</v>
      </c>
      <c r="Y25" s="123">
        <f t="shared" si="12"/>
        <v>30.249241625356607</v>
      </c>
      <c r="DA25" s="130" t="s">
        <v>4448</v>
      </c>
    </row>
    <row r="26" spans="1:105" ht="12" customHeight="1" x14ac:dyDescent="0.25">
      <c r="A26" s="97" t="s">
        <v>74</v>
      </c>
      <c r="B26" s="98"/>
      <c r="C26" s="99">
        <v>158.24924793037641</v>
      </c>
      <c r="D26" s="99">
        <v>187.89372653435436</v>
      </c>
      <c r="E26" s="99">
        <v>113.63931485402193</v>
      </c>
      <c r="F26" s="99">
        <v>109.79693533251567</v>
      </c>
      <c r="G26" s="99">
        <v>142.75176652487534</v>
      </c>
      <c r="H26" s="99">
        <v>125.71433964424305</v>
      </c>
      <c r="I26" s="99">
        <v>109.2234865353718</v>
      </c>
      <c r="J26" s="99">
        <v>114.09449971990905</v>
      </c>
      <c r="K26" s="99">
        <v>110.55466641654252</v>
      </c>
      <c r="L26" s="99">
        <v>124.48155940387201</v>
      </c>
      <c r="M26" s="99">
        <v>93.204089256227377</v>
      </c>
      <c r="N26" s="99">
        <v>93.005382115857543</v>
      </c>
      <c r="O26" s="99">
        <v>96.182085326769212</v>
      </c>
      <c r="P26" s="99">
        <v>71.231603807008</v>
      </c>
      <c r="Q26" s="99">
        <v>69.490720480260833</v>
      </c>
      <c r="R26" s="99">
        <v>69.983529254067719</v>
      </c>
      <c r="S26" s="99">
        <v>68.277534132490899</v>
      </c>
      <c r="T26" s="99">
        <v>63.36513051052885</v>
      </c>
      <c r="U26" s="99">
        <v>55.162431624717705</v>
      </c>
      <c r="V26" s="99">
        <v>57.399745316051423</v>
      </c>
      <c r="W26" s="99">
        <v>54.511470176400977</v>
      </c>
      <c r="X26" s="99">
        <v>38.230520067316974</v>
      </c>
      <c r="Y26" s="99">
        <v>29.847019287325743</v>
      </c>
      <c r="DA26" s="63" t="s">
        <v>4449</v>
      </c>
    </row>
    <row r="27" spans="1:105" ht="12" customHeight="1" x14ac:dyDescent="0.25">
      <c r="A27" s="97" t="s">
        <v>53</v>
      </c>
      <c r="B27" s="98"/>
      <c r="C27" s="99">
        <v>2.0063531979151383</v>
      </c>
      <c r="D27" s="99">
        <v>2.3448716918408419</v>
      </c>
      <c r="E27" s="99">
        <v>1.4066453307291957</v>
      </c>
      <c r="F27" s="99">
        <v>1.3705357989022473</v>
      </c>
      <c r="G27" s="99">
        <v>1.7700994709222644</v>
      </c>
      <c r="H27" s="99">
        <v>1.5389298646360923</v>
      </c>
      <c r="I27" s="99">
        <v>1.332089659342405</v>
      </c>
      <c r="J27" s="99">
        <v>1.4028565934256134</v>
      </c>
      <c r="K27" s="99">
        <v>1.3582888458097659</v>
      </c>
      <c r="L27" s="99">
        <v>1.528906957568883</v>
      </c>
      <c r="M27" s="99">
        <v>1.1561781004696552</v>
      </c>
      <c r="N27" s="99">
        <v>1.1852845246851684</v>
      </c>
      <c r="O27" s="99">
        <v>1.2746806062531482</v>
      </c>
      <c r="P27" s="99">
        <v>0.98832166622870954</v>
      </c>
      <c r="Q27" s="99">
        <v>0.99530569372541455</v>
      </c>
      <c r="R27" s="99">
        <v>1.0123403920312839</v>
      </c>
      <c r="S27" s="99">
        <v>0.98771037828146879</v>
      </c>
      <c r="T27" s="99">
        <v>0.91593793935358081</v>
      </c>
      <c r="U27" s="99">
        <v>0.80002156256848134</v>
      </c>
      <c r="V27" s="99">
        <v>0.79729565562338112</v>
      </c>
      <c r="W27" s="99">
        <v>0.76429588256149272</v>
      </c>
      <c r="X27" s="99">
        <v>0.51734844813776881</v>
      </c>
      <c r="Y27" s="99">
        <v>0.40222233803086394</v>
      </c>
      <c r="DA27" s="63" t="s">
        <v>4450</v>
      </c>
    </row>
    <row r="28" spans="1:105" ht="12.95" customHeight="1" x14ac:dyDescent="0.25">
      <c r="A28" s="121" t="s">
        <v>92</v>
      </c>
      <c r="B28" s="122"/>
      <c r="C28" s="123">
        <f t="shared" ref="C28:Y28" si="13">C29</f>
        <v>4.0188936960131004E-2</v>
      </c>
      <c r="D28" s="123">
        <f t="shared" si="13"/>
        <v>1.2453867754611684E-2</v>
      </c>
      <c r="E28" s="123">
        <f t="shared" si="13"/>
        <v>4.3039990467871179E-2</v>
      </c>
      <c r="F28" s="123">
        <f t="shared" si="13"/>
        <v>1.847749185497025E-2</v>
      </c>
      <c r="G28" s="123">
        <f t="shared" si="13"/>
        <v>0.11962746798979172</v>
      </c>
      <c r="H28" s="123">
        <f t="shared" si="13"/>
        <v>0.31160097599117859</v>
      </c>
      <c r="I28" s="123">
        <f t="shared" si="13"/>
        <v>9.5117535497028019E-2</v>
      </c>
      <c r="J28" s="123">
        <f t="shared" si="13"/>
        <v>8.7338758349374879E-2</v>
      </c>
      <c r="K28" s="123">
        <f t="shared" si="13"/>
        <v>1.9557786570310914E-2</v>
      </c>
      <c r="L28" s="123">
        <f t="shared" si="13"/>
        <v>0.10719996286872478</v>
      </c>
      <c r="M28" s="123">
        <f t="shared" si="13"/>
        <v>1.5449589957205728E-2</v>
      </c>
      <c r="N28" s="123">
        <f t="shared" si="13"/>
        <v>9.1658823091180328E-2</v>
      </c>
      <c r="O28" s="123">
        <f t="shared" si="13"/>
        <v>0.1533009523498948</v>
      </c>
      <c r="P28" s="123">
        <f t="shared" si="13"/>
        <v>8.3966408309619558E-2</v>
      </c>
      <c r="Q28" s="123">
        <f t="shared" si="13"/>
        <v>5.3385284986900448E-2</v>
      </c>
      <c r="R28" s="123">
        <f t="shared" si="13"/>
        <v>8.4317794001274371E-2</v>
      </c>
      <c r="S28" s="123">
        <f t="shared" si="13"/>
        <v>7.8184169991342839E-2</v>
      </c>
      <c r="T28" s="123">
        <f t="shared" si="13"/>
        <v>3.7996581865651274E-2</v>
      </c>
      <c r="U28" s="123">
        <f t="shared" si="13"/>
        <v>0.24652048974956869</v>
      </c>
      <c r="V28" s="123">
        <f t="shared" si="13"/>
        <v>0.38275890091372655</v>
      </c>
      <c r="W28" s="123">
        <f t="shared" si="13"/>
        <v>0.23057387903458734</v>
      </c>
      <c r="X28" s="123">
        <f t="shared" si="13"/>
        <v>0.17748879776022583</v>
      </c>
      <c r="Y28" s="123">
        <f t="shared" si="13"/>
        <v>0.17922560743730542</v>
      </c>
      <c r="DA28" s="130" t="s">
        <v>4451</v>
      </c>
    </row>
    <row r="29" spans="1:105" ht="12" customHeight="1" x14ac:dyDescent="0.25">
      <c r="A29" s="97" t="s">
        <v>53</v>
      </c>
      <c r="B29" s="98"/>
      <c r="C29" s="99">
        <f>RES_hhdet_in_fech!C29/RES_summary!C$21</f>
        <v>4.0188936960131004E-2</v>
      </c>
      <c r="D29" s="99">
        <f>RES_hhdet_in_fech!D29/RES_summary!D$21</f>
        <v>1.2453867754611684E-2</v>
      </c>
      <c r="E29" s="99">
        <f>RES_hhdet_in_fech!E29/RES_summary!E$21</f>
        <v>4.3039990467871179E-2</v>
      </c>
      <c r="F29" s="99">
        <f>RES_hhdet_in_fech!F29/RES_summary!F$21</f>
        <v>1.847749185497025E-2</v>
      </c>
      <c r="G29" s="99">
        <f>RES_hhdet_in_fech!G29/RES_summary!G$21</f>
        <v>0.11962746798979172</v>
      </c>
      <c r="H29" s="99">
        <f>RES_hhdet_in_fech!H29/RES_summary!H$21</f>
        <v>0.31160097599117859</v>
      </c>
      <c r="I29" s="99">
        <f>RES_hhdet_in_fech!I29/RES_summary!I$21</f>
        <v>9.5117535497028019E-2</v>
      </c>
      <c r="J29" s="99">
        <f>RES_hhdet_in_fech!J29/RES_summary!J$21</f>
        <v>8.7338758349374879E-2</v>
      </c>
      <c r="K29" s="99">
        <f>RES_hhdet_in_fech!K29/RES_summary!K$21</f>
        <v>1.9557786570310914E-2</v>
      </c>
      <c r="L29" s="99">
        <f>RES_hhdet_in_fech!L29/RES_summary!L$21</f>
        <v>0.10719996286872478</v>
      </c>
      <c r="M29" s="99">
        <f>RES_hhdet_in_fech!M29/RES_summary!M$21</f>
        <v>1.5449589957205728E-2</v>
      </c>
      <c r="N29" s="99">
        <f>RES_hhdet_in_fech!N29/RES_summary!N$21</f>
        <v>9.1658823091180328E-2</v>
      </c>
      <c r="O29" s="99">
        <f>RES_hhdet_in_fech!O29/RES_summary!O$21</f>
        <v>0.1533009523498948</v>
      </c>
      <c r="P29" s="99">
        <f>RES_hhdet_in_fech!P29/RES_summary!P$21</f>
        <v>8.3966408309619558E-2</v>
      </c>
      <c r="Q29" s="99">
        <f>RES_hhdet_in_fech!Q29/RES_summary!Q$21</f>
        <v>5.3385284986900448E-2</v>
      </c>
      <c r="R29" s="99">
        <f>RES_hhdet_in_fech!R29/RES_summary!R$21</f>
        <v>8.4317794001274371E-2</v>
      </c>
      <c r="S29" s="99">
        <f>RES_hhdet_in_fech!S29/RES_summary!S$21</f>
        <v>7.8184169991342839E-2</v>
      </c>
      <c r="T29" s="99">
        <f>RES_hhdet_in_fech!T29/RES_summary!T$21</f>
        <v>3.7996581865651274E-2</v>
      </c>
      <c r="U29" s="99">
        <f>RES_hhdet_in_fech!U29/RES_summary!U$21</f>
        <v>0.24652048974956869</v>
      </c>
      <c r="V29" s="99">
        <f>RES_hhdet_in_fech!V29/RES_summary!V$21</f>
        <v>0.38275890091372655</v>
      </c>
      <c r="W29" s="99">
        <f>RES_hhdet_in_fech!W29/RES_summary!W$21</f>
        <v>0.23057387903458734</v>
      </c>
      <c r="X29" s="99">
        <f>RES_hhdet_in_fech!X29/RES_summary!X$21</f>
        <v>0.17748879776022583</v>
      </c>
      <c r="Y29" s="99">
        <f>RES_hhdet_in_fech!Y29/RES_summary!Y$21</f>
        <v>0.17922560743730542</v>
      </c>
      <c r="DA29" s="63" t="s">
        <v>4452</v>
      </c>
    </row>
    <row r="30" spans="1:105" ht="12" customHeight="1" x14ac:dyDescent="0.25">
      <c r="A30" s="121" t="s">
        <v>55</v>
      </c>
      <c r="B30" s="122"/>
      <c r="C30" s="123">
        <v>14.406819449039494</v>
      </c>
      <c r="D30" s="123">
        <v>14.550688705496885</v>
      </c>
      <c r="E30" s="123">
        <v>14.65364180898432</v>
      </c>
      <c r="F30" s="123">
        <v>15.792865264647498</v>
      </c>
      <c r="G30" s="123">
        <v>16.153617890057212</v>
      </c>
      <c r="H30" s="123">
        <v>16.592552203014201</v>
      </c>
      <c r="I30" s="123">
        <v>16.607796801025557</v>
      </c>
      <c r="J30" s="123">
        <v>15.650693240707737</v>
      </c>
      <c r="K30" s="123">
        <v>16.031668637452249</v>
      </c>
      <c r="L30" s="123">
        <v>16.019010406191292</v>
      </c>
      <c r="M30" s="123">
        <v>15.690344609701404</v>
      </c>
      <c r="N30" s="123">
        <v>16.083836353780505</v>
      </c>
      <c r="O30" s="123">
        <v>15.462705752647555</v>
      </c>
      <c r="P30" s="123">
        <v>15.507213540000981</v>
      </c>
      <c r="Q30" s="123">
        <v>14.785295447678861</v>
      </c>
      <c r="R30" s="123">
        <v>14.969011463761534</v>
      </c>
      <c r="S30" s="123">
        <v>14.714414688470693</v>
      </c>
      <c r="T30" s="123">
        <v>14.410477821510712</v>
      </c>
      <c r="U30" s="123">
        <v>14.152384739818633</v>
      </c>
      <c r="V30" s="123">
        <v>11.953268781792428</v>
      </c>
      <c r="W30" s="123">
        <v>10.651456308808303</v>
      </c>
      <c r="X30" s="123">
        <v>8.2750977999754056</v>
      </c>
      <c r="Y30" s="123">
        <v>8.2358962819036829</v>
      </c>
      <c r="DA30" s="130" t="s">
        <v>4453</v>
      </c>
    </row>
    <row r="31" spans="1:105" ht="12" customHeight="1" x14ac:dyDescent="0.25">
      <c r="A31" s="97" t="s">
        <v>141</v>
      </c>
      <c r="B31" s="98"/>
      <c r="C31" s="99">
        <v>15.94959681953538</v>
      </c>
      <c r="D31" s="99">
        <v>15.989955083924965</v>
      </c>
      <c r="E31" s="99">
        <v>15.754017539724876</v>
      </c>
      <c r="F31" s="99">
        <v>16.921501628986537</v>
      </c>
      <c r="G31" s="99">
        <v>17.477298755872667</v>
      </c>
      <c r="H31" s="99">
        <v>18.618627339578708</v>
      </c>
      <c r="I31" s="99">
        <v>18.625110058066795</v>
      </c>
      <c r="J31" s="99">
        <v>17.30395922373507</v>
      </c>
      <c r="K31" s="99">
        <v>18.596960502147333</v>
      </c>
      <c r="L31" s="99">
        <v>18.194882953753229</v>
      </c>
      <c r="M31" s="99">
        <v>17.752464362592985</v>
      </c>
      <c r="N31" s="99">
        <v>17.448167438025255</v>
      </c>
      <c r="O31" s="99">
        <v>16.748463572746676</v>
      </c>
      <c r="P31" s="99">
        <v>17.414491135209317</v>
      </c>
      <c r="Q31" s="99">
        <v>15.402909515284911</v>
      </c>
      <c r="R31" s="99">
        <v>16.477095443786787</v>
      </c>
      <c r="S31" s="99">
        <v>15.529691819252427</v>
      </c>
      <c r="T31" s="99">
        <v>14.542330923442172</v>
      </c>
      <c r="U31" s="99">
        <v>14.228747043387516</v>
      </c>
      <c r="V31" s="99">
        <v>12.105361764987741</v>
      </c>
      <c r="W31" s="99">
        <v>10.821773569951135</v>
      </c>
      <c r="X31" s="99">
        <v>10.061788675904857</v>
      </c>
      <c r="Y31" s="99">
        <v>9.1120016636153522</v>
      </c>
      <c r="DA31" s="63" t="s">
        <v>4454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14.468746633966731</v>
      </c>
      <c r="L32" s="99">
        <v>0</v>
      </c>
      <c r="M32" s="99">
        <v>13.86914284316188</v>
      </c>
      <c r="N32" s="99">
        <v>0</v>
      </c>
      <c r="O32" s="99">
        <v>0</v>
      </c>
      <c r="P32" s="99">
        <v>13.828623364995089</v>
      </c>
      <c r="Q32" s="99">
        <v>0</v>
      </c>
      <c r="R32" s="99">
        <v>13.970413788754668</v>
      </c>
      <c r="S32" s="99">
        <v>13.396574827194147</v>
      </c>
      <c r="T32" s="99">
        <v>12.524662447003356</v>
      </c>
      <c r="U32" s="99">
        <v>12.34823693075125</v>
      </c>
      <c r="V32" s="99">
        <v>10.261638234748382</v>
      </c>
      <c r="W32" s="99">
        <v>9.1564707302886799</v>
      </c>
      <c r="X32" s="99">
        <v>8.786121565327317</v>
      </c>
      <c r="Y32" s="99">
        <v>8.0267641145275146</v>
      </c>
      <c r="DA32" s="63" t="s">
        <v>4455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7.6688560698030113</v>
      </c>
      <c r="L33" s="102">
        <v>0</v>
      </c>
      <c r="M33" s="102">
        <v>7.0960968383468055</v>
      </c>
      <c r="N33" s="102">
        <v>0</v>
      </c>
      <c r="O33" s="102">
        <v>0</v>
      </c>
      <c r="P33" s="102">
        <v>5.4571763425975259</v>
      </c>
      <c r="Q33" s="102">
        <v>0</v>
      </c>
      <c r="R33" s="102">
        <v>6.8103097857602792</v>
      </c>
      <c r="S33" s="102">
        <v>6.7952059868948602</v>
      </c>
      <c r="T33" s="102">
        <v>5.8034795301353412</v>
      </c>
      <c r="U33" s="102">
        <v>5.7000584285609683</v>
      </c>
      <c r="V33" s="102">
        <v>3.4128470197205654</v>
      </c>
      <c r="W33" s="102">
        <v>2.7098520539252475</v>
      </c>
      <c r="X33" s="102">
        <v>3.5163913743266995</v>
      </c>
      <c r="Y33" s="102">
        <v>3.5216918693344539</v>
      </c>
      <c r="DA33" s="131" t="s">
        <v>4456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6.799890564163718</v>
      </c>
      <c r="L34" s="105">
        <v>0</v>
      </c>
      <c r="M34" s="105">
        <v>6.7730460048150736</v>
      </c>
      <c r="N34" s="105">
        <v>0</v>
      </c>
      <c r="O34" s="105">
        <v>0</v>
      </c>
      <c r="P34" s="105">
        <v>8.371447022397561</v>
      </c>
      <c r="Q34" s="105">
        <v>0</v>
      </c>
      <c r="R34" s="105">
        <v>7.1601040029943865</v>
      </c>
      <c r="S34" s="105">
        <v>6.6013688402992852</v>
      </c>
      <c r="T34" s="105">
        <v>6.7211829168680151</v>
      </c>
      <c r="U34" s="105">
        <v>6.6481785021902819</v>
      </c>
      <c r="V34" s="105">
        <v>6.8487912150278181</v>
      </c>
      <c r="W34" s="105">
        <v>6.4466186763634328</v>
      </c>
      <c r="X34" s="105">
        <v>5.2697301910006189</v>
      </c>
      <c r="Y34" s="105">
        <v>4.5050722451930598</v>
      </c>
      <c r="DA34" s="132" t="s">
        <v>4457</v>
      </c>
    </row>
    <row r="35" spans="1:105" ht="12" customHeight="1" x14ac:dyDescent="0.25">
      <c r="A35" s="106" t="s">
        <v>122</v>
      </c>
      <c r="B35" s="101"/>
      <c r="C35" s="102">
        <v>14.35485684104151</v>
      </c>
      <c r="D35" s="102">
        <v>14.437134771732371</v>
      </c>
      <c r="E35" s="102">
        <v>14.570086568447904</v>
      </c>
      <c r="F35" s="102">
        <v>15.238895678473696</v>
      </c>
      <c r="G35" s="102">
        <v>15.82027058869178</v>
      </c>
      <c r="H35" s="102">
        <v>16.486657213344717</v>
      </c>
      <c r="I35" s="102">
        <v>16.77337406527651</v>
      </c>
      <c r="J35" s="102">
        <v>15.867438005159196</v>
      </c>
      <c r="K35" s="102">
        <v>16.563818370463832</v>
      </c>
      <c r="L35" s="102">
        <v>16.099318837016288</v>
      </c>
      <c r="M35" s="102">
        <v>15.616435624286494</v>
      </c>
      <c r="N35" s="102">
        <v>16.014917562802896</v>
      </c>
      <c r="O35" s="102">
        <v>15.716544636638604</v>
      </c>
      <c r="P35" s="102">
        <v>15.823164267967131</v>
      </c>
      <c r="Q35" s="102">
        <v>15.364812973531068</v>
      </c>
      <c r="R35" s="102">
        <v>15.267958646750799</v>
      </c>
      <c r="S35" s="102">
        <v>15.116321214317185</v>
      </c>
      <c r="T35" s="102">
        <v>14.692190357606075</v>
      </c>
      <c r="U35" s="102">
        <v>14.377230438486592</v>
      </c>
      <c r="V35" s="102">
        <v>12.18037693555214</v>
      </c>
      <c r="W35" s="102">
        <v>10.981945571395803</v>
      </c>
      <c r="X35" s="102">
        <v>8.9020784121054426</v>
      </c>
      <c r="Y35" s="102">
        <v>8.3608599496459473</v>
      </c>
      <c r="DA35" s="131" t="s">
        <v>4458</v>
      </c>
    </row>
    <row r="36" spans="1:105" ht="12" customHeight="1" x14ac:dyDescent="0.25">
      <c r="A36" s="107" t="s">
        <v>121</v>
      </c>
      <c r="B36" s="104"/>
      <c r="C36" s="105">
        <v>11.563386563942442</v>
      </c>
      <c r="D36" s="105">
        <v>11.685176036788574</v>
      </c>
      <c r="E36" s="105">
        <v>11.840680757393258</v>
      </c>
      <c r="F36" s="105">
        <v>12.257051531300979</v>
      </c>
      <c r="G36" s="105">
        <v>12.778508092014745</v>
      </c>
      <c r="H36" s="105">
        <v>13.361698362593648</v>
      </c>
      <c r="I36" s="105">
        <v>13.747737490415275</v>
      </c>
      <c r="J36" s="105">
        <v>12.832311177076924</v>
      </c>
      <c r="K36" s="105">
        <v>13.487697912587537</v>
      </c>
      <c r="L36" s="105">
        <v>13.137884845413627</v>
      </c>
      <c r="M36" s="105">
        <v>12.701526026955815</v>
      </c>
      <c r="N36" s="105">
        <v>13.092970938792211</v>
      </c>
      <c r="O36" s="105">
        <v>12.635175342008971</v>
      </c>
      <c r="P36" s="105">
        <v>12.769575534422378</v>
      </c>
      <c r="Q36" s="105">
        <v>12.658527752484556</v>
      </c>
      <c r="R36" s="105">
        <v>12.95659464551844</v>
      </c>
      <c r="S36" s="105">
        <v>12.998628492055113</v>
      </c>
      <c r="T36" s="105">
        <v>12.557875787882235</v>
      </c>
      <c r="U36" s="105">
        <v>12.352069745258023</v>
      </c>
      <c r="V36" s="105">
        <v>10.184494623471069</v>
      </c>
      <c r="W36" s="105">
        <v>9.1651718034551148</v>
      </c>
      <c r="X36" s="105">
        <v>7.7490491224848217</v>
      </c>
      <c r="Y36" s="105">
        <v>7.3969787414658468</v>
      </c>
      <c r="DA36" s="132" t="s">
        <v>4459</v>
      </c>
    </row>
    <row r="37" spans="1:105" ht="12" customHeight="1" x14ac:dyDescent="0.25">
      <c r="A37" s="108" t="s">
        <v>53</v>
      </c>
      <c r="B37" s="98"/>
      <c r="C37" s="99">
        <v>5.8613002795407585</v>
      </c>
      <c r="D37" s="99">
        <v>6.0364594842587627</v>
      </c>
      <c r="E37" s="99">
        <v>6.2036444274954912</v>
      </c>
      <c r="F37" s="99">
        <v>6.0717246395016309</v>
      </c>
      <c r="G37" s="99">
        <v>6.4398089872038273</v>
      </c>
      <c r="H37" s="99">
        <v>6.81181810417125</v>
      </c>
      <c r="I37" s="99">
        <v>7.3458668818993553</v>
      </c>
      <c r="J37" s="99">
        <v>6.3439641909144653</v>
      </c>
      <c r="K37" s="99">
        <v>6.8385189481883346</v>
      </c>
      <c r="L37" s="99">
        <v>6.6837101223220579</v>
      </c>
      <c r="M37" s="99">
        <v>6.2400534723022751</v>
      </c>
      <c r="N37" s="99">
        <v>6.4309006121183439</v>
      </c>
      <c r="O37" s="99">
        <v>5.2685981801102812</v>
      </c>
      <c r="P37" s="99">
        <v>4.9553338150513646</v>
      </c>
      <c r="Q37" s="99">
        <v>5.2289894159813146</v>
      </c>
      <c r="R37" s="99">
        <v>6.3096785574628651</v>
      </c>
      <c r="S37" s="99">
        <v>6.6198902097185917</v>
      </c>
      <c r="T37" s="99">
        <v>5.8663145076223975</v>
      </c>
      <c r="U37" s="99">
        <v>5.7538879818607107</v>
      </c>
      <c r="V37" s="99">
        <v>3.426530808804344</v>
      </c>
      <c r="W37" s="99">
        <v>2.7312301692907863</v>
      </c>
      <c r="X37" s="99">
        <v>3.0838032427722992</v>
      </c>
      <c r="Y37" s="99">
        <v>3.2192323851179929</v>
      </c>
      <c r="DA37" s="63" t="s">
        <v>4460</v>
      </c>
    </row>
    <row r="38" spans="1:105" ht="12" customHeight="1" x14ac:dyDescent="0.25">
      <c r="A38" s="108" t="s">
        <v>52</v>
      </c>
      <c r="B38" s="98"/>
      <c r="C38" s="99">
        <v>5.7020862844016831</v>
      </c>
      <c r="D38" s="99">
        <v>5.6487165525298115</v>
      </c>
      <c r="E38" s="99">
        <v>5.6370363298977653</v>
      </c>
      <c r="F38" s="99">
        <v>6.1853268917993445</v>
      </c>
      <c r="G38" s="99">
        <v>6.3386991048109156</v>
      </c>
      <c r="H38" s="99">
        <v>6.5498802584223972</v>
      </c>
      <c r="I38" s="99">
        <v>6.4018706085159209</v>
      </c>
      <c r="J38" s="99">
        <v>6.4883469861624601</v>
      </c>
      <c r="K38" s="99">
        <v>6.6491789643992014</v>
      </c>
      <c r="L38" s="99">
        <v>6.4541747230915716</v>
      </c>
      <c r="M38" s="99">
        <v>6.4614725546535388</v>
      </c>
      <c r="N38" s="99">
        <v>6.6620703266738666</v>
      </c>
      <c r="O38" s="99">
        <v>7.3665771618986868</v>
      </c>
      <c r="P38" s="99">
        <v>7.8142417193710161</v>
      </c>
      <c r="Q38" s="99">
        <v>7.4295383365032421</v>
      </c>
      <c r="R38" s="99">
        <v>6.6469160880555744</v>
      </c>
      <c r="S38" s="99">
        <v>6.3787382823365206</v>
      </c>
      <c r="T38" s="99">
        <v>6.6915612802598394</v>
      </c>
      <c r="U38" s="99">
        <v>6.5981817633973119</v>
      </c>
      <c r="V38" s="99">
        <v>6.7579638146667236</v>
      </c>
      <c r="W38" s="99">
        <v>6.4339416341643281</v>
      </c>
      <c r="X38" s="99">
        <v>4.6652458797125238</v>
      </c>
      <c r="Y38" s="99">
        <v>4.1777463563478525</v>
      </c>
      <c r="DA38" s="63" t="s">
        <v>4461</v>
      </c>
    </row>
    <row r="39" spans="1:105" ht="12" customHeight="1" x14ac:dyDescent="0.25">
      <c r="A39" s="121" t="s">
        <v>54</v>
      </c>
      <c r="B39" s="122"/>
      <c r="C39" s="123">
        <v>2.4312370975218247</v>
      </c>
      <c r="D39" s="123">
        <v>2.3889900461902003</v>
      </c>
      <c r="E39" s="123">
        <v>2.5904492657070373</v>
      </c>
      <c r="F39" s="123">
        <v>2.6163454875322665</v>
      </c>
      <c r="G39" s="123">
        <v>2.7196812160163959</v>
      </c>
      <c r="H39" s="123">
        <v>2.6484768252853939</v>
      </c>
      <c r="I39" s="123">
        <v>2.6081137627977009</v>
      </c>
      <c r="J39" s="123">
        <v>2.2726283428224279</v>
      </c>
      <c r="K39" s="123">
        <v>2.357600686095743</v>
      </c>
      <c r="L39" s="123">
        <v>2.3180787404379908</v>
      </c>
      <c r="M39" s="123">
        <v>2.1750434909683234</v>
      </c>
      <c r="N39" s="123">
        <v>2.2478461715166862</v>
      </c>
      <c r="O39" s="123">
        <v>2.2484423207451525</v>
      </c>
      <c r="P39" s="123">
        <v>2.2851248935085966</v>
      </c>
      <c r="Q39" s="123">
        <v>2.3682900611927216</v>
      </c>
      <c r="R39" s="123">
        <v>2.3458089228745793</v>
      </c>
      <c r="S39" s="123">
        <v>2.3099125458173941</v>
      </c>
      <c r="T39" s="123">
        <v>2.2580605313044892</v>
      </c>
      <c r="U39" s="123">
        <v>2.2168281700617993</v>
      </c>
      <c r="V39" s="123">
        <v>2.2826884245585322</v>
      </c>
      <c r="W39" s="123">
        <v>2.2061863197022396</v>
      </c>
      <c r="X39" s="123">
        <v>1.6327905123678106</v>
      </c>
      <c r="Y39" s="123">
        <v>1.6282307630491641</v>
      </c>
      <c r="DA39" s="130" t="s">
        <v>4462</v>
      </c>
    </row>
    <row r="40" spans="1:105" ht="12" customHeight="1" x14ac:dyDescent="0.25">
      <c r="A40" s="97" t="s">
        <v>50</v>
      </c>
      <c r="B40" s="98"/>
      <c r="C40" s="99">
        <v>2.9512398088414464</v>
      </c>
      <c r="D40" s="99">
        <v>2.9367958472568696</v>
      </c>
      <c r="E40" s="99">
        <v>3.2730429791406688</v>
      </c>
      <c r="F40" s="99">
        <v>3.2611203595399703</v>
      </c>
      <c r="G40" s="99">
        <v>3.207914828235674</v>
      </c>
      <c r="H40" s="99">
        <v>3.3381637535066084</v>
      </c>
      <c r="I40" s="99">
        <v>3.284711729294981</v>
      </c>
      <c r="J40" s="99">
        <v>2.7849895894057917</v>
      </c>
      <c r="K40" s="99">
        <v>2.9841648757425974</v>
      </c>
      <c r="L40" s="99">
        <v>2.8556084796838137</v>
      </c>
      <c r="M40" s="99">
        <v>2.857727992576002</v>
      </c>
      <c r="N40" s="99">
        <v>2.8835798551065412</v>
      </c>
      <c r="O40" s="99">
        <v>2.8580115301624507</v>
      </c>
      <c r="P40" s="99">
        <v>3.1144262365719513</v>
      </c>
      <c r="Q40" s="99">
        <v>2.9927397512085543</v>
      </c>
      <c r="R40" s="99">
        <v>3.1971958246537402</v>
      </c>
      <c r="S40" s="99">
        <v>3.1415626436248978</v>
      </c>
      <c r="T40" s="99">
        <v>3.1183009967819295</v>
      </c>
      <c r="U40" s="99">
        <v>3.2574956422831947</v>
      </c>
      <c r="V40" s="99">
        <v>3.0103671402874399</v>
      </c>
      <c r="W40" s="99">
        <v>2.8544442917140276</v>
      </c>
      <c r="X40" s="99">
        <v>2.5931551506483035</v>
      </c>
      <c r="Y40" s="99">
        <v>2.3467900029501361</v>
      </c>
      <c r="DA40" s="63" t="s">
        <v>4463</v>
      </c>
    </row>
    <row r="41" spans="1:105" ht="12" customHeight="1" x14ac:dyDescent="0.25">
      <c r="A41" s="109" t="s">
        <v>120</v>
      </c>
      <c r="B41" s="33"/>
      <c r="C41" s="110">
        <v>2.4059714290622276</v>
      </c>
      <c r="D41" s="110">
        <v>2.3580827150016144</v>
      </c>
      <c r="E41" s="110">
        <v>2.5561878051872018</v>
      </c>
      <c r="F41" s="110">
        <v>2.5785829716639017</v>
      </c>
      <c r="G41" s="110">
        <v>2.6899478739846479</v>
      </c>
      <c r="H41" s="110">
        <v>2.6007740863218354</v>
      </c>
      <c r="I41" s="110">
        <v>2.547380924420692</v>
      </c>
      <c r="J41" s="110">
        <v>2.227114868272893</v>
      </c>
      <c r="K41" s="110">
        <v>2.3021096185689798</v>
      </c>
      <c r="L41" s="110">
        <v>2.2778302082383037</v>
      </c>
      <c r="M41" s="110">
        <v>2.1234772982103083</v>
      </c>
      <c r="N41" s="110">
        <v>2.1989090447431736</v>
      </c>
      <c r="O41" s="110">
        <v>2.2022689719919484</v>
      </c>
      <c r="P41" s="110">
        <v>2.2112685398006646</v>
      </c>
      <c r="Q41" s="110">
        <v>2.3170956094339368</v>
      </c>
      <c r="R41" s="110">
        <v>2.2721836498737482</v>
      </c>
      <c r="S41" s="110">
        <v>2.2442065561486295</v>
      </c>
      <c r="T41" s="110">
        <v>2.1990786322328804</v>
      </c>
      <c r="U41" s="110">
        <v>2.1401315789009736</v>
      </c>
      <c r="V41" s="110">
        <v>2.2319497337787459</v>
      </c>
      <c r="W41" s="110">
        <v>2.1571760926902166</v>
      </c>
      <c r="X41" s="110">
        <v>1.5420171306091559</v>
      </c>
      <c r="Y41" s="110">
        <v>1.5608085804169465</v>
      </c>
      <c r="DA41" s="60" t="s">
        <v>4464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187.6481008863671</v>
      </c>
      <c r="D43" s="118">
        <f t="shared" si="14"/>
        <v>164.53217096828888</v>
      </c>
      <c r="E43" s="118">
        <f t="shared" si="14"/>
        <v>177.10616232352623</v>
      </c>
      <c r="F43" s="118">
        <f t="shared" si="14"/>
        <v>166.33534873245497</v>
      </c>
      <c r="G43" s="118">
        <f t="shared" si="14"/>
        <v>162.40696732523622</v>
      </c>
      <c r="H43" s="118">
        <f t="shared" si="14"/>
        <v>145.14869924676907</v>
      </c>
      <c r="I43" s="118">
        <f t="shared" si="14"/>
        <v>125.12708366152832</v>
      </c>
      <c r="J43" s="118">
        <f t="shared" si="14"/>
        <v>154.26442437549088</v>
      </c>
      <c r="K43" s="118">
        <f t="shared" si="14"/>
        <v>132.26626837655326</v>
      </c>
      <c r="L43" s="118">
        <f t="shared" si="14"/>
        <v>142.55774095410078</v>
      </c>
      <c r="M43" s="118">
        <f t="shared" si="14"/>
        <v>119.25007666721844</v>
      </c>
      <c r="N43" s="118">
        <f t="shared" si="14"/>
        <v>116.13580025902004</v>
      </c>
      <c r="O43" s="118">
        <f t="shared" si="14"/>
        <v>118.13948031496312</v>
      </c>
      <c r="P43" s="118">
        <f t="shared" si="14"/>
        <v>90.57393055241053</v>
      </c>
      <c r="Q43" s="118">
        <f t="shared" si="14"/>
        <v>98.369200812497738</v>
      </c>
      <c r="R43" s="118">
        <f t="shared" ref="R43:V43" si="15">R44+R47+R49+R58</f>
        <v>88.092287012368047</v>
      </c>
      <c r="S43" s="118">
        <f t="shared" si="15"/>
        <v>85.945317681977926</v>
      </c>
      <c r="T43" s="118">
        <f t="shared" si="15"/>
        <v>81.838106260339202</v>
      </c>
      <c r="U43" s="118">
        <f t="shared" si="15"/>
        <v>67.257119031546196</v>
      </c>
      <c r="V43" s="118">
        <f t="shared" si="15"/>
        <v>71.837651504870763</v>
      </c>
      <c r="W43" s="118">
        <f t="shared" ref="W43:Y43" si="16">W44+W47+W49+W58</f>
        <v>63.805558800621924</v>
      </c>
      <c r="X43" s="118">
        <f t="shared" si="16"/>
        <v>50.114513966223626</v>
      </c>
      <c r="Y43" s="118">
        <f t="shared" si="16"/>
        <v>40.929426853490185</v>
      </c>
      <c r="DA43" s="129" t="s">
        <v>4465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170.8541023175917</v>
      </c>
      <c r="D44" s="123">
        <f t="shared" si="17"/>
        <v>147.64055202220396</v>
      </c>
      <c r="E44" s="123">
        <f t="shared" si="17"/>
        <v>159.82842096757128</v>
      </c>
      <c r="F44" s="123">
        <f t="shared" si="17"/>
        <v>148.03331414091119</v>
      </c>
      <c r="G44" s="123">
        <f t="shared" si="17"/>
        <v>143.33069058489039</v>
      </c>
      <c r="H44" s="123">
        <f t="shared" si="17"/>
        <v>125.54520839075076</v>
      </c>
      <c r="I44" s="123">
        <f t="shared" si="17"/>
        <v>105.57988074353038</v>
      </c>
      <c r="J44" s="123">
        <f t="shared" si="17"/>
        <v>134.241851208052</v>
      </c>
      <c r="K44" s="123">
        <f t="shared" si="17"/>
        <v>113.04265487738853</v>
      </c>
      <c r="L44" s="123">
        <f t="shared" si="17"/>
        <v>123.53728553890899</v>
      </c>
      <c r="M44" s="123">
        <f t="shared" si="17"/>
        <v>100.57548648107648</v>
      </c>
      <c r="N44" s="123">
        <f t="shared" si="17"/>
        <v>97.160926286409747</v>
      </c>
      <c r="O44" s="123">
        <f t="shared" si="17"/>
        <v>99.695004864395429</v>
      </c>
      <c r="P44" s="123">
        <f t="shared" si="17"/>
        <v>72.558332000998959</v>
      </c>
      <c r="Q44" s="123">
        <f t="shared" si="17"/>
        <v>80.844611171343942</v>
      </c>
      <c r="R44" s="123">
        <f t="shared" ref="R44:V44" si="18">SUM(R45:R46)</f>
        <v>70.690569017414603</v>
      </c>
      <c r="S44" s="123">
        <f t="shared" si="18"/>
        <v>68.79437201623881</v>
      </c>
      <c r="T44" s="123">
        <f t="shared" si="18"/>
        <v>65.030748283329174</v>
      </c>
      <c r="U44" s="123">
        <f t="shared" si="18"/>
        <v>50.532880473629199</v>
      </c>
      <c r="V44" s="123">
        <f t="shared" si="18"/>
        <v>56.92392542282785</v>
      </c>
      <c r="W44" s="123">
        <f t="shared" ref="W44:Y44" si="19">SUM(W45:W46)</f>
        <v>49.709104090322207</v>
      </c>
      <c r="X44" s="123">
        <f t="shared" si="19"/>
        <v>37.922325497712073</v>
      </c>
      <c r="Y44" s="123">
        <f t="shared" si="19"/>
        <v>30.009372463929111</v>
      </c>
      <c r="DA44" s="130" t="s">
        <v>4466</v>
      </c>
    </row>
    <row r="45" spans="1:105" ht="12" customHeight="1" x14ac:dyDescent="0.25">
      <c r="A45" s="97" t="s">
        <v>211</v>
      </c>
      <c r="B45" s="98"/>
      <c r="C45" s="99">
        <v>168.81808492487045</v>
      </c>
      <c r="D45" s="99">
        <v>145.90711247537456</v>
      </c>
      <c r="E45" s="99">
        <v>157.96554763151414</v>
      </c>
      <c r="F45" s="99">
        <v>146.29223906396152</v>
      </c>
      <c r="G45" s="99">
        <v>141.65465893614319</v>
      </c>
      <c r="H45" s="99">
        <v>124.09454645809035</v>
      </c>
      <c r="I45" s="99">
        <v>104.36342066344008</v>
      </c>
      <c r="J45" s="99">
        <v>132.68134456900103</v>
      </c>
      <c r="K45" s="99">
        <v>111.72835815053207</v>
      </c>
      <c r="L45" s="99">
        <v>122.09998700793957</v>
      </c>
      <c r="M45" s="99">
        <v>99.391730644894196</v>
      </c>
      <c r="N45" s="99">
        <v>95.983426310154925</v>
      </c>
      <c r="O45" s="99">
        <v>98.435053775846924</v>
      </c>
      <c r="P45" s="99">
        <v>71.595589273648926</v>
      </c>
      <c r="Q45" s="99">
        <v>79.735011558809546</v>
      </c>
      <c r="R45" s="99">
        <v>69.709840382553111</v>
      </c>
      <c r="S45" s="99">
        <v>67.83931672370143</v>
      </c>
      <c r="T45" s="99">
        <v>64.128359825121294</v>
      </c>
      <c r="U45" s="99">
        <v>49.829370074613841</v>
      </c>
      <c r="V45" s="99">
        <v>56.164720099133575</v>
      </c>
      <c r="W45" s="99">
        <v>49.040511301395689</v>
      </c>
      <c r="X45" s="99">
        <v>37.430433067776463</v>
      </c>
      <c r="Y45" s="99">
        <v>29.62227617578294</v>
      </c>
      <c r="DA45" s="63" t="s">
        <v>4467</v>
      </c>
    </row>
    <row r="46" spans="1:105" ht="12" customHeight="1" x14ac:dyDescent="0.25">
      <c r="A46" s="97" t="s">
        <v>53</v>
      </c>
      <c r="B46" s="98"/>
      <c r="C46" s="99">
        <v>2.0360173927212442</v>
      </c>
      <c r="D46" s="99">
        <v>1.7334395468293946</v>
      </c>
      <c r="E46" s="99">
        <v>1.8628733360571255</v>
      </c>
      <c r="F46" s="99">
        <v>1.7410750769496781</v>
      </c>
      <c r="G46" s="99">
        <v>1.6760316487472013</v>
      </c>
      <c r="H46" s="99">
        <v>1.4506619326604031</v>
      </c>
      <c r="I46" s="99">
        <v>1.2164600800903058</v>
      </c>
      <c r="J46" s="99">
        <v>1.5605066390509668</v>
      </c>
      <c r="K46" s="99">
        <v>1.3142967268564525</v>
      </c>
      <c r="L46" s="99">
        <v>1.4372985309694171</v>
      </c>
      <c r="M46" s="99">
        <v>1.1837558361822829</v>
      </c>
      <c r="N46" s="99">
        <v>1.1774999762548255</v>
      </c>
      <c r="O46" s="99">
        <v>1.2599510885484997</v>
      </c>
      <c r="P46" s="99">
        <v>0.96274272735002853</v>
      </c>
      <c r="Q46" s="99">
        <v>1.1095996125343921</v>
      </c>
      <c r="R46" s="99">
        <v>0.98072863486149042</v>
      </c>
      <c r="S46" s="99">
        <v>0.95505529253737897</v>
      </c>
      <c r="T46" s="99">
        <v>0.9023884582078876</v>
      </c>
      <c r="U46" s="99">
        <v>0.70351039901535695</v>
      </c>
      <c r="V46" s="99">
        <v>0.75920532369427252</v>
      </c>
      <c r="W46" s="99">
        <v>0.66859278892651774</v>
      </c>
      <c r="X46" s="99">
        <v>0.491892429935608</v>
      </c>
      <c r="Y46" s="99">
        <v>0.38709628814617075</v>
      </c>
      <c r="DA46" s="63" t="s">
        <v>4468</v>
      </c>
    </row>
    <row r="47" spans="1:105" ht="12.95" customHeight="1" x14ac:dyDescent="0.25">
      <c r="A47" s="121" t="s">
        <v>92</v>
      </c>
      <c r="B47" s="122"/>
      <c r="C47" s="123">
        <f t="shared" ref="C47:Y47" si="20">C48</f>
        <v>3.9391274482735883E-2</v>
      </c>
      <c r="D47" s="123">
        <f t="shared" si="20"/>
        <v>1.3047674641387331E-2</v>
      </c>
      <c r="E47" s="123">
        <f t="shared" si="20"/>
        <v>4.3758013670124794E-2</v>
      </c>
      <c r="F47" s="123">
        <f t="shared" si="20"/>
        <v>1.8833460698850866E-2</v>
      </c>
      <c r="G47" s="123">
        <f t="shared" si="20"/>
        <v>0.11944407675785311</v>
      </c>
      <c r="H47" s="123">
        <f t="shared" si="20"/>
        <v>0.31169229248190761</v>
      </c>
      <c r="I47" s="123">
        <f t="shared" si="20"/>
        <v>9.5359543735040617E-2</v>
      </c>
      <c r="J47" s="123">
        <f t="shared" si="20"/>
        <v>8.6883682120198605E-2</v>
      </c>
      <c r="K47" s="123">
        <f t="shared" si="20"/>
        <v>1.9944381185430085E-2</v>
      </c>
      <c r="L47" s="123">
        <f t="shared" si="20"/>
        <v>0.10821579536509023</v>
      </c>
      <c r="M47" s="123">
        <f t="shared" si="20"/>
        <v>1.6056808167440078E-2</v>
      </c>
      <c r="N47" s="123">
        <f t="shared" si="20"/>
        <v>9.2087317966113524E-2</v>
      </c>
      <c r="O47" s="123">
        <f t="shared" si="20"/>
        <v>0.1534519131541299</v>
      </c>
      <c r="P47" s="123">
        <f t="shared" si="20"/>
        <v>8.430642036498831E-2</v>
      </c>
      <c r="Q47" s="123">
        <f t="shared" si="20"/>
        <v>5.4258642052399039E-2</v>
      </c>
      <c r="R47" s="123">
        <f t="shared" si="20"/>
        <v>8.4596157368252628E-2</v>
      </c>
      <c r="S47" s="123">
        <f t="shared" si="20"/>
        <v>7.7834343335421344E-2</v>
      </c>
      <c r="T47" s="123">
        <f t="shared" si="20"/>
        <v>3.741387207497756E-2</v>
      </c>
      <c r="U47" s="123">
        <f t="shared" si="20"/>
        <v>0.24641859416936873</v>
      </c>
      <c r="V47" s="123">
        <f t="shared" si="20"/>
        <v>0.38252606608226997</v>
      </c>
      <c r="W47" s="123">
        <f t="shared" si="20"/>
        <v>0.23063691410394505</v>
      </c>
      <c r="X47" s="123">
        <f t="shared" si="20"/>
        <v>0.17756907043668729</v>
      </c>
      <c r="Y47" s="123">
        <f t="shared" si="20"/>
        <v>0.17961174814208392</v>
      </c>
      <c r="DA47" s="130" t="s">
        <v>4469</v>
      </c>
    </row>
    <row r="48" spans="1:105" ht="12" customHeight="1" x14ac:dyDescent="0.25">
      <c r="A48" s="97" t="s">
        <v>53</v>
      </c>
      <c r="B48" s="98"/>
      <c r="C48" s="99">
        <f>RES_hhdet_in_fech!C48/RES_summary!C$21</f>
        <v>3.9391274482735883E-2</v>
      </c>
      <c r="D48" s="99">
        <f>RES_hhdet_in_fech!D48/RES_summary!D$21</f>
        <v>1.3047674641387331E-2</v>
      </c>
      <c r="E48" s="99">
        <f>RES_hhdet_in_fech!E48/RES_summary!E$21</f>
        <v>4.3758013670124794E-2</v>
      </c>
      <c r="F48" s="99">
        <f>RES_hhdet_in_fech!F48/RES_summary!F$21</f>
        <v>1.8833460698850866E-2</v>
      </c>
      <c r="G48" s="99">
        <f>RES_hhdet_in_fech!G48/RES_summary!G$21</f>
        <v>0.11944407675785311</v>
      </c>
      <c r="H48" s="99">
        <f>RES_hhdet_in_fech!H48/RES_summary!H$21</f>
        <v>0.31169229248190761</v>
      </c>
      <c r="I48" s="99">
        <f>RES_hhdet_in_fech!I48/RES_summary!I$21</f>
        <v>9.5359543735040617E-2</v>
      </c>
      <c r="J48" s="99">
        <f>RES_hhdet_in_fech!J48/RES_summary!J$21</f>
        <v>8.6883682120198605E-2</v>
      </c>
      <c r="K48" s="99">
        <f>RES_hhdet_in_fech!K48/RES_summary!K$21</f>
        <v>1.9944381185430085E-2</v>
      </c>
      <c r="L48" s="99">
        <f>RES_hhdet_in_fech!L48/RES_summary!L$21</f>
        <v>0.10821579536509023</v>
      </c>
      <c r="M48" s="99">
        <f>RES_hhdet_in_fech!M48/RES_summary!M$21</f>
        <v>1.6056808167440078E-2</v>
      </c>
      <c r="N48" s="99">
        <f>RES_hhdet_in_fech!N48/RES_summary!N$21</f>
        <v>9.2087317966113524E-2</v>
      </c>
      <c r="O48" s="99">
        <f>RES_hhdet_in_fech!O48/RES_summary!O$21</f>
        <v>0.1534519131541299</v>
      </c>
      <c r="P48" s="99">
        <f>RES_hhdet_in_fech!P48/RES_summary!P$21</f>
        <v>8.430642036498831E-2</v>
      </c>
      <c r="Q48" s="99">
        <f>RES_hhdet_in_fech!Q48/RES_summary!Q$21</f>
        <v>5.4258642052399039E-2</v>
      </c>
      <c r="R48" s="99">
        <f>RES_hhdet_in_fech!R48/RES_summary!R$21</f>
        <v>8.4596157368252628E-2</v>
      </c>
      <c r="S48" s="99">
        <f>RES_hhdet_in_fech!S48/RES_summary!S$21</f>
        <v>7.7834343335421344E-2</v>
      </c>
      <c r="T48" s="99">
        <f>RES_hhdet_in_fech!T48/RES_summary!T$21</f>
        <v>3.741387207497756E-2</v>
      </c>
      <c r="U48" s="99">
        <f>RES_hhdet_in_fech!U48/RES_summary!U$21</f>
        <v>0.24641859416936873</v>
      </c>
      <c r="V48" s="99">
        <f>RES_hhdet_in_fech!V48/RES_summary!V$21</f>
        <v>0.38252606608226997</v>
      </c>
      <c r="W48" s="99">
        <f>RES_hhdet_in_fech!W48/RES_summary!W$21</f>
        <v>0.23063691410394505</v>
      </c>
      <c r="X48" s="99">
        <f>RES_hhdet_in_fech!X48/RES_summary!X$21</f>
        <v>0.17756907043668729</v>
      </c>
      <c r="Y48" s="99">
        <f>RES_hhdet_in_fech!Y48/RES_summary!Y$21</f>
        <v>0.17961174814208392</v>
      </c>
      <c r="DA48" s="63" t="s">
        <v>4470</v>
      </c>
    </row>
    <row r="49" spans="1:105" ht="12" customHeight="1" x14ac:dyDescent="0.25">
      <c r="A49" s="121" t="s">
        <v>55</v>
      </c>
      <c r="B49" s="122"/>
      <c r="C49" s="123">
        <v>14.323096939611277</v>
      </c>
      <c r="D49" s="123">
        <v>14.48946110754631</v>
      </c>
      <c r="E49" s="123">
        <v>14.643573263161755</v>
      </c>
      <c r="F49" s="123">
        <v>15.666784382321092</v>
      </c>
      <c r="G49" s="123">
        <v>16.237157215647315</v>
      </c>
      <c r="H49" s="123">
        <v>16.643325876806777</v>
      </c>
      <c r="I49" s="123">
        <v>16.84371168661422</v>
      </c>
      <c r="J49" s="123">
        <v>17.662946645991703</v>
      </c>
      <c r="K49" s="123">
        <v>16.846131391005024</v>
      </c>
      <c r="L49" s="123">
        <v>16.594127984848257</v>
      </c>
      <c r="M49" s="123">
        <v>16.483395661629263</v>
      </c>
      <c r="N49" s="123">
        <v>16.635030308212627</v>
      </c>
      <c r="O49" s="123">
        <v>16.042674353760951</v>
      </c>
      <c r="P49" s="123">
        <v>15.646201003183387</v>
      </c>
      <c r="Q49" s="123">
        <v>15.101945377699987</v>
      </c>
      <c r="R49" s="123">
        <v>14.971465945481349</v>
      </c>
      <c r="S49" s="123">
        <v>14.76334335475357</v>
      </c>
      <c r="T49" s="123">
        <v>14.51187608511688</v>
      </c>
      <c r="U49" s="123">
        <v>14.261135626324991</v>
      </c>
      <c r="V49" s="123">
        <v>12.248464126052159</v>
      </c>
      <c r="W49" s="123">
        <v>11.659652601591384</v>
      </c>
      <c r="X49" s="123">
        <v>10.381725656455673</v>
      </c>
      <c r="Y49" s="123">
        <v>9.1123801797525843</v>
      </c>
      <c r="DA49" s="130" t="s">
        <v>4471</v>
      </c>
    </row>
    <row r="50" spans="1:105" ht="12" customHeight="1" x14ac:dyDescent="0.25">
      <c r="A50" s="97" t="s">
        <v>138</v>
      </c>
      <c r="B50" s="98"/>
      <c r="C50" s="99">
        <v>17.87675652345369</v>
      </c>
      <c r="D50" s="99">
        <v>16.486414057244893</v>
      </c>
      <c r="E50" s="99">
        <v>17.059974466428621</v>
      </c>
      <c r="F50" s="99">
        <v>19.794193255647244</v>
      </c>
      <c r="G50" s="99">
        <v>20.498790579630633</v>
      </c>
      <c r="H50" s="99">
        <v>20.061919684328316</v>
      </c>
      <c r="I50" s="99">
        <v>18.408300738695782</v>
      </c>
      <c r="J50" s="99">
        <v>21.217951367093132</v>
      </c>
      <c r="K50" s="99">
        <v>19.957222690491349</v>
      </c>
      <c r="L50" s="99">
        <v>19.182388106368634</v>
      </c>
      <c r="M50" s="99">
        <v>19.93051995734616</v>
      </c>
      <c r="N50" s="99">
        <v>18.794577433121304</v>
      </c>
      <c r="O50" s="99">
        <v>17.779083670017684</v>
      </c>
      <c r="P50" s="99">
        <v>18.070545793679852</v>
      </c>
      <c r="Q50" s="99">
        <v>17.892253663521593</v>
      </c>
      <c r="R50" s="99">
        <v>16.148870395971322</v>
      </c>
      <c r="S50" s="99">
        <v>15.482088772003578</v>
      </c>
      <c r="T50" s="99">
        <v>15.138890836276275</v>
      </c>
      <c r="U50" s="99">
        <v>14.634003189228549</v>
      </c>
      <c r="V50" s="99">
        <v>13.138892014848768</v>
      </c>
      <c r="W50" s="99">
        <v>12.3508715678557</v>
      </c>
      <c r="X50" s="99">
        <v>11.182413776613664</v>
      </c>
      <c r="Y50" s="99">
        <v>10.102171447402373</v>
      </c>
      <c r="DA50" s="63" t="s">
        <v>4472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12.60400866575012</v>
      </c>
      <c r="F51" s="99">
        <v>14.40826033727714</v>
      </c>
      <c r="G51" s="99">
        <v>15.03491422757493</v>
      </c>
      <c r="H51" s="99">
        <v>14.805215948584829</v>
      </c>
      <c r="I51" s="99">
        <v>13.824098060026973</v>
      </c>
      <c r="J51" s="99">
        <v>15.63778222508957</v>
      </c>
      <c r="K51" s="99">
        <v>14.874196965329693</v>
      </c>
      <c r="L51" s="99">
        <v>14.374070331886818</v>
      </c>
      <c r="M51" s="99">
        <v>14.934448919358427</v>
      </c>
      <c r="N51" s="99">
        <v>0</v>
      </c>
      <c r="O51" s="99">
        <v>13.355134795140913</v>
      </c>
      <c r="P51" s="99">
        <v>13.835628116765394</v>
      </c>
      <c r="Q51" s="99">
        <v>14.217136501526264</v>
      </c>
      <c r="R51" s="99">
        <v>13.368809414863804</v>
      </c>
      <c r="S51" s="99">
        <v>13.078810610090919</v>
      </c>
      <c r="T51" s="99">
        <v>12.768359453528216</v>
      </c>
      <c r="U51" s="99">
        <v>12.460205860117714</v>
      </c>
      <c r="V51" s="99">
        <v>10.90195454163397</v>
      </c>
      <c r="W51" s="99">
        <v>10.218078426971955</v>
      </c>
      <c r="X51" s="99">
        <v>9.5725334049426714</v>
      </c>
      <c r="Y51" s="99">
        <v>8.7292297735787923</v>
      </c>
      <c r="DA51" s="63" t="s">
        <v>4473</v>
      </c>
    </row>
    <row r="52" spans="1:105" ht="12" customHeight="1" x14ac:dyDescent="0.25">
      <c r="A52" s="100" t="s">
        <v>211</v>
      </c>
      <c r="B52" s="101"/>
      <c r="C52" s="102">
        <v>0</v>
      </c>
      <c r="D52" s="102">
        <v>0</v>
      </c>
      <c r="E52" s="102">
        <v>7.2606489318906338</v>
      </c>
      <c r="F52" s="102">
        <v>7.8856653652592268</v>
      </c>
      <c r="G52" s="102">
        <v>8.3444783787393444</v>
      </c>
      <c r="H52" s="102">
        <v>8.2894931471412256</v>
      </c>
      <c r="I52" s="102">
        <v>8.0572838758961609</v>
      </c>
      <c r="J52" s="102">
        <v>8.491161008552405</v>
      </c>
      <c r="K52" s="102">
        <v>8.2365539755331643</v>
      </c>
      <c r="L52" s="102">
        <v>7.9613909493972876</v>
      </c>
      <c r="M52" s="102">
        <v>7.9700474813160076</v>
      </c>
      <c r="N52" s="102">
        <v>0</v>
      </c>
      <c r="O52" s="102">
        <v>5.9597645164411617</v>
      </c>
      <c r="P52" s="102">
        <v>5.6675288945507276</v>
      </c>
      <c r="Q52" s="102">
        <v>6.1065321821109926</v>
      </c>
      <c r="R52" s="102">
        <v>6.6752690060154567</v>
      </c>
      <c r="S52" s="102">
        <v>6.7759311474102084</v>
      </c>
      <c r="T52" s="102">
        <v>6.0475150960960029</v>
      </c>
      <c r="U52" s="102">
        <v>5.8679695920396915</v>
      </c>
      <c r="V52" s="102">
        <v>3.7193907803221053</v>
      </c>
      <c r="W52" s="102">
        <v>3.1165187917427688</v>
      </c>
      <c r="X52" s="102">
        <v>3.9341437204795815</v>
      </c>
      <c r="Y52" s="102">
        <v>3.9170649956686678</v>
      </c>
      <c r="DA52" s="131" t="s">
        <v>4474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5.3433597338594865</v>
      </c>
      <c r="F53" s="105">
        <v>6.5225949720179131</v>
      </c>
      <c r="G53" s="105">
        <v>6.6904358488355857</v>
      </c>
      <c r="H53" s="105">
        <v>6.5157228014436059</v>
      </c>
      <c r="I53" s="105">
        <v>5.766814184130812</v>
      </c>
      <c r="J53" s="105">
        <v>7.1466212165371639</v>
      </c>
      <c r="K53" s="105">
        <v>6.637642989796527</v>
      </c>
      <c r="L53" s="105">
        <v>6.4126793824895287</v>
      </c>
      <c r="M53" s="105">
        <v>6.9644014380424197</v>
      </c>
      <c r="N53" s="105">
        <v>0</v>
      </c>
      <c r="O53" s="105">
        <v>7.3953702786997511</v>
      </c>
      <c r="P53" s="105">
        <v>8.1680992222146642</v>
      </c>
      <c r="Q53" s="105">
        <v>8.1106043194152715</v>
      </c>
      <c r="R53" s="105">
        <v>6.6935404088483477</v>
      </c>
      <c r="S53" s="105">
        <v>6.3028794626807105</v>
      </c>
      <c r="T53" s="105">
        <v>6.7208443574322141</v>
      </c>
      <c r="U53" s="105">
        <v>6.5922362680780218</v>
      </c>
      <c r="V53" s="105">
        <v>7.182563761311866</v>
      </c>
      <c r="W53" s="105">
        <v>7.1015596352291865</v>
      </c>
      <c r="X53" s="105">
        <v>5.6383896844630881</v>
      </c>
      <c r="Y53" s="105">
        <v>4.8121647779101231</v>
      </c>
      <c r="DA53" s="132" t="s">
        <v>4475</v>
      </c>
    </row>
    <row r="54" spans="1:105" ht="12" customHeight="1" x14ac:dyDescent="0.25">
      <c r="A54" s="106" t="s">
        <v>122</v>
      </c>
      <c r="B54" s="101"/>
      <c r="C54" s="102">
        <v>14.354856841041508</v>
      </c>
      <c r="D54" s="102">
        <v>14.437134771732373</v>
      </c>
      <c r="E54" s="102">
        <v>14.570086568447906</v>
      </c>
      <c r="F54" s="102">
        <v>15.238895678473694</v>
      </c>
      <c r="G54" s="102">
        <v>15.820270588691782</v>
      </c>
      <c r="H54" s="102">
        <v>16.486657213344717</v>
      </c>
      <c r="I54" s="102">
        <v>16.77337406527651</v>
      </c>
      <c r="J54" s="102">
        <v>15.867438005159196</v>
      </c>
      <c r="K54" s="102">
        <v>16.563818370463832</v>
      </c>
      <c r="L54" s="102">
        <v>16.099318837016284</v>
      </c>
      <c r="M54" s="102">
        <v>15.616435624286497</v>
      </c>
      <c r="N54" s="102">
        <v>16.014917562802889</v>
      </c>
      <c r="O54" s="102">
        <v>15.716544636638604</v>
      </c>
      <c r="P54" s="102">
        <v>15.823164267967131</v>
      </c>
      <c r="Q54" s="102">
        <v>15.364812973531066</v>
      </c>
      <c r="R54" s="102">
        <v>15.267958646750797</v>
      </c>
      <c r="S54" s="102">
        <v>15.116321214317184</v>
      </c>
      <c r="T54" s="102">
        <v>14.692190357606073</v>
      </c>
      <c r="U54" s="102">
        <v>14.377230438486594</v>
      </c>
      <c r="V54" s="102">
        <v>12.18037693555214</v>
      </c>
      <c r="W54" s="102">
        <v>10.9819455713958</v>
      </c>
      <c r="X54" s="102">
        <v>8.9020784121054426</v>
      </c>
      <c r="Y54" s="102">
        <v>8.3608599496459473</v>
      </c>
      <c r="DA54" s="131" t="s">
        <v>4476</v>
      </c>
    </row>
    <row r="55" spans="1:105" ht="12" customHeight="1" x14ac:dyDescent="0.25">
      <c r="A55" s="107" t="s">
        <v>121</v>
      </c>
      <c r="B55" s="104"/>
      <c r="C55" s="105">
        <v>11.563386563942444</v>
      </c>
      <c r="D55" s="105">
        <v>11.685176036788574</v>
      </c>
      <c r="E55" s="105">
        <v>11.84068075739326</v>
      </c>
      <c r="F55" s="105">
        <v>12.257051531300977</v>
      </c>
      <c r="G55" s="105">
        <v>12.778508092014741</v>
      </c>
      <c r="H55" s="105">
        <v>13.361698362593646</v>
      </c>
      <c r="I55" s="105">
        <v>13.747737490415279</v>
      </c>
      <c r="J55" s="105">
        <v>12.832311177076923</v>
      </c>
      <c r="K55" s="105">
        <v>13.487697912587537</v>
      </c>
      <c r="L55" s="105">
        <v>13.137884845413627</v>
      </c>
      <c r="M55" s="105">
        <v>12.701526026955813</v>
      </c>
      <c r="N55" s="105">
        <v>13.092970938792213</v>
      </c>
      <c r="O55" s="105">
        <v>12.635175342008964</v>
      </c>
      <c r="P55" s="105">
        <v>12.769575534422376</v>
      </c>
      <c r="Q55" s="105">
        <v>12.658527752484559</v>
      </c>
      <c r="R55" s="105">
        <v>12.956594645518438</v>
      </c>
      <c r="S55" s="105">
        <v>12.998628492055113</v>
      </c>
      <c r="T55" s="105">
        <v>12.557875787882233</v>
      </c>
      <c r="U55" s="105">
        <v>12.352069745258026</v>
      </c>
      <c r="V55" s="105">
        <v>10.184494623471069</v>
      </c>
      <c r="W55" s="105">
        <v>9.1651718034551166</v>
      </c>
      <c r="X55" s="105">
        <v>7.7490491224848217</v>
      </c>
      <c r="Y55" s="105">
        <v>7.3969787414658468</v>
      </c>
      <c r="DA55" s="132" t="s">
        <v>4477</v>
      </c>
    </row>
    <row r="56" spans="1:105" ht="12" customHeight="1" x14ac:dyDescent="0.25">
      <c r="A56" s="108" t="s">
        <v>53</v>
      </c>
      <c r="B56" s="98"/>
      <c r="C56" s="99">
        <v>5.8613002795407594</v>
      </c>
      <c r="D56" s="99">
        <v>6.0364594842587627</v>
      </c>
      <c r="E56" s="99">
        <v>6.2036444274954921</v>
      </c>
      <c r="F56" s="99">
        <v>6.0717246395016309</v>
      </c>
      <c r="G56" s="99">
        <v>6.4398089872038282</v>
      </c>
      <c r="H56" s="99">
        <v>6.81181810417125</v>
      </c>
      <c r="I56" s="99">
        <v>7.3458668818993544</v>
      </c>
      <c r="J56" s="99">
        <v>6.3439641909144644</v>
      </c>
      <c r="K56" s="99">
        <v>6.8385189481883319</v>
      </c>
      <c r="L56" s="99">
        <v>6.683710122322057</v>
      </c>
      <c r="M56" s="99">
        <v>6.2400534723022751</v>
      </c>
      <c r="N56" s="99">
        <v>6.4309006121183456</v>
      </c>
      <c r="O56" s="99">
        <v>5.2685981801102804</v>
      </c>
      <c r="P56" s="99">
        <v>4.9553338150513619</v>
      </c>
      <c r="Q56" s="99">
        <v>5.2289894159813164</v>
      </c>
      <c r="R56" s="99">
        <v>6.3096785574628642</v>
      </c>
      <c r="S56" s="99">
        <v>6.6198902097185925</v>
      </c>
      <c r="T56" s="99">
        <v>5.8663145076223957</v>
      </c>
      <c r="U56" s="99">
        <v>5.7538879818607116</v>
      </c>
      <c r="V56" s="99">
        <v>3.426530808804344</v>
      </c>
      <c r="W56" s="99">
        <v>2.7312301692907872</v>
      </c>
      <c r="X56" s="99">
        <v>3.0838032427722983</v>
      </c>
      <c r="Y56" s="99">
        <v>3.2192323851179934</v>
      </c>
      <c r="DA56" s="63" t="s">
        <v>4478</v>
      </c>
    </row>
    <row r="57" spans="1:105" ht="12" customHeight="1" x14ac:dyDescent="0.25">
      <c r="A57" s="108" t="s">
        <v>52</v>
      </c>
      <c r="B57" s="98"/>
      <c r="C57" s="99">
        <v>5.702086284401684</v>
      </c>
      <c r="D57" s="99">
        <v>5.6487165525298115</v>
      </c>
      <c r="E57" s="99">
        <v>5.637036329897767</v>
      </c>
      <c r="F57" s="99">
        <v>6.1853268917993454</v>
      </c>
      <c r="G57" s="99">
        <v>6.338699104810912</v>
      </c>
      <c r="H57" s="99">
        <v>6.5498802584223972</v>
      </c>
      <c r="I57" s="99">
        <v>6.4018706085159209</v>
      </c>
      <c r="J57" s="99">
        <v>6.4883469861624601</v>
      </c>
      <c r="K57" s="99">
        <v>6.6491789643992014</v>
      </c>
      <c r="L57" s="99">
        <v>6.4541747230915725</v>
      </c>
      <c r="M57" s="99">
        <v>6.4614725546535361</v>
      </c>
      <c r="N57" s="99">
        <v>6.6620703266738674</v>
      </c>
      <c r="O57" s="99">
        <v>7.3665771618986842</v>
      </c>
      <c r="P57" s="99">
        <v>7.8142417193710161</v>
      </c>
      <c r="Q57" s="99">
        <v>7.429538336503243</v>
      </c>
      <c r="R57" s="99">
        <v>6.6469160880555744</v>
      </c>
      <c r="S57" s="99">
        <v>6.3787382823365206</v>
      </c>
      <c r="T57" s="99">
        <v>6.6915612802598412</v>
      </c>
      <c r="U57" s="99">
        <v>6.5981817633973154</v>
      </c>
      <c r="V57" s="99">
        <v>6.7579638146667236</v>
      </c>
      <c r="W57" s="99">
        <v>6.4339416341643298</v>
      </c>
      <c r="X57" s="99">
        <v>4.6652458797125238</v>
      </c>
      <c r="Y57" s="99">
        <v>4.1777463563478534</v>
      </c>
      <c r="DA57" s="63" t="s">
        <v>4479</v>
      </c>
    </row>
    <row r="58" spans="1:105" ht="12" customHeight="1" x14ac:dyDescent="0.25">
      <c r="A58" s="121" t="s">
        <v>54</v>
      </c>
      <c r="B58" s="122"/>
      <c r="C58" s="123">
        <v>2.431510354681405</v>
      </c>
      <c r="D58" s="123">
        <v>2.3891101638972021</v>
      </c>
      <c r="E58" s="123">
        <v>2.5904100791230871</v>
      </c>
      <c r="F58" s="123">
        <v>2.616416748523843</v>
      </c>
      <c r="G58" s="123">
        <v>2.7196754479406744</v>
      </c>
      <c r="H58" s="123">
        <v>2.6484726867296251</v>
      </c>
      <c r="I58" s="123">
        <v>2.6081316876486849</v>
      </c>
      <c r="J58" s="123">
        <v>2.2727428393269866</v>
      </c>
      <c r="K58" s="123">
        <v>2.3575377269742819</v>
      </c>
      <c r="L58" s="123">
        <v>2.3181116349784352</v>
      </c>
      <c r="M58" s="123">
        <v>2.1751377163452568</v>
      </c>
      <c r="N58" s="123">
        <v>2.2477563464315464</v>
      </c>
      <c r="O58" s="123">
        <v>2.2483491836526066</v>
      </c>
      <c r="P58" s="123">
        <v>2.2850911278632036</v>
      </c>
      <c r="Q58" s="123">
        <v>2.3683856214014041</v>
      </c>
      <c r="R58" s="123">
        <v>2.3456558921038431</v>
      </c>
      <c r="S58" s="123">
        <v>2.3097679676501217</v>
      </c>
      <c r="T58" s="123">
        <v>2.2580680198181673</v>
      </c>
      <c r="U58" s="123">
        <v>2.216684337422639</v>
      </c>
      <c r="V58" s="123">
        <v>2.2827358899084822</v>
      </c>
      <c r="W58" s="123">
        <v>2.2061651946043894</v>
      </c>
      <c r="X58" s="123">
        <v>1.6328937416191907</v>
      </c>
      <c r="Y58" s="123">
        <v>1.6280624616664054</v>
      </c>
      <c r="DA58" s="130" t="s">
        <v>4480</v>
      </c>
    </row>
    <row r="59" spans="1:105" ht="12" customHeight="1" x14ac:dyDescent="0.25">
      <c r="A59" s="97" t="s">
        <v>50</v>
      </c>
      <c r="B59" s="98"/>
      <c r="C59" s="99">
        <v>2.9512398088414469</v>
      </c>
      <c r="D59" s="99">
        <v>2.9367958472568696</v>
      </c>
      <c r="E59" s="99">
        <v>3.2730429791406688</v>
      </c>
      <c r="F59" s="99">
        <v>3.2611203595399703</v>
      </c>
      <c r="G59" s="99">
        <v>3.2079148282356735</v>
      </c>
      <c r="H59" s="99">
        <v>3.3381637535066084</v>
      </c>
      <c r="I59" s="99">
        <v>3.2847117292949806</v>
      </c>
      <c r="J59" s="99">
        <v>2.7849895894057921</v>
      </c>
      <c r="K59" s="99">
        <v>2.9841648757425974</v>
      </c>
      <c r="L59" s="99">
        <v>2.8556084796838141</v>
      </c>
      <c r="M59" s="99">
        <v>2.8577279925760015</v>
      </c>
      <c r="N59" s="99">
        <v>2.8835798551065421</v>
      </c>
      <c r="O59" s="99">
        <v>2.8580115301624507</v>
      </c>
      <c r="P59" s="99">
        <v>3.1144262365719513</v>
      </c>
      <c r="Q59" s="99">
        <v>2.9927397512085543</v>
      </c>
      <c r="R59" s="99">
        <v>3.1971958246537402</v>
      </c>
      <c r="S59" s="99">
        <v>3.1415626436248969</v>
      </c>
      <c r="T59" s="99">
        <v>3.1183009967819291</v>
      </c>
      <c r="U59" s="99">
        <v>3.2574956422831938</v>
      </c>
      <c r="V59" s="99">
        <v>3.0103671402874399</v>
      </c>
      <c r="W59" s="99">
        <v>2.854444291714028</v>
      </c>
      <c r="X59" s="99">
        <v>2.593155150648303</v>
      </c>
      <c r="Y59" s="99">
        <v>2.3467900029501365</v>
      </c>
      <c r="DA59" s="63" t="s">
        <v>4481</v>
      </c>
    </row>
    <row r="60" spans="1:105" ht="12" customHeight="1" x14ac:dyDescent="0.25">
      <c r="A60" s="109" t="s">
        <v>120</v>
      </c>
      <c r="B60" s="33"/>
      <c r="C60" s="110">
        <v>2.4059714290622276</v>
      </c>
      <c r="D60" s="110">
        <v>2.3580827150016144</v>
      </c>
      <c r="E60" s="110">
        <v>2.5561878051872018</v>
      </c>
      <c r="F60" s="110">
        <v>2.578582971663903</v>
      </c>
      <c r="G60" s="110">
        <v>2.6899478739846483</v>
      </c>
      <c r="H60" s="110">
        <v>2.6007740863218358</v>
      </c>
      <c r="I60" s="110">
        <v>2.547380924420692</v>
      </c>
      <c r="J60" s="110">
        <v>2.2271148682728934</v>
      </c>
      <c r="K60" s="110">
        <v>2.3021096185689798</v>
      </c>
      <c r="L60" s="110">
        <v>2.2778302082383037</v>
      </c>
      <c r="M60" s="110">
        <v>2.1234772982103087</v>
      </c>
      <c r="N60" s="110">
        <v>2.1989090447431736</v>
      </c>
      <c r="O60" s="110">
        <v>2.2022689719919488</v>
      </c>
      <c r="P60" s="110">
        <v>2.2112685398006646</v>
      </c>
      <c r="Q60" s="110">
        <v>2.3170956094339372</v>
      </c>
      <c r="R60" s="110">
        <v>2.2721836498737478</v>
      </c>
      <c r="S60" s="110">
        <v>2.2442065561486295</v>
      </c>
      <c r="T60" s="110">
        <v>2.1990786322328808</v>
      </c>
      <c r="U60" s="110">
        <v>2.1401315789009732</v>
      </c>
      <c r="V60" s="110">
        <v>2.2319497337787459</v>
      </c>
      <c r="W60" s="110">
        <v>2.1571760926902162</v>
      </c>
      <c r="X60" s="110">
        <v>1.5420171306091555</v>
      </c>
      <c r="Y60" s="110">
        <v>1.5608085804169465</v>
      </c>
      <c r="DA60" s="60" t="s">
        <v>4482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169.23418983549161</v>
      </c>
      <c r="D62" s="118">
        <f t="shared" si="21"/>
        <v>156.15507806074146</v>
      </c>
      <c r="E62" s="118">
        <f t="shared" si="21"/>
        <v>159.27306369685246</v>
      </c>
      <c r="F62" s="118">
        <f t="shared" si="21"/>
        <v>148.22123912712831</v>
      </c>
      <c r="G62" s="118">
        <f t="shared" si="21"/>
        <v>138.84182976819613</v>
      </c>
      <c r="H62" s="118">
        <f t="shared" si="21"/>
        <v>135.10437061572387</v>
      </c>
      <c r="I62" s="118">
        <f t="shared" si="21"/>
        <v>121.92367936122378</v>
      </c>
      <c r="J62" s="118">
        <f t="shared" si="21"/>
        <v>126.0581184647495</v>
      </c>
      <c r="K62" s="118">
        <f t="shared" si="21"/>
        <v>120.86736739091317</v>
      </c>
      <c r="L62" s="118">
        <f t="shared" si="21"/>
        <v>133.24097888503977</v>
      </c>
      <c r="M62" s="118">
        <f t="shared" si="21"/>
        <v>99.270484273429602</v>
      </c>
      <c r="N62" s="118">
        <f t="shared" si="21"/>
        <v>105.21369662565253</v>
      </c>
      <c r="O62" s="118">
        <f t="shared" si="21"/>
        <v>107.08647231459335</v>
      </c>
      <c r="P62" s="118">
        <f t="shared" si="21"/>
        <v>78.996277538522136</v>
      </c>
      <c r="Q62" s="118">
        <f t="shared" si="21"/>
        <v>80.310590272678553</v>
      </c>
      <c r="R62" s="118">
        <f t="shared" ref="R62:V62" si="22">R63+R66+R68+R77</f>
        <v>81.234146848494845</v>
      </c>
      <c r="S62" s="118">
        <f t="shared" si="22"/>
        <v>76.40974842598645</v>
      </c>
      <c r="T62" s="118">
        <f t="shared" si="22"/>
        <v>73.177503575505654</v>
      </c>
      <c r="U62" s="118">
        <f t="shared" si="22"/>
        <v>68.610043983788302</v>
      </c>
      <c r="V62" s="118">
        <f t="shared" si="22"/>
        <v>60.723080741620883</v>
      </c>
      <c r="W62" s="118">
        <f t="shared" ref="W62:Y62" si="23">W63+W66+W68+W77</f>
        <v>62.65415569959</v>
      </c>
      <c r="X62" s="118">
        <f t="shared" si="23"/>
        <v>44.061275364582741</v>
      </c>
      <c r="Y62" s="118">
        <f t="shared" si="23"/>
        <v>36.935016736621769</v>
      </c>
      <c r="DA62" s="129" t="s">
        <v>4483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151.22558576446153</v>
      </c>
      <c r="D63" s="123">
        <f t="shared" si="24"/>
        <v>138.18102461251752</v>
      </c>
      <c r="E63" s="123">
        <f t="shared" si="24"/>
        <v>141.34200002851651</v>
      </c>
      <c r="F63" s="123">
        <f t="shared" si="24"/>
        <v>128.6885923337029</v>
      </c>
      <c r="G63" s="123">
        <f t="shared" si="24"/>
        <v>119.14153821346675</v>
      </c>
      <c r="H63" s="123">
        <f t="shared" si="24"/>
        <v>114.25563206913772</v>
      </c>
      <c r="I63" s="123">
        <f t="shared" si="24"/>
        <v>102.39904791850319</v>
      </c>
      <c r="J63" s="123">
        <f t="shared" si="24"/>
        <v>106.47998210258989</v>
      </c>
      <c r="K63" s="123">
        <f t="shared" si="24"/>
        <v>100.95145035051048</v>
      </c>
      <c r="L63" s="123">
        <f t="shared" si="24"/>
        <v>113.92716843882316</v>
      </c>
      <c r="M63" s="123">
        <f t="shared" si="24"/>
        <v>81.886448458541622</v>
      </c>
      <c r="N63" s="123">
        <f t="shared" si="24"/>
        <v>86.640482058588347</v>
      </c>
      <c r="O63" s="123">
        <f t="shared" si="24"/>
        <v>89.098524530465227</v>
      </c>
      <c r="P63" s="123">
        <f t="shared" si="24"/>
        <v>61.316880398830953</v>
      </c>
      <c r="Q63" s="123">
        <f t="shared" si="24"/>
        <v>63.415161960825721</v>
      </c>
      <c r="R63" s="123">
        <f t="shared" ref="R63:V63" si="25">SUM(R64:R65)</f>
        <v>63.778877737311667</v>
      </c>
      <c r="S63" s="123">
        <f t="shared" si="25"/>
        <v>59.622898773106328</v>
      </c>
      <c r="T63" s="123">
        <f t="shared" si="25"/>
        <v>56.545586903064425</v>
      </c>
      <c r="U63" s="123">
        <f t="shared" si="25"/>
        <v>51.336593302818372</v>
      </c>
      <c r="V63" s="123">
        <f t="shared" si="25"/>
        <v>45.682115009818965</v>
      </c>
      <c r="W63" s="123">
        <f t="shared" ref="W63:Y63" si="26">SUM(W64:W65)</f>
        <v>47.594612479839959</v>
      </c>
      <c r="X63" s="123">
        <f t="shared" si="26"/>
        <v>33.039004662485276</v>
      </c>
      <c r="Y63" s="123">
        <f t="shared" si="26"/>
        <v>26.630490481514901</v>
      </c>
      <c r="DA63" s="130" t="s">
        <v>4484</v>
      </c>
    </row>
    <row r="64" spans="1:105" ht="12" customHeight="1" x14ac:dyDescent="0.25">
      <c r="A64" s="97" t="s">
        <v>212</v>
      </c>
      <c r="B64" s="98"/>
      <c r="C64" s="99">
        <v>149.26231517175154</v>
      </c>
      <c r="D64" s="99">
        <v>136.4152514189374</v>
      </c>
      <c r="E64" s="99">
        <v>139.55061948781673</v>
      </c>
      <c r="F64" s="99">
        <v>127.04422467128158</v>
      </c>
      <c r="G64" s="99">
        <v>117.62919129329789</v>
      </c>
      <c r="H64" s="99">
        <v>112.82357448530301</v>
      </c>
      <c r="I64" s="99">
        <v>101.1201824032008</v>
      </c>
      <c r="J64" s="99">
        <v>105.1391118042885</v>
      </c>
      <c r="K64" s="99">
        <v>99.680623093533256</v>
      </c>
      <c r="L64" s="99">
        <v>112.49255286005696</v>
      </c>
      <c r="M64" s="99">
        <v>80.843434826820811</v>
      </c>
      <c r="N64" s="99">
        <v>85.503860173112201</v>
      </c>
      <c r="O64" s="99">
        <v>87.878226382037411</v>
      </c>
      <c r="P64" s="99">
        <v>60.433086336045001</v>
      </c>
      <c r="Q64" s="99">
        <v>62.465753102480662</v>
      </c>
      <c r="R64" s="99">
        <v>62.80678582708866</v>
      </c>
      <c r="S64" s="99">
        <v>58.704573914074352</v>
      </c>
      <c r="T64" s="99">
        <v>55.665181052277219</v>
      </c>
      <c r="U64" s="99">
        <v>50.525736804208449</v>
      </c>
      <c r="V64" s="99">
        <v>44.984833840472518</v>
      </c>
      <c r="W64" s="99">
        <v>46.858208909070207</v>
      </c>
      <c r="X64" s="99">
        <v>32.54434962120542</v>
      </c>
      <c r="Y64" s="99">
        <v>26.233024661556843</v>
      </c>
      <c r="DA64" s="63" t="s">
        <v>4485</v>
      </c>
    </row>
    <row r="65" spans="1:105" ht="12" customHeight="1" x14ac:dyDescent="0.25">
      <c r="A65" s="97" t="s">
        <v>53</v>
      </c>
      <c r="B65" s="98"/>
      <c r="C65" s="99">
        <v>1.9632705927099912</v>
      </c>
      <c r="D65" s="99">
        <v>1.7657731935801098</v>
      </c>
      <c r="E65" s="99">
        <v>1.7913805406997882</v>
      </c>
      <c r="F65" s="99">
        <v>1.6443676624213193</v>
      </c>
      <c r="G65" s="99">
        <v>1.5123469201688555</v>
      </c>
      <c r="H65" s="99">
        <v>1.4320575838347034</v>
      </c>
      <c r="I65" s="99">
        <v>1.2788655153023851</v>
      </c>
      <c r="J65" s="99">
        <v>1.3408702983013834</v>
      </c>
      <c r="K65" s="99">
        <v>1.2708272569772259</v>
      </c>
      <c r="L65" s="99">
        <v>1.4346155787661967</v>
      </c>
      <c r="M65" s="99">
        <v>1.0430136317208107</v>
      </c>
      <c r="N65" s="99">
        <v>1.1366218854761463</v>
      </c>
      <c r="O65" s="99">
        <v>1.2202981484278088</v>
      </c>
      <c r="P65" s="99">
        <v>0.88379406278595563</v>
      </c>
      <c r="Q65" s="99">
        <v>0.94940885834505861</v>
      </c>
      <c r="R65" s="99">
        <v>0.97209191022300567</v>
      </c>
      <c r="S65" s="99">
        <v>0.9183248590319778</v>
      </c>
      <c r="T65" s="99">
        <v>0.88040585078720401</v>
      </c>
      <c r="U65" s="99">
        <v>0.81085649860992337</v>
      </c>
      <c r="V65" s="99">
        <v>0.69728116934644568</v>
      </c>
      <c r="W65" s="99">
        <v>0.73640357076974949</v>
      </c>
      <c r="X65" s="99">
        <v>0.49465504127985849</v>
      </c>
      <c r="Y65" s="99">
        <v>0.3974658199580578</v>
      </c>
      <c r="DA65" s="63" t="s">
        <v>4486</v>
      </c>
    </row>
    <row r="66" spans="1:105" ht="12.95" customHeight="1" x14ac:dyDescent="0.25">
      <c r="A66" s="121" t="s">
        <v>92</v>
      </c>
      <c r="B66" s="122"/>
      <c r="C66" s="123">
        <f t="shared" ref="C66:Y66" si="27">C67</f>
        <v>3.9396547636739554E-2</v>
      </c>
      <c r="D66" s="123">
        <f t="shared" si="27"/>
        <v>1.305089198462665E-2</v>
      </c>
      <c r="E66" s="123">
        <f t="shared" si="27"/>
        <v>4.3808491060804429E-2</v>
      </c>
      <c r="F66" s="123">
        <f t="shared" si="27"/>
        <v>1.8857446183037686E-2</v>
      </c>
      <c r="G66" s="123">
        <f t="shared" si="27"/>
        <v>0.11942809237658567</v>
      </c>
      <c r="H66" s="123">
        <f t="shared" si="27"/>
        <v>0.31166867840555512</v>
      </c>
      <c r="I66" s="123">
        <f t="shared" si="27"/>
        <v>9.5309503226245734E-2</v>
      </c>
      <c r="J66" s="123">
        <f t="shared" si="27"/>
        <v>8.6942375349369633E-2</v>
      </c>
      <c r="K66" s="123">
        <f t="shared" si="27"/>
        <v>1.9948409486428162E-2</v>
      </c>
      <c r="L66" s="123">
        <f t="shared" si="27"/>
        <v>0.10824771992785484</v>
      </c>
      <c r="M66" s="123">
        <f t="shared" si="27"/>
        <v>1.601535811767222E-2</v>
      </c>
      <c r="N66" s="123">
        <f t="shared" si="27"/>
        <v>9.2167966551433056E-2</v>
      </c>
      <c r="O66" s="123">
        <f t="shared" si="27"/>
        <v>0.15346875364147822</v>
      </c>
      <c r="P66" s="123">
        <f t="shared" si="27"/>
        <v>8.4268995330869026E-2</v>
      </c>
      <c r="Q66" s="123">
        <f t="shared" si="27"/>
        <v>5.4231887631512529E-2</v>
      </c>
      <c r="R66" s="123">
        <f t="shared" si="27"/>
        <v>8.45501328977422E-2</v>
      </c>
      <c r="S66" s="123">
        <f t="shared" si="27"/>
        <v>7.7789174388185597E-2</v>
      </c>
      <c r="T66" s="123">
        <f t="shared" si="27"/>
        <v>3.7403234907390809E-2</v>
      </c>
      <c r="U66" s="123">
        <f t="shared" si="27"/>
        <v>0.24647440251357439</v>
      </c>
      <c r="V66" s="123">
        <f t="shared" si="27"/>
        <v>0.38253992372836676</v>
      </c>
      <c r="W66" s="123">
        <f t="shared" si="27"/>
        <v>0.23064018180783738</v>
      </c>
      <c r="X66" s="123">
        <f t="shared" si="27"/>
        <v>0.1775236701013603</v>
      </c>
      <c r="Y66" s="123">
        <f t="shared" si="27"/>
        <v>0.1796371651242783</v>
      </c>
      <c r="DA66" s="130" t="s">
        <v>4487</v>
      </c>
    </row>
    <row r="67" spans="1:105" ht="12" customHeight="1" x14ac:dyDescent="0.25">
      <c r="A67" s="97" t="s">
        <v>53</v>
      </c>
      <c r="B67" s="98"/>
      <c r="C67" s="99">
        <f>RES_hhdet_in_fech!C67/RES_summary!C$21</f>
        <v>3.9396547636739554E-2</v>
      </c>
      <c r="D67" s="99">
        <f>RES_hhdet_in_fech!D67/RES_summary!D$21</f>
        <v>1.305089198462665E-2</v>
      </c>
      <c r="E67" s="99">
        <f>RES_hhdet_in_fech!E67/RES_summary!E$21</f>
        <v>4.3808491060804429E-2</v>
      </c>
      <c r="F67" s="99">
        <f>RES_hhdet_in_fech!F67/RES_summary!F$21</f>
        <v>1.8857446183037686E-2</v>
      </c>
      <c r="G67" s="99">
        <f>RES_hhdet_in_fech!G67/RES_summary!G$21</f>
        <v>0.11942809237658567</v>
      </c>
      <c r="H67" s="99">
        <f>RES_hhdet_in_fech!H67/RES_summary!H$21</f>
        <v>0.31166867840555512</v>
      </c>
      <c r="I67" s="99">
        <f>RES_hhdet_in_fech!I67/RES_summary!I$21</f>
        <v>9.5309503226245734E-2</v>
      </c>
      <c r="J67" s="99">
        <f>RES_hhdet_in_fech!J67/RES_summary!J$21</f>
        <v>8.6942375349369633E-2</v>
      </c>
      <c r="K67" s="99">
        <f>RES_hhdet_in_fech!K67/RES_summary!K$21</f>
        <v>1.9948409486428162E-2</v>
      </c>
      <c r="L67" s="99">
        <f>RES_hhdet_in_fech!L67/RES_summary!L$21</f>
        <v>0.10824771992785484</v>
      </c>
      <c r="M67" s="99">
        <f>RES_hhdet_in_fech!M67/RES_summary!M$21</f>
        <v>1.601535811767222E-2</v>
      </c>
      <c r="N67" s="99">
        <f>RES_hhdet_in_fech!N67/RES_summary!N$21</f>
        <v>9.2167966551433056E-2</v>
      </c>
      <c r="O67" s="99">
        <f>RES_hhdet_in_fech!O67/RES_summary!O$21</f>
        <v>0.15346875364147822</v>
      </c>
      <c r="P67" s="99">
        <f>RES_hhdet_in_fech!P67/RES_summary!P$21</f>
        <v>8.4268995330869026E-2</v>
      </c>
      <c r="Q67" s="99">
        <f>RES_hhdet_in_fech!Q67/RES_summary!Q$21</f>
        <v>5.4231887631512529E-2</v>
      </c>
      <c r="R67" s="99">
        <f>RES_hhdet_in_fech!R67/RES_summary!R$21</f>
        <v>8.45501328977422E-2</v>
      </c>
      <c r="S67" s="99">
        <f>RES_hhdet_in_fech!S67/RES_summary!S$21</f>
        <v>7.7789174388185597E-2</v>
      </c>
      <c r="T67" s="99">
        <f>RES_hhdet_in_fech!T67/RES_summary!T$21</f>
        <v>3.7403234907390809E-2</v>
      </c>
      <c r="U67" s="99">
        <f>RES_hhdet_in_fech!U67/RES_summary!U$21</f>
        <v>0.24647440251357439</v>
      </c>
      <c r="V67" s="99">
        <f>RES_hhdet_in_fech!V67/RES_summary!V$21</f>
        <v>0.38253992372836676</v>
      </c>
      <c r="W67" s="99">
        <f>RES_hhdet_in_fech!W67/RES_summary!W$21</f>
        <v>0.23064018180783738</v>
      </c>
      <c r="X67" s="99">
        <f>RES_hhdet_in_fech!X67/RES_summary!X$21</f>
        <v>0.1775236701013603</v>
      </c>
      <c r="Y67" s="99">
        <f>RES_hhdet_in_fech!Y67/RES_summary!Y$21</f>
        <v>0.1796371651242783</v>
      </c>
      <c r="DA67" s="63" t="s">
        <v>4488</v>
      </c>
    </row>
    <row r="68" spans="1:105" ht="12" customHeight="1" x14ac:dyDescent="0.25">
      <c r="A68" s="121" t="s">
        <v>55</v>
      </c>
      <c r="B68" s="122"/>
      <c r="C68" s="123">
        <v>15.401706220683051</v>
      </c>
      <c r="D68" s="123">
        <v>15.42026103573034</v>
      </c>
      <c r="E68" s="123">
        <v>15.129371187348086</v>
      </c>
      <c r="F68" s="123">
        <v>16.681751147676017</v>
      </c>
      <c r="G68" s="123">
        <v>16.655477493638482</v>
      </c>
      <c r="H68" s="123">
        <v>17.599272063758164</v>
      </c>
      <c r="I68" s="123">
        <v>16.553349430793475</v>
      </c>
      <c r="J68" s="123">
        <v>17.072052773361388</v>
      </c>
      <c r="K68" s="123">
        <v>17.327624461827867</v>
      </c>
      <c r="L68" s="123">
        <v>16.557975534154323</v>
      </c>
      <c r="M68" s="123">
        <v>14.983161332153154</v>
      </c>
      <c r="N68" s="123">
        <v>15.925945189124496</v>
      </c>
      <c r="O68" s="123">
        <v>15.290346218573795</v>
      </c>
      <c r="P68" s="123">
        <v>15.048878377362469</v>
      </c>
      <c r="Q68" s="123">
        <v>14.295967735257072</v>
      </c>
      <c r="R68" s="123">
        <v>14.738225050004985</v>
      </c>
      <c r="S68" s="123">
        <v>14.218091859947576</v>
      </c>
      <c r="T68" s="123">
        <v>14.17130842914219</v>
      </c>
      <c r="U68" s="123">
        <v>14.731576480108739</v>
      </c>
      <c r="V68" s="123">
        <v>12.164596702533247</v>
      </c>
      <c r="W68" s="123">
        <v>12.38186629786043</v>
      </c>
      <c r="X68" s="123">
        <v>8.734047246478454</v>
      </c>
      <c r="Y68" s="123">
        <v>8.3258238311711086</v>
      </c>
      <c r="DA68" s="130" t="s">
        <v>4489</v>
      </c>
    </row>
    <row r="69" spans="1:105" ht="12" customHeight="1" x14ac:dyDescent="0.25">
      <c r="A69" s="97" t="s">
        <v>134</v>
      </c>
      <c r="B69" s="98"/>
      <c r="C69" s="99">
        <v>16.37818449332606</v>
      </c>
      <c r="D69" s="99">
        <v>15.952985913357907</v>
      </c>
      <c r="E69" s="99">
        <v>15.265479686610252</v>
      </c>
      <c r="F69" s="99">
        <v>17.441493554767693</v>
      </c>
      <c r="G69" s="99">
        <v>17.227516538122476</v>
      </c>
      <c r="H69" s="99">
        <v>17.689107081001083</v>
      </c>
      <c r="I69" s="99">
        <v>16.555933042744591</v>
      </c>
      <c r="J69" s="99">
        <v>17.075859876524685</v>
      </c>
      <c r="K69" s="99">
        <v>17.338191216280052</v>
      </c>
      <c r="L69" s="99">
        <v>16.564910562413004</v>
      </c>
      <c r="M69" s="99">
        <v>14.977545698883743</v>
      </c>
      <c r="N69" s="99">
        <v>15.933925404747812</v>
      </c>
      <c r="O69" s="99">
        <v>15.297667537374412</v>
      </c>
      <c r="P69" s="99">
        <v>15.026121026803693</v>
      </c>
      <c r="Q69" s="99">
        <v>14.203234806416628</v>
      </c>
      <c r="R69" s="99">
        <v>14.744075906248723</v>
      </c>
      <c r="S69" s="99">
        <v>14.221423625726498</v>
      </c>
      <c r="T69" s="99">
        <v>14.174905844951363</v>
      </c>
      <c r="U69" s="99">
        <v>14.894630146515643</v>
      </c>
      <c r="V69" s="99">
        <v>12.251174589726098</v>
      </c>
      <c r="W69" s="99">
        <v>12.694482547535927</v>
      </c>
      <c r="X69" s="99">
        <v>8.9338834469312651</v>
      </c>
      <c r="Y69" s="99">
        <v>8.3860494663252787</v>
      </c>
      <c r="DA69" s="63" t="s">
        <v>4490</v>
      </c>
    </row>
    <row r="70" spans="1:105" ht="12" customHeight="1" x14ac:dyDescent="0.25">
      <c r="A70" s="97" t="s">
        <v>133</v>
      </c>
      <c r="B70" s="98"/>
      <c r="C70" s="99">
        <v>12.440294009839675</v>
      </c>
      <c r="D70" s="99">
        <v>12.232834032461847</v>
      </c>
      <c r="E70" s="99">
        <v>11.804847971085383</v>
      </c>
      <c r="F70" s="99">
        <v>13.362124778935888</v>
      </c>
      <c r="G70" s="99">
        <v>13.316368157219882</v>
      </c>
      <c r="H70" s="99">
        <v>13.782426264460939</v>
      </c>
      <c r="I70" s="99">
        <v>13.117745302868878</v>
      </c>
      <c r="J70" s="99">
        <v>13.363025133347492</v>
      </c>
      <c r="K70" s="99">
        <v>13.737599542606532</v>
      </c>
      <c r="L70" s="99">
        <v>13.21740285192128</v>
      </c>
      <c r="M70" s="99">
        <v>11.979322287088303</v>
      </c>
      <c r="N70" s="99">
        <v>12.928232651363528</v>
      </c>
      <c r="O70" s="99">
        <v>12.342322898042092</v>
      </c>
      <c r="P70" s="99">
        <v>12.334158493462922</v>
      </c>
      <c r="Q70" s="99">
        <v>12.003404565514133</v>
      </c>
      <c r="R70" s="99">
        <v>12.850358821709488</v>
      </c>
      <c r="S70" s="99">
        <v>12.57077166553886</v>
      </c>
      <c r="T70" s="99">
        <v>12.508036194144507</v>
      </c>
      <c r="U70" s="99">
        <v>13.22922179100077</v>
      </c>
      <c r="V70" s="99">
        <v>10.663444338767103</v>
      </c>
      <c r="W70" s="99">
        <v>11.051442087519515</v>
      </c>
      <c r="X70" s="99">
        <v>7.9669910246445497</v>
      </c>
      <c r="Y70" s="99">
        <v>7.5350723696130144</v>
      </c>
      <c r="DA70" s="63" t="s">
        <v>4491</v>
      </c>
    </row>
    <row r="71" spans="1:105" ht="12" customHeight="1" x14ac:dyDescent="0.25">
      <c r="A71" s="100" t="s">
        <v>212</v>
      </c>
      <c r="B71" s="101"/>
      <c r="C71" s="102">
        <v>6.6875606392583062</v>
      </c>
      <c r="D71" s="102">
        <v>6.670100105251116</v>
      </c>
      <c r="E71" s="102">
        <v>6.4982784939558762</v>
      </c>
      <c r="F71" s="102">
        <v>6.9516823212925765</v>
      </c>
      <c r="G71" s="102">
        <v>7.0141665015861054</v>
      </c>
      <c r="H71" s="102">
        <v>7.3114763179738018</v>
      </c>
      <c r="I71" s="102">
        <v>7.2482634342089476</v>
      </c>
      <c r="J71" s="102">
        <v>6.8277133898011915</v>
      </c>
      <c r="K71" s="102">
        <v>7.1592425989020718</v>
      </c>
      <c r="L71" s="102">
        <v>6.8785279038964777</v>
      </c>
      <c r="M71" s="102">
        <v>5.9798924802102658</v>
      </c>
      <c r="N71" s="102">
        <v>6.4022867277191482</v>
      </c>
      <c r="O71" s="102">
        <v>5.1311669297560458</v>
      </c>
      <c r="P71" s="102">
        <v>4.708653932528394</v>
      </c>
      <c r="Q71" s="102">
        <v>4.8330889487213824</v>
      </c>
      <c r="R71" s="102">
        <v>6.1029273582903665</v>
      </c>
      <c r="S71" s="102">
        <v>6.2291592927328034</v>
      </c>
      <c r="T71" s="102">
        <v>5.6685115207386261</v>
      </c>
      <c r="U71" s="102">
        <v>5.9896223395851989</v>
      </c>
      <c r="V71" s="102">
        <v>3.4674269449723201</v>
      </c>
      <c r="W71" s="102">
        <v>3.2349193380429213</v>
      </c>
      <c r="X71" s="102">
        <v>3.1126321879700529</v>
      </c>
      <c r="Y71" s="102">
        <v>3.2384276556944158</v>
      </c>
      <c r="DA71" s="131" t="s">
        <v>4492</v>
      </c>
    </row>
    <row r="72" spans="1:105" ht="12" customHeight="1" x14ac:dyDescent="0.25">
      <c r="A72" s="103" t="s">
        <v>52</v>
      </c>
      <c r="B72" s="104"/>
      <c r="C72" s="105">
        <v>5.7527333705813692</v>
      </c>
      <c r="D72" s="105">
        <v>5.5627339272107319</v>
      </c>
      <c r="E72" s="105">
        <v>5.306569477129508</v>
      </c>
      <c r="F72" s="105">
        <v>6.4104424576433114</v>
      </c>
      <c r="G72" s="105">
        <v>6.302201655633775</v>
      </c>
      <c r="H72" s="105">
        <v>6.4709499464871376</v>
      </c>
      <c r="I72" s="105">
        <v>5.8694818686599346</v>
      </c>
      <c r="J72" s="105">
        <v>6.5353117435462993</v>
      </c>
      <c r="K72" s="105">
        <v>6.5783569437044589</v>
      </c>
      <c r="L72" s="105">
        <v>6.3388749480248023</v>
      </c>
      <c r="M72" s="105">
        <v>5.9994298068780365</v>
      </c>
      <c r="N72" s="105">
        <v>6.5259459236443806</v>
      </c>
      <c r="O72" s="105">
        <v>7.2111559682860458</v>
      </c>
      <c r="P72" s="105">
        <v>7.6255045609345284</v>
      </c>
      <c r="Q72" s="105">
        <v>7.1703156167927524</v>
      </c>
      <c r="R72" s="105">
        <v>6.7474314634191224</v>
      </c>
      <c r="S72" s="105">
        <v>6.3416123728060558</v>
      </c>
      <c r="T72" s="105">
        <v>6.8395246734058821</v>
      </c>
      <c r="U72" s="105">
        <v>7.2395994514155699</v>
      </c>
      <c r="V72" s="105">
        <v>7.196017393794782</v>
      </c>
      <c r="W72" s="105">
        <v>7.816522749476591</v>
      </c>
      <c r="X72" s="105">
        <v>4.8543588366744963</v>
      </c>
      <c r="Y72" s="105">
        <v>4.2966447139185986</v>
      </c>
      <c r="DA72" s="132" t="s">
        <v>4493</v>
      </c>
    </row>
    <row r="73" spans="1:105" ht="12" customHeight="1" x14ac:dyDescent="0.25">
      <c r="A73" s="106" t="s">
        <v>122</v>
      </c>
      <c r="B73" s="101"/>
      <c r="C73" s="102">
        <v>14.354856841041506</v>
      </c>
      <c r="D73" s="102">
        <v>14.437134771732371</v>
      </c>
      <c r="E73" s="102">
        <v>14.570086568447909</v>
      </c>
      <c r="F73" s="102">
        <v>15.238895678473696</v>
      </c>
      <c r="G73" s="102">
        <v>15.820270588691786</v>
      </c>
      <c r="H73" s="102">
        <v>16.486657213344714</v>
      </c>
      <c r="I73" s="102">
        <v>0</v>
      </c>
      <c r="J73" s="102">
        <v>0</v>
      </c>
      <c r="K73" s="102">
        <v>0</v>
      </c>
      <c r="L73" s="102">
        <v>16.099318837016288</v>
      </c>
      <c r="M73" s="102">
        <v>15.616435624286494</v>
      </c>
      <c r="N73" s="102">
        <v>16.014917562802893</v>
      </c>
      <c r="O73" s="102">
        <v>15.7165446366386</v>
      </c>
      <c r="P73" s="102">
        <v>15.823164267967133</v>
      </c>
      <c r="Q73" s="102">
        <v>15.364812973531068</v>
      </c>
      <c r="R73" s="102">
        <v>0</v>
      </c>
      <c r="S73" s="102">
        <v>0</v>
      </c>
      <c r="T73" s="102">
        <v>14.692190357606076</v>
      </c>
      <c r="U73" s="102">
        <v>14.377230438486594</v>
      </c>
      <c r="V73" s="102">
        <v>12.180376935552141</v>
      </c>
      <c r="W73" s="102">
        <v>10.981945571395801</v>
      </c>
      <c r="X73" s="102">
        <v>8.9020784121054426</v>
      </c>
      <c r="Y73" s="102">
        <v>8.3608599496459473</v>
      </c>
      <c r="DA73" s="131" t="s">
        <v>4494</v>
      </c>
    </row>
    <row r="74" spans="1:105" ht="12" customHeight="1" x14ac:dyDescent="0.25">
      <c r="A74" s="107" t="s">
        <v>121</v>
      </c>
      <c r="B74" s="104"/>
      <c r="C74" s="105">
        <v>11.563386563942442</v>
      </c>
      <c r="D74" s="105">
        <v>11.685176036788576</v>
      </c>
      <c r="E74" s="105">
        <v>11.840680757393258</v>
      </c>
      <c r="F74" s="105">
        <v>12.257051531300975</v>
      </c>
      <c r="G74" s="105">
        <v>12.778508092014739</v>
      </c>
      <c r="H74" s="105">
        <v>13.36169836259365</v>
      </c>
      <c r="I74" s="105">
        <v>0</v>
      </c>
      <c r="J74" s="105">
        <v>0</v>
      </c>
      <c r="K74" s="105">
        <v>0</v>
      </c>
      <c r="L74" s="105">
        <v>0</v>
      </c>
      <c r="M74" s="105">
        <v>12.701526026955815</v>
      </c>
      <c r="N74" s="105">
        <v>13.092970938792213</v>
      </c>
      <c r="O74" s="105">
        <v>12.635175342008965</v>
      </c>
      <c r="P74" s="105">
        <v>12.769575534422382</v>
      </c>
      <c r="Q74" s="105">
        <v>12.658527752484559</v>
      </c>
      <c r="R74" s="105">
        <v>0</v>
      </c>
      <c r="S74" s="105">
        <v>0</v>
      </c>
      <c r="T74" s="105">
        <v>0</v>
      </c>
      <c r="U74" s="105">
        <v>12.352069745258023</v>
      </c>
      <c r="V74" s="105">
        <v>10.184494623471069</v>
      </c>
      <c r="W74" s="105">
        <v>9.1651718034551166</v>
      </c>
      <c r="X74" s="105">
        <v>7.7490491224848217</v>
      </c>
      <c r="Y74" s="105">
        <v>7.3969787414658468</v>
      </c>
      <c r="DA74" s="132" t="s">
        <v>4495</v>
      </c>
    </row>
    <row r="75" spans="1:105" ht="12" customHeight="1" x14ac:dyDescent="0.25">
      <c r="A75" s="108" t="s">
        <v>53</v>
      </c>
      <c r="B75" s="98"/>
      <c r="C75" s="99">
        <v>5.8613002795407612</v>
      </c>
      <c r="D75" s="99">
        <v>6.0364594842587636</v>
      </c>
      <c r="E75" s="99">
        <v>6.2036444274954921</v>
      </c>
      <c r="F75" s="99">
        <v>6.0717246395016318</v>
      </c>
      <c r="G75" s="99">
        <v>6.4398089872038273</v>
      </c>
      <c r="H75" s="99">
        <v>6.8118181041712482</v>
      </c>
      <c r="I75" s="99">
        <v>0</v>
      </c>
      <c r="J75" s="99">
        <v>0</v>
      </c>
      <c r="K75" s="99">
        <v>0</v>
      </c>
      <c r="L75" s="99">
        <v>0</v>
      </c>
      <c r="M75" s="99">
        <v>6.2400534723022751</v>
      </c>
      <c r="N75" s="99">
        <v>6.430900612118343</v>
      </c>
      <c r="O75" s="99">
        <v>5.2685981801102804</v>
      </c>
      <c r="P75" s="99">
        <v>4.9553338150513628</v>
      </c>
      <c r="Q75" s="99">
        <v>5.2289894159813164</v>
      </c>
      <c r="R75" s="99">
        <v>0</v>
      </c>
      <c r="S75" s="99">
        <v>0</v>
      </c>
      <c r="T75" s="99">
        <v>0</v>
      </c>
      <c r="U75" s="99">
        <v>5.7538879818607107</v>
      </c>
      <c r="V75" s="99">
        <v>3.426530808804344</v>
      </c>
      <c r="W75" s="99">
        <v>2.7312301692907872</v>
      </c>
      <c r="X75" s="99">
        <v>3.0838032427722992</v>
      </c>
      <c r="Y75" s="99">
        <v>3.2192323851179938</v>
      </c>
      <c r="DA75" s="63" t="s">
        <v>4496</v>
      </c>
    </row>
    <row r="76" spans="1:105" ht="12" customHeight="1" x14ac:dyDescent="0.25">
      <c r="A76" s="108" t="s">
        <v>52</v>
      </c>
      <c r="B76" s="98"/>
      <c r="C76" s="99">
        <v>5.7020862844016831</v>
      </c>
      <c r="D76" s="99">
        <v>5.6487165525298115</v>
      </c>
      <c r="E76" s="99">
        <v>5.6370363298977662</v>
      </c>
      <c r="F76" s="99">
        <v>6.1853268917993436</v>
      </c>
      <c r="G76" s="99">
        <v>6.3386991048109129</v>
      </c>
      <c r="H76" s="99">
        <v>6.549880258422399</v>
      </c>
      <c r="I76" s="99">
        <v>0</v>
      </c>
      <c r="J76" s="99">
        <v>0</v>
      </c>
      <c r="K76" s="99">
        <v>0</v>
      </c>
      <c r="L76" s="99">
        <v>0</v>
      </c>
      <c r="M76" s="99">
        <v>6.4614725546535388</v>
      </c>
      <c r="N76" s="99">
        <v>6.6620703266738666</v>
      </c>
      <c r="O76" s="99">
        <v>7.3665771618986859</v>
      </c>
      <c r="P76" s="99">
        <v>7.8142417193710179</v>
      </c>
      <c r="Q76" s="99">
        <v>7.4295383365032412</v>
      </c>
      <c r="R76" s="99">
        <v>0</v>
      </c>
      <c r="S76" s="99">
        <v>0</v>
      </c>
      <c r="T76" s="99">
        <v>0</v>
      </c>
      <c r="U76" s="99">
        <v>6.5981817633973128</v>
      </c>
      <c r="V76" s="99">
        <v>6.7579638146667236</v>
      </c>
      <c r="W76" s="99">
        <v>6.4339416341643298</v>
      </c>
      <c r="X76" s="99">
        <v>4.6652458797125238</v>
      </c>
      <c r="Y76" s="99">
        <v>4.1777463563478525</v>
      </c>
      <c r="DA76" s="63" t="s">
        <v>4497</v>
      </c>
    </row>
    <row r="77" spans="1:105" ht="12" customHeight="1" x14ac:dyDescent="0.25">
      <c r="A77" s="121" t="s">
        <v>54</v>
      </c>
      <c r="B77" s="122"/>
      <c r="C77" s="123">
        <v>2.5675013027103075</v>
      </c>
      <c r="D77" s="123">
        <v>2.5407415205089943</v>
      </c>
      <c r="E77" s="123">
        <v>2.7578839899270613</v>
      </c>
      <c r="F77" s="123">
        <v>2.8320381995663655</v>
      </c>
      <c r="G77" s="123">
        <v>2.9253859687143362</v>
      </c>
      <c r="H77" s="123">
        <v>2.93779780442244</v>
      </c>
      <c r="I77" s="123">
        <v>2.8759725087008627</v>
      </c>
      <c r="J77" s="123">
        <v>2.4191412134488579</v>
      </c>
      <c r="K77" s="123">
        <v>2.5683441690883977</v>
      </c>
      <c r="L77" s="123">
        <v>2.6475871921344076</v>
      </c>
      <c r="M77" s="123">
        <v>2.384859124617146</v>
      </c>
      <c r="N77" s="123">
        <v>2.5551014113882591</v>
      </c>
      <c r="O77" s="123">
        <v>2.5441328119128435</v>
      </c>
      <c r="P77" s="123">
        <v>2.5462497669978412</v>
      </c>
      <c r="Q77" s="123">
        <v>2.545228688964249</v>
      </c>
      <c r="R77" s="123">
        <v>2.6324939282804558</v>
      </c>
      <c r="S77" s="123">
        <v>2.4909686185443611</v>
      </c>
      <c r="T77" s="123">
        <v>2.4232050083916472</v>
      </c>
      <c r="U77" s="123">
        <v>2.2953997983476149</v>
      </c>
      <c r="V77" s="123">
        <v>2.4938291055403048</v>
      </c>
      <c r="W77" s="123">
        <v>2.4470367400817779</v>
      </c>
      <c r="X77" s="123">
        <v>2.1106997855176513</v>
      </c>
      <c r="Y77" s="123">
        <v>1.7990652588114828</v>
      </c>
      <c r="DA77" s="130" t="s">
        <v>4498</v>
      </c>
    </row>
    <row r="78" spans="1:105" ht="12" customHeight="1" x14ac:dyDescent="0.25">
      <c r="A78" s="97" t="s">
        <v>189</v>
      </c>
      <c r="B78" s="98"/>
      <c r="C78" s="99">
        <v>3.0596480664807113</v>
      </c>
      <c r="D78" s="99">
        <v>2.97671752822255</v>
      </c>
      <c r="E78" s="99">
        <v>3.0997180441534207</v>
      </c>
      <c r="F78" s="99">
        <v>3.33258826213943</v>
      </c>
      <c r="G78" s="99">
        <v>3.3492951751435509</v>
      </c>
      <c r="H78" s="99">
        <v>3.3839995978206567</v>
      </c>
      <c r="I78" s="99">
        <v>3.3819968288280258</v>
      </c>
      <c r="J78" s="99">
        <v>2.6426123654628633</v>
      </c>
      <c r="K78" s="99">
        <v>2.9408716401122472</v>
      </c>
      <c r="L78" s="99">
        <v>2.9955437476446503</v>
      </c>
      <c r="M78" s="99">
        <v>2.7126059994459761</v>
      </c>
      <c r="N78" s="99">
        <v>2.9486212854717566</v>
      </c>
      <c r="O78" s="99">
        <v>2.9410273319290616</v>
      </c>
      <c r="P78" s="99">
        <v>2.9562310884664962</v>
      </c>
      <c r="Q78" s="99">
        <v>3.0243966065408956</v>
      </c>
      <c r="R78" s="99">
        <v>3.172436035032939</v>
      </c>
      <c r="S78" s="99">
        <v>3.026635015576931</v>
      </c>
      <c r="T78" s="99">
        <v>2.8630621160871388</v>
      </c>
      <c r="U78" s="99">
        <v>2.6736620897172485</v>
      </c>
      <c r="V78" s="99">
        <v>2.9191902395791161</v>
      </c>
      <c r="W78" s="99">
        <v>2.9087176498781053</v>
      </c>
      <c r="X78" s="99">
        <v>2.3562733210490205</v>
      </c>
      <c r="Y78" s="99">
        <v>2.1732380705817924</v>
      </c>
      <c r="DA78" s="63" t="s">
        <v>4499</v>
      </c>
    </row>
    <row r="79" spans="1:105" ht="12" customHeight="1" x14ac:dyDescent="0.25">
      <c r="A79" s="109" t="s">
        <v>120</v>
      </c>
      <c r="B79" s="33"/>
      <c r="C79" s="110">
        <v>2.4059714290622272</v>
      </c>
      <c r="D79" s="110">
        <v>2.3580827150016144</v>
      </c>
      <c r="E79" s="110">
        <v>2.5561878051872018</v>
      </c>
      <c r="F79" s="110">
        <v>2.5785829716639022</v>
      </c>
      <c r="G79" s="110">
        <v>2.6899478739846483</v>
      </c>
      <c r="H79" s="110">
        <v>2.6007740863218358</v>
      </c>
      <c r="I79" s="110">
        <v>2.547380924420692</v>
      </c>
      <c r="J79" s="110">
        <v>2.227114868272893</v>
      </c>
      <c r="K79" s="110">
        <v>2.3021096185689798</v>
      </c>
      <c r="L79" s="110">
        <v>2.2778302082383037</v>
      </c>
      <c r="M79" s="110">
        <v>2.1234772982103083</v>
      </c>
      <c r="N79" s="110">
        <v>2.1989090447431732</v>
      </c>
      <c r="O79" s="110">
        <v>2.2022689719919488</v>
      </c>
      <c r="P79" s="110">
        <v>2.2112685398006646</v>
      </c>
      <c r="Q79" s="110">
        <v>2.3170956094339372</v>
      </c>
      <c r="R79" s="110">
        <v>2.2721836498737478</v>
      </c>
      <c r="S79" s="110">
        <v>2.24420655614863</v>
      </c>
      <c r="T79" s="110">
        <v>2.1990786322328812</v>
      </c>
      <c r="U79" s="110">
        <v>2.1401315789009736</v>
      </c>
      <c r="V79" s="110">
        <v>2.2319497337787459</v>
      </c>
      <c r="W79" s="110">
        <v>2.1571760926902162</v>
      </c>
      <c r="X79" s="110">
        <v>1.5420171306091559</v>
      </c>
      <c r="Y79" s="110">
        <v>1.5608085804169463</v>
      </c>
      <c r="DA79" s="60" t="s">
        <v>4500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8">
        <f t="shared" ref="C81:Q81" si="28">C82+C85+C87+C100</f>
        <v>172.69323391387067</v>
      </c>
      <c r="D81" s="118">
        <f t="shared" si="28"/>
        <v>142.00590058032387</v>
      </c>
      <c r="E81" s="118">
        <f t="shared" si="28"/>
        <v>158.33561260918151</v>
      </c>
      <c r="F81" s="118">
        <f t="shared" si="28"/>
        <v>144.28335555134731</v>
      </c>
      <c r="G81" s="118">
        <f t="shared" si="28"/>
        <v>125.67157118670757</v>
      </c>
      <c r="H81" s="118">
        <f t="shared" si="28"/>
        <v>107.70211864773347</v>
      </c>
      <c r="I81" s="118">
        <f t="shared" si="28"/>
        <v>131.06406905225873</v>
      </c>
      <c r="J81" s="118">
        <f t="shared" si="28"/>
        <v>125.4678667378984</v>
      </c>
      <c r="K81" s="118">
        <f t="shared" si="28"/>
        <v>114.83396059929325</v>
      </c>
      <c r="L81" s="118">
        <f t="shared" si="28"/>
        <v>139.8310012972706</v>
      </c>
      <c r="M81" s="118">
        <f t="shared" si="28"/>
        <v>99.93618199639792</v>
      </c>
      <c r="N81" s="118">
        <f t="shared" si="28"/>
        <v>108.00011265365305</v>
      </c>
      <c r="O81" s="118">
        <f t="shared" si="28"/>
        <v>115.98095496772402</v>
      </c>
      <c r="P81" s="118">
        <f t="shared" si="28"/>
        <v>84.915763969305701</v>
      </c>
      <c r="Q81" s="118">
        <f t="shared" si="28"/>
        <v>91.28079352966742</v>
      </c>
      <c r="R81" s="118">
        <f t="shared" ref="R81:V81" si="29">R82+R85+R87+R100</f>
        <v>93.949606463846607</v>
      </c>
      <c r="S81" s="118">
        <f t="shared" si="29"/>
        <v>83.409450866060183</v>
      </c>
      <c r="T81" s="118">
        <f t="shared" si="29"/>
        <v>76.172442823881511</v>
      </c>
      <c r="U81" s="118">
        <f t="shared" si="29"/>
        <v>70.884330293400964</v>
      </c>
      <c r="V81" s="118">
        <f t="shared" si="29"/>
        <v>59.890605757230517</v>
      </c>
      <c r="W81" s="118">
        <f t="shared" ref="W81:Y81" si="30">W82+W85+W87+W100</f>
        <v>60.847542706127697</v>
      </c>
      <c r="X81" s="118">
        <f t="shared" si="30"/>
        <v>46.439927675663355</v>
      </c>
      <c r="Y81" s="118">
        <f t="shared" si="30"/>
        <v>39.000366319941094</v>
      </c>
      <c r="DA81" s="129" t="s">
        <v>4501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155.81461970287995</v>
      </c>
      <c r="D82" s="123">
        <f t="shared" si="31"/>
        <v>125.05862965804043</v>
      </c>
      <c r="E82" s="123">
        <f t="shared" si="31"/>
        <v>141.05052898102107</v>
      </c>
      <c r="F82" s="123">
        <f t="shared" si="31"/>
        <v>125.85452507197441</v>
      </c>
      <c r="G82" s="123">
        <f t="shared" si="31"/>
        <v>106.69794376337951</v>
      </c>
      <c r="H82" s="123">
        <f t="shared" si="31"/>
        <v>88.191784918461494</v>
      </c>
      <c r="I82" s="123">
        <f t="shared" si="31"/>
        <v>111.7398981014863</v>
      </c>
      <c r="J82" s="123">
        <f t="shared" si="31"/>
        <v>107.4660131637395</v>
      </c>
      <c r="K82" s="123">
        <f t="shared" si="31"/>
        <v>96.435225861475615</v>
      </c>
      <c r="L82" s="123">
        <f t="shared" si="31"/>
        <v>121.37966230510101</v>
      </c>
      <c r="M82" s="123">
        <f t="shared" si="31"/>
        <v>82.065829337388323</v>
      </c>
      <c r="N82" s="123">
        <f t="shared" si="31"/>
        <v>89.585371606539553</v>
      </c>
      <c r="O82" s="123">
        <f t="shared" si="31"/>
        <v>98.120309821933219</v>
      </c>
      <c r="P82" s="123">
        <f t="shared" si="31"/>
        <v>67.041277438343698</v>
      </c>
      <c r="Q82" s="123">
        <f t="shared" si="31"/>
        <v>74.079090815960029</v>
      </c>
      <c r="R82" s="123">
        <f t="shared" ref="R82:V82" si="32">SUM(R83:R84)</f>
        <v>76.565987575916239</v>
      </c>
      <c r="S82" s="123">
        <f t="shared" si="32"/>
        <v>66.321703724387831</v>
      </c>
      <c r="T82" s="123">
        <f t="shared" si="32"/>
        <v>59.45840458639308</v>
      </c>
      <c r="U82" s="123">
        <f t="shared" si="32"/>
        <v>54.273289508791592</v>
      </c>
      <c r="V82" s="123">
        <f t="shared" si="32"/>
        <v>45.346860698903029</v>
      </c>
      <c r="W82" s="123">
        <f t="shared" ref="W82:Y82" si="33">SUM(W83:W84)</f>
        <v>47.804225730206447</v>
      </c>
      <c r="X82" s="123">
        <f t="shared" si="33"/>
        <v>35.636913618773754</v>
      </c>
      <c r="Y82" s="123">
        <f t="shared" si="33"/>
        <v>28.843024147835894</v>
      </c>
      <c r="DA82" s="130" t="s">
        <v>4502</v>
      </c>
    </row>
    <row r="83" spans="1:105" ht="12" customHeight="1" x14ac:dyDescent="0.25">
      <c r="A83" s="97" t="s">
        <v>199</v>
      </c>
      <c r="B83" s="98"/>
      <c r="C83" s="99">
        <v>154.96538756152779</v>
      </c>
      <c r="D83" s="99">
        <v>124.38027771460141</v>
      </c>
      <c r="E83" s="99">
        <v>140.28375393242385</v>
      </c>
      <c r="F83" s="99">
        <v>125.15752440182115</v>
      </c>
      <c r="G83" s="99">
        <v>106.10521521160672</v>
      </c>
      <c r="H83" s="99">
        <v>87.703625704881276</v>
      </c>
      <c r="I83" s="99">
        <v>111.11838664666975</v>
      </c>
      <c r="J83" s="99">
        <v>106.85891225263939</v>
      </c>
      <c r="K83" s="99">
        <v>95.88760473996382</v>
      </c>
      <c r="L83" s="99">
        <v>120.68759583597499</v>
      </c>
      <c r="M83" s="99">
        <v>81.596865636328744</v>
      </c>
      <c r="N83" s="99">
        <v>89.071040693655277</v>
      </c>
      <c r="O83" s="99">
        <v>97.555911251371072</v>
      </c>
      <c r="P83" s="99">
        <v>66.654723204121808</v>
      </c>
      <c r="Q83" s="99">
        <v>73.650847442377682</v>
      </c>
      <c r="R83" s="99">
        <v>76.118276536121442</v>
      </c>
      <c r="S83" s="99">
        <v>65.929442997957437</v>
      </c>
      <c r="T83" s="99">
        <v>59.101417223426637</v>
      </c>
      <c r="U83" s="99">
        <v>53.941235146574428</v>
      </c>
      <c r="V83" s="99">
        <v>45.078112478343549</v>
      </c>
      <c r="W83" s="99">
        <v>47.516243458571317</v>
      </c>
      <c r="X83" s="99">
        <v>35.428286614408215</v>
      </c>
      <c r="Y83" s="99">
        <v>28.673787369761847</v>
      </c>
      <c r="DA83" s="63" t="s">
        <v>4503</v>
      </c>
    </row>
    <row r="84" spans="1:105" ht="12" customHeight="1" x14ac:dyDescent="0.25">
      <c r="A84" s="97" t="s">
        <v>53</v>
      </c>
      <c r="B84" s="98"/>
      <c r="C84" s="99">
        <v>0.84923214135216762</v>
      </c>
      <c r="D84" s="99">
        <v>0.67835194343903005</v>
      </c>
      <c r="E84" s="99">
        <v>0.76677504859723011</v>
      </c>
      <c r="F84" s="99">
        <v>0.69700067015325873</v>
      </c>
      <c r="G84" s="99">
        <v>0.59272855177279082</v>
      </c>
      <c r="H84" s="99">
        <v>0.4881592135802193</v>
      </c>
      <c r="I84" s="99">
        <v>0.62151145481654935</v>
      </c>
      <c r="J84" s="99">
        <v>0.6071009111001161</v>
      </c>
      <c r="K84" s="99">
        <v>0.54762112151180076</v>
      </c>
      <c r="L84" s="99">
        <v>0.69206646912601733</v>
      </c>
      <c r="M84" s="99">
        <v>0.46896370105957363</v>
      </c>
      <c r="N84" s="99">
        <v>0.51433091288426924</v>
      </c>
      <c r="O84" s="99">
        <v>0.56439857056214415</v>
      </c>
      <c r="P84" s="99">
        <v>0.38655423422189195</v>
      </c>
      <c r="Q84" s="99">
        <v>0.42824337358235254</v>
      </c>
      <c r="R84" s="99">
        <v>0.44771103979480031</v>
      </c>
      <c r="S84" s="99">
        <v>0.39226072643039567</v>
      </c>
      <c r="T84" s="99">
        <v>0.35698736296643951</v>
      </c>
      <c r="U84" s="99">
        <v>0.33205436221716378</v>
      </c>
      <c r="V84" s="99">
        <v>0.26874822055948167</v>
      </c>
      <c r="W84" s="99">
        <v>0.28798227163513268</v>
      </c>
      <c r="X84" s="99">
        <v>0.20862700436553622</v>
      </c>
      <c r="Y84" s="99">
        <v>0.16923677807404741</v>
      </c>
      <c r="DA84" s="63" t="s">
        <v>4504</v>
      </c>
    </row>
    <row r="85" spans="1:105" ht="12.95" customHeight="1" x14ac:dyDescent="0.25">
      <c r="A85" s="121" t="s">
        <v>92</v>
      </c>
      <c r="B85" s="122"/>
      <c r="C85" s="123">
        <f t="shared" ref="C85:Y85" si="34">C86</f>
        <v>3.9154817967376805E-2</v>
      </c>
      <c r="D85" s="123">
        <f t="shared" si="34"/>
        <v>1.3173909785091219E-2</v>
      </c>
      <c r="E85" s="123">
        <f t="shared" si="34"/>
        <v>4.3591292103295202E-2</v>
      </c>
      <c r="F85" s="123">
        <f t="shared" si="34"/>
        <v>1.9005323568853996E-2</v>
      </c>
      <c r="G85" s="123">
        <f t="shared" si="34"/>
        <v>0.11953165949502471</v>
      </c>
      <c r="H85" s="123">
        <f t="shared" si="34"/>
        <v>0.31167029354727532</v>
      </c>
      <c r="I85" s="123">
        <f t="shared" si="34"/>
        <v>9.536271362994482E-2</v>
      </c>
      <c r="J85" s="123">
        <f t="shared" si="34"/>
        <v>8.6998624245557529E-2</v>
      </c>
      <c r="K85" s="123">
        <f t="shared" si="34"/>
        <v>2.0006242106186751E-2</v>
      </c>
      <c r="L85" s="123">
        <f t="shared" si="34"/>
        <v>0.10815056000520144</v>
      </c>
      <c r="M85" s="123">
        <f t="shared" si="34"/>
        <v>1.6252844496646549E-2</v>
      </c>
      <c r="N85" s="123">
        <f t="shared" si="34"/>
        <v>9.2050726618684159E-2</v>
      </c>
      <c r="O85" s="123">
        <f t="shared" si="34"/>
        <v>0.15354923797550987</v>
      </c>
      <c r="P85" s="123">
        <f t="shared" si="34"/>
        <v>8.4234870785278013E-2</v>
      </c>
      <c r="Q85" s="123">
        <f t="shared" si="34"/>
        <v>5.4417171551279342E-2</v>
      </c>
      <c r="R85" s="123">
        <f t="shared" si="34"/>
        <v>8.449223510957915E-2</v>
      </c>
      <c r="S85" s="123">
        <f t="shared" si="34"/>
        <v>7.7866963188409299E-2</v>
      </c>
      <c r="T85" s="123">
        <f t="shared" si="34"/>
        <v>3.7442504672780305E-2</v>
      </c>
      <c r="U85" s="123">
        <f t="shared" si="34"/>
        <v>0.24644499442826073</v>
      </c>
      <c r="V85" s="123">
        <f t="shared" si="34"/>
        <v>0.38251421828664206</v>
      </c>
      <c r="W85" s="123">
        <f t="shared" si="34"/>
        <v>0.23063288425056436</v>
      </c>
      <c r="X85" s="123">
        <f t="shared" si="34"/>
        <v>0.17759322062584079</v>
      </c>
      <c r="Y85" s="123">
        <f t="shared" si="34"/>
        <v>0.17967857776404941</v>
      </c>
      <c r="DA85" s="130" t="s">
        <v>4505</v>
      </c>
    </row>
    <row r="86" spans="1:105" ht="12" customHeight="1" x14ac:dyDescent="0.25">
      <c r="A86" s="97" t="s">
        <v>53</v>
      </c>
      <c r="B86" s="98"/>
      <c r="C86" s="99">
        <f>RES_hhdet_in_fech!C86/RES_summary!C$21</f>
        <v>3.9154817967376805E-2</v>
      </c>
      <c r="D86" s="99">
        <f>RES_hhdet_in_fech!D86/RES_summary!D$21</f>
        <v>1.3173909785091219E-2</v>
      </c>
      <c r="E86" s="99">
        <f>RES_hhdet_in_fech!E86/RES_summary!E$21</f>
        <v>4.3591292103295202E-2</v>
      </c>
      <c r="F86" s="99">
        <f>RES_hhdet_in_fech!F86/RES_summary!F$21</f>
        <v>1.9005323568853996E-2</v>
      </c>
      <c r="G86" s="99">
        <f>RES_hhdet_in_fech!G86/RES_summary!G$21</f>
        <v>0.11953165949502471</v>
      </c>
      <c r="H86" s="99">
        <f>RES_hhdet_in_fech!H86/RES_summary!H$21</f>
        <v>0.31167029354727532</v>
      </c>
      <c r="I86" s="99">
        <f>RES_hhdet_in_fech!I86/RES_summary!I$21</f>
        <v>9.536271362994482E-2</v>
      </c>
      <c r="J86" s="99">
        <f>RES_hhdet_in_fech!J86/RES_summary!J$21</f>
        <v>8.6998624245557529E-2</v>
      </c>
      <c r="K86" s="99">
        <f>RES_hhdet_in_fech!K86/RES_summary!K$21</f>
        <v>2.0006242106186751E-2</v>
      </c>
      <c r="L86" s="99">
        <f>RES_hhdet_in_fech!L86/RES_summary!L$21</f>
        <v>0.10815056000520144</v>
      </c>
      <c r="M86" s="99">
        <f>RES_hhdet_in_fech!M86/RES_summary!M$21</f>
        <v>1.6252844496646549E-2</v>
      </c>
      <c r="N86" s="99">
        <f>RES_hhdet_in_fech!N86/RES_summary!N$21</f>
        <v>9.2050726618684159E-2</v>
      </c>
      <c r="O86" s="99">
        <f>RES_hhdet_in_fech!O86/RES_summary!O$21</f>
        <v>0.15354923797550987</v>
      </c>
      <c r="P86" s="99">
        <f>RES_hhdet_in_fech!P86/RES_summary!P$21</f>
        <v>8.4234870785278013E-2</v>
      </c>
      <c r="Q86" s="99">
        <f>RES_hhdet_in_fech!Q86/RES_summary!Q$21</f>
        <v>5.4417171551279342E-2</v>
      </c>
      <c r="R86" s="99">
        <f>RES_hhdet_in_fech!R86/RES_summary!R$21</f>
        <v>8.449223510957915E-2</v>
      </c>
      <c r="S86" s="99">
        <f>RES_hhdet_in_fech!S86/RES_summary!S$21</f>
        <v>7.7866963188409299E-2</v>
      </c>
      <c r="T86" s="99">
        <f>RES_hhdet_in_fech!T86/RES_summary!T$21</f>
        <v>3.7442504672780305E-2</v>
      </c>
      <c r="U86" s="99">
        <f>RES_hhdet_in_fech!U86/RES_summary!U$21</f>
        <v>0.24644499442826073</v>
      </c>
      <c r="V86" s="99">
        <f>RES_hhdet_in_fech!V86/RES_summary!V$21</f>
        <v>0.38251421828664206</v>
      </c>
      <c r="W86" s="99">
        <f>RES_hhdet_in_fech!W86/RES_summary!W$21</f>
        <v>0.23063288425056436</v>
      </c>
      <c r="X86" s="99">
        <f>RES_hhdet_in_fech!X86/RES_summary!X$21</f>
        <v>0.17759322062584079</v>
      </c>
      <c r="Y86" s="99">
        <f>RES_hhdet_in_fech!Y86/RES_summary!Y$21</f>
        <v>0.17967857776404941</v>
      </c>
      <c r="DA86" s="63" t="s">
        <v>4506</v>
      </c>
    </row>
    <row r="87" spans="1:105" ht="12" customHeight="1" x14ac:dyDescent="0.25">
      <c r="A87" s="121" t="s">
        <v>55</v>
      </c>
      <c r="B87" s="122"/>
      <c r="C87" s="123">
        <v>14.408040738107657</v>
      </c>
      <c r="D87" s="123">
        <v>14.544970825363633</v>
      </c>
      <c r="E87" s="123">
        <v>14.651031294224275</v>
      </c>
      <c r="F87" s="123">
        <v>15.793419534499456</v>
      </c>
      <c r="G87" s="123">
        <v>16.134402085594797</v>
      </c>
      <c r="H87" s="123">
        <v>16.550182995504663</v>
      </c>
      <c r="I87" s="123">
        <v>16.620682526212825</v>
      </c>
      <c r="J87" s="123">
        <v>15.642108519417668</v>
      </c>
      <c r="K87" s="123">
        <v>16.021181035004087</v>
      </c>
      <c r="L87" s="123">
        <v>16.025094419595963</v>
      </c>
      <c r="M87" s="123">
        <v>15.678947249222562</v>
      </c>
      <c r="N87" s="123">
        <v>16.074903450888858</v>
      </c>
      <c r="O87" s="123">
        <v>15.458755811243311</v>
      </c>
      <c r="P87" s="123">
        <v>15.505170883957875</v>
      </c>
      <c r="Q87" s="123">
        <v>14.778878816312488</v>
      </c>
      <c r="R87" s="123">
        <v>14.953478638237305</v>
      </c>
      <c r="S87" s="123">
        <v>14.700119104418436</v>
      </c>
      <c r="T87" s="123">
        <v>14.418495447674639</v>
      </c>
      <c r="U87" s="123">
        <v>14.147900921099511</v>
      </c>
      <c r="V87" s="123">
        <v>11.878494199295718</v>
      </c>
      <c r="W87" s="123">
        <v>10.606499285314282</v>
      </c>
      <c r="X87" s="123">
        <v>8.9925442660995607</v>
      </c>
      <c r="Y87" s="123">
        <v>8.3496152546223872</v>
      </c>
      <c r="DA87" s="130" t="s">
        <v>4507</v>
      </c>
    </row>
    <row r="88" spans="1:105" ht="12" customHeight="1" x14ac:dyDescent="0.25">
      <c r="A88" s="97" t="s">
        <v>132</v>
      </c>
      <c r="B88" s="98"/>
      <c r="C88" s="99">
        <v>15.640988659253834</v>
      </c>
      <c r="D88" s="99">
        <v>13.283152404304669</v>
      </c>
      <c r="E88" s="99">
        <v>14.251367709277538</v>
      </c>
      <c r="F88" s="99">
        <v>15.791562012162009</v>
      </c>
      <c r="G88" s="99">
        <v>14.100921132704636</v>
      </c>
      <c r="H88" s="99">
        <v>12.851280927613749</v>
      </c>
      <c r="I88" s="99">
        <v>17.625639127280817</v>
      </c>
      <c r="J88" s="99">
        <v>15.145723465459705</v>
      </c>
      <c r="K88" s="99">
        <v>15.122725380433806</v>
      </c>
      <c r="L88" s="99">
        <v>16.641718127928367</v>
      </c>
      <c r="M88" s="99">
        <v>14.197418659867733</v>
      </c>
      <c r="N88" s="99">
        <v>15.037835955007035</v>
      </c>
      <c r="O88" s="99">
        <v>15.172293279681814</v>
      </c>
      <c r="P88" s="99">
        <v>14.373719384170144</v>
      </c>
      <c r="Q88" s="99">
        <v>13.75584477411808</v>
      </c>
      <c r="R88" s="99">
        <v>13.839335941888322</v>
      </c>
      <c r="S88" s="99">
        <v>14.102860518503627</v>
      </c>
      <c r="T88" s="99">
        <v>14.78724408588589</v>
      </c>
      <c r="U88" s="99">
        <v>13.94415081824557</v>
      </c>
      <c r="V88" s="99">
        <v>10.266771796480212</v>
      </c>
      <c r="W88" s="99">
        <v>9.0819337576781223</v>
      </c>
      <c r="X88" s="99">
        <v>11.617714450369158</v>
      </c>
      <c r="Y88" s="99">
        <v>9.3355976503887081</v>
      </c>
      <c r="DA88" s="63" t="s">
        <v>4508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12.542331059043393</v>
      </c>
      <c r="L89" s="99">
        <v>13.963630932811489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12.108847745713126</v>
      </c>
      <c r="S89" s="99">
        <v>12.539481556646365</v>
      </c>
      <c r="T89" s="99">
        <v>13.174219510801995</v>
      </c>
      <c r="U89" s="99">
        <v>12.545916242196856</v>
      </c>
      <c r="V89" s="99">
        <v>9.1123637010937077</v>
      </c>
      <c r="W89" s="99">
        <v>8.0866099458446286</v>
      </c>
      <c r="X89" s="99">
        <v>10.62652785632547</v>
      </c>
      <c r="Y89" s="99">
        <v>8.6066583961384939</v>
      </c>
      <c r="DA89" s="63" t="s">
        <v>4509</v>
      </c>
    </row>
    <row r="90" spans="1:105" ht="12" customHeight="1" x14ac:dyDescent="0.25">
      <c r="A90" s="100" t="s">
        <v>199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6.2264346803600992</v>
      </c>
      <c r="L90" s="102">
        <v>6.9051589640532587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5.7059366481577429</v>
      </c>
      <c r="S90" s="102">
        <v>6.1596453959908652</v>
      </c>
      <c r="T90" s="102">
        <v>5.8927308516325025</v>
      </c>
      <c r="U90" s="102">
        <v>5.5788463467745766</v>
      </c>
      <c r="V90" s="102">
        <v>2.9016980325235227</v>
      </c>
      <c r="W90" s="102">
        <v>2.2944069908425444</v>
      </c>
      <c r="X90" s="102">
        <v>4.0910017147400772</v>
      </c>
      <c r="Y90" s="102">
        <v>3.6115607571745216</v>
      </c>
      <c r="DA90" s="131" t="s">
        <v>4510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6.3158963786832949</v>
      </c>
      <c r="L91" s="105">
        <v>7.0584719687582291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6.4029110975553829</v>
      </c>
      <c r="S91" s="105">
        <v>6.3798361606554979</v>
      </c>
      <c r="T91" s="105">
        <v>7.2814886591694945</v>
      </c>
      <c r="U91" s="105">
        <v>6.9670698954222807</v>
      </c>
      <c r="V91" s="105">
        <v>6.2106656685701855</v>
      </c>
      <c r="W91" s="105">
        <v>5.7922029550020842</v>
      </c>
      <c r="X91" s="105">
        <v>6.5355261415853922</v>
      </c>
      <c r="Y91" s="105">
        <v>4.9950976389639701</v>
      </c>
      <c r="DA91" s="132" t="s">
        <v>4511</v>
      </c>
    </row>
    <row r="92" spans="1:105" ht="12" customHeight="1" x14ac:dyDescent="0.25">
      <c r="A92" s="106" t="s">
        <v>124</v>
      </c>
      <c r="B92" s="101"/>
      <c r="C92" s="102">
        <v>15.949596819535383</v>
      </c>
      <c r="D92" s="102">
        <v>15.989955083924965</v>
      </c>
      <c r="E92" s="102">
        <v>15.754017539724879</v>
      </c>
      <c r="F92" s="102">
        <v>16.921501628986533</v>
      </c>
      <c r="G92" s="102">
        <v>17.477298755872667</v>
      </c>
      <c r="H92" s="102">
        <v>18.618627339578712</v>
      </c>
      <c r="I92" s="102">
        <v>18.625110058066795</v>
      </c>
      <c r="J92" s="102">
        <v>17.30395922373507</v>
      </c>
      <c r="K92" s="102">
        <v>18.596960502147333</v>
      </c>
      <c r="L92" s="102">
        <v>18.194882953753229</v>
      </c>
      <c r="M92" s="102">
        <v>17.752464362592985</v>
      </c>
      <c r="N92" s="102">
        <v>17.448167438025258</v>
      </c>
      <c r="O92" s="102">
        <v>16.74846357274668</v>
      </c>
      <c r="P92" s="102">
        <v>17.414491135209317</v>
      </c>
      <c r="Q92" s="102">
        <v>15.402909515284909</v>
      </c>
      <c r="R92" s="102">
        <v>16.47709544378678</v>
      </c>
      <c r="S92" s="102">
        <v>15.529691819252433</v>
      </c>
      <c r="T92" s="102">
        <v>14.54233092344217</v>
      </c>
      <c r="U92" s="102">
        <v>14.228747043387513</v>
      </c>
      <c r="V92" s="102">
        <v>12.105361764987741</v>
      </c>
      <c r="W92" s="102">
        <v>10.821773569951135</v>
      </c>
      <c r="X92" s="102">
        <v>10.061788675904857</v>
      </c>
      <c r="Y92" s="102">
        <v>9.1120016636153522</v>
      </c>
      <c r="DA92" s="131" t="s">
        <v>4512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13.411474519582434</v>
      </c>
      <c r="H93" s="105">
        <v>14.362875166287109</v>
      </c>
      <c r="I93" s="105">
        <v>14.579391509059489</v>
      </c>
      <c r="J93" s="105">
        <v>13.331366903244273</v>
      </c>
      <c r="K93" s="105">
        <v>14.468746633966733</v>
      </c>
      <c r="L93" s="105">
        <v>14.219678342465318</v>
      </c>
      <c r="M93" s="105">
        <v>13.86914284316188</v>
      </c>
      <c r="N93" s="105">
        <v>13.798833048656157</v>
      </c>
      <c r="O93" s="105">
        <v>13.101049490397342</v>
      </c>
      <c r="P93" s="105">
        <v>13.828623364995089</v>
      </c>
      <c r="Q93" s="105">
        <v>12.600495515759484</v>
      </c>
      <c r="R93" s="105">
        <v>13.970413788754668</v>
      </c>
      <c r="S93" s="105">
        <v>13.396574827194145</v>
      </c>
      <c r="T93" s="105">
        <v>12.524662447003355</v>
      </c>
      <c r="U93" s="105">
        <v>12.34823693075125</v>
      </c>
      <c r="V93" s="105">
        <v>10.261638234748384</v>
      </c>
      <c r="W93" s="105">
        <v>9.1564707302886799</v>
      </c>
      <c r="X93" s="105">
        <v>8.7861215653273206</v>
      </c>
      <c r="Y93" s="105">
        <v>8.0267641145275146</v>
      </c>
      <c r="DA93" s="132" t="s">
        <v>4513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7.1135119925294319</v>
      </c>
      <c r="H94" s="99">
        <v>7.6934957537619351</v>
      </c>
      <c r="I94" s="99">
        <v>8.1540356244705308</v>
      </c>
      <c r="J94" s="99">
        <v>6.9127157462144186</v>
      </c>
      <c r="K94" s="99">
        <v>7.6688560698030139</v>
      </c>
      <c r="L94" s="99">
        <v>7.5520021922528056</v>
      </c>
      <c r="M94" s="99">
        <v>7.0960968383468082</v>
      </c>
      <c r="N94" s="99">
        <v>7.0087607043821647</v>
      </c>
      <c r="O94" s="99">
        <v>5.6136321319025573</v>
      </c>
      <c r="P94" s="99">
        <v>5.457176342597525</v>
      </c>
      <c r="Q94" s="99">
        <v>5.232961085062219</v>
      </c>
      <c r="R94" s="99">
        <v>6.8103097857602801</v>
      </c>
      <c r="S94" s="99">
        <v>6.7952059868948593</v>
      </c>
      <c r="T94" s="99">
        <v>5.8034795301353403</v>
      </c>
      <c r="U94" s="99">
        <v>5.7000584285609666</v>
      </c>
      <c r="V94" s="99">
        <v>3.4128470197205658</v>
      </c>
      <c r="W94" s="99">
        <v>2.7098520539252475</v>
      </c>
      <c r="X94" s="99">
        <v>3.5163913743266995</v>
      </c>
      <c r="Y94" s="99">
        <v>3.5216918693344539</v>
      </c>
      <c r="DA94" s="63" t="s">
        <v>4514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6.2979625270530049</v>
      </c>
      <c r="H95" s="99">
        <v>6.6693794125251769</v>
      </c>
      <c r="I95" s="99">
        <v>6.4253558845889609</v>
      </c>
      <c r="J95" s="99">
        <v>6.418651157029851</v>
      </c>
      <c r="K95" s="99">
        <v>6.7998905641637188</v>
      </c>
      <c r="L95" s="99">
        <v>6.6676761502125128</v>
      </c>
      <c r="M95" s="99">
        <v>6.7730460048150736</v>
      </c>
      <c r="N95" s="99">
        <v>6.790072344273991</v>
      </c>
      <c r="O95" s="99">
        <v>7.4874173584947856</v>
      </c>
      <c r="P95" s="99">
        <v>8.3714470223975628</v>
      </c>
      <c r="Q95" s="99">
        <v>7.3675344306972645</v>
      </c>
      <c r="R95" s="99">
        <v>7.1601040029943883</v>
      </c>
      <c r="S95" s="99">
        <v>6.6013688402992843</v>
      </c>
      <c r="T95" s="99">
        <v>6.7211829168680133</v>
      </c>
      <c r="U95" s="99">
        <v>6.6481785021902828</v>
      </c>
      <c r="V95" s="99">
        <v>6.8487912150278181</v>
      </c>
      <c r="W95" s="99">
        <v>6.4466186763634328</v>
      </c>
      <c r="X95" s="99">
        <v>5.2697301910006207</v>
      </c>
      <c r="Y95" s="99">
        <v>4.5050722451930607</v>
      </c>
      <c r="DA95" s="63" t="s">
        <v>4515</v>
      </c>
    </row>
    <row r="96" spans="1:105" ht="12" customHeight="1" x14ac:dyDescent="0.25">
      <c r="A96" s="106" t="s">
        <v>122</v>
      </c>
      <c r="B96" s="101"/>
      <c r="C96" s="102">
        <v>14.354856841041506</v>
      </c>
      <c r="D96" s="102">
        <v>14.437134771732373</v>
      </c>
      <c r="E96" s="102">
        <v>14.570086568447906</v>
      </c>
      <c r="F96" s="102">
        <v>15.238895678473698</v>
      </c>
      <c r="G96" s="102">
        <v>15.820270588691782</v>
      </c>
      <c r="H96" s="102">
        <v>16.486657213344717</v>
      </c>
      <c r="I96" s="102">
        <v>16.77337406527651</v>
      </c>
      <c r="J96" s="102">
        <v>15.867438005159197</v>
      </c>
      <c r="K96" s="102">
        <v>16.563818370463835</v>
      </c>
      <c r="L96" s="102">
        <v>16.099318837016288</v>
      </c>
      <c r="M96" s="102">
        <v>15.616435624286495</v>
      </c>
      <c r="N96" s="102">
        <v>16.014917562802893</v>
      </c>
      <c r="O96" s="102">
        <v>15.716544636638604</v>
      </c>
      <c r="P96" s="102">
        <v>15.823164267967133</v>
      </c>
      <c r="Q96" s="102">
        <v>15.36481297353107</v>
      </c>
      <c r="R96" s="102">
        <v>15.267958646750799</v>
      </c>
      <c r="S96" s="102">
        <v>15.116321214317185</v>
      </c>
      <c r="T96" s="102">
        <v>14.692190357606071</v>
      </c>
      <c r="U96" s="102">
        <v>14.377230438486592</v>
      </c>
      <c r="V96" s="102">
        <v>12.18037693555214</v>
      </c>
      <c r="W96" s="102">
        <v>10.981945571395801</v>
      </c>
      <c r="X96" s="102">
        <v>8.9020784121054461</v>
      </c>
      <c r="Y96" s="102">
        <v>8.3608599496459473</v>
      </c>
      <c r="DA96" s="131" t="s">
        <v>4516</v>
      </c>
    </row>
    <row r="97" spans="1:105" ht="12" customHeight="1" x14ac:dyDescent="0.25">
      <c r="A97" s="107" t="s">
        <v>121</v>
      </c>
      <c r="B97" s="104"/>
      <c r="C97" s="105">
        <v>11.563386563942441</v>
      </c>
      <c r="D97" s="105">
        <v>11.685176036788574</v>
      </c>
      <c r="E97" s="105">
        <v>11.840680757393256</v>
      </c>
      <c r="F97" s="105">
        <v>12.257051531300979</v>
      </c>
      <c r="G97" s="105">
        <v>12.778508092014739</v>
      </c>
      <c r="H97" s="105">
        <v>13.361698362593648</v>
      </c>
      <c r="I97" s="105">
        <v>13.747737490415274</v>
      </c>
      <c r="J97" s="105">
        <v>12.832311177076919</v>
      </c>
      <c r="K97" s="105">
        <v>13.487697912587532</v>
      </c>
      <c r="L97" s="105">
        <v>13.137884845413629</v>
      </c>
      <c r="M97" s="105">
        <v>12.701526026955809</v>
      </c>
      <c r="N97" s="105">
        <v>13.092970938792211</v>
      </c>
      <c r="O97" s="105">
        <v>12.635175342008964</v>
      </c>
      <c r="P97" s="105">
        <v>12.769575534422378</v>
      </c>
      <c r="Q97" s="105">
        <v>12.658527752484552</v>
      </c>
      <c r="R97" s="105">
        <v>12.956594645518438</v>
      </c>
      <c r="S97" s="105">
        <v>12.998628492055117</v>
      </c>
      <c r="T97" s="105">
        <v>12.557875787882237</v>
      </c>
      <c r="U97" s="105">
        <v>12.352069745258021</v>
      </c>
      <c r="V97" s="105">
        <v>10.184494623471071</v>
      </c>
      <c r="W97" s="105">
        <v>9.1651718034551166</v>
      </c>
      <c r="X97" s="105">
        <v>7.7490491224848208</v>
      </c>
      <c r="Y97" s="105">
        <v>7.3969787414658477</v>
      </c>
      <c r="DA97" s="132" t="s">
        <v>4517</v>
      </c>
    </row>
    <row r="98" spans="1:105" ht="12" customHeight="1" x14ac:dyDescent="0.25">
      <c r="A98" s="108" t="s">
        <v>53</v>
      </c>
      <c r="B98" s="98"/>
      <c r="C98" s="99">
        <v>5.8613002795407585</v>
      </c>
      <c r="D98" s="99">
        <v>6.0364594842587627</v>
      </c>
      <c r="E98" s="99">
        <v>6.2036444274954921</v>
      </c>
      <c r="F98" s="99">
        <v>6.0717246395016318</v>
      </c>
      <c r="G98" s="99">
        <v>6.4398089872038282</v>
      </c>
      <c r="H98" s="99">
        <v>6.81181810417125</v>
      </c>
      <c r="I98" s="99">
        <v>7.3458668818993562</v>
      </c>
      <c r="J98" s="99">
        <v>6.3439641909144635</v>
      </c>
      <c r="K98" s="99">
        <v>6.8385189481883346</v>
      </c>
      <c r="L98" s="99">
        <v>6.6837101223220579</v>
      </c>
      <c r="M98" s="99">
        <v>6.2400534723022743</v>
      </c>
      <c r="N98" s="99">
        <v>6.4309006121183447</v>
      </c>
      <c r="O98" s="99">
        <v>5.2685981801102812</v>
      </c>
      <c r="P98" s="99">
        <v>4.9553338150513628</v>
      </c>
      <c r="Q98" s="99">
        <v>5.2289894159813146</v>
      </c>
      <c r="R98" s="99">
        <v>6.3096785574628651</v>
      </c>
      <c r="S98" s="99">
        <v>6.6198902097185934</v>
      </c>
      <c r="T98" s="99">
        <v>5.8663145076223966</v>
      </c>
      <c r="U98" s="99">
        <v>5.7538879818607107</v>
      </c>
      <c r="V98" s="99">
        <v>3.426530808804344</v>
      </c>
      <c r="W98" s="99">
        <v>2.7312301692907872</v>
      </c>
      <c r="X98" s="99">
        <v>3.0838032427722983</v>
      </c>
      <c r="Y98" s="99">
        <v>3.2192323851179938</v>
      </c>
      <c r="DA98" s="63" t="s">
        <v>4518</v>
      </c>
    </row>
    <row r="99" spans="1:105" ht="12" customHeight="1" x14ac:dyDescent="0.25">
      <c r="A99" s="108" t="s">
        <v>52</v>
      </c>
      <c r="B99" s="98"/>
      <c r="C99" s="99">
        <v>5.7020862844016831</v>
      </c>
      <c r="D99" s="99">
        <v>5.6487165525298089</v>
      </c>
      <c r="E99" s="99">
        <v>5.6370363298977662</v>
      </c>
      <c r="F99" s="99">
        <v>6.1853268917993471</v>
      </c>
      <c r="G99" s="99">
        <v>6.3386991048109129</v>
      </c>
      <c r="H99" s="99">
        <v>6.5498802584223981</v>
      </c>
      <c r="I99" s="99">
        <v>6.4018706085159183</v>
      </c>
      <c r="J99" s="99">
        <v>6.4883469861624583</v>
      </c>
      <c r="K99" s="99">
        <v>6.6491789643992005</v>
      </c>
      <c r="L99" s="99">
        <v>6.4541747230915716</v>
      </c>
      <c r="M99" s="99">
        <v>6.4614725546535379</v>
      </c>
      <c r="N99" s="99">
        <v>6.6620703266738657</v>
      </c>
      <c r="O99" s="99">
        <v>7.3665771618986851</v>
      </c>
      <c r="P99" s="99">
        <v>7.8142417193710179</v>
      </c>
      <c r="Q99" s="99">
        <v>7.4295383365032395</v>
      </c>
      <c r="R99" s="99">
        <v>6.6469160880555744</v>
      </c>
      <c r="S99" s="99">
        <v>6.3787382823365224</v>
      </c>
      <c r="T99" s="99">
        <v>6.6915612802598385</v>
      </c>
      <c r="U99" s="99">
        <v>6.5981817633973128</v>
      </c>
      <c r="V99" s="99">
        <v>6.7579638146667262</v>
      </c>
      <c r="W99" s="99">
        <v>6.433941634164329</v>
      </c>
      <c r="X99" s="99">
        <v>4.6652458797125238</v>
      </c>
      <c r="Y99" s="99">
        <v>4.1777463563478525</v>
      </c>
      <c r="DA99" s="63" t="s">
        <v>4519</v>
      </c>
    </row>
    <row r="100" spans="1:105" ht="12" customHeight="1" x14ac:dyDescent="0.25">
      <c r="A100" s="121" t="s">
        <v>54</v>
      </c>
      <c r="B100" s="122"/>
      <c r="C100" s="123">
        <v>2.4314186549156802</v>
      </c>
      <c r="D100" s="123">
        <v>2.3891261871346967</v>
      </c>
      <c r="E100" s="123">
        <v>2.5904610418328771</v>
      </c>
      <c r="F100" s="123">
        <v>2.6164056213046094</v>
      </c>
      <c r="G100" s="123">
        <v>2.7196936782382308</v>
      </c>
      <c r="H100" s="123">
        <v>2.6484804402200215</v>
      </c>
      <c r="I100" s="123">
        <v>2.6081257109296669</v>
      </c>
      <c r="J100" s="123">
        <v>2.2727464304956744</v>
      </c>
      <c r="K100" s="123">
        <v>2.357547460707349</v>
      </c>
      <c r="L100" s="123">
        <v>2.3180940125684226</v>
      </c>
      <c r="M100" s="123">
        <v>2.1751525652903823</v>
      </c>
      <c r="N100" s="123">
        <v>2.2477868696059553</v>
      </c>
      <c r="O100" s="123">
        <v>2.2483400965719769</v>
      </c>
      <c r="P100" s="123">
        <v>2.285080776218845</v>
      </c>
      <c r="Q100" s="123">
        <v>2.3684067258436343</v>
      </c>
      <c r="R100" s="123">
        <v>2.3456480145834853</v>
      </c>
      <c r="S100" s="123">
        <v>2.3097610740655101</v>
      </c>
      <c r="T100" s="123">
        <v>2.258100285141019</v>
      </c>
      <c r="U100" s="123">
        <v>2.2166948690816026</v>
      </c>
      <c r="V100" s="123">
        <v>2.2827366407451297</v>
      </c>
      <c r="W100" s="123">
        <v>2.206184806356406</v>
      </c>
      <c r="X100" s="123">
        <v>1.6328765701642001</v>
      </c>
      <c r="Y100" s="123">
        <v>1.6280483397187606</v>
      </c>
      <c r="DA100" s="130" t="s">
        <v>4520</v>
      </c>
    </row>
    <row r="101" spans="1:105" ht="12" customHeight="1" x14ac:dyDescent="0.25">
      <c r="A101" s="97" t="s">
        <v>202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X101" s="99">
        <v>0</v>
      </c>
      <c r="Y101" s="99">
        <v>0</v>
      </c>
      <c r="DA101" s="63" t="s">
        <v>4521</v>
      </c>
    </row>
    <row r="102" spans="1:105" ht="12" customHeight="1" x14ac:dyDescent="0.25">
      <c r="A102" s="97" t="s">
        <v>50</v>
      </c>
      <c r="B102" s="98"/>
      <c r="C102" s="99">
        <v>2.951239808841446</v>
      </c>
      <c r="D102" s="99">
        <v>2.93679584725687</v>
      </c>
      <c r="E102" s="99">
        <v>3.2730429791406683</v>
      </c>
      <c r="F102" s="99">
        <v>3.2611203595399707</v>
      </c>
      <c r="G102" s="99">
        <v>3.207914828235674</v>
      </c>
      <c r="H102" s="99">
        <v>3.3381637535066084</v>
      </c>
      <c r="I102" s="99">
        <v>3.284711729294981</v>
      </c>
      <c r="J102" s="99">
        <v>2.7849895894057917</v>
      </c>
      <c r="K102" s="99">
        <v>2.9841648757425978</v>
      </c>
      <c r="L102" s="99">
        <v>2.8556084796838137</v>
      </c>
      <c r="M102" s="99">
        <v>2.857727992576002</v>
      </c>
      <c r="N102" s="99">
        <v>2.8835798551065417</v>
      </c>
      <c r="O102" s="99">
        <v>2.8580115301624502</v>
      </c>
      <c r="P102" s="99">
        <v>3.1144262365719513</v>
      </c>
      <c r="Q102" s="99">
        <v>2.9927397512085543</v>
      </c>
      <c r="R102" s="99">
        <v>3.1971958246537402</v>
      </c>
      <c r="S102" s="99">
        <v>3.1415626436248973</v>
      </c>
      <c r="T102" s="99">
        <v>3.1183009967819295</v>
      </c>
      <c r="U102" s="99">
        <v>3.2574956422831938</v>
      </c>
      <c r="V102" s="99">
        <v>3.0103671402874399</v>
      </c>
      <c r="W102" s="99">
        <v>2.854444291714028</v>
      </c>
      <c r="X102" s="99">
        <v>2.5931551506483035</v>
      </c>
      <c r="Y102" s="99">
        <v>2.3467900029501361</v>
      </c>
      <c r="DA102" s="63" t="s">
        <v>4522</v>
      </c>
    </row>
    <row r="103" spans="1:105" ht="12" customHeight="1" x14ac:dyDescent="0.25">
      <c r="A103" s="109" t="s">
        <v>120</v>
      </c>
      <c r="B103" s="33"/>
      <c r="C103" s="110">
        <v>2.4059714290622276</v>
      </c>
      <c r="D103" s="110">
        <v>2.3580827150016144</v>
      </c>
      <c r="E103" s="110">
        <v>2.5561878051872022</v>
      </c>
      <c r="F103" s="110">
        <v>2.5785829716639017</v>
      </c>
      <c r="G103" s="110">
        <v>2.6899478739846483</v>
      </c>
      <c r="H103" s="110">
        <v>2.6007740863218358</v>
      </c>
      <c r="I103" s="110">
        <v>2.5473809244206929</v>
      </c>
      <c r="J103" s="110">
        <v>2.2271148682728934</v>
      </c>
      <c r="K103" s="110">
        <v>2.3021096185689798</v>
      </c>
      <c r="L103" s="110">
        <v>2.2778302082383037</v>
      </c>
      <c r="M103" s="110">
        <v>2.1234772982103087</v>
      </c>
      <c r="N103" s="110">
        <v>2.1989090447431732</v>
      </c>
      <c r="O103" s="110">
        <v>2.2022689719919488</v>
      </c>
      <c r="P103" s="110">
        <v>2.2112685398006646</v>
      </c>
      <c r="Q103" s="110">
        <v>2.3170956094339372</v>
      </c>
      <c r="R103" s="110">
        <v>2.2721836498737482</v>
      </c>
      <c r="S103" s="110">
        <v>2.24420655614863</v>
      </c>
      <c r="T103" s="110">
        <v>2.1990786322328808</v>
      </c>
      <c r="U103" s="110">
        <v>2.1401315789009741</v>
      </c>
      <c r="V103" s="110">
        <v>2.2319497337787459</v>
      </c>
      <c r="W103" s="110">
        <v>2.1571760926902162</v>
      </c>
      <c r="X103" s="110">
        <v>1.5420171306091559</v>
      </c>
      <c r="Y103" s="110">
        <v>1.5608085804169463</v>
      </c>
      <c r="DA103" s="60" t="s">
        <v>4523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4524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4525</v>
      </c>
    </row>
    <row r="107" spans="1:105" ht="12" customHeight="1" x14ac:dyDescent="0.25">
      <c r="A107" s="97" t="s">
        <v>197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4526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4527</v>
      </c>
    </row>
    <row r="109" spans="1:105" ht="12.95" customHeight="1" x14ac:dyDescent="0.25">
      <c r="A109" s="121" t="s">
        <v>92</v>
      </c>
      <c r="B109" s="122"/>
      <c r="C109" s="123">
        <f t="shared" ref="C109:Y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4528</v>
      </c>
    </row>
    <row r="110" spans="1:105" ht="12" customHeight="1" x14ac:dyDescent="0.25">
      <c r="A110" s="97" t="s">
        <v>53</v>
      </c>
      <c r="B110" s="98"/>
      <c r="C110" s="99">
        <f>RES_hhdet_in_fech!C110/RES_summary!C$21</f>
        <v>0</v>
      </c>
      <c r="D110" s="99">
        <f>RES_hhdet_in_fech!D110/RES_summary!D$21</f>
        <v>0</v>
      </c>
      <c r="E110" s="99">
        <f>RES_hhdet_in_fech!E110/RES_summary!E$21</f>
        <v>0</v>
      </c>
      <c r="F110" s="99">
        <f>RES_hhdet_in_fech!F110/RES_summary!F$21</f>
        <v>0</v>
      </c>
      <c r="G110" s="99">
        <f>RES_hhdet_in_fech!G110/RES_summary!G$21</f>
        <v>0</v>
      </c>
      <c r="H110" s="99">
        <f>RES_hhdet_in_fech!H110/RES_summary!H$21</f>
        <v>0</v>
      </c>
      <c r="I110" s="99">
        <f>RES_hhdet_in_fech!I110/RES_summary!I$21</f>
        <v>0</v>
      </c>
      <c r="J110" s="99">
        <f>RES_hhdet_in_fech!J110/RES_summary!J$21</f>
        <v>0</v>
      </c>
      <c r="K110" s="99">
        <f>RES_hhdet_in_fech!K110/RES_summary!K$21</f>
        <v>0</v>
      </c>
      <c r="L110" s="99">
        <f>RES_hhdet_in_fech!L110/RES_summary!L$21</f>
        <v>0</v>
      </c>
      <c r="M110" s="99">
        <f>RES_hhdet_in_fech!M110/RES_summary!M$21</f>
        <v>0</v>
      </c>
      <c r="N110" s="99">
        <f>RES_hhdet_in_fech!N110/RES_summary!N$21</f>
        <v>0</v>
      </c>
      <c r="O110" s="99">
        <f>RES_hhdet_in_fech!O110/RES_summary!O$21</f>
        <v>0</v>
      </c>
      <c r="P110" s="99">
        <f>RES_hhdet_in_fech!P110/RES_summary!P$21</f>
        <v>0</v>
      </c>
      <c r="Q110" s="99">
        <f>RES_hhdet_in_fech!Q110/RES_summary!Q$21</f>
        <v>0</v>
      </c>
      <c r="R110" s="99">
        <f>RES_hhdet_in_fech!R110/RES_summary!R$21</f>
        <v>0</v>
      </c>
      <c r="S110" s="99">
        <f>RES_hhdet_in_fech!S110/RES_summary!S$21</f>
        <v>0</v>
      </c>
      <c r="T110" s="99">
        <f>RES_hhdet_in_fech!T110/RES_summary!T$21</f>
        <v>0</v>
      </c>
      <c r="U110" s="99">
        <f>RES_hhdet_in_fech!U110/RES_summary!U$21</f>
        <v>0</v>
      </c>
      <c r="V110" s="99">
        <f>RES_hhdet_in_fech!V110/RES_summary!V$21</f>
        <v>0</v>
      </c>
      <c r="W110" s="99">
        <f>RES_hhdet_in_fech!W110/RES_summary!W$21</f>
        <v>0</v>
      </c>
      <c r="X110" s="99">
        <f>RES_hhdet_in_fech!X110/RES_summary!X$21</f>
        <v>0</v>
      </c>
      <c r="Y110" s="99">
        <f>RES_hhdet_in_fech!Y110/RES_summary!Y$21</f>
        <v>0</v>
      </c>
      <c r="DA110" s="63" t="s">
        <v>4529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4530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4531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4532</v>
      </c>
    </row>
    <row r="114" spans="1:105" ht="12" customHeight="1" x14ac:dyDescent="0.25">
      <c r="A114" s="100" t="s">
        <v>197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4533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4534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4535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4536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4537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4538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4539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4540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4541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8">
        <f t="shared" ref="C124:Q124" si="42">C125+C128+C130+C139</f>
        <v>117.44570065655074</v>
      </c>
      <c r="D124" s="118">
        <f t="shared" si="42"/>
        <v>120.34268648811988</v>
      </c>
      <c r="E124" s="118">
        <f t="shared" si="42"/>
        <v>117.98452942431636</v>
      </c>
      <c r="F124" s="118">
        <f t="shared" si="42"/>
        <v>115.25508882044805</v>
      </c>
      <c r="G124" s="118">
        <f t="shared" si="42"/>
        <v>108.64671767521868</v>
      </c>
      <c r="H124" s="118">
        <f t="shared" si="42"/>
        <v>105.64532631539039</v>
      </c>
      <c r="I124" s="118">
        <f t="shared" si="42"/>
        <v>109.62152488245691</v>
      </c>
      <c r="J124" s="118">
        <f t="shared" si="42"/>
        <v>105.49395275222935</v>
      </c>
      <c r="K124" s="118">
        <f t="shared" si="42"/>
        <v>92.716842808124198</v>
      </c>
      <c r="L124" s="118">
        <f t="shared" si="42"/>
        <v>89.99671468189517</v>
      </c>
      <c r="M124" s="118">
        <f t="shared" si="42"/>
        <v>95.389042480431129</v>
      </c>
      <c r="N124" s="118">
        <f t="shared" si="42"/>
        <v>95.972631937749938</v>
      </c>
      <c r="O124" s="118">
        <f t="shared" si="42"/>
        <v>86.516509780026837</v>
      </c>
      <c r="P124" s="118">
        <f t="shared" si="42"/>
        <v>87.424353910194029</v>
      </c>
      <c r="Q124" s="118">
        <f t="shared" si="42"/>
        <v>80.131613409563016</v>
      </c>
      <c r="R124" s="118">
        <f t="shared" ref="R124:V124" si="43">R125+R128+R130+R139</f>
        <v>74.26467982829611</v>
      </c>
      <c r="S124" s="118">
        <f t="shared" si="43"/>
        <v>72.043004860228933</v>
      </c>
      <c r="T124" s="118">
        <f t="shared" si="43"/>
        <v>71.856267545183712</v>
      </c>
      <c r="U124" s="118">
        <f t="shared" si="43"/>
        <v>68.73535722975268</v>
      </c>
      <c r="V124" s="118">
        <f t="shared" si="43"/>
        <v>65.740583367855322</v>
      </c>
      <c r="W124" s="118">
        <f t="shared" ref="W124:Y124" si="44">W125+W128+W130+W139</f>
        <v>62.60329299127509</v>
      </c>
      <c r="X124" s="118">
        <f t="shared" si="44"/>
        <v>39.885449692416366</v>
      </c>
      <c r="Y124" s="118">
        <f t="shared" si="44"/>
        <v>33.511044129571104</v>
      </c>
      <c r="DA124" s="129" t="s">
        <v>4542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100.71554470775168</v>
      </c>
      <c r="D125" s="123">
        <f t="shared" si="45"/>
        <v>103.54744313024689</v>
      </c>
      <c r="E125" s="123">
        <f t="shared" si="45"/>
        <v>100.89366197758426</v>
      </c>
      <c r="F125" s="123">
        <f t="shared" si="45"/>
        <v>97.390904624793521</v>
      </c>
      <c r="G125" s="123">
        <f t="shared" si="45"/>
        <v>90.012434474299951</v>
      </c>
      <c r="H125" s="123">
        <f t="shared" si="45"/>
        <v>86.296336308747698</v>
      </c>
      <c r="I125" s="123">
        <f t="shared" si="45"/>
        <v>90.449030082037126</v>
      </c>
      <c r="J125" s="123">
        <f t="shared" si="45"/>
        <v>87.604165206726975</v>
      </c>
      <c r="K125" s="123">
        <f t="shared" si="45"/>
        <v>74.570270998782135</v>
      </c>
      <c r="L125" s="123">
        <f t="shared" si="45"/>
        <v>71.821447154479074</v>
      </c>
      <c r="M125" s="123">
        <f t="shared" si="45"/>
        <v>77.901272166493072</v>
      </c>
      <c r="N125" s="123">
        <f t="shared" si="45"/>
        <v>77.768804719940078</v>
      </c>
      <c r="O125" s="123">
        <f t="shared" si="45"/>
        <v>68.830749440869539</v>
      </c>
      <c r="P125" s="123">
        <f t="shared" si="45"/>
        <v>69.804370227862833</v>
      </c>
      <c r="Q125" s="123">
        <f t="shared" si="45"/>
        <v>62.992554580225089</v>
      </c>
      <c r="R125" s="123">
        <f t="shared" ref="R125:V125" si="46">SUM(R126:R127)</f>
        <v>57.039922605925881</v>
      </c>
      <c r="S125" s="123">
        <f t="shared" si="46"/>
        <v>55.02539761026739</v>
      </c>
      <c r="T125" s="123">
        <f t="shared" si="46"/>
        <v>55.169789536557545</v>
      </c>
      <c r="U125" s="123">
        <f t="shared" si="46"/>
        <v>52.126295135017159</v>
      </c>
      <c r="V125" s="123">
        <f t="shared" si="46"/>
        <v>51.141841749978816</v>
      </c>
      <c r="W125" s="123">
        <f t="shared" ref="W125:Y125" si="47">SUM(W126:W127)</f>
        <v>49.537708223199957</v>
      </c>
      <c r="X125" s="123">
        <f t="shared" si="47"/>
        <v>30.154302058626161</v>
      </c>
      <c r="Y125" s="123">
        <f t="shared" si="47"/>
        <v>23.617590460269057</v>
      </c>
      <c r="DA125" s="130" t="s">
        <v>4543</v>
      </c>
    </row>
    <row r="126" spans="1:105" ht="12" customHeight="1" x14ac:dyDescent="0.25">
      <c r="A126" s="97" t="s">
        <v>198</v>
      </c>
      <c r="B126" s="98"/>
      <c r="C126" s="99">
        <v>100.33381277575124</v>
      </c>
      <c r="D126" s="99">
        <v>103.16383936457167</v>
      </c>
      <c r="E126" s="99">
        <v>100.52567354625735</v>
      </c>
      <c r="F126" s="99">
        <v>97.03531742799295</v>
      </c>
      <c r="G126" s="99">
        <v>89.688422187926506</v>
      </c>
      <c r="H126" s="99">
        <v>85.992037035409012</v>
      </c>
      <c r="I126" s="99">
        <v>90.133832607532938</v>
      </c>
      <c r="J126" s="99">
        <v>87.299091513126783</v>
      </c>
      <c r="K126" s="99">
        <v>74.313310448731883</v>
      </c>
      <c r="L126" s="99">
        <v>71.576694881595074</v>
      </c>
      <c r="M126" s="99">
        <v>77.63851261857927</v>
      </c>
      <c r="N126" s="99">
        <v>77.507620981398247</v>
      </c>
      <c r="O126" s="99">
        <v>68.600291533650861</v>
      </c>
      <c r="P126" s="99">
        <v>69.570651674725383</v>
      </c>
      <c r="Q126" s="99">
        <v>62.782051516074155</v>
      </c>
      <c r="R126" s="99">
        <v>56.849297172471701</v>
      </c>
      <c r="S126" s="99">
        <v>54.84184353554334</v>
      </c>
      <c r="T126" s="99">
        <v>54.985432115041569</v>
      </c>
      <c r="U126" s="99">
        <v>51.950880909787365</v>
      </c>
      <c r="V126" s="99">
        <v>50.976689097120719</v>
      </c>
      <c r="W126" s="99">
        <v>49.376202946757473</v>
      </c>
      <c r="X126" s="99">
        <v>30.059177652857887</v>
      </c>
      <c r="Y126" s="99">
        <v>23.543204183678139</v>
      </c>
      <c r="DA126" s="63" t="s">
        <v>4544</v>
      </c>
    </row>
    <row r="127" spans="1:105" ht="12" customHeight="1" x14ac:dyDescent="0.25">
      <c r="A127" s="97" t="s">
        <v>53</v>
      </c>
      <c r="B127" s="98"/>
      <c r="C127" s="99">
        <v>0.38173193200042982</v>
      </c>
      <c r="D127" s="99">
        <v>0.38360376567522425</v>
      </c>
      <c r="E127" s="99">
        <v>0.36798843132690673</v>
      </c>
      <c r="F127" s="99">
        <v>0.3555871968005736</v>
      </c>
      <c r="G127" s="99">
        <v>0.32401228637344154</v>
      </c>
      <c r="H127" s="99">
        <v>0.30429927333868734</v>
      </c>
      <c r="I127" s="99">
        <v>0.31519747450418439</v>
      </c>
      <c r="J127" s="99">
        <v>0.30507369360019321</v>
      </c>
      <c r="K127" s="99">
        <v>0.25696055005025153</v>
      </c>
      <c r="L127" s="99">
        <v>0.24475227288400483</v>
      </c>
      <c r="M127" s="99">
        <v>0.26275954791380851</v>
      </c>
      <c r="N127" s="99">
        <v>0.26118373854183441</v>
      </c>
      <c r="O127" s="99">
        <v>0.23045790721867293</v>
      </c>
      <c r="P127" s="99">
        <v>0.2337185531374486</v>
      </c>
      <c r="Q127" s="99">
        <v>0.21050306415093434</v>
      </c>
      <c r="R127" s="99">
        <v>0.19062543345418032</v>
      </c>
      <c r="S127" s="99">
        <v>0.18355407472405272</v>
      </c>
      <c r="T127" s="99">
        <v>0.184357421515977</v>
      </c>
      <c r="U127" s="99">
        <v>0.17541422522979727</v>
      </c>
      <c r="V127" s="99">
        <v>0.16515265285810035</v>
      </c>
      <c r="W127" s="99">
        <v>0.16150527644248328</v>
      </c>
      <c r="X127" s="99">
        <v>9.5124405768275119E-2</v>
      </c>
      <c r="Y127" s="99">
        <v>7.438627659091733E-2</v>
      </c>
      <c r="DA127" s="63" t="s">
        <v>4545</v>
      </c>
    </row>
    <row r="128" spans="1:105" ht="12.95" customHeight="1" x14ac:dyDescent="0.25">
      <c r="A128" s="121" t="s">
        <v>92</v>
      </c>
      <c r="B128" s="122"/>
      <c r="C128" s="123">
        <f t="shared" ref="C128:Y128" si="48">C129</f>
        <v>3.662149793696147E-2</v>
      </c>
      <c r="D128" s="123">
        <f t="shared" si="48"/>
        <v>1.4733006951534084E-2</v>
      </c>
      <c r="E128" s="123">
        <f t="shared" si="48"/>
        <v>4.7078595471558821E-2</v>
      </c>
      <c r="F128" s="123">
        <f t="shared" si="48"/>
        <v>1.8553935379192935E-2</v>
      </c>
      <c r="G128" s="123">
        <f t="shared" si="48"/>
        <v>0.12192717215055071</v>
      </c>
      <c r="H128" s="123">
        <f t="shared" si="48"/>
        <v>0.30479503217030657</v>
      </c>
      <c r="I128" s="123">
        <f t="shared" si="48"/>
        <v>9.5300381084288649E-2</v>
      </c>
      <c r="J128" s="123">
        <f t="shared" si="48"/>
        <v>9.0314009926125371E-2</v>
      </c>
      <c r="K128" s="123">
        <f t="shared" si="48"/>
        <v>2.0679419096336537E-2</v>
      </c>
      <c r="L128" s="123">
        <f t="shared" si="48"/>
        <v>0.10646365064445266</v>
      </c>
      <c r="M128" s="123">
        <f t="shared" si="48"/>
        <v>1.6619197812692641E-2</v>
      </c>
      <c r="N128" s="123">
        <f t="shared" si="48"/>
        <v>9.3167358889594418E-2</v>
      </c>
      <c r="O128" s="123">
        <f t="shared" si="48"/>
        <v>0.14931471769320295</v>
      </c>
      <c r="P128" s="123">
        <f t="shared" si="48"/>
        <v>8.4265376849844878E-2</v>
      </c>
      <c r="Q128" s="123">
        <f t="shared" si="48"/>
        <v>5.3747012460355653E-2</v>
      </c>
      <c r="R128" s="123">
        <f t="shared" si="48"/>
        <v>8.1678125357765405E-2</v>
      </c>
      <c r="S128" s="123">
        <f t="shared" si="48"/>
        <v>7.8454301171282298E-2</v>
      </c>
      <c r="T128" s="123">
        <f t="shared" si="48"/>
        <v>3.4848168162302594E-2</v>
      </c>
      <c r="U128" s="123">
        <f t="shared" si="48"/>
        <v>0.25015813764906164</v>
      </c>
      <c r="V128" s="123">
        <f t="shared" si="48"/>
        <v>0.38669995284968711</v>
      </c>
      <c r="W128" s="123">
        <f t="shared" si="48"/>
        <v>0.23116346390608603</v>
      </c>
      <c r="X128" s="123">
        <f t="shared" si="48"/>
        <v>0.18009780962968538</v>
      </c>
      <c r="Y128" s="123">
        <f t="shared" si="48"/>
        <v>0.18146751378476289</v>
      </c>
      <c r="DA128" s="130" t="s">
        <v>4546</v>
      </c>
    </row>
    <row r="129" spans="1:105" ht="12" customHeight="1" x14ac:dyDescent="0.25">
      <c r="A129" s="97" t="s">
        <v>53</v>
      </c>
      <c r="B129" s="98"/>
      <c r="C129" s="99">
        <f>RES_hhdet_in_fech!C129/RES_summary!C$21</f>
        <v>3.662149793696147E-2</v>
      </c>
      <c r="D129" s="99">
        <f>RES_hhdet_in_fech!D129/RES_summary!D$21</f>
        <v>1.4733006951534084E-2</v>
      </c>
      <c r="E129" s="99">
        <f>RES_hhdet_in_fech!E129/RES_summary!E$21</f>
        <v>4.7078595471558821E-2</v>
      </c>
      <c r="F129" s="99">
        <f>RES_hhdet_in_fech!F129/RES_summary!F$21</f>
        <v>1.8553935379192935E-2</v>
      </c>
      <c r="G129" s="99">
        <f>RES_hhdet_in_fech!G129/RES_summary!G$21</f>
        <v>0.12192717215055071</v>
      </c>
      <c r="H129" s="99">
        <f>RES_hhdet_in_fech!H129/RES_summary!H$21</f>
        <v>0.30479503217030657</v>
      </c>
      <c r="I129" s="99">
        <f>RES_hhdet_in_fech!I129/RES_summary!I$21</f>
        <v>9.5300381084288649E-2</v>
      </c>
      <c r="J129" s="99">
        <f>RES_hhdet_in_fech!J129/RES_summary!J$21</f>
        <v>9.0314009926125371E-2</v>
      </c>
      <c r="K129" s="99">
        <f>RES_hhdet_in_fech!K129/RES_summary!K$21</f>
        <v>2.0679419096336537E-2</v>
      </c>
      <c r="L129" s="99">
        <f>RES_hhdet_in_fech!L129/RES_summary!L$21</f>
        <v>0.10646365064445266</v>
      </c>
      <c r="M129" s="99">
        <f>RES_hhdet_in_fech!M129/RES_summary!M$21</f>
        <v>1.6619197812692641E-2</v>
      </c>
      <c r="N129" s="99">
        <f>RES_hhdet_in_fech!N129/RES_summary!N$21</f>
        <v>9.3167358889594418E-2</v>
      </c>
      <c r="O129" s="99">
        <f>RES_hhdet_in_fech!O129/RES_summary!O$21</f>
        <v>0.14931471769320295</v>
      </c>
      <c r="P129" s="99">
        <f>RES_hhdet_in_fech!P129/RES_summary!P$21</f>
        <v>8.4265376849844878E-2</v>
      </c>
      <c r="Q129" s="99">
        <f>RES_hhdet_in_fech!Q129/RES_summary!Q$21</f>
        <v>5.3747012460355653E-2</v>
      </c>
      <c r="R129" s="99">
        <f>RES_hhdet_in_fech!R129/RES_summary!R$21</f>
        <v>8.1678125357765405E-2</v>
      </c>
      <c r="S129" s="99">
        <f>RES_hhdet_in_fech!S129/RES_summary!S$21</f>
        <v>7.8454301171282298E-2</v>
      </c>
      <c r="T129" s="99">
        <f>RES_hhdet_in_fech!T129/RES_summary!T$21</f>
        <v>3.4848168162302594E-2</v>
      </c>
      <c r="U129" s="99">
        <f>RES_hhdet_in_fech!U129/RES_summary!U$21</f>
        <v>0.25015813764906164</v>
      </c>
      <c r="V129" s="99">
        <f>RES_hhdet_in_fech!V129/RES_summary!V$21</f>
        <v>0.38669995284968711</v>
      </c>
      <c r="W129" s="99">
        <f>RES_hhdet_in_fech!W129/RES_summary!W$21</f>
        <v>0.23116346390608603</v>
      </c>
      <c r="X129" s="99">
        <f>RES_hhdet_in_fech!X129/RES_summary!X$21</f>
        <v>0.18009780962968538</v>
      </c>
      <c r="Y129" s="99">
        <f>RES_hhdet_in_fech!Y129/RES_summary!Y$21</f>
        <v>0.18146751378476289</v>
      </c>
      <c r="DA129" s="63" t="s">
        <v>4547</v>
      </c>
    </row>
    <row r="130" spans="1:105" ht="12" customHeight="1" x14ac:dyDescent="0.25">
      <c r="A130" s="121" t="s">
        <v>55</v>
      </c>
      <c r="B130" s="122"/>
      <c r="C130" s="123">
        <v>14.261113436213558</v>
      </c>
      <c r="D130" s="123">
        <v>14.392168125736559</v>
      </c>
      <c r="E130" s="123">
        <v>14.453007498804812</v>
      </c>
      <c r="F130" s="123">
        <v>15.228321763058188</v>
      </c>
      <c r="G130" s="123">
        <v>15.793030924542435</v>
      </c>
      <c r="H130" s="123">
        <v>16.395366280626146</v>
      </c>
      <c r="I130" s="123">
        <v>16.468524032544902</v>
      </c>
      <c r="J130" s="123">
        <v>15.526505950497906</v>
      </c>
      <c r="K130" s="123">
        <v>15.769096826780867</v>
      </c>
      <c r="L130" s="123">
        <v>15.750093130459369</v>
      </c>
      <c r="M130" s="123">
        <v>15.296506522140445</v>
      </c>
      <c r="N130" s="123">
        <v>15.863307124764605</v>
      </c>
      <c r="O130" s="123">
        <v>15.287604024602091</v>
      </c>
      <c r="P130" s="123">
        <v>15.251428505090667</v>
      </c>
      <c r="Q130" s="123">
        <v>14.716829188210076</v>
      </c>
      <c r="R130" s="123">
        <v>14.798107603877337</v>
      </c>
      <c r="S130" s="123">
        <v>14.628228467922209</v>
      </c>
      <c r="T130" s="123">
        <v>14.394785868382263</v>
      </c>
      <c r="U130" s="123">
        <v>14.142119434523382</v>
      </c>
      <c r="V130" s="123">
        <v>11.930164284183377</v>
      </c>
      <c r="W130" s="123">
        <v>10.628558155187887</v>
      </c>
      <c r="X130" s="123">
        <v>7.9183751020794579</v>
      </c>
      <c r="Y130" s="123">
        <v>8.0839554797521025</v>
      </c>
      <c r="DA130" s="130" t="s">
        <v>4548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X131" s="99">
        <v>0</v>
      </c>
      <c r="Y131" s="99">
        <v>0</v>
      </c>
      <c r="DA131" s="63" t="s">
        <v>4549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X132" s="99">
        <v>0</v>
      </c>
      <c r="Y132" s="99">
        <v>0</v>
      </c>
      <c r="DA132" s="63" t="s">
        <v>4550</v>
      </c>
    </row>
    <row r="133" spans="1:105" ht="12" customHeight="1" x14ac:dyDescent="0.25">
      <c r="A133" s="100" t="s">
        <v>198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X133" s="102">
        <v>0</v>
      </c>
      <c r="Y133" s="102">
        <v>0</v>
      </c>
      <c r="DA133" s="131" t="s">
        <v>4551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X134" s="105">
        <v>0</v>
      </c>
      <c r="Y134" s="105">
        <v>0</v>
      </c>
      <c r="DA134" s="132" t="s">
        <v>4552</v>
      </c>
    </row>
    <row r="135" spans="1:105" ht="12" customHeight="1" x14ac:dyDescent="0.25">
      <c r="A135" s="106" t="s">
        <v>122</v>
      </c>
      <c r="B135" s="101"/>
      <c r="C135" s="102">
        <v>14.354856841041512</v>
      </c>
      <c r="D135" s="102">
        <v>14.437134771732373</v>
      </c>
      <c r="E135" s="102">
        <v>14.570086568447906</v>
      </c>
      <c r="F135" s="102">
        <v>15.238895678473694</v>
      </c>
      <c r="G135" s="102">
        <v>15.820270588691786</v>
      </c>
      <c r="H135" s="102">
        <v>16.486657213344721</v>
      </c>
      <c r="I135" s="102">
        <v>16.77337406527651</v>
      </c>
      <c r="J135" s="102">
        <v>15.867438005159201</v>
      </c>
      <c r="K135" s="102">
        <v>16.563818370463828</v>
      </c>
      <c r="L135" s="102">
        <v>16.099318837016284</v>
      </c>
      <c r="M135" s="102">
        <v>15.616435624286495</v>
      </c>
      <c r="N135" s="102">
        <v>16.014917562802896</v>
      </c>
      <c r="O135" s="102">
        <v>15.716544636638606</v>
      </c>
      <c r="P135" s="102">
        <v>15.823164267967131</v>
      </c>
      <c r="Q135" s="102">
        <v>15.364812973531073</v>
      </c>
      <c r="R135" s="102">
        <v>15.267958646750801</v>
      </c>
      <c r="S135" s="102">
        <v>15.116321214317184</v>
      </c>
      <c r="T135" s="102">
        <v>14.692190357606076</v>
      </c>
      <c r="U135" s="102">
        <v>14.377230438486594</v>
      </c>
      <c r="V135" s="102">
        <v>12.180376935552141</v>
      </c>
      <c r="W135" s="102">
        <v>10.981945571395801</v>
      </c>
      <c r="X135" s="102">
        <v>8.9020784121054408</v>
      </c>
      <c r="Y135" s="102">
        <v>8.3608599496459473</v>
      </c>
      <c r="DA135" s="131" t="s">
        <v>4553</v>
      </c>
    </row>
    <row r="136" spans="1:105" ht="12" customHeight="1" x14ac:dyDescent="0.25">
      <c r="A136" s="107" t="s">
        <v>121</v>
      </c>
      <c r="B136" s="104"/>
      <c r="C136" s="105">
        <v>11.563386563942442</v>
      </c>
      <c r="D136" s="105">
        <v>11.685176036788572</v>
      </c>
      <c r="E136" s="105">
        <v>11.840680757393256</v>
      </c>
      <c r="F136" s="105">
        <v>12.257051531300979</v>
      </c>
      <c r="G136" s="105">
        <v>12.778508092014739</v>
      </c>
      <c r="H136" s="105">
        <v>13.361698362593646</v>
      </c>
      <c r="I136" s="105">
        <v>13.747737490415274</v>
      </c>
      <c r="J136" s="105">
        <v>12.832311177076926</v>
      </c>
      <c r="K136" s="105">
        <v>13.487697912587535</v>
      </c>
      <c r="L136" s="105">
        <v>13.137884845413627</v>
      </c>
      <c r="M136" s="105">
        <v>12.701526026955809</v>
      </c>
      <c r="N136" s="105">
        <v>13.092970938792211</v>
      </c>
      <c r="O136" s="105">
        <v>12.635175342008964</v>
      </c>
      <c r="P136" s="105">
        <v>12.76957553442238</v>
      </c>
      <c r="Q136" s="105">
        <v>12.658527752484559</v>
      </c>
      <c r="R136" s="105">
        <v>12.95659464551844</v>
      </c>
      <c r="S136" s="105">
        <v>12.998628492055111</v>
      </c>
      <c r="T136" s="105">
        <v>12.557875787882237</v>
      </c>
      <c r="U136" s="105">
        <v>12.352069745258024</v>
      </c>
      <c r="V136" s="105">
        <v>10.184494623471071</v>
      </c>
      <c r="W136" s="105">
        <v>9.1651718034551166</v>
      </c>
      <c r="X136" s="105">
        <v>7.7490491224848217</v>
      </c>
      <c r="Y136" s="105">
        <v>7.3969787414658468</v>
      </c>
      <c r="DA136" s="132" t="s">
        <v>4554</v>
      </c>
    </row>
    <row r="137" spans="1:105" ht="12" customHeight="1" x14ac:dyDescent="0.25">
      <c r="A137" s="108" t="s">
        <v>53</v>
      </c>
      <c r="B137" s="98"/>
      <c r="C137" s="99">
        <v>5.8613002795407594</v>
      </c>
      <c r="D137" s="99">
        <v>6.0364594842587627</v>
      </c>
      <c r="E137" s="99">
        <v>6.2036444274954921</v>
      </c>
      <c r="F137" s="99">
        <v>6.0717246395016309</v>
      </c>
      <c r="G137" s="99">
        <v>6.4398089872038273</v>
      </c>
      <c r="H137" s="99">
        <v>6.8118181041712491</v>
      </c>
      <c r="I137" s="99">
        <v>7.3458668818993544</v>
      </c>
      <c r="J137" s="99">
        <v>6.3439641909144635</v>
      </c>
      <c r="K137" s="99">
        <v>6.8385189481883337</v>
      </c>
      <c r="L137" s="99">
        <v>6.683710122322057</v>
      </c>
      <c r="M137" s="99">
        <v>6.2400534723022751</v>
      </c>
      <c r="N137" s="99">
        <v>6.4309006121183447</v>
      </c>
      <c r="O137" s="99">
        <v>5.2685981801102795</v>
      </c>
      <c r="P137" s="99">
        <v>4.9553338150513628</v>
      </c>
      <c r="Q137" s="99">
        <v>5.2289894159813164</v>
      </c>
      <c r="R137" s="99">
        <v>6.3096785574628642</v>
      </c>
      <c r="S137" s="99">
        <v>6.6198902097185917</v>
      </c>
      <c r="T137" s="99">
        <v>5.8663145076223966</v>
      </c>
      <c r="U137" s="99">
        <v>5.7538879818607107</v>
      </c>
      <c r="V137" s="99">
        <v>3.4265308088043436</v>
      </c>
      <c r="W137" s="99">
        <v>2.7312301692907863</v>
      </c>
      <c r="X137" s="99">
        <v>3.0838032427722992</v>
      </c>
      <c r="Y137" s="99">
        <v>3.2192323851179929</v>
      </c>
      <c r="DA137" s="63" t="s">
        <v>4555</v>
      </c>
    </row>
    <row r="138" spans="1:105" ht="12" customHeight="1" x14ac:dyDescent="0.25">
      <c r="A138" s="108" t="s">
        <v>52</v>
      </c>
      <c r="B138" s="98"/>
      <c r="C138" s="99">
        <v>5.7020862844016831</v>
      </c>
      <c r="D138" s="99">
        <v>5.6487165525298115</v>
      </c>
      <c r="E138" s="99">
        <v>5.6370363298977653</v>
      </c>
      <c r="F138" s="99">
        <v>6.1853268917993454</v>
      </c>
      <c r="G138" s="99">
        <v>6.3386991048109129</v>
      </c>
      <c r="H138" s="99">
        <v>6.5498802584223981</v>
      </c>
      <c r="I138" s="99">
        <v>6.40187060851592</v>
      </c>
      <c r="J138" s="99">
        <v>6.4883469861624619</v>
      </c>
      <c r="K138" s="99">
        <v>6.6491789643991996</v>
      </c>
      <c r="L138" s="99">
        <v>6.4541747230915725</v>
      </c>
      <c r="M138" s="99">
        <v>6.4614725546535334</v>
      </c>
      <c r="N138" s="99">
        <v>6.6620703266738666</v>
      </c>
      <c r="O138" s="99">
        <v>7.3665771618986859</v>
      </c>
      <c r="P138" s="99">
        <v>7.814241719371017</v>
      </c>
      <c r="Q138" s="99">
        <v>7.429538336503243</v>
      </c>
      <c r="R138" s="99">
        <v>6.6469160880555744</v>
      </c>
      <c r="S138" s="99">
        <v>6.3787382823365206</v>
      </c>
      <c r="T138" s="99">
        <v>6.6915612802598403</v>
      </c>
      <c r="U138" s="99">
        <v>6.5981817633973145</v>
      </c>
      <c r="V138" s="99">
        <v>6.7579638146667254</v>
      </c>
      <c r="W138" s="99">
        <v>6.433941634164329</v>
      </c>
      <c r="X138" s="99">
        <v>4.6652458797125238</v>
      </c>
      <c r="Y138" s="99">
        <v>4.1777463563478525</v>
      </c>
      <c r="DA138" s="63" t="s">
        <v>4556</v>
      </c>
    </row>
    <row r="139" spans="1:105" ht="12" customHeight="1" x14ac:dyDescent="0.25">
      <c r="A139" s="121" t="s">
        <v>54</v>
      </c>
      <c r="B139" s="122"/>
      <c r="C139" s="123">
        <v>2.4324210146485328</v>
      </c>
      <c r="D139" s="123">
        <v>2.3883422251848958</v>
      </c>
      <c r="E139" s="123">
        <v>2.5907813524557342</v>
      </c>
      <c r="F139" s="123">
        <v>2.6173084972171545</v>
      </c>
      <c r="G139" s="123">
        <v>2.7193251042257511</v>
      </c>
      <c r="H139" s="123">
        <v>2.6488286938462369</v>
      </c>
      <c r="I139" s="123">
        <v>2.6086703867905952</v>
      </c>
      <c r="J139" s="123">
        <v>2.2729675850783368</v>
      </c>
      <c r="K139" s="123">
        <v>2.3567955634648601</v>
      </c>
      <c r="L139" s="123">
        <v>2.3187107463122785</v>
      </c>
      <c r="M139" s="123">
        <v>2.174644593984921</v>
      </c>
      <c r="N139" s="123">
        <v>2.2473527341556756</v>
      </c>
      <c r="O139" s="123">
        <v>2.2488415968620132</v>
      </c>
      <c r="P139" s="123">
        <v>2.2842898003906833</v>
      </c>
      <c r="Q139" s="123">
        <v>2.3684826286674991</v>
      </c>
      <c r="R139" s="123">
        <v>2.3449714931351244</v>
      </c>
      <c r="S139" s="123">
        <v>2.3109244808680551</v>
      </c>
      <c r="T139" s="123">
        <v>2.2568439720815912</v>
      </c>
      <c r="U139" s="123">
        <v>2.2167845225630787</v>
      </c>
      <c r="V139" s="123">
        <v>2.2818773808434432</v>
      </c>
      <c r="W139" s="123">
        <v>2.2058631489811558</v>
      </c>
      <c r="X139" s="123">
        <v>1.6326747220810633</v>
      </c>
      <c r="Y139" s="123">
        <v>1.6280306757651799</v>
      </c>
      <c r="DA139" s="130" t="s">
        <v>4557</v>
      </c>
    </row>
    <row r="140" spans="1:105" ht="12" customHeight="1" x14ac:dyDescent="0.25">
      <c r="A140" s="97" t="s">
        <v>50</v>
      </c>
      <c r="B140" s="98"/>
      <c r="C140" s="99">
        <v>2.9512398088414464</v>
      </c>
      <c r="D140" s="99">
        <v>2.9367958472568696</v>
      </c>
      <c r="E140" s="99">
        <v>3.2730429791406692</v>
      </c>
      <c r="F140" s="99">
        <v>3.2611203595399716</v>
      </c>
      <c r="G140" s="99">
        <v>3.207914828235674</v>
      </c>
      <c r="H140" s="99">
        <v>3.338163753506608</v>
      </c>
      <c r="I140" s="99">
        <v>3.284711729294981</v>
      </c>
      <c r="J140" s="99">
        <v>2.7849895894057917</v>
      </c>
      <c r="K140" s="99">
        <v>2.9841648757425974</v>
      </c>
      <c r="L140" s="99">
        <v>2.8556084796838137</v>
      </c>
      <c r="M140" s="99">
        <v>2.857727992576002</v>
      </c>
      <c r="N140" s="99">
        <v>2.8835798551065421</v>
      </c>
      <c r="O140" s="99">
        <v>2.8580115301624511</v>
      </c>
      <c r="P140" s="99">
        <v>3.1144262365719513</v>
      </c>
      <c r="Q140" s="99">
        <v>2.9927397512085534</v>
      </c>
      <c r="R140" s="99">
        <v>3.1971958246537397</v>
      </c>
      <c r="S140" s="99">
        <v>3.1415626436248973</v>
      </c>
      <c r="T140" s="99">
        <v>3.11830099678193</v>
      </c>
      <c r="U140" s="99">
        <v>3.2574956422831942</v>
      </c>
      <c r="V140" s="99">
        <v>3.0103671402874399</v>
      </c>
      <c r="W140" s="99">
        <v>2.854444291714028</v>
      </c>
      <c r="X140" s="99">
        <v>2.5931551506483035</v>
      </c>
      <c r="Y140" s="99">
        <v>2.3467900029501361</v>
      </c>
      <c r="DA140" s="63" t="s">
        <v>4558</v>
      </c>
    </row>
    <row r="141" spans="1:105" ht="12" customHeight="1" x14ac:dyDescent="0.25">
      <c r="A141" s="109" t="s">
        <v>120</v>
      </c>
      <c r="B141" s="33"/>
      <c r="C141" s="110">
        <v>2.4059714290622276</v>
      </c>
      <c r="D141" s="110">
        <v>2.3580827150016144</v>
      </c>
      <c r="E141" s="110">
        <v>2.5561878051872018</v>
      </c>
      <c r="F141" s="110">
        <v>2.5785829716639026</v>
      </c>
      <c r="G141" s="110">
        <v>2.6899478739846483</v>
      </c>
      <c r="H141" s="110">
        <v>2.6007740863218363</v>
      </c>
      <c r="I141" s="110">
        <v>2.5473809244206915</v>
      </c>
      <c r="J141" s="110">
        <v>2.227114868272893</v>
      </c>
      <c r="K141" s="110">
        <v>2.3021096185689798</v>
      </c>
      <c r="L141" s="110">
        <v>2.2778302082383042</v>
      </c>
      <c r="M141" s="110">
        <v>2.1234772982103087</v>
      </c>
      <c r="N141" s="110">
        <v>2.1989090447431736</v>
      </c>
      <c r="O141" s="110">
        <v>2.2022689719919484</v>
      </c>
      <c r="P141" s="110">
        <v>2.2112685398006646</v>
      </c>
      <c r="Q141" s="110">
        <v>2.3170956094339368</v>
      </c>
      <c r="R141" s="110">
        <v>2.2721836498737478</v>
      </c>
      <c r="S141" s="110">
        <v>2.24420655614863</v>
      </c>
      <c r="T141" s="110">
        <v>2.1990786322328804</v>
      </c>
      <c r="U141" s="110">
        <v>2.1401315789009736</v>
      </c>
      <c r="V141" s="110">
        <v>2.2319497337787455</v>
      </c>
      <c r="W141" s="110">
        <v>2.1571760926902162</v>
      </c>
      <c r="X141" s="110">
        <v>1.5420171306091555</v>
      </c>
      <c r="Y141" s="110">
        <v>1.5608085804169463</v>
      </c>
      <c r="DA141" s="60" t="s">
        <v>4559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64.398171715078163</v>
      </c>
      <c r="D143" s="118">
        <f t="shared" si="49"/>
        <v>62.860946821461852</v>
      </c>
      <c r="E143" s="118">
        <f t="shared" si="49"/>
        <v>59.49147539781336</v>
      </c>
      <c r="F143" s="118">
        <f t="shared" si="49"/>
        <v>59.94854088331671</v>
      </c>
      <c r="G143" s="118">
        <f t="shared" si="49"/>
        <v>57.074355027181838</v>
      </c>
      <c r="H143" s="118">
        <f t="shared" si="49"/>
        <v>50.250813406057624</v>
      </c>
      <c r="I143" s="118">
        <f t="shared" si="49"/>
        <v>46.450160578851673</v>
      </c>
      <c r="J143" s="118">
        <f t="shared" si="49"/>
        <v>46.904338146994512</v>
      </c>
      <c r="K143" s="118">
        <f t="shared" si="49"/>
        <v>43.496494507953251</v>
      </c>
      <c r="L143" s="118">
        <f t="shared" si="49"/>
        <v>44.676166354112709</v>
      </c>
      <c r="M143" s="118">
        <f t="shared" si="49"/>
        <v>39.378352017920754</v>
      </c>
      <c r="N143" s="118">
        <f t="shared" si="49"/>
        <v>38.796724119032618</v>
      </c>
      <c r="O143" s="118">
        <f t="shared" si="49"/>
        <v>36.25424218109135</v>
      </c>
      <c r="P143" s="118">
        <f t="shared" si="49"/>
        <v>33.685531734322339</v>
      </c>
      <c r="Q143" s="118">
        <f t="shared" si="49"/>
        <v>32.547646159705558</v>
      </c>
      <c r="R143" s="118">
        <f t="shared" ref="R143:V143" si="50">R144+R146+R148+R157</f>
        <v>32.933317641929364</v>
      </c>
      <c r="S143" s="118">
        <f t="shared" si="50"/>
        <v>31.583805802798135</v>
      </c>
      <c r="T143" s="118">
        <f t="shared" si="50"/>
        <v>30.420780490040848</v>
      </c>
      <c r="U143" s="118">
        <f t="shared" si="50"/>
        <v>29.04715267256255</v>
      </c>
      <c r="V143" s="118">
        <f t="shared" si="50"/>
        <v>25.368172926899526</v>
      </c>
      <c r="W143" s="118">
        <f t="shared" ref="W143:Y143" si="51">W144+W146+W148+W157</f>
        <v>23.894672390283183</v>
      </c>
      <c r="X143" s="118">
        <f t="shared" si="51"/>
        <v>19.580840881080036</v>
      </c>
      <c r="Y143" s="118">
        <f t="shared" si="51"/>
        <v>17.526874526833936</v>
      </c>
      <c r="DA143" s="129" t="s">
        <v>4560</v>
      </c>
    </row>
    <row r="144" spans="1:105" ht="12.95" customHeight="1" x14ac:dyDescent="0.25">
      <c r="A144" s="121" t="s">
        <v>57</v>
      </c>
      <c r="B144" s="122"/>
      <c r="C144" s="123">
        <f t="shared" ref="C144:Y144" si="52">C145</f>
        <v>47.442911181406473</v>
      </c>
      <c r="D144" s="123">
        <f t="shared" si="52"/>
        <v>45.79040796118224</v>
      </c>
      <c r="E144" s="123">
        <f t="shared" si="52"/>
        <v>41.873450183966376</v>
      </c>
      <c r="F144" s="123">
        <f t="shared" si="52"/>
        <v>41.369263208145384</v>
      </c>
      <c r="G144" s="123">
        <f t="shared" si="52"/>
        <v>37.982751839805616</v>
      </c>
      <c r="H144" s="123">
        <f t="shared" si="52"/>
        <v>30.50461682668298</v>
      </c>
      <c r="I144" s="123">
        <f t="shared" si="52"/>
        <v>26.999953198817852</v>
      </c>
      <c r="J144" s="123">
        <f t="shared" si="52"/>
        <v>28.708177999468639</v>
      </c>
      <c r="K144" s="123">
        <f t="shared" si="52"/>
        <v>24.907460503250544</v>
      </c>
      <c r="L144" s="123">
        <f t="shared" si="52"/>
        <v>25.904203975599152</v>
      </c>
      <c r="M144" s="123">
        <f t="shared" si="52"/>
        <v>21.352881407654305</v>
      </c>
      <c r="N144" s="123">
        <f t="shared" si="52"/>
        <v>20.116315057801987</v>
      </c>
      <c r="O144" s="123">
        <f t="shared" si="52"/>
        <v>18.166640513734698</v>
      </c>
      <c r="P144" s="123">
        <f t="shared" si="52"/>
        <v>15.58436199130904</v>
      </c>
      <c r="Q144" s="123">
        <f t="shared" si="52"/>
        <v>14.937600754477616</v>
      </c>
      <c r="R144" s="123">
        <f t="shared" si="52"/>
        <v>15.197547012755962</v>
      </c>
      <c r="S144" s="123">
        <f t="shared" si="52"/>
        <v>14.137508119694974</v>
      </c>
      <c r="T144" s="123">
        <f t="shared" si="52"/>
        <v>13.380393507411691</v>
      </c>
      <c r="U144" s="123">
        <f t="shared" si="52"/>
        <v>12.2451200725747</v>
      </c>
      <c r="V144" s="123">
        <f t="shared" si="52"/>
        <v>10.47610355613411</v>
      </c>
      <c r="W144" s="123">
        <f t="shared" si="52"/>
        <v>10.28804136062459</v>
      </c>
      <c r="X144" s="123">
        <f t="shared" si="52"/>
        <v>8.8593727541382137</v>
      </c>
      <c r="Y144" s="123">
        <f t="shared" si="52"/>
        <v>6.926532679649247</v>
      </c>
      <c r="DA144" s="130" t="s">
        <v>4561</v>
      </c>
    </row>
    <row r="145" spans="1:105" ht="12" customHeight="1" x14ac:dyDescent="0.25">
      <c r="A145" s="97" t="s">
        <v>53</v>
      </c>
      <c r="B145" s="98"/>
      <c r="C145" s="99">
        <v>47.442911181406473</v>
      </c>
      <c r="D145" s="99">
        <v>45.79040796118224</v>
      </c>
      <c r="E145" s="99">
        <v>41.873450183966376</v>
      </c>
      <c r="F145" s="99">
        <v>41.369263208145384</v>
      </c>
      <c r="G145" s="99">
        <v>37.982751839805616</v>
      </c>
      <c r="H145" s="99">
        <v>30.50461682668298</v>
      </c>
      <c r="I145" s="99">
        <v>26.999953198817852</v>
      </c>
      <c r="J145" s="99">
        <v>28.708177999468639</v>
      </c>
      <c r="K145" s="99">
        <v>24.907460503250544</v>
      </c>
      <c r="L145" s="99">
        <v>25.904203975599152</v>
      </c>
      <c r="M145" s="99">
        <v>21.352881407654305</v>
      </c>
      <c r="N145" s="99">
        <v>20.116315057801987</v>
      </c>
      <c r="O145" s="99">
        <v>18.166640513734698</v>
      </c>
      <c r="P145" s="99">
        <v>15.58436199130904</v>
      </c>
      <c r="Q145" s="99">
        <v>14.937600754477616</v>
      </c>
      <c r="R145" s="99">
        <v>15.197547012755962</v>
      </c>
      <c r="S145" s="99">
        <v>14.137508119694974</v>
      </c>
      <c r="T145" s="99">
        <v>13.380393507411691</v>
      </c>
      <c r="U145" s="99">
        <v>12.2451200725747</v>
      </c>
      <c r="V145" s="99">
        <v>10.47610355613411</v>
      </c>
      <c r="W145" s="99">
        <v>10.28804136062459</v>
      </c>
      <c r="X145" s="99">
        <v>8.8593727541382137</v>
      </c>
      <c r="Y145" s="99">
        <v>6.926532679649247</v>
      </c>
      <c r="DA145" s="63" t="s">
        <v>4562</v>
      </c>
    </row>
    <row r="146" spans="1:105" ht="12.95" customHeight="1" x14ac:dyDescent="0.25">
      <c r="A146" s="121" t="s">
        <v>92</v>
      </c>
      <c r="B146" s="122"/>
      <c r="C146" s="123">
        <f t="shared" ref="C146:Y146" si="53">C147</f>
        <v>0.11727487723280043</v>
      </c>
      <c r="D146" s="123">
        <f t="shared" si="53"/>
        <v>0.13072478936572979</v>
      </c>
      <c r="E146" s="123">
        <f t="shared" si="53"/>
        <v>0.37387233236761552</v>
      </c>
      <c r="F146" s="123">
        <f t="shared" si="53"/>
        <v>0.1697588340140295</v>
      </c>
      <c r="G146" s="123">
        <f t="shared" si="53"/>
        <v>0.218332691663155</v>
      </c>
      <c r="H146" s="123">
        <f t="shared" si="53"/>
        <v>0.50428099430679063</v>
      </c>
      <c r="I146" s="123">
        <f t="shared" si="53"/>
        <v>0.23324341297346121</v>
      </c>
      <c r="J146" s="123">
        <f t="shared" si="53"/>
        <v>0.27214376048543504</v>
      </c>
      <c r="K146" s="123">
        <f t="shared" si="53"/>
        <v>0.19877977824035542</v>
      </c>
      <c r="L146" s="123">
        <f t="shared" si="53"/>
        <v>0.4332967930326399</v>
      </c>
      <c r="M146" s="123">
        <f t="shared" si="53"/>
        <v>0.16028454880632198</v>
      </c>
      <c r="N146" s="123">
        <f t="shared" si="53"/>
        <v>0.3499748224955278</v>
      </c>
      <c r="O146" s="123">
        <f t="shared" si="53"/>
        <v>0.37887901482520275</v>
      </c>
      <c r="P146" s="123">
        <f t="shared" si="53"/>
        <v>0.30845041687792818</v>
      </c>
      <c r="Q146" s="123">
        <f t="shared" si="53"/>
        <v>0.45718297377956413</v>
      </c>
      <c r="R146" s="123">
        <f t="shared" si="53"/>
        <v>0.42137044073532787</v>
      </c>
      <c r="S146" s="123">
        <f t="shared" si="53"/>
        <v>0.42200898286910893</v>
      </c>
      <c r="T146" s="123">
        <f t="shared" si="53"/>
        <v>0.37188760132729826</v>
      </c>
      <c r="U146" s="123">
        <f t="shared" si="53"/>
        <v>0.43300780205464107</v>
      </c>
      <c r="V146" s="123">
        <f t="shared" si="53"/>
        <v>0.65639883068106786</v>
      </c>
      <c r="W146" s="123">
        <f t="shared" si="53"/>
        <v>0.74916197533316353</v>
      </c>
      <c r="X146" s="123">
        <f t="shared" si="53"/>
        <v>0.81363743519416298</v>
      </c>
      <c r="Y146" s="123">
        <f t="shared" si="53"/>
        <v>0.73641615965294871</v>
      </c>
      <c r="DA146" s="130" t="s">
        <v>4563</v>
      </c>
    </row>
    <row r="147" spans="1:105" ht="12" customHeight="1" x14ac:dyDescent="0.25">
      <c r="A147" s="97" t="s">
        <v>53</v>
      </c>
      <c r="B147" s="98"/>
      <c r="C147" s="99">
        <f>RES_hhdet_in_fech!C147/RES_summary!C$21</f>
        <v>0.11727487723280043</v>
      </c>
      <c r="D147" s="99">
        <f>RES_hhdet_in_fech!D147/RES_summary!D$21</f>
        <v>0.13072478936572979</v>
      </c>
      <c r="E147" s="99">
        <f>RES_hhdet_in_fech!E147/RES_summary!E$21</f>
        <v>0.37387233236761552</v>
      </c>
      <c r="F147" s="99">
        <f>RES_hhdet_in_fech!F147/RES_summary!F$21</f>
        <v>0.1697588340140295</v>
      </c>
      <c r="G147" s="99">
        <f>RES_hhdet_in_fech!G147/RES_summary!G$21</f>
        <v>0.218332691663155</v>
      </c>
      <c r="H147" s="99">
        <f>RES_hhdet_in_fech!H147/RES_summary!H$21</f>
        <v>0.50428099430679063</v>
      </c>
      <c r="I147" s="99">
        <f>RES_hhdet_in_fech!I147/RES_summary!I$21</f>
        <v>0.23324341297346121</v>
      </c>
      <c r="J147" s="99">
        <f>RES_hhdet_in_fech!J147/RES_summary!J$21</f>
        <v>0.27214376048543504</v>
      </c>
      <c r="K147" s="99">
        <f>RES_hhdet_in_fech!K147/RES_summary!K$21</f>
        <v>0.19877977824035542</v>
      </c>
      <c r="L147" s="99">
        <f>RES_hhdet_in_fech!L147/RES_summary!L$21</f>
        <v>0.4332967930326399</v>
      </c>
      <c r="M147" s="99">
        <f>RES_hhdet_in_fech!M147/RES_summary!M$21</f>
        <v>0.16028454880632198</v>
      </c>
      <c r="N147" s="99">
        <f>RES_hhdet_in_fech!N147/RES_summary!N$21</f>
        <v>0.3499748224955278</v>
      </c>
      <c r="O147" s="99">
        <f>RES_hhdet_in_fech!O147/RES_summary!O$21</f>
        <v>0.37887901482520275</v>
      </c>
      <c r="P147" s="99">
        <f>RES_hhdet_in_fech!P147/RES_summary!P$21</f>
        <v>0.30845041687792818</v>
      </c>
      <c r="Q147" s="99">
        <f>RES_hhdet_in_fech!Q147/RES_summary!Q$21</f>
        <v>0.45718297377956413</v>
      </c>
      <c r="R147" s="99">
        <f>RES_hhdet_in_fech!R147/RES_summary!R$21</f>
        <v>0.42137044073532787</v>
      </c>
      <c r="S147" s="99">
        <f>RES_hhdet_in_fech!S147/RES_summary!S$21</f>
        <v>0.42200898286910893</v>
      </c>
      <c r="T147" s="99">
        <f>RES_hhdet_in_fech!T147/RES_summary!T$21</f>
        <v>0.37188760132729826</v>
      </c>
      <c r="U147" s="99">
        <f>RES_hhdet_in_fech!U147/RES_summary!U$21</f>
        <v>0.43300780205464107</v>
      </c>
      <c r="V147" s="99">
        <f>RES_hhdet_in_fech!V147/RES_summary!V$21</f>
        <v>0.65639883068106786</v>
      </c>
      <c r="W147" s="99">
        <f>RES_hhdet_in_fech!W147/RES_summary!W$21</f>
        <v>0.74916197533316353</v>
      </c>
      <c r="X147" s="99">
        <f>RES_hhdet_in_fech!X147/RES_summary!X$21</f>
        <v>0.81363743519416298</v>
      </c>
      <c r="Y147" s="99">
        <f>RES_hhdet_in_fech!Y147/RES_summary!Y$21</f>
        <v>0.73641615965294871</v>
      </c>
      <c r="DA147" s="63" t="s">
        <v>4564</v>
      </c>
    </row>
    <row r="148" spans="1:105" ht="12" customHeight="1" x14ac:dyDescent="0.25">
      <c r="A148" s="121" t="s">
        <v>55</v>
      </c>
      <c r="B148" s="122"/>
      <c r="C148" s="123">
        <v>14.406379670834635</v>
      </c>
      <c r="D148" s="123">
        <v>14.550796614601602</v>
      </c>
      <c r="E148" s="123">
        <v>14.653624708677627</v>
      </c>
      <c r="F148" s="123">
        <v>15.792973187433079</v>
      </c>
      <c r="G148" s="123">
        <v>16.153479492576199</v>
      </c>
      <c r="H148" s="123">
        <v>16.593663693212989</v>
      </c>
      <c r="I148" s="123">
        <v>16.608535223311367</v>
      </c>
      <c r="J148" s="123">
        <v>15.651387264129657</v>
      </c>
      <c r="K148" s="123">
        <v>16.032876024629008</v>
      </c>
      <c r="L148" s="123">
        <v>16.020620696417573</v>
      </c>
      <c r="M148" s="123">
        <v>15.689984778831448</v>
      </c>
      <c r="N148" s="123">
        <v>16.082812372971585</v>
      </c>
      <c r="O148" s="123">
        <v>15.460391764258258</v>
      </c>
      <c r="P148" s="123">
        <v>15.50766373532775</v>
      </c>
      <c r="Q148" s="123">
        <v>14.78452226845689</v>
      </c>
      <c r="R148" s="123">
        <v>14.968780842789947</v>
      </c>
      <c r="S148" s="123">
        <v>14.714506122308313</v>
      </c>
      <c r="T148" s="123">
        <v>14.410431599961782</v>
      </c>
      <c r="U148" s="123">
        <v>14.152316106642049</v>
      </c>
      <c r="V148" s="123">
        <v>11.952912523577691</v>
      </c>
      <c r="W148" s="123">
        <v>10.651290722942894</v>
      </c>
      <c r="X148" s="123">
        <v>8.274965879849427</v>
      </c>
      <c r="Y148" s="123">
        <v>8.2358779070577732</v>
      </c>
      <c r="DA148" s="130" t="s">
        <v>4565</v>
      </c>
    </row>
    <row r="149" spans="1:105" ht="12" customHeight="1" x14ac:dyDescent="0.25">
      <c r="A149" s="97" t="s">
        <v>124</v>
      </c>
      <c r="B149" s="98"/>
      <c r="C149" s="99">
        <v>15.949596819535383</v>
      </c>
      <c r="D149" s="99">
        <v>15.989955083924967</v>
      </c>
      <c r="E149" s="99">
        <v>15.754017539724879</v>
      </c>
      <c r="F149" s="99">
        <v>16.921501628986533</v>
      </c>
      <c r="G149" s="99">
        <v>17.477298755872667</v>
      </c>
      <c r="H149" s="99">
        <v>18.618627339578712</v>
      </c>
      <c r="I149" s="99">
        <v>18.625110058066799</v>
      </c>
      <c r="J149" s="99">
        <v>17.303959223735067</v>
      </c>
      <c r="K149" s="99">
        <v>18.596960502147333</v>
      </c>
      <c r="L149" s="99">
        <v>18.194882953753226</v>
      </c>
      <c r="M149" s="99">
        <v>17.752464362592981</v>
      </c>
      <c r="N149" s="99">
        <v>17.448167438025255</v>
      </c>
      <c r="O149" s="99">
        <v>16.748463572746676</v>
      </c>
      <c r="P149" s="99">
        <v>17.414491135209317</v>
      </c>
      <c r="Q149" s="99">
        <v>15.402909515284913</v>
      </c>
      <c r="R149" s="99">
        <v>16.477095443786784</v>
      </c>
      <c r="S149" s="99">
        <v>15.529691819252429</v>
      </c>
      <c r="T149" s="99">
        <v>14.542330923442174</v>
      </c>
      <c r="U149" s="99">
        <v>14.228747043387513</v>
      </c>
      <c r="V149" s="99">
        <v>12.105361764987741</v>
      </c>
      <c r="W149" s="99">
        <v>10.821773569951132</v>
      </c>
      <c r="X149" s="99">
        <v>10.061788675904857</v>
      </c>
      <c r="Y149" s="99">
        <v>9.112001663615354</v>
      </c>
      <c r="DA149" s="63" t="s">
        <v>4566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13.86914284316188</v>
      </c>
      <c r="N150" s="99">
        <v>0</v>
      </c>
      <c r="O150" s="99">
        <v>13.101049490397342</v>
      </c>
      <c r="P150" s="99">
        <v>13.828623364995089</v>
      </c>
      <c r="Q150" s="99">
        <v>12.600495515759485</v>
      </c>
      <c r="R150" s="99">
        <v>13.970413788754668</v>
      </c>
      <c r="S150" s="99">
        <v>13.396574827194147</v>
      </c>
      <c r="T150" s="99">
        <v>12.524662447003356</v>
      </c>
      <c r="U150" s="99">
        <v>12.34823693075125</v>
      </c>
      <c r="V150" s="99">
        <v>10.261638234748384</v>
      </c>
      <c r="W150" s="99">
        <v>9.1564707302886799</v>
      </c>
      <c r="X150" s="99">
        <v>8.7861215653273206</v>
      </c>
      <c r="Y150" s="99">
        <v>8.0267641145275146</v>
      </c>
      <c r="DA150" s="63" t="s">
        <v>4567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7.0960968383468055</v>
      </c>
      <c r="N151" s="102">
        <v>0</v>
      </c>
      <c r="O151" s="102">
        <v>5.6136321319025573</v>
      </c>
      <c r="P151" s="102">
        <v>5.457176342597525</v>
      </c>
      <c r="Q151" s="102">
        <v>5.232961085062219</v>
      </c>
      <c r="R151" s="102">
        <v>6.8103097857602775</v>
      </c>
      <c r="S151" s="102">
        <v>6.7952059868948602</v>
      </c>
      <c r="T151" s="102">
        <v>5.8034795301353412</v>
      </c>
      <c r="U151" s="102">
        <v>5.7000584285609666</v>
      </c>
      <c r="V151" s="102">
        <v>3.4128470197205658</v>
      </c>
      <c r="W151" s="102">
        <v>2.7098520539252475</v>
      </c>
      <c r="X151" s="102">
        <v>3.5163913743266995</v>
      </c>
      <c r="Y151" s="102">
        <v>3.5216918693344534</v>
      </c>
      <c r="DA151" s="131" t="s">
        <v>4568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6.7730460048150736</v>
      </c>
      <c r="N152" s="105">
        <v>0</v>
      </c>
      <c r="O152" s="105">
        <v>7.4874173584947856</v>
      </c>
      <c r="P152" s="105">
        <v>8.3714470223975628</v>
      </c>
      <c r="Q152" s="105">
        <v>7.3675344306972654</v>
      </c>
      <c r="R152" s="105">
        <v>7.1601040029943892</v>
      </c>
      <c r="S152" s="105">
        <v>6.6013688402992852</v>
      </c>
      <c r="T152" s="105">
        <v>6.7211829168680151</v>
      </c>
      <c r="U152" s="105">
        <v>6.6481785021902828</v>
      </c>
      <c r="V152" s="105">
        <v>6.8487912150278181</v>
      </c>
      <c r="W152" s="105">
        <v>6.4466186763634328</v>
      </c>
      <c r="X152" s="105">
        <v>5.2697301910006216</v>
      </c>
      <c r="Y152" s="105">
        <v>4.5050722451930625</v>
      </c>
      <c r="DA152" s="132" t="s">
        <v>4569</v>
      </c>
    </row>
    <row r="153" spans="1:105" ht="12" customHeight="1" x14ac:dyDescent="0.25">
      <c r="A153" s="106" t="s">
        <v>122</v>
      </c>
      <c r="B153" s="101"/>
      <c r="C153" s="102">
        <v>14.354856841041506</v>
      </c>
      <c r="D153" s="102">
        <v>14.437134771732373</v>
      </c>
      <c r="E153" s="102">
        <v>14.570086568447906</v>
      </c>
      <c r="F153" s="102">
        <v>15.238895678473696</v>
      </c>
      <c r="G153" s="102">
        <v>15.82027058869178</v>
      </c>
      <c r="H153" s="102">
        <v>16.486657213344717</v>
      </c>
      <c r="I153" s="102">
        <v>16.77337406527651</v>
      </c>
      <c r="J153" s="102">
        <v>15.867438005159201</v>
      </c>
      <c r="K153" s="102">
        <v>16.563818370463832</v>
      </c>
      <c r="L153" s="102">
        <v>16.099318837016288</v>
      </c>
      <c r="M153" s="102">
        <v>15.616435624286494</v>
      </c>
      <c r="N153" s="102">
        <v>16.014917562802893</v>
      </c>
      <c r="O153" s="102">
        <v>15.716544636638604</v>
      </c>
      <c r="P153" s="102">
        <v>15.823164267967131</v>
      </c>
      <c r="Q153" s="102">
        <v>15.364812973531066</v>
      </c>
      <c r="R153" s="102">
        <v>15.267958646750799</v>
      </c>
      <c r="S153" s="102">
        <v>15.116321214317189</v>
      </c>
      <c r="T153" s="102">
        <v>14.692190357606076</v>
      </c>
      <c r="U153" s="102">
        <v>14.377230438486588</v>
      </c>
      <c r="V153" s="102">
        <v>12.180376935552136</v>
      </c>
      <c r="W153" s="102">
        <v>10.981945571395805</v>
      </c>
      <c r="X153" s="102">
        <v>8.9020784121054461</v>
      </c>
      <c r="Y153" s="102">
        <v>8.3608599496459455</v>
      </c>
      <c r="DA153" s="131" t="s">
        <v>4570</v>
      </c>
    </row>
    <row r="154" spans="1:105" ht="12" customHeight="1" x14ac:dyDescent="0.25">
      <c r="A154" s="107" t="s">
        <v>121</v>
      </c>
      <c r="B154" s="104"/>
      <c r="C154" s="105">
        <v>11.563386563942442</v>
      </c>
      <c r="D154" s="105">
        <v>11.685176036788574</v>
      </c>
      <c r="E154" s="105">
        <v>11.840680757393255</v>
      </c>
      <c r="F154" s="105">
        <v>12.257051531300979</v>
      </c>
      <c r="G154" s="105">
        <v>12.778508092014743</v>
      </c>
      <c r="H154" s="105">
        <v>13.361698362593646</v>
      </c>
      <c r="I154" s="105">
        <v>13.747737490415274</v>
      </c>
      <c r="J154" s="105">
        <v>12.832311177076923</v>
      </c>
      <c r="K154" s="105">
        <v>13.487697912587535</v>
      </c>
      <c r="L154" s="105">
        <v>13.137884845413629</v>
      </c>
      <c r="M154" s="105">
        <v>12.701526026955815</v>
      </c>
      <c r="N154" s="105">
        <v>13.09297093879221</v>
      </c>
      <c r="O154" s="105">
        <v>12.635175342008969</v>
      </c>
      <c r="P154" s="105">
        <v>12.76957553442238</v>
      </c>
      <c r="Q154" s="105">
        <v>12.658527752484556</v>
      </c>
      <c r="R154" s="105">
        <v>12.956594645518438</v>
      </c>
      <c r="S154" s="105">
        <v>12.998628492055115</v>
      </c>
      <c r="T154" s="105">
        <v>12.557875787882237</v>
      </c>
      <c r="U154" s="105">
        <v>12.352069745258023</v>
      </c>
      <c r="V154" s="105">
        <v>10.184494623471068</v>
      </c>
      <c r="W154" s="105">
        <v>9.1651718034551148</v>
      </c>
      <c r="X154" s="105">
        <v>7.7490491224848208</v>
      </c>
      <c r="Y154" s="105">
        <v>7.3969787414658459</v>
      </c>
      <c r="DA154" s="132" t="s">
        <v>4571</v>
      </c>
    </row>
    <row r="155" spans="1:105" ht="12" customHeight="1" x14ac:dyDescent="0.25">
      <c r="A155" s="108" t="s">
        <v>53</v>
      </c>
      <c r="B155" s="98"/>
      <c r="C155" s="99">
        <v>5.8613002795407594</v>
      </c>
      <c r="D155" s="99">
        <v>6.0364594842587627</v>
      </c>
      <c r="E155" s="99">
        <v>6.2036444274954912</v>
      </c>
      <c r="F155" s="99">
        <v>6.0717246395016309</v>
      </c>
      <c r="G155" s="99">
        <v>6.4398089872038282</v>
      </c>
      <c r="H155" s="99">
        <v>6.8118181041712491</v>
      </c>
      <c r="I155" s="99">
        <v>7.3458668818993553</v>
      </c>
      <c r="J155" s="99">
        <v>6.3439641909144635</v>
      </c>
      <c r="K155" s="99">
        <v>6.8385189481883337</v>
      </c>
      <c r="L155" s="99">
        <v>6.6837101223220579</v>
      </c>
      <c r="M155" s="99">
        <v>6.2400534723022778</v>
      </c>
      <c r="N155" s="99">
        <v>6.4309006121183447</v>
      </c>
      <c r="O155" s="99">
        <v>5.2685981801102795</v>
      </c>
      <c r="P155" s="99">
        <v>4.9553338150513637</v>
      </c>
      <c r="Q155" s="99">
        <v>5.2289894159813164</v>
      </c>
      <c r="R155" s="99">
        <v>6.3096785574628642</v>
      </c>
      <c r="S155" s="99">
        <v>6.6198902097185925</v>
      </c>
      <c r="T155" s="99">
        <v>5.8663145076223966</v>
      </c>
      <c r="U155" s="99">
        <v>5.7538879818607125</v>
      </c>
      <c r="V155" s="99">
        <v>3.4265308088043431</v>
      </c>
      <c r="W155" s="99">
        <v>2.7312301692907863</v>
      </c>
      <c r="X155" s="99">
        <v>3.0838032427722997</v>
      </c>
      <c r="Y155" s="99">
        <v>3.2192323851179929</v>
      </c>
      <c r="DA155" s="63" t="s">
        <v>4572</v>
      </c>
    </row>
    <row r="156" spans="1:105" ht="12" customHeight="1" x14ac:dyDescent="0.25">
      <c r="A156" s="108" t="s">
        <v>52</v>
      </c>
      <c r="B156" s="98"/>
      <c r="C156" s="99">
        <v>5.7020862844016849</v>
      </c>
      <c r="D156" s="99">
        <v>5.6487165525298115</v>
      </c>
      <c r="E156" s="99">
        <v>5.6370363298977635</v>
      </c>
      <c r="F156" s="99">
        <v>6.1853268917993445</v>
      </c>
      <c r="G156" s="99">
        <v>6.3386991048109147</v>
      </c>
      <c r="H156" s="99">
        <v>6.5498802584223981</v>
      </c>
      <c r="I156" s="99">
        <v>6.4018706085159192</v>
      </c>
      <c r="J156" s="99">
        <v>6.488346986162461</v>
      </c>
      <c r="K156" s="99">
        <v>6.6491789643992005</v>
      </c>
      <c r="L156" s="99">
        <v>6.4541747230915725</v>
      </c>
      <c r="M156" s="99">
        <v>6.4614725546535361</v>
      </c>
      <c r="N156" s="99">
        <v>6.6620703266738657</v>
      </c>
      <c r="O156" s="99">
        <v>7.3665771618986886</v>
      </c>
      <c r="P156" s="99">
        <v>7.814241719371017</v>
      </c>
      <c r="Q156" s="99">
        <v>7.4295383365032395</v>
      </c>
      <c r="R156" s="99">
        <v>6.6469160880555762</v>
      </c>
      <c r="S156" s="99">
        <v>6.3787382823365224</v>
      </c>
      <c r="T156" s="99">
        <v>6.6915612802598412</v>
      </c>
      <c r="U156" s="99">
        <v>6.5981817633973128</v>
      </c>
      <c r="V156" s="99">
        <v>6.7579638146667254</v>
      </c>
      <c r="W156" s="99">
        <v>6.433941634164329</v>
      </c>
      <c r="X156" s="99">
        <v>4.6652458797125229</v>
      </c>
      <c r="Y156" s="99">
        <v>4.1777463563478525</v>
      </c>
      <c r="DA156" s="63" t="s">
        <v>4573</v>
      </c>
    </row>
    <row r="157" spans="1:105" ht="12" customHeight="1" x14ac:dyDescent="0.25">
      <c r="A157" s="121" t="s">
        <v>54</v>
      </c>
      <c r="B157" s="122"/>
      <c r="C157" s="123">
        <v>2.4316059856042478</v>
      </c>
      <c r="D157" s="123">
        <v>2.3890174563122835</v>
      </c>
      <c r="E157" s="123">
        <v>2.5905281728017395</v>
      </c>
      <c r="F157" s="123">
        <v>2.616545653724216</v>
      </c>
      <c r="G157" s="123">
        <v>2.7197910031368595</v>
      </c>
      <c r="H157" s="123">
        <v>2.6482518918548594</v>
      </c>
      <c r="I157" s="123">
        <v>2.6084287437489935</v>
      </c>
      <c r="J157" s="123">
        <v>2.2726291229107756</v>
      </c>
      <c r="K157" s="123">
        <v>2.3573782018333485</v>
      </c>
      <c r="L157" s="123">
        <v>2.3180448890633469</v>
      </c>
      <c r="M157" s="123">
        <v>2.1752012826286813</v>
      </c>
      <c r="N157" s="123">
        <v>2.2476218657635232</v>
      </c>
      <c r="O157" s="123">
        <v>2.2483308882731938</v>
      </c>
      <c r="P157" s="123">
        <v>2.2850555908076258</v>
      </c>
      <c r="Q157" s="123">
        <v>2.3683401629914855</v>
      </c>
      <c r="R157" s="123">
        <v>2.3456193456481249</v>
      </c>
      <c r="S157" s="123">
        <v>2.3097825779257417</v>
      </c>
      <c r="T157" s="123">
        <v>2.2580677813400758</v>
      </c>
      <c r="U157" s="123">
        <v>2.2167086912911591</v>
      </c>
      <c r="V157" s="123">
        <v>2.2827580165066546</v>
      </c>
      <c r="W157" s="123">
        <v>2.2061783313825396</v>
      </c>
      <c r="X157" s="123">
        <v>1.6328648118982305</v>
      </c>
      <c r="Y157" s="123">
        <v>1.6280477804739661</v>
      </c>
      <c r="DA157" s="130" t="s">
        <v>4574</v>
      </c>
    </row>
    <row r="158" spans="1:105" ht="12" customHeight="1" x14ac:dyDescent="0.25">
      <c r="A158" s="97" t="s">
        <v>50</v>
      </c>
      <c r="B158" s="98"/>
      <c r="C158" s="99">
        <v>2.9512398088414473</v>
      </c>
      <c r="D158" s="99">
        <v>2.93679584725687</v>
      </c>
      <c r="E158" s="99">
        <v>3.2730429791406679</v>
      </c>
      <c r="F158" s="99">
        <v>3.2611203595399707</v>
      </c>
      <c r="G158" s="99">
        <v>3.2079148282356735</v>
      </c>
      <c r="H158" s="99">
        <v>3.3381637535066089</v>
      </c>
      <c r="I158" s="99">
        <v>3.2847117292949819</v>
      </c>
      <c r="J158" s="99">
        <v>2.7849895894057917</v>
      </c>
      <c r="K158" s="99">
        <v>2.9841648757425965</v>
      </c>
      <c r="L158" s="99">
        <v>2.8556084796838137</v>
      </c>
      <c r="M158" s="99">
        <v>2.857727992576002</v>
      </c>
      <c r="N158" s="99">
        <v>2.8835798551065417</v>
      </c>
      <c r="O158" s="99">
        <v>2.8580115301624507</v>
      </c>
      <c r="P158" s="99">
        <v>3.1144262365719513</v>
      </c>
      <c r="Q158" s="99">
        <v>2.9927397512085534</v>
      </c>
      <c r="R158" s="99">
        <v>3.1971958246537406</v>
      </c>
      <c r="S158" s="99">
        <v>3.1415626436248969</v>
      </c>
      <c r="T158" s="99">
        <v>3.1183009967819295</v>
      </c>
      <c r="U158" s="99">
        <v>3.2574956422831938</v>
      </c>
      <c r="V158" s="99">
        <v>3.0103671402874403</v>
      </c>
      <c r="W158" s="99">
        <v>2.8544442917140276</v>
      </c>
      <c r="X158" s="99">
        <v>2.5931551506483035</v>
      </c>
      <c r="Y158" s="99">
        <v>2.3467900029501365</v>
      </c>
      <c r="DA158" s="63" t="s">
        <v>4575</v>
      </c>
    </row>
    <row r="159" spans="1:105" ht="12" customHeight="1" x14ac:dyDescent="0.25">
      <c r="A159" s="109" t="s">
        <v>120</v>
      </c>
      <c r="B159" s="33"/>
      <c r="C159" s="110">
        <v>2.4059714290622276</v>
      </c>
      <c r="D159" s="110">
        <v>2.3580827150016144</v>
      </c>
      <c r="E159" s="110">
        <v>2.5561878051872018</v>
      </c>
      <c r="F159" s="110">
        <v>2.5785829716639022</v>
      </c>
      <c r="G159" s="110">
        <v>2.6899478739846483</v>
      </c>
      <c r="H159" s="110">
        <v>2.6007740863218358</v>
      </c>
      <c r="I159" s="110">
        <v>2.5473809244206924</v>
      </c>
      <c r="J159" s="110">
        <v>2.2271148682728934</v>
      </c>
      <c r="K159" s="110">
        <v>2.3021096185689798</v>
      </c>
      <c r="L159" s="110">
        <v>2.2778302082383037</v>
      </c>
      <c r="M159" s="110">
        <v>2.1234772982103087</v>
      </c>
      <c r="N159" s="110">
        <v>2.1989090447431727</v>
      </c>
      <c r="O159" s="110">
        <v>2.2022689719919484</v>
      </c>
      <c r="P159" s="110">
        <v>2.2112685398006646</v>
      </c>
      <c r="Q159" s="110">
        <v>2.3170956094339372</v>
      </c>
      <c r="R159" s="110">
        <v>2.2721836498737478</v>
      </c>
      <c r="S159" s="110">
        <v>2.24420655614863</v>
      </c>
      <c r="T159" s="110">
        <v>2.1990786322328808</v>
      </c>
      <c r="U159" s="110">
        <v>2.1401315789009732</v>
      </c>
      <c r="V159" s="110">
        <v>2.2319497337787459</v>
      </c>
      <c r="W159" s="110">
        <v>2.1571760926902162</v>
      </c>
      <c r="X159" s="110">
        <v>1.5420171306091555</v>
      </c>
      <c r="Y159" s="110">
        <v>1.5608085804169465</v>
      </c>
      <c r="DA159" s="60" t="s">
        <v>4576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139.36130818357788</v>
      </c>
      <c r="D161" s="118">
        <f t="shared" si="54"/>
        <v>160.72696214478574</v>
      </c>
      <c r="E161" s="118">
        <f t="shared" si="54"/>
        <v>0</v>
      </c>
      <c r="F161" s="118">
        <f t="shared" si="54"/>
        <v>0</v>
      </c>
      <c r="G161" s="118">
        <f t="shared" si="54"/>
        <v>0</v>
      </c>
      <c r="H161" s="118">
        <f t="shared" si="54"/>
        <v>0</v>
      </c>
      <c r="I161" s="118">
        <f t="shared" si="54"/>
        <v>0</v>
      </c>
      <c r="J161" s="118">
        <f t="shared" si="54"/>
        <v>119.32152290396475</v>
      </c>
      <c r="K161" s="118">
        <f t="shared" si="54"/>
        <v>99.956032127814368</v>
      </c>
      <c r="L161" s="118">
        <f t="shared" si="54"/>
        <v>114.80438512431826</v>
      </c>
      <c r="M161" s="118">
        <f t="shared" si="54"/>
        <v>85.051284981904047</v>
      </c>
      <c r="N161" s="118">
        <f t="shared" si="54"/>
        <v>97.135601158213049</v>
      </c>
      <c r="O161" s="118">
        <f t="shared" si="54"/>
        <v>114.00409027937886</v>
      </c>
      <c r="P161" s="118">
        <f t="shared" si="54"/>
        <v>74.652667566587652</v>
      </c>
      <c r="Q161" s="118">
        <f t="shared" si="54"/>
        <v>0</v>
      </c>
      <c r="R161" s="118">
        <f t="shared" ref="R161:V161" si="55">R162+R164+R166+R175</f>
        <v>0</v>
      </c>
      <c r="S161" s="118">
        <f t="shared" si="55"/>
        <v>0</v>
      </c>
      <c r="T161" s="118">
        <f t="shared" si="55"/>
        <v>0</v>
      </c>
      <c r="U161" s="118">
        <f t="shared" si="55"/>
        <v>0</v>
      </c>
      <c r="V161" s="118">
        <f t="shared" si="55"/>
        <v>0</v>
      </c>
      <c r="W161" s="118">
        <f t="shared" ref="W161:Y161" si="56">W162+W164+W166+W175</f>
        <v>0</v>
      </c>
      <c r="X161" s="118">
        <f t="shared" si="56"/>
        <v>39.477620284718462</v>
      </c>
      <c r="Y161" s="118">
        <f t="shared" si="56"/>
        <v>0</v>
      </c>
      <c r="DA161" s="129" t="s">
        <v>4577</v>
      </c>
    </row>
    <row r="162" spans="1:105" ht="12.95" customHeight="1" x14ac:dyDescent="0.25">
      <c r="A162" s="121" t="s">
        <v>57</v>
      </c>
      <c r="B162" s="122"/>
      <c r="C162" s="123">
        <f t="shared" ref="C162:Y162" si="57">C163</f>
        <v>122.40837222954488</v>
      </c>
      <c r="D162" s="123">
        <f t="shared" si="57"/>
        <v>143.72157564295571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101.12777637231692</v>
      </c>
      <c r="K162" s="123">
        <f t="shared" si="57"/>
        <v>81.466909437293367</v>
      </c>
      <c r="L162" s="123">
        <f t="shared" si="57"/>
        <v>96.036278412660025</v>
      </c>
      <c r="M162" s="123">
        <f t="shared" si="57"/>
        <v>67.104878620055644</v>
      </c>
      <c r="N162" s="123">
        <f t="shared" si="57"/>
        <v>78.461068028308446</v>
      </c>
      <c r="O162" s="123">
        <f t="shared" si="57"/>
        <v>95.924496329326274</v>
      </c>
      <c r="P162" s="123">
        <f t="shared" si="57"/>
        <v>56.618234758819845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X162" s="123">
        <f t="shared" si="57"/>
        <v>28.796013664805741</v>
      </c>
      <c r="Y162" s="123">
        <f t="shared" si="57"/>
        <v>0</v>
      </c>
      <c r="DA162" s="130" t="s">
        <v>4578</v>
      </c>
    </row>
    <row r="163" spans="1:105" ht="12" customHeight="1" x14ac:dyDescent="0.25">
      <c r="A163" s="97" t="s">
        <v>53</v>
      </c>
      <c r="B163" s="33"/>
      <c r="C163" s="110">
        <v>122.40837222954488</v>
      </c>
      <c r="D163" s="110">
        <v>143.72157564295571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101.12777637231692</v>
      </c>
      <c r="K163" s="110">
        <v>81.466909437293367</v>
      </c>
      <c r="L163" s="110">
        <v>96.036278412660025</v>
      </c>
      <c r="M163" s="110">
        <v>67.104878620055644</v>
      </c>
      <c r="N163" s="110">
        <v>78.461068028308446</v>
      </c>
      <c r="O163" s="110">
        <v>95.924496329326274</v>
      </c>
      <c r="P163" s="110">
        <v>56.618234758819845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X163" s="110">
        <v>28.796013664805741</v>
      </c>
      <c r="Y163" s="110">
        <v>0</v>
      </c>
      <c r="DA163" s="60" t="s">
        <v>4579</v>
      </c>
    </row>
    <row r="164" spans="1:105" ht="12.95" customHeight="1" x14ac:dyDescent="0.25">
      <c r="A164" s="121" t="s">
        <v>92</v>
      </c>
      <c r="B164" s="122"/>
      <c r="C164" s="123">
        <f t="shared" ref="C164:Y164" si="58">C165</f>
        <v>0.11654271438463057</v>
      </c>
      <c r="D164" s="123">
        <f t="shared" si="58"/>
        <v>6.5367287752343337E-2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0.27050758207924069</v>
      </c>
      <c r="K164" s="123">
        <f t="shared" si="58"/>
        <v>9.9719317892937767E-2</v>
      </c>
      <c r="L164" s="123">
        <f t="shared" si="58"/>
        <v>0.43120390963286026</v>
      </c>
      <c r="M164" s="123">
        <f t="shared" si="58"/>
        <v>8.0569421828425442E-2</v>
      </c>
      <c r="N164" s="123">
        <f t="shared" si="58"/>
        <v>0.34428679823764474</v>
      </c>
      <c r="O164" s="123">
        <f t="shared" si="58"/>
        <v>0.37070805827115944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X164" s="123">
        <f t="shared" si="58"/>
        <v>0.77402692499315628</v>
      </c>
      <c r="Y164" s="123">
        <f t="shared" si="58"/>
        <v>0</v>
      </c>
      <c r="DA164" s="130" t="s">
        <v>4580</v>
      </c>
    </row>
    <row r="165" spans="1:105" ht="12" customHeight="1" x14ac:dyDescent="0.25">
      <c r="A165" s="97" t="s">
        <v>53</v>
      </c>
      <c r="B165" s="98"/>
      <c r="C165" s="99">
        <f>RES_hhdet_in_fech!C165/RES_summary!C$21</f>
        <v>0.11654271438463057</v>
      </c>
      <c r="D165" s="99">
        <f>RES_hhdet_in_fech!D165/RES_summary!D$21</f>
        <v>6.5367287752343337E-2</v>
      </c>
      <c r="E165" s="99">
        <f>RES_hhdet_in_fech!E165/RES_summary!E$21</f>
        <v>0</v>
      </c>
      <c r="F165" s="99">
        <f>RES_hhdet_in_fech!F165/RES_summary!F$21</f>
        <v>0</v>
      </c>
      <c r="G165" s="99">
        <f>RES_hhdet_in_fech!G165/RES_summary!G$21</f>
        <v>0</v>
      </c>
      <c r="H165" s="99">
        <f>RES_hhdet_in_fech!H165/RES_summary!H$21</f>
        <v>0</v>
      </c>
      <c r="I165" s="99">
        <f>RES_hhdet_in_fech!I165/RES_summary!I$21</f>
        <v>0</v>
      </c>
      <c r="J165" s="99">
        <f>RES_hhdet_in_fech!J165/RES_summary!J$21</f>
        <v>0.27050758207924069</v>
      </c>
      <c r="K165" s="99">
        <f>RES_hhdet_in_fech!K165/RES_summary!K$21</f>
        <v>9.9719317892937767E-2</v>
      </c>
      <c r="L165" s="99">
        <f>RES_hhdet_in_fech!L165/RES_summary!L$21</f>
        <v>0.43120390963286026</v>
      </c>
      <c r="M165" s="99">
        <f>RES_hhdet_in_fech!M165/RES_summary!M$21</f>
        <v>8.0569421828425442E-2</v>
      </c>
      <c r="N165" s="99">
        <f>RES_hhdet_in_fech!N165/RES_summary!N$21</f>
        <v>0.34428679823764474</v>
      </c>
      <c r="O165" s="99">
        <f>RES_hhdet_in_fech!O165/RES_summary!O$21</f>
        <v>0.37070805827115944</v>
      </c>
      <c r="P165" s="99">
        <f>RES_hhdet_in_fech!P165/RES_summary!P$21</f>
        <v>0</v>
      </c>
      <c r="Q165" s="99">
        <f>RES_hhdet_in_fech!Q165/RES_summary!Q$21</f>
        <v>0</v>
      </c>
      <c r="R165" s="99">
        <f>RES_hhdet_in_fech!R165/RES_summary!R$21</f>
        <v>0</v>
      </c>
      <c r="S165" s="99">
        <f>RES_hhdet_in_fech!S165/RES_summary!S$21</f>
        <v>0</v>
      </c>
      <c r="T165" s="99">
        <f>RES_hhdet_in_fech!T165/RES_summary!T$21</f>
        <v>0</v>
      </c>
      <c r="U165" s="99">
        <f>RES_hhdet_in_fech!U165/RES_summary!U$21</f>
        <v>0</v>
      </c>
      <c r="V165" s="99">
        <f>RES_hhdet_in_fech!V165/RES_summary!V$21</f>
        <v>0</v>
      </c>
      <c r="W165" s="99">
        <f>RES_hhdet_in_fech!W165/RES_summary!W$21</f>
        <v>0</v>
      </c>
      <c r="X165" s="99">
        <f>RES_hhdet_in_fech!X165/RES_summary!X$21</f>
        <v>0.77402692499315628</v>
      </c>
      <c r="Y165" s="99">
        <f>RES_hhdet_in_fech!Y165/RES_summary!Y$21</f>
        <v>0</v>
      </c>
      <c r="DA165" s="63" t="s">
        <v>4581</v>
      </c>
    </row>
    <row r="166" spans="1:105" ht="12" customHeight="1" x14ac:dyDescent="0.25">
      <c r="A166" s="121" t="s">
        <v>55</v>
      </c>
      <c r="B166" s="122"/>
      <c r="C166" s="123">
        <v>14.404882428364813</v>
      </c>
      <c r="D166" s="123">
        <v>14.550889994835476</v>
      </c>
      <c r="E166" s="123">
        <v>0</v>
      </c>
      <c r="F166" s="123">
        <v>0</v>
      </c>
      <c r="G166" s="123">
        <v>0</v>
      </c>
      <c r="H166" s="123">
        <v>0</v>
      </c>
      <c r="I166" s="123">
        <v>0</v>
      </c>
      <c r="J166" s="123">
        <v>15.65066060656839</v>
      </c>
      <c r="K166" s="123">
        <v>16.03186343981897</v>
      </c>
      <c r="L166" s="123">
        <v>16.018784070360443</v>
      </c>
      <c r="M166" s="123">
        <v>15.690763647070451</v>
      </c>
      <c r="N166" s="123">
        <v>16.082491364539933</v>
      </c>
      <c r="O166" s="123">
        <v>15.460556218029041</v>
      </c>
      <c r="P166" s="123">
        <v>15.823164267967133</v>
      </c>
      <c r="Q166" s="123">
        <v>0</v>
      </c>
      <c r="R166" s="123">
        <v>0</v>
      </c>
      <c r="S166" s="123">
        <v>0</v>
      </c>
      <c r="T166" s="123">
        <v>0</v>
      </c>
      <c r="U166" s="123">
        <v>0</v>
      </c>
      <c r="V166" s="123">
        <v>0</v>
      </c>
      <c r="W166" s="123">
        <v>0</v>
      </c>
      <c r="X166" s="123">
        <v>8.2794037102088449</v>
      </c>
      <c r="Y166" s="123">
        <v>0</v>
      </c>
      <c r="DA166" s="130" t="s">
        <v>4582</v>
      </c>
    </row>
    <row r="167" spans="1:105" ht="12" customHeight="1" x14ac:dyDescent="0.25">
      <c r="A167" s="97" t="s">
        <v>124</v>
      </c>
      <c r="B167" s="98"/>
      <c r="C167" s="99">
        <v>15.949596819535385</v>
      </c>
      <c r="D167" s="99">
        <v>15.98995508392497</v>
      </c>
      <c r="E167" s="99">
        <v>0</v>
      </c>
      <c r="F167" s="99">
        <v>0</v>
      </c>
      <c r="G167" s="99">
        <v>0</v>
      </c>
      <c r="H167" s="99">
        <v>0</v>
      </c>
      <c r="I167" s="99">
        <v>0</v>
      </c>
      <c r="J167" s="99">
        <v>17.30395922373507</v>
      </c>
      <c r="K167" s="99">
        <v>18.596960502147329</v>
      </c>
      <c r="L167" s="99">
        <v>18.194882953753229</v>
      </c>
      <c r="M167" s="99">
        <v>17.752464362592981</v>
      </c>
      <c r="N167" s="99">
        <v>17.448167438025258</v>
      </c>
      <c r="O167" s="99">
        <v>16.748463572746672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X167" s="99">
        <v>10.061788675904859</v>
      </c>
      <c r="Y167" s="99">
        <v>0</v>
      </c>
      <c r="DA167" s="63" t="s">
        <v>4583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14.468746633966731</v>
      </c>
      <c r="L168" s="99">
        <v>14.219678342465318</v>
      </c>
      <c r="M168" s="99">
        <v>13.86914284316188</v>
      </c>
      <c r="N168" s="99">
        <v>13.798833048656157</v>
      </c>
      <c r="O168" s="99">
        <v>13.101049490397342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X168" s="99">
        <v>0</v>
      </c>
      <c r="Y168" s="99">
        <v>0</v>
      </c>
      <c r="DA168" s="63" t="s">
        <v>4584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7.6688560698030113</v>
      </c>
      <c r="L169" s="102">
        <v>7.5520021922528056</v>
      </c>
      <c r="M169" s="102">
        <v>7.0960968383468055</v>
      </c>
      <c r="N169" s="102">
        <v>7.0087607043821647</v>
      </c>
      <c r="O169" s="102">
        <v>5.6136321319025573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X169" s="102">
        <v>0</v>
      </c>
      <c r="Y169" s="102">
        <v>0</v>
      </c>
      <c r="DA169" s="131" t="s">
        <v>4585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6.799890564163718</v>
      </c>
      <c r="L170" s="105">
        <v>6.6676761502125128</v>
      </c>
      <c r="M170" s="105">
        <v>6.7730460048150736</v>
      </c>
      <c r="N170" s="105">
        <v>6.790072344273991</v>
      </c>
      <c r="O170" s="105">
        <v>7.4874173584947856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4586</v>
      </c>
    </row>
    <row r="171" spans="1:105" ht="12" customHeight="1" x14ac:dyDescent="0.25">
      <c r="A171" s="106" t="s">
        <v>122</v>
      </c>
      <c r="B171" s="101"/>
      <c r="C171" s="102">
        <v>14.354856841041506</v>
      </c>
      <c r="D171" s="102">
        <v>14.437134771732371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15.867438005159199</v>
      </c>
      <c r="K171" s="102">
        <v>16.563818370463828</v>
      </c>
      <c r="L171" s="102">
        <v>16.099318837016288</v>
      </c>
      <c r="M171" s="102">
        <v>15.616435624286492</v>
      </c>
      <c r="N171" s="102">
        <v>16.014917562802893</v>
      </c>
      <c r="O171" s="102">
        <v>15.716544636638604</v>
      </c>
      <c r="P171" s="102">
        <v>15.823164267967133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X171" s="102">
        <v>8.9020784121054461</v>
      </c>
      <c r="Y171" s="102">
        <v>0</v>
      </c>
      <c r="DA171" s="131" t="s">
        <v>4587</v>
      </c>
    </row>
    <row r="172" spans="1:105" ht="12" customHeight="1" x14ac:dyDescent="0.25">
      <c r="A172" s="107" t="s">
        <v>121</v>
      </c>
      <c r="B172" s="104"/>
      <c r="C172" s="105">
        <v>11.563386563942441</v>
      </c>
      <c r="D172" s="105">
        <v>11.685176036788574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12.832311177076924</v>
      </c>
      <c r="K172" s="105">
        <v>13.487697912587535</v>
      </c>
      <c r="L172" s="105">
        <v>13.137884845413627</v>
      </c>
      <c r="M172" s="105">
        <v>12.701526026955811</v>
      </c>
      <c r="N172" s="105">
        <v>13.092970938792211</v>
      </c>
      <c r="O172" s="105">
        <v>12.635175342008965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X172" s="105">
        <v>7.7490491224848226</v>
      </c>
      <c r="Y172" s="105">
        <v>0</v>
      </c>
      <c r="DA172" s="132" t="s">
        <v>4588</v>
      </c>
    </row>
    <row r="173" spans="1:105" ht="12" customHeight="1" x14ac:dyDescent="0.25">
      <c r="A173" s="108" t="s">
        <v>53</v>
      </c>
      <c r="B173" s="98"/>
      <c r="C173" s="99">
        <v>5.8613002795407585</v>
      </c>
      <c r="D173" s="99">
        <v>6.0364594842587636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6.3439641909144635</v>
      </c>
      <c r="K173" s="99">
        <v>6.8385189481883346</v>
      </c>
      <c r="L173" s="99">
        <v>6.683710122322057</v>
      </c>
      <c r="M173" s="99">
        <v>6.2400534723022751</v>
      </c>
      <c r="N173" s="99">
        <v>6.4309006121183447</v>
      </c>
      <c r="O173" s="99">
        <v>5.2685981801102795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X173" s="99">
        <v>3.0838032427722992</v>
      </c>
      <c r="Y173" s="99">
        <v>0</v>
      </c>
      <c r="DA173" s="63" t="s">
        <v>4589</v>
      </c>
    </row>
    <row r="174" spans="1:105" ht="12" customHeight="1" x14ac:dyDescent="0.25">
      <c r="A174" s="115" t="s">
        <v>52</v>
      </c>
      <c r="B174" s="33"/>
      <c r="C174" s="110">
        <v>5.7020862844016831</v>
      </c>
      <c r="D174" s="110">
        <v>5.6487165525298124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6.488346986162461</v>
      </c>
      <c r="K174" s="110">
        <v>6.6491789643992005</v>
      </c>
      <c r="L174" s="110">
        <v>6.4541747230915707</v>
      </c>
      <c r="M174" s="110">
        <v>6.4614725546535379</v>
      </c>
      <c r="N174" s="110">
        <v>6.6620703266738666</v>
      </c>
      <c r="O174" s="110">
        <v>7.3665771618986859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X174" s="110">
        <v>4.6652458797125247</v>
      </c>
      <c r="Y174" s="110">
        <v>0</v>
      </c>
      <c r="DA174" s="60" t="s">
        <v>4590</v>
      </c>
    </row>
    <row r="175" spans="1:105" ht="12" customHeight="1" x14ac:dyDescent="0.25">
      <c r="A175" s="121" t="s">
        <v>54</v>
      </c>
      <c r="B175" s="122"/>
      <c r="C175" s="123">
        <v>2.4315108112835335</v>
      </c>
      <c r="D175" s="123">
        <v>2.3891292192422222</v>
      </c>
      <c r="E175" s="123">
        <v>0</v>
      </c>
      <c r="F175" s="123">
        <v>0</v>
      </c>
      <c r="G175" s="123">
        <v>0</v>
      </c>
      <c r="H175" s="123">
        <v>0</v>
      </c>
      <c r="I175" s="123">
        <v>0</v>
      </c>
      <c r="J175" s="123">
        <v>2.2725783430001925</v>
      </c>
      <c r="K175" s="123">
        <v>2.3575399328091047</v>
      </c>
      <c r="L175" s="123">
        <v>2.3181187316649345</v>
      </c>
      <c r="M175" s="123">
        <v>2.1750732929495191</v>
      </c>
      <c r="N175" s="123">
        <v>2.2477549671270172</v>
      </c>
      <c r="O175" s="123">
        <v>2.2483296737523828</v>
      </c>
      <c r="P175" s="123">
        <v>2.2112685398006642</v>
      </c>
      <c r="Q175" s="123">
        <v>0</v>
      </c>
      <c r="R175" s="123">
        <v>0</v>
      </c>
      <c r="S175" s="123">
        <v>0</v>
      </c>
      <c r="T175" s="123">
        <v>0</v>
      </c>
      <c r="U175" s="123">
        <v>0</v>
      </c>
      <c r="V175" s="123">
        <v>0</v>
      </c>
      <c r="W175" s="123">
        <v>0</v>
      </c>
      <c r="X175" s="123">
        <v>1.6281759847107251</v>
      </c>
      <c r="Y175" s="123">
        <v>0</v>
      </c>
      <c r="DA175" s="130" t="s">
        <v>4591</v>
      </c>
    </row>
    <row r="176" spans="1:105" ht="12" customHeight="1" x14ac:dyDescent="0.25">
      <c r="A176" s="97" t="s">
        <v>50</v>
      </c>
      <c r="B176" s="98"/>
      <c r="C176" s="99">
        <v>2.9512398088414473</v>
      </c>
      <c r="D176" s="99">
        <v>2.93679584725687</v>
      </c>
      <c r="E176" s="99">
        <v>0</v>
      </c>
      <c r="F176" s="99">
        <v>0</v>
      </c>
      <c r="G176" s="99">
        <v>0</v>
      </c>
      <c r="H176" s="99">
        <v>0</v>
      </c>
      <c r="I176" s="99">
        <v>0</v>
      </c>
      <c r="J176" s="99">
        <v>2.7849895894057921</v>
      </c>
      <c r="K176" s="99">
        <v>2.9841648757425974</v>
      </c>
      <c r="L176" s="99">
        <v>2.8556084796838133</v>
      </c>
      <c r="M176" s="99">
        <v>2.857727992576002</v>
      </c>
      <c r="N176" s="99">
        <v>2.8835798551065417</v>
      </c>
      <c r="O176" s="99">
        <v>2.8580115301624511</v>
      </c>
      <c r="P176" s="99">
        <v>0</v>
      </c>
      <c r="Q176" s="99">
        <v>0</v>
      </c>
      <c r="R176" s="99">
        <v>0</v>
      </c>
      <c r="S176" s="99">
        <v>0</v>
      </c>
      <c r="T176" s="99">
        <v>0</v>
      </c>
      <c r="U176" s="99">
        <v>0</v>
      </c>
      <c r="V176" s="99">
        <v>0</v>
      </c>
      <c r="W176" s="99">
        <v>0</v>
      </c>
      <c r="X176" s="99">
        <v>2.5931551506483035</v>
      </c>
      <c r="Y176" s="99">
        <v>0</v>
      </c>
      <c r="DA176" s="63" t="s">
        <v>4592</v>
      </c>
    </row>
    <row r="177" spans="1:105" ht="12" customHeight="1" x14ac:dyDescent="0.25">
      <c r="A177" s="109" t="s">
        <v>120</v>
      </c>
      <c r="B177" s="33"/>
      <c r="C177" s="110">
        <v>2.4059714290622276</v>
      </c>
      <c r="D177" s="110">
        <v>2.3580827150016144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2.227114868272893</v>
      </c>
      <c r="K177" s="110">
        <v>2.3021096185689798</v>
      </c>
      <c r="L177" s="110">
        <v>2.2778302082383037</v>
      </c>
      <c r="M177" s="110">
        <v>2.1234772982103087</v>
      </c>
      <c r="N177" s="110">
        <v>2.1989090447431732</v>
      </c>
      <c r="O177" s="110">
        <v>2.2022689719919488</v>
      </c>
      <c r="P177" s="110">
        <v>2.2112685398006642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X177" s="110">
        <v>1.5420171306091555</v>
      </c>
      <c r="Y177" s="110">
        <v>0</v>
      </c>
      <c r="DA177" s="60" t="s">
        <v>4593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4594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101.85840193667045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81.972922297603844</v>
      </c>
      <c r="I3" s="118">
        <f t="shared" si="0"/>
        <v>65.634364352709625</v>
      </c>
      <c r="J3" s="118">
        <f t="shared" si="0"/>
        <v>81.326373574819527</v>
      </c>
      <c r="K3" s="118">
        <f t="shared" si="0"/>
        <v>125.60706514440112</v>
      </c>
      <c r="L3" s="118">
        <f t="shared" si="0"/>
        <v>77.143502214140639</v>
      </c>
      <c r="M3" s="118">
        <f t="shared" si="0"/>
        <v>67.782329200755782</v>
      </c>
      <c r="N3" s="118">
        <f t="shared" si="0"/>
        <v>71.59339060773209</v>
      </c>
      <c r="O3" s="118">
        <f t="shared" si="0"/>
        <v>86.676305694956042</v>
      </c>
      <c r="P3" s="118">
        <f t="shared" si="0"/>
        <v>62.891086165929472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:Y3" si="2">W4+W7+W9+W19</f>
        <v>0</v>
      </c>
      <c r="X3" s="118">
        <f t="shared" si="2"/>
        <v>37.755287840376823</v>
      </c>
      <c r="Y3" s="118">
        <f t="shared" si="2"/>
        <v>29.166256114928103</v>
      </c>
      <c r="DA3" s="129" t="s">
        <v>4595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90.286446593251526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67.791545670127178</v>
      </c>
      <c r="I4" s="123">
        <f t="shared" si="3"/>
        <v>51.968060679655572</v>
      </c>
      <c r="J4" s="123">
        <f t="shared" si="3"/>
        <v>68.511675011095718</v>
      </c>
      <c r="K4" s="123">
        <f t="shared" si="3"/>
        <v>112.35687714669034</v>
      </c>
      <c r="L4" s="123">
        <f t="shared" si="3"/>
        <v>63.914005060448325</v>
      </c>
      <c r="M4" s="123">
        <f t="shared" si="3"/>
        <v>55.218043397076862</v>
      </c>
      <c r="N4" s="123">
        <f t="shared" si="3"/>
        <v>58.353667400412618</v>
      </c>
      <c r="O4" s="123">
        <f t="shared" si="3"/>
        <v>73.183552051870777</v>
      </c>
      <c r="P4" s="123">
        <f t="shared" si="3"/>
        <v>49.759166699379414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:Y4" si="5">SUM(W5:W6)</f>
        <v>0</v>
      </c>
      <c r="X4" s="123">
        <f t="shared" si="5"/>
        <v>28.298869195087974</v>
      </c>
      <c r="Y4" s="123">
        <f t="shared" si="5"/>
        <v>20.078792522730026</v>
      </c>
      <c r="DA4" s="130" t="s">
        <v>4596</v>
      </c>
    </row>
    <row r="5" spans="1:105" ht="12" customHeight="1" x14ac:dyDescent="0.25">
      <c r="A5" s="97" t="s">
        <v>51</v>
      </c>
      <c r="B5" s="98"/>
      <c r="C5" s="99">
        <v>89.429256801583634</v>
      </c>
      <c r="D5" s="99">
        <v>0</v>
      </c>
      <c r="E5" s="99">
        <v>0</v>
      </c>
      <c r="F5" s="99">
        <v>0</v>
      </c>
      <c r="G5" s="99">
        <v>0</v>
      </c>
      <c r="H5" s="99">
        <v>67.198517562124081</v>
      </c>
      <c r="I5" s="99">
        <v>51.519720809446738</v>
      </c>
      <c r="J5" s="99">
        <v>67.922324783522214</v>
      </c>
      <c r="K5" s="99">
        <v>111.40268872924051</v>
      </c>
      <c r="L5" s="99">
        <v>63.378515908759198</v>
      </c>
      <c r="M5" s="99">
        <v>54.761677106536474</v>
      </c>
      <c r="N5" s="99">
        <v>57.875659881406698</v>
      </c>
      <c r="O5" s="99">
        <v>72.58946899564333</v>
      </c>
      <c r="P5" s="99">
        <v>49.358033908096751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X5" s="99">
        <v>28.092003448867711</v>
      </c>
      <c r="Y5" s="99">
        <v>19.932982776896072</v>
      </c>
      <c r="DA5" s="63" t="s">
        <v>4597</v>
      </c>
    </row>
    <row r="6" spans="1:105" ht="12" customHeight="1" x14ac:dyDescent="0.25">
      <c r="A6" s="97" t="s">
        <v>53</v>
      </c>
      <c r="B6" s="98"/>
      <c r="C6" s="99">
        <v>0.857189791667891</v>
      </c>
      <c r="D6" s="99">
        <v>0</v>
      </c>
      <c r="E6" s="99">
        <v>0</v>
      </c>
      <c r="F6" s="99">
        <v>0</v>
      </c>
      <c r="G6" s="99">
        <v>0</v>
      </c>
      <c r="H6" s="99">
        <v>0.59302810800309369</v>
      </c>
      <c r="I6" s="99">
        <v>0.44833987020883553</v>
      </c>
      <c r="J6" s="99">
        <v>0.58935022757350408</v>
      </c>
      <c r="K6" s="99">
        <v>0.9541884174498213</v>
      </c>
      <c r="L6" s="99">
        <v>0.53548915168912492</v>
      </c>
      <c r="M6" s="99">
        <v>0.45636629054038413</v>
      </c>
      <c r="N6" s="99">
        <v>0.47800751900591854</v>
      </c>
      <c r="O6" s="99">
        <v>0.59408305622745117</v>
      </c>
      <c r="P6" s="99">
        <v>0.40113279128266582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X6" s="99">
        <v>0.20686574622026274</v>
      </c>
      <c r="Y6" s="99">
        <v>0.14580974583395276</v>
      </c>
      <c r="DA6" s="63" t="s">
        <v>4598</v>
      </c>
    </row>
    <row r="7" spans="1:105" ht="12.95" customHeight="1" x14ac:dyDescent="0.25">
      <c r="A7" s="121" t="s">
        <v>92</v>
      </c>
      <c r="B7" s="122"/>
      <c r="C7" s="123">
        <f t="shared" ref="C7:Y7" si="6">C8</f>
        <v>0.10156485589703323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0.98969090204466403</v>
      </c>
      <c r="I7" s="123">
        <f t="shared" si="6"/>
        <v>0.31621613553104738</v>
      </c>
      <c r="J7" s="123">
        <f t="shared" si="6"/>
        <v>0.29893651890952105</v>
      </c>
      <c r="K7" s="123">
        <f t="shared" si="6"/>
        <v>7.0855837585073717E-2</v>
      </c>
      <c r="L7" s="123">
        <f t="shared" si="6"/>
        <v>0.39708109478330372</v>
      </c>
      <c r="M7" s="123">
        <f t="shared" si="6"/>
        <v>6.5558016210735162E-2</v>
      </c>
      <c r="N7" s="123">
        <f t="shared" si="6"/>
        <v>0.35436051078293251</v>
      </c>
      <c r="O7" s="123">
        <f t="shared" si="6"/>
        <v>0.64821468473047306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X7" s="123">
        <f t="shared" si="6"/>
        <v>0.84568904756572283</v>
      </c>
      <c r="Y7" s="123">
        <f t="shared" si="6"/>
        <v>0.86196194739082155</v>
      </c>
      <c r="DA7" s="130" t="s">
        <v>4599</v>
      </c>
    </row>
    <row r="8" spans="1:105" ht="12" customHeight="1" x14ac:dyDescent="0.25">
      <c r="A8" s="97" t="s">
        <v>53</v>
      </c>
      <c r="B8" s="98"/>
      <c r="C8" s="99">
        <f>RES_hhdet_in_tesh!C8/RES_summary!C$21</f>
        <v>0.10156485589703323</v>
      </c>
      <c r="D8" s="99">
        <f>RES_hhdet_in_tesh!D8/RES_summary!D$21</f>
        <v>0</v>
      </c>
      <c r="E8" s="99">
        <f>RES_hhdet_in_tesh!E8/RES_summary!E$21</f>
        <v>0</v>
      </c>
      <c r="F8" s="99">
        <f>RES_hhdet_in_tesh!F8/RES_summary!F$21</f>
        <v>0</v>
      </c>
      <c r="G8" s="99">
        <f>RES_hhdet_in_tesh!G8/RES_summary!G$21</f>
        <v>0</v>
      </c>
      <c r="H8" s="99">
        <f>RES_hhdet_in_tesh!H8/RES_summary!H$21</f>
        <v>0.98969090204466403</v>
      </c>
      <c r="I8" s="99">
        <f>RES_hhdet_in_tesh!I8/RES_summary!I$21</f>
        <v>0.31621613553104738</v>
      </c>
      <c r="J8" s="99">
        <f>RES_hhdet_in_tesh!J8/RES_summary!J$21</f>
        <v>0.29893651890952105</v>
      </c>
      <c r="K8" s="99">
        <f>RES_hhdet_in_tesh!K8/RES_summary!K$21</f>
        <v>7.0855837585073717E-2</v>
      </c>
      <c r="L8" s="99">
        <f>RES_hhdet_in_tesh!L8/RES_summary!L$21</f>
        <v>0.39708109478330372</v>
      </c>
      <c r="M8" s="99">
        <f>RES_hhdet_in_tesh!M8/RES_summary!M$21</f>
        <v>6.5558016210735162E-2</v>
      </c>
      <c r="N8" s="99">
        <f>RES_hhdet_in_tesh!N8/RES_summary!N$21</f>
        <v>0.35436051078293251</v>
      </c>
      <c r="O8" s="99">
        <f>RES_hhdet_in_tesh!O8/RES_summary!O$21</f>
        <v>0.64821468473047306</v>
      </c>
      <c r="P8" s="99">
        <f>RES_hhdet_in_tesh!P8/RES_summary!P$21</f>
        <v>0</v>
      </c>
      <c r="Q8" s="99">
        <f>RES_hhdet_in_tesh!Q8/RES_summary!Q$21</f>
        <v>0</v>
      </c>
      <c r="R8" s="99">
        <f>RES_hhdet_in_tesh!R8/RES_summary!R$21</f>
        <v>0</v>
      </c>
      <c r="S8" s="99">
        <f>RES_hhdet_in_tesh!S8/RES_summary!S$21</f>
        <v>0</v>
      </c>
      <c r="T8" s="99">
        <f>RES_hhdet_in_tesh!T8/RES_summary!T$21</f>
        <v>0</v>
      </c>
      <c r="U8" s="99">
        <f>RES_hhdet_in_tesh!U8/RES_summary!U$21</f>
        <v>0</v>
      </c>
      <c r="V8" s="99">
        <f>RES_hhdet_in_tesh!V8/RES_summary!V$21</f>
        <v>0</v>
      </c>
      <c r="W8" s="99">
        <f>RES_hhdet_in_tesh!W8/RES_summary!W$21</f>
        <v>0</v>
      </c>
      <c r="X8" s="99">
        <f>RES_hhdet_in_tesh!X8/RES_summary!X$21</f>
        <v>0.84568904756572283</v>
      </c>
      <c r="Y8" s="99">
        <f>RES_hhdet_in_tesh!Y8/RES_summary!Y$21</f>
        <v>0.86196194739082155</v>
      </c>
      <c r="DA8" s="63" t="s">
        <v>4600</v>
      </c>
    </row>
    <row r="9" spans="1:105" ht="12" customHeight="1" x14ac:dyDescent="0.25">
      <c r="A9" s="121" t="s">
        <v>55</v>
      </c>
      <c r="B9" s="122"/>
      <c r="C9" s="123">
        <v>9.6280698550743118</v>
      </c>
      <c r="D9" s="123">
        <v>0</v>
      </c>
      <c r="E9" s="123">
        <v>0</v>
      </c>
      <c r="F9" s="123">
        <v>0</v>
      </c>
      <c r="G9" s="123">
        <v>0</v>
      </c>
      <c r="H9" s="123">
        <v>11.179069460209798</v>
      </c>
      <c r="I9" s="123">
        <v>11.374082077331286</v>
      </c>
      <c r="J9" s="123">
        <v>10.789318786564628</v>
      </c>
      <c r="K9" s="123">
        <v>11.385867999034938</v>
      </c>
      <c r="L9" s="123">
        <v>11.058429890315187</v>
      </c>
      <c r="M9" s="123">
        <v>10.831292675809475</v>
      </c>
      <c r="N9" s="123">
        <v>11.154414920418615</v>
      </c>
      <c r="O9" s="123">
        <v>11.101939631731238</v>
      </c>
      <c r="P9" s="123">
        <v>11.367870815905661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X9" s="123">
        <v>7.2129457803880515</v>
      </c>
      <c r="Y9" s="123">
        <v>6.8161534156255001</v>
      </c>
      <c r="DA9" s="130" t="s">
        <v>4601</v>
      </c>
    </row>
    <row r="10" spans="1:105" ht="12" customHeight="1" x14ac:dyDescent="0.25">
      <c r="A10" s="97" t="s">
        <v>143</v>
      </c>
      <c r="B10" s="98"/>
      <c r="C10" s="99">
        <v>9.9575855492304566</v>
      </c>
      <c r="D10" s="99">
        <v>0</v>
      </c>
      <c r="E10" s="99">
        <v>0</v>
      </c>
      <c r="F10" s="99">
        <v>0</v>
      </c>
      <c r="G10" s="99">
        <v>0</v>
      </c>
      <c r="H10" s="99">
        <v>10.85514079799125</v>
      </c>
      <c r="I10" s="99">
        <v>8.7035348646984652</v>
      </c>
      <c r="J10" s="99">
        <v>11.502972953454734</v>
      </c>
      <c r="K10" s="99">
        <v>22.765316284757191</v>
      </c>
      <c r="L10" s="99">
        <v>11.562648382142287</v>
      </c>
      <c r="M10" s="99">
        <v>11.083345048024054</v>
      </c>
      <c r="N10" s="99">
        <v>10.978743763734805</v>
      </c>
      <c r="O10" s="99">
        <v>11.114326280085379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X10" s="99">
        <v>5.126854223608345</v>
      </c>
      <c r="Y10" s="99">
        <v>7.0909444378401902</v>
      </c>
      <c r="DA10" s="63" t="s">
        <v>4602</v>
      </c>
    </row>
    <row r="11" spans="1:105" ht="12" customHeight="1" x14ac:dyDescent="0.25">
      <c r="A11" s="97" t="s">
        <v>124</v>
      </c>
      <c r="B11" s="98"/>
      <c r="C11" s="99">
        <v>9.5602121645060443</v>
      </c>
      <c r="D11" s="99">
        <v>0</v>
      </c>
      <c r="E11" s="99">
        <v>0</v>
      </c>
      <c r="F11" s="99">
        <v>0</v>
      </c>
      <c r="G11" s="99">
        <v>0</v>
      </c>
      <c r="H11" s="99">
        <v>11.362175544018594</v>
      </c>
      <c r="I11" s="99">
        <v>11.41824913236462</v>
      </c>
      <c r="J11" s="99">
        <v>10.664629697952735</v>
      </c>
      <c r="K11" s="99">
        <v>11.533699986003604</v>
      </c>
      <c r="L11" s="99">
        <v>11.367176671274285</v>
      </c>
      <c r="M11" s="99">
        <v>11.255550332230971</v>
      </c>
      <c r="N11" s="99">
        <v>11.32957151040795</v>
      </c>
      <c r="O11" s="99">
        <v>11.249854790718679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X11" s="99">
        <v>8.010058751917601</v>
      </c>
      <c r="Y11" s="99">
        <v>7.2698557416666603</v>
      </c>
      <c r="DA11" s="63" t="s">
        <v>4603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10.67903762046206</v>
      </c>
      <c r="K12" s="99">
        <v>11.556059462556419</v>
      </c>
      <c r="L12" s="99">
        <v>11.38575778664757</v>
      </c>
      <c r="M12" s="99">
        <v>11.272166436494192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8.0690835078262815</v>
      </c>
      <c r="Y12" s="99">
        <v>7.314794280132169</v>
      </c>
      <c r="DA12" s="63" t="s">
        <v>4604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4.2603864634322068</v>
      </c>
      <c r="K13" s="102">
        <v>4.7561688983927022</v>
      </c>
      <c r="L13" s="102">
        <v>4.7180816364350573</v>
      </c>
      <c r="M13" s="102">
        <v>4.4991204316791205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2.7993533168256612</v>
      </c>
      <c r="Y13" s="102">
        <v>2.8097220349391092</v>
      </c>
      <c r="DA13" s="131" t="s">
        <v>4605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6.418651157029851</v>
      </c>
      <c r="K14" s="105">
        <v>6.799890564163718</v>
      </c>
      <c r="L14" s="105">
        <v>6.6676761502125128</v>
      </c>
      <c r="M14" s="105">
        <v>6.7730460048150736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5.2697301910006198</v>
      </c>
      <c r="Y14" s="105">
        <v>4.5050722451930598</v>
      </c>
      <c r="DA14" s="132" t="s">
        <v>4606</v>
      </c>
    </row>
    <row r="15" spans="1:105" ht="12" customHeight="1" x14ac:dyDescent="0.25">
      <c r="A15" s="106" t="s">
        <v>122</v>
      </c>
      <c r="B15" s="101"/>
      <c r="C15" s="102">
        <v>9.6341392808873536</v>
      </c>
      <c r="D15" s="102">
        <v>0</v>
      </c>
      <c r="E15" s="102">
        <v>0</v>
      </c>
      <c r="F15" s="102">
        <v>0</v>
      </c>
      <c r="G15" s="102">
        <v>0</v>
      </c>
      <c r="H15" s="102">
        <v>11.16201447337837</v>
      </c>
      <c r="I15" s="102">
        <v>11.380069921364699</v>
      </c>
      <c r="J15" s="102">
        <v>10.790985686683662</v>
      </c>
      <c r="K15" s="102">
        <v>11.295474314015747</v>
      </c>
      <c r="L15" s="102">
        <v>11.013246866022063</v>
      </c>
      <c r="M15" s="102">
        <v>10.746595392107427</v>
      </c>
      <c r="N15" s="102">
        <v>11.128496394010782</v>
      </c>
      <c r="O15" s="102">
        <v>11.082303833210776</v>
      </c>
      <c r="P15" s="102">
        <v>11.367870815905661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X15" s="102">
        <v>7.0565753304533088</v>
      </c>
      <c r="Y15" s="102">
        <v>6.7204326919740476</v>
      </c>
      <c r="DA15" s="131" t="s">
        <v>4607</v>
      </c>
    </row>
    <row r="16" spans="1:105" ht="12" customHeight="1" x14ac:dyDescent="0.25">
      <c r="A16" s="107" t="s">
        <v>121</v>
      </c>
      <c r="B16" s="104"/>
      <c r="C16" s="105">
        <v>9.6358477900373369</v>
      </c>
      <c r="D16" s="105">
        <v>0</v>
      </c>
      <c r="E16" s="105">
        <v>0</v>
      </c>
      <c r="F16" s="105">
        <v>0</v>
      </c>
      <c r="G16" s="105">
        <v>0</v>
      </c>
      <c r="H16" s="105">
        <v>11.161707342886601</v>
      </c>
      <c r="I16" s="105">
        <v>11.385750323099382</v>
      </c>
      <c r="J16" s="105">
        <v>10.802693559234502</v>
      </c>
      <c r="K16" s="105">
        <v>11.312615461801963</v>
      </c>
      <c r="L16" s="105">
        <v>11.026377454353549</v>
      </c>
      <c r="M16" s="105">
        <v>10.755623377883499</v>
      </c>
      <c r="N16" s="105">
        <v>11.130794813799815</v>
      </c>
      <c r="O16" s="105">
        <v>11.081656217568986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X16" s="105">
        <v>7.1097412974710581</v>
      </c>
      <c r="Y16" s="105">
        <v>6.7653551303621446</v>
      </c>
      <c r="DA16" s="132" t="s">
        <v>4608</v>
      </c>
    </row>
    <row r="17" spans="1:105" ht="12" customHeight="1" x14ac:dyDescent="0.25">
      <c r="A17" s="108" t="s">
        <v>53</v>
      </c>
      <c r="B17" s="98"/>
      <c r="C17" s="99">
        <v>3.9337615056356507</v>
      </c>
      <c r="D17" s="99">
        <v>0</v>
      </c>
      <c r="E17" s="99">
        <v>0</v>
      </c>
      <c r="F17" s="99">
        <v>0</v>
      </c>
      <c r="G17" s="99">
        <v>0</v>
      </c>
      <c r="H17" s="99">
        <v>4.6118270844642026</v>
      </c>
      <c r="I17" s="99">
        <v>4.9838797145834635</v>
      </c>
      <c r="J17" s="99">
        <v>4.3143465730720427</v>
      </c>
      <c r="K17" s="99">
        <v>4.6634364974027598</v>
      </c>
      <c r="L17" s="99">
        <v>4.5722027312619815</v>
      </c>
      <c r="M17" s="99">
        <v>4.2941508232299634</v>
      </c>
      <c r="N17" s="99">
        <v>4.4687244871259493</v>
      </c>
      <c r="O17" s="99">
        <v>3.7150790556703002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X17" s="99">
        <v>2.4444954177585339</v>
      </c>
      <c r="Y17" s="99">
        <v>2.587608774014293</v>
      </c>
      <c r="DA17" s="63" t="s">
        <v>4609</v>
      </c>
    </row>
    <row r="18" spans="1:105" ht="12" customHeight="1" x14ac:dyDescent="0.25">
      <c r="A18" s="108" t="s">
        <v>52</v>
      </c>
      <c r="B18" s="98"/>
      <c r="C18" s="99">
        <v>5.7020862844016831</v>
      </c>
      <c r="D18" s="99">
        <v>0</v>
      </c>
      <c r="E18" s="99">
        <v>0</v>
      </c>
      <c r="F18" s="99">
        <v>0</v>
      </c>
      <c r="G18" s="99">
        <v>0</v>
      </c>
      <c r="H18" s="99">
        <v>6.5498802584223981</v>
      </c>
      <c r="I18" s="99">
        <v>6.40187060851592</v>
      </c>
      <c r="J18" s="99">
        <v>6.4883469861624619</v>
      </c>
      <c r="K18" s="99">
        <v>6.6491789643992005</v>
      </c>
      <c r="L18" s="99">
        <v>6.4541747230915707</v>
      </c>
      <c r="M18" s="99">
        <v>6.4614725546535361</v>
      </c>
      <c r="N18" s="99">
        <v>6.6620703266738657</v>
      </c>
      <c r="O18" s="99">
        <v>7.3665771618986859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X18" s="99">
        <v>4.6652458797125238</v>
      </c>
      <c r="Y18" s="99">
        <v>4.1777463563478525</v>
      </c>
      <c r="DA18" s="63" t="s">
        <v>4610</v>
      </c>
    </row>
    <row r="19" spans="1:105" ht="12" customHeight="1" x14ac:dyDescent="0.25">
      <c r="A19" s="121" t="s">
        <v>54</v>
      </c>
      <c r="B19" s="122"/>
      <c r="C19" s="123">
        <v>1.8423206324475618</v>
      </c>
      <c r="D19" s="123">
        <v>0</v>
      </c>
      <c r="E19" s="123">
        <v>0</v>
      </c>
      <c r="F19" s="123">
        <v>0</v>
      </c>
      <c r="G19" s="123">
        <v>0</v>
      </c>
      <c r="H19" s="123">
        <v>2.0126162652222002</v>
      </c>
      <c r="I19" s="123">
        <v>1.9760054601917156</v>
      </c>
      <c r="J19" s="123">
        <v>1.7264432582496589</v>
      </c>
      <c r="K19" s="123">
        <v>1.7934641610907729</v>
      </c>
      <c r="L19" s="123">
        <v>1.7739861685938176</v>
      </c>
      <c r="M19" s="123">
        <v>1.6674351116587007</v>
      </c>
      <c r="N19" s="123">
        <v>1.7309477761179333</v>
      </c>
      <c r="O19" s="123">
        <v>1.7425993266235495</v>
      </c>
      <c r="P19" s="123">
        <v>1.7640486506443989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X19" s="123">
        <v>1.3977838173350752</v>
      </c>
      <c r="Y19" s="123">
        <v>1.4093482291817567</v>
      </c>
      <c r="DA19" s="130" t="s">
        <v>4611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4612</v>
      </c>
    </row>
    <row r="21" spans="1:105" ht="12" customHeight="1" x14ac:dyDescent="0.25">
      <c r="A21" s="97" t="s">
        <v>50</v>
      </c>
      <c r="B21" s="98"/>
      <c r="C21" s="99">
        <v>1.8019625326694506</v>
      </c>
      <c r="D21" s="99">
        <v>0</v>
      </c>
      <c r="E21" s="99">
        <v>0</v>
      </c>
      <c r="F21" s="99">
        <v>0</v>
      </c>
      <c r="G21" s="99">
        <v>0</v>
      </c>
      <c r="H21" s="99">
        <v>2.040320475478747</v>
      </c>
      <c r="I21" s="99">
        <v>2.008065502479742</v>
      </c>
      <c r="J21" s="99">
        <v>1.7029192282694634</v>
      </c>
      <c r="K21" s="99">
        <v>1.8250852208661732</v>
      </c>
      <c r="L21" s="99">
        <v>1.7468228352997275</v>
      </c>
      <c r="M21" s="99">
        <v>1.7483940526891129</v>
      </c>
      <c r="N21" s="99">
        <v>1.7643654685179155</v>
      </c>
      <c r="O21" s="99">
        <v>1.7488128416213751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X21" s="99">
        <v>1.6059648031785902</v>
      </c>
      <c r="Y21" s="99">
        <v>1.4534806857254419</v>
      </c>
      <c r="DA21" s="63" t="s">
        <v>4613</v>
      </c>
    </row>
    <row r="22" spans="1:105" ht="12" customHeight="1" x14ac:dyDescent="0.25">
      <c r="A22" s="109" t="s">
        <v>120</v>
      </c>
      <c r="B22" s="33"/>
      <c r="C22" s="110">
        <v>1.8443060711433288</v>
      </c>
      <c r="D22" s="110">
        <v>0</v>
      </c>
      <c r="E22" s="110">
        <v>0</v>
      </c>
      <c r="F22" s="110">
        <v>0</v>
      </c>
      <c r="G22" s="110">
        <v>0</v>
      </c>
      <c r="H22" s="110">
        <v>2.0106978743496122</v>
      </c>
      <c r="I22" s="110">
        <v>1.9731289974334436</v>
      </c>
      <c r="J22" s="110">
        <v>1.728537573868399</v>
      </c>
      <c r="K22" s="110">
        <v>1.7906698060375243</v>
      </c>
      <c r="L22" s="110">
        <v>1.7760212065930487</v>
      </c>
      <c r="M22" s="110">
        <v>1.6613197315271859</v>
      </c>
      <c r="N22" s="110">
        <v>1.7283438000867659</v>
      </c>
      <c r="O22" s="110">
        <v>1.7421300079375435</v>
      </c>
      <c r="P22" s="110">
        <v>1.7640486506443989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1.3779913294847843</v>
      </c>
      <c r="Y22" s="110">
        <v>1.4052202667920195</v>
      </c>
      <c r="DA22" s="60" t="s">
        <v>4614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97.307998457881865</v>
      </c>
      <c r="D24" s="118">
        <f t="shared" si="7"/>
        <v>114.20441181518902</v>
      </c>
      <c r="E24" s="118">
        <f t="shared" si="7"/>
        <v>74.511627475336056</v>
      </c>
      <c r="F24" s="118">
        <f t="shared" si="7"/>
        <v>73.416609552123731</v>
      </c>
      <c r="G24" s="118">
        <f t="shared" si="7"/>
        <v>93.304384499735235</v>
      </c>
      <c r="H24" s="118">
        <f t="shared" si="7"/>
        <v>85.476569904855097</v>
      </c>
      <c r="I24" s="118">
        <f t="shared" si="7"/>
        <v>76.235365862881906</v>
      </c>
      <c r="J24" s="118">
        <f t="shared" si="7"/>
        <v>78.884530285979721</v>
      </c>
      <c r="K24" s="118">
        <f t="shared" si="7"/>
        <v>77.975919405716809</v>
      </c>
      <c r="L24" s="118">
        <f t="shared" si="7"/>
        <v>87.135633124208965</v>
      </c>
      <c r="M24" s="118">
        <f t="shared" si="7"/>
        <v>69.206678204897699</v>
      </c>
      <c r="N24" s="118">
        <f t="shared" si="7"/>
        <v>71.846899581025383</v>
      </c>
      <c r="O24" s="118">
        <f t="shared" si="7"/>
        <v>77.068318934742038</v>
      </c>
      <c r="P24" s="118">
        <f t="shared" si="7"/>
        <v>63.245186146302885</v>
      </c>
      <c r="Q24" s="118">
        <f t="shared" si="7"/>
        <v>63.74317601762025</v>
      </c>
      <c r="R24" s="118">
        <f t="shared" ref="R24:V24" si="8">R25+R28+R30+R39</f>
        <v>65.161299321619751</v>
      </c>
      <c r="S24" s="118">
        <f t="shared" si="8"/>
        <v>64.180518314777288</v>
      </c>
      <c r="T24" s="118">
        <f t="shared" si="8"/>
        <v>60.21756977884246</v>
      </c>
      <c r="U24" s="118">
        <f t="shared" si="8"/>
        <v>55.003547698285168</v>
      </c>
      <c r="V24" s="118">
        <f t="shared" si="8"/>
        <v>55.881756852208547</v>
      </c>
      <c r="W24" s="118">
        <f t="shared" ref="W24:Y24" si="9">W25+W28+W30+W39</f>
        <v>52.277257950706478</v>
      </c>
      <c r="X24" s="118">
        <f t="shared" si="9"/>
        <v>38.11441174960266</v>
      </c>
      <c r="Y24" s="118">
        <f t="shared" si="9"/>
        <v>31.481111119835944</v>
      </c>
      <c r="DA24" s="129" t="s">
        <v>4615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85.734217022289002</v>
      </c>
      <c r="D25" s="123">
        <f t="shared" si="10"/>
        <v>102.66571761052172</v>
      </c>
      <c r="E25" s="123">
        <f t="shared" si="10"/>
        <v>62.659999623451981</v>
      </c>
      <c r="F25" s="123">
        <f t="shared" si="10"/>
        <v>61.108838953187735</v>
      </c>
      <c r="G25" s="123">
        <f t="shared" si="10"/>
        <v>80.193742585535574</v>
      </c>
      <c r="H25" s="123">
        <f t="shared" si="10"/>
        <v>71.291984831188344</v>
      </c>
      <c r="I25" s="123">
        <f t="shared" si="10"/>
        <v>62.561430971775366</v>
      </c>
      <c r="J25" s="123">
        <f t="shared" si="10"/>
        <v>66.074270435529229</v>
      </c>
      <c r="K25" s="123">
        <f t="shared" si="10"/>
        <v>64.791056096771356</v>
      </c>
      <c r="L25" s="123">
        <f t="shared" si="10"/>
        <v>73.911216573093412</v>
      </c>
      <c r="M25" s="123">
        <f t="shared" si="10"/>
        <v>56.650418694442905</v>
      </c>
      <c r="N25" s="123">
        <f t="shared" si="10"/>
        <v>58.589506245744921</v>
      </c>
      <c r="O25" s="123">
        <f t="shared" si="10"/>
        <v>63.5746485161511</v>
      </c>
      <c r="P25" s="123">
        <f t="shared" si="10"/>
        <v>49.632177640046031</v>
      </c>
      <c r="Q25" s="123">
        <f t="shared" si="10"/>
        <v>50.401741988664149</v>
      </c>
      <c r="R25" s="123">
        <f t="shared" ref="R25:V25" si="11">SUM(R26:R27)</f>
        <v>51.512697676502178</v>
      </c>
      <c r="S25" s="123">
        <f t="shared" si="11"/>
        <v>50.590430241969308</v>
      </c>
      <c r="T25" s="123">
        <f t="shared" si="11"/>
        <v>47.047982587973742</v>
      </c>
      <c r="U25" s="123">
        <f t="shared" si="11"/>
        <v>40.988907760598323</v>
      </c>
      <c r="V25" s="123">
        <f t="shared" si="11"/>
        <v>42.715271902597486</v>
      </c>
      <c r="W25" s="123">
        <f t="shared" ref="W25:Y25" si="12">SUM(W26:W27)</f>
        <v>40.717900126345548</v>
      </c>
      <c r="X25" s="123">
        <f t="shared" si="12"/>
        <v>28.61935113325702</v>
      </c>
      <c r="Y25" s="123">
        <f t="shared" si="12"/>
        <v>22.396612056211552</v>
      </c>
      <c r="DA25" s="130" t="s">
        <v>4616</v>
      </c>
    </row>
    <row r="26" spans="1:105" ht="12" customHeight="1" x14ac:dyDescent="0.25">
      <c r="A26" s="97" t="s">
        <v>74</v>
      </c>
      <c r="B26" s="98"/>
      <c r="C26" s="99">
        <v>83.72786382437387</v>
      </c>
      <c r="D26" s="99">
        <v>100.32084591868089</v>
      </c>
      <c r="E26" s="99">
        <v>61.253354292722783</v>
      </c>
      <c r="F26" s="99">
        <v>59.738303154285489</v>
      </c>
      <c r="G26" s="99">
        <v>78.423643114613313</v>
      </c>
      <c r="H26" s="99">
        <v>69.753054966552256</v>
      </c>
      <c r="I26" s="99">
        <v>61.229341312432958</v>
      </c>
      <c r="J26" s="99">
        <v>64.671413842103618</v>
      </c>
      <c r="K26" s="99">
        <v>63.432767250961589</v>
      </c>
      <c r="L26" s="99">
        <v>72.382309615524534</v>
      </c>
      <c r="M26" s="99">
        <v>55.494240593973252</v>
      </c>
      <c r="N26" s="99">
        <v>57.404221721059756</v>
      </c>
      <c r="O26" s="99">
        <v>62.299967909897951</v>
      </c>
      <c r="P26" s="99">
        <v>48.643855973817324</v>
      </c>
      <c r="Q26" s="99">
        <v>49.406436294938736</v>
      </c>
      <c r="R26" s="99">
        <v>50.500357284470894</v>
      </c>
      <c r="S26" s="99">
        <v>49.602719863687838</v>
      </c>
      <c r="T26" s="99">
        <v>46.132044648620159</v>
      </c>
      <c r="U26" s="99">
        <v>40.188886198029842</v>
      </c>
      <c r="V26" s="99">
        <v>41.917976246974106</v>
      </c>
      <c r="W26" s="99">
        <v>39.953604243784056</v>
      </c>
      <c r="X26" s="99">
        <v>28.102002685119253</v>
      </c>
      <c r="Y26" s="99">
        <v>21.994389718180688</v>
      </c>
      <c r="DA26" s="63" t="s">
        <v>4617</v>
      </c>
    </row>
    <row r="27" spans="1:105" ht="12" customHeight="1" x14ac:dyDescent="0.25">
      <c r="A27" s="97" t="s">
        <v>53</v>
      </c>
      <c r="B27" s="98"/>
      <c r="C27" s="99">
        <v>2.0063531979151383</v>
      </c>
      <c r="D27" s="99">
        <v>2.3448716918408419</v>
      </c>
      <c r="E27" s="99">
        <v>1.4066453307291957</v>
      </c>
      <c r="F27" s="99">
        <v>1.3705357989022473</v>
      </c>
      <c r="G27" s="99">
        <v>1.7700994709222644</v>
      </c>
      <c r="H27" s="99">
        <v>1.5389298646360923</v>
      </c>
      <c r="I27" s="99">
        <v>1.332089659342405</v>
      </c>
      <c r="J27" s="99">
        <v>1.4028565934256134</v>
      </c>
      <c r="K27" s="99">
        <v>1.3582888458097659</v>
      </c>
      <c r="L27" s="99">
        <v>1.528906957568883</v>
      </c>
      <c r="M27" s="99">
        <v>1.1561781004696552</v>
      </c>
      <c r="N27" s="99">
        <v>1.1852845246851684</v>
      </c>
      <c r="O27" s="99">
        <v>1.2746806062531482</v>
      </c>
      <c r="P27" s="99">
        <v>0.98832166622870954</v>
      </c>
      <c r="Q27" s="99">
        <v>0.99530569372541455</v>
      </c>
      <c r="R27" s="99">
        <v>1.0123403920312839</v>
      </c>
      <c r="S27" s="99">
        <v>0.98771037828146879</v>
      </c>
      <c r="T27" s="99">
        <v>0.91593793935358081</v>
      </c>
      <c r="U27" s="99">
        <v>0.80002156256848134</v>
      </c>
      <c r="V27" s="99">
        <v>0.79729565562338112</v>
      </c>
      <c r="W27" s="99">
        <v>0.76429588256149272</v>
      </c>
      <c r="X27" s="99">
        <v>0.51734844813776881</v>
      </c>
      <c r="Y27" s="99">
        <v>0.40222233803086394</v>
      </c>
      <c r="DA27" s="63" t="s">
        <v>4618</v>
      </c>
    </row>
    <row r="28" spans="1:105" ht="12.95" customHeight="1" x14ac:dyDescent="0.25">
      <c r="A28" s="121" t="s">
        <v>92</v>
      </c>
      <c r="B28" s="122"/>
      <c r="C28" s="123">
        <f t="shared" ref="C28:Y28" si="13">C29</f>
        <v>0.10369742172588033</v>
      </c>
      <c r="D28" s="123">
        <f t="shared" si="13"/>
        <v>3.3602031938278279E-2</v>
      </c>
      <c r="E28" s="123">
        <f t="shared" si="13"/>
        <v>0.12127634453416578</v>
      </c>
      <c r="F28" s="123">
        <f t="shared" si="13"/>
        <v>5.4293519734122393E-2</v>
      </c>
      <c r="G28" s="123">
        <f t="shared" si="13"/>
        <v>0.36613418027048722</v>
      </c>
      <c r="H28" s="123">
        <f t="shared" si="13"/>
        <v>0.99227126376039443</v>
      </c>
      <c r="I28" s="123">
        <f t="shared" si="13"/>
        <v>0.31483286638064212</v>
      </c>
      <c r="J28" s="123">
        <f t="shared" si="13"/>
        <v>0.30025261615247062</v>
      </c>
      <c r="K28" s="123">
        <f t="shared" si="13"/>
        <v>6.9792440338536266E-2</v>
      </c>
      <c r="L28" s="123">
        <f t="shared" si="13"/>
        <v>0.39687537788089328</v>
      </c>
      <c r="M28" s="123">
        <f t="shared" si="13"/>
        <v>5.9563974975919726E-2</v>
      </c>
      <c r="N28" s="123">
        <f t="shared" si="13"/>
        <v>0.36965804102984601</v>
      </c>
      <c r="O28" s="123">
        <f t="shared" si="13"/>
        <v>0.64918163940369922</v>
      </c>
      <c r="P28" s="123">
        <f t="shared" si="13"/>
        <v>0.37288418874606255</v>
      </c>
      <c r="Q28" s="123">
        <f t="shared" si="13"/>
        <v>0.24552521681775011</v>
      </c>
      <c r="R28" s="123">
        <f t="shared" si="13"/>
        <v>0.39067856876551077</v>
      </c>
      <c r="S28" s="123">
        <f t="shared" si="13"/>
        <v>0.36255686402317688</v>
      </c>
      <c r="T28" s="123">
        <f t="shared" si="13"/>
        <v>0.17635919097829067</v>
      </c>
      <c r="U28" s="123">
        <f t="shared" si="13"/>
        <v>1.1453717375988148</v>
      </c>
      <c r="V28" s="123">
        <f t="shared" si="13"/>
        <v>1.7835005240609205</v>
      </c>
      <c r="W28" s="123">
        <f t="shared" si="13"/>
        <v>1.0845517624514671</v>
      </c>
      <c r="X28" s="123">
        <f t="shared" si="13"/>
        <v>0.8439286821783849</v>
      </c>
      <c r="Y28" s="123">
        <f t="shared" si="13"/>
        <v>0.86251448710068712</v>
      </c>
      <c r="DA28" s="130" t="s">
        <v>4619</v>
      </c>
    </row>
    <row r="29" spans="1:105" ht="12" customHeight="1" x14ac:dyDescent="0.25">
      <c r="A29" s="97" t="s">
        <v>53</v>
      </c>
      <c r="B29" s="98"/>
      <c r="C29" s="99">
        <f>RES_hhdet_in_tesh!C29/RES_summary!C$21</f>
        <v>0.10369742172588033</v>
      </c>
      <c r="D29" s="99">
        <f>RES_hhdet_in_tesh!D29/RES_summary!D$21</f>
        <v>3.3602031938278279E-2</v>
      </c>
      <c r="E29" s="99">
        <f>RES_hhdet_in_tesh!E29/RES_summary!E$21</f>
        <v>0.12127634453416578</v>
      </c>
      <c r="F29" s="99">
        <f>RES_hhdet_in_tesh!F29/RES_summary!F$21</f>
        <v>5.4293519734122393E-2</v>
      </c>
      <c r="G29" s="99">
        <f>RES_hhdet_in_tesh!G29/RES_summary!G$21</f>
        <v>0.36613418027048722</v>
      </c>
      <c r="H29" s="99">
        <f>RES_hhdet_in_tesh!H29/RES_summary!H$21</f>
        <v>0.99227126376039443</v>
      </c>
      <c r="I29" s="99">
        <f>RES_hhdet_in_tesh!I29/RES_summary!I$21</f>
        <v>0.31483286638064212</v>
      </c>
      <c r="J29" s="99">
        <f>RES_hhdet_in_tesh!J29/RES_summary!J$21</f>
        <v>0.30025261615247062</v>
      </c>
      <c r="K29" s="99">
        <f>RES_hhdet_in_tesh!K29/RES_summary!K$21</f>
        <v>6.9792440338536266E-2</v>
      </c>
      <c r="L29" s="99">
        <f>RES_hhdet_in_tesh!L29/RES_summary!L$21</f>
        <v>0.39687537788089328</v>
      </c>
      <c r="M29" s="99">
        <f>RES_hhdet_in_tesh!M29/RES_summary!M$21</f>
        <v>5.9563974975919726E-2</v>
      </c>
      <c r="N29" s="99">
        <f>RES_hhdet_in_tesh!N29/RES_summary!N$21</f>
        <v>0.36965804102984601</v>
      </c>
      <c r="O29" s="99">
        <f>RES_hhdet_in_tesh!O29/RES_summary!O$21</f>
        <v>0.64918163940369922</v>
      </c>
      <c r="P29" s="99">
        <f>RES_hhdet_in_tesh!P29/RES_summary!P$21</f>
        <v>0.37288418874606255</v>
      </c>
      <c r="Q29" s="99">
        <f>RES_hhdet_in_tesh!Q29/RES_summary!Q$21</f>
        <v>0.24552521681775011</v>
      </c>
      <c r="R29" s="99">
        <f>RES_hhdet_in_tesh!R29/RES_summary!R$21</f>
        <v>0.39067856876551077</v>
      </c>
      <c r="S29" s="99">
        <f>RES_hhdet_in_tesh!S29/RES_summary!S$21</f>
        <v>0.36255686402317688</v>
      </c>
      <c r="T29" s="99">
        <f>RES_hhdet_in_tesh!T29/RES_summary!T$21</f>
        <v>0.17635919097829067</v>
      </c>
      <c r="U29" s="99">
        <f>RES_hhdet_in_tesh!U29/RES_summary!U$21</f>
        <v>1.1453717375988148</v>
      </c>
      <c r="V29" s="99">
        <f>RES_hhdet_in_tesh!V29/RES_summary!V$21</f>
        <v>1.7835005240609205</v>
      </c>
      <c r="W29" s="99">
        <f>RES_hhdet_in_tesh!W29/RES_summary!W$21</f>
        <v>1.0845517624514671</v>
      </c>
      <c r="X29" s="99">
        <f>RES_hhdet_in_tesh!X29/RES_summary!X$21</f>
        <v>0.8439286821783849</v>
      </c>
      <c r="Y29" s="99">
        <f>RES_hhdet_in_tesh!Y29/RES_summary!Y$21</f>
        <v>0.86251448710068712</v>
      </c>
      <c r="DA29" s="63" t="s">
        <v>4620</v>
      </c>
    </row>
    <row r="30" spans="1:105" ht="12" customHeight="1" x14ac:dyDescent="0.25">
      <c r="A30" s="121" t="s">
        <v>55</v>
      </c>
      <c r="B30" s="122"/>
      <c r="C30" s="123">
        <v>9.6277399816831117</v>
      </c>
      <c r="D30" s="123">
        <v>9.6955014151581089</v>
      </c>
      <c r="E30" s="123">
        <v>9.7628633549410182</v>
      </c>
      <c r="F30" s="123">
        <v>10.266689709895479</v>
      </c>
      <c r="G30" s="123">
        <v>10.675261681022235</v>
      </c>
      <c r="H30" s="123">
        <v>11.179699609261478</v>
      </c>
      <c r="I30" s="123">
        <v>11.383095359493417</v>
      </c>
      <c r="J30" s="123">
        <v>10.783559699422696</v>
      </c>
      <c r="K30" s="123">
        <v>11.321601072263434</v>
      </c>
      <c r="L30" s="123">
        <v>11.053553950343074</v>
      </c>
      <c r="M30" s="123">
        <v>10.829260602067967</v>
      </c>
      <c r="N30" s="123">
        <v>11.156816830649761</v>
      </c>
      <c r="O30" s="123">
        <v>11.101888207296671</v>
      </c>
      <c r="P30" s="123">
        <v>11.464468178646039</v>
      </c>
      <c r="Q30" s="123">
        <v>11.230091322250413</v>
      </c>
      <c r="R30" s="123">
        <v>11.390723049390731</v>
      </c>
      <c r="S30" s="123">
        <v>11.35371065625462</v>
      </c>
      <c r="T30" s="123">
        <v>11.123092665492146</v>
      </c>
      <c r="U30" s="123">
        <v>11.009059405575453</v>
      </c>
      <c r="V30" s="123">
        <v>9.4325747339792851</v>
      </c>
      <c r="W30" s="123">
        <v>8.5735329450766802</v>
      </c>
      <c r="X30" s="123">
        <v>7.2534534439443528</v>
      </c>
      <c r="Y30" s="123">
        <v>6.8126244882474216</v>
      </c>
      <c r="DA30" s="130" t="s">
        <v>4621</v>
      </c>
    </row>
    <row r="31" spans="1:105" ht="12" customHeight="1" x14ac:dyDescent="0.25">
      <c r="A31" s="97" t="s">
        <v>141</v>
      </c>
      <c r="B31" s="98"/>
      <c r="C31" s="99">
        <v>9.5602121645060443</v>
      </c>
      <c r="D31" s="99">
        <v>9.6134161988789639</v>
      </c>
      <c r="E31" s="99">
        <v>9.504125370992119</v>
      </c>
      <c r="F31" s="99">
        <v>10.244001660566617</v>
      </c>
      <c r="G31" s="99">
        <v>10.621252972177343</v>
      </c>
      <c r="H31" s="99">
        <v>11.362175544018594</v>
      </c>
      <c r="I31" s="99">
        <v>11.41824913236462</v>
      </c>
      <c r="J31" s="99">
        <v>10.664629697952737</v>
      </c>
      <c r="K31" s="99">
        <v>11.533699986003606</v>
      </c>
      <c r="L31" s="99">
        <v>11.367176671274287</v>
      </c>
      <c r="M31" s="99">
        <v>11.255550332230975</v>
      </c>
      <c r="N31" s="99">
        <v>11.329571510407952</v>
      </c>
      <c r="O31" s="99">
        <v>11.249854790718675</v>
      </c>
      <c r="P31" s="99">
        <v>12.16955390117392</v>
      </c>
      <c r="Q31" s="99">
        <v>11.139970941528272</v>
      </c>
      <c r="R31" s="99">
        <v>12.177917020154521</v>
      </c>
      <c r="S31" s="99">
        <v>11.706798683211058</v>
      </c>
      <c r="T31" s="99">
        <v>11.154816942991284</v>
      </c>
      <c r="U31" s="99">
        <v>11.074544980606412</v>
      </c>
      <c r="V31" s="99">
        <v>9.5292046992754518</v>
      </c>
      <c r="W31" s="99">
        <v>8.5777578247681028</v>
      </c>
      <c r="X31" s="99">
        <v>8.010058751917601</v>
      </c>
      <c r="Y31" s="99">
        <v>7.2698557416666594</v>
      </c>
      <c r="DA31" s="63" t="s">
        <v>4622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11.556059462556419</v>
      </c>
      <c r="L32" s="99">
        <v>0</v>
      </c>
      <c r="M32" s="99">
        <v>11.272166436494192</v>
      </c>
      <c r="N32" s="99">
        <v>0</v>
      </c>
      <c r="O32" s="99">
        <v>0</v>
      </c>
      <c r="P32" s="99">
        <v>12.185018210543191</v>
      </c>
      <c r="Q32" s="99">
        <v>0</v>
      </c>
      <c r="R32" s="99">
        <v>12.1934782245298</v>
      </c>
      <c r="S32" s="99">
        <v>11.723821328436173</v>
      </c>
      <c r="T32" s="99">
        <v>11.172790580856836</v>
      </c>
      <c r="U32" s="99">
        <v>11.084658627017527</v>
      </c>
      <c r="V32" s="99">
        <v>9.5353460235170449</v>
      </c>
      <c r="W32" s="99">
        <v>8.5945526087517603</v>
      </c>
      <c r="X32" s="99">
        <v>8.0690835078262815</v>
      </c>
      <c r="Y32" s="99">
        <v>7.314794280132169</v>
      </c>
      <c r="DA32" s="63" t="s">
        <v>4623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4.7561688983927022</v>
      </c>
      <c r="L33" s="102">
        <v>0</v>
      </c>
      <c r="M33" s="102">
        <v>4.4991204316791205</v>
      </c>
      <c r="N33" s="102">
        <v>0</v>
      </c>
      <c r="O33" s="102">
        <v>0</v>
      </c>
      <c r="P33" s="102">
        <v>3.8135711881456298</v>
      </c>
      <c r="Q33" s="102">
        <v>0</v>
      </c>
      <c r="R33" s="102">
        <v>5.0333742215354134</v>
      </c>
      <c r="S33" s="102">
        <v>5.1224524881368856</v>
      </c>
      <c r="T33" s="102">
        <v>4.4516076639888214</v>
      </c>
      <c r="U33" s="102">
        <v>4.436480124827245</v>
      </c>
      <c r="V33" s="102">
        <v>2.686554808489225</v>
      </c>
      <c r="W33" s="102">
        <v>2.1479339323883275</v>
      </c>
      <c r="X33" s="102">
        <v>2.7993533168256608</v>
      </c>
      <c r="Y33" s="102">
        <v>2.8097220349391092</v>
      </c>
      <c r="DA33" s="131" t="s">
        <v>4624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6.799890564163718</v>
      </c>
      <c r="L34" s="105">
        <v>0</v>
      </c>
      <c r="M34" s="105">
        <v>6.7730460048150736</v>
      </c>
      <c r="N34" s="105">
        <v>0</v>
      </c>
      <c r="O34" s="105">
        <v>0</v>
      </c>
      <c r="P34" s="105">
        <v>8.371447022397561</v>
      </c>
      <c r="Q34" s="105">
        <v>0</v>
      </c>
      <c r="R34" s="105">
        <v>7.1601040029943865</v>
      </c>
      <c r="S34" s="105">
        <v>6.6013688402992852</v>
      </c>
      <c r="T34" s="105">
        <v>6.7211829168680151</v>
      </c>
      <c r="U34" s="105">
        <v>6.6481785021902819</v>
      </c>
      <c r="V34" s="105">
        <v>6.8487912150278181</v>
      </c>
      <c r="W34" s="105">
        <v>6.4466186763634328</v>
      </c>
      <c r="X34" s="105">
        <v>5.2697301910006189</v>
      </c>
      <c r="Y34" s="105">
        <v>4.5050722451930598</v>
      </c>
      <c r="DA34" s="132" t="s">
        <v>4625</v>
      </c>
    </row>
    <row r="35" spans="1:105" ht="12" customHeight="1" x14ac:dyDescent="0.25">
      <c r="A35" s="106" t="s">
        <v>122</v>
      </c>
      <c r="B35" s="101"/>
      <c r="C35" s="102">
        <v>9.6341392808873554</v>
      </c>
      <c r="D35" s="102">
        <v>9.7043501357389665</v>
      </c>
      <c r="E35" s="102">
        <v>9.8102799084032331</v>
      </c>
      <c r="F35" s="102">
        <v>10.278131650277412</v>
      </c>
      <c r="G35" s="102">
        <v>10.689895760199832</v>
      </c>
      <c r="H35" s="102">
        <v>11.162014473378369</v>
      </c>
      <c r="I35" s="102">
        <v>11.380069921364699</v>
      </c>
      <c r="J35" s="102">
        <v>10.790985686683664</v>
      </c>
      <c r="K35" s="102">
        <v>11.295474314015749</v>
      </c>
      <c r="L35" s="102">
        <v>11.013246866022065</v>
      </c>
      <c r="M35" s="102">
        <v>10.746595392107427</v>
      </c>
      <c r="N35" s="102">
        <v>11.128496394010783</v>
      </c>
      <c r="O35" s="102">
        <v>11.082303833210775</v>
      </c>
      <c r="P35" s="102">
        <v>11.367870815905659</v>
      </c>
      <c r="Q35" s="102">
        <v>11.235674184544344</v>
      </c>
      <c r="R35" s="102">
        <v>11.297391449603968</v>
      </c>
      <c r="S35" s="102">
        <v>11.312324608419154</v>
      </c>
      <c r="T35" s="102">
        <v>11.117535387527951</v>
      </c>
      <c r="U35" s="102">
        <v>10.999455329436893</v>
      </c>
      <c r="V35" s="102">
        <v>9.4188091946191239</v>
      </c>
      <c r="W35" s="102">
        <v>8.5745024435586465</v>
      </c>
      <c r="X35" s="102">
        <v>7.0565753304533088</v>
      </c>
      <c r="Y35" s="102">
        <v>6.7204326919740476</v>
      </c>
      <c r="DA35" s="131" t="s">
        <v>4626</v>
      </c>
    </row>
    <row r="36" spans="1:105" ht="12" customHeight="1" x14ac:dyDescent="0.25">
      <c r="A36" s="107" t="s">
        <v>121</v>
      </c>
      <c r="B36" s="104"/>
      <c r="C36" s="105">
        <v>9.6358477900373334</v>
      </c>
      <c r="D36" s="105">
        <v>9.7063025861621686</v>
      </c>
      <c r="E36" s="105">
        <v>9.8140525747929956</v>
      </c>
      <c r="F36" s="105">
        <v>10.280504554652234</v>
      </c>
      <c r="G36" s="105">
        <v>10.690134587716875</v>
      </c>
      <c r="H36" s="105">
        <v>11.161707342886601</v>
      </c>
      <c r="I36" s="105">
        <v>11.385750323099382</v>
      </c>
      <c r="J36" s="105">
        <v>10.802693559234502</v>
      </c>
      <c r="K36" s="105">
        <v>11.312615461801959</v>
      </c>
      <c r="L36" s="105">
        <v>11.026377454353552</v>
      </c>
      <c r="M36" s="105">
        <v>10.755623377883502</v>
      </c>
      <c r="N36" s="105">
        <v>11.130794813799815</v>
      </c>
      <c r="O36" s="105">
        <v>11.081656217568987</v>
      </c>
      <c r="P36" s="105">
        <v>11.374313125141111</v>
      </c>
      <c r="Q36" s="105">
        <v>11.253289494008866</v>
      </c>
      <c r="R36" s="105">
        <v>11.315707131709619</v>
      </c>
      <c r="S36" s="105">
        <v>11.3327443439109</v>
      </c>
      <c r="T36" s="105">
        <v>11.130583478137714</v>
      </c>
      <c r="U36" s="105">
        <v>11.000255869244558</v>
      </c>
      <c r="V36" s="105">
        <v>9.4076223645110222</v>
      </c>
      <c r="W36" s="105">
        <v>8.5664362461849191</v>
      </c>
      <c r="X36" s="105">
        <v>7.1097412974710581</v>
      </c>
      <c r="Y36" s="105">
        <v>6.7653551303621455</v>
      </c>
      <c r="DA36" s="132" t="s">
        <v>4627</v>
      </c>
    </row>
    <row r="37" spans="1:105" ht="12" customHeight="1" x14ac:dyDescent="0.25">
      <c r="A37" s="108" t="s">
        <v>53</v>
      </c>
      <c r="B37" s="98"/>
      <c r="C37" s="99">
        <v>3.9337615056356503</v>
      </c>
      <c r="D37" s="99">
        <v>4.0575860336323553</v>
      </c>
      <c r="E37" s="99">
        <v>4.1770162448952304</v>
      </c>
      <c r="F37" s="99">
        <v>4.0951776628528904</v>
      </c>
      <c r="G37" s="99">
        <v>4.3514354829059601</v>
      </c>
      <c r="H37" s="99">
        <v>4.6118270844642026</v>
      </c>
      <c r="I37" s="99">
        <v>4.9838797145834635</v>
      </c>
      <c r="J37" s="99">
        <v>4.3143465730720436</v>
      </c>
      <c r="K37" s="99">
        <v>4.6634364974027589</v>
      </c>
      <c r="L37" s="99">
        <v>4.5722027312619824</v>
      </c>
      <c r="M37" s="99">
        <v>4.2941508232299643</v>
      </c>
      <c r="N37" s="99">
        <v>4.4687244871259493</v>
      </c>
      <c r="O37" s="99">
        <v>3.7150790556703006</v>
      </c>
      <c r="P37" s="99">
        <v>3.5600714057700928</v>
      </c>
      <c r="Q37" s="99">
        <v>3.8237511575056256</v>
      </c>
      <c r="R37" s="99">
        <v>4.6687910436540454</v>
      </c>
      <c r="S37" s="99">
        <v>4.9540060615743755</v>
      </c>
      <c r="T37" s="99">
        <v>4.4390221978778737</v>
      </c>
      <c r="U37" s="99">
        <v>4.4020741058472472</v>
      </c>
      <c r="V37" s="99">
        <v>2.6496585498443008</v>
      </c>
      <c r="W37" s="99">
        <v>2.1324946120205919</v>
      </c>
      <c r="X37" s="99">
        <v>2.4444954177585343</v>
      </c>
      <c r="Y37" s="99">
        <v>2.5876087740142921</v>
      </c>
      <c r="DA37" s="63" t="s">
        <v>4628</v>
      </c>
    </row>
    <row r="38" spans="1:105" ht="12" customHeight="1" x14ac:dyDescent="0.25">
      <c r="A38" s="108" t="s">
        <v>52</v>
      </c>
      <c r="B38" s="98"/>
      <c r="C38" s="99">
        <v>5.7020862844016831</v>
      </c>
      <c r="D38" s="99">
        <v>5.6487165525298115</v>
      </c>
      <c r="E38" s="99">
        <v>5.6370363298977653</v>
      </c>
      <c r="F38" s="99">
        <v>6.1853268917993445</v>
      </c>
      <c r="G38" s="99">
        <v>6.3386991048109156</v>
      </c>
      <c r="H38" s="99">
        <v>6.5498802584223972</v>
      </c>
      <c r="I38" s="99">
        <v>6.4018706085159209</v>
      </c>
      <c r="J38" s="99">
        <v>6.4883469861624601</v>
      </c>
      <c r="K38" s="99">
        <v>6.6491789643992014</v>
      </c>
      <c r="L38" s="99">
        <v>6.4541747230915716</v>
      </c>
      <c r="M38" s="99">
        <v>6.4614725546535388</v>
      </c>
      <c r="N38" s="99">
        <v>6.6620703266738666</v>
      </c>
      <c r="O38" s="99">
        <v>7.3665771618986868</v>
      </c>
      <c r="P38" s="99">
        <v>7.8142417193710161</v>
      </c>
      <c r="Q38" s="99">
        <v>7.4295383365032421</v>
      </c>
      <c r="R38" s="99">
        <v>6.6469160880555744</v>
      </c>
      <c r="S38" s="99">
        <v>6.3787382823365206</v>
      </c>
      <c r="T38" s="99">
        <v>6.6915612802598394</v>
      </c>
      <c r="U38" s="99">
        <v>6.5981817633973119</v>
      </c>
      <c r="V38" s="99">
        <v>6.7579638146667236</v>
      </c>
      <c r="W38" s="99">
        <v>6.4339416341643281</v>
      </c>
      <c r="X38" s="99">
        <v>4.6652458797125238</v>
      </c>
      <c r="Y38" s="99">
        <v>4.1777463563478525</v>
      </c>
      <c r="DA38" s="63" t="s">
        <v>4629</v>
      </c>
    </row>
    <row r="39" spans="1:105" ht="12" customHeight="1" x14ac:dyDescent="0.25">
      <c r="A39" s="121" t="s">
        <v>54</v>
      </c>
      <c r="B39" s="122"/>
      <c r="C39" s="123">
        <v>1.8423440321838718</v>
      </c>
      <c r="D39" s="123">
        <v>1.8095907575709127</v>
      </c>
      <c r="E39" s="123">
        <v>1.9674881524088912</v>
      </c>
      <c r="F39" s="123">
        <v>1.9867873693063949</v>
      </c>
      <c r="G39" s="123">
        <v>2.0692460529069403</v>
      </c>
      <c r="H39" s="123">
        <v>2.0126142006448799</v>
      </c>
      <c r="I39" s="123">
        <v>1.9760066652324935</v>
      </c>
      <c r="J39" s="123">
        <v>1.7264475348753243</v>
      </c>
      <c r="K39" s="123">
        <v>1.7934697963434887</v>
      </c>
      <c r="L39" s="123">
        <v>1.7739872228915894</v>
      </c>
      <c r="M39" s="123">
        <v>1.667434933410908</v>
      </c>
      <c r="N39" s="123">
        <v>1.730918463600861</v>
      </c>
      <c r="O39" s="123">
        <v>1.7426005718905748</v>
      </c>
      <c r="P39" s="123">
        <v>1.7756561388647558</v>
      </c>
      <c r="Q39" s="123">
        <v>1.8658174898879365</v>
      </c>
      <c r="R39" s="123">
        <v>1.8672000269613362</v>
      </c>
      <c r="S39" s="123">
        <v>1.8738205525301821</v>
      </c>
      <c r="T39" s="123">
        <v>1.8701353343982823</v>
      </c>
      <c r="U39" s="123">
        <v>1.8602087945125831</v>
      </c>
      <c r="V39" s="123">
        <v>1.9504096915708544</v>
      </c>
      <c r="W39" s="123">
        <v>1.901273116832781</v>
      </c>
      <c r="X39" s="123">
        <v>1.3976784902228987</v>
      </c>
      <c r="Y39" s="123">
        <v>1.4093600882762851</v>
      </c>
      <c r="DA39" s="130" t="s">
        <v>4630</v>
      </c>
    </row>
    <row r="40" spans="1:105" ht="12" customHeight="1" x14ac:dyDescent="0.25">
      <c r="A40" s="97" t="s">
        <v>50</v>
      </c>
      <c r="B40" s="98"/>
      <c r="C40" s="99">
        <v>1.8019625326694497</v>
      </c>
      <c r="D40" s="99">
        <v>1.7935146906136037</v>
      </c>
      <c r="E40" s="99">
        <v>1.9992762331520455</v>
      </c>
      <c r="F40" s="99">
        <v>1.9924059017520064</v>
      </c>
      <c r="G40" s="99">
        <v>1.9603052644082366</v>
      </c>
      <c r="H40" s="99">
        <v>2.040320475478747</v>
      </c>
      <c r="I40" s="99">
        <v>2.008065502479742</v>
      </c>
      <c r="J40" s="99">
        <v>1.7029192282694634</v>
      </c>
      <c r="K40" s="99">
        <v>1.8250852208661736</v>
      </c>
      <c r="L40" s="99">
        <v>1.7468228352997275</v>
      </c>
      <c r="M40" s="99">
        <v>1.7483940526891126</v>
      </c>
      <c r="N40" s="99">
        <v>1.7643654685179151</v>
      </c>
      <c r="O40" s="99">
        <v>1.7488128416213746</v>
      </c>
      <c r="P40" s="99">
        <v>1.9059916494533375</v>
      </c>
      <c r="Q40" s="99">
        <v>1.8326123753821402</v>
      </c>
      <c r="R40" s="99">
        <v>1.9608743054842008</v>
      </c>
      <c r="S40" s="99">
        <v>1.9309989865452624</v>
      </c>
      <c r="T40" s="99">
        <v>1.9213241615724934</v>
      </c>
      <c r="U40" s="99">
        <v>2.0114921425980099</v>
      </c>
      <c r="V40" s="99">
        <v>1.86177894536329</v>
      </c>
      <c r="W40" s="99">
        <v>1.7666635649762652</v>
      </c>
      <c r="X40" s="99">
        <v>1.60596480317859</v>
      </c>
      <c r="Y40" s="99">
        <v>1.4534806857254414</v>
      </c>
      <c r="DA40" s="63" t="s">
        <v>4631</v>
      </c>
    </row>
    <row r="41" spans="1:105" ht="12" customHeight="1" x14ac:dyDescent="0.25">
      <c r="A41" s="109" t="s">
        <v>120</v>
      </c>
      <c r="B41" s="33"/>
      <c r="C41" s="110">
        <v>1.8443060711433292</v>
      </c>
      <c r="D41" s="110">
        <v>1.8104977730218117</v>
      </c>
      <c r="E41" s="110">
        <v>1.9658926116766096</v>
      </c>
      <c r="F41" s="110">
        <v>1.9864583088391752</v>
      </c>
      <c r="G41" s="110">
        <v>2.0758805279708681</v>
      </c>
      <c r="H41" s="110">
        <v>2.0106978743496118</v>
      </c>
      <c r="I41" s="110">
        <v>1.9731289974334432</v>
      </c>
      <c r="J41" s="110">
        <v>1.7285375738683986</v>
      </c>
      <c r="K41" s="110">
        <v>1.7906698060375241</v>
      </c>
      <c r="L41" s="110">
        <v>1.776021206593049</v>
      </c>
      <c r="M41" s="110">
        <v>1.6613197315271859</v>
      </c>
      <c r="N41" s="110">
        <v>1.7283438000867659</v>
      </c>
      <c r="O41" s="110">
        <v>1.7421300079375437</v>
      </c>
      <c r="P41" s="110">
        <v>1.7640486506443989</v>
      </c>
      <c r="Q41" s="110">
        <v>1.868539755043787</v>
      </c>
      <c r="R41" s="110">
        <v>1.8590993687118502</v>
      </c>
      <c r="S41" s="110">
        <v>1.8693030690301191</v>
      </c>
      <c r="T41" s="110">
        <v>1.866625601528058</v>
      </c>
      <c r="U41" s="110">
        <v>1.8490592992057091</v>
      </c>
      <c r="V41" s="110">
        <v>1.9565896277545078</v>
      </c>
      <c r="W41" s="110">
        <v>1.911449998536219</v>
      </c>
      <c r="X41" s="110">
        <v>1.3779913294847841</v>
      </c>
      <c r="Y41" s="110">
        <v>1.4052202667920199</v>
      </c>
      <c r="DA41" s="60" t="s">
        <v>4632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98.580530720716951</v>
      </c>
      <c r="D43" s="118">
        <f t="shared" si="14"/>
        <v>87.410509239491986</v>
      </c>
      <c r="E43" s="118">
        <f t="shared" si="14"/>
        <v>94.846578765854218</v>
      </c>
      <c r="F43" s="118">
        <f t="shared" si="14"/>
        <v>90.005162468399973</v>
      </c>
      <c r="G43" s="118">
        <f t="shared" si="14"/>
        <v>89.112505480541927</v>
      </c>
      <c r="H43" s="118">
        <f t="shared" si="14"/>
        <v>81.366088624057781</v>
      </c>
      <c r="I43" s="118">
        <f t="shared" si="14"/>
        <v>70.58292840779248</v>
      </c>
      <c r="J43" s="118">
        <f t="shared" si="14"/>
        <v>86.730383325428349</v>
      </c>
      <c r="K43" s="118">
        <f t="shared" si="14"/>
        <v>75.851400085503073</v>
      </c>
      <c r="L43" s="118">
        <f t="shared" si="14"/>
        <v>82.654190530260649</v>
      </c>
      <c r="M43" s="118">
        <f t="shared" si="14"/>
        <v>70.693768974820415</v>
      </c>
      <c r="N43" s="118">
        <f t="shared" si="14"/>
        <v>71.471267043628785</v>
      </c>
      <c r="O43" s="118">
        <f t="shared" si="14"/>
        <v>76.326703082288546</v>
      </c>
      <c r="P43" s="118">
        <f t="shared" si="14"/>
        <v>61.938914303261917</v>
      </c>
      <c r="Q43" s="118">
        <f t="shared" si="14"/>
        <v>69.671051421321494</v>
      </c>
      <c r="R43" s="118">
        <f t="shared" ref="R43:V43" si="15">R44+R47+R49+R58</f>
        <v>63.474569637821062</v>
      </c>
      <c r="S43" s="118">
        <f t="shared" si="15"/>
        <v>62.44781277292531</v>
      </c>
      <c r="T43" s="118">
        <f t="shared" si="15"/>
        <v>59.522455402546051</v>
      </c>
      <c r="U43" s="118">
        <f t="shared" si="15"/>
        <v>50.045739001761049</v>
      </c>
      <c r="V43" s="118">
        <f t="shared" si="15"/>
        <v>53.97953683440339</v>
      </c>
      <c r="W43" s="118">
        <f t="shared" ref="W43:Y43" si="16">W44+W47+W49+W58</f>
        <v>47.723804145050892</v>
      </c>
      <c r="X43" s="118">
        <f t="shared" si="16"/>
        <v>37.708488846328045</v>
      </c>
      <c r="Y43" s="118">
        <f t="shared" si="16"/>
        <v>31.108595021703493</v>
      </c>
      <c r="DA43" s="129" t="s">
        <v>4633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87.001808649695846</v>
      </c>
      <c r="D44" s="123">
        <f t="shared" si="17"/>
        <v>75.895331769725132</v>
      </c>
      <c r="E44" s="123">
        <f t="shared" si="17"/>
        <v>82.982995063416141</v>
      </c>
      <c r="F44" s="123">
        <f t="shared" si="17"/>
        <v>77.630279025141618</v>
      </c>
      <c r="G44" s="123">
        <f t="shared" si="17"/>
        <v>75.932032528553009</v>
      </c>
      <c r="H44" s="123">
        <f t="shared" si="17"/>
        <v>67.20291215016708</v>
      </c>
      <c r="I44" s="123">
        <f t="shared" si="17"/>
        <v>57.130901660222335</v>
      </c>
      <c r="J44" s="123">
        <f t="shared" si="17"/>
        <v>73.49955666766428</v>
      </c>
      <c r="K44" s="123">
        <f t="shared" si="17"/>
        <v>62.692610058792809</v>
      </c>
      <c r="L44" s="123">
        <f t="shared" si="17"/>
        <v>69.482634294234657</v>
      </c>
      <c r="M44" s="123">
        <f t="shared" si="17"/>
        <v>58.001672687344538</v>
      </c>
      <c r="N44" s="123">
        <f t="shared" si="17"/>
        <v>58.204710157226828</v>
      </c>
      <c r="O44" s="123">
        <f t="shared" si="17"/>
        <v>62.840014360511098</v>
      </c>
      <c r="P44" s="123">
        <f t="shared" si="17"/>
        <v>48.347637918160807</v>
      </c>
      <c r="Q44" s="123">
        <f t="shared" si="17"/>
        <v>56.189524217781646</v>
      </c>
      <c r="R44" s="123">
        <f t="shared" ref="R44:V44" si="18">SUM(R45:R46)</f>
        <v>49.904141006306361</v>
      </c>
      <c r="S44" s="123">
        <f t="shared" si="18"/>
        <v>48.917839902019352</v>
      </c>
      <c r="T44" s="123">
        <f t="shared" si="18"/>
        <v>46.352001205797826</v>
      </c>
      <c r="U44" s="123">
        <f t="shared" si="18"/>
        <v>36.044182060897668</v>
      </c>
      <c r="V44" s="123">
        <f t="shared" si="18"/>
        <v>40.674574861623483</v>
      </c>
      <c r="W44" s="123">
        <f t="shared" ref="W44:Y44" si="19">SUM(W45:W46)</f>
        <v>35.619313182044323</v>
      </c>
      <c r="X44" s="123">
        <f t="shared" si="19"/>
        <v>27.211142166931452</v>
      </c>
      <c r="Y44" s="123">
        <f t="shared" si="19"/>
        <v>21.554360795705026</v>
      </c>
      <c r="DA44" s="130" t="s">
        <v>4634</v>
      </c>
    </row>
    <row r="45" spans="1:105" ht="12" customHeight="1" x14ac:dyDescent="0.25">
      <c r="A45" s="97" t="s">
        <v>211</v>
      </c>
      <c r="B45" s="98"/>
      <c r="C45" s="99">
        <v>84.965791256974597</v>
      </c>
      <c r="D45" s="99">
        <v>74.161892222895744</v>
      </c>
      <c r="E45" s="99">
        <v>81.12012172735902</v>
      </c>
      <c r="F45" s="99">
        <v>75.889203948191934</v>
      </c>
      <c r="G45" s="99">
        <v>74.256000879805811</v>
      </c>
      <c r="H45" s="99">
        <v>65.752250217506671</v>
      </c>
      <c r="I45" s="99">
        <v>55.914441580132028</v>
      </c>
      <c r="J45" s="99">
        <v>71.939050028613309</v>
      </c>
      <c r="K45" s="99">
        <v>61.378313331936354</v>
      </c>
      <c r="L45" s="99">
        <v>68.045335763265243</v>
      </c>
      <c r="M45" s="99">
        <v>56.817916851162252</v>
      </c>
      <c r="N45" s="99">
        <v>57.027210180971998</v>
      </c>
      <c r="O45" s="99">
        <v>61.580063271962601</v>
      </c>
      <c r="P45" s="99">
        <v>47.384895190810781</v>
      </c>
      <c r="Q45" s="99">
        <v>55.079924605247257</v>
      </c>
      <c r="R45" s="99">
        <v>48.923412371444869</v>
      </c>
      <c r="S45" s="99">
        <v>47.962784609481972</v>
      </c>
      <c r="T45" s="99">
        <v>45.449612747589939</v>
      </c>
      <c r="U45" s="99">
        <v>35.340671661882311</v>
      </c>
      <c r="V45" s="99">
        <v>39.915369537929209</v>
      </c>
      <c r="W45" s="99">
        <v>34.950720393117805</v>
      </c>
      <c r="X45" s="99">
        <v>26.719249736995845</v>
      </c>
      <c r="Y45" s="99">
        <v>21.167264507558855</v>
      </c>
      <c r="DA45" s="63" t="s">
        <v>4635</v>
      </c>
    </row>
    <row r="46" spans="1:105" ht="12" customHeight="1" x14ac:dyDescent="0.25">
      <c r="A46" s="97" t="s">
        <v>53</v>
      </c>
      <c r="B46" s="98"/>
      <c r="C46" s="99">
        <v>2.0360173927212442</v>
      </c>
      <c r="D46" s="99">
        <v>1.7334395468293946</v>
      </c>
      <c r="E46" s="99">
        <v>1.8628733360571255</v>
      </c>
      <c r="F46" s="99">
        <v>1.7410750769496781</v>
      </c>
      <c r="G46" s="99">
        <v>1.6760316487472013</v>
      </c>
      <c r="H46" s="99">
        <v>1.4506619326604031</v>
      </c>
      <c r="I46" s="99">
        <v>1.2164600800903058</v>
      </c>
      <c r="J46" s="99">
        <v>1.5605066390509668</v>
      </c>
      <c r="K46" s="99">
        <v>1.3142967268564525</v>
      </c>
      <c r="L46" s="99">
        <v>1.4372985309694171</v>
      </c>
      <c r="M46" s="99">
        <v>1.1837558361822829</v>
      </c>
      <c r="N46" s="99">
        <v>1.1774999762548255</v>
      </c>
      <c r="O46" s="99">
        <v>1.2599510885484997</v>
      </c>
      <c r="P46" s="99">
        <v>0.96274272735002853</v>
      </c>
      <c r="Q46" s="99">
        <v>1.1095996125343921</v>
      </c>
      <c r="R46" s="99">
        <v>0.98072863486149042</v>
      </c>
      <c r="S46" s="99">
        <v>0.95505529253737897</v>
      </c>
      <c r="T46" s="99">
        <v>0.9023884582078876</v>
      </c>
      <c r="U46" s="99">
        <v>0.70351039901535695</v>
      </c>
      <c r="V46" s="99">
        <v>0.75920532369427252</v>
      </c>
      <c r="W46" s="99">
        <v>0.66859278892651774</v>
      </c>
      <c r="X46" s="99">
        <v>0.491892429935608</v>
      </c>
      <c r="Y46" s="99">
        <v>0.38709628814617075</v>
      </c>
      <c r="DA46" s="63" t="s">
        <v>4636</v>
      </c>
    </row>
    <row r="47" spans="1:105" ht="12.95" customHeight="1" x14ac:dyDescent="0.25">
      <c r="A47" s="121" t="s">
        <v>92</v>
      </c>
      <c r="B47" s="122"/>
      <c r="C47" s="123">
        <f t="shared" ref="C47:Y47" si="20">C48</f>
        <v>0.10163925476328044</v>
      </c>
      <c r="D47" s="123">
        <f t="shared" si="20"/>
        <v>3.5204194283965325E-2</v>
      </c>
      <c r="E47" s="123">
        <f t="shared" si="20"/>
        <v>0.12329956127546683</v>
      </c>
      <c r="F47" s="123">
        <f t="shared" si="20"/>
        <v>5.5339484283946624E-2</v>
      </c>
      <c r="G47" s="123">
        <f t="shared" si="20"/>
        <v>0.3655728894607515</v>
      </c>
      <c r="H47" s="123">
        <f t="shared" si="20"/>
        <v>0.99256205466491465</v>
      </c>
      <c r="I47" s="123">
        <f t="shared" si="20"/>
        <v>0.31563389793453062</v>
      </c>
      <c r="J47" s="123">
        <f t="shared" si="20"/>
        <v>0.29868815804771492</v>
      </c>
      <c r="K47" s="123">
        <f t="shared" si="20"/>
        <v>7.1172012690136746E-2</v>
      </c>
      <c r="L47" s="123">
        <f t="shared" si="20"/>
        <v>0.4006361898725207</v>
      </c>
      <c r="M47" s="123">
        <f t="shared" si="20"/>
        <v>6.1905029358560647E-2</v>
      </c>
      <c r="N47" s="123">
        <f t="shared" si="20"/>
        <v>0.37138615154574867</v>
      </c>
      <c r="O47" s="123">
        <f t="shared" si="20"/>
        <v>0.64982091124693842</v>
      </c>
      <c r="P47" s="123">
        <f t="shared" si="20"/>
        <v>0.37439413923677001</v>
      </c>
      <c r="Q47" s="123">
        <f t="shared" si="20"/>
        <v>0.24954188888231754</v>
      </c>
      <c r="R47" s="123">
        <f t="shared" si="20"/>
        <v>0.39196833924748242</v>
      </c>
      <c r="S47" s="123">
        <f t="shared" si="20"/>
        <v>0.36093464234663225</v>
      </c>
      <c r="T47" s="123">
        <f t="shared" si="20"/>
        <v>0.17365457329394984</v>
      </c>
      <c r="U47" s="123">
        <f t="shared" si="20"/>
        <v>1.1448983152156857</v>
      </c>
      <c r="V47" s="123">
        <f t="shared" si="20"/>
        <v>1.7824156086143272</v>
      </c>
      <c r="W47" s="123">
        <f t="shared" si="20"/>
        <v>1.0848482608920296</v>
      </c>
      <c r="X47" s="123">
        <f t="shared" si="20"/>
        <v>0.84431036493761213</v>
      </c>
      <c r="Y47" s="123">
        <f t="shared" si="20"/>
        <v>0.86437277039342042</v>
      </c>
      <c r="DA47" s="130" t="s">
        <v>4637</v>
      </c>
    </row>
    <row r="48" spans="1:105" ht="12" customHeight="1" x14ac:dyDescent="0.25">
      <c r="A48" s="97" t="s">
        <v>53</v>
      </c>
      <c r="B48" s="98"/>
      <c r="C48" s="99">
        <f>RES_hhdet_in_tesh!C48/RES_summary!C$21</f>
        <v>0.10163925476328044</v>
      </c>
      <c r="D48" s="99">
        <f>RES_hhdet_in_tesh!D48/RES_summary!D$21</f>
        <v>3.5204194283965325E-2</v>
      </c>
      <c r="E48" s="99">
        <f>RES_hhdet_in_tesh!E48/RES_summary!E$21</f>
        <v>0.12329956127546683</v>
      </c>
      <c r="F48" s="99">
        <f>RES_hhdet_in_tesh!F48/RES_summary!F$21</f>
        <v>5.5339484283946624E-2</v>
      </c>
      <c r="G48" s="99">
        <f>RES_hhdet_in_tesh!G48/RES_summary!G$21</f>
        <v>0.3655728894607515</v>
      </c>
      <c r="H48" s="99">
        <f>RES_hhdet_in_tesh!H48/RES_summary!H$21</f>
        <v>0.99256205466491465</v>
      </c>
      <c r="I48" s="99">
        <f>RES_hhdet_in_tesh!I48/RES_summary!I$21</f>
        <v>0.31563389793453062</v>
      </c>
      <c r="J48" s="99">
        <f>RES_hhdet_in_tesh!J48/RES_summary!J$21</f>
        <v>0.29868815804771492</v>
      </c>
      <c r="K48" s="99">
        <f>RES_hhdet_in_tesh!K48/RES_summary!K$21</f>
        <v>7.1172012690136746E-2</v>
      </c>
      <c r="L48" s="99">
        <f>RES_hhdet_in_tesh!L48/RES_summary!L$21</f>
        <v>0.4006361898725207</v>
      </c>
      <c r="M48" s="99">
        <f>RES_hhdet_in_tesh!M48/RES_summary!M$21</f>
        <v>6.1905029358560647E-2</v>
      </c>
      <c r="N48" s="99">
        <f>RES_hhdet_in_tesh!N48/RES_summary!N$21</f>
        <v>0.37138615154574867</v>
      </c>
      <c r="O48" s="99">
        <f>RES_hhdet_in_tesh!O48/RES_summary!O$21</f>
        <v>0.64982091124693842</v>
      </c>
      <c r="P48" s="99">
        <f>RES_hhdet_in_tesh!P48/RES_summary!P$21</f>
        <v>0.37439413923677001</v>
      </c>
      <c r="Q48" s="99">
        <f>RES_hhdet_in_tesh!Q48/RES_summary!Q$21</f>
        <v>0.24954188888231754</v>
      </c>
      <c r="R48" s="99">
        <f>RES_hhdet_in_tesh!R48/RES_summary!R$21</f>
        <v>0.39196833924748242</v>
      </c>
      <c r="S48" s="99">
        <f>RES_hhdet_in_tesh!S48/RES_summary!S$21</f>
        <v>0.36093464234663225</v>
      </c>
      <c r="T48" s="99">
        <f>RES_hhdet_in_tesh!T48/RES_summary!T$21</f>
        <v>0.17365457329394984</v>
      </c>
      <c r="U48" s="99">
        <f>RES_hhdet_in_tesh!U48/RES_summary!U$21</f>
        <v>1.1448983152156857</v>
      </c>
      <c r="V48" s="99">
        <f>RES_hhdet_in_tesh!V48/RES_summary!V$21</f>
        <v>1.7824156086143272</v>
      </c>
      <c r="W48" s="99">
        <f>RES_hhdet_in_tesh!W48/RES_summary!W$21</f>
        <v>1.0848482608920296</v>
      </c>
      <c r="X48" s="99">
        <f>RES_hhdet_in_tesh!X48/RES_summary!X$21</f>
        <v>0.84431036493761213</v>
      </c>
      <c r="Y48" s="99">
        <f>RES_hhdet_in_tesh!Y48/RES_summary!Y$21</f>
        <v>0.86437277039342042</v>
      </c>
      <c r="DA48" s="63" t="s">
        <v>4638</v>
      </c>
    </row>
    <row r="49" spans="1:105" ht="12" customHeight="1" x14ac:dyDescent="0.25">
      <c r="A49" s="121" t="s">
        <v>55</v>
      </c>
      <c r="B49" s="122"/>
      <c r="C49" s="123">
        <v>9.6347600042207286</v>
      </c>
      <c r="D49" s="123">
        <v>9.670386042920839</v>
      </c>
      <c r="E49" s="123">
        <v>9.7727978136552149</v>
      </c>
      <c r="F49" s="123">
        <v>10.332755968703674</v>
      </c>
      <c r="G49" s="123">
        <v>10.74565272257605</v>
      </c>
      <c r="H49" s="123">
        <v>11.158000384836008</v>
      </c>
      <c r="I49" s="123">
        <v>11.160385335080619</v>
      </c>
      <c r="J49" s="123">
        <v>11.205696222672071</v>
      </c>
      <c r="K49" s="123">
        <v>11.294151394492976</v>
      </c>
      <c r="L49" s="123">
        <v>10.996934485607218</v>
      </c>
      <c r="M49" s="123">
        <v>10.962745150579101</v>
      </c>
      <c r="N49" s="123">
        <v>11.164256997102262</v>
      </c>
      <c r="O49" s="123">
        <v>11.094268187822948</v>
      </c>
      <c r="P49" s="123">
        <v>11.441231413710671</v>
      </c>
      <c r="Q49" s="123">
        <v>11.36617290618403</v>
      </c>
      <c r="R49" s="123">
        <v>11.311277102594561</v>
      </c>
      <c r="S49" s="123">
        <v>11.295227616210981</v>
      </c>
      <c r="T49" s="123">
        <v>11.12666384345008</v>
      </c>
      <c r="U49" s="123">
        <v>10.996470740295626</v>
      </c>
      <c r="V49" s="123">
        <v>9.5721424538403443</v>
      </c>
      <c r="W49" s="123">
        <v>9.1183651986948195</v>
      </c>
      <c r="X49" s="123">
        <v>8.2553354356148159</v>
      </c>
      <c r="Y49" s="123">
        <v>7.2805117012819647</v>
      </c>
      <c r="DA49" s="130" t="s">
        <v>4639</v>
      </c>
    </row>
    <row r="50" spans="1:105" ht="12" customHeight="1" x14ac:dyDescent="0.25">
      <c r="A50" s="97" t="s">
        <v>138</v>
      </c>
      <c r="B50" s="98"/>
      <c r="C50" s="99">
        <v>9.6654640596355552</v>
      </c>
      <c r="D50" s="99">
        <v>8.9488728773568695</v>
      </c>
      <c r="E50" s="99">
        <v>9.3016063238888336</v>
      </c>
      <c r="F50" s="99">
        <v>10.841222264750161</v>
      </c>
      <c r="G50" s="99">
        <v>11.283296415960031</v>
      </c>
      <c r="H50" s="99">
        <v>11.102699266976066</v>
      </c>
      <c r="I50" s="99">
        <v>10.248040280355294</v>
      </c>
      <c r="J50" s="99">
        <v>11.893291930144168</v>
      </c>
      <c r="K50" s="99">
        <v>11.27757564758082</v>
      </c>
      <c r="L50" s="99">
        <v>10.942288427707936</v>
      </c>
      <c r="M50" s="99">
        <v>11.586281915470583</v>
      </c>
      <c r="N50" s="99">
        <v>11.263596321809626</v>
      </c>
      <c r="O50" s="99">
        <v>11.121999809128164</v>
      </c>
      <c r="P50" s="99">
        <v>11.879886825236571</v>
      </c>
      <c r="Q50" s="99">
        <v>12.275771992875418</v>
      </c>
      <c r="R50" s="99">
        <v>11.380097373790171</v>
      </c>
      <c r="S50" s="99">
        <v>11.178414257832257</v>
      </c>
      <c r="T50" s="99">
        <v>11.165729452199027</v>
      </c>
      <c r="U50" s="99">
        <v>10.986908858739223</v>
      </c>
      <c r="V50" s="99">
        <v>10.001218104255809</v>
      </c>
      <c r="W50" s="99">
        <v>9.4804294056895078</v>
      </c>
      <c r="X50" s="99">
        <v>8.6208707321662885</v>
      </c>
      <c r="Y50" s="99">
        <v>7.8051598625977094</v>
      </c>
      <c r="DA50" s="63" t="s">
        <v>4640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9.3020818382395571</v>
      </c>
      <c r="F51" s="99">
        <v>10.841551032822631</v>
      </c>
      <c r="G51" s="99">
        <v>11.283546970105558</v>
      </c>
      <c r="H51" s="99">
        <v>11.103307187012808</v>
      </c>
      <c r="I51" s="99">
        <v>10.252365071338405</v>
      </c>
      <c r="J51" s="99">
        <v>11.90616915560884</v>
      </c>
      <c r="K51" s="99">
        <v>11.292016094462769</v>
      </c>
      <c r="L51" s="99">
        <v>10.954128318408296</v>
      </c>
      <c r="M51" s="99">
        <v>11.597658231936393</v>
      </c>
      <c r="N51" s="99">
        <v>0</v>
      </c>
      <c r="O51" s="99">
        <v>11.123599530811791</v>
      </c>
      <c r="P51" s="99">
        <v>11.894029950304196</v>
      </c>
      <c r="Q51" s="99">
        <v>12.300260812357944</v>
      </c>
      <c r="R51" s="99">
        <v>11.397597684808069</v>
      </c>
      <c r="S51" s="99">
        <v>11.195253254340459</v>
      </c>
      <c r="T51" s="99">
        <v>11.181205301398602</v>
      </c>
      <c r="U51" s="99">
        <v>10.997787248212253</v>
      </c>
      <c r="V51" s="99">
        <v>10.013733875726398</v>
      </c>
      <c r="W51" s="99">
        <v>9.4937743250425068</v>
      </c>
      <c r="X51" s="99">
        <v>8.6713434933221283</v>
      </c>
      <c r="Y51" s="99">
        <v>7.8385753513755985</v>
      </c>
      <c r="DA51" s="63" t="s">
        <v>4641</v>
      </c>
    </row>
    <row r="52" spans="1:105" ht="12" customHeight="1" x14ac:dyDescent="0.25">
      <c r="A52" s="100" t="s">
        <v>211</v>
      </c>
      <c r="B52" s="101"/>
      <c r="C52" s="102">
        <v>0</v>
      </c>
      <c r="D52" s="102">
        <v>0</v>
      </c>
      <c r="E52" s="102">
        <v>3.9587221043800729</v>
      </c>
      <c r="F52" s="102">
        <v>4.3189560608047186</v>
      </c>
      <c r="G52" s="102">
        <v>4.5931111212699713</v>
      </c>
      <c r="H52" s="102">
        <v>4.587584385569202</v>
      </c>
      <c r="I52" s="102">
        <v>4.4855508872075935</v>
      </c>
      <c r="J52" s="102">
        <v>4.7595479390716742</v>
      </c>
      <c r="K52" s="102">
        <v>4.6543731046662433</v>
      </c>
      <c r="L52" s="102">
        <v>4.5414489359187673</v>
      </c>
      <c r="M52" s="102">
        <v>4.633256793893973</v>
      </c>
      <c r="N52" s="102">
        <v>0</v>
      </c>
      <c r="O52" s="102">
        <v>3.7282292521120395</v>
      </c>
      <c r="P52" s="102">
        <v>3.7259307280895309</v>
      </c>
      <c r="Q52" s="102">
        <v>4.1896564929426718</v>
      </c>
      <c r="R52" s="102">
        <v>4.7040572759597206</v>
      </c>
      <c r="S52" s="102">
        <v>4.8923737916597476</v>
      </c>
      <c r="T52" s="102">
        <v>4.4603609439663892</v>
      </c>
      <c r="U52" s="102">
        <v>4.4055509801342305</v>
      </c>
      <c r="V52" s="102">
        <v>2.8311701144145331</v>
      </c>
      <c r="W52" s="102">
        <v>2.3922146898133207</v>
      </c>
      <c r="X52" s="102">
        <v>3.0329538088590402</v>
      </c>
      <c r="Y52" s="102">
        <v>3.0264105734654749</v>
      </c>
      <c r="DA52" s="131" t="s">
        <v>4642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5.3433597338594865</v>
      </c>
      <c r="F53" s="105">
        <v>6.5225949720179131</v>
      </c>
      <c r="G53" s="105">
        <v>6.6904358488355857</v>
      </c>
      <c r="H53" s="105">
        <v>6.5157228014436059</v>
      </c>
      <c r="I53" s="105">
        <v>5.766814184130812</v>
      </c>
      <c r="J53" s="105">
        <v>7.1466212165371639</v>
      </c>
      <c r="K53" s="105">
        <v>6.637642989796527</v>
      </c>
      <c r="L53" s="105">
        <v>6.4126793824895287</v>
      </c>
      <c r="M53" s="105">
        <v>6.9644014380424197</v>
      </c>
      <c r="N53" s="105">
        <v>0</v>
      </c>
      <c r="O53" s="105">
        <v>7.3953702786997511</v>
      </c>
      <c r="P53" s="105">
        <v>8.1680992222146642</v>
      </c>
      <c r="Q53" s="105">
        <v>8.1106043194152715</v>
      </c>
      <c r="R53" s="105">
        <v>6.6935404088483477</v>
      </c>
      <c r="S53" s="105">
        <v>6.3028794626807105</v>
      </c>
      <c r="T53" s="105">
        <v>6.7208443574322141</v>
      </c>
      <c r="U53" s="105">
        <v>6.5922362680780218</v>
      </c>
      <c r="V53" s="105">
        <v>7.182563761311866</v>
      </c>
      <c r="W53" s="105">
        <v>7.1015596352291865</v>
      </c>
      <c r="X53" s="105">
        <v>5.6383896844630881</v>
      </c>
      <c r="Y53" s="105">
        <v>4.8121647779101231</v>
      </c>
      <c r="DA53" s="132" t="s">
        <v>4643</v>
      </c>
    </row>
    <row r="54" spans="1:105" ht="12" customHeight="1" x14ac:dyDescent="0.25">
      <c r="A54" s="106" t="s">
        <v>122</v>
      </c>
      <c r="B54" s="101"/>
      <c r="C54" s="102">
        <v>9.6341392808873536</v>
      </c>
      <c r="D54" s="102">
        <v>9.7043501357389701</v>
      </c>
      <c r="E54" s="102">
        <v>9.8102799084032348</v>
      </c>
      <c r="F54" s="102">
        <v>10.278131650277409</v>
      </c>
      <c r="G54" s="102">
        <v>10.689895760199834</v>
      </c>
      <c r="H54" s="102">
        <v>11.162014473378369</v>
      </c>
      <c r="I54" s="102">
        <v>11.380069921364699</v>
      </c>
      <c r="J54" s="102">
        <v>10.790985686683664</v>
      </c>
      <c r="K54" s="102">
        <v>11.295474314015749</v>
      </c>
      <c r="L54" s="102">
        <v>11.013246866022063</v>
      </c>
      <c r="M54" s="102">
        <v>10.746595392107427</v>
      </c>
      <c r="N54" s="102">
        <v>11.128496394010778</v>
      </c>
      <c r="O54" s="102">
        <v>11.082303833210775</v>
      </c>
      <c r="P54" s="102">
        <v>11.367870815905659</v>
      </c>
      <c r="Q54" s="102">
        <v>11.235674184544346</v>
      </c>
      <c r="R54" s="102">
        <v>11.297391449603964</v>
      </c>
      <c r="S54" s="102">
        <v>11.312324608419154</v>
      </c>
      <c r="T54" s="102">
        <v>11.117535387527955</v>
      </c>
      <c r="U54" s="102">
        <v>10.999455329436893</v>
      </c>
      <c r="V54" s="102">
        <v>9.4188091946191221</v>
      </c>
      <c r="W54" s="102">
        <v>8.5745024435586465</v>
      </c>
      <c r="X54" s="102">
        <v>7.0565753304533088</v>
      </c>
      <c r="Y54" s="102">
        <v>6.7204326919740476</v>
      </c>
      <c r="DA54" s="131" t="s">
        <v>4644</v>
      </c>
    </row>
    <row r="55" spans="1:105" ht="12" customHeight="1" x14ac:dyDescent="0.25">
      <c r="A55" s="107" t="s">
        <v>121</v>
      </c>
      <c r="B55" s="104"/>
      <c r="C55" s="105">
        <v>9.6358477900373369</v>
      </c>
      <c r="D55" s="105">
        <v>9.706302586162165</v>
      </c>
      <c r="E55" s="105">
        <v>9.8140525747929992</v>
      </c>
      <c r="F55" s="105">
        <v>10.280504554652238</v>
      </c>
      <c r="G55" s="105">
        <v>10.690134587716873</v>
      </c>
      <c r="H55" s="105">
        <v>11.161707342886599</v>
      </c>
      <c r="I55" s="105">
        <v>11.385750323099385</v>
      </c>
      <c r="J55" s="105">
        <v>10.802693559234502</v>
      </c>
      <c r="K55" s="105">
        <v>11.312615461801961</v>
      </c>
      <c r="L55" s="105">
        <v>11.026377454353554</v>
      </c>
      <c r="M55" s="105">
        <v>10.7556233778835</v>
      </c>
      <c r="N55" s="105">
        <v>11.130794813799815</v>
      </c>
      <c r="O55" s="105">
        <v>11.081656217568984</v>
      </c>
      <c r="P55" s="105">
        <v>11.374313125141107</v>
      </c>
      <c r="Q55" s="105">
        <v>11.253289494008868</v>
      </c>
      <c r="R55" s="105">
        <v>11.315707131709619</v>
      </c>
      <c r="S55" s="105">
        <v>11.332744343910898</v>
      </c>
      <c r="T55" s="105">
        <v>11.130583478137712</v>
      </c>
      <c r="U55" s="105">
        <v>11.000255869244562</v>
      </c>
      <c r="V55" s="105">
        <v>9.4076223645110257</v>
      </c>
      <c r="W55" s="105">
        <v>8.5664362461849208</v>
      </c>
      <c r="X55" s="105">
        <v>7.1097412974710545</v>
      </c>
      <c r="Y55" s="105">
        <v>6.7653551303621455</v>
      </c>
      <c r="DA55" s="132" t="s">
        <v>4645</v>
      </c>
    </row>
    <row r="56" spans="1:105" ht="12" customHeight="1" x14ac:dyDescent="0.25">
      <c r="A56" s="108" t="s">
        <v>53</v>
      </c>
      <c r="B56" s="98"/>
      <c r="C56" s="99">
        <v>3.9337615056356503</v>
      </c>
      <c r="D56" s="99">
        <v>4.0575860336323544</v>
      </c>
      <c r="E56" s="99">
        <v>4.1770162448952313</v>
      </c>
      <c r="F56" s="99">
        <v>4.0951776628528904</v>
      </c>
      <c r="G56" s="99">
        <v>4.3514354829059601</v>
      </c>
      <c r="H56" s="99">
        <v>4.6118270844642026</v>
      </c>
      <c r="I56" s="99">
        <v>4.9838797145834635</v>
      </c>
      <c r="J56" s="99">
        <v>4.3143465730720436</v>
      </c>
      <c r="K56" s="99">
        <v>4.663436497402758</v>
      </c>
      <c r="L56" s="99">
        <v>4.5722027312619815</v>
      </c>
      <c r="M56" s="99">
        <v>4.2941508232299634</v>
      </c>
      <c r="N56" s="99">
        <v>4.4687244871259493</v>
      </c>
      <c r="O56" s="99">
        <v>3.7150790556703002</v>
      </c>
      <c r="P56" s="99">
        <v>3.5600714057700924</v>
      </c>
      <c r="Q56" s="99">
        <v>3.823751157505626</v>
      </c>
      <c r="R56" s="99">
        <v>4.6687910436540445</v>
      </c>
      <c r="S56" s="99">
        <v>4.9540060615743764</v>
      </c>
      <c r="T56" s="99">
        <v>4.439022197877871</v>
      </c>
      <c r="U56" s="99">
        <v>4.4020741058472472</v>
      </c>
      <c r="V56" s="99">
        <v>2.6496585498442999</v>
      </c>
      <c r="W56" s="99">
        <v>2.1324946120205919</v>
      </c>
      <c r="X56" s="99">
        <v>2.4444954177585334</v>
      </c>
      <c r="Y56" s="99">
        <v>2.5876087740142926</v>
      </c>
      <c r="DA56" s="63" t="s">
        <v>4646</v>
      </c>
    </row>
    <row r="57" spans="1:105" ht="12" customHeight="1" x14ac:dyDescent="0.25">
      <c r="A57" s="108" t="s">
        <v>52</v>
      </c>
      <c r="B57" s="98"/>
      <c r="C57" s="99">
        <v>5.702086284401684</v>
      </c>
      <c r="D57" s="99">
        <v>5.6487165525298115</v>
      </c>
      <c r="E57" s="99">
        <v>5.637036329897767</v>
      </c>
      <c r="F57" s="99">
        <v>6.1853268917993454</v>
      </c>
      <c r="G57" s="99">
        <v>6.338699104810912</v>
      </c>
      <c r="H57" s="99">
        <v>6.5498802584223972</v>
      </c>
      <c r="I57" s="99">
        <v>6.4018706085159209</v>
      </c>
      <c r="J57" s="99">
        <v>6.4883469861624601</v>
      </c>
      <c r="K57" s="99">
        <v>6.6491789643992014</v>
      </c>
      <c r="L57" s="99">
        <v>6.4541747230915725</v>
      </c>
      <c r="M57" s="99">
        <v>6.4614725546535361</v>
      </c>
      <c r="N57" s="99">
        <v>6.6620703266738674</v>
      </c>
      <c r="O57" s="99">
        <v>7.3665771618986842</v>
      </c>
      <c r="P57" s="99">
        <v>7.8142417193710161</v>
      </c>
      <c r="Q57" s="99">
        <v>7.429538336503243</v>
      </c>
      <c r="R57" s="99">
        <v>6.6469160880555744</v>
      </c>
      <c r="S57" s="99">
        <v>6.3787382823365206</v>
      </c>
      <c r="T57" s="99">
        <v>6.6915612802598412</v>
      </c>
      <c r="U57" s="99">
        <v>6.5981817633973154</v>
      </c>
      <c r="V57" s="99">
        <v>6.7579638146667236</v>
      </c>
      <c r="W57" s="99">
        <v>6.4339416341643298</v>
      </c>
      <c r="X57" s="99">
        <v>4.6652458797125238</v>
      </c>
      <c r="Y57" s="99">
        <v>4.1777463563478534</v>
      </c>
      <c r="DA57" s="63" t="s">
        <v>4647</v>
      </c>
    </row>
    <row r="58" spans="1:105" ht="12" customHeight="1" x14ac:dyDescent="0.25">
      <c r="A58" s="121" t="s">
        <v>54</v>
      </c>
      <c r="B58" s="122"/>
      <c r="C58" s="123">
        <v>1.8423228120370982</v>
      </c>
      <c r="D58" s="123">
        <v>1.8095872325620561</v>
      </c>
      <c r="E58" s="123">
        <v>1.9674863275073866</v>
      </c>
      <c r="F58" s="123">
        <v>1.9867879902707204</v>
      </c>
      <c r="G58" s="123">
        <v>2.0692473399521205</v>
      </c>
      <c r="H58" s="123">
        <v>2.0126140343897876</v>
      </c>
      <c r="I58" s="123">
        <v>1.9760075145549993</v>
      </c>
      <c r="J58" s="123">
        <v>1.7264422770442873</v>
      </c>
      <c r="K58" s="123">
        <v>1.7934666195271538</v>
      </c>
      <c r="L58" s="123">
        <v>1.7739855605462698</v>
      </c>
      <c r="M58" s="123">
        <v>1.6674461075382128</v>
      </c>
      <c r="N58" s="123">
        <v>1.730913737753951</v>
      </c>
      <c r="O58" s="123">
        <v>1.7425996227075582</v>
      </c>
      <c r="P58" s="123">
        <v>1.7756508321536681</v>
      </c>
      <c r="Q58" s="123">
        <v>1.8658124084734971</v>
      </c>
      <c r="R58" s="123">
        <v>1.8671831896726594</v>
      </c>
      <c r="S58" s="123">
        <v>1.8738106123483445</v>
      </c>
      <c r="T58" s="123">
        <v>1.8701357800041896</v>
      </c>
      <c r="U58" s="123">
        <v>1.860187885352071</v>
      </c>
      <c r="V58" s="123">
        <v>1.9504039103252389</v>
      </c>
      <c r="W58" s="123">
        <v>1.9012775034197222</v>
      </c>
      <c r="X58" s="123">
        <v>1.3977008788441603</v>
      </c>
      <c r="Y58" s="123">
        <v>1.4093497543230822</v>
      </c>
      <c r="DA58" s="130" t="s">
        <v>4648</v>
      </c>
    </row>
    <row r="59" spans="1:105" ht="12" customHeight="1" x14ac:dyDescent="0.25">
      <c r="A59" s="97" t="s">
        <v>50</v>
      </c>
      <c r="B59" s="98"/>
      <c r="C59" s="99">
        <v>1.8019625326694502</v>
      </c>
      <c r="D59" s="99">
        <v>1.7935146906136039</v>
      </c>
      <c r="E59" s="99">
        <v>1.9992762331520453</v>
      </c>
      <c r="F59" s="99">
        <v>1.9924059017520064</v>
      </c>
      <c r="G59" s="99">
        <v>1.9603052644082366</v>
      </c>
      <c r="H59" s="99">
        <v>2.040320475478747</v>
      </c>
      <c r="I59" s="99">
        <v>2.0080655024797416</v>
      </c>
      <c r="J59" s="99">
        <v>1.7029192282694634</v>
      </c>
      <c r="K59" s="99">
        <v>1.8250852208661734</v>
      </c>
      <c r="L59" s="99">
        <v>1.7468228352997275</v>
      </c>
      <c r="M59" s="99">
        <v>1.7483940526891126</v>
      </c>
      <c r="N59" s="99">
        <v>1.7643654685179151</v>
      </c>
      <c r="O59" s="99">
        <v>1.7488128416213744</v>
      </c>
      <c r="P59" s="99">
        <v>1.9059916494533375</v>
      </c>
      <c r="Q59" s="99">
        <v>1.8326123753821402</v>
      </c>
      <c r="R59" s="99">
        <v>1.9608743054842008</v>
      </c>
      <c r="S59" s="99">
        <v>1.9309989865452624</v>
      </c>
      <c r="T59" s="99">
        <v>1.9213241615724934</v>
      </c>
      <c r="U59" s="99">
        <v>2.011492142598009</v>
      </c>
      <c r="V59" s="99">
        <v>1.8617789453632898</v>
      </c>
      <c r="W59" s="99">
        <v>1.766663564976265</v>
      </c>
      <c r="X59" s="99">
        <v>1.60596480317859</v>
      </c>
      <c r="Y59" s="99">
        <v>1.4534806857254419</v>
      </c>
      <c r="DA59" s="63" t="s">
        <v>4649</v>
      </c>
    </row>
    <row r="60" spans="1:105" ht="12" customHeight="1" x14ac:dyDescent="0.25">
      <c r="A60" s="109" t="s">
        <v>120</v>
      </c>
      <c r="B60" s="33"/>
      <c r="C60" s="110">
        <v>1.8443060711433295</v>
      </c>
      <c r="D60" s="110">
        <v>1.8104977730218119</v>
      </c>
      <c r="E60" s="110">
        <v>1.9658926116766096</v>
      </c>
      <c r="F60" s="110">
        <v>1.9864583088391754</v>
      </c>
      <c r="G60" s="110">
        <v>2.075880527970869</v>
      </c>
      <c r="H60" s="110">
        <v>2.0106978743496122</v>
      </c>
      <c r="I60" s="110">
        <v>1.9731289974334429</v>
      </c>
      <c r="J60" s="110">
        <v>1.728537573868399</v>
      </c>
      <c r="K60" s="110">
        <v>1.7906698060375243</v>
      </c>
      <c r="L60" s="110">
        <v>1.7760212065930494</v>
      </c>
      <c r="M60" s="110">
        <v>1.6613197315271859</v>
      </c>
      <c r="N60" s="110">
        <v>1.7283438000867659</v>
      </c>
      <c r="O60" s="110">
        <v>1.7421300079375439</v>
      </c>
      <c r="P60" s="110">
        <v>1.7640486506443989</v>
      </c>
      <c r="Q60" s="110">
        <v>1.8685397550437874</v>
      </c>
      <c r="R60" s="110">
        <v>1.8590993687118498</v>
      </c>
      <c r="S60" s="110">
        <v>1.8693030690301191</v>
      </c>
      <c r="T60" s="110">
        <v>1.8666256015280582</v>
      </c>
      <c r="U60" s="110">
        <v>1.8490592992057091</v>
      </c>
      <c r="V60" s="110">
        <v>1.9565896277545081</v>
      </c>
      <c r="W60" s="110">
        <v>1.9114499985362194</v>
      </c>
      <c r="X60" s="110">
        <v>1.3779913294847839</v>
      </c>
      <c r="Y60" s="110">
        <v>1.4052202667920197</v>
      </c>
      <c r="DA60" s="60" t="s">
        <v>4650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95.524886862820253</v>
      </c>
      <c r="D62" s="118">
        <f t="shared" si="21"/>
        <v>88.765171028490485</v>
      </c>
      <c r="E62" s="118">
        <f t="shared" si="21"/>
        <v>91.188652580592745</v>
      </c>
      <c r="F62" s="118">
        <f t="shared" si="21"/>
        <v>85.900272054809221</v>
      </c>
      <c r="G62" s="118">
        <f t="shared" si="21"/>
        <v>81.598579406740782</v>
      </c>
      <c r="H62" s="118">
        <f t="shared" si="21"/>
        <v>80.40053729172584</v>
      </c>
      <c r="I62" s="118">
        <f t="shared" si="21"/>
        <v>72.811978532777488</v>
      </c>
      <c r="J62" s="118">
        <f t="shared" si="21"/>
        <v>76.00123862799623</v>
      </c>
      <c r="K62" s="118">
        <f t="shared" si="21"/>
        <v>73.653849222400467</v>
      </c>
      <c r="L62" s="118">
        <f t="shared" si="21"/>
        <v>82.366315304045173</v>
      </c>
      <c r="M62" s="118">
        <f t="shared" si="21"/>
        <v>62.811510466842158</v>
      </c>
      <c r="N62" s="118">
        <f t="shared" si="21"/>
        <v>69.22478586672139</v>
      </c>
      <c r="O62" s="118">
        <f t="shared" si="21"/>
        <v>74.167485512050519</v>
      </c>
      <c r="P62" s="118">
        <f t="shared" si="21"/>
        <v>57.655589014397805</v>
      </c>
      <c r="Q62" s="118">
        <f t="shared" si="21"/>
        <v>61.093536877385233</v>
      </c>
      <c r="R62" s="118">
        <f t="shared" ref="R62:V62" si="22">R63+R66+R68+R77</f>
        <v>63.214270962919223</v>
      </c>
      <c r="S62" s="118">
        <f t="shared" si="22"/>
        <v>60.508694840399713</v>
      </c>
      <c r="T62" s="118">
        <f t="shared" si="22"/>
        <v>58.594980812108986</v>
      </c>
      <c r="U62" s="118">
        <f t="shared" si="22"/>
        <v>56.332565935154854</v>
      </c>
      <c r="V62" s="118">
        <f t="shared" si="22"/>
        <v>50.909699832671976</v>
      </c>
      <c r="W62" s="118">
        <f t="shared" ref="W62:Y62" si="23">W63+W66+W68+W77</f>
        <v>52.367159492840401</v>
      </c>
      <c r="X62" s="118">
        <f t="shared" si="23"/>
        <v>36.985812882489824</v>
      </c>
      <c r="Y62" s="118">
        <f t="shared" si="23"/>
        <v>31.285135810631459</v>
      </c>
      <c r="DA62" s="129" t="s">
        <v>4651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83.893238360913799</v>
      </c>
      <c r="D63" s="123">
        <f t="shared" si="24"/>
        <v>77.310998587733962</v>
      </c>
      <c r="E63" s="123">
        <f t="shared" si="24"/>
        <v>79.798298514608049</v>
      </c>
      <c r="F63" s="123">
        <f t="shared" si="24"/>
        <v>73.318331956902966</v>
      </c>
      <c r="G63" s="123">
        <f t="shared" si="24"/>
        <v>68.5163526730272</v>
      </c>
      <c r="H63" s="123">
        <f t="shared" si="24"/>
        <v>66.341052890200388</v>
      </c>
      <c r="I63" s="123">
        <f t="shared" si="24"/>
        <v>60.0617654349711</v>
      </c>
      <c r="J63" s="123">
        <f t="shared" si="24"/>
        <v>63.154728091337304</v>
      </c>
      <c r="K63" s="123">
        <f t="shared" si="24"/>
        <v>60.619094642590703</v>
      </c>
      <c r="L63" s="123">
        <f t="shared" si="24"/>
        <v>69.352933621237</v>
      </c>
      <c r="M63" s="123">
        <f t="shared" si="24"/>
        <v>51.105585650682535</v>
      </c>
      <c r="N63" s="123">
        <f t="shared" si="24"/>
        <v>56.184075360170226</v>
      </c>
      <c r="O63" s="123">
        <f t="shared" si="24"/>
        <v>60.862325425386381</v>
      </c>
      <c r="P63" s="123">
        <f t="shared" si="24"/>
        <v>44.382942740486016</v>
      </c>
      <c r="Q63" s="123">
        <f t="shared" si="24"/>
        <v>48.077551069713103</v>
      </c>
      <c r="R63" s="123">
        <f t="shared" ref="R63:V63" si="25">SUM(R64:R65)</f>
        <v>49.46466334768526</v>
      </c>
      <c r="S63" s="123">
        <f t="shared" si="25"/>
        <v>47.036510643086757</v>
      </c>
      <c r="T63" s="123">
        <f t="shared" si="25"/>
        <v>45.222844647552748</v>
      </c>
      <c r="U63" s="123">
        <f t="shared" si="25"/>
        <v>41.544033040683047</v>
      </c>
      <c r="V63" s="123">
        <f t="shared" si="25"/>
        <v>37.356976086752823</v>
      </c>
      <c r="W63" s="123">
        <f t="shared" ref="W63:Y63" si="26">SUM(W64:W65)</f>
        <v>39.2319358659824</v>
      </c>
      <c r="X63" s="123">
        <f t="shared" si="26"/>
        <v>27.363967877321464</v>
      </c>
      <c r="Y63" s="123">
        <f t="shared" si="26"/>
        <v>22.131758814751791</v>
      </c>
      <c r="DA63" s="130" t="s">
        <v>4652</v>
      </c>
    </row>
    <row r="64" spans="1:105" ht="12" customHeight="1" x14ac:dyDescent="0.25">
      <c r="A64" s="97" t="s">
        <v>212</v>
      </c>
      <c r="B64" s="98"/>
      <c r="C64" s="99">
        <v>81.929967768203809</v>
      </c>
      <c r="D64" s="99">
        <v>75.545225394153846</v>
      </c>
      <c r="E64" s="99">
        <v>78.006917973908259</v>
      </c>
      <c r="F64" s="99">
        <v>71.67396429448165</v>
      </c>
      <c r="G64" s="99">
        <v>67.004005752858347</v>
      </c>
      <c r="H64" s="99">
        <v>64.908995306365682</v>
      </c>
      <c r="I64" s="99">
        <v>58.782899919668715</v>
      </c>
      <c r="J64" s="99">
        <v>61.813857793035922</v>
      </c>
      <c r="K64" s="99">
        <v>59.348267385613475</v>
      </c>
      <c r="L64" s="99">
        <v>67.918318042470801</v>
      </c>
      <c r="M64" s="99">
        <v>50.062572018961724</v>
      </c>
      <c r="N64" s="99">
        <v>55.04745347469408</v>
      </c>
      <c r="O64" s="99">
        <v>59.642027276958572</v>
      </c>
      <c r="P64" s="99">
        <v>43.499148677700063</v>
      </c>
      <c r="Q64" s="99">
        <v>47.128142211368043</v>
      </c>
      <c r="R64" s="99">
        <v>48.492571437462253</v>
      </c>
      <c r="S64" s="99">
        <v>46.118185784054781</v>
      </c>
      <c r="T64" s="99">
        <v>44.342438796765542</v>
      </c>
      <c r="U64" s="99">
        <v>40.733176542073124</v>
      </c>
      <c r="V64" s="99">
        <v>36.659694917406377</v>
      </c>
      <c r="W64" s="99">
        <v>38.495532295212648</v>
      </c>
      <c r="X64" s="99">
        <v>26.869312836041605</v>
      </c>
      <c r="Y64" s="99">
        <v>21.734292994793734</v>
      </c>
      <c r="DA64" s="63" t="s">
        <v>4653</v>
      </c>
    </row>
    <row r="65" spans="1:105" ht="12" customHeight="1" x14ac:dyDescent="0.25">
      <c r="A65" s="97" t="s">
        <v>53</v>
      </c>
      <c r="B65" s="98"/>
      <c r="C65" s="99">
        <v>1.9632705927099912</v>
      </c>
      <c r="D65" s="99">
        <v>1.7657731935801098</v>
      </c>
      <c r="E65" s="99">
        <v>1.7913805406997882</v>
      </c>
      <c r="F65" s="99">
        <v>1.6443676624213193</v>
      </c>
      <c r="G65" s="99">
        <v>1.5123469201688555</v>
      </c>
      <c r="H65" s="99">
        <v>1.4320575838347034</v>
      </c>
      <c r="I65" s="99">
        <v>1.2788655153023851</v>
      </c>
      <c r="J65" s="99">
        <v>1.3408702983013834</v>
      </c>
      <c r="K65" s="99">
        <v>1.2708272569772259</v>
      </c>
      <c r="L65" s="99">
        <v>1.4346155787661967</v>
      </c>
      <c r="M65" s="99">
        <v>1.0430136317208107</v>
      </c>
      <c r="N65" s="99">
        <v>1.1366218854761463</v>
      </c>
      <c r="O65" s="99">
        <v>1.2202981484278088</v>
      </c>
      <c r="P65" s="99">
        <v>0.88379406278595563</v>
      </c>
      <c r="Q65" s="99">
        <v>0.94940885834505861</v>
      </c>
      <c r="R65" s="99">
        <v>0.97209191022300567</v>
      </c>
      <c r="S65" s="99">
        <v>0.9183248590319778</v>
      </c>
      <c r="T65" s="99">
        <v>0.88040585078720401</v>
      </c>
      <c r="U65" s="99">
        <v>0.81085649860992337</v>
      </c>
      <c r="V65" s="99">
        <v>0.69728116934644568</v>
      </c>
      <c r="W65" s="99">
        <v>0.73640357076974949</v>
      </c>
      <c r="X65" s="99">
        <v>0.49465504127985849</v>
      </c>
      <c r="Y65" s="99">
        <v>0.3974658199580578</v>
      </c>
      <c r="DA65" s="63" t="s">
        <v>4654</v>
      </c>
    </row>
    <row r="66" spans="1:105" ht="12.95" customHeight="1" x14ac:dyDescent="0.25">
      <c r="A66" s="121" t="s">
        <v>92</v>
      </c>
      <c r="B66" s="122"/>
      <c r="C66" s="123">
        <f t="shared" ref="C66:Y66" si="27">C67</f>
        <v>0.10165286080802571</v>
      </c>
      <c r="D66" s="123">
        <f t="shared" si="27"/>
        <v>3.5212875062693202E-2</v>
      </c>
      <c r="E66" s="123">
        <f t="shared" si="27"/>
        <v>0.12344179442553732</v>
      </c>
      <c r="F66" s="123">
        <f t="shared" si="27"/>
        <v>5.540996226706528E-2</v>
      </c>
      <c r="G66" s="123">
        <f t="shared" si="27"/>
        <v>0.36552396734920933</v>
      </c>
      <c r="H66" s="123">
        <f t="shared" si="27"/>
        <v>0.99248685730935349</v>
      </c>
      <c r="I66" s="123">
        <f t="shared" si="27"/>
        <v>0.31546826709961984</v>
      </c>
      <c r="J66" s="123">
        <f t="shared" si="27"/>
        <v>0.29888993324972252</v>
      </c>
      <c r="K66" s="123">
        <f t="shared" si="27"/>
        <v>7.118638778089989E-2</v>
      </c>
      <c r="L66" s="123">
        <f t="shared" si="27"/>
        <v>0.40075438089210536</v>
      </c>
      <c r="M66" s="123">
        <f t="shared" si="27"/>
        <v>6.1745223840487855E-2</v>
      </c>
      <c r="N66" s="123">
        <f t="shared" si="27"/>
        <v>0.37171140553718823</v>
      </c>
      <c r="O66" s="123">
        <f t="shared" si="27"/>
        <v>0.64989222544960701</v>
      </c>
      <c r="P66" s="123">
        <f t="shared" si="27"/>
        <v>0.37422793939843818</v>
      </c>
      <c r="Q66" s="123">
        <f t="shared" si="27"/>
        <v>0.24941884214779875</v>
      </c>
      <c r="R66" s="123">
        <f t="shared" si="27"/>
        <v>0.39175508919178326</v>
      </c>
      <c r="S66" s="123">
        <f t="shared" si="27"/>
        <v>0.36072518419336624</v>
      </c>
      <c r="T66" s="123">
        <f t="shared" si="27"/>
        <v>0.17360520142475028</v>
      </c>
      <c r="U66" s="123">
        <f t="shared" si="27"/>
        <v>1.1451576092818316</v>
      </c>
      <c r="V66" s="123">
        <f t="shared" si="27"/>
        <v>1.7824801795988734</v>
      </c>
      <c r="W66" s="123">
        <f t="shared" si="27"/>
        <v>1.0848636312107767</v>
      </c>
      <c r="X66" s="123">
        <f t="shared" si="27"/>
        <v>0.84409449415789861</v>
      </c>
      <c r="Y66" s="123">
        <f t="shared" si="27"/>
        <v>0.86449508837953026</v>
      </c>
      <c r="DA66" s="130" t="s">
        <v>4655</v>
      </c>
    </row>
    <row r="67" spans="1:105" ht="12" customHeight="1" x14ac:dyDescent="0.25">
      <c r="A67" s="97" t="s">
        <v>53</v>
      </c>
      <c r="B67" s="98"/>
      <c r="C67" s="99">
        <f>RES_hhdet_in_tesh!C67/RES_summary!C$21</f>
        <v>0.10165286080802571</v>
      </c>
      <c r="D67" s="99">
        <f>RES_hhdet_in_tesh!D67/RES_summary!D$21</f>
        <v>3.5212875062693202E-2</v>
      </c>
      <c r="E67" s="99">
        <f>RES_hhdet_in_tesh!E67/RES_summary!E$21</f>
        <v>0.12344179442553732</v>
      </c>
      <c r="F67" s="99">
        <f>RES_hhdet_in_tesh!F67/RES_summary!F$21</f>
        <v>5.540996226706528E-2</v>
      </c>
      <c r="G67" s="99">
        <f>RES_hhdet_in_tesh!G67/RES_summary!G$21</f>
        <v>0.36552396734920933</v>
      </c>
      <c r="H67" s="99">
        <f>RES_hhdet_in_tesh!H67/RES_summary!H$21</f>
        <v>0.99248685730935349</v>
      </c>
      <c r="I67" s="99">
        <f>RES_hhdet_in_tesh!I67/RES_summary!I$21</f>
        <v>0.31546826709961984</v>
      </c>
      <c r="J67" s="99">
        <f>RES_hhdet_in_tesh!J67/RES_summary!J$21</f>
        <v>0.29888993324972252</v>
      </c>
      <c r="K67" s="99">
        <f>RES_hhdet_in_tesh!K67/RES_summary!K$21</f>
        <v>7.118638778089989E-2</v>
      </c>
      <c r="L67" s="99">
        <f>RES_hhdet_in_tesh!L67/RES_summary!L$21</f>
        <v>0.40075438089210536</v>
      </c>
      <c r="M67" s="99">
        <f>RES_hhdet_in_tesh!M67/RES_summary!M$21</f>
        <v>6.1745223840487855E-2</v>
      </c>
      <c r="N67" s="99">
        <f>RES_hhdet_in_tesh!N67/RES_summary!N$21</f>
        <v>0.37171140553718823</v>
      </c>
      <c r="O67" s="99">
        <f>RES_hhdet_in_tesh!O67/RES_summary!O$21</f>
        <v>0.64989222544960701</v>
      </c>
      <c r="P67" s="99">
        <f>RES_hhdet_in_tesh!P67/RES_summary!P$21</f>
        <v>0.37422793939843818</v>
      </c>
      <c r="Q67" s="99">
        <f>RES_hhdet_in_tesh!Q67/RES_summary!Q$21</f>
        <v>0.24941884214779875</v>
      </c>
      <c r="R67" s="99">
        <f>RES_hhdet_in_tesh!R67/RES_summary!R$21</f>
        <v>0.39175508919178326</v>
      </c>
      <c r="S67" s="99">
        <f>RES_hhdet_in_tesh!S67/RES_summary!S$21</f>
        <v>0.36072518419336624</v>
      </c>
      <c r="T67" s="99">
        <f>RES_hhdet_in_tesh!T67/RES_summary!T$21</f>
        <v>0.17360520142475028</v>
      </c>
      <c r="U67" s="99">
        <f>RES_hhdet_in_tesh!U67/RES_summary!U$21</f>
        <v>1.1451576092818316</v>
      </c>
      <c r="V67" s="99">
        <f>RES_hhdet_in_tesh!V67/RES_summary!V$21</f>
        <v>1.7824801795988734</v>
      </c>
      <c r="W67" s="99">
        <f>RES_hhdet_in_tesh!W67/RES_summary!W$21</f>
        <v>1.0848636312107767</v>
      </c>
      <c r="X67" s="99">
        <f>RES_hhdet_in_tesh!X67/RES_summary!X$21</f>
        <v>0.84409449415789861</v>
      </c>
      <c r="Y67" s="99">
        <f>RES_hhdet_in_tesh!Y67/RES_summary!Y$21</f>
        <v>0.86449508837953026</v>
      </c>
      <c r="DA67" s="63" t="s">
        <v>4656</v>
      </c>
    </row>
    <row r="68" spans="1:105" ht="12" customHeight="1" x14ac:dyDescent="0.25">
      <c r="A68" s="121" t="s">
        <v>55</v>
      </c>
      <c r="B68" s="122"/>
      <c r="C68" s="123">
        <v>9.6803823149021877</v>
      </c>
      <c r="D68" s="123">
        <v>9.6068046778581024</v>
      </c>
      <c r="E68" s="123">
        <v>9.3284072469451722</v>
      </c>
      <c r="F68" s="123">
        <v>10.523674197520673</v>
      </c>
      <c r="G68" s="123">
        <v>10.651329998967023</v>
      </c>
      <c r="H68" s="123">
        <v>11.031350097462047</v>
      </c>
      <c r="I68" s="123">
        <v>10.424077436684595</v>
      </c>
      <c r="J68" s="123">
        <v>10.870605483289356</v>
      </c>
      <c r="K68" s="123">
        <v>11.168820713732305</v>
      </c>
      <c r="L68" s="123">
        <v>10.80630906277878</v>
      </c>
      <c r="M68" s="123">
        <v>9.9824931647232322</v>
      </c>
      <c r="N68" s="123">
        <v>10.903217695625948</v>
      </c>
      <c r="O68" s="123">
        <v>10.88510256534045</v>
      </c>
      <c r="P68" s="123">
        <v>11.112508900068931</v>
      </c>
      <c r="Q68" s="123">
        <v>10.901719143747114</v>
      </c>
      <c r="R68" s="123">
        <v>11.460271973806119</v>
      </c>
      <c r="S68" s="123">
        <v>11.240313648213096</v>
      </c>
      <c r="T68" s="123">
        <v>11.359818449278972</v>
      </c>
      <c r="U68" s="123">
        <v>11.845103334313256</v>
      </c>
      <c r="V68" s="123">
        <v>9.8599854916815559</v>
      </c>
      <c r="W68" s="123">
        <v>10.169699407097021</v>
      </c>
      <c r="X68" s="123">
        <v>7.3252275424136508</v>
      </c>
      <c r="Y68" s="123">
        <v>6.897571882127262</v>
      </c>
      <c r="DA68" s="130" t="s">
        <v>4657</v>
      </c>
    </row>
    <row r="69" spans="1:105" ht="12" customHeight="1" x14ac:dyDescent="0.25">
      <c r="A69" s="97" t="s">
        <v>134</v>
      </c>
      <c r="B69" s="98"/>
      <c r="C69" s="99">
        <v>9.7197382263670669</v>
      </c>
      <c r="D69" s="99">
        <v>9.5561544786409112</v>
      </c>
      <c r="E69" s="99">
        <v>9.2330995652863432</v>
      </c>
      <c r="F69" s="99">
        <v>10.651440125724552</v>
      </c>
      <c r="G69" s="99">
        <v>10.625689072426651</v>
      </c>
      <c r="H69" s="99">
        <v>11.021764285137115</v>
      </c>
      <c r="I69" s="99">
        <v>10.424070585599038</v>
      </c>
      <c r="J69" s="99">
        <v>10.870593916108927</v>
      </c>
      <c r="K69" s="99">
        <v>11.168757985107016</v>
      </c>
      <c r="L69" s="99">
        <v>10.806264966359967</v>
      </c>
      <c r="M69" s="99">
        <v>9.9599371325482782</v>
      </c>
      <c r="N69" s="99">
        <v>10.886827663341375</v>
      </c>
      <c r="O69" s="99">
        <v>10.830322090127318</v>
      </c>
      <c r="P69" s="99">
        <v>11.070033871630278</v>
      </c>
      <c r="Q69" s="99">
        <v>10.821277400412166</v>
      </c>
      <c r="R69" s="99">
        <v>11.460176512653899</v>
      </c>
      <c r="S69" s="99">
        <v>11.24026374585921</v>
      </c>
      <c r="T69" s="99">
        <v>11.359773286220763</v>
      </c>
      <c r="U69" s="99">
        <v>12.072747959939296</v>
      </c>
      <c r="V69" s="99">
        <v>10.02118348950953</v>
      </c>
      <c r="W69" s="99">
        <v>10.44625204631229</v>
      </c>
      <c r="X69" s="99">
        <v>7.3755946887254442</v>
      </c>
      <c r="Y69" s="99">
        <v>6.9364860320015751</v>
      </c>
      <c r="DA69" s="63" t="s">
        <v>4658</v>
      </c>
    </row>
    <row r="70" spans="1:105" ht="12" customHeight="1" x14ac:dyDescent="0.25">
      <c r="A70" s="97" t="s">
        <v>133</v>
      </c>
      <c r="B70" s="98"/>
      <c r="C70" s="99">
        <v>9.7215089581951304</v>
      </c>
      <c r="D70" s="99">
        <v>9.5582559780643503</v>
      </c>
      <c r="E70" s="99">
        <v>9.2369570947738122</v>
      </c>
      <c r="F70" s="99">
        <v>10.655802970250626</v>
      </c>
      <c r="G70" s="99">
        <v>10.628440564367811</v>
      </c>
      <c r="H70" s="99">
        <v>11.026599261291834</v>
      </c>
      <c r="I70" s="99">
        <v>10.433187790043936</v>
      </c>
      <c r="J70" s="99">
        <v>10.88187467933996</v>
      </c>
      <c r="K70" s="99">
        <v>11.190132586640377</v>
      </c>
      <c r="L70" s="99">
        <v>10.826143069874423</v>
      </c>
      <c r="M70" s="99">
        <v>9.9760061004647334</v>
      </c>
      <c r="N70" s="99">
        <v>10.900297534152582</v>
      </c>
      <c r="O70" s="99">
        <v>10.843879088441243</v>
      </c>
      <c r="P70" s="99">
        <v>11.094460948940027</v>
      </c>
      <c r="Q70" s="99">
        <v>10.852589192341382</v>
      </c>
      <c r="R70" s="99">
        <v>11.491073941566595</v>
      </c>
      <c r="S70" s="99">
        <v>11.264986797756407</v>
      </c>
      <c r="T70" s="99">
        <v>11.382271302573507</v>
      </c>
      <c r="U70" s="99">
        <v>12.094449835058704</v>
      </c>
      <c r="V70" s="99">
        <v>10.03229414404016</v>
      </c>
      <c r="W70" s="99">
        <v>10.478528280473634</v>
      </c>
      <c r="X70" s="99">
        <v>7.4240715008164875</v>
      </c>
      <c r="Y70" s="99">
        <v>6.9752967168163611</v>
      </c>
      <c r="DA70" s="63" t="s">
        <v>4659</v>
      </c>
    </row>
    <row r="71" spans="1:105" ht="12" customHeight="1" x14ac:dyDescent="0.25">
      <c r="A71" s="100" t="s">
        <v>212</v>
      </c>
      <c r="B71" s="101"/>
      <c r="C71" s="102">
        <v>3.9687755876137634</v>
      </c>
      <c r="D71" s="102">
        <v>3.9955220508536184</v>
      </c>
      <c r="E71" s="102">
        <v>3.9303876176443042</v>
      </c>
      <c r="F71" s="102">
        <v>4.2453605126073155</v>
      </c>
      <c r="G71" s="102">
        <v>4.3262389087340365</v>
      </c>
      <c r="H71" s="102">
        <v>4.5556493148046959</v>
      </c>
      <c r="I71" s="102">
        <v>4.5637059213840026</v>
      </c>
      <c r="J71" s="102">
        <v>4.346562935793659</v>
      </c>
      <c r="K71" s="102">
        <v>4.6117756429359185</v>
      </c>
      <c r="L71" s="102">
        <v>4.4872681218496222</v>
      </c>
      <c r="M71" s="102">
        <v>3.9765762935866946</v>
      </c>
      <c r="N71" s="102">
        <v>4.3743516105082012</v>
      </c>
      <c r="O71" s="102">
        <v>3.6327231201551995</v>
      </c>
      <c r="P71" s="102">
        <v>3.4689563880054992</v>
      </c>
      <c r="Q71" s="102">
        <v>3.6822735755486291</v>
      </c>
      <c r="R71" s="102">
        <v>4.743642478147474</v>
      </c>
      <c r="S71" s="102">
        <v>4.9233744249503513</v>
      </c>
      <c r="T71" s="102">
        <v>4.5427466291676257</v>
      </c>
      <c r="U71" s="102">
        <v>4.8548503836431331</v>
      </c>
      <c r="V71" s="102">
        <v>2.8362767502453772</v>
      </c>
      <c r="W71" s="102">
        <v>2.662005530997043</v>
      </c>
      <c r="X71" s="102">
        <v>2.5697126641419916</v>
      </c>
      <c r="Y71" s="102">
        <v>2.6786520028977616</v>
      </c>
      <c r="DA71" s="131" t="s">
        <v>4660</v>
      </c>
    </row>
    <row r="72" spans="1:105" ht="12" customHeight="1" x14ac:dyDescent="0.25">
      <c r="A72" s="103" t="s">
        <v>52</v>
      </c>
      <c r="B72" s="104"/>
      <c r="C72" s="105">
        <v>5.7527333705813692</v>
      </c>
      <c r="D72" s="105">
        <v>5.5627339272107319</v>
      </c>
      <c r="E72" s="105">
        <v>5.306569477129508</v>
      </c>
      <c r="F72" s="105">
        <v>6.4104424576433114</v>
      </c>
      <c r="G72" s="105">
        <v>6.302201655633775</v>
      </c>
      <c r="H72" s="105">
        <v>6.4709499464871376</v>
      </c>
      <c r="I72" s="105">
        <v>5.8694818686599346</v>
      </c>
      <c r="J72" s="105">
        <v>6.5353117435462993</v>
      </c>
      <c r="K72" s="105">
        <v>6.5783569437044589</v>
      </c>
      <c r="L72" s="105">
        <v>6.3388749480248023</v>
      </c>
      <c r="M72" s="105">
        <v>5.9994298068780365</v>
      </c>
      <c r="N72" s="105">
        <v>6.5259459236443806</v>
      </c>
      <c r="O72" s="105">
        <v>7.2111559682860458</v>
      </c>
      <c r="P72" s="105">
        <v>7.6255045609345284</v>
      </c>
      <c r="Q72" s="105">
        <v>7.1703156167927524</v>
      </c>
      <c r="R72" s="105">
        <v>6.7474314634191224</v>
      </c>
      <c r="S72" s="105">
        <v>6.3416123728060558</v>
      </c>
      <c r="T72" s="105">
        <v>6.8395246734058821</v>
      </c>
      <c r="U72" s="105">
        <v>7.2395994514155699</v>
      </c>
      <c r="V72" s="105">
        <v>7.196017393794782</v>
      </c>
      <c r="W72" s="105">
        <v>7.816522749476591</v>
      </c>
      <c r="X72" s="105">
        <v>4.8543588366744963</v>
      </c>
      <c r="Y72" s="105">
        <v>4.2966447139185986</v>
      </c>
      <c r="DA72" s="132" t="s">
        <v>4661</v>
      </c>
    </row>
    <row r="73" spans="1:105" ht="12" customHeight="1" x14ac:dyDescent="0.25">
      <c r="A73" s="106" t="s">
        <v>122</v>
      </c>
      <c r="B73" s="101"/>
      <c r="C73" s="102">
        <v>9.6341392808873554</v>
      </c>
      <c r="D73" s="102">
        <v>9.7043501357389683</v>
      </c>
      <c r="E73" s="102">
        <v>9.8102799084032384</v>
      </c>
      <c r="F73" s="102">
        <v>10.278131650277411</v>
      </c>
      <c r="G73" s="102">
        <v>10.689895760199835</v>
      </c>
      <c r="H73" s="102">
        <v>11.162014473378369</v>
      </c>
      <c r="I73" s="102">
        <v>0</v>
      </c>
      <c r="J73" s="102">
        <v>0</v>
      </c>
      <c r="K73" s="102">
        <v>0</v>
      </c>
      <c r="L73" s="102">
        <v>11.013246866022065</v>
      </c>
      <c r="M73" s="102">
        <v>10.746595392107425</v>
      </c>
      <c r="N73" s="102">
        <v>11.128496394010783</v>
      </c>
      <c r="O73" s="102">
        <v>11.082303833210775</v>
      </c>
      <c r="P73" s="102">
        <v>11.367870815905659</v>
      </c>
      <c r="Q73" s="102">
        <v>11.235674184544346</v>
      </c>
      <c r="R73" s="102">
        <v>0</v>
      </c>
      <c r="S73" s="102">
        <v>0</v>
      </c>
      <c r="T73" s="102">
        <v>11.117535387527953</v>
      </c>
      <c r="U73" s="102">
        <v>10.999455329436893</v>
      </c>
      <c r="V73" s="102">
        <v>9.4188091946191221</v>
      </c>
      <c r="W73" s="102">
        <v>8.5745024435586465</v>
      </c>
      <c r="X73" s="102">
        <v>7.0565753304533079</v>
      </c>
      <c r="Y73" s="102">
        <v>6.7204326919740485</v>
      </c>
      <c r="DA73" s="131" t="s">
        <v>4662</v>
      </c>
    </row>
    <row r="74" spans="1:105" ht="12" customHeight="1" x14ac:dyDescent="0.25">
      <c r="A74" s="107" t="s">
        <v>121</v>
      </c>
      <c r="B74" s="104"/>
      <c r="C74" s="105">
        <v>9.6358477900373352</v>
      </c>
      <c r="D74" s="105">
        <v>9.7063025861621668</v>
      </c>
      <c r="E74" s="105">
        <v>9.8140525747929974</v>
      </c>
      <c r="F74" s="105">
        <v>10.280504554652232</v>
      </c>
      <c r="G74" s="105">
        <v>10.690134587716873</v>
      </c>
      <c r="H74" s="105">
        <v>11.161707342886601</v>
      </c>
      <c r="I74" s="105">
        <v>0</v>
      </c>
      <c r="J74" s="105">
        <v>0</v>
      </c>
      <c r="K74" s="105">
        <v>0</v>
      </c>
      <c r="L74" s="105">
        <v>0</v>
      </c>
      <c r="M74" s="105">
        <v>10.755623377883502</v>
      </c>
      <c r="N74" s="105">
        <v>11.130794813799817</v>
      </c>
      <c r="O74" s="105">
        <v>11.081656217568986</v>
      </c>
      <c r="P74" s="105">
        <v>11.374313125141111</v>
      </c>
      <c r="Q74" s="105">
        <v>11.253289494008866</v>
      </c>
      <c r="R74" s="105">
        <v>0</v>
      </c>
      <c r="S74" s="105">
        <v>0</v>
      </c>
      <c r="T74" s="105">
        <v>0</v>
      </c>
      <c r="U74" s="105">
        <v>11.00025586924456</v>
      </c>
      <c r="V74" s="105">
        <v>9.4076223645110257</v>
      </c>
      <c r="W74" s="105">
        <v>8.5664362461849226</v>
      </c>
      <c r="X74" s="105">
        <v>7.1097412974710581</v>
      </c>
      <c r="Y74" s="105">
        <v>6.7653551303621464</v>
      </c>
      <c r="DA74" s="132" t="s">
        <v>4663</v>
      </c>
    </row>
    <row r="75" spans="1:105" ht="12" customHeight="1" x14ac:dyDescent="0.25">
      <c r="A75" s="108" t="s">
        <v>53</v>
      </c>
      <c r="B75" s="98"/>
      <c r="C75" s="99">
        <v>3.9337615056356512</v>
      </c>
      <c r="D75" s="99">
        <v>4.0575860336323553</v>
      </c>
      <c r="E75" s="99">
        <v>4.1770162448952313</v>
      </c>
      <c r="F75" s="99">
        <v>4.0951776628528895</v>
      </c>
      <c r="G75" s="99">
        <v>4.3514354829059592</v>
      </c>
      <c r="H75" s="99">
        <v>4.6118270844642018</v>
      </c>
      <c r="I75" s="99">
        <v>0</v>
      </c>
      <c r="J75" s="99">
        <v>0</v>
      </c>
      <c r="K75" s="99">
        <v>0</v>
      </c>
      <c r="L75" s="99">
        <v>0</v>
      </c>
      <c r="M75" s="99">
        <v>4.2941508232299626</v>
      </c>
      <c r="N75" s="99">
        <v>4.4687244871259493</v>
      </c>
      <c r="O75" s="99">
        <v>3.7150790556703002</v>
      </c>
      <c r="P75" s="99">
        <v>3.5600714057700928</v>
      </c>
      <c r="Q75" s="99">
        <v>3.8237511575056264</v>
      </c>
      <c r="R75" s="99">
        <v>0</v>
      </c>
      <c r="S75" s="99">
        <v>0</v>
      </c>
      <c r="T75" s="99">
        <v>0</v>
      </c>
      <c r="U75" s="99">
        <v>4.4020741058472463</v>
      </c>
      <c r="V75" s="99">
        <v>2.6496585498443008</v>
      </c>
      <c r="W75" s="99">
        <v>2.1324946120205923</v>
      </c>
      <c r="X75" s="99">
        <v>2.4444954177585334</v>
      </c>
      <c r="Y75" s="99">
        <v>2.587608774014293</v>
      </c>
      <c r="DA75" s="63" t="s">
        <v>4664</v>
      </c>
    </row>
    <row r="76" spans="1:105" ht="12" customHeight="1" x14ac:dyDescent="0.25">
      <c r="A76" s="108" t="s">
        <v>52</v>
      </c>
      <c r="B76" s="98"/>
      <c r="C76" s="99">
        <v>5.7020862844016831</v>
      </c>
      <c r="D76" s="99">
        <v>5.6487165525298115</v>
      </c>
      <c r="E76" s="99">
        <v>5.6370363298977662</v>
      </c>
      <c r="F76" s="99">
        <v>6.1853268917993436</v>
      </c>
      <c r="G76" s="99">
        <v>6.3386991048109129</v>
      </c>
      <c r="H76" s="99">
        <v>6.549880258422399</v>
      </c>
      <c r="I76" s="99">
        <v>0</v>
      </c>
      <c r="J76" s="99">
        <v>0</v>
      </c>
      <c r="K76" s="99">
        <v>0</v>
      </c>
      <c r="L76" s="99">
        <v>0</v>
      </c>
      <c r="M76" s="99">
        <v>6.4614725546535388</v>
      </c>
      <c r="N76" s="99">
        <v>6.6620703266738666</v>
      </c>
      <c r="O76" s="99">
        <v>7.3665771618986859</v>
      </c>
      <c r="P76" s="99">
        <v>7.8142417193710179</v>
      </c>
      <c r="Q76" s="99">
        <v>7.4295383365032412</v>
      </c>
      <c r="R76" s="99">
        <v>0</v>
      </c>
      <c r="S76" s="99">
        <v>0</v>
      </c>
      <c r="T76" s="99">
        <v>0</v>
      </c>
      <c r="U76" s="99">
        <v>6.5981817633973128</v>
      </c>
      <c r="V76" s="99">
        <v>6.7579638146667236</v>
      </c>
      <c r="W76" s="99">
        <v>6.4339416341643298</v>
      </c>
      <c r="X76" s="99">
        <v>4.6652458797125238</v>
      </c>
      <c r="Y76" s="99">
        <v>4.1777463563478525</v>
      </c>
      <c r="DA76" s="63" t="s">
        <v>4665</v>
      </c>
    </row>
    <row r="77" spans="1:105" ht="12" customHeight="1" x14ac:dyDescent="0.25">
      <c r="A77" s="121" t="s">
        <v>54</v>
      </c>
      <c r="B77" s="122"/>
      <c r="C77" s="123">
        <v>1.8496133261962338</v>
      </c>
      <c r="D77" s="123">
        <v>1.8121548878357197</v>
      </c>
      <c r="E77" s="123">
        <v>1.9385050246139828</v>
      </c>
      <c r="F77" s="123">
        <v>2.00285593811852</v>
      </c>
      <c r="G77" s="123">
        <v>2.0653727673973563</v>
      </c>
      <c r="H77" s="123">
        <v>2.0356474467540364</v>
      </c>
      <c r="I77" s="123">
        <v>2.0106673940221831</v>
      </c>
      <c r="J77" s="123">
        <v>1.6770151201198453</v>
      </c>
      <c r="K77" s="123">
        <v>1.794747478296556</v>
      </c>
      <c r="L77" s="123">
        <v>1.8063182391372903</v>
      </c>
      <c r="M77" s="123">
        <v>1.661686427595904</v>
      </c>
      <c r="N77" s="123">
        <v>1.7657814053880327</v>
      </c>
      <c r="O77" s="123">
        <v>1.7701652958740848</v>
      </c>
      <c r="P77" s="123">
        <v>1.7859094344444235</v>
      </c>
      <c r="Q77" s="123">
        <v>1.8648478217772204</v>
      </c>
      <c r="R77" s="123">
        <v>1.8975805522360594</v>
      </c>
      <c r="S77" s="123">
        <v>1.8711453649064997</v>
      </c>
      <c r="T77" s="123">
        <v>1.8387125138525156</v>
      </c>
      <c r="U77" s="123">
        <v>1.7982719508767149</v>
      </c>
      <c r="V77" s="123">
        <v>1.9102580746387239</v>
      </c>
      <c r="W77" s="123">
        <v>1.8806605885502004</v>
      </c>
      <c r="X77" s="123">
        <v>1.4525229685968113</v>
      </c>
      <c r="Y77" s="123">
        <v>1.3913100253728738</v>
      </c>
      <c r="DA77" s="130" t="s">
        <v>4666</v>
      </c>
    </row>
    <row r="78" spans="1:105" ht="12" customHeight="1" x14ac:dyDescent="0.25">
      <c r="A78" s="97" t="s">
        <v>189</v>
      </c>
      <c r="B78" s="98"/>
      <c r="C78" s="99">
        <v>1.8657833902209326</v>
      </c>
      <c r="D78" s="99">
        <v>1.8161101436411193</v>
      </c>
      <c r="E78" s="99">
        <v>1.8920886289187948</v>
      </c>
      <c r="F78" s="99">
        <v>2.0352397024217943</v>
      </c>
      <c r="G78" s="99">
        <v>2.0464534143029471</v>
      </c>
      <c r="H78" s="99">
        <v>2.0686793770113887</v>
      </c>
      <c r="I78" s="99">
        <v>2.0684757571124721</v>
      </c>
      <c r="J78" s="99">
        <v>1.6170557323429917</v>
      </c>
      <c r="K78" s="99">
        <v>1.8004531424613215</v>
      </c>
      <c r="L78" s="99">
        <v>1.834828994972636</v>
      </c>
      <c r="M78" s="99">
        <v>1.6621462280808357</v>
      </c>
      <c r="N78" s="99">
        <v>1.8071423190507954</v>
      </c>
      <c r="O78" s="99">
        <v>1.8027134944541521</v>
      </c>
      <c r="P78" s="99">
        <v>1.8126647040028543</v>
      </c>
      <c r="Q78" s="99">
        <v>1.8570933305003954</v>
      </c>
      <c r="R78" s="99">
        <v>1.9552464378562784</v>
      </c>
      <c r="S78" s="99">
        <v>1.875144585794781</v>
      </c>
      <c r="T78" s="99">
        <v>1.7839319466464592</v>
      </c>
      <c r="U78" s="99">
        <v>1.674544514444593</v>
      </c>
      <c r="V78" s="99">
        <v>1.8350034188689941</v>
      </c>
      <c r="W78" s="99">
        <v>1.8316201860590162</v>
      </c>
      <c r="X78" s="99">
        <v>1.4847078751834799</v>
      </c>
      <c r="Y78" s="99">
        <v>1.3694645342862115</v>
      </c>
      <c r="DA78" s="63" t="s">
        <v>4667</v>
      </c>
    </row>
    <row r="79" spans="1:105" ht="12" customHeight="1" x14ac:dyDescent="0.25">
      <c r="A79" s="109" t="s">
        <v>120</v>
      </c>
      <c r="B79" s="33"/>
      <c r="C79" s="110">
        <v>1.8443060711433292</v>
      </c>
      <c r="D79" s="110">
        <v>1.8104977730218119</v>
      </c>
      <c r="E79" s="110">
        <v>1.9658926116766093</v>
      </c>
      <c r="F79" s="110">
        <v>1.9864583088391754</v>
      </c>
      <c r="G79" s="110">
        <v>2.075880527970869</v>
      </c>
      <c r="H79" s="110">
        <v>2.0106978743496127</v>
      </c>
      <c r="I79" s="110">
        <v>1.9731289974334434</v>
      </c>
      <c r="J79" s="110">
        <v>1.7285375738683988</v>
      </c>
      <c r="K79" s="110">
        <v>1.7906698060375243</v>
      </c>
      <c r="L79" s="110">
        <v>1.7760212065930494</v>
      </c>
      <c r="M79" s="110">
        <v>1.6613197315271859</v>
      </c>
      <c r="N79" s="110">
        <v>1.7283438000867655</v>
      </c>
      <c r="O79" s="110">
        <v>1.7421300079375441</v>
      </c>
      <c r="P79" s="110">
        <v>1.7640486506443989</v>
      </c>
      <c r="Q79" s="110">
        <v>1.8685397550437874</v>
      </c>
      <c r="R79" s="110">
        <v>1.8590993687118502</v>
      </c>
      <c r="S79" s="110">
        <v>1.8693030690301198</v>
      </c>
      <c r="T79" s="110">
        <v>1.8666256015280589</v>
      </c>
      <c r="U79" s="110">
        <v>1.8490592992057093</v>
      </c>
      <c r="V79" s="110">
        <v>1.9565896277545081</v>
      </c>
      <c r="W79" s="110">
        <v>1.911449998536219</v>
      </c>
      <c r="X79" s="110">
        <v>1.3779913294847841</v>
      </c>
      <c r="Y79" s="110">
        <v>1.4052202667920197</v>
      </c>
      <c r="DA79" s="60" t="s">
        <v>4668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8">
        <f t="shared" ref="C81:Q81" si="28">C82+C85+C87+C100</f>
        <v>101.01869179931207</v>
      </c>
      <c r="D81" s="118">
        <f t="shared" si="28"/>
        <v>84.766421005671006</v>
      </c>
      <c r="E81" s="118">
        <f t="shared" si="28"/>
        <v>96.08868465336991</v>
      </c>
      <c r="F81" s="118">
        <f t="shared" si="28"/>
        <v>88.956456904480888</v>
      </c>
      <c r="G81" s="118">
        <f t="shared" si="28"/>
        <v>79.340943097841617</v>
      </c>
      <c r="H81" s="118">
        <f t="shared" si="28"/>
        <v>69.959248108422486</v>
      </c>
      <c r="I81" s="118">
        <f t="shared" si="28"/>
        <v>85.723600808190866</v>
      </c>
      <c r="J81" s="118">
        <f t="shared" si="28"/>
        <v>83.380161949953475</v>
      </c>
      <c r="K81" s="118">
        <f t="shared" si="28"/>
        <v>77.662751078377397</v>
      </c>
      <c r="L81" s="118">
        <f t="shared" si="28"/>
        <v>95.840718172054991</v>
      </c>
      <c r="M81" s="118">
        <f t="shared" si="28"/>
        <v>69.29860970250563</v>
      </c>
      <c r="N81" s="118">
        <f t="shared" si="28"/>
        <v>76.047459255222066</v>
      </c>
      <c r="O81" s="118">
        <f t="shared" si="28"/>
        <v>83.023919506552403</v>
      </c>
      <c r="P81" s="118">
        <f t="shared" si="28"/>
        <v>61.563792174807787</v>
      </c>
      <c r="Q81" s="118">
        <f t="shared" si="28"/>
        <v>66.915517073093227</v>
      </c>
      <c r="R81" s="118">
        <f t="shared" ref="R81:V81" si="29">R82+R85+R87+R100</f>
        <v>69.925583173369787</v>
      </c>
      <c r="S81" s="118">
        <f t="shared" si="29"/>
        <v>63.228755857926473</v>
      </c>
      <c r="T81" s="118">
        <f t="shared" si="29"/>
        <v>58.495740327360565</v>
      </c>
      <c r="U81" s="118">
        <f t="shared" si="29"/>
        <v>56.061525102194729</v>
      </c>
      <c r="V81" s="118">
        <f t="shared" si="29"/>
        <v>48.725361484653753</v>
      </c>
      <c r="W81" s="118">
        <f t="shared" ref="W81:Y81" si="30">W82+W85+W87+W100</f>
        <v>49.460830148368146</v>
      </c>
      <c r="X81" s="118">
        <f t="shared" si="30"/>
        <v>38.630729220108933</v>
      </c>
      <c r="Y81" s="118">
        <f t="shared" si="30"/>
        <v>32.525106674029324</v>
      </c>
      <c r="DA81" s="129" t="s">
        <v>4669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89.448279856757424</v>
      </c>
      <c r="D82" s="123">
        <f t="shared" si="31"/>
        <v>73.233324815920341</v>
      </c>
      <c r="E82" s="123">
        <f t="shared" si="31"/>
        <v>84.241163880852127</v>
      </c>
      <c r="F82" s="123">
        <f t="shared" si="31"/>
        <v>76.648386554611463</v>
      </c>
      <c r="G82" s="123">
        <f t="shared" si="31"/>
        <v>66.244310809819154</v>
      </c>
      <c r="H82" s="123">
        <f t="shared" si="31"/>
        <v>55.803539790299716</v>
      </c>
      <c r="I82" s="123">
        <f t="shared" si="31"/>
        <v>72.040760019765344</v>
      </c>
      <c r="J82" s="123">
        <f t="shared" si="31"/>
        <v>70.575183268328672</v>
      </c>
      <c r="K82" s="123">
        <f t="shared" si="31"/>
        <v>64.483070583771635</v>
      </c>
      <c r="L82" s="123">
        <f t="shared" si="31"/>
        <v>82.602494691742976</v>
      </c>
      <c r="M82" s="123">
        <f t="shared" si="31"/>
        <v>56.742267195280121</v>
      </c>
      <c r="N82" s="123">
        <f t="shared" si="31"/>
        <v>62.787914061719235</v>
      </c>
      <c r="O82" s="123">
        <f t="shared" si="31"/>
        <v>69.526797194031076</v>
      </c>
      <c r="P82" s="123">
        <f t="shared" si="31"/>
        <v>47.95074597988684</v>
      </c>
      <c r="Q82" s="123">
        <f t="shared" si="31"/>
        <v>53.572666963766373</v>
      </c>
      <c r="R82" s="123">
        <f t="shared" ref="R82:V82" si="32">SUM(R83:R84)</f>
        <v>56.282605231047953</v>
      </c>
      <c r="S82" s="123">
        <f t="shared" si="32"/>
        <v>49.640500277450073</v>
      </c>
      <c r="T82" s="123">
        <f t="shared" si="32"/>
        <v>45.306967759519225</v>
      </c>
      <c r="U82" s="123">
        <f t="shared" si="32"/>
        <v>42.033727164200748</v>
      </c>
      <c r="V82" s="123">
        <f t="shared" si="32"/>
        <v>35.592474890752051</v>
      </c>
      <c r="W82" s="123">
        <f t="shared" ref="W82:Y82" si="33">SUM(W83:W84)</f>
        <v>37.923700233292109</v>
      </c>
      <c r="X82" s="123">
        <f t="shared" si="33"/>
        <v>28.539806202700667</v>
      </c>
      <c r="Y82" s="123">
        <f t="shared" si="33"/>
        <v>23.304821874072832</v>
      </c>
      <c r="DA82" s="130" t="s">
        <v>4670</v>
      </c>
    </row>
    <row r="83" spans="1:105" ht="12" customHeight="1" x14ac:dyDescent="0.25">
      <c r="A83" s="97" t="s">
        <v>199</v>
      </c>
      <c r="B83" s="98"/>
      <c r="C83" s="99">
        <v>88.599047715405263</v>
      </c>
      <c r="D83" s="99">
        <v>72.554972872481315</v>
      </c>
      <c r="E83" s="99">
        <v>83.474388832254903</v>
      </c>
      <c r="F83" s="99">
        <v>75.951385884458205</v>
      </c>
      <c r="G83" s="99">
        <v>65.651582258046361</v>
      </c>
      <c r="H83" s="99">
        <v>55.315380576719498</v>
      </c>
      <c r="I83" s="99">
        <v>71.419248564948788</v>
      </c>
      <c r="J83" s="99">
        <v>69.968082357228553</v>
      </c>
      <c r="K83" s="99">
        <v>63.935449462259839</v>
      </c>
      <c r="L83" s="99">
        <v>81.910428222616957</v>
      </c>
      <c r="M83" s="99">
        <v>56.273303494220549</v>
      </c>
      <c r="N83" s="99">
        <v>62.273583148834966</v>
      </c>
      <c r="O83" s="99">
        <v>68.962398623468928</v>
      </c>
      <c r="P83" s="99">
        <v>47.564191745664949</v>
      </c>
      <c r="Q83" s="99">
        <v>53.144423590184019</v>
      </c>
      <c r="R83" s="99">
        <v>55.834894191253156</v>
      </c>
      <c r="S83" s="99">
        <v>49.24823955101968</v>
      </c>
      <c r="T83" s="99">
        <v>44.949980396552782</v>
      </c>
      <c r="U83" s="99">
        <v>41.701672801983584</v>
      </c>
      <c r="V83" s="99">
        <v>35.323726670192571</v>
      </c>
      <c r="W83" s="99">
        <v>37.635717961656979</v>
      </c>
      <c r="X83" s="99">
        <v>28.331179198335132</v>
      </c>
      <c r="Y83" s="99">
        <v>23.135585095998785</v>
      </c>
      <c r="DA83" s="63" t="s">
        <v>4671</v>
      </c>
    </row>
    <row r="84" spans="1:105" ht="12" customHeight="1" x14ac:dyDescent="0.25">
      <c r="A84" s="97" t="s">
        <v>53</v>
      </c>
      <c r="B84" s="98"/>
      <c r="C84" s="99">
        <v>0.84923214135216762</v>
      </c>
      <c r="D84" s="99">
        <v>0.67835194343903005</v>
      </c>
      <c r="E84" s="99">
        <v>0.76677504859723011</v>
      </c>
      <c r="F84" s="99">
        <v>0.69700067015325873</v>
      </c>
      <c r="G84" s="99">
        <v>0.59272855177279082</v>
      </c>
      <c r="H84" s="99">
        <v>0.4881592135802193</v>
      </c>
      <c r="I84" s="99">
        <v>0.62151145481654935</v>
      </c>
      <c r="J84" s="99">
        <v>0.6071009111001161</v>
      </c>
      <c r="K84" s="99">
        <v>0.54762112151180076</v>
      </c>
      <c r="L84" s="99">
        <v>0.69206646912601733</v>
      </c>
      <c r="M84" s="99">
        <v>0.46896370105957363</v>
      </c>
      <c r="N84" s="99">
        <v>0.51433091288426924</v>
      </c>
      <c r="O84" s="99">
        <v>0.56439857056214415</v>
      </c>
      <c r="P84" s="99">
        <v>0.38655423422189195</v>
      </c>
      <c r="Q84" s="99">
        <v>0.42824337358235254</v>
      </c>
      <c r="R84" s="99">
        <v>0.44771103979480031</v>
      </c>
      <c r="S84" s="99">
        <v>0.39226072643039567</v>
      </c>
      <c r="T84" s="99">
        <v>0.35698736296643951</v>
      </c>
      <c r="U84" s="99">
        <v>0.33205436221716378</v>
      </c>
      <c r="V84" s="99">
        <v>0.26874822055948167</v>
      </c>
      <c r="W84" s="99">
        <v>0.28798227163513268</v>
      </c>
      <c r="X84" s="99">
        <v>0.20862700436553622</v>
      </c>
      <c r="Y84" s="99">
        <v>0.16923677807404741</v>
      </c>
      <c r="DA84" s="63" t="s">
        <v>4672</v>
      </c>
    </row>
    <row r="85" spans="1:105" ht="12.95" customHeight="1" x14ac:dyDescent="0.25">
      <c r="A85" s="121" t="s">
        <v>92</v>
      </c>
      <c r="B85" s="122"/>
      <c r="C85" s="123">
        <f t="shared" ref="C85:Y85" si="34">C86</f>
        <v>0.10102913832707443</v>
      </c>
      <c r="D85" s="123">
        <f t="shared" si="34"/>
        <v>3.554479187292723E-2</v>
      </c>
      <c r="E85" s="123">
        <f t="shared" si="34"/>
        <v>0.12282977998694178</v>
      </c>
      <c r="F85" s="123">
        <f t="shared" si="34"/>
        <v>5.5844479236579654E-2</v>
      </c>
      <c r="G85" s="123">
        <f t="shared" si="34"/>
        <v>0.36584094690791652</v>
      </c>
      <c r="H85" s="123">
        <f t="shared" si="34"/>
        <v>0.99249200061389808</v>
      </c>
      <c r="I85" s="123">
        <f t="shared" si="34"/>
        <v>0.31564439008083789</v>
      </c>
      <c r="J85" s="123">
        <f t="shared" si="34"/>
        <v>0.2990833053396777</v>
      </c>
      <c r="K85" s="123">
        <f t="shared" si="34"/>
        <v>7.1392764900806149E-2</v>
      </c>
      <c r="L85" s="123">
        <f t="shared" si="34"/>
        <v>0.40039467572070375</v>
      </c>
      <c r="M85" s="123">
        <f t="shared" si="34"/>
        <v>6.2660823074741398E-2</v>
      </c>
      <c r="N85" s="123">
        <f t="shared" si="34"/>
        <v>0.37123857943699579</v>
      </c>
      <c r="O85" s="123">
        <f t="shared" si="34"/>
        <v>0.65023305145957011</v>
      </c>
      <c r="P85" s="123">
        <f t="shared" si="34"/>
        <v>0.37407639661180242</v>
      </c>
      <c r="Q85" s="123">
        <f t="shared" si="34"/>
        <v>0.25027098472949988</v>
      </c>
      <c r="R85" s="123">
        <f t="shared" si="34"/>
        <v>0.39148682523537692</v>
      </c>
      <c r="S85" s="123">
        <f t="shared" si="34"/>
        <v>0.36108590764247817</v>
      </c>
      <c r="T85" s="123">
        <f t="shared" si="34"/>
        <v>0.17378747003192357</v>
      </c>
      <c r="U85" s="123">
        <f t="shared" si="34"/>
        <v>1.1450209748389524</v>
      </c>
      <c r="V85" s="123">
        <f t="shared" si="34"/>
        <v>1.7823604027140569</v>
      </c>
      <c r="W85" s="123">
        <f t="shared" si="34"/>
        <v>1.0848293056460803</v>
      </c>
      <c r="X85" s="123">
        <f t="shared" si="34"/>
        <v>0.84442519493006163</v>
      </c>
      <c r="Y85" s="123">
        <f t="shared" si="34"/>
        <v>0.86469438468691862</v>
      </c>
      <c r="DA85" s="130" t="s">
        <v>4673</v>
      </c>
    </row>
    <row r="86" spans="1:105" ht="12" customHeight="1" x14ac:dyDescent="0.25">
      <c r="A86" s="97" t="s">
        <v>53</v>
      </c>
      <c r="B86" s="98"/>
      <c r="C86" s="99">
        <f>RES_hhdet_in_tesh!C86/RES_summary!C$21</f>
        <v>0.10102913832707443</v>
      </c>
      <c r="D86" s="99">
        <f>RES_hhdet_in_tesh!D86/RES_summary!D$21</f>
        <v>3.554479187292723E-2</v>
      </c>
      <c r="E86" s="99">
        <f>RES_hhdet_in_tesh!E86/RES_summary!E$21</f>
        <v>0.12282977998694178</v>
      </c>
      <c r="F86" s="99">
        <f>RES_hhdet_in_tesh!F86/RES_summary!F$21</f>
        <v>5.5844479236579654E-2</v>
      </c>
      <c r="G86" s="99">
        <f>RES_hhdet_in_tesh!G86/RES_summary!G$21</f>
        <v>0.36584094690791652</v>
      </c>
      <c r="H86" s="99">
        <f>RES_hhdet_in_tesh!H86/RES_summary!H$21</f>
        <v>0.99249200061389808</v>
      </c>
      <c r="I86" s="99">
        <f>RES_hhdet_in_tesh!I86/RES_summary!I$21</f>
        <v>0.31564439008083789</v>
      </c>
      <c r="J86" s="99">
        <f>RES_hhdet_in_tesh!J86/RES_summary!J$21</f>
        <v>0.2990833053396777</v>
      </c>
      <c r="K86" s="99">
        <f>RES_hhdet_in_tesh!K86/RES_summary!K$21</f>
        <v>7.1392764900806149E-2</v>
      </c>
      <c r="L86" s="99">
        <f>RES_hhdet_in_tesh!L86/RES_summary!L$21</f>
        <v>0.40039467572070375</v>
      </c>
      <c r="M86" s="99">
        <f>RES_hhdet_in_tesh!M86/RES_summary!M$21</f>
        <v>6.2660823074741398E-2</v>
      </c>
      <c r="N86" s="99">
        <f>RES_hhdet_in_tesh!N86/RES_summary!N$21</f>
        <v>0.37123857943699579</v>
      </c>
      <c r="O86" s="99">
        <f>RES_hhdet_in_tesh!O86/RES_summary!O$21</f>
        <v>0.65023305145957011</v>
      </c>
      <c r="P86" s="99">
        <f>RES_hhdet_in_tesh!P86/RES_summary!P$21</f>
        <v>0.37407639661180242</v>
      </c>
      <c r="Q86" s="99">
        <f>RES_hhdet_in_tesh!Q86/RES_summary!Q$21</f>
        <v>0.25027098472949988</v>
      </c>
      <c r="R86" s="99">
        <f>RES_hhdet_in_tesh!R86/RES_summary!R$21</f>
        <v>0.39148682523537692</v>
      </c>
      <c r="S86" s="99">
        <f>RES_hhdet_in_tesh!S86/RES_summary!S$21</f>
        <v>0.36108590764247817</v>
      </c>
      <c r="T86" s="99">
        <f>RES_hhdet_in_tesh!T86/RES_summary!T$21</f>
        <v>0.17378747003192357</v>
      </c>
      <c r="U86" s="99">
        <f>RES_hhdet_in_tesh!U86/RES_summary!U$21</f>
        <v>1.1450209748389524</v>
      </c>
      <c r="V86" s="99">
        <f>RES_hhdet_in_tesh!V86/RES_summary!V$21</f>
        <v>1.7823604027140569</v>
      </c>
      <c r="W86" s="99">
        <f>RES_hhdet_in_tesh!W86/RES_summary!W$21</f>
        <v>1.0848293056460803</v>
      </c>
      <c r="X86" s="99">
        <f>RES_hhdet_in_tesh!X86/RES_summary!X$21</f>
        <v>0.84442519493006163</v>
      </c>
      <c r="Y86" s="99">
        <f>RES_hhdet_in_tesh!Y86/RES_summary!Y$21</f>
        <v>0.86469438468691862</v>
      </c>
      <c r="DA86" s="63" t="s">
        <v>4674</v>
      </c>
    </row>
    <row r="87" spans="1:105" ht="12" customHeight="1" x14ac:dyDescent="0.25">
      <c r="A87" s="121" t="s">
        <v>55</v>
      </c>
      <c r="B87" s="122"/>
      <c r="C87" s="123">
        <v>9.6270528711236611</v>
      </c>
      <c r="D87" s="123">
        <v>9.6879646355382363</v>
      </c>
      <c r="E87" s="123">
        <v>9.7572022917130905</v>
      </c>
      <c r="F87" s="123">
        <v>10.265437977324098</v>
      </c>
      <c r="G87" s="123">
        <v>10.661548068934364</v>
      </c>
      <c r="H87" s="123">
        <v>11.15060197164394</v>
      </c>
      <c r="I87" s="123">
        <v>11.391189166980999</v>
      </c>
      <c r="J87" s="123">
        <v>10.779453264152046</v>
      </c>
      <c r="K87" s="123">
        <v>11.314820619029227</v>
      </c>
      <c r="L87" s="123">
        <v>11.063842353485979</v>
      </c>
      <c r="M87" s="123">
        <v>10.826233815685638</v>
      </c>
      <c r="N87" s="123">
        <v>11.157391270436976</v>
      </c>
      <c r="O87" s="123">
        <v>11.104289730962876</v>
      </c>
      <c r="P87" s="123">
        <v>11.46332059305125</v>
      </c>
      <c r="Q87" s="123">
        <v>11.22676783835265</v>
      </c>
      <c r="R87" s="123">
        <v>11.384308794141996</v>
      </c>
      <c r="S87" s="123">
        <v>11.353359534440159</v>
      </c>
      <c r="T87" s="123">
        <v>11.144847397849009</v>
      </c>
      <c r="U87" s="123">
        <v>11.022587546800336</v>
      </c>
      <c r="V87" s="123">
        <v>9.4001223723137777</v>
      </c>
      <c r="W87" s="123">
        <v>8.5510271783537473</v>
      </c>
      <c r="X87" s="123">
        <v>7.8488006678226592</v>
      </c>
      <c r="Y87" s="123">
        <v>6.9462415280549132</v>
      </c>
      <c r="DA87" s="130" t="s">
        <v>4675</v>
      </c>
    </row>
    <row r="88" spans="1:105" ht="12" customHeight="1" x14ac:dyDescent="0.25">
      <c r="A88" s="97" t="s">
        <v>132</v>
      </c>
      <c r="B88" s="98"/>
      <c r="C88" s="99">
        <v>9.3528723175981892</v>
      </c>
      <c r="D88" s="99">
        <v>8.1241083922905819</v>
      </c>
      <c r="E88" s="99">
        <v>8.9124893502945497</v>
      </c>
      <c r="F88" s="99">
        <v>10.094946334266243</v>
      </c>
      <c r="G88" s="99">
        <v>9.2114118673971515</v>
      </c>
      <c r="H88" s="99">
        <v>8.575947316410808</v>
      </c>
      <c r="I88" s="99">
        <v>12.011186718691183</v>
      </c>
      <c r="J88" s="99">
        <v>10.535653467264932</v>
      </c>
      <c r="K88" s="99">
        <v>10.73313509175577</v>
      </c>
      <c r="L88" s="99">
        <v>12.044552107954846</v>
      </c>
      <c r="M88" s="99">
        <v>10.458329560602319</v>
      </c>
      <c r="N88" s="99">
        <v>11.245316014562007</v>
      </c>
      <c r="O88" s="99">
        <v>11.484248657045624</v>
      </c>
      <c r="P88" s="99">
        <v>10.992860942714573</v>
      </c>
      <c r="Q88" s="99">
        <v>10.649432363096677</v>
      </c>
      <c r="R88" s="99">
        <v>10.908640634846979</v>
      </c>
      <c r="S88" s="99">
        <v>11.339517561093105</v>
      </c>
      <c r="T88" s="99">
        <v>12.125819936236434</v>
      </c>
      <c r="U88" s="99">
        <v>11.640058685801414</v>
      </c>
      <c r="V88" s="99">
        <v>8.6972938421423898</v>
      </c>
      <c r="W88" s="99">
        <v>7.7838119468940752</v>
      </c>
      <c r="X88" s="99">
        <v>10.021327037069467</v>
      </c>
      <c r="Y88" s="99">
        <v>8.1014015807165762</v>
      </c>
      <c r="DA88" s="63" t="s">
        <v>4676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10.735018123151622</v>
      </c>
      <c r="L89" s="99">
        <v>12.056125835799437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10.900526636430955</v>
      </c>
      <c r="S89" s="99">
        <v>11.332548204166214</v>
      </c>
      <c r="T89" s="99">
        <v>12.113639452419903</v>
      </c>
      <c r="U89" s="99">
        <v>11.62408341470773</v>
      </c>
      <c r="V89" s="99">
        <v>8.6687820979891743</v>
      </c>
      <c r="W89" s="99">
        <v>7.75865999189236</v>
      </c>
      <c r="X89" s="99">
        <v>10.064384271793575</v>
      </c>
      <c r="Y89" s="99">
        <v>8.1291984349434738</v>
      </c>
      <c r="DA89" s="63" t="s">
        <v>4677</v>
      </c>
    </row>
    <row r="90" spans="1:105" ht="12" customHeight="1" x14ac:dyDescent="0.25">
      <c r="A90" s="100" t="s">
        <v>199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4.4191217444683275</v>
      </c>
      <c r="L90" s="102">
        <v>4.9976538670412083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4.4976155388755714</v>
      </c>
      <c r="S90" s="102">
        <v>4.9527120435107177</v>
      </c>
      <c r="T90" s="102">
        <v>4.832150793250408</v>
      </c>
      <c r="U90" s="102">
        <v>4.6570135192854503</v>
      </c>
      <c r="V90" s="102">
        <v>2.4581164294189888</v>
      </c>
      <c r="W90" s="102">
        <v>1.9664570368902754</v>
      </c>
      <c r="X90" s="102">
        <v>3.5288581302081816</v>
      </c>
      <c r="Y90" s="102">
        <v>3.1341007959795033</v>
      </c>
      <c r="DA90" s="131" t="s">
        <v>4678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6.3158963786832949</v>
      </c>
      <c r="L91" s="105">
        <v>7.0584719687582291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6.4029110975553829</v>
      </c>
      <c r="S91" s="105">
        <v>6.3798361606554979</v>
      </c>
      <c r="T91" s="105">
        <v>7.2814886591694945</v>
      </c>
      <c r="U91" s="105">
        <v>6.9670698954222807</v>
      </c>
      <c r="V91" s="105">
        <v>6.2106656685701855</v>
      </c>
      <c r="W91" s="105">
        <v>5.7922029550020842</v>
      </c>
      <c r="X91" s="105">
        <v>6.5355261415853922</v>
      </c>
      <c r="Y91" s="105">
        <v>4.9950976389639701</v>
      </c>
      <c r="DA91" s="132" t="s">
        <v>4679</v>
      </c>
    </row>
    <row r="92" spans="1:105" ht="12" customHeight="1" x14ac:dyDescent="0.25">
      <c r="A92" s="106" t="s">
        <v>124</v>
      </c>
      <c r="B92" s="101"/>
      <c r="C92" s="102">
        <v>9.5602121645060443</v>
      </c>
      <c r="D92" s="102">
        <v>9.6134161988789657</v>
      </c>
      <c r="E92" s="102">
        <v>9.5041253709921207</v>
      </c>
      <c r="F92" s="102">
        <v>10.244001660566616</v>
      </c>
      <c r="G92" s="102">
        <v>10.621252972177343</v>
      </c>
      <c r="H92" s="102">
        <v>11.362175544018598</v>
      </c>
      <c r="I92" s="102">
        <v>11.41824913236462</v>
      </c>
      <c r="J92" s="102">
        <v>10.664629697952734</v>
      </c>
      <c r="K92" s="102">
        <v>11.533699986003604</v>
      </c>
      <c r="L92" s="102">
        <v>11.367176671274287</v>
      </c>
      <c r="M92" s="102">
        <v>11.255550332230971</v>
      </c>
      <c r="N92" s="102">
        <v>11.329571510407954</v>
      </c>
      <c r="O92" s="102">
        <v>11.249854790718679</v>
      </c>
      <c r="P92" s="102">
        <v>12.16955390117392</v>
      </c>
      <c r="Q92" s="102">
        <v>11.139970941528274</v>
      </c>
      <c r="R92" s="102">
        <v>12.177917020154517</v>
      </c>
      <c r="S92" s="102">
        <v>11.706798683211057</v>
      </c>
      <c r="T92" s="102">
        <v>11.154816942991282</v>
      </c>
      <c r="U92" s="102">
        <v>11.074544980606404</v>
      </c>
      <c r="V92" s="102">
        <v>9.5292046992754518</v>
      </c>
      <c r="W92" s="102">
        <v>8.5777578247681028</v>
      </c>
      <c r="X92" s="102">
        <v>8.0100587519175992</v>
      </c>
      <c r="Y92" s="102">
        <v>7.2698557416666603</v>
      </c>
      <c r="DA92" s="131" t="s">
        <v>4680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10.620965266128165</v>
      </c>
      <c r="H93" s="105">
        <v>11.364400571017452</v>
      </c>
      <c r="I93" s="105">
        <v>11.42424232897031</v>
      </c>
      <c r="J93" s="105">
        <v>10.67903762046206</v>
      </c>
      <c r="K93" s="105">
        <v>11.556059462556421</v>
      </c>
      <c r="L93" s="105">
        <v>11.38575778664757</v>
      </c>
      <c r="M93" s="105">
        <v>11.272166436494196</v>
      </c>
      <c r="N93" s="105">
        <v>11.341052032065315</v>
      </c>
      <c r="O93" s="105">
        <v>11.25806450222318</v>
      </c>
      <c r="P93" s="105">
        <v>12.185018210543193</v>
      </c>
      <c r="Q93" s="105">
        <v>11.152211239185489</v>
      </c>
      <c r="R93" s="105">
        <v>12.1934782245298</v>
      </c>
      <c r="S93" s="105">
        <v>11.723821328436168</v>
      </c>
      <c r="T93" s="105">
        <v>11.172790580856837</v>
      </c>
      <c r="U93" s="105">
        <v>11.084658627017525</v>
      </c>
      <c r="V93" s="105">
        <v>9.5353460235170449</v>
      </c>
      <c r="W93" s="105">
        <v>8.5945526087517603</v>
      </c>
      <c r="X93" s="105">
        <v>8.0690835078262815</v>
      </c>
      <c r="Y93" s="105">
        <v>7.3147942801321699</v>
      </c>
      <c r="DA93" s="132" t="s">
        <v>4681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4.3230027390751591</v>
      </c>
      <c r="H94" s="99">
        <v>4.695021158492275</v>
      </c>
      <c r="I94" s="99">
        <v>4.9988864443813474</v>
      </c>
      <c r="J94" s="99">
        <v>4.2603864634322068</v>
      </c>
      <c r="K94" s="99">
        <v>4.7561688983927031</v>
      </c>
      <c r="L94" s="99">
        <v>4.7180816364350573</v>
      </c>
      <c r="M94" s="99">
        <v>4.4991204316791222</v>
      </c>
      <c r="N94" s="99">
        <v>4.5509796877913242</v>
      </c>
      <c r="O94" s="99">
        <v>3.7706471437283922</v>
      </c>
      <c r="P94" s="99">
        <v>3.8135711881456302</v>
      </c>
      <c r="Q94" s="99">
        <v>3.7846768084882223</v>
      </c>
      <c r="R94" s="99">
        <v>5.0333742215354134</v>
      </c>
      <c r="S94" s="99">
        <v>5.1224524881368847</v>
      </c>
      <c r="T94" s="99">
        <v>4.4516076639888205</v>
      </c>
      <c r="U94" s="99">
        <v>4.4364801248272441</v>
      </c>
      <c r="V94" s="99">
        <v>2.686554808489225</v>
      </c>
      <c r="W94" s="99">
        <v>2.1479339323883275</v>
      </c>
      <c r="X94" s="99">
        <v>2.7993533168256608</v>
      </c>
      <c r="Y94" s="99">
        <v>2.8097220349391088</v>
      </c>
      <c r="DA94" s="63" t="s">
        <v>4682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6.2979625270530049</v>
      </c>
      <c r="H95" s="99">
        <v>6.6693794125251769</v>
      </c>
      <c r="I95" s="99">
        <v>6.4253558845889609</v>
      </c>
      <c r="J95" s="99">
        <v>6.418651157029851</v>
      </c>
      <c r="K95" s="99">
        <v>6.7998905641637188</v>
      </c>
      <c r="L95" s="99">
        <v>6.6676761502125128</v>
      </c>
      <c r="M95" s="99">
        <v>6.7730460048150736</v>
      </c>
      <c r="N95" s="99">
        <v>6.790072344273991</v>
      </c>
      <c r="O95" s="99">
        <v>7.4874173584947856</v>
      </c>
      <c r="P95" s="99">
        <v>8.3714470223975628</v>
      </c>
      <c r="Q95" s="99">
        <v>7.3675344306972645</v>
      </c>
      <c r="R95" s="99">
        <v>7.1601040029943883</v>
      </c>
      <c r="S95" s="99">
        <v>6.6013688402992843</v>
      </c>
      <c r="T95" s="99">
        <v>6.7211829168680133</v>
      </c>
      <c r="U95" s="99">
        <v>6.6481785021902828</v>
      </c>
      <c r="V95" s="99">
        <v>6.8487912150278181</v>
      </c>
      <c r="W95" s="99">
        <v>6.4466186763634328</v>
      </c>
      <c r="X95" s="99">
        <v>5.2697301910006207</v>
      </c>
      <c r="Y95" s="99">
        <v>4.5050722451930607</v>
      </c>
      <c r="DA95" s="63" t="s">
        <v>4683</v>
      </c>
    </row>
    <row r="96" spans="1:105" ht="12" customHeight="1" x14ac:dyDescent="0.25">
      <c r="A96" s="106" t="s">
        <v>122</v>
      </c>
      <c r="B96" s="101"/>
      <c r="C96" s="102">
        <v>9.6341392808873536</v>
      </c>
      <c r="D96" s="102">
        <v>9.7043501357389683</v>
      </c>
      <c r="E96" s="102">
        <v>9.8102799084032348</v>
      </c>
      <c r="F96" s="102">
        <v>10.278131650277412</v>
      </c>
      <c r="G96" s="102">
        <v>10.689895760199835</v>
      </c>
      <c r="H96" s="102">
        <v>11.162014473378369</v>
      </c>
      <c r="I96" s="102">
        <v>11.380069921364701</v>
      </c>
      <c r="J96" s="102">
        <v>10.790985686683664</v>
      </c>
      <c r="K96" s="102">
        <v>11.295474314015749</v>
      </c>
      <c r="L96" s="102">
        <v>11.013246866022065</v>
      </c>
      <c r="M96" s="102">
        <v>10.746595392107425</v>
      </c>
      <c r="N96" s="102">
        <v>11.12849639401078</v>
      </c>
      <c r="O96" s="102">
        <v>11.082303833210773</v>
      </c>
      <c r="P96" s="102">
        <v>11.367870815905663</v>
      </c>
      <c r="Q96" s="102">
        <v>11.235674184544346</v>
      </c>
      <c r="R96" s="102">
        <v>11.297391449603966</v>
      </c>
      <c r="S96" s="102">
        <v>11.312324608419155</v>
      </c>
      <c r="T96" s="102">
        <v>11.117535387527953</v>
      </c>
      <c r="U96" s="102">
        <v>10.999455329436893</v>
      </c>
      <c r="V96" s="102">
        <v>9.4188091946191239</v>
      </c>
      <c r="W96" s="102">
        <v>8.5745024435586501</v>
      </c>
      <c r="X96" s="102">
        <v>7.0565753304533088</v>
      </c>
      <c r="Y96" s="102">
        <v>6.7204326919740476</v>
      </c>
      <c r="DA96" s="131" t="s">
        <v>4684</v>
      </c>
    </row>
    <row r="97" spans="1:105" ht="12" customHeight="1" x14ac:dyDescent="0.25">
      <c r="A97" s="107" t="s">
        <v>121</v>
      </c>
      <c r="B97" s="104"/>
      <c r="C97" s="105">
        <v>9.6358477900373334</v>
      </c>
      <c r="D97" s="105">
        <v>9.706302586162165</v>
      </c>
      <c r="E97" s="105">
        <v>9.8140525747929974</v>
      </c>
      <c r="F97" s="105">
        <v>10.280504554652238</v>
      </c>
      <c r="G97" s="105">
        <v>10.690134587716873</v>
      </c>
      <c r="H97" s="105">
        <v>11.161707342886599</v>
      </c>
      <c r="I97" s="105">
        <v>11.38575032309938</v>
      </c>
      <c r="J97" s="105">
        <v>10.8026935592345</v>
      </c>
      <c r="K97" s="105">
        <v>11.312615461801959</v>
      </c>
      <c r="L97" s="105">
        <v>11.026377454353554</v>
      </c>
      <c r="M97" s="105">
        <v>10.7556233778835</v>
      </c>
      <c r="N97" s="105">
        <v>11.130794813799817</v>
      </c>
      <c r="O97" s="105">
        <v>11.081656217568984</v>
      </c>
      <c r="P97" s="105">
        <v>11.374313125141111</v>
      </c>
      <c r="Q97" s="105">
        <v>11.253289494008865</v>
      </c>
      <c r="R97" s="105">
        <v>11.315707131709619</v>
      </c>
      <c r="S97" s="105">
        <v>11.3327443439109</v>
      </c>
      <c r="T97" s="105">
        <v>11.130583478137712</v>
      </c>
      <c r="U97" s="105">
        <v>11.000255869244556</v>
      </c>
      <c r="V97" s="105">
        <v>9.4076223645110275</v>
      </c>
      <c r="W97" s="105">
        <v>8.5664362461849208</v>
      </c>
      <c r="X97" s="105">
        <v>7.1097412974710554</v>
      </c>
      <c r="Y97" s="105">
        <v>6.7653551303621464</v>
      </c>
      <c r="DA97" s="132" t="s">
        <v>4685</v>
      </c>
    </row>
    <row r="98" spans="1:105" ht="12" customHeight="1" x14ac:dyDescent="0.25">
      <c r="A98" s="108" t="s">
        <v>53</v>
      </c>
      <c r="B98" s="98"/>
      <c r="C98" s="99">
        <v>3.9337615056356499</v>
      </c>
      <c r="D98" s="99">
        <v>4.0575860336323553</v>
      </c>
      <c r="E98" s="99">
        <v>4.1770162448952313</v>
      </c>
      <c r="F98" s="99">
        <v>4.0951776628528904</v>
      </c>
      <c r="G98" s="99">
        <v>4.3514354829059601</v>
      </c>
      <c r="H98" s="99">
        <v>4.6118270844642026</v>
      </c>
      <c r="I98" s="99">
        <v>4.9838797145834635</v>
      </c>
      <c r="J98" s="99">
        <v>4.3143465730720427</v>
      </c>
      <c r="K98" s="99">
        <v>4.6634364974027589</v>
      </c>
      <c r="L98" s="99">
        <v>4.5722027312619833</v>
      </c>
      <c r="M98" s="99">
        <v>4.2941508232299634</v>
      </c>
      <c r="N98" s="99">
        <v>4.4687244871259493</v>
      </c>
      <c r="O98" s="99">
        <v>3.7150790556703006</v>
      </c>
      <c r="P98" s="99">
        <v>3.5600714057700924</v>
      </c>
      <c r="Q98" s="99">
        <v>3.823751157505626</v>
      </c>
      <c r="R98" s="99">
        <v>4.6687910436540445</v>
      </c>
      <c r="S98" s="99">
        <v>4.9540060615743764</v>
      </c>
      <c r="T98" s="99">
        <v>4.4390221978778737</v>
      </c>
      <c r="U98" s="99">
        <v>4.4020741058472463</v>
      </c>
      <c r="V98" s="99">
        <v>2.6496585498443008</v>
      </c>
      <c r="W98" s="99">
        <v>2.1324946120205919</v>
      </c>
      <c r="X98" s="99">
        <v>2.4444954177585339</v>
      </c>
      <c r="Y98" s="99">
        <v>2.587608774014293</v>
      </c>
      <c r="DA98" s="63" t="s">
        <v>4686</v>
      </c>
    </row>
    <row r="99" spans="1:105" ht="12" customHeight="1" x14ac:dyDescent="0.25">
      <c r="A99" s="108" t="s">
        <v>52</v>
      </c>
      <c r="B99" s="98"/>
      <c r="C99" s="99">
        <v>5.7020862844016831</v>
      </c>
      <c r="D99" s="99">
        <v>5.6487165525298089</v>
      </c>
      <c r="E99" s="99">
        <v>5.6370363298977662</v>
      </c>
      <c r="F99" s="99">
        <v>6.1853268917993471</v>
      </c>
      <c r="G99" s="99">
        <v>6.3386991048109129</v>
      </c>
      <c r="H99" s="99">
        <v>6.5498802584223981</v>
      </c>
      <c r="I99" s="99">
        <v>6.4018706085159183</v>
      </c>
      <c r="J99" s="99">
        <v>6.4883469861624583</v>
      </c>
      <c r="K99" s="99">
        <v>6.6491789643992005</v>
      </c>
      <c r="L99" s="99">
        <v>6.4541747230915716</v>
      </c>
      <c r="M99" s="99">
        <v>6.4614725546535379</v>
      </c>
      <c r="N99" s="99">
        <v>6.6620703266738657</v>
      </c>
      <c r="O99" s="99">
        <v>7.3665771618986851</v>
      </c>
      <c r="P99" s="99">
        <v>7.8142417193710179</v>
      </c>
      <c r="Q99" s="99">
        <v>7.4295383365032395</v>
      </c>
      <c r="R99" s="99">
        <v>6.6469160880555744</v>
      </c>
      <c r="S99" s="99">
        <v>6.3787382823365224</v>
      </c>
      <c r="T99" s="99">
        <v>6.6915612802598385</v>
      </c>
      <c r="U99" s="99">
        <v>6.5981817633973128</v>
      </c>
      <c r="V99" s="99">
        <v>6.7579638146667262</v>
      </c>
      <c r="W99" s="99">
        <v>6.433941634164329</v>
      </c>
      <c r="X99" s="99">
        <v>4.6652458797125238</v>
      </c>
      <c r="Y99" s="99">
        <v>4.1777463563478525</v>
      </c>
      <c r="DA99" s="63" t="s">
        <v>4687</v>
      </c>
    </row>
    <row r="100" spans="1:105" ht="12" customHeight="1" x14ac:dyDescent="0.25">
      <c r="A100" s="121" t="s">
        <v>54</v>
      </c>
      <c r="B100" s="122"/>
      <c r="C100" s="123">
        <v>1.8423299331039005</v>
      </c>
      <c r="D100" s="123">
        <v>1.8095867623395094</v>
      </c>
      <c r="E100" s="123">
        <v>1.9674887008177497</v>
      </c>
      <c r="F100" s="123">
        <v>1.9867878933087486</v>
      </c>
      <c r="G100" s="123">
        <v>2.0692432721801755</v>
      </c>
      <c r="H100" s="123">
        <v>2.0126143458649328</v>
      </c>
      <c r="I100" s="123">
        <v>1.9760072313636927</v>
      </c>
      <c r="J100" s="123">
        <v>1.726442112133068</v>
      </c>
      <c r="K100" s="123">
        <v>1.7934671106757192</v>
      </c>
      <c r="L100" s="123">
        <v>1.7739864511053236</v>
      </c>
      <c r="M100" s="123">
        <v>1.667447868465137</v>
      </c>
      <c r="N100" s="123">
        <v>1.7309153436288487</v>
      </c>
      <c r="O100" s="123">
        <v>1.7425995300988848</v>
      </c>
      <c r="P100" s="123">
        <v>1.7756492052578907</v>
      </c>
      <c r="Q100" s="123">
        <v>1.8658112862447058</v>
      </c>
      <c r="R100" s="123">
        <v>1.8671823229444608</v>
      </c>
      <c r="S100" s="123">
        <v>1.8738101383937651</v>
      </c>
      <c r="T100" s="123">
        <v>1.8701376999604127</v>
      </c>
      <c r="U100" s="123">
        <v>1.8601894163546937</v>
      </c>
      <c r="V100" s="123">
        <v>1.9504038188738739</v>
      </c>
      <c r="W100" s="123">
        <v>1.9012734310762049</v>
      </c>
      <c r="X100" s="123">
        <v>1.3976971546555492</v>
      </c>
      <c r="Y100" s="123">
        <v>1.4093488872146622</v>
      </c>
      <c r="DA100" s="130" t="s">
        <v>4688</v>
      </c>
    </row>
    <row r="101" spans="1:105" ht="12" customHeight="1" x14ac:dyDescent="0.25">
      <c r="A101" s="97" t="s">
        <v>202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X101" s="99">
        <v>0</v>
      </c>
      <c r="Y101" s="99">
        <v>0</v>
      </c>
      <c r="DA101" s="63" t="s">
        <v>4689</v>
      </c>
    </row>
    <row r="102" spans="1:105" ht="12" customHeight="1" x14ac:dyDescent="0.25">
      <c r="A102" s="97" t="s">
        <v>50</v>
      </c>
      <c r="B102" s="98"/>
      <c r="C102" s="99">
        <v>1.8019625326694491</v>
      </c>
      <c r="D102" s="99">
        <v>1.7935146906136037</v>
      </c>
      <c r="E102" s="99">
        <v>1.9992762331520453</v>
      </c>
      <c r="F102" s="99">
        <v>1.9924059017520062</v>
      </c>
      <c r="G102" s="99">
        <v>1.960305264408237</v>
      </c>
      <c r="H102" s="99">
        <v>2.040320475478747</v>
      </c>
      <c r="I102" s="99">
        <v>2.008065502479742</v>
      </c>
      <c r="J102" s="99">
        <v>1.7029192282694632</v>
      </c>
      <c r="K102" s="99">
        <v>1.8250852208661736</v>
      </c>
      <c r="L102" s="99">
        <v>1.7468228352997277</v>
      </c>
      <c r="M102" s="99">
        <v>1.7483940526891124</v>
      </c>
      <c r="N102" s="99">
        <v>1.7643654685179151</v>
      </c>
      <c r="O102" s="99">
        <v>1.7488128416213746</v>
      </c>
      <c r="P102" s="99">
        <v>1.9059916494533373</v>
      </c>
      <c r="Q102" s="99">
        <v>1.8326123753821402</v>
      </c>
      <c r="R102" s="99">
        <v>1.9608743054842002</v>
      </c>
      <c r="S102" s="99">
        <v>1.9309989865452626</v>
      </c>
      <c r="T102" s="99">
        <v>1.9213241615724939</v>
      </c>
      <c r="U102" s="99">
        <v>2.0114921425980086</v>
      </c>
      <c r="V102" s="99">
        <v>1.8617789453632894</v>
      </c>
      <c r="W102" s="99">
        <v>1.7666635649762654</v>
      </c>
      <c r="X102" s="99">
        <v>1.6059648031785902</v>
      </c>
      <c r="Y102" s="99">
        <v>1.4534806857254416</v>
      </c>
      <c r="DA102" s="63" t="s">
        <v>4690</v>
      </c>
    </row>
    <row r="103" spans="1:105" ht="12" customHeight="1" x14ac:dyDescent="0.25">
      <c r="A103" s="109" t="s">
        <v>120</v>
      </c>
      <c r="B103" s="33"/>
      <c r="C103" s="110">
        <v>1.844306071143329</v>
      </c>
      <c r="D103" s="110">
        <v>1.8104977730218119</v>
      </c>
      <c r="E103" s="110">
        <v>1.96589261167661</v>
      </c>
      <c r="F103" s="110">
        <v>1.986458308839175</v>
      </c>
      <c r="G103" s="110">
        <v>2.075880527970869</v>
      </c>
      <c r="H103" s="110">
        <v>2.0106978743496118</v>
      </c>
      <c r="I103" s="110">
        <v>1.9731289974334436</v>
      </c>
      <c r="J103" s="110">
        <v>1.728537573868399</v>
      </c>
      <c r="K103" s="110">
        <v>1.7906698060375241</v>
      </c>
      <c r="L103" s="110">
        <v>1.7760212065930494</v>
      </c>
      <c r="M103" s="110">
        <v>1.6613197315271859</v>
      </c>
      <c r="N103" s="110">
        <v>1.7283438000867657</v>
      </c>
      <c r="O103" s="110">
        <v>1.7421300079375441</v>
      </c>
      <c r="P103" s="110">
        <v>1.7640486506443991</v>
      </c>
      <c r="Q103" s="110">
        <v>1.8685397550437874</v>
      </c>
      <c r="R103" s="110">
        <v>1.8590993687118504</v>
      </c>
      <c r="S103" s="110">
        <v>1.8693030690301196</v>
      </c>
      <c r="T103" s="110">
        <v>1.8666256015280587</v>
      </c>
      <c r="U103" s="110">
        <v>1.8490592992057098</v>
      </c>
      <c r="V103" s="110">
        <v>1.9565896277545083</v>
      </c>
      <c r="W103" s="110">
        <v>1.911449998536219</v>
      </c>
      <c r="X103" s="110">
        <v>1.3779913294847843</v>
      </c>
      <c r="Y103" s="110">
        <v>1.4052202667920197</v>
      </c>
      <c r="DA103" s="60" t="s">
        <v>4691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4692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4693</v>
      </c>
    </row>
    <row r="107" spans="1:105" ht="12" customHeight="1" x14ac:dyDescent="0.25">
      <c r="A107" s="97" t="s">
        <v>197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4694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4695</v>
      </c>
    </row>
    <row r="109" spans="1:105" ht="12.95" customHeight="1" x14ac:dyDescent="0.25">
      <c r="A109" s="121" t="s">
        <v>92</v>
      </c>
      <c r="B109" s="122"/>
      <c r="C109" s="123">
        <f t="shared" ref="C109:Y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4696</v>
      </c>
    </row>
    <row r="110" spans="1:105" ht="12" customHeight="1" x14ac:dyDescent="0.25">
      <c r="A110" s="97" t="s">
        <v>53</v>
      </c>
      <c r="B110" s="98"/>
      <c r="C110" s="99">
        <f>RES_hhdet_in_tesh!C110/RES_summary!C$21</f>
        <v>0</v>
      </c>
      <c r="D110" s="99">
        <f>RES_hhdet_in_tesh!D110/RES_summary!D$21</f>
        <v>0</v>
      </c>
      <c r="E110" s="99">
        <f>RES_hhdet_in_tesh!E110/RES_summary!E$21</f>
        <v>0</v>
      </c>
      <c r="F110" s="99">
        <f>RES_hhdet_in_tesh!F110/RES_summary!F$21</f>
        <v>0</v>
      </c>
      <c r="G110" s="99">
        <f>RES_hhdet_in_tesh!G110/RES_summary!G$21</f>
        <v>0</v>
      </c>
      <c r="H110" s="99">
        <f>RES_hhdet_in_tesh!H110/RES_summary!H$21</f>
        <v>0</v>
      </c>
      <c r="I110" s="99">
        <f>RES_hhdet_in_tesh!I110/RES_summary!I$21</f>
        <v>0</v>
      </c>
      <c r="J110" s="99">
        <f>RES_hhdet_in_tesh!J110/RES_summary!J$21</f>
        <v>0</v>
      </c>
      <c r="K110" s="99">
        <f>RES_hhdet_in_tesh!K110/RES_summary!K$21</f>
        <v>0</v>
      </c>
      <c r="L110" s="99">
        <f>RES_hhdet_in_tesh!L110/RES_summary!L$21</f>
        <v>0</v>
      </c>
      <c r="M110" s="99">
        <f>RES_hhdet_in_tesh!M110/RES_summary!M$21</f>
        <v>0</v>
      </c>
      <c r="N110" s="99">
        <f>RES_hhdet_in_tesh!N110/RES_summary!N$21</f>
        <v>0</v>
      </c>
      <c r="O110" s="99">
        <f>RES_hhdet_in_tesh!O110/RES_summary!O$21</f>
        <v>0</v>
      </c>
      <c r="P110" s="99">
        <f>RES_hhdet_in_tesh!P110/RES_summary!P$21</f>
        <v>0</v>
      </c>
      <c r="Q110" s="99">
        <f>RES_hhdet_in_tesh!Q110/RES_summary!Q$21</f>
        <v>0</v>
      </c>
      <c r="R110" s="99">
        <f>RES_hhdet_in_tesh!R110/RES_summary!R$21</f>
        <v>0</v>
      </c>
      <c r="S110" s="99">
        <f>RES_hhdet_in_tesh!S110/RES_summary!S$21</f>
        <v>0</v>
      </c>
      <c r="T110" s="99">
        <f>RES_hhdet_in_tesh!T110/RES_summary!T$21</f>
        <v>0</v>
      </c>
      <c r="U110" s="99">
        <f>RES_hhdet_in_tesh!U110/RES_summary!U$21</f>
        <v>0</v>
      </c>
      <c r="V110" s="99">
        <f>RES_hhdet_in_tesh!V110/RES_summary!V$21</f>
        <v>0</v>
      </c>
      <c r="W110" s="99">
        <f>RES_hhdet_in_tesh!W110/RES_summary!W$21</f>
        <v>0</v>
      </c>
      <c r="X110" s="99">
        <f>RES_hhdet_in_tesh!X110/RES_summary!X$21</f>
        <v>0</v>
      </c>
      <c r="Y110" s="99">
        <f>RES_hhdet_in_tesh!Y110/RES_summary!Y$21</f>
        <v>0</v>
      </c>
      <c r="DA110" s="63" t="s">
        <v>4697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4698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4699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4700</v>
      </c>
    </row>
    <row r="114" spans="1:105" ht="12" customHeight="1" x14ac:dyDescent="0.25">
      <c r="A114" s="100" t="s">
        <v>197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4701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4702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4703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4704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4705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4706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4707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4708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4709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8">
        <f t="shared" ref="C124:Q124" si="42">C125+C128+C130+C139</f>
        <v>91.603652059803792</v>
      </c>
      <c r="D124" s="118">
        <f t="shared" si="42"/>
        <v>93.996110390569029</v>
      </c>
      <c r="E124" s="118">
        <f t="shared" si="42"/>
        <v>92.400157438383133</v>
      </c>
      <c r="F124" s="118">
        <f t="shared" si="42"/>
        <v>90.17092188601606</v>
      </c>
      <c r="G124" s="118">
        <f t="shared" si="42"/>
        <v>85.232668232136163</v>
      </c>
      <c r="H124" s="118">
        <f t="shared" si="42"/>
        <v>83.412401004795242</v>
      </c>
      <c r="I124" s="118">
        <f t="shared" si="42"/>
        <v>86.427381267097147</v>
      </c>
      <c r="J124" s="118">
        <f t="shared" si="42"/>
        <v>83.453474618462906</v>
      </c>
      <c r="K124" s="118">
        <f t="shared" si="42"/>
        <v>73.425017395711365</v>
      </c>
      <c r="L124" s="118">
        <f t="shared" si="42"/>
        <v>71.363600236239733</v>
      </c>
      <c r="M124" s="118">
        <f t="shared" si="42"/>
        <v>75.801475291936498</v>
      </c>
      <c r="N124" s="118">
        <f t="shared" si="42"/>
        <v>76.743059108874832</v>
      </c>
      <c r="O124" s="118">
        <f t="shared" si="42"/>
        <v>70.005686253224127</v>
      </c>
      <c r="P124" s="118">
        <f t="shared" si="42"/>
        <v>71.269088073150826</v>
      </c>
      <c r="Q124" s="118">
        <f t="shared" si="42"/>
        <v>65.809682330147112</v>
      </c>
      <c r="R124" s="118">
        <f t="shared" ref="R124:V124" si="43">R125+R128+R130+R139</f>
        <v>61.283815662353298</v>
      </c>
      <c r="S124" s="118">
        <f t="shared" si="43"/>
        <v>59.828624317455521</v>
      </c>
      <c r="T124" s="118">
        <f t="shared" si="43"/>
        <v>59.762163227006248</v>
      </c>
      <c r="U124" s="118">
        <f t="shared" si="43"/>
        <v>58.256889798232983</v>
      </c>
      <c r="V124" s="118">
        <f t="shared" si="43"/>
        <v>56.749598497118818</v>
      </c>
      <c r="W124" s="118">
        <f t="shared" ref="W124:Y124" si="44">W125+W128+W130+W139</f>
        <v>53.936584657897065</v>
      </c>
      <c r="X124" s="118">
        <f t="shared" si="44"/>
        <v>35.286498604755984</v>
      </c>
      <c r="Y124" s="118">
        <f t="shared" si="44"/>
        <v>29.42839027726637</v>
      </c>
      <c r="DA124" s="129" t="s">
        <v>4710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80.032710765536322</v>
      </c>
      <c r="D125" s="123">
        <f t="shared" si="45"/>
        <v>82.442367159928367</v>
      </c>
      <c r="E125" s="123">
        <f t="shared" si="45"/>
        <v>80.489555919861644</v>
      </c>
      <c r="F125" s="123">
        <f t="shared" si="45"/>
        <v>77.851467921950217</v>
      </c>
      <c r="G125" s="123">
        <f t="shared" si="45"/>
        <v>72.100272120125425</v>
      </c>
      <c r="H125" s="123">
        <f t="shared" si="45"/>
        <v>69.267168950621183</v>
      </c>
      <c r="I125" s="123">
        <f t="shared" si="45"/>
        <v>72.75526790024729</v>
      </c>
      <c r="J125" s="123">
        <f t="shared" si="45"/>
        <v>70.624260927770521</v>
      </c>
      <c r="K125" s="123">
        <f t="shared" si="45"/>
        <v>60.257890449092933</v>
      </c>
      <c r="L125" s="123">
        <f t="shared" si="45"/>
        <v>58.18070026269239</v>
      </c>
      <c r="M125" s="123">
        <f t="shared" si="45"/>
        <v>63.322428142091795</v>
      </c>
      <c r="N125" s="123">
        <f t="shared" si="45"/>
        <v>63.50780902107968</v>
      </c>
      <c r="O125" s="123">
        <f t="shared" si="45"/>
        <v>56.548566749043296</v>
      </c>
      <c r="P125" s="123">
        <f t="shared" si="45"/>
        <v>57.750274274360024</v>
      </c>
      <c r="Q125" s="123">
        <f t="shared" si="45"/>
        <v>52.45679430124175</v>
      </c>
      <c r="R125" s="123">
        <f t="shared" ref="R125:V125" si="46">SUM(R126:R127)</f>
        <v>47.737145224229025</v>
      </c>
      <c r="S125" s="123">
        <f t="shared" si="46"/>
        <v>46.273893654921402</v>
      </c>
      <c r="T125" s="123">
        <f t="shared" si="46"/>
        <v>46.611000730350604</v>
      </c>
      <c r="U125" s="123">
        <f t="shared" si="46"/>
        <v>44.234866277014035</v>
      </c>
      <c r="V125" s="123">
        <f t="shared" si="46"/>
        <v>43.579819036671758</v>
      </c>
      <c r="W125" s="123">
        <f t="shared" ref="W125:Y125" si="47">SUM(W126:W127)</f>
        <v>42.374985981323533</v>
      </c>
      <c r="X125" s="123">
        <f t="shared" si="47"/>
        <v>25.930577434986379</v>
      </c>
      <c r="Y125" s="123">
        <f t="shared" si="47"/>
        <v>20.412400881084064</v>
      </c>
      <c r="DA125" s="130" t="s">
        <v>4711</v>
      </c>
    </row>
    <row r="126" spans="1:105" ht="12" customHeight="1" x14ac:dyDescent="0.25">
      <c r="A126" s="97" t="s">
        <v>198</v>
      </c>
      <c r="B126" s="98"/>
      <c r="C126" s="99">
        <v>79.650978833535888</v>
      </c>
      <c r="D126" s="99">
        <v>82.058763394253148</v>
      </c>
      <c r="E126" s="99">
        <v>80.121567488534737</v>
      </c>
      <c r="F126" s="99">
        <v>77.495880725149647</v>
      </c>
      <c r="G126" s="99">
        <v>71.776259833751979</v>
      </c>
      <c r="H126" s="99">
        <v>68.962869677282498</v>
      </c>
      <c r="I126" s="99">
        <v>72.440070425743102</v>
      </c>
      <c r="J126" s="99">
        <v>70.319187234170329</v>
      </c>
      <c r="K126" s="99">
        <v>60.000929899042681</v>
      </c>
      <c r="L126" s="99">
        <v>57.935947989808383</v>
      </c>
      <c r="M126" s="99">
        <v>63.059668594177985</v>
      </c>
      <c r="N126" s="99">
        <v>63.246625282537849</v>
      </c>
      <c r="O126" s="99">
        <v>56.318108841824625</v>
      </c>
      <c r="P126" s="99">
        <v>57.516555721222574</v>
      </c>
      <c r="Q126" s="99">
        <v>52.246291237090816</v>
      </c>
      <c r="R126" s="99">
        <v>47.546519790774845</v>
      </c>
      <c r="S126" s="99">
        <v>46.090339580197352</v>
      </c>
      <c r="T126" s="99">
        <v>46.426643308834628</v>
      </c>
      <c r="U126" s="99">
        <v>44.059452051784241</v>
      </c>
      <c r="V126" s="99">
        <v>43.41466638381366</v>
      </c>
      <c r="W126" s="99">
        <v>42.21348070488105</v>
      </c>
      <c r="X126" s="99">
        <v>25.835453029218105</v>
      </c>
      <c r="Y126" s="99">
        <v>20.338014604493146</v>
      </c>
      <c r="DA126" s="63" t="s">
        <v>4712</v>
      </c>
    </row>
    <row r="127" spans="1:105" ht="12" customHeight="1" x14ac:dyDescent="0.25">
      <c r="A127" s="97" t="s">
        <v>53</v>
      </c>
      <c r="B127" s="98"/>
      <c r="C127" s="99">
        <v>0.38173193200042982</v>
      </c>
      <c r="D127" s="99">
        <v>0.38360376567522425</v>
      </c>
      <c r="E127" s="99">
        <v>0.36798843132690673</v>
      </c>
      <c r="F127" s="99">
        <v>0.3555871968005736</v>
      </c>
      <c r="G127" s="99">
        <v>0.32401228637344154</v>
      </c>
      <c r="H127" s="99">
        <v>0.30429927333868734</v>
      </c>
      <c r="I127" s="99">
        <v>0.31519747450418439</v>
      </c>
      <c r="J127" s="99">
        <v>0.30507369360019321</v>
      </c>
      <c r="K127" s="99">
        <v>0.25696055005025153</v>
      </c>
      <c r="L127" s="99">
        <v>0.24475227288400483</v>
      </c>
      <c r="M127" s="99">
        <v>0.26275954791380851</v>
      </c>
      <c r="N127" s="99">
        <v>0.26118373854183441</v>
      </c>
      <c r="O127" s="99">
        <v>0.23045790721867293</v>
      </c>
      <c r="P127" s="99">
        <v>0.2337185531374486</v>
      </c>
      <c r="Q127" s="99">
        <v>0.21050306415093434</v>
      </c>
      <c r="R127" s="99">
        <v>0.19062543345418032</v>
      </c>
      <c r="S127" s="99">
        <v>0.18355407472405272</v>
      </c>
      <c r="T127" s="99">
        <v>0.184357421515977</v>
      </c>
      <c r="U127" s="99">
        <v>0.17541422522979727</v>
      </c>
      <c r="V127" s="99">
        <v>0.16515265285810035</v>
      </c>
      <c r="W127" s="99">
        <v>0.16150527644248328</v>
      </c>
      <c r="X127" s="99">
        <v>9.5124405768275119E-2</v>
      </c>
      <c r="Y127" s="99">
        <v>7.438627659091733E-2</v>
      </c>
      <c r="DA127" s="63" t="s">
        <v>4713</v>
      </c>
    </row>
    <row r="128" spans="1:105" ht="12.95" customHeight="1" x14ac:dyDescent="0.25">
      <c r="A128" s="121" t="s">
        <v>92</v>
      </c>
      <c r="B128" s="122"/>
      <c r="C128" s="123">
        <f t="shared" ref="C128:Y128" si="48">C129</f>
        <v>9.4492544542043352E-2</v>
      </c>
      <c r="D128" s="123">
        <f t="shared" si="48"/>
        <v>3.9751423404106985E-2</v>
      </c>
      <c r="E128" s="123">
        <f t="shared" si="48"/>
        <v>0.13265616238589714</v>
      </c>
      <c r="F128" s="123">
        <f t="shared" si="48"/>
        <v>5.4518138314582694E-2</v>
      </c>
      <c r="G128" s="123">
        <f t="shared" si="48"/>
        <v>0.37317270003449304</v>
      </c>
      <c r="H128" s="123">
        <f t="shared" si="48"/>
        <v>0.97059821715090588</v>
      </c>
      <c r="I128" s="123">
        <f t="shared" si="48"/>
        <v>0.31543807340205532</v>
      </c>
      <c r="J128" s="123">
        <f t="shared" si="48"/>
        <v>0.31048091669754579</v>
      </c>
      <c r="K128" s="123">
        <f t="shared" si="48"/>
        <v>7.3795013475991281E-2</v>
      </c>
      <c r="L128" s="123">
        <f t="shared" si="48"/>
        <v>0.39414940499409135</v>
      </c>
      <c r="M128" s="123">
        <f t="shared" si="48"/>
        <v>6.407325277739101E-2</v>
      </c>
      <c r="N128" s="123">
        <f t="shared" si="48"/>
        <v>0.37574193311201276</v>
      </c>
      <c r="O128" s="123">
        <f t="shared" si="48"/>
        <v>0.63230118099941834</v>
      </c>
      <c r="P128" s="123">
        <f t="shared" si="48"/>
        <v>0.37421187018232732</v>
      </c>
      <c r="Q128" s="123">
        <f t="shared" si="48"/>
        <v>0.24718884409576911</v>
      </c>
      <c r="R128" s="123">
        <f t="shared" si="48"/>
        <v>0.3784479123557179</v>
      </c>
      <c r="S128" s="123">
        <f t="shared" si="48"/>
        <v>0.36380952058376426</v>
      </c>
      <c r="T128" s="123">
        <f t="shared" si="48"/>
        <v>0.16174598983428243</v>
      </c>
      <c r="U128" s="123">
        <f t="shared" si="48"/>
        <v>1.1622728037116048</v>
      </c>
      <c r="V128" s="123">
        <f t="shared" si="48"/>
        <v>1.8018642203103283</v>
      </c>
      <c r="W128" s="123">
        <f t="shared" si="48"/>
        <v>1.0873249964109075</v>
      </c>
      <c r="X128" s="123">
        <f t="shared" si="48"/>
        <v>0.85633408452808846</v>
      </c>
      <c r="Y128" s="123">
        <f t="shared" si="48"/>
        <v>0.87330355196175324</v>
      </c>
      <c r="DA128" s="130" t="s">
        <v>4714</v>
      </c>
    </row>
    <row r="129" spans="1:105" ht="12" customHeight="1" x14ac:dyDescent="0.25">
      <c r="A129" s="97" t="s">
        <v>53</v>
      </c>
      <c r="B129" s="98"/>
      <c r="C129" s="99">
        <f>RES_hhdet_in_tesh!C129/RES_summary!C$21</f>
        <v>9.4492544542043352E-2</v>
      </c>
      <c r="D129" s="99">
        <f>RES_hhdet_in_tesh!D129/RES_summary!D$21</f>
        <v>3.9751423404106985E-2</v>
      </c>
      <c r="E129" s="99">
        <f>RES_hhdet_in_tesh!E129/RES_summary!E$21</f>
        <v>0.13265616238589714</v>
      </c>
      <c r="F129" s="99">
        <f>RES_hhdet_in_tesh!F129/RES_summary!F$21</f>
        <v>5.4518138314582694E-2</v>
      </c>
      <c r="G129" s="99">
        <f>RES_hhdet_in_tesh!G129/RES_summary!G$21</f>
        <v>0.37317270003449304</v>
      </c>
      <c r="H129" s="99">
        <f>RES_hhdet_in_tesh!H129/RES_summary!H$21</f>
        <v>0.97059821715090588</v>
      </c>
      <c r="I129" s="99">
        <f>RES_hhdet_in_tesh!I129/RES_summary!I$21</f>
        <v>0.31543807340205532</v>
      </c>
      <c r="J129" s="99">
        <f>RES_hhdet_in_tesh!J129/RES_summary!J$21</f>
        <v>0.31048091669754579</v>
      </c>
      <c r="K129" s="99">
        <f>RES_hhdet_in_tesh!K129/RES_summary!K$21</f>
        <v>7.3795013475991281E-2</v>
      </c>
      <c r="L129" s="99">
        <f>RES_hhdet_in_tesh!L129/RES_summary!L$21</f>
        <v>0.39414940499409135</v>
      </c>
      <c r="M129" s="99">
        <f>RES_hhdet_in_tesh!M129/RES_summary!M$21</f>
        <v>6.407325277739101E-2</v>
      </c>
      <c r="N129" s="99">
        <f>RES_hhdet_in_tesh!N129/RES_summary!N$21</f>
        <v>0.37574193311201276</v>
      </c>
      <c r="O129" s="99">
        <f>RES_hhdet_in_tesh!O129/RES_summary!O$21</f>
        <v>0.63230118099941834</v>
      </c>
      <c r="P129" s="99">
        <f>RES_hhdet_in_tesh!P129/RES_summary!P$21</f>
        <v>0.37421187018232732</v>
      </c>
      <c r="Q129" s="99">
        <f>RES_hhdet_in_tesh!Q129/RES_summary!Q$21</f>
        <v>0.24718884409576911</v>
      </c>
      <c r="R129" s="99">
        <f>RES_hhdet_in_tesh!R129/RES_summary!R$21</f>
        <v>0.3784479123557179</v>
      </c>
      <c r="S129" s="99">
        <f>RES_hhdet_in_tesh!S129/RES_summary!S$21</f>
        <v>0.36380952058376426</v>
      </c>
      <c r="T129" s="99">
        <f>RES_hhdet_in_tesh!T129/RES_summary!T$21</f>
        <v>0.16174598983428243</v>
      </c>
      <c r="U129" s="99">
        <f>RES_hhdet_in_tesh!U129/RES_summary!U$21</f>
        <v>1.1622728037116048</v>
      </c>
      <c r="V129" s="99">
        <f>RES_hhdet_in_tesh!V129/RES_summary!V$21</f>
        <v>1.8018642203103283</v>
      </c>
      <c r="W129" s="99">
        <f>RES_hhdet_in_tesh!W129/RES_summary!W$21</f>
        <v>1.0873249964109075</v>
      </c>
      <c r="X129" s="99">
        <f>RES_hhdet_in_tesh!X129/RES_summary!X$21</f>
        <v>0.85633408452808846</v>
      </c>
      <c r="Y129" s="99">
        <f>RES_hhdet_in_tesh!Y129/RES_summary!Y$21</f>
        <v>0.87330355196175324</v>
      </c>
      <c r="DA129" s="63" t="s">
        <v>4715</v>
      </c>
    </row>
    <row r="130" spans="1:105" ht="12" customHeight="1" x14ac:dyDescent="0.25">
      <c r="A130" s="121" t="s">
        <v>55</v>
      </c>
      <c r="B130" s="122"/>
      <c r="C130" s="123">
        <v>9.6341966561946322</v>
      </c>
      <c r="D130" s="123">
        <v>9.7043820385236614</v>
      </c>
      <c r="E130" s="123">
        <v>9.8104417385968965</v>
      </c>
      <c r="F130" s="123">
        <v>10.278140064831934</v>
      </c>
      <c r="G130" s="123">
        <v>10.689897898953717</v>
      </c>
      <c r="H130" s="123">
        <v>11.162005501026924</v>
      </c>
      <c r="I130" s="123">
        <v>11.380642254033186</v>
      </c>
      <c r="J130" s="123">
        <v>10.792300817572935</v>
      </c>
      <c r="K130" s="123">
        <v>11.299902761996149</v>
      </c>
      <c r="L130" s="123">
        <v>11.01479528445738</v>
      </c>
      <c r="M130" s="123">
        <v>10.747586268595045</v>
      </c>
      <c r="N130" s="123">
        <v>11.128615651641345</v>
      </c>
      <c r="O130" s="123">
        <v>11.08221368216973</v>
      </c>
      <c r="P130" s="123">
        <v>11.369077035507187</v>
      </c>
      <c r="Q130" s="123">
        <v>11.239891934697823</v>
      </c>
      <c r="R130" s="123">
        <v>11.301114637441838</v>
      </c>
      <c r="S130" s="123">
        <v>11.31703101585591</v>
      </c>
      <c r="T130" s="123">
        <v>11.11935356408833</v>
      </c>
      <c r="U130" s="123">
        <v>10.999548268095303</v>
      </c>
      <c r="V130" s="123">
        <v>9.4174067640224806</v>
      </c>
      <c r="W130" s="123">
        <v>8.5729334575358287</v>
      </c>
      <c r="X130" s="123">
        <v>7.1019337079090104</v>
      </c>
      <c r="Y130" s="123">
        <v>6.7333380415986985</v>
      </c>
      <c r="DA130" s="130" t="s">
        <v>4716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X131" s="99">
        <v>0</v>
      </c>
      <c r="Y131" s="99">
        <v>0</v>
      </c>
      <c r="DA131" s="63" t="s">
        <v>4717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X132" s="99">
        <v>0</v>
      </c>
      <c r="Y132" s="99">
        <v>0</v>
      </c>
      <c r="DA132" s="63" t="s">
        <v>4718</v>
      </c>
    </row>
    <row r="133" spans="1:105" ht="12" customHeight="1" x14ac:dyDescent="0.25">
      <c r="A133" s="100" t="s">
        <v>198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X133" s="102">
        <v>0</v>
      </c>
      <c r="Y133" s="102">
        <v>0</v>
      </c>
      <c r="DA133" s="131" t="s">
        <v>4719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X134" s="105">
        <v>0</v>
      </c>
      <c r="Y134" s="105">
        <v>0</v>
      </c>
      <c r="DA134" s="132" t="s">
        <v>4720</v>
      </c>
    </row>
    <row r="135" spans="1:105" ht="12" customHeight="1" x14ac:dyDescent="0.25">
      <c r="A135" s="106" t="s">
        <v>122</v>
      </c>
      <c r="B135" s="101"/>
      <c r="C135" s="102">
        <v>9.6341392808873572</v>
      </c>
      <c r="D135" s="102">
        <v>9.7043501357389683</v>
      </c>
      <c r="E135" s="102">
        <v>9.8102799084032348</v>
      </c>
      <c r="F135" s="102">
        <v>10.278131650277412</v>
      </c>
      <c r="G135" s="102">
        <v>10.689895760199834</v>
      </c>
      <c r="H135" s="102">
        <v>11.16201447337837</v>
      </c>
      <c r="I135" s="102">
        <v>11.380069921364703</v>
      </c>
      <c r="J135" s="102">
        <v>10.790985686683664</v>
      </c>
      <c r="K135" s="102">
        <v>11.295474314015749</v>
      </c>
      <c r="L135" s="102">
        <v>11.013246866022063</v>
      </c>
      <c r="M135" s="102">
        <v>10.746595392107428</v>
      </c>
      <c r="N135" s="102">
        <v>11.12849639401078</v>
      </c>
      <c r="O135" s="102">
        <v>11.082303833210775</v>
      </c>
      <c r="P135" s="102">
        <v>11.367870815905658</v>
      </c>
      <c r="Q135" s="102">
        <v>11.235674184544349</v>
      </c>
      <c r="R135" s="102">
        <v>11.297391449603968</v>
      </c>
      <c r="S135" s="102">
        <v>11.312324608419154</v>
      </c>
      <c r="T135" s="102">
        <v>11.117535387527955</v>
      </c>
      <c r="U135" s="102">
        <v>10.999455329436891</v>
      </c>
      <c r="V135" s="102">
        <v>9.4188091946191239</v>
      </c>
      <c r="W135" s="102">
        <v>8.5745024435586465</v>
      </c>
      <c r="X135" s="102">
        <v>7.0565753304533061</v>
      </c>
      <c r="Y135" s="102">
        <v>6.7204326919740485</v>
      </c>
      <c r="DA135" s="131" t="s">
        <v>4721</v>
      </c>
    </row>
    <row r="136" spans="1:105" ht="12" customHeight="1" x14ac:dyDescent="0.25">
      <c r="A136" s="107" t="s">
        <v>121</v>
      </c>
      <c r="B136" s="104"/>
      <c r="C136" s="105">
        <v>9.6358477900373334</v>
      </c>
      <c r="D136" s="105">
        <v>9.7063025861621668</v>
      </c>
      <c r="E136" s="105">
        <v>9.8140525747929974</v>
      </c>
      <c r="F136" s="105">
        <v>10.280504554652238</v>
      </c>
      <c r="G136" s="105">
        <v>10.690134587716873</v>
      </c>
      <c r="H136" s="105">
        <v>11.161707342886601</v>
      </c>
      <c r="I136" s="105">
        <v>11.385750323099385</v>
      </c>
      <c r="J136" s="105">
        <v>10.802693559234504</v>
      </c>
      <c r="K136" s="105">
        <v>11.312615461801956</v>
      </c>
      <c r="L136" s="105">
        <v>11.026377454353552</v>
      </c>
      <c r="M136" s="105">
        <v>10.755623377883497</v>
      </c>
      <c r="N136" s="105">
        <v>11.130794813799817</v>
      </c>
      <c r="O136" s="105">
        <v>11.081656217568987</v>
      </c>
      <c r="P136" s="105">
        <v>11.374313125141111</v>
      </c>
      <c r="Q136" s="105">
        <v>11.253289494008868</v>
      </c>
      <c r="R136" s="105">
        <v>11.315707131709621</v>
      </c>
      <c r="S136" s="105">
        <v>11.3327443439109</v>
      </c>
      <c r="T136" s="105">
        <v>11.130583478137712</v>
      </c>
      <c r="U136" s="105">
        <v>11.00025586924456</v>
      </c>
      <c r="V136" s="105">
        <v>9.4076223645110257</v>
      </c>
      <c r="W136" s="105">
        <v>8.5664362461849208</v>
      </c>
      <c r="X136" s="105">
        <v>7.1097412974710581</v>
      </c>
      <c r="Y136" s="105">
        <v>6.7653551303621455</v>
      </c>
      <c r="DA136" s="132" t="s">
        <v>4722</v>
      </c>
    </row>
    <row r="137" spans="1:105" ht="12" customHeight="1" x14ac:dyDescent="0.25">
      <c r="A137" s="108" t="s">
        <v>53</v>
      </c>
      <c r="B137" s="98"/>
      <c r="C137" s="99">
        <v>3.9337615056356507</v>
      </c>
      <c r="D137" s="99">
        <v>4.0575860336323553</v>
      </c>
      <c r="E137" s="99">
        <v>4.1770162448952313</v>
      </c>
      <c r="F137" s="99">
        <v>4.0951776628528904</v>
      </c>
      <c r="G137" s="99">
        <v>4.3514354829059601</v>
      </c>
      <c r="H137" s="99">
        <v>4.6118270844642026</v>
      </c>
      <c r="I137" s="99">
        <v>4.9838797145834626</v>
      </c>
      <c r="J137" s="99">
        <v>4.3143465730720418</v>
      </c>
      <c r="K137" s="99">
        <v>4.6634364974027598</v>
      </c>
      <c r="L137" s="99">
        <v>4.5722027312619815</v>
      </c>
      <c r="M137" s="99">
        <v>4.2941508232299626</v>
      </c>
      <c r="N137" s="99">
        <v>4.4687244871259493</v>
      </c>
      <c r="O137" s="99">
        <v>3.7150790556702993</v>
      </c>
      <c r="P137" s="99">
        <v>3.5600714057700933</v>
      </c>
      <c r="Q137" s="99">
        <v>3.8237511575056256</v>
      </c>
      <c r="R137" s="99">
        <v>4.6687910436540445</v>
      </c>
      <c r="S137" s="99">
        <v>4.9540060615743755</v>
      </c>
      <c r="T137" s="99">
        <v>4.4390221978778737</v>
      </c>
      <c r="U137" s="99">
        <v>4.4020741058472455</v>
      </c>
      <c r="V137" s="99">
        <v>2.6496585498443008</v>
      </c>
      <c r="W137" s="99">
        <v>2.1324946120205914</v>
      </c>
      <c r="X137" s="99">
        <v>2.4444954177585334</v>
      </c>
      <c r="Y137" s="99">
        <v>2.5876087740142921</v>
      </c>
      <c r="DA137" s="63" t="s">
        <v>4723</v>
      </c>
    </row>
    <row r="138" spans="1:105" ht="12" customHeight="1" x14ac:dyDescent="0.25">
      <c r="A138" s="108" t="s">
        <v>52</v>
      </c>
      <c r="B138" s="98"/>
      <c r="C138" s="99">
        <v>5.7020862844016831</v>
      </c>
      <c r="D138" s="99">
        <v>5.6487165525298115</v>
      </c>
      <c r="E138" s="99">
        <v>5.6370363298977653</v>
      </c>
      <c r="F138" s="99">
        <v>6.1853268917993454</v>
      </c>
      <c r="G138" s="99">
        <v>6.3386991048109129</v>
      </c>
      <c r="H138" s="99">
        <v>6.5498802584223981</v>
      </c>
      <c r="I138" s="99">
        <v>6.40187060851592</v>
      </c>
      <c r="J138" s="99">
        <v>6.4883469861624619</v>
      </c>
      <c r="K138" s="99">
        <v>6.6491789643991996</v>
      </c>
      <c r="L138" s="99">
        <v>6.4541747230915725</v>
      </c>
      <c r="M138" s="99">
        <v>6.4614725546535334</v>
      </c>
      <c r="N138" s="99">
        <v>6.6620703266738666</v>
      </c>
      <c r="O138" s="99">
        <v>7.3665771618986859</v>
      </c>
      <c r="P138" s="99">
        <v>7.814241719371017</v>
      </c>
      <c r="Q138" s="99">
        <v>7.429538336503243</v>
      </c>
      <c r="R138" s="99">
        <v>6.6469160880555744</v>
      </c>
      <c r="S138" s="99">
        <v>6.3787382823365206</v>
      </c>
      <c r="T138" s="99">
        <v>6.6915612802598403</v>
      </c>
      <c r="U138" s="99">
        <v>6.5981817633973145</v>
      </c>
      <c r="V138" s="99">
        <v>6.7579638146667254</v>
      </c>
      <c r="W138" s="99">
        <v>6.433941634164329</v>
      </c>
      <c r="X138" s="99">
        <v>4.6652458797125238</v>
      </c>
      <c r="Y138" s="99">
        <v>4.1777463563478525</v>
      </c>
      <c r="DA138" s="63" t="s">
        <v>4724</v>
      </c>
    </row>
    <row r="139" spans="1:105" ht="12" customHeight="1" x14ac:dyDescent="0.25">
      <c r="A139" s="121" t="s">
        <v>54</v>
      </c>
      <c r="B139" s="122"/>
      <c r="C139" s="123">
        <v>1.8422520935307904</v>
      </c>
      <c r="D139" s="123">
        <v>1.8096097687128856</v>
      </c>
      <c r="E139" s="123">
        <v>1.9675036175386946</v>
      </c>
      <c r="F139" s="123">
        <v>1.9867957609193365</v>
      </c>
      <c r="G139" s="123">
        <v>2.0693255130225405</v>
      </c>
      <c r="H139" s="123">
        <v>2.0126283359962298</v>
      </c>
      <c r="I139" s="123">
        <v>1.9760330394146219</v>
      </c>
      <c r="J139" s="123">
        <v>1.7264319564219113</v>
      </c>
      <c r="K139" s="123">
        <v>1.7934291711462806</v>
      </c>
      <c r="L139" s="123">
        <v>1.7739552840958805</v>
      </c>
      <c r="M139" s="123">
        <v>1.6673876284722677</v>
      </c>
      <c r="N139" s="123">
        <v>1.7308925030418003</v>
      </c>
      <c r="O139" s="123">
        <v>1.7426046410116793</v>
      </c>
      <c r="P139" s="123">
        <v>1.7755248931012917</v>
      </c>
      <c r="Q139" s="123">
        <v>1.8658072501117748</v>
      </c>
      <c r="R139" s="123">
        <v>1.8671078883267238</v>
      </c>
      <c r="S139" s="123">
        <v>1.8738901260944425</v>
      </c>
      <c r="T139" s="123">
        <v>1.8700629427330364</v>
      </c>
      <c r="U139" s="123">
        <v>1.8602024494120413</v>
      </c>
      <c r="V139" s="123">
        <v>1.9505084761142546</v>
      </c>
      <c r="W139" s="123">
        <v>1.9013402226267961</v>
      </c>
      <c r="X139" s="123">
        <v>1.3976533773325013</v>
      </c>
      <c r="Y139" s="123">
        <v>1.4093478026218518</v>
      </c>
      <c r="DA139" s="130" t="s">
        <v>4725</v>
      </c>
    </row>
    <row r="140" spans="1:105" ht="12" customHeight="1" x14ac:dyDescent="0.25">
      <c r="A140" s="97" t="s">
        <v>50</v>
      </c>
      <c r="B140" s="98"/>
      <c r="C140" s="99">
        <v>1.8019625326694493</v>
      </c>
      <c r="D140" s="99">
        <v>1.7935146906136037</v>
      </c>
      <c r="E140" s="99">
        <v>1.9992762331520451</v>
      </c>
      <c r="F140" s="99">
        <v>1.9924059017520068</v>
      </c>
      <c r="G140" s="99">
        <v>1.960305264408237</v>
      </c>
      <c r="H140" s="99">
        <v>2.0403204754787465</v>
      </c>
      <c r="I140" s="99">
        <v>2.0080655024797425</v>
      </c>
      <c r="J140" s="99">
        <v>1.7029192282694632</v>
      </c>
      <c r="K140" s="99">
        <v>1.8250852208661732</v>
      </c>
      <c r="L140" s="99">
        <v>1.7468228352997277</v>
      </c>
      <c r="M140" s="99">
        <v>1.7483940526891126</v>
      </c>
      <c r="N140" s="99">
        <v>1.7643654685179155</v>
      </c>
      <c r="O140" s="99">
        <v>1.7488128416213751</v>
      </c>
      <c r="P140" s="99">
        <v>1.9059916494533373</v>
      </c>
      <c r="Q140" s="99">
        <v>1.8326123753821399</v>
      </c>
      <c r="R140" s="99">
        <v>1.9608743054842004</v>
      </c>
      <c r="S140" s="99">
        <v>1.9309989865452624</v>
      </c>
      <c r="T140" s="99">
        <v>1.9213241615724932</v>
      </c>
      <c r="U140" s="99">
        <v>2.011492142598009</v>
      </c>
      <c r="V140" s="99">
        <v>1.8617789453632894</v>
      </c>
      <c r="W140" s="99">
        <v>1.766663564976265</v>
      </c>
      <c r="X140" s="99">
        <v>1.60596480317859</v>
      </c>
      <c r="Y140" s="99">
        <v>1.4534806857254414</v>
      </c>
      <c r="DA140" s="63" t="s">
        <v>4726</v>
      </c>
    </row>
    <row r="141" spans="1:105" ht="12" customHeight="1" x14ac:dyDescent="0.25">
      <c r="A141" s="109" t="s">
        <v>120</v>
      </c>
      <c r="B141" s="33"/>
      <c r="C141" s="110">
        <v>1.8443060711433292</v>
      </c>
      <c r="D141" s="110">
        <v>1.8104977730218117</v>
      </c>
      <c r="E141" s="110">
        <v>1.9658926116766093</v>
      </c>
      <c r="F141" s="110">
        <v>1.9864583088391754</v>
      </c>
      <c r="G141" s="110">
        <v>2.075880527970869</v>
      </c>
      <c r="H141" s="110">
        <v>2.0106978743496122</v>
      </c>
      <c r="I141" s="110">
        <v>1.9731289974334434</v>
      </c>
      <c r="J141" s="110">
        <v>1.7285375738683986</v>
      </c>
      <c r="K141" s="110">
        <v>1.7906698060375246</v>
      </c>
      <c r="L141" s="110">
        <v>1.7760212065930496</v>
      </c>
      <c r="M141" s="110">
        <v>1.6613197315271861</v>
      </c>
      <c r="N141" s="110">
        <v>1.7283438000867661</v>
      </c>
      <c r="O141" s="110">
        <v>1.7421300079375439</v>
      </c>
      <c r="P141" s="110">
        <v>1.7640486506443989</v>
      </c>
      <c r="Q141" s="110">
        <v>1.8685397550437872</v>
      </c>
      <c r="R141" s="110">
        <v>1.8590993687118502</v>
      </c>
      <c r="S141" s="110">
        <v>1.8693030690301193</v>
      </c>
      <c r="T141" s="110">
        <v>1.8666256015280582</v>
      </c>
      <c r="U141" s="110">
        <v>1.8490592992057093</v>
      </c>
      <c r="V141" s="110">
        <v>1.9565896277545081</v>
      </c>
      <c r="W141" s="110">
        <v>1.9114499985362197</v>
      </c>
      <c r="X141" s="110">
        <v>1.3779913294847841</v>
      </c>
      <c r="Y141" s="110">
        <v>1.4052202667920199</v>
      </c>
      <c r="DA141" s="60" t="s">
        <v>4727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89.563990855306386</v>
      </c>
      <c r="D143" s="118">
        <f t="shared" si="49"/>
        <v>91.270826372799689</v>
      </c>
      <c r="E143" s="118">
        <f t="shared" si="49"/>
        <v>89.431095635774824</v>
      </c>
      <c r="F143" s="118">
        <f t="shared" si="49"/>
        <v>92.483233698823199</v>
      </c>
      <c r="G143" s="118">
        <f t="shared" si="49"/>
        <v>90.352687279928119</v>
      </c>
      <c r="H143" s="118">
        <f t="shared" si="49"/>
        <v>79.633319615956552</v>
      </c>
      <c r="I143" s="118">
        <f t="shared" si="49"/>
        <v>74.254760029608349</v>
      </c>
      <c r="J143" s="118">
        <f t="shared" si="49"/>
        <v>80.354603411844494</v>
      </c>
      <c r="K143" s="118">
        <f t="shared" si="49"/>
        <v>74.542028026959144</v>
      </c>
      <c r="L143" s="118">
        <f t="shared" si="49"/>
        <v>80.440788606531697</v>
      </c>
      <c r="M143" s="118">
        <f t="shared" si="49"/>
        <v>70.410287191587102</v>
      </c>
      <c r="N143" s="118">
        <f t="shared" si="49"/>
        <v>71.636359781707654</v>
      </c>
      <c r="O143" s="118">
        <f t="shared" si="49"/>
        <v>69.888485589819268</v>
      </c>
      <c r="P143" s="118">
        <f t="shared" si="49"/>
        <v>65.528610375039065</v>
      </c>
      <c r="Q143" s="118">
        <f t="shared" si="49"/>
        <v>66.508229081540691</v>
      </c>
      <c r="R143" s="118">
        <f t="shared" ref="R143:V143" si="50">R144+R146+R148+R157</f>
        <v>67.425392669506465</v>
      </c>
      <c r="S143" s="118">
        <f t="shared" si="50"/>
        <v>63.758739716317578</v>
      </c>
      <c r="T143" s="118">
        <f t="shared" si="50"/>
        <v>60.693619047197821</v>
      </c>
      <c r="U143" s="118">
        <f t="shared" si="50"/>
        <v>56.955995583487187</v>
      </c>
      <c r="V143" s="118">
        <f t="shared" si="50"/>
        <v>50.543863781014643</v>
      </c>
      <c r="W143" s="118">
        <f t="shared" ref="W143:Y143" si="51">W144+W146+W148+W157</f>
        <v>50.006603685825134</v>
      </c>
      <c r="X143" s="118">
        <f t="shared" si="51"/>
        <v>44.166000885561047</v>
      </c>
      <c r="Y143" s="118">
        <f t="shared" si="51"/>
        <v>37.080958752206655</v>
      </c>
      <c r="DA143" s="129" t="s">
        <v>4728</v>
      </c>
    </row>
    <row r="144" spans="1:105" ht="12.95" customHeight="1" x14ac:dyDescent="0.25">
      <c r="A144" s="121" t="s">
        <v>57</v>
      </c>
      <c r="B144" s="122"/>
      <c r="C144" s="123">
        <f t="shared" ref="C144:Y144" si="52">C145</f>
        <v>77.791328566230874</v>
      </c>
      <c r="D144" s="123">
        <f t="shared" si="52"/>
        <v>79.412998860202578</v>
      </c>
      <c r="E144" s="123">
        <f t="shared" si="52"/>
        <v>76.647367030389105</v>
      </c>
      <c r="F144" s="123">
        <f t="shared" si="52"/>
        <v>79.730941316434766</v>
      </c>
      <c r="G144" s="123">
        <f t="shared" si="52"/>
        <v>76.939972787583642</v>
      </c>
      <c r="H144" s="123">
        <f t="shared" si="52"/>
        <v>64.835140363516089</v>
      </c>
      <c r="I144" s="123">
        <f t="shared" si="52"/>
        <v>60.123606238138073</v>
      </c>
      <c r="J144" s="123">
        <f t="shared" si="52"/>
        <v>66.909070536092244</v>
      </c>
      <c r="K144" s="123">
        <f t="shared" si="52"/>
        <v>60.717568149439515</v>
      </c>
      <c r="L144" s="123">
        <f t="shared" si="52"/>
        <v>66.008982511976356</v>
      </c>
      <c r="M144" s="123">
        <f t="shared" si="52"/>
        <v>57.29569966828943</v>
      </c>
      <c r="N144" s="123">
        <f t="shared" si="52"/>
        <v>57.337194162705927</v>
      </c>
      <c r="O144" s="123">
        <f t="shared" si="52"/>
        <v>55.43960864658883</v>
      </c>
      <c r="P144" s="123">
        <f t="shared" si="52"/>
        <v>50.918689547936928</v>
      </c>
      <c r="Q144" s="123">
        <f t="shared" si="52"/>
        <v>51.309673234685775</v>
      </c>
      <c r="R144" s="123">
        <f t="shared" si="52"/>
        <v>52.215010117091865</v>
      </c>
      <c r="S144" s="123">
        <f t="shared" si="52"/>
        <v>48.574264511935382</v>
      </c>
      <c r="T144" s="123">
        <f t="shared" si="52"/>
        <v>45.974289258683775</v>
      </c>
      <c r="U144" s="123">
        <f t="shared" si="52"/>
        <v>42.074927547617726</v>
      </c>
      <c r="V144" s="123">
        <f t="shared" si="52"/>
        <v>36.102342012351023</v>
      </c>
      <c r="W144" s="123">
        <f t="shared" si="52"/>
        <v>36.007956724952365</v>
      </c>
      <c r="X144" s="123">
        <f t="shared" si="52"/>
        <v>31.64623799658683</v>
      </c>
      <c r="Y144" s="123">
        <f t="shared" si="52"/>
        <v>25.31494939276066</v>
      </c>
      <c r="DA144" s="130" t="s">
        <v>4729</v>
      </c>
    </row>
    <row r="145" spans="1:105" ht="12" customHeight="1" x14ac:dyDescent="0.25">
      <c r="A145" s="97" t="s">
        <v>53</v>
      </c>
      <c r="B145" s="98"/>
      <c r="C145" s="99">
        <v>77.791328566230874</v>
      </c>
      <c r="D145" s="99">
        <v>79.412998860202578</v>
      </c>
      <c r="E145" s="99">
        <v>76.647367030389105</v>
      </c>
      <c r="F145" s="99">
        <v>79.730941316434766</v>
      </c>
      <c r="G145" s="99">
        <v>76.939972787583642</v>
      </c>
      <c r="H145" s="99">
        <v>64.835140363516089</v>
      </c>
      <c r="I145" s="99">
        <v>60.123606238138073</v>
      </c>
      <c r="J145" s="99">
        <v>66.909070536092244</v>
      </c>
      <c r="K145" s="99">
        <v>60.717568149439515</v>
      </c>
      <c r="L145" s="99">
        <v>66.008982511976356</v>
      </c>
      <c r="M145" s="99">
        <v>57.29569966828943</v>
      </c>
      <c r="N145" s="99">
        <v>57.337194162705927</v>
      </c>
      <c r="O145" s="99">
        <v>55.43960864658883</v>
      </c>
      <c r="P145" s="99">
        <v>50.918689547936928</v>
      </c>
      <c r="Q145" s="99">
        <v>51.309673234685775</v>
      </c>
      <c r="R145" s="99">
        <v>52.215010117091865</v>
      </c>
      <c r="S145" s="99">
        <v>48.574264511935382</v>
      </c>
      <c r="T145" s="99">
        <v>45.974289258683775</v>
      </c>
      <c r="U145" s="99">
        <v>42.074927547617726</v>
      </c>
      <c r="V145" s="99">
        <v>36.102342012351023</v>
      </c>
      <c r="W145" s="99">
        <v>36.007956724952365</v>
      </c>
      <c r="X145" s="99">
        <v>31.64623799658683</v>
      </c>
      <c r="Y145" s="99">
        <v>25.31494939276066</v>
      </c>
      <c r="DA145" s="63" t="s">
        <v>4730</v>
      </c>
    </row>
    <row r="146" spans="1:105" ht="12.95" customHeight="1" x14ac:dyDescent="0.25">
      <c r="A146" s="121" t="s">
        <v>92</v>
      </c>
      <c r="B146" s="122"/>
      <c r="C146" s="123">
        <f t="shared" ref="C146:Y146" si="53">C147</f>
        <v>0.30259826017107244</v>
      </c>
      <c r="D146" s="123">
        <f t="shared" si="53"/>
        <v>0.35271119253417166</v>
      </c>
      <c r="E146" s="123">
        <f t="shared" si="53"/>
        <v>1.0534823381490808</v>
      </c>
      <c r="F146" s="123">
        <f t="shared" si="53"/>
        <v>0.4988125378122189</v>
      </c>
      <c r="G146" s="123">
        <f t="shared" si="53"/>
        <v>0.66823332827841708</v>
      </c>
      <c r="H146" s="123">
        <f t="shared" si="53"/>
        <v>1.6058471508937546</v>
      </c>
      <c r="I146" s="123">
        <f t="shared" si="53"/>
        <v>0.77202055212136</v>
      </c>
      <c r="J146" s="123">
        <f t="shared" si="53"/>
        <v>0.93557405211163125</v>
      </c>
      <c r="K146" s="123">
        <f t="shared" si="53"/>
        <v>0.7093505066880853</v>
      </c>
      <c r="L146" s="123">
        <f t="shared" si="53"/>
        <v>1.6041500749397954</v>
      </c>
      <c r="M146" s="123">
        <f t="shared" si="53"/>
        <v>0.61795716783237442</v>
      </c>
      <c r="N146" s="123">
        <f t="shared" si="53"/>
        <v>1.4114408513053811</v>
      </c>
      <c r="O146" s="123">
        <f t="shared" si="53"/>
        <v>1.6044342596026431</v>
      </c>
      <c r="P146" s="123">
        <f t="shared" si="53"/>
        <v>1.3697892500271953</v>
      </c>
      <c r="Q146" s="123">
        <f t="shared" si="53"/>
        <v>2.1026383729178337</v>
      </c>
      <c r="R146" s="123">
        <f t="shared" si="53"/>
        <v>1.9523803090019443</v>
      </c>
      <c r="S146" s="123">
        <f t="shared" si="53"/>
        <v>1.9569466995118876</v>
      </c>
      <c r="T146" s="123">
        <f t="shared" si="53"/>
        <v>1.726097277298215</v>
      </c>
      <c r="U146" s="123">
        <f t="shared" si="53"/>
        <v>2.011820190431191</v>
      </c>
      <c r="V146" s="123">
        <f t="shared" si="53"/>
        <v>3.0585511028430186</v>
      </c>
      <c r="W146" s="123">
        <f t="shared" si="53"/>
        <v>3.5238377569530526</v>
      </c>
      <c r="X146" s="123">
        <f t="shared" si="53"/>
        <v>3.8687059528231567</v>
      </c>
      <c r="Y146" s="123">
        <f t="shared" si="53"/>
        <v>3.5439668210242128</v>
      </c>
      <c r="DA146" s="130" t="s">
        <v>4731</v>
      </c>
    </row>
    <row r="147" spans="1:105" ht="12" customHeight="1" x14ac:dyDescent="0.25">
      <c r="A147" s="97" t="s">
        <v>53</v>
      </c>
      <c r="B147" s="98"/>
      <c r="C147" s="99">
        <f>RES_hhdet_in_tesh!C147/RES_summary!C$21</f>
        <v>0.30259826017107244</v>
      </c>
      <c r="D147" s="99">
        <f>RES_hhdet_in_tesh!D147/RES_summary!D$21</f>
        <v>0.35271119253417166</v>
      </c>
      <c r="E147" s="99">
        <f>RES_hhdet_in_tesh!E147/RES_summary!E$21</f>
        <v>1.0534823381490808</v>
      </c>
      <c r="F147" s="99">
        <f>RES_hhdet_in_tesh!F147/RES_summary!F$21</f>
        <v>0.4988125378122189</v>
      </c>
      <c r="G147" s="99">
        <f>RES_hhdet_in_tesh!G147/RES_summary!G$21</f>
        <v>0.66823332827841708</v>
      </c>
      <c r="H147" s="99">
        <f>RES_hhdet_in_tesh!H147/RES_summary!H$21</f>
        <v>1.6058471508937546</v>
      </c>
      <c r="I147" s="99">
        <f>RES_hhdet_in_tesh!I147/RES_summary!I$21</f>
        <v>0.77202055212136</v>
      </c>
      <c r="J147" s="99">
        <f>RES_hhdet_in_tesh!J147/RES_summary!J$21</f>
        <v>0.93557405211163125</v>
      </c>
      <c r="K147" s="99">
        <f>RES_hhdet_in_tesh!K147/RES_summary!K$21</f>
        <v>0.7093505066880853</v>
      </c>
      <c r="L147" s="99">
        <f>RES_hhdet_in_tesh!L147/RES_summary!L$21</f>
        <v>1.6041500749397954</v>
      </c>
      <c r="M147" s="99">
        <f>RES_hhdet_in_tesh!M147/RES_summary!M$21</f>
        <v>0.61795716783237442</v>
      </c>
      <c r="N147" s="99">
        <f>RES_hhdet_in_tesh!N147/RES_summary!N$21</f>
        <v>1.4114408513053811</v>
      </c>
      <c r="O147" s="99">
        <f>RES_hhdet_in_tesh!O147/RES_summary!O$21</f>
        <v>1.6044342596026431</v>
      </c>
      <c r="P147" s="99">
        <f>RES_hhdet_in_tesh!P147/RES_summary!P$21</f>
        <v>1.3697892500271953</v>
      </c>
      <c r="Q147" s="99">
        <f>RES_hhdet_in_tesh!Q147/RES_summary!Q$21</f>
        <v>2.1026383729178337</v>
      </c>
      <c r="R147" s="99">
        <f>RES_hhdet_in_tesh!R147/RES_summary!R$21</f>
        <v>1.9523803090019443</v>
      </c>
      <c r="S147" s="99">
        <f>RES_hhdet_in_tesh!S147/RES_summary!S$21</f>
        <v>1.9569466995118876</v>
      </c>
      <c r="T147" s="99">
        <f>RES_hhdet_in_tesh!T147/RES_summary!T$21</f>
        <v>1.726097277298215</v>
      </c>
      <c r="U147" s="99">
        <f>RES_hhdet_in_tesh!U147/RES_summary!U$21</f>
        <v>2.011820190431191</v>
      </c>
      <c r="V147" s="99">
        <f>RES_hhdet_in_tesh!V147/RES_summary!V$21</f>
        <v>3.0585511028430186</v>
      </c>
      <c r="W147" s="99">
        <f>RES_hhdet_in_tesh!W147/RES_summary!W$21</f>
        <v>3.5238377569530526</v>
      </c>
      <c r="X147" s="99">
        <f>RES_hhdet_in_tesh!X147/RES_summary!X$21</f>
        <v>3.8687059528231567</v>
      </c>
      <c r="Y147" s="99">
        <f>RES_hhdet_in_tesh!Y147/RES_summary!Y$21</f>
        <v>3.5439668210242128</v>
      </c>
      <c r="DA147" s="63" t="s">
        <v>4732</v>
      </c>
    </row>
    <row r="148" spans="1:105" ht="12" customHeight="1" x14ac:dyDescent="0.25">
      <c r="A148" s="121" t="s">
        <v>55</v>
      </c>
      <c r="B148" s="122"/>
      <c r="C148" s="123">
        <v>9.627748643213371</v>
      </c>
      <c r="D148" s="123">
        <v>9.6955263668773686</v>
      </c>
      <c r="E148" s="123">
        <v>9.762754440160009</v>
      </c>
      <c r="F148" s="123">
        <v>10.266690731032742</v>
      </c>
      <c r="G148" s="123">
        <v>10.675259608234223</v>
      </c>
      <c r="H148" s="123">
        <v>11.179726936983554</v>
      </c>
      <c r="I148" s="123">
        <v>11.383111649562169</v>
      </c>
      <c r="J148" s="123">
        <v>10.783511324587975</v>
      </c>
      <c r="K148" s="123">
        <v>11.321650800687262</v>
      </c>
      <c r="L148" s="123">
        <v>11.053667086024445</v>
      </c>
      <c r="M148" s="123">
        <v>10.829176709642116</v>
      </c>
      <c r="N148" s="123">
        <v>11.15681810519369</v>
      </c>
      <c r="O148" s="123">
        <v>11.101843247372942</v>
      </c>
      <c r="P148" s="123">
        <v>11.464486330032551</v>
      </c>
      <c r="Q148" s="123">
        <v>11.230102648212473</v>
      </c>
      <c r="R148" s="123">
        <v>11.390823074782441</v>
      </c>
      <c r="S148" s="123">
        <v>11.35371688802177</v>
      </c>
      <c r="T148" s="123">
        <v>11.123096745402343</v>
      </c>
      <c r="U148" s="123">
        <v>11.009056419728825</v>
      </c>
      <c r="V148" s="123">
        <v>9.432569450499166</v>
      </c>
      <c r="W148" s="123">
        <v>8.5735344283273367</v>
      </c>
      <c r="X148" s="123">
        <v>7.2533623316579909</v>
      </c>
      <c r="Y148" s="123">
        <v>6.8126936855455718</v>
      </c>
      <c r="DA148" s="130" t="s">
        <v>4733</v>
      </c>
    </row>
    <row r="149" spans="1:105" ht="12" customHeight="1" x14ac:dyDescent="0.25">
      <c r="A149" s="97" t="s">
        <v>124</v>
      </c>
      <c r="B149" s="98"/>
      <c r="C149" s="99">
        <v>9.5602121645060478</v>
      </c>
      <c r="D149" s="99">
        <v>9.6134161988789657</v>
      </c>
      <c r="E149" s="99">
        <v>9.504125370992119</v>
      </c>
      <c r="F149" s="99">
        <v>10.244001660566617</v>
      </c>
      <c r="G149" s="99">
        <v>10.621252972177345</v>
      </c>
      <c r="H149" s="99">
        <v>11.362175544018596</v>
      </c>
      <c r="I149" s="99">
        <v>11.418249132364616</v>
      </c>
      <c r="J149" s="99">
        <v>10.664629697952734</v>
      </c>
      <c r="K149" s="99">
        <v>11.533699986003608</v>
      </c>
      <c r="L149" s="99">
        <v>11.367176671274283</v>
      </c>
      <c r="M149" s="99">
        <v>11.255550332230971</v>
      </c>
      <c r="N149" s="99">
        <v>11.329571510407952</v>
      </c>
      <c r="O149" s="99">
        <v>11.249854790718679</v>
      </c>
      <c r="P149" s="99">
        <v>12.16955390117392</v>
      </c>
      <c r="Q149" s="99">
        <v>11.139970941528272</v>
      </c>
      <c r="R149" s="99">
        <v>12.177917020154522</v>
      </c>
      <c r="S149" s="99">
        <v>11.706798683211057</v>
      </c>
      <c r="T149" s="99">
        <v>11.154816942991284</v>
      </c>
      <c r="U149" s="99">
        <v>11.074544980606408</v>
      </c>
      <c r="V149" s="99">
        <v>9.52920469927545</v>
      </c>
      <c r="W149" s="99">
        <v>8.5777578247681028</v>
      </c>
      <c r="X149" s="99">
        <v>8.0100587519175992</v>
      </c>
      <c r="Y149" s="99">
        <v>7.269855741666662</v>
      </c>
      <c r="DA149" s="63" t="s">
        <v>4734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11.272166436494192</v>
      </c>
      <c r="N150" s="99">
        <v>0</v>
      </c>
      <c r="O150" s="99">
        <v>11.25806450222318</v>
      </c>
      <c r="P150" s="99">
        <v>12.185018210543193</v>
      </c>
      <c r="Q150" s="99">
        <v>11.152211239185489</v>
      </c>
      <c r="R150" s="99">
        <v>12.193478224529802</v>
      </c>
      <c r="S150" s="99">
        <v>11.723821328436173</v>
      </c>
      <c r="T150" s="99">
        <v>11.172790580856836</v>
      </c>
      <c r="U150" s="99">
        <v>11.084658627017525</v>
      </c>
      <c r="V150" s="99">
        <v>9.5353460235170449</v>
      </c>
      <c r="W150" s="99">
        <v>8.5945526087517603</v>
      </c>
      <c r="X150" s="99">
        <v>8.0690835078262815</v>
      </c>
      <c r="Y150" s="99">
        <v>7.3147942801321708</v>
      </c>
      <c r="DA150" s="63" t="s">
        <v>4735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4.4991204316791205</v>
      </c>
      <c r="N151" s="102">
        <v>0</v>
      </c>
      <c r="O151" s="102">
        <v>3.7706471437283922</v>
      </c>
      <c r="P151" s="102">
        <v>3.8135711881456302</v>
      </c>
      <c r="Q151" s="102">
        <v>3.7846768084882227</v>
      </c>
      <c r="R151" s="102">
        <v>5.0333742215354125</v>
      </c>
      <c r="S151" s="102">
        <v>5.1224524881368856</v>
      </c>
      <c r="T151" s="102">
        <v>4.4516076639888214</v>
      </c>
      <c r="U151" s="102">
        <v>4.4364801248272441</v>
      </c>
      <c r="V151" s="102">
        <v>2.686554808489225</v>
      </c>
      <c r="W151" s="102">
        <v>2.1479339323883275</v>
      </c>
      <c r="X151" s="102">
        <v>2.7993533168256612</v>
      </c>
      <c r="Y151" s="102">
        <v>2.8097220349391088</v>
      </c>
      <c r="DA151" s="131" t="s">
        <v>4736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6.7730460048150736</v>
      </c>
      <c r="N152" s="105">
        <v>0</v>
      </c>
      <c r="O152" s="105">
        <v>7.4874173584947856</v>
      </c>
      <c r="P152" s="105">
        <v>8.3714470223975628</v>
      </c>
      <c r="Q152" s="105">
        <v>7.3675344306972654</v>
      </c>
      <c r="R152" s="105">
        <v>7.1601040029943892</v>
      </c>
      <c r="S152" s="105">
        <v>6.6013688402992852</v>
      </c>
      <c r="T152" s="105">
        <v>6.7211829168680151</v>
      </c>
      <c r="U152" s="105">
        <v>6.6481785021902828</v>
      </c>
      <c r="V152" s="105">
        <v>6.8487912150278181</v>
      </c>
      <c r="W152" s="105">
        <v>6.4466186763634328</v>
      </c>
      <c r="X152" s="105">
        <v>5.2697301910006216</v>
      </c>
      <c r="Y152" s="105">
        <v>4.5050722451930625</v>
      </c>
      <c r="DA152" s="132" t="s">
        <v>4737</v>
      </c>
    </row>
    <row r="153" spans="1:105" ht="12" customHeight="1" x14ac:dyDescent="0.25">
      <c r="A153" s="106" t="s">
        <v>122</v>
      </c>
      <c r="B153" s="101"/>
      <c r="C153" s="102">
        <v>9.6341392808873554</v>
      </c>
      <c r="D153" s="102">
        <v>9.7043501357389665</v>
      </c>
      <c r="E153" s="102">
        <v>9.8102799084032348</v>
      </c>
      <c r="F153" s="102">
        <v>10.278131650277411</v>
      </c>
      <c r="G153" s="102">
        <v>10.689895760199834</v>
      </c>
      <c r="H153" s="102">
        <v>11.162014473378369</v>
      </c>
      <c r="I153" s="102">
        <v>11.380069921364699</v>
      </c>
      <c r="J153" s="102">
        <v>10.790985686683664</v>
      </c>
      <c r="K153" s="102">
        <v>11.295474314015749</v>
      </c>
      <c r="L153" s="102">
        <v>11.013246866022065</v>
      </c>
      <c r="M153" s="102">
        <v>10.746595392107427</v>
      </c>
      <c r="N153" s="102">
        <v>11.12849639401078</v>
      </c>
      <c r="O153" s="102">
        <v>11.082303833210775</v>
      </c>
      <c r="P153" s="102">
        <v>11.367870815905661</v>
      </c>
      <c r="Q153" s="102">
        <v>11.235674184544344</v>
      </c>
      <c r="R153" s="102">
        <v>11.297391449603968</v>
      </c>
      <c r="S153" s="102">
        <v>11.312324608419157</v>
      </c>
      <c r="T153" s="102">
        <v>11.117535387527953</v>
      </c>
      <c r="U153" s="102">
        <v>10.99945532943689</v>
      </c>
      <c r="V153" s="102">
        <v>9.4188091946191221</v>
      </c>
      <c r="W153" s="102">
        <v>8.5745024435586501</v>
      </c>
      <c r="X153" s="102">
        <v>7.0565753304533088</v>
      </c>
      <c r="Y153" s="102">
        <v>6.7204326919740467</v>
      </c>
      <c r="DA153" s="131" t="s">
        <v>4738</v>
      </c>
    </row>
    <row r="154" spans="1:105" ht="12" customHeight="1" x14ac:dyDescent="0.25">
      <c r="A154" s="107" t="s">
        <v>121</v>
      </c>
      <c r="B154" s="104"/>
      <c r="C154" s="105">
        <v>9.6358477900373352</v>
      </c>
      <c r="D154" s="105">
        <v>9.706302586162165</v>
      </c>
      <c r="E154" s="105">
        <v>9.8140525747929939</v>
      </c>
      <c r="F154" s="105">
        <v>10.280504554652234</v>
      </c>
      <c r="G154" s="105">
        <v>10.690134587716875</v>
      </c>
      <c r="H154" s="105">
        <v>11.161707342886601</v>
      </c>
      <c r="I154" s="105">
        <v>11.38575032309938</v>
      </c>
      <c r="J154" s="105">
        <v>10.8026935592345</v>
      </c>
      <c r="K154" s="105">
        <v>11.312615461801961</v>
      </c>
      <c r="L154" s="105">
        <v>11.026377454353554</v>
      </c>
      <c r="M154" s="105">
        <v>10.755623377883504</v>
      </c>
      <c r="N154" s="105">
        <v>11.130794813799815</v>
      </c>
      <c r="O154" s="105">
        <v>11.081656217568987</v>
      </c>
      <c r="P154" s="105">
        <v>11.374313125141111</v>
      </c>
      <c r="Q154" s="105">
        <v>11.253289494008865</v>
      </c>
      <c r="R154" s="105">
        <v>11.315707131709619</v>
      </c>
      <c r="S154" s="105">
        <v>11.3327443439109</v>
      </c>
      <c r="T154" s="105">
        <v>11.130583478137712</v>
      </c>
      <c r="U154" s="105">
        <v>11.000255869244558</v>
      </c>
      <c r="V154" s="105">
        <v>9.4076223645110257</v>
      </c>
      <c r="W154" s="105">
        <v>8.5664362461849191</v>
      </c>
      <c r="X154" s="105">
        <v>7.1097412974710572</v>
      </c>
      <c r="Y154" s="105">
        <v>6.7653551303621446</v>
      </c>
      <c r="DA154" s="132" t="s">
        <v>4739</v>
      </c>
    </row>
    <row r="155" spans="1:105" ht="12" customHeight="1" x14ac:dyDescent="0.25">
      <c r="A155" s="108" t="s">
        <v>53</v>
      </c>
      <c r="B155" s="98"/>
      <c r="C155" s="99">
        <v>3.9337615056356503</v>
      </c>
      <c r="D155" s="99">
        <v>4.0575860336323553</v>
      </c>
      <c r="E155" s="99">
        <v>4.1770162448952295</v>
      </c>
      <c r="F155" s="99">
        <v>4.0951776628528904</v>
      </c>
      <c r="G155" s="99">
        <v>4.3514354829059601</v>
      </c>
      <c r="H155" s="99">
        <v>4.6118270844642026</v>
      </c>
      <c r="I155" s="99">
        <v>4.9838797145834635</v>
      </c>
      <c r="J155" s="99">
        <v>4.3143465730720427</v>
      </c>
      <c r="K155" s="99">
        <v>4.6634364974027589</v>
      </c>
      <c r="L155" s="99">
        <v>4.5722027312619815</v>
      </c>
      <c r="M155" s="99">
        <v>4.2941508232299652</v>
      </c>
      <c r="N155" s="99">
        <v>4.4687244871259493</v>
      </c>
      <c r="O155" s="99">
        <v>3.7150790556702997</v>
      </c>
      <c r="P155" s="99">
        <v>3.5600714057700933</v>
      </c>
      <c r="Q155" s="99">
        <v>3.8237511575056269</v>
      </c>
      <c r="R155" s="99">
        <v>4.6687910436540436</v>
      </c>
      <c r="S155" s="99">
        <v>4.9540060615743755</v>
      </c>
      <c r="T155" s="99">
        <v>4.4390221978778737</v>
      </c>
      <c r="U155" s="99">
        <v>4.4020741058472472</v>
      </c>
      <c r="V155" s="99">
        <v>2.6496585498443004</v>
      </c>
      <c r="W155" s="99">
        <v>2.1324946120205914</v>
      </c>
      <c r="X155" s="99">
        <v>2.4444954177585339</v>
      </c>
      <c r="Y155" s="99">
        <v>2.5876087740142926</v>
      </c>
      <c r="DA155" s="63" t="s">
        <v>4740</v>
      </c>
    </row>
    <row r="156" spans="1:105" ht="12" customHeight="1" x14ac:dyDescent="0.25">
      <c r="A156" s="108" t="s">
        <v>52</v>
      </c>
      <c r="B156" s="98"/>
      <c r="C156" s="99">
        <v>5.7020862844016849</v>
      </c>
      <c r="D156" s="99">
        <v>5.6487165525298115</v>
      </c>
      <c r="E156" s="99">
        <v>5.6370363298977635</v>
      </c>
      <c r="F156" s="99">
        <v>6.1853268917993445</v>
      </c>
      <c r="G156" s="99">
        <v>6.3386991048109147</v>
      </c>
      <c r="H156" s="99">
        <v>6.5498802584223981</v>
      </c>
      <c r="I156" s="99">
        <v>6.4018706085159192</v>
      </c>
      <c r="J156" s="99">
        <v>6.488346986162461</v>
      </c>
      <c r="K156" s="99">
        <v>6.6491789643992005</v>
      </c>
      <c r="L156" s="99">
        <v>6.4541747230915725</v>
      </c>
      <c r="M156" s="99">
        <v>6.4614725546535361</v>
      </c>
      <c r="N156" s="99">
        <v>6.6620703266738657</v>
      </c>
      <c r="O156" s="99">
        <v>7.3665771618986886</v>
      </c>
      <c r="P156" s="99">
        <v>7.814241719371017</v>
      </c>
      <c r="Q156" s="99">
        <v>7.4295383365032395</v>
      </c>
      <c r="R156" s="99">
        <v>6.6469160880555762</v>
      </c>
      <c r="S156" s="99">
        <v>6.3787382823365224</v>
      </c>
      <c r="T156" s="99">
        <v>6.6915612802598412</v>
      </c>
      <c r="U156" s="99">
        <v>6.5981817633973128</v>
      </c>
      <c r="V156" s="99">
        <v>6.7579638146667254</v>
      </c>
      <c r="W156" s="99">
        <v>6.433941634164329</v>
      </c>
      <c r="X156" s="99">
        <v>4.6652458797125229</v>
      </c>
      <c r="Y156" s="99">
        <v>4.1777463563478525</v>
      </c>
      <c r="DA156" s="63" t="s">
        <v>4741</v>
      </c>
    </row>
    <row r="157" spans="1:105" ht="12" customHeight="1" x14ac:dyDescent="0.25">
      <c r="A157" s="121" t="s">
        <v>54</v>
      </c>
      <c r="B157" s="122"/>
      <c r="C157" s="123">
        <v>1.8423153856910806</v>
      </c>
      <c r="D157" s="123">
        <v>1.8095899531855684</v>
      </c>
      <c r="E157" s="123">
        <v>1.96749182707663</v>
      </c>
      <c r="F157" s="123">
        <v>1.9867891135434812</v>
      </c>
      <c r="G157" s="123">
        <v>2.0692215558318297</v>
      </c>
      <c r="H157" s="123">
        <v>2.0126051645631584</v>
      </c>
      <c r="I157" s="123">
        <v>1.9760215897867395</v>
      </c>
      <c r="J157" s="123">
        <v>1.7264474990526353</v>
      </c>
      <c r="K157" s="123">
        <v>1.7934585701442873</v>
      </c>
      <c r="L157" s="123">
        <v>1.7739889335910997</v>
      </c>
      <c r="M157" s="123">
        <v>1.6674536458231888</v>
      </c>
      <c r="N157" s="123">
        <v>1.7309066625026612</v>
      </c>
      <c r="O157" s="123">
        <v>1.7425994362548471</v>
      </c>
      <c r="P157" s="123">
        <v>1.7756452470423902</v>
      </c>
      <c r="Q157" s="123">
        <v>1.8658148257246077</v>
      </c>
      <c r="R157" s="123">
        <v>1.8671791686302115</v>
      </c>
      <c r="S157" s="123">
        <v>1.8738116168485337</v>
      </c>
      <c r="T157" s="123">
        <v>1.8701357658134896</v>
      </c>
      <c r="U157" s="123">
        <v>1.8601914257094545</v>
      </c>
      <c r="V157" s="123">
        <v>1.9504012153214347</v>
      </c>
      <c r="W157" s="123">
        <v>1.9012747755923816</v>
      </c>
      <c r="X157" s="123">
        <v>1.3976946044930716</v>
      </c>
      <c r="Y157" s="123">
        <v>1.4093488528762068</v>
      </c>
      <c r="DA157" s="130" t="s">
        <v>4742</v>
      </c>
    </row>
    <row r="158" spans="1:105" ht="12" customHeight="1" x14ac:dyDescent="0.25">
      <c r="A158" s="97" t="s">
        <v>50</v>
      </c>
      <c r="B158" s="98"/>
      <c r="C158" s="99">
        <v>1.8019625326694502</v>
      </c>
      <c r="D158" s="99">
        <v>1.7935146906136037</v>
      </c>
      <c r="E158" s="99">
        <v>1.9992762331520451</v>
      </c>
      <c r="F158" s="99">
        <v>1.9924059017520062</v>
      </c>
      <c r="G158" s="99">
        <v>1.9603052644082368</v>
      </c>
      <c r="H158" s="99">
        <v>2.0403204754787478</v>
      </c>
      <c r="I158" s="99">
        <v>2.008065502479742</v>
      </c>
      <c r="J158" s="99">
        <v>1.7029192282694638</v>
      </c>
      <c r="K158" s="99">
        <v>1.825085220866173</v>
      </c>
      <c r="L158" s="99">
        <v>1.7468228352997279</v>
      </c>
      <c r="M158" s="99">
        <v>1.7483940526891124</v>
      </c>
      <c r="N158" s="99">
        <v>1.7643654685179153</v>
      </c>
      <c r="O158" s="99">
        <v>1.7488128416213751</v>
      </c>
      <c r="P158" s="99">
        <v>1.9059916494533375</v>
      </c>
      <c r="Q158" s="99">
        <v>1.8326123753821399</v>
      </c>
      <c r="R158" s="99">
        <v>1.9608743054842004</v>
      </c>
      <c r="S158" s="99">
        <v>1.9309989865452624</v>
      </c>
      <c r="T158" s="99">
        <v>1.9213241615724936</v>
      </c>
      <c r="U158" s="99">
        <v>2.011492142598009</v>
      </c>
      <c r="V158" s="99">
        <v>1.86177894536329</v>
      </c>
      <c r="W158" s="99">
        <v>1.7666635649762645</v>
      </c>
      <c r="X158" s="99">
        <v>1.6059648031785902</v>
      </c>
      <c r="Y158" s="99">
        <v>1.4534806857254416</v>
      </c>
      <c r="DA158" s="63" t="s">
        <v>4743</v>
      </c>
    </row>
    <row r="159" spans="1:105" ht="12" customHeight="1" x14ac:dyDescent="0.25">
      <c r="A159" s="109" t="s">
        <v>120</v>
      </c>
      <c r="B159" s="33"/>
      <c r="C159" s="110">
        <v>1.8443060711433292</v>
      </c>
      <c r="D159" s="110">
        <v>1.8104977730218117</v>
      </c>
      <c r="E159" s="110">
        <v>1.9658926116766093</v>
      </c>
      <c r="F159" s="110">
        <v>1.9864583088391752</v>
      </c>
      <c r="G159" s="110">
        <v>2.075880527970869</v>
      </c>
      <c r="H159" s="110">
        <v>2.0106978743496122</v>
      </c>
      <c r="I159" s="110">
        <v>1.9731289974334434</v>
      </c>
      <c r="J159" s="110">
        <v>1.728537573868399</v>
      </c>
      <c r="K159" s="110">
        <v>1.7906698060375241</v>
      </c>
      <c r="L159" s="110">
        <v>1.7760212065930494</v>
      </c>
      <c r="M159" s="110">
        <v>1.6613197315271857</v>
      </c>
      <c r="N159" s="110">
        <v>1.7283438000867657</v>
      </c>
      <c r="O159" s="110">
        <v>1.7421300079375441</v>
      </c>
      <c r="P159" s="110">
        <v>1.7640486506443986</v>
      </c>
      <c r="Q159" s="110">
        <v>1.8685397550437872</v>
      </c>
      <c r="R159" s="110">
        <v>1.8590993687118504</v>
      </c>
      <c r="S159" s="110">
        <v>1.8693030690301196</v>
      </c>
      <c r="T159" s="110">
        <v>1.866625601528058</v>
      </c>
      <c r="U159" s="110">
        <v>1.8490592992057091</v>
      </c>
      <c r="V159" s="110">
        <v>1.9565896277545081</v>
      </c>
      <c r="W159" s="110">
        <v>1.9114499985362188</v>
      </c>
      <c r="X159" s="110">
        <v>1.3779913294847841</v>
      </c>
      <c r="Y159" s="110">
        <v>1.4052202667920199</v>
      </c>
      <c r="DA159" s="60" t="s">
        <v>4744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100.8607935780762</v>
      </c>
      <c r="D161" s="118">
        <f t="shared" si="54"/>
        <v>116.98813371048735</v>
      </c>
      <c r="E161" s="118">
        <f t="shared" si="54"/>
        <v>0</v>
      </c>
      <c r="F161" s="118">
        <f t="shared" si="54"/>
        <v>0</v>
      </c>
      <c r="G161" s="118">
        <f t="shared" si="54"/>
        <v>0</v>
      </c>
      <c r="H161" s="118">
        <f t="shared" si="54"/>
        <v>0</v>
      </c>
      <c r="I161" s="118">
        <f t="shared" si="54"/>
        <v>0</v>
      </c>
      <c r="J161" s="118">
        <f t="shared" si="54"/>
        <v>90.489710974344177</v>
      </c>
      <c r="K161" s="118">
        <f t="shared" si="54"/>
        <v>75.931398044064451</v>
      </c>
      <c r="L161" s="118">
        <f t="shared" si="54"/>
        <v>88.511780318410786</v>
      </c>
      <c r="M161" s="118">
        <f t="shared" si="54"/>
        <v>64.834021357907147</v>
      </c>
      <c r="N161" s="118">
        <f t="shared" si="54"/>
        <v>75.313065088457591</v>
      </c>
      <c r="O161" s="118">
        <f t="shared" si="54"/>
        <v>89.210310736689863</v>
      </c>
      <c r="P161" s="118">
        <f t="shared" si="54"/>
        <v>57.440132394295944</v>
      </c>
      <c r="Q161" s="118">
        <f t="shared" si="54"/>
        <v>0</v>
      </c>
      <c r="R161" s="118">
        <f t="shared" ref="R161:V161" si="55">R162+R164+R166+R175</f>
        <v>0</v>
      </c>
      <c r="S161" s="118">
        <f t="shared" si="55"/>
        <v>0</v>
      </c>
      <c r="T161" s="118">
        <f t="shared" si="55"/>
        <v>0</v>
      </c>
      <c r="U161" s="118">
        <f t="shared" si="55"/>
        <v>0</v>
      </c>
      <c r="V161" s="118">
        <f t="shared" si="55"/>
        <v>0</v>
      </c>
      <c r="W161" s="118">
        <f t="shared" ref="W161:Y161" si="56">W162+W164+W166+W175</f>
        <v>0</v>
      </c>
      <c r="X161" s="118">
        <f t="shared" si="56"/>
        <v>39.909713483818628</v>
      </c>
      <c r="Y161" s="118">
        <f t="shared" si="56"/>
        <v>0</v>
      </c>
      <c r="DA161" s="129" t="s">
        <v>4745</v>
      </c>
    </row>
    <row r="162" spans="1:105" ht="12.95" customHeight="1" x14ac:dyDescent="0.25">
      <c r="A162" s="121" t="s">
        <v>57</v>
      </c>
      <c r="B162" s="122"/>
      <c r="C162" s="123">
        <f t="shared" ref="C162:Y162" si="57">C163</f>
        <v>89.089984952992893</v>
      </c>
      <c r="D162" s="123">
        <f t="shared" si="57"/>
        <v>105.3066681661097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77.049694769884582</v>
      </c>
      <c r="K162" s="123">
        <f t="shared" si="57"/>
        <v>62.460480707018924</v>
      </c>
      <c r="L162" s="123">
        <f t="shared" si="57"/>
        <v>74.087755350826455</v>
      </c>
      <c r="M162" s="123">
        <f t="shared" si="57"/>
        <v>52.026681431606519</v>
      </c>
      <c r="N162" s="123">
        <f t="shared" si="57"/>
        <v>61.036868276179987</v>
      </c>
      <c r="O162" s="123">
        <f t="shared" si="57"/>
        <v>74.796049761444991</v>
      </c>
      <c r="P162" s="123">
        <f t="shared" si="57"/>
        <v>44.308212927745885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X162" s="123">
        <f t="shared" si="57"/>
        <v>27.582309272099291</v>
      </c>
      <c r="Y162" s="123">
        <f t="shared" si="57"/>
        <v>0</v>
      </c>
      <c r="DA162" s="130" t="s">
        <v>4746</v>
      </c>
    </row>
    <row r="163" spans="1:105" ht="12" customHeight="1" x14ac:dyDescent="0.25">
      <c r="A163" s="97" t="s">
        <v>53</v>
      </c>
      <c r="B163" s="33"/>
      <c r="C163" s="110">
        <v>89.089984952992893</v>
      </c>
      <c r="D163" s="110">
        <v>105.3066681661097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77.049694769884582</v>
      </c>
      <c r="K163" s="110">
        <v>62.460480707018924</v>
      </c>
      <c r="L163" s="110">
        <v>74.087755350826455</v>
      </c>
      <c r="M163" s="110">
        <v>52.026681431606519</v>
      </c>
      <c r="N163" s="110">
        <v>61.036868276179987</v>
      </c>
      <c r="O163" s="110">
        <v>74.796049761444991</v>
      </c>
      <c r="P163" s="110">
        <v>44.308212927745885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X163" s="110">
        <v>27.582309272099291</v>
      </c>
      <c r="Y163" s="110">
        <v>0</v>
      </c>
      <c r="DA163" s="60" t="s">
        <v>4747</v>
      </c>
    </row>
    <row r="164" spans="1:105" ht="12.95" customHeight="1" x14ac:dyDescent="0.25">
      <c r="A164" s="121" t="s">
        <v>92</v>
      </c>
      <c r="B164" s="122"/>
      <c r="C164" s="123">
        <f t="shared" ref="C164:Y164" si="58">C165</f>
        <v>0.30070909849172744</v>
      </c>
      <c r="D164" s="123">
        <f t="shared" si="58"/>
        <v>0.17636879835659974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0.92994920861446573</v>
      </c>
      <c r="K164" s="123">
        <f t="shared" si="58"/>
        <v>0.3558508279872159</v>
      </c>
      <c r="L164" s="123">
        <f t="shared" si="58"/>
        <v>1.5964018083553628</v>
      </c>
      <c r="M164" s="123">
        <f t="shared" si="58"/>
        <v>0.31062539775525705</v>
      </c>
      <c r="N164" s="123">
        <f t="shared" si="58"/>
        <v>1.3885011731206893</v>
      </c>
      <c r="O164" s="123">
        <f t="shared" si="58"/>
        <v>1.5698328113406435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X164" s="123">
        <f t="shared" si="58"/>
        <v>3.6803647949800093</v>
      </c>
      <c r="Y164" s="123">
        <f t="shared" si="58"/>
        <v>0</v>
      </c>
      <c r="DA164" s="130" t="s">
        <v>4748</v>
      </c>
    </row>
    <row r="165" spans="1:105" ht="12" customHeight="1" x14ac:dyDescent="0.25">
      <c r="A165" s="97" t="s">
        <v>53</v>
      </c>
      <c r="B165" s="98"/>
      <c r="C165" s="99">
        <f>RES_hhdet_in_tesh!C165/RES_summary!C$21</f>
        <v>0.30070909849172744</v>
      </c>
      <c r="D165" s="99">
        <f>RES_hhdet_in_tesh!D165/RES_summary!D$21</f>
        <v>0.17636879835659974</v>
      </c>
      <c r="E165" s="99">
        <f>RES_hhdet_in_tesh!E165/RES_summary!E$21</f>
        <v>0</v>
      </c>
      <c r="F165" s="99">
        <f>RES_hhdet_in_tesh!F165/RES_summary!F$21</f>
        <v>0</v>
      </c>
      <c r="G165" s="99">
        <f>RES_hhdet_in_tesh!G165/RES_summary!G$21</f>
        <v>0</v>
      </c>
      <c r="H165" s="99">
        <f>RES_hhdet_in_tesh!H165/RES_summary!H$21</f>
        <v>0</v>
      </c>
      <c r="I165" s="99">
        <f>RES_hhdet_in_tesh!I165/RES_summary!I$21</f>
        <v>0</v>
      </c>
      <c r="J165" s="99">
        <f>RES_hhdet_in_tesh!J165/RES_summary!J$21</f>
        <v>0.92994920861446573</v>
      </c>
      <c r="K165" s="99">
        <f>RES_hhdet_in_tesh!K165/RES_summary!K$21</f>
        <v>0.3558508279872159</v>
      </c>
      <c r="L165" s="99">
        <f>RES_hhdet_in_tesh!L165/RES_summary!L$21</f>
        <v>1.5964018083553628</v>
      </c>
      <c r="M165" s="99">
        <f>RES_hhdet_in_tesh!M165/RES_summary!M$21</f>
        <v>0.31062539775525705</v>
      </c>
      <c r="N165" s="99">
        <f>RES_hhdet_in_tesh!N165/RES_summary!N$21</f>
        <v>1.3885011731206893</v>
      </c>
      <c r="O165" s="99">
        <f>RES_hhdet_in_tesh!O165/RES_summary!O$21</f>
        <v>1.5698328113406435</v>
      </c>
      <c r="P165" s="99">
        <f>RES_hhdet_in_tesh!P165/RES_summary!P$21</f>
        <v>0</v>
      </c>
      <c r="Q165" s="99">
        <f>RES_hhdet_in_tesh!Q165/RES_summary!Q$21</f>
        <v>0</v>
      </c>
      <c r="R165" s="99">
        <f>RES_hhdet_in_tesh!R165/RES_summary!R$21</f>
        <v>0</v>
      </c>
      <c r="S165" s="99">
        <f>RES_hhdet_in_tesh!S165/RES_summary!S$21</f>
        <v>0</v>
      </c>
      <c r="T165" s="99">
        <f>RES_hhdet_in_tesh!T165/RES_summary!T$21</f>
        <v>0</v>
      </c>
      <c r="U165" s="99">
        <f>RES_hhdet_in_tesh!U165/RES_summary!U$21</f>
        <v>0</v>
      </c>
      <c r="V165" s="99">
        <f>RES_hhdet_in_tesh!V165/RES_summary!V$21</f>
        <v>0</v>
      </c>
      <c r="W165" s="99">
        <f>RES_hhdet_in_tesh!W165/RES_summary!W$21</f>
        <v>0</v>
      </c>
      <c r="X165" s="99">
        <f>RES_hhdet_in_tesh!X165/RES_summary!X$21</f>
        <v>3.6803647949800093</v>
      </c>
      <c r="Y165" s="99">
        <f>RES_hhdet_in_tesh!Y165/RES_summary!Y$21</f>
        <v>0</v>
      </c>
      <c r="DA165" s="63" t="s">
        <v>4749</v>
      </c>
    </row>
    <row r="166" spans="1:105" ht="12" customHeight="1" x14ac:dyDescent="0.25">
      <c r="A166" s="121" t="s">
        <v>55</v>
      </c>
      <c r="B166" s="122"/>
      <c r="C166" s="123">
        <v>9.6277767500125293</v>
      </c>
      <c r="D166" s="123">
        <v>9.6955100726626231</v>
      </c>
      <c r="E166" s="123">
        <v>0</v>
      </c>
      <c r="F166" s="123">
        <v>0</v>
      </c>
      <c r="G166" s="123">
        <v>0</v>
      </c>
      <c r="H166" s="123">
        <v>0</v>
      </c>
      <c r="I166" s="123">
        <v>0</v>
      </c>
      <c r="J166" s="123">
        <v>10.783617164911783</v>
      </c>
      <c r="K166" s="123">
        <v>11.321599778228263</v>
      </c>
      <c r="L166" s="123">
        <v>11.053637957317999</v>
      </c>
      <c r="M166" s="123">
        <v>10.829276060936534</v>
      </c>
      <c r="N166" s="123">
        <v>11.156781973970471</v>
      </c>
      <c r="O166" s="123">
        <v>11.101828740026868</v>
      </c>
      <c r="P166" s="123">
        <v>11.367870815905661</v>
      </c>
      <c r="Q166" s="123">
        <v>0</v>
      </c>
      <c r="R166" s="123">
        <v>0</v>
      </c>
      <c r="S166" s="123">
        <v>0</v>
      </c>
      <c r="T166" s="123">
        <v>0</v>
      </c>
      <c r="U166" s="123">
        <v>0</v>
      </c>
      <c r="V166" s="123">
        <v>0</v>
      </c>
      <c r="W166" s="123">
        <v>0</v>
      </c>
      <c r="X166" s="123">
        <v>7.2503617369517706</v>
      </c>
      <c r="Y166" s="123">
        <v>0</v>
      </c>
      <c r="DA166" s="130" t="s">
        <v>4750</v>
      </c>
    </row>
    <row r="167" spans="1:105" ht="12" customHeight="1" x14ac:dyDescent="0.25">
      <c r="A167" s="97" t="s">
        <v>124</v>
      </c>
      <c r="B167" s="98"/>
      <c r="C167" s="99">
        <v>9.5602121645060496</v>
      </c>
      <c r="D167" s="99">
        <v>9.6134161988789675</v>
      </c>
      <c r="E167" s="99">
        <v>0</v>
      </c>
      <c r="F167" s="99">
        <v>0</v>
      </c>
      <c r="G167" s="99">
        <v>0</v>
      </c>
      <c r="H167" s="99">
        <v>0</v>
      </c>
      <c r="I167" s="99">
        <v>0</v>
      </c>
      <c r="J167" s="99">
        <v>10.664629697952732</v>
      </c>
      <c r="K167" s="99">
        <v>11.533699986003604</v>
      </c>
      <c r="L167" s="99">
        <v>11.367176671274288</v>
      </c>
      <c r="M167" s="99">
        <v>11.255550332230973</v>
      </c>
      <c r="N167" s="99">
        <v>11.329571510407952</v>
      </c>
      <c r="O167" s="99">
        <v>11.249854790718675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X167" s="99">
        <v>8.010058751917601</v>
      </c>
      <c r="Y167" s="99">
        <v>0</v>
      </c>
      <c r="DA167" s="63" t="s">
        <v>4751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11.556059462556419</v>
      </c>
      <c r="L168" s="99">
        <v>11.38575778664757</v>
      </c>
      <c r="M168" s="99">
        <v>11.272166436494192</v>
      </c>
      <c r="N168" s="99">
        <v>11.341052032065315</v>
      </c>
      <c r="O168" s="99">
        <v>11.25806450222318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X168" s="99">
        <v>0</v>
      </c>
      <c r="Y168" s="99">
        <v>0</v>
      </c>
      <c r="DA168" s="63" t="s">
        <v>4752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4.7561688983927022</v>
      </c>
      <c r="L169" s="102">
        <v>4.7180816364350573</v>
      </c>
      <c r="M169" s="102">
        <v>4.4991204316791205</v>
      </c>
      <c r="N169" s="102">
        <v>4.5509796877913242</v>
      </c>
      <c r="O169" s="102">
        <v>3.7706471437283922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X169" s="102">
        <v>0</v>
      </c>
      <c r="Y169" s="102">
        <v>0</v>
      </c>
      <c r="DA169" s="131" t="s">
        <v>4753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6.799890564163718</v>
      </c>
      <c r="L170" s="105">
        <v>6.6676761502125128</v>
      </c>
      <c r="M170" s="105">
        <v>6.7730460048150736</v>
      </c>
      <c r="N170" s="105">
        <v>6.790072344273991</v>
      </c>
      <c r="O170" s="105">
        <v>7.4874173584947856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4754</v>
      </c>
    </row>
    <row r="171" spans="1:105" ht="12" customHeight="1" x14ac:dyDescent="0.25">
      <c r="A171" s="106" t="s">
        <v>122</v>
      </c>
      <c r="B171" s="101"/>
      <c r="C171" s="102">
        <v>9.6341392808873554</v>
      </c>
      <c r="D171" s="102">
        <v>9.7043501357389683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10.79098568668366</v>
      </c>
      <c r="K171" s="102">
        <v>11.295474314015747</v>
      </c>
      <c r="L171" s="102">
        <v>11.013246866022065</v>
      </c>
      <c r="M171" s="102">
        <v>10.746595392107427</v>
      </c>
      <c r="N171" s="102">
        <v>11.128496394010778</v>
      </c>
      <c r="O171" s="102">
        <v>11.082303833210771</v>
      </c>
      <c r="P171" s="102">
        <v>11.367870815905661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X171" s="102">
        <v>7.0565753304533096</v>
      </c>
      <c r="Y171" s="102">
        <v>0</v>
      </c>
      <c r="DA171" s="131" t="s">
        <v>4755</v>
      </c>
    </row>
    <row r="172" spans="1:105" ht="12" customHeight="1" x14ac:dyDescent="0.25">
      <c r="A172" s="107" t="s">
        <v>121</v>
      </c>
      <c r="B172" s="104"/>
      <c r="C172" s="105">
        <v>9.6358477900373334</v>
      </c>
      <c r="D172" s="105">
        <v>9.7063025861621686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10.802693559234502</v>
      </c>
      <c r="K172" s="105">
        <v>11.312615461801959</v>
      </c>
      <c r="L172" s="105">
        <v>11.026377454353552</v>
      </c>
      <c r="M172" s="105">
        <v>10.7556233778835</v>
      </c>
      <c r="N172" s="105">
        <v>11.130794813799818</v>
      </c>
      <c r="O172" s="105">
        <v>11.081656217568987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X172" s="105">
        <v>7.109741297471059</v>
      </c>
      <c r="Y172" s="105">
        <v>0</v>
      </c>
      <c r="DA172" s="132" t="s">
        <v>4756</v>
      </c>
    </row>
    <row r="173" spans="1:105" ht="12" customHeight="1" x14ac:dyDescent="0.25">
      <c r="A173" s="108" t="s">
        <v>53</v>
      </c>
      <c r="B173" s="98"/>
      <c r="C173" s="99">
        <v>3.9337615056356499</v>
      </c>
      <c r="D173" s="99">
        <v>4.0575860336323544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4.3143465730720427</v>
      </c>
      <c r="K173" s="99">
        <v>4.6634364974027589</v>
      </c>
      <c r="L173" s="99">
        <v>4.5722027312619824</v>
      </c>
      <c r="M173" s="99">
        <v>4.2941508232299634</v>
      </c>
      <c r="N173" s="99">
        <v>4.4687244871259502</v>
      </c>
      <c r="O173" s="99">
        <v>3.7150790556702997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X173" s="99">
        <v>2.4444954177585339</v>
      </c>
      <c r="Y173" s="99">
        <v>0</v>
      </c>
      <c r="DA173" s="63" t="s">
        <v>4757</v>
      </c>
    </row>
    <row r="174" spans="1:105" ht="12" customHeight="1" x14ac:dyDescent="0.25">
      <c r="A174" s="115" t="s">
        <v>52</v>
      </c>
      <c r="B174" s="33"/>
      <c r="C174" s="110">
        <v>5.7020862844016831</v>
      </c>
      <c r="D174" s="110">
        <v>5.6487165525298124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6.488346986162461</v>
      </c>
      <c r="K174" s="110">
        <v>6.6491789643992005</v>
      </c>
      <c r="L174" s="110">
        <v>6.4541747230915707</v>
      </c>
      <c r="M174" s="110">
        <v>6.4614725546535379</v>
      </c>
      <c r="N174" s="110">
        <v>6.6620703266738666</v>
      </c>
      <c r="O174" s="110">
        <v>7.3665771618986859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X174" s="110">
        <v>4.6652458797125247</v>
      </c>
      <c r="Y174" s="110">
        <v>0</v>
      </c>
      <c r="DA174" s="60" t="s">
        <v>4758</v>
      </c>
    </row>
    <row r="175" spans="1:105" ht="12" customHeight="1" x14ac:dyDescent="0.25">
      <c r="A175" s="121" t="s">
        <v>54</v>
      </c>
      <c r="B175" s="122"/>
      <c r="C175" s="123">
        <v>1.8423227765790546</v>
      </c>
      <c r="D175" s="123">
        <v>1.8095866733584078</v>
      </c>
      <c r="E175" s="123">
        <v>0</v>
      </c>
      <c r="F175" s="123">
        <v>0</v>
      </c>
      <c r="G175" s="123">
        <v>0</v>
      </c>
      <c r="H175" s="123">
        <v>0</v>
      </c>
      <c r="I175" s="123">
        <v>0</v>
      </c>
      <c r="J175" s="123">
        <v>1.7264498309333416</v>
      </c>
      <c r="K175" s="123">
        <v>1.7934667308300425</v>
      </c>
      <c r="L175" s="123">
        <v>1.7739852019109634</v>
      </c>
      <c r="M175" s="123">
        <v>1.6674384676088347</v>
      </c>
      <c r="N175" s="123">
        <v>1.7309136651864492</v>
      </c>
      <c r="O175" s="123">
        <v>1.7425994238773665</v>
      </c>
      <c r="P175" s="123">
        <v>1.7640486506443989</v>
      </c>
      <c r="Q175" s="123">
        <v>0</v>
      </c>
      <c r="R175" s="123">
        <v>0</v>
      </c>
      <c r="S175" s="123">
        <v>0</v>
      </c>
      <c r="T175" s="123">
        <v>0</v>
      </c>
      <c r="U175" s="123">
        <v>0</v>
      </c>
      <c r="V175" s="123">
        <v>0</v>
      </c>
      <c r="W175" s="123">
        <v>0</v>
      </c>
      <c r="X175" s="123">
        <v>1.3966776797875551</v>
      </c>
      <c r="Y175" s="123">
        <v>0</v>
      </c>
      <c r="DA175" s="130" t="s">
        <v>4759</v>
      </c>
    </row>
    <row r="176" spans="1:105" ht="12" customHeight="1" x14ac:dyDescent="0.25">
      <c r="A176" s="97" t="s">
        <v>50</v>
      </c>
      <c r="B176" s="98"/>
      <c r="C176" s="99">
        <v>1.8019625326694499</v>
      </c>
      <c r="D176" s="99">
        <v>1.7935146906136037</v>
      </c>
      <c r="E176" s="99">
        <v>0</v>
      </c>
      <c r="F176" s="99">
        <v>0</v>
      </c>
      <c r="G176" s="99">
        <v>0</v>
      </c>
      <c r="H176" s="99">
        <v>0</v>
      </c>
      <c r="I176" s="99">
        <v>0</v>
      </c>
      <c r="J176" s="99">
        <v>1.7029192282694641</v>
      </c>
      <c r="K176" s="99">
        <v>1.8250852208661732</v>
      </c>
      <c r="L176" s="99">
        <v>1.7468228352997275</v>
      </c>
      <c r="M176" s="99">
        <v>1.7483940526891131</v>
      </c>
      <c r="N176" s="99">
        <v>1.7643654685179149</v>
      </c>
      <c r="O176" s="99">
        <v>1.7488128416213746</v>
      </c>
      <c r="P176" s="99">
        <v>0</v>
      </c>
      <c r="Q176" s="99">
        <v>0</v>
      </c>
      <c r="R176" s="99">
        <v>0</v>
      </c>
      <c r="S176" s="99">
        <v>0</v>
      </c>
      <c r="T176" s="99">
        <v>0</v>
      </c>
      <c r="U176" s="99">
        <v>0</v>
      </c>
      <c r="V176" s="99">
        <v>0</v>
      </c>
      <c r="W176" s="99">
        <v>0</v>
      </c>
      <c r="X176" s="99">
        <v>1.60596480317859</v>
      </c>
      <c r="Y176" s="99">
        <v>0</v>
      </c>
      <c r="DA176" s="63" t="s">
        <v>4760</v>
      </c>
    </row>
    <row r="177" spans="1:105" ht="12" customHeight="1" x14ac:dyDescent="0.25">
      <c r="A177" s="109" t="s">
        <v>120</v>
      </c>
      <c r="B177" s="33"/>
      <c r="C177" s="110">
        <v>1.844306071143329</v>
      </c>
      <c r="D177" s="110">
        <v>1.8104977730218117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1.7285375738683988</v>
      </c>
      <c r="K177" s="110">
        <v>1.7906698060375243</v>
      </c>
      <c r="L177" s="110">
        <v>1.7760212065930494</v>
      </c>
      <c r="M177" s="110">
        <v>1.6613197315271855</v>
      </c>
      <c r="N177" s="110">
        <v>1.7283438000867661</v>
      </c>
      <c r="O177" s="110">
        <v>1.7421300079375437</v>
      </c>
      <c r="P177" s="110">
        <v>1.7640486506443989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X177" s="110">
        <v>1.3779913294847841</v>
      </c>
      <c r="Y177" s="110">
        <v>0</v>
      </c>
      <c r="DA177" s="60" t="s">
        <v>4761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4762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47.461239081241231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35.81651235177646</v>
      </c>
      <c r="I3" s="118">
        <f t="shared" si="0"/>
        <v>27.270076926473315</v>
      </c>
      <c r="J3" s="118">
        <f t="shared" si="0"/>
        <v>35.540372553535562</v>
      </c>
      <c r="K3" s="118">
        <f t="shared" si="0"/>
        <v>56.808082814817745</v>
      </c>
      <c r="L3" s="118">
        <f t="shared" si="0"/>
        <v>32.784611293977619</v>
      </c>
      <c r="M3" s="118">
        <f t="shared" si="0"/>
        <v>28.45510061648676</v>
      </c>
      <c r="N3" s="118">
        <f t="shared" si="0"/>
        <v>29.764700595314306</v>
      </c>
      <c r="O3" s="118">
        <f t="shared" si="0"/>
        <v>36.479530988077279</v>
      </c>
      <c r="P3" s="118">
        <f t="shared" si="0"/>
        <v>24.286728892348005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:Y3" si="2">W4+W7+W9+W19</f>
        <v>0</v>
      </c>
      <c r="X3" s="118">
        <f t="shared" si="2"/>
        <v>12.298068524568704</v>
      </c>
      <c r="Y3" s="118">
        <f t="shared" si="2"/>
        <v>8.7305611648132224</v>
      </c>
      <c r="DA3" s="129" t="s">
        <v>4763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47.110755154098968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35.384392031302013</v>
      </c>
      <c r="I4" s="123">
        <f t="shared" si="3"/>
        <v>26.917608168352356</v>
      </c>
      <c r="J4" s="123">
        <f t="shared" si="3"/>
        <v>35.172041458201797</v>
      </c>
      <c r="K4" s="123">
        <f t="shared" si="3"/>
        <v>56.294081809105805</v>
      </c>
      <c r="L4" s="123">
        <f t="shared" si="3"/>
        <v>32.229855293013905</v>
      </c>
      <c r="M4" s="123">
        <f t="shared" si="3"/>
        <v>27.718476546653445</v>
      </c>
      <c r="N4" s="123">
        <f t="shared" si="3"/>
        <v>29.101676981286918</v>
      </c>
      <c r="O4" s="123">
        <f t="shared" si="3"/>
        <v>35.960675441040792</v>
      </c>
      <c r="P4" s="123">
        <f t="shared" si="3"/>
        <v>24.286728892348005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:Y4" si="5">SUM(W5:W6)</f>
        <v>0</v>
      </c>
      <c r="X4" s="123">
        <f t="shared" si="5"/>
        <v>11.831407880839118</v>
      </c>
      <c r="Y4" s="123">
        <f t="shared" si="5"/>
        <v>8.3429754535739775</v>
      </c>
      <c r="DA4" s="130" t="s">
        <v>4764</v>
      </c>
    </row>
    <row r="5" spans="1:105" ht="12" customHeight="1" x14ac:dyDescent="0.25">
      <c r="A5" s="97" t="s">
        <v>51</v>
      </c>
      <c r="B5" s="98"/>
      <c r="C5" s="99">
        <v>47.110755154098968</v>
      </c>
      <c r="D5" s="99">
        <v>0</v>
      </c>
      <c r="E5" s="99">
        <v>0</v>
      </c>
      <c r="F5" s="99">
        <v>0</v>
      </c>
      <c r="G5" s="99">
        <v>0</v>
      </c>
      <c r="H5" s="99">
        <v>35.384392031302013</v>
      </c>
      <c r="I5" s="99">
        <v>26.917608168352356</v>
      </c>
      <c r="J5" s="99">
        <v>35.172041458201797</v>
      </c>
      <c r="K5" s="99">
        <v>56.294081809105805</v>
      </c>
      <c r="L5" s="99">
        <v>32.229855293013905</v>
      </c>
      <c r="M5" s="99">
        <v>27.718476546653445</v>
      </c>
      <c r="N5" s="99">
        <v>29.101676981286918</v>
      </c>
      <c r="O5" s="99">
        <v>35.960675441040792</v>
      </c>
      <c r="P5" s="99">
        <v>24.286728892348005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X5" s="99">
        <v>11.831407880839118</v>
      </c>
      <c r="Y5" s="99">
        <v>8.3429754535739775</v>
      </c>
      <c r="DA5" s="63" t="s">
        <v>4765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X6" s="99">
        <v>0</v>
      </c>
      <c r="Y6" s="99">
        <v>0</v>
      </c>
      <c r="DA6" s="63" t="s">
        <v>4766</v>
      </c>
    </row>
    <row r="7" spans="1:105" ht="12.95" customHeight="1" x14ac:dyDescent="0.25">
      <c r="A7" s="121" t="s">
        <v>92</v>
      </c>
      <c r="B7" s="122"/>
      <c r="C7" s="123">
        <f t="shared" ref="C7:Y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X7" s="123">
        <f t="shared" si="6"/>
        <v>0</v>
      </c>
      <c r="Y7" s="123">
        <f t="shared" si="6"/>
        <v>0</v>
      </c>
      <c r="DA7" s="130" t="s">
        <v>4767</v>
      </c>
    </row>
    <row r="8" spans="1:105" ht="12" customHeight="1" x14ac:dyDescent="0.25">
      <c r="A8" s="97" t="s">
        <v>53</v>
      </c>
      <c r="B8" s="98"/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X8" s="99">
        <v>0</v>
      </c>
      <c r="Y8" s="99">
        <v>0</v>
      </c>
      <c r="DA8" s="63" t="s">
        <v>4768</v>
      </c>
    </row>
    <row r="9" spans="1:105" ht="12" customHeight="1" x14ac:dyDescent="0.25">
      <c r="A9" s="121" t="s">
        <v>55</v>
      </c>
      <c r="B9" s="122"/>
      <c r="C9" s="123">
        <v>0.3190494895246726</v>
      </c>
      <c r="D9" s="123">
        <v>0</v>
      </c>
      <c r="E9" s="123">
        <v>0</v>
      </c>
      <c r="F9" s="123">
        <v>0</v>
      </c>
      <c r="G9" s="123">
        <v>0</v>
      </c>
      <c r="H9" s="123">
        <v>0.38301218945803167</v>
      </c>
      <c r="I9" s="123">
        <v>0.29103481098024714</v>
      </c>
      <c r="J9" s="123">
        <v>0.31661252780461163</v>
      </c>
      <c r="K9" s="123">
        <v>0.4589603938965105</v>
      </c>
      <c r="L9" s="123">
        <v>0.50954496911027536</v>
      </c>
      <c r="M9" s="123">
        <v>0.69103233589879232</v>
      </c>
      <c r="N9" s="123">
        <v>0.61567175861394297</v>
      </c>
      <c r="O9" s="123">
        <v>0.4732620368064121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X9" s="123">
        <v>0.41551879397241209</v>
      </c>
      <c r="Y9" s="123">
        <v>0.34198719262733152</v>
      </c>
      <c r="DA9" s="130" t="s">
        <v>4769</v>
      </c>
    </row>
    <row r="10" spans="1:105" ht="12" customHeight="1" x14ac:dyDescent="0.25">
      <c r="A10" s="97" t="s">
        <v>143</v>
      </c>
      <c r="B10" s="98"/>
      <c r="C10" s="99">
        <v>5.5674524672070635</v>
      </c>
      <c r="D10" s="99">
        <v>0</v>
      </c>
      <c r="E10" s="99">
        <v>0</v>
      </c>
      <c r="F10" s="99">
        <v>0</v>
      </c>
      <c r="G10" s="99">
        <v>0</v>
      </c>
      <c r="H10" s="99">
        <v>6.0927592660422016</v>
      </c>
      <c r="I10" s="99">
        <v>4.8515355274768437</v>
      </c>
      <c r="J10" s="99">
        <v>6.3608543497058818</v>
      </c>
      <c r="K10" s="99">
        <v>12.296036981564109</v>
      </c>
      <c r="L10" s="99">
        <v>6.2907706821531839</v>
      </c>
      <c r="M10" s="99">
        <v>6.0074756514678223</v>
      </c>
      <c r="N10" s="99">
        <v>5.916562811428534</v>
      </c>
      <c r="O10" s="99">
        <v>5.9054725918873148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X10" s="99">
        <v>2.3462242638358206</v>
      </c>
      <c r="Y10" s="99">
        <v>3.2194880997165209</v>
      </c>
      <c r="DA10" s="63" t="s">
        <v>4770</v>
      </c>
    </row>
    <row r="11" spans="1:105" ht="12" customHeight="1" x14ac:dyDescent="0.25">
      <c r="A11" s="97" t="s">
        <v>124</v>
      </c>
      <c r="B11" s="98"/>
      <c r="C11" s="99">
        <v>3.6231104135256587</v>
      </c>
      <c r="D11" s="99">
        <v>0</v>
      </c>
      <c r="E11" s="99">
        <v>0</v>
      </c>
      <c r="F11" s="99">
        <v>0</v>
      </c>
      <c r="G11" s="99">
        <v>0</v>
      </c>
      <c r="H11" s="99">
        <v>4.2294073864586998</v>
      </c>
      <c r="I11" s="99">
        <v>4.2308800007904557</v>
      </c>
      <c r="J11" s="99">
        <v>3.9307673772636589</v>
      </c>
      <c r="K11" s="99">
        <v>4.2244855476677889</v>
      </c>
      <c r="L11" s="99">
        <v>4.1331496117745825</v>
      </c>
      <c r="M11" s="99">
        <v>4.0326498046066224</v>
      </c>
      <c r="N11" s="99">
        <v>3.963525715221818</v>
      </c>
      <c r="O11" s="99">
        <v>3.8045809851851358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X11" s="99">
        <v>2.2856359156185477</v>
      </c>
      <c r="Y11" s="99">
        <v>2.0698822979068638</v>
      </c>
      <c r="DA11" s="63" t="s">
        <v>4771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1.5702925089100677</v>
      </c>
      <c r="K12" s="99">
        <v>1.7420573448164527</v>
      </c>
      <c r="L12" s="99">
        <v>1.7155128179921477</v>
      </c>
      <c r="M12" s="99">
        <v>1.6119493577988608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0.79878346459205329</v>
      </c>
      <c r="Y12" s="99">
        <v>0.79998752503801451</v>
      </c>
      <c r="DA12" s="63" t="s">
        <v>4772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1.5702925089100677</v>
      </c>
      <c r="K13" s="102">
        <v>1.7420573448164527</v>
      </c>
      <c r="L13" s="102">
        <v>1.7155128179921477</v>
      </c>
      <c r="M13" s="102">
        <v>1.6119493577988608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0.79878346459205329</v>
      </c>
      <c r="Y13" s="102">
        <v>0.79998752503801451</v>
      </c>
      <c r="DA13" s="131" t="s">
        <v>4773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4774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X15" s="102">
        <v>0</v>
      </c>
      <c r="Y15" s="102">
        <v>0</v>
      </c>
      <c r="DA15" s="131" t="s">
        <v>4775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X16" s="105">
        <v>0</v>
      </c>
      <c r="Y16" s="105">
        <v>0</v>
      </c>
      <c r="DA16" s="132" t="s">
        <v>4776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X17" s="99">
        <v>0</v>
      </c>
      <c r="Y17" s="99">
        <v>0</v>
      </c>
      <c r="DA17" s="63" t="s">
        <v>4777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X18" s="99">
        <v>0</v>
      </c>
      <c r="Y18" s="99">
        <v>0</v>
      </c>
      <c r="DA18" s="63" t="s">
        <v>4778</v>
      </c>
    </row>
    <row r="19" spans="1:105" ht="12" customHeight="1" x14ac:dyDescent="0.25">
      <c r="A19" s="121" t="s">
        <v>54</v>
      </c>
      <c r="B19" s="122"/>
      <c r="C19" s="123">
        <v>3.1434437617591064E-2</v>
      </c>
      <c r="D19" s="123">
        <v>0</v>
      </c>
      <c r="E19" s="123">
        <v>0</v>
      </c>
      <c r="F19" s="123">
        <v>0</v>
      </c>
      <c r="G19" s="123">
        <v>0</v>
      </c>
      <c r="H19" s="123">
        <v>4.9108131016414196E-2</v>
      </c>
      <c r="I19" s="123">
        <v>6.1433947140714089E-2</v>
      </c>
      <c r="J19" s="123">
        <v>5.1718567529159841E-2</v>
      </c>
      <c r="K19" s="123">
        <v>5.5040611815425786E-2</v>
      </c>
      <c r="L19" s="123">
        <v>4.521103185343766E-2</v>
      </c>
      <c r="M19" s="123">
        <v>4.5591733934521317E-2</v>
      </c>
      <c r="N19" s="123">
        <v>4.7351855413445935E-2</v>
      </c>
      <c r="O19" s="123">
        <v>4.5593510230079994E-2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X19" s="123">
        <v>5.114184975717407E-2</v>
      </c>
      <c r="Y19" s="123">
        <v>4.5598518611911887E-2</v>
      </c>
      <c r="DA19" s="130" t="s">
        <v>4779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4780</v>
      </c>
    </row>
    <row r="21" spans="1:105" ht="12" customHeight="1" x14ac:dyDescent="0.25">
      <c r="A21" s="97" t="s">
        <v>50</v>
      </c>
      <c r="B21" s="98"/>
      <c r="C21" s="99">
        <v>0.67040363497642319</v>
      </c>
      <c r="D21" s="99">
        <v>0</v>
      </c>
      <c r="E21" s="99">
        <v>0</v>
      </c>
      <c r="F21" s="99">
        <v>0</v>
      </c>
      <c r="G21" s="99">
        <v>0</v>
      </c>
      <c r="H21" s="99">
        <v>0.75829727824656123</v>
      </c>
      <c r="I21" s="99">
        <v>0.74615511642664811</v>
      </c>
      <c r="J21" s="99">
        <v>0.63263823512941975</v>
      </c>
      <c r="K21" s="99">
        <v>0.67788289317368844</v>
      </c>
      <c r="L21" s="99">
        <v>0.64868002224497512</v>
      </c>
      <c r="M21" s="99">
        <v>0.64916149079356489</v>
      </c>
      <c r="N21" s="99">
        <v>0.65503399988600208</v>
      </c>
      <c r="O21" s="99">
        <v>0.64922589919170248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X21" s="99">
        <v>0.58906112402126853</v>
      </c>
      <c r="Y21" s="99">
        <v>0.53309681707015311</v>
      </c>
      <c r="DA21" s="63" t="s">
        <v>4781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0</v>
      </c>
      <c r="DA22" s="60" t="s">
        <v>4782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36.295204439820743</v>
      </c>
      <c r="D24" s="118">
        <f t="shared" si="7"/>
        <v>43.072099689763157</v>
      </c>
      <c r="E24" s="118">
        <f t="shared" si="7"/>
        <v>26.405721830763621</v>
      </c>
      <c r="F24" s="118">
        <f t="shared" si="7"/>
        <v>26.272049328783595</v>
      </c>
      <c r="G24" s="118">
        <f t="shared" si="7"/>
        <v>33.315814674637231</v>
      </c>
      <c r="H24" s="118">
        <f t="shared" si="7"/>
        <v>28.980183401302995</v>
      </c>
      <c r="I24" s="118">
        <f t="shared" si="7"/>
        <v>25.148380864671775</v>
      </c>
      <c r="J24" s="118">
        <f t="shared" si="7"/>
        <v>26.238130240229168</v>
      </c>
      <c r="K24" s="118">
        <f t="shared" si="7"/>
        <v>25.559852190438061</v>
      </c>
      <c r="L24" s="118">
        <f t="shared" si="7"/>
        <v>28.777027216679969</v>
      </c>
      <c r="M24" s="118">
        <f t="shared" si="7"/>
        <v>21.865120997364311</v>
      </c>
      <c r="N24" s="118">
        <f t="shared" si="7"/>
        <v>21.730114541795611</v>
      </c>
      <c r="O24" s="118">
        <f t="shared" si="7"/>
        <v>22.340928889297725</v>
      </c>
      <c r="P24" s="118">
        <f t="shared" si="7"/>
        <v>16.709145231590647</v>
      </c>
      <c r="Q24" s="118">
        <f t="shared" si="7"/>
        <v>16.179931084777454</v>
      </c>
      <c r="R24" s="118">
        <f t="shared" ref="R24:V24" si="8">R25+R28+R30+R39</f>
        <v>16.337054071401393</v>
      </c>
      <c r="S24" s="118">
        <f t="shared" si="8"/>
        <v>15.893594603401809</v>
      </c>
      <c r="T24" s="118">
        <f t="shared" si="8"/>
        <v>14.787134023562061</v>
      </c>
      <c r="U24" s="118">
        <f t="shared" si="8"/>
        <v>12.990757965228903</v>
      </c>
      <c r="V24" s="118">
        <f t="shared" si="8"/>
        <v>13.456186426943553</v>
      </c>
      <c r="W24" s="118">
        <f t="shared" ref="W24:Y24" si="9">W25+W28+W30+W39</f>
        <v>12.733301339887149</v>
      </c>
      <c r="X24" s="118">
        <f t="shared" si="9"/>
        <v>9.1144842073471928</v>
      </c>
      <c r="Y24" s="118">
        <f t="shared" si="9"/>
        <v>7.1310850821968037</v>
      </c>
      <c r="DA24" s="129" t="s">
        <v>4783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35.947899159864313</v>
      </c>
      <c r="D25" s="123">
        <f t="shared" si="10"/>
        <v>42.681938919543938</v>
      </c>
      <c r="E25" s="123">
        <f t="shared" si="10"/>
        <v>25.814306762239628</v>
      </c>
      <c r="F25" s="123">
        <f t="shared" si="10"/>
        <v>24.941471830134269</v>
      </c>
      <c r="G25" s="123">
        <f t="shared" si="10"/>
        <v>32.427491283790687</v>
      </c>
      <c r="H25" s="123">
        <f t="shared" si="10"/>
        <v>28.557269393586253</v>
      </c>
      <c r="I25" s="123">
        <f t="shared" si="10"/>
        <v>24.811207201375066</v>
      </c>
      <c r="J25" s="123">
        <f t="shared" si="10"/>
        <v>25.917706556374544</v>
      </c>
      <c r="K25" s="123">
        <f t="shared" si="10"/>
        <v>25.113598023181797</v>
      </c>
      <c r="L25" s="123">
        <f t="shared" si="10"/>
        <v>28.277231034183572</v>
      </c>
      <c r="M25" s="123">
        <f t="shared" si="10"/>
        <v>21.172240915444622</v>
      </c>
      <c r="N25" s="123">
        <f t="shared" si="10"/>
        <v>21.127102601438203</v>
      </c>
      <c r="O25" s="123">
        <f t="shared" si="10"/>
        <v>21.848722502828899</v>
      </c>
      <c r="P25" s="123">
        <f t="shared" si="10"/>
        <v>16.180971120799942</v>
      </c>
      <c r="Q25" s="123">
        <f t="shared" si="10"/>
        <v>15.785512064296048</v>
      </c>
      <c r="R25" s="123">
        <f t="shared" ref="R25:V25" si="11">SUM(R26:R27)</f>
        <v>15.897458505354026</v>
      </c>
      <c r="S25" s="123">
        <f t="shared" si="11"/>
        <v>15.509924653536634</v>
      </c>
      <c r="T25" s="123">
        <f t="shared" si="11"/>
        <v>14.394023046771736</v>
      </c>
      <c r="U25" s="123">
        <f t="shared" si="11"/>
        <v>12.530697967870875</v>
      </c>
      <c r="V25" s="123">
        <f t="shared" si="11"/>
        <v>13.038926145994242</v>
      </c>
      <c r="W25" s="123">
        <f t="shared" ref="W25:Y25" si="12">SUM(W26:W27)</f>
        <v>12.382825565271245</v>
      </c>
      <c r="X25" s="123">
        <f t="shared" si="12"/>
        <v>8.6844449384917244</v>
      </c>
      <c r="Y25" s="123">
        <f t="shared" si="12"/>
        <v>6.7800489013089171</v>
      </c>
      <c r="DA25" s="130" t="s">
        <v>4784</v>
      </c>
    </row>
    <row r="26" spans="1:105" ht="12" customHeight="1" x14ac:dyDescent="0.25">
      <c r="A26" s="97" t="s">
        <v>74</v>
      </c>
      <c r="B26" s="98"/>
      <c r="C26" s="99">
        <v>35.947899159864313</v>
      </c>
      <c r="D26" s="99">
        <v>42.681938919543938</v>
      </c>
      <c r="E26" s="99">
        <v>25.814306762239628</v>
      </c>
      <c r="F26" s="99">
        <v>24.941471830134269</v>
      </c>
      <c r="G26" s="99">
        <v>32.427491283790687</v>
      </c>
      <c r="H26" s="99">
        <v>28.557269393586253</v>
      </c>
      <c r="I26" s="99">
        <v>24.811207201375066</v>
      </c>
      <c r="J26" s="99">
        <v>25.917706556374544</v>
      </c>
      <c r="K26" s="99">
        <v>25.113598023181797</v>
      </c>
      <c r="L26" s="99">
        <v>28.277231034183572</v>
      </c>
      <c r="M26" s="99">
        <v>21.172240915444622</v>
      </c>
      <c r="N26" s="99">
        <v>21.127102601438203</v>
      </c>
      <c r="O26" s="99">
        <v>21.848722502828899</v>
      </c>
      <c r="P26" s="99">
        <v>16.180971120799942</v>
      </c>
      <c r="Q26" s="99">
        <v>15.785512064296048</v>
      </c>
      <c r="R26" s="99">
        <v>15.897458505354026</v>
      </c>
      <c r="S26" s="99">
        <v>15.509924653536634</v>
      </c>
      <c r="T26" s="99">
        <v>14.394023046771736</v>
      </c>
      <c r="U26" s="99">
        <v>12.530697967870875</v>
      </c>
      <c r="V26" s="99">
        <v>13.038926145994242</v>
      </c>
      <c r="W26" s="99">
        <v>12.382825565271245</v>
      </c>
      <c r="X26" s="99">
        <v>8.6844449384917244</v>
      </c>
      <c r="Y26" s="99">
        <v>6.7800489013089171</v>
      </c>
      <c r="DA26" s="63" t="s">
        <v>4785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X27" s="99">
        <v>0</v>
      </c>
      <c r="Y27" s="99">
        <v>0</v>
      </c>
      <c r="DA27" s="63" t="s">
        <v>4786</v>
      </c>
    </row>
    <row r="28" spans="1:105" ht="12.95" customHeight="1" x14ac:dyDescent="0.25">
      <c r="A28" s="121" t="s">
        <v>92</v>
      </c>
      <c r="B28" s="122"/>
      <c r="C28" s="123">
        <f t="shared" ref="C28:Y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X28" s="123">
        <f t="shared" si="13"/>
        <v>0</v>
      </c>
      <c r="Y28" s="123">
        <f t="shared" si="13"/>
        <v>0</v>
      </c>
      <c r="DA28" s="130" t="s">
        <v>4787</v>
      </c>
    </row>
    <row r="29" spans="1:105" ht="12" customHeight="1" x14ac:dyDescent="0.25">
      <c r="A29" s="97" t="s">
        <v>53</v>
      </c>
      <c r="B29" s="98"/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X29" s="99">
        <v>0</v>
      </c>
      <c r="Y29" s="99">
        <v>0</v>
      </c>
      <c r="DA29" s="63" t="s">
        <v>4788</v>
      </c>
    </row>
    <row r="30" spans="1:105" ht="12" customHeight="1" x14ac:dyDescent="0.25">
      <c r="A30" s="121" t="s">
        <v>55</v>
      </c>
      <c r="B30" s="122"/>
      <c r="C30" s="123">
        <v>0.31624131842195935</v>
      </c>
      <c r="D30" s="123">
        <v>0.35453175770499623</v>
      </c>
      <c r="E30" s="123">
        <v>0.55587992969737088</v>
      </c>
      <c r="F30" s="123">
        <v>1.2895917226151452</v>
      </c>
      <c r="G30" s="123">
        <v>0.84649257232883635</v>
      </c>
      <c r="H30" s="123">
        <v>0.37385872700054684</v>
      </c>
      <c r="I30" s="123">
        <v>0.27571397954208388</v>
      </c>
      <c r="J30" s="123">
        <v>0.2688107264595424</v>
      </c>
      <c r="K30" s="123">
        <v>0.39110255746409128</v>
      </c>
      <c r="L30" s="123">
        <v>0.45460857324743359</v>
      </c>
      <c r="M30" s="123">
        <v>0.64728967686837613</v>
      </c>
      <c r="N30" s="123">
        <v>0.55619311675899619</v>
      </c>
      <c r="O30" s="123">
        <v>0.44649190067027539</v>
      </c>
      <c r="P30" s="123">
        <v>0.47032000509797511</v>
      </c>
      <c r="Q30" s="123">
        <v>0.34290734297018977</v>
      </c>
      <c r="R30" s="123">
        <v>0.3817885480790148</v>
      </c>
      <c r="S30" s="123">
        <v>0.33141616753378483</v>
      </c>
      <c r="T30" s="123">
        <v>0.34765949326351592</v>
      </c>
      <c r="U30" s="123">
        <v>0.40926779249241152</v>
      </c>
      <c r="V30" s="123">
        <v>0.37268664693450149</v>
      </c>
      <c r="W30" s="123">
        <v>0.30489934635163374</v>
      </c>
      <c r="X30" s="123">
        <v>0.37916957403844342</v>
      </c>
      <c r="Y30" s="123">
        <v>0.30530666371263732</v>
      </c>
      <c r="DA30" s="130" t="s">
        <v>4789</v>
      </c>
    </row>
    <row r="31" spans="1:105" ht="12" customHeight="1" x14ac:dyDescent="0.25">
      <c r="A31" s="97" t="s">
        <v>141</v>
      </c>
      <c r="B31" s="98"/>
      <c r="C31" s="99">
        <v>3.6231104135256578</v>
      </c>
      <c r="D31" s="99">
        <v>3.6322781968643958</v>
      </c>
      <c r="E31" s="99">
        <v>3.5786826243239025</v>
      </c>
      <c r="F31" s="99">
        <v>3.8438883100405818</v>
      </c>
      <c r="G31" s="99">
        <v>3.9701431853840368</v>
      </c>
      <c r="H31" s="99">
        <v>4.2294073864586998</v>
      </c>
      <c r="I31" s="99">
        <v>4.2308800007904548</v>
      </c>
      <c r="J31" s="99">
        <v>3.9307673772636593</v>
      </c>
      <c r="K31" s="99">
        <v>4.2244855476677889</v>
      </c>
      <c r="L31" s="99">
        <v>4.1331496117745834</v>
      </c>
      <c r="M31" s="99">
        <v>4.0326498046066233</v>
      </c>
      <c r="N31" s="99">
        <v>3.9635257152218184</v>
      </c>
      <c r="O31" s="99">
        <v>3.8045809851851358</v>
      </c>
      <c r="P31" s="99">
        <v>3.9558758062741499</v>
      </c>
      <c r="Q31" s="99">
        <v>3.4989249254921213</v>
      </c>
      <c r="R31" s="99">
        <v>3.7429370010106067</v>
      </c>
      <c r="S31" s="99">
        <v>3.5277247936613825</v>
      </c>
      <c r="T31" s="99">
        <v>3.3034358925691243</v>
      </c>
      <c r="U31" s="99">
        <v>3.2322021783759078</v>
      </c>
      <c r="V31" s="99">
        <v>2.7498539785346159</v>
      </c>
      <c r="W31" s="99">
        <v>2.4582740841501001</v>
      </c>
      <c r="X31" s="99">
        <v>2.2856359156185477</v>
      </c>
      <c r="Y31" s="99">
        <v>2.0698822979068638</v>
      </c>
      <c r="DA31" s="63" t="s">
        <v>4790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1.7420573448164527</v>
      </c>
      <c r="L32" s="99">
        <v>0</v>
      </c>
      <c r="M32" s="99">
        <v>1.6119493577988608</v>
      </c>
      <c r="N32" s="99">
        <v>0</v>
      </c>
      <c r="O32" s="99">
        <v>0</v>
      </c>
      <c r="P32" s="99">
        <v>1.2396521779844543</v>
      </c>
      <c r="Q32" s="99">
        <v>0</v>
      </c>
      <c r="R32" s="99">
        <v>1.5470299709333053</v>
      </c>
      <c r="S32" s="99">
        <v>1.5435989919830366</v>
      </c>
      <c r="T32" s="99">
        <v>1.3183184100655443</v>
      </c>
      <c r="U32" s="99">
        <v>1.2948252726319101</v>
      </c>
      <c r="V32" s="99">
        <v>0.7752623289997238</v>
      </c>
      <c r="W32" s="99">
        <v>0.61556999256965927</v>
      </c>
      <c r="X32" s="99">
        <v>0.79878346459205307</v>
      </c>
      <c r="Y32" s="99">
        <v>0.79998752503801451</v>
      </c>
      <c r="DA32" s="63" t="s">
        <v>4791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1.7420573448164527</v>
      </c>
      <c r="L33" s="102">
        <v>0</v>
      </c>
      <c r="M33" s="102">
        <v>1.6119493577988608</v>
      </c>
      <c r="N33" s="102">
        <v>0</v>
      </c>
      <c r="O33" s="102">
        <v>0</v>
      </c>
      <c r="P33" s="102">
        <v>1.2396521779844543</v>
      </c>
      <c r="Q33" s="102">
        <v>0</v>
      </c>
      <c r="R33" s="102">
        <v>1.5470299709333053</v>
      </c>
      <c r="S33" s="102">
        <v>1.5435989919830366</v>
      </c>
      <c r="T33" s="102">
        <v>1.3183184100655443</v>
      </c>
      <c r="U33" s="102">
        <v>1.2948252726319101</v>
      </c>
      <c r="V33" s="102">
        <v>0.7752623289997238</v>
      </c>
      <c r="W33" s="102">
        <v>0.61556999256965927</v>
      </c>
      <c r="X33" s="102">
        <v>0.79878346459205307</v>
      </c>
      <c r="Y33" s="102">
        <v>0.79998752503801451</v>
      </c>
      <c r="DA33" s="131" t="s">
        <v>4792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4793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X35" s="102">
        <v>0</v>
      </c>
      <c r="Y35" s="102">
        <v>0</v>
      </c>
      <c r="DA35" s="131" t="s">
        <v>4794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X36" s="105">
        <v>0</v>
      </c>
      <c r="Y36" s="105">
        <v>0</v>
      </c>
      <c r="DA36" s="132" t="s">
        <v>4795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X37" s="99">
        <v>0</v>
      </c>
      <c r="Y37" s="99">
        <v>0</v>
      </c>
      <c r="DA37" s="63" t="s">
        <v>4796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X38" s="99">
        <v>0</v>
      </c>
      <c r="Y38" s="99">
        <v>0</v>
      </c>
      <c r="DA38" s="63" t="s">
        <v>4797</v>
      </c>
    </row>
    <row r="39" spans="1:105" ht="12" customHeight="1" x14ac:dyDescent="0.25">
      <c r="A39" s="121" t="s">
        <v>54</v>
      </c>
      <c r="B39" s="122"/>
      <c r="C39" s="123">
        <v>3.1063961534467881E-2</v>
      </c>
      <c r="D39" s="123">
        <v>3.5629012514223291E-2</v>
      </c>
      <c r="E39" s="123">
        <v>3.5535138826620329E-2</v>
      </c>
      <c r="F39" s="123">
        <v>4.0985776034179751E-2</v>
      </c>
      <c r="G39" s="123">
        <v>4.1830818517711782E-2</v>
      </c>
      <c r="H39" s="123">
        <v>4.9055280716197296E-2</v>
      </c>
      <c r="I39" s="123">
        <v>6.1459683754626328E-2</v>
      </c>
      <c r="J39" s="123">
        <v>5.1612957395081642E-2</v>
      </c>
      <c r="K39" s="123">
        <v>5.5151609792172124E-2</v>
      </c>
      <c r="L39" s="123">
        <v>4.5187609248962521E-2</v>
      </c>
      <c r="M39" s="123">
        <v>4.5590405051314849E-2</v>
      </c>
      <c r="N39" s="123">
        <v>4.6818823598409325E-2</v>
      </c>
      <c r="O39" s="123">
        <v>4.5714485798551009E-2</v>
      </c>
      <c r="P39" s="123">
        <v>5.7854105692731216E-2</v>
      </c>
      <c r="Q39" s="123">
        <v>5.1511677511214778E-2</v>
      </c>
      <c r="R39" s="123">
        <v>5.7807017968354898E-2</v>
      </c>
      <c r="S39" s="123">
        <v>5.2253782331389359E-2</v>
      </c>
      <c r="T39" s="123">
        <v>4.5451483526809569E-2</v>
      </c>
      <c r="U39" s="123">
        <v>5.079220486561719E-2</v>
      </c>
      <c r="V39" s="123">
        <v>4.4573634014808891E-2</v>
      </c>
      <c r="W39" s="123">
        <v>4.5576428264268498E-2</v>
      </c>
      <c r="X39" s="123">
        <v>5.0869694817026578E-2</v>
      </c>
      <c r="Y39" s="123">
        <v>4.5729517175248549E-2</v>
      </c>
      <c r="DA39" s="130" t="s">
        <v>4798</v>
      </c>
    </row>
    <row r="40" spans="1:105" ht="12" customHeight="1" x14ac:dyDescent="0.25">
      <c r="A40" s="97" t="s">
        <v>50</v>
      </c>
      <c r="B40" s="98"/>
      <c r="C40" s="99">
        <v>0.67040363497642308</v>
      </c>
      <c r="D40" s="99">
        <v>0.66712254466287058</v>
      </c>
      <c r="E40" s="99">
        <v>0.74350444314159458</v>
      </c>
      <c r="F40" s="99">
        <v>0.74079610087309988</v>
      </c>
      <c r="G40" s="99">
        <v>0.72870993238201598</v>
      </c>
      <c r="H40" s="99">
        <v>0.75829727824656112</v>
      </c>
      <c r="I40" s="99">
        <v>0.74615511642664811</v>
      </c>
      <c r="J40" s="99">
        <v>0.63263823512941975</v>
      </c>
      <c r="K40" s="99">
        <v>0.67788289317368844</v>
      </c>
      <c r="L40" s="99">
        <v>0.64868002224497512</v>
      </c>
      <c r="M40" s="99">
        <v>0.64916149079356489</v>
      </c>
      <c r="N40" s="99">
        <v>0.65503399988600208</v>
      </c>
      <c r="O40" s="99">
        <v>0.64922589919170248</v>
      </c>
      <c r="P40" s="99">
        <v>0.70747306389968467</v>
      </c>
      <c r="Q40" s="99">
        <v>0.67983076188453528</v>
      </c>
      <c r="R40" s="99">
        <v>0.72627500352834362</v>
      </c>
      <c r="S40" s="99">
        <v>0.71363737012583184</v>
      </c>
      <c r="T40" s="99">
        <v>0.70835325442898311</v>
      </c>
      <c r="U40" s="99">
        <v>0.73997271010105048</v>
      </c>
      <c r="V40" s="99">
        <v>0.683834999587695</v>
      </c>
      <c r="W40" s="99">
        <v>0.6484155653057585</v>
      </c>
      <c r="X40" s="99">
        <v>0.58906112402126865</v>
      </c>
      <c r="Y40" s="99">
        <v>0.533096817070153</v>
      </c>
      <c r="DA40" s="63" t="s">
        <v>4799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X41" s="110">
        <v>0</v>
      </c>
      <c r="Y41" s="110">
        <v>0</v>
      </c>
      <c r="DA41" s="60" t="s">
        <v>4800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45.085478629961862</v>
      </c>
      <c r="D43" s="118">
        <f t="shared" si="14"/>
        <v>39.11772150386787</v>
      </c>
      <c r="E43" s="118">
        <f t="shared" si="14"/>
        <v>42.460069077406224</v>
      </c>
      <c r="F43" s="118">
        <f t="shared" si="14"/>
        <v>39.532527505045181</v>
      </c>
      <c r="G43" s="118">
        <f t="shared" si="14"/>
        <v>38.305180761477658</v>
      </c>
      <c r="H43" s="118">
        <f t="shared" si="14"/>
        <v>33.477073130097388</v>
      </c>
      <c r="I43" s="118">
        <f t="shared" si="14"/>
        <v>28.823436006573022</v>
      </c>
      <c r="J43" s="118">
        <f t="shared" si="14"/>
        <v>37.531600100200968</v>
      </c>
      <c r="K43" s="118">
        <f t="shared" si="14"/>
        <v>31.205599515671661</v>
      </c>
      <c r="L43" s="118">
        <f t="shared" si="14"/>
        <v>33.755681169281196</v>
      </c>
      <c r="M43" s="118">
        <f t="shared" si="14"/>
        <v>27.85146709262958</v>
      </c>
      <c r="N43" s="118">
        <f t="shared" si="14"/>
        <v>26.907096642520425</v>
      </c>
      <c r="O43" s="118">
        <f t="shared" si="14"/>
        <v>27.680105741796357</v>
      </c>
      <c r="P43" s="118">
        <f t="shared" si="14"/>
        <v>19.789546062216044</v>
      </c>
      <c r="Q43" s="118">
        <f t="shared" si="14"/>
        <v>21.855779549571107</v>
      </c>
      <c r="R43" s="118">
        <f t="shared" ref="R43:V43" si="15">R44+R47+R49+R58</f>
        <v>19.171215163973148</v>
      </c>
      <c r="S43" s="118">
        <f t="shared" si="15"/>
        <v>18.756991459889981</v>
      </c>
      <c r="T43" s="118">
        <f t="shared" si="15"/>
        <v>17.744721771747667</v>
      </c>
      <c r="U43" s="118">
        <f t="shared" si="15"/>
        <v>14.263965538959969</v>
      </c>
      <c r="V43" s="118">
        <f t="shared" si="15"/>
        <v>15.924880462491789</v>
      </c>
      <c r="W43" s="118">
        <f t="shared" ref="W43:Y43" si="16">W44+W47+W49+W58</f>
        <v>15.079629202068357</v>
      </c>
      <c r="X43" s="118">
        <f t="shared" si="16"/>
        <v>12.268295057682327</v>
      </c>
      <c r="Y43" s="118">
        <f t="shared" si="16"/>
        <v>9.3087895939761172</v>
      </c>
      <c r="DA43" s="129" t="s">
        <v>4801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44.968558437277103</v>
      </c>
      <c r="D44" s="123">
        <f t="shared" si="17"/>
        <v>38.884264391582668</v>
      </c>
      <c r="E44" s="123">
        <f t="shared" si="17"/>
        <v>42.088343520312577</v>
      </c>
      <c r="F44" s="123">
        <f t="shared" si="17"/>
        <v>38.979976416168952</v>
      </c>
      <c r="G44" s="123">
        <f t="shared" si="17"/>
        <v>37.750138741759478</v>
      </c>
      <c r="H44" s="123">
        <f t="shared" si="17"/>
        <v>33.067082876305058</v>
      </c>
      <c r="I44" s="123">
        <f t="shared" si="17"/>
        <v>27.80867296499796</v>
      </c>
      <c r="J44" s="123">
        <f t="shared" si="17"/>
        <v>35.358324089166892</v>
      </c>
      <c r="K44" s="123">
        <f t="shared" si="17"/>
        <v>29.781362837683552</v>
      </c>
      <c r="L44" s="123">
        <f t="shared" si="17"/>
        <v>32.455346311351533</v>
      </c>
      <c r="M44" s="123">
        <f t="shared" si="17"/>
        <v>26.4468589324056</v>
      </c>
      <c r="N44" s="123">
        <f t="shared" si="17"/>
        <v>25.539928560704755</v>
      </c>
      <c r="O44" s="123">
        <f t="shared" si="17"/>
        <v>26.202191202486638</v>
      </c>
      <c r="P44" s="123">
        <f t="shared" si="17"/>
        <v>19.054852186924581</v>
      </c>
      <c r="Q44" s="123">
        <f t="shared" si="17"/>
        <v>21.226372299030466</v>
      </c>
      <c r="R44" s="123">
        <f t="shared" ref="R44:V44" si="18">SUM(R45:R46)</f>
        <v>18.560684366600555</v>
      </c>
      <c r="S44" s="123">
        <f t="shared" si="18"/>
        <v>18.057842253084498</v>
      </c>
      <c r="T44" s="123">
        <f t="shared" si="18"/>
        <v>17.065077951448274</v>
      </c>
      <c r="U44" s="123">
        <f t="shared" si="18"/>
        <v>13.264445396229368</v>
      </c>
      <c r="V44" s="123">
        <f t="shared" si="18"/>
        <v>14.954983107588667</v>
      </c>
      <c r="W44" s="123">
        <f t="shared" ref="W44:Y44" si="19">SUM(W45:W46)</f>
        <v>13.061307300697141</v>
      </c>
      <c r="X44" s="123">
        <f t="shared" si="19"/>
        <v>9.973150925427646</v>
      </c>
      <c r="Y44" s="123">
        <f t="shared" si="19"/>
        <v>7.8918104397051874</v>
      </c>
      <c r="DA44" s="130" t="s">
        <v>4802</v>
      </c>
    </row>
    <row r="45" spans="1:105" ht="12" customHeight="1" x14ac:dyDescent="0.25">
      <c r="A45" s="97" t="s">
        <v>211</v>
      </c>
      <c r="B45" s="98"/>
      <c r="C45" s="99">
        <v>44.968558437277103</v>
      </c>
      <c r="D45" s="99">
        <v>38.884264391582668</v>
      </c>
      <c r="E45" s="99">
        <v>42.088343520312577</v>
      </c>
      <c r="F45" s="99">
        <v>38.979976416168952</v>
      </c>
      <c r="G45" s="99">
        <v>37.750138741759478</v>
      </c>
      <c r="H45" s="99">
        <v>33.067082876305058</v>
      </c>
      <c r="I45" s="99">
        <v>27.80867296499796</v>
      </c>
      <c r="J45" s="99">
        <v>35.358324089166892</v>
      </c>
      <c r="K45" s="99">
        <v>29.781362837683552</v>
      </c>
      <c r="L45" s="99">
        <v>32.455346311351533</v>
      </c>
      <c r="M45" s="99">
        <v>26.4468589324056</v>
      </c>
      <c r="N45" s="99">
        <v>25.539928560704755</v>
      </c>
      <c r="O45" s="99">
        <v>26.202191202486638</v>
      </c>
      <c r="P45" s="99">
        <v>19.054852186924581</v>
      </c>
      <c r="Q45" s="99">
        <v>21.226372299030466</v>
      </c>
      <c r="R45" s="99">
        <v>18.560684366600555</v>
      </c>
      <c r="S45" s="99">
        <v>18.057842253084498</v>
      </c>
      <c r="T45" s="99">
        <v>17.065077951448274</v>
      </c>
      <c r="U45" s="99">
        <v>13.264445396229368</v>
      </c>
      <c r="V45" s="99">
        <v>14.954983107588667</v>
      </c>
      <c r="W45" s="99">
        <v>13.061307300697141</v>
      </c>
      <c r="X45" s="99">
        <v>9.973150925427646</v>
      </c>
      <c r="Y45" s="99">
        <v>7.8918104397051874</v>
      </c>
      <c r="DA45" s="63" t="s">
        <v>4803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X46" s="99">
        <v>0</v>
      </c>
      <c r="Y46" s="99">
        <v>0</v>
      </c>
      <c r="DA46" s="63" t="s">
        <v>4804</v>
      </c>
    </row>
    <row r="47" spans="1:105" ht="12.95" customHeight="1" x14ac:dyDescent="0.25">
      <c r="A47" s="121" t="s">
        <v>92</v>
      </c>
      <c r="B47" s="122"/>
      <c r="C47" s="123">
        <f t="shared" ref="C47:Y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X47" s="123">
        <f t="shared" si="20"/>
        <v>0</v>
      </c>
      <c r="Y47" s="123">
        <f t="shared" si="20"/>
        <v>0</v>
      </c>
      <c r="DA47" s="130" t="s">
        <v>4805</v>
      </c>
    </row>
    <row r="48" spans="1:105" ht="12" customHeight="1" x14ac:dyDescent="0.25">
      <c r="A48" s="97" t="s">
        <v>53</v>
      </c>
      <c r="B48" s="98"/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X48" s="99">
        <v>0</v>
      </c>
      <c r="Y48" s="99">
        <v>0</v>
      </c>
      <c r="DA48" s="63" t="s">
        <v>4806</v>
      </c>
    </row>
    <row r="49" spans="1:105" ht="12" customHeight="1" x14ac:dyDescent="0.25">
      <c r="A49" s="121" t="s">
        <v>55</v>
      </c>
      <c r="B49" s="122"/>
      <c r="C49" s="123">
        <v>8.5520263395957377E-2</v>
      </c>
      <c r="D49" s="123">
        <v>0.19768963180492302</v>
      </c>
      <c r="E49" s="123">
        <v>0.33623106162197336</v>
      </c>
      <c r="F49" s="123">
        <v>0.5114879692918779</v>
      </c>
      <c r="G49" s="123">
        <v>0.51321931610825433</v>
      </c>
      <c r="H49" s="123">
        <v>0.36093922897462943</v>
      </c>
      <c r="I49" s="123">
        <v>0.95328521844638003</v>
      </c>
      <c r="J49" s="123">
        <v>2.121533212899084</v>
      </c>
      <c r="K49" s="123">
        <v>1.3691476421750375</v>
      </c>
      <c r="L49" s="123">
        <v>1.2551103175043585</v>
      </c>
      <c r="M49" s="123">
        <v>1.3589344491756381</v>
      </c>
      <c r="N49" s="123">
        <v>1.320435195114116</v>
      </c>
      <c r="O49" s="123">
        <v>1.4322922650229897</v>
      </c>
      <c r="P49" s="123">
        <v>0.67686621933689661</v>
      </c>
      <c r="Q49" s="123">
        <v>0.57779942068315571</v>
      </c>
      <c r="R49" s="123">
        <v>0.55284393179421421</v>
      </c>
      <c r="S49" s="123">
        <v>0.64701040266893683</v>
      </c>
      <c r="T49" s="123">
        <v>0.63418656611987034</v>
      </c>
      <c r="U49" s="123">
        <v>0.94882319081904587</v>
      </c>
      <c r="V49" s="123">
        <v>0.92528202286448558</v>
      </c>
      <c r="W49" s="123">
        <v>1.9727651181191306</v>
      </c>
      <c r="X49" s="123">
        <v>2.2442165874334772</v>
      </c>
      <c r="Y49" s="123">
        <v>1.3713637885614607</v>
      </c>
      <c r="DA49" s="130" t="s">
        <v>4807</v>
      </c>
    </row>
    <row r="50" spans="1:105" ht="12" customHeight="1" x14ac:dyDescent="0.25">
      <c r="A50" s="97" t="s">
        <v>138</v>
      </c>
      <c r="B50" s="98"/>
      <c r="C50" s="99">
        <v>4.7618830100558238</v>
      </c>
      <c r="D50" s="99">
        <v>4.3936314837236656</v>
      </c>
      <c r="E50" s="99">
        <v>4.5454599218416067</v>
      </c>
      <c r="F50" s="99">
        <v>5.2742181760228108</v>
      </c>
      <c r="G50" s="99">
        <v>5.4628078894896515</v>
      </c>
      <c r="H50" s="99">
        <v>5.3458365399119483</v>
      </c>
      <c r="I50" s="99">
        <v>4.9050750907693326</v>
      </c>
      <c r="J50" s="99">
        <v>5.6543834657607226</v>
      </c>
      <c r="K50" s="99">
        <v>5.3196278905056431</v>
      </c>
      <c r="L50" s="99">
        <v>5.0988625332979094</v>
      </c>
      <c r="M50" s="99">
        <v>5.3032545699867617</v>
      </c>
      <c r="N50" s="99">
        <v>5.000990102389868</v>
      </c>
      <c r="O50" s="99">
        <v>4.7325716993829428</v>
      </c>
      <c r="P50" s="99">
        <v>4.8093965358610991</v>
      </c>
      <c r="Q50" s="99">
        <v>4.7631226246262504</v>
      </c>
      <c r="R50" s="99">
        <v>4.2997385254633356</v>
      </c>
      <c r="S50" s="99">
        <v>4.1211074977619155</v>
      </c>
      <c r="T50" s="99">
        <v>4.0285819397850471</v>
      </c>
      <c r="U50" s="99">
        <v>3.8955326134187094</v>
      </c>
      <c r="V50" s="99">
        <v>3.4984934989024561</v>
      </c>
      <c r="W50" s="99">
        <v>3.2894952499121941</v>
      </c>
      <c r="X50" s="99">
        <v>2.9794979957300947</v>
      </c>
      <c r="Y50" s="99">
        <v>2.6913671866133875</v>
      </c>
      <c r="DA50" s="63" t="s">
        <v>4808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1.9345274397341974</v>
      </c>
      <c r="F51" s="99">
        <v>2.1011576002279373</v>
      </c>
      <c r="G51" s="99">
        <v>2.2237547207467725</v>
      </c>
      <c r="H51" s="99">
        <v>2.2088751256418422</v>
      </c>
      <c r="I51" s="99">
        <v>2.1469435446498313</v>
      </c>
      <c r="J51" s="99">
        <v>2.2628141417240211</v>
      </c>
      <c r="K51" s="99">
        <v>2.1954659187511734</v>
      </c>
      <c r="L51" s="99">
        <v>2.1162139875243957</v>
      </c>
      <c r="M51" s="99">
        <v>2.1207269463495053</v>
      </c>
      <c r="N51" s="99">
        <v>0</v>
      </c>
      <c r="O51" s="99">
        <v>1.5864154423807857</v>
      </c>
      <c r="P51" s="99">
        <v>1.5083879670019811</v>
      </c>
      <c r="Q51" s="99">
        <v>1.6256287297067282</v>
      </c>
      <c r="R51" s="99">
        <v>1.7773324455038233</v>
      </c>
      <c r="S51" s="99">
        <v>1.8036546015939776</v>
      </c>
      <c r="T51" s="99">
        <v>1.6092929369918325</v>
      </c>
      <c r="U51" s="99">
        <v>1.5620378528525478</v>
      </c>
      <c r="V51" s="99">
        <v>0.99036238749271677</v>
      </c>
      <c r="W51" s="99">
        <v>0.83004456044876496</v>
      </c>
      <c r="X51" s="99">
        <v>1.0482328381192059</v>
      </c>
      <c r="Y51" s="99">
        <v>1.043563777556493</v>
      </c>
      <c r="DA51" s="63" t="s">
        <v>4809</v>
      </c>
    </row>
    <row r="52" spans="1:105" ht="12" customHeight="1" x14ac:dyDescent="0.25">
      <c r="A52" s="100" t="s">
        <v>211</v>
      </c>
      <c r="B52" s="101"/>
      <c r="C52" s="102">
        <v>0</v>
      </c>
      <c r="D52" s="102">
        <v>0</v>
      </c>
      <c r="E52" s="102">
        <v>1.9345274397341974</v>
      </c>
      <c r="F52" s="102">
        <v>2.1011576002279373</v>
      </c>
      <c r="G52" s="102">
        <v>2.2237547207467725</v>
      </c>
      <c r="H52" s="102">
        <v>2.2088751256418422</v>
      </c>
      <c r="I52" s="102">
        <v>2.1469435446498313</v>
      </c>
      <c r="J52" s="102">
        <v>2.2628141417240211</v>
      </c>
      <c r="K52" s="102">
        <v>2.1954659187511734</v>
      </c>
      <c r="L52" s="102">
        <v>2.1162139875243957</v>
      </c>
      <c r="M52" s="102">
        <v>2.1207269463495053</v>
      </c>
      <c r="N52" s="102">
        <v>0</v>
      </c>
      <c r="O52" s="102">
        <v>1.5864154423807857</v>
      </c>
      <c r="P52" s="102">
        <v>1.5083879670019811</v>
      </c>
      <c r="Q52" s="102">
        <v>1.6256287297067282</v>
      </c>
      <c r="R52" s="102">
        <v>1.7773324455038233</v>
      </c>
      <c r="S52" s="102">
        <v>1.8036546015939776</v>
      </c>
      <c r="T52" s="102">
        <v>1.6092929369918325</v>
      </c>
      <c r="U52" s="102">
        <v>1.5620378528525478</v>
      </c>
      <c r="V52" s="102">
        <v>0.99036238749271677</v>
      </c>
      <c r="W52" s="102">
        <v>0.83004456044876496</v>
      </c>
      <c r="X52" s="102">
        <v>1.0482328381192059</v>
      </c>
      <c r="Y52" s="102">
        <v>1.043563777556493</v>
      </c>
      <c r="DA52" s="131" t="s">
        <v>4810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X53" s="105">
        <v>0</v>
      </c>
      <c r="Y53" s="105">
        <v>0</v>
      </c>
      <c r="DA53" s="132" t="s">
        <v>4811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DA54" s="131" t="s">
        <v>4812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X55" s="105">
        <v>0</v>
      </c>
      <c r="Y55" s="105">
        <v>0</v>
      </c>
      <c r="DA55" s="132" t="s">
        <v>4813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X56" s="99">
        <v>0</v>
      </c>
      <c r="Y56" s="99">
        <v>0</v>
      </c>
      <c r="DA56" s="63" t="s">
        <v>4814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X57" s="99">
        <v>0</v>
      </c>
      <c r="Y57" s="99">
        <v>0</v>
      </c>
      <c r="DA57" s="63" t="s">
        <v>4815</v>
      </c>
    </row>
    <row r="58" spans="1:105" ht="12" customHeight="1" x14ac:dyDescent="0.25">
      <c r="A58" s="121" t="s">
        <v>54</v>
      </c>
      <c r="B58" s="122"/>
      <c r="C58" s="123">
        <v>3.1399929288805362E-2</v>
      </c>
      <c r="D58" s="123">
        <v>3.5767480480280084E-2</v>
      </c>
      <c r="E58" s="123">
        <v>3.5494495471676504E-2</v>
      </c>
      <c r="F58" s="123">
        <v>4.1063119584352353E-2</v>
      </c>
      <c r="G58" s="123">
        <v>4.1822703609926647E-2</v>
      </c>
      <c r="H58" s="123">
        <v>4.9051024817701704E-2</v>
      </c>
      <c r="I58" s="123">
        <v>6.1477823128682725E-2</v>
      </c>
      <c r="J58" s="123">
        <v>5.1742798134997832E-2</v>
      </c>
      <c r="K58" s="123">
        <v>5.5089035813071709E-2</v>
      </c>
      <c r="L58" s="123">
        <v>4.5224540425301323E-2</v>
      </c>
      <c r="M58" s="123">
        <v>4.5673711048339713E-2</v>
      </c>
      <c r="N58" s="123">
        <v>4.6732886701555218E-2</v>
      </c>
      <c r="O58" s="123">
        <v>4.5622274286726883E-2</v>
      </c>
      <c r="P58" s="123">
        <v>5.7827655954566258E-2</v>
      </c>
      <c r="Q58" s="123">
        <v>5.1607829857483689E-2</v>
      </c>
      <c r="R58" s="123">
        <v>5.7686865578379244E-2</v>
      </c>
      <c r="S58" s="123">
        <v>5.2138804136545834E-2</v>
      </c>
      <c r="T58" s="123">
        <v>4.545725417952555E-2</v>
      </c>
      <c r="U58" s="123">
        <v>5.0696951911554565E-2</v>
      </c>
      <c r="V58" s="123">
        <v>4.461533203863545E-2</v>
      </c>
      <c r="W58" s="123">
        <v>4.5556783252085627E-2</v>
      </c>
      <c r="X58" s="123">
        <v>5.0927544821203492E-2</v>
      </c>
      <c r="Y58" s="123">
        <v>4.5615365709469696E-2</v>
      </c>
      <c r="DA58" s="130" t="s">
        <v>4816</v>
      </c>
    </row>
    <row r="59" spans="1:105" ht="12" customHeight="1" x14ac:dyDescent="0.25">
      <c r="A59" s="97" t="s">
        <v>50</v>
      </c>
      <c r="B59" s="98"/>
      <c r="C59" s="99">
        <v>0.67040363497642308</v>
      </c>
      <c r="D59" s="99">
        <v>0.66712254466287069</v>
      </c>
      <c r="E59" s="99">
        <v>0.74350444314159458</v>
      </c>
      <c r="F59" s="99">
        <v>0.74079610087309966</v>
      </c>
      <c r="G59" s="99">
        <v>0.72870993238201587</v>
      </c>
      <c r="H59" s="99">
        <v>0.75829727824656112</v>
      </c>
      <c r="I59" s="99">
        <v>0.746155116426648</v>
      </c>
      <c r="J59" s="99">
        <v>0.63263823512941975</v>
      </c>
      <c r="K59" s="99">
        <v>0.67788289317368855</v>
      </c>
      <c r="L59" s="99">
        <v>0.64868002224497534</v>
      </c>
      <c r="M59" s="99">
        <v>0.64916149079356478</v>
      </c>
      <c r="N59" s="99">
        <v>0.65503399988600208</v>
      </c>
      <c r="O59" s="99">
        <v>0.64922589919170237</v>
      </c>
      <c r="P59" s="99">
        <v>0.70747306389968467</v>
      </c>
      <c r="Q59" s="99">
        <v>0.67983076188453517</v>
      </c>
      <c r="R59" s="99">
        <v>0.72627500352834362</v>
      </c>
      <c r="S59" s="99">
        <v>0.71363737012583184</v>
      </c>
      <c r="T59" s="99">
        <v>0.70835325442898323</v>
      </c>
      <c r="U59" s="99">
        <v>0.73997271010105048</v>
      </c>
      <c r="V59" s="99">
        <v>0.683834999587695</v>
      </c>
      <c r="W59" s="99">
        <v>0.64841556530575861</v>
      </c>
      <c r="X59" s="99">
        <v>0.58906112402126865</v>
      </c>
      <c r="Y59" s="99">
        <v>0.533096817070153</v>
      </c>
      <c r="DA59" s="63" t="s">
        <v>4817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X60" s="110">
        <v>0</v>
      </c>
      <c r="Y60" s="110">
        <v>0</v>
      </c>
      <c r="DA60" s="60" t="s">
        <v>4818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32.083068146383006</v>
      </c>
      <c r="D62" s="118">
        <f t="shared" si="21"/>
        <v>29.848608756538685</v>
      </c>
      <c r="E62" s="118">
        <f t="shared" si="21"/>
        <v>30.989219876055873</v>
      </c>
      <c r="F62" s="118">
        <f t="shared" si="21"/>
        <v>28.200622615633844</v>
      </c>
      <c r="G62" s="118">
        <f t="shared" si="21"/>
        <v>26.08774114275532</v>
      </c>
      <c r="H62" s="118">
        <f t="shared" si="21"/>
        <v>26.407496533158088</v>
      </c>
      <c r="I62" s="118">
        <f t="shared" si="21"/>
        <v>24.033366582624254</v>
      </c>
      <c r="J62" s="118">
        <f t="shared" si="21"/>
        <v>24.927069156499563</v>
      </c>
      <c r="K62" s="118">
        <f t="shared" si="21"/>
        <v>23.874638883186012</v>
      </c>
      <c r="L62" s="118">
        <f t="shared" si="21"/>
        <v>26.372026749253401</v>
      </c>
      <c r="M62" s="118">
        <f t="shared" si="21"/>
        <v>19.506369508181361</v>
      </c>
      <c r="N62" s="118">
        <f t="shared" si="21"/>
        <v>20.549439848389611</v>
      </c>
      <c r="O62" s="118">
        <f t="shared" si="21"/>
        <v>20.436624307911259</v>
      </c>
      <c r="P62" s="118">
        <f t="shared" si="21"/>
        <v>15.070930274792968</v>
      </c>
      <c r="Q62" s="118">
        <f t="shared" si="21"/>
        <v>15.125162083880566</v>
      </c>
      <c r="R62" s="118">
        <f t="shared" ref="R62:V62" si="22">R63+R66+R68+R77</f>
        <v>15.913211191685441</v>
      </c>
      <c r="S62" s="118">
        <f t="shared" si="22"/>
        <v>14.91765519314249</v>
      </c>
      <c r="T62" s="118">
        <f t="shared" si="22"/>
        <v>14.296284228676251</v>
      </c>
      <c r="U62" s="118">
        <f t="shared" si="22"/>
        <v>12.727396052620232</v>
      </c>
      <c r="V62" s="118">
        <f t="shared" si="22"/>
        <v>11.12164517756011</v>
      </c>
      <c r="W62" s="118">
        <f t="shared" ref="W62:Y62" si="23">W63+W66+W68+W77</f>
        <v>11.860965817419352</v>
      </c>
      <c r="X62" s="118">
        <f t="shared" si="23"/>
        <v>8.3515569979162674</v>
      </c>
      <c r="Y62" s="118">
        <f t="shared" si="23"/>
        <v>6.8279819441327589</v>
      </c>
      <c r="DA62" s="129" t="s">
        <v>4819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30.145017172086945</v>
      </c>
      <c r="D63" s="123">
        <f t="shared" si="24"/>
        <v>27.550424176568601</v>
      </c>
      <c r="E63" s="123">
        <f t="shared" si="24"/>
        <v>28.183643111759469</v>
      </c>
      <c r="F63" s="123">
        <f t="shared" si="24"/>
        <v>25.657851614612031</v>
      </c>
      <c r="G63" s="123">
        <f t="shared" si="24"/>
        <v>23.756391473594444</v>
      </c>
      <c r="H63" s="123">
        <f t="shared" si="24"/>
        <v>22.785849103051799</v>
      </c>
      <c r="I63" s="123">
        <f t="shared" si="24"/>
        <v>20.422232038150437</v>
      </c>
      <c r="J63" s="123">
        <f t="shared" si="24"/>
        <v>21.233895019994108</v>
      </c>
      <c r="K63" s="123">
        <f t="shared" si="24"/>
        <v>20.13149863996998</v>
      </c>
      <c r="L63" s="123">
        <f t="shared" si="24"/>
        <v>22.718995975617101</v>
      </c>
      <c r="M63" s="123">
        <f t="shared" si="24"/>
        <v>16.327140097624735</v>
      </c>
      <c r="N63" s="123">
        <f t="shared" si="24"/>
        <v>17.268359600561741</v>
      </c>
      <c r="O63" s="123">
        <f t="shared" si="24"/>
        <v>17.747886600116274</v>
      </c>
      <c r="P63" s="123">
        <f t="shared" si="24"/>
        <v>12.20506611642765</v>
      </c>
      <c r="Q63" s="123">
        <f t="shared" si="24"/>
        <v>12.615583496576996</v>
      </c>
      <c r="R63" s="123">
        <f t="shared" ref="R63:V63" si="25">SUM(R64:R65)</f>
        <v>12.684458465638826</v>
      </c>
      <c r="S63" s="123">
        <f t="shared" si="25"/>
        <v>11.855975747686458</v>
      </c>
      <c r="T63" s="123">
        <f t="shared" si="25"/>
        <v>11.242107305799308</v>
      </c>
      <c r="U63" s="123">
        <f t="shared" si="25"/>
        <v>10.203973472051434</v>
      </c>
      <c r="V63" s="123">
        <f t="shared" si="25"/>
        <v>9.0843675685807703</v>
      </c>
      <c r="W63" s="123">
        <f t="shared" ref="W63:Y63" si="26">SUM(W64:W65)</f>
        <v>9.4589783997797081</v>
      </c>
      <c r="X63" s="123">
        <f t="shared" si="26"/>
        <v>6.56593398236833</v>
      </c>
      <c r="Y63" s="123">
        <f t="shared" si="26"/>
        <v>5.2930954621408661</v>
      </c>
      <c r="DA63" s="130" t="s">
        <v>4820</v>
      </c>
    </row>
    <row r="64" spans="1:105" ht="12" customHeight="1" x14ac:dyDescent="0.25">
      <c r="A64" s="97" t="s">
        <v>212</v>
      </c>
      <c r="B64" s="98"/>
      <c r="C64" s="99">
        <v>30.145017172086945</v>
      </c>
      <c r="D64" s="99">
        <v>27.550424176568601</v>
      </c>
      <c r="E64" s="99">
        <v>28.183643111759469</v>
      </c>
      <c r="F64" s="99">
        <v>25.657851614612031</v>
      </c>
      <c r="G64" s="99">
        <v>23.756391473594444</v>
      </c>
      <c r="H64" s="99">
        <v>22.785849103051799</v>
      </c>
      <c r="I64" s="99">
        <v>20.422232038150437</v>
      </c>
      <c r="J64" s="99">
        <v>21.233895019994108</v>
      </c>
      <c r="K64" s="99">
        <v>20.13149863996998</v>
      </c>
      <c r="L64" s="99">
        <v>22.718995975617101</v>
      </c>
      <c r="M64" s="99">
        <v>16.327140097624735</v>
      </c>
      <c r="N64" s="99">
        <v>17.268359600561741</v>
      </c>
      <c r="O64" s="99">
        <v>17.747886600116274</v>
      </c>
      <c r="P64" s="99">
        <v>12.20506611642765</v>
      </c>
      <c r="Q64" s="99">
        <v>12.615583496576996</v>
      </c>
      <c r="R64" s="99">
        <v>12.684458465638826</v>
      </c>
      <c r="S64" s="99">
        <v>11.855975747686458</v>
      </c>
      <c r="T64" s="99">
        <v>11.242107305799308</v>
      </c>
      <c r="U64" s="99">
        <v>10.203973472051434</v>
      </c>
      <c r="V64" s="99">
        <v>9.0843675685807703</v>
      </c>
      <c r="W64" s="99">
        <v>9.4589783997797081</v>
      </c>
      <c r="X64" s="99">
        <v>6.56593398236833</v>
      </c>
      <c r="Y64" s="99">
        <v>5.2930954621408661</v>
      </c>
      <c r="DA64" s="63" t="s">
        <v>4821</v>
      </c>
    </row>
    <row r="65" spans="1:105" ht="12" customHeight="1" x14ac:dyDescent="0.25">
      <c r="A65" s="97" t="s">
        <v>53</v>
      </c>
      <c r="B65" s="98"/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X65" s="99">
        <v>0</v>
      </c>
      <c r="Y65" s="99">
        <v>0</v>
      </c>
      <c r="DA65" s="63" t="s">
        <v>4822</v>
      </c>
    </row>
    <row r="66" spans="1:105" ht="12.95" customHeight="1" x14ac:dyDescent="0.25">
      <c r="A66" s="121" t="s">
        <v>92</v>
      </c>
      <c r="B66" s="122"/>
      <c r="C66" s="123">
        <f t="shared" ref="C66:Y66" si="27">C67</f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X66" s="123">
        <f t="shared" si="27"/>
        <v>0</v>
      </c>
      <c r="Y66" s="123">
        <f t="shared" si="27"/>
        <v>0</v>
      </c>
      <c r="DA66" s="130" t="s">
        <v>4823</v>
      </c>
    </row>
    <row r="67" spans="1:105" ht="12" customHeight="1" x14ac:dyDescent="0.25">
      <c r="A67" s="97" t="s">
        <v>53</v>
      </c>
      <c r="B67" s="98"/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X67" s="99">
        <v>0</v>
      </c>
      <c r="Y67" s="99">
        <v>0</v>
      </c>
      <c r="DA67" s="63" t="s">
        <v>4824</v>
      </c>
    </row>
    <row r="68" spans="1:105" ht="12" customHeight="1" x14ac:dyDescent="0.25">
      <c r="A68" s="121" t="s">
        <v>55</v>
      </c>
      <c r="B68" s="122"/>
      <c r="C68" s="123">
        <v>1.7853553025339839</v>
      </c>
      <c r="D68" s="123">
        <v>2.1206801304140908</v>
      </c>
      <c r="E68" s="123">
        <v>2.573270176442926</v>
      </c>
      <c r="F68" s="123">
        <v>2.316528661597625</v>
      </c>
      <c r="G68" s="123">
        <v>2.0898139929744866</v>
      </c>
      <c r="H68" s="123">
        <v>3.3275648464212013</v>
      </c>
      <c r="I68" s="123">
        <v>3.3422236866983663</v>
      </c>
      <c r="J68" s="123">
        <v>3.446518395170834</v>
      </c>
      <c r="K68" s="123">
        <v>3.4955880605127003</v>
      </c>
      <c r="L68" s="123">
        <v>3.3413526827502387</v>
      </c>
      <c r="M68" s="123">
        <v>2.9361672874999512</v>
      </c>
      <c r="N68" s="123">
        <v>2.998153267299204</v>
      </c>
      <c r="O68" s="123">
        <v>2.4138754050840814</v>
      </c>
      <c r="P68" s="123">
        <v>2.5973978623134704</v>
      </c>
      <c r="Q68" s="123">
        <v>2.312568666335161</v>
      </c>
      <c r="R68" s="123">
        <v>2.97232167829016</v>
      </c>
      <c r="S68" s="123">
        <v>2.8689006924030385</v>
      </c>
      <c r="T68" s="123">
        <v>2.8589990577828499</v>
      </c>
      <c r="U68" s="123">
        <v>2.366282672039338</v>
      </c>
      <c r="V68" s="123">
        <v>1.8126394571501576</v>
      </c>
      <c r="W68" s="123">
        <v>2.1755248780795755</v>
      </c>
      <c r="X68" s="123">
        <v>1.4536097057241657</v>
      </c>
      <c r="Y68" s="123">
        <v>1.3642948785241116</v>
      </c>
      <c r="DA68" s="130" t="s">
        <v>4825</v>
      </c>
    </row>
    <row r="69" spans="1:105" ht="12" customHeight="1" x14ac:dyDescent="0.25">
      <c r="A69" s="97" t="s">
        <v>134</v>
      </c>
      <c r="B69" s="98"/>
      <c r="C69" s="99">
        <v>3.3077381402721318</v>
      </c>
      <c r="D69" s="99">
        <v>3.2218650350617635</v>
      </c>
      <c r="E69" s="99">
        <v>3.0830162775078072</v>
      </c>
      <c r="F69" s="99">
        <v>3.5224840383208833</v>
      </c>
      <c r="G69" s="99">
        <v>3.4792692400392156</v>
      </c>
      <c r="H69" s="99">
        <v>3.5724920660789787</v>
      </c>
      <c r="I69" s="99">
        <v>3.343636237312698</v>
      </c>
      <c r="J69" s="99">
        <v>3.4486406606629254</v>
      </c>
      <c r="K69" s="99">
        <v>3.5016210980399203</v>
      </c>
      <c r="L69" s="99">
        <v>3.3454493371849319</v>
      </c>
      <c r="M69" s="99">
        <v>3.0248651293465616</v>
      </c>
      <c r="N69" s="99">
        <v>3.2180155747428691</v>
      </c>
      <c r="O69" s="99">
        <v>3.0895169358481365</v>
      </c>
      <c r="P69" s="99">
        <v>3.0346754025732743</v>
      </c>
      <c r="Q69" s="99">
        <v>2.8684853015039025</v>
      </c>
      <c r="R69" s="99">
        <v>2.9777135700259922</v>
      </c>
      <c r="S69" s="99">
        <v>2.8721587154517239</v>
      </c>
      <c r="T69" s="99">
        <v>2.8627556678363826</v>
      </c>
      <c r="U69" s="99">
        <v>3.0080592684875778</v>
      </c>
      <c r="V69" s="99">
        <v>2.4740376615506814</v>
      </c>
      <c r="W69" s="99">
        <v>2.562557105981913</v>
      </c>
      <c r="X69" s="99">
        <v>1.8024415789984745</v>
      </c>
      <c r="Y69" s="99">
        <v>1.6920717663390046</v>
      </c>
      <c r="DA69" s="63" t="s">
        <v>4826</v>
      </c>
    </row>
    <row r="70" spans="1:105" ht="12" customHeight="1" x14ac:dyDescent="0.25">
      <c r="A70" s="97" t="s">
        <v>133</v>
      </c>
      <c r="B70" s="98"/>
      <c r="C70" s="99">
        <v>1.3506197467046077</v>
      </c>
      <c r="D70" s="99">
        <v>1.3470934172565159</v>
      </c>
      <c r="E70" s="99">
        <v>1.312392324639329</v>
      </c>
      <c r="F70" s="99">
        <v>1.4039617616082489</v>
      </c>
      <c r="G70" s="99">
        <v>1.4165810666603302</v>
      </c>
      <c r="H70" s="99">
        <v>1.4766257571779893</v>
      </c>
      <c r="I70" s="99">
        <v>1.4638592831728392</v>
      </c>
      <c r="J70" s="99">
        <v>1.3789249962042489</v>
      </c>
      <c r="K70" s="99">
        <v>1.4458806352742628</v>
      </c>
      <c r="L70" s="99">
        <v>1.3891874954709331</v>
      </c>
      <c r="M70" s="99">
        <v>1.2076990853032652</v>
      </c>
      <c r="N70" s="99">
        <v>1.2930058275301595</v>
      </c>
      <c r="O70" s="99">
        <v>1.0362904731335312</v>
      </c>
      <c r="P70" s="99">
        <v>0.95095974821343454</v>
      </c>
      <c r="Q70" s="99">
        <v>0.97609064408377066</v>
      </c>
      <c r="R70" s="99">
        <v>1.2325472092803225</v>
      </c>
      <c r="S70" s="99">
        <v>1.258041010760317</v>
      </c>
      <c r="T70" s="99">
        <v>1.1448092609355893</v>
      </c>
      <c r="U70" s="99">
        <v>1.2096399048582167</v>
      </c>
      <c r="V70" s="99">
        <v>0.70022223483217316</v>
      </c>
      <c r="W70" s="99">
        <v>0.65301326823985162</v>
      </c>
      <c r="X70" s="99">
        <v>0.62798420295636803</v>
      </c>
      <c r="Y70" s="99">
        <v>0.65342471750683395</v>
      </c>
      <c r="DA70" s="63" t="s">
        <v>4827</v>
      </c>
    </row>
    <row r="71" spans="1:105" ht="12" customHeight="1" x14ac:dyDescent="0.25">
      <c r="A71" s="100" t="s">
        <v>212</v>
      </c>
      <c r="B71" s="101"/>
      <c r="C71" s="102">
        <v>1.3506197467046077</v>
      </c>
      <c r="D71" s="102">
        <v>1.3470934172565159</v>
      </c>
      <c r="E71" s="102">
        <v>1.312392324639329</v>
      </c>
      <c r="F71" s="102">
        <v>1.4039617616082489</v>
      </c>
      <c r="G71" s="102">
        <v>1.4165810666603302</v>
      </c>
      <c r="H71" s="102">
        <v>1.4766257571779893</v>
      </c>
      <c r="I71" s="102">
        <v>1.4638592831728392</v>
      </c>
      <c r="J71" s="102">
        <v>1.3789249962042489</v>
      </c>
      <c r="K71" s="102">
        <v>1.4458806352742628</v>
      </c>
      <c r="L71" s="102">
        <v>1.3891874954709331</v>
      </c>
      <c r="M71" s="102">
        <v>1.2076990853032652</v>
      </c>
      <c r="N71" s="102">
        <v>1.2930058275301595</v>
      </c>
      <c r="O71" s="102">
        <v>1.0362904731335312</v>
      </c>
      <c r="P71" s="102">
        <v>0.95095974821343454</v>
      </c>
      <c r="Q71" s="102">
        <v>0.97609064408377066</v>
      </c>
      <c r="R71" s="102">
        <v>1.2325472092803225</v>
      </c>
      <c r="S71" s="102">
        <v>1.258041010760317</v>
      </c>
      <c r="T71" s="102">
        <v>1.1448092609355893</v>
      </c>
      <c r="U71" s="102">
        <v>1.2096399048582167</v>
      </c>
      <c r="V71" s="102">
        <v>0.70022223483217316</v>
      </c>
      <c r="W71" s="102">
        <v>0.65301326823985162</v>
      </c>
      <c r="X71" s="102">
        <v>0.62798420295636803</v>
      </c>
      <c r="Y71" s="102">
        <v>0.65342471750683395</v>
      </c>
      <c r="DA71" s="131" t="s">
        <v>4828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X72" s="105">
        <v>0</v>
      </c>
      <c r="Y72" s="105">
        <v>0</v>
      </c>
      <c r="DA72" s="132" t="s">
        <v>4829</v>
      </c>
    </row>
    <row r="73" spans="1:105" ht="12" customHeight="1" x14ac:dyDescent="0.25">
      <c r="A73" s="106" t="s">
        <v>122</v>
      </c>
      <c r="B73" s="101"/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X73" s="102">
        <v>0</v>
      </c>
      <c r="Y73" s="102">
        <v>0</v>
      </c>
      <c r="DA73" s="131" t="s">
        <v>4830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X74" s="105">
        <v>0</v>
      </c>
      <c r="Y74" s="105">
        <v>0</v>
      </c>
      <c r="DA74" s="132" t="s">
        <v>4831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X75" s="99">
        <v>0</v>
      </c>
      <c r="Y75" s="99">
        <v>0</v>
      </c>
      <c r="DA75" s="63" t="s">
        <v>4832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X76" s="99">
        <v>0</v>
      </c>
      <c r="Y76" s="99">
        <v>0</v>
      </c>
      <c r="DA76" s="63" t="s">
        <v>4833</v>
      </c>
    </row>
    <row r="77" spans="1:105" ht="12" customHeight="1" x14ac:dyDescent="0.25">
      <c r="A77" s="121" t="s">
        <v>54</v>
      </c>
      <c r="B77" s="122"/>
      <c r="C77" s="123">
        <v>0.15269567176208054</v>
      </c>
      <c r="D77" s="123">
        <v>0.17750444955599318</v>
      </c>
      <c r="E77" s="123">
        <v>0.23230658785347821</v>
      </c>
      <c r="F77" s="123">
        <v>0.22624233942418634</v>
      </c>
      <c r="G77" s="123">
        <v>0.24153567618638602</v>
      </c>
      <c r="H77" s="123">
        <v>0.29408258368509088</v>
      </c>
      <c r="I77" s="123">
        <v>0.2689108577754542</v>
      </c>
      <c r="J77" s="123">
        <v>0.2466557413346217</v>
      </c>
      <c r="K77" s="123">
        <v>0.24755218270333282</v>
      </c>
      <c r="L77" s="123">
        <v>0.31167809088606302</v>
      </c>
      <c r="M77" s="123">
        <v>0.24306212305667566</v>
      </c>
      <c r="N77" s="123">
        <v>0.28292698052866327</v>
      </c>
      <c r="O77" s="123">
        <v>0.27486230271090395</v>
      </c>
      <c r="P77" s="123">
        <v>0.26846629605184852</v>
      </c>
      <c r="Q77" s="123">
        <v>0.19700992096840969</v>
      </c>
      <c r="R77" s="123">
        <v>0.25643104775645437</v>
      </c>
      <c r="S77" s="123">
        <v>0.19277875305299436</v>
      </c>
      <c r="T77" s="123">
        <v>0.19517786509409285</v>
      </c>
      <c r="U77" s="123">
        <v>0.15713990852945967</v>
      </c>
      <c r="V77" s="123">
        <v>0.22463815182918018</v>
      </c>
      <c r="W77" s="123">
        <v>0.22646253956006737</v>
      </c>
      <c r="X77" s="123">
        <v>0.33201330982377175</v>
      </c>
      <c r="Y77" s="123">
        <v>0.17059160346778157</v>
      </c>
      <c r="DA77" s="130" t="s">
        <v>4834</v>
      </c>
    </row>
    <row r="78" spans="1:105" ht="12" customHeight="1" x14ac:dyDescent="0.25">
      <c r="A78" s="97" t="s">
        <v>189</v>
      </c>
      <c r="B78" s="98"/>
      <c r="C78" s="99">
        <v>0.61792652350644472</v>
      </c>
      <c r="D78" s="99">
        <v>0.60117787199982631</v>
      </c>
      <c r="E78" s="99">
        <v>0.62601905619722498</v>
      </c>
      <c r="F78" s="99">
        <v>0.6730495254216794</v>
      </c>
      <c r="G78" s="99">
        <v>0.67642365357199163</v>
      </c>
      <c r="H78" s="99">
        <v>0.68343255877585984</v>
      </c>
      <c r="I78" s="99">
        <v>0.68302807955010814</v>
      </c>
      <c r="J78" s="99">
        <v>0.53370199332887991</v>
      </c>
      <c r="K78" s="99">
        <v>0.59393843643706956</v>
      </c>
      <c r="L78" s="99">
        <v>0.60498001527431366</v>
      </c>
      <c r="M78" s="99">
        <v>0.54783790764810947</v>
      </c>
      <c r="N78" s="99">
        <v>0.59550355481387607</v>
      </c>
      <c r="O78" s="99">
        <v>0.59396987995639339</v>
      </c>
      <c r="P78" s="99">
        <v>0.59704043062669365</v>
      </c>
      <c r="Q78" s="99">
        <v>0.61080713865699932</v>
      </c>
      <c r="R78" s="99">
        <v>0.64070518163525236</v>
      </c>
      <c r="S78" s="99">
        <v>0.61125920774591713</v>
      </c>
      <c r="T78" s="99">
        <v>0.57822234516748616</v>
      </c>
      <c r="U78" s="99">
        <v>0.5399619829874901</v>
      </c>
      <c r="V78" s="99">
        <v>0.58950972750045161</v>
      </c>
      <c r="W78" s="99">
        <v>0.58716493997126062</v>
      </c>
      <c r="X78" s="99">
        <v>0.47538621144676008</v>
      </c>
      <c r="Y78" s="99">
        <v>0.43849905674070216</v>
      </c>
      <c r="DA78" s="63" t="s">
        <v>4835</v>
      </c>
    </row>
    <row r="79" spans="1:105" ht="12" customHeight="1" x14ac:dyDescent="0.25">
      <c r="A79" s="109" t="s">
        <v>120</v>
      </c>
      <c r="B79" s="33"/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X79" s="110">
        <v>0</v>
      </c>
      <c r="Y79" s="110">
        <v>0</v>
      </c>
      <c r="DA79" s="60" t="s">
        <v>4836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8">
        <f t="shared" ref="C81:Q81" si="28">C82+C85+C87+C100</f>
        <v>0.34491736765072556</v>
      </c>
      <c r="D81" s="118">
        <f t="shared" si="28"/>
        <v>0.38832391056570692</v>
      </c>
      <c r="E81" s="118">
        <f t="shared" si="28"/>
        <v>0.58882000153361103</v>
      </c>
      <c r="F81" s="118">
        <f t="shared" si="28"/>
        <v>1.3216977307799296</v>
      </c>
      <c r="G81" s="118">
        <f t="shared" si="28"/>
        <v>0.88029720600307459</v>
      </c>
      <c r="H81" s="118">
        <f t="shared" si="28"/>
        <v>0.41820790002232727</v>
      </c>
      <c r="I81" s="118">
        <f t="shared" si="28"/>
        <v>0.33335937830439261</v>
      </c>
      <c r="J81" s="118">
        <f t="shared" si="28"/>
        <v>0.31557540867839956</v>
      </c>
      <c r="K81" s="118">
        <f t="shared" si="28"/>
        <v>0.44209860371371207</v>
      </c>
      <c r="L81" s="118">
        <f t="shared" si="28"/>
        <v>0.49508571023906878</v>
      </c>
      <c r="M81" s="118">
        <f t="shared" si="28"/>
        <v>0.68789168725779981</v>
      </c>
      <c r="N81" s="118">
        <f t="shared" si="28"/>
        <v>0.59783372275368807</v>
      </c>
      <c r="O81" s="118">
        <f t="shared" si="28"/>
        <v>0.48732331132854156</v>
      </c>
      <c r="P81" s="118">
        <f t="shared" si="28"/>
        <v>0.5271757117797542</v>
      </c>
      <c r="Q81" s="118">
        <f t="shared" si="28"/>
        <v>0.39207510742016011</v>
      </c>
      <c r="R81" s="118">
        <f t="shared" ref="R81:V81" si="29">R82+R85+R87+R100</f>
        <v>0.43483498718126479</v>
      </c>
      <c r="S81" s="118">
        <f t="shared" si="29"/>
        <v>0.37586874862098335</v>
      </c>
      <c r="T81" s="118">
        <f t="shared" si="29"/>
        <v>0.38614380275301052</v>
      </c>
      <c r="U81" s="118">
        <f t="shared" si="29"/>
        <v>0.45120465940596555</v>
      </c>
      <c r="V81" s="118">
        <f t="shared" si="29"/>
        <v>0.4006400336145442</v>
      </c>
      <c r="W81" s="118">
        <f t="shared" ref="W81:Y81" si="30">W82+W85+W87+W100</f>
        <v>0.34165212546399243</v>
      </c>
      <c r="X81" s="118">
        <f t="shared" si="30"/>
        <v>0.3484675740989186</v>
      </c>
      <c r="Y81" s="118">
        <f t="shared" si="30"/>
        <v>0.31936826964242687</v>
      </c>
      <c r="DA81" s="129" t="s">
        <v>4837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:Y82" si="33">SUM(W83:W84)</f>
        <v>0</v>
      </c>
      <c r="X82" s="123">
        <f t="shared" si="33"/>
        <v>0</v>
      </c>
      <c r="Y82" s="123">
        <f t="shared" si="33"/>
        <v>0</v>
      </c>
      <c r="DA82" s="130" t="s">
        <v>4838</v>
      </c>
    </row>
    <row r="83" spans="1:105" ht="12" customHeight="1" x14ac:dyDescent="0.25">
      <c r="A83" s="97" t="s">
        <v>199</v>
      </c>
      <c r="B83" s="98"/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X83" s="99">
        <v>0</v>
      </c>
      <c r="Y83" s="99">
        <v>0</v>
      </c>
      <c r="DA83" s="63" t="s">
        <v>4839</v>
      </c>
    </row>
    <row r="84" spans="1:105" ht="12" customHeight="1" x14ac:dyDescent="0.25">
      <c r="A84" s="97" t="s">
        <v>53</v>
      </c>
      <c r="B84" s="98"/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X84" s="99">
        <v>0</v>
      </c>
      <c r="Y84" s="99">
        <v>0</v>
      </c>
      <c r="DA84" s="63" t="s">
        <v>4840</v>
      </c>
    </row>
    <row r="85" spans="1:105" ht="12.95" customHeight="1" x14ac:dyDescent="0.25">
      <c r="A85" s="121" t="s">
        <v>92</v>
      </c>
      <c r="B85" s="122"/>
      <c r="C85" s="123">
        <f t="shared" ref="C85:Y85" si="34">C86</f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X85" s="123">
        <f t="shared" si="34"/>
        <v>0</v>
      </c>
      <c r="Y85" s="123">
        <f t="shared" si="34"/>
        <v>0</v>
      </c>
      <c r="DA85" s="130" t="s">
        <v>4841</v>
      </c>
    </row>
    <row r="86" spans="1:105" ht="12" customHeight="1" x14ac:dyDescent="0.25">
      <c r="A86" s="97" t="s">
        <v>53</v>
      </c>
      <c r="B86" s="98"/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X86" s="99">
        <v>0</v>
      </c>
      <c r="Y86" s="99">
        <v>0</v>
      </c>
      <c r="DA86" s="63" t="s">
        <v>4842</v>
      </c>
    </row>
    <row r="87" spans="1:105" ht="12" customHeight="1" x14ac:dyDescent="0.25">
      <c r="A87" s="121" t="s">
        <v>55</v>
      </c>
      <c r="B87" s="122"/>
      <c r="C87" s="123">
        <v>0.31363018257843484</v>
      </c>
      <c r="D87" s="123">
        <v>0.35253795899435275</v>
      </c>
      <c r="E87" s="123">
        <v>0.55327264880074656</v>
      </c>
      <c r="F87" s="123">
        <v>1.2806466881905771</v>
      </c>
      <c r="G87" s="123">
        <v>0.8384488548131418</v>
      </c>
      <c r="H87" s="123">
        <v>0.36914890187529104</v>
      </c>
      <c r="I87" s="123">
        <v>0.27188760342358648</v>
      </c>
      <c r="J87" s="123">
        <v>0.26382853810467222</v>
      </c>
      <c r="K87" s="123">
        <v>0.38699989371212951</v>
      </c>
      <c r="L87" s="123">
        <v>0.44988095474837692</v>
      </c>
      <c r="M87" s="123">
        <v>0.64220484804570255</v>
      </c>
      <c r="N87" s="123">
        <v>0.55107163411052873</v>
      </c>
      <c r="O87" s="123">
        <v>0.44171003381656931</v>
      </c>
      <c r="P87" s="123">
        <v>0.46935616460793633</v>
      </c>
      <c r="Q87" s="123">
        <v>0.34044604234704523</v>
      </c>
      <c r="R87" s="123">
        <v>0.37715430665242533</v>
      </c>
      <c r="S87" s="123">
        <v>0.32373542672238287</v>
      </c>
      <c r="T87" s="123">
        <v>0.34066168489813436</v>
      </c>
      <c r="U87" s="123">
        <v>0.40050073291872806</v>
      </c>
      <c r="V87" s="123">
        <v>0.35602404197043985</v>
      </c>
      <c r="W87" s="123">
        <v>0.29607710451615565</v>
      </c>
      <c r="X87" s="123">
        <v>0.29754965221626833</v>
      </c>
      <c r="Y87" s="123">
        <v>0.27376248223229643</v>
      </c>
      <c r="DA87" s="130" t="s">
        <v>4843</v>
      </c>
    </row>
    <row r="88" spans="1:105" ht="12" customHeight="1" x14ac:dyDescent="0.25">
      <c r="A88" s="97" t="s">
        <v>132</v>
      </c>
      <c r="B88" s="98"/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X88" s="99">
        <v>0</v>
      </c>
      <c r="Y88" s="99">
        <v>0</v>
      </c>
      <c r="DA88" s="63" t="s">
        <v>4844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X89" s="99">
        <v>0</v>
      </c>
      <c r="Y89" s="99">
        <v>0</v>
      </c>
      <c r="DA89" s="63" t="s">
        <v>4845</v>
      </c>
    </row>
    <row r="90" spans="1:105" ht="12" customHeight="1" x14ac:dyDescent="0.25">
      <c r="A90" s="100" t="s">
        <v>199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X90" s="102">
        <v>0</v>
      </c>
      <c r="Y90" s="102">
        <v>0</v>
      </c>
      <c r="DA90" s="131" t="s">
        <v>4846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X91" s="105">
        <v>0</v>
      </c>
      <c r="Y91" s="105">
        <v>0</v>
      </c>
      <c r="DA91" s="132" t="s">
        <v>4847</v>
      </c>
    </row>
    <row r="92" spans="1:105" ht="12" customHeight="1" x14ac:dyDescent="0.25">
      <c r="A92" s="106" t="s">
        <v>124</v>
      </c>
      <c r="B92" s="101"/>
      <c r="C92" s="102">
        <v>3.6231104135256582</v>
      </c>
      <c r="D92" s="102">
        <v>3.6322781968643962</v>
      </c>
      <c r="E92" s="102">
        <v>3.5786826243239043</v>
      </c>
      <c r="F92" s="102">
        <v>3.8438883100405814</v>
      </c>
      <c r="G92" s="102">
        <v>3.9701431853840368</v>
      </c>
      <c r="H92" s="102">
        <v>4.2294073864586998</v>
      </c>
      <c r="I92" s="102">
        <v>4.2308800007904557</v>
      </c>
      <c r="J92" s="102">
        <v>3.9307673772636593</v>
      </c>
      <c r="K92" s="102">
        <v>4.2244855476677889</v>
      </c>
      <c r="L92" s="102">
        <v>4.1331496117745834</v>
      </c>
      <c r="M92" s="102">
        <v>4.0326498046066224</v>
      </c>
      <c r="N92" s="102">
        <v>3.9635257152218188</v>
      </c>
      <c r="O92" s="102">
        <v>3.8045809851851362</v>
      </c>
      <c r="P92" s="102">
        <v>3.9558758062741499</v>
      </c>
      <c r="Q92" s="102">
        <v>3.4989249254921209</v>
      </c>
      <c r="R92" s="102">
        <v>3.7429370010106053</v>
      </c>
      <c r="S92" s="102">
        <v>3.5277247936613825</v>
      </c>
      <c r="T92" s="102">
        <v>3.3034358925691238</v>
      </c>
      <c r="U92" s="102">
        <v>3.2322021783759074</v>
      </c>
      <c r="V92" s="102">
        <v>2.7498539785346159</v>
      </c>
      <c r="W92" s="102">
        <v>2.4582740841501005</v>
      </c>
      <c r="X92" s="102">
        <v>2.2856359156185477</v>
      </c>
      <c r="Y92" s="102">
        <v>2.0698822979068638</v>
      </c>
      <c r="DA92" s="131" t="s">
        <v>4848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1.615905384222986</v>
      </c>
      <c r="H93" s="105">
        <v>1.7476544954245614</v>
      </c>
      <c r="I93" s="105">
        <v>1.8522707324547256</v>
      </c>
      <c r="J93" s="105">
        <v>1.5702925089100677</v>
      </c>
      <c r="K93" s="105">
        <v>1.7420573448164534</v>
      </c>
      <c r="L93" s="105">
        <v>1.7155128179921477</v>
      </c>
      <c r="M93" s="105">
        <v>1.6119493577988613</v>
      </c>
      <c r="N93" s="105">
        <v>1.5921100816074527</v>
      </c>
      <c r="O93" s="105">
        <v>1.2751926750829852</v>
      </c>
      <c r="P93" s="105">
        <v>1.239652177984454</v>
      </c>
      <c r="Q93" s="105">
        <v>1.1887194400827337</v>
      </c>
      <c r="R93" s="105">
        <v>1.5470299709333055</v>
      </c>
      <c r="S93" s="105">
        <v>1.5435989919830366</v>
      </c>
      <c r="T93" s="105">
        <v>1.3183184100655443</v>
      </c>
      <c r="U93" s="105">
        <v>1.2948252726319098</v>
      </c>
      <c r="V93" s="105">
        <v>0.7752623289997238</v>
      </c>
      <c r="W93" s="105">
        <v>0.61556999256965927</v>
      </c>
      <c r="X93" s="105">
        <v>0.79878346459205329</v>
      </c>
      <c r="Y93" s="105">
        <v>0.79998752503801462</v>
      </c>
      <c r="DA93" s="132" t="s">
        <v>4849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1.615905384222986</v>
      </c>
      <c r="H94" s="99">
        <v>1.7476544954245614</v>
      </c>
      <c r="I94" s="99">
        <v>1.8522707324547256</v>
      </c>
      <c r="J94" s="99">
        <v>1.5702925089100677</v>
      </c>
      <c r="K94" s="99">
        <v>1.7420573448164534</v>
      </c>
      <c r="L94" s="99">
        <v>1.7155128179921477</v>
      </c>
      <c r="M94" s="99">
        <v>1.6119493577988613</v>
      </c>
      <c r="N94" s="99">
        <v>1.5921100816074527</v>
      </c>
      <c r="O94" s="99">
        <v>1.2751926750829852</v>
      </c>
      <c r="P94" s="99">
        <v>1.239652177984454</v>
      </c>
      <c r="Q94" s="99">
        <v>1.1887194400827337</v>
      </c>
      <c r="R94" s="99">
        <v>1.5470299709333055</v>
      </c>
      <c r="S94" s="99">
        <v>1.5435989919830366</v>
      </c>
      <c r="T94" s="99">
        <v>1.3183184100655443</v>
      </c>
      <c r="U94" s="99">
        <v>1.2948252726319098</v>
      </c>
      <c r="V94" s="99">
        <v>0.7752623289997238</v>
      </c>
      <c r="W94" s="99">
        <v>0.61556999256965927</v>
      </c>
      <c r="X94" s="99">
        <v>0.79878346459205329</v>
      </c>
      <c r="Y94" s="99">
        <v>0.79998752503801462</v>
      </c>
      <c r="DA94" s="63" t="s">
        <v>4850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X95" s="99">
        <v>0</v>
      </c>
      <c r="Y95" s="99">
        <v>0</v>
      </c>
      <c r="DA95" s="63" t="s">
        <v>4851</v>
      </c>
    </row>
    <row r="96" spans="1:105" ht="12" customHeight="1" x14ac:dyDescent="0.25">
      <c r="A96" s="106" t="s">
        <v>122</v>
      </c>
      <c r="B96" s="101"/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X96" s="102">
        <v>0</v>
      </c>
      <c r="Y96" s="102">
        <v>0</v>
      </c>
      <c r="DA96" s="131" t="s">
        <v>4852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X97" s="105">
        <v>0</v>
      </c>
      <c r="Y97" s="105">
        <v>0</v>
      </c>
      <c r="DA97" s="132" t="s">
        <v>4853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X98" s="99">
        <v>0</v>
      </c>
      <c r="Y98" s="99">
        <v>0</v>
      </c>
      <c r="DA98" s="63" t="s">
        <v>4854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X99" s="99">
        <v>0</v>
      </c>
      <c r="Y99" s="99">
        <v>0</v>
      </c>
      <c r="DA99" s="63" t="s">
        <v>4855</v>
      </c>
    </row>
    <row r="100" spans="1:105" ht="12" customHeight="1" x14ac:dyDescent="0.25">
      <c r="A100" s="121" t="s">
        <v>54</v>
      </c>
      <c r="B100" s="122"/>
      <c r="C100" s="123">
        <v>3.1287185072290717E-2</v>
      </c>
      <c r="D100" s="123">
        <v>3.5785951571354162E-2</v>
      </c>
      <c r="E100" s="123">
        <v>3.5547352732864433E-2</v>
      </c>
      <c r="F100" s="123">
        <v>4.1051042589352375E-2</v>
      </c>
      <c r="G100" s="123">
        <v>4.1848351189932811E-2</v>
      </c>
      <c r="H100" s="123">
        <v>4.9058998147036251E-2</v>
      </c>
      <c r="I100" s="123">
        <v>6.1471774880806129E-2</v>
      </c>
      <c r="J100" s="123">
        <v>5.1746870573727365E-2</v>
      </c>
      <c r="K100" s="123">
        <v>5.5098710001582563E-2</v>
      </c>
      <c r="L100" s="123">
        <v>4.5204755490691848E-2</v>
      </c>
      <c r="M100" s="123">
        <v>4.5686839212097242E-2</v>
      </c>
      <c r="N100" s="123">
        <v>4.6762088643159304E-2</v>
      </c>
      <c r="O100" s="123">
        <v>4.561327751197225E-2</v>
      </c>
      <c r="P100" s="123">
        <v>5.781954717181783E-2</v>
      </c>
      <c r="Q100" s="123">
        <v>5.1629065073114898E-2</v>
      </c>
      <c r="R100" s="123">
        <v>5.7680680528839449E-2</v>
      </c>
      <c r="S100" s="123">
        <v>5.2133321898600489E-2</v>
      </c>
      <c r="T100" s="123">
        <v>4.5482117854876138E-2</v>
      </c>
      <c r="U100" s="123">
        <v>5.0703926487237504E-2</v>
      </c>
      <c r="V100" s="123">
        <v>4.4615991644104347E-2</v>
      </c>
      <c r="W100" s="123">
        <v>4.5575020947836796E-2</v>
      </c>
      <c r="X100" s="123">
        <v>5.0917921882650256E-2</v>
      </c>
      <c r="Y100" s="123">
        <v>4.5605787410130418E-2</v>
      </c>
      <c r="DA100" s="130" t="s">
        <v>4856</v>
      </c>
    </row>
    <row r="101" spans="1:105" ht="12" customHeight="1" x14ac:dyDescent="0.25">
      <c r="A101" s="97" t="s">
        <v>202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X101" s="99">
        <v>0</v>
      </c>
      <c r="Y101" s="99">
        <v>0</v>
      </c>
      <c r="DA101" s="63" t="s">
        <v>4857</v>
      </c>
    </row>
    <row r="102" spans="1:105" ht="12" customHeight="1" x14ac:dyDescent="0.25">
      <c r="A102" s="97" t="s">
        <v>50</v>
      </c>
      <c r="B102" s="98"/>
      <c r="C102" s="99">
        <v>0.67040363497642297</v>
      </c>
      <c r="D102" s="99">
        <v>0.6671225446628708</v>
      </c>
      <c r="E102" s="99">
        <v>0.74350444314159447</v>
      </c>
      <c r="F102" s="99">
        <v>0.74079610087309977</v>
      </c>
      <c r="G102" s="99">
        <v>0.72870993238201598</v>
      </c>
      <c r="H102" s="99">
        <v>0.75829727824656112</v>
      </c>
      <c r="I102" s="99">
        <v>0.746155116426648</v>
      </c>
      <c r="J102" s="99">
        <v>0.63263823512941975</v>
      </c>
      <c r="K102" s="99">
        <v>0.67788289317368844</v>
      </c>
      <c r="L102" s="99">
        <v>0.64868002224497512</v>
      </c>
      <c r="M102" s="99">
        <v>0.64916149079356489</v>
      </c>
      <c r="N102" s="99">
        <v>0.65503399988600208</v>
      </c>
      <c r="O102" s="99">
        <v>0.64922589919170237</v>
      </c>
      <c r="P102" s="99">
        <v>0.70747306389968467</v>
      </c>
      <c r="Q102" s="99">
        <v>0.67983076188453528</v>
      </c>
      <c r="R102" s="99">
        <v>0.72627500352834362</v>
      </c>
      <c r="S102" s="99">
        <v>0.71363737012583184</v>
      </c>
      <c r="T102" s="99">
        <v>0.70835325442898311</v>
      </c>
      <c r="U102" s="99">
        <v>0.73997271010105037</v>
      </c>
      <c r="V102" s="99">
        <v>0.683834999587695</v>
      </c>
      <c r="W102" s="99">
        <v>0.64841556530575861</v>
      </c>
      <c r="X102" s="99">
        <v>0.58906112402126865</v>
      </c>
      <c r="Y102" s="99">
        <v>0.53309681707015288</v>
      </c>
      <c r="DA102" s="63" t="s">
        <v>4858</v>
      </c>
    </row>
    <row r="103" spans="1:105" ht="12" customHeight="1" x14ac:dyDescent="0.25">
      <c r="A103" s="109" t="s">
        <v>120</v>
      </c>
      <c r="B103" s="33"/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X103" s="110">
        <v>0</v>
      </c>
      <c r="Y103" s="110">
        <v>0</v>
      </c>
      <c r="DA103" s="60" t="s">
        <v>4859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4860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4861</v>
      </c>
    </row>
    <row r="107" spans="1:105" ht="12" customHeight="1" x14ac:dyDescent="0.25">
      <c r="A107" s="97" t="s">
        <v>197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4862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4863</v>
      </c>
    </row>
    <row r="109" spans="1:105" ht="12.95" customHeight="1" x14ac:dyDescent="0.25">
      <c r="A109" s="121" t="s">
        <v>92</v>
      </c>
      <c r="B109" s="122"/>
      <c r="C109" s="123">
        <f t="shared" ref="C109:Y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4864</v>
      </c>
    </row>
    <row r="110" spans="1:105" ht="12" customHeight="1" x14ac:dyDescent="0.25">
      <c r="A110" s="97" t="s">
        <v>53</v>
      </c>
      <c r="B110" s="98"/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X110" s="99">
        <v>0</v>
      </c>
      <c r="Y110" s="99">
        <v>0</v>
      </c>
      <c r="DA110" s="63" t="s">
        <v>4865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4866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4867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4868</v>
      </c>
    </row>
    <row r="114" spans="1:105" ht="12" customHeight="1" x14ac:dyDescent="0.25">
      <c r="A114" s="100" t="s">
        <v>197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4869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4870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4871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4872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4873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4874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4875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4876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4877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8">
        <f t="shared" ref="C124:Q124" si="42">C125+C128+C130+C139</f>
        <v>3.2519579308557839E-2</v>
      </c>
      <c r="D124" s="118">
        <f t="shared" si="42"/>
        <v>3.4882224557535715E-2</v>
      </c>
      <c r="E124" s="118">
        <f t="shared" si="42"/>
        <v>3.5879570982704299E-2</v>
      </c>
      <c r="F124" s="118">
        <f t="shared" si="42"/>
        <v>4.2030984446700712E-2</v>
      </c>
      <c r="G124" s="118">
        <f t="shared" si="42"/>
        <v>4.1329817060472548E-2</v>
      </c>
      <c r="H124" s="118">
        <f t="shared" si="42"/>
        <v>4.9417125998090505E-2</v>
      </c>
      <c r="I124" s="118">
        <f t="shared" si="42"/>
        <v>6.2022969375514825E-2</v>
      </c>
      <c r="J124" s="118">
        <f t="shared" si="42"/>
        <v>5.199766316132217E-2</v>
      </c>
      <c r="K124" s="118">
        <f t="shared" si="42"/>
        <v>5.4351412370273459E-2</v>
      </c>
      <c r="L124" s="118">
        <f t="shared" si="42"/>
        <v>4.589717138525768E-2</v>
      </c>
      <c r="M124" s="118">
        <f t="shared" si="42"/>
        <v>4.5237734550074203E-2</v>
      </c>
      <c r="N124" s="118">
        <f t="shared" si="42"/>
        <v>4.6346745274952979E-2</v>
      </c>
      <c r="O124" s="118">
        <f t="shared" si="42"/>
        <v>4.6109793976683411E-2</v>
      </c>
      <c r="P124" s="118">
        <f t="shared" si="42"/>
        <v>5.7199949847208546E-2</v>
      </c>
      <c r="Q124" s="118">
        <f t="shared" si="42"/>
        <v>5.1705438227837887E-2</v>
      </c>
      <c r="R124" s="118">
        <f t="shared" ref="R124:V124" si="43">R125+R128+R130+R139</f>
        <v>5.7149508474361468E-2</v>
      </c>
      <c r="S124" s="118">
        <f t="shared" si="43"/>
        <v>5.3058540529801627E-2</v>
      </c>
      <c r="T124" s="118">
        <f t="shared" si="43"/>
        <v>4.4514002327504409E-2</v>
      </c>
      <c r="U124" s="118">
        <f t="shared" si="43"/>
        <v>5.0763299373686836E-2</v>
      </c>
      <c r="V124" s="118">
        <f t="shared" si="43"/>
        <v>4.3861136999793847E-2</v>
      </c>
      <c r="W124" s="118">
        <f t="shared" ref="W124:Y124" si="44">W125+W128+W130+W139</f>
        <v>4.5275899821848486E-2</v>
      </c>
      <c r="X124" s="118">
        <f t="shared" si="44"/>
        <v>5.0804805568267927E-2</v>
      </c>
      <c r="Y124" s="118">
        <f t="shared" si="44"/>
        <v>4.5593806723105194E-2</v>
      </c>
      <c r="DA124" s="129" t="s">
        <v>4878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:Y125" si="47">SUM(W126:W127)</f>
        <v>0</v>
      </c>
      <c r="X125" s="123">
        <f t="shared" si="47"/>
        <v>0</v>
      </c>
      <c r="Y125" s="123">
        <f t="shared" si="47"/>
        <v>0</v>
      </c>
      <c r="DA125" s="130" t="s">
        <v>4879</v>
      </c>
    </row>
    <row r="126" spans="1:105" ht="12" customHeight="1" x14ac:dyDescent="0.25">
      <c r="A126" s="97" t="s">
        <v>198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X126" s="99">
        <v>0</v>
      </c>
      <c r="Y126" s="99">
        <v>0</v>
      </c>
      <c r="DA126" s="63" t="s">
        <v>4880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X127" s="99">
        <v>0</v>
      </c>
      <c r="Y127" s="99">
        <v>0</v>
      </c>
      <c r="DA127" s="63" t="s">
        <v>4881</v>
      </c>
    </row>
    <row r="128" spans="1:105" ht="12.95" customHeight="1" x14ac:dyDescent="0.25">
      <c r="A128" s="121" t="s">
        <v>92</v>
      </c>
      <c r="B128" s="122"/>
      <c r="C128" s="123">
        <f t="shared" ref="C128:Y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X128" s="123">
        <f t="shared" si="48"/>
        <v>0</v>
      </c>
      <c r="Y128" s="123">
        <f t="shared" si="48"/>
        <v>0</v>
      </c>
      <c r="DA128" s="130" t="s">
        <v>4882</v>
      </c>
    </row>
    <row r="129" spans="1:105" ht="12" customHeight="1" x14ac:dyDescent="0.25">
      <c r="A129" s="97" t="s">
        <v>53</v>
      </c>
      <c r="B129" s="98"/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X129" s="99">
        <v>0</v>
      </c>
      <c r="Y129" s="99">
        <v>0</v>
      </c>
      <c r="DA129" s="63" t="s">
        <v>4883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X130" s="123">
        <v>0</v>
      </c>
      <c r="Y130" s="123">
        <v>0</v>
      </c>
      <c r="DA130" s="130" t="s">
        <v>4884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X131" s="99">
        <v>0</v>
      </c>
      <c r="Y131" s="99">
        <v>0</v>
      </c>
      <c r="DA131" s="63" t="s">
        <v>4885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X132" s="99">
        <v>0</v>
      </c>
      <c r="Y132" s="99">
        <v>0</v>
      </c>
      <c r="DA132" s="63" t="s">
        <v>4886</v>
      </c>
    </row>
    <row r="133" spans="1:105" ht="12" customHeight="1" x14ac:dyDescent="0.25">
      <c r="A133" s="100" t="s">
        <v>198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X133" s="102">
        <v>0</v>
      </c>
      <c r="Y133" s="102">
        <v>0</v>
      </c>
      <c r="DA133" s="131" t="s">
        <v>4887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X134" s="105">
        <v>0</v>
      </c>
      <c r="Y134" s="105">
        <v>0</v>
      </c>
      <c r="DA134" s="132" t="s">
        <v>4888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X135" s="102">
        <v>0</v>
      </c>
      <c r="Y135" s="102">
        <v>0</v>
      </c>
      <c r="DA135" s="131" t="s">
        <v>4889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X136" s="105">
        <v>0</v>
      </c>
      <c r="Y136" s="105">
        <v>0</v>
      </c>
      <c r="DA136" s="132" t="s">
        <v>4890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X137" s="99">
        <v>0</v>
      </c>
      <c r="Y137" s="99">
        <v>0</v>
      </c>
      <c r="DA137" s="63" t="s">
        <v>4891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X138" s="99">
        <v>0</v>
      </c>
      <c r="Y138" s="99">
        <v>0</v>
      </c>
      <c r="DA138" s="63" t="s">
        <v>4892</v>
      </c>
    </row>
    <row r="139" spans="1:105" ht="12" customHeight="1" x14ac:dyDescent="0.25">
      <c r="A139" s="121" t="s">
        <v>54</v>
      </c>
      <c r="B139" s="122"/>
      <c r="C139" s="123">
        <v>3.2519579308557839E-2</v>
      </c>
      <c r="D139" s="123">
        <v>3.4882224557535715E-2</v>
      </c>
      <c r="E139" s="123">
        <v>3.5879570982704299E-2</v>
      </c>
      <c r="F139" s="123">
        <v>4.2030984446700712E-2</v>
      </c>
      <c r="G139" s="123">
        <v>4.1329817060472548E-2</v>
      </c>
      <c r="H139" s="123">
        <v>4.9417125998090505E-2</v>
      </c>
      <c r="I139" s="123">
        <v>6.2022969375514825E-2</v>
      </c>
      <c r="J139" s="123">
        <v>5.199766316132217E-2</v>
      </c>
      <c r="K139" s="123">
        <v>5.4351412370273459E-2</v>
      </c>
      <c r="L139" s="123">
        <v>4.589717138525768E-2</v>
      </c>
      <c r="M139" s="123">
        <v>4.5237734550074203E-2</v>
      </c>
      <c r="N139" s="123">
        <v>4.6346745274952979E-2</v>
      </c>
      <c r="O139" s="123">
        <v>4.6109793976683411E-2</v>
      </c>
      <c r="P139" s="123">
        <v>5.7199949847208546E-2</v>
      </c>
      <c r="Q139" s="123">
        <v>5.1705438227837887E-2</v>
      </c>
      <c r="R139" s="123">
        <v>5.7149508474361468E-2</v>
      </c>
      <c r="S139" s="123">
        <v>5.3058540529801627E-2</v>
      </c>
      <c r="T139" s="123">
        <v>4.4514002327504409E-2</v>
      </c>
      <c r="U139" s="123">
        <v>5.0763299373686836E-2</v>
      </c>
      <c r="V139" s="123">
        <v>4.3861136999793847E-2</v>
      </c>
      <c r="W139" s="123">
        <v>4.5275899821848486E-2</v>
      </c>
      <c r="X139" s="123">
        <v>5.0804805568267927E-2</v>
      </c>
      <c r="Y139" s="123">
        <v>4.5593806723105194E-2</v>
      </c>
      <c r="DA139" s="130" t="s">
        <v>4893</v>
      </c>
    </row>
    <row r="140" spans="1:105" ht="12" customHeight="1" x14ac:dyDescent="0.25">
      <c r="A140" s="97" t="s">
        <v>50</v>
      </c>
      <c r="B140" s="98"/>
      <c r="C140" s="99">
        <v>0.67040363497642308</v>
      </c>
      <c r="D140" s="99">
        <v>0.66712254466287058</v>
      </c>
      <c r="E140" s="99">
        <v>0.74350444314159458</v>
      </c>
      <c r="F140" s="99">
        <v>0.74079610087309999</v>
      </c>
      <c r="G140" s="99">
        <v>0.72870993238201609</v>
      </c>
      <c r="H140" s="99">
        <v>0.75829727824656112</v>
      </c>
      <c r="I140" s="99">
        <v>0.746155116426648</v>
      </c>
      <c r="J140" s="99">
        <v>0.63263823512941975</v>
      </c>
      <c r="K140" s="99">
        <v>0.67788289317368844</v>
      </c>
      <c r="L140" s="99">
        <v>0.64868002224497523</v>
      </c>
      <c r="M140" s="99">
        <v>0.64916149079356478</v>
      </c>
      <c r="N140" s="99">
        <v>0.65503399988600208</v>
      </c>
      <c r="O140" s="99">
        <v>0.64922589919170248</v>
      </c>
      <c r="P140" s="99">
        <v>0.70747306389968467</v>
      </c>
      <c r="Q140" s="99">
        <v>0.67983076188453528</v>
      </c>
      <c r="R140" s="99">
        <v>0.72627500352834351</v>
      </c>
      <c r="S140" s="99">
        <v>0.71363737012583184</v>
      </c>
      <c r="T140" s="99">
        <v>0.70835325442898323</v>
      </c>
      <c r="U140" s="99">
        <v>0.73997271010105048</v>
      </c>
      <c r="V140" s="99">
        <v>0.683834999587695</v>
      </c>
      <c r="W140" s="99">
        <v>0.64841556530575872</v>
      </c>
      <c r="X140" s="99">
        <v>0.58906112402126865</v>
      </c>
      <c r="Y140" s="99">
        <v>0.533096817070153</v>
      </c>
      <c r="DA140" s="63" t="s">
        <v>4894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X141" s="110">
        <v>0</v>
      </c>
      <c r="Y141" s="110">
        <v>0</v>
      </c>
      <c r="DA141" s="60" t="s">
        <v>4895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0.34734201888604493</v>
      </c>
      <c r="D143" s="118">
        <f t="shared" si="49"/>
        <v>0.3891803740439197</v>
      </c>
      <c r="E143" s="118">
        <f t="shared" si="49"/>
        <v>0.5927771483685883</v>
      </c>
      <c r="F143" s="118">
        <f t="shared" si="49"/>
        <v>1.3306649809949678</v>
      </c>
      <c r="G143" s="118">
        <f t="shared" si="49"/>
        <v>0.88859858927873847</v>
      </c>
      <c r="H143" s="118">
        <f t="shared" si="49"/>
        <v>0.42325842637439193</v>
      </c>
      <c r="I143" s="118">
        <f t="shared" si="49"/>
        <v>0.33928776775598879</v>
      </c>
      <c r="J143" s="118">
        <f t="shared" si="49"/>
        <v>0.32191136563824613</v>
      </c>
      <c r="K143" s="118">
        <f t="shared" si="49"/>
        <v>0.44796485622266224</v>
      </c>
      <c r="L143" s="118">
        <f t="shared" si="49"/>
        <v>0.50112681004426562</v>
      </c>
      <c r="M143" s="118">
        <f t="shared" si="49"/>
        <v>0.69267062765965592</v>
      </c>
      <c r="N143" s="118">
        <f t="shared" si="49"/>
        <v>0.60280653864526546</v>
      </c>
      <c r="O143" s="118">
        <f t="shared" si="49"/>
        <v>0.49019595466079818</v>
      </c>
      <c r="P143" s="118">
        <f t="shared" si="49"/>
        <v>0.5283273551287061</v>
      </c>
      <c r="Q143" s="118">
        <f t="shared" si="49"/>
        <v>0.39352270069900097</v>
      </c>
      <c r="R143" s="118">
        <f t="shared" ref="R143:V143" si="50">R144+R146+R148+R157</f>
        <v>0.43968177352628818</v>
      </c>
      <c r="S143" s="118">
        <f t="shared" si="50"/>
        <v>0.38375410368680463</v>
      </c>
      <c r="T143" s="118">
        <f t="shared" si="50"/>
        <v>0.39362897625355919</v>
      </c>
      <c r="U143" s="118">
        <f t="shared" si="50"/>
        <v>0.45988701477889238</v>
      </c>
      <c r="V143" s="118">
        <f t="shared" si="50"/>
        <v>0.41694980123184727</v>
      </c>
      <c r="W143" s="118">
        <f t="shared" ref="W143:Y143" si="51">W144+W146+W148+W157</f>
        <v>0.35035417919119083</v>
      </c>
      <c r="X143" s="118">
        <f t="shared" si="51"/>
        <v>0.43002180247084393</v>
      </c>
      <c r="Y143" s="118">
        <f t="shared" si="51"/>
        <v>0.35107149729840631</v>
      </c>
      <c r="DA143" s="129" t="s">
        <v>4896</v>
      </c>
    </row>
    <row r="144" spans="1:105" ht="12.95" customHeight="1" x14ac:dyDescent="0.25">
      <c r="A144" s="121" t="s">
        <v>57</v>
      </c>
      <c r="B144" s="122"/>
      <c r="C144" s="123">
        <f t="shared" ref="C144:Y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X144" s="123">
        <f t="shared" si="52"/>
        <v>0</v>
      </c>
      <c r="Y144" s="123">
        <f t="shared" si="52"/>
        <v>0</v>
      </c>
      <c r="DA144" s="130" t="s">
        <v>4897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X145" s="99">
        <v>0</v>
      </c>
      <c r="Y145" s="99">
        <v>0</v>
      </c>
      <c r="DA145" s="63" t="s">
        <v>4898</v>
      </c>
    </row>
    <row r="146" spans="1:105" ht="12.95" customHeight="1" x14ac:dyDescent="0.25">
      <c r="A146" s="121" t="s">
        <v>92</v>
      </c>
      <c r="B146" s="122"/>
      <c r="C146" s="123">
        <f t="shared" ref="C146:Y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X146" s="123">
        <f t="shared" si="53"/>
        <v>0</v>
      </c>
      <c r="Y146" s="123">
        <f t="shared" si="53"/>
        <v>0</v>
      </c>
      <c r="DA146" s="130" t="s">
        <v>4899</v>
      </c>
    </row>
    <row r="147" spans="1:105" ht="12" customHeight="1" x14ac:dyDescent="0.25">
      <c r="A147" s="97" t="s">
        <v>53</v>
      </c>
      <c r="B147" s="98"/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X147" s="99">
        <v>0</v>
      </c>
      <c r="Y147" s="99">
        <v>0</v>
      </c>
      <c r="DA147" s="63" t="s">
        <v>4900</v>
      </c>
    </row>
    <row r="148" spans="1:105" ht="12" customHeight="1" x14ac:dyDescent="0.25">
      <c r="A148" s="121" t="s">
        <v>55</v>
      </c>
      <c r="B148" s="122"/>
      <c r="C148" s="123">
        <v>0.31582451205071849</v>
      </c>
      <c r="D148" s="123">
        <v>0.35351976399134061</v>
      </c>
      <c r="E148" s="123">
        <v>0.55716016905641608</v>
      </c>
      <c r="F148" s="123">
        <v>1.2894619533681906</v>
      </c>
      <c r="G148" s="123">
        <v>0.84661331502891368</v>
      </c>
      <c r="H148" s="123">
        <v>0.37443445674885883</v>
      </c>
      <c r="I148" s="123">
        <v>0.2775093333851803</v>
      </c>
      <c r="J148" s="123">
        <v>0.27029752361137038</v>
      </c>
      <c r="K148" s="123">
        <v>0.39303436968097683</v>
      </c>
      <c r="L148" s="123">
        <v>0.45597720622323756</v>
      </c>
      <c r="M148" s="123">
        <v>0.64694071675528775</v>
      </c>
      <c r="N148" s="123">
        <v>0.55620231145211829</v>
      </c>
      <c r="O148" s="123">
        <v>0.44459179393708836</v>
      </c>
      <c r="P148" s="123">
        <v>0.47052753651603602</v>
      </c>
      <c r="Q148" s="123">
        <v>0.34196061093387986</v>
      </c>
      <c r="R148" s="123">
        <v>0.38202360246456452</v>
      </c>
      <c r="S148" s="123">
        <v>0.33160368048530153</v>
      </c>
      <c r="T148" s="123">
        <v>0.34817190584538071</v>
      </c>
      <c r="U148" s="123">
        <v>0.40917393455367446</v>
      </c>
      <c r="V148" s="123">
        <v>0.37231503111008912</v>
      </c>
      <c r="W148" s="123">
        <v>0.30478517956175916</v>
      </c>
      <c r="X148" s="123">
        <v>0.37911046995822539</v>
      </c>
      <c r="Y148" s="123">
        <v>0.30546608919955665</v>
      </c>
      <c r="DA148" s="130" t="s">
        <v>4901</v>
      </c>
    </row>
    <row r="149" spans="1:105" ht="12" customHeight="1" x14ac:dyDescent="0.25">
      <c r="A149" s="97" t="s">
        <v>124</v>
      </c>
      <c r="B149" s="98"/>
      <c r="C149" s="99">
        <v>3.6231104135256582</v>
      </c>
      <c r="D149" s="99">
        <v>3.6322781968643962</v>
      </c>
      <c r="E149" s="99">
        <v>3.5786826243239029</v>
      </c>
      <c r="F149" s="99">
        <v>3.8438883100405818</v>
      </c>
      <c r="G149" s="99">
        <v>3.9701431853840368</v>
      </c>
      <c r="H149" s="99">
        <v>4.2294073864586998</v>
      </c>
      <c r="I149" s="99">
        <v>4.2308800007904539</v>
      </c>
      <c r="J149" s="99">
        <v>3.930767377263658</v>
      </c>
      <c r="K149" s="99">
        <v>4.2244855476677898</v>
      </c>
      <c r="L149" s="99">
        <v>4.1331496117745825</v>
      </c>
      <c r="M149" s="99">
        <v>4.0326498046066224</v>
      </c>
      <c r="N149" s="99">
        <v>3.963525715221818</v>
      </c>
      <c r="O149" s="99">
        <v>3.8045809851851358</v>
      </c>
      <c r="P149" s="99">
        <v>3.9558758062741495</v>
      </c>
      <c r="Q149" s="99">
        <v>3.4989249254921209</v>
      </c>
      <c r="R149" s="99">
        <v>3.7429370010106062</v>
      </c>
      <c r="S149" s="99">
        <v>3.5277247936613825</v>
      </c>
      <c r="T149" s="99">
        <v>3.3034358925691252</v>
      </c>
      <c r="U149" s="99">
        <v>3.2322021783759078</v>
      </c>
      <c r="V149" s="99">
        <v>2.7498539785346154</v>
      </c>
      <c r="W149" s="99">
        <v>2.4582740841501001</v>
      </c>
      <c r="X149" s="99">
        <v>2.2856359156185473</v>
      </c>
      <c r="Y149" s="99">
        <v>2.0698822979068643</v>
      </c>
      <c r="DA149" s="63" t="s">
        <v>4902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1.6119493577988608</v>
      </c>
      <c r="N150" s="99">
        <v>0</v>
      </c>
      <c r="O150" s="99">
        <v>1.2751926750829852</v>
      </c>
      <c r="P150" s="99">
        <v>1.239652177984454</v>
      </c>
      <c r="Q150" s="99">
        <v>1.1887194400827337</v>
      </c>
      <c r="R150" s="99">
        <v>1.5470299709333051</v>
      </c>
      <c r="S150" s="99">
        <v>1.5435989919830366</v>
      </c>
      <c r="T150" s="99">
        <v>1.3183184100655443</v>
      </c>
      <c r="U150" s="99">
        <v>1.2948252726319098</v>
      </c>
      <c r="V150" s="99">
        <v>0.7752623289997238</v>
      </c>
      <c r="W150" s="99">
        <v>0.61556999256965927</v>
      </c>
      <c r="X150" s="99">
        <v>0.79878346459205307</v>
      </c>
      <c r="Y150" s="99">
        <v>0.79998752503801451</v>
      </c>
      <c r="DA150" s="63" t="s">
        <v>4903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1.6119493577988608</v>
      </c>
      <c r="N151" s="102">
        <v>0</v>
      </c>
      <c r="O151" s="102">
        <v>1.2751926750829852</v>
      </c>
      <c r="P151" s="102">
        <v>1.239652177984454</v>
      </c>
      <c r="Q151" s="102">
        <v>1.1887194400827337</v>
      </c>
      <c r="R151" s="102">
        <v>1.5470299709333051</v>
      </c>
      <c r="S151" s="102">
        <v>1.5435989919830366</v>
      </c>
      <c r="T151" s="102">
        <v>1.3183184100655443</v>
      </c>
      <c r="U151" s="102">
        <v>1.2948252726319098</v>
      </c>
      <c r="V151" s="102">
        <v>0.7752623289997238</v>
      </c>
      <c r="W151" s="102">
        <v>0.61556999256965927</v>
      </c>
      <c r="X151" s="102">
        <v>0.79878346459205307</v>
      </c>
      <c r="Y151" s="102">
        <v>0.79998752503801451</v>
      </c>
      <c r="DA151" s="131" t="s">
        <v>4904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X152" s="105">
        <v>0</v>
      </c>
      <c r="Y152" s="105">
        <v>0</v>
      </c>
      <c r="DA152" s="132" t="s">
        <v>4905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X153" s="102">
        <v>0</v>
      </c>
      <c r="Y153" s="102">
        <v>0</v>
      </c>
      <c r="DA153" s="131" t="s">
        <v>4906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X154" s="105">
        <v>0</v>
      </c>
      <c r="Y154" s="105">
        <v>0</v>
      </c>
      <c r="DA154" s="132" t="s">
        <v>4907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X155" s="99">
        <v>0</v>
      </c>
      <c r="Y155" s="99">
        <v>0</v>
      </c>
      <c r="DA155" s="63" t="s">
        <v>4908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X156" s="99">
        <v>0</v>
      </c>
      <c r="Y156" s="99">
        <v>0</v>
      </c>
      <c r="DA156" s="63" t="s">
        <v>4909</v>
      </c>
    </row>
    <row r="157" spans="1:105" ht="12" customHeight="1" x14ac:dyDescent="0.25">
      <c r="A157" s="121" t="s">
        <v>54</v>
      </c>
      <c r="B157" s="122"/>
      <c r="C157" s="123">
        <v>3.1517506835326455E-2</v>
      </c>
      <c r="D157" s="123">
        <v>3.5660610052579075E-2</v>
      </c>
      <c r="E157" s="123">
        <v>3.5616979312172184E-2</v>
      </c>
      <c r="F157" s="123">
        <v>4.1203027626777279E-2</v>
      </c>
      <c r="G157" s="123">
        <v>4.1985274249824768E-2</v>
      </c>
      <c r="H157" s="123">
        <v>4.882396962553312E-2</v>
      </c>
      <c r="I157" s="123">
        <v>6.1778434370808495E-2</v>
      </c>
      <c r="J157" s="123">
        <v>5.1613842026875745E-2</v>
      </c>
      <c r="K157" s="123">
        <v>5.4930486541685433E-2</v>
      </c>
      <c r="L157" s="123">
        <v>4.5149603821028103E-2</v>
      </c>
      <c r="M157" s="123">
        <v>4.5729910904368218E-2</v>
      </c>
      <c r="N157" s="123">
        <v>4.6604227193147163E-2</v>
      </c>
      <c r="O157" s="123">
        <v>4.5604160723709833E-2</v>
      </c>
      <c r="P157" s="123">
        <v>5.779981861267007E-2</v>
      </c>
      <c r="Q157" s="123">
        <v>5.1562089765121104E-2</v>
      </c>
      <c r="R157" s="123">
        <v>5.7658171061723648E-2</v>
      </c>
      <c r="S157" s="123">
        <v>5.2150423201503086E-2</v>
      </c>
      <c r="T157" s="123">
        <v>4.54570704081785E-2</v>
      </c>
      <c r="U157" s="123">
        <v>5.0713080225217949E-2</v>
      </c>
      <c r="V157" s="123">
        <v>4.4634770121758129E-2</v>
      </c>
      <c r="W157" s="123">
        <v>4.5568999629431679E-2</v>
      </c>
      <c r="X157" s="123">
        <v>5.0911332512618528E-2</v>
      </c>
      <c r="Y157" s="123">
        <v>4.5605408098849651E-2</v>
      </c>
      <c r="DA157" s="130" t="s">
        <v>4910</v>
      </c>
    </row>
    <row r="158" spans="1:105" ht="12" customHeight="1" x14ac:dyDescent="0.25">
      <c r="A158" s="97" t="s">
        <v>50</v>
      </c>
      <c r="B158" s="98"/>
      <c r="C158" s="99">
        <v>0.67040363497642308</v>
      </c>
      <c r="D158" s="99">
        <v>0.66712254466287069</v>
      </c>
      <c r="E158" s="99">
        <v>0.74350444314159436</v>
      </c>
      <c r="F158" s="99">
        <v>0.74079610087309988</v>
      </c>
      <c r="G158" s="99">
        <v>0.72870993238201598</v>
      </c>
      <c r="H158" s="99">
        <v>0.75829727824656123</v>
      </c>
      <c r="I158" s="99">
        <v>0.74615511642664811</v>
      </c>
      <c r="J158" s="99">
        <v>0.63263823512941975</v>
      </c>
      <c r="K158" s="99">
        <v>0.67788289317368833</v>
      </c>
      <c r="L158" s="99">
        <v>0.64868002224497523</v>
      </c>
      <c r="M158" s="99">
        <v>0.64916149079356478</v>
      </c>
      <c r="N158" s="99">
        <v>0.65503399988600208</v>
      </c>
      <c r="O158" s="99">
        <v>0.64922589919170248</v>
      </c>
      <c r="P158" s="99">
        <v>0.70747306389968467</v>
      </c>
      <c r="Q158" s="99">
        <v>0.67983076188453528</v>
      </c>
      <c r="R158" s="99">
        <v>0.72627500352834373</v>
      </c>
      <c r="S158" s="99">
        <v>0.71363737012583173</v>
      </c>
      <c r="T158" s="99">
        <v>0.70835325442898323</v>
      </c>
      <c r="U158" s="99">
        <v>0.73997271010105048</v>
      </c>
      <c r="V158" s="99">
        <v>0.683834999587695</v>
      </c>
      <c r="W158" s="99">
        <v>0.6484155653057585</v>
      </c>
      <c r="X158" s="99">
        <v>0.58906112402126876</v>
      </c>
      <c r="Y158" s="99">
        <v>0.53309681707015311</v>
      </c>
      <c r="DA158" s="63" t="s">
        <v>4911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X159" s="110">
        <v>0</v>
      </c>
      <c r="Y159" s="110">
        <v>0</v>
      </c>
      <c r="DA159" s="60" t="s">
        <v>4912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0.34587459216288891</v>
      </c>
      <c r="D161" s="118">
        <f t="shared" si="54"/>
        <v>0.38996537256606351</v>
      </c>
      <c r="E161" s="118">
        <f t="shared" si="54"/>
        <v>0</v>
      </c>
      <c r="F161" s="118">
        <f t="shared" si="54"/>
        <v>0</v>
      </c>
      <c r="G161" s="118">
        <f t="shared" si="54"/>
        <v>0</v>
      </c>
      <c r="H161" s="118">
        <f t="shared" si="54"/>
        <v>0</v>
      </c>
      <c r="I161" s="118">
        <f t="shared" si="54"/>
        <v>0</v>
      </c>
      <c r="J161" s="118">
        <f t="shared" si="54"/>
        <v>0.31850140980773944</v>
      </c>
      <c r="K161" s="118">
        <f t="shared" si="54"/>
        <v>0.44657211134638658</v>
      </c>
      <c r="L161" s="118">
        <f t="shared" si="54"/>
        <v>0.50000522007456927</v>
      </c>
      <c r="M161" s="118">
        <f t="shared" si="54"/>
        <v>0.69329263399696162</v>
      </c>
      <c r="N161" s="118">
        <f t="shared" si="54"/>
        <v>0.6019135366676196</v>
      </c>
      <c r="O161" s="118">
        <f t="shared" si="54"/>
        <v>0.49010439096984182</v>
      </c>
      <c r="P161" s="118">
        <f t="shared" si="54"/>
        <v>0</v>
      </c>
      <c r="Q161" s="118">
        <f t="shared" si="54"/>
        <v>0</v>
      </c>
      <c r="R161" s="118">
        <f t="shared" ref="R161:V161" si="55">R162+R164+R166+R175</f>
        <v>0</v>
      </c>
      <c r="S161" s="118">
        <f t="shared" si="55"/>
        <v>0</v>
      </c>
      <c r="T161" s="118">
        <f t="shared" si="55"/>
        <v>0</v>
      </c>
      <c r="U161" s="118">
        <f t="shared" si="55"/>
        <v>0</v>
      </c>
      <c r="V161" s="118">
        <f t="shared" si="55"/>
        <v>0</v>
      </c>
      <c r="W161" s="118">
        <f t="shared" ref="W161:Y161" si="56">W162+W164+W166+W175</f>
        <v>0</v>
      </c>
      <c r="X161" s="118">
        <f t="shared" si="56"/>
        <v>0.42297811108675115</v>
      </c>
      <c r="Y161" s="118">
        <f t="shared" si="56"/>
        <v>0</v>
      </c>
      <c r="DA161" s="129" t="s">
        <v>4913</v>
      </c>
    </row>
    <row r="162" spans="1:105" ht="12.95" customHeight="1" x14ac:dyDescent="0.25">
      <c r="A162" s="121" t="s">
        <v>57</v>
      </c>
      <c r="B162" s="122"/>
      <c r="C162" s="123">
        <f t="shared" ref="C162:Y162" si="57">C163</f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X162" s="123">
        <f t="shared" si="57"/>
        <v>0</v>
      </c>
      <c r="Y162" s="123">
        <f t="shared" si="57"/>
        <v>0</v>
      </c>
      <c r="DA162" s="130" t="s">
        <v>4914</v>
      </c>
    </row>
    <row r="163" spans="1:105" ht="12" customHeight="1" x14ac:dyDescent="0.25">
      <c r="A163" s="97" t="s">
        <v>53</v>
      </c>
      <c r="B163" s="33"/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X163" s="110">
        <v>0</v>
      </c>
      <c r="Y163" s="110">
        <v>0</v>
      </c>
      <c r="DA163" s="60" t="s">
        <v>4915</v>
      </c>
    </row>
    <row r="164" spans="1:105" ht="12.95" customHeight="1" x14ac:dyDescent="0.25">
      <c r="A164" s="121" t="s">
        <v>92</v>
      </c>
      <c r="B164" s="122"/>
      <c r="C164" s="123">
        <f t="shared" ref="C164:Y164" si="58">C165</f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X164" s="123">
        <f t="shared" si="58"/>
        <v>0</v>
      </c>
      <c r="Y164" s="123">
        <f t="shared" si="58"/>
        <v>0</v>
      </c>
      <c r="DA164" s="130" t="s">
        <v>4916</v>
      </c>
    </row>
    <row r="165" spans="1:105" ht="12" customHeight="1" x14ac:dyDescent="0.25">
      <c r="A165" s="97" t="s">
        <v>53</v>
      </c>
      <c r="B165" s="98"/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X165" s="99">
        <v>0</v>
      </c>
      <c r="Y165" s="99">
        <v>0</v>
      </c>
      <c r="DA165" s="63" t="s">
        <v>4917</v>
      </c>
    </row>
    <row r="166" spans="1:105" ht="12" customHeight="1" x14ac:dyDescent="0.25">
      <c r="A166" s="121" t="s">
        <v>55</v>
      </c>
      <c r="B166" s="122"/>
      <c r="C166" s="123">
        <v>0.31447410148498084</v>
      </c>
      <c r="D166" s="123">
        <v>0.35417592567522349</v>
      </c>
      <c r="E166" s="123">
        <v>0</v>
      </c>
      <c r="F166" s="123">
        <v>0</v>
      </c>
      <c r="G166" s="123">
        <v>0</v>
      </c>
      <c r="H166" s="123">
        <v>0</v>
      </c>
      <c r="I166" s="123">
        <v>0</v>
      </c>
      <c r="J166" s="123">
        <v>0.26694515295508719</v>
      </c>
      <c r="K166" s="123">
        <v>0.39148088319233354</v>
      </c>
      <c r="L166" s="123">
        <v>0.45477271209669018</v>
      </c>
      <c r="M166" s="123">
        <v>0.64767588058984626</v>
      </c>
      <c r="N166" s="123">
        <v>0.55518196956571619</v>
      </c>
      <c r="O166" s="123">
        <v>0.44450143269724002</v>
      </c>
      <c r="P166" s="123">
        <v>0</v>
      </c>
      <c r="Q166" s="123">
        <v>0</v>
      </c>
      <c r="R166" s="123">
        <v>0</v>
      </c>
      <c r="S166" s="123">
        <v>0</v>
      </c>
      <c r="T166" s="123">
        <v>0</v>
      </c>
      <c r="U166" s="123">
        <v>0</v>
      </c>
      <c r="V166" s="123">
        <v>0</v>
      </c>
      <c r="W166" s="123">
        <v>0</v>
      </c>
      <c r="X166" s="123">
        <v>0.37469441239648321</v>
      </c>
      <c r="Y166" s="123">
        <v>0</v>
      </c>
      <c r="DA166" s="130" t="s">
        <v>4918</v>
      </c>
    </row>
    <row r="167" spans="1:105" ht="12" customHeight="1" x14ac:dyDescent="0.25">
      <c r="A167" s="97" t="s">
        <v>124</v>
      </c>
      <c r="B167" s="98"/>
      <c r="C167" s="99">
        <v>3.6231104135256587</v>
      </c>
      <c r="D167" s="99">
        <v>3.6322781968643971</v>
      </c>
      <c r="E167" s="99">
        <v>0</v>
      </c>
      <c r="F167" s="99">
        <v>0</v>
      </c>
      <c r="G167" s="99">
        <v>0</v>
      </c>
      <c r="H167" s="99">
        <v>0</v>
      </c>
      <c r="I167" s="99">
        <v>0</v>
      </c>
      <c r="J167" s="99">
        <v>3.9307673772636593</v>
      </c>
      <c r="K167" s="99">
        <v>4.2244855476677889</v>
      </c>
      <c r="L167" s="99">
        <v>4.1331496117745843</v>
      </c>
      <c r="M167" s="99">
        <v>4.0326498046066233</v>
      </c>
      <c r="N167" s="99">
        <v>3.9635257152218184</v>
      </c>
      <c r="O167" s="99">
        <v>3.8045809851851349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X167" s="99">
        <v>2.2856359156185473</v>
      </c>
      <c r="Y167" s="99">
        <v>0</v>
      </c>
      <c r="DA167" s="63" t="s">
        <v>4919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1.7420573448164527</v>
      </c>
      <c r="L168" s="99">
        <v>1.7155128179921477</v>
      </c>
      <c r="M168" s="99">
        <v>1.6119493577988608</v>
      </c>
      <c r="N168" s="99">
        <v>1.5921100816074527</v>
      </c>
      <c r="O168" s="99">
        <v>1.2751926750829852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X168" s="99">
        <v>0</v>
      </c>
      <c r="Y168" s="99">
        <v>0</v>
      </c>
      <c r="DA168" s="63" t="s">
        <v>4920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1.7420573448164527</v>
      </c>
      <c r="L169" s="102">
        <v>1.7155128179921477</v>
      </c>
      <c r="M169" s="102">
        <v>1.6119493577988608</v>
      </c>
      <c r="N169" s="102">
        <v>1.5921100816074527</v>
      </c>
      <c r="O169" s="102">
        <v>1.2751926750829852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X169" s="102">
        <v>0</v>
      </c>
      <c r="Y169" s="102">
        <v>0</v>
      </c>
      <c r="DA169" s="131" t="s">
        <v>4921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4922</v>
      </c>
    </row>
    <row r="171" spans="1:105" ht="12" customHeight="1" x14ac:dyDescent="0.25">
      <c r="A171" s="106" t="s">
        <v>122</v>
      </c>
      <c r="B171" s="101"/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X171" s="102">
        <v>0</v>
      </c>
      <c r="Y171" s="102">
        <v>0</v>
      </c>
      <c r="DA171" s="131" t="s">
        <v>4923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X172" s="105">
        <v>0</v>
      </c>
      <c r="Y172" s="105">
        <v>0</v>
      </c>
      <c r="DA172" s="132" t="s">
        <v>4924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X173" s="99">
        <v>0</v>
      </c>
      <c r="Y173" s="99">
        <v>0</v>
      </c>
      <c r="DA173" s="63" t="s">
        <v>4925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X174" s="110">
        <v>0</v>
      </c>
      <c r="Y174" s="110">
        <v>0</v>
      </c>
      <c r="DA174" s="60" t="s">
        <v>4926</v>
      </c>
    </row>
    <row r="175" spans="1:105" ht="12" customHeight="1" x14ac:dyDescent="0.25">
      <c r="A175" s="121" t="s">
        <v>54</v>
      </c>
      <c r="B175" s="122"/>
      <c r="C175" s="123">
        <v>3.1400490677908052E-2</v>
      </c>
      <c r="D175" s="123">
        <v>3.5789446890840002E-2</v>
      </c>
      <c r="E175" s="123">
        <v>0</v>
      </c>
      <c r="F175" s="123">
        <v>0</v>
      </c>
      <c r="G175" s="123">
        <v>0</v>
      </c>
      <c r="H175" s="123">
        <v>0</v>
      </c>
      <c r="I175" s="123">
        <v>0</v>
      </c>
      <c r="J175" s="123">
        <v>5.1556256852652221E-2</v>
      </c>
      <c r="K175" s="123">
        <v>5.5091228154053061E-2</v>
      </c>
      <c r="L175" s="123">
        <v>4.5232507977879054E-2</v>
      </c>
      <c r="M175" s="123">
        <v>4.5616753407115372E-2</v>
      </c>
      <c r="N175" s="123">
        <v>4.6731567101903418E-2</v>
      </c>
      <c r="O175" s="123">
        <v>4.560295827260178E-2</v>
      </c>
      <c r="P175" s="123">
        <v>0</v>
      </c>
      <c r="Q175" s="123">
        <v>0</v>
      </c>
      <c r="R175" s="123">
        <v>0</v>
      </c>
      <c r="S175" s="123">
        <v>0</v>
      </c>
      <c r="T175" s="123">
        <v>0</v>
      </c>
      <c r="U175" s="123">
        <v>0</v>
      </c>
      <c r="V175" s="123">
        <v>0</v>
      </c>
      <c r="W175" s="123">
        <v>0</v>
      </c>
      <c r="X175" s="123">
        <v>4.8283698690267926E-2</v>
      </c>
      <c r="Y175" s="123">
        <v>0</v>
      </c>
      <c r="DA175" s="130" t="s">
        <v>4927</v>
      </c>
    </row>
    <row r="176" spans="1:105" ht="12" customHeight="1" x14ac:dyDescent="0.25">
      <c r="A176" s="97" t="s">
        <v>50</v>
      </c>
      <c r="B176" s="98"/>
      <c r="C176" s="99">
        <v>0.67040363497642319</v>
      </c>
      <c r="D176" s="99">
        <v>0.66712254466287069</v>
      </c>
      <c r="E176" s="99">
        <v>0</v>
      </c>
      <c r="F176" s="99">
        <v>0</v>
      </c>
      <c r="G176" s="99">
        <v>0</v>
      </c>
      <c r="H176" s="99">
        <v>0</v>
      </c>
      <c r="I176" s="99">
        <v>0</v>
      </c>
      <c r="J176" s="99">
        <v>0.63263823512941986</v>
      </c>
      <c r="K176" s="99">
        <v>0.67788289317368844</v>
      </c>
      <c r="L176" s="99">
        <v>0.64868002224497523</v>
      </c>
      <c r="M176" s="99">
        <v>0.64916149079356489</v>
      </c>
      <c r="N176" s="99">
        <v>0.65503399988600208</v>
      </c>
      <c r="O176" s="99">
        <v>0.64922589919170237</v>
      </c>
      <c r="P176" s="99">
        <v>0</v>
      </c>
      <c r="Q176" s="99">
        <v>0</v>
      </c>
      <c r="R176" s="99">
        <v>0</v>
      </c>
      <c r="S176" s="99">
        <v>0</v>
      </c>
      <c r="T176" s="99">
        <v>0</v>
      </c>
      <c r="U176" s="99">
        <v>0</v>
      </c>
      <c r="V176" s="99">
        <v>0</v>
      </c>
      <c r="W176" s="99">
        <v>0</v>
      </c>
      <c r="X176" s="99">
        <v>0.58906112402126865</v>
      </c>
      <c r="Y176" s="99">
        <v>0</v>
      </c>
      <c r="DA176" s="63" t="s">
        <v>4928</v>
      </c>
    </row>
    <row r="177" spans="1:105" ht="12" customHeight="1" x14ac:dyDescent="0.25">
      <c r="A177" s="109" t="s">
        <v>120</v>
      </c>
      <c r="B177" s="33"/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X177" s="110">
        <v>0</v>
      </c>
      <c r="Y177" s="110">
        <v>0</v>
      </c>
      <c r="DA177" s="60" t="s">
        <v>4929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9" tint="0.59999389629810485"/>
    <pageSetUpPr fitToPage="1"/>
  </sheetPr>
  <dimension ref="A1:DA530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">
        <v>23</v>
      </c>
      <c r="B5" s="120">
        <v>138769</v>
      </c>
      <c r="C5" s="120">
        <v>137838</v>
      </c>
      <c r="D5" s="120">
        <v>122113</v>
      </c>
      <c r="E5" s="120">
        <v>104308</v>
      </c>
      <c r="F5" s="120">
        <v>98367</v>
      </c>
      <c r="G5" s="120">
        <v>88586</v>
      </c>
      <c r="H5" s="120">
        <v>87650</v>
      </c>
      <c r="I5" s="120">
        <v>94474</v>
      </c>
      <c r="J5" s="120">
        <v>102345</v>
      </c>
      <c r="K5" s="120">
        <v>103933</v>
      </c>
      <c r="L5" s="120">
        <v>100317</v>
      </c>
      <c r="M5" s="120">
        <v>96124</v>
      </c>
      <c r="N5" s="120">
        <v>85401</v>
      </c>
      <c r="O5" s="120">
        <v>81910</v>
      </c>
      <c r="P5" s="120">
        <v>75122</v>
      </c>
      <c r="Q5" s="120">
        <v>68335</v>
      </c>
      <c r="R5" s="120">
        <v>62018</v>
      </c>
      <c r="S5" s="120">
        <v>55814</v>
      </c>
      <c r="T5" s="120">
        <v>47230</v>
      </c>
      <c r="U5" s="120">
        <v>38387</v>
      </c>
      <c r="V5" s="120">
        <v>30484</v>
      </c>
      <c r="W5" s="120">
        <v>29124</v>
      </c>
      <c r="X5" s="120">
        <v>27393</v>
      </c>
      <c r="Y5" s="120">
        <v>26328</v>
      </c>
      <c r="DA5" s="129" t="s">
        <v>336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51</v>
      </c>
      <c r="B7" s="52">
        <v>138769</v>
      </c>
      <c r="C7" s="52">
        <v>137838</v>
      </c>
      <c r="D7" s="52">
        <v>122113</v>
      </c>
      <c r="E7" s="52">
        <v>104308</v>
      </c>
      <c r="F7" s="52">
        <v>98367</v>
      </c>
      <c r="G7" s="52">
        <v>88586</v>
      </c>
      <c r="H7" s="52">
        <v>87650</v>
      </c>
      <c r="I7" s="52">
        <v>94474</v>
      </c>
      <c r="J7" s="52">
        <v>102345</v>
      </c>
      <c r="K7" s="52">
        <v>103933</v>
      </c>
      <c r="L7" s="52">
        <v>100317</v>
      </c>
      <c r="M7" s="52">
        <v>96124</v>
      </c>
      <c r="N7" s="52">
        <v>85401</v>
      </c>
      <c r="O7" s="52">
        <v>81910</v>
      </c>
      <c r="P7" s="52">
        <v>75122</v>
      </c>
      <c r="Q7" s="52">
        <v>68335</v>
      </c>
      <c r="R7" s="52">
        <v>62018</v>
      </c>
      <c r="S7" s="52">
        <v>55814</v>
      </c>
      <c r="T7" s="52">
        <v>47230</v>
      </c>
      <c r="U7" s="52">
        <v>38387</v>
      </c>
      <c r="V7" s="52">
        <v>30484</v>
      </c>
      <c r="W7" s="52">
        <v>29124</v>
      </c>
      <c r="X7" s="52">
        <v>27393</v>
      </c>
      <c r="Y7" s="52">
        <v>26328</v>
      </c>
      <c r="DA7" s="63" t="s">
        <v>1059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1016</v>
      </c>
      <c r="C9" s="52">
        <v>1124</v>
      </c>
      <c r="D9" s="52">
        <v>1117</v>
      </c>
      <c r="E9" s="52">
        <v>1035</v>
      </c>
      <c r="F9" s="52">
        <v>879</v>
      </c>
      <c r="G9" s="52">
        <v>712</v>
      </c>
      <c r="H9" s="52">
        <v>641</v>
      </c>
      <c r="I9" s="52">
        <v>843</v>
      </c>
      <c r="J9" s="52">
        <v>1260</v>
      </c>
      <c r="K9" s="52">
        <v>1666</v>
      </c>
      <c r="L9" s="52">
        <v>2082</v>
      </c>
      <c r="M9" s="52">
        <v>2273</v>
      </c>
      <c r="N9" s="52">
        <v>2396</v>
      </c>
      <c r="O9" s="52">
        <v>2471</v>
      </c>
      <c r="P9" s="52">
        <v>2321</v>
      </c>
      <c r="Q9" s="52">
        <v>2002</v>
      </c>
      <c r="R9" s="52">
        <v>1573</v>
      </c>
      <c r="S9" s="52">
        <v>1173</v>
      </c>
      <c r="T9" s="52">
        <v>854</v>
      </c>
      <c r="U9" s="52">
        <v>677</v>
      </c>
      <c r="V9" s="52">
        <v>538</v>
      </c>
      <c r="W9" s="52">
        <v>429</v>
      </c>
      <c r="X9" s="52">
        <v>453</v>
      </c>
      <c r="Y9" s="52">
        <v>711</v>
      </c>
      <c r="DA9" s="63" t="s">
        <v>1060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143</v>
      </c>
      <c r="B11" s="52">
        <v>747</v>
      </c>
      <c r="C11" s="52">
        <v>792</v>
      </c>
      <c r="D11" s="52">
        <v>765</v>
      </c>
      <c r="E11" s="52">
        <v>721</v>
      </c>
      <c r="F11" s="52">
        <v>758</v>
      </c>
      <c r="G11" s="52">
        <v>762</v>
      </c>
      <c r="H11" s="52">
        <v>850</v>
      </c>
      <c r="I11" s="52">
        <v>1062</v>
      </c>
      <c r="J11" s="52">
        <v>1150</v>
      </c>
      <c r="K11" s="52">
        <v>1191</v>
      </c>
      <c r="L11" s="52">
        <v>1239</v>
      </c>
      <c r="M11" s="52">
        <v>1309</v>
      </c>
      <c r="N11" s="52">
        <v>1348</v>
      </c>
      <c r="O11" s="52">
        <v>1349</v>
      </c>
      <c r="P11" s="52">
        <v>1329</v>
      </c>
      <c r="Q11" s="52">
        <v>1326</v>
      </c>
      <c r="R11" s="52">
        <v>1321</v>
      </c>
      <c r="S11" s="52">
        <v>1326</v>
      </c>
      <c r="T11" s="52">
        <v>1357</v>
      </c>
      <c r="U11" s="52">
        <v>1416</v>
      </c>
      <c r="V11" s="52">
        <v>1432</v>
      </c>
      <c r="W11" s="52">
        <v>1329</v>
      </c>
      <c r="X11" s="52">
        <v>910</v>
      </c>
      <c r="Y11" s="52">
        <v>657</v>
      </c>
      <c r="DA11" s="63" t="s">
        <v>1061</v>
      </c>
    </row>
    <row r="12" spans="1:105" ht="12" customHeight="1" x14ac:dyDescent="0.25">
      <c r="A12" s="97" t="s">
        <v>124</v>
      </c>
      <c r="B12" s="52">
        <v>10884</v>
      </c>
      <c r="C12" s="52">
        <v>10969</v>
      </c>
      <c r="D12" s="52">
        <v>9844</v>
      </c>
      <c r="E12" s="52">
        <v>8811</v>
      </c>
      <c r="F12" s="52">
        <v>12576</v>
      </c>
      <c r="G12" s="52">
        <v>13556</v>
      </c>
      <c r="H12" s="52">
        <v>13595</v>
      </c>
      <c r="I12" s="52">
        <v>13578</v>
      </c>
      <c r="J12" s="52">
        <v>13015</v>
      </c>
      <c r="K12" s="52">
        <v>12486</v>
      </c>
      <c r="L12" s="52">
        <v>11234</v>
      </c>
      <c r="M12" s="52">
        <v>10245</v>
      </c>
      <c r="N12" s="52">
        <v>8284</v>
      </c>
      <c r="O12" s="52">
        <v>8157</v>
      </c>
      <c r="P12" s="52">
        <v>7902</v>
      </c>
      <c r="Q12" s="52">
        <v>7524</v>
      </c>
      <c r="R12" s="52">
        <v>7051</v>
      </c>
      <c r="S12" s="52">
        <v>6273</v>
      </c>
      <c r="T12" s="52">
        <v>5164</v>
      </c>
      <c r="U12" s="52">
        <v>4033</v>
      </c>
      <c r="V12" s="52">
        <v>3132</v>
      </c>
      <c r="W12" s="52">
        <v>3041</v>
      </c>
      <c r="X12" s="52">
        <v>3182</v>
      </c>
      <c r="Y12" s="52">
        <v>3385</v>
      </c>
      <c r="DA12" s="63" t="s">
        <v>1062</v>
      </c>
    </row>
    <row r="13" spans="1:105" ht="12" customHeight="1" x14ac:dyDescent="0.25">
      <c r="A13" s="97" t="s">
        <v>123</v>
      </c>
      <c r="B13" s="52">
        <v>0</v>
      </c>
      <c r="C13" s="52">
        <v>0</v>
      </c>
      <c r="D13" s="52">
        <v>0</v>
      </c>
      <c r="E13" s="52">
        <v>0</v>
      </c>
      <c r="F13" s="52">
        <v>1</v>
      </c>
      <c r="G13" s="52">
        <v>2</v>
      </c>
      <c r="H13" s="52">
        <v>3</v>
      </c>
      <c r="I13" s="52">
        <v>4</v>
      </c>
      <c r="J13" s="52">
        <v>6</v>
      </c>
      <c r="K13" s="52">
        <v>10</v>
      </c>
      <c r="L13" s="52">
        <v>12</v>
      </c>
      <c r="M13" s="52">
        <v>13</v>
      </c>
      <c r="N13" s="52">
        <v>12</v>
      </c>
      <c r="O13" s="52">
        <v>12</v>
      </c>
      <c r="P13" s="52">
        <v>12</v>
      </c>
      <c r="Q13" s="52">
        <v>10</v>
      </c>
      <c r="R13" s="52">
        <v>11</v>
      </c>
      <c r="S13" s="52">
        <v>8</v>
      </c>
      <c r="T13" s="52">
        <v>6</v>
      </c>
      <c r="U13" s="52">
        <v>6</v>
      </c>
      <c r="V13" s="52">
        <v>5</v>
      </c>
      <c r="W13" s="52">
        <v>4</v>
      </c>
      <c r="X13" s="52">
        <v>7</v>
      </c>
      <c r="Y13" s="52">
        <v>6</v>
      </c>
      <c r="DA13" s="63" t="s">
        <v>1063</v>
      </c>
    </row>
    <row r="14" spans="1:105" ht="12" customHeight="1" x14ac:dyDescent="0.25">
      <c r="A14" s="97" t="s">
        <v>122</v>
      </c>
      <c r="B14" s="52">
        <v>126747</v>
      </c>
      <c r="C14" s="52">
        <v>125096</v>
      </c>
      <c r="D14" s="52">
        <v>110511</v>
      </c>
      <c r="E14" s="52">
        <v>93697</v>
      </c>
      <c r="F14" s="52">
        <v>83986</v>
      </c>
      <c r="G14" s="52">
        <v>73238</v>
      </c>
      <c r="H14" s="52">
        <v>71692</v>
      </c>
      <c r="I14" s="52">
        <v>76515</v>
      </c>
      <c r="J14" s="52">
        <v>82971</v>
      </c>
      <c r="K14" s="52">
        <v>81646</v>
      </c>
      <c r="L14" s="52">
        <v>78630</v>
      </c>
      <c r="M14" s="52">
        <v>74934</v>
      </c>
      <c r="N14" s="52">
        <v>66612</v>
      </c>
      <c r="O14" s="52">
        <v>62676</v>
      </c>
      <c r="P14" s="52">
        <v>56443</v>
      </c>
      <c r="Q14" s="52">
        <v>49891</v>
      </c>
      <c r="R14" s="52">
        <v>44537</v>
      </c>
      <c r="S14" s="52">
        <v>39912</v>
      </c>
      <c r="T14" s="52">
        <v>33448</v>
      </c>
      <c r="U14" s="52">
        <v>26859</v>
      </c>
      <c r="V14" s="52">
        <v>20919</v>
      </c>
      <c r="W14" s="52">
        <v>19796</v>
      </c>
      <c r="X14" s="52">
        <v>15925</v>
      </c>
      <c r="Y14" s="52">
        <v>14753</v>
      </c>
      <c r="DA14" s="63" t="s">
        <v>1064</v>
      </c>
    </row>
    <row r="15" spans="1:105" ht="12" customHeight="1" x14ac:dyDescent="0.25">
      <c r="A15" s="97" t="s">
        <v>121</v>
      </c>
      <c r="B15" s="52">
        <v>391</v>
      </c>
      <c r="C15" s="52">
        <v>981</v>
      </c>
      <c r="D15" s="52">
        <v>993</v>
      </c>
      <c r="E15" s="52">
        <v>1079</v>
      </c>
      <c r="F15" s="52">
        <v>1046</v>
      </c>
      <c r="G15" s="52">
        <v>1028</v>
      </c>
      <c r="H15" s="52">
        <v>1510</v>
      </c>
      <c r="I15" s="52">
        <v>3315</v>
      </c>
      <c r="J15" s="52">
        <v>5203</v>
      </c>
      <c r="K15" s="52">
        <v>8600</v>
      </c>
      <c r="L15" s="52">
        <v>9202</v>
      </c>
      <c r="M15" s="52">
        <v>9623</v>
      </c>
      <c r="N15" s="52">
        <v>9145</v>
      </c>
      <c r="O15" s="52">
        <v>9716</v>
      </c>
      <c r="P15" s="52">
        <v>9436</v>
      </c>
      <c r="Q15" s="52">
        <v>9584</v>
      </c>
      <c r="R15" s="52">
        <v>9098</v>
      </c>
      <c r="S15" s="52">
        <v>8295</v>
      </c>
      <c r="T15" s="52">
        <v>7255</v>
      </c>
      <c r="U15" s="52">
        <v>6073</v>
      </c>
      <c r="V15" s="52">
        <v>4996</v>
      </c>
      <c r="W15" s="52">
        <v>4954</v>
      </c>
      <c r="X15" s="52">
        <v>7369</v>
      </c>
      <c r="Y15" s="52">
        <v>7527</v>
      </c>
      <c r="DA15" s="63" t="s">
        <v>1065</v>
      </c>
    </row>
    <row r="16" spans="1:105" ht="12" customHeight="1" x14ac:dyDescent="0.25">
      <c r="A16" s="125" t="s">
        <v>54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X16" s="126"/>
      <c r="Y16" s="126"/>
      <c r="DA16" s="134"/>
    </row>
    <row r="17" spans="1:105" ht="12" customHeight="1" x14ac:dyDescent="0.25">
      <c r="A17" s="97" t="s">
        <v>51</v>
      </c>
      <c r="B17" s="52">
        <v>0</v>
      </c>
      <c r="C17" s="52">
        <v>0</v>
      </c>
      <c r="D17" s="52">
        <v>0</v>
      </c>
      <c r="E17" s="52">
        <v>0</v>
      </c>
      <c r="F17" s="52">
        <v>0</v>
      </c>
      <c r="G17" s="52">
        <v>0</v>
      </c>
      <c r="H17" s="52">
        <v>0</v>
      </c>
      <c r="I17" s="52">
        <v>0</v>
      </c>
      <c r="J17" s="52">
        <v>0</v>
      </c>
      <c r="K17" s="52">
        <v>0</v>
      </c>
      <c r="L17" s="52">
        <v>0</v>
      </c>
      <c r="M17" s="52">
        <v>0</v>
      </c>
      <c r="N17" s="52">
        <v>0</v>
      </c>
      <c r="O17" s="52">
        <v>0</v>
      </c>
      <c r="P17" s="52">
        <v>0</v>
      </c>
      <c r="Q17" s="52">
        <v>0</v>
      </c>
      <c r="R17" s="52">
        <v>0</v>
      </c>
      <c r="S17" s="52">
        <v>0</v>
      </c>
      <c r="T17" s="52">
        <v>0</v>
      </c>
      <c r="U17" s="52">
        <v>0</v>
      </c>
      <c r="V17" s="52">
        <v>0</v>
      </c>
      <c r="W17" s="52">
        <v>0</v>
      </c>
      <c r="X17" s="52">
        <v>0</v>
      </c>
      <c r="Y17" s="52">
        <v>0</v>
      </c>
      <c r="DA17" s="63" t="s">
        <v>1066</v>
      </c>
    </row>
    <row r="18" spans="1:105" ht="12" customHeight="1" x14ac:dyDescent="0.25">
      <c r="A18" s="97" t="s">
        <v>50</v>
      </c>
      <c r="B18" s="52">
        <v>5150</v>
      </c>
      <c r="C18" s="52">
        <v>5317</v>
      </c>
      <c r="D18" s="52">
        <v>4835</v>
      </c>
      <c r="E18" s="52">
        <v>4216</v>
      </c>
      <c r="F18" s="52">
        <v>4293</v>
      </c>
      <c r="G18" s="52">
        <v>4185</v>
      </c>
      <c r="H18" s="52">
        <v>4760</v>
      </c>
      <c r="I18" s="52">
        <v>5902</v>
      </c>
      <c r="J18" s="52">
        <v>6933</v>
      </c>
      <c r="K18" s="52">
        <v>7473</v>
      </c>
      <c r="L18" s="52">
        <v>7348</v>
      </c>
      <c r="M18" s="52">
        <v>7161</v>
      </c>
      <c r="N18" s="52">
        <v>6479</v>
      </c>
      <c r="O18" s="52">
        <v>6216</v>
      </c>
      <c r="P18" s="52">
        <v>5713</v>
      </c>
      <c r="Q18" s="52">
        <v>5121</v>
      </c>
      <c r="R18" s="52">
        <v>4633</v>
      </c>
      <c r="S18" s="52">
        <v>4149</v>
      </c>
      <c r="T18" s="52">
        <v>3509</v>
      </c>
      <c r="U18" s="52">
        <v>2873</v>
      </c>
      <c r="V18" s="52">
        <v>2285</v>
      </c>
      <c r="W18" s="52">
        <v>2154</v>
      </c>
      <c r="X18" s="52">
        <v>2062</v>
      </c>
      <c r="Y18" s="52">
        <v>2049</v>
      </c>
      <c r="DA18" s="63" t="s">
        <v>1067</v>
      </c>
    </row>
    <row r="19" spans="1:105" ht="12" customHeight="1" x14ac:dyDescent="0.25">
      <c r="A19" s="109" t="s">
        <v>120</v>
      </c>
      <c r="B19" s="36">
        <v>133619</v>
      </c>
      <c r="C19" s="36">
        <v>132521</v>
      </c>
      <c r="D19" s="36">
        <v>117278</v>
      </c>
      <c r="E19" s="36">
        <v>100092</v>
      </c>
      <c r="F19" s="36">
        <v>94074</v>
      </c>
      <c r="G19" s="36">
        <v>84401</v>
      </c>
      <c r="H19" s="36">
        <v>82890</v>
      </c>
      <c r="I19" s="36">
        <v>88572</v>
      </c>
      <c r="J19" s="36">
        <v>95412</v>
      </c>
      <c r="K19" s="36">
        <v>96460</v>
      </c>
      <c r="L19" s="36">
        <v>92969</v>
      </c>
      <c r="M19" s="36">
        <v>88963</v>
      </c>
      <c r="N19" s="36">
        <v>78922</v>
      </c>
      <c r="O19" s="36">
        <v>75694</v>
      </c>
      <c r="P19" s="36">
        <v>69409</v>
      </c>
      <c r="Q19" s="36">
        <v>63214</v>
      </c>
      <c r="R19" s="36">
        <v>57385</v>
      </c>
      <c r="S19" s="36">
        <v>51665</v>
      </c>
      <c r="T19" s="36">
        <v>43721</v>
      </c>
      <c r="U19" s="36">
        <v>35514</v>
      </c>
      <c r="V19" s="36">
        <v>28199</v>
      </c>
      <c r="W19" s="36">
        <v>26970</v>
      </c>
      <c r="X19" s="36">
        <v>25331</v>
      </c>
      <c r="Y19" s="36">
        <v>24279</v>
      </c>
      <c r="DA19" s="60" t="s">
        <v>1068</v>
      </c>
    </row>
    <row r="20" spans="1:105" s="2" customFormat="1" ht="12" customHeight="1" x14ac:dyDescent="0.25">
      <c r="DA20" s="9"/>
    </row>
    <row r="21" spans="1:105" ht="12" customHeight="1" x14ac:dyDescent="0.25">
      <c r="A21" s="116" t="s">
        <v>22</v>
      </c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DA21" s="129" t="s">
        <v>1137</v>
      </c>
    </row>
    <row r="22" spans="1:105" ht="12" customHeight="1" x14ac:dyDescent="0.25">
      <c r="A22" s="127" t="s">
        <v>57</v>
      </c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X22" s="128"/>
      <c r="Y22" s="128"/>
      <c r="DA22" s="133"/>
    </row>
    <row r="23" spans="1:105" ht="12" customHeight="1" x14ac:dyDescent="0.25">
      <c r="A23" s="97" t="s">
        <v>51</v>
      </c>
      <c r="B23" s="52"/>
      <c r="C23" s="52">
        <v>10841</v>
      </c>
      <c r="D23" s="52">
        <v>15725</v>
      </c>
      <c r="E23" s="52">
        <v>17806</v>
      </c>
      <c r="F23" s="52">
        <v>5941</v>
      </c>
      <c r="G23" s="52">
        <v>9781</v>
      </c>
      <c r="H23" s="52">
        <v>7104</v>
      </c>
      <c r="I23" s="52">
        <v>10843</v>
      </c>
      <c r="J23" s="52">
        <v>10857</v>
      </c>
      <c r="K23" s="52">
        <v>10903</v>
      </c>
      <c r="L23" s="52">
        <v>11012</v>
      </c>
      <c r="M23" s="52">
        <v>11474</v>
      </c>
      <c r="N23" s="52">
        <v>12284</v>
      </c>
      <c r="O23" s="52">
        <v>10654</v>
      </c>
      <c r="P23" s="52">
        <v>6791</v>
      </c>
      <c r="Q23" s="52">
        <v>6787</v>
      </c>
      <c r="R23" s="52">
        <v>6317</v>
      </c>
      <c r="S23" s="52">
        <v>6205</v>
      </c>
      <c r="T23" s="52">
        <v>8584</v>
      </c>
      <c r="U23" s="52">
        <v>8843</v>
      </c>
      <c r="V23" s="52">
        <v>7904</v>
      </c>
      <c r="W23" s="52">
        <v>1360</v>
      </c>
      <c r="X23" s="52">
        <v>5033</v>
      </c>
      <c r="Y23" s="52">
        <v>6941</v>
      </c>
      <c r="DA23" s="63" t="s">
        <v>1138</v>
      </c>
    </row>
    <row r="24" spans="1:105" ht="12" customHeight="1" x14ac:dyDescent="0.25">
      <c r="A24" s="125" t="s">
        <v>92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53</v>
      </c>
      <c r="B25" s="52"/>
      <c r="C25" s="52">
        <v>159</v>
      </c>
      <c r="D25" s="52">
        <v>158</v>
      </c>
      <c r="E25" s="52">
        <v>163</v>
      </c>
      <c r="F25" s="52">
        <v>172</v>
      </c>
      <c r="G25" s="52">
        <v>183</v>
      </c>
      <c r="H25" s="52">
        <v>204</v>
      </c>
      <c r="I25" s="52">
        <v>138</v>
      </c>
      <c r="J25" s="52">
        <v>109</v>
      </c>
      <c r="K25" s="52">
        <v>150</v>
      </c>
      <c r="L25" s="52">
        <v>107</v>
      </c>
      <c r="M25" s="52">
        <v>99</v>
      </c>
      <c r="N25" s="52">
        <v>140</v>
      </c>
      <c r="O25" s="52">
        <v>252</v>
      </c>
      <c r="P25" s="52">
        <v>333</v>
      </c>
      <c r="Q25" s="52">
        <v>429</v>
      </c>
      <c r="R25" s="52">
        <v>465</v>
      </c>
      <c r="S25" s="52">
        <v>436</v>
      </c>
      <c r="T25" s="52">
        <v>351</v>
      </c>
      <c r="U25" s="52">
        <v>243</v>
      </c>
      <c r="V25" s="52">
        <v>216</v>
      </c>
      <c r="W25" s="52">
        <v>175</v>
      </c>
      <c r="X25" s="52">
        <v>122</v>
      </c>
      <c r="Y25" s="52">
        <v>124</v>
      </c>
      <c r="DA25" s="63" t="s">
        <v>1139</v>
      </c>
    </row>
    <row r="26" spans="1:105" ht="12" customHeight="1" x14ac:dyDescent="0.25">
      <c r="A26" s="125" t="s">
        <v>55</v>
      </c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X26" s="126"/>
      <c r="Y26" s="126"/>
      <c r="DA26" s="134"/>
    </row>
    <row r="27" spans="1:105" ht="12" customHeight="1" x14ac:dyDescent="0.25">
      <c r="A27" s="97" t="s">
        <v>143</v>
      </c>
      <c r="B27" s="52"/>
      <c r="C27" s="52">
        <v>58</v>
      </c>
      <c r="D27" s="52">
        <v>59</v>
      </c>
      <c r="E27" s="52">
        <v>58</v>
      </c>
      <c r="F27" s="52">
        <v>59</v>
      </c>
      <c r="G27" s="52">
        <v>59</v>
      </c>
      <c r="H27" s="52">
        <v>60</v>
      </c>
      <c r="I27" s="52">
        <v>63</v>
      </c>
      <c r="J27" s="52">
        <v>132</v>
      </c>
      <c r="K27" s="52">
        <v>119</v>
      </c>
      <c r="L27" s="52">
        <v>145</v>
      </c>
      <c r="M27" s="52">
        <v>158</v>
      </c>
      <c r="N27" s="52">
        <v>173</v>
      </c>
      <c r="O27" s="52">
        <v>237</v>
      </c>
      <c r="P27" s="52">
        <v>24</v>
      </c>
      <c r="Q27" s="52">
        <v>24</v>
      </c>
      <c r="R27" s="52">
        <v>44</v>
      </c>
      <c r="S27" s="52">
        <v>159</v>
      </c>
      <c r="T27" s="52">
        <v>122</v>
      </c>
      <c r="U27" s="52">
        <v>154</v>
      </c>
      <c r="V27" s="52">
        <v>172</v>
      </c>
      <c r="W27" s="52">
        <v>141</v>
      </c>
      <c r="X27" s="52">
        <v>715</v>
      </c>
      <c r="Y27" s="52">
        <v>454</v>
      </c>
      <c r="DA27" s="63" t="s">
        <v>1140</v>
      </c>
    </row>
    <row r="28" spans="1:105" ht="12" customHeight="1" x14ac:dyDescent="0.25">
      <c r="A28" s="97" t="s">
        <v>124</v>
      </c>
      <c r="B28" s="52"/>
      <c r="C28" s="52">
        <v>1701</v>
      </c>
      <c r="D28" s="52">
        <v>1736</v>
      </c>
      <c r="E28" s="52">
        <v>1796</v>
      </c>
      <c r="F28" s="52">
        <v>1785</v>
      </c>
      <c r="G28" s="52">
        <v>1843</v>
      </c>
      <c r="H28" s="52">
        <v>1988</v>
      </c>
      <c r="I28" s="52">
        <v>1373</v>
      </c>
      <c r="J28" s="52">
        <v>2001</v>
      </c>
      <c r="K28" s="52">
        <v>2018</v>
      </c>
      <c r="L28" s="52">
        <v>2187</v>
      </c>
      <c r="M28" s="52">
        <v>2526</v>
      </c>
      <c r="N28" s="52">
        <v>2778</v>
      </c>
      <c r="O28" s="52">
        <v>1783</v>
      </c>
      <c r="P28" s="52">
        <v>1142</v>
      </c>
      <c r="Q28" s="52">
        <v>1375</v>
      </c>
      <c r="R28" s="52">
        <v>1383</v>
      </c>
      <c r="S28" s="52">
        <v>1309</v>
      </c>
      <c r="T28" s="52">
        <v>1387</v>
      </c>
      <c r="U28" s="52">
        <v>1329</v>
      </c>
      <c r="V28" s="52">
        <v>1028</v>
      </c>
      <c r="W28" s="52">
        <v>835</v>
      </c>
      <c r="X28" s="52">
        <v>702</v>
      </c>
      <c r="Y28" s="52">
        <v>823</v>
      </c>
      <c r="DA28" s="63" t="s">
        <v>1141</v>
      </c>
    </row>
    <row r="29" spans="1:105" ht="12" customHeight="1" x14ac:dyDescent="0.25">
      <c r="A29" s="97" t="s">
        <v>123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1</v>
      </c>
      <c r="N29" s="52">
        <v>1</v>
      </c>
      <c r="O29" s="52">
        <v>1</v>
      </c>
      <c r="P29" s="52">
        <v>1</v>
      </c>
      <c r="Q29" s="52">
        <v>3</v>
      </c>
      <c r="R29" s="52">
        <v>2</v>
      </c>
      <c r="S29" s="52">
        <v>3</v>
      </c>
      <c r="T29" s="52">
        <v>2</v>
      </c>
      <c r="U29" s="52">
        <v>0</v>
      </c>
      <c r="V29" s="52">
        <v>1</v>
      </c>
      <c r="W29" s="52">
        <v>1</v>
      </c>
      <c r="X29" s="52">
        <v>1</v>
      </c>
      <c r="Y29" s="52">
        <v>3</v>
      </c>
      <c r="DA29" s="63" t="s">
        <v>1142</v>
      </c>
    </row>
    <row r="30" spans="1:105" ht="12" customHeight="1" x14ac:dyDescent="0.25">
      <c r="A30" s="97" t="s">
        <v>122</v>
      </c>
      <c r="B30" s="52"/>
      <c r="C30" s="52">
        <v>19804</v>
      </c>
      <c r="D30" s="52">
        <v>20159</v>
      </c>
      <c r="E30" s="52">
        <v>20777</v>
      </c>
      <c r="F30" s="52">
        <v>20647</v>
      </c>
      <c r="G30" s="52">
        <v>21084</v>
      </c>
      <c r="H30" s="52">
        <v>21883</v>
      </c>
      <c r="I30" s="52">
        <v>12685</v>
      </c>
      <c r="J30" s="52">
        <v>10993</v>
      </c>
      <c r="K30" s="52">
        <v>12153</v>
      </c>
      <c r="L30" s="52">
        <v>9717</v>
      </c>
      <c r="M30" s="52">
        <v>10874</v>
      </c>
      <c r="N30" s="52">
        <v>13088</v>
      </c>
      <c r="O30" s="52">
        <v>14730</v>
      </c>
      <c r="P30" s="52">
        <v>11580</v>
      </c>
      <c r="Q30" s="52">
        <v>13570</v>
      </c>
      <c r="R30" s="52">
        <v>11745</v>
      </c>
      <c r="S30" s="52">
        <v>8581</v>
      </c>
      <c r="T30" s="52">
        <v>8505</v>
      </c>
      <c r="U30" s="52">
        <v>7792</v>
      </c>
      <c r="V30" s="52">
        <v>6683</v>
      </c>
      <c r="W30" s="52">
        <v>5354</v>
      </c>
      <c r="X30" s="52">
        <v>4493</v>
      </c>
      <c r="Y30" s="52">
        <v>5425</v>
      </c>
      <c r="DA30" s="63" t="s">
        <v>1143</v>
      </c>
    </row>
    <row r="31" spans="1:105" ht="12" customHeight="1" x14ac:dyDescent="0.25">
      <c r="A31" s="97" t="s">
        <v>121</v>
      </c>
      <c r="B31" s="52"/>
      <c r="C31" s="52">
        <v>61</v>
      </c>
      <c r="D31" s="52">
        <v>74</v>
      </c>
      <c r="E31" s="52">
        <v>95</v>
      </c>
      <c r="F31" s="52">
        <v>90</v>
      </c>
      <c r="G31" s="52">
        <v>103</v>
      </c>
      <c r="H31" s="52">
        <v>125</v>
      </c>
      <c r="I31" s="52">
        <v>167</v>
      </c>
      <c r="J31" s="52">
        <v>295</v>
      </c>
      <c r="K31" s="52">
        <v>365</v>
      </c>
      <c r="L31" s="52">
        <v>290</v>
      </c>
      <c r="M31" s="52">
        <v>460</v>
      </c>
      <c r="N31" s="52">
        <v>742</v>
      </c>
      <c r="O31" s="52">
        <v>1156</v>
      </c>
      <c r="P31" s="52">
        <v>1508</v>
      </c>
      <c r="Q31" s="52">
        <v>2050</v>
      </c>
      <c r="R31" s="52">
        <v>2112</v>
      </c>
      <c r="S31" s="52">
        <v>1977</v>
      </c>
      <c r="T31" s="52">
        <v>1369</v>
      </c>
      <c r="U31" s="52">
        <v>1338</v>
      </c>
      <c r="V31" s="52">
        <v>1179</v>
      </c>
      <c r="W31" s="52">
        <v>1062</v>
      </c>
      <c r="X31" s="52">
        <v>1189</v>
      </c>
      <c r="Y31" s="52">
        <v>1547</v>
      </c>
      <c r="DA31" s="63" t="s">
        <v>1144</v>
      </c>
    </row>
    <row r="32" spans="1:105" ht="12" customHeight="1" x14ac:dyDescent="0.25">
      <c r="A32" s="125" t="s">
        <v>54</v>
      </c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DA32" s="134"/>
    </row>
    <row r="33" spans="1:105" ht="12" customHeight="1" x14ac:dyDescent="0.25">
      <c r="A33" s="97" t="s">
        <v>51</v>
      </c>
      <c r="B33" s="52"/>
      <c r="C33" s="52">
        <v>0</v>
      </c>
      <c r="D33" s="52">
        <v>0</v>
      </c>
      <c r="E33" s="52">
        <v>0</v>
      </c>
      <c r="F33" s="52">
        <v>0</v>
      </c>
      <c r="G33" s="52">
        <v>0</v>
      </c>
      <c r="H33" s="52">
        <v>0</v>
      </c>
      <c r="I33" s="52">
        <v>0</v>
      </c>
      <c r="J33" s="52">
        <v>0</v>
      </c>
      <c r="K33" s="52">
        <v>0</v>
      </c>
      <c r="L33" s="52">
        <v>0</v>
      </c>
      <c r="M33" s="52">
        <v>0</v>
      </c>
      <c r="N33" s="52">
        <v>0</v>
      </c>
      <c r="O33" s="52">
        <v>0</v>
      </c>
      <c r="P33" s="52">
        <v>0</v>
      </c>
      <c r="Q33" s="52">
        <v>0</v>
      </c>
      <c r="R33" s="52">
        <v>0</v>
      </c>
      <c r="S33" s="52">
        <v>0</v>
      </c>
      <c r="T33" s="52">
        <v>0</v>
      </c>
      <c r="U33" s="52">
        <v>0</v>
      </c>
      <c r="V33" s="52">
        <v>0</v>
      </c>
      <c r="W33" s="52">
        <v>0</v>
      </c>
      <c r="X33" s="52">
        <v>0</v>
      </c>
      <c r="Y33" s="52">
        <v>0</v>
      </c>
      <c r="DA33" s="63" t="s">
        <v>1145</v>
      </c>
    </row>
    <row r="34" spans="1:105" ht="12" customHeight="1" x14ac:dyDescent="0.25">
      <c r="A34" s="97" t="s">
        <v>50</v>
      </c>
      <c r="B34" s="52"/>
      <c r="C34" s="52">
        <v>805</v>
      </c>
      <c r="D34" s="52">
        <v>823</v>
      </c>
      <c r="E34" s="52">
        <v>857</v>
      </c>
      <c r="F34" s="52">
        <v>849</v>
      </c>
      <c r="G34" s="52">
        <v>876</v>
      </c>
      <c r="H34" s="52">
        <v>926</v>
      </c>
      <c r="I34" s="52">
        <v>600</v>
      </c>
      <c r="J34" s="52">
        <v>710</v>
      </c>
      <c r="K34" s="52">
        <v>780</v>
      </c>
      <c r="L34" s="52">
        <v>733</v>
      </c>
      <c r="M34" s="52">
        <v>876</v>
      </c>
      <c r="N34" s="52">
        <v>1113</v>
      </c>
      <c r="O34" s="52">
        <v>1272</v>
      </c>
      <c r="P34" s="52">
        <v>1117</v>
      </c>
      <c r="Q34" s="52">
        <v>1380</v>
      </c>
      <c r="R34" s="52">
        <v>1207</v>
      </c>
      <c r="S34" s="52">
        <v>916</v>
      </c>
      <c r="T34" s="52">
        <v>823</v>
      </c>
      <c r="U34" s="52">
        <v>758</v>
      </c>
      <c r="V34" s="52">
        <v>673</v>
      </c>
      <c r="W34" s="52">
        <v>557</v>
      </c>
      <c r="X34" s="52">
        <v>520</v>
      </c>
      <c r="Y34" s="52">
        <v>608</v>
      </c>
      <c r="DA34" s="63" t="s">
        <v>1146</v>
      </c>
    </row>
    <row r="35" spans="1:105" ht="12" customHeight="1" x14ac:dyDescent="0.25">
      <c r="A35" s="109" t="s">
        <v>120</v>
      </c>
      <c r="B35" s="36"/>
      <c r="C35" s="36">
        <v>20878</v>
      </c>
      <c r="D35" s="36">
        <v>21263</v>
      </c>
      <c r="E35" s="36">
        <v>21931</v>
      </c>
      <c r="F35" s="36">
        <v>21796</v>
      </c>
      <c r="G35" s="36">
        <v>22286</v>
      </c>
      <c r="H35" s="36">
        <v>23217</v>
      </c>
      <c r="I35" s="36">
        <v>13727</v>
      </c>
      <c r="J35" s="36">
        <v>12715</v>
      </c>
      <c r="K35" s="36">
        <v>13882</v>
      </c>
      <c r="L35" s="36">
        <v>11612</v>
      </c>
      <c r="M35" s="36">
        <v>13165</v>
      </c>
      <c r="N35" s="36">
        <v>15705</v>
      </c>
      <c r="O35" s="36">
        <v>16671</v>
      </c>
      <c r="P35" s="36">
        <v>13231</v>
      </c>
      <c r="Q35" s="36">
        <v>15804</v>
      </c>
      <c r="R35" s="36">
        <v>14203</v>
      </c>
      <c r="S35" s="36">
        <v>11196</v>
      </c>
      <c r="T35" s="36">
        <v>10611</v>
      </c>
      <c r="U35" s="36">
        <v>9883</v>
      </c>
      <c r="V35" s="36">
        <v>8556</v>
      </c>
      <c r="W35" s="36">
        <v>6929</v>
      </c>
      <c r="X35" s="36">
        <v>6199</v>
      </c>
      <c r="Y35" s="36">
        <v>7452</v>
      </c>
      <c r="DA35" s="60" t="s">
        <v>1147</v>
      </c>
    </row>
    <row r="37" spans="1:105" ht="12" customHeight="1" x14ac:dyDescent="0.25">
      <c r="A37" s="116" t="s">
        <v>21</v>
      </c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DA37" s="129" t="s">
        <v>1224</v>
      </c>
    </row>
    <row r="38" spans="1:105" ht="12" customHeight="1" x14ac:dyDescent="0.25">
      <c r="A38" s="127" t="s">
        <v>57</v>
      </c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X38" s="128"/>
      <c r="Y38" s="128"/>
      <c r="DA38" s="133"/>
    </row>
    <row r="39" spans="1:105" ht="12" customHeight="1" x14ac:dyDescent="0.25">
      <c r="A39" s="97" t="s">
        <v>51</v>
      </c>
      <c r="B39" s="52"/>
      <c r="C39" s="52">
        <v>9910</v>
      </c>
      <c r="D39" s="52">
        <v>0</v>
      </c>
      <c r="E39" s="52">
        <v>1</v>
      </c>
      <c r="F39" s="52">
        <v>0</v>
      </c>
      <c r="G39" s="52">
        <v>0</v>
      </c>
      <c r="H39" s="52">
        <v>6168</v>
      </c>
      <c r="I39" s="52">
        <v>17667</v>
      </c>
      <c r="J39" s="52">
        <v>18728</v>
      </c>
      <c r="K39" s="52">
        <v>12491</v>
      </c>
      <c r="L39" s="52">
        <v>7396</v>
      </c>
      <c r="M39" s="52">
        <v>7281</v>
      </c>
      <c r="N39" s="52">
        <v>1561</v>
      </c>
      <c r="O39" s="52">
        <v>7163</v>
      </c>
      <c r="P39" s="52">
        <v>3</v>
      </c>
      <c r="Q39" s="52">
        <v>0</v>
      </c>
      <c r="R39" s="52">
        <v>0</v>
      </c>
      <c r="S39" s="52">
        <v>1</v>
      </c>
      <c r="T39" s="52">
        <v>0</v>
      </c>
      <c r="U39" s="52">
        <v>0</v>
      </c>
      <c r="V39" s="52">
        <v>1</v>
      </c>
      <c r="W39" s="52">
        <v>0</v>
      </c>
      <c r="X39" s="52">
        <v>3302</v>
      </c>
      <c r="Y39" s="52">
        <v>5876</v>
      </c>
      <c r="DA39" s="63" t="s">
        <v>1225</v>
      </c>
    </row>
    <row r="40" spans="1:105" ht="12" customHeight="1" x14ac:dyDescent="0.25">
      <c r="A40" s="125" t="s">
        <v>92</v>
      </c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X40" s="126"/>
      <c r="Y40" s="126"/>
      <c r="DA40" s="134"/>
    </row>
    <row r="41" spans="1:105" ht="12" customHeight="1" x14ac:dyDescent="0.25">
      <c r="A41" s="97" t="s">
        <v>53</v>
      </c>
      <c r="B41" s="52"/>
      <c r="C41" s="52">
        <v>267</v>
      </c>
      <c r="D41" s="52">
        <v>151</v>
      </c>
      <c r="E41" s="52">
        <v>81</v>
      </c>
      <c r="F41" s="52">
        <v>16</v>
      </c>
      <c r="G41" s="52">
        <v>16</v>
      </c>
      <c r="H41" s="52">
        <v>133</v>
      </c>
      <c r="I41" s="52">
        <v>340</v>
      </c>
      <c r="J41" s="52">
        <v>526</v>
      </c>
      <c r="K41" s="52">
        <v>556</v>
      </c>
      <c r="L41" s="52">
        <v>523</v>
      </c>
      <c r="M41" s="52">
        <v>290</v>
      </c>
      <c r="N41" s="52">
        <v>263</v>
      </c>
      <c r="O41" s="52">
        <v>327</v>
      </c>
      <c r="P41" s="52">
        <v>183</v>
      </c>
      <c r="Q41" s="52">
        <v>110</v>
      </c>
      <c r="R41" s="52">
        <v>36</v>
      </c>
      <c r="S41" s="52">
        <v>36</v>
      </c>
      <c r="T41" s="52">
        <v>32</v>
      </c>
      <c r="U41" s="52">
        <v>66</v>
      </c>
      <c r="V41" s="52">
        <v>77</v>
      </c>
      <c r="W41" s="52">
        <v>66</v>
      </c>
      <c r="X41" s="52">
        <v>146</v>
      </c>
      <c r="Y41" s="52">
        <v>382</v>
      </c>
      <c r="DA41" s="63" t="s">
        <v>1226</v>
      </c>
    </row>
    <row r="42" spans="1:105" ht="12" customHeight="1" x14ac:dyDescent="0.25">
      <c r="A42" s="125" t="s">
        <v>55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DA42" s="134"/>
    </row>
    <row r="43" spans="1:105" ht="12" customHeight="1" x14ac:dyDescent="0.25">
      <c r="A43" s="97" t="s">
        <v>143</v>
      </c>
      <c r="B43" s="52"/>
      <c r="C43" s="52">
        <v>103</v>
      </c>
      <c r="D43" s="52">
        <v>32</v>
      </c>
      <c r="E43" s="52">
        <v>14</v>
      </c>
      <c r="F43" s="52">
        <v>96</v>
      </c>
      <c r="G43" s="52">
        <v>63</v>
      </c>
      <c r="H43" s="52">
        <v>148</v>
      </c>
      <c r="I43" s="52">
        <v>275</v>
      </c>
      <c r="J43" s="52">
        <v>220</v>
      </c>
      <c r="K43" s="52">
        <v>160</v>
      </c>
      <c r="L43" s="52">
        <v>193</v>
      </c>
      <c r="M43" s="52">
        <v>228</v>
      </c>
      <c r="N43" s="52">
        <v>212</v>
      </c>
      <c r="O43" s="52">
        <v>238</v>
      </c>
      <c r="P43" s="52">
        <v>4</v>
      </c>
      <c r="Q43" s="52">
        <v>21</v>
      </c>
      <c r="R43" s="52">
        <v>39</v>
      </c>
      <c r="S43" s="52">
        <v>164</v>
      </c>
      <c r="T43" s="52">
        <v>153</v>
      </c>
      <c r="U43" s="52">
        <v>213</v>
      </c>
      <c r="V43" s="52">
        <v>188</v>
      </c>
      <c r="W43" s="52">
        <v>38</v>
      </c>
      <c r="X43" s="52">
        <v>296</v>
      </c>
      <c r="Y43" s="52">
        <v>201</v>
      </c>
      <c r="DA43" s="63" t="s">
        <v>1227</v>
      </c>
    </row>
    <row r="44" spans="1:105" ht="12" customHeight="1" x14ac:dyDescent="0.25">
      <c r="A44" s="97" t="s">
        <v>124</v>
      </c>
      <c r="B44" s="52"/>
      <c r="C44" s="52">
        <v>1786</v>
      </c>
      <c r="D44" s="52">
        <v>611</v>
      </c>
      <c r="E44" s="52">
        <v>763</v>
      </c>
      <c r="F44" s="52">
        <v>5550</v>
      </c>
      <c r="G44" s="52">
        <v>2823</v>
      </c>
      <c r="H44" s="52">
        <v>2027</v>
      </c>
      <c r="I44" s="52">
        <v>1356</v>
      </c>
      <c r="J44" s="52">
        <v>1438</v>
      </c>
      <c r="K44" s="52">
        <v>1489</v>
      </c>
      <c r="L44" s="52">
        <v>935</v>
      </c>
      <c r="M44" s="52">
        <v>1537</v>
      </c>
      <c r="N44" s="52">
        <v>817</v>
      </c>
      <c r="O44" s="52">
        <v>1656</v>
      </c>
      <c r="P44" s="52">
        <v>887</v>
      </c>
      <c r="Q44" s="52">
        <v>997</v>
      </c>
      <c r="R44" s="52">
        <v>910</v>
      </c>
      <c r="S44" s="52">
        <v>531</v>
      </c>
      <c r="T44" s="52">
        <v>278</v>
      </c>
      <c r="U44" s="52">
        <v>198</v>
      </c>
      <c r="V44" s="52">
        <v>127</v>
      </c>
      <c r="W44" s="52">
        <v>744</v>
      </c>
      <c r="X44" s="52">
        <v>843</v>
      </c>
      <c r="Y44" s="52">
        <v>1026</v>
      </c>
      <c r="DA44" s="63" t="s">
        <v>1228</v>
      </c>
    </row>
    <row r="45" spans="1:105" ht="12" customHeight="1" x14ac:dyDescent="0.25">
      <c r="A45" s="97" t="s">
        <v>123</v>
      </c>
      <c r="B45" s="52"/>
      <c r="C45" s="52">
        <v>0</v>
      </c>
      <c r="D45" s="52">
        <v>0</v>
      </c>
      <c r="E45" s="52">
        <v>0</v>
      </c>
      <c r="F45" s="52">
        <v>1</v>
      </c>
      <c r="G45" s="52">
        <v>1</v>
      </c>
      <c r="H45" s="52">
        <v>1</v>
      </c>
      <c r="I45" s="52">
        <v>1</v>
      </c>
      <c r="J45" s="52">
        <v>2</v>
      </c>
      <c r="K45" s="52">
        <v>4</v>
      </c>
      <c r="L45" s="52">
        <v>2</v>
      </c>
      <c r="M45" s="52">
        <v>2</v>
      </c>
      <c r="N45" s="52">
        <v>0</v>
      </c>
      <c r="O45" s="52">
        <v>1</v>
      </c>
      <c r="P45" s="52">
        <v>1</v>
      </c>
      <c r="Q45" s="52">
        <v>1</v>
      </c>
      <c r="R45" s="52">
        <v>3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X45" s="52">
        <v>4</v>
      </c>
      <c r="Y45" s="52">
        <v>2</v>
      </c>
      <c r="DA45" s="63" t="s">
        <v>1229</v>
      </c>
    </row>
    <row r="46" spans="1:105" ht="12" customHeight="1" x14ac:dyDescent="0.25">
      <c r="A46" s="97" t="s">
        <v>122</v>
      </c>
      <c r="B46" s="52"/>
      <c r="C46" s="52">
        <v>18153</v>
      </c>
      <c r="D46" s="52">
        <v>5574</v>
      </c>
      <c r="E46" s="52">
        <v>3963</v>
      </c>
      <c r="F46" s="52">
        <v>10936</v>
      </c>
      <c r="G46" s="52">
        <v>10336</v>
      </c>
      <c r="H46" s="52">
        <v>20337</v>
      </c>
      <c r="I46" s="52">
        <v>17508</v>
      </c>
      <c r="J46" s="52">
        <v>17449</v>
      </c>
      <c r="K46" s="52">
        <v>10828</v>
      </c>
      <c r="L46" s="52">
        <v>6701</v>
      </c>
      <c r="M46" s="52">
        <v>7178</v>
      </c>
      <c r="N46" s="52">
        <v>4766</v>
      </c>
      <c r="O46" s="52">
        <v>10794</v>
      </c>
      <c r="P46" s="52">
        <v>5347</v>
      </c>
      <c r="Q46" s="52">
        <v>7018</v>
      </c>
      <c r="R46" s="52">
        <v>6391</v>
      </c>
      <c r="S46" s="52">
        <v>3956</v>
      </c>
      <c r="T46" s="52">
        <v>2041</v>
      </c>
      <c r="U46" s="52">
        <v>1203</v>
      </c>
      <c r="V46" s="52">
        <v>743</v>
      </c>
      <c r="W46" s="52">
        <v>4231</v>
      </c>
      <c r="X46" s="52">
        <v>622</v>
      </c>
      <c r="Y46" s="52">
        <v>4253</v>
      </c>
      <c r="DA46" s="63" t="s">
        <v>1230</v>
      </c>
    </row>
    <row r="47" spans="1:105" ht="12" customHeight="1" x14ac:dyDescent="0.25">
      <c r="A47" s="97" t="s">
        <v>121</v>
      </c>
      <c r="B47" s="52"/>
      <c r="C47" s="52">
        <v>651</v>
      </c>
      <c r="D47" s="52">
        <v>86</v>
      </c>
      <c r="E47" s="52">
        <v>181</v>
      </c>
      <c r="F47" s="52">
        <v>57</v>
      </c>
      <c r="G47" s="52">
        <v>85</v>
      </c>
      <c r="H47" s="52">
        <v>607</v>
      </c>
      <c r="I47" s="52">
        <v>1972</v>
      </c>
      <c r="J47" s="52">
        <v>2183</v>
      </c>
      <c r="K47" s="52">
        <v>3762</v>
      </c>
      <c r="L47" s="52">
        <v>892</v>
      </c>
      <c r="M47" s="52">
        <v>881</v>
      </c>
      <c r="N47" s="52">
        <v>264</v>
      </c>
      <c r="O47" s="52">
        <v>1727</v>
      </c>
      <c r="P47" s="52">
        <v>1228</v>
      </c>
      <c r="Q47" s="52">
        <v>2198</v>
      </c>
      <c r="R47" s="52">
        <v>1626</v>
      </c>
      <c r="S47" s="52">
        <v>1174</v>
      </c>
      <c r="T47" s="52">
        <v>329</v>
      </c>
      <c r="U47" s="52">
        <v>156</v>
      </c>
      <c r="V47" s="52">
        <v>102</v>
      </c>
      <c r="W47" s="52">
        <v>1020</v>
      </c>
      <c r="X47" s="52">
        <v>3604</v>
      </c>
      <c r="Y47" s="52">
        <v>1705</v>
      </c>
      <c r="DA47" s="63" t="s">
        <v>1231</v>
      </c>
    </row>
    <row r="48" spans="1:105" ht="12" customHeight="1" x14ac:dyDescent="0.25">
      <c r="A48" s="125" t="s">
        <v>54</v>
      </c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DA48" s="134"/>
    </row>
    <row r="49" spans="1:105" ht="12" customHeight="1" x14ac:dyDescent="0.25">
      <c r="A49" s="97" t="s">
        <v>51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X49" s="52">
        <v>0</v>
      </c>
      <c r="Y49" s="52">
        <v>0</v>
      </c>
      <c r="DA49" s="63" t="s">
        <v>1232</v>
      </c>
    </row>
    <row r="50" spans="1:105" ht="12" customHeight="1" x14ac:dyDescent="0.25">
      <c r="A50" s="97" t="s">
        <v>50</v>
      </c>
      <c r="B50" s="52"/>
      <c r="C50" s="52">
        <v>972</v>
      </c>
      <c r="D50" s="52">
        <v>341</v>
      </c>
      <c r="E50" s="52">
        <v>238</v>
      </c>
      <c r="F50" s="52">
        <v>926</v>
      </c>
      <c r="G50" s="52">
        <v>768</v>
      </c>
      <c r="H50" s="52">
        <v>1501</v>
      </c>
      <c r="I50" s="52">
        <v>1742</v>
      </c>
      <c r="J50" s="52">
        <v>1741</v>
      </c>
      <c r="K50" s="52">
        <v>1320</v>
      </c>
      <c r="L50" s="52">
        <v>608</v>
      </c>
      <c r="M50" s="52">
        <v>689</v>
      </c>
      <c r="N50" s="52">
        <v>431</v>
      </c>
      <c r="O50" s="52">
        <v>1009</v>
      </c>
      <c r="P50" s="52">
        <v>614</v>
      </c>
      <c r="Q50" s="52">
        <v>788</v>
      </c>
      <c r="R50" s="52">
        <v>719</v>
      </c>
      <c r="S50" s="52">
        <v>432</v>
      </c>
      <c r="T50" s="52">
        <v>183</v>
      </c>
      <c r="U50" s="52">
        <v>122</v>
      </c>
      <c r="V50" s="52">
        <v>85</v>
      </c>
      <c r="W50" s="52">
        <v>426</v>
      </c>
      <c r="X50" s="52">
        <v>428</v>
      </c>
      <c r="Y50" s="52">
        <v>595</v>
      </c>
      <c r="DA50" s="63" t="s">
        <v>1233</v>
      </c>
    </row>
    <row r="51" spans="1:105" ht="12" customHeight="1" x14ac:dyDescent="0.25">
      <c r="A51" s="109" t="s">
        <v>120</v>
      </c>
      <c r="B51" s="36"/>
      <c r="C51" s="36">
        <v>19780</v>
      </c>
      <c r="D51" s="36">
        <v>6020</v>
      </c>
      <c r="E51" s="36">
        <v>4745</v>
      </c>
      <c r="F51" s="36">
        <v>15778</v>
      </c>
      <c r="G51" s="36">
        <v>12613</v>
      </c>
      <c r="H51" s="36">
        <v>21706</v>
      </c>
      <c r="I51" s="36">
        <v>19409</v>
      </c>
      <c r="J51" s="36">
        <v>19555</v>
      </c>
      <c r="K51" s="36">
        <v>14930</v>
      </c>
      <c r="L51" s="36">
        <v>8121</v>
      </c>
      <c r="M51" s="36">
        <v>9159</v>
      </c>
      <c r="N51" s="36">
        <v>5664</v>
      </c>
      <c r="O51" s="36">
        <v>13443</v>
      </c>
      <c r="P51" s="36">
        <v>6946</v>
      </c>
      <c r="Q51" s="36">
        <v>9609</v>
      </c>
      <c r="R51" s="36">
        <v>8374</v>
      </c>
      <c r="S51" s="36">
        <v>5476</v>
      </c>
      <c r="T51" s="36">
        <v>2667</v>
      </c>
      <c r="U51" s="36">
        <v>1676</v>
      </c>
      <c r="V51" s="36">
        <v>1241</v>
      </c>
      <c r="W51" s="36">
        <v>5700</v>
      </c>
      <c r="X51" s="36">
        <v>4560</v>
      </c>
      <c r="Y51" s="36">
        <v>6400</v>
      </c>
      <c r="DA51" s="60" t="s">
        <v>1234</v>
      </c>
    </row>
    <row r="53" spans="1:105" ht="12" customHeight="1" x14ac:dyDescent="0.25">
      <c r="A53" s="144" t="s">
        <v>20</v>
      </c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DA53" s="129" t="s">
        <v>1311</v>
      </c>
    </row>
    <row r="54" spans="1:105" ht="12" customHeight="1" x14ac:dyDescent="0.25">
      <c r="A54" s="145" t="s">
        <v>57</v>
      </c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X54" s="128"/>
      <c r="Y54" s="128"/>
      <c r="DA54" s="133"/>
    </row>
    <row r="55" spans="1:105" ht="12" customHeight="1" x14ac:dyDescent="0.25">
      <c r="A55" s="108" t="s">
        <v>51</v>
      </c>
      <c r="B55" s="52"/>
      <c r="C55" s="52">
        <v>3391</v>
      </c>
      <c r="D55" s="52">
        <v>0</v>
      </c>
      <c r="E55" s="52">
        <v>0</v>
      </c>
      <c r="F55" s="52">
        <v>0</v>
      </c>
      <c r="G55" s="52">
        <v>0</v>
      </c>
      <c r="H55" s="52">
        <v>2239</v>
      </c>
      <c r="I55" s="52">
        <v>6838</v>
      </c>
      <c r="J55" s="52">
        <v>7266</v>
      </c>
      <c r="K55" s="52">
        <v>4988</v>
      </c>
      <c r="L55" s="52">
        <v>2640</v>
      </c>
      <c r="M55" s="52">
        <v>2805</v>
      </c>
      <c r="N55" s="52">
        <v>415</v>
      </c>
      <c r="O55" s="52">
        <v>2022</v>
      </c>
      <c r="P55" s="52">
        <v>1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X55" s="52">
        <v>1267</v>
      </c>
      <c r="Y55" s="52">
        <v>2233</v>
      </c>
      <c r="DA55" s="63" t="s">
        <v>1312</v>
      </c>
    </row>
    <row r="56" spans="1:105" ht="12" customHeight="1" x14ac:dyDescent="0.25">
      <c r="A56" s="146" t="s">
        <v>92</v>
      </c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DA56" s="134"/>
    </row>
    <row r="57" spans="1:105" ht="12" customHeight="1" x14ac:dyDescent="0.25">
      <c r="A57" s="108" t="s">
        <v>53</v>
      </c>
      <c r="B57" s="52"/>
      <c r="C57" s="52">
        <v>68</v>
      </c>
      <c r="D57" s="52">
        <v>0</v>
      </c>
      <c r="E57" s="52">
        <v>0</v>
      </c>
      <c r="F57" s="52">
        <v>0</v>
      </c>
      <c r="G57" s="52">
        <v>0</v>
      </c>
      <c r="H57" s="52">
        <v>118</v>
      </c>
      <c r="I57" s="52">
        <v>259</v>
      </c>
      <c r="J57" s="52">
        <v>230</v>
      </c>
      <c r="K57" s="52">
        <v>32</v>
      </c>
      <c r="L57" s="52">
        <v>69</v>
      </c>
      <c r="M57" s="52">
        <v>15</v>
      </c>
      <c r="N57" s="52">
        <v>12</v>
      </c>
      <c r="O57" s="52">
        <v>106</v>
      </c>
      <c r="P57" s="52">
        <v>0</v>
      </c>
      <c r="Q57" s="52">
        <v>0</v>
      </c>
      <c r="R57" s="52">
        <v>0</v>
      </c>
      <c r="S57" s="52">
        <v>0</v>
      </c>
      <c r="T57" s="52">
        <v>0</v>
      </c>
      <c r="U57" s="52">
        <v>0</v>
      </c>
      <c r="V57" s="52">
        <v>0</v>
      </c>
      <c r="W57" s="52">
        <v>0</v>
      </c>
      <c r="X57" s="52">
        <v>105</v>
      </c>
      <c r="Y57" s="52">
        <v>232</v>
      </c>
      <c r="DA57" s="63" t="s">
        <v>1313</v>
      </c>
    </row>
    <row r="58" spans="1:105" ht="12" customHeight="1" x14ac:dyDescent="0.25">
      <c r="A58" s="146" t="s">
        <v>55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108" t="s">
        <v>143</v>
      </c>
      <c r="B59" s="52"/>
      <c r="C59" s="52">
        <v>3</v>
      </c>
      <c r="D59" s="52">
        <v>0</v>
      </c>
      <c r="E59" s="52">
        <v>0</v>
      </c>
      <c r="F59" s="52">
        <v>0</v>
      </c>
      <c r="G59" s="52">
        <v>0</v>
      </c>
      <c r="H59" s="52">
        <v>4</v>
      </c>
      <c r="I59" s="52">
        <v>23</v>
      </c>
      <c r="J59" s="52">
        <v>58</v>
      </c>
      <c r="K59" s="52">
        <v>28</v>
      </c>
      <c r="L59" s="52">
        <v>25</v>
      </c>
      <c r="M59" s="52">
        <v>23</v>
      </c>
      <c r="N59" s="52">
        <v>5</v>
      </c>
      <c r="O59" s="52">
        <v>10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X59" s="52">
        <v>24</v>
      </c>
      <c r="Y59" s="52">
        <v>28</v>
      </c>
      <c r="DA59" s="63" t="s">
        <v>1314</v>
      </c>
    </row>
    <row r="60" spans="1:105" ht="12" customHeight="1" x14ac:dyDescent="0.25">
      <c r="A60" s="108" t="s">
        <v>124</v>
      </c>
      <c r="B60" s="52"/>
      <c r="C60" s="52">
        <v>294</v>
      </c>
      <c r="D60" s="52">
        <v>0</v>
      </c>
      <c r="E60" s="52">
        <v>0</v>
      </c>
      <c r="F60" s="52">
        <v>0</v>
      </c>
      <c r="G60" s="52">
        <v>0</v>
      </c>
      <c r="H60" s="52">
        <v>197</v>
      </c>
      <c r="I60" s="52">
        <v>444</v>
      </c>
      <c r="J60" s="52">
        <v>491</v>
      </c>
      <c r="K60" s="52">
        <v>460</v>
      </c>
      <c r="L60" s="52">
        <v>287</v>
      </c>
      <c r="M60" s="52">
        <v>446</v>
      </c>
      <c r="N60" s="52">
        <v>57</v>
      </c>
      <c r="O60" s="52">
        <v>236</v>
      </c>
      <c r="P60" s="52">
        <v>0</v>
      </c>
      <c r="Q60" s="52">
        <v>0</v>
      </c>
      <c r="R60" s="52">
        <v>0</v>
      </c>
      <c r="S60" s="52">
        <v>0</v>
      </c>
      <c r="T60" s="52">
        <v>0</v>
      </c>
      <c r="U60" s="52">
        <v>0</v>
      </c>
      <c r="V60" s="52">
        <v>0</v>
      </c>
      <c r="W60" s="52">
        <v>0</v>
      </c>
      <c r="X60" s="52">
        <v>205</v>
      </c>
      <c r="Y60" s="52">
        <v>325</v>
      </c>
      <c r="DA60" s="63" t="s">
        <v>1315</v>
      </c>
    </row>
    <row r="61" spans="1:105" ht="12" customHeight="1" x14ac:dyDescent="0.25">
      <c r="A61" s="108" t="s">
        <v>123</v>
      </c>
      <c r="B61" s="52"/>
      <c r="C61" s="52">
        <v>0</v>
      </c>
      <c r="D61" s="52">
        <v>0</v>
      </c>
      <c r="E61" s="52">
        <v>0</v>
      </c>
      <c r="F61" s="52">
        <v>0</v>
      </c>
      <c r="G61" s="52">
        <v>0</v>
      </c>
      <c r="H61" s="52">
        <v>0</v>
      </c>
      <c r="I61" s="52">
        <v>0</v>
      </c>
      <c r="J61" s="52">
        <v>1</v>
      </c>
      <c r="K61" s="52">
        <v>1</v>
      </c>
      <c r="L61" s="52">
        <v>1</v>
      </c>
      <c r="M61" s="52">
        <v>1</v>
      </c>
      <c r="N61" s="52">
        <v>0</v>
      </c>
      <c r="O61" s="52">
        <v>0</v>
      </c>
      <c r="P61" s="52">
        <v>0</v>
      </c>
      <c r="Q61" s="52">
        <v>0</v>
      </c>
      <c r="R61" s="52">
        <v>0</v>
      </c>
      <c r="S61" s="52">
        <v>0</v>
      </c>
      <c r="T61" s="52">
        <v>0</v>
      </c>
      <c r="U61" s="52">
        <v>0</v>
      </c>
      <c r="V61" s="52">
        <v>0</v>
      </c>
      <c r="W61" s="52">
        <v>0</v>
      </c>
      <c r="X61" s="52">
        <v>2</v>
      </c>
      <c r="Y61" s="52">
        <v>1</v>
      </c>
      <c r="DA61" s="63" t="s">
        <v>1316</v>
      </c>
    </row>
    <row r="62" spans="1:105" ht="12" customHeight="1" x14ac:dyDescent="0.25">
      <c r="A62" s="108" t="s">
        <v>122</v>
      </c>
      <c r="B62" s="52"/>
      <c r="C62" s="52">
        <v>2987</v>
      </c>
      <c r="D62" s="52">
        <v>0</v>
      </c>
      <c r="E62" s="52">
        <v>0</v>
      </c>
      <c r="F62" s="52">
        <v>0</v>
      </c>
      <c r="G62" s="52">
        <v>0</v>
      </c>
      <c r="H62" s="52">
        <v>1979</v>
      </c>
      <c r="I62" s="52">
        <v>5726</v>
      </c>
      <c r="J62" s="52">
        <v>5969</v>
      </c>
      <c r="K62" s="52">
        <v>3339</v>
      </c>
      <c r="L62" s="52">
        <v>2053</v>
      </c>
      <c r="M62" s="52">
        <v>2079</v>
      </c>
      <c r="N62" s="52">
        <v>334</v>
      </c>
      <c r="O62" s="52">
        <v>1531</v>
      </c>
      <c r="P62" s="52">
        <v>1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153</v>
      </c>
      <c r="Y62" s="52">
        <v>1340</v>
      </c>
      <c r="DA62" s="63" t="s">
        <v>1317</v>
      </c>
    </row>
    <row r="63" spans="1:105" ht="12" customHeight="1" x14ac:dyDescent="0.25">
      <c r="A63" s="108" t="s">
        <v>121</v>
      </c>
      <c r="B63" s="52"/>
      <c r="C63" s="52">
        <v>107</v>
      </c>
      <c r="D63" s="52">
        <v>0</v>
      </c>
      <c r="E63" s="52">
        <v>0</v>
      </c>
      <c r="F63" s="52">
        <v>0</v>
      </c>
      <c r="G63" s="52">
        <v>0</v>
      </c>
      <c r="H63" s="52">
        <v>59</v>
      </c>
      <c r="I63" s="52">
        <v>645</v>
      </c>
      <c r="J63" s="52">
        <v>747</v>
      </c>
      <c r="K63" s="52">
        <v>1160</v>
      </c>
      <c r="L63" s="52">
        <v>274</v>
      </c>
      <c r="M63" s="52">
        <v>256</v>
      </c>
      <c r="N63" s="52">
        <v>19</v>
      </c>
      <c r="O63" s="52">
        <v>245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883</v>
      </c>
      <c r="Y63" s="52">
        <v>539</v>
      </c>
      <c r="DA63" s="63" t="s">
        <v>1318</v>
      </c>
    </row>
    <row r="64" spans="1:105" ht="12" customHeight="1" x14ac:dyDescent="0.25">
      <c r="A64" s="146" t="s">
        <v>54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51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DA65" s="63" t="s">
        <v>1319</v>
      </c>
    </row>
    <row r="66" spans="1:105" ht="12" customHeight="1" x14ac:dyDescent="0.25">
      <c r="A66" s="108" t="s">
        <v>50</v>
      </c>
      <c r="B66" s="52"/>
      <c r="C66" s="52">
        <v>159</v>
      </c>
      <c r="D66" s="52">
        <v>0</v>
      </c>
      <c r="E66" s="52">
        <v>0</v>
      </c>
      <c r="F66" s="52">
        <v>0</v>
      </c>
      <c r="G66" s="52">
        <v>0</v>
      </c>
      <c r="H66" s="52">
        <v>145</v>
      </c>
      <c r="I66" s="52">
        <v>563</v>
      </c>
      <c r="J66" s="52">
        <v>594</v>
      </c>
      <c r="K66" s="52">
        <v>405</v>
      </c>
      <c r="L66" s="52">
        <v>184</v>
      </c>
      <c r="M66" s="52">
        <v>197</v>
      </c>
      <c r="N66" s="52">
        <v>30</v>
      </c>
      <c r="O66" s="52">
        <v>142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110</v>
      </c>
      <c r="Y66" s="52">
        <v>191</v>
      </c>
      <c r="DA66" s="63" t="s">
        <v>1320</v>
      </c>
    </row>
    <row r="67" spans="1:105" ht="12" customHeight="1" x14ac:dyDescent="0.25">
      <c r="A67" s="115" t="s">
        <v>120</v>
      </c>
      <c r="B67" s="36"/>
      <c r="C67" s="36">
        <v>3232</v>
      </c>
      <c r="D67" s="36">
        <v>0</v>
      </c>
      <c r="E67" s="36">
        <v>0</v>
      </c>
      <c r="F67" s="36">
        <v>0</v>
      </c>
      <c r="G67" s="36">
        <v>0</v>
      </c>
      <c r="H67" s="36">
        <v>2094</v>
      </c>
      <c r="I67" s="36">
        <v>6275</v>
      </c>
      <c r="J67" s="36">
        <v>6672</v>
      </c>
      <c r="K67" s="36">
        <v>4583</v>
      </c>
      <c r="L67" s="36">
        <v>2456</v>
      </c>
      <c r="M67" s="36">
        <v>2608</v>
      </c>
      <c r="N67" s="36">
        <v>385</v>
      </c>
      <c r="O67" s="36">
        <v>1880</v>
      </c>
      <c r="P67" s="36">
        <v>1</v>
      </c>
      <c r="Q67" s="36">
        <v>0</v>
      </c>
      <c r="R67" s="36">
        <v>0</v>
      </c>
      <c r="S67" s="36">
        <v>0</v>
      </c>
      <c r="T67" s="36">
        <v>0</v>
      </c>
      <c r="U67" s="36">
        <v>0</v>
      </c>
      <c r="V67" s="36">
        <v>0</v>
      </c>
      <c r="W67" s="36">
        <v>0</v>
      </c>
      <c r="X67" s="36">
        <v>1157</v>
      </c>
      <c r="Y67" s="36">
        <v>2042</v>
      </c>
      <c r="DA67" s="60" t="s">
        <v>1321</v>
      </c>
    </row>
    <row r="68" spans="1:105" ht="12" customHeight="1" x14ac:dyDescent="0.25">
      <c r="A68" s="147"/>
    </row>
    <row r="69" spans="1:105" ht="12" customHeight="1" x14ac:dyDescent="0.25">
      <c r="A69" s="144" t="s">
        <v>174</v>
      </c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DA69" s="129" t="s">
        <v>1398</v>
      </c>
    </row>
    <row r="70" spans="1:105" ht="12" customHeight="1" x14ac:dyDescent="0.25">
      <c r="A70" s="145" t="s">
        <v>57</v>
      </c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X70" s="128"/>
      <c r="Y70" s="128"/>
      <c r="DA70" s="133"/>
    </row>
    <row r="71" spans="1:105" ht="12" customHeight="1" x14ac:dyDescent="0.25">
      <c r="A71" s="108" t="s">
        <v>51</v>
      </c>
      <c r="B71" s="52"/>
      <c r="C71" s="52">
        <v>6519</v>
      </c>
      <c r="D71" s="52">
        <v>0</v>
      </c>
      <c r="E71" s="52">
        <v>1</v>
      </c>
      <c r="F71" s="52">
        <v>0</v>
      </c>
      <c r="G71" s="52">
        <v>0</v>
      </c>
      <c r="H71" s="52">
        <v>3929</v>
      </c>
      <c r="I71" s="52">
        <v>10829</v>
      </c>
      <c r="J71" s="52">
        <v>11462</v>
      </c>
      <c r="K71" s="52">
        <v>7503</v>
      </c>
      <c r="L71" s="52">
        <v>4756</v>
      </c>
      <c r="M71" s="52">
        <v>4476</v>
      </c>
      <c r="N71" s="52">
        <v>1146</v>
      </c>
      <c r="O71" s="52">
        <v>5141</v>
      </c>
      <c r="P71" s="52">
        <v>2</v>
      </c>
      <c r="Q71" s="52">
        <v>0</v>
      </c>
      <c r="R71" s="52">
        <v>0</v>
      </c>
      <c r="S71" s="52">
        <v>1</v>
      </c>
      <c r="T71" s="52">
        <v>0</v>
      </c>
      <c r="U71" s="52">
        <v>0</v>
      </c>
      <c r="V71" s="52">
        <v>1</v>
      </c>
      <c r="W71" s="52">
        <v>0</v>
      </c>
      <c r="X71" s="52">
        <v>2035</v>
      </c>
      <c r="Y71" s="52">
        <v>3643</v>
      </c>
      <c r="DA71" s="63" t="s">
        <v>1399</v>
      </c>
    </row>
    <row r="72" spans="1:105" ht="12" customHeight="1" x14ac:dyDescent="0.25">
      <c r="A72" s="146" t="s">
        <v>92</v>
      </c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DA72" s="134"/>
    </row>
    <row r="73" spans="1:105" ht="12" customHeight="1" x14ac:dyDescent="0.25">
      <c r="A73" s="108" t="s">
        <v>53</v>
      </c>
      <c r="B73" s="52"/>
      <c r="C73" s="52">
        <v>199</v>
      </c>
      <c r="D73" s="52">
        <v>151</v>
      </c>
      <c r="E73" s="52">
        <v>81</v>
      </c>
      <c r="F73" s="52">
        <v>16</v>
      </c>
      <c r="G73" s="52">
        <v>16</v>
      </c>
      <c r="H73" s="52">
        <v>15</v>
      </c>
      <c r="I73" s="52">
        <v>81</v>
      </c>
      <c r="J73" s="52">
        <v>296</v>
      </c>
      <c r="K73" s="52">
        <v>524</v>
      </c>
      <c r="L73" s="52">
        <v>454</v>
      </c>
      <c r="M73" s="52">
        <v>275</v>
      </c>
      <c r="N73" s="52">
        <v>251</v>
      </c>
      <c r="O73" s="52">
        <v>221</v>
      </c>
      <c r="P73" s="52">
        <v>183</v>
      </c>
      <c r="Q73" s="52">
        <v>110</v>
      </c>
      <c r="R73" s="52">
        <v>36</v>
      </c>
      <c r="S73" s="52">
        <v>36</v>
      </c>
      <c r="T73" s="52">
        <v>32</v>
      </c>
      <c r="U73" s="52">
        <v>66</v>
      </c>
      <c r="V73" s="52">
        <v>77</v>
      </c>
      <c r="W73" s="52">
        <v>66</v>
      </c>
      <c r="X73" s="52">
        <v>41</v>
      </c>
      <c r="Y73" s="52">
        <v>150</v>
      </c>
      <c r="DA73" s="63" t="s">
        <v>1400</v>
      </c>
    </row>
    <row r="74" spans="1:105" ht="12" customHeight="1" x14ac:dyDescent="0.25">
      <c r="A74" s="146" t="s">
        <v>55</v>
      </c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DA74" s="134"/>
    </row>
    <row r="75" spans="1:105" ht="12" customHeight="1" x14ac:dyDescent="0.25">
      <c r="A75" s="108" t="s">
        <v>143</v>
      </c>
      <c r="B75" s="52"/>
      <c r="C75" s="52">
        <f t="shared" ref="C75:Q75" si="0">C43-C59</f>
        <v>100</v>
      </c>
      <c r="D75" s="52">
        <f t="shared" si="0"/>
        <v>32</v>
      </c>
      <c r="E75" s="52">
        <f t="shared" si="0"/>
        <v>14</v>
      </c>
      <c r="F75" s="52">
        <f t="shared" si="0"/>
        <v>96</v>
      </c>
      <c r="G75" s="52">
        <f t="shared" si="0"/>
        <v>63</v>
      </c>
      <c r="H75" s="52">
        <f t="shared" si="0"/>
        <v>144</v>
      </c>
      <c r="I75" s="52">
        <f t="shared" si="0"/>
        <v>252</v>
      </c>
      <c r="J75" s="52">
        <f t="shared" si="0"/>
        <v>162</v>
      </c>
      <c r="K75" s="52">
        <f t="shared" si="0"/>
        <v>132</v>
      </c>
      <c r="L75" s="52">
        <f t="shared" si="0"/>
        <v>168</v>
      </c>
      <c r="M75" s="52">
        <f t="shared" si="0"/>
        <v>205</v>
      </c>
      <c r="N75" s="52">
        <f t="shared" si="0"/>
        <v>207</v>
      </c>
      <c r="O75" s="52">
        <f t="shared" si="0"/>
        <v>228</v>
      </c>
      <c r="P75" s="52">
        <f t="shared" si="0"/>
        <v>4</v>
      </c>
      <c r="Q75" s="52">
        <f t="shared" si="0"/>
        <v>21</v>
      </c>
      <c r="R75" s="52">
        <f t="shared" ref="R75:V75" si="1">R43-R59</f>
        <v>39</v>
      </c>
      <c r="S75" s="52">
        <f t="shared" si="1"/>
        <v>164</v>
      </c>
      <c r="T75" s="52">
        <f t="shared" si="1"/>
        <v>153</v>
      </c>
      <c r="U75" s="52">
        <f t="shared" si="1"/>
        <v>213</v>
      </c>
      <c r="V75" s="52">
        <f t="shared" si="1"/>
        <v>188</v>
      </c>
      <c r="W75" s="52">
        <f t="shared" ref="W75:Y75" si="2">W43-W59</f>
        <v>38</v>
      </c>
      <c r="X75" s="52">
        <f t="shared" si="2"/>
        <v>272</v>
      </c>
      <c r="Y75" s="52">
        <f t="shared" si="2"/>
        <v>173</v>
      </c>
      <c r="DA75" s="63" t="s">
        <v>1401</v>
      </c>
    </row>
    <row r="76" spans="1:105" ht="12" customHeight="1" x14ac:dyDescent="0.25">
      <c r="A76" s="108" t="s">
        <v>124</v>
      </c>
      <c r="B76" s="52"/>
      <c r="C76" s="52">
        <f t="shared" ref="C76:Q76" si="3">C44-C60</f>
        <v>1492</v>
      </c>
      <c r="D76" s="52">
        <f t="shared" si="3"/>
        <v>611</v>
      </c>
      <c r="E76" s="52">
        <f t="shared" si="3"/>
        <v>763</v>
      </c>
      <c r="F76" s="52">
        <f t="shared" si="3"/>
        <v>5550</v>
      </c>
      <c r="G76" s="52">
        <f t="shared" si="3"/>
        <v>2823</v>
      </c>
      <c r="H76" s="52">
        <f t="shared" si="3"/>
        <v>1830</v>
      </c>
      <c r="I76" s="52">
        <f t="shared" si="3"/>
        <v>912</v>
      </c>
      <c r="J76" s="52">
        <f t="shared" si="3"/>
        <v>947</v>
      </c>
      <c r="K76" s="52">
        <f t="shared" si="3"/>
        <v>1029</v>
      </c>
      <c r="L76" s="52">
        <f t="shared" si="3"/>
        <v>648</v>
      </c>
      <c r="M76" s="52">
        <f t="shared" si="3"/>
        <v>1091</v>
      </c>
      <c r="N76" s="52">
        <f t="shared" si="3"/>
        <v>760</v>
      </c>
      <c r="O76" s="52">
        <f t="shared" si="3"/>
        <v>1420</v>
      </c>
      <c r="P76" s="52">
        <f t="shared" si="3"/>
        <v>887</v>
      </c>
      <c r="Q76" s="52">
        <f t="shared" si="3"/>
        <v>997</v>
      </c>
      <c r="R76" s="52">
        <f t="shared" ref="R76:V76" si="4">R44-R60</f>
        <v>910</v>
      </c>
      <c r="S76" s="52">
        <f t="shared" si="4"/>
        <v>531</v>
      </c>
      <c r="T76" s="52">
        <f t="shared" si="4"/>
        <v>278</v>
      </c>
      <c r="U76" s="52">
        <f t="shared" si="4"/>
        <v>198</v>
      </c>
      <c r="V76" s="52">
        <f t="shared" si="4"/>
        <v>127</v>
      </c>
      <c r="W76" s="52">
        <f t="shared" ref="W76:Y76" si="5">W44-W60</f>
        <v>744</v>
      </c>
      <c r="X76" s="52">
        <f t="shared" si="5"/>
        <v>638</v>
      </c>
      <c r="Y76" s="52">
        <f t="shared" si="5"/>
        <v>701</v>
      </c>
      <c r="DA76" s="63" t="s">
        <v>1402</v>
      </c>
    </row>
    <row r="77" spans="1:105" ht="12" customHeight="1" x14ac:dyDescent="0.25">
      <c r="A77" s="108" t="s">
        <v>123</v>
      </c>
      <c r="B77" s="52"/>
      <c r="C77" s="52">
        <f t="shared" ref="C77:Q77" si="6">C45-C61</f>
        <v>0</v>
      </c>
      <c r="D77" s="52">
        <f t="shared" si="6"/>
        <v>0</v>
      </c>
      <c r="E77" s="52">
        <f t="shared" si="6"/>
        <v>0</v>
      </c>
      <c r="F77" s="52">
        <f t="shared" si="6"/>
        <v>1</v>
      </c>
      <c r="G77" s="52">
        <f t="shared" si="6"/>
        <v>1</v>
      </c>
      <c r="H77" s="52">
        <f t="shared" si="6"/>
        <v>1</v>
      </c>
      <c r="I77" s="52">
        <f t="shared" si="6"/>
        <v>1</v>
      </c>
      <c r="J77" s="52">
        <f t="shared" si="6"/>
        <v>1</v>
      </c>
      <c r="K77" s="52">
        <f t="shared" si="6"/>
        <v>3</v>
      </c>
      <c r="L77" s="52">
        <f t="shared" si="6"/>
        <v>1</v>
      </c>
      <c r="M77" s="52">
        <f t="shared" si="6"/>
        <v>1</v>
      </c>
      <c r="N77" s="52">
        <f t="shared" si="6"/>
        <v>0</v>
      </c>
      <c r="O77" s="52">
        <f t="shared" si="6"/>
        <v>1</v>
      </c>
      <c r="P77" s="52">
        <f t="shared" si="6"/>
        <v>1</v>
      </c>
      <c r="Q77" s="52">
        <f t="shared" si="6"/>
        <v>1</v>
      </c>
      <c r="R77" s="52">
        <f t="shared" ref="R77:V77" si="7">R45-R61</f>
        <v>3</v>
      </c>
      <c r="S77" s="52">
        <f t="shared" si="7"/>
        <v>0</v>
      </c>
      <c r="T77" s="52">
        <f t="shared" si="7"/>
        <v>0</v>
      </c>
      <c r="U77" s="52">
        <f t="shared" si="7"/>
        <v>0</v>
      </c>
      <c r="V77" s="52">
        <f t="shared" si="7"/>
        <v>0</v>
      </c>
      <c r="W77" s="52">
        <f t="shared" ref="W77:Y77" si="8">W45-W61</f>
        <v>0</v>
      </c>
      <c r="X77" s="52">
        <f t="shared" si="8"/>
        <v>2</v>
      </c>
      <c r="Y77" s="52">
        <f t="shared" si="8"/>
        <v>1</v>
      </c>
      <c r="DA77" s="63" t="s">
        <v>1403</v>
      </c>
    </row>
    <row r="78" spans="1:105" ht="12" customHeight="1" x14ac:dyDescent="0.25">
      <c r="A78" s="108" t="s">
        <v>122</v>
      </c>
      <c r="B78" s="52"/>
      <c r="C78" s="52">
        <f t="shared" ref="C78:Q78" si="9">C46-C62</f>
        <v>15166</v>
      </c>
      <c r="D78" s="52">
        <f t="shared" si="9"/>
        <v>5574</v>
      </c>
      <c r="E78" s="52">
        <f t="shared" si="9"/>
        <v>3963</v>
      </c>
      <c r="F78" s="52">
        <f t="shared" si="9"/>
        <v>10936</v>
      </c>
      <c r="G78" s="52">
        <f t="shared" si="9"/>
        <v>10336</v>
      </c>
      <c r="H78" s="52">
        <f t="shared" si="9"/>
        <v>18358</v>
      </c>
      <c r="I78" s="52">
        <f t="shared" si="9"/>
        <v>11782</v>
      </c>
      <c r="J78" s="52">
        <f t="shared" si="9"/>
        <v>11480</v>
      </c>
      <c r="K78" s="52">
        <f t="shared" si="9"/>
        <v>7489</v>
      </c>
      <c r="L78" s="52">
        <f t="shared" si="9"/>
        <v>4648</v>
      </c>
      <c r="M78" s="52">
        <f t="shared" si="9"/>
        <v>5099</v>
      </c>
      <c r="N78" s="52">
        <f t="shared" si="9"/>
        <v>4432</v>
      </c>
      <c r="O78" s="52">
        <f t="shared" si="9"/>
        <v>9263</v>
      </c>
      <c r="P78" s="52">
        <f t="shared" si="9"/>
        <v>5346</v>
      </c>
      <c r="Q78" s="52">
        <f t="shared" si="9"/>
        <v>7018</v>
      </c>
      <c r="R78" s="52">
        <f t="shared" ref="R78:V78" si="10">R46-R62</f>
        <v>6391</v>
      </c>
      <c r="S78" s="52">
        <f t="shared" si="10"/>
        <v>3956</v>
      </c>
      <c r="T78" s="52">
        <f t="shared" si="10"/>
        <v>2041</v>
      </c>
      <c r="U78" s="52">
        <f t="shared" si="10"/>
        <v>1203</v>
      </c>
      <c r="V78" s="52">
        <f t="shared" si="10"/>
        <v>743</v>
      </c>
      <c r="W78" s="52">
        <f t="shared" ref="W78:Y78" si="11">W46-W62</f>
        <v>4231</v>
      </c>
      <c r="X78" s="52">
        <f t="shared" si="11"/>
        <v>469</v>
      </c>
      <c r="Y78" s="52">
        <f t="shared" si="11"/>
        <v>2913</v>
      </c>
      <c r="DA78" s="63" t="s">
        <v>1404</v>
      </c>
    </row>
    <row r="79" spans="1:105" ht="12" customHeight="1" x14ac:dyDescent="0.25">
      <c r="A79" s="108" t="s">
        <v>121</v>
      </c>
      <c r="B79" s="52"/>
      <c r="C79" s="52">
        <f t="shared" ref="C79:Q79" si="12">C47-C63</f>
        <v>544</v>
      </c>
      <c r="D79" s="52">
        <f t="shared" si="12"/>
        <v>86</v>
      </c>
      <c r="E79" s="52">
        <f t="shared" si="12"/>
        <v>181</v>
      </c>
      <c r="F79" s="52">
        <f t="shared" si="12"/>
        <v>57</v>
      </c>
      <c r="G79" s="52">
        <f t="shared" si="12"/>
        <v>85</v>
      </c>
      <c r="H79" s="52">
        <f t="shared" si="12"/>
        <v>548</v>
      </c>
      <c r="I79" s="52">
        <f t="shared" si="12"/>
        <v>1327</v>
      </c>
      <c r="J79" s="52">
        <f t="shared" si="12"/>
        <v>1436</v>
      </c>
      <c r="K79" s="52">
        <f t="shared" si="12"/>
        <v>2602</v>
      </c>
      <c r="L79" s="52">
        <f t="shared" si="12"/>
        <v>618</v>
      </c>
      <c r="M79" s="52">
        <f t="shared" si="12"/>
        <v>625</v>
      </c>
      <c r="N79" s="52">
        <f t="shared" si="12"/>
        <v>245</v>
      </c>
      <c r="O79" s="52">
        <f t="shared" si="12"/>
        <v>1482</v>
      </c>
      <c r="P79" s="52">
        <f t="shared" si="12"/>
        <v>1228</v>
      </c>
      <c r="Q79" s="52">
        <f t="shared" si="12"/>
        <v>2198</v>
      </c>
      <c r="R79" s="52">
        <f t="shared" ref="R79:V79" si="13">R47-R63</f>
        <v>1626</v>
      </c>
      <c r="S79" s="52">
        <f t="shared" si="13"/>
        <v>1174</v>
      </c>
      <c r="T79" s="52">
        <f t="shared" si="13"/>
        <v>329</v>
      </c>
      <c r="U79" s="52">
        <f t="shared" si="13"/>
        <v>156</v>
      </c>
      <c r="V79" s="52">
        <f t="shared" si="13"/>
        <v>102</v>
      </c>
      <c r="W79" s="52">
        <f t="shared" ref="W79:Y79" si="14">W47-W63</f>
        <v>1020</v>
      </c>
      <c r="X79" s="52">
        <f t="shared" si="14"/>
        <v>2721</v>
      </c>
      <c r="Y79" s="52">
        <f t="shared" si="14"/>
        <v>1166</v>
      </c>
      <c r="DA79" s="63" t="s">
        <v>1405</v>
      </c>
    </row>
    <row r="80" spans="1:105" ht="12" customHeight="1" x14ac:dyDescent="0.25">
      <c r="A80" s="146" t="s">
        <v>54</v>
      </c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DA80" s="134"/>
    </row>
    <row r="81" spans="1:105" ht="12" customHeight="1" x14ac:dyDescent="0.25">
      <c r="A81" s="108" t="s">
        <v>51</v>
      </c>
      <c r="B81" s="52"/>
      <c r="C81" s="52">
        <v>0</v>
      </c>
      <c r="D81" s="52">
        <v>0</v>
      </c>
      <c r="E81" s="52">
        <v>0</v>
      </c>
      <c r="F81" s="52">
        <v>0</v>
      </c>
      <c r="G81" s="52">
        <v>0</v>
      </c>
      <c r="H81" s="52">
        <v>0</v>
      </c>
      <c r="I81" s="52">
        <v>0</v>
      </c>
      <c r="J81" s="52">
        <v>0</v>
      </c>
      <c r="K81" s="52">
        <v>0</v>
      </c>
      <c r="L81" s="52">
        <v>0</v>
      </c>
      <c r="M81" s="52">
        <v>0</v>
      </c>
      <c r="N81" s="52">
        <v>0</v>
      </c>
      <c r="O81" s="52">
        <v>0</v>
      </c>
      <c r="P81" s="52">
        <v>0</v>
      </c>
      <c r="Q81" s="52">
        <v>0</v>
      </c>
      <c r="R81" s="52">
        <v>0</v>
      </c>
      <c r="S81" s="52">
        <v>0</v>
      </c>
      <c r="T81" s="52">
        <v>0</v>
      </c>
      <c r="U81" s="52">
        <v>0</v>
      </c>
      <c r="V81" s="52">
        <v>0</v>
      </c>
      <c r="W81" s="52">
        <v>0</v>
      </c>
      <c r="X81" s="52">
        <v>0</v>
      </c>
      <c r="Y81" s="52">
        <v>0</v>
      </c>
      <c r="DA81" s="63" t="s">
        <v>1406</v>
      </c>
    </row>
    <row r="82" spans="1:105" ht="12" customHeight="1" x14ac:dyDescent="0.25">
      <c r="A82" s="108" t="s">
        <v>50</v>
      </c>
      <c r="B82" s="52"/>
      <c r="C82" s="52">
        <v>813</v>
      </c>
      <c r="D82" s="52">
        <v>341</v>
      </c>
      <c r="E82" s="52">
        <v>238</v>
      </c>
      <c r="F82" s="52">
        <v>926</v>
      </c>
      <c r="G82" s="52">
        <v>768</v>
      </c>
      <c r="H82" s="52">
        <v>1356</v>
      </c>
      <c r="I82" s="52">
        <v>1179</v>
      </c>
      <c r="J82" s="52">
        <v>1147</v>
      </c>
      <c r="K82" s="52">
        <v>915</v>
      </c>
      <c r="L82" s="52">
        <v>424</v>
      </c>
      <c r="M82" s="52">
        <v>492</v>
      </c>
      <c r="N82" s="52">
        <v>401</v>
      </c>
      <c r="O82" s="52">
        <v>867</v>
      </c>
      <c r="P82" s="52">
        <v>614</v>
      </c>
      <c r="Q82" s="52">
        <v>788</v>
      </c>
      <c r="R82" s="52">
        <v>719</v>
      </c>
      <c r="S82" s="52">
        <v>432</v>
      </c>
      <c r="T82" s="52">
        <v>183</v>
      </c>
      <c r="U82" s="52">
        <v>122</v>
      </c>
      <c r="V82" s="52">
        <v>85</v>
      </c>
      <c r="W82" s="52">
        <v>426</v>
      </c>
      <c r="X82" s="52">
        <v>318</v>
      </c>
      <c r="Y82" s="52">
        <v>404</v>
      </c>
      <c r="DA82" s="63" t="s">
        <v>1407</v>
      </c>
    </row>
    <row r="83" spans="1:105" ht="12" customHeight="1" x14ac:dyDescent="0.25">
      <c r="A83" s="115" t="s">
        <v>120</v>
      </c>
      <c r="B83" s="36"/>
      <c r="C83" s="36">
        <v>16548</v>
      </c>
      <c r="D83" s="36">
        <v>6020</v>
      </c>
      <c r="E83" s="36">
        <v>4745</v>
      </c>
      <c r="F83" s="36">
        <v>15778</v>
      </c>
      <c r="G83" s="36">
        <v>12613</v>
      </c>
      <c r="H83" s="36">
        <v>19612</v>
      </c>
      <c r="I83" s="36">
        <v>13134</v>
      </c>
      <c r="J83" s="36">
        <v>12883</v>
      </c>
      <c r="K83" s="36">
        <v>10347</v>
      </c>
      <c r="L83" s="36">
        <v>5665</v>
      </c>
      <c r="M83" s="36">
        <v>6551</v>
      </c>
      <c r="N83" s="36">
        <v>5279</v>
      </c>
      <c r="O83" s="36">
        <v>11563</v>
      </c>
      <c r="P83" s="36">
        <v>6945</v>
      </c>
      <c r="Q83" s="36">
        <v>9609</v>
      </c>
      <c r="R83" s="36">
        <v>8374</v>
      </c>
      <c r="S83" s="36">
        <v>5476</v>
      </c>
      <c r="T83" s="36">
        <v>2667</v>
      </c>
      <c r="U83" s="36">
        <v>1676</v>
      </c>
      <c r="V83" s="36">
        <v>1241</v>
      </c>
      <c r="W83" s="36">
        <v>5700</v>
      </c>
      <c r="X83" s="36">
        <v>3403</v>
      </c>
      <c r="Y83" s="36">
        <v>4358</v>
      </c>
      <c r="DA83" s="60" t="s">
        <v>1408</v>
      </c>
    </row>
    <row r="85" spans="1:105" ht="12" customHeight="1" x14ac:dyDescent="0.25">
      <c r="A85" s="141" t="s">
        <v>173</v>
      </c>
      <c r="B85" s="17">
        <v>2021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DA85" s="55"/>
    </row>
    <row r="86" spans="1:105" s="2" customFormat="1" ht="12" customHeight="1" x14ac:dyDescent="0.25">
      <c r="A86" s="139" t="s">
        <v>146</v>
      </c>
      <c r="B86" s="140" t="s">
        <v>145</v>
      </c>
      <c r="C86" s="140">
        <v>2001</v>
      </c>
      <c r="D86" s="140">
        <v>2002</v>
      </c>
      <c r="E86" s="140">
        <v>2003</v>
      </c>
      <c r="F86" s="140">
        <v>2004</v>
      </c>
      <c r="G86" s="140">
        <v>2005</v>
      </c>
      <c r="H86" s="140">
        <v>2006</v>
      </c>
      <c r="I86" s="140">
        <v>2007</v>
      </c>
      <c r="J86" s="140">
        <v>2008</v>
      </c>
      <c r="K86" s="140">
        <v>2009</v>
      </c>
      <c r="L86" s="140">
        <v>2010</v>
      </c>
      <c r="M86" s="140">
        <v>2011</v>
      </c>
      <c r="N86" s="140">
        <v>2012</v>
      </c>
      <c r="O86" s="140">
        <v>2013</v>
      </c>
      <c r="P86" s="140">
        <v>2014</v>
      </c>
      <c r="Q86" s="140">
        <v>2015</v>
      </c>
      <c r="R86" s="140">
        <v>2016</v>
      </c>
      <c r="S86" s="140">
        <v>2017</v>
      </c>
      <c r="T86" s="140">
        <v>2018</v>
      </c>
      <c r="U86" s="140">
        <v>2019</v>
      </c>
      <c r="V86" s="140">
        <v>2020</v>
      </c>
      <c r="W86" s="140">
        <v>2021</v>
      </c>
      <c r="X86" s="140">
        <v>2022</v>
      </c>
      <c r="Y86" s="140">
        <v>2023</v>
      </c>
      <c r="DA86" s="143"/>
    </row>
    <row r="87" spans="1:105" ht="12" customHeight="1" x14ac:dyDescent="0.25">
      <c r="A87" s="116" t="s">
        <v>195</v>
      </c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DA87" s="129" t="s">
        <v>1485</v>
      </c>
    </row>
    <row r="88" spans="1:105" ht="12.95" customHeight="1" x14ac:dyDescent="0.25">
      <c r="A88" s="127" t="s">
        <v>57</v>
      </c>
      <c r="B88" s="128">
        <f>RES_hhdet_numvin!B4</f>
        <v>0</v>
      </c>
      <c r="C88" s="128">
        <f>RES_hhdet_numvin!C4</f>
        <v>0</v>
      </c>
      <c r="D88" s="128">
        <f>RES_hhdet_numvin!D4</f>
        <v>0</v>
      </c>
      <c r="E88" s="128">
        <f>RES_hhdet_numvin!E4</f>
        <v>0</v>
      </c>
      <c r="F88" s="128">
        <f>RES_hhdet_numvin!F4</f>
        <v>0</v>
      </c>
      <c r="G88" s="128">
        <f>RES_hhdet_numvin!G4</f>
        <v>0</v>
      </c>
      <c r="H88" s="128">
        <f>RES_hhdet_numvin!H4</f>
        <v>0</v>
      </c>
      <c r="I88" s="128">
        <f>RES_hhdet_numvin!I4</f>
        <v>0</v>
      </c>
      <c r="J88" s="128">
        <f>RES_hhdet_numvin!J4</f>
        <v>0</v>
      </c>
      <c r="K88" s="128">
        <f>RES_hhdet_numvin!K4</f>
        <v>0</v>
      </c>
      <c r="L88" s="128">
        <f>RES_hhdet_numvin!L4</f>
        <v>0</v>
      </c>
      <c r="M88" s="128">
        <f>RES_hhdet_numvin!M4</f>
        <v>0</v>
      </c>
      <c r="N88" s="128">
        <f>RES_hhdet_numvin!N4</f>
        <v>0</v>
      </c>
      <c r="O88" s="128">
        <f>RES_hhdet_numvin!O4</f>
        <v>0</v>
      </c>
      <c r="P88" s="128">
        <f>RES_hhdet_numvin!P4</f>
        <v>0</v>
      </c>
      <c r="Q88" s="128">
        <f>RES_hhdet_numvin!Q4</f>
        <v>0</v>
      </c>
      <c r="R88" s="128">
        <f>RES_hhdet_numvin!R4</f>
        <v>0</v>
      </c>
      <c r="S88" s="128">
        <f>RES_hhdet_numvin!S4</f>
        <v>0</v>
      </c>
      <c r="T88" s="128">
        <f>RES_hhdet_numvin!T4</f>
        <v>0</v>
      </c>
      <c r="U88" s="128">
        <f>RES_hhdet_numvin!U4</f>
        <v>0</v>
      </c>
      <c r="V88" s="128">
        <f>RES_hhdet_numvin!V4</f>
        <v>0</v>
      </c>
      <c r="W88" s="128">
        <f>RES_hhdet_numvin!W4</f>
        <v>0</v>
      </c>
      <c r="X88" s="128">
        <f>RES_hhdet_numvin!X4</f>
        <v>0</v>
      </c>
      <c r="Y88" s="128">
        <f>RES_hhdet_numvin!Y4</f>
        <v>0</v>
      </c>
      <c r="DA88" s="133"/>
    </row>
    <row r="89" spans="1:105" ht="12" customHeight="1" x14ac:dyDescent="0.25">
      <c r="A89" s="97" t="s">
        <v>51</v>
      </c>
      <c r="B89" s="52">
        <f>RES_hhdet_numvin!B5</f>
        <v>0</v>
      </c>
      <c r="C89" s="52">
        <f>RES_hhdet_numvin!C5</f>
        <v>0</v>
      </c>
      <c r="D89" s="52">
        <f>RES_hhdet_numvin!D5</f>
        <v>0</v>
      </c>
      <c r="E89" s="52">
        <f>RES_hhdet_numvin!E5</f>
        <v>0</v>
      </c>
      <c r="F89" s="52">
        <f>RES_hhdet_numvin!F5</f>
        <v>0</v>
      </c>
      <c r="G89" s="52">
        <f>RES_hhdet_numvin!G5</f>
        <v>0</v>
      </c>
      <c r="H89" s="52">
        <f>RES_hhdet_numvin!H5</f>
        <v>0</v>
      </c>
      <c r="I89" s="52">
        <f>RES_hhdet_numvin!I5</f>
        <v>0</v>
      </c>
      <c r="J89" s="52">
        <f>RES_hhdet_numvin!J5</f>
        <v>3297</v>
      </c>
      <c r="K89" s="52">
        <f>RES_hhdet_numvin!K5</f>
        <v>4122</v>
      </c>
      <c r="L89" s="52">
        <f>RES_hhdet_numvin!L5</f>
        <v>3048</v>
      </c>
      <c r="M89" s="52">
        <f>RES_hhdet_numvin!M5</f>
        <v>3026</v>
      </c>
      <c r="N89" s="52">
        <f>RES_hhdet_numvin!N5</f>
        <v>654</v>
      </c>
      <c r="O89" s="52">
        <f>RES_hhdet_numvin!O5</f>
        <v>2998</v>
      </c>
      <c r="P89" s="52">
        <f>RES_hhdet_numvin!P5</f>
        <v>3</v>
      </c>
      <c r="Q89" s="52">
        <f>RES_hhdet_numvin!Q5</f>
        <v>0</v>
      </c>
      <c r="R89" s="52">
        <f>RES_hhdet_numvin!R5</f>
        <v>0</v>
      </c>
      <c r="S89" s="52">
        <f>RES_hhdet_numvin!S5</f>
        <v>1</v>
      </c>
      <c r="T89" s="52">
        <f>RES_hhdet_numvin!T5</f>
        <v>0</v>
      </c>
      <c r="U89" s="52">
        <f>RES_hhdet_numvin!U5</f>
        <v>0</v>
      </c>
      <c r="V89" s="52">
        <f>RES_hhdet_numvin!V5</f>
        <v>1</v>
      </c>
      <c r="W89" s="52">
        <f>RES_hhdet_numvin!W5</f>
        <v>0</v>
      </c>
      <c r="X89" s="52">
        <f>RES_hhdet_numvin!X5</f>
        <v>3302</v>
      </c>
      <c r="Y89" s="52">
        <f>RES_hhdet_numvin!Y5</f>
        <v>5876</v>
      </c>
      <c r="DA89" s="63" t="s">
        <v>1486</v>
      </c>
    </row>
    <row r="90" spans="1:105" ht="12" hidden="1" customHeight="1" x14ac:dyDescent="0.25">
      <c r="A90" s="97" t="s">
        <v>53</v>
      </c>
      <c r="B90" s="138">
        <f>RES_hhdet_numvin!B6</f>
        <v>0</v>
      </c>
      <c r="C90" s="138">
        <f>RES_hhdet_numvin!C6</f>
        <v>0</v>
      </c>
      <c r="D90" s="138">
        <f>RES_hhdet_numvin!D6</f>
        <v>0</v>
      </c>
      <c r="E90" s="138">
        <f>RES_hhdet_numvin!E6</f>
        <v>0</v>
      </c>
      <c r="F90" s="138">
        <f>RES_hhdet_numvin!F6</f>
        <v>0</v>
      </c>
      <c r="G90" s="138">
        <f>RES_hhdet_numvin!G6</f>
        <v>0</v>
      </c>
      <c r="H90" s="138">
        <f>RES_hhdet_numvin!H6</f>
        <v>0</v>
      </c>
      <c r="I90" s="138">
        <f>RES_hhdet_numvin!I6</f>
        <v>0</v>
      </c>
      <c r="J90" s="138">
        <f>RES_hhdet_numvin!J6</f>
        <v>0</v>
      </c>
      <c r="K90" s="138">
        <f>RES_hhdet_numvin!K6</f>
        <v>0</v>
      </c>
      <c r="L90" s="138">
        <f>RES_hhdet_numvin!L6</f>
        <v>0</v>
      </c>
      <c r="M90" s="138">
        <f>RES_hhdet_numvin!M6</f>
        <v>0</v>
      </c>
      <c r="N90" s="138">
        <f>RES_hhdet_numvin!N6</f>
        <v>0</v>
      </c>
      <c r="O90" s="138">
        <f>RES_hhdet_numvin!O6</f>
        <v>0</v>
      </c>
      <c r="P90" s="138">
        <f>RES_hhdet_numvin!P6</f>
        <v>0</v>
      </c>
      <c r="Q90" s="138">
        <f>RES_hhdet_numvin!Q6</f>
        <v>0</v>
      </c>
      <c r="R90" s="138">
        <f>RES_hhdet_numvin!R6</f>
        <v>0</v>
      </c>
      <c r="S90" s="138">
        <f>RES_hhdet_numvin!S6</f>
        <v>0</v>
      </c>
      <c r="T90" s="138">
        <f>RES_hhdet_numvin!T6</f>
        <v>0</v>
      </c>
      <c r="U90" s="138">
        <f>RES_hhdet_numvin!U6</f>
        <v>0</v>
      </c>
      <c r="V90" s="138">
        <f>RES_hhdet_numvin!V6</f>
        <v>0</v>
      </c>
      <c r="W90" s="138">
        <f>RES_hhdet_numvin!W6</f>
        <v>0</v>
      </c>
      <c r="X90" s="138">
        <f>RES_hhdet_numvin!X6</f>
        <v>0</v>
      </c>
      <c r="Y90" s="138">
        <f>RES_hhdet_numvin!Y6</f>
        <v>0</v>
      </c>
      <c r="DA90" s="63"/>
    </row>
    <row r="91" spans="1:105" ht="12.95" customHeight="1" x14ac:dyDescent="0.25">
      <c r="A91" s="125" t="s">
        <v>92</v>
      </c>
      <c r="B91" s="126">
        <f>RES_hhdet_numvin!B7</f>
        <v>0</v>
      </c>
      <c r="C91" s="126">
        <f>RES_hhdet_numvin!C7</f>
        <v>0</v>
      </c>
      <c r="D91" s="126">
        <f>RES_hhdet_numvin!D7</f>
        <v>0</v>
      </c>
      <c r="E91" s="126">
        <f>RES_hhdet_numvin!E7</f>
        <v>0</v>
      </c>
      <c r="F91" s="126">
        <f>RES_hhdet_numvin!F7</f>
        <v>0</v>
      </c>
      <c r="G91" s="126">
        <f>RES_hhdet_numvin!G7</f>
        <v>0</v>
      </c>
      <c r="H91" s="126">
        <f>RES_hhdet_numvin!H7</f>
        <v>0</v>
      </c>
      <c r="I91" s="126">
        <f>RES_hhdet_numvin!I7</f>
        <v>0</v>
      </c>
      <c r="J91" s="126">
        <f>RES_hhdet_numvin!J7</f>
        <v>0</v>
      </c>
      <c r="K91" s="126">
        <f>RES_hhdet_numvin!K7</f>
        <v>0</v>
      </c>
      <c r="L91" s="126">
        <f>RES_hhdet_numvin!L7</f>
        <v>0</v>
      </c>
      <c r="M91" s="126">
        <f>RES_hhdet_numvin!M7</f>
        <v>0</v>
      </c>
      <c r="N91" s="126">
        <f>RES_hhdet_numvin!N7</f>
        <v>0</v>
      </c>
      <c r="O91" s="126">
        <f>RES_hhdet_numvin!O7</f>
        <v>0</v>
      </c>
      <c r="P91" s="126">
        <f>RES_hhdet_numvin!P7</f>
        <v>0</v>
      </c>
      <c r="Q91" s="126">
        <f>RES_hhdet_numvin!Q7</f>
        <v>0</v>
      </c>
      <c r="R91" s="126">
        <f>RES_hhdet_numvin!R7</f>
        <v>0</v>
      </c>
      <c r="S91" s="126">
        <f>RES_hhdet_numvin!S7</f>
        <v>0</v>
      </c>
      <c r="T91" s="126">
        <f>RES_hhdet_numvin!T7</f>
        <v>0</v>
      </c>
      <c r="U91" s="126">
        <f>RES_hhdet_numvin!U7</f>
        <v>0</v>
      </c>
      <c r="V91" s="126">
        <f>RES_hhdet_numvin!V7</f>
        <v>0</v>
      </c>
      <c r="W91" s="126">
        <f>RES_hhdet_numvin!W7</f>
        <v>0</v>
      </c>
      <c r="X91" s="126">
        <f>RES_hhdet_numvin!X7</f>
        <v>0</v>
      </c>
      <c r="Y91" s="126">
        <f>RES_hhdet_numvin!Y7</f>
        <v>0</v>
      </c>
      <c r="DA91" s="134"/>
    </row>
    <row r="92" spans="1:105" ht="12" customHeight="1" x14ac:dyDescent="0.25">
      <c r="A92" s="97" t="s">
        <v>53</v>
      </c>
      <c r="B92" s="52">
        <f>RES_hhdet_numvin!B8</f>
        <v>0</v>
      </c>
      <c r="C92" s="52">
        <f>RES_hhdet_numvin!C8</f>
        <v>0</v>
      </c>
      <c r="D92" s="52">
        <f>RES_hhdet_numvin!D8</f>
        <v>0</v>
      </c>
      <c r="E92" s="52">
        <f>RES_hhdet_numvin!E8</f>
        <v>0</v>
      </c>
      <c r="F92" s="52">
        <f>RES_hhdet_numvin!F8</f>
        <v>0</v>
      </c>
      <c r="G92" s="52">
        <f>RES_hhdet_numvin!G8</f>
        <v>0</v>
      </c>
      <c r="H92" s="52">
        <f>RES_hhdet_numvin!H8</f>
        <v>0</v>
      </c>
      <c r="I92" s="52">
        <f>RES_hhdet_numvin!I8</f>
        <v>0</v>
      </c>
      <c r="J92" s="52">
        <f>RES_hhdet_numvin!J8</f>
        <v>0</v>
      </c>
      <c r="K92" s="52">
        <f>RES_hhdet_numvin!K8</f>
        <v>0</v>
      </c>
      <c r="L92" s="52">
        <f>RES_hhdet_numvin!L8</f>
        <v>0</v>
      </c>
      <c r="M92" s="52">
        <f>RES_hhdet_numvin!M8</f>
        <v>0</v>
      </c>
      <c r="N92" s="52">
        <f>RES_hhdet_numvin!N8</f>
        <v>0</v>
      </c>
      <c r="O92" s="52">
        <f>RES_hhdet_numvin!O8</f>
        <v>0</v>
      </c>
      <c r="P92" s="52">
        <f>RES_hhdet_numvin!P8</f>
        <v>0</v>
      </c>
      <c r="Q92" s="52">
        <f>RES_hhdet_numvin!Q8</f>
        <v>0</v>
      </c>
      <c r="R92" s="52">
        <f>RES_hhdet_numvin!R8</f>
        <v>8</v>
      </c>
      <c r="S92" s="52">
        <f>RES_hhdet_numvin!S8</f>
        <v>15</v>
      </c>
      <c r="T92" s="52">
        <f>RES_hhdet_numvin!T8</f>
        <v>19</v>
      </c>
      <c r="U92" s="52">
        <f>RES_hhdet_numvin!U8</f>
        <v>42</v>
      </c>
      <c r="V92" s="52">
        <f>RES_hhdet_numvin!V8</f>
        <v>54</v>
      </c>
      <c r="W92" s="52">
        <f>RES_hhdet_numvin!W8</f>
        <v>50</v>
      </c>
      <c r="X92" s="52">
        <f>RES_hhdet_numvin!X8</f>
        <v>141</v>
      </c>
      <c r="Y92" s="52">
        <f>RES_hhdet_numvin!Y8</f>
        <v>382</v>
      </c>
      <c r="DA92" s="63" t="s">
        <v>1487</v>
      </c>
    </row>
    <row r="93" spans="1:105" ht="12" customHeight="1" x14ac:dyDescent="0.25">
      <c r="A93" s="125" t="s">
        <v>55</v>
      </c>
      <c r="B93" s="126">
        <f>RES_hhdet_numvin!B9</f>
        <v>0</v>
      </c>
      <c r="C93" s="126">
        <f>RES_hhdet_numvin!C9</f>
        <v>0</v>
      </c>
      <c r="D93" s="126">
        <f>RES_hhdet_numvin!D9</f>
        <v>0</v>
      </c>
      <c r="E93" s="126">
        <f>RES_hhdet_numvin!E9</f>
        <v>0</v>
      </c>
      <c r="F93" s="126">
        <f>RES_hhdet_numvin!F9</f>
        <v>0</v>
      </c>
      <c r="G93" s="126">
        <f>RES_hhdet_numvin!G9</f>
        <v>0</v>
      </c>
      <c r="H93" s="126">
        <f>RES_hhdet_numvin!H9</f>
        <v>0</v>
      </c>
      <c r="I93" s="126">
        <f>RES_hhdet_numvin!I9</f>
        <v>0</v>
      </c>
      <c r="J93" s="126">
        <f>RES_hhdet_numvin!J9</f>
        <v>0</v>
      </c>
      <c r="K93" s="126">
        <f>RES_hhdet_numvin!K9</f>
        <v>0</v>
      </c>
      <c r="L93" s="126">
        <f>RES_hhdet_numvin!L9</f>
        <v>0</v>
      </c>
      <c r="M93" s="126">
        <f>RES_hhdet_numvin!M9</f>
        <v>0</v>
      </c>
      <c r="N93" s="126">
        <f>RES_hhdet_numvin!N9</f>
        <v>0</v>
      </c>
      <c r="O93" s="126">
        <f>RES_hhdet_numvin!O9</f>
        <v>0</v>
      </c>
      <c r="P93" s="126">
        <f>RES_hhdet_numvin!P9</f>
        <v>0</v>
      </c>
      <c r="Q93" s="126">
        <f>RES_hhdet_numvin!Q9</f>
        <v>0</v>
      </c>
      <c r="R93" s="126">
        <f>RES_hhdet_numvin!R9</f>
        <v>0</v>
      </c>
      <c r="S93" s="126">
        <f>RES_hhdet_numvin!S9</f>
        <v>0</v>
      </c>
      <c r="T93" s="126">
        <f>RES_hhdet_numvin!T9</f>
        <v>0</v>
      </c>
      <c r="U93" s="126">
        <f>RES_hhdet_numvin!U9</f>
        <v>0</v>
      </c>
      <c r="V93" s="126">
        <f>RES_hhdet_numvin!V9</f>
        <v>0</v>
      </c>
      <c r="W93" s="126">
        <f>RES_hhdet_numvin!W9</f>
        <v>0</v>
      </c>
      <c r="X93" s="126">
        <f>RES_hhdet_numvin!X9</f>
        <v>0</v>
      </c>
      <c r="Y93" s="126">
        <f>RES_hhdet_numvin!Y9</f>
        <v>0</v>
      </c>
      <c r="DA93" s="134"/>
    </row>
    <row r="94" spans="1:105" ht="12" customHeight="1" x14ac:dyDescent="0.25">
      <c r="A94" s="97" t="s">
        <v>143</v>
      </c>
      <c r="B94" s="52">
        <f>RES_hhdet_numvin!B10</f>
        <v>0</v>
      </c>
      <c r="C94" s="52">
        <f>RES_hhdet_numvin!C10</f>
        <v>0</v>
      </c>
      <c r="D94" s="52">
        <f>RES_hhdet_numvin!D10</f>
        <v>0</v>
      </c>
      <c r="E94" s="52">
        <f>RES_hhdet_numvin!E10</f>
        <v>0</v>
      </c>
      <c r="F94" s="52">
        <f>RES_hhdet_numvin!F10</f>
        <v>0</v>
      </c>
      <c r="G94" s="52">
        <f>RES_hhdet_numvin!G10</f>
        <v>0</v>
      </c>
      <c r="H94" s="52">
        <f>RES_hhdet_numvin!H10</f>
        <v>0</v>
      </c>
      <c r="I94" s="52">
        <f>RES_hhdet_numvin!I10</f>
        <v>0</v>
      </c>
      <c r="J94" s="52">
        <f>RES_hhdet_numvin!J10</f>
        <v>12</v>
      </c>
      <c r="K94" s="52">
        <f>RES_hhdet_numvin!K10</f>
        <v>11</v>
      </c>
      <c r="L94" s="52">
        <f>RES_hhdet_numvin!L10</f>
        <v>16</v>
      </c>
      <c r="M94" s="52">
        <f>RES_hhdet_numvin!M10</f>
        <v>25</v>
      </c>
      <c r="N94" s="52">
        <f>RES_hhdet_numvin!N10</f>
        <v>21</v>
      </c>
      <c r="O94" s="52">
        <f>RES_hhdet_numvin!O10</f>
        <v>26</v>
      </c>
      <c r="P94" s="52">
        <f>RES_hhdet_numvin!P10</f>
        <v>3</v>
      </c>
      <c r="Q94" s="52">
        <f>RES_hhdet_numvin!Q10</f>
        <v>6</v>
      </c>
      <c r="R94" s="52">
        <f>RES_hhdet_numvin!R10</f>
        <v>9</v>
      </c>
      <c r="S94" s="52">
        <f>RES_hhdet_numvin!S10</f>
        <v>30</v>
      </c>
      <c r="T94" s="52">
        <f>RES_hhdet_numvin!T10</f>
        <v>35</v>
      </c>
      <c r="U94" s="52">
        <f>RES_hhdet_numvin!U10</f>
        <v>48</v>
      </c>
      <c r="V94" s="52">
        <f>RES_hhdet_numvin!V10</f>
        <v>45</v>
      </c>
      <c r="W94" s="52">
        <f>RES_hhdet_numvin!W10</f>
        <v>11</v>
      </c>
      <c r="X94" s="52">
        <f>RES_hhdet_numvin!X10</f>
        <v>158</v>
      </c>
      <c r="Y94" s="52">
        <f>RES_hhdet_numvin!Y10</f>
        <v>201</v>
      </c>
      <c r="DA94" s="63" t="s">
        <v>1488</v>
      </c>
    </row>
    <row r="95" spans="1:105" ht="12" customHeight="1" x14ac:dyDescent="0.25">
      <c r="A95" s="97" t="s">
        <v>124</v>
      </c>
      <c r="B95" s="52">
        <f>RES_hhdet_numvin!B11</f>
        <v>0</v>
      </c>
      <c r="C95" s="52">
        <f>RES_hhdet_numvin!C11</f>
        <v>0</v>
      </c>
      <c r="D95" s="52">
        <f>RES_hhdet_numvin!D11</f>
        <v>0</v>
      </c>
      <c r="E95" s="52">
        <f>RES_hhdet_numvin!E11</f>
        <v>0</v>
      </c>
      <c r="F95" s="52">
        <f>RES_hhdet_numvin!F11</f>
        <v>0</v>
      </c>
      <c r="G95" s="52">
        <f>RES_hhdet_numvin!G11</f>
        <v>0</v>
      </c>
      <c r="H95" s="52">
        <f>RES_hhdet_numvin!H11</f>
        <v>0</v>
      </c>
      <c r="I95" s="52">
        <f>RES_hhdet_numvin!I11</f>
        <v>0</v>
      </c>
      <c r="J95" s="52">
        <f>RES_hhdet_numvin!J11</f>
        <v>0</v>
      </c>
      <c r="K95" s="52">
        <f>RES_hhdet_numvin!K11</f>
        <v>0</v>
      </c>
      <c r="L95" s="52">
        <f>RES_hhdet_numvin!L11</f>
        <v>0</v>
      </c>
      <c r="M95" s="52">
        <f>RES_hhdet_numvin!M11</f>
        <v>0</v>
      </c>
      <c r="N95" s="52">
        <f>RES_hhdet_numvin!N11</f>
        <v>0</v>
      </c>
      <c r="O95" s="52">
        <f>RES_hhdet_numvin!O11</f>
        <v>0</v>
      </c>
      <c r="P95" s="52">
        <f>RES_hhdet_numvin!P11</f>
        <v>0</v>
      </c>
      <c r="Q95" s="52">
        <f>RES_hhdet_numvin!Q11</f>
        <v>0</v>
      </c>
      <c r="R95" s="52">
        <f>RES_hhdet_numvin!R11</f>
        <v>276</v>
      </c>
      <c r="S95" s="52">
        <f>RES_hhdet_numvin!S11</f>
        <v>310</v>
      </c>
      <c r="T95" s="52">
        <f>RES_hhdet_numvin!T11</f>
        <v>202</v>
      </c>
      <c r="U95" s="52">
        <f>RES_hhdet_numvin!U11</f>
        <v>165</v>
      </c>
      <c r="V95" s="52">
        <f>RES_hhdet_numvin!V11</f>
        <v>103</v>
      </c>
      <c r="W95" s="52">
        <f>RES_hhdet_numvin!W11</f>
        <v>470</v>
      </c>
      <c r="X95" s="52">
        <f>RES_hhdet_numvin!X11</f>
        <v>833</v>
      </c>
      <c r="Y95" s="52">
        <f>RES_hhdet_numvin!Y11</f>
        <v>1026</v>
      </c>
      <c r="DA95" s="63" t="s">
        <v>1489</v>
      </c>
    </row>
    <row r="96" spans="1:105" ht="12" customHeight="1" x14ac:dyDescent="0.25">
      <c r="A96" s="97" t="s">
        <v>123</v>
      </c>
      <c r="B96" s="52">
        <f>RES_hhdet_numvin!B12</f>
        <v>0</v>
      </c>
      <c r="C96" s="52">
        <f>RES_hhdet_numvin!C12</f>
        <v>0</v>
      </c>
      <c r="D96" s="52">
        <f>RES_hhdet_numvin!D12</f>
        <v>0</v>
      </c>
      <c r="E96" s="52">
        <f>RES_hhdet_numvin!E12</f>
        <v>0</v>
      </c>
      <c r="F96" s="52">
        <f>RES_hhdet_numvin!F12</f>
        <v>0</v>
      </c>
      <c r="G96" s="52">
        <f>RES_hhdet_numvin!G12</f>
        <v>0</v>
      </c>
      <c r="H96" s="52">
        <f>RES_hhdet_numvin!H12</f>
        <v>0</v>
      </c>
      <c r="I96" s="52">
        <f>RES_hhdet_numvin!I12</f>
        <v>0</v>
      </c>
      <c r="J96" s="52">
        <f>RES_hhdet_numvin!J12</f>
        <v>0</v>
      </c>
      <c r="K96" s="52">
        <f>RES_hhdet_numvin!K12</f>
        <v>0</v>
      </c>
      <c r="L96" s="52">
        <f>RES_hhdet_numvin!L12</f>
        <v>0</v>
      </c>
      <c r="M96" s="52">
        <f>RES_hhdet_numvin!M12</f>
        <v>0</v>
      </c>
      <c r="N96" s="52">
        <f>RES_hhdet_numvin!N12</f>
        <v>0</v>
      </c>
      <c r="O96" s="52">
        <f>RES_hhdet_numvin!O12</f>
        <v>0</v>
      </c>
      <c r="P96" s="52">
        <f>RES_hhdet_numvin!P12</f>
        <v>0</v>
      </c>
      <c r="Q96" s="52">
        <f>RES_hhdet_numvin!Q12</f>
        <v>0</v>
      </c>
      <c r="R96" s="52">
        <f>RES_hhdet_numvin!R12</f>
        <v>0</v>
      </c>
      <c r="S96" s="52">
        <f>RES_hhdet_numvin!S12</f>
        <v>0</v>
      </c>
      <c r="T96" s="52">
        <f>RES_hhdet_numvin!T12</f>
        <v>0</v>
      </c>
      <c r="U96" s="52">
        <f>RES_hhdet_numvin!U12</f>
        <v>0</v>
      </c>
      <c r="V96" s="52">
        <f>RES_hhdet_numvin!V12</f>
        <v>0</v>
      </c>
      <c r="W96" s="52">
        <f>RES_hhdet_numvin!W12</f>
        <v>0</v>
      </c>
      <c r="X96" s="52">
        <f>RES_hhdet_numvin!X12</f>
        <v>4</v>
      </c>
      <c r="Y96" s="52">
        <f>RES_hhdet_numvin!Y12</f>
        <v>2</v>
      </c>
      <c r="DA96" s="63" t="s">
        <v>1490</v>
      </c>
    </row>
    <row r="97" spans="1:105" ht="12" hidden="1" customHeight="1" x14ac:dyDescent="0.25">
      <c r="A97" s="97" t="s">
        <v>50</v>
      </c>
      <c r="B97" s="52">
        <f>RES_hhdet_numvin!B13</f>
        <v>0</v>
      </c>
      <c r="C97" s="52">
        <f>RES_hhdet_numvin!C13</f>
        <v>0</v>
      </c>
      <c r="D97" s="52">
        <f>RES_hhdet_numvin!D13</f>
        <v>0</v>
      </c>
      <c r="E97" s="52">
        <f>RES_hhdet_numvin!E13</f>
        <v>0</v>
      </c>
      <c r="F97" s="52">
        <f>RES_hhdet_numvin!F13</f>
        <v>0</v>
      </c>
      <c r="G97" s="52">
        <f>RES_hhdet_numvin!G13</f>
        <v>0</v>
      </c>
      <c r="H97" s="52">
        <f>RES_hhdet_numvin!H13</f>
        <v>0</v>
      </c>
      <c r="I97" s="52">
        <f>RES_hhdet_numvin!I13</f>
        <v>0</v>
      </c>
      <c r="J97" s="52">
        <f>RES_hhdet_numvin!J13</f>
        <v>0</v>
      </c>
      <c r="K97" s="52">
        <f>RES_hhdet_numvin!K13</f>
        <v>0</v>
      </c>
      <c r="L97" s="52">
        <f>RES_hhdet_numvin!L13</f>
        <v>0</v>
      </c>
      <c r="M97" s="52">
        <f>RES_hhdet_numvin!M13</f>
        <v>0</v>
      </c>
      <c r="N97" s="52">
        <f>RES_hhdet_numvin!N13</f>
        <v>0</v>
      </c>
      <c r="O97" s="52">
        <f>RES_hhdet_numvin!O13</f>
        <v>0</v>
      </c>
      <c r="P97" s="52">
        <f>RES_hhdet_numvin!P13</f>
        <v>0</v>
      </c>
      <c r="Q97" s="52">
        <f>RES_hhdet_numvin!Q13</f>
        <v>0</v>
      </c>
      <c r="R97" s="52">
        <f>RES_hhdet_numvin!R13</f>
        <v>0</v>
      </c>
      <c r="S97" s="52">
        <f>RES_hhdet_numvin!S13</f>
        <v>0</v>
      </c>
      <c r="T97" s="52">
        <f>RES_hhdet_numvin!T13</f>
        <v>0</v>
      </c>
      <c r="U97" s="52">
        <f>RES_hhdet_numvin!U13</f>
        <v>0</v>
      </c>
      <c r="V97" s="52">
        <f>RES_hhdet_numvin!V13</f>
        <v>0</v>
      </c>
      <c r="W97" s="52">
        <f>RES_hhdet_numvin!W13</f>
        <v>0</v>
      </c>
      <c r="X97" s="52">
        <f>RES_hhdet_numvin!X13</f>
        <v>0</v>
      </c>
      <c r="Y97" s="52">
        <f>RES_hhdet_numvin!Y13</f>
        <v>0</v>
      </c>
      <c r="DA97" s="63"/>
    </row>
    <row r="98" spans="1:105" ht="12" hidden="1" customHeight="1" x14ac:dyDescent="0.25">
      <c r="A98" s="97" t="s">
        <v>52</v>
      </c>
      <c r="B98" s="52">
        <f>RES_hhdet_numvin!B14</f>
        <v>0</v>
      </c>
      <c r="C98" s="52">
        <f>RES_hhdet_numvin!C14</f>
        <v>0</v>
      </c>
      <c r="D98" s="52">
        <f>RES_hhdet_numvin!D14</f>
        <v>0</v>
      </c>
      <c r="E98" s="52">
        <f>RES_hhdet_numvin!E14</f>
        <v>0</v>
      </c>
      <c r="F98" s="52">
        <f>RES_hhdet_numvin!F14</f>
        <v>0</v>
      </c>
      <c r="G98" s="52">
        <f>RES_hhdet_numvin!G14</f>
        <v>0</v>
      </c>
      <c r="H98" s="52">
        <f>RES_hhdet_numvin!H14</f>
        <v>0</v>
      </c>
      <c r="I98" s="52">
        <f>RES_hhdet_numvin!I14</f>
        <v>0</v>
      </c>
      <c r="J98" s="52">
        <f>RES_hhdet_numvin!J14</f>
        <v>0</v>
      </c>
      <c r="K98" s="52">
        <f>RES_hhdet_numvin!K14</f>
        <v>0</v>
      </c>
      <c r="L98" s="52">
        <f>RES_hhdet_numvin!L14</f>
        <v>0</v>
      </c>
      <c r="M98" s="52">
        <f>RES_hhdet_numvin!M14</f>
        <v>0</v>
      </c>
      <c r="N98" s="52">
        <f>RES_hhdet_numvin!N14</f>
        <v>0</v>
      </c>
      <c r="O98" s="52">
        <f>RES_hhdet_numvin!O14</f>
        <v>0</v>
      </c>
      <c r="P98" s="52">
        <f>RES_hhdet_numvin!P14</f>
        <v>0</v>
      </c>
      <c r="Q98" s="52">
        <f>RES_hhdet_numvin!Q14</f>
        <v>0</v>
      </c>
      <c r="R98" s="52">
        <f>RES_hhdet_numvin!R14</f>
        <v>0</v>
      </c>
      <c r="S98" s="52">
        <f>RES_hhdet_numvin!S14</f>
        <v>0</v>
      </c>
      <c r="T98" s="52">
        <f>RES_hhdet_numvin!T14</f>
        <v>0</v>
      </c>
      <c r="U98" s="52">
        <f>RES_hhdet_numvin!U14</f>
        <v>0</v>
      </c>
      <c r="V98" s="52">
        <f>RES_hhdet_numvin!V14</f>
        <v>0</v>
      </c>
      <c r="W98" s="52">
        <f>RES_hhdet_numvin!W14</f>
        <v>0</v>
      </c>
      <c r="X98" s="52">
        <f>RES_hhdet_numvin!X14</f>
        <v>0</v>
      </c>
      <c r="Y98" s="52">
        <f>RES_hhdet_numvin!Y14</f>
        <v>0</v>
      </c>
      <c r="DA98" s="63"/>
    </row>
    <row r="99" spans="1:105" ht="12" customHeight="1" x14ac:dyDescent="0.25">
      <c r="A99" s="97" t="s">
        <v>122</v>
      </c>
      <c r="B99" s="138">
        <f>RES_hhdet_numvin!B15</f>
        <v>0</v>
      </c>
      <c r="C99" s="138">
        <f>RES_hhdet_numvin!C15</f>
        <v>0</v>
      </c>
      <c r="D99" s="138">
        <f>RES_hhdet_numvin!D15</f>
        <v>0</v>
      </c>
      <c r="E99" s="138">
        <f>RES_hhdet_numvin!E15</f>
        <v>0</v>
      </c>
      <c r="F99" s="138">
        <f>RES_hhdet_numvin!F15</f>
        <v>0</v>
      </c>
      <c r="G99" s="138">
        <f>RES_hhdet_numvin!G15</f>
        <v>0</v>
      </c>
      <c r="H99" s="138">
        <f>RES_hhdet_numvin!H15</f>
        <v>0</v>
      </c>
      <c r="I99" s="138">
        <f>RES_hhdet_numvin!I15</f>
        <v>0</v>
      </c>
      <c r="J99" s="138">
        <f>RES_hhdet_numvin!J15</f>
        <v>0</v>
      </c>
      <c r="K99" s="138">
        <f>RES_hhdet_numvin!K15</f>
        <v>0</v>
      </c>
      <c r="L99" s="138">
        <f>RES_hhdet_numvin!L15</f>
        <v>0</v>
      </c>
      <c r="M99" s="138">
        <f>RES_hhdet_numvin!M15</f>
        <v>0</v>
      </c>
      <c r="N99" s="138">
        <f>RES_hhdet_numvin!N15</f>
        <v>0</v>
      </c>
      <c r="O99" s="138">
        <f>RES_hhdet_numvin!O15</f>
        <v>0</v>
      </c>
      <c r="P99" s="138">
        <f>RES_hhdet_numvin!P15</f>
        <v>0</v>
      </c>
      <c r="Q99" s="138">
        <f>RES_hhdet_numvin!Q15</f>
        <v>0</v>
      </c>
      <c r="R99" s="138">
        <f>RES_hhdet_numvin!R15</f>
        <v>1924</v>
      </c>
      <c r="S99" s="138">
        <f>RES_hhdet_numvin!S15</f>
        <v>2270</v>
      </c>
      <c r="T99" s="138">
        <f>RES_hhdet_numvin!T15</f>
        <v>1447</v>
      </c>
      <c r="U99" s="138">
        <f>RES_hhdet_numvin!U15</f>
        <v>986</v>
      </c>
      <c r="V99" s="138">
        <f>RES_hhdet_numvin!V15</f>
        <v>598</v>
      </c>
      <c r="W99" s="138">
        <f>RES_hhdet_numvin!W15</f>
        <v>2661</v>
      </c>
      <c r="X99" s="138">
        <f>RES_hhdet_numvin!X15</f>
        <v>614</v>
      </c>
      <c r="Y99" s="138">
        <f>RES_hhdet_numvin!Y15</f>
        <v>4253</v>
      </c>
      <c r="DA99" s="63" t="s">
        <v>1491</v>
      </c>
    </row>
    <row r="100" spans="1:105" ht="12" customHeight="1" x14ac:dyDescent="0.25">
      <c r="A100" s="97" t="s">
        <v>121</v>
      </c>
      <c r="B100" s="138">
        <f>RES_hhdet_numvin!B16</f>
        <v>0</v>
      </c>
      <c r="C100" s="138">
        <f>RES_hhdet_numvin!C16</f>
        <v>0</v>
      </c>
      <c r="D100" s="138">
        <f>RES_hhdet_numvin!D16</f>
        <v>0</v>
      </c>
      <c r="E100" s="138">
        <f>RES_hhdet_numvin!E16</f>
        <v>0</v>
      </c>
      <c r="F100" s="138">
        <f>RES_hhdet_numvin!F16</f>
        <v>0</v>
      </c>
      <c r="G100" s="138">
        <f>RES_hhdet_numvin!G16</f>
        <v>0</v>
      </c>
      <c r="H100" s="138">
        <f>RES_hhdet_numvin!H16</f>
        <v>0</v>
      </c>
      <c r="I100" s="138">
        <f>RES_hhdet_numvin!I16</f>
        <v>0</v>
      </c>
      <c r="J100" s="138">
        <f>RES_hhdet_numvin!J16</f>
        <v>0</v>
      </c>
      <c r="K100" s="138">
        <f>RES_hhdet_numvin!K16</f>
        <v>0</v>
      </c>
      <c r="L100" s="138">
        <f>RES_hhdet_numvin!L16</f>
        <v>0</v>
      </c>
      <c r="M100" s="138">
        <f>RES_hhdet_numvin!M16</f>
        <v>0</v>
      </c>
      <c r="N100" s="138">
        <f>RES_hhdet_numvin!N16</f>
        <v>0</v>
      </c>
      <c r="O100" s="138">
        <f>RES_hhdet_numvin!O16</f>
        <v>0</v>
      </c>
      <c r="P100" s="138">
        <f>RES_hhdet_numvin!P16</f>
        <v>0</v>
      </c>
      <c r="Q100" s="138">
        <f>RES_hhdet_numvin!Q16</f>
        <v>0</v>
      </c>
      <c r="R100" s="138">
        <f>RES_hhdet_numvin!R16</f>
        <v>494</v>
      </c>
      <c r="S100" s="138">
        <f>RES_hhdet_numvin!S16</f>
        <v>680</v>
      </c>
      <c r="T100" s="138">
        <f>RES_hhdet_numvin!T16</f>
        <v>238</v>
      </c>
      <c r="U100" s="138">
        <f>RES_hhdet_numvin!U16</f>
        <v>130</v>
      </c>
      <c r="V100" s="138">
        <f>RES_hhdet_numvin!V16</f>
        <v>82</v>
      </c>
      <c r="W100" s="138">
        <f>RES_hhdet_numvin!W16</f>
        <v>645</v>
      </c>
      <c r="X100" s="138">
        <f>RES_hhdet_numvin!X16</f>
        <v>3553</v>
      </c>
      <c r="Y100" s="138">
        <f>RES_hhdet_numvin!Y16</f>
        <v>1705</v>
      </c>
      <c r="DA100" s="63" t="s">
        <v>1492</v>
      </c>
    </row>
    <row r="101" spans="1:105" ht="12" hidden="1" customHeight="1" x14ac:dyDescent="0.25">
      <c r="A101" s="108" t="s">
        <v>53</v>
      </c>
      <c r="B101" s="138">
        <f>RES_hhdet_numvin!B17</f>
        <v>0</v>
      </c>
      <c r="C101" s="138">
        <f>RES_hhdet_numvin!C17</f>
        <v>0</v>
      </c>
      <c r="D101" s="138">
        <f>RES_hhdet_numvin!D17</f>
        <v>0</v>
      </c>
      <c r="E101" s="138">
        <f>RES_hhdet_numvin!E17</f>
        <v>0</v>
      </c>
      <c r="F101" s="138">
        <f>RES_hhdet_numvin!F17</f>
        <v>0</v>
      </c>
      <c r="G101" s="138">
        <f>RES_hhdet_numvin!G17</f>
        <v>0</v>
      </c>
      <c r="H101" s="138">
        <f>RES_hhdet_numvin!H17</f>
        <v>0</v>
      </c>
      <c r="I101" s="138">
        <f>RES_hhdet_numvin!I17</f>
        <v>0</v>
      </c>
      <c r="J101" s="138">
        <f>RES_hhdet_numvin!J17</f>
        <v>0</v>
      </c>
      <c r="K101" s="138">
        <f>RES_hhdet_numvin!K17</f>
        <v>0</v>
      </c>
      <c r="L101" s="138">
        <f>RES_hhdet_numvin!L17</f>
        <v>0</v>
      </c>
      <c r="M101" s="138">
        <f>RES_hhdet_numvin!M17</f>
        <v>0</v>
      </c>
      <c r="N101" s="138">
        <f>RES_hhdet_numvin!N17</f>
        <v>0</v>
      </c>
      <c r="O101" s="138">
        <f>RES_hhdet_numvin!O17</f>
        <v>0</v>
      </c>
      <c r="P101" s="138">
        <f>RES_hhdet_numvin!P17</f>
        <v>0</v>
      </c>
      <c r="Q101" s="138">
        <f>RES_hhdet_numvin!Q17</f>
        <v>0</v>
      </c>
      <c r="R101" s="138">
        <f>RES_hhdet_numvin!R17</f>
        <v>0</v>
      </c>
      <c r="S101" s="138">
        <f>RES_hhdet_numvin!S17</f>
        <v>0</v>
      </c>
      <c r="T101" s="138">
        <f>RES_hhdet_numvin!T17</f>
        <v>0</v>
      </c>
      <c r="U101" s="138">
        <f>RES_hhdet_numvin!U17</f>
        <v>0</v>
      </c>
      <c r="V101" s="138">
        <f>RES_hhdet_numvin!V17</f>
        <v>0</v>
      </c>
      <c r="W101" s="138">
        <f>RES_hhdet_numvin!W17</f>
        <v>0</v>
      </c>
      <c r="X101" s="138">
        <f>RES_hhdet_numvin!X17</f>
        <v>0</v>
      </c>
      <c r="Y101" s="138">
        <f>RES_hhdet_numvin!Y17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RES_hhdet_numvin!B18</f>
        <v>0</v>
      </c>
      <c r="C102" s="138">
        <f>RES_hhdet_numvin!C18</f>
        <v>0</v>
      </c>
      <c r="D102" s="138">
        <f>RES_hhdet_numvin!D18</f>
        <v>0</v>
      </c>
      <c r="E102" s="138">
        <f>RES_hhdet_numvin!E18</f>
        <v>0</v>
      </c>
      <c r="F102" s="138">
        <f>RES_hhdet_numvin!F18</f>
        <v>0</v>
      </c>
      <c r="G102" s="138">
        <f>RES_hhdet_numvin!G18</f>
        <v>0</v>
      </c>
      <c r="H102" s="138">
        <f>RES_hhdet_numvin!H18</f>
        <v>0</v>
      </c>
      <c r="I102" s="138">
        <f>RES_hhdet_numvin!I18</f>
        <v>0</v>
      </c>
      <c r="J102" s="138">
        <f>RES_hhdet_numvin!J18</f>
        <v>0</v>
      </c>
      <c r="K102" s="138">
        <f>RES_hhdet_numvin!K18</f>
        <v>0</v>
      </c>
      <c r="L102" s="138">
        <f>RES_hhdet_numvin!L18</f>
        <v>0</v>
      </c>
      <c r="M102" s="138">
        <f>RES_hhdet_numvin!M18</f>
        <v>0</v>
      </c>
      <c r="N102" s="138">
        <f>RES_hhdet_numvin!N18</f>
        <v>0</v>
      </c>
      <c r="O102" s="138">
        <f>RES_hhdet_numvin!O18</f>
        <v>0</v>
      </c>
      <c r="P102" s="138">
        <f>RES_hhdet_numvin!P18</f>
        <v>0</v>
      </c>
      <c r="Q102" s="138">
        <f>RES_hhdet_numvin!Q18</f>
        <v>0</v>
      </c>
      <c r="R102" s="138">
        <f>RES_hhdet_numvin!R18</f>
        <v>0</v>
      </c>
      <c r="S102" s="138">
        <f>RES_hhdet_numvin!S18</f>
        <v>0</v>
      </c>
      <c r="T102" s="138">
        <f>RES_hhdet_numvin!T18</f>
        <v>0</v>
      </c>
      <c r="U102" s="138">
        <f>RES_hhdet_numvin!U18</f>
        <v>0</v>
      </c>
      <c r="V102" s="138">
        <f>RES_hhdet_numvin!V18</f>
        <v>0</v>
      </c>
      <c r="W102" s="138">
        <f>RES_hhdet_numvin!W18</f>
        <v>0</v>
      </c>
      <c r="X102" s="138">
        <f>RES_hhdet_numvin!X18</f>
        <v>0</v>
      </c>
      <c r="Y102" s="138">
        <f>RES_hhdet_numvin!Y18</f>
        <v>0</v>
      </c>
      <c r="DA102" s="63"/>
    </row>
    <row r="103" spans="1:105" ht="12" customHeight="1" x14ac:dyDescent="0.25">
      <c r="A103" s="125" t="s">
        <v>54</v>
      </c>
      <c r="B103" s="126">
        <f>RES_hhdet_numvin!B19</f>
        <v>0</v>
      </c>
      <c r="C103" s="126">
        <f>RES_hhdet_numvin!C19</f>
        <v>0</v>
      </c>
      <c r="D103" s="126">
        <f>RES_hhdet_numvin!D19</f>
        <v>0</v>
      </c>
      <c r="E103" s="126">
        <f>RES_hhdet_numvin!E19</f>
        <v>0</v>
      </c>
      <c r="F103" s="126">
        <f>RES_hhdet_numvin!F19</f>
        <v>0</v>
      </c>
      <c r="G103" s="126">
        <f>RES_hhdet_numvin!G19</f>
        <v>0</v>
      </c>
      <c r="H103" s="126">
        <f>RES_hhdet_numvin!H19</f>
        <v>0</v>
      </c>
      <c r="I103" s="126">
        <f>RES_hhdet_numvin!I19</f>
        <v>0</v>
      </c>
      <c r="J103" s="126">
        <f>RES_hhdet_numvin!J19</f>
        <v>0</v>
      </c>
      <c r="K103" s="126">
        <f>RES_hhdet_numvin!K19</f>
        <v>0</v>
      </c>
      <c r="L103" s="126">
        <f>RES_hhdet_numvin!L19</f>
        <v>0</v>
      </c>
      <c r="M103" s="126">
        <f>RES_hhdet_numvin!M19</f>
        <v>0</v>
      </c>
      <c r="N103" s="126">
        <f>RES_hhdet_numvin!N19</f>
        <v>0</v>
      </c>
      <c r="O103" s="126">
        <f>RES_hhdet_numvin!O19</f>
        <v>0</v>
      </c>
      <c r="P103" s="126">
        <f>RES_hhdet_numvin!P19</f>
        <v>0</v>
      </c>
      <c r="Q103" s="126">
        <f>RES_hhdet_numvin!Q19</f>
        <v>0</v>
      </c>
      <c r="R103" s="126">
        <f>RES_hhdet_numvin!R19</f>
        <v>0</v>
      </c>
      <c r="S103" s="126">
        <f>RES_hhdet_numvin!S19</f>
        <v>0</v>
      </c>
      <c r="T103" s="126">
        <f>RES_hhdet_numvin!T19</f>
        <v>0</v>
      </c>
      <c r="U103" s="126">
        <f>RES_hhdet_numvin!U19</f>
        <v>0</v>
      </c>
      <c r="V103" s="126">
        <f>RES_hhdet_numvin!V19</f>
        <v>0</v>
      </c>
      <c r="W103" s="126">
        <f>RES_hhdet_numvin!W19</f>
        <v>0</v>
      </c>
      <c r="X103" s="126">
        <f>RES_hhdet_numvin!X19</f>
        <v>0</v>
      </c>
      <c r="Y103" s="126">
        <f>RES_hhdet_numvin!Y19</f>
        <v>0</v>
      </c>
      <c r="DA103" s="134"/>
    </row>
    <row r="104" spans="1:105" ht="12" customHeight="1" x14ac:dyDescent="0.25">
      <c r="A104" s="97" t="s">
        <v>51</v>
      </c>
      <c r="B104" s="52">
        <f>RES_hhdet_numvin!B20</f>
        <v>0</v>
      </c>
      <c r="C104" s="52">
        <f>RES_hhdet_numvin!C20</f>
        <v>0</v>
      </c>
      <c r="D104" s="52">
        <f>RES_hhdet_numvin!D20</f>
        <v>0</v>
      </c>
      <c r="E104" s="52">
        <f>RES_hhdet_numvin!E20</f>
        <v>0</v>
      </c>
      <c r="F104" s="52">
        <f>RES_hhdet_numvin!F20</f>
        <v>0</v>
      </c>
      <c r="G104" s="52">
        <f>RES_hhdet_numvin!G20</f>
        <v>0</v>
      </c>
      <c r="H104" s="52">
        <f>RES_hhdet_numvin!H20</f>
        <v>0</v>
      </c>
      <c r="I104" s="52">
        <f>RES_hhdet_numvin!I20</f>
        <v>0</v>
      </c>
      <c r="J104" s="52">
        <f>RES_hhdet_numvin!J20</f>
        <v>0</v>
      </c>
      <c r="K104" s="52">
        <f>RES_hhdet_numvin!K20</f>
        <v>0</v>
      </c>
      <c r="L104" s="52">
        <f>RES_hhdet_numvin!L20</f>
        <v>0</v>
      </c>
      <c r="M104" s="52">
        <f>RES_hhdet_numvin!M20</f>
        <v>0</v>
      </c>
      <c r="N104" s="52">
        <f>RES_hhdet_numvin!N20</f>
        <v>0</v>
      </c>
      <c r="O104" s="52">
        <f>RES_hhdet_numvin!O20</f>
        <v>0</v>
      </c>
      <c r="P104" s="52">
        <f>RES_hhdet_numvin!P20</f>
        <v>0</v>
      </c>
      <c r="Q104" s="52">
        <f>RES_hhdet_numvin!Q20</f>
        <v>0</v>
      </c>
      <c r="R104" s="52">
        <f>RES_hhdet_numvin!R20</f>
        <v>0</v>
      </c>
      <c r="S104" s="52">
        <f>RES_hhdet_numvin!S20</f>
        <v>0</v>
      </c>
      <c r="T104" s="52">
        <f>RES_hhdet_numvin!T20</f>
        <v>0</v>
      </c>
      <c r="U104" s="52">
        <f>RES_hhdet_numvin!U20</f>
        <v>0</v>
      </c>
      <c r="V104" s="52">
        <f>RES_hhdet_numvin!V20</f>
        <v>0</v>
      </c>
      <c r="W104" s="52">
        <f>RES_hhdet_numvin!W20</f>
        <v>0</v>
      </c>
      <c r="X104" s="52">
        <f>RES_hhdet_numvin!X20</f>
        <v>0</v>
      </c>
      <c r="Y104" s="52">
        <f>RES_hhdet_numvin!Y20</f>
        <v>0</v>
      </c>
      <c r="DA104" s="63" t="s">
        <v>1493</v>
      </c>
    </row>
    <row r="105" spans="1:105" ht="12" customHeight="1" x14ac:dyDescent="0.25">
      <c r="A105" s="97" t="s">
        <v>50</v>
      </c>
      <c r="B105" s="52">
        <f>RES_hhdet_numvin!B21</f>
        <v>0</v>
      </c>
      <c r="C105" s="52">
        <f>RES_hhdet_numvin!C21</f>
        <v>0</v>
      </c>
      <c r="D105" s="52">
        <f>RES_hhdet_numvin!D21</f>
        <v>0</v>
      </c>
      <c r="E105" s="52">
        <f>RES_hhdet_numvin!E21</f>
        <v>0</v>
      </c>
      <c r="F105" s="52">
        <f>RES_hhdet_numvin!F21</f>
        <v>0</v>
      </c>
      <c r="G105" s="52">
        <f>RES_hhdet_numvin!G21</f>
        <v>0</v>
      </c>
      <c r="H105" s="52">
        <f>RES_hhdet_numvin!H21</f>
        <v>0</v>
      </c>
      <c r="I105" s="52">
        <f>RES_hhdet_numvin!I21</f>
        <v>0</v>
      </c>
      <c r="J105" s="52">
        <f>RES_hhdet_numvin!J21</f>
        <v>0</v>
      </c>
      <c r="K105" s="52">
        <f>RES_hhdet_numvin!K21</f>
        <v>0</v>
      </c>
      <c r="L105" s="52">
        <f>RES_hhdet_numvin!L21</f>
        <v>0</v>
      </c>
      <c r="M105" s="52">
        <f>RES_hhdet_numvin!M21</f>
        <v>0</v>
      </c>
      <c r="N105" s="52">
        <f>RES_hhdet_numvin!N21</f>
        <v>0</v>
      </c>
      <c r="O105" s="52">
        <f>RES_hhdet_numvin!O21</f>
        <v>0</v>
      </c>
      <c r="P105" s="52">
        <f>RES_hhdet_numvin!P21</f>
        <v>0</v>
      </c>
      <c r="Q105" s="52">
        <f>RES_hhdet_numvin!Q21</f>
        <v>0</v>
      </c>
      <c r="R105" s="52">
        <f>RES_hhdet_numvin!R21</f>
        <v>214</v>
      </c>
      <c r="S105" s="52">
        <f>RES_hhdet_numvin!S21</f>
        <v>255</v>
      </c>
      <c r="T105" s="52">
        <f>RES_hhdet_numvin!T21</f>
        <v>135</v>
      </c>
      <c r="U105" s="52">
        <f>RES_hhdet_numvin!U21</f>
        <v>103</v>
      </c>
      <c r="V105" s="52">
        <f>RES_hhdet_numvin!V21</f>
        <v>61</v>
      </c>
      <c r="W105" s="52">
        <f>RES_hhdet_numvin!W21</f>
        <v>265</v>
      </c>
      <c r="X105" s="52">
        <f>RES_hhdet_numvin!X21</f>
        <v>421</v>
      </c>
      <c r="Y105" s="52">
        <f>RES_hhdet_numvin!Y21</f>
        <v>595</v>
      </c>
      <c r="DA105" s="63" t="s">
        <v>1494</v>
      </c>
    </row>
    <row r="106" spans="1:105" ht="12" customHeight="1" x14ac:dyDescent="0.25">
      <c r="A106" s="109" t="s">
        <v>120</v>
      </c>
      <c r="B106" s="36">
        <f>RES_hhdet_numvin!B22</f>
        <v>0</v>
      </c>
      <c r="C106" s="36">
        <f>RES_hhdet_numvin!C22</f>
        <v>0</v>
      </c>
      <c r="D106" s="36">
        <f>RES_hhdet_numvin!D22</f>
        <v>0</v>
      </c>
      <c r="E106" s="36">
        <f>RES_hhdet_numvin!E22</f>
        <v>0</v>
      </c>
      <c r="F106" s="36">
        <f>RES_hhdet_numvin!F22</f>
        <v>0</v>
      </c>
      <c r="G106" s="36">
        <f>RES_hhdet_numvin!G22</f>
        <v>0</v>
      </c>
      <c r="H106" s="36">
        <f>RES_hhdet_numvin!H22</f>
        <v>0</v>
      </c>
      <c r="I106" s="36">
        <f>RES_hhdet_numvin!I22</f>
        <v>0</v>
      </c>
      <c r="J106" s="36">
        <f>RES_hhdet_numvin!J22</f>
        <v>0</v>
      </c>
      <c r="K106" s="36">
        <f>RES_hhdet_numvin!K22</f>
        <v>0</v>
      </c>
      <c r="L106" s="36">
        <f>RES_hhdet_numvin!L22</f>
        <v>0</v>
      </c>
      <c r="M106" s="36">
        <f>RES_hhdet_numvin!M22</f>
        <v>0</v>
      </c>
      <c r="N106" s="36">
        <f>RES_hhdet_numvin!N22</f>
        <v>0</v>
      </c>
      <c r="O106" s="36">
        <f>RES_hhdet_numvin!O22</f>
        <v>0</v>
      </c>
      <c r="P106" s="36">
        <f>RES_hhdet_numvin!P22</f>
        <v>0</v>
      </c>
      <c r="Q106" s="36">
        <f>RES_hhdet_numvin!Q22</f>
        <v>0</v>
      </c>
      <c r="R106" s="36">
        <f>RES_hhdet_numvin!R22</f>
        <v>2513</v>
      </c>
      <c r="S106" s="36">
        <f>RES_hhdet_numvin!S22</f>
        <v>3163</v>
      </c>
      <c r="T106" s="36">
        <f>RES_hhdet_numvin!T22</f>
        <v>1902</v>
      </c>
      <c r="U106" s="36">
        <f>RES_hhdet_numvin!U22</f>
        <v>1381</v>
      </c>
      <c r="V106" s="36">
        <f>RES_hhdet_numvin!V22</f>
        <v>891</v>
      </c>
      <c r="W106" s="36">
        <f>RES_hhdet_numvin!W22</f>
        <v>3547</v>
      </c>
      <c r="X106" s="36">
        <f>RES_hhdet_numvin!X22</f>
        <v>4482</v>
      </c>
      <c r="Y106" s="36">
        <f>RES_hhdet_numvin!Y22</f>
        <v>6400</v>
      </c>
      <c r="DA106" s="60" t="s">
        <v>1495</v>
      </c>
    </row>
    <row r="108" spans="1:105" s="2" customFormat="1" ht="12" customHeight="1" x14ac:dyDescent="0.25">
      <c r="A108" s="135" t="s">
        <v>172</v>
      </c>
      <c r="B108" s="136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  <c r="DA108" s="142"/>
    </row>
    <row r="110" spans="1:105" ht="12" customHeight="1" x14ac:dyDescent="0.25">
      <c r="A110" s="116" t="s">
        <v>98</v>
      </c>
      <c r="B110" s="117">
        <f t="shared" ref="B110:Q110" si="15">B111+B114+B116+B126</f>
        <v>225.75904869964984</v>
      </c>
      <c r="C110" s="117">
        <f t="shared" si="15"/>
        <v>243.73865299255064</v>
      </c>
      <c r="D110" s="117">
        <f t="shared" si="15"/>
        <v>210.78534607962425</v>
      </c>
      <c r="E110" s="117">
        <f t="shared" si="15"/>
        <v>151.83883333062377</v>
      </c>
      <c r="F110" s="117">
        <f t="shared" si="15"/>
        <v>167.0668661845416</v>
      </c>
      <c r="G110" s="117">
        <f t="shared" si="15"/>
        <v>130.87374955317557</v>
      </c>
      <c r="H110" s="117">
        <f t="shared" si="15"/>
        <v>129.63236723083693</v>
      </c>
      <c r="I110" s="117">
        <f t="shared" si="15"/>
        <v>111.41373475963226</v>
      </c>
      <c r="J110" s="117">
        <f t="shared" si="15"/>
        <v>150.42730479857747</v>
      </c>
      <c r="K110" s="117">
        <f t="shared" si="15"/>
        <v>239.52570257619192</v>
      </c>
      <c r="L110" s="117">
        <f t="shared" si="15"/>
        <v>141.2054971519407</v>
      </c>
      <c r="M110" s="117">
        <f t="shared" si="15"/>
        <v>119.99609605179984</v>
      </c>
      <c r="N110" s="117">
        <f t="shared" si="15"/>
        <v>113.75442679736219</v>
      </c>
      <c r="O110" s="117">
        <f t="shared" si="15"/>
        <v>134.03853160856679</v>
      </c>
      <c r="P110" s="117">
        <f t="shared" si="15"/>
        <v>91.935460837630998</v>
      </c>
      <c r="Q110" s="117">
        <f t="shared" si="15"/>
        <v>89.745306729575134</v>
      </c>
      <c r="R110" s="117">
        <f t="shared" ref="R110:V110" si="16">R111+R114+R116+R126</f>
        <v>86.090841537676368</v>
      </c>
      <c r="S110" s="117">
        <f t="shared" si="16"/>
        <v>81.723888758669375</v>
      </c>
      <c r="T110" s="117">
        <f t="shared" si="16"/>
        <v>66.901953226512461</v>
      </c>
      <c r="U110" s="117">
        <f t="shared" si="16"/>
        <v>49.157150580852083</v>
      </c>
      <c r="V110" s="117">
        <f t="shared" si="16"/>
        <v>38.169342559716505</v>
      </c>
      <c r="W110" s="117">
        <f t="shared" ref="W110:Y110" si="17">W111+W114+W116+W126</f>
        <v>50.192932463202474</v>
      </c>
      <c r="X110" s="117">
        <f t="shared" si="17"/>
        <v>35.443769754528773</v>
      </c>
      <c r="Y110" s="117">
        <f t="shared" si="17"/>
        <v>28.125517022924594</v>
      </c>
      <c r="DA110" s="129" t="s">
        <v>1572</v>
      </c>
    </row>
    <row r="111" spans="1:105" ht="12" customHeight="1" x14ac:dyDescent="0.25">
      <c r="A111" s="121" t="s">
        <v>57</v>
      </c>
      <c r="B111" s="122">
        <f t="shared" ref="B111:Q111" si="18">SUM(B112:B113)</f>
        <v>198.77368016341822</v>
      </c>
      <c r="C111" s="122">
        <f t="shared" si="18"/>
        <v>218.14624964215605</v>
      </c>
      <c r="D111" s="122">
        <f t="shared" si="18"/>
        <v>188.0363708031301</v>
      </c>
      <c r="E111" s="122">
        <f t="shared" si="18"/>
        <v>132.02333741646802</v>
      </c>
      <c r="F111" s="122">
        <f t="shared" si="18"/>
        <v>147.575838062977</v>
      </c>
      <c r="G111" s="122">
        <f t="shared" si="18"/>
        <v>112.68171734652623</v>
      </c>
      <c r="H111" s="122">
        <f t="shared" si="18"/>
        <v>111.06688736334114</v>
      </c>
      <c r="I111" s="122">
        <f t="shared" si="18"/>
        <v>91.367770465458392</v>
      </c>
      <c r="J111" s="122">
        <f t="shared" si="18"/>
        <v>130.09670752278453</v>
      </c>
      <c r="K111" s="122">
        <f t="shared" si="18"/>
        <v>217.71788142785357</v>
      </c>
      <c r="L111" s="122">
        <f t="shared" si="18"/>
        <v>120.82373668263851</v>
      </c>
      <c r="M111" s="122">
        <f t="shared" si="18"/>
        <v>101.05813347409149</v>
      </c>
      <c r="N111" s="122">
        <f t="shared" si="18"/>
        <v>96.41008136634612</v>
      </c>
      <c r="O111" s="122">
        <f t="shared" si="18"/>
        <v>117.57476733581956</v>
      </c>
      <c r="P111" s="122">
        <f t="shared" si="18"/>
        <v>76.428339533889812</v>
      </c>
      <c r="Q111" s="122">
        <f t="shared" si="18"/>
        <v>75.870658427011193</v>
      </c>
      <c r="R111" s="122">
        <f t="shared" ref="R111:V111" si="19">SUM(R112:R113)</f>
        <v>73.408896157319347</v>
      </c>
      <c r="S111" s="122">
        <f t="shared" si="19"/>
        <v>70.401030753597695</v>
      </c>
      <c r="T111" s="122">
        <f t="shared" si="19"/>
        <v>57.536006478172816</v>
      </c>
      <c r="U111" s="122">
        <f t="shared" si="19"/>
        <v>41.634261812656682</v>
      </c>
      <c r="V111" s="122">
        <f t="shared" si="19"/>
        <v>32.890138471290172</v>
      </c>
      <c r="W111" s="122">
        <f t="shared" ref="W111:Y111" si="20">SUM(W112:W113)</f>
        <v>45.544354710867417</v>
      </c>
      <c r="X111" s="122">
        <f t="shared" si="20"/>
        <v>31.998007917759857</v>
      </c>
      <c r="Y111" s="122">
        <f t="shared" si="20"/>
        <v>24.981590356489008</v>
      </c>
      <c r="DA111" s="130" t="s">
        <v>1573</v>
      </c>
    </row>
    <row r="112" spans="1:105" ht="12" customHeight="1" x14ac:dyDescent="0.25">
      <c r="A112" s="97" t="s">
        <v>51</v>
      </c>
      <c r="B112" s="98">
        <v>197.58794677524335</v>
      </c>
      <c r="C112" s="98">
        <v>216.86864951347809</v>
      </c>
      <c r="D112" s="98">
        <v>186.96166909842415</v>
      </c>
      <c r="E112" s="98">
        <v>131.28173852452147</v>
      </c>
      <c r="F112" s="98">
        <v>146.74765799269198</v>
      </c>
      <c r="G112" s="98">
        <v>112.05936509302995</v>
      </c>
      <c r="H112" s="98">
        <v>110.46341530756823</v>
      </c>
      <c r="I112" s="98">
        <v>90.869630161273008</v>
      </c>
      <c r="J112" s="98">
        <v>129.37708895561437</v>
      </c>
      <c r="K112" s="98">
        <v>216.51300132729457</v>
      </c>
      <c r="L112" s="98">
        <v>120.15641536904239</v>
      </c>
      <c r="M112" s="98">
        <v>100.50020187991365</v>
      </c>
      <c r="N112" s="98">
        <v>95.875695377615415</v>
      </c>
      <c r="O112" s="98">
        <v>116.91823314351831</v>
      </c>
      <c r="P112" s="98">
        <v>76.004109929005196</v>
      </c>
      <c r="Q112" s="98">
        <v>75.452684718612176</v>
      </c>
      <c r="R112" s="98">
        <v>73.005968438022109</v>
      </c>
      <c r="S112" s="98">
        <v>70.016481627238221</v>
      </c>
      <c r="T112" s="98">
        <v>57.222576092227698</v>
      </c>
      <c r="U112" s="98">
        <v>41.40684617062464</v>
      </c>
      <c r="V112" s="98">
        <v>32.718397452504583</v>
      </c>
      <c r="W112" s="98">
        <v>45.304966551591335</v>
      </c>
      <c r="X112" s="98">
        <v>31.832938645576085</v>
      </c>
      <c r="Y112" s="98">
        <v>24.848528132020352</v>
      </c>
      <c r="DA112" s="63" t="s">
        <v>1574</v>
      </c>
    </row>
    <row r="113" spans="1:105" ht="12" customHeight="1" x14ac:dyDescent="0.25">
      <c r="A113" s="97" t="s">
        <v>53</v>
      </c>
      <c r="B113" s="98">
        <v>1.1857333881748753</v>
      </c>
      <c r="C113" s="98">
        <v>1.2776001286779743</v>
      </c>
      <c r="D113" s="98">
        <v>1.0747017047059584</v>
      </c>
      <c r="E113" s="98">
        <v>0.74159889194655104</v>
      </c>
      <c r="F113" s="98">
        <v>0.82818007028501517</v>
      </c>
      <c r="G113" s="98">
        <v>0.62235225349626688</v>
      </c>
      <c r="H113" s="98">
        <v>0.60347205577290897</v>
      </c>
      <c r="I113" s="98">
        <v>0.49814030418538163</v>
      </c>
      <c r="J113" s="98">
        <v>0.71961856717016892</v>
      </c>
      <c r="K113" s="98">
        <v>1.2048801005590026</v>
      </c>
      <c r="L113" s="98">
        <v>0.66732131359611957</v>
      </c>
      <c r="M113" s="98">
        <v>0.55793159417784444</v>
      </c>
      <c r="N113" s="98">
        <v>0.53438598873071019</v>
      </c>
      <c r="O113" s="98">
        <v>0.65653419230124432</v>
      </c>
      <c r="P113" s="98">
        <v>0.42422960488461509</v>
      </c>
      <c r="Q113" s="98">
        <v>0.41797370839902087</v>
      </c>
      <c r="R113" s="98">
        <v>0.4029277192972382</v>
      </c>
      <c r="S113" s="98">
        <v>0.3845491263594743</v>
      </c>
      <c r="T113" s="98">
        <v>0.3134303859451163</v>
      </c>
      <c r="U113" s="98">
        <v>0.22741564203204231</v>
      </c>
      <c r="V113" s="98">
        <v>0.17174101878558801</v>
      </c>
      <c r="W113" s="98">
        <v>0.23938815927608054</v>
      </c>
      <c r="X113" s="98">
        <v>0.16506927218377254</v>
      </c>
      <c r="Y113" s="98">
        <v>0.13306222446865418</v>
      </c>
      <c r="DA113" s="63" t="s">
        <v>1575</v>
      </c>
    </row>
    <row r="114" spans="1:105" ht="12" customHeight="1" x14ac:dyDescent="0.25">
      <c r="A114" s="121" t="s">
        <v>92</v>
      </c>
      <c r="B114" s="122">
        <f t="shared" ref="B114:Y114" si="21">B115</f>
        <v>2.3997268328713715E-2</v>
      </c>
      <c r="C114" s="122">
        <f t="shared" si="21"/>
        <v>2.9757742184717235E-2</v>
      </c>
      <c r="D114" s="122">
        <f t="shared" si="21"/>
        <v>3.437823050461309E-2</v>
      </c>
      <c r="E114" s="122">
        <f t="shared" si="21"/>
        <v>8.4229977040051821E-2</v>
      </c>
      <c r="F114" s="122">
        <f t="shared" si="21"/>
        <v>3.2744483696171667E-2</v>
      </c>
      <c r="G114" s="122">
        <f t="shared" si="21"/>
        <v>2.9895888540212131E-2</v>
      </c>
      <c r="H114" s="122">
        <f t="shared" si="21"/>
        <v>5.0978776216543654E-2</v>
      </c>
      <c r="I114" s="122">
        <f t="shared" si="21"/>
        <v>2.6291391057904911E-2</v>
      </c>
      <c r="J114" s="122">
        <f t="shared" si="21"/>
        <v>4.1279189290843135E-2</v>
      </c>
      <c r="K114" s="122">
        <f t="shared" si="21"/>
        <v>6.0614532458957114E-2</v>
      </c>
      <c r="L114" s="122">
        <f t="shared" si="21"/>
        <v>0.10198001687837203</v>
      </c>
      <c r="M114" s="122">
        <f t="shared" si="21"/>
        <v>8.9900180752810921E-2</v>
      </c>
      <c r="N114" s="122">
        <f t="shared" si="21"/>
        <v>9.5053881675989063E-2</v>
      </c>
      <c r="O114" s="122">
        <f t="shared" si="21"/>
        <v>9.8188814420219345E-2</v>
      </c>
      <c r="P114" s="122">
        <f t="shared" si="21"/>
        <v>7.2907472774252052E-2</v>
      </c>
      <c r="Q114" s="122">
        <f t="shared" si="21"/>
        <v>9.4166820634033727E-2</v>
      </c>
      <c r="R114" s="122">
        <f t="shared" si="21"/>
        <v>6.5177742149639159E-2</v>
      </c>
      <c r="S114" s="122">
        <f t="shared" si="21"/>
        <v>4.6567272321744506E-2</v>
      </c>
      <c r="T114" s="122">
        <f t="shared" si="21"/>
        <v>3.3284615496183181E-2</v>
      </c>
      <c r="U114" s="122">
        <f t="shared" si="21"/>
        <v>2.1738164649657866E-2</v>
      </c>
      <c r="V114" s="122">
        <f t="shared" si="21"/>
        <v>2.1265022741611614E-2</v>
      </c>
      <c r="W114" s="122">
        <f t="shared" si="21"/>
        <v>1.856508501208428E-2</v>
      </c>
      <c r="X114" s="122">
        <f t="shared" si="21"/>
        <v>1.8800841079106782E-2</v>
      </c>
      <c r="Y114" s="122">
        <f t="shared" si="21"/>
        <v>1.9954151657802441E-2</v>
      </c>
      <c r="DA114" s="130" t="s">
        <v>1576</v>
      </c>
    </row>
    <row r="115" spans="1:105" ht="12" customHeight="1" x14ac:dyDescent="0.25">
      <c r="A115" s="97" t="s">
        <v>53</v>
      </c>
      <c r="B115" s="98">
        <v>2.3997268328713715E-2</v>
      </c>
      <c r="C115" s="98">
        <v>2.9757742184717235E-2</v>
      </c>
      <c r="D115" s="98">
        <v>3.437823050461309E-2</v>
      </c>
      <c r="E115" s="98">
        <v>8.4229977040051821E-2</v>
      </c>
      <c r="F115" s="98">
        <v>3.2744483696171667E-2</v>
      </c>
      <c r="G115" s="98">
        <v>2.9895888540212131E-2</v>
      </c>
      <c r="H115" s="98">
        <v>5.0978776216543654E-2</v>
      </c>
      <c r="I115" s="98">
        <v>2.6291391057904911E-2</v>
      </c>
      <c r="J115" s="98">
        <v>4.1279189290843135E-2</v>
      </c>
      <c r="K115" s="98">
        <v>6.0614532458957114E-2</v>
      </c>
      <c r="L115" s="98">
        <v>0.10198001687837203</v>
      </c>
      <c r="M115" s="98">
        <v>8.9900180752810921E-2</v>
      </c>
      <c r="N115" s="98">
        <v>9.5053881675989063E-2</v>
      </c>
      <c r="O115" s="98">
        <v>9.8188814420219345E-2</v>
      </c>
      <c r="P115" s="98">
        <v>7.2907472774252052E-2</v>
      </c>
      <c r="Q115" s="98">
        <v>9.4166820634033727E-2</v>
      </c>
      <c r="R115" s="98">
        <v>6.5177742149639159E-2</v>
      </c>
      <c r="S115" s="98">
        <v>4.6567272321744506E-2</v>
      </c>
      <c r="T115" s="98">
        <v>3.3284615496183181E-2</v>
      </c>
      <c r="U115" s="98">
        <v>2.1738164649657866E-2</v>
      </c>
      <c r="V115" s="98">
        <v>2.1265022741611614E-2</v>
      </c>
      <c r="W115" s="98">
        <v>1.856508501208428E-2</v>
      </c>
      <c r="X115" s="98">
        <v>1.8800841079106782E-2</v>
      </c>
      <c r="Y115" s="98">
        <v>1.9954151657802441E-2</v>
      </c>
      <c r="DA115" s="63" t="s">
        <v>1577</v>
      </c>
    </row>
    <row r="116" spans="1:105" ht="12" customHeight="1" x14ac:dyDescent="0.25">
      <c r="A116" s="121" t="s">
        <v>55</v>
      </c>
      <c r="B116" s="122">
        <v>23.277351356545417</v>
      </c>
      <c r="C116" s="122">
        <v>21.936071652626978</v>
      </c>
      <c r="D116" s="122">
        <v>19.563948573734351</v>
      </c>
      <c r="E116" s="122">
        <v>16.811870807953898</v>
      </c>
      <c r="F116" s="122">
        <v>16.690096991798136</v>
      </c>
      <c r="G116" s="122">
        <v>15.575375431551757</v>
      </c>
      <c r="H116" s="122">
        <v>16.036114673142013</v>
      </c>
      <c r="I116" s="122">
        <v>17.401694506391593</v>
      </c>
      <c r="J116" s="122">
        <v>17.812480447342789</v>
      </c>
      <c r="K116" s="122">
        <v>19.135668864819149</v>
      </c>
      <c r="L116" s="122">
        <v>17.792215754123077</v>
      </c>
      <c r="M116" s="122">
        <v>16.610373956270568</v>
      </c>
      <c r="N116" s="122">
        <v>15.191278968748678</v>
      </c>
      <c r="O116" s="122">
        <v>14.387506696852894</v>
      </c>
      <c r="P116" s="122">
        <v>13.589836112359471</v>
      </c>
      <c r="Q116" s="122">
        <v>12.031214882835377</v>
      </c>
      <c r="R116" s="122">
        <v>11.039752909449229</v>
      </c>
      <c r="S116" s="122">
        <v>9.863926171179271</v>
      </c>
      <c r="T116" s="122">
        <v>8.1476701664216371</v>
      </c>
      <c r="U116" s="122">
        <v>6.5479030549828314</v>
      </c>
      <c r="V116" s="122">
        <v>4.4727646920706938</v>
      </c>
      <c r="W116" s="122">
        <v>3.9152217266280758</v>
      </c>
      <c r="X116" s="122">
        <v>2.9389297693760246</v>
      </c>
      <c r="Y116" s="122">
        <v>2.6613634565395481</v>
      </c>
      <c r="DA116" s="130" t="s">
        <v>1578</v>
      </c>
    </row>
    <row r="117" spans="1:105" ht="12" customHeight="1" x14ac:dyDescent="0.25">
      <c r="A117" s="97" t="s">
        <v>143</v>
      </c>
      <c r="B117" s="98">
        <v>0.13165769595183857</v>
      </c>
      <c r="C117" s="98">
        <v>0.14527997921324573</v>
      </c>
      <c r="D117" s="98">
        <v>0.14460777173922171</v>
      </c>
      <c r="E117" s="98">
        <v>0.10493387444670284</v>
      </c>
      <c r="F117" s="98">
        <v>0.15801698581181836</v>
      </c>
      <c r="G117" s="98">
        <v>0.13900120103709951</v>
      </c>
      <c r="H117" s="98">
        <v>0.1662493527928818</v>
      </c>
      <c r="I117" s="98">
        <v>0.1642477407046464</v>
      </c>
      <c r="J117" s="98">
        <v>0.23279926450604546</v>
      </c>
      <c r="K117" s="98">
        <v>0.47453091690145455</v>
      </c>
      <c r="L117" s="98">
        <v>0.24874370232480703</v>
      </c>
      <c r="M117" s="98">
        <v>0.24958315877942269</v>
      </c>
      <c r="N117" s="98">
        <v>0.2526795149039614</v>
      </c>
      <c r="O117" s="98">
        <v>0.25382188657633586</v>
      </c>
      <c r="P117" s="98">
        <v>0.25444553101199868</v>
      </c>
      <c r="Q117" s="98">
        <v>0.25385010511955447</v>
      </c>
      <c r="R117" s="98">
        <v>0.25482261958747776</v>
      </c>
      <c r="S117" s="98">
        <v>0.25694915522092265</v>
      </c>
      <c r="T117" s="98">
        <v>0.25661565325812014</v>
      </c>
      <c r="U117" s="98">
        <v>0.25678237623692857</v>
      </c>
      <c r="V117" s="98">
        <v>0.25606514422799898</v>
      </c>
      <c r="W117" s="98">
        <v>0.27895434264766483</v>
      </c>
      <c r="X117" s="98">
        <v>7.7895404294936063E-2</v>
      </c>
      <c r="Y117" s="98">
        <v>7.5977456973641222E-2</v>
      </c>
      <c r="DA117" s="63" t="s">
        <v>1579</v>
      </c>
    </row>
    <row r="118" spans="1:105" ht="12" customHeight="1" x14ac:dyDescent="0.25">
      <c r="A118" s="97" t="s">
        <v>124</v>
      </c>
      <c r="B118" s="98">
        <v>1.9989608919201671</v>
      </c>
      <c r="C118" s="98">
        <v>1.9338547692285095</v>
      </c>
      <c r="D118" s="98">
        <v>1.7425248172698726</v>
      </c>
      <c r="E118" s="98">
        <v>1.5373134100435399</v>
      </c>
      <c r="F118" s="98">
        <v>2.3296534698019835</v>
      </c>
      <c r="G118" s="98">
        <v>2.5895457277977649</v>
      </c>
      <c r="H118" s="98">
        <v>2.766144570751619</v>
      </c>
      <c r="I118" s="98">
        <v>2.7730733839148543</v>
      </c>
      <c r="J118" s="98">
        <v>2.4840542180100882</v>
      </c>
      <c r="K118" s="98">
        <v>2.576677588934452</v>
      </c>
      <c r="L118" s="98">
        <v>2.2833045063230299</v>
      </c>
      <c r="M118" s="98">
        <v>2.0496998058503282</v>
      </c>
      <c r="N118" s="98">
        <v>1.6565954769707463</v>
      </c>
      <c r="O118" s="98">
        <v>1.5952931665060475</v>
      </c>
      <c r="P118" s="98">
        <v>1.6589486535363767</v>
      </c>
      <c r="Q118" s="98">
        <v>1.4258497659045253</v>
      </c>
      <c r="R118" s="98">
        <v>1.4363090803666769</v>
      </c>
      <c r="S118" s="98">
        <v>1.2123538517293682</v>
      </c>
      <c r="T118" s="98">
        <v>0.94220300773851728</v>
      </c>
      <c r="U118" s="98">
        <v>0.72288255727707085</v>
      </c>
      <c r="V118" s="98">
        <v>0.48054917946245007</v>
      </c>
      <c r="W118" s="98">
        <v>0.41059264625159503</v>
      </c>
      <c r="X118" s="98">
        <v>0.39417459229160939</v>
      </c>
      <c r="Y118" s="98">
        <v>0.37436441563516415</v>
      </c>
      <c r="DA118" s="63" t="s">
        <v>1580</v>
      </c>
    </row>
    <row r="119" spans="1:105" ht="12" customHeight="1" x14ac:dyDescent="0.25">
      <c r="A119" s="97" t="s">
        <v>123</v>
      </c>
      <c r="B119" s="98">
        <v>0</v>
      </c>
      <c r="C119" s="98">
        <v>0</v>
      </c>
      <c r="D119" s="98">
        <v>0</v>
      </c>
      <c r="E119" s="98">
        <v>0</v>
      </c>
      <c r="F119" s="98">
        <v>1.3878878178474202E-4</v>
      </c>
      <c r="G119" s="98">
        <v>2.896475731561434E-4</v>
      </c>
      <c r="H119" s="98">
        <v>4.6737503493391336E-4</v>
      </c>
      <c r="I119" s="98">
        <v>6.356643717215062E-4</v>
      </c>
      <c r="J119" s="98">
        <v>8.7215645107808419E-4</v>
      </c>
      <c r="K119" s="98">
        <v>1.5831355400296948E-3</v>
      </c>
      <c r="L119" s="98">
        <v>1.8752903398358569E-3</v>
      </c>
      <c r="M119" s="98">
        <v>1.9927302269525451E-3</v>
      </c>
      <c r="N119" s="98">
        <v>1.8585722222460525E-3</v>
      </c>
      <c r="O119" s="98">
        <v>1.7887785672855085E-3</v>
      </c>
      <c r="P119" s="98">
        <v>1.9185778936064808E-3</v>
      </c>
      <c r="Q119" s="98">
        <v>1.4798331375707097E-3</v>
      </c>
      <c r="R119" s="98">
        <v>1.8148244449323336E-3</v>
      </c>
      <c r="S119" s="98">
        <v>1.2714063211968587E-3</v>
      </c>
      <c r="T119" s="98">
        <v>8.929584651558288E-4</v>
      </c>
      <c r="U119" s="98">
        <v>8.9467079803190875E-4</v>
      </c>
      <c r="V119" s="98">
        <v>6.1806057734263044E-4</v>
      </c>
      <c r="W119" s="98">
        <v>4.4566460401556643E-4</v>
      </c>
      <c r="X119" s="98">
        <v>7.2633314247148644E-4</v>
      </c>
      <c r="Y119" s="98">
        <v>5.5424418640111662E-4</v>
      </c>
      <c r="DA119" s="63" t="s">
        <v>1581</v>
      </c>
    </row>
    <row r="120" spans="1:105" ht="12" customHeight="1" x14ac:dyDescent="0.25">
      <c r="A120" s="100" t="s">
        <v>50</v>
      </c>
      <c r="B120" s="101">
        <v>0</v>
      </c>
      <c r="C120" s="101">
        <v>0</v>
      </c>
      <c r="D120" s="101">
        <v>0</v>
      </c>
      <c r="E120" s="101">
        <v>0</v>
      </c>
      <c r="F120" s="101">
        <v>7.2567508250753399E-5</v>
      </c>
      <c r="G120" s="101">
        <v>1.5376938836254403E-4</v>
      </c>
      <c r="H120" s="101">
        <v>2.5082318643614349E-4</v>
      </c>
      <c r="I120" s="101">
        <v>3.5653412268106879E-4</v>
      </c>
      <c r="J120" s="101">
        <v>4.5396012755024976E-4</v>
      </c>
      <c r="K120" s="101">
        <v>8.4247615654530058E-4</v>
      </c>
      <c r="L120" s="101">
        <v>1.0021462934596626E-3</v>
      </c>
      <c r="M120" s="101">
        <v>1.0306997211815935E-3</v>
      </c>
      <c r="N120" s="101">
        <v>9.6467108837692639E-4</v>
      </c>
      <c r="O120" s="101">
        <v>7.9749075766590244E-4</v>
      </c>
      <c r="P120" s="101">
        <v>8.0316257119516566E-4</v>
      </c>
      <c r="Q120" s="101">
        <v>6.557613516284497E-4</v>
      </c>
      <c r="R120" s="101">
        <v>9.2664321378087451E-4</v>
      </c>
      <c r="S120" s="101">
        <v>6.7074874828724834E-4</v>
      </c>
      <c r="T120" s="101">
        <v>4.2862923954087133E-4</v>
      </c>
      <c r="U120" s="101">
        <v>4.3113010084276269E-4</v>
      </c>
      <c r="V120" s="101">
        <v>2.1652208206800647E-4</v>
      </c>
      <c r="W120" s="101">
        <v>1.3900695763676067E-4</v>
      </c>
      <c r="X120" s="101">
        <v>2.9657825665551285E-4</v>
      </c>
      <c r="Y120" s="101">
        <v>2.4337109057463949E-4</v>
      </c>
      <c r="DA120" s="131" t="s">
        <v>1582</v>
      </c>
    </row>
    <row r="121" spans="1:105" ht="12" customHeight="1" x14ac:dyDescent="0.25">
      <c r="A121" s="103" t="s">
        <v>52</v>
      </c>
      <c r="B121" s="104">
        <v>0</v>
      </c>
      <c r="C121" s="104">
        <v>0</v>
      </c>
      <c r="D121" s="104">
        <v>0</v>
      </c>
      <c r="E121" s="104">
        <v>0</v>
      </c>
      <c r="F121" s="104">
        <v>6.6221273533988606E-5</v>
      </c>
      <c r="G121" s="104">
        <v>1.358781847935994E-4</v>
      </c>
      <c r="H121" s="104">
        <v>2.1655184849776987E-4</v>
      </c>
      <c r="I121" s="104">
        <v>2.7913024904043741E-4</v>
      </c>
      <c r="J121" s="104">
        <v>4.1819632352783448E-4</v>
      </c>
      <c r="K121" s="104">
        <v>7.4065938348439437E-4</v>
      </c>
      <c r="L121" s="104">
        <v>8.7314404637619429E-4</v>
      </c>
      <c r="M121" s="104">
        <v>9.6203050577095182E-4</v>
      </c>
      <c r="N121" s="104">
        <v>8.9390113386912618E-4</v>
      </c>
      <c r="O121" s="104">
        <v>9.9128780961960615E-4</v>
      </c>
      <c r="P121" s="104">
        <v>1.1154153224113151E-3</v>
      </c>
      <c r="Q121" s="104">
        <v>8.2407178594225995E-4</v>
      </c>
      <c r="R121" s="104">
        <v>8.8818123115145912E-4</v>
      </c>
      <c r="S121" s="104">
        <v>6.0065757290961026E-4</v>
      </c>
      <c r="T121" s="104">
        <v>4.6432922561495747E-4</v>
      </c>
      <c r="U121" s="104">
        <v>4.6354069718914607E-4</v>
      </c>
      <c r="V121" s="104">
        <v>4.01538495274624E-4</v>
      </c>
      <c r="W121" s="104">
        <v>3.0665764637880579E-4</v>
      </c>
      <c r="X121" s="104">
        <v>4.297548858159736E-4</v>
      </c>
      <c r="Y121" s="104">
        <v>3.1087309582647715E-4</v>
      </c>
      <c r="DA121" s="132" t="s">
        <v>1583</v>
      </c>
    </row>
    <row r="122" spans="1:105" ht="12" customHeight="1" x14ac:dyDescent="0.25">
      <c r="A122" s="106" t="s">
        <v>122</v>
      </c>
      <c r="B122" s="101">
        <v>21.094854146407098</v>
      </c>
      <c r="C122" s="101">
        <v>19.734840556324283</v>
      </c>
      <c r="D122" s="101">
        <v>17.551755776624006</v>
      </c>
      <c r="E122" s="101">
        <v>15.031797765749575</v>
      </c>
      <c r="F122" s="101">
        <v>14.063814036066864</v>
      </c>
      <c r="G122" s="101">
        <v>12.704293022869212</v>
      </c>
      <c r="H122" s="101">
        <v>12.884519269315149</v>
      </c>
      <c r="I122" s="101">
        <v>13.970267835831326</v>
      </c>
      <c r="J122" s="101">
        <v>14.370507258564814</v>
      </c>
      <c r="K122" s="101">
        <v>14.821013103277766</v>
      </c>
      <c r="L122" s="101">
        <v>13.937184844456453</v>
      </c>
      <c r="M122" s="101">
        <v>12.966396652128896</v>
      </c>
      <c r="N122" s="101">
        <v>11.952876363619156</v>
      </c>
      <c r="O122" s="101">
        <v>11.1661517599938</v>
      </c>
      <c r="P122" s="101">
        <v>10.315614975769609</v>
      </c>
      <c r="Q122" s="101">
        <v>8.9695870478081883</v>
      </c>
      <c r="R122" s="101">
        <v>7.9947227043757554</v>
      </c>
      <c r="S122" s="101">
        <v>7.1489148535969651</v>
      </c>
      <c r="T122" s="101">
        <v>5.8864871425055592</v>
      </c>
      <c r="U122" s="101">
        <v>4.6825627812383726</v>
      </c>
      <c r="V122" s="101">
        <v>3.1315031470562955</v>
      </c>
      <c r="W122" s="101">
        <v>2.6806367157728257</v>
      </c>
      <c r="X122" s="101">
        <v>1.7834865526748971</v>
      </c>
      <c r="Y122" s="101">
        <v>1.5415752783800063</v>
      </c>
      <c r="DA122" s="131" t="s">
        <v>1584</v>
      </c>
    </row>
    <row r="123" spans="1:105" ht="12" customHeight="1" x14ac:dyDescent="0.25">
      <c r="A123" s="107" t="s">
        <v>121</v>
      </c>
      <c r="B123" s="104">
        <v>5.1878622266311361E-2</v>
      </c>
      <c r="C123" s="104">
        <v>0.12209634786093942</v>
      </c>
      <c r="D123" s="104">
        <v>0.12506020810124857</v>
      </c>
      <c r="E123" s="104">
        <v>0.13782575771407979</v>
      </c>
      <c r="F123" s="104">
        <v>0.13847371133568562</v>
      </c>
      <c r="G123" s="104">
        <v>0.14224583227452442</v>
      </c>
      <c r="H123" s="104">
        <v>0.21873410524742914</v>
      </c>
      <c r="I123" s="104">
        <v>0.4934698815690447</v>
      </c>
      <c r="J123" s="104">
        <v>0.72424754981076278</v>
      </c>
      <c r="K123" s="104">
        <v>1.2618641201654479</v>
      </c>
      <c r="L123" s="104">
        <v>1.3211074106789502</v>
      </c>
      <c r="M123" s="104">
        <v>1.3427016092849673</v>
      </c>
      <c r="N123" s="104">
        <v>1.327269041032568</v>
      </c>
      <c r="O123" s="104">
        <v>1.3704511052094244</v>
      </c>
      <c r="P123" s="104">
        <v>1.35890837414788</v>
      </c>
      <c r="Q123" s="104">
        <v>1.3804481308655383</v>
      </c>
      <c r="R123" s="104">
        <v>1.3520836806743866</v>
      </c>
      <c r="S123" s="104">
        <v>1.2444369043108181</v>
      </c>
      <c r="T123" s="104">
        <v>1.0614714044542852</v>
      </c>
      <c r="U123" s="104">
        <v>0.88478066943242817</v>
      </c>
      <c r="V123" s="104">
        <v>0.60402916074660662</v>
      </c>
      <c r="W123" s="104">
        <v>0.54459235735197487</v>
      </c>
      <c r="X123" s="104">
        <v>0.68264688697211051</v>
      </c>
      <c r="Y123" s="104">
        <v>0.66889206136433554</v>
      </c>
      <c r="DA123" s="132" t="s">
        <v>1585</v>
      </c>
    </row>
    <row r="124" spans="1:105" ht="12" customHeight="1" x14ac:dyDescent="0.25">
      <c r="A124" s="108" t="s">
        <v>53</v>
      </c>
      <c r="B124" s="98">
        <v>2.7242703329224457E-2</v>
      </c>
      <c r="C124" s="98">
        <v>6.2201803467147175E-2</v>
      </c>
      <c r="D124" s="98">
        <v>6.490736610996764E-2</v>
      </c>
      <c r="E124" s="98">
        <v>7.2501519358703095E-2</v>
      </c>
      <c r="F124" s="98">
        <v>6.8882176437780052E-2</v>
      </c>
      <c r="G124" s="98">
        <v>7.1964183754966687E-2</v>
      </c>
      <c r="H124" s="98">
        <v>0.11176892394661367</v>
      </c>
      <c r="I124" s="98">
        <v>0.2639687937370363</v>
      </c>
      <c r="J124" s="98">
        <v>0.35848821430091998</v>
      </c>
      <c r="K124" s="98">
        <v>0.6406019835872554</v>
      </c>
      <c r="L124" s="98">
        <v>0.67374718575185544</v>
      </c>
      <c r="M124" s="98">
        <v>0.66292725407232123</v>
      </c>
      <c r="N124" s="98">
        <v>0.65811446879250424</v>
      </c>
      <c r="O124" s="98">
        <v>0.58048930106169172</v>
      </c>
      <c r="P124" s="98">
        <v>0.53987547967911609</v>
      </c>
      <c r="Q124" s="98">
        <v>0.58393685274219254</v>
      </c>
      <c r="R124" s="98">
        <v>0.67107892557582727</v>
      </c>
      <c r="S124" s="98">
        <v>0.64425161170848699</v>
      </c>
      <c r="T124" s="98">
        <v>0.50613002908655313</v>
      </c>
      <c r="U124" s="98">
        <v>0.42214540447334065</v>
      </c>
      <c r="V124" s="98">
        <v>0.21036301720800782</v>
      </c>
      <c r="W124" s="98">
        <v>0.16731877500721332</v>
      </c>
      <c r="X124" s="98">
        <v>0.27614949608191874</v>
      </c>
      <c r="Y124" s="98">
        <v>0.29520971685862163</v>
      </c>
      <c r="DA124" s="63" t="s">
        <v>1586</v>
      </c>
    </row>
    <row r="125" spans="1:105" ht="12" customHeight="1" x14ac:dyDescent="0.25">
      <c r="A125" s="108" t="s">
        <v>52</v>
      </c>
      <c r="B125" s="98">
        <v>2.4635918937086901E-2</v>
      </c>
      <c r="C125" s="98">
        <v>5.9894544393792243E-2</v>
      </c>
      <c r="D125" s="98">
        <v>6.0152841991280924E-2</v>
      </c>
      <c r="E125" s="98">
        <v>6.5324238355376693E-2</v>
      </c>
      <c r="F125" s="98">
        <v>6.9591534897905566E-2</v>
      </c>
      <c r="G125" s="98">
        <v>7.0281648519557746E-2</v>
      </c>
      <c r="H125" s="98">
        <v>0.10696518130081548</v>
      </c>
      <c r="I125" s="98">
        <v>0.22950108783200837</v>
      </c>
      <c r="J125" s="98">
        <v>0.36575933550984274</v>
      </c>
      <c r="K125" s="98">
        <v>0.62126213657819263</v>
      </c>
      <c r="L125" s="98">
        <v>0.64736022492709477</v>
      </c>
      <c r="M125" s="98">
        <v>0.67977435521264618</v>
      </c>
      <c r="N125" s="98">
        <v>0.66915457224006381</v>
      </c>
      <c r="O125" s="98">
        <v>0.78996180414773276</v>
      </c>
      <c r="P125" s="98">
        <v>0.81903289446876393</v>
      </c>
      <c r="Q125" s="98">
        <v>0.79651127812334566</v>
      </c>
      <c r="R125" s="98">
        <v>0.68100475509855918</v>
      </c>
      <c r="S125" s="98">
        <v>0.60018529260233122</v>
      </c>
      <c r="T125" s="98">
        <v>0.55534137536773198</v>
      </c>
      <c r="U125" s="98">
        <v>0.46263526495908752</v>
      </c>
      <c r="V125" s="98">
        <v>0.39366614353859886</v>
      </c>
      <c r="W125" s="98">
        <v>0.3772735823447616</v>
      </c>
      <c r="X125" s="98">
        <v>0.40649739089019177</v>
      </c>
      <c r="Y125" s="98">
        <v>0.37368234450571391</v>
      </c>
      <c r="DA125" s="63" t="s">
        <v>1587</v>
      </c>
    </row>
    <row r="126" spans="1:105" ht="12" customHeight="1" x14ac:dyDescent="0.25">
      <c r="A126" s="121" t="s">
        <v>54</v>
      </c>
      <c r="B126" s="122">
        <v>3.6840199113574821</v>
      </c>
      <c r="C126" s="122">
        <v>3.6265739555828564</v>
      </c>
      <c r="D126" s="122">
        <v>3.1506484722551957</v>
      </c>
      <c r="E126" s="122">
        <v>2.9193951291617983</v>
      </c>
      <c r="F126" s="122">
        <v>2.7681866460702889</v>
      </c>
      <c r="G126" s="122">
        <v>2.5867608865573763</v>
      </c>
      <c r="H126" s="122">
        <v>2.4783864181372541</v>
      </c>
      <c r="I126" s="122">
        <v>2.6179783967243737</v>
      </c>
      <c r="J126" s="122">
        <v>2.4768376391593336</v>
      </c>
      <c r="K126" s="122">
        <v>2.6115377510602542</v>
      </c>
      <c r="L126" s="122">
        <v>2.4875646983007713</v>
      </c>
      <c r="M126" s="122">
        <v>2.2376884406849751</v>
      </c>
      <c r="N126" s="122">
        <v>2.0580125805913889</v>
      </c>
      <c r="O126" s="122">
        <v>1.9780687614741053</v>
      </c>
      <c r="P126" s="122">
        <v>1.8443777186074741</v>
      </c>
      <c r="Q126" s="122">
        <v>1.749266599094542</v>
      </c>
      <c r="R126" s="122">
        <v>1.5770147287581433</v>
      </c>
      <c r="S126" s="122">
        <v>1.4123645615706699</v>
      </c>
      <c r="T126" s="122">
        <v>1.1849919664218194</v>
      </c>
      <c r="U126" s="122">
        <v>0.9532475485629166</v>
      </c>
      <c r="V126" s="122">
        <v>0.78517437361403197</v>
      </c>
      <c r="W126" s="122">
        <v>0.71479094069489446</v>
      </c>
      <c r="X126" s="122">
        <v>0.48803122631378681</v>
      </c>
      <c r="Y126" s="122">
        <v>0.46260905823823539</v>
      </c>
      <c r="DA126" s="130" t="s">
        <v>1588</v>
      </c>
    </row>
    <row r="127" spans="1:105" ht="12" customHeight="1" x14ac:dyDescent="0.25">
      <c r="A127" s="97" t="s">
        <v>51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1589</v>
      </c>
    </row>
    <row r="128" spans="1:105" ht="12" customHeight="1" x14ac:dyDescent="0.25">
      <c r="A128" s="97" t="s">
        <v>50</v>
      </c>
      <c r="B128" s="98">
        <v>0.16937030375201581</v>
      </c>
      <c r="C128" s="98">
        <v>0.16913158052642438</v>
      </c>
      <c r="D128" s="98">
        <v>0.15283153837205621</v>
      </c>
      <c r="E128" s="98">
        <v>0.14826093467073953</v>
      </c>
      <c r="F128" s="98">
        <v>0.14992513796274001</v>
      </c>
      <c r="G128" s="98">
        <v>0.14345127042443492</v>
      </c>
      <c r="H128" s="98">
        <v>0.16939552795244386</v>
      </c>
      <c r="I128" s="98">
        <v>0.20645102995673806</v>
      </c>
      <c r="J128" s="98">
        <v>0.20556205518243803</v>
      </c>
      <c r="K128" s="98">
        <v>0.23738032807826678</v>
      </c>
      <c r="L128" s="98">
        <v>0.2231264560543863</v>
      </c>
      <c r="M128" s="98">
        <v>0.21725244184915857</v>
      </c>
      <c r="N128" s="98">
        <v>0.19816060060187488</v>
      </c>
      <c r="O128" s="98">
        <v>0.18829781397311712</v>
      </c>
      <c r="P128" s="98">
        <v>0.18852171517642399</v>
      </c>
      <c r="Q128" s="98">
        <v>0.16239173782966701</v>
      </c>
      <c r="R128" s="98">
        <v>0.15696147541110606</v>
      </c>
      <c r="S128" s="98">
        <v>0.1382252429780611</v>
      </c>
      <c r="T128" s="98">
        <v>0.11617708953135461</v>
      </c>
      <c r="U128" s="98">
        <v>9.9460652477431175E-2</v>
      </c>
      <c r="V128" s="98">
        <v>7.3106858682930348E-2</v>
      </c>
      <c r="W128" s="98">
        <v>6.5233122896193027E-2</v>
      </c>
      <c r="X128" s="98">
        <v>5.6608120296469354E-2</v>
      </c>
      <c r="Y128" s="98">
        <v>5.0736724198739376E-2</v>
      </c>
      <c r="DA128" s="63" t="s">
        <v>1590</v>
      </c>
    </row>
    <row r="129" spans="1:105" ht="12" customHeight="1" x14ac:dyDescent="0.25">
      <c r="A129" s="109" t="s">
        <v>120</v>
      </c>
      <c r="B129" s="33">
        <v>3.5146496076054663</v>
      </c>
      <c r="C129" s="33">
        <v>3.457442375056432</v>
      </c>
      <c r="D129" s="33">
        <v>2.9978169338831395</v>
      </c>
      <c r="E129" s="33">
        <v>2.7711341944910588</v>
      </c>
      <c r="F129" s="33">
        <v>2.6182615081075489</v>
      </c>
      <c r="G129" s="33">
        <v>2.4433096161329413</v>
      </c>
      <c r="H129" s="33">
        <v>2.3089908901848104</v>
      </c>
      <c r="I129" s="33">
        <v>2.4115273667676358</v>
      </c>
      <c r="J129" s="33">
        <v>2.2712755839768954</v>
      </c>
      <c r="K129" s="33">
        <v>2.3741574229819875</v>
      </c>
      <c r="L129" s="33">
        <v>2.2644382422463849</v>
      </c>
      <c r="M129" s="33">
        <v>2.0204359988358167</v>
      </c>
      <c r="N129" s="33">
        <v>1.8598519799895141</v>
      </c>
      <c r="O129" s="33">
        <v>1.7897709475009882</v>
      </c>
      <c r="P129" s="33">
        <v>1.6558560034310501</v>
      </c>
      <c r="Q129" s="33">
        <v>1.5868748612648749</v>
      </c>
      <c r="R129" s="33">
        <v>1.4200532533470374</v>
      </c>
      <c r="S129" s="33">
        <v>1.2741393185926089</v>
      </c>
      <c r="T129" s="33">
        <v>1.0688148768904648</v>
      </c>
      <c r="U129" s="33">
        <v>0.85378689608548541</v>
      </c>
      <c r="V129" s="33">
        <v>0.71206751493110165</v>
      </c>
      <c r="W129" s="33">
        <v>0.64955781779870148</v>
      </c>
      <c r="X129" s="33">
        <v>0.43142310601731748</v>
      </c>
      <c r="Y129" s="33">
        <v>0.41187233403949602</v>
      </c>
      <c r="DA129" s="60" t="s">
        <v>1591</v>
      </c>
    </row>
    <row r="131" spans="1:105" ht="12" customHeight="1" x14ac:dyDescent="0.25">
      <c r="A131" s="116" t="s">
        <v>99</v>
      </c>
      <c r="B131" s="117">
        <f t="shared" ref="B131:Q131" si="22">B132+B135+B137+B147</f>
        <v>139.95279644485154</v>
      </c>
      <c r="C131" s="117">
        <f t="shared" si="22"/>
        <v>151.55914097780553</v>
      </c>
      <c r="D131" s="117">
        <f t="shared" si="22"/>
        <v>131.16201546784183</v>
      </c>
      <c r="E131" s="117">
        <f t="shared" si="22"/>
        <v>94.799793172717273</v>
      </c>
      <c r="F131" s="117">
        <f t="shared" si="22"/>
        <v>104.11219763965016</v>
      </c>
      <c r="G131" s="117">
        <f t="shared" si="22"/>
        <v>81.779452097733383</v>
      </c>
      <c r="H131" s="117">
        <f t="shared" si="22"/>
        <v>81.609824489348497</v>
      </c>
      <c r="I131" s="117">
        <f t="shared" si="22"/>
        <v>71.434632212262372</v>
      </c>
      <c r="J131" s="117">
        <f t="shared" si="22"/>
        <v>97.658087426192424</v>
      </c>
      <c r="K131" s="117">
        <f t="shared" si="22"/>
        <v>157.03912234615154</v>
      </c>
      <c r="L131" s="117">
        <f t="shared" si="22"/>
        <v>94.018977518519179</v>
      </c>
      <c r="M131" s="117">
        <f t="shared" si="22"/>
        <v>80.901411799419762</v>
      </c>
      <c r="N131" s="117">
        <f t="shared" si="22"/>
        <v>77.608913821231695</v>
      </c>
      <c r="O131" s="117">
        <f t="shared" si="22"/>
        <v>92.78591689350651</v>
      </c>
      <c r="P131" s="117">
        <f t="shared" si="22"/>
        <v>63.865430599796753</v>
      </c>
      <c r="Q131" s="117">
        <f t="shared" si="22"/>
        <v>62.582352122940577</v>
      </c>
      <c r="R131" s="117">
        <f t="shared" ref="R131:V131" si="23">R132+R135+R137+R147</f>
        <v>60.095805110018098</v>
      </c>
      <c r="S131" s="117">
        <f t="shared" si="23"/>
        <v>57.152711857946457</v>
      </c>
      <c r="T131" s="117">
        <f t="shared" si="23"/>
        <v>46.862008238825148</v>
      </c>
      <c r="U131" s="117">
        <f t="shared" si="23"/>
        <v>34.509459535584199</v>
      </c>
      <c r="V131" s="117">
        <f t="shared" si="23"/>
        <v>26.836595368025051</v>
      </c>
      <c r="W131" s="117">
        <f t="shared" ref="W131:Y131" si="24">W132+W135+W137+W147</f>
        <v>35.206238817421429</v>
      </c>
      <c r="X131" s="117">
        <f t="shared" si="24"/>
        <v>25.39962029363647</v>
      </c>
      <c r="Y131" s="117">
        <f t="shared" si="24"/>
        <v>20.954862806226817</v>
      </c>
      <c r="DA131" s="129" t="s">
        <v>1740</v>
      </c>
    </row>
    <row r="132" spans="1:105" ht="12" customHeight="1" x14ac:dyDescent="0.25">
      <c r="A132" s="121" t="s">
        <v>57</v>
      </c>
      <c r="B132" s="122">
        <f t="shared" ref="B132:Q132" si="25">SUM(B133:B134)</f>
        <v>122.14607481550976</v>
      </c>
      <c r="C132" s="122">
        <f t="shared" si="25"/>
        <v>134.56760323868428</v>
      </c>
      <c r="D132" s="122">
        <f t="shared" si="25"/>
        <v>116.0223388200975</v>
      </c>
      <c r="E132" s="122">
        <f t="shared" si="25"/>
        <v>81.475204370067488</v>
      </c>
      <c r="F132" s="122">
        <f t="shared" si="25"/>
        <v>91.074038924630074</v>
      </c>
      <c r="G132" s="122">
        <f t="shared" si="25"/>
        <v>69.555104086839407</v>
      </c>
      <c r="H132" s="122">
        <f t="shared" si="25"/>
        <v>68.985437414311036</v>
      </c>
      <c r="I132" s="122">
        <f t="shared" si="25"/>
        <v>57.740538540169823</v>
      </c>
      <c r="J132" s="122">
        <f t="shared" si="25"/>
        <v>83.655305621756057</v>
      </c>
      <c r="K132" s="122">
        <f t="shared" si="25"/>
        <v>141.87613573932208</v>
      </c>
      <c r="L132" s="122">
        <f t="shared" si="25"/>
        <v>79.649004428176255</v>
      </c>
      <c r="M132" s="122">
        <f t="shared" si="25"/>
        <v>67.50693821717816</v>
      </c>
      <c r="N132" s="122">
        <f t="shared" si="25"/>
        <v>65.236175185450193</v>
      </c>
      <c r="O132" s="122">
        <f t="shared" si="25"/>
        <v>80.876745654425022</v>
      </c>
      <c r="P132" s="122">
        <f t="shared" si="25"/>
        <v>52.624248346204993</v>
      </c>
      <c r="Q132" s="122">
        <f t="shared" si="25"/>
        <v>52.287945735989524</v>
      </c>
      <c r="R132" s="122">
        <f t="shared" ref="R132:V132" si="26">SUM(R133:R134)</f>
        <v>50.652808946249998</v>
      </c>
      <c r="S132" s="122">
        <f t="shared" si="26"/>
        <v>48.664599149280207</v>
      </c>
      <c r="T132" s="122">
        <f t="shared" si="26"/>
        <v>39.77894419810054</v>
      </c>
      <c r="U132" s="122">
        <f t="shared" si="26"/>
        <v>28.787837588457069</v>
      </c>
      <c r="V132" s="122">
        <f t="shared" si="26"/>
        <v>22.745035803819604</v>
      </c>
      <c r="W132" s="122">
        <f t="shared" ref="W132:Y132" si="27">SUM(W133:W134)</f>
        <v>31.524457183558546</v>
      </c>
      <c r="X132" s="122">
        <f t="shared" si="27"/>
        <v>22.581185271162109</v>
      </c>
      <c r="Y132" s="122">
        <f t="shared" si="27"/>
        <v>18.323389718829819</v>
      </c>
      <c r="DA132" s="130" t="s">
        <v>1741</v>
      </c>
    </row>
    <row r="133" spans="1:105" ht="12" customHeight="1" x14ac:dyDescent="0.25">
      <c r="A133" s="97" t="s">
        <v>51</v>
      </c>
      <c r="B133" s="98">
        <v>120.96034142733488</v>
      </c>
      <c r="C133" s="98">
        <v>133.29000311000632</v>
      </c>
      <c r="D133" s="98">
        <v>114.94763711539154</v>
      </c>
      <c r="E133" s="98">
        <v>80.733605478120936</v>
      </c>
      <c r="F133" s="98">
        <v>90.245858854345059</v>
      </c>
      <c r="G133" s="98">
        <v>68.932751833343147</v>
      </c>
      <c r="H133" s="98">
        <v>68.381965358538125</v>
      </c>
      <c r="I133" s="98">
        <v>57.242398235984439</v>
      </c>
      <c r="J133" s="98">
        <v>82.935687054585884</v>
      </c>
      <c r="K133" s="98">
        <v>140.67125563876309</v>
      </c>
      <c r="L133" s="98">
        <v>78.981683114580136</v>
      </c>
      <c r="M133" s="98">
        <v>66.949006623000315</v>
      </c>
      <c r="N133" s="98">
        <v>64.701789196719488</v>
      </c>
      <c r="O133" s="98">
        <v>80.220211462123771</v>
      </c>
      <c r="P133" s="98">
        <v>52.200018741320378</v>
      </c>
      <c r="Q133" s="98">
        <v>51.869972027590507</v>
      </c>
      <c r="R133" s="98">
        <v>50.249881226952759</v>
      </c>
      <c r="S133" s="98">
        <v>48.280050022920733</v>
      </c>
      <c r="T133" s="98">
        <v>39.465513812155422</v>
      </c>
      <c r="U133" s="98">
        <v>28.560421946425027</v>
      </c>
      <c r="V133" s="98">
        <v>22.573294785034015</v>
      </c>
      <c r="W133" s="98">
        <v>31.285069024282464</v>
      </c>
      <c r="X133" s="98">
        <v>22.416115998978338</v>
      </c>
      <c r="Y133" s="98">
        <v>18.190327494361163</v>
      </c>
      <c r="DA133" s="63" t="s">
        <v>1742</v>
      </c>
    </row>
    <row r="134" spans="1:105" ht="12" customHeight="1" x14ac:dyDescent="0.25">
      <c r="A134" s="97" t="s">
        <v>53</v>
      </c>
      <c r="B134" s="98">
        <v>1.1857333881748753</v>
      </c>
      <c r="C134" s="98">
        <v>1.2776001286779743</v>
      </c>
      <c r="D134" s="98">
        <v>1.0747017047059584</v>
      </c>
      <c r="E134" s="98">
        <v>0.74159889194655104</v>
      </c>
      <c r="F134" s="98">
        <v>0.82818007028501517</v>
      </c>
      <c r="G134" s="98">
        <v>0.62235225349626688</v>
      </c>
      <c r="H134" s="98">
        <v>0.60347205577290897</v>
      </c>
      <c r="I134" s="98">
        <v>0.49814030418538163</v>
      </c>
      <c r="J134" s="98">
        <v>0.71961856717016892</v>
      </c>
      <c r="K134" s="98">
        <v>1.2048801005590026</v>
      </c>
      <c r="L134" s="98">
        <v>0.66732131359611957</v>
      </c>
      <c r="M134" s="98">
        <v>0.55793159417784444</v>
      </c>
      <c r="N134" s="98">
        <v>0.53438598873071019</v>
      </c>
      <c r="O134" s="98">
        <v>0.65653419230124432</v>
      </c>
      <c r="P134" s="98">
        <v>0.42422960488461509</v>
      </c>
      <c r="Q134" s="98">
        <v>0.41797370839902087</v>
      </c>
      <c r="R134" s="98">
        <v>0.4029277192972382</v>
      </c>
      <c r="S134" s="98">
        <v>0.3845491263594743</v>
      </c>
      <c r="T134" s="98">
        <v>0.3134303859451163</v>
      </c>
      <c r="U134" s="98">
        <v>0.22741564203204231</v>
      </c>
      <c r="V134" s="98">
        <v>0.17174101878558801</v>
      </c>
      <c r="W134" s="98">
        <v>0.23938815927608054</v>
      </c>
      <c r="X134" s="98">
        <v>0.16506927218377254</v>
      </c>
      <c r="Y134" s="98">
        <v>0.13306222446865418</v>
      </c>
      <c r="DA134" s="63" t="s">
        <v>1743</v>
      </c>
    </row>
    <row r="135" spans="1:105" ht="12" customHeight="1" x14ac:dyDescent="0.25">
      <c r="A135" s="121" t="s">
        <v>92</v>
      </c>
      <c r="B135" s="122">
        <f t="shared" ref="B135:Y135" si="28">B136</f>
        <v>4.6625570256556531E-2</v>
      </c>
      <c r="C135" s="122">
        <f t="shared" si="28"/>
        <v>6.1414260135555024E-2</v>
      </c>
      <c r="D135" s="122">
        <f t="shared" si="28"/>
        <v>7.3952280155279229E-2</v>
      </c>
      <c r="E135" s="122">
        <f t="shared" si="28"/>
        <v>0.18761412683232928</v>
      </c>
      <c r="F135" s="122">
        <f t="shared" si="28"/>
        <v>7.5099863403331801E-2</v>
      </c>
      <c r="G135" s="122">
        <f t="shared" si="28"/>
        <v>7.156370734176995E-2</v>
      </c>
      <c r="H135" s="122">
        <f t="shared" si="28"/>
        <v>0.13570685696796092</v>
      </c>
      <c r="I135" s="122">
        <f t="shared" si="28"/>
        <v>7.8316825519440303E-2</v>
      </c>
      <c r="J135" s="122">
        <f t="shared" si="28"/>
        <v>0.13162093254039767</v>
      </c>
      <c r="K135" s="122">
        <f t="shared" si="28"/>
        <v>0.2043041128326149</v>
      </c>
      <c r="L135" s="122">
        <f t="shared" si="28"/>
        <v>0.3548445110943716</v>
      </c>
      <c r="M135" s="122">
        <f t="shared" si="28"/>
        <v>0.31816788933825713</v>
      </c>
      <c r="N135" s="122">
        <f t="shared" si="28"/>
        <v>0.34196641933085142</v>
      </c>
      <c r="O135" s="122">
        <f t="shared" si="28"/>
        <v>0.36213116206064694</v>
      </c>
      <c r="P135" s="122">
        <f t="shared" si="28"/>
        <v>0.27532862234745109</v>
      </c>
      <c r="Q135" s="122">
        <f t="shared" si="28"/>
        <v>0.3655491638142862</v>
      </c>
      <c r="R135" s="122">
        <f t="shared" si="28"/>
        <v>0.26057509899838227</v>
      </c>
      <c r="S135" s="122">
        <f t="shared" si="28"/>
        <v>0.19245748959305786</v>
      </c>
      <c r="T135" s="122">
        <f t="shared" si="28"/>
        <v>0.14237741060656275</v>
      </c>
      <c r="U135" s="122">
        <f t="shared" si="28"/>
        <v>9.5691261348139003E-2</v>
      </c>
      <c r="V135" s="122">
        <f t="shared" si="28"/>
        <v>9.6130646180710669E-2</v>
      </c>
      <c r="W135" s="122">
        <f t="shared" si="28"/>
        <v>8.5810441815017818E-2</v>
      </c>
      <c r="X135" s="122">
        <f t="shared" si="28"/>
        <v>8.7932683933660064E-2</v>
      </c>
      <c r="Y135" s="122">
        <f t="shared" si="28"/>
        <v>9.4566730553448303E-2</v>
      </c>
      <c r="DA135" s="130" t="s">
        <v>1744</v>
      </c>
    </row>
    <row r="136" spans="1:105" ht="12" customHeight="1" x14ac:dyDescent="0.25">
      <c r="A136" s="97" t="s">
        <v>53</v>
      </c>
      <c r="B136" s="98">
        <v>4.6625570256556531E-2</v>
      </c>
      <c r="C136" s="98">
        <v>6.1414260135555024E-2</v>
      </c>
      <c r="D136" s="98">
        <v>7.3952280155279229E-2</v>
      </c>
      <c r="E136" s="98">
        <v>0.18761412683232928</v>
      </c>
      <c r="F136" s="98">
        <v>7.5099863403331801E-2</v>
      </c>
      <c r="G136" s="98">
        <v>7.156370734176995E-2</v>
      </c>
      <c r="H136" s="98">
        <v>0.13570685696796092</v>
      </c>
      <c r="I136" s="98">
        <v>7.8316825519440303E-2</v>
      </c>
      <c r="J136" s="98">
        <v>0.13162093254039767</v>
      </c>
      <c r="K136" s="98">
        <v>0.2043041128326149</v>
      </c>
      <c r="L136" s="98">
        <v>0.3548445110943716</v>
      </c>
      <c r="M136" s="98">
        <v>0.31816788933825713</v>
      </c>
      <c r="N136" s="98">
        <v>0.34196641933085142</v>
      </c>
      <c r="O136" s="98">
        <v>0.36213116206064694</v>
      </c>
      <c r="P136" s="98">
        <v>0.27532862234745109</v>
      </c>
      <c r="Q136" s="98">
        <v>0.3655491638142862</v>
      </c>
      <c r="R136" s="98">
        <v>0.26057509899838227</v>
      </c>
      <c r="S136" s="98">
        <v>0.19245748959305786</v>
      </c>
      <c r="T136" s="98">
        <v>0.14237741060656275</v>
      </c>
      <c r="U136" s="98">
        <v>9.5691261348139003E-2</v>
      </c>
      <c r="V136" s="98">
        <v>9.6130646180710669E-2</v>
      </c>
      <c r="W136" s="98">
        <v>8.5810441815017818E-2</v>
      </c>
      <c r="X136" s="98">
        <v>8.7932683933660064E-2</v>
      </c>
      <c r="Y136" s="98">
        <v>9.4566730553448303E-2</v>
      </c>
      <c r="DA136" s="63" t="s">
        <v>1745</v>
      </c>
    </row>
    <row r="137" spans="1:105" ht="12" customHeight="1" x14ac:dyDescent="0.25">
      <c r="A137" s="121" t="s">
        <v>55</v>
      </c>
      <c r="B137" s="122">
        <v>15.008848525757664</v>
      </c>
      <c r="C137" s="122">
        <v>14.215391687945003</v>
      </c>
      <c r="D137" s="122">
        <v>12.705296703802576</v>
      </c>
      <c r="E137" s="122">
        <v>10.947746012674353</v>
      </c>
      <c r="F137" s="122">
        <v>10.880831967272329</v>
      </c>
      <c r="G137" s="122">
        <v>10.199398094548979</v>
      </c>
      <c r="H137" s="122">
        <v>10.610460437866911</v>
      </c>
      <c r="I137" s="122">
        <v>11.629229702237364</v>
      </c>
      <c r="J137" s="122">
        <v>11.990409793613653</v>
      </c>
      <c r="K137" s="122">
        <v>12.97576685801859</v>
      </c>
      <c r="L137" s="122">
        <v>12.123901467910041</v>
      </c>
      <c r="M137" s="122">
        <v>11.375360257727731</v>
      </c>
      <c r="N137" s="122">
        <v>10.463626328831705</v>
      </c>
      <c r="O137" s="122">
        <v>10.034808265186005</v>
      </c>
      <c r="P137" s="122">
        <v>9.5538358596335318</v>
      </c>
      <c r="Q137" s="122">
        <v>8.5789419382718322</v>
      </c>
      <c r="R137" s="122">
        <v>7.9579982197441836</v>
      </c>
      <c r="S137" s="122">
        <v>7.1904334673659571</v>
      </c>
      <c r="T137" s="122">
        <v>6.0077355310897502</v>
      </c>
      <c r="U137" s="122">
        <v>4.8720575671774142</v>
      </c>
      <c r="V137" s="122">
        <v>3.3689828753882485</v>
      </c>
      <c r="W137" s="122">
        <v>3.0125054299386544</v>
      </c>
      <c r="X137" s="122">
        <v>2.3278996673081851</v>
      </c>
      <c r="Y137" s="122">
        <v>2.1465215824435875</v>
      </c>
      <c r="DA137" s="130" t="s">
        <v>1746</v>
      </c>
    </row>
    <row r="138" spans="1:105" ht="12" customHeight="1" x14ac:dyDescent="0.25">
      <c r="A138" s="97" t="s">
        <v>143</v>
      </c>
      <c r="B138" s="98">
        <v>7.6000057986982408E-2</v>
      </c>
      <c r="C138" s="98">
        <v>8.4460794156003743E-2</v>
      </c>
      <c r="D138" s="98">
        <v>8.430579603777158E-2</v>
      </c>
      <c r="E138" s="98">
        <v>6.1293408896203404E-2</v>
      </c>
      <c r="F138" s="98">
        <v>9.3110899077704798E-2</v>
      </c>
      <c r="G138" s="98">
        <v>8.2450590798100548E-2</v>
      </c>
      <c r="H138" s="98">
        <v>9.9854931113834741E-2</v>
      </c>
      <c r="I138" s="98">
        <v>0.10032864225342189</v>
      </c>
      <c r="J138" s="98">
        <v>0.14392912112915804</v>
      </c>
      <c r="K138" s="98">
        <v>0.29596232805653289</v>
      </c>
      <c r="L138" s="98">
        <v>0.15675490100837247</v>
      </c>
      <c r="M138" s="98">
        <v>0.15908239862108395</v>
      </c>
      <c r="N138" s="98">
        <v>0.16285011089265328</v>
      </c>
      <c r="O138" s="98">
        <v>0.16560120013879284</v>
      </c>
      <c r="P138" s="98">
        <v>0.16607021886342269</v>
      </c>
      <c r="Q138" s="98">
        <v>0.16579291798425708</v>
      </c>
      <c r="R138" s="98">
        <v>0.1667283374515014</v>
      </c>
      <c r="S138" s="98">
        <v>0.16995737857663126</v>
      </c>
      <c r="T138" s="98">
        <v>0.17155465970900957</v>
      </c>
      <c r="U138" s="98">
        <v>0.17433989073362824</v>
      </c>
      <c r="V138" s="98">
        <v>0.17599459134559328</v>
      </c>
      <c r="W138" s="98">
        <v>0.1924865252210024</v>
      </c>
      <c r="X138" s="98">
        <v>5.5836431006558343E-2</v>
      </c>
      <c r="Y138" s="98">
        <v>5.6221444080558132E-2</v>
      </c>
      <c r="DA138" s="63" t="s">
        <v>1747</v>
      </c>
    </row>
    <row r="139" spans="1:105" ht="12" customHeight="1" x14ac:dyDescent="0.25">
      <c r="A139" s="97" t="s">
        <v>124</v>
      </c>
      <c r="B139" s="98">
        <v>1.1538442603021175</v>
      </c>
      <c r="C139" s="98">
        <v>1.1230278036727188</v>
      </c>
      <c r="D139" s="98">
        <v>1.015013202205338</v>
      </c>
      <c r="E139" s="98">
        <v>0.89947534775916849</v>
      </c>
      <c r="F139" s="98">
        <v>1.3858963371396078</v>
      </c>
      <c r="G139" s="98">
        <v>1.5531460921163251</v>
      </c>
      <c r="H139" s="98">
        <v>1.6713951107901293</v>
      </c>
      <c r="I139" s="98">
        <v>1.6822243873129785</v>
      </c>
      <c r="J139" s="98">
        <v>1.5104016533116933</v>
      </c>
      <c r="K139" s="98">
        <v>1.5720521615407843</v>
      </c>
      <c r="L139" s="98">
        <v>1.3975507914152463</v>
      </c>
      <c r="M139" s="98">
        <v>1.2637232442990627</v>
      </c>
      <c r="N139" s="98">
        <v>1.031434552723449</v>
      </c>
      <c r="O139" s="98">
        <v>1.0122864178748969</v>
      </c>
      <c r="P139" s="98">
        <v>1.0675783553338287</v>
      </c>
      <c r="Q139" s="98">
        <v>0.93703307250633283</v>
      </c>
      <c r="R139" s="98">
        <v>0.96644602629900633</v>
      </c>
      <c r="S139" s="98">
        <v>0.8327658599167449</v>
      </c>
      <c r="T139" s="98">
        <v>0.65878682025437307</v>
      </c>
      <c r="U139" s="98">
        <v>0.51556791552418213</v>
      </c>
      <c r="V139" s="98">
        <v>0.34789765937773243</v>
      </c>
      <c r="W139" s="98">
        <v>0.30869336192904101</v>
      </c>
      <c r="X139" s="98">
        <v>0.30357803924635812</v>
      </c>
      <c r="Y139" s="98">
        <v>0.29348726178550255</v>
      </c>
      <c r="DA139" s="63" t="s">
        <v>1748</v>
      </c>
    </row>
    <row r="140" spans="1:105" ht="12" customHeight="1" x14ac:dyDescent="0.25">
      <c r="A140" s="97" t="s">
        <v>123</v>
      </c>
      <c r="B140" s="98">
        <v>0</v>
      </c>
      <c r="C140" s="98">
        <v>0</v>
      </c>
      <c r="D140" s="98">
        <v>0</v>
      </c>
      <c r="E140" s="98">
        <v>0</v>
      </c>
      <c r="F140" s="98">
        <v>1.101524618719365E-4</v>
      </c>
      <c r="G140" s="98">
        <v>2.2914672402673972E-4</v>
      </c>
      <c r="H140" s="98">
        <v>3.6899714328760273E-4</v>
      </c>
      <c r="I140" s="98">
        <v>4.9629182626788988E-4</v>
      </c>
      <c r="J140" s="98">
        <v>6.9577457357243577E-4</v>
      </c>
      <c r="K140" s="98">
        <v>1.2587120037127655E-3</v>
      </c>
      <c r="L140" s="98">
        <v>1.4909852249761512E-3</v>
      </c>
      <c r="M140" s="98">
        <v>1.6010769704392312E-3</v>
      </c>
      <c r="N140" s="98">
        <v>1.4930296404398464E-3</v>
      </c>
      <c r="O140" s="98">
        <v>1.4904982007318711E-3</v>
      </c>
      <c r="P140" s="98">
        <v>1.6235372426699358E-3</v>
      </c>
      <c r="Q140" s="98">
        <v>1.2473945957808255E-3</v>
      </c>
      <c r="R140" s="98">
        <v>1.5125504457689754E-3</v>
      </c>
      <c r="S140" s="98">
        <v>1.0667487660097374E-3</v>
      </c>
      <c r="T140" s="98">
        <v>7.7186609299793006E-4</v>
      </c>
      <c r="U140" s="98">
        <v>7.7287190564732586E-4</v>
      </c>
      <c r="V140" s="98">
        <v>5.5904879766295384E-4</v>
      </c>
      <c r="W140" s="98">
        <v>4.0883219668972042E-4</v>
      </c>
      <c r="X140" s="98">
        <v>6.5804660501735937E-4</v>
      </c>
      <c r="Y140" s="98">
        <v>5.0475833004117463E-4</v>
      </c>
      <c r="DA140" s="63" t="s">
        <v>1749</v>
      </c>
    </row>
    <row r="141" spans="1:105" ht="12" customHeight="1" x14ac:dyDescent="0.25">
      <c r="A141" s="100" t="s">
        <v>50</v>
      </c>
      <c r="B141" s="101">
        <v>0</v>
      </c>
      <c r="C141" s="101">
        <v>0</v>
      </c>
      <c r="D141" s="101">
        <v>0</v>
      </c>
      <c r="E141" s="101">
        <v>0</v>
      </c>
      <c r="F141" s="101">
        <v>4.3931188337947895E-5</v>
      </c>
      <c r="G141" s="101">
        <v>9.326853923314032E-5</v>
      </c>
      <c r="H141" s="101">
        <v>1.5244529478983287E-4</v>
      </c>
      <c r="I141" s="101">
        <v>2.1716157722745247E-4</v>
      </c>
      <c r="J141" s="101">
        <v>2.7757825004460135E-4</v>
      </c>
      <c r="K141" s="101">
        <v>5.1805262022837112E-4</v>
      </c>
      <c r="L141" s="101">
        <v>6.1784117859995692E-4</v>
      </c>
      <c r="M141" s="101">
        <v>6.3904646466827943E-4</v>
      </c>
      <c r="N141" s="101">
        <v>5.9912850657072036E-4</v>
      </c>
      <c r="O141" s="101">
        <v>4.9921039111226501E-4</v>
      </c>
      <c r="P141" s="101">
        <v>5.0812192025862055E-4</v>
      </c>
      <c r="Q141" s="101">
        <v>4.2332280983856558E-4</v>
      </c>
      <c r="R141" s="101">
        <v>6.243692146175163E-4</v>
      </c>
      <c r="S141" s="101">
        <v>4.6609119310012711E-4</v>
      </c>
      <c r="T141" s="101">
        <v>3.0753686738297265E-4</v>
      </c>
      <c r="U141" s="101">
        <v>3.0933120845817974E-4</v>
      </c>
      <c r="V141" s="101">
        <v>1.575103023883299E-4</v>
      </c>
      <c r="W141" s="101">
        <v>1.0217455031091466E-4</v>
      </c>
      <c r="X141" s="101">
        <v>2.2829171920138582E-4</v>
      </c>
      <c r="Y141" s="101">
        <v>1.9388523421469753E-4</v>
      </c>
      <c r="DA141" s="131" t="s">
        <v>1750</v>
      </c>
    </row>
    <row r="142" spans="1:105" ht="12" customHeight="1" x14ac:dyDescent="0.25">
      <c r="A142" s="103" t="s">
        <v>52</v>
      </c>
      <c r="B142" s="104">
        <v>0</v>
      </c>
      <c r="C142" s="104">
        <v>0</v>
      </c>
      <c r="D142" s="104">
        <v>0</v>
      </c>
      <c r="E142" s="104">
        <v>0</v>
      </c>
      <c r="F142" s="104">
        <v>6.6221273533988606E-5</v>
      </c>
      <c r="G142" s="104">
        <v>1.358781847935994E-4</v>
      </c>
      <c r="H142" s="104">
        <v>2.1655184849776987E-4</v>
      </c>
      <c r="I142" s="104">
        <v>2.7913024904043741E-4</v>
      </c>
      <c r="J142" s="104">
        <v>4.1819632352783448E-4</v>
      </c>
      <c r="K142" s="104">
        <v>7.4065938348439437E-4</v>
      </c>
      <c r="L142" s="104">
        <v>8.7314404637619429E-4</v>
      </c>
      <c r="M142" s="104">
        <v>9.6203050577095182E-4</v>
      </c>
      <c r="N142" s="104">
        <v>8.9390113386912618E-4</v>
      </c>
      <c r="O142" s="104">
        <v>9.9128780961960615E-4</v>
      </c>
      <c r="P142" s="104">
        <v>1.1154153224113151E-3</v>
      </c>
      <c r="Q142" s="104">
        <v>8.2407178594225995E-4</v>
      </c>
      <c r="R142" s="104">
        <v>8.8818123115145912E-4</v>
      </c>
      <c r="S142" s="104">
        <v>6.0065757290961026E-4</v>
      </c>
      <c r="T142" s="104">
        <v>4.6432922561495747E-4</v>
      </c>
      <c r="U142" s="104">
        <v>4.6354069718914607E-4</v>
      </c>
      <c r="V142" s="104">
        <v>4.01538495274624E-4</v>
      </c>
      <c r="W142" s="104">
        <v>3.0665764637880579E-4</v>
      </c>
      <c r="X142" s="104">
        <v>4.297548858159736E-4</v>
      </c>
      <c r="Y142" s="104">
        <v>3.1087309582647715E-4</v>
      </c>
      <c r="DA142" s="132" t="s">
        <v>1751</v>
      </c>
    </row>
    <row r="143" spans="1:105" ht="12" customHeight="1" x14ac:dyDescent="0.25">
      <c r="A143" s="106" t="s">
        <v>122</v>
      </c>
      <c r="B143" s="101">
        <v>13.736628280168148</v>
      </c>
      <c r="C143" s="101">
        <v>12.906688432104001</v>
      </c>
      <c r="D143" s="101">
        <v>11.502615874539021</v>
      </c>
      <c r="E143" s="101">
        <v>9.8732480777577507</v>
      </c>
      <c r="F143" s="101">
        <v>9.2860479203876238</v>
      </c>
      <c r="G143" s="101">
        <v>8.4450431678043945</v>
      </c>
      <c r="H143" s="101">
        <v>8.6565611123940744</v>
      </c>
      <c r="I143" s="101">
        <v>9.4380118556234862</v>
      </c>
      <c r="J143" s="101">
        <v>9.7264167348905666</v>
      </c>
      <c r="K143" s="101">
        <v>10.049506065962229</v>
      </c>
      <c r="L143" s="101">
        <v>9.4621480265805573</v>
      </c>
      <c r="M143" s="101">
        <v>8.8194162783706211</v>
      </c>
      <c r="N143" s="101">
        <v>8.1498444901522831</v>
      </c>
      <c r="O143" s="101">
        <v>7.6670783614068627</v>
      </c>
      <c r="P143" s="101">
        <v>7.1263896465933554</v>
      </c>
      <c r="Q143" s="101">
        <v>6.2684178166806568</v>
      </c>
      <c r="R143" s="101">
        <v>5.6639690990403508</v>
      </c>
      <c r="S143" s="101">
        <v>5.1203281401478202</v>
      </c>
      <c r="T143" s="101">
        <v>4.2528805829607474</v>
      </c>
      <c r="U143" s="101">
        <v>3.4100876958430475</v>
      </c>
      <c r="V143" s="101">
        <v>2.2965170381056113</v>
      </c>
      <c r="W143" s="101">
        <v>2.0085978718003461</v>
      </c>
      <c r="X143" s="101">
        <v>1.3483332669886741</v>
      </c>
      <c r="Y143" s="101">
        <v>1.1911747398923851</v>
      </c>
      <c r="DA143" s="131" t="s">
        <v>1752</v>
      </c>
    </row>
    <row r="144" spans="1:105" ht="12" customHeight="1" x14ac:dyDescent="0.25">
      <c r="A144" s="107" t="s">
        <v>121</v>
      </c>
      <c r="B144" s="104">
        <v>4.2375927300415346E-2</v>
      </c>
      <c r="C144" s="104">
        <v>0.10121465801227775</v>
      </c>
      <c r="D144" s="104">
        <v>0.10336183102044449</v>
      </c>
      <c r="E144" s="104">
        <v>0.11372917826123058</v>
      </c>
      <c r="F144" s="104">
        <v>0.11566665820551869</v>
      </c>
      <c r="G144" s="104">
        <v>0.11852909710613199</v>
      </c>
      <c r="H144" s="104">
        <v>0.18228028642558336</v>
      </c>
      <c r="I144" s="104">
        <v>0.40816852522120928</v>
      </c>
      <c r="J144" s="104">
        <v>0.60896650970866217</v>
      </c>
      <c r="K144" s="104">
        <v>1.0569875904553307</v>
      </c>
      <c r="L144" s="104">
        <v>1.1059567636808907</v>
      </c>
      <c r="M144" s="104">
        <v>1.1315372594665236</v>
      </c>
      <c r="N144" s="104">
        <v>1.1180041454228791</v>
      </c>
      <c r="O144" s="104">
        <v>1.1883517875647194</v>
      </c>
      <c r="P144" s="104">
        <v>1.1921741016002554</v>
      </c>
      <c r="Q144" s="104">
        <v>1.2064507365048049</v>
      </c>
      <c r="R144" s="104">
        <v>1.159342206507556</v>
      </c>
      <c r="S144" s="104">
        <v>1.0663153399587513</v>
      </c>
      <c r="T144" s="104">
        <v>0.92374160207262257</v>
      </c>
      <c r="U144" s="104">
        <v>0.77128919317090872</v>
      </c>
      <c r="V144" s="104">
        <v>0.54801453776164843</v>
      </c>
      <c r="W144" s="104">
        <v>0.50231883879157524</v>
      </c>
      <c r="X144" s="104">
        <v>0.61949388346157708</v>
      </c>
      <c r="Y144" s="104">
        <v>0.6051333783551005</v>
      </c>
      <c r="DA144" s="132" t="s">
        <v>1753</v>
      </c>
    </row>
    <row r="145" spans="1:105" ht="12" customHeight="1" x14ac:dyDescent="0.25">
      <c r="A145" s="108" t="s">
        <v>53</v>
      </c>
      <c r="B145" s="98">
        <v>1.7740008363328445E-2</v>
      </c>
      <c r="C145" s="98">
        <v>4.1320113618485511E-2</v>
      </c>
      <c r="D145" s="98">
        <v>4.3208989029163578E-2</v>
      </c>
      <c r="E145" s="98">
        <v>4.8404939905853893E-2</v>
      </c>
      <c r="F145" s="98">
        <v>4.6075123307613125E-2</v>
      </c>
      <c r="G145" s="98">
        <v>4.8247448586574246E-2</v>
      </c>
      <c r="H145" s="98">
        <v>7.531510512476787E-2</v>
      </c>
      <c r="I145" s="98">
        <v>0.17866743738920093</v>
      </c>
      <c r="J145" s="98">
        <v>0.2432071741988194</v>
      </c>
      <c r="K145" s="98">
        <v>0.43572545387713812</v>
      </c>
      <c r="L145" s="98">
        <v>0.45859653875379586</v>
      </c>
      <c r="M145" s="98">
        <v>0.4517629042538775</v>
      </c>
      <c r="N145" s="98">
        <v>0.44884957318281532</v>
      </c>
      <c r="O145" s="98">
        <v>0.39838998341698656</v>
      </c>
      <c r="P145" s="98">
        <v>0.37314120713149146</v>
      </c>
      <c r="Q145" s="98">
        <v>0.40993945838145929</v>
      </c>
      <c r="R145" s="98">
        <v>0.47833745140899675</v>
      </c>
      <c r="S145" s="98">
        <v>0.46613004735642005</v>
      </c>
      <c r="T145" s="98">
        <v>0.36840022670489064</v>
      </c>
      <c r="U145" s="98">
        <v>0.30865392821182114</v>
      </c>
      <c r="V145" s="98">
        <v>0.15434839422304955</v>
      </c>
      <c r="W145" s="98">
        <v>0.12504525644681366</v>
      </c>
      <c r="X145" s="98">
        <v>0.21299649257138528</v>
      </c>
      <c r="Y145" s="98">
        <v>0.23145103384938659</v>
      </c>
      <c r="DA145" s="63" t="s">
        <v>1754</v>
      </c>
    </row>
    <row r="146" spans="1:105" ht="12" customHeight="1" x14ac:dyDescent="0.25">
      <c r="A146" s="108" t="s">
        <v>52</v>
      </c>
      <c r="B146" s="98">
        <v>2.4635918937086901E-2</v>
      </c>
      <c r="C146" s="98">
        <v>5.9894544393792243E-2</v>
      </c>
      <c r="D146" s="98">
        <v>6.0152841991280924E-2</v>
      </c>
      <c r="E146" s="98">
        <v>6.5324238355376693E-2</v>
      </c>
      <c r="F146" s="98">
        <v>6.9591534897905566E-2</v>
      </c>
      <c r="G146" s="98">
        <v>7.0281648519557746E-2</v>
      </c>
      <c r="H146" s="98">
        <v>0.10696518130081548</v>
      </c>
      <c r="I146" s="98">
        <v>0.22950108783200837</v>
      </c>
      <c r="J146" s="98">
        <v>0.36575933550984274</v>
      </c>
      <c r="K146" s="98">
        <v>0.62126213657819263</v>
      </c>
      <c r="L146" s="98">
        <v>0.64736022492709477</v>
      </c>
      <c r="M146" s="98">
        <v>0.67977435521264618</v>
      </c>
      <c r="N146" s="98">
        <v>0.66915457224006381</v>
      </c>
      <c r="O146" s="98">
        <v>0.78996180414773276</v>
      </c>
      <c r="P146" s="98">
        <v>0.81903289446876393</v>
      </c>
      <c r="Q146" s="98">
        <v>0.79651127812334566</v>
      </c>
      <c r="R146" s="98">
        <v>0.68100475509855918</v>
      </c>
      <c r="S146" s="98">
        <v>0.60018529260233122</v>
      </c>
      <c r="T146" s="98">
        <v>0.55534137536773198</v>
      </c>
      <c r="U146" s="98">
        <v>0.46263526495908752</v>
      </c>
      <c r="V146" s="98">
        <v>0.39366614353859886</v>
      </c>
      <c r="W146" s="98">
        <v>0.3772735823447616</v>
      </c>
      <c r="X146" s="98">
        <v>0.40649739089019177</v>
      </c>
      <c r="Y146" s="98">
        <v>0.37368234450571391</v>
      </c>
      <c r="DA146" s="63" t="s">
        <v>1755</v>
      </c>
    </row>
    <row r="147" spans="1:105" ht="12" customHeight="1" x14ac:dyDescent="0.25">
      <c r="A147" s="121" t="s">
        <v>54</v>
      </c>
      <c r="B147" s="122">
        <v>2.7512475333275686</v>
      </c>
      <c r="C147" s="122">
        <v>2.7147317910406628</v>
      </c>
      <c r="D147" s="122">
        <v>2.3604276637864419</v>
      </c>
      <c r="E147" s="122">
        <v>2.1892286631431017</v>
      </c>
      <c r="F147" s="122">
        <v>2.0822268843444185</v>
      </c>
      <c r="G147" s="122">
        <v>1.953386209003227</v>
      </c>
      <c r="H147" s="122">
        <v>1.8782197802026022</v>
      </c>
      <c r="I147" s="122">
        <v>1.9865471443357436</v>
      </c>
      <c r="J147" s="122">
        <v>1.8807510782823151</v>
      </c>
      <c r="K147" s="122">
        <v>1.9829156359782549</v>
      </c>
      <c r="L147" s="122">
        <v>1.8912271113385155</v>
      </c>
      <c r="M147" s="122">
        <v>1.7009454351756148</v>
      </c>
      <c r="N147" s="122">
        <v>1.5671458876189475</v>
      </c>
      <c r="O147" s="122">
        <v>1.5122318118348423</v>
      </c>
      <c r="P147" s="122">
        <v>1.412017771610778</v>
      </c>
      <c r="Q147" s="122">
        <v>1.3499152848649341</v>
      </c>
      <c r="R147" s="122">
        <v>1.2244228450255339</v>
      </c>
      <c r="S147" s="122">
        <v>1.1052217517072314</v>
      </c>
      <c r="T147" s="122">
        <v>0.9329510990282921</v>
      </c>
      <c r="U147" s="122">
        <v>0.75387311860157502</v>
      </c>
      <c r="V147" s="122">
        <v>0.62644604263648718</v>
      </c>
      <c r="W147" s="122">
        <v>0.58346576210921541</v>
      </c>
      <c r="X147" s="122">
        <v>0.40260267123251858</v>
      </c>
      <c r="Y147" s="122">
        <v>0.39038477439996128</v>
      </c>
      <c r="DA147" s="130" t="s">
        <v>1756</v>
      </c>
    </row>
    <row r="148" spans="1:105" ht="12" customHeight="1" x14ac:dyDescent="0.25">
      <c r="A148" s="97" t="s">
        <v>51</v>
      </c>
      <c r="B148" s="98">
        <v>0</v>
      </c>
      <c r="C148" s="98">
        <v>0</v>
      </c>
      <c r="D148" s="98">
        <v>0</v>
      </c>
      <c r="E148" s="98">
        <v>0</v>
      </c>
      <c r="F148" s="98">
        <v>0</v>
      </c>
      <c r="G148" s="98">
        <v>0</v>
      </c>
      <c r="H148" s="98">
        <v>0</v>
      </c>
      <c r="I148" s="98">
        <v>0</v>
      </c>
      <c r="J148" s="98">
        <v>0</v>
      </c>
      <c r="K148" s="98">
        <v>0</v>
      </c>
      <c r="L148" s="98">
        <v>0</v>
      </c>
      <c r="M148" s="98">
        <v>0</v>
      </c>
      <c r="N148" s="98">
        <v>0</v>
      </c>
      <c r="O148" s="98">
        <v>0</v>
      </c>
      <c r="P148" s="98">
        <v>0</v>
      </c>
      <c r="Q148" s="98">
        <v>0</v>
      </c>
      <c r="R148" s="98">
        <v>0</v>
      </c>
      <c r="S148" s="98">
        <v>0</v>
      </c>
      <c r="T148" s="98">
        <v>0</v>
      </c>
      <c r="U148" s="98">
        <v>0</v>
      </c>
      <c r="V148" s="98">
        <v>0</v>
      </c>
      <c r="W148" s="98">
        <v>0</v>
      </c>
      <c r="X148" s="98">
        <v>0</v>
      </c>
      <c r="Y148" s="98">
        <v>0</v>
      </c>
      <c r="DA148" s="63" t="s">
        <v>1757</v>
      </c>
    </row>
    <row r="149" spans="1:105" ht="12" customHeight="1" x14ac:dyDescent="0.25">
      <c r="A149" s="97" t="s">
        <v>50</v>
      </c>
      <c r="B149" s="98">
        <v>0.10235846724824746</v>
      </c>
      <c r="C149" s="98">
        <v>0.10240524033364576</v>
      </c>
      <c r="D149" s="98">
        <v>9.2617605316382842E-2</v>
      </c>
      <c r="E149" s="98">
        <v>8.9926799879451749E-2</v>
      </c>
      <c r="F149" s="98">
        <v>9.1134146610865233E-2</v>
      </c>
      <c r="G149" s="98">
        <v>8.7374285163274931E-2</v>
      </c>
      <c r="H149" s="98">
        <v>0.10342027340615635</v>
      </c>
      <c r="I149" s="98">
        <v>0.12616184976513675</v>
      </c>
      <c r="J149" s="98">
        <v>0.12564272817776143</v>
      </c>
      <c r="K149" s="98">
        <v>0.1451154501600575</v>
      </c>
      <c r="L149" s="98">
        <v>0.13641505749161045</v>
      </c>
      <c r="M149" s="98">
        <v>0.13283908199655586</v>
      </c>
      <c r="N149" s="98">
        <v>0.12117881833644399</v>
      </c>
      <c r="O149" s="98">
        <v>0.11516720144258696</v>
      </c>
      <c r="P149" s="98">
        <v>0.11531829372363316</v>
      </c>
      <c r="Q149" s="98">
        <v>9.9360230899756985E-2</v>
      </c>
      <c r="R149" s="98">
        <v>9.6083904533507722E-2</v>
      </c>
      <c r="S149" s="98">
        <v>8.4661863384120739E-2</v>
      </c>
      <c r="T149" s="98">
        <v>7.1190696557184005E-2</v>
      </c>
      <c r="U149" s="98">
        <v>6.0977724183498144E-2</v>
      </c>
      <c r="V149" s="98">
        <v>4.4844234276662225E-2</v>
      </c>
      <c r="W149" s="98">
        <v>4.0108905830071651E-2</v>
      </c>
      <c r="X149" s="98">
        <v>3.4885120154669186E-2</v>
      </c>
      <c r="Y149" s="98">
        <v>3.1341701883184671E-2</v>
      </c>
      <c r="DA149" s="63" t="s">
        <v>1758</v>
      </c>
    </row>
    <row r="150" spans="1:105" ht="12" customHeight="1" x14ac:dyDescent="0.25">
      <c r="A150" s="109" t="s">
        <v>120</v>
      </c>
      <c r="B150" s="33">
        <v>2.6488890660793212</v>
      </c>
      <c r="C150" s="33">
        <v>2.6123265507070168</v>
      </c>
      <c r="D150" s="33">
        <v>2.2678100584700589</v>
      </c>
      <c r="E150" s="33">
        <v>2.09930186326365</v>
      </c>
      <c r="F150" s="33">
        <v>1.9910927377335534</v>
      </c>
      <c r="G150" s="33">
        <v>1.8660119238399522</v>
      </c>
      <c r="H150" s="33">
        <v>1.7747995067964457</v>
      </c>
      <c r="I150" s="33">
        <v>1.860385294570607</v>
      </c>
      <c r="J150" s="33">
        <v>1.7551083501045537</v>
      </c>
      <c r="K150" s="33">
        <v>1.8378001858181974</v>
      </c>
      <c r="L150" s="33">
        <v>1.754812053846905</v>
      </c>
      <c r="M150" s="33">
        <v>1.5681063531790589</v>
      </c>
      <c r="N150" s="33">
        <v>1.4459670692825035</v>
      </c>
      <c r="O150" s="33">
        <v>1.3970646103922553</v>
      </c>
      <c r="P150" s="33">
        <v>1.2966994778871448</v>
      </c>
      <c r="Q150" s="33">
        <v>1.2505550539651771</v>
      </c>
      <c r="R150" s="33">
        <v>1.1283389404920261</v>
      </c>
      <c r="S150" s="33">
        <v>1.0205598883231106</v>
      </c>
      <c r="T150" s="33">
        <v>0.86176040247110808</v>
      </c>
      <c r="U150" s="33">
        <v>0.6928953944180769</v>
      </c>
      <c r="V150" s="33">
        <v>0.581601808359825</v>
      </c>
      <c r="W150" s="33">
        <v>0.54335685627914376</v>
      </c>
      <c r="X150" s="33">
        <v>0.36771755107784937</v>
      </c>
      <c r="Y150" s="33">
        <v>0.35904307251677658</v>
      </c>
      <c r="DA150" s="60" t="s">
        <v>1759</v>
      </c>
    </row>
    <row r="152" spans="1:105" ht="12" customHeight="1" x14ac:dyDescent="0.25">
      <c r="A152" s="116" t="s">
        <v>171</v>
      </c>
      <c r="B152" s="119">
        <f t="shared" ref="B152:Q152" si="29">IF(B131=0,"",B131/B110)</f>
        <v>0.61992109397592721</v>
      </c>
      <c r="C152" s="119">
        <f t="shared" si="29"/>
        <v>0.62181003758331932</v>
      </c>
      <c r="D152" s="119">
        <f t="shared" si="29"/>
        <v>0.62225395601407374</v>
      </c>
      <c r="E152" s="119">
        <f t="shared" si="29"/>
        <v>0.62434484705433702</v>
      </c>
      <c r="F152" s="119">
        <f t="shared" si="29"/>
        <v>0.62317681547128634</v>
      </c>
      <c r="G152" s="119">
        <f t="shared" si="29"/>
        <v>0.62487284407256483</v>
      </c>
      <c r="H152" s="119">
        <f t="shared" si="29"/>
        <v>0.62954820800290967</v>
      </c>
      <c r="I152" s="119">
        <f t="shared" si="29"/>
        <v>0.64116540358671081</v>
      </c>
      <c r="J152" s="119">
        <f t="shared" si="29"/>
        <v>0.64920452810716012</v>
      </c>
      <c r="K152" s="119">
        <f t="shared" si="29"/>
        <v>0.65562534900069103</v>
      </c>
      <c r="L152" s="119">
        <f t="shared" si="29"/>
        <v>0.66583085938469078</v>
      </c>
      <c r="M152" s="119">
        <f t="shared" si="29"/>
        <v>0.67420036535602201</v>
      </c>
      <c r="N152" s="119">
        <f t="shared" si="29"/>
        <v>0.68224961442143495</v>
      </c>
      <c r="O152" s="119">
        <f t="shared" si="29"/>
        <v>0.69223316444908212</v>
      </c>
      <c r="P152" s="119">
        <f t="shared" si="29"/>
        <v>0.69467678758461582</v>
      </c>
      <c r="Q152" s="119">
        <f t="shared" si="29"/>
        <v>0.69733286790714</v>
      </c>
      <c r="R152" s="119">
        <f t="shared" ref="R152:V152" si="30">IF(R131=0,"",R131/R110)</f>
        <v>0.69805108228287061</v>
      </c>
      <c r="S152" s="119">
        <f t="shared" si="30"/>
        <v>0.699339112786451</v>
      </c>
      <c r="T152" s="119">
        <f t="shared" si="30"/>
        <v>0.70045799829136057</v>
      </c>
      <c r="U152" s="119">
        <f t="shared" si="30"/>
        <v>0.70202318742670333</v>
      </c>
      <c r="V152" s="119">
        <f t="shared" si="30"/>
        <v>0.70309294235390085</v>
      </c>
      <c r="W152" s="119">
        <f t="shared" ref="W152:Y152" si="31">IF(W131=0,"",W131/W110)</f>
        <v>0.70141824933683417</v>
      </c>
      <c r="X152" s="119">
        <f t="shared" si="31"/>
        <v>0.7166173482545849</v>
      </c>
      <c r="Y152" s="119">
        <f t="shared" si="31"/>
        <v>0.74504809241895509</v>
      </c>
      <c r="DA152" s="129" t="s">
        <v>1908</v>
      </c>
    </row>
    <row r="153" spans="1:105" ht="12" customHeight="1" x14ac:dyDescent="0.25">
      <c r="A153" s="121" t="s">
        <v>57</v>
      </c>
      <c r="B153" s="124">
        <f t="shared" ref="B153:Q153" si="32">IF(B132=0,"",B132/B111)</f>
        <v>0.61449823092820721</v>
      </c>
      <c r="C153" s="124">
        <f t="shared" si="32"/>
        <v>0.61686874497923772</v>
      </c>
      <c r="D153" s="124">
        <f t="shared" si="32"/>
        <v>0.61702073021591297</v>
      </c>
      <c r="E153" s="124">
        <f t="shared" si="32"/>
        <v>0.61712728949620255</v>
      </c>
      <c r="F153" s="124">
        <f t="shared" si="32"/>
        <v>0.61713380808154272</v>
      </c>
      <c r="G153" s="124">
        <f t="shared" si="32"/>
        <v>0.61727053620365913</v>
      </c>
      <c r="H153" s="124">
        <f t="shared" si="32"/>
        <v>0.62111614948417515</v>
      </c>
      <c r="I153" s="124">
        <f t="shared" si="32"/>
        <v>0.63195739861025335</v>
      </c>
      <c r="J153" s="124">
        <f t="shared" si="32"/>
        <v>0.64302400279503658</v>
      </c>
      <c r="K153" s="124">
        <f t="shared" si="32"/>
        <v>0.65165127829124314</v>
      </c>
      <c r="L153" s="124">
        <f t="shared" si="32"/>
        <v>0.65921652992231317</v>
      </c>
      <c r="M153" s="124">
        <f t="shared" si="32"/>
        <v>0.66800103956486656</v>
      </c>
      <c r="N153" s="124">
        <f t="shared" si="32"/>
        <v>0.67665304562456463</v>
      </c>
      <c r="O153" s="124">
        <f t="shared" si="32"/>
        <v>0.68787502188648297</v>
      </c>
      <c r="P153" s="124">
        <f t="shared" si="32"/>
        <v>0.6885436562817171</v>
      </c>
      <c r="Q153" s="124">
        <f t="shared" si="32"/>
        <v>0.68917216246767354</v>
      </c>
      <c r="R153" s="124">
        <f t="shared" ref="R153:V153" si="33">IF(R132=0,"",R132/R111)</f>
        <v>0.69000913510125816</v>
      </c>
      <c r="S153" s="124">
        <f t="shared" si="33"/>
        <v>0.69124838980845893</v>
      </c>
      <c r="T153" s="124">
        <f t="shared" si="33"/>
        <v>0.69137478655546425</v>
      </c>
      <c r="U153" s="124">
        <f t="shared" si="33"/>
        <v>0.69144585096752353</v>
      </c>
      <c r="V153" s="124">
        <f t="shared" si="33"/>
        <v>0.69154575994484679</v>
      </c>
      <c r="W153" s="124">
        <f t="shared" ref="W153:Y153" si="34">IF(W132=0,"",W132/W111)</f>
        <v>0.69217046511444902</v>
      </c>
      <c r="X153" s="124">
        <f t="shared" si="34"/>
        <v>0.70570597173422389</v>
      </c>
      <c r="Y153" s="124">
        <f t="shared" si="34"/>
        <v>0.73347570980685339</v>
      </c>
      <c r="DA153" s="130" t="s">
        <v>1909</v>
      </c>
    </row>
    <row r="154" spans="1:105" ht="12" customHeight="1" x14ac:dyDescent="0.25">
      <c r="A154" s="97" t="s">
        <v>51</v>
      </c>
      <c r="B154" s="111">
        <f t="shared" ref="B154:Q154" si="35">IF(B133=0,"",B133/B112)</f>
        <v>0.61218481897039745</v>
      </c>
      <c r="C154" s="111">
        <f t="shared" si="35"/>
        <v>0.61461167120756444</v>
      </c>
      <c r="D154" s="111">
        <f t="shared" si="35"/>
        <v>0.61481927108213008</v>
      </c>
      <c r="E154" s="111">
        <f t="shared" si="35"/>
        <v>0.61496447552788236</v>
      </c>
      <c r="F154" s="111">
        <f t="shared" si="35"/>
        <v>0.61497307751813857</v>
      </c>
      <c r="G154" s="111">
        <f t="shared" si="35"/>
        <v>0.61514494371903894</v>
      </c>
      <c r="H154" s="111">
        <f t="shared" si="35"/>
        <v>0.61904627127578082</v>
      </c>
      <c r="I154" s="111">
        <f t="shared" si="35"/>
        <v>0.62993981745487626</v>
      </c>
      <c r="J154" s="111">
        <f t="shared" si="35"/>
        <v>0.64103843828978702</v>
      </c>
      <c r="K154" s="111">
        <f t="shared" si="35"/>
        <v>0.64971274138921398</v>
      </c>
      <c r="L154" s="111">
        <f t="shared" si="35"/>
        <v>0.65732389628968002</v>
      </c>
      <c r="M154" s="111">
        <f t="shared" si="35"/>
        <v>0.66615793173228444</v>
      </c>
      <c r="N154" s="111">
        <f t="shared" si="35"/>
        <v>0.6748507944780523</v>
      </c>
      <c r="O154" s="111">
        <f t="shared" si="35"/>
        <v>0.68612233785343524</v>
      </c>
      <c r="P154" s="111">
        <f t="shared" si="35"/>
        <v>0.68680521079820522</v>
      </c>
      <c r="Q154" s="111">
        <f t="shared" si="35"/>
        <v>0.68745031699045112</v>
      </c>
      <c r="R154" s="111">
        <f t="shared" ref="R154:V154" si="36">IF(R133=0,"",R133/R112)</f>
        <v>0.68829826248537518</v>
      </c>
      <c r="S154" s="111">
        <f t="shared" si="36"/>
        <v>0.6895526439040397</v>
      </c>
      <c r="T154" s="111">
        <f t="shared" si="36"/>
        <v>0.68968432579035632</v>
      </c>
      <c r="U154" s="111">
        <f t="shared" si="36"/>
        <v>0.68975120270538059</v>
      </c>
      <c r="V154" s="111">
        <f t="shared" si="36"/>
        <v>0.68992666336431574</v>
      </c>
      <c r="W154" s="111">
        <f t="shared" ref="W154:Y154" si="37">IF(W133=0,"",W133/W112)</f>
        <v>0.69054391616549105</v>
      </c>
      <c r="X154" s="111">
        <f t="shared" si="37"/>
        <v>0.70417991403673219</v>
      </c>
      <c r="Y154" s="111">
        <f t="shared" si="37"/>
        <v>0.73204848986289506</v>
      </c>
      <c r="DA154" s="63" t="s">
        <v>1910</v>
      </c>
    </row>
    <row r="155" spans="1:105" ht="12" customHeight="1" x14ac:dyDescent="0.25">
      <c r="A155" s="97" t="s">
        <v>53</v>
      </c>
      <c r="B155" s="111">
        <f t="shared" ref="B155:Q155" si="38">IF(B134=0,"",B134/B113)</f>
        <v>1</v>
      </c>
      <c r="C155" s="111">
        <f t="shared" si="38"/>
        <v>1</v>
      </c>
      <c r="D155" s="111">
        <f t="shared" si="38"/>
        <v>1</v>
      </c>
      <c r="E155" s="111">
        <f t="shared" si="38"/>
        <v>1</v>
      </c>
      <c r="F155" s="111">
        <f t="shared" si="38"/>
        <v>1</v>
      </c>
      <c r="G155" s="111">
        <f t="shared" si="38"/>
        <v>1</v>
      </c>
      <c r="H155" s="111">
        <f t="shared" si="38"/>
        <v>1</v>
      </c>
      <c r="I155" s="111">
        <f t="shared" si="38"/>
        <v>1</v>
      </c>
      <c r="J155" s="111">
        <f t="shared" si="38"/>
        <v>1</v>
      </c>
      <c r="K155" s="111">
        <f t="shared" si="38"/>
        <v>1</v>
      </c>
      <c r="L155" s="111">
        <f t="shared" si="38"/>
        <v>1</v>
      </c>
      <c r="M155" s="111">
        <f t="shared" si="38"/>
        <v>1</v>
      </c>
      <c r="N155" s="111">
        <f t="shared" si="38"/>
        <v>1</v>
      </c>
      <c r="O155" s="111">
        <f t="shared" si="38"/>
        <v>1</v>
      </c>
      <c r="P155" s="111">
        <f t="shared" si="38"/>
        <v>1</v>
      </c>
      <c r="Q155" s="111">
        <f t="shared" si="38"/>
        <v>1</v>
      </c>
      <c r="R155" s="111">
        <f t="shared" ref="R155:V155" si="39">IF(R134=0,"",R134/R113)</f>
        <v>1</v>
      </c>
      <c r="S155" s="111">
        <f t="shared" si="39"/>
        <v>1</v>
      </c>
      <c r="T155" s="111">
        <f t="shared" si="39"/>
        <v>1</v>
      </c>
      <c r="U155" s="111">
        <f t="shared" si="39"/>
        <v>1</v>
      </c>
      <c r="V155" s="111">
        <f t="shared" si="39"/>
        <v>1</v>
      </c>
      <c r="W155" s="111">
        <f t="shared" ref="W155:Y155" si="40">IF(W134=0,"",W134/W113)</f>
        <v>1</v>
      </c>
      <c r="X155" s="111">
        <f t="shared" si="40"/>
        <v>1</v>
      </c>
      <c r="Y155" s="111">
        <f t="shared" si="40"/>
        <v>1</v>
      </c>
      <c r="DA155" s="63" t="s">
        <v>1911</v>
      </c>
    </row>
    <row r="156" spans="1:105" ht="12" customHeight="1" x14ac:dyDescent="0.25">
      <c r="A156" s="121" t="s">
        <v>92</v>
      </c>
      <c r="B156" s="124">
        <f t="shared" ref="B156:Q156" si="41">IF(B135=0,"",B135/B114)</f>
        <v>1.9429532402555638</v>
      </c>
      <c r="C156" s="124">
        <f t="shared" si="41"/>
        <v>2.0638077900646548</v>
      </c>
      <c r="D156" s="124">
        <f t="shared" si="41"/>
        <v>2.1511368988393933</v>
      </c>
      <c r="E156" s="124">
        <f t="shared" si="41"/>
        <v>2.2274032764263691</v>
      </c>
      <c r="F156" s="124">
        <f t="shared" si="41"/>
        <v>2.2935119118128631</v>
      </c>
      <c r="G156" s="124">
        <f t="shared" si="41"/>
        <v>2.3937641875240332</v>
      </c>
      <c r="H156" s="124">
        <f t="shared" si="41"/>
        <v>2.6620265734021538</v>
      </c>
      <c r="I156" s="124">
        <f t="shared" si="41"/>
        <v>2.9788011348259622</v>
      </c>
      <c r="J156" s="124">
        <f t="shared" si="41"/>
        <v>3.188554203742437</v>
      </c>
      <c r="K156" s="124">
        <f t="shared" si="41"/>
        <v>3.3705467079359535</v>
      </c>
      <c r="L156" s="124">
        <f t="shared" si="41"/>
        <v>3.4795494446483777</v>
      </c>
      <c r="M156" s="124">
        <f t="shared" si="41"/>
        <v>3.5391240225989082</v>
      </c>
      <c r="N156" s="124">
        <f t="shared" si="41"/>
        <v>3.5976060451325398</v>
      </c>
      <c r="O156" s="124">
        <f t="shared" si="41"/>
        <v>3.6881101396217262</v>
      </c>
      <c r="P156" s="124">
        <f t="shared" si="41"/>
        <v>3.7764115511172394</v>
      </c>
      <c r="Q156" s="124">
        <f t="shared" si="41"/>
        <v>3.8819316756476496</v>
      </c>
      <c r="R156" s="124">
        <f t="shared" ref="R156:V156" si="42">IF(R135=0,"",R135/R114)</f>
        <v>3.9979153987896292</v>
      </c>
      <c r="S156" s="124">
        <f t="shared" si="42"/>
        <v>4.1328916210363946</v>
      </c>
      <c r="T156" s="124">
        <f t="shared" si="42"/>
        <v>4.2775741430117913</v>
      </c>
      <c r="U156" s="124">
        <f t="shared" si="42"/>
        <v>4.401993585490902</v>
      </c>
      <c r="V156" s="124">
        <f t="shared" si="42"/>
        <v>4.5205992652244493</v>
      </c>
      <c r="W156" s="124">
        <f t="shared" ref="W156:Y156" si="43">IF(W135=0,"",W135/W114)</f>
        <v>4.6221410652934027</v>
      </c>
      <c r="X156" s="124">
        <f t="shared" si="43"/>
        <v>4.6770611784692395</v>
      </c>
      <c r="Y156" s="124">
        <f t="shared" si="43"/>
        <v>4.7392007525647406</v>
      </c>
      <c r="DA156" s="130" t="s">
        <v>1912</v>
      </c>
    </row>
    <row r="157" spans="1:105" ht="12" customHeight="1" x14ac:dyDescent="0.25">
      <c r="A157" s="97" t="s">
        <v>53</v>
      </c>
      <c r="B157" s="111">
        <f t="shared" ref="B157:Q157" si="44">IF(B136=0,"",B136/B115)</f>
        <v>1.9429532402555638</v>
      </c>
      <c r="C157" s="111">
        <f t="shared" si="44"/>
        <v>2.0638077900646548</v>
      </c>
      <c r="D157" s="111">
        <f t="shared" si="44"/>
        <v>2.1511368988393933</v>
      </c>
      <c r="E157" s="111">
        <f t="shared" si="44"/>
        <v>2.2274032764263691</v>
      </c>
      <c r="F157" s="111">
        <f t="shared" si="44"/>
        <v>2.2935119118128631</v>
      </c>
      <c r="G157" s="111">
        <f t="shared" si="44"/>
        <v>2.3937641875240332</v>
      </c>
      <c r="H157" s="111">
        <f t="shared" si="44"/>
        <v>2.6620265734021538</v>
      </c>
      <c r="I157" s="111">
        <f t="shared" si="44"/>
        <v>2.9788011348259622</v>
      </c>
      <c r="J157" s="111">
        <f t="shared" si="44"/>
        <v>3.188554203742437</v>
      </c>
      <c r="K157" s="111">
        <f t="shared" si="44"/>
        <v>3.3705467079359535</v>
      </c>
      <c r="L157" s="111">
        <f t="shared" si="44"/>
        <v>3.4795494446483777</v>
      </c>
      <c r="M157" s="111">
        <f t="shared" si="44"/>
        <v>3.5391240225989082</v>
      </c>
      <c r="N157" s="111">
        <f t="shared" si="44"/>
        <v>3.5976060451325398</v>
      </c>
      <c r="O157" s="111">
        <f t="shared" si="44"/>
        <v>3.6881101396217262</v>
      </c>
      <c r="P157" s="111">
        <f t="shared" si="44"/>
        <v>3.7764115511172394</v>
      </c>
      <c r="Q157" s="111">
        <f t="shared" si="44"/>
        <v>3.8819316756476496</v>
      </c>
      <c r="R157" s="111">
        <f t="shared" ref="R157:V157" si="45">IF(R136=0,"",R136/R115)</f>
        <v>3.9979153987896292</v>
      </c>
      <c r="S157" s="111">
        <f t="shared" si="45"/>
        <v>4.1328916210363946</v>
      </c>
      <c r="T157" s="111">
        <f t="shared" si="45"/>
        <v>4.2775741430117913</v>
      </c>
      <c r="U157" s="111">
        <f t="shared" si="45"/>
        <v>4.401993585490902</v>
      </c>
      <c r="V157" s="111">
        <f t="shared" si="45"/>
        <v>4.5205992652244493</v>
      </c>
      <c r="W157" s="111">
        <f t="shared" ref="W157:Y157" si="46">IF(W136=0,"",W136/W115)</f>
        <v>4.6221410652934027</v>
      </c>
      <c r="X157" s="111">
        <f t="shared" si="46"/>
        <v>4.6770611784692395</v>
      </c>
      <c r="Y157" s="111">
        <f t="shared" si="46"/>
        <v>4.7392007525647406</v>
      </c>
      <c r="DA157" s="63" t="s">
        <v>1913</v>
      </c>
    </row>
    <row r="158" spans="1:105" ht="12" customHeight="1" x14ac:dyDescent="0.25">
      <c r="A158" s="121" t="s">
        <v>55</v>
      </c>
      <c r="B158" s="124">
        <f t="shared" ref="B158:Q158" si="47">IF(B137=0,"",B137/B116)</f>
        <v>0.64478334737759102</v>
      </c>
      <c r="C158" s="124">
        <f t="shared" si="47"/>
        <v>0.64803725630804199</v>
      </c>
      <c r="D158" s="124">
        <f t="shared" si="47"/>
        <v>0.64942394710953788</v>
      </c>
      <c r="E158" s="124">
        <f t="shared" si="47"/>
        <v>0.65119141930919677</v>
      </c>
      <c r="F158" s="124">
        <f t="shared" si="47"/>
        <v>0.65193341732042653</v>
      </c>
      <c r="G158" s="124">
        <f t="shared" si="47"/>
        <v>0.654841235729547</v>
      </c>
      <c r="H158" s="124">
        <f t="shared" si="47"/>
        <v>0.66166029952615479</v>
      </c>
      <c r="I158" s="124">
        <f t="shared" si="47"/>
        <v>0.66828145373808168</v>
      </c>
      <c r="J158" s="124">
        <f t="shared" si="47"/>
        <v>0.67314655188308403</v>
      </c>
      <c r="K158" s="124">
        <f t="shared" si="47"/>
        <v>0.67809319599350326</v>
      </c>
      <c r="L158" s="124">
        <f t="shared" si="47"/>
        <v>0.68141605494529311</v>
      </c>
      <c r="M158" s="124">
        <f t="shared" si="47"/>
        <v>0.68483468750764809</v>
      </c>
      <c r="N158" s="124">
        <f t="shared" si="47"/>
        <v>0.68879166463583186</v>
      </c>
      <c r="O158" s="124">
        <f t="shared" si="47"/>
        <v>0.69746680065010891</v>
      </c>
      <c r="P158" s="124">
        <f t="shared" si="47"/>
        <v>0.70301332412277284</v>
      </c>
      <c r="Q158" s="124">
        <f t="shared" si="47"/>
        <v>0.71305699564149472</v>
      </c>
      <c r="R158" s="124">
        <f t="shared" ref="R158:V158" si="48">IF(R137=0,"",R137/R116)</f>
        <v>0.72084930568805694</v>
      </c>
      <c r="S158" s="124">
        <f t="shared" si="48"/>
        <v>0.72896262021660208</v>
      </c>
      <c r="T158" s="124">
        <f t="shared" si="48"/>
        <v>0.73735625134274163</v>
      </c>
      <c r="U158" s="124">
        <f t="shared" si="48"/>
        <v>0.74406379053976213</v>
      </c>
      <c r="V158" s="124">
        <f t="shared" si="48"/>
        <v>0.75322157710660986</v>
      </c>
      <c r="W158" s="124">
        <f t="shared" ref="W158:Y158" si="49">IF(W137=0,"",W137/W116)</f>
        <v>0.76943418285868781</v>
      </c>
      <c r="X158" s="124">
        <f t="shared" si="49"/>
        <v>0.79209094806046709</v>
      </c>
      <c r="Y158" s="124">
        <f t="shared" si="49"/>
        <v>0.80654958163234625</v>
      </c>
      <c r="DA158" s="130" t="s">
        <v>1914</v>
      </c>
    </row>
    <row r="159" spans="1:105" ht="12" customHeight="1" x14ac:dyDescent="0.25">
      <c r="A159" s="97" t="s">
        <v>143</v>
      </c>
      <c r="B159" s="111">
        <f t="shared" ref="B159:Q159" si="50">IF(B138=0,"",B138/B117)</f>
        <v>0.57725495982235497</v>
      </c>
      <c r="C159" s="111">
        <f t="shared" si="50"/>
        <v>0.58136568172294401</v>
      </c>
      <c r="D159" s="111">
        <f t="shared" si="50"/>
        <v>0.58299630112414957</v>
      </c>
      <c r="E159" s="111">
        <f t="shared" si="50"/>
        <v>0.58411460759828371</v>
      </c>
      <c r="F159" s="111">
        <f t="shared" si="50"/>
        <v>0.58924614084583349</v>
      </c>
      <c r="G159" s="111">
        <f t="shared" si="50"/>
        <v>0.5931645927008532</v>
      </c>
      <c r="H159" s="111">
        <f t="shared" si="50"/>
        <v>0.60063350284579375</v>
      </c>
      <c r="I159" s="111">
        <f t="shared" si="50"/>
        <v>0.61083727436978796</v>
      </c>
      <c r="J159" s="111">
        <f t="shared" si="50"/>
        <v>0.61825419180145391</v>
      </c>
      <c r="K159" s="111">
        <f t="shared" si="50"/>
        <v>0.62369451075828453</v>
      </c>
      <c r="L159" s="111">
        <f t="shared" si="50"/>
        <v>0.63018641092542516</v>
      </c>
      <c r="M159" s="111">
        <f t="shared" si="50"/>
        <v>0.63739236012185518</v>
      </c>
      <c r="N159" s="111">
        <f t="shared" si="50"/>
        <v>0.64449273204655888</v>
      </c>
      <c r="O159" s="111">
        <f t="shared" si="50"/>
        <v>0.65243073547555952</v>
      </c>
      <c r="P159" s="111">
        <f t="shared" si="50"/>
        <v>0.65267492890488787</v>
      </c>
      <c r="Q159" s="111">
        <f t="shared" si="50"/>
        <v>0.65311345018421185</v>
      </c>
      <c r="R159" s="111">
        <f t="shared" ref="R159:V159" si="51">IF(R138=0,"",R138/R117)</f>
        <v>0.6542917489876342</v>
      </c>
      <c r="S159" s="111">
        <f t="shared" si="51"/>
        <v>0.66144361685292707</v>
      </c>
      <c r="T159" s="111">
        <f t="shared" si="51"/>
        <v>0.66852765032400074</v>
      </c>
      <c r="U159" s="111">
        <f t="shared" si="51"/>
        <v>0.67894025006127323</v>
      </c>
      <c r="V159" s="111">
        <f t="shared" si="51"/>
        <v>0.68730397444834845</v>
      </c>
      <c r="W159" s="111">
        <f t="shared" ref="W159:Y159" si="52">IF(W138=0,"",W138/W117)</f>
        <v>0.69002878174986437</v>
      </c>
      <c r="X159" s="111">
        <f t="shared" si="52"/>
        <v>0.71681290458605706</v>
      </c>
      <c r="Y159" s="111">
        <f t="shared" si="52"/>
        <v>0.7399753337369922</v>
      </c>
      <c r="DA159" s="63" t="s">
        <v>1915</v>
      </c>
    </row>
    <row r="160" spans="1:105" ht="12" customHeight="1" x14ac:dyDescent="0.25">
      <c r="A160" s="97" t="s">
        <v>124</v>
      </c>
      <c r="B160" s="111">
        <f t="shared" ref="B160:Q160" si="53">IF(B139=0,"",B139/B118)</f>
        <v>0.57722202818773249</v>
      </c>
      <c r="C160" s="111">
        <f t="shared" si="53"/>
        <v>0.58071982526419941</v>
      </c>
      <c r="D160" s="111">
        <f t="shared" si="53"/>
        <v>0.58249569368867038</v>
      </c>
      <c r="E160" s="111">
        <f t="shared" si="53"/>
        <v>0.58509562323644437</v>
      </c>
      <c r="F160" s="111">
        <f t="shared" si="53"/>
        <v>0.59489377072780125</v>
      </c>
      <c r="G160" s="111">
        <f t="shared" si="53"/>
        <v>0.59977550326449414</v>
      </c>
      <c r="H160" s="111">
        <f t="shared" si="53"/>
        <v>0.60423273912107078</v>
      </c>
      <c r="I160" s="111">
        <f t="shared" si="53"/>
        <v>0.60662815382769197</v>
      </c>
      <c r="J160" s="111">
        <f t="shared" si="53"/>
        <v>0.60803892377262081</v>
      </c>
      <c r="K160" s="111">
        <f t="shared" si="53"/>
        <v>0.61010821388440917</v>
      </c>
      <c r="L160" s="111">
        <f t="shared" si="53"/>
        <v>0.61207376744761177</v>
      </c>
      <c r="M160" s="111">
        <f t="shared" si="53"/>
        <v>0.61654064692405086</v>
      </c>
      <c r="N160" s="111">
        <f t="shared" si="53"/>
        <v>0.62262306462983485</v>
      </c>
      <c r="O160" s="111">
        <f t="shared" si="53"/>
        <v>0.63454569926602866</v>
      </c>
      <c r="P160" s="111">
        <f t="shared" si="53"/>
        <v>0.64352706339528631</v>
      </c>
      <c r="Q160" s="111">
        <f t="shared" si="53"/>
        <v>0.65717517715612994</v>
      </c>
      <c r="R160" s="111">
        <f t="shared" ref="R160:V160" si="54">IF(R139=0,"",R139/R118)</f>
        <v>0.67286772708578946</v>
      </c>
      <c r="S160" s="111">
        <f t="shared" si="54"/>
        <v>0.68689999931030199</v>
      </c>
      <c r="T160" s="111">
        <f t="shared" si="54"/>
        <v>0.69919838383407218</v>
      </c>
      <c r="U160" s="111">
        <f t="shared" si="54"/>
        <v>0.71321117148849966</v>
      </c>
      <c r="V160" s="111">
        <f t="shared" si="54"/>
        <v>0.72395849217117858</v>
      </c>
      <c r="W160" s="111">
        <f t="shared" ref="W160:Y160" si="55">IF(W139=0,"",W139/W118)</f>
        <v>0.75182389345542699</v>
      </c>
      <c r="X160" s="111">
        <f t="shared" si="55"/>
        <v>0.7701613578933364</v>
      </c>
      <c r="Y160" s="111">
        <f t="shared" si="55"/>
        <v>0.78396142776433053</v>
      </c>
      <c r="DA160" s="63" t="s">
        <v>1916</v>
      </c>
    </row>
    <row r="161" spans="1:105" ht="12" customHeight="1" x14ac:dyDescent="0.25">
      <c r="A161" s="97" t="s">
        <v>123</v>
      </c>
      <c r="B161" s="111" t="str">
        <f t="shared" ref="B161:Q161" si="56">IF(B140=0,"",B140/B119)</f>
        <v/>
      </c>
      <c r="C161" s="111" t="str">
        <f t="shared" si="56"/>
        <v/>
      </c>
      <c r="D161" s="111" t="str">
        <f t="shared" si="56"/>
        <v/>
      </c>
      <c r="E161" s="111" t="str">
        <f t="shared" si="56"/>
        <v/>
      </c>
      <c r="F161" s="111">
        <f t="shared" si="56"/>
        <v>0.79366977975770592</v>
      </c>
      <c r="G161" s="111">
        <f t="shared" si="56"/>
        <v>0.79112254085143385</v>
      </c>
      <c r="H161" s="111">
        <f t="shared" si="56"/>
        <v>0.78950974208491642</v>
      </c>
      <c r="I161" s="111">
        <f t="shared" si="56"/>
        <v>0.7807450729444414</v>
      </c>
      <c r="J161" s="111">
        <f t="shared" si="56"/>
        <v>0.79776348923679874</v>
      </c>
      <c r="K161" s="111">
        <f t="shared" si="56"/>
        <v>0.7950753248134117</v>
      </c>
      <c r="L161" s="111">
        <f t="shared" si="56"/>
        <v>0.79506900521156432</v>
      </c>
      <c r="M161" s="111">
        <f t="shared" si="56"/>
        <v>0.80345896739255884</v>
      </c>
      <c r="N161" s="111">
        <f t="shared" si="56"/>
        <v>0.80332075480798149</v>
      </c>
      <c r="O161" s="111">
        <f t="shared" si="56"/>
        <v>0.83324913882086526</v>
      </c>
      <c r="P161" s="111">
        <f t="shared" si="56"/>
        <v>0.84621909179723886</v>
      </c>
      <c r="Q161" s="111">
        <f t="shared" si="56"/>
        <v>0.84292922229633627</v>
      </c>
      <c r="R161" s="111">
        <f t="shared" ref="R161:V161" si="57">IF(R140=0,"",R140/R119)</f>
        <v>0.83344174142715577</v>
      </c>
      <c r="S161" s="111">
        <f t="shared" si="57"/>
        <v>0.83903056656626995</v>
      </c>
      <c r="T161" s="111">
        <f t="shared" si="57"/>
        <v>0.86439193211885046</v>
      </c>
      <c r="U161" s="111">
        <f t="shared" si="57"/>
        <v>0.86386177725648883</v>
      </c>
      <c r="V161" s="111">
        <f t="shared" si="57"/>
        <v>0.9045210423654596</v>
      </c>
      <c r="W161" s="111">
        <f t="shared" ref="W161:Y161" si="58">IF(W140=0,"",W140/W119)</f>
        <v>0.91735397652410489</v>
      </c>
      <c r="X161" s="111">
        <f t="shared" si="58"/>
        <v>0.90598454970432829</v>
      </c>
      <c r="Y161" s="111">
        <f t="shared" si="58"/>
        <v>0.91071470378197494</v>
      </c>
      <c r="DA161" s="63" t="s">
        <v>1917</v>
      </c>
    </row>
    <row r="162" spans="1:105" ht="12" customHeight="1" x14ac:dyDescent="0.25">
      <c r="A162" s="100" t="s">
        <v>50</v>
      </c>
      <c r="B162" s="112" t="str">
        <f t="shared" ref="B162:Q162" si="59">IF(B141=0,"",B141/B120)</f>
        <v/>
      </c>
      <c r="C162" s="112" t="str">
        <f t="shared" si="59"/>
        <v/>
      </c>
      <c r="D162" s="112" t="str">
        <f t="shared" si="59"/>
        <v/>
      </c>
      <c r="E162" s="112" t="str">
        <f t="shared" si="59"/>
        <v/>
      </c>
      <c r="F162" s="112">
        <f t="shared" si="59"/>
        <v>0.60538372333449664</v>
      </c>
      <c r="G162" s="112">
        <f t="shared" si="59"/>
        <v>0.60654815777272852</v>
      </c>
      <c r="H162" s="112">
        <f t="shared" si="59"/>
        <v>0.6077799144324465</v>
      </c>
      <c r="I162" s="112">
        <f t="shared" si="59"/>
        <v>0.60909058463868404</v>
      </c>
      <c r="J162" s="112">
        <f t="shared" si="59"/>
        <v>0.61145953840158718</v>
      </c>
      <c r="K162" s="112">
        <f t="shared" si="59"/>
        <v>0.61491665515226368</v>
      </c>
      <c r="L162" s="112">
        <f t="shared" si="59"/>
        <v>0.61651795015577304</v>
      </c>
      <c r="M162" s="112">
        <f t="shared" si="59"/>
        <v>0.62001226112264485</v>
      </c>
      <c r="N162" s="112">
        <f t="shared" si="59"/>
        <v>0.62107024227165664</v>
      </c>
      <c r="O162" s="112">
        <f t="shared" si="59"/>
        <v>0.62597639698465601</v>
      </c>
      <c r="P162" s="112">
        <f t="shared" si="59"/>
        <v>0.63265139397930026</v>
      </c>
      <c r="Q162" s="112">
        <f t="shared" si="59"/>
        <v>0.64554400589075522</v>
      </c>
      <c r="R162" s="112">
        <f t="shared" ref="R162:V162" si="60">IF(R141=0,"",R141/R120)</f>
        <v>0.67379678103935514</v>
      </c>
      <c r="S162" s="112">
        <f t="shared" si="60"/>
        <v>0.69488194244161816</v>
      </c>
      <c r="T162" s="112">
        <f t="shared" si="60"/>
        <v>0.71748924014701498</v>
      </c>
      <c r="U162" s="112">
        <f t="shared" si="60"/>
        <v>0.71748924014701498</v>
      </c>
      <c r="V162" s="112">
        <f t="shared" si="60"/>
        <v>0.72745606768578075</v>
      </c>
      <c r="W162" s="112">
        <f t="shared" ref="W162:Y162" si="61">IF(W141=0,"",W141/W120)</f>
        <v>0.73503191529381695</v>
      </c>
      <c r="X162" s="112">
        <f t="shared" si="61"/>
        <v>0.76975204378032169</v>
      </c>
      <c r="Y162" s="112">
        <f t="shared" si="61"/>
        <v>0.79666501784128241</v>
      </c>
      <c r="DA162" s="131" t="s">
        <v>1918</v>
      </c>
    </row>
    <row r="163" spans="1:105" ht="12" customHeight="1" x14ac:dyDescent="0.25">
      <c r="A163" s="103" t="s">
        <v>52</v>
      </c>
      <c r="B163" s="113" t="str">
        <f t="shared" ref="B163:Q163" si="62">IF(B142=0,"",B142/B121)</f>
        <v/>
      </c>
      <c r="C163" s="113" t="str">
        <f t="shared" si="62"/>
        <v/>
      </c>
      <c r="D163" s="113" t="str">
        <f t="shared" si="62"/>
        <v/>
      </c>
      <c r="E163" s="113" t="str">
        <f t="shared" si="62"/>
        <v/>
      </c>
      <c r="F163" s="113">
        <f t="shared" si="62"/>
        <v>1</v>
      </c>
      <c r="G163" s="113">
        <f t="shared" si="62"/>
        <v>1</v>
      </c>
      <c r="H163" s="113">
        <f t="shared" si="62"/>
        <v>1</v>
      </c>
      <c r="I163" s="113">
        <f t="shared" si="62"/>
        <v>1</v>
      </c>
      <c r="J163" s="113">
        <f t="shared" si="62"/>
        <v>1</v>
      </c>
      <c r="K163" s="113">
        <f t="shared" si="62"/>
        <v>1</v>
      </c>
      <c r="L163" s="113">
        <f t="shared" si="62"/>
        <v>1</v>
      </c>
      <c r="M163" s="113">
        <f t="shared" si="62"/>
        <v>1</v>
      </c>
      <c r="N163" s="113">
        <f t="shared" si="62"/>
        <v>1</v>
      </c>
      <c r="O163" s="113">
        <f t="shared" si="62"/>
        <v>1</v>
      </c>
      <c r="P163" s="113">
        <f t="shared" si="62"/>
        <v>1</v>
      </c>
      <c r="Q163" s="113">
        <f t="shared" si="62"/>
        <v>1</v>
      </c>
      <c r="R163" s="113">
        <f t="shared" ref="R163:V163" si="63">IF(R142=0,"",R142/R121)</f>
        <v>1</v>
      </c>
      <c r="S163" s="113">
        <f t="shared" si="63"/>
        <v>1</v>
      </c>
      <c r="T163" s="113">
        <f t="shared" si="63"/>
        <v>1</v>
      </c>
      <c r="U163" s="113">
        <f t="shared" si="63"/>
        <v>1</v>
      </c>
      <c r="V163" s="113">
        <f t="shared" si="63"/>
        <v>1</v>
      </c>
      <c r="W163" s="113">
        <f t="shared" ref="W163:Y163" si="64">IF(W142=0,"",W142/W121)</f>
        <v>1</v>
      </c>
      <c r="X163" s="113">
        <f t="shared" si="64"/>
        <v>1</v>
      </c>
      <c r="Y163" s="113">
        <f t="shared" si="64"/>
        <v>1</v>
      </c>
      <c r="DA163" s="132" t="s">
        <v>1919</v>
      </c>
    </row>
    <row r="164" spans="1:105" ht="12" customHeight="1" x14ac:dyDescent="0.25">
      <c r="A164" s="106" t="s">
        <v>122</v>
      </c>
      <c r="B164" s="112">
        <f t="shared" ref="B164:Q164" si="65">IF(B143=0,"",B143/B122)</f>
        <v>0.65118384724683143</v>
      </c>
      <c r="C164" s="112">
        <f t="shared" si="65"/>
        <v>0.65400520441336363</v>
      </c>
      <c r="D164" s="112">
        <f t="shared" si="65"/>
        <v>0.65535414353580379</v>
      </c>
      <c r="E164" s="112">
        <f t="shared" si="65"/>
        <v>0.65682416911264319</v>
      </c>
      <c r="F164" s="112">
        <f t="shared" si="65"/>
        <v>0.66027948724104379</v>
      </c>
      <c r="G164" s="112">
        <f t="shared" si="65"/>
        <v>0.66473932493546317</v>
      </c>
      <c r="H164" s="112">
        <f t="shared" si="65"/>
        <v>0.67185751609762601</v>
      </c>
      <c r="I164" s="112">
        <f t="shared" si="65"/>
        <v>0.67557844749523088</v>
      </c>
      <c r="J164" s="112">
        <f t="shared" si="65"/>
        <v>0.67683183062961316</v>
      </c>
      <c r="K164" s="112">
        <f t="shared" si="65"/>
        <v>0.67805797052697525</v>
      </c>
      <c r="L164" s="112">
        <f t="shared" si="65"/>
        <v>0.67891386475685211</v>
      </c>
      <c r="M164" s="112">
        <f t="shared" si="65"/>
        <v>0.68017480222021431</v>
      </c>
      <c r="N164" s="112">
        <f t="shared" si="65"/>
        <v>0.68183123812422919</v>
      </c>
      <c r="O164" s="112">
        <f t="shared" si="65"/>
        <v>0.68663569385439904</v>
      </c>
      <c r="P164" s="112">
        <f t="shared" si="65"/>
        <v>0.69083517205058176</v>
      </c>
      <c r="Q164" s="112">
        <f t="shared" si="65"/>
        <v>0.69885244251154344</v>
      </c>
      <c r="R164" s="112">
        <f t="shared" ref="R164:V164" si="66">IF(R143=0,"",R143/R122)</f>
        <v>0.70846348378540858</v>
      </c>
      <c r="S164" s="112">
        <f t="shared" si="66"/>
        <v>0.71623851241864145</v>
      </c>
      <c r="T164" s="112">
        <f t="shared" si="66"/>
        <v>0.72248192852597082</v>
      </c>
      <c r="U164" s="112">
        <f t="shared" si="66"/>
        <v>0.72825242397309609</v>
      </c>
      <c r="V164" s="112">
        <f t="shared" si="66"/>
        <v>0.73335932625978817</v>
      </c>
      <c r="W164" s="112">
        <f t="shared" ref="W164:Y164" si="67">IF(W143=0,"",W143/W122)</f>
        <v>0.74929879904344621</v>
      </c>
      <c r="X164" s="112">
        <f t="shared" si="67"/>
        <v>0.75600977476753373</v>
      </c>
      <c r="Y164" s="112">
        <f t="shared" si="67"/>
        <v>0.77269969011448714</v>
      </c>
      <c r="DA164" s="131" t="s">
        <v>1920</v>
      </c>
    </row>
    <row r="165" spans="1:105" ht="12" customHeight="1" x14ac:dyDescent="0.25">
      <c r="A165" s="107" t="s">
        <v>121</v>
      </c>
      <c r="B165" s="113">
        <f t="shared" ref="B165:Q165" si="68">IF(B144=0,"",B144/B123)</f>
        <v>0.81682830902649428</v>
      </c>
      <c r="C165" s="113">
        <f t="shared" si="68"/>
        <v>0.82897367354145024</v>
      </c>
      <c r="D165" s="113">
        <f t="shared" si="68"/>
        <v>0.82649655385798571</v>
      </c>
      <c r="E165" s="113">
        <f t="shared" si="68"/>
        <v>0.82516635603892208</v>
      </c>
      <c r="F165" s="113">
        <f t="shared" si="68"/>
        <v>0.83529687396852925</v>
      </c>
      <c r="G165" s="113">
        <f t="shared" si="68"/>
        <v>0.83326938449331289</v>
      </c>
      <c r="H165" s="113">
        <f t="shared" si="68"/>
        <v>0.83334186143212685</v>
      </c>
      <c r="I165" s="113">
        <f t="shared" si="68"/>
        <v>0.82713969072112392</v>
      </c>
      <c r="J165" s="113">
        <f t="shared" si="68"/>
        <v>0.84082646861253152</v>
      </c>
      <c r="K165" s="113">
        <f t="shared" si="68"/>
        <v>0.83763978511152615</v>
      </c>
      <c r="L165" s="113">
        <f t="shared" si="68"/>
        <v>0.83714371347936944</v>
      </c>
      <c r="M165" s="113">
        <f t="shared" si="68"/>
        <v>0.84273173700082504</v>
      </c>
      <c r="N165" s="113">
        <f t="shared" si="68"/>
        <v>0.84233422980551986</v>
      </c>
      <c r="O165" s="113">
        <f t="shared" si="68"/>
        <v>0.86712454245722426</v>
      </c>
      <c r="P165" s="113">
        <f t="shared" si="68"/>
        <v>0.87730278529472061</v>
      </c>
      <c r="Q165" s="113">
        <f t="shared" si="68"/>
        <v>0.87395586225203747</v>
      </c>
      <c r="R165" s="113">
        <f t="shared" ref="R165:V165" si="69">IF(R144=0,"",R144/R123)</f>
        <v>0.85744856111960777</v>
      </c>
      <c r="S165" s="113">
        <f t="shared" si="69"/>
        <v>0.85686573281856149</v>
      </c>
      <c r="T165" s="113">
        <f t="shared" si="69"/>
        <v>0.87024633748615099</v>
      </c>
      <c r="U165" s="113">
        <f t="shared" si="69"/>
        <v>0.87172925428589854</v>
      </c>
      <c r="V165" s="113">
        <f t="shared" si="69"/>
        <v>0.90726503515869728</v>
      </c>
      <c r="W165" s="113">
        <f t="shared" ref="W165:Y165" si="70">IF(W144=0,"",W144/W123)</f>
        <v>0.92237585050596316</v>
      </c>
      <c r="X165" s="113">
        <f t="shared" si="70"/>
        <v>0.90748803705727066</v>
      </c>
      <c r="Y165" s="113">
        <f t="shared" si="70"/>
        <v>0.90468016187965095</v>
      </c>
      <c r="DA165" s="132" t="s">
        <v>1921</v>
      </c>
    </row>
    <row r="166" spans="1:105" ht="12" customHeight="1" x14ac:dyDescent="0.25">
      <c r="A166" s="108" t="s">
        <v>53</v>
      </c>
      <c r="B166" s="111">
        <f t="shared" ref="B166:Q166" si="71">IF(B145=0,"",B145/B124)</f>
        <v>0.65118384724683143</v>
      </c>
      <c r="C166" s="111">
        <f t="shared" si="71"/>
        <v>0.66429124744444679</v>
      </c>
      <c r="D166" s="111">
        <f t="shared" si="71"/>
        <v>0.66570239433160572</v>
      </c>
      <c r="E166" s="111">
        <f t="shared" si="71"/>
        <v>0.66764035200930383</v>
      </c>
      <c r="F166" s="111">
        <f t="shared" si="71"/>
        <v>0.66889761169541295</v>
      </c>
      <c r="G166" s="111">
        <f t="shared" si="71"/>
        <v>0.67043696001407638</v>
      </c>
      <c r="H166" s="111">
        <f t="shared" si="71"/>
        <v>0.67384656186492464</v>
      </c>
      <c r="I166" s="111">
        <f t="shared" si="71"/>
        <v>0.67685060366335603</v>
      </c>
      <c r="J166" s="111">
        <f t="shared" si="71"/>
        <v>0.67842446277653057</v>
      </c>
      <c r="K166" s="111">
        <f t="shared" si="71"/>
        <v>0.68018124364391486</v>
      </c>
      <c r="L166" s="111">
        <f t="shared" si="71"/>
        <v>0.68066560937398757</v>
      </c>
      <c r="M166" s="111">
        <f t="shared" si="71"/>
        <v>0.68146678459623711</v>
      </c>
      <c r="N166" s="111">
        <f t="shared" si="71"/>
        <v>0.68202356043980594</v>
      </c>
      <c r="O166" s="111">
        <f t="shared" si="71"/>
        <v>0.68630030336191761</v>
      </c>
      <c r="P166" s="111">
        <f t="shared" si="71"/>
        <v>0.69116161258754349</v>
      </c>
      <c r="Q166" s="111">
        <f t="shared" si="71"/>
        <v>0.70202703675297418</v>
      </c>
      <c r="R166" s="111">
        <f t="shared" ref="R166:V166" si="72">IF(R145=0,"",R145/R124)</f>
        <v>0.71278866490786252</v>
      </c>
      <c r="S166" s="111">
        <f t="shared" si="72"/>
        <v>0.72352174039626005</v>
      </c>
      <c r="T166" s="111">
        <f t="shared" si="72"/>
        <v>0.72787664341862368</v>
      </c>
      <c r="U166" s="111">
        <f t="shared" si="72"/>
        <v>0.73115548562441657</v>
      </c>
      <c r="V166" s="111">
        <f t="shared" si="72"/>
        <v>0.73372399897853346</v>
      </c>
      <c r="W166" s="111">
        <f t="shared" ref="W166:Y166" si="73">IF(W145=0,"",W145/W124)</f>
        <v>0.74734742972761314</v>
      </c>
      <c r="X166" s="111">
        <f t="shared" si="73"/>
        <v>0.77130864112893638</v>
      </c>
      <c r="Y166" s="111">
        <f t="shared" si="73"/>
        <v>0.78402241061811118</v>
      </c>
      <c r="DA166" s="63" t="s">
        <v>1922</v>
      </c>
    </row>
    <row r="167" spans="1:105" ht="12" customHeight="1" x14ac:dyDescent="0.25">
      <c r="A167" s="108" t="s">
        <v>52</v>
      </c>
      <c r="B167" s="111">
        <f t="shared" ref="B167:Q167" si="74">IF(B146=0,"",B146/B125)</f>
        <v>1</v>
      </c>
      <c r="C167" s="111">
        <f t="shared" si="74"/>
        <v>1</v>
      </c>
      <c r="D167" s="111">
        <f t="shared" si="74"/>
        <v>1</v>
      </c>
      <c r="E167" s="111">
        <f t="shared" si="74"/>
        <v>1</v>
      </c>
      <c r="F167" s="111">
        <f t="shared" si="74"/>
        <v>1</v>
      </c>
      <c r="G167" s="111">
        <f t="shared" si="74"/>
        <v>1</v>
      </c>
      <c r="H167" s="111">
        <f t="shared" si="74"/>
        <v>1</v>
      </c>
      <c r="I167" s="111">
        <f t="shared" si="74"/>
        <v>1</v>
      </c>
      <c r="J167" s="111">
        <f t="shared" si="74"/>
        <v>1</v>
      </c>
      <c r="K167" s="111">
        <f t="shared" si="74"/>
        <v>1</v>
      </c>
      <c r="L167" s="111">
        <f t="shared" si="74"/>
        <v>1</v>
      </c>
      <c r="M167" s="111">
        <f t="shared" si="74"/>
        <v>1</v>
      </c>
      <c r="N167" s="111">
        <f t="shared" si="74"/>
        <v>1</v>
      </c>
      <c r="O167" s="111">
        <f t="shared" si="74"/>
        <v>1</v>
      </c>
      <c r="P167" s="111">
        <f t="shared" si="74"/>
        <v>1</v>
      </c>
      <c r="Q167" s="111">
        <f t="shared" si="74"/>
        <v>1</v>
      </c>
      <c r="R167" s="111">
        <f t="shared" ref="R167:V167" si="75">IF(R146=0,"",R146/R125)</f>
        <v>1</v>
      </c>
      <c r="S167" s="111">
        <f t="shared" si="75"/>
        <v>1</v>
      </c>
      <c r="T167" s="111">
        <f t="shared" si="75"/>
        <v>1</v>
      </c>
      <c r="U167" s="111">
        <f t="shared" si="75"/>
        <v>1</v>
      </c>
      <c r="V167" s="111">
        <f t="shared" si="75"/>
        <v>1</v>
      </c>
      <c r="W167" s="111">
        <f t="shared" ref="W167:Y167" si="76">IF(W146=0,"",W146/W125)</f>
        <v>1</v>
      </c>
      <c r="X167" s="111">
        <f t="shared" si="76"/>
        <v>1</v>
      </c>
      <c r="Y167" s="111">
        <f t="shared" si="76"/>
        <v>1</v>
      </c>
      <c r="DA167" s="63" t="s">
        <v>1923</v>
      </c>
    </row>
    <row r="168" spans="1:105" ht="12" customHeight="1" x14ac:dyDescent="0.25">
      <c r="A168" s="121" t="s">
        <v>54</v>
      </c>
      <c r="B168" s="124">
        <f t="shared" ref="B168:Q168" si="77">IF(B147=0,"",B147/B126)</f>
        <v>0.74680582611557955</v>
      </c>
      <c r="C168" s="124">
        <f t="shared" si="77"/>
        <v>0.74856650499613375</v>
      </c>
      <c r="D168" s="124">
        <f t="shared" si="77"/>
        <v>0.74918788451727103</v>
      </c>
      <c r="E168" s="124">
        <f t="shared" si="77"/>
        <v>0.74989118166120317</v>
      </c>
      <c r="F168" s="124">
        <f t="shared" si="77"/>
        <v>0.75219887622113302</v>
      </c>
      <c r="G168" s="124">
        <f t="shared" si="77"/>
        <v>0.75514757438710001</v>
      </c>
      <c r="H168" s="124">
        <f t="shared" si="77"/>
        <v>0.75783976479917325</v>
      </c>
      <c r="I168" s="124">
        <f t="shared" si="77"/>
        <v>0.75880960164580435</v>
      </c>
      <c r="J168" s="124">
        <f t="shared" si="77"/>
        <v>0.7593356336916226</v>
      </c>
      <c r="K168" s="124">
        <f t="shared" si="77"/>
        <v>0.75929043536637142</v>
      </c>
      <c r="L168" s="124">
        <f t="shared" si="77"/>
        <v>0.76027253185832411</v>
      </c>
      <c r="M168" s="124">
        <f t="shared" si="77"/>
        <v>0.76013505913045754</v>
      </c>
      <c r="N168" s="124">
        <f t="shared" si="77"/>
        <v>0.76148508633927481</v>
      </c>
      <c r="O168" s="124">
        <f t="shared" si="77"/>
        <v>0.76449911210765509</v>
      </c>
      <c r="P168" s="124">
        <f t="shared" si="77"/>
        <v>0.76557949999356278</v>
      </c>
      <c r="Q168" s="124">
        <f t="shared" si="77"/>
        <v>0.77170357312240412</v>
      </c>
      <c r="R168" s="124">
        <f t="shared" ref="R168:V168" si="78">IF(R147=0,"",R147/R126)</f>
        <v>0.77641814162999856</v>
      </c>
      <c r="S168" s="124">
        <f t="shared" si="78"/>
        <v>0.78253291096325051</v>
      </c>
      <c r="T168" s="124">
        <f t="shared" si="78"/>
        <v>0.78730584296315076</v>
      </c>
      <c r="U168" s="124">
        <f t="shared" si="78"/>
        <v>0.79084716214386108</v>
      </c>
      <c r="V168" s="124">
        <f t="shared" si="78"/>
        <v>0.79784320997774838</v>
      </c>
      <c r="W168" s="124">
        <f t="shared" ref="W168:Y168" si="79">IF(W147=0,"",W147/W126)</f>
        <v>0.81627470200166585</v>
      </c>
      <c r="X168" s="124">
        <f t="shared" si="79"/>
        <v>0.82495268647760522</v>
      </c>
      <c r="Y168" s="124">
        <f t="shared" si="79"/>
        <v>0.8438762005367394</v>
      </c>
      <c r="DA168" s="130" t="s">
        <v>1924</v>
      </c>
    </row>
    <row r="169" spans="1:105" ht="12" customHeight="1" x14ac:dyDescent="0.25">
      <c r="A169" s="97" t="s">
        <v>51</v>
      </c>
      <c r="B169" s="111" t="str">
        <f t="shared" ref="B169:Q169" si="80">IF(B148=0,"",B148/B127)</f>
        <v/>
      </c>
      <c r="C169" s="111" t="str">
        <f t="shared" si="80"/>
        <v/>
      </c>
      <c r="D169" s="111" t="str">
        <f t="shared" si="80"/>
        <v/>
      </c>
      <c r="E169" s="111" t="str">
        <f t="shared" si="80"/>
        <v/>
      </c>
      <c r="F169" s="111" t="str">
        <f t="shared" si="80"/>
        <v/>
      </c>
      <c r="G169" s="111" t="str">
        <f t="shared" si="80"/>
        <v/>
      </c>
      <c r="H169" s="111" t="str">
        <f t="shared" si="80"/>
        <v/>
      </c>
      <c r="I169" s="111" t="str">
        <f t="shared" si="80"/>
        <v/>
      </c>
      <c r="J169" s="111" t="str">
        <f t="shared" si="80"/>
        <v/>
      </c>
      <c r="K169" s="111" t="str">
        <f t="shared" si="80"/>
        <v/>
      </c>
      <c r="L169" s="111" t="str">
        <f t="shared" si="80"/>
        <v/>
      </c>
      <c r="M169" s="111" t="str">
        <f t="shared" si="80"/>
        <v/>
      </c>
      <c r="N169" s="111" t="str">
        <f t="shared" si="80"/>
        <v/>
      </c>
      <c r="O169" s="111" t="str">
        <f t="shared" si="80"/>
        <v/>
      </c>
      <c r="P169" s="111" t="str">
        <f t="shared" si="80"/>
        <v/>
      </c>
      <c r="Q169" s="111" t="str">
        <f t="shared" si="80"/>
        <v/>
      </c>
      <c r="R169" s="111" t="str">
        <f t="shared" ref="R169:V169" si="81">IF(R148=0,"",R148/R127)</f>
        <v/>
      </c>
      <c r="S169" s="111" t="str">
        <f t="shared" si="81"/>
        <v/>
      </c>
      <c r="T169" s="111" t="str">
        <f t="shared" si="81"/>
        <v/>
      </c>
      <c r="U169" s="111" t="str">
        <f t="shared" si="81"/>
        <v/>
      </c>
      <c r="V169" s="111" t="str">
        <f t="shared" si="81"/>
        <v/>
      </c>
      <c r="W169" s="111" t="str">
        <f t="shared" ref="W169:Y169" si="82">IF(W148=0,"",W148/W127)</f>
        <v/>
      </c>
      <c r="X169" s="111" t="str">
        <f t="shared" si="82"/>
        <v/>
      </c>
      <c r="Y169" s="111" t="str">
        <f t="shared" si="82"/>
        <v/>
      </c>
      <c r="DA169" s="63" t="s">
        <v>1925</v>
      </c>
    </row>
    <row r="170" spans="1:105" ht="12" customHeight="1" x14ac:dyDescent="0.25">
      <c r="A170" s="97" t="s">
        <v>50</v>
      </c>
      <c r="B170" s="111">
        <f t="shared" ref="B170:Q170" si="83">IF(B149=0,"",B149/B128)</f>
        <v>0.60434719062744324</v>
      </c>
      <c r="C170" s="111">
        <f t="shared" si="83"/>
        <v>0.60547675374940646</v>
      </c>
      <c r="D170" s="111">
        <f t="shared" si="83"/>
        <v>0.60601107796816556</v>
      </c>
      <c r="E170" s="111">
        <f t="shared" si="83"/>
        <v>0.6065441316632918</v>
      </c>
      <c r="F170" s="111">
        <f t="shared" si="83"/>
        <v>0.60786435049680765</v>
      </c>
      <c r="G170" s="111">
        <f t="shared" si="83"/>
        <v>0.60908686904449982</v>
      </c>
      <c r="H170" s="111">
        <f t="shared" si="83"/>
        <v>0.61052540557735724</v>
      </c>
      <c r="I170" s="111">
        <f t="shared" si="83"/>
        <v>0.61109818532546945</v>
      </c>
      <c r="J170" s="111">
        <f t="shared" si="83"/>
        <v>0.61121556731981719</v>
      </c>
      <c r="K170" s="111">
        <f t="shared" si="83"/>
        <v>0.61132045496293785</v>
      </c>
      <c r="L170" s="111">
        <f t="shared" si="83"/>
        <v>0.61138002146352266</v>
      </c>
      <c r="M170" s="111">
        <f t="shared" si="83"/>
        <v>0.61145035179299811</v>
      </c>
      <c r="N170" s="111">
        <f t="shared" si="83"/>
        <v>0.61151822293829616</v>
      </c>
      <c r="O170" s="111">
        <f t="shared" si="83"/>
        <v>0.61162261532695827</v>
      </c>
      <c r="P170" s="111">
        <f t="shared" si="83"/>
        <v>0.61169766896993805</v>
      </c>
      <c r="Q170" s="111">
        <f t="shared" si="83"/>
        <v>0.61185521029386425</v>
      </c>
      <c r="R170" s="111">
        <f t="shared" ref="R170:V170" si="84">IF(R149=0,"",R149/R128)</f>
        <v>0.6121496009249997</v>
      </c>
      <c r="S170" s="111">
        <f t="shared" si="84"/>
        <v>0.61249205687819364</v>
      </c>
      <c r="T170" s="111">
        <f t="shared" si="84"/>
        <v>0.61277741458629509</v>
      </c>
      <c r="U170" s="111">
        <f t="shared" si="84"/>
        <v>0.61308389463194735</v>
      </c>
      <c r="V170" s="111">
        <f t="shared" si="84"/>
        <v>0.61340666367782071</v>
      </c>
      <c r="W170" s="111">
        <f t="shared" ref="W170:Y170" si="85">IF(W149=0,"",W149/W128)</f>
        <v>0.61485490881523297</v>
      </c>
      <c r="X170" s="111">
        <f t="shared" si="85"/>
        <v>0.61625646589160754</v>
      </c>
      <c r="Y170" s="111">
        <f t="shared" si="85"/>
        <v>0.61773207431400146</v>
      </c>
      <c r="DA170" s="63" t="s">
        <v>1926</v>
      </c>
    </row>
    <row r="171" spans="1:105" ht="12" customHeight="1" x14ac:dyDescent="0.25">
      <c r="A171" s="109" t="s">
        <v>120</v>
      </c>
      <c r="B171" s="45">
        <f t="shared" ref="B171:Q171" si="86">IF(B150=0,"",B150/B129)</f>
        <v>0.75367088097410984</v>
      </c>
      <c r="C171" s="45">
        <f t="shared" si="86"/>
        <v>0.75556618659895336</v>
      </c>
      <c r="D171" s="45">
        <f t="shared" si="86"/>
        <v>0.75648717332866411</v>
      </c>
      <c r="E171" s="45">
        <f t="shared" si="86"/>
        <v>0.75756052068391577</v>
      </c>
      <c r="F171" s="45">
        <f t="shared" si="86"/>
        <v>0.76046366322388237</v>
      </c>
      <c r="G171" s="45">
        <f t="shared" si="86"/>
        <v>0.76372307116496929</v>
      </c>
      <c r="H171" s="45">
        <f t="shared" si="86"/>
        <v>0.76864725380289034</v>
      </c>
      <c r="I171" s="45">
        <f t="shared" si="86"/>
        <v>0.77145518653774647</v>
      </c>
      <c r="J171" s="45">
        <f t="shared" si="86"/>
        <v>0.77274125715358699</v>
      </c>
      <c r="K171" s="45">
        <f t="shared" si="86"/>
        <v>0.77408522620622389</v>
      </c>
      <c r="L171" s="45">
        <f t="shared" si="86"/>
        <v>0.77494365759610351</v>
      </c>
      <c r="M171" s="45">
        <f t="shared" si="86"/>
        <v>0.77612275473343773</v>
      </c>
      <c r="N171" s="45">
        <f t="shared" si="86"/>
        <v>0.7774635212048735</v>
      </c>
      <c r="O171" s="45">
        <f t="shared" si="86"/>
        <v>0.78058290774187677</v>
      </c>
      <c r="P171" s="45">
        <f t="shared" si="86"/>
        <v>0.78309917963898568</v>
      </c>
      <c r="Q171" s="45">
        <f t="shared" si="86"/>
        <v>0.78806154441716836</v>
      </c>
      <c r="R171" s="45">
        <f t="shared" ref="R171:V171" si="87">IF(R150=0,"",R150/R129)</f>
        <v>0.79457508923172682</v>
      </c>
      <c r="S171" s="45">
        <f t="shared" si="87"/>
        <v>0.80097982491459607</v>
      </c>
      <c r="T171" s="45">
        <f t="shared" si="87"/>
        <v>0.80627657895093441</v>
      </c>
      <c r="U171" s="45">
        <f t="shared" si="87"/>
        <v>0.81155543332290825</v>
      </c>
      <c r="V171" s="45">
        <f t="shared" si="87"/>
        <v>0.81677902188263674</v>
      </c>
      <c r="W171" s="45">
        <f t="shared" ref="W171:Y171" si="88">IF(W150=0,"",W150/W129)</f>
        <v>0.83650268134796046</v>
      </c>
      <c r="X171" s="45">
        <f t="shared" si="88"/>
        <v>0.85233624706018651</v>
      </c>
      <c r="Y171" s="45">
        <f t="shared" si="88"/>
        <v>0.87173389141098889</v>
      </c>
      <c r="DA171" s="60" t="s">
        <v>1927</v>
      </c>
    </row>
    <row r="173" spans="1:105" ht="12" customHeight="1" x14ac:dyDescent="0.25">
      <c r="A173" s="116" t="s">
        <v>101</v>
      </c>
      <c r="B173" s="117">
        <f t="shared" ref="B173:Q173" si="89">B174+B177+B179+B189</f>
        <v>790.77272143057564</v>
      </c>
      <c r="C173" s="117">
        <f t="shared" si="89"/>
        <v>866.98055823021627</v>
      </c>
      <c r="D173" s="117">
        <f t="shared" si="89"/>
        <v>776.35676309156486</v>
      </c>
      <c r="E173" s="117">
        <f t="shared" si="89"/>
        <v>545.21645060252979</v>
      </c>
      <c r="F173" s="117">
        <f t="shared" si="89"/>
        <v>605.67009715413906</v>
      </c>
      <c r="G173" s="117">
        <f t="shared" si="89"/>
        <v>470.55835088494786</v>
      </c>
      <c r="H173" s="117">
        <f t="shared" si="89"/>
        <v>463.95034047144753</v>
      </c>
      <c r="I173" s="117">
        <f t="shared" si="89"/>
        <v>383.45409590398242</v>
      </c>
      <c r="J173" s="117">
        <f t="shared" si="89"/>
        <v>541.61355471935758</v>
      </c>
      <c r="K173" s="117">
        <f t="shared" si="89"/>
        <v>888.26708291362263</v>
      </c>
      <c r="L173" s="117">
        <f t="shared" si="89"/>
        <v>502.82590767275093</v>
      </c>
      <c r="M173" s="117">
        <f t="shared" si="89"/>
        <v>422.85950024368884</v>
      </c>
      <c r="N173" s="117">
        <f t="shared" si="89"/>
        <v>403.21401325884176</v>
      </c>
      <c r="O173" s="117">
        <f t="shared" si="89"/>
        <v>486.46187555801754</v>
      </c>
      <c r="P173" s="117">
        <f t="shared" si="89"/>
        <v>318.49911531271209</v>
      </c>
      <c r="Q173" s="117">
        <f t="shared" si="89"/>
        <v>315.57961832883018</v>
      </c>
      <c r="R173" s="117">
        <f t="shared" ref="R173:V173" si="90">R174+R177+R179+R189</f>
        <v>305.46683878945748</v>
      </c>
      <c r="S173" s="117">
        <f t="shared" si="90"/>
        <v>292.59414990493019</v>
      </c>
      <c r="T173" s="117">
        <f t="shared" si="90"/>
        <v>239.19924081735044</v>
      </c>
      <c r="U173" s="117">
        <f t="shared" si="90"/>
        <v>173.53397526345316</v>
      </c>
      <c r="V173" s="117">
        <f t="shared" si="90"/>
        <v>137.07803750378611</v>
      </c>
      <c r="W173" s="117">
        <f t="shared" ref="W173:Y173" si="91">W174+W177+W179+W189</f>
        <v>188.73200296382132</v>
      </c>
      <c r="X173" s="117">
        <f t="shared" si="91"/>
        <v>132.42723896696742</v>
      </c>
      <c r="Y173" s="117">
        <f t="shared" si="91"/>
        <v>103.62510028335171</v>
      </c>
      <c r="DA173" s="129" t="s">
        <v>2076</v>
      </c>
    </row>
    <row r="174" spans="1:105" ht="12" customHeight="1" x14ac:dyDescent="0.25">
      <c r="A174" s="121" t="s">
        <v>57</v>
      </c>
      <c r="B174" s="122">
        <f t="shared" ref="B174:Q174" si="92">SUM(B175:B176)</f>
        <v>784.52152462310357</v>
      </c>
      <c r="C174" s="122">
        <f t="shared" si="92"/>
        <v>860.84805919147539</v>
      </c>
      <c r="D174" s="122">
        <f t="shared" si="92"/>
        <v>770.7533279654134</v>
      </c>
      <c r="E174" s="122">
        <f t="shared" si="92"/>
        <v>540.33149243061609</v>
      </c>
      <c r="F174" s="122">
        <f t="shared" si="92"/>
        <v>598.47474515350757</v>
      </c>
      <c r="G174" s="122">
        <f t="shared" si="92"/>
        <v>462.76369617459068</v>
      </c>
      <c r="H174" s="122">
        <f t="shared" si="92"/>
        <v>455.50881151120672</v>
      </c>
      <c r="I174" s="122">
        <f t="shared" si="92"/>
        <v>374.90399282504302</v>
      </c>
      <c r="J174" s="122">
        <f t="shared" si="92"/>
        <v>533.54668053222986</v>
      </c>
      <c r="K174" s="122">
        <f t="shared" si="92"/>
        <v>878.90418800087332</v>
      </c>
      <c r="L174" s="122">
        <f t="shared" si="92"/>
        <v>495.17649591082295</v>
      </c>
      <c r="M174" s="122">
        <f t="shared" si="92"/>
        <v>415.83509348731599</v>
      </c>
      <c r="N174" s="122">
        <f t="shared" si="92"/>
        <v>397.26445198420078</v>
      </c>
      <c r="O174" s="122">
        <f t="shared" si="92"/>
        <v>480.70417423484531</v>
      </c>
      <c r="P174" s="122">
        <f t="shared" si="92"/>
        <v>312.56979849713724</v>
      </c>
      <c r="Q174" s="122">
        <f t="shared" si="92"/>
        <v>310.33786827393811</v>
      </c>
      <c r="R174" s="122">
        <f t="shared" ref="R174:V174" si="93">SUM(R175:R176)</f>
        <v>300.20732148565708</v>
      </c>
      <c r="S174" s="122">
        <f t="shared" si="93"/>
        <v>287.96752817987891</v>
      </c>
      <c r="T174" s="122">
        <f t="shared" si="93"/>
        <v>235.34658902438707</v>
      </c>
      <c r="U174" s="122">
        <f t="shared" si="93"/>
        <v>170.30417935912328</v>
      </c>
      <c r="V174" s="122">
        <f t="shared" si="93"/>
        <v>134.56165316320963</v>
      </c>
      <c r="W174" s="122">
        <f t="shared" ref="W174:Y174" si="94">SUM(W175:W176)</f>
        <v>186.32730036242108</v>
      </c>
      <c r="X174" s="122">
        <f t="shared" si="94"/>
        <v>130.91519544014108</v>
      </c>
      <c r="Y174" s="122">
        <f t="shared" si="94"/>
        <v>102.18893968141398</v>
      </c>
      <c r="DA174" s="130" t="s">
        <v>2077</v>
      </c>
    </row>
    <row r="175" spans="1:105" ht="12" customHeight="1" x14ac:dyDescent="0.25">
      <c r="A175" s="97" t="s">
        <v>51</v>
      </c>
      <c r="B175" s="98">
        <v>784.52152462310357</v>
      </c>
      <c r="C175" s="98">
        <v>860.84805919147539</v>
      </c>
      <c r="D175" s="98">
        <v>770.7533279654134</v>
      </c>
      <c r="E175" s="98">
        <v>540.33149243061609</v>
      </c>
      <c r="F175" s="98">
        <v>598.47474515350757</v>
      </c>
      <c r="G175" s="98">
        <v>462.76369617459068</v>
      </c>
      <c r="H175" s="98">
        <v>455.50881151120672</v>
      </c>
      <c r="I175" s="98">
        <v>374.90399282504302</v>
      </c>
      <c r="J175" s="98">
        <v>533.54668053222986</v>
      </c>
      <c r="K175" s="98">
        <v>878.90418800087332</v>
      </c>
      <c r="L175" s="98">
        <v>495.17649591082295</v>
      </c>
      <c r="M175" s="98">
        <v>415.83509348731599</v>
      </c>
      <c r="N175" s="98">
        <v>397.26445198420078</v>
      </c>
      <c r="O175" s="98">
        <v>480.70417423484531</v>
      </c>
      <c r="P175" s="98">
        <v>312.56979849713724</v>
      </c>
      <c r="Q175" s="98">
        <v>310.33786827393811</v>
      </c>
      <c r="R175" s="98">
        <v>300.20732148565708</v>
      </c>
      <c r="S175" s="98">
        <v>287.96752817987891</v>
      </c>
      <c r="T175" s="98">
        <v>235.34658902438707</v>
      </c>
      <c r="U175" s="98">
        <v>170.30417935912328</v>
      </c>
      <c r="V175" s="98">
        <v>134.56165316320963</v>
      </c>
      <c r="W175" s="98">
        <v>186.32730036242108</v>
      </c>
      <c r="X175" s="98">
        <v>130.91519544014108</v>
      </c>
      <c r="Y175" s="98">
        <v>102.18893968141398</v>
      </c>
      <c r="DA175" s="63" t="s">
        <v>2078</v>
      </c>
    </row>
    <row r="176" spans="1:105" ht="12" customHeight="1" x14ac:dyDescent="0.25">
      <c r="A176" s="97" t="s">
        <v>53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2079</v>
      </c>
    </row>
    <row r="177" spans="1:105" ht="12" customHeight="1" x14ac:dyDescent="0.25">
      <c r="A177" s="121" t="s">
        <v>92</v>
      </c>
      <c r="B177" s="122">
        <f t="shared" ref="B177:Y177" si="95">B178</f>
        <v>0</v>
      </c>
      <c r="C177" s="122">
        <f t="shared" si="95"/>
        <v>0</v>
      </c>
      <c r="D177" s="122">
        <f t="shared" si="95"/>
        <v>0</v>
      </c>
      <c r="E177" s="122">
        <f t="shared" si="95"/>
        <v>0</v>
      </c>
      <c r="F177" s="122">
        <f t="shared" si="95"/>
        <v>0</v>
      </c>
      <c r="G177" s="122">
        <f t="shared" si="95"/>
        <v>0</v>
      </c>
      <c r="H177" s="122">
        <f t="shared" si="95"/>
        <v>0</v>
      </c>
      <c r="I177" s="122">
        <f t="shared" si="95"/>
        <v>0</v>
      </c>
      <c r="J177" s="122">
        <f t="shared" si="95"/>
        <v>0</v>
      </c>
      <c r="K177" s="122">
        <f t="shared" si="95"/>
        <v>0</v>
      </c>
      <c r="L177" s="122">
        <f t="shared" si="95"/>
        <v>0</v>
      </c>
      <c r="M177" s="122">
        <f t="shared" si="95"/>
        <v>0</v>
      </c>
      <c r="N177" s="122">
        <f t="shared" si="95"/>
        <v>0</v>
      </c>
      <c r="O177" s="122">
        <f t="shared" si="95"/>
        <v>0</v>
      </c>
      <c r="P177" s="122">
        <f t="shared" si="95"/>
        <v>0</v>
      </c>
      <c r="Q177" s="122">
        <f t="shared" si="95"/>
        <v>0</v>
      </c>
      <c r="R177" s="122">
        <f t="shared" si="95"/>
        <v>0</v>
      </c>
      <c r="S177" s="122">
        <f t="shared" si="95"/>
        <v>0</v>
      </c>
      <c r="T177" s="122">
        <f t="shared" si="95"/>
        <v>0</v>
      </c>
      <c r="U177" s="122">
        <f t="shared" si="95"/>
        <v>0</v>
      </c>
      <c r="V177" s="122">
        <f t="shared" si="95"/>
        <v>0</v>
      </c>
      <c r="W177" s="122">
        <f t="shared" si="95"/>
        <v>0</v>
      </c>
      <c r="X177" s="122">
        <f t="shared" si="95"/>
        <v>0</v>
      </c>
      <c r="Y177" s="122">
        <f t="shared" si="95"/>
        <v>0</v>
      </c>
      <c r="DA177" s="130" t="s">
        <v>2080</v>
      </c>
    </row>
    <row r="178" spans="1:105" ht="12" customHeight="1" x14ac:dyDescent="0.25">
      <c r="A178" s="97" t="s">
        <v>53</v>
      </c>
      <c r="B178" s="98">
        <v>0</v>
      </c>
      <c r="C178" s="98">
        <v>0</v>
      </c>
      <c r="D178" s="98">
        <v>0</v>
      </c>
      <c r="E178" s="98">
        <v>0</v>
      </c>
      <c r="F178" s="98">
        <v>0</v>
      </c>
      <c r="G178" s="98">
        <v>0</v>
      </c>
      <c r="H178" s="98">
        <v>0</v>
      </c>
      <c r="I178" s="98">
        <v>0</v>
      </c>
      <c r="J178" s="98">
        <v>0</v>
      </c>
      <c r="K178" s="98">
        <v>0</v>
      </c>
      <c r="L178" s="98">
        <v>0</v>
      </c>
      <c r="M178" s="98">
        <v>0</v>
      </c>
      <c r="N178" s="98">
        <v>0</v>
      </c>
      <c r="O178" s="98">
        <v>0</v>
      </c>
      <c r="P178" s="98">
        <v>0</v>
      </c>
      <c r="Q178" s="98">
        <v>0</v>
      </c>
      <c r="R178" s="98">
        <v>0</v>
      </c>
      <c r="S178" s="98">
        <v>0</v>
      </c>
      <c r="T178" s="98">
        <v>0</v>
      </c>
      <c r="U178" s="98">
        <v>0</v>
      </c>
      <c r="V178" s="98">
        <v>0</v>
      </c>
      <c r="W178" s="98">
        <v>0</v>
      </c>
      <c r="X178" s="98">
        <v>0</v>
      </c>
      <c r="Y178" s="98">
        <v>0</v>
      </c>
      <c r="DA178" s="63" t="s">
        <v>2081</v>
      </c>
    </row>
    <row r="179" spans="1:105" ht="12" customHeight="1" x14ac:dyDescent="0.25">
      <c r="A179" s="121" t="s">
        <v>55</v>
      </c>
      <c r="B179" s="122">
        <v>5.8037423476024532</v>
      </c>
      <c r="C179" s="122">
        <v>5.6856752547902758</v>
      </c>
      <c r="D179" s="122">
        <v>5.1996739476072715</v>
      </c>
      <c r="E179" s="122">
        <v>4.4932719378263286</v>
      </c>
      <c r="F179" s="122">
        <v>6.7992691564616976</v>
      </c>
      <c r="G179" s="122">
        <v>7.4156749877999601</v>
      </c>
      <c r="H179" s="122">
        <v>7.9940078612927135</v>
      </c>
      <c r="I179" s="122">
        <v>8.0046861312667996</v>
      </c>
      <c r="J179" s="122">
        <v>7.5238057959533187</v>
      </c>
      <c r="K179" s="122">
        <v>8.7357667555048302</v>
      </c>
      <c r="L179" s="122">
        <v>7.0599404929704592</v>
      </c>
      <c r="M179" s="122">
        <v>6.450453874022875</v>
      </c>
      <c r="N179" s="122">
        <v>5.4260465702004037</v>
      </c>
      <c r="O179" s="122">
        <v>5.2602428267328127</v>
      </c>
      <c r="P179" s="122">
        <v>5.4312668010843597</v>
      </c>
      <c r="Q179" s="122">
        <v>4.8127320645585936</v>
      </c>
      <c r="R179" s="122">
        <v>4.8448453651868588</v>
      </c>
      <c r="S179" s="122">
        <v>4.2614484918046349</v>
      </c>
      <c r="T179" s="122">
        <v>3.5457269325015122</v>
      </c>
      <c r="U179" s="122">
        <v>2.9670337108007816</v>
      </c>
      <c r="V179" s="122">
        <v>2.323245465342326</v>
      </c>
      <c r="W179" s="122">
        <v>2.2323651188279841</v>
      </c>
      <c r="X179" s="122">
        <v>1.3624921867722226</v>
      </c>
      <c r="Y179" s="122">
        <v>1.3021207317894343</v>
      </c>
      <c r="DA179" s="130" t="s">
        <v>2082</v>
      </c>
    </row>
    <row r="180" spans="1:105" ht="12" customHeight="1" x14ac:dyDescent="0.25">
      <c r="A180" s="97" t="s">
        <v>143</v>
      </c>
      <c r="B180" s="98">
        <v>0.52274593689660653</v>
      </c>
      <c r="C180" s="98">
        <v>0.57668080852473746</v>
      </c>
      <c r="D180" s="98">
        <v>0.59614851458665885</v>
      </c>
      <c r="E180" s="98">
        <v>0.43188852938387384</v>
      </c>
      <c r="F180" s="98">
        <v>0.64443396649207818</v>
      </c>
      <c r="G180" s="98">
        <v>0.57402350540924574</v>
      </c>
      <c r="H180" s="98">
        <v>0.68554864879326716</v>
      </c>
      <c r="I180" s="98">
        <v>0.67764261495704137</v>
      </c>
      <c r="J180" s="98">
        <v>0.96005618777029234</v>
      </c>
      <c r="K180" s="98">
        <v>1.9262917591268245</v>
      </c>
      <c r="L180" s="98">
        <v>1.0250974491772109</v>
      </c>
      <c r="M180" s="98">
        <v>1.0326888326842636</v>
      </c>
      <c r="N180" s="98">
        <v>1.0469868157993281</v>
      </c>
      <c r="O180" s="98">
        <v>1.0435775251549997</v>
      </c>
      <c r="P180" s="98">
        <v>1.0464169428627961</v>
      </c>
      <c r="Q180" s="98">
        <v>1.0440887660619567</v>
      </c>
      <c r="R180" s="98">
        <v>1.0478542743427754</v>
      </c>
      <c r="S180" s="98">
        <v>1.0567942201210512</v>
      </c>
      <c r="T180" s="98">
        <v>1.0554159356129795</v>
      </c>
      <c r="U180" s="98">
        <v>1.0561324008767428</v>
      </c>
      <c r="V180" s="98">
        <v>1.0531245967903484</v>
      </c>
      <c r="W180" s="98">
        <v>1.1472651575787884</v>
      </c>
      <c r="X180" s="98">
        <v>0.32035031985894147</v>
      </c>
      <c r="Y180" s="98">
        <v>0.31245535858607731</v>
      </c>
      <c r="DA180" s="63" t="s">
        <v>2083</v>
      </c>
    </row>
    <row r="181" spans="1:105" ht="12" customHeight="1" x14ac:dyDescent="0.25">
      <c r="A181" s="97" t="s">
        <v>124</v>
      </c>
      <c r="B181" s="98">
        <v>5.2809964107058462</v>
      </c>
      <c r="C181" s="98">
        <v>5.1089944462655383</v>
      </c>
      <c r="D181" s="98">
        <v>4.6035254330206126</v>
      </c>
      <c r="E181" s="98">
        <v>4.0613834084424552</v>
      </c>
      <c r="F181" s="98">
        <v>6.1546434759885429</v>
      </c>
      <c r="G181" s="98">
        <v>6.8412452435336659</v>
      </c>
      <c r="H181" s="98">
        <v>7.3077965700472376</v>
      </c>
      <c r="I181" s="98">
        <v>7.3261015992218441</v>
      </c>
      <c r="J181" s="98">
        <v>6.5625503041776874</v>
      </c>
      <c r="K181" s="98">
        <v>6.8072492832203331</v>
      </c>
      <c r="L181" s="98">
        <v>6.032195502763229</v>
      </c>
      <c r="M181" s="98">
        <v>5.4150420658416527</v>
      </c>
      <c r="N181" s="98">
        <v>4.3765112180210881</v>
      </c>
      <c r="O181" s="98">
        <v>4.2145584340318658</v>
      </c>
      <c r="P181" s="98">
        <v>4.3827280064770706</v>
      </c>
      <c r="Q181" s="98">
        <v>3.7669108617300013</v>
      </c>
      <c r="R181" s="98">
        <v>3.7945430191955776</v>
      </c>
      <c r="S181" s="98">
        <v>3.2028822401513479</v>
      </c>
      <c r="T181" s="98">
        <v>2.4891786138165632</v>
      </c>
      <c r="U181" s="98">
        <v>1.9097623198996212</v>
      </c>
      <c r="V181" s="98">
        <v>1.2695488451858068</v>
      </c>
      <c r="W181" s="98">
        <v>1.0847327228268184</v>
      </c>
      <c r="X181" s="98">
        <v>1.041358345477108</v>
      </c>
      <c r="Y181" s="98">
        <v>0.98902241822560377</v>
      </c>
      <c r="DA181" s="63" t="s">
        <v>2084</v>
      </c>
    </row>
    <row r="182" spans="1:105" ht="12" customHeight="1" x14ac:dyDescent="0.25">
      <c r="A182" s="97" t="s">
        <v>123</v>
      </c>
      <c r="B182" s="98">
        <v>0</v>
      </c>
      <c r="C182" s="98">
        <v>0</v>
      </c>
      <c r="D182" s="98">
        <v>0</v>
      </c>
      <c r="E182" s="98">
        <v>0</v>
      </c>
      <c r="F182" s="98">
        <v>1.9171398107642451E-4</v>
      </c>
      <c r="G182" s="98">
        <v>4.0623885704886499E-4</v>
      </c>
      <c r="H182" s="98">
        <v>6.6264245220860364E-4</v>
      </c>
      <c r="I182" s="98">
        <v>9.4191708791473345E-4</v>
      </c>
      <c r="J182" s="98">
        <v>1.1993040053392807E-3</v>
      </c>
      <c r="K182" s="98">
        <v>2.2257131576732588E-3</v>
      </c>
      <c r="L182" s="98">
        <v>2.6475410300193141E-3</v>
      </c>
      <c r="M182" s="98">
        <v>2.7229754969577942E-3</v>
      </c>
      <c r="N182" s="98">
        <v>2.5485363799872215E-3</v>
      </c>
      <c r="O182" s="98">
        <v>2.1068675459474241E-3</v>
      </c>
      <c r="P182" s="98">
        <v>2.1218517444934297E-3</v>
      </c>
      <c r="Q182" s="98">
        <v>1.732436766635734E-3</v>
      </c>
      <c r="R182" s="98">
        <v>2.4480716485058502E-3</v>
      </c>
      <c r="S182" s="98">
        <v>1.7720315322366316E-3</v>
      </c>
      <c r="T182" s="98">
        <v>1.1323830719692336E-3</v>
      </c>
      <c r="U182" s="98">
        <v>1.1389900244175503E-3</v>
      </c>
      <c r="V182" s="98">
        <v>5.7202336617067002E-4</v>
      </c>
      <c r="W182" s="98">
        <v>3.6723842237739509E-4</v>
      </c>
      <c r="X182" s="98">
        <v>7.8352143617310514E-4</v>
      </c>
      <c r="Y182" s="98">
        <v>6.4295497775329537E-4</v>
      </c>
      <c r="DA182" s="63" t="s">
        <v>2085</v>
      </c>
    </row>
    <row r="183" spans="1:105" ht="12" customHeight="1" x14ac:dyDescent="0.25">
      <c r="A183" s="100" t="s">
        <v>50</v>
      </c>
      <c r="B183" s="101">
        <v>0</v>
      </c>
      <c r="C183" s="101">
        <v>0</v>
      </c>
      <c r="D183" s="101">
        <v>0</v>
      </c>
      <c r="E183" s="101">
        <v>0</v>
      </c>
      <c r="F183" s="101">
        <v>1.9171398107642451E-4</v>
      </c>
      <c r="G183" s="101">
        <v>4.0623885704886499E-4</v>
      </c>
      <c r="H183" s="101">
        <v>6.6264245220860364E-4</v>
      </c>
      <c r="I183" s="101">
        <v>9.4191708791473345E-4</v>
      </c>
      <c r="J183" s="101">
        <v>1.1993040053392807E-3</v>
      </c>
      <c r="K183" s="101">
        <v>2.2257131576732588E-3</v>
      </c>
      <c r="L183" s="101">
        <v>2.6475410300193141E-3</v>
      </c>
      <c r="M183" s="101">
        <v>2.7229754969577942E-3</v>
      </c>
      <c r="N183" s="101">
        <v>2.5485363799872215E-3</v>
      </c>
      <c r="O183" s="101">
        <v>2.1068675459474241E-3</v>
      </c>
      <c r="P183" s="101">
        <v>2.1218517444934297E-3</v>
      </c>
      <c r="Q183" s="101">
        <v>1.732436766635734E-3</v>
      </c>
      <c r="R183" s="101">
        <v>2.4480716485058502E-3</v>
      </c>
      <c r="S183" s="101">
        <v>1.7720315322366316E-3</v>
      </c>
      <c r="T183" s="101">
        <v>1.1323830719692336E-3</v>
      </c>
      <c r="U183" s="101">
        <v>1.1389900244175503E-3</v>
      </c>
      <c r="V183" s="101">
        <v>5.7202336617067002E-4</v>
      </c>
      <c r="W183" s="101">
        <v>3.6723842237739509E-4</v>
      </c>
      <c r="X183" s="101">
        <v>7.8352143617310514E-4</v>
      </c>
      <c r="Y183" s="101">
        <v>6.4295497775329537E-4</v>
      </c>
      <c r="DA183" s="131" t="s">
        <v>2086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X184" s="104">
        <v>0</v>
      </c>
      <c r="Y184" s="104">
        <v>0</v>
      </c>
      <c r="DA184" s="132" t="s">
        <v>2087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X185" s="101">
        <v>0</v>
      </c>
      <c r="Y185" s="101">
        <v>0</v>
      </c>
      <c r="DA185" s="131" t="s">
        <v>2088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X186" s="104">
        <v>0</v>
      </c>
      <c r="Y186" s="104">
        <v>0</v>
      </c>
      <c r="DA186" s="132" t="s">
        <v>2089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X187" s="98">
        <v>0</v>
      </c>
      <c r="Y187" s="98">
        <v>0</v>
      </c>
      <c r="DA187" s="63" t="s">
        <v>2090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X188" s="98">
        <v>0</v>
      </c>
      <c r="Y188" s="98">
        <v>0</v>
      </c>
      <c r="DA188" s="63" t="s">
        <v>2091</v>
      </c>
    </row>
    <row r="189" spans="1:105" ht="12" customHeight="1" x14ac:dyDescent="0.25">
      <c r="A189" s="121" t="s">
        <v>54</v>
      </c>
      <c r="B189" s="122">
        <v>0.4474544598695811</v>
      </c>
      <c r="C189" s="122">
        <v>0.44682378395060929</v>
      </c>
      <c r="D189" s="122">
        <v>0.40376117854421489</v>
      </c>
      <c r="E189" s="122">
        <v>0.39168623408733444</v>
      </c>
      <c r="F189" s="122">
        <v>0.39608284416973438</v>
      </c>
      <c r="G189" s="122">
        <v>0.37897972255721835</v>
      </c>
      <c r="H189" s="122">
        <v>0.44752109894814529</v>
      </c>
      <c r="I189" s="122">
        <v>0.5454169476726316</v>
      </c>
      <c r="J189" s="122">
        <v>0.54306839117447181</v>
      </c>
      <c r="K189" s="122">
        <v>0.62712815724439319</v>
      </c>
      <c r="L189" s="122">
        <v>0.58947126895756652</v>
      </c>
      <c r="M189" s="122">
        <v>0.5739528823499902</v>
      </c>
      <c r="N189" s="122">
        <v>0.5235147044405557</v>
      </c>
      <c r="O189" s="122">
        <v>0.4974584964394102</v>
      </c>
      <c r="P189" s="122">
        <v>0.49805001449051145</v>
      </c>
      <c r="Q189" s="122">
        <v>0.42901799033345273</v>
      </c>
      <c r="R189" s="122">
        <v>0.41467193861351914</v>
      </c>
      <c r="S189" s="122">
        <v>0.36517323324664475</v>
      </c>
      <c r="T189" s="122">
        <v>0.30692486046187145</v>
      </c>
      <c r="U189" s="122">
        <v>0.2627621935290731</v>
      </c>
      <c r="V189" s="122">
        <v>0.19313887523416018</v>
      </c>
      <c r="W189" s="122">
        <v>0.17233748257226381</v>
      </c>
      <c r="X189" s="122">
        <v>0.14955134005412976</v>
      </c>
      <c r="Y189" s="122">
        <v>0.13403987014830299</v>
      </c>
      <c r="DA189" s="130" t="s">
        <v>2092</v>
      </c>
    </row>
    <row r="190" spans="1:105" ht="12" customHeight="1" x14ac:dyDescent="0.25">
      <c r="A190" s="97" t="s">
        <v>51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X190" s="98">
        <v>0</v>
      </c>
      <c r="Y190" s="98">
        <v>0</v>
      </c>
      <c r="DA190" s="63" t="s">
        <v>2093</v>
      </c>
    </row>
    <row r="191" spans="1:105" ht="12" customHeight="1" x14ac:dyDescent="0.25">
      <c r="A191" s="97" t="s">
        <v>50</v>
      </c>
      <c r="B191" s="98">
        <v>0.4474544598695811</v>
      </c>
      <c r="C191" s="98">
        <v>0.44682378395060929</v>
      </c>
      <c r="D191" s="98">
        <v>0.40376117854421489</v>
      </c>
      <c r="E191" s="98">
        <v>0.39168623408733444</v>
      </c>
      <c r="F191" s="98">
        <v>0.39608284416973438</v>
      </c>
      <c r="G191" s="98">
        <v>0.37897972255721835</v>
      </c>
      <c r="H191" s="98">
        <v>0.44752109894814529</v>
      </c>
      <c r="I191" s="98">
        <v>0.5454169476726316</v>
      </c>
      <c r="J191" s="98">
        <v>0.54306839117447181</v>
      </c>
      <c r="K191" s="98">
        <v>0.62712815724439319</v>
      </c>
      <c r="L191" s="98">
        <v>0.58947126895756652</v>
      </c>
      <c r="M191" s="98">
        <v>0.5739528823499902</v>
      </c>
      <c r="N191" s="98">
        <v>0.5235147044405557</v>
      </c>
      <c r="O191" s="98">
        <v>0.4974584964394102</v>
      </c>
      <c r="P191" s="98">
        <v>0.49805001449051145</v>
      </c>
      <c r="Q191" s="98">
        <v>0.42901799033345273</v>
      </c>
      <c r="R191" s="98">
        <v>0.41467193861351914</v>
      </c>
      <c r="S191" s="98">
        <v>0.36517323324664475</v>
      </c>
      <c r="T191" s="98">
        <v>0.30692486046187145</v>
      </c>
      <c r="U191" s="98">
        <v>0.2627621935290731</v>
      </c>
      <c r="V191" s="98">
        <v>0.19313887523416018</v>
      </c>
      <c r="W191" s="98">
        <v>0.17233748257226381</v>
      </c>
      <c r="X191" s="98">
        <v>0.14955134005412976</v>
      </c>
      <c r="Y191" s="98">
        <v>0.13403987014830299</v>
      </c>
      <c r="DA191" s="63" t="s">
        <v>2094</v>
      </c>
    </row>
    <row r="192" spans="1:105" ht="12" customHeight="1" x14ac:dyDescent="0.25">
      <c r="A192" s="109" t="s">
        <v>120</v>
      </c>
      <c r="B192" s="33">
        <v>0</v>
      </c>
      <c r="C192" s="33">
        <v>0</v>
      </c>
      <c r="D192" s="33">
        <v>0</v>
      </c>
      <c r="E192" s="33">
        <v>0</v>
      </c>
      <c r="F192" s="33">
        <v>0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3">
        <v>0</v>
      </c>
      <c r="O192" s="33">
        <v>0</v>
      </c>
      <c r="P192" s="33">
        <v>0</v>
      </c>
      <c r="Q192" s="33">
        <v>0</v>
      </c>
      <c r="R192" s="33">
        <v>0</v>
      </c>
      <c r="S192" s="33">
        <v>0</v>
      </c>
      <c r="T192" s="33">
        <v>0</v>
      </c>
      <c r="U192" s="33">
        <v>0</v>
      </c>
      <c r="V192" s="33">
        <v>0</v>
      </c>
      <c r="W192" s="33">
        <v>0</v>
      </c>
      <c r="X192" s="33">
        <v>0</v>
      </c>
      <c r="Y192" s="33">
        <v>0</v>
      </c>
      <c r="DA192" s="60" t="s">
        <v>2095</v>
      </c>
    </row>
    <row r="194" spans="1:105" ht="12" customHeight="1" x14ac:dyDescent="0.25">
      <c r="A194" s="116" t="s">
        <v>170</v>
      </c>
      <c r="B194" s="117">
        <f t="shared" ref="B194:Q194" si="96">B195+B198+B200+B210</f>
        <v>18920.491870496491</v>
      </c>
      <c r="C194" s="117">
        <f t="shared" si="96"/>
        <v>20565.305172037926</v>
      </c>
      <c r="D194" s="117">
        <f t="shared" si="96"/>
        <v>20075.123655188479</v>
      </c>
      <c r="E194" s="117">
        <f t="shared" si="96"/>
        <v>16929.532074578696</v>
      </c>
      <c r="F194" s="117">
        <f t="shared" si="96"/>
        <v>19752.433780904354</v>
      </c>
      <c r="G194" s="117">
        <f t="shared" si="96"/>
        <v>17181.740989585622</v>
      </c>
      <c r="H194" s="117">
        <f t="shared" si="96"/>
        <v>17200.506912659821</v>
      </c>
      <c r="I194" s="117">
        <f t="shared" si="96"/>
        <v>13715.326282940528</v>
      </c>
      <c r="J194" s="117">
        <f t="shared" si="96"/>
        <v>17093.84488550937</v>
      </c>
      <c r="K194" s="117">
        <f t="shared" si="96"/>
        <v>26802.689434165401</v>
      </c>
      <c r="L194" s="117">
        <f t="shared" si="96"/>
        <v>16370.305450492642</v>
      </c>
      <c r="M194" s="117">
        <f t="shared" si="96"/>
        <v>14518.274281994425</v>
      </c>
      <c r="N194" s="117">
        <f t="shared" si="96"/>
        <v>15491.200145821736</v>
      </c>
      <c r="O194" s="117">
        <f t="shared" si="96"/>
        <v>19031.475065408769</v>
      </c>
      <c r="P194" s="117">
        <f t="shared" si="96"/>
        <v>14232.973157552364</v>
      </c>
      <c r="Q194" s="117">
        <f t="shared" si="96"/>
        <v>15273.840890684993</v>
      </c>
      <c r="R194" s="117">
        <f t="shared" ref="R194:V194" si="97">R195+R198+R200+R210</f>
        <v>16144.288546602213</v>
      </c>
      <c r="S194" s="117">
        <f t="shared" si="97"/>
        <v>17028.860613167395</v>
      </c>
      <c r="T194" s="117">
        <f t="shared" si="97"/>
        <v>16474.057082878251</v>
      </c>
      <c r="U194" s="117">
        <f t="shared" si="97"/>
        <v>14893.00183018495</v>
      </c>
      <c r="V194" s="117">
        <f t="shared" si="97"/>
        <v>14562.047433719425</v>
      </c>
      <c r="W194" s="117">
        <f t="shared" ref="W194:Y194" si="98">W195+W198+W200+W210</f>
        <v>20043.393920719842</v>
      </c>
      <c r="X194" s="117">
        <f t="shared" si="98"/>
        <v>15048.043012637158</v>
      </c>
      <c r="Y194" s="117">
        <f t="shared" si="98"/>
        <v>12424.026244933648</v>
      </c>
      <c r="DA194" s="129" t="s">
        <v>2244</v>
      </c>
    </row>
    <row r="195" spans="1:105" ht="12" customHeight="1" x14ac:dyDescent="0.25">
      <c r="A195" s="121" t="s">
        <v>57</v>
      </c>
      <c r="B195" s="122">
        <f t="shared" ref="B195:Q195" si="99">SUM(B196:B197)</f>
        <v>16658.892838462147</v>
      </c>
      <c r="C195" s="122">
        <f t="shared" si="99"/>
        <v>18405.961225048788</v>
      </c>
      <c r="D195" s="122">
        <f t="shared" si="99"/>
        <v>17908.519096577787</v>
      </c>
      <c r="E195" s="122">
        <f t="shared" si="99"/>
        <v>14720.169250235103</v>
      </c>
      <c r="F195" s="122">
        <f t="shared" si="99"/>
        <v>17447.99573711125</v>
      </c>
      <c r="G195" s="122">
        <f t="shared" si="99"/>
        <v>14793.402713070915</v>
      </c>
      <c r="H195" s="122">
        <f t="shared" si="99"/>
        <v>14737.112379186048</v>
      </c>
      <c r="I195" s="122">
        <f t="shared" si="99"/>
        <v>11247.614904770426</v>
      </c>
      <c r="J195" s="122">
        <f t="shared" si="99"/>
        <v>14783.572314133413</v>
      </c>
      <c r="K195" s="122">
        <f t="shared" si="99"/>
        <v>24362.415796772319</v>
      </c>
      <c r="L195" s="122">
        <f t="shared" si="99"/>
        <v>14007.397127297325</v>
      </c>
      <c r="M195" s="122">
        <f t="shared" si="99"/>
        <v>12226.978614120137</v>
      </c>
      <c r="N195" s="122">
        <f t="shared" si="99"/>
        <v>13129.228537026562</v>
      </c>
      <c r="O195" s="122">
        <f t="shared" si="99"/>
        <v>16693.865756508141</v>
      </c>
      <c r="P195" s="122">
        <f t="shared" si="99"/>
        <v>11832.240738786753</v>
      </c>
      <c r="Q195" s="122">
        <f t="shared" si="99"/>
        <v>12912.501024455114</v>
      </c>
      <c r="R195" s="122">
        <f t="shared" ref="R195:V195" si="100">SUM(R196:R197)</f>
        <v>13766.091494560031</v>
      </c>
      <c r="S195" s="122">
        <f t="shared" si="100"/>
        <v>14669.509221061764</v>
      </c>
      <c r="T195" s="122">
        <f t="shared" si="100"/>
        <v>14167.769539300229</v>
      </c>
      <c r="U195" s="122">
        <f t="shared" si="100"/>
        <v>12613.813657779903</v>
      </c>
      <c r="V195" s="122">
        <f t="shared" si="100"/>
        <v>12547.969768439334</v>
      </c>
      <c r="W195" s="122">
        <f t="shared" ref="W195:Y195" si="101">SUM(W196:W197)</f>
        <v>18187.091240467933</v>
      </c>
      <c r="X195" s="122">
        <f t="shared" si="101"/>
        <v>13585.106855165448</v>
      </c>
      <c r="Y195" s="122">
        <f t="shared" si="101"/>
        <v>11035.243689075023</v>
      </c>
      <c r="DA195" s="130" t="s">
        <v>2245</v>
      </c>
    </row>
    <row r="196" spans="1:105" ht="12" customHeight="1" x14ac:dyDescent="0.25">
      <c r="A196" s="97" t="s">
        <v>51</v>
      </c>
      <c r="B196" s="98">
        <v>16559.518487530211</v>
      </c>
      <c r="C196" s="98">
        <v>18298.164467285871</v>
      </c>
      <c r="D196" s="98">
        <v>17806.164876914605</v>
      </c>
      <c r="E196" s="98">
        <v>14637.48340530146</v>
      </c>
      <c r="F196" s="98">
        <v>17350.079421503226</v>
      </c>
      <c r="G196" s="98">
        <v>14711.697288871135</v>
      </c>
      <c r="H196" s="98">
        <v>14657.039589583779</v>
      </c>
      <c r="I196" s="98">
        <v>11186.292511967369</v>
      </c>
      <c r="J196" s="98">
        <v>14701.798275966536</v>
      </c>
      <c r="K196" s="98">
        <v>24227.590904105877</v>
      </c>
      <c r="L196" s="98">
        <v>13930.032903116749</v>
      </c>
      <c r="M196" s="98">
        <v>12159.47471873201</v>
      </c>
      <c r="N196" s="98">
        <v>13056.455278529142</v>
      </c>
      <c r="O196" s="98">
        <v>16600.6476798818</v>
      </c>
      <c r="P196" s="98">
        <v>11766.563702701345</v>
      </c>
      <c r="Q196" s="98">
        <v>12841.365673190307</v>
      </c>
      <c r="R196" s="98">
        <v>13690.531989651345</v>
      </c>
      <c r="S196" s="98">
        <v>14589.380465918597</v>
      </c>
      <c r="T196" s="98">
        <v>14090.589878310568</v>
      </c>
      <c r="U196" s="98">
        <v>12544.914188771316</v>
      </c>
      <c r="V196" s="98">
        <v>12482.448575404418</v>
      </c>
      <c r="W196" s="98">
        <v>18091.497081273425</v>
      </c>
      <c r="X196" s="98">
        <v>13515.024876722149</v>
      </c>
      <c r="Y196" s="98">
        <v>10976.465442699664</v>
      </c>
      <c r="DA196" s="63" t="s">
        <v>2246</v>
      </c>
    </row>
    <row r="197" spans="1:105" ht="12" customHeight="1" x14ac:dyDescent="0.25">
      <c r="A197" s="97" t="s">
        <v>53</v>
      </c>
      <c r="B197" s="98">
        <v>99.374350931935808</v>
      </c>
      <c r="C197" s="98">
        <v>107.7967577629162</v>
      </c>
      <c r="D197" s="98">
        <v>102.35421966318326</v>
      </c>
      <c r="E197" s="98">
        <v>82.685844933642556</v>
      </c>
      <c r="F197" s="98">
        <v>97.916315608026338</v>
      </c>
      <c r="G197" s="98">
        <v>81.705424199778562</v>
      </c>
      <c r="H197" s="98">
        <v>80.072789602269609</v>
      </c>
      <c r="I197" s="98">
        <v>61.322392803056808</v>
      </c>
      <c r="J197" s="98">
        <v>81.774038166877375</v>
      </c>
      <c r="K197" s="98">
        <v>134.82489266644086</v>
      </c>
      <c r="L197" s="98">
        <v>77.364224180576286</v>
      </c>
      <c r="M197" s="98">
        <v>67.50389538812712</v>
      </c>
      <c r="N197" s="98">
        <v>72.773258497419931</v>
      </c>
      <c r="O197" s="98">
        <v>93.218076626339538</v>
      </c>
      <c r="P197" s="98">
        <v>65.677036085408716</v>
      </c>
      <c r="Q197" s="98">
        <v>71.135351264807383</v>
      </c>
      <c r="R197" s="98">
        <v>75.559504908685867</v>
      </c>
      <c r="S197" s="98">
        <v>80.12875514316633</v>
      </c>
      <c r="T197" s="98">
        <v>77.179660989661272</v>
      </c>
      <c r="U197" s="98">
        <v>68.899469008587602</v>
      </c>
      <c r="V197" s="98">
        <v>65.521193034916308</v>
      </c>
      <c r="W197" s="98">
        <v>95.59415919450683</v>
      </c>
      <c r="X197" s="98">
        <v>70.081978443298453</v>
      </c>
      <c r="Y197" s="98">
        <v>58.778246375358862</v>
      </c>
      <c r="DA197" s="63" t="s">
        <v>2247</v>
      </c>
    </row>
    <row r="198" spans="1:105" ht="12" customHeight="1" x14ac:dyDescent="0.25">
      <c r="A198" s="121" t="s">
        <v>92</v>
      </c>
      <c r="B198" s="122">
        <f t="shared" ref="B198:Y198" si="102">B199</f>
        <v>2.0111713038426489</v>
      </c>
      <c r="C198" s="122">
        <f t="shared" si="102"/>
        <v>2.5107919558341054</v>
      </c>
      <c r="D198" s="122">
        <f t="shared" si="102"/>
        <v>3.2741708152993563</v>
      </c>
      <c r="E198" s="122">
        <f t="shared" si="102"/>
        <v>9.3913662708114689</v>
      </c>
      <c r="F198" s="122">
        <f t="shared" si="102"/>
        <v>3.8714034725718638</v>
      </c>
      <c r="G198" s="122">
        <f t="shared" si="102"/>
        <v>3.9248773364038008</v>
      </c>
      <c r="H198" s="122">
        <f t="shared" si="102"/>
        <v>6.7642118356919871</v>
      </c>
      <c r="I198" s="122">
        <f t="shared" si="102"/>
        <v>3.2365399792899008</v>
      </c>
      <c r="J198" s="122">
        <f t="shared" si="102"/>
        <v>4.6907711314915792</v>
      </c>
      <c r="K198" s="122">
        <f t="shared" si="102"/>
        <v>6.782706286720015</v>
      </c>
      <c r="L198" s="122">
        <f t="shared" si="102"/>
        <v>11.822797694263853</v>
      </c>
      <c r="M198" s="122">
        <f t="shared" si="102"/>
        <v>10.876982877899286</v>
      </c>
      <c r="N198" s="122">
        <f t="shared" si="102"/>
        <v>12.944539805057936</v>
      </c>
      <c r="O198" s="122">
        <f t="shared" si="102"/>
        <v>13.941349184558064</v>
      </c>
      <c r="P198" s="122">
        <f t="shared" si="102"/>
        <v>11.287158333970758</v>
      </c>
      <c r="Q198" s="122">
        <f t="shared" si="102"/>
        <v>16.026342635162248</v>
      </c>
      <c r="R198" s="122">
        <f t="shared" si="102"/>
        <v>12.222534444843488</v>
      </c>
      <c r="S198" s="122">
        <f t="shared" si="102"/>
        <v>9.7032532536977918</v>
      </c>
      <c r="T198" s="122">
        <f t="shared" si="102"/>
        <v>8.1960634812748339</v>
      </c>
      <c r="U198" s="122">
        <f t="shared" si="102"/>
        <v>6.585949797471045</v>
      </c>
      <c r="V198" s="122">
        <f t="shared" si="102"/>
        <v>8.112853119175405</v>
      </c>
      <c r="W198" s="122">
        <f t="shared" si="102"/>
        <v>7.4135399907478421</v>
      </c>
      <c r="X198" s="122">
        <f t="shared" si="102"/>
        <v>7.9821042510864775</v>
      </c>
      <c r="Y198" s="122">
        <f t="shared" si="102"/>
        <v>8.8144478798329686</v>
      </c>
      <c r="DA198" s="130" t="s">
        <v>2248</v>
      </c>
    </row>
    <row r="199" spans="1:105" ht="12" customHeight="1" x14ac:dyDescent="0.25">
      <c r="A199" s="97" t="s">
        <v>53</v>
      </c>
      <c r="B199" s="98">
        <f>RES_hhdet_fech!B8</f>
        <v>2.0111713038426489</v>
      </c>
      <c r="C199" s="98">
        <f>RES_hhdet_fech!C8</f>
        <v>2.5107919558341054</v>
      </c>
      <c r="D199" s="98">
        <f>RES_hhdet_fech!D8</f>
        <v>3.2741708152993563</v>
      </c>
      <c r="E199" s="98">
        <f>RES_hhdet_fech!E8</f>
        <v>9.3913662708114689</v>
      </c>
      <c r="F199" s="98">
        <f>RES_hhdet_fech!F8</f>
        <v>3.8714034725718638</v>
      </c>
      <c r="G199" s="98">
        <f>RES_hhdet_fech!G8</f>
        <v>3.9248773364038008</v>
      </c>
      <c r="H199" s="98">
        <f>RES_hhdet_fech!H8</f>
        <v>6.7642118356919871</v>
      </c>
      <c r="I199" s="98">
        <f>RES_hhdet_fech!I8</f>
        <v>3.2365399792899008</v>
      </c>
      <c r="J199" s="98">
        <f>RES_hhdet_fech!J8</f>
        <v>4.6907711314915792</v>
      </c>
      <c r="K199" s="98">
        <f>RES_hhdet_fech!K8</f>
        <v>6.782706286720015</v>
      </c>
      <c r="L199" s="98">
        <f>RES_hhdet_fech!L8</f>
        <v>11.822797694263853</v>
      </c>
      <c r="M199" s="98">
        <f>RES_hhdet_fech!M8</f>
        <v>10.876982877899286</v>
      </c>
      <c r="N199" s="98">
        <f>RES_hhdet_fech!N8</f>
        <v>12.944539805057936</v>
      </c>
      <c r="O199" s="98">
        <f>RES_hhdet_fech!O8</f>
        <v>13.941349184558064</v>
      </c>
      <c r="P199" s="98">
        <f>RES_hhdet_fech!P8</f>
        <v>11.287158333970758</v>
      </c>
      <c r="Q199" s="98">
        <f>RES_hhdet_fech!Q8</f>
        <v>16.026342635162248</v>
      </c>
      <c r="R199" s="98">
        <f>RES_hhdet_fech!R8</f>
        <v>12.222534444843488</v>
      </c>
      <c r="S199" s="98">
        <f>RES_hhdet_fech!S8</f>
        <v>9.7032532536977918</v>
      </c>
      <c r="T199" s="98">
        <f>RES_hhdet_fech!T8</f>
        <v>8.1960634812748339</v>
      </c>
      <c r="U199" s="98">
        <f>RES_hhdet_fech!U8</f>
        <v>6.585949797471045</v>
      </c>
      <c r="V199" s="98">
        <f>RES_hhdet_fech!V8</f>
        <v>8.112853119175405</v>
      </c>
      <c r="W199" s="98">
        <f>RES_hhdet_fech!W8</f>
        <v>7.4135399907478421</v>
      </c>
      <c r="X199" s="98">
        <f>RES_hhdet_fech!X8</f>
        <v>7.9821042510864775</v>
      </c>
      <c r="Y199" s="98">
        <f>RES_hhdet_fech!Y8</f>
        <v>8.8144478798329686</v>
      </c>
      <c r="DA199" s="63" t="s">
        <v>2249</v>
      </c>
    </row>
    <row r="200" spans="1:105" ht="12" customHeight="1" x14ac:dyDescent="0.25">
      <c r="A200" s="121" t="s">
        <v>55</v>
      </c>
      <c r="B200" s="122">
        <v>1950.8362550470436</v>
      </c>
      <c r="C200" s="122">
        <v>1850.8431152516125</v>
      </c>
      <c r="D200" s="122">
        <v>1863.2637140397048</v>
      </c>
      <c r="E200" s="122">
        <v>1874.4684731420775</v>
      </c>
      <c r="F200" s="122">
        <v>1973.2819747945177</v>
      </c>
      <c r="G200" s="122">
        <v>2044.8108760859159</v>
      </c>
      <c r="H200" s="122">
        <v>2127.7811026656204</v>
      </c>
      <c r="I200" s="122">
        <v>2142.194753152552</v>
      </c>
      <c r="J200" s="122">
        <v>2024.1257277111401</v>
      </c>
      <c r="K200" s="122">
        <v>2141.2624373187218</v>
      </c>
      <c r="L200" s="122">
        <v>2062.6959460555177</v>
      </c>
      <c r="M200" s="122">
        <v>2009.6817559758927</v>
      </c>
      <c r="N200" s="122">
        <v>2068.7647030660896</v>
      </c>
      <c r="O200" s="122">
        <v>2042.8116577267629</v>
      </c>
      <c r="P200" s="122">
        <v>2103.9082291038662</v>
      </c>
      <c r="Q200" s="122">
        <v>2047.6041426410395</v>
      </c>
      <c r="R200" s="122">
        <v>2070.2429349042945</v>
      </c>
      <c r="S200" s="122">
        <v>2055.352803433098</v>
      </c>
      <c r="T200" s="122">
        <v>2006.2969306687196</v>
      </c>
      <c r="U200" s="122">
        <v>1983.7995292534015</v>
      </c>
      <c r="V200" s="122">
        <v>1706.4116706725551</v>
      </c>
      <c r="W200" s="122">
        <v>1563.4538071928482</v>
      </c>
      <c r="X200" s="122">
        <v>1247.75501835663</v>
      </c>
      <c r="Y200" s="122">
        <v>1175.6174794726126</v>
      </c>
      <c r="DA200" s="130" t="s">
        <v>2250</v>
      </c>
    </row>
    <row r="201" spans="1:105" ht="12" customHeight="1" x14ac:dyDescent="0.25">
      <c r="A201" s="97" t="s">
        <v>143</v>
      </c>
      <c r="B201" s="98">
        <v>2049.7710895848495</v>
      </c>
      <c r="C201" s="98">
        <v>2133.3411089015754</v>
      </c>
      <c r="D201" s="98">
        <v>2198.4161899701289</v>
      </c>
      <c r="E201" s="98">
        <v>1692.6226904509765</v>
      </c>
      <c r="F201" s="98">
        <v>2424.455864104812</v>
      </c>
      <c r="G201" s="98">
        <v>2121.501270421873</v>
      </c>
      <c r="H201" s="98">
        <v>2274.682321154371</v>
      </c>
      <c r="I201" s="98">
        <v>1798.6828854943858</v>
      </c>
      <c r="J201" s="98">
        <v>2354.3090836567903</v>
      </c>
      <c r="K201" s="98">
        <v>4633.7485840167219</v>
      </c>
      <c r="L201" s="98">
        <v>2334.8581582223615</v>
      </c>
      <c r="M201" s="98">
        <v>2217.4577055803557</v>
      </c>
      <c r="N201" s="98">
        <v>2180.0168830364028</v>
      </c>
      <c r="O201" s="98">
        <v>2188.2494743386105</v>
      </c>
      <c r="P201" s="98">
        <v>2226.6377168318618</v>
      </c>
      <c r="Q201" s="98">
        <v>2226.4530335900595</v>
      </c>
      <c r="R201" s="98">
        <v>2243.4421391388087</v>
      </c>
      <c r="S201" s="98">
        <v>2253.6339933780773</v>
      </c>
      <c r="T201" s="98">
        <v>2199.2925920353259</v>
      </c>
      <c r="U201" s="98">
        <v>2109.0247426804231</v>
      </c>
      <c r="V201" s="98">
        <v>2079.6352146449917</v>
      </c>
      <c r="W201" s="98">
        <v>2441.112870573621</v>
      </c>
      <c r="X201" s="98">
        <v>995.52038675835877</v>
      </c>
      <c r="Y201" s="98">
        <v>1344.9281957434509</v>
      </c>
      <c r="DA201" s="63" t="s">
        <v>2251</v>
      </c>
    </row>
    <row r="202" spans="1:105" ht="12" customHeight="1" x14ac:dyDescent="0.25">
      <c r="A202" s="97" t="s">
        <v>124</v>
      </c>
      <c r="B202" s="98">
        <v>2135.9716256001047</v>
      </c>
      <c r="C202" s="98">
        <v>2050.3902786149661</v>
      </c>
      <c r="D202" s="98">
        <v>2058.6716400699534</v>
      </c>
      <c r="E202" s="98">
        <v>2029.162973420312</v>
      </c>
      <c r="F202" s="98">
        <v>2154.4107708171969</v>
      </c>
      <c r="G202" s="98">
        <v>2221.6300394133968</v>
      </c>
      <c r="H202" s="98">
        <v>2366.330368359053</v>
      </c>
      <c r="I202" s="98">
        <v>2375.2278284673557</v>
      </c>
      <c r="J202" s="98">
        <v>2219.7119135964135</v>
      </c>
      <c r="K202" s="98">
        <v>2400.0288610690113</v>
      </c>
      <c r="L202" s="98">
        <v>2363.7912950451164</v>
      </c>
      <c r="M202" s="98">
        <v>2326.7944111312172</v>
      </c>
      <c r="N202" s="98">
        <v>2325.7128678379745</v>
      </c>
      <c r="O202" s="98">
        <v>2274.5199860813204</v>
      </c>
      <c r="P202" s="98">
        <v>2441.6062820334168</v>
      </c>
      <c r="Q202" s="98">
        <v>2203.9650156126568</v>
      </c>
      <c r="R202" s="98">
        <v>2369.064615609765</v>
      </c>
      <c r="S202" s="98">
        <v>2247.6765974195046</v>
      </c>
      <c r="T202" s="98">
        <v>2121.9637838882563</v>
      </c>
      <c r="U202" s="98">
        <v>2084.5832236876604</v>
      </c>
      <c r="V202" s="98">
        <v>1784.414737275956</v>
      </c>
      <c r="W202" s="98">
        <v>1570.2704623170173</v>
      </c>
      <c r="X202" s="98">
        <v>1440.6821207892574</v>
      </c>
      <c r="Y202" s="98">
        <v>1286.2210203358816</v>
      </c>
      <c r="DA202" s="63" t="s">
        <v>2252</v>
      </c>
    </row>
    <row r="203" spans="1:105" ht="12" customHeight="1" x14ac:dyDescent="0.25">
      <c r="A203" s="97" t="s">
        <v>123</v>
      </c>
      <c r="B203" s="98">
        <v>0</v>
      </c>
      <c r="C203" s="98">
        <v>0</v>
      </c>
      <c r="D203" s="98">
        <v>0</v>
      </c>
      <c r="E203" s="98">
        <v>0</v>
      </c>
      <c r="F203" s="98">
        <v>1614.1135321565496</v>
      </c>
      <c r="G203" s="98">
        <v>1684.3006379029739</v>
      </c>
      <c r="H203" s="98">
        <v>1811.8572187604707</v>
      </c>
      <c r="I203" s="98">
        <v>1848.1941607802792</v>
      </c>
      <c r="J203" s="98">
        <v>1690.5299210063533</v>
      </c>
      <c r="K203" s="98">
        <v>1841.1866330545352</v>
      </c>
      <c r="L203" s="98">
        <v>1817.4688876909179</v>
      </c>
      <c r="M203" s="98">
        <v>1782.7271184198539</v>
      </c>
      <c r="N203" s="98">
        <v>1801.2662453934661</v>
      </c>
      <c r="O203" s="98">
        <v>1733.6245614608722</v>
      </c>
      <c r="P203" s="98">
        <v>1859.4217418869475</v>
      </c>
      <c r="Q203" s="98">
        <v>1721.045938994735</v>
      </c>
      <c r="R203" s="98">
        <v>1918.7643904148217</v>
      </c>
      <c r="S203" s="98">
        <v>1848.3069394399333</v>
      </c>
      <c r="T203" s="98">
        <v>1730.8511582937147</v>
      </c>
      <c r="U203" s="98">
        <v>1734.1702301851831</v>
      </c>
      <c r="V203" s="98">
        <v>1437.6089028989586</v>
      </c>
      <c r="W203" s="98">
        <v>1295.7698361752593</v>
      </c>
      <c r="X203" s="98">
        <v>1206.750635277627</v>
      </c>
      <c r="Y203" s="98">
        <v>1074.3099813074978</v>
      </c>
      <c r="DA203" s="63" t="s">
        <v>2253</v>
      </c>
    </row>
    <row r="204" spans="1:105" ht="12" customHeight="1" x14ac:dyDescent="0.25">
      <c r="A204" s="100" t="s">
        <v>50</v>
      </c>
      <c r="B204" s="101">
        <v>0</v>
      </c>
      <c r="C204" s="101">
        <v>0</v>
      </c>
      <c r="D204" s="101">
        <v>0</v>
      </c>
      <c r="E204" s="101">
        <v>0</v>
      </c>
      <c r="F204" s="101">
        <v>843.96012095626202</v>
      </c>
      <c r="G204" s="101">
        <v>894.16899332819355</v>
      </c>
      <c r="H204" s="101">
        <v>972.35788608411622</v>
      </c>
      <c r="I204" s="101">
        <v>1036.6229616952076</v>
      </c>
      <c r="J204" s="101">
        <v>879.92604723490069</v>
      </c>
      <c r="K204" s="101">
        <v>979.79977006218451</v>
      </c>
      <c r="L204" s="101">
        <v>971.24678274465634</v>
      </c>
      <c r="M204" s="101">
        <v>922.07982748784093</v>
      </c>
      <c r="N204" s="101">
        <v>934.9270631519712</v>
      </c>
      <c r="O204" s="101">
        <v>772.90145930453718</v>
      </c>
      <c r="P204" s="101">
        <v>778.39839191664805</v>
      </c>
      <c r="Q204" s="101">
        <v>762.65045194388699</v>
      </c>
      <c r="R204" s="101">
        <v>979.71459784287003</v>
      </c>
      <c r="S204" s="101">
        <v>975.10099282258727</v>
      </c>
      <c r="T204" s="101">
        <v>830.82634264338901</v>
      </c>
      <c r="U204" s="101">
        <v>835.67384546688845</v>
      </c>
      <c r="V204" s="101">
        <v>503.63036289018299</v>
      </c>
      <c r="W204" s="101">
        <v>404.16272932888165</v>
      </c>
      <c r="X204" s="101">
        <v>492.74358927194487</v>
      </c>
      <c r="Y204" s="101">
        <v>471.73429723050958</v>
      </c>
      <c r="DA204" s="131" t="s">
        <v>2254</v>
      </c>
    </row>
    <row r="205" spans="1:105" ht="12" customHeight="1" x14ac:dyDescent="0.25">
      <c r="A205" s="103" t="s">
        <v>52</v>
      </c>
      <c r="B205" s="104">
        <v>0</v>
      </c>
      <c r="C205" s="104">
        <v>0</v>
      </c>
      <c r="D205" s="104">
        <v>0</v>
      </c>
      <c r="E205" s="104">
        <v>0</v>
      </c>
      <c r="F205" s="104">
        <v>770.15341120028745</v>
      </c>
      <c r="G205" s="104">
        <v>790.13164457478047</v>
      </c>
      <c r="H205" s="104">
        <v>839.49933267635436</v>
      </c>
      <c r="I205" s="104">
        <v>811.57119908507184</v>
      </c>
      <c r="J205" s="104">
        <v>810.60387377145253</v>
      </c>
      <c r="K205" s="104">
        <v>861.38686299235064</v>
      </c>
      <c r="L205" s="104">
        <v>846.22210494626154</v>
      </c>
      <c r="M205" s="104">
        <v>860.64729093201299</v>
      </c>
      <c r="N205" s="104">
        <v>866.33918224149477</v>
      </c>
      <c r="O205" s="104">
        <v>960.7231021563349</v>
      </c>
      <c r="P205" s="104">
        <v>1081.0233499702997</v>
      </c>
      <c r="Q205" s="104">
        <v>958.39548705084837</v>
      </c>
      <c r="R205" s="104">
        <v>939.0497925719518</v>
      </c>
      <c r="S205" s="104">
        <v>873.20594661734594</v>
      </c>
      <c r="T205" s="104">
        <v>900.02481565032588</v>
      </c>
      <c r="U205" s="104">
        <v>898.49638471829473</v>
      </c>
      <c r="V205" s="104">
        <v>933.97854000877544</v>
      </c>
      <c r="W205" s="104">
        <v>891.60710684637775</v>
      </c>
      <c r="X205" s="104">
        <v>714.0070460056819</v>
      </c>
      <c r="Y205" s="104">
        <v>602.5756840769883</v>
      </c>
      <c r="DA205" s="132" t="s">
        <v>2255</v>
      </c>
    </row>
    <row r="206" spans="1:105" ht="12" customHeight="1" x14ac:dyDescent="0.25">
      <c r="A206" s="106" t="s">
        <v>122</v>
      </c>
      <c r="B206" s="101">
        <v>1935.6131010810082</v>
      </c>
      <c r="C206" s="101">
        <v>1834.7205000163988</v>
      </c>
      <c r="D206" s="101">
        <v>1847.1185645061323</v>
      </c>
      <c r="E206" s="101">
        <v>1865.7994174377784</v>
      </c>
      <c r="F206" s="101">
        <v>1947.4931207517634</v>
      </c>
      <c r="G206" s="101">
        <v>2017.4080102674698</v>
      </c>
      <c r="H206" s="101">
        <v>2090.1489580725211</v>
      </c>
      <c r="I206" s="101">
        <v>2123.4295880640179</v>
      </c>
      <c r="J206" s="101">
        <v>2014.3061963470223</v>
      </c>
      <c r="K206" s="101">
        <v>2111.1675084036015</v>
      </c>
      <c r="L206" s="101">
        <v>2061.4200653825328</v>
      </c>
      <c r="M206" s="101">
        <v>2012.4268431454225</v>
      </c>
      <c r="N206" s="101">
        <v>2086.8905318694947</v>
      </c>
      <c r="O206" s="101">
        <v>2071.9628720519481</v>
      </c>
      <c r="P206" s="101">
        <v>2125.5178174122666</v>
      </c>
      <c r="Q206" s="101">
        <v>2090.8840746028186</v>
      </c>
      <c r="R206" s="101">
        <v>2087.6714877941945</v>
      </c>
      <c r="S206" s="101">
        <v>2083.129879418037</v>
      </c>
      <c r="T206" s="101">
        <v>2046.7545284423479</v>
      </c>
      <c r="U206" s="101">
        <v>2027.558924226601</v>
      </c>
      <c r="V206" s="101">
        <v>1740.9714422422062</v>
      </c>
      <c r="W206" s="101">
        <v>1574.8537585592021</v>
      </c>
      <c r="X206" s="101">
        <v>1302.4771496143835</v>
      </c>
      <c r="Y206" s="101">
        <v>1215.2457457845503</v>
      </c>
      <c r="DA206" s="131" t="s">
        <v>2256</v>
      </c>
    </row>
    <row r="207" spans="1:105" ht="12" customHeight="1" x14ac:dyDescent="0.25">
      <c r="A207" s="107" t="s">
        <v>121</v>
      </c>
      <c r="B207" s="104">
        <v>1543.0904781514096</v>
      </c>
      <c r="C207" s="104">
        <v>1447.4826968631248</v>
      </c>
      <c r="D207" s="104">
        <v>1464.7031422130119</v>
      </c>
      <c r="E207" s="104">
        <v>1485.5547379191362</v>
      </c>
      <c r="F207" s="104">
        <v>1539.6264463040379</v>
      </c>
      <c r="G207" s="104">
        <v>1609.2597561796879</v>
      </c>
      <c r="H207" s="104">
        <v>1684.6871814752324</v>
      </c>
      <c r="I207" s="104">
        <v>1731.2382270431342</v>
      </c>
      <c r="J207" s="104">
        <v>1618.8735353256143</v>
      </c>
      <c r="K207" s="104">
        <v>1706.4511299446694</v>
      </c>
      <c r="L207" s="104">
        <v>1669.6891095627245</v>
      </c>
      <c r="M207" s="104">
        <v>1622.7392409834949</v>
      </c>
      <c r="N207" s="104">
        <v>1687.932088267771</v>
      </c>
      <c r="O207" s="104">
        <v>1640.4226382858797</v>
      </c>
      <c r="P207" s="104">
        <v>1674.8732928507677</v>
      </c>
      <c r="Q207" s="104">
        <v>1675.1473040448886</v>
      </c>
      <c r="R207" s="104">
        <v>1728.3725221194895</v>
      </c>
      <c r="S207" s="104">
        <v>1744.7620490819547</v>
      </c>
      <c r="T207" s="104">
        <v>1701.573043942569</v>
      </c>
      <c r="U207" s="104">
        <v>1694.3848485919877</v>
      </c>
      <c r="V207" s="104">
        <v>1406.0967052608155</v>
      </c>
      <c r="W207" s="104">
        <v>1278.4838748493071</v>
      </c>
      <c r="X207" s="104">
        <v>1077.375939134977</v>
      </c>
      <c r="Y207" s="104">
        <v>1033.5079943758765</v>
      </c>
      <c r="DA207" s="132" t="s">
        <v>2257</v>
      </c>
    </row>
    <row r="208" spans="1:105" ht="12" customHeight="1" x14ac:dyDescent="0.25">
      <c r="A208" s="108" t="s">
        <v>53</v>
      </c>
      <c r="B208" s="98">
        <v>810.31365657002675</v>
      </c>
      <c r="C208" s="98">
        <v>737.41791470226474</v>
      </c>
      <c r="D208" s="98">
        <v>760.19402604121217</v>
      </c>
      <c r="E208" s="98">
        <v>781.45752561790277</v>
      </c>
      <c r="F208" s="98">
        <v>765.86970551757361</v>
      </c>
      <c r="G208" s="98">
        <v>814.14733178041104</v>
      </c>
      <c r="H208" s="98">
        <v>860.8427718537198</v>
      </c>
      <c r="I208" s="98">
        <v>926.08056445301122</v>
      </c>
      <c r="J208" s="98">
        <v>801.31038483945792</v>
      </c>
      <c r="K208" s="98">
        <v>866.3024498976489</v>
      </c>
      <c r="L208" s="98">
        <v>851.5192099863159</v>
      </c>
      <c r="M208" s="98">
        <v>801.18923047501778</v>
      </c>
      <c r="N208" s="98">
        <v>836.9460111598496</v>
      </c>
      <c r="O208" s="98">
        <v>694.84258659401758</v>
      </c>
      <c r="P208" s="98">
        <v>665.40396658203895</v>
      </c>
      <c r="Q208" s="98">
        <v>708.59615999496032</v>
      </c>
      <c r="R208" s="98">
        <v>857.84215261012002</v>
      </c>
      <c r="S208" s="98">
        <v>903.27260327543138</v>
      </c>
      <c r="T208" s="98">
        <v>811.34283091338568</v>
      </c>
      <c r="U208" s="98">
        <v>808.42269949365243</v>
      </c>
      <c r="V208" s="98">
        <v>489.69613493377318</v>
      </c>
      <c r="W208" s="98">
        <v>392.79720495233971</v>
      </c>
      <c r="X208" s="98">
        <v>435.82828598625531</v>
      </c>
      <c r="Y208" s="98">
        <v>456.12980032758992</v>
      </c>
      <c r="DA208" s="63" t="s">
        <v>2258</v>
      </c>
    </row>
    <row r="209" spans="1:105" ht="12" customHeight="1" x14ac:dyDescent="0.25">
      <c r="A209" s="108" t="s">
        <v>52</v>
      </c>
      <c r="B209" s="98">
        <v>732.77682158138271</v>
      </c>
      <c r="C209" s="98">
        <v>710.06478216086009</v>
      </c>
      <c r="D209" s="98">
        <v>704.50911617179975</v>
      </c>
      <c r="E209" s="98">
        <v>704.09721230123364</v>
      </c>
      <c r="F209" s="98">
        <v>773.75674078646443</v>
      </c>
      <c r="G209" s="98">
        <v>795.11242439927685</v>
      </c>
      <c r="H209" s="98">
        <v>823.84440962151245</v>
      </c>
      <c r="I209" s="98">
        <v>805.15766259012275</v>
      </c>
      <c r="J209" s="98">
        <v>817.56315048615613</v>
      </c>
      <c r="K209" s="98">
        <v>840.148680047021</v>
      </c>
      <c r="L209" s="98">
        <v>818.16989957640862</v>
      </c>
      <c r="M209" s="98">
        <v>821.55001050847704</v>
      </c>
      <c r="N209" s="98">
        <v>850.98607710792157</v>
      </c>
      <c r="O209" s="98">
        <v>945.58005169186197</v>
      </c>
      <c r="P209" s="98">
        <v>1009.4693262687285</v>
      </c>
      <c r="Q209" s="98">
        <v>966.55114404992798</v>
      </c>
      <c r="R209" s="98">
        <v>870.53036950936951</v>
      </c>
      <c r="S209" s="98">
        <v>841.48944580652346</v>
      </c>
      <c r="T209" s="98">
        <v>890.23021302918312</v>
      </c>
      <c r="U209" s="98">
        <v>885.96214909833486</v>
      </c>
      <c r="V209" s="98">
        <v>916.40057032704249</v>
      </c>
      <c r="W209" s="98">
        <v>885.6866698969676</v>
      </c>
      <c r="X209" s="98">
        <v>641.54765314872168</v>
      </c>
      <c r="Y209" s="98">
        <v>577.37819404828656</v>
      </c>
      <c r="DA209" s="63" t="s">
        <v>2259</v>
      </c>
    </row>
    <row r="210" spans="1:105" ht="12" customHeight="1" x14ac:dyDescent="0.25">
      <c r="A210" s="121" t="s">
        <v>54</v>
      </c>
      <c r="B210" s="122">
        <v>308.75160568345609</v>
      </c>
      <c r="C210" s="122">
        <v>305.9900397816902</v>
      </c>
      <c r="D210" s="122">
        <v>300.06667375568469</v>
      </c>
      <c r="E210" s="122">
        <v>325.5029849307025</v>
      </c>
      <c r="F210" s="122">
        <v>327.28466552601441</v>
      </c>
      <c r="G210" s="122">
        <v>339.60252309238803</v>
      </c>
      <c r="H210" s="122">
        <v>328.8492189724617</v>
      </c>
      <c r="I210" s="122">
        <v>322.28008503825885</v>
      </c>
      <c r="J210" s="122">
        <v>281.45607253332406</v>
      </c>
      <c r="K210" s="122">
        <v>292.22849378763965</v>
      </c>
      <c r="L210" s="122">
        <v>288.38957944553738</v>
      </c>
      <c r="M210" s="122">
        <v>270.73692902049709</v>
      </c>
      <c r="N210" s="122">
        <v>280.26236592402728</v>
      </c>
      <c r="O210" s="122">
        <v>280.85630198930346</v>
      </c>
      <c r="P210" s="122">
        <v>285.53703132777252</v>
      </c>
      <c r="Q210" s="122">
        <v>297.70938095367706</v>
      </c>
      <c r="R210" s="122">
        <v>295.73158269304406</v>
      </c>
      <c r="S210" s="122">
        <v>294.29533541883563</v>
      </c>
      <c r="T210" s="122">
        <v>291.79454942802795</v>
      </c>
      <c r="U210" s="122">
        <v>288.80269335417512</v>
      </c>
      <c r="V210" s="122">
        <v>299.55314148836084</v>
      </c>
      <c r="W210" s="122">
        <v>285.43533306831557</v>
      </c>
      <c r="X210" s="122">
        <v>207.1990348639923</v>
      </c>
      <c r="Y210" s="122">
        <v>204.35062850617888</v>
      </c>
      <c r="DA210" s="130" t="s">
        <v>2260</v>
      </c>
    </row>
    <row r="211" spans="1:105" ht="12" customHeight="1" x14ac:dyDescent="0.25">
      <c r="A211" s="97" t="s">
        <v>51</v>
      </c>
      <c r="B211" s="98">
        <v>0</v>
      </c>
      <c r="C211" s="98">
        <v>0</v>
      </c>
      <c r="D211" s="98">
        <v>0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98">
        <v>0</v>
      </c>
      <c r="K211" s="98">
        <v>0</v>
      </c>
      <c r="L211" s="98">
        <v>0</v>
      </c>
      <c r="M211" s="98">
        <v>0</v>
      </c>
      <c r="N211" s="98">
        <v>0</v>
      </c>
      <c r="O211" s="98">
        <v>0</v>
      </c>
      <c r="P211" s="98">
        <v>0</v>
      </c>
      <c r="Q211" s="98">
        <v>0</v>
      </c>
      <c r="R211" s="98">
        <v>0</v>
      </c>
      <c r="S211" s="98">
        <v>0</v>
      </c>
      <c r="T211" s="98">
        <v>0</v>
      </c>
      <c r="U211" s="98">
        <v>0</v>
      </c>
      <c r="V211" s="98">
        <v>0</v>
      </c>
      <c r="W211" s="98">
        <v>0</v>
      </c>
      <c r="X211" s="98">
        <v>0</v>
      </c>
      <c r="Y211" s="98">
        <v>0</v>
      </c>
      <c r="DA211" s="63" t="s">
        <v>2261</v>
      </c>
    </row>
    <row r="212" spans="1:105" ht="12" customHeight="1" x14ac:dyDescent="0.25">
      <c r="A212" s="97" t="s">
        <v>50</v>
      </c>
      <c r="B212" s="98">
        <v>382.48089954095997</v>
      </c>
      <c r="C212" s="98">
        <v>369.94551091260405</v>
      </c>
      <c r="D212" s="98">
        <v>367.61753697352924</v>
      </c>
      <c r="E212" s="98">
        <v>408.9835555551947</v>
      </c>
      <c r="F212" s="98">
        <v>406.15638353288296</v>
      </c>
      <c r="G212" s="98">
        <v>398.64713859884779</v>
      </c>
      <c r="H212" s="98">
        <v>413.88025001826094</v>
      </c>
      <c r="I212" s="98">
        <v>406.81556733257599</v>
      </c>
      <c r="J212" s="98">
        <v>344.82716021516723</v>
      </c>
      <c r="K212" s="98">
        <v>369.42770179984512</v>
      </c>
      <c r="L212" s="98">
        <v>353.15197113670564</v>
      </c>
      <c r="M212" s="98">
        <v>352.83422688251835</v>
      </c>
      <c r="N212" s="98">
        <v>355.70424216697091</v>
      </c>
      <c r="O212" s="98">
        <v>352.30109017171048</v>
      </c>
      <c r="P212" s="98">
        <v>383.77517022611784</v>
      </c>
      <c r="Q212" s="98">
        <v>368.79826419820887</v>
      </c>
      <c r="R212" s="98">
        <v>394.01294172915243</v>
      </c>
      <c r="S212" s="98">
        <v>387.45711637378901</v>
      </c>
      <c r="T212" s="98">
        <v>385.0497438727997</v>
      </c>
      <c r="U212" s="98">
        <v>402.62004466151217</v>
      </c>
      <c r="V212" s="98">
        <v>372.09311443434575</v>
      </c>
      <c r="W212" s="98">
        <v>352.2104082092502</v>
      </c>
      <c r="X212" s="98">
        <v>319.27858343740957</v>
      </c>
      <c r="Y212" s="98">
        <v>287.9785761011903</v>
      </c>
      <c r="DA212" s="63" t="s">
        <v>2262</v>
      </c>
    </row>
    <row r="213" spans="1:105" ht="12" customHeight="1" x14ac:dyDescent="0.25">
      <c r="A213" s="109" t="s">
        <v>120</v>
      </c>
      <c r="B213" s="33">
        <v>305.90990006250291</v>
      </c>
      <c r="C213" s="33">
        <v>303.42402201844465</v>
      </c>
      <c r="D213" s="33">
        <v>297.28176589864182</v>
      </c>
      <c r="E213" s="33">
        <v>321.98667907456155</v>
      </c>
      <c r="F213" s="33">
        <v>323.6854108392414</v>
      </c>
      <c r="G213" s="33">
        <v>336.67481233191677</v>
      </c>
      <c r="H213" s="33">
        <v>323.96626918626305</v>
      </c>
      <c r="I213" s="33">
        <v>316.64705861341736</v>
      </c>
      <c r="J213" s="33">
        <v>276.85128748638846</v>
      </c>
      <c r="K213" s="33">
        <v>286.24767602405677</v>
      </c>
      <c r="L213" s="33">
        <v>283.27094792162393</v>
      </c>
      <c r="M213" s="33">
        <v>264.12857779594378</v>
      </c>
      <c r="N213" s="33">
        <v>274.06906220417687</v>
      </c>
      <c r="O213" s="33">
        <v>274.98924775327623</v>
      </c>
      <c r="P213" s="33">
        <v>277.45112766216357</v>
      </c>
      <c r="Q213" s="33">
        <v>291.95043244392849</v>
      </c>
      <c r="R213" s="33">
        <v>287.79679944978733</v>
      </c>
      <c r="S213" s="33">
        <v>286.81390254973468</v>
      </c>
      <c r="T213" s="33">
        <v>284.30998875222679</v>
      </c>
      <c r="U213" s="33">
        <v>279.59513435473883</v>
      </c>
      <c r="V213" s="33">
        <v>293.67513736830074</v>
      </c>
      <c r="W213" s="33">
        <v>280.1022403040007</v>
      </c>
      <c r="X213" s="33">
        <v>198.07550917774279</v>
      </c>
      <c r="Y213" s="33">
        <v>197.29293813086778</v>
      </c>
      <c r="DA213" s="60" t="s">
        <v>2263</v>
      </c>
    </row>
    <row r="215" spans="1:105" ht="12" customHeight="1" x14ac:dyDescent="0.25">
      <c r="A215" s="116" t="s">
        <v>66</v>
      </c>
      <c r="B215" s="117">
        <f t="shared" ref="B215:Q215" si="103">B216+B219+B221+B231</f>
        <v>11729.212018920822</v>
      </c>
      <c r="C215" s="117">
        <f t="shared" si="103"/>
        <v>12787.713181937334</v>
      </c>
      <c r="D215" s="117">
        <f t="shared" si="103"/>
        <v>12491.825111912738</v>
      </c>
      <c r="E215" s="117">
        <f t="shared" si="103"/>
        <v>10569.866113804328</v>
      </c>
      <c r="F215" s="117">
        <f t="shared" si="103"/>
        <v>12309.258781391434</v>
      </c>
      <c r="G215" s="117">
        <f t="shared" si="103"/>
        <v>10736.403358280535</v>
      </c>
      <c r="H215" s="117">
        <f t="shared" si="103"/>
        <v>10828.548303606653</v>
      </c>
      <c r="I215" s="117">
        <f t="shared" si="103"/>
        <v>8793.7927115249859</v>
      </c>
      <c r="J215" s="117">
        <f t="shared" si="103"/>
        <v>11097.401502434099</v>
      </c>
      <c r="K215" s="117">
        <f t="shared" si="103"/>
        <v>17572.522614431822</v>
      </c>
      <c r="L215" s="117">
        <f t="shared" si="103"/>
        <v>10899.854546491402</v>
      </c>
      <c r="M215" s="117">
        <f t="shared" si="103"/>
        <v>9788.2258252595821</v>
      </c>
      <c r="N215" s="117">
        <f t="shared" si="103"/>
        <v>10568.865326412157</v>
      </c>
      <c r="O215" s="117">
        <f t="shared" si="103"/>
        <v>13174.21820866171</v>
      </c>
      <c r="P215" s="117">
        <f t="shared" si="103"/>
        <v>9887.3160708665418</v>
      </c>
      <c r="Q215" s="117">
        <f t="shared" si="103"/>
        <v>10650.95127225871</v>
      </c>
      <c r="R215" s="117">
        <f t="shared" ref="R215:V215" si="104">R216+R219+R221+R231</f>
        <v>11269.538092642628</v>
      </c>
      <c r="S215" s="117">
        <f t="shared" si="104"/>
        <v>11908.948272976626</v>
      </c>
      <c r="T215" s="117">
        <f t="shared" si="104"/>
        <v>11539.38504801051</v>
      </c>
      <c r="U215" s="117">
        <f t="shared" si="104"/>
        <v>10455.232615178164</v>
      </c>
      <c r="V215" s="117">
        <f t="shared" si="104"/>
        <v>10238.472776870862</v>
      </c>
      <c r="W215" s="117">
        <f t="shared" ref="W215:Y215" si="105">W216+W219+W221+W231</f>
        <v>14058.80227463986</v>
      </c>
      <c r="X215" s="117">
        <f t="shared" si="105"/>
        <v>10783.688680136976</v>
      </c>
      <c r="Y215" s="117">
        <f t="shared" si="105"/>
        <v>9256.4970539508449</v>
      </c>
      <c r="DA215" s="129" t="s">
        <v>2412</v>
      </c>
    </row>
    <row r="216" spans="1:105" ht="12" customHeight="1" x14ac:dyDescent="0.25">
      <c r="A216" s="121" t="s">
        <v>57</v>
      </c>
      <c r="B216" s="122">
        <f t="shared" ref="B216:Q216" si="106">SUM(B217:B218)</f>
        <v>10236.860178457569</v>
      </c>
      <c r="C216" s="122">
        <f t="shared" si="106"/>
        <v>11354.06220103236</v>
      </c>
      <c r="D216" s="122">
        <f t="shared" si="106"/>
        <v>11049.927530056046</v>
      </c>
      <c r="E216" s="122">
        <f t="shared" si="106"/>
        <v>9084.2181503229367</v>
      </c>
      <c r="F216" s="122">
        <f t="shared" si="106"/>
        <v>10767.74805263399</v>
      </c>
      <c r="G216" s="122">
        <f t="shared" si="106"/>
        <v>9131.5316249739517</v>
      </c>
      <c r="H216" s="122">
        <f t="shared" si="106"/>
        <v>9153.4584954756101</v>
      </c>
      <c r="I216" s="122">
        <f t="shared" si="106"/>
        <v>7108.0134557886304</v>
      </c>
      <c r="J216" s="122">
        <f t="shared" si="106"/>
        <v>9506.191845043948</v>
      </c>
      <c r="K216" s="122">
        <f t="shared" si="106"/>
        <v>15875.799396229455</v>
      </c>
      <c r="L216" s="122">
        <f t="shared" si="106"/>
        <v>9233.9077275007203</v>
      </c>
      <c r="M216" s="122">
        <f t="shared" si="106"/>
        <v>8167.634424969644</v>
      </c>
      <c r="N216" s="122">
        <f t="shared" si="106"/>
        <v>8883.9324762799697</v>
      </c>
      <c r="O216" s="122">
        <f t="shared" si="106"/>
        <v>11483.293272628041</v>
      </c>
      <c r="P216" s="122">
        <f t="shared" si="106"/>
        <v>8147.0143002897175</v>
      </c>
      <c r="Q216" s="122">
        <f t="shared" si="106"/>
        <v>8898.9362538897803</v>
      </c>
      <c r="R216" s="122">
        <f t="shared" ref="R216:V216" si="107">SUM(R217:R218)</f>
        <v>9498.7288858861539</v>
      </c>
      <c r="S216" s="122">
        <f t="shared" si="107"/>
        <v>10140.274628339286</v>
      </c>
      <c r="T216" s="122">
        <f t="shared" si="107"/>
        <v>9795.2386412007036</v>
      </c>
      <c r="U216" s="122">
        <f t="shared" si="107"/>
        <v>8721.7691185493968</v>
      </c>
      <c r="V216" s="122">
        <f t="shared" si="107"/>
        <v>8677.4952892803449</v>
      </c>
      <c r="W216" s="122">
        <f t="shared" ref="W216:Y216" si="108">SUM(W217:W218)</f>
        <v>12588.567402993609</v>
      </c>
      <c r="X216" s="122">
        <f t="shared" si="108"/>
        <v>9587.0910343378</v>
      </c>
      <c r="Y216" s="122">
        <f t="shared" si="108"/>
        <v>8094.0831977359003</v>
      </c>
      <c r="DA216" s="130" t="s">
        <v>2413</v>
      </c>
    </row>
    <row r="217" spans="1:105" ht="12" customHeight="1" x14ac:dyDescent="0.25">
      <c r="A217" s="97" t="s">
        <v>51</v>
      </c>
      <c r="B217" s="98">
        <v>10137.485827525634</v>
      </c>
      <c r="C217" s="98">
        <v>11246.265443269443</v>
      </c>
      <c r="D217" s="98">
        <v>10947.573310392863</v>
      </c>
      <c r="E217" s="98">
        <v>9001.5323053892935</v>
      </c>
      <c r="F217" s="98">
        <v>10669.831737025963</v>
      </c>
      <c r="G217" s="98">
        <v>9049.8262007741723</v>
      </c>
      <c r="H217" s="98">
        <v>9073.3857058733411</v>
      </c>
      <c r="I217" s="98">
        <v>7046.6910629855738</v>
      </c>
      <c r="J217" s="98">
        <v>9424.4178068770707</v>
      </c>
      <c r="K217" s="98">
        <v>15740.974503563015</v>
      </c>
      <c r="L217" s="98">
        <v>9156.5435033201447</v>
      </c>
      <c r="M217" s="98">
        <v>8100.1305295815173</v>
      </c>
      <c r="N217" s="98">
        <v>8811.1592177825496</v>
      </c>
      <c r="O217" s="98">
        <v>11390.075196001702</v>
      </c>
      <c r="P217" s="98">
        <v>8081.3372642043087</v>
      </c>
      <c r="Q217" s="98">
        <v>8827.8009026249729</v>
      </c>
      <c r="R217" s="98">
        <v>9423.1693809774679</v>
      </c>
      <c r="S217" s="98">
        <v>10060.145873196119</v>
      </c>
      <c r="T217" s="98">
        <v>9718.0589802110426</v>
      </c>
      <c r="U217" s="98">
        <v>8652.8696495408094</v>
      </c>
      <c r="V217" s="98">
        <v>8611.9740962454289</v>
      </c>
      <c r="W217" s="98">
        <v>12492.973243799102</v>
      </c>
      <c r="X217" s="98">
        <v>9517.0090558945012</v>
      </c>
      <c r="Y217" s="98">
        <v>8035.3049513605411</v>
      </c>
      <c r="DA217" s="63" t="s">
        <v>2414</v>
      </c>
    </row>
    <row r="218" spans="1:105" ht="12" customHeight="1" x14ac:dyDescent="0.25">
      <c r="A218" s="97" t="s">
        <v>53</v>
      </c>
      <c r="B218" s="98">
        <v>99.374350931935808</v>
      </c>
      <c r="C218" s="98">
        <v>107.7967577629162</v>
      </c>
      <c r="D218" s="98">
        <v>102.35421966318326</v>
      </c>
      <c r="E218" s="98">
        <v>82.685844933642556</v>
      </c>
      <c r="F218" s="98">
        <v>97.916315608026338</v>
      </c>
      <c r="G218" s="98">
        <v>81.705424199778562</v>
      </c>
      <c r="H218" s="98">
        <v>80.072789602269609</v>
      </c>
      <c r="I218" s="98">
        <v>61.322392803056808</v>
      </c>
      <c r="J218" s="98">
        <v>81.774038166877375</v>
      </c>
      <c r="K218" s="98">
        <v>134.82489266644086</v>
      </c>
      <c r="L218" s="98">
        <v>77.364224180576286</v>
      </c>
      <c r="M218" s="98">
        <v>67.50389538812712</v>
      </c>
      <c r="N218" s="98">
        <v>72.773258497419931</v>
      </c>
      <c r="O218" s="98">
        <v>93.218076626339538</v>
      </c>
      <c r="P218" s="98">
        <v>65.677036085408716</v>
      </c>
      <c r="Q218" s="98">
        <v>71.135351264807383</v>
      </c>
      <c r="R218" s="98">
        <v>75.559504908685867</v>
      </c>
      <c r="S218" s="98">
        <v>80.12875514316633</v>
      </c>
      <c r="T218" s="98">
        <v>77.179660989661272</v>
      </c>
      <c r="U218" s="98">
        <v>68.899469008587602</v>
      </c>
      <c r="V218" s="98">
        <v>65.521193034916308</v>
      </c>
      <c r="W218" s="98">
        <v>95.59415919450683</v>
      </c>
      <c r="X218" s="98">
        <v>70.081978443298453</v>
      </c>
      <c r="Y218" s="98">
        <v>58.778246375358862</v>
      </c>
      <c r="DA218" s="63" t="s">
        <v>2415</v>
      </c>
    </row>
    <row r="219" spans="1:105" ht="12" customHeight="1" x14ac:dyDescent="0.25">
      <c r="A219" s="121" t="s">
        <v>92</v>
      </c>
      <c r="B219" s="122">
        <f t="shared" ref="B219:Y219" si="109">B220</f>
        <v>3.9076118015100811</v>
      </c>
      <c r="C219" s="122">
        <f t="shared" si="109"/>
        <v>5.1817919976820974</v>
      </c>
      <c r="D219" s="122">
        <f t="shared" si="109"/>
        <v>7.0431896538935037</v>
      </c>
      <c r="E219" s="122">
        <f t="shared" si="109"/>
        <v>20.91836000172556</v>
      </c>
      <c r="F219" s="122">
        <f t="shared" si="109"/>
        <v>8.8791099797772493</v>
      </c>
      <c r="G219" s="122">
        <f t="shared" si="109"/>
        <v>9.3952308083081366</v>
      </c>
      <c r="H219" s="122">
        <f t="shared" si="109"/>
        <v>18.006511654733437</v>
      </c>
      <c r="I219" s="122">
        <f t="shared" si="109"/>
        <v>9.6410089632183524</v>
      </c>
      <c r="J219" s="122">
        <f t="shared" si="109"/>
        <v>14.956778010111142</v>
      </c>
      <c r="K219" s="122">
        <f t="shared" si="109"/>
        <v>22.86142834560064</v>
      </c>
      <c r="L219" s="122">
        <f t="shared" si="109"/>
        <v>41.138009151265898</v>
      </c>
      <c r="M219" s="122">
        <f t="shared" si="109"/>
        <v>38.49499139657037</v>
      </c>
      <c r="N219" s="122">
        <f t="shared" si="109"/>
        <v>46.569354654135225</v>
      </c>
      <c r="O219" s="122">
        <f t="shared" si="109"/>
        <v>51.417231287575675</v>
      </c>
      <c r="P219" s="122">
        <f t="shared" si="109"/>
        <v>42.624955111696387</v>
      </c>
      <c r="Q219" s="122">
        <f t="shared" si="109"/>
        <v>62.213167120218756</v>
      </c>
      <c r="R219" s="122">
        <f t="shared" si="109"/>
        <v>48.86465866927643</v>
      </c>
      <c r="S219" s="122">
        <f t="shared" si="109"/>
        <v>40.102494069001736</v>
      </c>
      <c r="T219" s="122">
        <f t="shared" si="109"/>
        <v>35.059269221984437</v>
      </c>
      <c r="U219" s="122">
        <f t="shared" si="109"/>
        <v>28.991308762832642</v>
      </c>
      <c r="V219" s="122">
        <f t="shared" si="109"/>
        <v>36.674957849418227</v>
      </c>
      <c r="W219" s="122">
        <f t="shared" si="109"/>
        <v>34.266427630430478</v>
      </c>
      <c r="X219" s="122">
        <f t="shared" si="109"/>
        <v>37.332789915250849</v>
      </c>
      <c r="Y219" s="122">
        <f t="shared" si="109"/>
        <v>41.773438025547094</v>
      </c>
      <c r="DA219" s="130" t="s">
        <v>2416</v>
      </c>
    </row>
    <row r="220" spans="1:105" ht="12" customHeight="1" x14ac:dyDescent="0.25">
      <c r="A220" s="97" t="s">
        <v>53</v>
      </c>
      <c r="B220" s="98">
        <f>RES_hhdet_tesh!B8</f>
        <v>3.9076118015100811</v>
      </c>
      <c r="C220" s="98">
        <f>RES_hhdet_tesh!C8</f>
        <v>5.1817919976820974</v>
      </c>
      <c r="D220" s="98">
        <f>RES_hhdet_tesh!D8</f>
        <v>7.0431896538935037</v>
      </c>
      <c r="E220" s="98">
        <f>RES_hhdet_tesh!E8</f>
        <v>20.91836000172556</v>
      </c>
      <c r="F220" s="98">
        <f>RES_hhdet_tesh!F8</f>
        <v>8.8791099797772493</v>
      </c>
      <c r="G220" s="98">
        <f>RES_hhdet_tesh!G8</f>
        <v>9.3952308083081366</v>
      </c>
      <c r="H220" s="98">
        <f>RES_hhdet_tesh!H8</f>
        <v>18.006511654733437</v>
      </c>
      <c r="I220" s="98">
        <f>RES_hhdet_tesh!I8</f>
        <v>9.6410089632183524</v>
      </c>
      <c r="J220" s="98">
        <f>RES_hhdet_tesh!J8</f>
        <v>14.956778010111142</v>
      </c>
      <c r="K220" s="98">
        <f>RES_hhdet_tesh!K8</f>
        <v>22.86142834560064</v>
      </c>
      <c r="L220" s="98">
        <f>RES_hhdet_tesh!L8</f>
        <v>41.138009151265898</v>
      </c>
      <c r="M220" s="98">
        <f>RES_hhdet_tesh!M8</f>
        <v>38.49499139657037</v>
      </c>
      <c r="N220" s="98">
        <f>RES_hhdet_tesh!N8</f>
        <v>46.569354654135225</v>
      </c>
      <c r="O220" s="98">
        <f>RES_hhdet_tesh!O8</f>
        <v>51.417231287575675</v>
      </c>
      <c r="P220" s="98">
        <f>RES_hhdet_tesh!P8</f>
        <v>42.624955111696387</v>
      </c>
      <c r="Q220" s="98">
        <f>RES_hhdet_tesh!Q8</f>
        <v>62.213167120218756</v>
      </c>
      <c r="R220" s="98">
        <f>RES_hhdet_tesh!R8</f>
        <v>48.86465866927643</v>
      </c>
      <c r="S220" s="98">
        <f>RES_hhdet_tesh!S8</f>
        <v>40.102494069001736</v>
      </c>
      <c r="T220" s="98">
        <f>RES_hhdet_tesh!T8</f>
        <v>35.059269221984437</v>
      </c>
      <c r="U220" s="98">
        <f>RES_hhdet_tesh!U8</f>
        <v>28.991308762832642</v>
      </c>
      <c r="V220" s="98">
        <f>RES_hhdet_tesh!V8</f>
        <v>36.674957849418227</v>
      </c>
      <c r="W220" s="98">
        <f>RES_hhdet_tesh!W8</f>
        <v>34.266427630430478</v>
      </c>
      <c r="X220" s="98">
        <f>RES_hhdet_tesh!X8</f>
        <v>37.332789915250849</v>
      </c>
      <c r="Y220" s="98">
        <f>RES_hhdet_tesh!Y8</f>
        <v>41.773438025547094</v>
      </c>
      <c r="DA220" s="63" t="s">
        <v>2417</v>
      </c>
    </row>
    <row r="221" spans="1:105" ht="12" customHeight="1" x14ac:dyDescent="0.25">
      <c r="A221" s="121" t="s">
        <v>55</v>
      </c>
      <c r="B221" s="122">
        <v>1257.8667307147966</v>
      </c>
      <c r="C221" s="122">
        <v>1199.4152942642841</v>
      </c>
      <c r="D221" s="122">
        <v>1210.0480756776424</v>
      </c>
      <c r="E221" s="122">
        <v>1220.6377854757327</v>
      </c>
      <c r="F221" s="122">
        <v>1286.4484611645896</v>
      </c>
      <c r="G221" s="122">
        <v>1339.0264809293187</v>
      </c>
      <c r="H221" s="122">
        <v>1407.868281715826</v>
      </c>
      <c r="I221" s="122">
        <v>1431.5890238268787</v>
      </c>
      <c r="J221" s="122">
        <v>1362.5332541865921</v>
      </c>
      <c r="K221" s="122">
        <v>1451.9754895822905</v>
      </c>
      <c r="L221" s="122">
        <v>1405.5541341128003</v>
      </c>
      <c r="M221" s="122">
        <v>1376.299777343572</v>
      </c>
      <c r="N221" s="122">
        <v>1424.9478835647442</v>
      </c>
      <c r="O221" s="122">
        <v>1424.7933112454307</v>
      </c>
      <c r="P221" s="122">
        <v>1479.0755177915653</v>
      </c>
      <c r="Q221" s="122">
        <v>1460.0584582146985</v>
      </c>
      <c r="R221" s="122">
        <v>1492.333182231366</v>
      </c>
      <c r="S221" s="122">
        <v>1498.2753650601298</v>
      </c>
      <c r="T221" s="122">
        <v>1479.3555838783357</v>
      </c>
      <c r="U221" s="122">
        <v>1476.0733974072818</v>
      </c>
      <c r="V221" s="122">
        <v>1285.306089777107</v>
      </c>
      <c r="W221" s="122">
        <v>1202.974802574734</v>
      </c>
      <c r="X221" s="122">
        <v>988.33545543730838</v>
      </c>
      <c r="Y221" s="122">
        <v>948.19378622830914</v>
      </c>
      <c r="DA221" s="130" t="s">
        <v>2418</v>
      </c>
    </row>
    <row r="222" spans="1:105" ht="12" customHeight="1" x14ac:dyDescent="0.25">
      <c r="A222" s="97" t="s">
        <v>143</v>
      </c>
      <c r="B222" s="98">
        <v>1183.2405279633272</v>
      </c>
      <c r="C222" s="98">
        <v>1240.2513081241459</v>
      </c>
      <c r="D222" s="98">
        <v>1281.6685070840308</v>
      </c>
      <c r="E222" s="98">
        <v>988.68563864472344</v>
      </c>
      <c r="F222" s="98">
        <v>1428.6012615748109</v>
      </c>
      <c r="G222" s="98">
        <v>1258.3994369841332</v>
      </c>
      <c r="H222" s="98">
        <v>1366.2504104163506</v>
      </c>
      <c r="I222" s="98">
        <v>1098.702551230976</v>
      </c>
      <c r="J222" s="98">
        <v>1455.5614597670506</v>
      </c>
      <c r="K222" s="98">
        <v>2890.0435560852034</v>
      </c>
      <c r="L222" s="98">
        <v>1471.3958827500985</v>
      </c>
      <c r="M222" s="98">
        <v>1413.3906004302569</v>
      </c>
      <c r="N222" s="98">
        <v>1405.005036855755</v>
      </c>
      <c r="O222" s="98">
        <v>1427.6812139467463</v>
      </c>
      <c r="P222" s="98">
        <v>1453.2706135301773</v>
      </c>
      <c r="Q222" s="98">
        <v>1454.1264224411084</v>
      </c>
      <c r="R222" s="98">
        <v>1467.8656809696906</v>
      </c>
      <c r="S222" s="98">
        <v>1490.651819642701</v>
      </c>
      <c r="T222" s="98">
        <v>1470.2879089283576</v>
      </c>
      <c r="U222" s="98">
        <v>1431.9017861808591</v>
      </c>
      <c r="V222" s="98">
        <v>1429.3415484282473</v>
      </c>
      <c r="W222" s="98">
        <v>1684.4381401958299</v>
      </c>
      <c r="X222" s="98">
        <v>713.60186000689396</v>
      </c>
      <c r="Y222" s="98">
        <v>995.21369049755117</v>
      </c>
      <c r="DA222" s="63" t="s">
        <v>2419</v>
      </c>
    </row>
    <row r="223" spans="1:105" ht="12" customHeight="1" x14ac:dyDescent="0.25">
      <c r="A223" s="97" t="s">
        <v>124</v>
      </c>
      <c r="B223" s="98">
        <v>1232.9298738803407</v>
      </c>
      <c r="C223" s="98">
        <v>1190.7022843206964</v>
      </c>
      <c r="D223" s="98">
        <v>1199.16736505974</v>
      </c>
      <c r="E223" s="98">
        <v>1187.254374581674</v>
      </c>
      <c r="F223" s="98">
        <v>1281.645547148031</v>
      </c>
      <c r="G223" s="98">
        <v>1332.4792749566877</v>
      </c>
      <c r="H223" s="98">
        <v>1429.8142801389629</v>
      </c>
      <c r="I223" s="98">
        <v>1440.8800725033097</v>
      </c>
      <c r="J223" s="98">
        <v>1349.6712430284283</v>
      </c>
      <c r="K223" s="98">
        <v>1464.2773216978471</v>
      </c>
      <c r="L223" s="98">
        <v>1446.8146434181338</v>
      </c>
      <c r="M223" s="98">
        <v>1434.5633314981062</v>
      </c>
      <c r="N223" s="98">
        <v>1448.0424732223214</v>
      </c>
      <c r="O223" s="98">
        <v>1443.2868750625294</v>
      </c>
      <c r="P223" s="98">
        <v>1571.239720644448</v>
      </c>
      <c r="Q223" s="98">
        <v>1448.3910995811605</v>
      </c>
      <c r="R223" s="98">
        <v>1594.0671232247121</v>
      </c>
      <c r="S223" s="98">
        <v>1543.9290532172395</v>
      </c>
      <c r="T223" s="98">
        <v>1483.6736482491012</v>
      </c>
      <c r="U223" s="98">
        <v>1486.7480430315493</v>
      </c>
      <c r="V223" s="98">
        <v>1291.8422026063308</v>
      </c>
      <c r="W223" s="98">
        <v>1180.5668527572334</v>
      </c>
      <c r="X223" s="98">
        <v>1109.5576984397062</v>
      </c>
      <c r="Y223" s="98">
        <v>1008.3476675230119</v>
      </c>
      <c r="DA223" s="63" t="s">
        <v>2420</v>
      </c>
    </row>
    <row r="224" spans="1:105" ht="12" customHeight="1" x14ac:dyDescent="0.25">
      <c r="A224" s="97" t="s">
        <v>123</v>
      </c>
      <c r="B224" s="98">
        <v>0</v>
      </c>
      <c r="C224" s="98">
        <v>0</v>
      </c>
      <c r="D224" s="98">
        <v>0</v>
      </c>
      <c r="E224" s="98">
        <v>0</v>
      </c>
      <c r="F224" s="98">
        <v>1281.0731315706214</v>
      </c>
      <c r="G224" s="98">
        <v>1332.4882002154914</v>
      </c>
      <c r="H224" s="98">
        <v>1430.4789254782734</v>
      </c>
      <c r="I224" s="98">
        <v>1442.9684848738898</v>
      </c>
      <c r="J224" s="98">
        <v>1348.6430484412381</v>
      </c>
      <c r="K224" s="98">
        <v>1463.8820603179463</v>
      </c>
      <c r="L224" s="98">
        <v>1445.0131805393864</v>
      </c>
      <c r="M224" s="98">
        <v>1432.3480897083277</v>
      </c>
      <c r="N224" s="98">
        <v>1446.9945598596178</v>
      </c>
      <c r="O224" s="98">
        <v>1444.5411728759718</v>
      </c>
      <c r="P224" s="98">
        <v>1573.4781776876127</v>
      </c>
      <c r="Q224" s="98">
        <v>1450.7199148930999</v>
      </c>
      <c r="R224" s="98">
        <v>1599.1783349357438</v>
      </c>
      <c r="S224" s="98">
        <v>1550.7860185866557</v>
      </c>
      <c r="T224" s="98">
        <v>1496.1337769276545</v>
      </c>
      <c r="U224" s="98">
        <v>1498.0833771130667</v>
      </c>
      <c r="V224" s="98">
        <v>1300.3475033640307</v>
      </c>
      <c r="W224" s="98">
        <v>1188.6796118753623</v>
      </c>
      <c r="X224" s="98">
        <v>1093.2974309074127</v>
      </c>
      <c r="Y224" s="98">
        <v>978.38989639647696</v>
      </c>
      <c r="DA224" s="63" t="s">
        <v>2421</v>
      </c>
    </row>
    <row r="225" spans="1:105" ht="12" customHeight="1" x14ac:dyDescent="0.25">
      <c r="A225" s="100" t="s">
        <v>50</v>
      </c>
      <c r="B225" s="101">
        <v>0</v>
      </c>
      <c r="C225" s="101">
        <v>0</v>
      </c>
      <c r="D225" s="101">
        <v>0</v>
      </c>
      <c r="E225" s="101">
        <v>0</v>
      </c>
      <c r="F225" s="101">
        <v>510.91972037033406</v>
      </c>
      <c r="G225" s="101">
        <v>542.35655564071089</v>
      </c>
      <c r="H225" s="101">
        <v>590.97959280191878</v>
      </c>
      <c r="I225" s="101">
        <v>631.39728578881807</v>
      </c>
      <c r="J225" s="101">
        <v>538.03917466978567</v>
      </c>
      <c r="K225" s="101">
        <v>602.49519732559565</v>
      </c>
      <c r="L225" s="101">
        <v>598.7910755931249</v>
      </c>
      <c r="M225" s="101">
        <v>571.70079877631463</v>
      </c>
      <c r="N225" s="101">
        <v>580.65537761812311</v>
      </c>
      <c r="O225" s="101">
        <v>483.81807071963681</v>
      </c>
      <c r="P225" s="101">
        <v>492.45482771731309</v>
      </c>
      <c r="Q225" s="101">
        <v>492.32442784225179</v>
      </c>
      <c r="R225" s="101">
        <v>660.12854236379223</v>
      </c>
      <c r="S225" s="101">
        <v>677.58007196930976</v>
      </c>
      <c r="T225" s="101">
        <v>596.1089612773286</v>
      </c>
      <c r="U225" s="101">
        <v>599.58699239477176</v>
      </c>
      <c r="V225" s="101">
        <v>366.36896335525535</v>
      </c>
      <c r="W225" s="101">
        <v>297.07250502898444</v>
      </c>
      <c r="X225" s="101">
        <v>379.29038490173099</v>
      </c>
      <c r="Y225" s="101">
        <v>375.81421231948866</v>
      </c>
      <c r="DA225" s="131" t="s">
        <v>2422</v>
      </c>
    </row>
    <row r="226" spans="1:105" ht="12" customHeight="1" x14ac:dyDescent="0.25">
      <c r="A226" s="103" t="s">
        <v>52</v>
      </c>
      <c r="B226" s="104">
        <v>0</v>
      </c>
      <c r="C226" s="104">
        <v>0</v>
      </c>
      <c r="D226" s="104">
        <v>0</v>
      </c>
      <c r="E226" s="104">
        <v>0</v>
      </c>
      <c r="F226" s="104">
        <v>770.15341120028745</v>
      </c>
      <c r="G226" s="104">
        <v>790.13164457478047</v>
      </c>
      <c r="H226" s="104">
        <v>839.49933267635436</v>
      </c>
      <c r="I226" s="104">
        <v>811.57119908507184</v>
      </c>
      <c r="J226" s="104">
        <v>810.60387377145253</v>
      </c>
      <c r="K226" s="104">
        <v>861.38686299235064</v>
      </c>
      <c r="L226" s="104">
        <v>846.22210494626154</v>
      </c>
      <c r="M226" s="104">
        <v>860.64729093201299</v>
      </c>
      <c r="N226" s="104">
        <v>866.33918224149477</v>
      </c>
      <c r="O226" s="104">
        <v>960.7231021563349</v>
      </c>
      <c r="P226" s="104">
        <v>1081.0233499702997</v>
      </c>
      <c r="Q226" s="104">
        <v>958.39548705084837</v>
      </c>
      <c r="R226" s="104">
        <v>939.0497925719518</v>
      </c>
      <c r="S226" s="104">
        <v>873.20594661734594</v>
      </c>
      <c r="T226" s="104">
        <v>900.02481565032588</v>
      </c>
      <c r="U226" s="104">
        <v>898.49638471829473</v>
      </c>
      <c r="V226" s="104">
        <v>933.97854000877544</v>
      </c>
      <c r="W226" s="104">
        <v>891.60710684637775</v>
      </c>
      <c r="X226" s="104">
        <v>714.0070460056819</v>
      </c>
      <c r="Y226" s="104">
        <v>602.5756840769883</v>
      </c>
      <c r="DA226" s="132" t="s">
        <v>2423</v>
      </c>
    </row>
    <row r="227" spans="1:105" ht="12" customHeight="1" x14ac:dyDescent="0.25">
      <c r="A227" s="106" t="s">
        <v>122</v>
      </c>
      <c r="B227" s="101">
        <v>1260.4399859433011</v>
      </c>
      <c r="C227" s="101">
        <v>1199.9167556546138</v>
      </c>
      <c r="D227" s="101">
        <v>1210.5168048509997</v>
      </c>
      <c r="E227" s="101">
        <v>1225.5021520894227</v>
      </c>
      <c r="F227" s="101">
        <v>1285.8897591754346</v>
      </c>
      <c r="G227" s="101">
        <v>1341.0504388645938</v>
      </c>
      <c r="H227" s="101">
        <v>1404.282287244645</v>
      </c>
      <c r="I227" s="101">
        <v>1434.5432644697269</v>
      </c>
      <c r="J227" s="101">
        <v>1363.346550322128</v>
      </c>
      <c r="K227" s="101">
        <v>1431.4939561906367</v>
      </c>
      <c r="L227" s="101">
        <v>1399.5266634761779</v>
      </c>
      <c r="M227" s="101">
        <v>1368.8020300190879</v>
      </c>
      <c r="N227" s="101">
        <v>1422.9071551743086</v>
      </c>
      <c r="O227" s="101">
        <v>1422.6836642919427</v>
      </c>
      <c r="P227" s="101">
        <v>1468.3824670885799</v>
      </c>
      <c r="Q227" s="101">
        <v>1461.2194425446678</v>
      </c>
      <c r="R227" s="101">
        <v>1479.0390152421421</v>
      </c>
      <c r="S227" s="101">
        <v>1492.017846009199</v>
      </c>
      <c r="T227" s="101">
        <v>1478.7431589282915</v>
      </c>
      <c r="U227" s="101">
        <v>1476.5747013163052</v>
      </c>
      <c r="V227" s="101">
        <v>1276.7576439202765</v>
      </c>
      <c r="W227" s="101">
        <v>1180.0360299574672</v>
      </c>
      <c r="X227" s="101">
        <v>984.68545651982913</v>
      </c>
      <c r="Y227" s="101">
        <v>939.02001118067096</v>
      </c>
      <c r="DA227" s="131" t="s">
        <v>2424</v>
      </c>
    </row>
    <row r="228" spans="1:105" ht="12" customHeight="1" x14ac:dyDescent="0.25">
      <c r="A228" s="107" t="s">
        <v>121</v>
      </c>
      <c r="B228" s="104">
        <v>1260.4399859433004</v>
      </c>
      <c r="C228" s="104">
        <v>1199.9250486063099</v>
      </c>
      <c r="D228" s="104">
        <v>1210.5720994640176</v>
      </c>
      <c r="E228" s="104">
        <v>1225.8297897850896</v>
      </c>
      <c r="F228" s="104">
        <v>1286.0451576770386</v>
      </c>
      <c r="G228" s="104">
        <v>1340.9468865217073</v>
      </c>
      <c r="H228" s="104">
        <v>1403.9203517414132</v>
      </c>
      <c r="I228" s="104">
        <v>1431.975851681045</v>
      </c>
      <c r="J228" s="104">
        <v>1361.1917178381204</v>
      </c>
      <c r="K228" s="104">
        <v>1429.3913577901742</v>
      </c>
      <c r="L228" s="104">
        <v>1397.769741535401</v>
      </c>
      <c r="M228" s="104">
        <v>1367.533859253421</v>
      </c>
      <c r="N228" s="104">
        <v>1421.8029755350556</v>
      </c>
      <c r="O228" s="104">
        <v>1422.4507296601159</v>
      </c>
      <c r="P228" s="104">
        <v>1469.3710048337189</v>
      </c>
      <c r="Q228" s="104">
        <v>1464.0048065057265</v>
      </c>
      <c r="R228" s="104">
        <v>1481.9905321700239</v>
      </c>
      <c r="S228" s="104">
        <v>1495.0268117806243</v>
      </c>
      <c r="T228" s="104">
        <v>1480.787709456182</v>
      </c>
      <c r="U228" s="104">
        <v>1477.0448405364182</v>
      </c>
      <c r="V228" s="104">
        <v>1275.7023767349822</v>
      </c>
      <c r="W228" s="104">
        <v>1179.2426514222893</v>
      </c>
      <c r="X228" s="104">
        <v>977.70577617833374</v>
      </c>
      <c r="Y228" s="104">
        <v>934.99417965588134</v>
      </c>
      <c r="DA228" s="132" t="s">
        <v>2425</v>
      </c>
    </row>
    <row r="229" spans="1:105" ht="12" customHeight="1" x14ac:dyDescent="0.25">
      <c r="A229" s="108" t="s">
        <v>53</v>
      </c>
      <c r="B229" s="98">
        <v>527.66316436191778</v>
      </c>
      <c r="C229" s="98">
        <v>489.86026644545001</v>
      </c>
      <c r="D229" s="98">
        <v>506.06298329221795</v>
      </c>
      <c r="E229" s="98">
        <v>521.73257748385618</v>
      </c>
      <c r="F229" s="98">
        <v>512.28841689057413</v>
      </c>
      <c r="G229" s="98">
        <v>545.83446212243041</v>
      </c>
      <c r="H229" s="98">
        <v>580.0759421199009</v>
      </c>
      <c r="I229" s="98">
        <v>626.81818909092215</v>
      </c>
      <c r="J229" s="98">
        <v>543.62856735196408</v>
      </c>
      <c r="K229" s="98">
        <v>589.24267774315308</v>
      </c>
      <c r="L229" s="98">
        <v>579.5998419589921</v>
      </c>
      <c r="M229" s="98">
        <v>545.98384874494388</v>
      </c>
      <c r="N229" s="98">
        <v>570.81689842713411</v>
      </c>
      <c r="O229" s="98">
        <v>476.87067796825386</v>
      </c>
      <c r="P229" s="98">
        <v>459.90167856498994</v>
      </c>
      <c r="Q229" s="98">
        <v>497.45366245579839</v>
      </c>
      <c r="R229" s="98">
        <v>611.46016266065431</v>
      </c>
      <c r="S229" s="98">
        <v>653.53736597410068</v>
      </c>
      <c r="T229" s="98">
        <v>590.55749642699902</v>
      </c>
      <c r="U229" s="98">
        <v>591.08269143808332</v>
      </c>
      <c r="V229" s="98">
        <v>359.30180640793964</v>
      </c>
      <c r="W229" s="98">
        <v>293.55598152532156</v>
      </c>
      <c r="X229" s="98">
        <v>336.158123029612</v>
      </c>
      <c r="Y229" s="98">
        <v>357.61598560759478</v>
      </c>
      <c r="DA229" s="63" t="s">
        <v>2426</v>
      </c>
    </row>
    <row r="230" spans="1:105" ht="12" customHeight="1" x14ac:dyDescent="0.25">
      <c r="A230" s="108" t="s">
        <v>52</v>
      </c>
      <c r="B230" s="98">
        <v>732.77682158138271</v>
      </c>
      <c r="C230" s="98">
        <v>710.06478216086009</v>
      </c>
      <c r="D230" s="98">
        <v>704.50911617179975</v>
      </c>
      <c r="E230" s="98">
        <v>704.09721230123364</v>
      </c>
      <c r="F230" s="98">
        <v>773.75674078646443</v>
      </c>
      <c r="G230" s="98">
        <v>795.11242439927685</v>
      </c>
      <c r="H230" s="98">
        <v>823.84440962151245</v>
      </c>
      <c r="I230" s="98">
        <v>805.15766259012275</v>
      </c>
      <c r="J230" s="98">
        <v>817.56315048615613</v>
      </c>
      <c r="K230" s="98">
        <v>840.148680047021</v>
      </c>
      <c r="L230" s="98">
        <v>818.16989957640862</v>
      </c>
      <c r="M230" s="98">
        <v>821.55001050847704</v>
      </c>
      <c r="N230" s="98">
        <v>850.98607710792157</v>
      </c>
      <c r="O230" s="98">
        <v>945.58005169186197</v>
      </c>
      <c r="P230" s="98">
        <v>1009.4693262687285</v>
      </c>
      <c r="Q230" s="98">
        <v>966.55114404992798</v>
      </c>
      <c r="R230" s="98">
        <v>870.53036950936951</v>
      </c>
      <c r="S230" s="98">
        <v>841.48944580652346</v>
      </c>
      <c r="T230" s="98">
        <v>890.23021302918312</v>
      </c>
      <c r="U230" s="98">
        <v>885.96214909833486</v>
      </c>
      <c r="V230" s="98">
        <v>916.40057032704249</v>
      </c>
      <c r="W230" s="98">
        <v>885.6866698969676</v>
      </c>
      <c r="X230" s="98">
        <v>641.54765314872168</v>
      </c>
      <c r="Y230" s="98">
        <v>577.37819404828656</v>
      </c>
      <c r="DA230" s="63" t="s">
        <v>2427</v>
      </c>
    </row>
    <row r="231" spans="1:105" ht="12" customHeight="1" x14ac:dyDescent="0.25">
      <c r="A231" s="121" t="s">
        <v>54</v>
      </c>
      <c r="B231" s="122">
        <v>230.57749794694507</v>
      </c>
      <c r="C231" s="122">
        <v>229.05389464300779</v>
      </c>
      <c r="D231" s="122">
        <v>224.80631652515555</v>
      </c>
      <c r="E231" s="122">
        <v>244.0918180039333</v>
      </c>
      <c r="F231" s="122">
        <v>246.18315761307741</v>
      </c>
      <c r="G231" s="122">
        <v>256.45002156895589</v>
      </c>
      <c r="H231" s="122">
        <v>249.21501476048215</v>
      </c>
      <c r="I231" s="122">
        <v>244.54922294625717</v>
      </c>
      <c r="J231" s="122">
        <v>213.71962519344689</v>
      </c>
      <c r="K231" s="122">
        <v>221.88630027447593</v>
      </c>
      <c r="L231" s="122">
        <v>219.254675726616</v>
      </c>
      <c r="M231" s="122">
        <v>205.79663154979403</v>
      </c>
      <c r="N231" s="122">
        <v>213.41561191330729</v>
      </c>
      <c r="O231" s="122">
        <v>214.71439350066188</v>
      </c>
      <c r="P231" s="122">
        <v>218.60129767356233</v>
      </c>
      <c r="Q231" s="122">
        <v>229.7433930340116</v>
      </c>
      <c r="R231" s="122">
        <v>229.61136585583154</v>
      </c>
      <c r="S231" s="122">
        <v>230.29578550820762</v>
      </c>
      <c r="T231" s="122">
        <v>229.73155370948629</v>
      </c>
      <c r="U231" s="122">
        <v>228.39879045865314</v>
      </c>
      <c r="V231" s="122">
        <v>238.99643996399246</v>
      </c>
      <c r="W231" s="122">
        <v>232.99364144108554</v>
      </c>
      <c r="X231" s="122">
        <v>170.92940044661739</v>
      </c>
      <c r="Y231" s="122">
        <v>172.44663196108894</v>
      </c>
      <c r="DA231" s="130" t="s">
        <v>2428</v>
      </c>
    </row>
    <row r="232" spans="1:105" ht="12" customHeight="1" x14ac:dyDescent="0.25">
      <c r="A232" s="97" t="s">
        <v>51</v>
      </c>
      <c r="B232" s="98">
        <v>0</v>
      </c>
      <c r="C232" s="98">
        <v>0</v>
      </c>
      <c r="D232" s="98">
        <v>0</v>
      </c>
      <c r="E232" s="98">
        <v>0</v>
      </c>
      <c r="F232" s="98">
        <v>0</v>
      </c>
      <c r="G232" s="98">
        <v>0</v>
      </c>
      <c r="H232" s="98">
        <v>0</v>
      </c>
      <c r="I232" s="98">
        <v>0</v>
      </c>
      <c r="J232" s="98">
        <v>0</v>
      </c>
      <c r="K232" s="98">
        <v>0</v>
      </c>
      <c r="L232" s="98">
        <v>0</v>
      </c>
      <c r="M232" s="98">
        <v>0</v>
      </c>
      <c r="N232" s="98">
        <v>0</v>
      </c>
      <c r="O232" s="98">
        <v>0</v>
      </c>
      <c r="P232" s="98">
        <v>0</v>
      </c>
      <c r="Q232" s="98">
        <v>0</v>
      </c>
      <c r="R232" s="98">
        <v>0</v>
      </c>
      <c r="S232" s="98">
        <v>0</v>
      </c>
      <c r="T232" s="98">
        <v>0</v>
      </c>
      <c r="U232" s="98">
        <v>0</v>
      </c>
      <c r="V232" s="98">
        <v>0</v>
      </c>
      <c r="W232" s="98">
        <v>0</v>
      </c>
      <c r="X232" s="98">
        <v>0</v>
      </c>
      <c r="Y232" s="98">
        <v>0</v>
      </c>
      <c r="DA232" s="63" t="s">
        <v>2429</v>
      </c>
    </row>
    <row r="233" spans="1:105" ht="12" customHeight="1" x14ac:dyDescent="0.25">
      <c r="A233" s="97" t="s">
        <v>50</v>
      </c>
      <c r="B233" s="98">
        <v>231.1512571062365</v>
      </c>
      <c r="C233" s="98">
        <v>223.99340701152909</v>
      </c>
      <c r="D233" s="98">
        <v>222.78029986133041</v>
      </c>
      <c r="E233" s="98">
        <v>248.06657556879122</v>
      </c>
      <c r="F233" s="98">
        <v>246.88798627634816</v>
      </c>
      <c r="G233" s="98">
        <v>242.81073750272103</v>
      </c>
      <c r="H233" s="98">
        <v>252.6844075028568</v>
      </c>
      <c r="I233" s="98">
        <v>248.60425495908851</v>
      </c>
      <c r="J233" s="98">
        <v>210.7637283581949</v>
      </c>
      <c r="K233" s="98">
        <v>225.83871074019385</v>
      </c>
      <c r="L233" s="98">
        <v>215.9100596934444</v>
      </c>
      <c r="M233" s="98">
        <v>215.74061215192637</v>
      </c>
      <c r="N233" s="98">
        <v>217.51962606155945</v>
      </c>
      <c r="O233" s="98">
        <v>215.4753141533601</v>
      </c>
      <c r="P233" s="98">
        <v>234.75437703585746</v>
      </c>
      <c r="Q233" s="98">
        <v>225.65113949700719</v>
      </c>
      <c r="R233" s="98">
        <v>241.19486503878585</v>
      </c>
      <c r="S233" s="98">
        <v>237.31440615987566</v>
      </c>
      <c r="T233" s="98">
        <v>235.9497865374893</v>
      </c>
      <c r="U233" s="98">
        <v>246.83986503796845</v>
      </c>
      <c r="V233" s="98">
        <v>228.24439590266155</v>
      </c>
      <c r="W233" s="98">
        <v>216.55829842327449</v>
      </c>
      <c r="X233" s="98">
        <v>196.75749146401682</v>
      </c>
      <c r="Y233" s="98">
        <v>177.89360317298082</v>
      </c>
      <c r="DA233" s="63" t="s">
        <v>2430</v>
      </c>
    </row>
    <row r="234" spans="1:105" ht="12" customHeight="1" x14ac:dyDescent="0.25">
      <c r="A234" s="109" t="s">
        <v>120</v>
      </c>
      <c r="B234" s="33">
        <v>230.55538387880844</v>
      </c>
      <c r="C234" s="33">
        <v>229.2569312389931</v>
      </c>
      <c r="D234" s="33">
        <v>224.8898427668172</v>
      </c>
      <c r="E234" s="33">
        <v>243.92439625300972</v>
      </c>
      <c r="F234" s="33">
        <v>246.15099325893686</v>
      </c>
      <c r="G234" s="33">
        <v>257.1263216580212</v>
      </c>
      <c r="H234" s="33">
        <v>249.01578313478905</v>
      </c>
      <c r="I234" s="33">
        <v>244.27901566924263</v>
      </c>
      <c r="J234" s="33">
        <v>213.93441193682091</v>
      </c>
      <c r="K234" s="33">
        <v>221.58009704608784</v>
      </c>
      <c r="L234" s="33">
        <v>219.5190244730986</v>
      </c>
      <c r="M234" s="33">
        <v>204.99619940281301</v>
      </c>
      <c r="N234" s="33">
        <v>213.07869815457687</v>
      </c>
      <c r="O234" s="33">
        <v>214.65190660900373</v>
      </c>
      <c r="P234" s="33">
        <v>217.2717504621518</v>
      </c>
      <c r="Q234" s="33">
        <v>230.07490868502245</v>
      </c>
      <c r="R234" s="33">
        <v>228.67616760342011</v>
      </c>
      <c r="S234" s="33">
        <v>229.73214944735847</v>
      </c>
      <c r="T234" s="33">
        <v>229.232485092724</v>
      </c>
      <c r="U234" s="33">
        <v>226.90695041623681</v>
      </c>
      <c r="V234" s="33">
        <v>239.86769145092961</v>
      </c>
      <c r="W234" s="33">
        <v>234.30627506586734</v>
      </c>
      <c r="X234" s="33">
        <v>168.82693612709284</v>
      </c>
      <c r="Y234" s="33">
        <v>171.98694070472885</v>
      </c>
      <c r="DA234" s="60" t="s">
        <v>2431</v>
      </c>
    </row>
    <row r="236" spans="1:105" ht="12" customHeight="1" x14ac:dyDescent="0.25">
      <c r="A236" s="116" t="s">
        <v>169</v>
      </c>
      <c r="B236" s="117">
        <f t="shared" ref="B236:Q236" si="110">B237+B240+B242+B252</f>
        <v>5698.4825244152207</v>
      </c>
      <c r="C236" s="117">
        <f t="shared" si="110"/>
        <v>6289.8515520409201</v>
      </c>
      <c r="D236" s="117">
        <f t="shared" si="110"/>
        <v>6357.6913440138642</v>
      </c>
      <c r="E236" s="117">
        <f t="shared" si="110"/>
        <v>5226.985951245636</v>
      </c>
      <c r="F236" s="117">
        <f t="shared" si="110"/>
        <v>6157.2488451832323</v>
      </c>
      <c r="G236" s="117">
        <f t="shared" si="110"/>
        <v>5311.8816842948982</v>
      </c>
      <c r="H236" s="117">
        <f t="shared" si="110"/>
        <v>5293.2155216365945</v>
      </c>
      <c r="I236" s="117">
        <f t="shared" si="110"/>
        <v>4058.8320162582559</v>
      </c>
      <c r="J236" s="117">
        <f t="shared" si="110"/>
        <v>5292.0372731384787</v>
      </c>
      <c r="K236" s="117">
        <f t="shared" si="110"/>
        <v>8546.5355845941376</v>
      </c>
      <c r="L236" s="117">
        <f t="shared" si="110"/>
        <v>5012.369864257812</v>
      </c>
      <c r="M236" s="117">
        <f t="shared" si="110"/>
        <v>4399.1042845042739</v>
      </c>
      <c r="N236" s="117">
        <f t="shared" si="110"/>
        <v>4721.4202791400767</v>
      </c>
      <c r="O236" s="117">
        <f t="shared" si="110"/>
        <v>5938.98029005027</v>
      </c>
      <c r="P236" s="117">
        <f t="shared" si="110"/>
        <v>4239.7581975015592</v>
      </c>
      <c r="Q236" s="117">
        <f t="shared" si="110"/>
        <v>4618.1256797955684</v>
      </c>
      <c r="R236" s="117">
        <f t="shared" ref="R236:V236" si="111">R237+R240+R242+R252</f>
        <v>4925.4545259353326</v>
      </c>
      <c r="S236" s="117">
        <f t="shared" si="111"/>
        <v>5242.3074838737621</v>
      </c>
      <c r="T236" s="117">
        <f t="shared" si="111"/>
        <v>5064.5615248221557</v>
      </c>
      <c r="U236" s="117">
        <f t="shared" si="111"/>
        <v>4520.6443656303736</v>
      </c>
      <c r="V236" s="117">
        <f t="shared" si="111"/>
        <v>4496.7208208826305</v>
      </c>
      <c r="W236" s="117">
        <f t="shared" ref="W236:Y236" si="112">W237+W240+W242+W252</f>
        <v>6480.2912705610952</v>
      </c>
      <c r="X236" s="117">
        <f t="shared" si="112"/>
        <v>4834.3459630915731</v>
      </c>
      <c r="Y236" s="117">
        <f t="shared" si="112"/>
        <v>3935.9275403886249</v>
      </c>
      <c r="DA236" s="129" t="s">
        <v>2580</v>
      </c>
    </row>
    <row r="237" spans="1:105" ht="12" customHeight="1" x14ac:dyDescent="0.25">
      <c r="A237" s="121" t="s">
        <v>57</v>
      </c>
      <c r="B237" s="122">
        <f t="shared" ref="B237:Q237" si="113">SUM(B238:B239)</f>
        <v>5653.4350223976799</v>
      </c>
      <c r="C237" s="122">
        <f t="shared" si="113"/>
        <v>6245.3609250821646</v>
      </c>
      <c r="D237" s="122">
        <f t="shared" si="113"/>
        <v>6311.8040500635761</v>
      </c>
      <c r="E237" s="122">
        <f t="shared" si="113"/>
        <v>5180.1538945298171</v>
      </c>
      <c r="F237" s="122">
        <f t="shared" si="113"/>
        <v>6084.1008178912398</v>
      </c>
      <c r="G237" s="122">
        <f t="shared" si="113"/>
        <v>5223.8919939334737</v>
      </c>
      <c r="H237" s="122">
        <f t="shared" si="113"/>
        <v>5196.906006973265</v>
      </c>
      <c r="I237" s="122">
        <f t="shared" si="113"/>
        <v>3968.3298349285838</v>
      </c>
      <c r="J237" s="122">
        <f t="shared" si="113"/>
        <v>5213.2168697271954</v>
      </c>
      <c r="K237" s="122">
        <f t="shared" si="113"/>
        <v>8456.4497128041457</v>
      </c>
      <c r="L237" s="122">
        <f t="shared" si="113"/>
        <v>4936.1174667386676</v>
      </c>
      <c r="M237" s="122">
        <f t="shared" si="113"/>
        <v>4326.0277712882944</v>
      </c>
      <c r="N237" s="122">
        <f t="shared" si="113"/>
        <v>4651.7541010550322</v>
      </c>
      <c r="O237" s="122">
        <f t="shared" si="113"/>
        <v>5868.6872693791402</v>
      </c>
      <c r="P237" s="122">
        <f t="shared" si="113"/>
        <v>4160.8290314040796</v>
      </c>
      <c r="Q237" s="122">
        <f t="shared" si="113"/>
        <v>4541.4190133012089</v>
      </c>
      <c r="R237" s="122">
        <f t="shared" ref="R237:V237" si="114">SUM(R238:R239)</f>
        <v>4840.6482228652503</v>
      </c>
      <c r="S237" s="122">
        <f t="shared" si="114"/>
        <v>5159.4139137112352</v>
      </c>
      <c r="T237" s="122">
        <f t="shared" si="114"/>
        <v>4982.9893928517267</v>
      </c>
      <c r="U237" s="122">
        <f t="shared" si="114"/>
        <v>4436.5066131534968</v>
      </c>
      <c r="V237" s="122">
        <f t="shared" si="114"/>
        <v>4414.1731125577226</v>
      </c>
      <c r="W237" s="122">
        <f t="shared" ref="W237:Y237" si="115">SUM(W238:W239)</f>
        <v>6397.7235394321215</v>
      </c>
      <c r="X237" s="122">
        <f t="shared" si="115"/>
        <v>4779.1477910466574</v>
      </c>
      <c r="Y237" s="122">
        <f t="shared" si="115"/>
        <v>3881.3787481545874</v>
      </c>
      <c r="DA237" s="130" t="s">
        <v>2581</v>
      </c>
    </row>
    <row r="238" spans="1:105" ht="12" customHeight="1" x14ac:dyDescent="0.25">
      <c r="A238" s="97" t="s">
        <v>51</v>
      </c>
      <c r="B238" s="98">
        <v>5653.4350223976799</v>
      </c>
      <c r="C238" s="98">
        <v>6245.3609250821646</v>
      </c>
      <c r="D238" s="98">
        <v>6311.8040500635761</v>
      </c>
      <c r="E238" s="98">
        <v>5180.1538945298171</v>
      </c>
      <c r="F238" s="98">
        <v>6084.1008178912398</v>
      </c>
      <c r="G238" s="98">
        <v>5223.8919939334737</v>
      </c>
      <c r="H238" s="98">
        <v>5196.906006973265</v>
      </c>
      <c r="I238" s="98">
        <v>3968.3298349285838</v>
      </c>
      <c r="J238" s="98">
        <v>5213.2168697271954</v>
      </c>
      <c r="K238" s="98">
        <v>8456.4497128041457</v>
      </c>
      <c r="L238" s="98">
        <v>4936.1174667386676</v>
      </c>
      <c r="M238" s="98">
        <v>4326.0277712882944</v>
      </c>
      <c r="N238" s="98">
        <v>4651.7541010550322</v>
      </c>
      <c r="O238" s="98">
        <v>5868.6872693791402</v>
      </c>
      <c r="P238" s="98">
        <v>4160.8290314040796</v>
      </c>
      <c r="Q238" s="98">
        <v>4541.4190133012089</v>
      </c>
      <c r="R238" s="98">
        <v>4840.6482228652503</v>
      </c>
      <c r="S238" s="98">
        <v>5159.4139137112352</v>
      </c>
      <c r="T238" s="98">
        <v>4982.9893928517267</v>
      </c>
      <c r="U238" s="98">
        <v>4436.5066131534968</v>
      </c>
      <c r="V238" s="98">
        <v>4414.1731125577226</v>
      </c>
      <c r="W238" s="98">
        <v>6397.7235394321215</v>
      </c>
      <c r="X238" s="98">
        <v>4779.1477910466574</v>
      </c>
      <c r="Y238" s="98">
        <v>3881.3787481545874</v>
      </c>
      <c r="DA238" s="63" t="s">
        <v>2582</v>
      </c>
    </row>
    <row r="239" spans="1:105" ht="12" customHeight="1" x14ac:dyDescent="0.25">
      <c r="A239" s="97" t="s">
        <v>53</v>
      </c>
      <c r="B239" s="98">
        <v>0</v>
      </c>
      <c r="C239" s="98">
        <v>0</v>
      </c>
      <c r="D239" s="98">
        <v>0</v>
      </c>
      <c r="E239" s="98">
        <v>0</v>
      </c>
      <c r="F239" s="98">
        <v>0</v>
      </c>
      <c r="G239" s="98">
        <v>0</v>
      </c>
      <c r="H239" s="98">
        <v>0</v>
      </c>
      <c r="I239" s="98">
        <v>0</v>
      </c>
      <c r="J239" s="98">
        <v>0</v>
      </c>
      <c r="K239" s="98">
        <v>0</v>
      </c>
      <c r="L239" s="98">
        <v>0</v>
      </c>
      <c r="M239" s="98">
        <v>0</v>
      </c>
      <c r="N239" s="98">
        <v>0</v>
      </c>
      <c r="O239" s="98">
        <v>0</v>
      </c>
      <c r="P239" s="98">
        <v>0</v>
      </c>
      <c r="Q239" s="98">
        <v>0</v>
      </c>
      <c r="R239" s="98">
        <v>0</v>
      </c>
      <c r="S239" s="98">
        <v>0</v>
      </c>
      <c r="T239" s="98">
        <v>0</v>
      </c>
      <c r="U239" s="98">
        <v>0</v>
      </c>
      <c r="V239" s="98">
        <v>0</v>
      </c>
      <c r="W239" s="98">
        <v>0</v>
      </c>
      <c r="X239" s="98">
        <v>0</v>
      </c>
      <c r="Y239" s="98">
        <v>0</v>
      </c>
      <c r="DA239" s="63" t="s">
        <v>2583</v>
      </c>
    </row>
    <row r="240" spans="1:105" ht="12" customHeight="1" x14ac:dyDescent="0.25">
      <c r="A240" s="121" t="s">
        <v>92</v>
      </c>
      <c r="B240" s="122">
        <f t="shared" ref="B240:Y240" si="116">B241</f>
        <v>0</v>
      </c>
      <c r="C240" s="122">
        <f t="shared" si="116"/>
        <v>0</v>
      </c>
      <c r="D240" s="122">
        <f t="shared" si="116"/>
        <v>0</v>
      </c>
      <c r="E240" s="122">
        <f t="shared" si="116"/>
        <v>0</v>
      </c>
      <c r="F240" s="122">
        <f t="shared" si="116"/>
        <v>0</v>
      </c>
      <c r="G240" s="122">
        <f t="shared" si="116"/>
        <v>0</v>
      </c>
      <c r="H240" s="122">
        <f t="shared" si="116"/>
        <v>0</v>
      </c>
      <c r="I240" s="122">
        <f t="shared" si="116"/>
        <v>0</v>
      </c>
      <c r="J240" s="122">
        <f t="shared" si="116"/>
        <v>0</v>
      </c>
      <c r="K240" s="122">
        <f t="shared" si="116"/>
        <v>0</v>
      </c>
      <c r="L240" s="122">
        <f t="shared" si="116"/>
        <v>0</v>
      </c>
      <c r="M240" s="122">
        <f t="shared" si="116"/>
        <v>0</v>
      </c>
      <c r="N240" s="122">
        <f t="shared" si="116"/>
        <v>0</v>
      </c>
      <c r="O240" s="122">
        <f t="shared" si="116"/>
        <v>0</v>
      </c>
      <c r="P240" s="122">
        <f t="shared" si="116"/>
        <v>0</v>
      </c>
      <c r="Q240" s="122">
        <f t="shared" si="116"/>
        <v>0</v>
      </c>
      <c r="R240" s="122">
        <f t="shared" si="116"/>
        <v>0</v>
      </c>
      <c r="S240" s="122">
        <f t="shared" si="116"/>
        <v>0</v>
      </c>
      <c r="T240" s="122">
        <f t="shared" si="116"/>
        <v>0</v>
      </c>
      <c r="U240" s="122">
        <f t="shared" si="116"/>
        <v>0</v>
      </c>
      <c r="V240" s="122">
        <f t="shared" si="116"/>
        <v>0</v>
      </c>
      <c r="W240" s="122">
        <f t="shared" si="116"/>
        <v>0</v>
      </c>
      <c r="X240" s="122">
        <f t="shared" si="116"/>
        <v>0</v>
      </c>
      <c r="Y240" s="122">
        <f t="shared" si="116"/>
        <v>0</v>
      </c>
      <c r="DA240" s="130" t="s">
        <v>2584</v>
      </c>
    </row>
    <row r="241" spans="1:105" ht="12" customHeight="1" x14ac:dyDescent="0.25">
      <c r="A241" s="97" t="s">
        <v>53</v>
      </c>
      <c r="B241" s="98">
        <v>0</v>
      </c>
      <c r="C241" s="98">
        <v>0</v>
      </c>
      <c r="D241" s="98">
        <v>0</v>
      </c>
      <c r="E241" s="98">
        <v>0</v>
      </c>
      <c r="F241" s="98">
        <v>0</v>
      </c>
      <c r="G241" s="98">
        <v>0</v>
      </c>
      <c r="H241" s="98">
        <v>0</v>
      </c>
      <c r="I241" s="98">
        <v>0</v>
      </c>
      <c r="J241" s="98">
        <v>0</v>
      </c>
      <c r="K241" s="98">
        <v>0</v>
      </c>
      <c r="L241" s="98">
        <v>0</v>
      </c>
      <c r="M241" s="98">
        <v>0</v>
      </c>
      <c r="N241" s="98">
        <v>0</v>
      </c>
      <c r="O241" s="98">
        <v>0</v>
      </c>
      <c r="P241" s="98">
        <v>0</v>
      </c>
      <c r="Q241" s="98">
        <v>0</v>
      </c>
      <c r="R241" s="98">
        <v>0</v>
      </c>
      <c r="S241" s="98">
        <v>0</v>
      </c>
      <c r="T241" s="98">
        <v>0</v>
      </c>
      <c r="U241" s="98">
        <v>0</v>
      </c>
      <c r="V241" s="98">
        <v>0</v>
      </c>
      <c r="W241" s="98">
        <v>0</v>
      </c>
      <c r="X241" s="98">
        <v>0</v>
      </c>
      <c r="Y241" s="98">
        <v>0</v>
      </c>
      <c r="DA241" s="63" t="s">
        <v>2585</v>
      </c>
    </row>
    <row r="242" spans="1:105" ht="12" customHeight="1" x14ac:dyDescent="0.25">
      <c r="A242" s="121" t="s">
        <v>55</v>
      </c>
      <c r="B242" s="122">
        <v>41.823046556525256</v>
      </c>
      <c r="C242" s="122">
        <v>41.248968026163141</v>
      </c>
      <c r="D242" s="122">
        <v>42.580838629853261</v>
      </c>
      <c r="E242" s="122">
        <v>43.07696377867785</v>
      </c>
      <c r="F242" s="122">
        <v>69.121444757507064</v>
      </c>
      <c r="G242" s="122">
        <v>83.711590858600232</v>
      </c>
      <c r="H242" s="122">
        <v>91.203740573790228</v>
      </c>
      <c r="I242" s="122">
        <v>84.728985025158238</v>
      </c>
      <c r="J242" s="122">
        <v>73.514151115866127</v>
      </c>
      <c r="K242" s="122">
        <v>84.051906088584275</v>
      </c>
      <c r="L242" s="122">
        <v>70.376312020599286</v>
      </c>
      <c r="M242" s="122">
        <v>67.105549852512127</v>
      </c>
      <c r="N242" s="122">
        <v>63.53610110186537</v>
      </c>
      <c r="O242" s="122">
        <v>64.219787898093188</v>
      </c>
      <c r="P242" s="122">
        <v>72.299283846068533</v>
      </c>
      <c r="Q242" s="122">
        <v>70.428507566526577</v>
      </c>
      <c r="R242" s="122">
        <v>78.119987184153942</v>
      </c>
      <c r="S242" s="122">
        <v>76.350888519092621</v>
      </c>
      <c r="T242" s="122">
        <v>75.073617033697062</v>
      </c>
      <c r="U242" s="122">
        <v>77.292669674649787</v>
      </c>
      <c r="V242" s="122">
        <v>76.211962516150308</v>
      </c>
      <c r="W242" s="122">
        <v>76.650361173876675</v>
      </c>
      <c r="X242" s="122">
        <v>49.738699184909379</v>
      </c>
      <c r="Y242" s="122">
        <v>49.457639463287542</v>
      </c>
      <c r="DA242" s="130" t="s">
        <v>2586</v>
      </c>
    </row>
    <row r="243" spans="1:105" ht="12" customHeight="1" x14ac:dyDescent="0.25">
      <c r="A243" s="97" t="s">
        <v>143</v>
      </c>
      <c r="B243" s="98">
        <v>699.79375755904482</v>
      </c>
      <c r="C243" s="98">
        <v>728.13233399588069</v>
      </c>
      <c r="D243" s="98">
        <v>779.27910403484816</v>
      </c>
      <c r="E243" s="98">
        <v>599.01321689857673</v>
      </c>
      <c r="F243" s="98">
        <v>850.17673679693689</v>
      </c>
      <c r="G243" s="98">
        <v>753.31168688877392</v>
      </c>
      <c r="H243" s="98">
        <v>806.52782210972612</v>
      </c>
      <c r="I243" s="98">
        <v>638.08155833996364</v>
      </c>
      <c r="J243" s="98">
        <v>834.83146762634112</v>
      </c>
      <c r="K243" s="98">
        <v>1617.3734333558562</v>
      </c>
      <c r="L243" s="98">
        <v>827.35871604294664</v>
      </c>
      <c r="M243" s="98">
        <v>788.91431068316547</v>
      </c>
      <c r="N243" s="98">
        <v>776.69645088970924</v>
      </c>
      <c r="O243" s="98">
        <v>773.59342116753123</v>
      </c>
      <c r="P243" s="98">
        <v>787.37166505853736</v>
      </c>
      <c r="Q243" s="98">
        <v>787.39725947357215</v>
      </c>
      <c r="R243" s="98">
        <v>793.22806536167707</v>
      </c>
      <c r="S243" s="98">
        <v>796.97904986504614</v>
      </c>
      <c r="T243" s="98">
        <v>777.75676905893852</v>
      </c>
      <c r="U243" s="98">
        <v>745.85621530843412</v>
      </c>
      <c r="V243" s="98">
        <v>735.42220446253384</v>
      </c>
      <c r="W243" s="98">
        <v>863.25444513076638</v>
      </c>
      <c r="X243" s="98">
        <v>352.0333185263093</v>
      </c>
      <c r="Y243" s="98">
        <v>475.57893239890001</v>
      </c>
      <c r="DA243" s="63" t="s">
        <v>2587</v>
      </c>
    </row>
    <row r="244" spans="1:105" ht="12" customHeight="1" x14ac:dyDescent="0.25">
      <c r="A244" s="97" t="s">
        <v>124</v>
      </c>
      <c r="B244" s="98">
        <v>485.20731447131988</v>
      </c>
      <c r="C244" s="98">
        <v>465.76665569017581</v>
      </c>
      <c r="D244" s="98">
        <v>467.64784975829053</v>
      </c>
      <c r="E244" s="98">
        <v>460.94466104215815</v>
      </c>
      <c r="F244" s="98">
        <v>489.3959506988345</v>
      </c>
      <c r="G244" s="98">
        <v>504.66547975314739</v>
      </c>
      <c r="H244" s="98">
        <v>537.53560647644269</v>
      </c>
      <c r="I244" s="98">
        <v>539.55675351464458</v>
      </c>
      <c r="J244" s="98">
        <v>504.22975829256148</v>
      </c>
      <c r="K244" s="98">
        <v>545.19055608043675</v>
      </c>
      <c r="L244" s="98">
        <v>536.95883058244874</v>
      </c>
      <c r="M244" s="98">
        <v>528.55461843256739</v>
      </c>
      <c r="N244" s="98">
        <v>528.30893505807444</v>
      </c>
      <c r="O244" s="98">
        <v>516.67996003823282</v>
      </c>
      <c r="P244" s="98">
        <v>554.63528302671114</v>
      </c>
      <c r="Q244" s="98">
        <v>500.65269294657116</v>
      </c>
      <c r="R244" s="98">
        <v>538.15671808191428</v>
      </c>
      <c r="S244" s="98">
        <v>510.58221586981477</v>
      </c>
      <c r="T244" s="98">
        <v>482.02529314805633</v>
      </c>
      <c r="U244" s="98">
        <v>473.53392509288898</v>
      </c>
      <c r="V244" s="98">
        <v>405.34765171960623</v>
      </c>
      <c r="W244" s="98">
        <v>356.7026382199337</v>
      </c>
      <c r="X244" s="98">
        <v>327.26535055848774</v>
      </c>
      <c r="Y244" s="98">
        <v>292.17796697949888</v>
      </c>
      <c r="DA244" s="63" t="s">
        <v>2588</v>
      </c>
    </row>
    <row r="245" spans="1:105" ht="12" customHeight="1" x14ac:dyDescent="0.25">
      <c r="A245" s="97" t="s">
        <v>123</v>
      </c>
      <c r="B245" s="98">
        <v>0</v>
      </c>
      <c r="C245" s="98">
        <v>0</v>
      </c>
      <c r="D245" s="98">
        <v>0</v>
      </c>
      <c r="E245" s="98">
        <v>0</v>
      </c>
      <c r="F245" s="98">
        <v>191.71398107642452</v>
      </c>
      <c r="G245" s="98">
        <v>203.11942852443249</v>
      </c>
      <c r="H245" s="98">
        <v>220.8808174028679</v>
      </c>
      <c r="I245" s="98">
        <v>235.47927197868336</v>
      </c>
      <c r="J245" s="98">
        <v>199.8840008898801</v>
      </c>
      <c r="K245" s="98">
        <v>222.5713157673259</v>
      </c>
      <c r="L245" s="98">
        <v>220.62841916827617</v>
      </c>
      <c r="M245" s="98">
        <v>209.45965361213803</v>
      </c>
      <c r="N245" s="98">
        <v>212.37803166560181</v>
      </c>
      <c r="O245" s="98">
        <v>175.57229549561865</v>
      </c>
      <c r="P245" s="98">
        <v>176.8209787077858</v>
      </c>
      <c r="Q245" s="98">
        <v>173.24367666357341</v>
      </c>
      <c r="R245" s="98">
        <v>222.55196804598637</v>
      </c>
      <c r="S245" s="98">
        <v>221.50394152957895</v>
      </c>
      <c r="T245" s="98">
        <v>188.73051199487224</v>
      </c>
      <c r="U245" s="98">
        <v>189.83167073625839</v>
      </c>
      <c r="V245" s="98">
        <v>114.40467323413399</v>
      </c>
      <c r="W245" s="98">
        <v>91.809605594348767</v>
      </c>
      <c r="X245" s="98">
        <v>111.93163373901503</v>
      </c>
      <c r="Y245" s="98">
        <v>107.15916295888256</v>
      </c>
      <c r="DA245" s="63" t="s">
        <v>2589</v>
      </c>
    </row>
    <row r="246" spans="1:105" ht="12" customHeight="1" x14ac:dyDescent="0.25">
      <c r="A246" s="100" t="s">
        <v>50</v>
      </c>
      <c r="B246" s="101">
        <v>0</v>
      </c>
      <c r="C246" s="101">
        <v>0</v>
      </c>
      <c r="D246" s="101">
        <v>0</v>
      </c>
      <c r="E246" s="101">
        <v>0</v>
      </c>
      <c r="F246" s="101">
        <v>191.71398107642452</v>
      </c>
      <c r="G246" s="101">
        <v>203.11942852443249</v>
      </c>
      <c r="H246" s="101">
        <v>220.8808174028679</v>
      </c>
      <c r="I246" s="101">
        <v>235.47927197868336</v>
      </c>
      <c r="J246" s="101">
        <v>199.8840008898801</v>
      </c>
      <c r="K246" s="101">
        <v>222.5713157673259</v>
      </c>
      <c r="L246" s="101">
        <v>220.62841916827617</v>
      </c>
      <c r="M246" s="101">
        <v>209.45965361213803</v>
      </c>
      <c r="N246" s="101">
        <v>212.37803166560181</v>
      </c>
      <c r="O246" s="101">
        <v>175.57229549561865</v>
      </c>
      <c r="P246" s="101">
        <v>176.8209787077858</v>
      </c>
      <c r="Q246" s="101">
        <v>173.24367666357341</v>
      </c>
      <c r="R246" s="101">
        <v>222.55196804598637</v>
      </c>
      <c r="S246" s="101">
        <v>221.50394152957895</v>
      </c>
      <c r="T246" s="101">
        <v>188.73051199487224</v>
      </c>
      <c r="U246" s="101">
        <v>189.83167073625839</v>
      </c>
      <c r="V246" s="101">
        <v>114.40467323413399</v>
      </c>
      <c r="W246" s="101">
        <v>91.809605594348767</v>
      </c>
      <c r="X246" s="101">
        <v>111.93163373901503</v>
      </c>
      <c r="Y246" s="101">
        <v>107.15916295888256</v>
      </c>
      <c r="DA246" s="131" t="s">
        <v>2590</v>
      </c>
    </row>
    <row r="247" spans="1:105" ht="12" customHeight="1" x14ac:dyDescent="0.25">
      <c r="A247" s="103" t="s">
        <v>52</v>
      </c>
      <c r="B247" s="104">
        <v>0</v>
      </c>
      <c r="C247" s="104">
        <v>0</v>
      </c>
      <c r="D247" s="104">
        <v>0</v>
      </c>
      <c r="E247" s="104">
        <v>0</v>
      </c>
      <c r="F247" s="104">
        <v>0</v>
      </c>
      <c r="G247" s="104">
        <v>0</v>
      </c>
      <c r="H247" s="104">
        <v>0</v>
      </c>
      <c r="I247" s="104">
        <v>0</v>
      </c>
      <c r="J247" s="104">
        <v>0</v>
      </c>
      <c r="K247" s="104">
        <v>0</v>
      </c>
      <c r="L247" s="104">
        <v>0</v>
      </c>
      <c r="M247" s="104">
        <v>0</v>
      </c>
      <c r="N247" s="104">
        <v>0</v>
      </c>
      <c r="O247" s="104">
        <v>0</v>
      </c>
      <c r="P247" s="104">
        <v>0</v>
      </c>
      <c r="Q247" s="104">
        <v>0</v>
      </c>
      <c r="R247" s="104">
        <v>0</v>
      </c>
      <c r="S247" s="104">
        <v>0</v>
      </c>
      <c r="T247" s="104">
        <v>0</v>
      </c>
      <c r="U247" s="104">
        <v>0</v>
      </c>
      <c r="V247" s="104">
        <v>0</v>
      </c>
      <c r="W247" s="104">
        <v>0</v>
      </c>
      <c r="X247" s="104">
        <v>0</v>
      </c>
      <c r="Y247" s="104">
        <v>0</v>
      </c>
      <c r="DA247" s="132" t="s">
        <v>2591</v>
      </c>
    </row>
    <row r="248" spans="1:105" ht="12" customHeight="1" x14ac:dyDescent="0.25">
      <c r="A248" s="106" t="s">
        <v>122</v>
      </c>
      <c r="B248" s="101">
        <v>0</v>
      </c>
      <c r="C248" s="101">
        <v>0</v>
      </c>
      <c r="D248" s="101">
        <v>0</v>
      </c>
      <c r="E248" s="101">
        <v>0</v>
      </c>
      <c r="F248" s="101">
        <v>0</v>
      </c>
      <c r="G248" s="101">
        <v>0</v>
      </c>
      <c r="H248" s="101">
        <v>0</v>
      </c>
      <c r="I248" s="101">
        <v>0</v>
      </c>
      <c r="J248" s="101">
        <v>0</v>
      </c>
      <c r="K248" s="101">
        <v>0</v>
      </c>
      <c r="L248" s="101">
        <v>0</v>
      </c>
      <c r="M248" s="101">
        <v>0</v>
      </c>
      <c r="N248" s="101">
        <v>0</v>
      </c>
      <c r="O248" s="101">
        <v>0</v>
      </c>
      <c r="P248" s="101">
        <v>0</v>
      </c>
      <c r="Q248" s="101">
        <v>0</v>
      </c>
      <c r="R248" s="101">
        <v>0</v>
      </c>
      <c r="S248" s="101">
        <v>0</v>
      </c>
      <c r="T248" s="101">
        <v>0</v>
      </c>
      <c r="U248" s="101">
        <v>0</v>
      </c>
      <c r="V248" s="101">
        <v>0</v>
      </c>
      <c r="W248" s="101">
        <v>0</v>
      </c>
      <c r="X248" s="101">
        <v>0</v>
      </c>
      <c r="Y248" s="101">
        <v>0</v>
      </c>
      <c r="DA248" s="131" t="s">
        <v>2592</v>
      </c>
    </row>
    <row r="249" spans="1:105" ht="12" customHeight="1" x14ac:dyDescent="0.25">
      <c r="A249" s="107" t="s">
        <v>121</v>
      </c>
      <c r="B249" s="104">
        <v>0</v>
      </c>
      <c r="C249" s="104">
        <v>0</v>
      </c>
      <c r="D249" s="104">
        <v>0</v>
      </c>
      <c r="E249" s="104">
        <v>0</v>
      </c>
      <c r="F249" s="104">
        <v>0</v>
      </c>
      <c r="G249" s="104">
        <v>0</v>
      </c>
      <c r="H249" s="104">
        <v>0</v>
      </c>
      <c r="I249" s="104">
        <v>0</v>
      </c>
      <c r="J249" s="104">
        <v>0</v>
      </c>
      <c r="K249" s="104">
        <v>0</v>
      </c>
      <c r="L249" s="104">
        <v>0</v>
      </c>
      <c r="M249" s="104">
        <v>0</v>
      </c>
      <c r="N249" s="104">
        <v>0</v>
      </c>
      <c r="O249" s="104">
        <v>0</v>
      </c>
      <c r="P249" s="104">
        <v>0</v>
      </c>
      <c r="Q249" s="104">
        <v>0</v>
      </c>
      <c r="R249" s="104">
        <v>0</v>
      </c>
      <c r="S249" s="104">
        <v>0</v>
      </c>
      <c r="T249" s="104">
        <v>0</v>
      </c>
      <c r="U249" s="104">
        <v>0</v>
      </c>
      <c r="V249" s="104">
        <v>0</v>
      </c>
      <c r="W249" s="104">
        <v>0</v>
      </c>
      <c r="X249" s="104">
        <v>0</v>
      </c>
      <c r="Y249" s="104">
        <v>0</v>
      </c>
      <c r="DA249" s="132" t="s">
        <v>2593</v>
      </c>
    </row>
    <row r="250" spans="1:105" ht="12" customHeight="1" x14ac:dyDescent="0.25">
      <c r="A250" s="108" t="s">
        <v>53</v>
      </c>
      <c r="B250" s="98">
        <v>0</v>
      </c>
      <c r="C250" s="98">
        <v>0</v>
      </c>
      <c r="D250" s="98">
        <v>0</v>
      </c>
      <c r="E250" s="98">
        <v>0</v>
      </c>
      <c r="F250" s="98">
        <v>0</v>
      </c>
      <c r="G250" s="98">
        <v>0</v>
      </c>
      <c r="H250" s="98">
        <v>0</v>
      </c>
      <c r="I250" s="98">
        <v>0</v>
      </c>
      <c r="J250" s="98">
        <v>0</v>
      </c>
      <c r="K250" s="98">
        <v>0</v>
      </c>
      <c r="L250" s="98">
        <v>0</v>
      </c>
      <c r="M250" s="98">
        <v>0</v>
      </c>
      <c r="N250" s="98">
        <v>0</v>
      </c>
      <c r="O250" s="98">
        <v>0</v>
      </c>
      <c r="P250" s="98">
        <v>0</v>
      </c>
      <c r="Q250" s="98">
        <v>0</v>
      </c>
      <c r="R250" s="98">
        <v>0</v>
      </c>
      <c r="S250" s="98">
        <v>0</v>
      </c>
      <c r="T250" s="98">
        <v>0</v>
      </c>
      <c r="U250" s="98">
        <v>0</v>
      </c>
      <c r="V250" s="98">
        <v>0</v>
      </c>
      <c r="W250" s="98">
        <v>0</v>
      </c>
      <c r="X250" s="98">
        <v>0</v>
      </c>
      <c r="Y250" s="98">
        <v>0</v>
      </c>
      <c r="DA250" s="63" t="s">
        <v>2594</v>
      </c>
    </row>
    <row r="251" spans="1:105" ht="12" customHeight="1" x14ac:dyDescent="0.25">
      <c r="A251" s="108" t="s">
        <v>52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X251" s="98">
        <v>0</v>
      </c>
      <c r="Y251" s="98">
        <v>0</v>
      </c>
      <c r="DA251" s="63" t="s">
        <v>2595</v>
      </c>
    </row>
    <row r="252" spans="1:105" ht="12" customHeight="1" x14ac:dyDescent="0.25">
      <c r="A252" s="121" t="s">
        <v>54</v>
      </c>
      <c r="B252" s="122">
        <v>3.2244554610149319</v>
      </c>
      <c r="C252" s="122">
        <v>3.2416589325919505</v>
      </c>
      <c r="D252" s="122">
        <v>3.3064553204344738</v>
      </c>
      <c r="E252" s="122">
        <v>3.7550929371412973</v>
      </c>
      <c r="F252" s="122">
        <v>4.0265825344854917</v>
      </c>
      <c r="G252" s="122">
        <v>4.2780995028245812</v>
      </c>
      <c r="H252" s="122">
        <v>5.1057740895395929</v>
      </c>
      <c r="I252" s="122">
        <v>5.7731963045137453</v>
      </c>
      <c r="J252" s="122">
        <v>5.3062522954171856</v>
      </c>
      <c r="K252" s="122">
        <v>6.0339657014075714</v>
      </c>
      <c r="L252" s="122">
        <v>5.876085498545276</v>
      </c>
      <c r="M252" s="122">
        <v>5.9709633634679182</v>
      </c>
      <c r="N252" s="122">
        <v>6.1300769831800066</v>
      </c>
      <c r="O252" s="122">
        <v>6.0732327730363842</v>
      </c>
      <c r="P252" s="122">
        <v>6.6298822514111908</v>
      </c>
      <c r="Q252" s="122">
        <v>6.2781589278327754</v>
      </c>
      <c r="R252" s="122">
        <v>6.6863158859285869</v>
      </c>
      <c r="S252" s="122">
        <v>6.5426816434343484</v>
      </c>
      <c r="T252" s="122">
        <v>6.4985149367324038</v>
      </c>
      <c r="U252" s="122">
        <v>6.8450828022266155</v>
      </c>
      <c r="V252" s="122">
        <v>6.3357458087573866</v>
      </c>
      <c r="W252" s="122">
        <v>5.9173699550976444</v>
      </c>
      <c r="X252" s="122">
        <v>5.4594728600054676</v>
      </c>
      <c r="Y252" s="122">
        <v>5.0911527707498854</v>
      </c>
      <c r="DA252" s="130" t="s">
        <v>2596</v>
      </c>
    </row>
    <row r="253" spans="1:105" ht="12" customHeight="1" x14ac:dyDescent="0.25">
      <c r="A253" s="97" t="s">
        <v>51</v>
      </c>
      <c r="B253" s="98">
        <v>0</v>
      </c>
      <c r="C253" s="98">
        <v>0</v>
      </c>
      <c r="D253" s="98">
        <v>0</v>
      </c>
      <c r="E253" s="98">
        <v>0</v>
      </c>
      <c r="F253" s="98">
        <v>0</v>
      </c>
      <c r="G253" s="98">
        <v>0</v>
      </c>
      <c r="H253" s="98">
        <v>0</v>
      </c>
      <c r="I253" s="98">
        <v>0</v>
      </c>
      <c r="J253" s="98">
        <v>0</v>
      </c>
      <c r="K253" s="98">
        <v>0</v>
      </c>
      <c r="L253" s="98">
        <v>0</v>
      </c>
      <c r="M253" s="98">
        <v>0</v>
      </c>
      <c r="N253" s="98">
        <v>0</v>
      </c>
      <c r="O253" s="98">
        <v>0</v>
      </c>
      <c r="P253" s="98">
        <v>0</v>
      </c>
      <c r="Q253" s="98">
        <v>0</v>
      </c>
      <c r="R253" s="98">
        <v>0</v>
      </c>
      <c r="S253" s="98">
        <v>0</v>
      </c>
      <c r="T253" s="98">
        <v>0</v>
      </c>
      <c r="U253" s="98">
        <v>0</v>
      </c>
      <c r="V253" s="98">
        <v>0</v>
      </c>
      <c r="W253" s="98">
        <v>0</v>
      </c>
      <c r="X253" s="98">
        <v>0</v>
      </c>
      <c r="Y253" s="98">
        <v>0</v>
      </c>
      <c r="DA253" s="63" t="s">
        <v>2597</v>
      </c>
    </row>
    <row r="254" spans="1:105" ht="12" customHeight="1" x14ac:dyDescent="0.25">
      <c r="A254" s="97" t="s">
        <v>50</v>
      </c>
      <c r="B254" s="98">
        <v>86.88436113972449</v>
      </c>
      <c r="C254" s="98">
        <v>84.036822258907137</v>
      </c>
      <c r="D254" s="98">
        <v>83.5079996989069</v>
      </c>
      <c r="E254" s="98">
        <v>92.904704479918038</v>
      </c>
      <c r="F254" s="98">
        <v>92.262484083329696</v>
      </c>
      <c r="G254" s="98">
        <v>90.556684004114302</v>
      </c>
      <c r="H254" s="98">
        <v>94.017037594148164</v>
      </c>
      <c r="I254" s="98">
        <v>92.412224275267974</v>
      </c>
      <c r="J254" s="98">
        <v>78.3309377144774</v>
      </c>
      <c r="K254" s="98">
        <v>83.919196740852826</v>
      </c>
      <c r="L254" s="98">
        <v>80.222001763414056</v>
      </c>
      <c r="M254" s="98">
        <v>80.149822978632898</v>
      </c>
      <c r="N254" s="98">
        <v>80.801775650649134</v>
      </c>
      <c r="O254" s="98">
        <v>80.028715643405761</v>
      </c>
      <c r="P254" s="98">
        <v>87.178367668564931</v>
      </c>
      <c r="Q254" s="98">
        <v>83.776213695265128</v>
      </c>
      <c r="R254" s="98">
        <v>89.503979843194287</v>
      </c>
      <c r="S254" s="98">
        <v>88.014758555469925</v>
      </c>
      <c r="T254" s="98">
        <v>87.467899818145185</v>
      </c>
      <c r="U254" s="98">
        <v>91.459169345309121</v>
      </c>
      <c r="V254" s="98">
        <v>84.524671874905977</v>
      </c>
      <c r="W254" s="98">
        <v>80.008116328813287</v>
      </c>
      <c r="X254" s="98">
        <v>72.52732301364199</v>
      </c>
      <c r="Y254" s="98">
        <v>65.417213347146401</v>
      </c>
      <c r="DA254" s="63" t="s">
        <v>2598</v>
      </c>
    </row>
    <row r="255" spans="1:105" ht="12" customHeight="1" x14ac:dyDescent="0.25">
      <c r="A255" s="109" t="s">
        <v>120</v>
      </c>
      <c r="B255" s="33">
        <v>0</v>
      </c>
      <c r="C255" s="33">
        <v>0</v>
      </c>
      <c r="D255" s="33">
        <v>0</v>
      </c>
      <c r="E255" s="33">
        <v>0</v>
      </c>
      <c r="F255" s="33">
        <v>0</v>
      </c>
      <c r="G255" s="33">
        <v>0</v>
      </c>
      <c r="H255" s="33">
        <v>0</v>
      </c>
      <c r="I255" s="33">
        <v>0</v>
      </c>
      <c r="J255" s="33">
        <v>0</v>
      </c>
      <c r="K255" s="33">
        <v>0</v>
      </c>
      <c r="L255" s="33">
        <v>0</v>
      </c>
      <c r="M255" s="33">
        <v>0</v>
      </c>
      <c r="N255" s="33">
        <v>0</v>
      </c>
      <c r="O255" s="33">
        <v>0</v>
      </c>
      <c r="P255" s="33">
        <v>0</v>
      </c>
      <c r="Q255" s="33">
        <v>0</v>
      </c>
      <c r="R255" s="33">
        <v>0</v>
      </c>
      <c r="S255" s="33">
        <v>0</v>
      </c>
      <c r="T255" s="33">
        <v>0</v>
      </c>
      <c r="U255" s="33">
        <v>0</v>
      </c>
      <c r="V255" s="33">
        <v>0</v>
      </c>
      <c r="W255" s="33">
        <v>0</v>
      </c>
      <c r="X255" s="33">
        <v>0</v>
      </c>
      <c r="Y255" s="33">
        <v>0</v>
      </c>
      <c r="DA255" s="60" t="s">
        <v>2599</v>
      </c>
    </row>
    <row r="257" spans="1:105" ht="12" customHeight="1" x14ac:dyDescent="0.25">
      <c r="A257" s="116" t="s">
        <v>168</v>
      </c>
      <c r="B257" s="118">
        <f t="shared" ref="B257:Q257" si="117">B258+B261+B263+B273</f>
        <v>151.87790301528165</v>
      </c>
      <c r="C257" s="118">
        <f t="shared" si="117"/>
        <v>165.09140532451511</v>
      </c>
      <c r="D257" s="118">
        <f t="shared" si="117"/>
        <v>161.17072374958275</v>
      </c>
      <c r="E257" s="118">
        <f t="shared" si="117"/>
        <v>135.93326222446123</v>
      </c>
      <c r="F257" s="118">
        <f t="shared" si="117"/>
        <v>158.62463452405157</v>
      </c>
      <c r="G257" s="118">
        <f t="shared" si="117"/>
        <v>138.00502383295756</v>
      </c>
      <c r="H257" s="118">
        <f t="shared" si="117"/>
        <v>138.17770429605144</v>
      </c>
      <c r="I257" s="118">
        <f t="shared" si="117"/>
        <v>110.20040138435424</v>
      </c>
      <c r="J257" s="118">
        <f t="shared" si="117"/>
        <v>137.37360960453952</v>
      </c>
      <c r="K257" s="118">
        <f t="shared" si="117"/>
        <v>215.44589472719719</v>
      </c>
      <c r="L257" s="118">
        <f t="shared" si="117"/>
        <v>131.61890447302437</v>
      </c>
      <c r="M257" s="118">
        <f t="shared" si="117"/>
        <v>116.76869402743169</v>
      </c>
      <c r="N257" s="118">
        <f t="shared" si="117"/>
        <v>124.627515251985</v>
      </c>
      <c r="O257" s="118">
        <f t="shared" si="117"/>
        <v>153.15241077727288</v>
      </c>
      <c r="P257" s="118">
        <f t="shared" si="117"/>
        <v>114.57064463436078</v>
      </c>
      <c r="Q257" s="118">
        <f t="shared" si="117"/>
        <v>122.98941141404532</v>
      </c>
      <c r="R257" s="118">
        <f t="shared" ref="R257:V257" si="118">R258+R261+R263+R273</f>
        <v>130.04013080430653</v>
      </c>
      <c r="S257" s="118">
        <f t="shared" si="118"/>
        <v>137.21164847159139</v>
      </c>
      <c r="T257" s="118">
        <f t="shared" si="118"/>
        <v>132.79340804803473</v>
      </c>
      <c r="U257" s="118">
        <f t="shared" si="118"/>
        <v>120.10052850361025</v>
      </c>
      <c r="V257" s="118">
        <f t="shared" si="118"/>
        <v>117.48239270791552</v>
      </c>
      <c r="W257" s="118">
        <f t="shared" ref="W257:Y257" si="119">W258+W261+W263+W273</f>
        <v>161.7812893968221</v>
      </c>
      <c r="X257" s="118">
        <f t="shared" si="119"/>
        <v>121.5197839522319</v>
      </c>
      <c r="Y257" s="118">
        <f t="shared" si="119"/>
        <v>100.38144321837987</v>
      </c>
      <c r="DA257" s="129" t="s">
        <v>2748</v>
      </c>
    </row>
    <row r="258" spans="1:105" ht="12.95" customHeight="1" x14ac:dyDescent="0.25">
      <c r="A258" s="121" t="s">
        <v>57</v>
      </c>
      <c r="B258" s="123">
        <f t="shared" ref="B258:Q258" si="120">SUM(B259:B260)</f>
        <v>133.72367527121438</v>
      </c>
      <c r="C258" s="123">
        <f t="shared" si="120"/>
        <v>147.7569128963585</v>
      </c>
      <c r="D258" s="123">
        <f t="shared" si="120"/>
        <v>143.77639877364766</v>
      </c>
      <c r="E258" s="123">
        <f t="shared" si="120"/>
        <v>118.1934986664689</v>
      </c>
      <c r="F258" s="123">
        <f t="shared" si="120"/>
        <v>140.11852805967311</v>
      </c>
      <c r="G258" s="123">
        <f t="shared" si="120"/>
        <v>118.82171284186771</v>
      </c>
      <c r="H258" s="123">
        <f t="shared" si="120"/>
        <v>118.38839208919318</v>
      </c>
      <c r="I258" s="123">
        <f t="shared" si="120"/>
        <v>90.37274444313131</v>
      </c>
      <c r="J258" s="123">
        <f t="shared" si="120"/>
        <v>118.80724934878954</v>
      </c>
      <c r="K258" s="123">
        <f t="shared" si="120"/>
        <v>195.83044014833038</v>
      </c>
      <c r="L258" s="123">
        <f t="shared" si="120"/>
        <v>112.62088358638299</v>
      </c>
      <c r="M258" s="123">
        <f t="shared" si="120"/>
        <v>98.340084843473079</v>
      </c>
      <c r="N258" s="123">
        <f t="shared" si="120"/>
        <v>105.62533014502463</v>
      </c>
      <c r="O258" s="123">
        <f t="shared" si="120"/>
        <v>134.34091561554268</v>
      </c>
      <c r="P258" s="123">
        <f t="shared" si="120"/>
        <v>95.245556490944026</v>
      </c>
      <c r="Q258" s="123">
        <f t="shared" si="120"/>
        <v>103.97521568065578</v>
      </c>
      <c r="R258" s="123">
        <f t="shared" ref="R258:V258" si="121">SUM(R259:R260)</f>
        <v>110.88406487837449</v>
      </c>
      <c r="S258" s="123">
        <f t="shared" si="121"/>
        <v>118.20095238401895</v>
      </c>
      <c r="T258" s="123">
        <f t="shared" si="121"/>
        <v>114.20297939347115</v>
      </c>
      <c r="U258" s="123">
        <f t="shared" si="121"/>
        <v>101.72064060819432</v>
      </c>
      <c r="V258" s="123">
        <f t="shared" si="121"/>
        <v>101.23339583479928</v>
      </c>
      <c r="W258" s="123">
        <f t="shared" ref="W258:Y258" si="122">SUM(W259:W260)</f>
        <v>146.79804642361083</v>
      </c>
      <c r="X258" s="123">
        <f t="shared" si="122"/>
        <v>109.70590983965948</v>
      </c>
      <c r="Y258" s="123">
        <f t="shared" si="122"/>
        <v>89.160604295051954</v>
      </c>
      <c r="DA258" s="130" t="s">
        <v>2749</v>
      </c>
    </row>
    <row r="259" spans="1:105" ht="12" customHeight="1" x14ac:dyDescent="0.25">
      <c r="A259" s="97" t="s">
        <v>51</v>
      </c>
      <c r="B259" s="99">
        <v>132.92598099686086</v>
      </c>
      <c r="C259" s="99">
        <v>146.89155650705953</v>
      </c>
      <c r="D259" s="99">
        <v>142.95466019084816</v>
      </c>
      <c r="E259" s="99">
        <v>117.52958447249696</v>
      </c>
      <c r="F259" s="99">
        <v>139.33219762821608</v>
      </c>
      <c r="G259" s="99">
        <v>118.16544878685681</v>
      </c>
      <c r="H259" s="99">
        <v>117.74513928856328</v>
      </c>
      <c r="I259" s="99">
        <v>89.880029055882275</v>
      </c>
      <c r="J259" s="99">
        <v>118.15007743280673</v>
      </c>
      <c r="K259" s="99">
        <v>194.74668809787411</v>
      </c>
      <c r="L259" s="99">
        <v>111.99886743263147</v>
      </c>
      <c r="M259" s="99">
        <v>97.797159317123729</v>
      </c>
      <c r="N259" s="99">
        <v>105.03986547489254</v>
      </c>
      <c r="O259" s="99">
        <v>133.59075972303947</v>
      </c>
      <c r="P259" s="99">
        <v>94.716878450264474</v>
      </c>
      <c r="Q259" s="99">
        <v>103.4024131324686</v>
      </c>
      <c r="R259" s="99">
        <v>110.27544295778189</v>
      </c>
      <c r="S259" s="99">
        <v>117.55530739150143</v>
      </c>
      <c r="T259" s="99">
        <v>113.58085272708604</v>
      </c>
      <c r="U259" s="99">
        <v>101.1650197376739</v>
      </c>
      <c r="V259" s="99">
        <v>100.70478977402001</v>
      </c>
      <c r="W259" s="99">
        <v>146.02645322964057</v>
      </c>
      <c r="X259" s="99">
        <v>109.13996602409338</v>
      </c>
      <c r="Y259" s="99">
        <v>88.685698247311592</v>
      </c>
      <c r="DA259" s="63" t="s">
        <v>2750</v>
      </c>
    </row>
    <row r="260" spans="1:105" ht="12" customHeight="1" x14ac:dyDescent="0.25">
      <c r="A260" s="97" t="s">
        <v>53</v>
      </c>
      <c r="B260" s="99">
        <v>0.79769427435350615</v>
      </c>
      <c r="C260" s="99">
        <v>0.86535638929897007</v>
      </c>
      <c r="D260" s="99">
        <v>0.82173858279948608</v>
      </c>
      <c r="E260" s="99">
        <v>0.66391419397193741</v>
      </c>
      <c r="F260" s="99">
        <v>0.78633043145702619</v>
      </c>
      <c r="G260" s="99">
        <v>0.65626405501089391</v>
      </c>
      <c r="H260" s="99">
        <v>0.64325280062989798</v>
      </c>
      <c r="I260" s="99">
        <v>0.49271538724903408</v>
      </c>
      <c r="J260" s="99">
        <v>0.65717191598282043</v>
      </c>
      <c r="K260" s="99">
        <v>1.0837520504562821</v>
      </c>
      <c r="L260" s="99">
        <v>0.62201615375151609</v>
      </c>
      <c r="M260" s="99">
        <v>0.54292552634934432</v>
      </c>
      <c r="N260" s="99">
        <v>0.58546467013209924</v>
      </c>
      <c r="O260" s="99">
        <v>0.7501558925032179</v>
      </c>
      <c r="P260" s="99">
        <v>0.52867804067955282</v>
      </c>
      <c r="Q260" s="99">
        <v>0.57280254818718745</v>
      </c>
      <c r="R260" s="99">
        <v>0.6086219205925999</v>
      </c>
      <c r="S260" s="99">
        <v>0.64564499251752028</v>
      </c>
      <c r="T260" s="99">
        <v>0.62212666638511127</v>
      </c>
      <c r="U260" s="99">
        <v>0.55562087052041431</v>
      </c>
      <c r="V260" s="99">
        <v>0.52860606077926131</v>
      </c>
      <c r="W260" s="99">
        <v>0.77159319397026382</v>
      </c>
      <c r="X260" s="99">
        <v>0.56594381556609596</v>
      </c>
      <c r="Y260" s="99">
        <v>0.47490604774036677</v>
      </c>
      <c r="DA260" s="63" t="s">
        <v>2751</v>
      </c>
    </row>
    <row r="261" spans="1:105" ht="12.95" customHeight="1" x14ac:dyDescent="0.25">
      <c r="A261" s="121" t="s">
        <v>92</v>
      </c>
      <c r="B261" s="123">
        <f t="shared" ref="B261:Y261" si="123">B262</f>
        <v>1.6144003143408556E-2</v>
      </c>
      <c r="C261" s="123">
        <f t="shared" si="123"/>
        <v>2.0155799731566268E-2</v>
      </c>
      <c r="D261" s="123">
        <f t="shared" si="123"/>
        <v>2.628628789766746E-2</v>
      </c>
      <c r="E261" s="123">
        <f t="shared" si="123"/>
        <v>7.5406635476541695E-2</v>
      </c>
      <c r="F261" s="123">
        <f t="shared" si="123"/>
        <v>3.1089837725492661E-2</v>
      </c>
      <c r="G261" s="123">
        <f t="shared" si="123"/>
        <v>3.1524907207025984E-2</v>
      </c>
      <c r="H261" s="123">
        <f t="shared" si="123"/>
        <v>5.4339285904427201E-2</v>
      </c>
      <c r="I261" s="123">
        <f t="shared" si="123"/>
        <v>2.600506888836392E-2</v>
      </c>
      <c r="J261" s="123">
        <f t="shared" si="123"/>
        <v>3.7697087254373235E-2</v>
      </c>
      <c r="K261" s="123">
        <f t="shared" si="123"/>
        <v>5.4520880384169634E-2</v>
      </c>
      <c r="L261" s="123">
        <f t="shared" si="123"/>
        <v>9.5056484134105029E-2</v>
      </c>
      <c r="M261" s="123">
        <f t="shared" si="123"/>
        <v>8.7482235212087353E-2</v>
      </c>
      <c r="N261" s="123">
        <f t="shared" si="123"/>
        <v>0.10413949963843874</v>
      </c>
      <c r="O261" s="123">
        <f t="shared" si="123"/>
        <v>0.1121905280470689</v>
      </c>
      <c r="P261" s="123">
        <f t="shared" si="123"/>
        <v>9.0857826548133125E-2</v>
      </c>
      <c r="Q261" s="123">
        <f t="shared" si="123"/>
        <v>0.12904877443240328</v>
      </c>
      <c r="R261" s="123">
        <f t="shared" si="123"/>
        <v>9.8450914908982126E-2</v>
      </c>
      <c r="S261" s="123">
        <f t="shared" si="123"/>
        <v>7.8184877116658974E-2</v>
      </c>
      <c r="T261" s="123">
        <f t="shared" si="123"/>
        <v>6.6066494536291182E-2</v>
      </c>
      <c r="U261" s="123">
        <f t="shared" si="123"/>
        <v>5.3110585790124391E-2</v>
      </c>
      <c r="V261" s="123">
        <f t="shared" si="123"/>
        <v>6.5452155712773824E-2</v>
      </c>
      <c r="W261" s="123">
        <f t="shared" si="123"/>
        <v>5.9838770990687386E-2</v>
      </c>
      <c r="X261" s="123">
        <f t="shared" si="123"/>
        <v>6.4459118256217141E-2</v>
      </c>
      <c r="Y261" s="123">
        <f t="shared" si="123"/>
        <v>7.1217412287070347E-2</v>
      </c>
      <c r="DA261" s="130" t="s">
        <v>2752</v>
      </c>
    </row>
    <row r="262" spans="1:105" ht="12" customHeight="1" x14ac:dyDescent="0.25">
      <c r="A262" s="97" t="s">
        <v>53</v>
      </c>
      <c r="B262" s="99">
        <f>RES_hhdet_fecs!B8</f>
        <v>1.6144003143408556E-2</v>
      </c>
      <c r="C262" s="99">
        <f>RES_hhdet_fecs!C8</f>
        <v>2.0155799731566268E-2</v>
      </c>
      <c r="D262" s="99">
        <f>RES_hhdet_fecs!D8</f>
        <v>2.628628789766746E-2</v>
      </c>
      <c r="E262" s="99">
        <f>RES_hhdet_fecs!E8</f>
        <v>7.5406635476541695E-2</v>
      </c>
      <c r="F262" s="99">
        <f>RES_hhdet_fecs!F8</f>
        <v>3.1089837725492661E-2</v>
      </c>
      <c r="G262" s="99">
        <f>RES_hhdet_fecs!G8</f>
        <v>3.1524907207025984E-2</v>
      </c>
      <c r="H262" s="99">
        <f>RES_hhdet_fecs!H8</f>
        <v>5.4339285904427201E-2</v>
      </c>
      <c r="I262" s="99">
        <f>RES_hhdet_fecs!I8</f>
        <v>2.600506888836392E-2</v>
      </c>
      <c r="J262" s="99">
        <f>RES_hhdet_fecs!J8</f>
        <v>3.7697087254373235E-2</v>
      </c>
      <c r="K262" s="99">
        <f>RES_hhdet_fecs!K8</f>
        <v>5.4520880384169634E-2</v>
      </c>
      <c r="L262" s="99">
        <f>RES_hhdet_fecs!L8</f>
        <v>9.5056484134105029E-2</v>
      </c>
      <c r="M262" s="99">
        <f>RES_hhdet_fecs!M8</f>
        <v>8.7482235212087353E-2</v>
      </c>
      <c r="N262" s="99">
        <f>RES_hhdet_fecs!N8</f>
        <v>0.10413949963843874</v>
      </c>
      <c r="O262" s="99">
        <f>RES_hhdet_fecs!O8</f>
        <v>0.1121905280470689</v>
      </c>
      <c r="P262" s="99">
        <f>RES_hhdet_fecs!P8</f>
        <v>9.0857826548133125E-2</v>
      </c>
      <c r="Q262" s="99">
        <f>RES_hhdet_fecs!Q8</f>
        <v>0.12904877443240328</v>
      </c>
      <c r="R262" s="99">
        <f>RES_hhdet_fecs!R8</f>
        <v>9.8450914908982126E-2</v>
      </c>
      <c r="S262" s="99">
        <f>RES_hhdet_fecs!S8</f>
        <v>7.8184877116658974E-2</v>
      </c>
      <c r="T262" s="99">
        <f>RES_hhdet_fecs!T8</f>
        <v>6.6066494536291182E-2</v>
      </c>
      <c r="U262" s="99">
        <f>RES_hhdet_fecs!U8</f>
        <v>5.3110585790124391E-2</v>
      </c>
      <c r="V262" s="99">
        <f>RES_hhdet_fecs!V8</f>
        <v>6.5452155712773824E-2</v>
      </c>
      <c r="W262" s="99">
        <f>RES_hhdet_fecs!W8</f>
        <v>5.9838770990687386E-2</v>
      </c>
      <c r="X262" s="99">
        <f>RES_hhdet_fecs!X8</f>
        <v>6.4459118256217141E-2</v>
      </c>
      <c r="Y262" s="99">
        <f>RES_hhdet_fecs!Y8</f>
        <v>7.1217412287070347E-2</v>
      </c>
      <c r="DA262" s="63" t="s">
        <v>2753</v>
      </c>
    </row>
    <row r="263" spans="1:105" ht="12" customHeight="1" x14ac:dyDescent="0.25">
      <c r="A263" s="121" t="s">
        <v>55</v>
      </c>
      <c r="B263" s="123">
        <v>15.659683774117193</v>
      </c>
      <c r="C263" s="123">
        <v>14.857950727011403</v>
      </c>
      <c r="D263" s="123">
        <v>14.958989368441594</v>
      </c>
      <c r="E263" s="123">
        <v>15.050777148986766</v>
      </c>
      <c r="F263" s="123">
        <v>15.846712133635009</v>
      </c>
      <c r="G263" s="123">
        <v>16.424073314757461</v>
      </c>
      <c r="H263" s="123">
        <v>17.093211816592412</v>
      </c>
      <c r="I263" s="123">
        <v>17.212184148655631</v>
      </c>
      <c r="J263" s="123">
        <v>16.26675913882957</v>
      </c>
      <c r="K263" s="123">
        <v>17.211936988152328</v>
      </c>
      <c r="L263" s="123">
        <v>16.584283140092886</v>
      </c>
      <c r="M263" s="123">
        <v>16.163623134403512</v>
      </c>
      <c r="N263" s="123">
        <v>16.643320217748105</v>
      </c>
      <c r="O263" s="123">
        <v>16.43916349465848</v>
      </c>
      <c r="P263" s="123">
        <v>16.935753295653576</v>
      </c>
      <c r="Q263" s="123">
        <v>16.487904392533466</v>
      </c>
      <c r="R263" s="123">
        <v>16.675535826464515</v>
      </c>
      <c r="S263" s="123">
        <v>16.561198823349006</v>
      </c>
      <c r="T263" s="123">
        <v>16.172276546055471</v>
      </c>
      <c r="U263" s="123">
        <v>15.99780720000005</v>
      </c>
      <c r="V263" s="123">
        <v>13.766836492450471</v>
      </c>
      <c r="W263" s="123">
        <v>12.619498166852644</v>
      </c>
      <c r="X263" s="123">
        <v>10.076188653147552</v>
      </c>
      <c r="Y263" s="123">
        <v>9.4985455548548856</v>
      </c>
      <c r="DA263" s="130" t="s">
        <v>2754</v>
      </c>
    </row>
    <row r="264" spans="1:105" ht="12" customHeight="1" x14ac:dyDescent="0.25">
      <c r="A264" s="97" t="s">
        <v>143</v>
      </c>
      <c r="B264" s="99">
        <v>16.453849978019985</v>
      </c>
      <c r="C264" s="99">
        <v>17.125750323607747</v>
      </c>
      <c r="D264" s="99">
        <v>17.649720844868153</v>
      </c>
      <c r="E264" s="99">
        <v>13.590672383298671</v>
      </c>
      <c r="F264" s="99">
        <v>19.469926067293549</v>
      </c>
      <c r="G264" s="99">
        <v>17.040056276234285</v>
      </c>
      <c r="H264" s="99">
        <v>18.273320823387337</v>
      </c>
      <c r="I264" s="99">
        <v>14.452122527423603</v>
      </c>
      <c r="J264" s="99">
        <v>18.920256917790073</v>
      </c>
      <c r="K264" s="99">
        <v>37.247087165506763</v>
      </c>
      <c r="L264" s="99">
        <v>18.772494735330824</v>
      </c>
      <c r="M264" s="99">
        <v>17.834739536696034</v>
      </c>
      <c r="N264" s="99">
        <v>17.538349823301711</v>
      </c>
      <c r="O264" s="99">
        <v>17.609548457239359</v>
      </c>
      <c r="P264" s="99">
        <v>17.923684374353048</v>
      </c>
      <c r="Q264" s="99">
        <v>17.928047706013292</v>
      </c>
      <c r="R264" s="99">
        <v>18.070632743175548</v>
      </c>
      <c r="S264" s="99">
        <v>18.158868188980094</v>
      </c>
      <c r="T264" s="99">
        <v>17.727968109003388</v>
      </c>
      <c r="U264" s="99">
        <v>17.007651587723188</v>
      </c>
      <c r="V264" s="99">
        <v>16.777896246264937</v>
      </c>
      <c r="W264" s="99">
        <v>19.703568633469967</v>
      </c>
      <c r="X264" s="99">
        <v>8.0392794077824252</v>
      </c>
      <c r="Y264" s="99">
        <v>10.866512244279336</v>
      </c>
      <c r="DA264" s="63" t="s">
        <v>2755</v>
      </c>
    </row>
    <row r="265" spans="1:105" ht="12" customHeight="1" x14ac:dyDescent="0.25">
      <c r="A265" s="97" t="s">
        <v>124</v>
      </c>
      <c r="B265" s="99">
        <v>17.145795871308575</v>
      </c>
      <c r="C265" s="99">
        <v>16.459848746641523</v>
      </c>
      <c r="D265" s="99">
        <v>16.527798477946646</v>
      </c>
      <c r="E265" s="99">
        <v>16.292874566586335</v>
      </c>
      <c r="F265" s="99">
        <v>17.301291826931088</v>
      </c>
      <c r="G265" s="99">
        <v>17.844298009328483</v>
      </c>
      <c r="H265" s="99">
        <v>19.009561727813146</v>
      </c>
      <c r="I265" s="99">
        <v>19.084566759593855</v>
      </c>
      <c r="J265" s="99">
        <v>17.838575223730462</v>
      </c>
      <c r="K265" s="99">
        <v>19.291958242257277</v>
      </c>
      <c r="L265" s="99">
        <v>19.005120069237744</v>
      </c>
      <c r="M265" s="99">
        <v>18.71412120895647</v>
      </c>
      <c r="N265" s="99">
        <v>18.710481639887163</v>
      </c>
      <c r="O265" s="99">
        <v>18.303795056989259</v>
      </c>
      <c r="P265" s="99">
        <v>19.654108988987904</v>
      </c>
      <c r="Q265" s="99">
        <v>17.746967641430718</v>
      </c>
      <c r="R265" s="99">
        <v>19.082505345990381</v>
      </c>
      <c r="S265" s="99">
        <v>18.110865909870373</v>
      </c>
      <c r="T265" s="99">
        <v>17.104639203289295</v>
      </c>
      <c r="U265" s="99">
        <v>16.810549661467306</v>
      </c>
      <c r="V265" s="99">
        <v>14.396142704014004</v>
      </c>
      <c r="W265" s="99">
        <v>12.674519150809932</v>
      </c>
      <c r="X265" s="99">
        <v>11.634162655910213</v>
      </c>
      <c r="Y265" s="99">
        <v>10.39218042313645</v>
      </c>
      <c r="DA265" s="63" t="s">
        <v>2756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12.96236058597413</v>
      </c>
      <c r="G266" s="99">
        <v>13.528428220199322</v>
      </c>
      <c r="H266" s="99">
        <v>14.555284461778458</v>
      </c>
      <c r="I266" s="99">
        <v>14.849937518988421</v>
      </c>
      <c r="J266" s="99">
        <v>13.585837413909564</v>
      </c>
      <c r="K266" s="99">
        <v>14.79986187552309</v>
      </c>
      <c r="L266" s="99">
        <v>14.612632894060384</v>
      </c>
      <c r="M266" s="99">
        <v>14.338254904258243</v>
      </c>
      <c r="N266" s="99">
        <v>14.491281137517829</v>
      </c>
      <c r="O266" s="99">
        <v>13.95103532741971</v>
      </c>
      <c r="P266" s="99">
        <v>14.967719341344496</v>
      </c>
      <c r="Q266" s="99">
        <v>13.8583627110183</v>
      </c>
      <c r="R266" s="99">
        <v>15.455395980561995</v>
      </c>
      <c r="S266" s="99">
        <v>14.892907270961762</v>
      </c>
      <c r="T266" s="99">
        <v>13.95197448797194</v>
      </c>
      <c r="U266" s="99">
        <v>13.98474018436896</v>
      </c>
      <c r="V266" s="99">
        <v>11.598213400931929</v>
      </c>
      <c r="W266" s="99">
        <v>10.458873167245203</v>
      </c>
      <c r="X266" s="99">
        <v>9.7450596306779556</v>
      </c>
      <c r="Y266" s="99">
        <v>8.6800192032380306</v>
      </c>
      <c r="DA266" s="63" t="s">
        <v>2757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6.7775377568400126</v>
      </c>
      <c r="G267" s="102">
        <v>7.1820319785838596</v>
      </c>
      <c r="H267" s="102">
        <v>7.8112919075876244</v>
      </c>
      <c r="I267" s="102">
        <v>8.3290957944719075</v>
      </c>
      <c r="J267" s="102">
        <v>7.0714703510725618</v>
      </c>
      <c r="K267" s="102">
        <v>7.8758453935397998</v>
      </c>
      <c r="L267" s="102">
        <v>7.8089219473882316</v>
      </c>
      <c r="M267" s="102">
        <v>7.4161746192057532</v>
      </c>
      <c r="N267" s="102">
        <v>7.5215371130488435</v>
      </c>
      <c r="O267" s="102">
        <v>6.219787030639166</v>
      </c>
      <c r="P267" s="102">
        <v>6.2658451299697866</v>
      </c>
      <c r="Q267" s="102">
        <v>6.141083364069778</v>
      </c>
      <c r="R267" s="102">
        <v>7.8914728318076879</v>
      </c>
      <c r="S267" s="102">
        <v>7.856968102024207</v>
      </c>
      <c r="T267" s="102">
        <v>6.697091128230082</v>
      </c>
      <c r="U267" s="102">
        <v>6.7390625235672337</v>
      </c>
      <c r="V267" s="102">
        <v>4.0631443031621766</v>
      </c>
      <c r="W267" s="102">
        <v>3.2622203472922111</v>
      </c>
      <c r="X267" s="102">
        <v>3.9791283465822875</v>
      </c>
      <c r="Y267" s="102">
        <v>3.8114350885983361</v>
      </c>
      <c r="DA267" s="131" t="s">
        <v>2758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6.1848228291341174</v>
      </c>
      <c r="G268" s="105">
        <v>6.3463962416154631</v>
      </c>
      <c r="H268" s="105">
        <v>6.7439925541908323</v>
      </c>
      <c r="I268" s="105">
        <v>6.5208417245165151</v>
      </c>
      <c r="J268" s="105">
        <v>6.5143670628370014</v>
      </c>
      <c r="K268" s="105">
        <v>6.9240164819832906</v>
      </c>
      <c r="L268" s="105">
        <v>6.8037109466721528</v>
      </c>
      <c r="M268" s="105">
        <v>6.9220802850524894</v>
      </c>
      <c r="N268" s="105">
        <v>6.9697440244689846</v>
      </c>
      <c r="O268" s="105">
        <v>7.7312482967805423</v>
      </c>
      <c r="P268" s="105">
        <v>8.7018742113747134</v>
      </c>
      <c r="Q268" s="105">
        <v>7.7172793469485246</v>
      </c>
      <c r="R268" s="105">
        <v>7.5639231487543084</v>
      </c>
      <c r="S268" s="105">
        <v>7.0359391689375546</v>
      </c>
      <c r="T268" s="105">
        <v>7.2548833597418607</v>
      </c>
      <c r="U268" s="105">
        <v>7.2456776608017259</v>
      </c>
      <c r="V268" s="105">
        <v>7.5350690977697505</v>
      </c>
      <c r="W268" s="105">
        <v>7.196652819952992</v>
      </c>
      <c r="X268" s="105">
        <v>5.7659312840956654</v>
      </c>
      <c r="Y268" s="105">
        <v>4.8685841146396944</v>
      </c>
      <c r="DA268" s="132" t="s">
        <v>2759</v>
      </c>
    </row>
    <row r="269" spans="1:105" ht="12" customHeight="1" x14ac:dyDescent="0.25">
      <c r="A269" s="106" t="s">
        <v>122</v>
      </c>
      <c r="B269" s="102">
        <v>15.537485011132308</v>
      </c>
      <c r="C269" s="102">
        <v>14.728523753551903</v>
      </c>
      <c r="D269" s="102">
        <v>14.829369970819672</v>
      </c>
      <c r="E269" s="102">
        <v>14.981170203142087</v>
      </c>
      <c r="F269" s="102">
        <v>15.639611196469446</v>
      </c>
      <c r="G269" s="102">
        <v>16.203971454727199</v>
      </c>
      <c r="H269" s="102">
        <v>16.79089960137599</v>
      </c>
      <c r="I269" s="102">
        <v>17.061409119163823</v>
      </c>
      <c r="J269" s="102">
        <v>16.187845092449205</v>
      </c>
      <c r="K269" s="102">
        <v>16.970027350584221</v>
      </c>
      <c r="L269" s="102">
        <v>16.574024930988333</v>
      </c>
      <c r="M269" s="102">
        <v>16.185701532810338</v>
      </c>
      <c r="N269" s="102">
        <v>16.789143458322563</v>
      </c>
      <c r="O269" s="102">
        <v>16.673752707299272</v>
      </c>
      <c r="P269" s="102">
        <v>17.109703210079072</v>
      </c>
      <c r="Q269" s="102">
        <v>16.836406998794441</v>
      </c>
      <c r="R269" s="102">
        <v>16.815920538431854</v>
      </c>
      <c r="S269" s="102">
        <v>16.785015229636755</v>
      </c>
      <c r="T269" s="102">
        <v>16.49839550162109</v>
      </c>
      <c r="U269" s="102">
        <v>16.350692838718476</v>
      </c>
      <c r="V269" s="102">
        <v>14.045654747501613</v>
      </c>
      <c r="W269" s="102">
        <v>12.711513463184431</v>
      </c>
      <c r="X269" s="102">
        <v>10.51809472440635</v>
      </c>
      <c r="Y269" s="102">
        <v>9.8187269909055992</v>
      </c>
      <c r="DA269" s="131" t="s">
        <v>2760</v>
      </c>
    </row>
    <row r="270" spans="1:105" ht="12" customHeight="1" x14ac:dyDescent="0.25">
      <c r="A270" s="107" t="s">
        <v>121</v>
      </c>
      <c r="B270" s="105">
        <v>12.386641298154291</v>
      </c>
      <c r="C270" s="105">
        <v>11.619907927890569</v>
      </c>
      <c r="D270" s="105">
        <v>11.759193595190974</v>
      </c>
      <c r="E270" s="105">
        <v>11.92804980366701</v>
      </c>
      <c r="F270" s="105">
        <v>12.364181804504735</v>
      </c>
      <c r="G270" s="105">
        <v>12.925694266931995</v>
      </c>
      <c r="H270" s="105">
        <v>13.533682953372667</v>
      </c>
      <c r="I270" s="105">
        <v>13.910215737950919</v>
      </c>
      <c r="J270" s="105">
        <v>13.009975375959122</v>
      </c>
      <c r="K270" s="105">
        <v>13.716828357923106</v>
      </c>
      <c r="L270" s="105">
        <v>13.424468595029905</v>
      </c>
      <c r="M270" s="105">
        <v>13.051492087576005</v>
      </c>
      <c r="N270" s="105">
        <v>13.579501916876678</v>
      </c>
      <c r="O270" s="105">
        <v>13.20100942694326</v>
      </c>
      <c r="P270" s="105">
        <v>13.482166425710201</v>
      </c>
      <c r="Q270" s="105">
        <v>13.488773546276347</v>
      </c>
      <c r="R270" s="105">
        <v>13.921814405521818</v>
      </c>
      <c r="S270" s="105">
        <v>14.058584563202761</v>
      </c>
      <c r="T270" s="105">
        <v>13.715970656836166</v>
      </c>
      <c r="U270" s="105">
        <v>13.663901886586972</v>
      </c>
      <c r="V270" s="105">
        <v>11.343982092122891</v>
      </c>
      <c r="W270" s="105">
        <v>10.31934863747556</v>
      </c>
      <c r="X270" s="105">
        <v>8.7003001818288457</v>
      </c>
      <c r="Y270" s="105">
        <v>8.3503545475436791</v>
      </c>
      <c r="DA270" s="132" t="s">
        <v>2761</v>
      </c>
    </row>
    <row r="271" spans="1:105" ht="12" customHeight="1" x14ac:dyDescent="0.25">
      <c r="A271" s="108" t="s">
        <v>53</v>
      </c>
      <c r="B271" s="99">
        <v>6.5045211185237193</v>
      </c>
      <c r="C271" s="99">
        <v>5.9197448727966693</v>
      </c>
      <c r="D271" s="99">
        <v>6.1031266094097196</v>
      </c>
      <c r="E271" s="99">
        <v>6.2746017006935233</v>
      </c>
      <c r="F271" s="99">
        <v>6.1504219418375863</v>
      </c>
      <c r="G271" s="99">
        <v>6.5392920306502758</v>
      </c>
      <c r="H271" s="99">
        <v>6.9154518863073831</v>
      </c>
      <c r="I271" s="99">
        <v>7.4409057292285574</v>
      </c>
      <c r="J271" s="99">
        <v>6.4396805233861727</v>
      </c>
      <c r="K271" s="99">
        <v>6.9635290473742586</v>
      </c>
      <c r="L271" s="99">
        <v>6.8463002046648631</v>
      </c>
      <c r="M271" s="99">
        <v>6.4438664192641895</v>
      </c>
      <c r="N271" s="99">
        <v>6.7332744260647592</v>
      </c>
      <c r="O271" s="99">
        <v>5.5916221355333029</v>
      </c>
      <c r="P271" s="99">
        <v>5.3562780277648665</v>
      </c>
      <c r="Q271" s="99">
        <v>5.7058224759420302</v>
      </c>
      <c r="R271" s="99">
        <v>6.9098062397023954</v>
      </c>
      <c r="S271" s="99">
        <v>7.2782040871726164</v>
      </c>
      <c r="T271" s="99">
        <v>6.5400392307918969</v>
      </c>
      <c r="U271" s="99">
        <v>6.5193031311335838</v>
      </c>
      <c r="V271" s="99">
        <v>3.9507269766627515</v>
      </c>
      <c r="W271" s="99">
        <v>3.1704829301870578</v>
      </c>
      <c r="X271" s="99">
        <v>3.5195114147962405</v>
      </c>
      <c r="Y271" s="99">
        <v>3.6853566427764295</v>
      </c>
      <c r="DA271" s="63" t="s">
        <v>2762</v>
      </c>
    </row>
    <row r="272" spans="1:105" ht="12" customHeight="1" x14ac:dyDescent="0.25">
      <c r="A272" s="108" t="s">
        <v>52</v>
      </c>
      <c r="B272" s="99">
        <v>5.8821201796305722</v>
      </c>
      <c r="C272" s="99">
        <v>5.7001630550939009</v>
      </c>
      <c r="D272" s="99">
        <v>5.6560669857812531</v>
      </c>
      <c r="E272" s="99">
        <v>5.6534481029734893</v>
      </c>
      <c r="F272" s="99">
        <v>6.2137598626671489</v>
      </c>
      <c r="G272" s="99">
        <v>6.3864022362817181</v>
      </c>
      <c r="H272" s="99">
        <v>6.6182310670652837</v>
      </c>
      <c r="I272" s="99">
        <v>6.4693100087223598</v>
      </c>
      <c r="J272" s="99">
        <v>6.5702948525729479</v>
      </c>
      <c r="K272" s="99">
        <v>6.7532993105488508</v>
      </c>
      <c r="L272" s="99">
        <v>6.5781683903650432</v>
      </c>
      <c r="M272" s="99">
        <v>6.6076256683118144</v>
      </c>
      <c r="N272" s="99">
        <v>6.8462274908119198</v>
      </c>
      <c r="O272" s="99">
        <v>7.6093872914099574</v>
      </c>
      <c r="P272" s="99">
        <v>8.1258883979453316</v>
      </c>
      <c r="Q272" s="99">
        <v>7.782951070334315</v>
      </c>
      <c r="R272" s="99">
        <v>7.0120081658194238</v>
      </c>
      <c r="S272" s="99">
        <v>6.780380476030146</v>
      </c>
      <c r="T272" s="99">
        <v>7.1759314260442677</v>
      </c>
      <c r="U272" s="99">
        <v>7.1445987554533836</v>
      </c>
      <c r="V272" s="99">
        <v>7.3932551154601409</v>
      </c>
      <c r="W272" s="99">
        <v>7.148865707288504</v>
      </c>
      <c r="X272" s="99">
        <v>5.1807887670326052</v>
      </c>
      <c r="Y272" s="99">
        <v>4.6649979047672501</v>
      </c>
      <c r="DA272" s="63" t="s">
        <v>2763</v>
      </c>
    </row>
    <row r="273" spans="1:105" ht="12" customHeight="1" x14ac:dyDescent="0.25">
      <c r="A273" s="121" t="s">
        <v>54</v>
      </c>
      <c r="B273" s="123">
        <v>2.478399966806673</v>
      </c>
      <c r="C273" s="123">
        <v>2.4563859014136673</v>
      </c>
      <c r="D273" s="123">
        <v>2.4090493195958138</v>
      </c>
      <c r="E273" s="123">
        <v>2.6135797735290422</v>
      </c>
      <c r="F273" s="123">
        <v>2.6283044930179518</v>
      </c>
      <c r="G273" s="123">
        <v>2.7277127691253735</v>
      </c>
      <c r="H273" s="123">
        <v>2.6417611043614095</v>
      </c>
      <c r="I273" s="123">
        <v>2.5894677236789403</v>
      </c>
      <c r="J273" s="123">
        <v>2.2619040296660371</v>
      </c>
      <c r="K273" s="123">
        <v>2.3489967103303</v>
      </c>
      <c r="L273" s="123">
        <v>2.3186812624144149</v>
      </c>
      <c r="M273" s="123">
        <v>2.1775038143430119</v>
      </c>
      <c r="N273" s="123">
        <v>2.254725389573832</v>
      </c>
      <c r="O273" s="123">
        <v>2.2601411390246189</v>
      </c>
      <c r="P273" s="123">
        <v>2.2984770212150392</v>
      </c>
      <c r="Q273" s="123">
        <v>2.3972425664236736</v>
      </c>
      <c r="R273" s="123">
        <v>2.3820791845585441</v>
      </c>
      <c r="S273" s="123">
        <v>2.3713123871067654</v>
      </c>
      <c r="T273" s="123">
        <v>2.3520856139718234</v>
      </c>
      <c r="U273" s="123">
        <v>2.3289701096257622</v>
      </c>
      <c r="V273" s="123">
        <v>2.4167082249529948</v>
      </c>
      <c r="W273" s="123">
        <v>2.303906035367937</v>
      </c>
      <c r="X273" s="123">
        <v>1.6732263411686481</v>
      </c>
      <c r="Y273" s="123">
        <v>1.651075956185956</v>
      </c>
      <c r="DA273" s="130" t="s">
        <v>2764</v>
      </c>
    </row>
    <row r="274" spans="1:105" ht="12" customHeight="1" x14ac:dyDescent="0.25">
      <c r="A274" s="97" t="s">
        <v>51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2765</v>
      </c>
    </row>
    <row r="275" spans="1:105" ht="12" customHeight="1" x14ac:dyDescent="0.25">
      <c r="A275" s="97" t="s">
        <v>50</v>
      </c>
      <c r="B275" s="99">
        <v>3.0702371462267517</v>
      </c>
      <c r="C275" s="99">
        <v>2.9697990756343993</v>
      </c>
      <c r="D275" s="99">
        <v>2.9513733272447147</v>
      </c>
      <c r="E275" s="99">
        <v>3.2838751040412508</v>
      </c>
      <c r="F275" s="99">
        <v>3.2616946656871333</v>
      </c>
      <c r="G275" s="99">
        <v>3.2019635202637957</v>
      </c>
      <c r="H275" s="99">
        <v>3.324845197376546</v>
      </c>
      <c r="I275" s="99">
        <v>3.2686964848379807</v>
      </c>
      <c r="J275" s="99">
        <v>2.7711817912069954</v>
      </c>
      <c r="K275" s="99">
        <v>2.9695408718881877</v>
      </c>
      <c r="L275" s="99">
        <v>2.8393774138223868</v>
      </c>
      <c r="M275" s="99">
        <v>2.8378022815250472</v>
      </c>
      <c r="N275" s="99">
        <v>2.8616592290182696</v>
      </c>
      <c r="O275" s="99">
        <v>2.8350803652275895</v>
      </c>
      <c r="P275" s="99">
        <v>3.0892609829827888</v>
      </c>
      <c r="Q275" s="99">
        <v>2.9696709405897899</v>
      </c>
      <c r="R275" s="99">
        <v>3.1737226656440196</v>
      </c>
      <c r="S275" s="99">
        <v>3.1219722127849567</v>
      </c>
      <c r="T275" s="99">
        <v>3.1037932853853176</v>
      </c>
      <c r="U275" s="99">
        <v>3.2468189221591115</v>
      </c>
      <c r="V275" s="99">
        <v>3.001939774805531</v>
      </c>
      <c r="W275" s="99">
        <v>2.8428845037151835</v>
      </c>
      <c r="X275" s="99">
        <v>2.5783196158667296</v>
      </c>
      <c r="Y275" s="99">
        <v>2.3267582114775149</v>
      </c>
      <c r="DA275" s="63" t="s">
        <v>2766</v>
      </c>
    </row>
    <row r="276" spans="1:105" ht="12" customHeight="1" x14ac:dyDescent="0.25">
      <c r="A276" s="109" t="s">
        <v>120</v>
      </c>
      <c r="B276" s="110">
        <v>2.4555891279737718</v>
      </c>
      <c r="C276" s="110">
        <v>2.4357867673343017</v>
      </c>
      <c r="D276" s="110">
        <v>2.3866910207078518</v>
      </c>
      <c r="E276" s="110">
        <v>2.585346097376708</v>
      </c>
      <c r="F276" s="110">
        <v>2.5994001835246938</v>
      </c>
      <c r="G276" s="110">
        <v>2.7041971781547178</v>
      </c>
      <c r="H276" s="110">
        <v>2.6025346562645093</v>
      </c>
      <c r="I276" s="110">
        <v>2.5442072785229013</v>
      </c>
      <c r="J276" s="110">
        <v>2.2248979641736097</v>
      </c>
      <c r="K276" s="110">
        <v>2.3009215857260905</v>
      </c>
      <c r="L276" s="110">
        <v>2.2775269494655199</v>
      </c>
      <c r="M276" s="110">
        <v>2.1243536583962634</v>
      </c>
      <c r="N276" s="110">
        <v>2.2048999372821951</v>
      </c>
      <c r="O276" s="110">
        <v>2.2129270635354428</v>
      </c>
      <c r="P276" s="110">
        <v>2.2333882175501083</v>
      </c>
      <c r="Q276" s="110">
        <v>2.3508698372164618</v>
      </c>
      <c r="R276" s="110">
        <v>2.3181655442715532</v>
      </c>
      <c r="S276" s="110">
        <v>2.31103003702956</v>
      </c>
      <c r="T276" s="110">
        <v>2.2917543722575453</v>
      </c>
      <c r="U276" s="110">
        <v>2.2547182754643518</v>
      </c>
      <c r="V276" s="110">
        <v>2.3692861854688627</v>
      </c>
      <c r="W276" s="110">
        <v>2.2608597016334189</v>
      </c>
      <c r="X276" s="110">
        <v>1.5995497262530329</v>
      </c>
      <c r="Y276" s="110">
        <v>1.5940524815332766</v>
      </c>
      <c r="DA276" s="60" t="s">
        <v>2767</v>
      </c>
    </row>
    <row r="277" spans="1:105" s="2" customFormat="1" ht="12" customHeight="1" x14ac:dyDescent="0.25">
      <c r="DA277" s="9"/>
    </row>
    <row r="278" spans="1:105" ht="12" customHeight="1" x14ac:dyDescent="0.25">
      <c r="A278" s="116" t="s">
        <v>63</v>
      </c>
      <c r="B278" s="118">
        <f t="shared" ref="B278:Q278" si="124">B279+B282+B284+B294</f>
        <v>94.152315788003165</v>
      </c>
      <c r="C278" s="118">
        <f t="shared" si="124"/>
        <v>102.65549294951977</v>
      </c>
      <c r="D278" s="118">
        <f t="shared" si="124"/>
        <v>100.28912044682924</v>
      </c>
      <c r="E278" s="118">
        <f t="shared" si="124"/>
        <v>84.869231813128337</v>
      </c>
      <c r="F278" s="118">
        <f t="shared" si="124"/>
        <v>98.851194597995104</v>
      </c>
      <c r="G278" s="118">
        <f t="shared" si="124"/>
        <v>86.235591738802299</v>
      </c>
      <c r="H278" s="118">
        <f t="shared" si="124"/>
        <v>86.989526125535122</v>
      </c>
      <c r="I278" s="118">
        <f t="shared" si="124"/>
        <v>70.65668482901701</v>
      </c>
      <c r="J278" s="118">
        <f t="shared" si="124"/>
        <v>89.183569397692281</v>
      </c>
      <c r="K278" s="118">
        <f t="shared" si="124"/>
        <v>141.2517899212848</v>
      </c>
      <c r="L278" s="118">
        <f t="shared" si="124"/>
        <v>87.635928276545343</v>
      </c>
      <c r="M278" s="118">
        <f t="shared" si="124"/>
        <v>78.72549617544</v>
      </c>
      <c r="N278" s="118">
        <f t="shared" si="124"/>
        <v>85.027074226968267</v>
      </c>
      <c r="O278" s="118">
        <f t="shared" si="124"/>
        <v>106.01717795535728</v>
      </c>
      <c r="P278" s="118">
        <f t="shared" si="124"/>
        <v>79.589567366096333</v>
      </c>
      <c r="Q278" s="118">
        <f t="shared" si="124"/>
        <v>85.764558983567326</v>
      </c>
      <c r="R278" s="118">
        <f t="shared" ref="R278:V278" si="125">R279+R282+R284+R294</f>
        <v>90.774654048152229</v>
      </c>
      <c r="S278" s="118">
        <f t="shared" si="125"/>
        <v>95.95747250608909</v>
      </c>
      <c r="T278" s="118">
        <f t="shared" si="125"/>
        <v>93.016204787614257</v>
      </c>
      <c r="U278" s="118">
        <f t="shared" si="125"/>
        <v>84.313355831736104</v>
      </c>
      <c r="V278" s="118">
        <f t="shared" si="125"/>
        <v>82.601041163784799</v>
      </c>
      <c r="W278" s="118">
        <f t="shared" ref="W278:Y278" si="126">W279+W282+W284+W294</f>
        <v>113.4763487841747</v>
      </c>
      <c r="X278" s="118">
        <f t="shared" si="126"/>
        <v>87.083185336318508</v>
      </c>
      <c r="Y278" s="118">
        <f t="shared" si="126"/>
        <v>74.789002784115553</v>
      </c>
      <c r="DA278" s="129" t="s">
        <v>2916</v>
      </c>
    </row>
    <row r="279" spans="1:105" ht="12" customHeight="1" x14ac:dyDescent="0.25">
      <c r="A279" s="121" t="s">
        <v>57</v>
      </c>
      <c r="B279" s="123">
        <f t="shared" ref="B279:Q279" si="127">SUM(B280:B281)</f>
        <v>82.172961887379273</v>
      </c>
      <c r="C279" s="123">
        <f t="shared" si="127"/>
        <v>91.146621420383227</v>
      </c>
      <c r="D279" s="123">
        <f t="shared" si="127"/>
        <v>88.713018559130347</v>
      </c>
      <c r="E279" s="123">
        <f t="shared" si="127"/>
        <v>72.940433468110967</v>
      </c>
      <c r="F279" s="123">
        <f t="shared" si="127"/>
        <v>86.471880804246553</v>
      </c>
      <c r="G279" s="123">
        <f t="shared" si="127"/>
        <v>73.345142398536908</v>
      </c>
      <c r="H279" s="123">
        <f t="shared" si="127"/>
        <v>73.532942238062446</v>
      </c>
      <c r="I279" s="123">
        <f t="shared" si="127"/>
        <v>57.111724483550489</v>
      </c>
      <c r="J279" s="123">
        <f t="shared" si="127"/>
        <v>76.39591303732665</v>
      </c>
      <c r="K279" s="123">
        <f t="shared" si="127"/>
        <v>127.61315665099629</v>
      </c>
      <c r="L279" s="123">
        <f t="shared" si="127"/>
        <v>74.241548074600189</v>
      </c>
      <c r="M279" s="123">
        <f t="shared" si="127"/>
        <v>65.691278906337203</v>
      </c>
      <c r="N279" s="123">
        <f t="shared" si="127"/>
        <v>71.471701337731048</v>
      </c>
      <c r="O279" s="123">
        <f t="shared" si="127"/>
        <v>92.409760269291553</v>
      </c>
      <c r="P279" s="123">
        <f t="shared" si="127"/>
        <v>65.580723710861434</v>
      </c>
      <c r="Q279" s="123">
        <f t="shared" si="127"/>
        <v>71.656824233680297</v>
      </c>
      <c r="R279" s="123">
        <f t="shared" ref="R279:V279" si="128">SUM(R280:R281)</f>
        <v>76.511017703238977</v>
      </c>
      <c r="S279" s="123">
        <f t="shared" si="128"/>
        <v>81.706218009279425</v>
      </c>
      <c r="T279" s="123">
        <f t="shared" si="128"/>
        <v>78.957060502159194</v>
      </c>
      <c r="U279" s="123">
        <f t="shared" si="128"/>
        <v>70.334314906294551</v>
      </c>
      <c r="V279" s="123">
        <f t="shared" si="128"/>
        <v>70.007525654373779</v>
      </c>
      <c r="W279" s="123">
        <f t="shared" ref="W279:Y279" si="129">SUM(W280:W281)</f>
        <v>101.60927207092318</v>
      </c>
      <c r="X279" s="123">
        <f t="shared" si="129"/>
        <v>77.42011570838406</v>
      </c>
      <c r="Y279" s="123">
        <f t="shared" si="129"/>
        <v>65.397137522121199</v>
      </c>
      <c r="DA279" s="130" t="s">
        <v>2917</v>
      </c>
    </row>
    <row r="280" spans="1:105" ht="12" customHeight="1" x14ac:dyDescent="0.25">
      <c r="A280" s="97" t="s">
        <v>51</v>
      </c>
      <c r="B280" s="99">
        <v>81.37526761302577</v>
      </c>
      <c r="C280" s="99">
        <v>90.28126503108426</v>
      </c>
      <c r="D280" s="99">
        <v>87.891279976330864</v>
      </c>
      <c r="E280" s="99">
        <v>72.276519274139034</v>
      </c>
      <c r="F280" s="99">
        <v>85.685550372789521</v>
      </c>
      <c r="G280" s="99">
        <v>72.688878343526014</v>
      </c>
      <c r="H280" s="99">
        <v>72.889689437432551</v>
      </c>
      <c r="I280" s="99">
        <v>56.619009096301454</v>
      </c>
      <c r="J280" s="99">
        <v>75.738741121343836</v>
      </c>
      <c r="K280" s="99">
        <v>126.52940460054</v>
      </c>
      <c r="L280" s="99">
        <v>73.619531920848672</v>
      </c>
      <c r="M280" s="99">
        <v>65.148353379987853</v>
      </c>
      <c r="N280" s="99">
        <v>70.886236667598951</v>
      </c>
      <c r="O280" s="99">
        <v>91.659604376788337</v>
      </c>
      <c r="P280" s="99">
        <v>65.052045670181883</v>
      </c>
      <c r="Q280" s="99">
        <v>71.084021685493113</v>
      </c>
      <c r="R280" s="99">
        <v>75.90239578264638</v>
      </c>
      <c r="S280" s="99">
        <v>81.060573016761907</v>
      </c>
      <c r="T280" s="99">
        <v>78.334933835774081</v>
      </c>
      <c r="U280" s="99">
        <v>69.778694035774137</v>
      </c>
      <c r="V280" s="99">
        <v>69.478919593594512</v>
      </c>
      <c r="W280" s="99">
        <v>100.83767887695292</v>
      </c>
      <c r="X280" s="99">
        <v>76.854171892817959</v>
      </c>
      <c r="Y280" s="99">
        <v>64.922231474380837</v>
      </c>
      <c r="DA280" s="63" t="s">
        <v>2918</v>
      </c>
    </row>
    <row r="281" spans="1:105" ht="12" customHeight="1" x14ac:dyDescent="0.25">
      <c r="A281" s="97" t="s">
        <v>53</v>
      </c>
      <c r="B281" s="99">
        <v>0.79769427435350615</v>
      </c>
      <c r="C281" s="99">
        <v>0.86535638929897007</v>
      </c>
      <c r="D281" s="99">
        <v>0.82173858279948608</v>
      </c>
      <c r="E281" s="99">
        <v>0.66391419397193741</v>
      </c>
      <c r="F281" s="99">
        <v>0.78633043145702619</v>
      </c>
      <c r="G281" s="99">
        <v>0.65626405501089391</v>
      </c>
      <c r="H281" s="99">
        <v>0.64325280062989798</v>
      </c>
      <c r="I281" s="99">
        <v>0.49271538724903408</v>
      </c>
      <c r="J281" s="99">
        <v>0.65717191598282043</v>
      </c>
      <c r="K281" s="99">
        <v>1.0837520504562821</v>
      </c>
      <c r="L281" s="99">
        <v>0.62201615375151609</v>
      </c>
      <c r="M281" s="99">
        <v>0.54292552634934432</v>
      </c>
      <c r="N281" s="99">
        <v>0.58546467013209924</v>
      </c>
      <c r="O281" s="99">
        <v>0.7501558925032179</v>
      </c>
      <c r="P281" s="99">
        <v>0.52867804067955282</v>
      </c>
      <c r="Q281" s="99">
        <v>0.57280254818718745</v>
      </c>
      <c r="R281" s="99">
        <v>0.6086219205925999</v>
      </c>
      <c r="S281" s="99">
        <v>0.64564499251752028</v>
      </c>
      <c r="T281" s="99">
        <v>0.62212666638511127</v>
      </c>
      <c r="U281" s="99">
        <v>0.55562087052041431</v>
      </c>
      <c r="V281" s="99">
        <v>0.52860606077926131</v>
      </c>
      <c r="W281" s="99">
        <v>0.77159319397026382</v>
      </c>
      <c r="X281" s="99">
        <v>0.56594381556609596</v>
      </c>
      <c r="Y281" s="99">
        <v>0.47490604774036677</v>
      </c>
      <c r="DA281" s="63" t="s">
        <v>2919</v>
      </c>
    </row>
    <row r="282" spans="1:105" ht="12" customHeight="1" x14ac:dyDescent="0.25">
      <c r="A282" s="121" t="s">
        <v>92</v>
      </c>
      <c r="B282" s="123">
        <f t="shared" ref="B282:Y282" si="130">B283</f>
        <v>3.1367043218181657E-2</v>
      </c>
      <c r="C282" s="123">
        <f t="shared" si="130"/>
        <v>4.1597696500989545E-2</v>
      </c>
      <c r="D282" s="123">
        <f t="shared" si="130"/>
        <v>5.6545403830187843E-2</v>
      </c>
      <c r="E282" s="123">
        <f t="shared" si="130"/>
        <v>0.16796098692473788</v>
      </c>
      <c r="F282" s="123">
        <f t="shared" si="130"/>
        <v>7.1304913159746325E-2</v>
      </c>
      <c r="G282" s="123">
        <f t="shared" si="130"/>
        <v>7.5463193887197105E-2</v>
      </c>
      <c r="H282" s="123">
        <f t="shared" si="130"/>
        <v>0.14465262305728233</v>
      </c>
      <c r="I282" s="123">
        <f t="shared" si="130"/>
        <v>7.7463928715885769E-2</v>
      </c>
      <c r="J282" s="123">
        <f t="shared" si="130"/>
        <v>0.12019920603377722</v>
      </c>
      <c r="K282" s="123">
        <f t="shared" si="130"/>
        <v>0.18376517389263283</v>
      </c>
      <c r="L282" s="123">
        <f t="shared" si="130"/>
        <v>0.33075373657905238</v>
      </c>
      <c r="M282" s="123">
        <f t="shared" si="130"/>
        <v>0.30961048018974646</v>
      </c>
      <c r="N282" s="123">
        <f t="shared" si="130"/>
        <v>0.37465289343632524</v>
      </c>
      <c r="O282" s="123">
        <f t="shared" si="130"/>
        <v>0.41377102405991045</v>
      </c>
      <c r="P282" s="123">
        <f t="shared" si="130"/>
        <v>0.34311654568577654</v>
      </c>
      <c r="Q282" s="123">
        <f t="shared" si="130"/>
        <v>0.50095852517265482</v>
      </c>
      <c r="R282" s="123">
        <f t="shared" si="130"/>
        <v>0.39359842873954715</v>
      </c>
      <c r="S282" s="123">
        <f t="shared" si="130"/>
        <v>0.32312962352719998</v>
      </c>
      <c r="T282" s="123">
        <f t="shared" si="130"/>
        <v>0.28260432874786895</v>
      </c>
      <c r="U282" s="123">
        <f t="shared" si="130"/>
        <v>0.23379245796979178</v>
      </c>
      <c r="V282" s="123">
        <f t="shared" si="130"/>
        <v>0.29588296702252165</v>
      </c>
      <c r="W282" s="123">
        <f t="shared" si="130"/>
        <v>0.27658324069274381</v>
      </c>
      <c r="X282" s="123">
        <f t="shared" si="130"/>
        <v>0.30147923959451106</v>
      </c>
      <c r="Y282" s="123">
        <f t="shared" si="130"/>
        <v>0.33751361390659723</v>
      </c>
      <c r="DA282" s="130" t="s">
        <v>2920</v>
      </c>
    </row>
    <row r="283" spans="1:105" ht="12" customHeight="1" x14ac:dyDescent="0.25">
      <c r="A283" s="97" t="s">
        <v>53</v>
      </c>
      <c r="B283" s="99">
        <f>RES_hhdet_tess!B8</f>
        <v>3.1367043218181657E-2</v>
      </c>
      <c r="C283" s="99">
        <f>RES_hhdet_tess!C8</f>
        <v>4.1597696500989545E-2</v>
      </c>
      <c r="D283" s="99">
        <f>RES_hhdet_tess!D8</f>
        <v>5.6545403830187843E-2</v>
      </c>
      <c r="E283" s="99">
        <f>RES_hhdet_tess!E8</f>
        <v>0.16796098692473788</v>
      </c>
      <c r="F283" s="99">
        <f>RES_hhdet_tess!F8</f>
        <v>7.1304913159746325E-2</v>
      </c>
      <c r="G283" s="99">
        <f>RES_hhdet_tess!G8</f>
        <v>7.5463193887197105E-2</v>
      </c>
      <c r="H283" s="99">
        <f>RES_hhdet_tess!H8</f>
        <v>0.14465262305728233</v>
      </c>
      <c r="I283" s="99">
        <f>RES_hhdet_tess!I8</f>
        <v>7.7463928715885769E-2</v>
      </c>
      <c r="J283" s="99">
        <f>RES_hhdet_tess!J8</f>
        <v>0.12019920603377722</v>
      </c>
      <c r="K283" s="99">
        <f>RES_hhdet_tess!K8</f>
        <v>0.18376517389263283</v>
      </c>
      <c r="L283" s="99">
        <f>RES_hhdet_tess!L8</f>
        <v>0.33075373657905238</v>
      </c>
      <c r="M283" s="99">
        <f>RES_hhdet_tess!M8</f>
        <v>0.30961048018974646</v>
      </c>
      <c r="N283" s="99">
        <f>RES_hhdet_tess!N8</f>
        <v>0.37465289343632524</v>
      </c>
      <c r="O283" s="99">
        <f>RES_hhdet_tess!O8</f>
        <v>0.41377102405991045</v>
      </c>
      <c r="P283" s="99">
        <f>RES_hhdet_tess!P8</f>
        <v>0.34311654568577654</v>
      </c>
      <c r="Q283" s="99">
        <f>RES_hhdet_tess!Q8</f>
        <v>0.50095852517265482</v>
      </c>
      <c r="R283" s="99">
        <f>RES_hhdet_tess!R8</f>
        <v>0.39359842873954715</v>
      </c>
      <c r="S283" s="99">
        <f>RES_hhdet_tess!S8</f>
        <v>0.32312962352719998</v>
      </c>
      <c r="T283" s="99">
        <f>RES_hhdet_tess!T8</f>
        <v>0.28260432874786895</v>
      </c>
      <c r="U283" s="99">
        <f>RES_hhdet_tess!U8</f>
        <v>0.23379245796979178</v>
      </c>
      <c r="V283" s="99">
        <f>RES_hhdet_tess!V8</f>
        <v>0.29588296702252165</v>
      </c>
      <c r="W283" s="99">
        <f>RES_hhdet_tess!W8</f>
        <v>0.27658324069274381</v>
      </c>
      <c r="X283" s="99">
        <f>RES_hhdet_tess!X8</f>
        <v>0.30147923959451106</v>
      </c>
      <c r="Y283" s="99">
        <f>RES_hhdet_tess!Y8</f>
        <v>0.33751361390659723</v>
      </c>
      <c r="DA283" s="63" t="s">
        <v>2921</v>
      </c>
    </row>
    <row r="284" spans="1:105" ht="12" customHeight="1" x14ac:dyDescent="0.25">
      <c r="A284" s="121" t="s">
        <v>55</v>
      </c>
      <c r="B284" s="123">
        <v>10.097103322749831</v>
      </c>
      <c r="C284" s="123">
        <v>9.628505623492547</v>
      </c>
      <c r="D284" s="123">
        <v>9.7147259204229535</v>
      </c>
      <c r="E284" s="123">
        <v>9.8009369333551213</v>
      </c>
      <c r="F284" s="123">
        <v>10.331001194573737</v>
      </c>
      <c r="G284" s="123">
        <v>10.755160465148453</v>
      </c>
      <c r="H284" s="123">
        <v>11.309899650430541</v>
      </c>
      <c r="I284" s="123">
        <v>11.502583444871153</v>
      </c>
      <c r="J284" s="123">
        <v>10.949912824615771</v>
      </c>
      <c r="K284" s="123">
        <v>11.671297361535006</v>
      </c>
      <c r="L284" s="123">
        <v>11.300796791417834</v>
      </c>
      <c r="M284" s="123">
        <v>11.069409798240621</v>
      </c>
      <c r="N284" s="123">
        <v>11.463780237849914</v>
      </c>
      <c r="O284" s="123">
        <v>11.465770767983514</v>
      </c>
      <c r="P284" s="123">
        <v>11.906060220900626</v>
      </c>
      <c r="Q284" s="123">
        <v>11.75681557056412</v>
      </c>
      <c r="R284" s="123">
        <v>12.020548422483262</v>
      </c>
      <c r="S284" s="123">
        <v>12.0724948881966</v>
      </c>
      <c r="T284" s="123">
        <v>11.924729209677604</v>
      </c>
      <c r="U284" s="123">
        <v>11.903389065556338</v>
      </c>
      <c r="V284" s="123">
        <v>10.369478294612373</v>
      </c>
      <c r="W284" s="123">
        <v>9.7098732600989752</v>
      </c>
      <c r="X284" s="123">
        <v>7.9812578231077644</v>
      </c>
      <c r="Y284" s="123">
        <v>7.6610479433839904</v>
      </c>
      <c r="DA284" s="130" t="s">
        <v>2922</v>
      </c>
    </row>
    <row r="285" spans="1:105" ht="12" customHeight="1" x14ac:dyDescent="0.25">
      <c r="A285" s="97" t="s">
        <v>143</v>
      </c>
      <c r="B285" s="99">
        <v>9.4980665079849835</v>
      </c>
      <c r="C285" s="99">
        <v>9.9563235119011484</v>
      </c>
      <c r="D285" s="99">
        <v>10.289721968431934</v>
      </c>
      <c r="E285" s="99">
        <v>7.9385102661673344</v>
      </c>
      <c r="F285" s="99">
        <v>11.472578797706419</v>
      </c>
      <c r="G285" s="99">
        <v>10.10755804069213</v>
      </c>
      <c r="H285" s="99">
        <v>10.97556869477612</v>
      </c>
      <c r="I285" s="99">
        <v>8.8278951335096441</v>
      </c>
      <c r="J285" s="99">
        <v>11.697528149384171</v>
      </c>
      <c r="K285" s="99">
        <v>23.230803806861921</v>
      </c>
      <c r="L285" s="99">
        <v>11.830171081374571</v>
      </c>
      <c r="M285" s="99">
        <v>11.367726725453249</v>
      </c>
      <c r="N285" s="99">
        <v>11.303338993208005</v>
      </c>
      <c r="O285" s="99">
        <v>11.489010651349181</v>
      </c>
      <c r="P285" s="99">
        <v>11.698339424744526</v>
      </c>
      <c r="Q285" s="99">
        <v>11.709049092341484</v>
      </c>
      <c r="R285" s="99">
        <v>11.823465902845539</v>
      </c>
      <c r="S285" s="99">
        <v>12.011067452874554</v>
      </c>
      <c r="T285" s="99">
        <v>11.851636864930853</v>
      </c>
      <c r="U285" s="99">
        <v>11.547179221923793</v>
      </c>
      <c r="V285" s="99">
        <v>11.53151477293992</v>
      </c>
      <c r="W285" s="99">
        <v>13.596029460278119</v>
      </c>
      <c r="X285" s="99">
        <v>5.7626592230713962</v>
      </c>
      <c r="Y285" s="99">
        <v>8.0409510245177174</v>
      </c>
      <c r="DA285" s="63" t="s">
        <v>2923</v>
      </c>
    </row>
    <row r="286" spans="1:105" ht="12" customHeight="1" x14ac:dyDescent="0.25">
      <c r="A286" s="97" t="s">
        <v>124</v>
      </c>
      <c r="B286" s="99">
        <v>9.8969310677295876</v>
      </c>
      <c r="C286" s="99">
        <v>9.5585604880248187</v>
      </c>
      <c r="D286" s="99">
        <v>9.6273714395580807</v>
      </c>
      <c r="E286" s="99">
        <v>9.5328895988500442</v>
      </c>
      <c r="F286" s="99">
        <v>10.292430733385123</v>
      </c>
      <c r="G286" s="99">
        <v>10.702572818946599</v>
      </c>
      <c r="H286" s="99">
        <v>11.486199552287612</v>
      </c>
      <c r="I286" s="99">
        <v>11.577235499973758</v>
      </c>
      <c r="J286" s="99">
        <v>10.846548080674012</v>
      </c>
      <c r="K286" s="99">
        <v>11.770182185516191</v>
      </c>
      <c r="L286" s="99">
        <v>11.632535441572562</v>
      </c>
      <c r="M286" s="99">
        <v>11.538016396785121</v>
      </c>
      <c r="N286" s="99">
        <v>11.649577419326802</v>
      </c>
      <c r="O286" s="99">
        <v>11.614594433659329</v>
      </c>
      <c r="P286" s="99">
        <v>12.647951041334284</v>
      </c>
      <c r="Q286" s="99">
        <v>11.662866603741337</v>
      </c>
      <c r="R286" s="99">
        <v>12.840001999258975</v>
      </c>
      <c r="S286" s="99">
        <v>12.440353780998931</v>
      </c>
      <c r="T286" s="99">
        <v>11.959536087004787</v>
      </c>
      <c r="U286" s="99">
        <v>11.989471817420698</v>
      </c>
      <c r="V286" s="99">
        <v>10.422209765079092</v>
      </c>
      <c r="W286" s="99">
        <v>9.5290063356372965</v>
      </c>
      <c r="X286" s="99">
        <v>8.9601825090277547</v>
      </c>
      <c r="Y286" s="99">
        <v>8.147068602106577</v>
      </c>
      <c r="DA286" s="63" t="s">
        <v>2924</v>
      </c>
    </row>
    <row r="287" spans="1:105" ht="12" customHeight="1" x14ac:dyDescent="0.25">
      <c r="A287" s="97" t="s">
        <v>123</v>
      </c>
      <c r="B287" s="99">
        <v>0</v>
      </c>
      <c r="C287" s="99">
        <v>0</v>
      </c>
      <c r="D287" s="99">
        <v>0</v>
      </c>
      <c r="E287" s="99">
        <v>0</v>
      </c>
      <c r="F287" s="99">
        <v>10.287833871410056</v>
      </c>
      <c r="G287" s="99">
        <v>10.702644507290326</v>
      </c>
      <c r="H287" s="99">
        <v>11.491538881391303</v>
      </c>
      <c r="I287" s="99">
        <v>11.594015551483011</v>
      </c>
      <c r="J287" s="99">
        <v>10.83828505952434</v>
      </c>
      <c r="K287" s="99">
        <v>11.767004987875149</v>
      </c>
      <c r="L287" s="99">
        <v>11.618051498602373</v>
      </c>
      <c r="M287" s="99">
        <v>11.520199479586619</v>
      </c>
      <c r="N287" s="99">
        <v>11.641146901525484</v>
      </c>
      <c r="O287" s="99">
        <v>11.62468817223194</v>
      </c>
      <c r="P287" s="99">
        <v>12.665969867308508</v>
      </c>
      <c r="Q287" s="99">
        <v>11.681618902299203</v>
      </c>
      <c r="R287" s="99">
        <v>12.881172140485852</v>
      </c>
      <c r="S287" s="99">
        <v>12.495604425373969</v>
      </c>
      <c r="T287" s="99">
        <v>12.059974184530976</v>
      </c>
      <c r="U287" s="99">
        <v>12.080882510139206</v>
      </c>
      <c r="V287" s="99">
        <v>10.490828074987988</v>
      </c>
      <c r="W287" s="99">
        <v>9.5944888899336487</v>
      </c>
      <c r="X287" s="99">
        <v>8.8288734613415922</v>
      </c>
      <c r="Y287" s="99">
        <v>7.9050211174987774</v>
      </c>
      <c r="DA287" s="63" t="s">
        <v>2925</v>
      </c>
    </row>
    <row r="288" spans="1:105" ht="12" customHeight="1" x14ac:dyDescent="0.25">
      <c r="A288" s="100" t="s">
        <v>50</v>
      </c>
      <c r="B288" s="102">
        <v>0</v>
      </c>
      <c r="C288" s="102">
        <v>0</v>
      </c>
      <c r="D288" s="102">
        <v>0</v>
      </c>
      <c r="E288" s="102">
        <v>0</v>
      </c>
      <c r="F288" s="102">
        <v>4.1030110422759396</v>
      </c>
      <c r="G288" s="102">
        <v>4.3562482656748642</v>
      </c>
      <c r="H288" s="102">
        <v>4.7475463272004683</v>
      </c>
      <c r="I288" s="102">
        <v>5.0731738269664977</v>
      </c>
      <c r="J288" s="102">
        <v>4.3239179966873396</v>
      </c>
      <c r="K288" s="102">
        <v>4.8429885058918583</v>
      </c>
      <c r="L288" s="102">
        <v>4.8143405519302194</v>
      </c>
      <c r="M288" s="102">
        <v>4.5981191945341289</v>
      </c>
      <c r="N288" s="102">
        <v>4.6714028770565017</v>
      </c>
      <c r="O288" s="102">
        <v>3.8934398754513966</v>
      </c>
      <c r="P288" s="102">
        <v>3.9640956559337952</v>
      </c>
      <c r="Q288" s="102">
        <v>3.9643395553506799</v>
      </c>
      <c r="R288" s="102">
        <v>5.3172489917315451</v>
      </c>
      <c r="S288" s="102">
        <v>5.4596652564364145</v>
      </c>
      <c r="T288" s="102">
        <v>4.805090824789116</v>
      </c>
      <c r="U288" s="102">
        <v>4.8352048493374795</v>
      </c>
      <c r="V288" s="102">
        <v>2.9557589772182395</v>
      </c>
      <c r="W288" s="102">
        <v>2.3978360699806549</v>
      </c>
      <c r="X288" s="102">
        <v>3.0629421772459282</v>
      </c>
      <c r="Y288" s="102">
        <v>3.0364370028590826</v>
      </c>
      <c r="DA288" s="131" t="s">
        <v>2926</v>
      </c>
    </row>
    <row r="289" spans="1:105" ht="12" customHeight="1" x14ac:dyDescent="0.25">
      <c r="A289" s="103" t="s">
        <v>52</v>
      </c>
      <c r="B289" s="105">
        <v>0</v>
      </c>
      <c r="C289" s="105">
        <v>0</v>
      </c>
      <c r="D289" s="105">
        <v>0</v>
      </c>
      <c r="E289" s="105">
        <v>0</v>
      </c>
      <c r="F289" s="105">
        <v>6.1848228291341174</v>
      </c>
      <c r="G289" s="105">
        <v>6.3463962416154631</v>
      </c>
      <c r="H289" s="105">
        <v>6.7439925541908323</v>
      </c>
      <c r="I289" s="105">
        <v>6.5208417245165151</v>
      </c>
      <c r="J289" s="105">
        <v>6.5143670628370014</v>
      </c>
      <c r="K289" s="105">
        <v>6.9240164819832906</v>
      </c>
      <c r="L289" s="105">
        <v>6.8037109466721528</v>
      </c>
      <c r="M289" s="105">
        <v>6.9220802850524894</v>
      </c>
      <c r="N289" s="105">
        <v>6.9697440244689846</v>
      </c>
      <c r="O289" s="105">
        <v>7.7312482967805423</v>
      </c>
      <c r="P289" s="105">
        <v>8.7018742113747134</v>
      </c>
      <c r="Q289" s="105">
        <v>7.7172793469485246</v>
      </c>
      <c r="R289" s="105">
        <v>7.5639231487543084</v>
      </c>
      <c r="S289" s="105">
        <v>7.0359391689375546</v>
      </c>
      <c r="T289" s="105">
        <v>7.2548833597418607</v>
      </c>
      <c r="U289" s="105">
        <v>7.2456776608017259</v>
      </c>
      <c r="V289" s="105">
        <v>7.5350690977697505</v>
      </c>
      <c r="W289" s="105">
        <v>7.196652819952992</v>
      </c>
      <c r="X289" s="105">
        <v>5.7659312840956654</v>
      </c>
      <c r="Y289" s="105">
        <v>4.8685841146396944</v>
      </c>
      <c r="DA289" s="132" t="s">
        <v>2927</v>
      </c>
    </row>
    <row r="290" spans="1:105" ht="12" customHeight="1" x14ac:dyDescent="0.25">
      <c r="A290" s="106" t="s">
        <v>122</v>
      </c>
      <c r="B290" s="102">
        <v>10.117759266089115</v>
      </c>
      <c r="C290" s="102">
        <v>9.6325311881487963</v>
      </c>
      <c r="D290" s="102">
        <v>9.7184890564020936</v>
      </c>
      <c r="E290" s="102">
        <v>9.8399946710138906</v>
      </c>
      <c r="F290" s="102">
        <v>10.326514461454133</v>
      </c>
      <c r="G290" s="102">
        <v>10.771417046088875</v>
      </c>
      <c r="H290" s="102">
        <v>11.281092099225091</v>
      </c>
      <c r="I290" s="102">
        <v>11.526320284805671</v>
      </c>
      <c r="J290" s="102">
        <v>10.956448827870995</v>
      </c>
      <c r="K290" s="102">
        <v>11.506662305124397</v>
      </c>
      <c r="L290" s="102">
        <v>11.252335320473707</v>
      </c>
      <c r="M290" s="102">
        <v>11.009106338874691</v>
      </c>
      <c r="N290" s="102">
        <v>11.447362471233376</v>
      </c>
      <c r="O290" s="102">
        <v>11.4487937593331</v>
      </c>
      <c r="P290" s="102">
        <v>11.819984760869364</v>
      </c>
      <c r="Q290" s="102">
        <v>11.766164154225937</v>
      </c>
      <c r="R290" s="102">
        <v>11.913465647716034</v>
      </c>
      <c r="S290" s="102">
        <v>12.022074338999275</v>
      </c>
      <c r="T290" s="102">
        <v>11.919792599595407</v>
      </c>
      <c r="U290" s="102">
        <v>11.907431693436273</v>
      </c>
      <c r="V290" s="102">
        <v>10.300511902505381</v>
      </c>
      <c r="W290" s="102">
        <v>9.5247217719886894</v>
      </c>
      <c r="X290" s="102">
        <v>7.9517824235820269</v>
      </c>
      <c r="Y290" s="102">
        <v>7.5869273031915077</v>
      </c>
      <c r="DA290" s="131" t="s">
        <v>2928</v>
      </c>
    </row>
    <row r="291" spans="1:105" ht="12" customHeight="1" x14ac:dyDescent="0.25">
      <c r="A291" s="107" t="s">
        <v>121</v>
      </c>
      <c r="B291" s="105">
        <v>10.117759266089109</v>
      </c>
      <c r="C291" s="105">
        <v>9.6325977611968661</v>
      </c>
      <c r="D291" s="105">
        <v>9.7189329825742377</v>
      </c>
      <c r="E291" s="105">
        <v>9.842625391142688</v>
      </c>
      <c r="F291" s="105">
        <v>10.327762410481373</v>
      </c>
      <c r="G291" s="105">
        <v>10.770585305955166</v>
      </c>
      <c r="H291" s="105">
        <v>11.278184544395822</v>
      </c>
      <c r="I291" s="105">
        <v>11.505691543352835</v>
      </c>
      <c r="J291" s="105">
        <v>10.939131652103701</v>
      </c>
      <c r="K291" s="105">
        <v>11.489761158142402</v>
      </c>
      <c r="L291" s="105">
        <v>11.238209491130508</v>
      </c>
      <c r="M291" s="105">
        <v>10.99890659741545</v>
      </c>
      <c r="N291" s="105">
        <v>11.438479288294896</v>
      </c>
      <c r="O291" s="105">
        <v>11.446919259311677</v>
      </c>
      <c r="P291" s="105">
        <v>11.827942157082527</v>
      </c>
      <c r="Q291" s="105">
        <v>11.788592715358417</v>
      </c>
      <c r="R291" s="105">
        <v>11.937239730188912</v>
      </c>
      <c r="S291" s="105">
        <v>12.046319364140452</v>
      </c>
      <c r="T291" s="105">
        <v>11.936273229179189</v>
      </c>
      <c r="U291" s="105">
        <v>11.911223002230139</v>
      </c>
      <c r="V291" s="105">
        <v>10.291998311649508</v>
      </c>
      <c r="W291" s="105">
        <v>9.518317976159075</v>
      </c>
      <c r="X291" s="105">
        <v>7.895418333816874</v>
      </c>
      <c r="Y291" s="105">
        <v>7.5544001038242961</v>
      </c>
      <c r="DA291" s="132" t="s">
        <v>2929</v>
      </c>
    </row>
    <row r="292" spans="1:105" ht="12" customHeight="1" x14ac:dyDescent="0.25">
      <c r="A292" s="108" t="s">
        <v>53</v>
      </c>
      <c r="B292" s="99">
        <v>4.2356390864585389</v>
      </c>
      <c r="C292" s="99">
        <v>3.9324347061029665</v>
      </c>
      <c r="D292" s="99">
        <v>4.0628659967929845</v>
      </c>
      <c r="E292" s="99">
        <v>4.1891772881692004</v>
      </c>
      <c r="F292" s="99">
        <v>4.1140025478142244</v>
      </c>
      <c r="G292" s="99">
        <v>4.3841830696734476</v>
      </c>
      <c r="H292" s="99">
        <v>4.6599534773305384</v>
      </c>
      <c r="I292" s="99">
        <v>5.0363815346304737</v>
      </c>
      <c r="J292" s="99">
        <v>4.3688367995307509</v>
      </c>
      <c r="K292" s="99">
        <v>4.7364618475935494</v>
      </c>
      <c r="L292" s="99">
        <v>4.6600411007654641</v>
      </c>
      <c r="M292" s="99">
        <v>4.391280929103635</v>
      </c>
      <c r="N292" s="99">
        <v>4.5922517974829775</v>
      </c>
      <c r="O292" s="99">
        <v>3.8375319679017199</v>
      </c>
      <c r="P292" s="99">
        <v>3.702053759137192</v>
      </c>
      <c r="Q292" s="99">
        <v>4.0056416450241015</v>
      </c>
      <c r="R292" s="99">
        <v>4.9252315643694882</v>
      </c>
      <c r="S292" s="99">
        <v>5.2659388881103046</v>
      </c>
      <c r="T292" s="99">
        <v>4.7603418031349225</v>
      </c>
      <c r="U292" s="99">
        <v>4.7666242467767557</v>
      </c>
      <c r="V292" s="99">
        <v>2.8987431961893657</v>
      </c>
      <c r="W292" s="99">
        <v>2.3694522688705693</v>
      </c>
      <c r="X292" s="99">
        <v>2.7146295667842684</v>
      </c>
      <c r="Y292" s="99">
        <v>2.8894021990570455</v>
      </c>
      <c r="DA292" s="63" t="s">
        <v>2930</v>
      </c>
    </row>
    <row r="293" spans="1:105" ht="12" customHeight="1" x14ac:dyDescent="0.25">
      <c r="A293" s="108" t="s">
        <v>52</v>
      </c>
      <c r="B293" s="99">
        <v>5.8821201796305722</v>
      </c>
      <c r="C293" s="99">
        <v>5.7001630550939009</v>
      </c>
      <c r="D293" s="99">
        <v>5.6560669857812531</v>
      </c>
      <c r="E293" s="99">
        <v>5.6534481029734893</v>
      </c>
      <c r="F293" s="99">
        <v>6.2137598626671489</v>
      </c>
      <c r="G293" s="99">
        <v>6.3864022362817181</v>
      </c>
      <c r="H293" s="99">
        <v>6.6182310670652837</v>
      </c>
      <c r="I293" s="99">
        <v>6.4693100087223598</v>
      </c>
      <c r="J293" s="99">
        <v>6.5702948525729479</v>
      </c>
      <c r="K293" s="99">
        <v>6.7532993105488508</v>
      </c>
      <c r="L293" s="99">
        <v>6.5781683903650432</v>
      </c>
      <c r="M293" s="99">
        <v>6.6076256683118144</v>
      </c>
      <c r="N293" s="99">
        <v>6.8462274908119198</v>
      </c>
      <c r="O293" s="99">
        <v>7.6093872914099574</v>
      </c>
      <c r="P293" s="99">
        <v>8.1258883979453316</v>
      </c>
      <c r="Q293" s="99">
        <v>7.782951070334315</v>
      </c>
      <c r="R293" s="99">
        <v>7.0120081658194238</v>
      </c>
      <c r="S293" s="99">
        <v>6.780380476030146</v>
      </c>
      <c r="T293" s="99">
        <v>7.1759314260442677</v>
      </c>
      <c r="U293" s="99">
        <v>7.1445987554533836</v>
      </c>
      <c r="V293" s="99">
        <v>7.3932551154601409</v>
      </c>
      <c r="W293" s="99">
        <v>7.148865707288504</v>
      </c>
      <c r="X293" s="99">
        <v>5.1807887670326052</v>
      </c>
      <c r="Y293" s="99">
        <v>4.6649979047672501</v>
      </c>
      <c r="DA293" s="63" t="s">
        <v>2931</v>
      </c>
    </row>
    <row r="294" spans="1:105" ht="12" customHeight="1" x14ac:dyDescent="0.25">
      <c r="A294" s="121" t="s">
        <v>54</v>
      </c>
      <c r="B294" s="123">
        <v>1.8508835346558821</v>
      </c>
      <c r="C294" s="123">
        <v>1.8387682091430066</v>
      </c>
      <c r="D294" s="123">
        <v>1.8048305634457589</v>
      </c>
      <c r="E294" s="123">
        <v>1.9599004247375134</v>
      </c>
      <c r="F294" s="123">
        <v>1.9770076860150581</v>
      </c>
      <c r="G294" s="123">
        <v>2.0598256812297451</v>
      </c>
      <c r="H294" s="123">
        <v>2.0020316139848546</v>
      </c>
      <c r="I294" s="123">
        <v>1.9649129718794847</v>
      </c>
      <c r="J294" s="123">
        <v>1.7175443297160948</v>
      </c>
      <c r="K294" s="123">
        <v>1.7835707348608683</v>
      </c>
      <c r="L294" s="123">
        <v>1.7628296739482623</v>
      </c>
      <c r="M294" s="123">
        <v>1.655196990672422</v>
      </c>
      <c r="N294" s="123">
        <v>1.7169397579509837</v>
      </c>
      <c r="O294" s="123">
        <v>1.7278758940223049</v>
      </c>
      <c r="P294" s="123">
        <v>1.759666888648503</v>
      </c>
      <c r="Q294" s="123">
        <v>1.8499606541502711</v>
      </c>
      <c r="R294" s="123">
        <v>1.8494894936904474</v>
      </c>
      <c r="S294" s="123">
        <v>1.8556299850858713</v>
      </c>
      <c r="T294" s="123">
        <v>1.8518107470295861</v>
      </c>
      <c r="U294" s="123">
        <v>1.8418594019154111</v>
      </c>
      <c r="V294" s="123">
        <v>1.928154247776124</v>
      </c>
      <c r="W294" s="123">
        <v>1.8806202124598024</v>
      </c>
      <c r="X294" s="123">
        <v>1.3803325652321699</v>
      </c>
      <c r="Y294" s="123">
        <v>1.3933037047037686</v>
      </c>
      <c r="DA294" s="130" t="s">
        <v>2932</v>
      </c>
    </row>
    <row r="295" spans="1:105" ht="12" customHeight="1" x14ac:dyDescent="0.25">
      <c r="A295" s="97" t="s">
        <v>51</v>
      </c>
      <c r="B295" s="99">
        <v>0</v>
      </c>
      <c r="C295" s="99">
        <v>0</v>
      </c>
      <c r="D295" s="99">
        <v>0</v>
      </c>
      <c r="E295" s="99">
        <v>0</v>
      </c>
      <c r="F295" s="99">
        <v>0</v>
      </c>
      <c r="G295" s="99">
        <v>0</v>
      </c>
      <c r="H295" s="99">
        <v>0</v>
      </c>
      <c r="I295" s="99">
        <v>0</v>
      </c>
      <c r="J295" s="99">
        <v>0</v>
      </c>
      <c r="K295" s="99">
        <v>0</v>
      </c>
      <c r="L295" s="99">
        <v>0</v>
      </c>
      <c r="M295" s="99">
        <v>0</v>
      </c>
      <c r="N295" s="99">
        <v>0</v>
      </c>
      <c r="O295" s="99">
        <v>0</v>
      </c>
      <c r="P295" s="99">
        <v>0</v>
      </c>
      <c r="Q295" s="99">
        <v>0</v>
      </c>
      <c r="R295" s="99">
        <v>0</v>
      </c>
      <c r="S295" s="99">
        <v>0</v>
      </c>
      <c r="T295" s="99">
        <v>0</v>
      </c>
      <c r="U295" s="99">
        <v>0</v>
      </c>
      <c r="V295" s="99">
        <v>0</v>
      </c>
      <c r="W295" s="99">
        <v>0</v>
      </c>
      <c r="X295" s="99">
        <v>0</v>
      </c>
      <c r="Y295" s="99">
        <v>0</v>
      </c>
      <c r="DA295" s="63" t="s">
        <v>2933</v>
      </c>
    </row>
    <row r="296" spans="1:105" ht="12" customHeight="1" x14ac:dyDescent="0.25">
      <c r="A296" s="97" t="s">
        <v>50</v>
      </c>
      <c r="B296" s="99">
        <v>1.8554891938821561</v>
      </c>
      <c r="C296" s="99">
        <v>1.7981443036031037</v>
      </c>
      <c r="D296" s="99">
        <v>1.7885649315300609</v>
      </c>
      <c r="E296" s="99">
        <v>1.9918151734714022</v>
      </c>
      <c r="F296" s="99">
        <v>1.9826679094768109</v>
      </c>
      <c r="G296" s="99">
        <v>1.9502739353521805</v>
      </c>
      <c r="H296" s="99">
        <v>2.0299024626102442</v>
      </c>
      <c r="I296" s="99">
        <v>1.9974944902642306</v>
      </c>
      <c r="J296" s="99">
        <v>1.6937894506589306</v>
      </c>
      <c r="K296" s="99">
        <v>1.8153410768337259</v>
      </c>
      <c r="L296" s="99">
        <v>1.7359386242057719</v>
      </c>
      <c r="M296" s="99">
        <v>1.7351752033574628</v>
      </c>
      <c r="N296" s="99">
        <v>1.7499567663842273</v>
      </c>
      <c r="O296" s="99">
        <v>1.7339992676426064</v>
      </c>
      <c r="P296" s="99">
        <v>1.8896937421303512</v>
      </c>
      <c r="Q296" s="99">
        <v>1.8170086378581436</v>
      </c>
      <c r="R296" s="99">
        <v>1.942793063220613</v>
      </c>
      <c r="S296" s="99">
        <v>1.9121831821252238</v>
      </c>
      <c r="T296" s="99">
        <v>1.9019344248287178</v>
      </c>
      <c r="U296" s="99">
        <v>1.9905723899620094</v>
      </c>
      <c r="V296" s="99">
        <v>1.841409861825209</v>
      </c>
      <c r="W296" s="99">
        <v>1.7479614923040376</v>
      </c>
      <c r="X296" s="99">
        <v>1.5889061344130384</v>
      </c>
      <c r="Y296" s="99">
        <v>1.4373131764031415</v>
      </c>
      <c r="DA296" s="63" t="s">
        <v>2934</v>
      </c>
    </row>
    <row r="297" spans="1:105" ht="12" customHeight="1" x14ac:dyDescent="0.25">
      <c r="A297" s="109" t="s">
        <v>120</v>
      </c>
      <c r="B297" s="110">
        <v>1.8507060213904387</v>
      </c>
      <c r="C297" s="110">
        <v>1.8403981191629706</v>
      </c>
      <c r="D297" s="110">
        <v>1.8055011438641868</v>
      </c>
      <c r="E297" s="110">
        <v>1.9585561356768282</v>
      </c>
      <c r="F297" s="110">
        <v>1.9767493857480205</v>
      </c>
      <c r="G297" s="110">
        <v>2.0652577739359654</v>
      </c>
      <c r="H297" s="110">
        <v>2.0004311164645645</v>
      </c>
      <c r="I297" s="110">
        <v>1.9627419006435771</v>
      </c>
      <c r="J297" s="110">
        <v>1.7192704498739713</v>
      </c>
      <c r="K297" s="110">
        <v>1.781109406169564</v>
      </c>
      <c r="L297" s="110">
        <v>1.7649550644925061</v>
      </c>
      <c r="M297" s="110">
        <v>1.6487592133825644</v>
      </c>
      <c r="N297" s="110">
        <v>1.7142292691438203</v>
      </c>
      <c r="O297" s="110">
        <v>1.7273730418751889</v>
      </c>
      <c r="P297" s="110">
        <v>1.7489644809788663</v>
      </c>
      <c r="Q297" s="110">
        <v>1.8526301146405422</v>
      </c>
      <c r="R297" s="110">
        <v>1.8419565941934835</v>
      </c>
      <c r="S297" s="110">
        <v>1.8510884344323093</v>
      </c>
      <c r="T297" s="110">
        <v>1.8477878750596595</v>
      </c>
      <c r="U297" s="110">
        <v>1.8298288670655525</v>
      </c>
      <c r="V297" s="110">
        <v>1.935183253127301</v>
      </c>
      <c r="W297" s="110">
        <v>1.8912152025679045</v>
      </c>
      <c r="X297" s="110">
        <v>1.3633542106606591</v>
      </c>
      <c r="Y297" s="110">
        <v>1.3895895728403469</v>
      </c>
      <c r="DA297" s="60" t="s">
        <v>2935</v>
      </c>
    </row>
    <row r="299" spans="1:105" ht="12" customHeight="1" x14ac:dyDescent="0.25">
      <c r="A299" s="116" t="s">
        <v>167</v>
      </c>
      <c r="B299" s="118">
        <f t="shared" ref="B299:Q299" si="131">B300+B303+B305+B315</f>
        <v>45.742657331598295</v>
      </c>
      <c r="C299" s="118">
        <f t="shared" si="131"/>
        <v>50.492828738612758</v>
      </c>
      <c r="D299" s="118">
        <f t="shared" si="131"/>
        <v>51.041962823792701</v>
      </c>
      <c r="E299" s="118">
        <f t="shared" si="131"/>
        <v>41.969337889802844</v>
      </c>
      <c r="F299" s="118">
        <f t="shared" si="131"/>
        <v>49.446633188313442</v>
      </c>
      <c r="G299" s="118">
        <f t="shared" si="131"/>
        <v>42.665429474423007</v>
      </c>
      <c r="H299" s="118">
        <f t="shared" si="131"/>
        <v>42.522256631032583</v>
      </c>
      <c r="I299" s="118">
        <f t="shared" si="131"/>
        <v>32.612050790193166</v>
      </c>
      <c r="J299" s="118">
        <f t="shared" si="131"/>
        <v>42.529124795619921</v>
      </c>
      <c r="K299" s="118">
        <f t="shared" si="131"/>
        <v>68.698927037284065</v>
      </c>
      <c r="L299" s="118">
        <f t="shared" si="131"/>
        <v>40.299958503667483</v>
      </c>
      <c r="M299" s="118">
        <f t="shared" si="131"/>
        <v>35.381454587141029</v>
      </c>
      <c r="N299" s="118">
        <f t="shared" si="131"/>
        <v>37.984073042156702</v>
      </c>
      <c r="O299" s="118">
        <f t="shared" si="131"/>
        <v>47.792887616636769</v>
      </c>
      <c r="P299" s="118">
        <f t="shared" si="131"/>
        <v>34.128626844477488</v>
      </c>
      <c r="Q299" s="118">
        <f t="shared" si="131"/>
        <v>37.186491810356451</v>
      </c>
      <c r="R299" s="118">
        <f t="shared" ref="R299:V299" si="132">R300+R303+R305+R315</f>
        <v>39.67389141828103</v>
      </c>
      <c r="S299" s="118">
        <f t="shared" si="132"/>
        <v>42.240386365079743</v>
      </c>
      <c r="T299" s="118">
        <f t="shared" si="132"/>
        <v>40.824211168302163</v>
      </c>
      <c r="U299" s="118">
        <f t="shared" si="132"/>
        <v>36.455496593619444</v>
      </c>
      <c r="V299" s="118">
        <f t="shared" si="132"/>
        <v>36.278244785380373</v>
      </c>
      <c r="W299" s="118">
        <f t="shared" ref="W299:Y299" si="133">W300+W303+W305+W315</f>
        <v>52.306005737609759</v>
      </c>
      <c r="X299" s="118">
        <f t="shared" si="133"/>
        <v>39.03953999147155</v>
      </c>
      <c r="Y299" s="118">
        <f t="shared" si="133"/>
        <v>31.800809103111192</v>
      </c>
      <c r="DA299" s="129" t="s">
        <v>3084</v>
      </c>
    </row>
    <row r="300" spans="1:105" ht="12" customHeight="1" x14ac:dyDescent="0.25">
      <c r="A300" s="121" t="s">
        <v>57</v>
      </c>
      <c r="B300" s="123">
        <f t="shared" ref="B300:Q300" si="134">SUM(B301:B302)</f>
        <v>45.381053616994592</v>
      </c>
      <c r="C300" s="123">
        <f t="shared" si="134"/>
        <v>50.135672836137921</v>
      </c>
      <c r="D300" s="123">
        <f t="shared" si="134"/>
        <v>50.673562185076527</v>
      </c>
      <c r="E300" s="123">
        <f t="shared" si="134"/>
        <v>41.593306572574562</v>
      </c>
      <c r="F300" s="123">
        <f t="shared" si="134"/>
        <v>48.859207900672935</v>
      </c>
      <c r="G300" s="123">
        <f t="shared" si="134"/>
        <v>41.958689725363627</v>
      </c>
      <c r="H300" s="123">
        <f t="shared" si="134"/>
        <v>41.748568523721566</v>
      </c>
      <c r="I300" s="123">
        <f t="shared" si="134"/>
        <v>31.884880579077251</v>
      </c>
      <c r="J300" s="123">
        <f t="shared" si="134"/>
        <v>41.895689579633327</v>
      </c>
      <c r="K300" s="123">
        <f t="shared" si="134"/>
        <v>67.974797046607307</v>
      </c>
      <c r="L300" s="123">
        <f t="shared" si="134"/>
        <v>39.686881548245779</v>
      </c>
      <c r="M300" s="123">
        <f t="shared" si="134"/>
        <v>34.793709181139782</v>
      </c>
      <c r="N300" s="123">
        <f t="shared" si="134"/>
        <v>37.42360499642021</v>
      </c>
      <c r="O300" s="123">
        <f t="shared" si="134"/>
        <v>47.227217034635089</v>
      </c>
      <c r="P300" s="123">
        <f t="shared" si="134"/>
        <v>33.493273616438671</v>
      </c>
      <c r="Q300" s="123">
        <f t="shared" si="134"/>
        <v>36.568827410733938</v>
      </c>
      <c r="R300" s="123">
        <f t="shared" ref="R300:V300" si="135">SUM(R301:R302)</f>
        <v>38.990787748990861</v>
      </c>
      <c r="S300" s="123">
        <f t="shared" si="135"/>
        <v>41.572463615104262</v>
      </c>
      <c r="T300" s="123">
        <f t="shared" si="135"/>
        <v>40.16667785081988</v>
      </c>
      <c r="U300" s="123">
        <f t="shared" si="135"/>
        <v>35.776990765526541</v>
      </c>
      <c r="V300" s="123">
        <f t="shared" si="135"/>
        <v>35.612273717046321</v>
      </c>
      <c r="W300" s="123">
        <f t="shared" ref="W300:Y300" si="136">SUM(W301:W302)</f>
        <v>51.63955603066632</v>
      </c>
      <c r="X300" s="123">
        <f t="shared" si="136"/>
        <v>38.593789674581629</v>
      </c>
      <c r="Y300" s="123">
        <f t="shared" si="136"/>
        <v>31.360075448632223</v>
      </c>
      <c r="DA300" s="130" t="s">
        <v>3085</v>
      </c>
    </row>
    <row r="301" spans="1:105" ht="12" customHeight="1" x14ac:dyDescent="0.25">
      <c r="A301" s="97" t="s">
        <v>51</v>
      </c>
      <c r="B301" s="99">
        <v>45.381053616994592</v>
      </c>
      <c r="C301" s="99">
        <v>50.135672836137921</v>
      </c>
      <c r="D301" s="99">
        <v>50.673562185076527</v>
      </c>
      <c r="E301" s="99">
        <v>41.593306572574562</v>
      </c>
      <c r="F301" s="99">
        <v>48.859207900672935</v>
      </c>
      <c r="G301" s="99">
        <v>41.958689725363627</v>
      </c>
      <c r="H301" s="99">
        <v>41.748568523721566</v>
      </c>
      <c r="I301" s="99">
        <v>31.884880579077251</v>
      </c>
      <c r="J301" s="99">
        <v>41.895689579633327</v>
      </c>
      <c r="K301" s="99">
        <v>67.974797046607307</v>
      </c>
      <c r="L301" s="99">
        <v>39.686881548245779</v>
      </c>
      <c r="M301" s="99">
        <v>34.793709181139782</v>
      </c>
      <c r="N301" s="99">
        <v>37.42360499642021</v>
      </c>
      <c r="O301" s="99">
        <v>47.227217034635089</v>
      </c>
      <c r="P301" s="99">
        <v>33.493273616438671</v>
      </c>
      <c r="Q301" s="99">
        <v>36.568827410733938</v>
      </c>
      <c r="R301" s="99">
        <v>38.990787748990861</v>
      </c>
      <c r="S301" s="99">
        <v>41.572463615104262</v>
      </c>
      <c r="T301" s="99">
        <v>40.16667785081988</v>
      </c>
      <c r="U301" s="99">
        <v>35.776990765526541</v>
      </c>
      <c r="V301" s="99">
        <v>35.612273717046321</v>
      </c>
      <c r="W301" s="99">
        <v>51.63955603066632</v>
      </c>
      <c r="X301" s="99">
        <v>38.593789674581629</v>
      </c>
      <c r="Y301" s="99">
        <v>31.360075448632223</v>
      </c>
      <c r="DA301" s="63" t="s">
        <v>3086</v>
      </c>
    </row>
    <row r="302" spans="1:105" ht="12" customHeight="1" x14ac:dyDescent="0.25">
      <c r="A302" s="97" t="s">
        <v>53</v>
      </c>
      <c r="B302" s="99">
        <v>0</v>
      </c>
      <c r="C302" s="99">
        <v>0</v>
      </c>
      <c r="D302" s="99">
        <v>0</v>
      </c>
      <c r="E302" s="99">
        <v>0</v>
      </c>
      <c r="F302" s="99">
        <v>0</v>
      </c>
      <c r="G302" s="99">
        <v>0</v>
      </c>
      <c r="H302" s="99">
        <v>0</v>
      </c>
      <c r="I302" s="99">
        <v>0</v>
      </c>
      <c r="J302" s="99">
        <v>0</v>
      </c>
      <c r="K302" s="99">
        <v>0</v>
      </c>
      <c r="L302" s="99">
        <v>0</v>
      </c>
      <c r="M302" s="99">
        <v>0</v>
      </c>
      <c r="N302" s="99">
        <v>0</v>
      </c>
      <c r="O302" s="99">
        <v>0</v>
      </c>
      <c r="P302" s="99">
        <v>0</v>
      </c>
      <c r="Q302" s="99">
        <v>0</v>
      </c>
      <c r="R302" s="99">
        <v>0</v>
      </c>
      <c r="S302" s="99">
        <v>0</v>
      </c>
      <c r="T302" s="99">
        <v>0</v>
      </c>
      <c r="U302" s="99">
        <v>0</v>
      </c>
      <c r="V302" s="99">
        <v>0</v>
      </c>
      <c r="W302" s="99">
        <v>0</v>
      </c>
      <c r="X302" s="99">
        <v>0</v>
      </c>
      <c r="Y302" s="99">
        <v>0</v>
      </c>
      <c r="DA302" s="63" t="s">
        <v>3087</v>
      </c>
    </row>
    <row r="303" spans="1:105" ht="12" customHeight="1" x14ac:dyDescent="0.25">
      <c r="A303" s="121" t="s">
        <v>92</v>
      </c>
      <c r="B303" s="123">
        <f t="shared" ref="B303:Y303" si="137">B304</f>
        <v>0</v>
      </c>
      <c r="C303" s="123">
        <f t="shared" si="137"/>
        <v>0</v>
      </c>
      <c r="D303" s="123">
        <f t="shared" si="137"/>
        <v>0</v>
      </c>
      <c r="E303" s="123">
        <f t="shared" si="137"/>
        <v>0</v>
      </c>
      <c r="F303" s="123">
        <f t="shared" si="137"/>
        <v>0</v>
      </c>
      <c r="G303" s="123">
        <f t="shared" si="137"/>
        <v>0</v>
      </c>
      <c r="H303" s="123">
        <f t="shared" si="137"/>
        <v>0</v>
      </c>
      <c r="I303" s="123">
        <f t="shared" si="137"/>
        <v>0</v>
      </c>
      <c r="J303" s="123">
        <f t="shared" si="137"/>
        <v>0</v>
      </c>
      <c r="K303" s="123">
        <f t="shared" si="137"/>
        <v>0</v>
      </c>
      <c r="L303" s="123">
        <f t="shared" si="137"/>
        <v>0</v>
      </c>
      <c r="M303" s="123">
        <f t="shared" si="137"/>
        <v>0</v>
      </c>
      <c r="N303" s="123">
        <f t="shared" si="137"/>
        <v>0</v>
      </c>
      <c r="O303" s="123">
        <f t="shared" si="137"/>
        <v>0</v>
      </c>
      <c r="P303" s="123">
        <f t="shared" si="137"/>
        <v>0</v>
      </c>
      <c r="Q303" s="123">
        <f t="shared" si="137"/>
        <v>0</v>
      </c>
      <c r="R303" s="123">
        <f t="shared" si="137"/>
        <v>0</v>
      </c>
      <c r="S303" s="123">
        <f t="shared" si="137"/>
        <v>0</v>
      </c>
      <c r="T303" s="123">
        <f t="shared" si="137"/>
        <v>0</v>
      </c>
      <c r="U303" s="123">
        <f t="shared" si="137"/>
        <v>0</v>
      </c>
      <c r="V303" s="123">
        <f t="shared" si="137"/>
        <v>0</v>
      </c>
      <c r="W303" s="123">
        <f t="shared" si="137"/>
        <v>0</v>
      </c>
      <c r="X303" s="123">
        <f t="shared" si="137"/>
        <v>0</v>
      </c>
      <c r="Y303" s="123">
        <f t="shared" si="137"/>
        <v>0</v>
      </c>
      <c r="DA303" s="130" t="s">
        <v>3088</v>
      </c>
    </row>
    <row r="304" spans="1:105" ht="12" customHeight="1" x14ac:dyDescent="0.25">
      <c r="A304" s="97" t="s">
        <v>53</v>
      </c>
      <c r="B304" s="99">
        <v>0</v>
      </c>
      <c r="C304" s="99">
        <v>0</v>
      </c>
      <c r="D304" s="99">
        <v>0</v>
      </c>
      <c r="E304" s="99">
        <v>0</v>
      </c>
      <c r="F304" s="99">
        <v>0</v>
      </c>
      <c r="G304" s="99">
        <v>0</v>
      </c>
      <c r="H304" s="99">
        <v>0</v>
      </c>
      <c r="I304" s="99">
        <v>0</v>
      </c>
      <c r="J304" s="99">
        <v>0</v>
      </c>
      <c r="K304" s="99">
        <v>0</v>
      </c>
      <c r="L304" s="99">
        <v>0</v>
      </c>
      <c r="M304" s="99">
        <v>0</v>
      </c>
      <c r="N304" s="99">
        <v>0</v>
      </c>
      <c r="O304" s="99">
        <v>0</v>
      </c>
      <c r="P304" s="99">
        <v>0</v>
      </c>
      <c r="Q304" s="99">
        <v>0</v>
      </c>
      <c r="R304" s="99">
        <v>0</v>
      </c>
      <c r="S304" s="99">
        <v>0</v>
      </c>
      <c r="T304" s="99">
        <v>0</v>
      </c>
      <c r="U304" s="99">
        <v>0</v>
      </c>
      <c r="V304" s="99">
        <v>0</v>
      </c>
      <c r="W304" s="99">
        <v>0</v>
      </c>
      <c r="X304" s="99">
        <v>0</v>
      </c>
      <c r="Y304" s="99">
        <v>0</v>
      </c>
      <c r="DA304" s="63" t="s">
        <v>3089</v>
      </c>
    </row>
    <row r="305" spans="1:105" ht="12" customHeight="1" x14ac:dyDescent="0.25">
      <c r="A305" s="121" t="s">
        <v>55</v>
      </c>
      <c r="B305" s="123">
        <v>0.33572047979473962</v>
      </c>
      <c r="C305" s="123">
        <v>0.3311329466136213</v>
      </c>
      <c r="D305" s="123">
        <v>0.34185515853915716</v>
      </c>
      <c r="E305" s="123">
        <v>0.34588033428008119</v>
      </c>
      <c r="F305" s="123">
        <v>0.5550892631283626</v>
      </c>
      <c r="G305" s="123">
        <v>0.67237773509321985</v>
      </c>
      <c r="H305" s="123">
        <v>0.73267163344026098</v>
      </c>
      <c r="I305" s="123">
        <v>0.68078352392353847</v>
      </c>
      <c r="J305" s="123">
        <v>0.59079185305823523</v>
      </c>
      <c r="K305" s="123">
        <v>0.67562765129451163</v>
      </c>
      <c r="L305" s="123">
        <v>0.56583263623369107</v>
      </c>
      <c r="M305" s="123">
        <v>0.5397216822104367</v>
      </c>
      <c r="N305" s="123">
        <v>0.51115125584766996</v>
      </c>
      <c r="O305" s="123">
        <v>0.51679732140546275</v>
      </c>
      <c r="P305" s="123">
        <v>0.58198490681838577</v>
      </c>
      <c r="Q305" s="123">
        <v>0.56711083704291976</v>
      </c>
      <c r="R305" s="123">
        <v>0.62924627013038448</v>
      </c>
      <c r="S305" s="123">
        <v>0.61520447632736852</v>
      </c>
      <c r="T305" s="123">
        <v>0.60515035308205023</v>
      </c>
      <c r="U305" s="123">
        <v>0.62330553525924914</v>
      </c>
      <c r="V305" s="123">
        <v>0.61485610111602251</v>
      </c>
      <c r="W305" s="123">
        <v>0.61868734968197048</v>
      </c>
      <c r="X305" s="123">
        <v>0.40166259319828945</v>
      </c>
      <c r="Y305" s="123">
        <v>0.39959906149776619</v>
      </c>
      <c r="DA305" s="130" t="s">
        <v>3090</v>
      </c>
    </row>
    <row r="306" spans="1:105" ht="12" customHeight="1" x14ac:dyDescent="0.25">
      <c r="A306" s="97" t="s">
        <v>143</v>
      </c>
      <c r="B306" s="99">
        <v>5.6173596949127926</v>
      </c>
      <c r="C306" s="99">
        <v>5.845203330366485</v>
      </c>
      <c r="D306" s="99">
        <v>6.256348870247777</v>
      </c>
      <c r="E306" s="99">
        <v>4.8096911556617057</v>
      </c>
      <c r="F306" s="99">
        <v>6.8274611448458389</v>
      </c>
      <c r="G306" s="99">
        <v>6.0506555980412307</v>
      </c>
      <c r="H306" s="99">
        <v>6.4791208466066532</v>
      </c>
      <c r="I306" s="99">
        <v>5.1268808626507214</v>
      </c>
      <c r="J306" s="99">
        <v>6.709070597481813</v>
      </c>
      <c r="K306" s="99">
        <v>13.000802300577108</v>
      </c>
      <c r="L306" s="99">
        <v>6.6520474001603684</v>
      </c>
      <c r="M306" s="99">
        <v>6.3451407494258891</v>
      </c>
      <c r="N306" s="99">
        <v>6.2485635630708707</v>
      </c>
      <c r="O306" s="99">
        <v>6.2253554706638754</v>
      </c>
      <c r="P306" s="99">
        <v>6.3380769593258988</v>
      </c>
      <c r="Q306" s="99">
        <v>6.3403518594165398</v>
      </c>
      <c r="R306" s="99">
        <v>6.3893482255053682</v>
      </c>
      <c r="S306" s="99">
        <v>6.4217337679508697</v>
      </c>
      <c r="T306" s="99">
        <v>6.269310071961951</v>
      </c>
      <c r="U306" s="99">
        <v>6.0147528797512422</v>
      </c>
      <c r="V306" s="99">
        <v>5.9331739320341121</v>
      </c>
      <c r="W306" s="99">
        <v>6.9678028463244353</v>
      </c>
      <c r="X306" s="99">
        <v>2.8428289828371081</v>
      </c>
      <c r="Y306" s="99">
        <v>3.8424982897895399</v>
      </c>
      <c r="DA306" s="63" t="s">
        <v>3091</v>
      </c>
    </row>
    <row r="307" spans="1:105" ht="12" customHeight="1" x14ac:dyDescent="0.25">
      <c r="A307" s="97" t="s">
        <v>124</v>
      </c>
      <c r="B307" s="99">
        <v>3.8948389901264568</v>
      </c>
      <c r="C307" s="99">
        <v>3.7390192412870897</v>
      </c>
      <c r="D307" s="99">
        <v>3.75445470225036</v>
      </c>
      <c r="E307" s="99">
        <v>3.7010893865457519</v>
      </c>
      <c r="F307" s="99">
        <v>3.9301614514056662</v>
      </c>
      <c r="G307" s="99">
        <v>4.0535107357990592</v>
      </c>
      <c r="H307" s="99">
        <v>4.3182120420900363</v>
      </c>
      <c r="I307" s="99">
        <v>4.3352501851093406</v>
      </c>
      <c r="J307" s="99">
        <v>4.0522107478226133</v>
      </c>
      <c r="K307" s="99">
        <v>4.3823612343111638</v>
      </c>
      <c r="L307" s="99">
        <v>4.317203074928047</v>
      </c>
      <c r="M307" s="99">
        <v>4.251099773826553</v>
      </c>
      <c r="N307" s="99">
        <v>4.2502730093167695</v>
      </c>
      <c r="O307" s="99">
        <v>4.1578900851456808</v>
      </c>
      <c r="P307" s="99">
        <v>4.4646273979384938</v>
      </c>
      <c r="Q307" s="99">
        <v>4.0314011694274026</v>
      </c>
      <c r="R307" s="99">
        <v>4.3347819143951751</v>
      </c>
      <c r="S307" s="99">
        <v>4.114064300086155</v>
      </c>
      <c r="T307" s="99">
        <v>3.8854898414191963</v>
      </c>
      <c r="U307" s="99">
        <v>3.8186844610989135</v>
      </c>
      <c r="V307" s="99">
        <v>3.2702277766438215</v>
      </c>
      <c r="W307" s="99">
        <v>2.8791437702979845</v>
      </c>
      <c r="X307" s="99">
        <v>2.6428163889165641</v>
      </c>
      <c r="Y307" s="99">
        <v>2.3606877049196764</v>
      </c>
      <c r="DA307" s="63" t="s">
        <v>3092</v>
      </c>
    </row>
    <row r="308" spans="1:105" ht="12" customHeight="1" x14ac:dyDescent="0.25">
      <c r="A308" s="97" t="s">
        <v>123</v>
      </c>
      <c r="B308" s="99">
        <v>0</v>
      </c>
      <c r="C308" s="99">
        <v>0</v>
      </c>
      <c r="D308" s="99">
        <v>0</v>
      </c>
      <c r="E308" s="99">
        <v>0</v>
      </c>
      <c r="F308" s="99">
        <v>1.5395854768437776</v>
      </c>
      <c r="G308" s="99">
        <v>1.6314703842551099</v>
      </c>
      <c r="H308" s="99">
        <v>1.7744130697276053</v>
      </c>
      <c r="I308" s="99">
        <v>1.8920374006722385</v>
      </c>
      <c r="J308" s="99">
        <v>1.6063552049496437</v>
      </c>
      <c r="K308" s="99">
        <v>1.7890770395965014</v>
      </c>
      <c r="L308" s="99">
        <v>1.7738747095687109</v>
      </c>
      <c r="M308" s="99">
        <v>1.6846582264987795</v>
      </c>
      <c r="N308" s="99">
        <v>1.7085923706001755</v>
      </c>
      <c r="O308" s="99">
        <v>1.4128868218799928</v>
      </c>
      <c r="P308" s="99">
        <v>1.4233493797239369</v>
      </c>
      <c r="Q308" s="99">
        <v>1.3950084969820911</v>
      </c>
      <c r="R308" s="99">
        <v>1.7926269684734344</v>
      </c>
      <c r="S308" s="99">
        <v>1.7847888740558191</v>
      </c>
      <c r="T308" s="99">
        <v>1.5213112206887454</v>
      </c>
      <c r="U308" s="99">
        <v>1.530845442853533</v>
      </c>
      <c r="V308" s="99">
        <v>0.92298385990632026</v>
      </c>
      <c r="W308" s="99">
        <v>0.74104597409089878</v>
      </c>
      <c r="X308" s="99">
        <v>0.90389879520963268</v>
      </c>
      <c r="Y308" s="99">
        <v>0.86580559472599805</v>
      </c>
      <c r="DA308" s="63" t="s">
        <v>3093</v>
      </c>
    </row>
    <row r="309" spans="1:105" ht="12" customHeight="1" x14ac:dyDescent="0.25">
      <c r="A309" s="100" t="s">
        <v>50</v>
      </c>
      <c r="B309" s="102">
        <v>0</v>
      </c>
      <c r="C309" s="102">
        <v>0</v>
      </c>
      <c r="D309" s="102">
        <v>0</v>
      </c>
      <c r="E309" s="102">
        <v>0</v>
      </c>
      <c r="F309" s="102">
        <v>1.5395854768437776</v>
      </c>
      <c r="G309" s="102">
        <v>1.6314703842551099</v>
      </c>
      <c r="H309" s="102">
        <v>1.7744130697276053</v>
      </c>
      <c r="I309" s="102">
        <v>1.8920374006722385</v>
      </c>
      <c r="J309" s="102">
        <v>1.6063552049496437</v>
      </c>
      <c r="K309" s="102">
        <v>1.7890770395965014</v>
      </c>
      <c r="L309" s="102">
        <v>1.7738747095687109</v>
      </c>
      <c r="M309" s="102">
        <v>1.6846582264987795</v>
      </c>
      <c r="N309" s="102">
        <v>1.7085923706001755</v>
      </c>
      <c r="O309" s="102">
        <v>1.4128868218799928</v>
      </c>
      <c r="P309" s="102">
        <v>1.4233493797239369</v>
      </c>
      <c r="Q309" s="102">
        <v>1.3950084969820911</v>
      </c>
      <c r="R309" s="102">
        <v>1.7926269684734344</v>
      </c>
      <c r="S309" s="102">
        <v>1.7847888740558191</v>
      </c>
      <c r="T309" s="102">
        <v>1.5213112206887454</v>
      </c>
      <c r="U309" s="102">
        <v>1.530845442853533</v>
      </c>
      <c r="V309" s="102">
        <v>0.92298385990632026</v>
      </c>
      <c r="W309" s="102">
        <v>0.74104597409089878</v>
      </c>
      <c r="X309" s="102">
        <v>0.90389879520963268</v>
      </c>
      <c r="Y309" s="102">
        <v>0.86580559472599805</v>
      </c>
      <c r="DA309" s="131" t="s">
        <v>3094</v>
      </c>
    </row>
    <row r="310" spans="1:105" ht="12" customHeight="1" x14ac:dyDescent="0.25">
      <c r="A310" s="103" t="s">
        <v>52</v>
      </c>
      <c r="B310" s="105">
        <v>0</v>
      </c>
      <c r="C310" s="105">
        <v>0</v>
      </c>
      <c r="D310" s="105">
        <v>0</v>
      </c>
      <c r="E310" s="105">
        <v>0</v>
      </c>
      <c r="F310" s="105">
        <v>0</v>
      </c>
      <c r="G310" s="105">
        <v>0</v>
      </c>
      <c r="H310" s="105">
        <v>0</v>
      </c>
      <c r="I310" s="105">
        <v>0</v>
      </c>
      <c r="J310" s="105">
        <v>0</v>
      </c>
      <c r="K310" s="105">
        <v>0</v>
      </c>
      <c r="L310" s="105">
        <v>0</v>
      </c>
      <c r="M310" s="105">
        <v>0</v>
      </c>
      <c r="N310" s="105">
        <v>0</v>
      </c>
      <c r="O310" s="105">
        <v>0</v>
      </c>
      <c r="P310" s="105">
        <v>0</v>
      </c>
      <c r="Q310" s="105">
        <v>0</v>
      </c>
      <c r="R310" s="105">
        <v>0</v>
      </c>
      <c r="S310" s="105">
        <v>0</v>
      </c>
      <c r="T310" s="105">
        <v>0</v>
      </c>
      <c r="U310" s="105">
        <v>0</v>
      </c>
      <c r="V310" s="105">
        <v>0</v>
      </c>
      <c r="W310" s="105">
        <v>0</v>
      </c>
      <c r="X310" s="105">
        <v>0</v>
      </c>
      <c r="Y310" s="105">
        <v>0</v>
      </c>
      <c r="DA310" s="132" t="s">
        <v>3095</v>
      </c>
    </row>
    <row r="311" spans="1:105" ht="12" customHeight="1" x14ac:dyDescent="0.25">
      <c r="A311" s="106" t="s">
        <v>122</v>
      </c>
      <c r="B311" s="102">
        <v>0</v>
      </c>
      <c r="C311" s="102">
        <v>0</v>
      </c>
      <c r="D311" s="102">
        <v>0</v>
      </c>
      <c r="E311" s="102">
        <v>0</v>
      </c>
      <c r="F311" s="102">
        <v>0</v>
      </c>
      <c r="G311" s="102">
        <v>0</v>
      </c>
      <c r="H311" s="102">
        <v>0</v>
      </c>
      <c r="I311" s="102">
        <v>0</v>
      </c>
      <c r="J311" s="102">
        <v>0</v>
      </c>
      <c r="K311" s="102">
        <v>0</v>
      </c>
      <c r="L311" s="102">
        <v>0</v>
      </c>
      <c r="M311" s="102">
        <v>0</v>
      </c>
      <c r="N311" s="102">
        <v>0</v>
      </c>
      <c r="O311" s="102">
        <v>0</v>
      </c>
      <c r="P311" s="102">
        <v>0</v>
      </c>
      <c r="Q311" s="102">
        <v>0</v>
      </c>
      <c r="R311" s="102">
        <v>0</v>
      </c>
      <c r="S311" s="102">
        <v>0</v>
      </c>
      <c r="T311" s="102">
        <v>0</v>
      </c>
      <c r="U311" s="102">
        <v>0</v>
      </c>
      <c r="V311" s="102">
        <v>0</v>
      </c>
      <c r="W311" s="102">
        <v>0</v>
      </c>
      <c r="X311" s="102">
        <v>0</v>
      </c>
      <c r="Y311" s="102">
        <v>0</v>
      </c>
      <c r="DA311" s="131" t="s">
        <v>3096</v>
      </c>
    </row>
    <row r="312" spans="1:105" ht="12" customHeight="1" x14ac:dyDescent="0.25">
      <c r="A312" s="107" t="s">
        <v>121</v>
      </c>
      <c r="B312" s="105">
        <v>0</v>
      </c>
      <c r="C312" s="105">
        <v>0</v>
      </c>
      <c r="D312" s="105">
        <v>0</v>
      </c>
      <c r="E312" s="105">
        <v>0</v>
      </c>
      <c r="F312" s="105">
        <v>0</v>
      </c>
      <c r="G312" s="105">
        <v>0</v>
      </c>
      <c r="H312" s="105">
        <v>0</v>
      </c>
      <c r="I312" s="105">
        <v>0</v>
      </c>
      <c r="J312" s="105">
        <v>0</v>
      </c>
      <c r="K312" s="105">
        <v>0</v>
      </c>
      <c r="L312" s="105">
        <v>0</v>
      </c>
      <c r="M312" s="105">
        <v>0</v>
      </c>
      <c r="N312" s="105">
        <v>0</v>
      </c>
      <c r="O312" s="105">
        <v>0</v>
      </c>
      <c r="P312" s="105">
        <v>0</v>
      </c>
      <c r="Q312" s="105">
        <v>0</v>
      </c>
      <c r="R312" s="105">
        <v>0</v>
      </c>
      <c r="S312" s="105">
        <v>0</v>
      </c>
      <c r="T312" s="105">
        <v>0</v>
      </c>
      <c r="U312" s="105">
        <v>0</v>
      </c>
      <c r="V312" s="105">
        <v>0</v>
      </c>
      <c r="W312" s="105">
        <v>0</v>
      </c>
      <c r="X312" s="105">
        <v>0</v>
      </c>
      <c r="Y312" s="105">
        <v>0</v>
      </c>
      <c r="DA312" s="132" t="s">
        <v>3097</v>
      </c>
    </row>
    <row r="313" spans="1:105" ht="12" customHeight="1" x14ac:dyDescent="0.25">
      <c r="A313" s="108" t="s">
        <v>53</v>
      </c>
      <c r="B313" s="99">
        <v>0</v>
      </c>
      <c r="C313" s="99">
        <v>0</v>
      </c>
      <c r="D313" s="99">
        <v>0</v>
      </c>
      <c r="E313" s="99">
        <v>0</v>
      </c>
      <c r="F313" s="99">
        <v>0</v>
      </c>
      <c r="G313" s="99">
        <v>0</v>
      </c>
      <c r="H313" s="99">
        <v>0</v>
      </c>
      <c r="I313" s="99">
        <v>0</v>
      </c>
      <c r="J313" s="99">
        <v>0</v>
      </c>
      <c r="K313" s="99">
        <v>0</v>
      </c>
      <c r="L313" s="99">
        <v>0</v>
      </c>
      <c r="M313" s="99">
        <v>0</v>
      </c>
      <c r="N313" s="99">
        <v>0</v>
      </c>
      <c r="O313" s="99">
        <v>0</v>
      </c>
      <c r="P313" s="99">
        <v>0</v>
      </c>
      <c r="Q313" s="99">
        <v>0</v>
      </c>
      <c r="R313" s="99">
        <v>0</v>
      </c>
      <c r="S313" s="99">
        <v>0</v>
      </c>
      <c r="T313" s="99">
        <v>0</v>
      </c>
      <c r="U313" s="99">
        <v>0</v>
      </c>
      <c r="V313" s="99">
        <v>0</v>
      </c>
      <c r="W313" s="99">
        <v>0</v>
      </c>
      <c r="X313" s="99">
        <v>0</v>
      </c>
      <c r="Y313" s="99">
        <v>0</v>
      </c>
      <c r="DA313" s="63" t="s">
        <v>3098</v>
      </c>
    </row>
    <row r="314" spans="1:105" ht="12" customHeight="1" x14ac:dyDescent="0.25">
      <c r="A314" s="108" t="s">
        <v>52</v>
      </c>
      <c r="B314" s="99">
        <v>0</v>
      </c>
      <c r="C314" s="99">
        <v>0</v>
      </c>
      <c r="D314" s="99">
        <v>0</v>
      </c>
      <c r="E314" s="99">
        <v>0</v>
      </c>
      <c r="F314" s="99">
        <v>0</v>
      </c>
      <c r="G314" s="99">
        <v>0</v>
      </c>
      <c r="H314" s="99">
        <v>0</v>
      </c>
      <c r="I314" s="99">
        <v>0</v>
      </c>
      <c r="J314" s="99">
        <v>0</v>
      </c>
      <c r="K314" s="99">
        <v>0</v>
      </c>
      <c r="L314" s="99">
        <v>0</v>
      </c>
      <c r="M314" s="99">
        <v>0</v>
      </c>
      <c r="N314" s="99">
        <v>0</v>
      </c>
      <c r="O314" s="99">
        <v>0</v>
      </c>
      <c r="P314" s="99">
        <v>0</v>
      </c>
      <c r="Q314" s="99">
        <v>0</v>
      </c>
      <c r="R314" s="99">
        <v>0</v>
      </c>
      <c r="S314" s="99">
        <v>0</v>
      </c>
      <c r="T314" s="99">
        <v>0</v>
      </c>
      <c r="U314" s="99">
        <v>0</v>
      </c>
      <c r="V314" s="99">
        <v>0</v>
      </c>
      <c r="W314" s="99">
        <v>0</v>
      </c>
      <c r="X314" s="99">
        <v>0</v>
      </c>
      <c r="Y314" s="99">
        <v>0</v>
      </c>
      <c r="DA314" s="63" t="s">
        <v>3099</v>
      </c>
    </row>
    <row r="315" spans="1:105" ht="12" customHeight="1" x14ac:dyDescent="0.25">
      <c r="A315" s="121" t="s">
        <v>54</v>
      </c>
      <c r="B315" s="123">
        <v>2.5883234808962201E-2</v>
      </c>
      <c r="C315" s="123">
        <v>2.6022955861215648E-2</v>
      </c>
      <c r="D315" s="123">
        <v>2.654548017702257E-2</v>
      </c>
      <c r="E315" s="123">
        <v>3.0150982948201371E-2</v>
      </c>
      <c r="F315" s="123">
        <v>3.2336024512137213E-2</v>
      </c>
      <c r="G315" s="123">
        <v>3.4362013966159149E-2</v>
      </c>
      <c r="H315" s="123">
        <v>4.1016473870754459E-2</v>
      </c>
      <c r="I315" s="123">
        <v>4.6386687192372364E-2</v>
      </c>
      <c r="J315" s="123">
        <v>4.2643362928357999E-2</v>
      </c>
      <c r="K315" s="123">
        <v>4.850233938225141E-2</v>
      </c>
      <c r="L315" s="123">
        <v>4.7244319188013681E-2</v>
      </c>
      <c r="M315" s="123">
        <v>4.8023723790814751E-2</v>
      </c>
      <c r="N315" s="123">
        <v>4.9316789888817429E-2</v>
      </c>
      <c r="O315" s="123">
        <v>4.8873260596213622E-2</v>
      </c>
      <c r="P315" s="123">
        <v>5.3368321220435264E-2</v>
      </c>
      <c r="Q315" s="123">
        <v>5.0553562579592787E-2</v>
      </c>
      <c r="R315" s="123">
        <v>5.3857399159782868E-2</v>
      </c>
      <c r="S315" s="123">
        <v>5.2718273648108042E-2</v>
      </c>
      <c r="T315" s="123">
        <v>5.2382964400229173E-2</v>
      </c>
      <c r="U315" s="123">
        <v>5.5200292833656399E-2</v>
      </c>
      <c r="V315" s="123">
        <v>5.1114967218029918E-2</v>
      </c>
      <c r="W315" s="123">
        <v>4.7762357261465764E-2</v>
      </c>
      <c r="X315" s="123">
        <v>4.408772369163183E-2</v>
      </c>
      <c r="Y315" s="123">
        <v>4.1134592981202797E-2</v>
      </c>
      <c r="DA315" s="130" t="s">
        <v>3100</v>
      </c>
    </row>
    <row r="316" spans="1:105" ht="12" customHeight="1" x14ac:dyDescent="0.25">
      <c r="A316" s="97" t="s">
        <v>51</v>
      </c>
      <c r="B316" s="99">
        <v>0</v>
      </c>
      <c r="C316" s="99">
        <v>0</v>
      </c>
      <c r="D316" s="99">
        <v>0</v>
      </c>
      <c r="E316" s="99">
        <v>0</v>
      </c>
      <c r="F316" s="99">
        <v>0</v>
      </c>
      <c r="G316" s="99">
        <v>0</v>
      </c>
      <c r="H316" s="99">
        <v>0</v>
      </c>
      <c r="I316" s="99">
        <v>0</v>
      </c>
      <c r="J316" s="99">
        <v>0</v>
      </c>
      <c r="K316" s="99">
        <v>0</v>
      </c>
      <c r="L316" s="99">
        <v>0</v>
      </c>
      <c r="M316" s="99">
        <v>0</v>
      </c>
      <c r="N316" s="99">
        <v>0</v>
      </c>
      <c r="O316" s="99">
        <v>0</v>
      </c>
      <c r="P316" s="99">
        <v>0</v>
      </c>
      <c r="Q316" s="99">
        <v>0</v>
      </c>
      <c r="R316" s="99">
        <v>0</v>
      </c>
      <c r="S316" s="99">
        <v>0</v>
      </c>
      <c r="T316" s="99">
        <v>0</v>
      </c>
      <c r="U316" s="99">
        <v>0</v>
      </c>
      <c r="V316" s="99">
        <v>0</v>
      </c>
      <c r="W316" s="99">
        <v>0</v>
      </c>
      <c r="X316" s="99">
        <v>0</v>
      </c>
      <c r="Y316" s="99">
        <v>0</v>
      </c>
      <c r="DA316" s="63" t="s">
        <v>3101</v>
      </c>
    </row>
    <row r="317" spans="1:105" ht="12" customHeight="1" x14ac:dyDescent="0.25">
      <c r="A317" s="97" t="s">
        <v>50</v>
      </c>
      <c r="B317" s="99">
        <v>0.69743507013686912</v>
      </c>
      <c r="C317" s="99">
        <v>0.67461955802111007</v>
      </c>
      <c r="D317" s="99">
        <v>0.67043396501690944</v>
      </c>
      <c r="E317" s="99">
        <v>0.74596506863401058</v>
      </c>
      <c r="F317" s="99">
        <v>0.74092656025748915</v>
      </c>
      <c r="G317" s="99">
        <v>0.72735803326312409</v>
      </c>
      <c r="H317" s="99">
        <v>0.75527183503605622</v>
      </c>
      <c r="I317" s="99">
        <v>0.74251709349579575</v>
      </c>
      <c r="J317" s="99">
        <v>0.62950165569058114</v>
      </c>
      <c r="K317" s="99">
        <v>0.67456090445812078</v>
      </c>
      <c r="L317" s="99">
        <v>0.64499297332389338</v>
      </c>
      <c r="M317" s="99">
        <v>0.64463516627122996</v>
      </c>
      <c r="N317" s="99">
        <v>0.65005451046379026</v>
      </c>
      <c r="O317" s="99">
        <v>0.64401685576509937</v>
      </c>
      <c r="P317" s="99">
        <v>0.70175652489437035</v>
      </c>
      <c r="Q317" s="99">
        <v>0.67459045086437663</v>
      </c>
      <c r="R317" s="99">
        <v>0.72094284072769566</v>
      </c>
      <c r="S317" s="99">
        <v>0.70918720785623091</v>
      </c>
      <c r="T317" s="99">
        <v>0.70505768270812885</v>
      </c>
      <c r="U317" s="99">
        <v>0.73754738635766381</v>
      </c>
      <c r="V317" s="99">
        <v>0.68192063924482438</v>
      </c>
      <c r="W317" s="99">
        <v>0.64578964386394111</v>
      </c>
      <c r="X317" s="99">
        <v>0.58569108394028657</v>
      </c>
      <c r="Y317" s="99">
        <v>0.52854639531923242</v>
      </c>
      <c r="DA317" s="63" t="s">
        <v>3102</v>
      </c>
    </row>
    <row r="318" spans="1:105" ht="12" customHeight="1" x14ac:dyDescent="0.25">
      <c r="A318" s="109" t="s">
        <v>120</v>
      </c>
      <c r="B318" s="110">
        <v>0</v>
      </c>
      <c r="C318" s="110">
        <v>0</v>
      </c>
      <c r="D318" s="110">
        <v>0</v>
      </c>
      <c r="E318" s="110">
        <v>0</v>
      </c>
      <c r="F318" s="110">
        <v>0</v>
      </c>
      <c r="G318" s="110">
        <v>0</v>
      </c>
      <c r="H318" s="110">
        <v>0</v>
      </c>
      <c r="I318" s="110">
        <v>0</v>
      </c>
      <c r="J318" s="110">
        <v>0</v>
      </c>
      <c r="K318" s="110">
        <v>0</v>
      </c>
      <c r="L318" s="110">
        <v>0</v>
      </c>
      <c r="M318" s="110">
        <v>0</v>
      </c>
      <c r="N318" s="110">
        <v>0</v>
      </c>
      <c r="O318" s="110">
        <v>0</v>
      </c>
      <c r="P318" s="110">
        <v>0</v>
      </c>
      <c r="Q318" s="110">
        <v>0</v>
      </c>
      <c r="R318" s="110">
        <v>0</v>
      </c>
      <c r="S318" s="110">
        <v>0</v>
      </c>
      <c r="T318" s="110">
        <v>0</v>
      </c>
      <c r="U318" s="110">
        <v>0</v>
      </c>
      <c r="V318" s="110">
        <v>0</v>
      </c>
      <c r="W318" s="110">
        <v>0</v>
      </c>
      <c r="X318" s="110">
        <v>0</v>
      </c>
      <c r="Y318" s="110">
        <v>0</v>
      </c>
      <c r="DA318" s="60" t="s">
        <v>3103</v>
      </c>
    </row>
    <row r="320" spans="1:105" s="2" customFormat="1" ht="12" customHeight="1" x14ac:dyDescent="0.25">
      <c r="A320" s="135" t="s">
        <v>166</v>
      </c>
      <c r="B320" s="136"/>
      <c r="C320" s="137"/>
      <c r="D320" s="137"/>
      <c r="E320" s="137"/>
      <c r="F320" s="137"/>
      <c r="G320" s="137"/>
      <c r="H320" s="137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X320" s="137"/>
      <c r="Y320" s="137"/>
      <c r="DA320" s="142"/>
    </row>
    <row r="322" spans="1:105" ht="12" customHeight="1" x14ac:dyDescent="0.25">
      <c r="A322" s="116" t="s">
        <v>165</v>
      </c>
      <c r="B322" s="117"/>
      <c r="C322" s="117">
        <f t="shared" ref="C322:Q322" si="138">C323+C326+C328+C338</f>
        <v>5.6455206346317928</v>
      </c>
      <c r="D322" s="117">
        <f t="shared" si="138"/>
        <v>0</v>
      </c>
      <c r="E322" s="117">
        <f t="shared" si="138"/>
        <v>0</v>
      </c>
      <c r="F322" s="117">
        <f t="shared" si="138"/>
        <v>0</v>
      </c>
      <c r="G322" s="117">
        <f t="shared" si="138"/>
        <v>0</v>
      </c>
      <c r="H322" s="117">
        <f t="shared" si="138"/>
        <v>2.8597223067294344</v>
      </c>
      <c r="I322" s="117">
        <f t="shared" si="138"/>
        <v>6.9608656394629076</v>
      </c>
      <c r="J322" s="117">
        <f t="shared" si="138"/>
        <v>9.1093286634577755</v>
      </c>
      <c r="K322" s="117">
        <f t="shared" si="138"/>
        <v>9.5928702580962959</v>
      </c>
      <c r="L322" s="117">
        <f t="shared" si="138"/>
        <v>3.0849234352242831</v>
      </c>
      <c r="M322" s="117">
        <f t="shared" si="138"/>
        <v>2.8647385058675114</v>
      </c>
      <c r="N322" s="117">
        <f t="shared" si="138"/>
        <v>0.4424825191207557</v>
      </c>
      <c r="O322" s="117">
        <f t="shared" si="138"/>
        <v>2.5745832413067484</v>
      </c>
      <c r="P322" s="117">
        <f t="shared" si="138"/>
        <v>9.2260428236111999E-4</v>
      </c>
      <c r="Q322" s="117">
        <f t="shared" si="138"/>
        <v>0</v>
      </c>
      <c r="R322" s="117">
        <f t="shared" ref="R322:V322" si="139">R323+R326+R328+R338</f>
        <v>0</v>
      </c>
      <c r="S322" s="117">
        <f t="shared" si="139"/>
        <v>0</v>
      </c>
      <c r="T322" s="117">
        <f t="shared" si="139"/>
        <v>0</v>
      </c>
      <c r="U322" s="117">
        <f t="shared" si="139"/>
        <v>0</v>
      </c>
      <c r="V322" s="117">
        <f t="shared" si="139"/>
        <v>0</v>
      </c>
      <c r="W322" s="117">
        <f t="shared" ref="W322:Y322" si="140">W323+W326+W328+W338</f>
        <v>0</v>
      </c>
      <c r="X322" s="117">
        <f t="shared" si="140"/>
        <v>0.58353209381494153</v>
      </c>
      <c r="Y322" s="117">
        <f t="shared" si="140"/>
        <v>0.79413147242269</v>
      </c>
      <c r="DA322" s="129" t="s">
        <v>3252</v>
      </c>
    </row>
    <row r="323" spans="1:105" ht="12" customHeight="1" x14ac:dyDescent="0.25">
      <c r="A323" s="121" t="s">
        <v>57</v>
      </c>
      <c r="B323" s="122"/>
      <c r="C323" s="122">
        <f t="shared" ref="C323:Q323" si="141">SUM(C324:C325)</f>
        <v>5.0338043139257351</v>
      </c>
      <c r="D323" s="122">
        <f t="shared" si="141"/>
        <v>0</v>
      </c>
      <c r="E323" s="122">
        <f t="shared" si="141"/>
        <v>0</v>
      </c>
      <c r="F323" s="122">
        <f t="shared" si="141"/>
        <v>0</v>
      </c>
      <c r="G323" s="122">
        <f t="shared" si="141"/>
        <v>0</v>
      </c>
      <c r="H323" s="122">
        <f t="shared" si="141"/>
        <v>2.393539983814966</v>
      </c>
      <c r="I323" s="122">
        <f t="shared" si="141"/>
        <v>5.5558883268867945</v>
      </c>
      <c r="J323" s="122">
        <f t="shared" si="141"/>
        <v>7.7152954304157406</v>
      </c>
      <c r="K323" s="122">
        <f t="shared" si="141"/>
        <v>8.6101101741901864</v>
      </c>
      <c r="L323" s="122">
        <f t="shared" si="141"/>
        <v>2.5669808049236997</v>
      </c>
      <c r="M323" s="122">
        <f t="shared" si="141"/>
        <v>2.3322607353900069</v>
      </c>
      <c r="N323" s="122">
        <f t="shared" si="141"/>
        <v>0.36144226829897236</v>
      </c>
      <c r="O323" s="122">
        <f t="shared" si="141"/>
        <v>2.1917780009787413</v>
      </c>
      <c r="P323" s="122">
        <f t="shared" si="141"/>
        <v>7.3161214964999409E-4</v>
      </c>
      <c r="Q323" s="122">
        <f t="shared" si="141"/>
        <v>0</v>
      </c>
      <c r="R323" s="122">
        <f t="shared" ref="R323:V323" si="142">SUM(R324:R325)</f>
        <v>0</v>
      </c>
      <c r="S323" s="122">
        <f t="shared" si="142"/>
        <v>0</v>
      </c>
      <c r="T323" s="122">
        <f t="shared" si="142"/>
        <v>0</v>
      </c>
      <c r="U323" s="122">
        <f t="shared" si="142"/>
        <v>0</v>
      </c>
      <c r="V323" s="122">
        <f t="shared" si="142"/>
        <v>0</v>
      </c>
      <c r="W323" s="122">
        <f t="shared" ref="W323:Y323" si="143">SUM(W324:W325)</f>
        <v>0</v>
      </c>
      <c r="X323" s="122">
        <f t="shared" si="143"/>
        <v>0.44933666947859718</v>
      </c>
      <c r="Y323" s="122">
        <f t="shared" si="143"/>
        <v>0.55787026779844628</v>
      </c>
      <c r="DA323" s="130" t="s">
        <v>3253</v>
      </c>
    </row>
    <row r="324" spans="1:105" ht="12" customHeight="1" x14ac:dyDescent="0.25">
      <c r="A324" s="97" t="s">
        <v>51</v>
      </c>
      <c r="B324" s="98"/>
      <c r="C324" s="98">
        <v>5.0027362246602838</v>
      </c>
      <c r="D324" s="98">
        <v>0</v>
      </c>
      <c r="E324" s="98">
        <v>0</v>
      </c>
      <c r="F324" s="98">
        <v>0</v>
      </c>
      <c r="G324" s="98">
        <v>0</v>
      </c>
      <c r="H324" s="98">
        <v>2.3794006250955535</v>
      </c>
      <c r="I324" s="98">
        <v>5.5232530406821292</v>
      </c>
      <c r="J324" s="98">
        <v>7.6697241786997976</v>
      </c>
      <c r="K324" s="98">
        <v>8.5594698930425555</v>
      </c>
      <c r="L324" s="98">
        <v>2.5519563437391763</v>
      </c>
      <c r="M324" s="98">
        <v>2.3186788739727815</v>
      </c>
      <c r="N324" s="98">
        <v>0.35933939547422089</v>
      </c>
      <c r="O324" s="98">
        <v>2.1790516823776422</v>
      </c>
      <c r="P324" s="98">
        <v>7.2736398680927283E-4</v>
      </c>
      <c r="Q324" s="98">
        <v>0</v>
      </c>
      <c r="R324" s="98">
        <v>0</v>
      </c>
      <c r="S324" s="98">
        <v>0</v>
      </c>
      <c r="T324" s="98">
        <v>0</v>
      </c>
      <c r="U324" s="98">
        <v>0</v>
      </c>
      <c r="V324" s="98">
        <v>0</v>
      </c>
      <c r="W324" s="98">
        <v>0</v>
      </c>
      <c r="X324" s="98">
        <v>0.4465755783643125</v>
      </c>
      <c r="Y324" s="98">
        <v>0.55444380021203521</v>
      </c>
      <c r="DA324" s="63" t="s">
        <v>3254</v>
      </c>
    </row>
    <row r="325" spans="1:105" ht="12" customHeight="1" x14ac:dyDescent="0.25">
      <c r="A325" s="97" t="s">
        <v>53</v>
      </c>
      <c r="B325" s="98"/>
      <c r="C325" s="98">
        <v>3.1068089265451775E-2</v>
      </c>
      <c r="D325" s="98">
        <v>0</v>
      </c>
      <c r="E325" s="98">
        <v>0</v>
      </c>
      <c r="F325" s="98">
        <v>0</v>
      </c>
      <c r="G325" s="98">
        <v>0</v>
      </c>
      <c r="H325" s="98">
        <v>1.4139358719412473E-2</v>
      </c>
      <c r="I325" s="98">
        <v>3.2635286204665319E-2</v>
      </c>
      <c r="J325" s="98">
        <v>4.5571251715942729E-2</v>
      </c>
      <c r="K325" s="98">
        <v>5.064028114763118E-2</v>
      </c>
      <c r="L325" s="98">
        <v>1.5024461184523276E-2</v>
      </c>
      <c r="M325" s="98">
        <v>1.3581861417225408E-2</v>
      </c>
      <c r="N325" s="98">
        <v>2.1028728247514564E-3</v>
      </c>
      <c r="O325" s="98">
        <v>1.2726318601098947E-2</v>
      </c>
      <c r="P325" s="98">
        <v>4.248162840721247E-6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X325" s="98">
        <v>2.761091114284697E-3</v>
      </c>
      <c r="Y325" s="98">
        <v>3.4264675864110502E-3</v>
      </c>
      <c r="DA325" s="63" t="s">
        <v>3255</v>
      </c>
    </row>
    <row r="326" spans="1:105" ht="12" customHeight="1" x14ac:dyDescent="0.25">
      <c r="A326" s="121" t="s">
        <v>92</v>
      </c>
      <c r="B326" s="122"/>
      <c r="C326" s="122">
        <f t="shared" ref="C326:Y326" si="144">C327</f>
        <v>1.4266569977202795E-3</v>
      </c>
      <c r="D326" s="122">
        <f t="shared" si="144"/>
        <v>0</v>
      </c>
      <c r="E326" s="122">
        <f t="shared" si="144"/>
        <v>0</v>
      </c>
      <c r="F326" s="122">
        <f t="shared" si="144"/>
        <v>0</v>
      </c>
      <c r="G326" s="122">
        <f t="shared" si="144"/>
        <v>0</v>
      </c>
      <c r="H326" s="122">
        <f t="shared" si="144"/>
        <v>7.4100716512343137E-3</v>
      </c>
      <c r="I326" s="122">
        <f t="shared" si="144"/>
        <v>6.9541590064327412E-3</v>
      </c>
      <c r="J326" s="122">
        <f t="shared" si="144"/>
        <v>6.7238294380005522E-3</v>
      </c>
      <c r="K326" s="122">
        <f t="shared" si="144"/>
        <v>1.0537775022437636E-3</v>
      </c>
      <c r="L326" s="122">
        <f t="shared" si="144"/>
        <v>3.0093168606104507E-3</v>
      </c>
      <c r="M326" s="122">
        <f t="shared" si="144"/>
        <v>5.0606327915481478E-4</v>
      </c>
      <c r="N326" s="122">
        <f t="shared" si="144"/>
        <v>3.865429159638109E-4</v>
      </c>
      <c r="O326" s="122">
        <f t="shared" si="144"/>
        <v>3.2790883279422631E-3</v>
      </c>
      <c r="P326" s="122">
        <f t="shared" si="144"/>
        <v>0</v>
      </c>
      <c r="Q326" s="122">
        <f t="shared" si="144"/>
        <v>0</v>
      </c>
      <c r="R326" s="122">
        <f t="shared" si="144"/>
        <v>0</v>
      </c>
      <c r="S326" s="122">
        <f t="shared" si="144"/>
        <v>0</v>
      </c>
      <c r="T326" s="122">
        <f t="shared" si="144"/>
        <v>0</v>
      </c>
      <c r="U326" s="122">
        <f t="shared" si="144"/>
        <v>0</v>
      </c>
      <c r="V326" s="122">
        <f t="shared" si="144"/>
        <v>0</v>
      </c>
      <c r="W326" s="122">
        <f t="shared" si="144"/>
        <v>0</v>
      </c>
      <c r="X326" s="122">
        <f t="shared" si="144"/>
        <v>2.3739308303892528E-3</v>
      </c>
      <c r="Y326" s="122">
        <f t="shared" si="144"/>
        <v>4.209028158483662E-3</v>
      </c>
      <c r="DA326" s="130" t="s">
        <v>3256</v>
      </c>
    </row>
    <row r="327" spans="1:105" ht="12" customHeight="1" x14ac:dyDescent="0.25">
      <c r="A327" s="97" t="s">
        <v>53</v>
      </c>
      <c r="B327" s="98"/>
      <c r="C327" s="98">
        <v>1.4266569977202795E-3</v>
      </c>
      <c r="D327" s="98">
        <v>0</v>
      </c>
      <c r="E327" s="98">
        <v>0</v>
      </c>
      <c r="F327" s="98">
        <v>0</v>
      </c>
      <c r="G327" s="98">
        <v>0</v>
      </c>
      <c r="H327" s="98">
        <v>7.4100716512343137E-3</v>
      </c>
      <c r="I327" s="98">
        <v>6.9541590064327412E-3</v>
      </c>
      <c r="J327" s="98">
        <v>6.7238294380005522E-3</v>
      </c>
      <c r="K327" s="98">
        <v>1.0537775022437636E-3</v>
      </c>
      <c r="L327" s="98">
        <v>3.0093168606104507E-3</v>
      </c>
      <c r="M327" s="98">
        <v>5.0606327915481478E-4</v>
      </c>
      <c r="N327" s="98">
        <v>3.865429159638109E-4</v>
      </c>
      <c r="O327" s="98">
        <v>3.2790883279422631E-3</v>
      </c>
      <c r="P327" s="98">
        <v>0</v>
      </c>
      <c r="Q327" s="98">
        <v>0</v>
      </c>
      <c r="R327" s="98">
        <v>0</v>
      </c>
      <c r="S327" s="98">
        <v>0</v>
      </c>
      <c r="T327" s="98">
        <v>0</v>
      </c>
      <c r="U327" s="98">
        <v>0</v>
      </c>
      <c r="V327" s="98">
        <v>0</v>
      </c>
      <c r="W327" s="98">
        <v>0</v>
      </c>
      <c r="X327" s="98">
        <v>2.3739308303892528E-3</v>
      </c>
      <c r="Y327" s="98">
        <v>4.209028158483662E-3</v>
      </c>
      <c r="DA327" s="63" t="s">
        <v>3257</v>
      </c>
    </row>
    <row r="328" spans="1:105" ht="12" customHeight="1" x14ac:dyDescent="0.25">
      <c r="A328" s="121" t="s">
        <v>55</v>
      </c>
      <c r="B328" s="122"/>
      <c r="C328" s="122">
        <v>0.52216069451708003</v>
      </c>
      <c r="D328" s="122">
        <v>0</v>
      </c>
      <c r="E328" s="122">
        <v>0</v>
      </c>
      <c r="F328" s="122">
        <v>0</v>
      </c>
      <c r="G328" s="122">
        <v>0</v>
      </c>
      <c r="H328" s="122">
        <v>0.39562433288772386</v>
      </c>
      <c r="I328" s="122">
        <v>1.2081767562928705</v>
      </c>
      <c r="J328" s="122">
        <v>1.2115721977024596</v>
      </c>
      <c r="K328" s="122">
        <v>0.85659065437044846</v>
      </c>
      <c r="L328" s="122">
        <v>0.44989334503726769</v>
      </c>
      <c r="M328" s="122">
        <v>0.46724045886218935</v>
      </c>
      <c r="N328" s="122">
        <v>7.0762427846159381E-2</v>
      </c>
      <c r="O328" s="122">
        <v>0.33136312495723214</v>
      </c>
      <c r="P328" s="122">
        <v>1.6757388058668776E-4</v>
      </c>
      <c r="Q328" s="122">
        <v>0</v>
      </c>
      <c r="R328" s="122">
        <v>0</v>
      </c>
      <c r="S328" s="122">
        <v>0</v>
      </c>
      <c r="T328" s="122">
        <v>0</v>
      </c>
      <c r="U328" s="122">
        <v>0</v>
      </c>
      <c r="V328" s="122">
        <v>0</v>
      </c>
      <c r="W328" s="122">
        <v>0</v>
      </c>
      <c r="X328" s="122">
        <v>0.11002173033859335</v>
      </c>
      <c r="Y328" s="122">
        <v>0.1937939783448302</v>
      </c>
      <c r="DA328" s="130" t="s">
        <v>3258</v>
      </c>
    </row>
    <row r="329" spans="1:105" ht="12" customHeight="1" x14ac:dyDescent="0.25">
      <c r="A329" s="97" t="s">
        <v>143</v>
      </c>
      <c r="B329" s="98"/>
      <c r="C329" s="98">
        <v>5.2304315373313424E-4</v>
      </c>
      <c r="D329" s="98">
        <v>0</v>
      </c>
      <c r="E329" s="98">
        <v>0</v>
      </c>
      <c r="F329" s="98">
        <v>0</v>
      </c>
      <c r="G329" s="98">
        <v>0</v>
      </c>
      <c r="H329" s="98">
        <v>7.3194045203814134E-4</v>
      </c>
      <c r="I329" s="98">
        <v>3.3483930280089579E-3</v>
      </c>
      <c r="J329" s="98">
        <v>1.1072105642332771E-2</v>
      </c>
      <c r="K329" s="98">
        <v>1.0494962134132995E-2</v>
      </c>
      <c r="L329" s="98">
        <v>4.7168799267820897E-3</v>
      </c>
      <c r="M329" s="98">
        <v>4.1205789320640403E-3</v>
      </c>
      <c r="N329" s="98">
        <v>8.8019359511629721E-4</v>
      </c>
      <c r="O329" s="98">
        <v>1.7697552016423881E-3</v>
      </c>
      <c r="P329" s="98">
        <v>0</v>
      </c>
      <c r="Q329" s="98">
        <v>0</v>
      </c>
      <c r="R329" s="98">
        <v>0</v>
      </c>
      <c r="S329" s="98">
        <v>0</v>
      </c>
      <c r="T329" s="98">
        <v>0</v>
      </c>
      <c r="U329" s="98">
        <v>0</v>
      </c>
      <c r="V329" s="98">
        <v>0</v>
      </c>
      <c r="W329" s="98">
        <v>0</v>
      </c>
      <c r="X329" s="98">
        <v>1.6775006275952813E-3</v>
      </c>
      <c r="Y329" s="98">
        <v>2.6828271835436781E-3</v>
      </c>
      <c r="DA329" s="63" t="s">
        <v>3259</v>
      </c>
    </row>
    <row r="330" spans="1:105" ht="12" customHeight="1" x14ac:dyDescent="0.25">
      <c r="A330" s="97" t="s">
        <v>124</v>
      </c>
      <c r="B330" s="98"/>
      <c r="C330" s="98">
        <v>5.0119508550066194E-2</v>
      </c>
      <c r="D330" s="98">
        <v>0</v>
      </c>
      <c r="E330" s="98">
        <v>0</v>
      </c>
      <c r="F330" s="98">
        <v>0</v>
      </c>
      <c r="G330" s="98">
        <v>0</v>
      </c>
      <c r="H330" s="98">
        <v>3.9058380011858927E-2</v>
      </c>
      <c r="I330" s="98">
        <v>8.8030422317266807E-2</v>
      </c>
      <c r="J330" s="98">
        <v>9.0416789819417379E-2</v>
      </c>
      <c r="K330" s="98">
        <v>9.101968395847039E-2</v>
      </c>
      <c r="L330" s="98">
        <v>5.5497761348806997E-2</v>
      </c>
      <c r="M330" s="98">
        <v>8.4005240524059124E-2</v>
      </c>
      <c r="N330" s="98">
        <v>1.0542773100014361E-2</v>
      </c>
      <c r="O330" s="98">
        <v>4.1875639285518483E-2</v>
      </c>
      <c r="P330" s="98">
        <v>0</v>
      </c>
      <c r="Q330" s="98">
        <v>0</v>
      </c>
      <c r="R330" s="98">
        <v>0</v>
      </c>
      <c r="S330" s="98">
        <v>0</v>
      </c>
      <c r="T330" s="98">
        <v>0</v>
      </c>
      <c r="U330" s="98">
        <v>0</v>
      </c>
      <c r="V330" s="98">
        <v>0</v>
      </c>
      <c r="W330" s="98">
        <v>0</v>
      </c>
      <c r="X330" s="98">
        <v>2.1729242770136572E-2</v>
      </c>
      <c r="Y330" s="98">
        <v>3.1165098452115108E-2</v>
      </c>
      <c r="DA330" s="63" t="s">
        <v>3260</v>
      </c>
    </row>
    <row r="331" spans="1:105" ht="12" customHeight="1" x14ac:dyDescent="0.25">
      <c r="A331" s="97" t="s">
        <v>123</v>
      </c>
      <c r="B331" s="98"/>
      <c r="C331" s="98">
        <v>0</v>
      </c>
      <c r="D331" s="98">
        <v>0</v>
      </c>
      <c r="E331" s="98">
        <v>0</v>
      </c>
      <c r="F331" s="98">
        <v>0</v>
      </c>
      <c r="G331" s="98">
        <v>0</v>
      </c>
      <c r="H331" s="98">
        <v>0</v>
      </c>
      <c r="I331" s="98">
        <v>0</v>
      </c>
      <c r="J331" s="98">
        <v>1.418720321940156E-4</v>
      </c>
      <c r="K331" s="98">
        <v>1.5394530007561687E-4</v>
      </c>
      <c r="L331" s="98">
        <v>1.5112422080825808E-4</v>
      </c>
      <c r="M331" s="98">
        <v>1.4715075426857167E-4</v>
      </c>
      <c r="N331" s="98">
        <v>0</v>
      </c>
      <c r="O331" s="98">
        <v>0</v>
      </c>
      <c r="P331" s="98">
        <v>0</v>
      </c>
      <c r="Q331" s="98">
        <v>0</v>
      </c>
      <c r="R331" s="98">
        <v>0</v>
      </c>
      <c r="S331" s="98">
        <v>0</v>
      </c>
      <c r="T331" s="98">
        <v>0</v>
      </c>
      <c r="U331" s="98">
        <v>0</v>
      </c>
      <c r="V331" s="98">
        <v>0</v>
      </c>
      <c r="W331" s="98">
        <v>0</v>
      </c>
      <c r="X331" s="98">
        <v>1.8511548228836172E-4</v>
      </c>
      <c r="Y331" s="98">
        <v>8.4471820155789174E-5</v>
      </c>
      <c r="DA331" s="63" t="s">
        <v>3261</v>
      </c>
    </row>
    <row r="332" spans="1:105" ht="12" customHeight="1" x14ac:dyDescent="0.25">
      <c r="A332" s="100" t="s">
        <v>50</v>
      </c>
      <c r="B332" s="101"/>
      <c r="C332" s="101">
        <v>0</v>
      </c>
      <c r="D332" s="101">
        <v>0</v>
      </c>
      <c r="E332" s="101">
        <v>0</v>
      </c>
      <c r="F332" s="101">
        <v>0</v>
      </c>
      <c r="G332" s="101">
        <v>0</v>
      </c>
      <c r="H332" s="101">
        <v>0</v>
      </c>
      <c r="I332" s="101">
        <v>0</v>
      </c>
      <c r="J332" s="101">
        <v>7.3564926838548417E-5</v>
      </c>
      <c r="K332" s="101">
        <v>8.1595481541642912E-5</v>
      </c>
      <c r="L332" s="101">
        <v>8.0261340612617006E-5</v>
      </c>
      <c r="M332" s="101">
        <v>7.5289151891632251E-5</v>
      </c>
      <c r="N332" s="101">
        <v>0</v>
      </c>
      <c r="O332" s="101">
        <v>0</v>
      </c>
      <c r="P332" s="101">
        <v>0</v>
      </c>
      <c r="Q332" s="101">
        <v>0</v>
      </c>
      <c r="R332" s="101">
        <v>0</v>
      </c>
      <c r="S332" s="101">
        <v>0</v>
      </c>
      <c r="T332" s="101">
        <v>0</v>
      </c>
      <c r="U332" s="101">
        <v>0</v>
      </c>
      <c r="V332" s="101">
        <v>0</v>
      </c>
      <c r="W332" s="101">
        <v>0</v>
      </c>
      <c r="X332" s="101">
        <v>7.4087124828994103E-5</v>
      </c>
      <c r="Y332" s="101">
        <v>3.7061475581687248E-5</v>
      </c>
      <c r="DA332" s="131" t="s">
        <v>3262</v>
      </c>
    </row>
    <row r="333" spans="1:105" ht="12" customHeight="1" x14ac:dyDescent="0.25">
      <c r="A333" s="103" t="s">
        <v>52</v>
      </c>
      <c r="B333" s="104"/>
      <c r="C333" s="104">
        <v>0</v>
      </c>
      <c r="D333" s="104">
        <v>0</v>
      </c>
      <c r="E333" s="104">
        <v>0</v>
      </c>
      <c r="F333" s="104">
        <v>0</v>
      </c>
      <c r="G333" s="104">
        <v>0</v>
      </c>
      <c r="H333" s="104">
        <v>0</v>
      </c>
      <c r="I333" s="104">
        <v>0</v>
      </c>
      <c r="J333" s="104">
        <v>6.830710535546717E-5</v>
      </c>
      <c r="K333" s="104">
        <v>7.234981853397394E-5</v>
      </c>
      <c r="L333" s="104">
        <v>7.0862880195641078E-5</v>
      </c>
      <c r="M333" s="104">
        <v>7.1861602376939408E-5</v>
      </c>
      <c r="N333" s="104">
        <v>0</v>
      </c>
      <c r="O333" s="104">
        <v>0</v>
      </c>
      <c r="P333" s="104">
        <v>0</v>
      </c>
      <c r="Q333" s="104">
        <v>0</v>
      </c>
      <c r="R333" s="104">
        <v>0</v>
      </c>
      <c r="S333" s="104">
        <v>0</v>
      </c>
      <c r="T333" s="104">
        <v>0</v>
      </c>
      <c r="U333" s="104">
        <v>0</v>
      </c>
      <c r="V333" s="104">
        <v>0</v>
      </c>
      <c r="W333" s="104">
        <v>0</v>
      </c>
      <c r="X333" s="104">
        <v>1.1102835745936763E-4</v>
      </c>
      <c r="Y333" s="104">
        <v>4.7410344574101919E-5</v>
      </c>
      <c r="DA333" s="132" t="s">
        <v>3263</v>
      </c>
    </row>
    <row r="334" spans="1:105" ht="12" customHeight="1" x14ac:dyDescent="0.25">
      <c r="A334" s="106" t="s">
        <v>122</v>
      </c>
      <c r="B334" s="101"/>
      <c r="C334" s="101">
        <v>0.45829366335949046</v>
      </c>
      <c r="D334" s="101">
        <v>0</v>
      </c>
      <c r="E334" s="101">
        <v>0</v>
      </c>
      <c r="F334" s="101">
        <v>0</v>
      </c>
      <c r="G334" s="101">
        <v>0</v>
      </c>
      <c r="H334" s="101">
        <v>0.34743914163530593</v>
      </c>
      <c r="I334" s="101">
        <v>1.022404479326446</v>
      </c>
      <c r="J334" s="101">
        <v>1.0079302921155306</v>
      </c>
      <c r="K334" s="101">
        <v>0.58845384041415161</v>
      </c>
      <c r="L334" s="101">
        <v>0.35126975104933056</v>
      </c>
      <c r="M334" s="101">
        <v>0.34446831130325722</v>
      </c>
      <c r="N334" s="101">
        <v>5.6702389143265079E-2</v>
      </c>
      <c r="O334" s="101">
        <v>0.25492165843365072</v>
      </c>
      <c r="P334" s="101">
        <v>1.6757388058668776E-4</v>
      </c>
      <c r="Q334" s="101">
        <v>0</v>
      </c>
      <c r="R334" s="101">
        <v>0</v>
      </c>
      <c r="S334" s="101">
        <v>0</v>
      </c>
      <c r="T334" s="101">
        <v>0</v>
      </c>
      <c r="U334" s="101">
        <v>0</v>
      </c>
      <c r="V334" s="101">
        <v>0</v>
      </c>
      <c r="W334" s="101">
        <v>0</v>
      </c>
      <c r="X334" s="101">
        <v>1.4348231841266424E-2</v>
      </c>
      <c r="Y334" s="101">
        <v>0.11790360900555504</v>
      </c>
      <c r="DA334" s="131" t="s">
        <v>3264</v>
      </c>
    </row>
    <row r="335" spans="1:105" ht="12" customHeight="1" x14ac:dyDescent="0.25">
      <c r="A335" s="107" t="s">
        <v>121</v>
      </c>
      <c r="B335" s="104"/>
      <c r="C335" s="104">
        <v>1.3224479453790237E-2</v>
      </c>
      <c r="D335" s="104">
        <v>0</v>
      </c>
      <c r="E335" s="104">
        <v>0</v>
      </c>
      <c r="F335" s="104">
        <v>0</v>
      </c>
      <c r="G335" s="104">
        <v>0</v>
      </c>
      <c r="H335" s="104">
        <v>8.3948707885208758E-3</v>
      </c>
      <c r="I335" s="104">
        <v>9.4393461621148714E-2</v>
      </c>
      <c r="J335" s="104">
        <v>0.10201113809298486</v>
      </c>
      <c r="K335" s="104">
        <v>0.16646822256361776</v>
      </c>
      <c r="L335" s="104">
        <v>3.8257828491539816E-2</v>
      </c>
      <c r="M335" s="104">
        <v>3.4499177348540369E-2</v>
      </c>
      <c r="N335" s="104">
        <v>2.6370720077636398E-3</v>
      </c>
      <c r="O335" s="104">
        <v>3.279607203642055E-2</v>
      </c>
      <c r="P335" s="104">
        <v>0</v>
      </c>
      <c r="Q335" s="104">
        <v>0</v>
      </c>
      <c r="R335" s="104">
        <v>0</v>
      </c>
      <c r="S335" s="104">
        <v>0</v>
      </c>
      <c r="T335" s="104">
        <v>0</v>
      </c>
      <c r="U335" s="104">
        <v>0</v>
      </c>
      <c r="V335" s="104">
        <v>0</v>
      </c>
      <c r="W335" s="104">
        <v>0</v>
      </c>
      <c r="X335" s="104">
        <v>7.2081639617306709E-2</v>
      </c>
      <c r="Y335" s="104">
        <v>4.19579718834606E-2</v>
      </c>
      <c r="DA335" s="132" t="s">
        <v>3265</v>
      </c>
    </row>
    <row r="336" spans="1:105" ht="12" customHeight="1" x14ac:dyDescent="0.25">
      <c r="A336" s="108" t="s">
        <v>53</v>
      </c>
      <c r="B336" s="98"/>
      <c r="C336" s="98">
        <v>6.7032823551005146E-3</v>
      </c>
      <c r="D336" s="98">
        <v>0</v>
      </c>
      <c r="E336" s="98">
        <v>0</v>
      </c>
      <c r="F336" s="98">
        <v>0</v>
      </c>
      <c r="G336" s="98">
        <v>0</v>
      </c>
      <c r="H336" s="98">
        <v>4.2797203819174368E-3</v>
      </c>
      <c r="I336" s="98">
        <v>5.0437521379358884E-2</v>
      </c>
      <c r="J336" s="98">
        <v>5.0431679703370626E-2</v>
      </c>
      <c r="K336" s="98">
        <v>8.4402549764264284E-2</v>
      </c>
      <c r="L336" s="98">
        <v>1.9463120476065899E-2</v>
      </c>
      <c r="M336" s="98">
        <v>1.6948885586539789E-2</v>
      </c>
      <c r="N336" s="98">
        <v>1.295255910076261E-3</v>
      </c>
      <c r="O336" s="98">
        <v>1.3675261384886948E-2</v>
      </c>
      <c r="P336" s="98">
        <v>0</v>
      </c>
      <c r="Q336" s="98">
        <v>0</v>
      </c>
      <c r="R336" s="98">
        <v>0</v>
      </c>
      <c r="S336" s="98">
        <v>0</v>
      </c>
      <c r="T336" s="98">
        <v>0</v>
      </c>
      <c r="U336" s="98">
        <v>0</v>
      </c>
      <c r="V336" s="98">
        <v>0</v>
      </c>
      <c r="W336" s="98">
        <v>0</v>
      </c>
      <c r="X336" s="98">
        <v>2.8685531667518478E-2</v>
      </c>
      <c r="Y336" s="98">
        <v>1.826049075197687E-2</v>
      </c>
      <c r="DA336" s="63" t="s">
        <v>3266</v>
      </c>
    </row>
    <row r="337" spans="1:105" ht="12" customHeight="1" x14ac:dyDescent="0.25">
      <c r="A337" s="108" t="s">
        <v>52</v>
      </c>
      <c r="B337" s="98"/>
      <c r="C337" s="98">
        <v>6.5211970986897225E-3</v>
      </c>
      <c r="D337" s="98">
        <v>0</v>
      </c>
      <c r="E337" s="98">
        <v>0</v>
      </c>
      <c r="F337" s="98">
        <v>0</v>
      </c>
      <c r="G337" s="98">
        <v>0</v>
      </c>
      <c r="H337" s="98">
        <v>4.115150406603439E-3</v>
      </c>
      <c r="I337" s="98">
        <v>4.395594024178983E-2</v>
      </c>
      <c r="J337" s="98">
        <v>5.1579458389614231E-2</v>
      </c>
      <c r="K337" s="98">
        <v>8.2065672799353465E-2</v>
      </c>
      <c r="L337" s="98">
        <v>1.8794708015473914E-2</v>
      </c>
      <c r="M337" s="98">
        <v>1.7550291762000583E-2</v>
      </c>
      <c r="N337" s="98">
        <v>1.3418160976873788E-3</v>
      </c>
      <c r="O337" s="98">
        <v>1.91208106515336E-2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X337" s="98">
        <v>4.3396107949788237E-2</v>
      </c>
      <c r="Y337" s="98">
        <v>2.369748113148373E-2</v>
      </c>
      <c r="DA337" s="63" t="s">
        <v>3267</v>
      </c>
    </row>
    <row r="338" spans="1:105" ht="12" customHeight="1" x14ac:dyDescent="0.25">
      <c r="A338" s="121" t="s">
        <v>54</v>
      </c>
      <c r="B338" s="122"/>
      <c r="C338" s="122">
        <v>8.81289691912574E-2</v>
      </c>
      <c r="D338" s="122">
        <v>0</v>
      </c>
      <c r="E338" s="122">
        <v>0</v>
      </c>
      <c r="F338" s="122">
        <v>0</v>
      </c>
      <c r="G338" s="122">
        <v>0</v>
      </c>
      <c r="H338" s="122">
        <v>6.3147918375510245E-2</v>
      </c>
      <c r="I338" s="122">
        <v>0.18984639727680958</v>
      </c>
      <c r="J338" s="122">
        <v>0.17573720590157516</v>
      </c>
      <c r="K338" s="122">
        <v>0.12511565203341618</v>
      </c>
      <c r="L338" s="122">
        <v>6.5039968402705706E-2</v>
      </c>
      <c r="M338" s="122">
        <v>6.4731248336160258E-2</v>
      </c>
      <c r="N338" s="122">
        <v>9.8912800596601645E-3</v>
      </c>
      <c r="O338" s="122">
        <v>4.8163027042832693E-2</v>
      </c>
      <c r="P338" s="122">
        <v>2.3418252124438201E-5</v>
      </c>
      <c r="Q338" s="122">
        <v>0</v>
      </c>
      <c r="R338" s="122">
        <v>0</v>
      </c>
      <c r="S338" s="122">
        <v>0</v>
      </c>
      <c r="T338" s="122">
        <v>0</v>
      </c>
      <c r="U338" s="122">
        <v>0</v>
      </c>
      <c r="V338" s="122">
        <v>0</v>
      </c>
      <c r="W338" s="122">
        <v>0</v>
      </c>
      <c r="X338" s="122">
        <v>2.1799763167361753E-2</v>
      </c>
      <c r="Y338" s="122">
        <v>3.8258198120929732E-2</v>
      </c>
      <c r="DA338" s="130" t="s">
        <v>3268</v>
      </c>
    </row>
    <row r="339" spans="1:105" ht="12" customHeight="1" x14ac:dyDescent="0.25">
      <c r="A339" s="97" t="s">
        <v>51</v>
      </c>
      <c r="B339" s="98"/>
      <c r="C339" s="98">
        <v>0</v>
      </c>
      <c r="D339" s="98">
        <v>0</v>
      </c>
      <c r="E339" s="98">
        <v>0</v>
      </c>
      <c r="F339" s="98">
        <v>0</v>
      </c>
      <c r="G339" s="98">
        <v>0</v>
      </c>
      <c r="H339" s="98">
        <v>0</v>
      </c>
      <c r="I339" s="98">
        <v>0</v>
      </c>
      <c r="J339" s="98">
        <v>0</v>
      </c>
      <c r="K339" s="98">
        <v>0</v>
      </c>
      <c r="L339" s="98">
        <v>0</v>
      </c>
      <c r="M339" s="98">
        <v>0</v>
      </c>
      <c r="N339" s="98">
        <v>0</v>
      </c>
      <c r="O339" s="98">
        <v>0</v>
      </c>
      <c r="P339" s="98">
        <v>0</v>
      </c>
      <c r="Q339" s="98">
        <v>0</v>
      </c>
      <c r="R339" s="98">
        <v>0</v>
      </c>
      <c r="S339" s="98">
        <v>0</v>
      </c>
      <c r="T339" s="98">
        <v>0</v>
      </c>
      <c r="U339" s="98">
        <v>0</v>
      </c>
      <c r="V339" s="98">
        <v>0</v>
      </c>
      <c r="W339" s="98">
        <v>0</v>
      </c>
      <c r="X339" s="98">
        <v>0</v>
      </c>
      <c r="Y339" s="98">
        <v>0</v>
      </c>
      <c r="DA339" s="63" t="s">
        <v>3269</v>
      </c>
    </row>
    <row r="340" spans="1:105" ht="12" customHeight="1" x14ac:dyDescent="0.25">
      <c r="A340" s="97" t="s">
        <v>50</v>
      </c>
      <c r="B340" s="98"/>
      <c r="C340" s="98">
        <v>5.0154671343381847E-3</v>
      </c>
      <c r="D340" s="98">
        <v>0</v>
      </c>
      <c r="E340" s="98">
        <v>0</v>
      </c>
      <c r="F340" s="98">
        <v>0</v>
      </c>
      <c r="G340" s="98">
        <v>0</v>
      </c>
      <c r="H340" s="98">
        <v>5.1543746251235083E-3</v>
      </c>
      <c r="I340" s="98">
        <v>1.9685961148274891E-2</v>
      </c>
      <c r="J340" s="98">
        <v>1.7604841913072107E-2</v>
      </c>
      <c r="K340" s="98">
        <v>1.2859182512609361E-2</v>
      </c>
      <c r="L340" s="98">
        <v>5.5841977342897193E-3</v>
      </c>
      <c r="M340" s="98">
        <v>5.9731027626146963E-3</v>
      </c>
      <c r="N340" s="98">
        <v>9.1702974225449407E-4</v>
      </c>
      <c r="O340" s="98">
        <v>4.2995875345739586E-3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X340" s="98">
        <v>3.0049463752054258E-3</v>
      </c>
      <c r="Y340" s="98">
        <v>4.7171419848179861E-3</v>
      </c>
      <c r="DA340" s="63" t="s">
        <v>3270</v>
      </c>
    </row>
    <row r="341" spans="1:105" ht="12" customHeight="1" x14ac:dyDescent="0.25">
      <c r="A341" s="109" t="s">
        <v>120</v>
      </c>
      <c r="B341" s="33"/>
      <c r="C341" s="33">
        <v>8.3113502056919211E-2</v>
      </c>
      <c r="D341" s="33">
        <v>0</v>
      </c>
      <c r="E341" s="33">
        <v>0</v>
      </c>
      <c r="F341" s="33">
        <v>0</v>
      </c>
      <c r="G341" s="33">
        <v>0</v>
      </c>
      <c r="H341" s="33">
        <v>5.799354375038674E-2</v>
      </c>
      <c r="I341" s="33">
        <v>0.17016043612853468</v>
      </c>
      <c r="J341" s="33">
        <v>0.15813236398850306</v>
      </c>
      <c r="K341" s="33">
        <v>0.11225646952080681</v>
      </c>
      <c r="L341" s="33">
        <v>5.9455770668415987E-2</v>
      </c>
      <c r="M341" s="33">
        <v>5.8758145573545556E-2</v>
      </c>
      <c r="N341" s="33">
        <v>8.9742503174056708E-3</v>
      </c>
      <c r="O341" s="33">
        <v>4.3863439508258738E-2</v>
      </c>
      <c r="P341" s="33">
        <v>2.3418252124438201E-5</v>
      </c>
      <c r="Q341" s="33">
        <v>0</v>
      </c>
      <c r="R341" s="33">
        <v>0</v>
      </c>
      <c r="S341" s="33">
        <v>0</v>
      </c>
      <c r="T341" s="33">
        <v>0</v>
      </c>
      <c r="U341" s="33">
        <v>0</v>
      </c>
      <c r="V341" s="33">
        <v>0</v>
      </c>
      <c r="W341" s="33">
        <v>0</v>
      </c>
      <c r="X341" s="33">
        <v>1.8794816792156326E-2</v>
      </c>
      <c r="Y341" s="33">
        <v>3.3541056136111747E-2</v>
      </c>
      <c r="DA341" s="60" t="s">
        <v>3271</v>
      </c>
    </row>
    <row r="343" spans="1:105" ht="12" customHeight="1" x14ac:dyDescent="0.25">
      <c r="A343" s="116" t="s">
        <v>164</v>
      </c>
      <c r="B343" s="117"/>
      <c r="C343" s="117">
        <f t="shared" ref="C343:Q343" si="145">C344+C347+C349+C359</f>
        <v>3.6917680944931419</v>
      </c>
      <c r="D343" s="117">
        <f t="shared" si="145"/>
        <v>0</v>
      </c>
      <c r="E343" s="117">
        <f t="shared" si="145"/>
        <v>0</v>
      </c>
      <c r="F343" s="117">
        <f t="shared" si="145"/>
        <v>0</v>
      </c>
      <c r="G343" s="117">
        <f t="shared" si="145"/>
        <v>0</v>
      </c>
      <c r="H343" s="117">
        <f t="shared" si="145"/>
        <v>1.954451294976898</v>
      </c>
      <c r="I343" s="117">
        <f t="shared" si="145"/>
        <v>4.7776171780444718</v>
      </c>
      <c r="J343" s="117">
        <f t="shared" si="145"/>
        <v>6.2885266992802871</v>
      </c>
      <c r="K343" s="117">
        <f t="shared" si="145"/>
        <v>6.6661646449673011</v>
      </c>
      <c r="L343" s="117">
        <f t="shared" si="145"/>
        <v>2.16445011257187</v>
      </c>
      <c r="M343" s="117">
        <f t="shared" si="145"/>
        <v>2.0172616181868293</v>
      </c>
      <c r="N343" s="117">
        <f t="shared" si="145"/>
        <v>0.3149569610409243</v>
      </c>
      <c r="O343" s="117">
        <f t="shared" si="145"/>
        <v>1.8567610536563346</v>
      </c>
      <c r="P343" s="117">
        <f t="shared" si="145"/>
        <v>6.6604271968987989E-4</v>
      </c>
      <c r="Q343" s="117">
        <f t="shared" si="145"/>
        <v>0</v>
      </c>
      <c r="R343" s="117">
        <f t="shared" ref="R343:V343" si="146">R344+R347+R349+R359</f>
        <v>0</v>
      </c>
      <c r="S343" s="117">
        <f t="shared" si="146"/>
        <v>0</v>
      </c>
      <c r="T343" s="117">
        <f t="shared" si="146"/>
        <v>0</v>
      </c>
      <c r="U343" s="117">
        <f t="shared" si="146"/>
        <v>0</v>
      </c>
      <c r="V343" s="117">
        <f t="shared" si="146"/>
        <v>0</v>
      </c>
      <c r="W343" s="117">
        <f t="shared" ref="W343:Y343" si="147">W344+W347+W349+W359</f>
        <v>0</v>
      </c>
      <c r="X343" s="117">
        <f t="shared" si="147"/>
        <v>0.50392968230868229</v>
      </c>
      <c r="Y343" s="117">
        <f t="shared" si="147"/>
        <v>0.68539472874859897</v>
      </c>
      <c r="DA343" s="129" t="s">
        <v>3420</v>
      </c>
    </row>
    <row r="344" spans="1:105" ht="12" customHeight="1" x14ac:dyDescent="0.25">
      <c r="A344" s="121" t="s">
        <v>57</v>
      </c>
      <c r="B344" s="122"/>
      <c r="C344" s="122">
        <f t="shared" ref="C344:Q344" si="148">SUM(C345:C346)</f>
        <v>3.2723527618797874</v>
      </c>
      <c r="D344" s="122">
        <f t="shared" si="148"/>
        <v>0</v>
      </c>
      <c r="E344" s="122">
        <f t="shared" si="148"/>
        <v>0</v>
      </c>
      <c r="F344" s="122">
        <f t="shared" si="148"/>
        <v>0</v>
      </c>
      <c r="G344" s="122">
        <f t="shared" si="148"/>
        <v>0</v>
      </c>
      <c r="H344" s="122">
        <f t="shared" si="148"/>
        <v>1.6163297648757675</v>
      </c>
      <c r="I344" s="122">
        <f t="shared" si="148"/>
        <v>3.7828278198679608</v>
      </c>
      <c r="J344" s="122">
        <f t="shared" si="148"/>
        <v>5.2976356694833182</v>
      </c>
      <c r="K344" s="122">
        <f t="shared" si="148"/>
        <v>5.9629563129521737</v>
      </c>
      <c r="L344" s="122">
        <f t="shared" si="148"/>
        <v>1.7932641308401547</v>
      </c>
      <c r="M344" s="122">
        <f t="shared" si="148"/>
        <v>1.6433374433975019</v>
      </c>
      <c r="N344" s="122">
        <f t="shared" si="148"/>
        <v>0.25671215728176294</v>
      </c>
      <c r="O344" s="122">
        <f t="shared" si="148"/>
        <v>1.5677222065320711</v>
      </c>
      <c r="P344" s="122">
        <f t="shared" si="148"/>
        <v>5.269702391610295E-4</v>
      </c>
      <c r="Q344" s="122">
        <f t="shared" si="148"/>
        <v>0</v>
      </c>
      <c r="R344" s="122">
        <f t="shared" ref="R344:V344" si="149">SUM(R345:R346)</f>
        <v>0</v>
      </c>
      <c r="S344" s="122">
        <f t="shared" si="149"/>
        <v>0</v>
      </c>
      <c r="T344" s="122">
        <f t="shared" si="149"/>
        <v>0</v>
      </c>
      <c r="U344" s="122">
        <f t="shared" si="149"/>
        <v>0</v>
      </c>
      <c r="V344" s="122">
        <f t="shared" si="149"/>
        <v>0</v>
      </c>
      <c r="W344" s="122">
        <f t="shared" ref="W344:Y344" si="150">SUM(W345:W346)</f>
        <v>0</v>
      </c>
      <c r="X344" s="122">
        <f t="shared" si="150"/>
        <v>0.37771239418084407</v>
      </c>
      <c r="Y344" s="122">
        <f t="shared" si="150"/>
        <v>0.47184316356847117</v>
      </c>
      <c r="DA344" s="130" t="s">
        <v>3421</v>
      </c>
    </row>
    <row r="345" spans="1:105" ht="12" customHeight="1" x14ac:dyDescent="0.25">
      <c r="A345" s="97" t="s">
        <v>51</v>
      </c>
      <c r="B345" s="98"/>
      <c r="C345" s="98">
        <v>3.2412846726143356</v>
      </c>
      <c r="D345" s="98">
        <v>0</v>
      </c>
      <c r="E345" s="98">
        <v>0</v>
      </c>
      <c r="F345" s="98">
        <v>0</v>
      </c>
      <c r="G345" s="98">
        <v>0</v>
      </c>
      <c r="H345" s="98">
        <v>1.602190406156355</v>
      </c>
      <c r="I345" s="98">
        <v>3.7501925336632955</v>
      </c>
      <c r="J345" s="98">
        <v>5.2520644177673752</v>
      </c>
      <c r="K345" s="98">
        <v>5.9123160318045427</v>
      </c>
      <c r="L345" s="98">
        <v>1.7782396696556313</v>
      </c>
      <c r="M345" s="98">
        <v>1.6297555819802765</v>
      </c>
      <c r="N345" s="98">
        <v>0.25460928445701148</v>
      </c>
      <c r="O345" s="98">
        <v>1.5549958879309722</v>
      </c>
      <c r="P345" s="98">
        <v>5.2272207632030824E-4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X345" s="98">
        <v>0.37495130306655938</v>
      </c>
      <c r="Y345" s="98">
        <v>0.46841669598206009</v>
      </c>
      <c r="DA345" s="63" t="s">
        <v>3422</v>
      </c>
    </row>
    <row r="346" spans="1:105" ht="12" customHeight="1" x14ac:dyDescent="0.25">
      <c r="A346" s="97" t="s">
        <v>53</v>
      </c>
      <c r="B346" s="98"/>
      <c r="C346" s="98">
        <v>3.1068089265451775E-2</v>
      </c>
      <c r="D346" s="98">
        <v>0</v>
      </c>
      <c r="E346" s="98">
        <v>0</v>
      </c>
      <c r="F346" s="98">
        <v>0</v>
      </c>
      <c r="G346" s="98">
        <v>0</v>
      </c>
      <c r="H346" s="98">
        <v>1.4139358719412473E-2</v>
      </c>
      <c r="I346" s="98">
        <v>3.2635286204665319E-2</v>
      </c>
      <c r="J346" s="98">
        <v>4.5571251715942729E-2</v>
      </c>
      <c r="K346" s="98">
        <v>5.064028114763118E-2</v>
      </c>
      <c r="L346" s="98">
        <v>1.5024461184523276E-2</v>
      </c>
      <c r="M346" s="98">
        <v>1.3581861417225408E-2</v>
      </c>
      <c r="N346" s="98">
        <v>2.1028728247514564E-3</v>
      </c>
      <c r="O346" s="98">
        <v>1.2726318601098947E-2</v>
      </c>
      <c r="P346" s="98">
        <v>4.248162840721247E-6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X346" s="98">
        <v>2.761091114284697E-3</v>
      </c>
      <c r="Y346" s="98">
        <v>3.4264675864110502E-3</v>
      </c>
      <c r="DA346" s="63" t="s">
        <v>3423</v>
      </c>
    </row>
    <row r="347" spans="1:105" ht="12" customHeight="1" x14ac:dyDescent="0.25">
      <c r="A347" s="121" t="s">
        <v>92</v>
      </c>
      <c r="B347" s="122"/>
      <c r="C347" s="122">
        <f t="shared" ref="C347:Y347" si="151">C348</f>
        <v>3.6811287767462239E-3</v>
      </c>
      <c r="D347" s="122">
        <f t="shared" si="151"/>
        <v>0</v>
      </c>
      <c r="E347" s="122">
        <f t="shared" si="151"/>
        <v>0</v>
      </c>
      <c r="F347" s="122">
        <f t="shared" si="151"/>
        <v>0</v>
      </c>
      <c r="G347" s="122">
        <f t="shared" si="151"/>
        <v>0</v>
      </c>
      <c r="H347" s="122">
        <f t="shared" si="151"/>
        <v>2.3596848946113386E-2</v>
      </c>
      <c r="I347" s="122">
        <f t="shared" si="151"/>
        <v>2.3017814768028624E-2</v>
      </c>
      <c r="J347" s="122">
        <f t="shared" si="151"/>
        <v>2.3115137167931947E-2</v>
      </c>
      <c r="K347" s="122">
        <f t="shared" si="151"/>
        <v>3.7604308233470242E-3</v>
      </c>
      <c r="L347" s="122">
        <f t="shared" si="151"/>
        <v>1.1141083767731003E-2</v>
      </c>
      <c r="M347" s="122">
        <f t="shared" si="151"/>
        <v>1.9510641110413696E-3</v>
      </c>
      <c r="N347" s="122">
        <f t="shared" si="151"/>
        <v>1.5589191773388142E-3</v>
      </c>
      <c r="O347" s="122">
        <f t="shared" si="151"/>
        <v>1.3885914626443311E-2</v>
      </c>
      <c r="P347" s="122">
        <f t="shared" si="151"/>
        <v>0</v>
      </c>
      <c r="Q347" s="122">
        <f t="shared" si="151"/>
        <v>0</v>
      </c>
      <c r="R347" s="122">
        <f t="shared" si="151"/>
        <v>0</v>
      </c>
      <c r="S347" s="122">
        <f t="shared" si="151"/>
        <v>0</v>
      </c>
      <c r="T347" s="122">
        <f t="shared" si="151"/>
        <v>0</v>
      </c>
      <c r="U347" s="122">
        <f t="shared" si="151"/>
        <v>0</v>
      </c>
      <c r="V347" s="122">
        <f t="shared" si="151"/>
        <v>0</v>
      </c>
      <c r="W347" s="122">
        <f t="shared" si="151"/>
        <v>0</v>
      </c>
      <c r="X347" s="122">
        <f t="shared" si="151"/>
        <v>1.128763247345629E-2</v>
      </c>
      <c r="Y347" s="122">
        <f t="shared" si="151"/>
        <v>2.0255742553846892E-2</v>
      </c>
      <c r="DA347" s="130" t="s">
        <v>3424</v>
      </c>
    </row>
    <row r="348" spans="1:105" ht="12" customHeight="1" x14ac:dyDescent="0.25">
      <c r="A348" s="97" t="s">
        <v>53</v>
      </c>
      <c r="B348" s="98"/>
      <c r="C348" s="98">
        <v>3.6811287767462239E-3</v>
      </c>
      <c r="D348" s="98">
        <v>0</v>
      </c>
      <c r="E348" s="98">
        <v>0</v>
      </c>
      <c r="F348" s="98">
        <v>0</v>
      </c>
      <c r="G348" s="98">
        <v>0</v>
      </c>
      <c r="H348" s="98">
        <v>2.3596848946113386E-2</v>
      </c>
      <c r="I348" s="98">
        <v>2.3017814768028624E-2</v>
      </c>
      <c r="J348" s="98">
        <v>2.3115137167931947E-2</v>
      </c>
      <c r="K348" s="98">
        <v>3.7604308233470242E-3</v>
      </c>
      <c r="L348" s="98">
        <v>1.1141083767731003E-2</v>
      </c>
      <c r="M348" s="98">
        <v>1.9510641110413696E-3</v>
      </c>
      <c r="N348" s="98">
        <v>1.5589191773388142E-3</v>
      </c>
      <c r="O348" s="98">
        <v>1.3885914626443311E-2</v>
      </c>
      <c r="P348" s="98">
        <v>0</v>
      </c>
      <c r="Q348" s="98">
        <v>0</v>
      </c>
      <c r="R348" s="98">
        <v>0</v>
      </c>
      <c r="S348" s="98">
        <v>0</v>
      </c>
      <c r="T348" s="98">
        <v>0</v>
      </c>
      <c r="U348" s="98">
        <v>0</v>
      </c>
      <c r="V348" s="98">
        <v>0</v>
      </c>
      <c r="W348" s="98">
        <v>0</v>
      </c>
      <c r="X348" s="98">
        <v>1.128763247345629E-2</v>
      </c>
      <c r="Y348" s="98">
        <v>2.0255742553846892E-2</v>
      </c>
      <c r="DA348" s="63" t="s">
        <v>3425</v>
      </c>
    </row>
    <row r="349" spans="1:105" ht="12" customHeight="1" x14ac:dyDescent="0.25">
      <c r="A349" s="121" t="s">
        <v>55</v>
      </c>
      <c r="B349" s="122"/>
      <c r="C349" s="122">
        <v>0.34896091462944895</v>
      </c>
      <c r="D349" s="122">
        <v>0</v>
      </c>
      <c r="E349" s="122">
        <v>0</v>
      </c>
      <c r="F349" s="122">
        <v>0</v>
      </c>
      <c r="G349" s="122">
        <v>0</v>
      </c>
      <c r="H349" s="122">
        <v>0.26653858580057477</v>
      </c>
      <c r="I349" s="122">
        <v>0.8279353423021657</v>
      </c>
      <c r="J349" s="122">
        <v>0.83427941360175928</v>
      </c>
      <c r="K349" s="122">
        <v>0.60426593536099749</v>
      </c>
      <c r="L349" s="122">
        <v>0.31027136614201328</v>
      </c>
      <c r="M349" s="122">
        <v>0.32234877803542566</v>
      </c>
      <c r="N349" s="122">
        <v>4.9071018926503653E-2</v>
      </c>
      <c r="O349" s="122">
        <v>0.23782334702622057</v>
      </c>
      <c r="P349" s="122">
        <v>1.2039047275050541E-4</v>
      </c>
      <c r="Q349" s="122">
        <v>0</v>
      </c>
      <c r="R349" s="122">
        <v>0</v>
      </c>
      <c r="S349" s="122">
        <v>0</v>
      </c>
      <c r="T349" s="122">
        <v>0</v>
      </c>
      <c r="U349" s="122">
        <v>0</v>
      </c>
      <c r="V349" s="122">
        <v>0</v>
      </c>
      <c r="W349" s="122">
        <v>0</v>
      </c>
      <c r="X349" s="122">
        <v>9.6273070172001193E-2</v>
      </c>
      <c r="Y349" s="122">
        <v>0.16017673310563649</v>
      </c>
      <c r="DA349" s="130" t="s">
        <v>3426</v>
      </c>
    </row>
    <row r="350" spans="1:105" ht="12" customHeight="1" x14ac:dyDescent="0.25">
      <c r="A350" s="97" t="s">
        <v>143</v>
      </c>
      <c r="B350" s="98"/>
      <c r="C350" s="98">
        <v>3.1928981495197591E-4</v>
      </c>
      <c r="D350" s="98">
        <v>0</v>
      </c>
      <c r="E350" s="98">
        <v>0</v>
      </c>
      <c r="F350" s="98">
        <v>0</v>
      </c>
      <c r="G350" s="98">
        <v>0</v>
      </c>
      <c r="H350" s="98">
        <v>4.6237654250347305E-4</v>
      </c>
      <c r="I350" s="98">
        <v>2.1309559724768529E-3</v>
      </c>
      <c r="J350" s="98">
        <v>7.1000302774182891E-3</v>
      </c>
      <c r="K350" s="98">
        <v>6.7821476864681745E-3</v>
      </c>
      <c r="L350" s="98">
        <v>3.0721444345417001E-3</v>
      </c>
      <c r="M350" s="98">
        <v>2.7046530450952158E-3</v>
      </c>
      <c r="N350" s="98">
        <v>5.8190600282878114E-4</v>
      </c>
      <c r="O350" s="98">
        <v>1.1774910540323258E-3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1.2962171103627705E-3</v>
      </c>
      <c r="Y350" s="98">
        <v>2.0894571327575735E-3</v>
      </c>
      <c r="DA350" s="63" t="s">
        <v>3427</v>
      </c>
    </row>
    <row r="351" spans="1:105" ht="12" customHeight="1" x14ac:dyDescent="0.25">
      <c r="A351" s="97" t="s">
        <v>124</v>
      </c>
      <c r="B351" s="98"/>
      <c r="C351" s="98">
        <v>3.0041708310302322E-2</v>
      </c>
      <c r="D351" s="98">
        <v>0</v>
      </c>
      <c r="E351" s="98">
        <v>0</v>
      </c>
      <c r="F351" s="98">
        <v>0</v>
      </c>
      <c r="G351" s="98">
        <v>0</v>
      </c>
      <c r="H351" s="98">
        <v>2.3835708297160106E-2</v>
      </c>
      <c r="I351" s="98">
        <v>5.3967643150139487E-2</v>
      </c>
      <c r="J351" s="98">
        <v>5.5724910665477898E-2</v>
      </c>
      <c r="K351" s="98">
        <v>5.64497476604656E-2</v>
      </c>
      <c r="L351" s="98">
        <v>3.4671993203560278E-2</v>
      </c>
      <c r="M351" s="98">
        <v>5.3261631375645803E-2</v>
      </c>
      <c r="N351" s="98">
        <v>6.8457104265464645E-3</v>
      </c>
      <c r="O351" s="98">
        <v>2.8127646406752749E-2</v>
      </c>
      <c r="P351" s="98">
        <v>0</v>
      </c>
      <c r="Q351" s="98">
        <v>0</v>
      </c>
      <c r="R351" s="98">
        <v>0</v>
      </c>
      <c r="S351" s="98">
        <v>0</v>
      </c>
      <c r="T351" s="98">
        <v>0</v>
      </c>
      <c r="U351" s="98">
        <v>0</v>
      </c>
      <c r="V351" s="98">
        <v>0</v>
      </c>
      <c r="W351" s="98">
        <v>0</v>
      </c>
      <c r="X351" s="98">
        <v>1.729836680433185E-2</v>
      </c>
      <c r="Y351" s="98">
        <v>2.4864544398230683E-2</v>
      </c>
      <c r="DA351" s="63" t="s">
        <v>3428</v>
      </c>
    </row>
    <row r="352" spans="1:105" ht="12" customHeight="1" x14ac:dyDescent="0.25">
      <c r="A352" s="97" t="s">
        <v>123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1.136460184531114E-4</v>
      </c>
      <c r="K352" s="98">
        <v>1.2295474422632774E-4</v>
      </c>
      <c r="L352" s="98">
        <v>1.21005815488816E-4</v>
      </c>
      <c r="M352" s="98">
        <v>1.1959699399799727E-4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1.7000815138626878E-4</v>
      </c>
      <c r="Y352" s="98">
        <v>7.6979213303353871E-5</v>
      </c>
      <c r="DA352" s="63" t="s">
        <v>3429</v>
      </c>
    </row>
    <row r="353" spans="1:105" ht="12" customHeight="1" x14ac:dyDescent="0.25">
      <c r="A353" s="100" t="s">
        <v>50</v>
      </c>
      <c r="B353" s="101"/>
      <c r="C353" s="101">
        <v>0</v>
      </c>
      <c r="D353" s="101">
        <v>0</v>
      </c>
      <c r="E353" s="101">
        <v>0</v>
      </c>
      <c r="F353" s="101">
        <v>0</v>
      </c>
      <c r="G353" s="101">
        <v>0</v>
      </c>
      <c r="H353" s="101">
        <v>0</v>
      </c>
      <c r="I353" s="101">
        <v>0</v>
      </c>
      <c r="J353" s="101">
        <v>4.5338913097644226E-5</v>
      </c>
      <c r="K353" s="101">
        <v>5.0604925692353797E-5</v>
      </c>
      <c r="L353" s="101">
        <v>5.0142935293174921E-5</v>
      </c>
      <c r="M353" s="101">
        <v>4.7735391621057871E-5</v>
      </c>
      <c r="N353" s="101">
        <v>0</v>
      </c>
      <c r="O353" s="101">
        <v>0</v>
      </c>
      <c r="P353" s="101">
        <v>0</v>
      </c>
      <c r="Q353" s="101">
        <v>0</v>
      </c>
      <c r="R353" s="101">
        <v>0</v>
      </c>
      <c r="S353" s="101">
        <v>0</v>
      </c>
      <c r="T353" s="101">
        <v>0</v>
      </c>
      <c r="U353" s="101">
        <v>0</v>
      </c>
      <c r="V353" s="101">
        <v>0</v>
      </c>
      <c r="W353" s="101">
        <v>0</v>
      </c>
      <c r="X353" s="101">
        <v>5.8979793926901142E-5</v>
      </c>
      <c r="Y353" s="101">
        <v>2.9568868729251955E-5</v>
      </c>
      <c r="DA353" s="131" t="s">
        <v>3430</v>
      </c>
    </row>
    <row r="354" spans="1:105" ht="12" customHeight="1" x14ac:dyDescent="0.25">
      <c r="A354" s="103" t="s">
        <v>52</v>
      </c>
      <c r="B354" s="104"/>
      <c r="C354" s="104">
        <v>0</v>
      </c>
      <c r="D354" s="104">
        <v>0</v>
      </c>
      <c r="E354" s="104">
        <v>0</v>
      </c>
      <c r="F354" s="104">
        <v>0</v>
      </c>
      <c r="G354" s="104">
        <v>0</v>
      </c>
      <c r="H354" s="104">
        <v>0</v>
      </c>
      <c r="I354" s="104">
        <v>0</v>
      </c>
      <c r="J354" s="104">
        <v>6.830710535546717E-5</v>
      </c>
      <c r="K354" s="104">
        <v>7.234981853397394E-5</v>
      </c>
      <c r="L354" s="104">
        <v>7.0862880195641078E-5</v>
      </c>
      <c r="M354" s="104">
        <v>7.1861602376939408E-5</v>
      </c>
      <c r="N354" s="104">
        <v>0</v>
      </c>
      <c r="O354" s="104">
        <v>0</v>
      </c>
      <c r="P354" s="104">
        <v>0</v>
      </c>
      <c r="Q354" s="104">
        <v>0</v>
      </c>
      <c r="R354" s="104">
        <v>0</v>
      </c>
      <c r="S354" s="104">
        <v>0</v>
      </c>
      <c r="T354" s="104">
        <v>0</v>
      </c>
      <c r="U354" s="104">
        <v>0</v>
      </c>
      <c r="V354" s="104">
        <v>0</v>
      </c>
      <c r="W354" s="104">
        <v>0</v>
      </c>
      <c r="X354" s="104">
        <v>1.1102835745936763E-4</v>
      </c>
      <c r="Y354" s="104">
        <v>4.7410344574101919E-5</v>
      </c>
      <c r="DA354" s="132" t="s">
        <v>3431</v>
      </c>
    </row>
    <row r="355" spans="1:105" ht="12" customHeight="1" x14ac:dyDescent="0.25">
      <c r="A355" s="106" t="s">
        <v>122</v>
      </c>
      <c r="B355" s="101"/>
      <c r="C355" s="101">
        <v>0.30757986883783411</v>
      </c>
      <c r="D355" s="101">
        <v>0</v>
      </c>
      <c r="E355" s="101">
        <v>0</v>
      </c>
      <c r="F355" s="101">
        <v>0</v>
      </c>
      <c r="G355" s="101">
        <v>0</v>
      </c>
      <c r="H355" s="101">
        <v>0.23522783772154812</v>
      </c>
      <c r="I355" s="101">
        <v>0.69366094247774246</v>
      </c>
      <c r="J355" s="101">
        <v>0.68546424141421747</v>
      </c>
      <c r="K355" s="101">
        <v>0.40128822296400501</v>
      </c>
      <c r="L355" s="101">
        <v>0.24029715319243705</v>
      </c>
      <c r="M355" s="101">
        <v>0.23704907163460015</v>
      </c>
      <c r="N355" s="101">
        <v>3.9401534890085514E-2</v>
      </c>
      <c r="O355" s="101">
        <v>0.17975447770127168</v>
      </c>
      <c r="P355" s="101">
        <v>1.2039047275050541E-4</v>
      </c>
      <c r="Q355" s="101">
        <v>0</v>
      </c>
      <c r="R355" s="101">
        <v>0</v>
      </c>
      <c r="S355" s="101">
        <v>0</v>
      </c>
      <c r="T355" s="101">
        <v>0</v>
      </c>
      <c r="U355" s="101">
        <v>0</v>
      </c>
      <c r="V355" s="101">
        <v>0</v>
      </c>
      <c r="W355" s="101">
        <v>0</v>
      </c>
      <c r="X355" s="101">
        <v>1.137367861296547E-2</v>
      </c>
      <c r="Y355" s="101">
        <v>9.4770546718248944E-2</v>
      </c>
      <c r="DA355" s="131" t="s">
        <v>3432</v>
      </c>
    </row>
    <row r="356" spans="1:105" ht="12" customHeight="1" x14ac:dyDescent="0.25">
      <c r="A356" s="107" t="s">
        <v>121</v>
      </c>
      <c r="B356" s="104"/>
      <c r="C356" s="104">
        <v>1.1020047666360545E-2</v>
      </c>
      <c r="D356" s="104">
        <v>0</v>
      </c>
      <c r="E356" s="104">
        <v>0</v>
      </c>
      <c r="F356" s="104">
        <v>0</v>
      </c>
      <c r="G356" s="104">
        <v>0</v>
      </c>
      <c r="H356" s="104">
        <v>7.0126632393630317E-3</v>
      </c>
      <c r="I356" s="104">
        <v>7.817580070180688E-2</v>
      </c>
      <c r="J356" s="104">
        <v>8.5876585226192487E-2</v>
      </c>
      <c r="K356" s="104">
        <v>0.13962286230583237</v>
      </c>
      <c r="L356" s="104">
        <v>3.2109069495985396E-2</v>
      </c>
      <c r="M356" s="104">
        <v>2.9213824986086503E-2</v>
      </c>
      <c r="N356" s="104">
        <v>2.2418676070428897E-3</v>
      </c>
      <c r="O356" s="104">
        <v>2.8763731864163804E-2</v>
      </c>
      <c r="P356" s="104">
        <v>0</v>
      </c>
      <c r="Q356" s="104">
        <v>0</v>
      </c>
      <c r="R356" s="104">
        <v>0</v>
      </c>
      <c r="S356" s="104">
        <v>0</v>
      </c>
      <c r="T356" s="104">
        <v>0</v>
      </c>
      <c r="U356" s="104">
        <v>0</v>
      </c>
      <c r="V356" s="104">
        <v>0</v>
      </c>
      <c r="W356" s="104">
        <v>0</v>
      </c>
      <c r="X356" s="104">
        <v>6.6134799492954838E-2</v>
      </c>
      <c r="Y356" s="104">
        <v>3.8375205643095933E-2</v>
      </c>
      <c r="DA356" s="132" t="s">
        <v>3433</v>
      </c>
    </row>
    <row r="357" spans="1:105" ht="12" customHeight="1" x14ac:dyDescent="0.25">
      <c r="A357" s="108" t="s">
        <v>53</v>
      </c>
      <c r="B357" s="98"/>
      <c r="C357" s="98">
        <v>4.4988505676708214E-3</v>
      </c>
      <c r="D357" s="98">
        <v>0</v>
      </c>
      <c r="E357" s="98">
        <v>0</v>
      </c>
      <c r="F357" s="98">
        <v>0</v>
      </c>
      <c r="G357" s="98">
        <v>0</v>
      </c>
      <c r="H357" s="98">
        <v>2.8975128327595931E-3</v>
      </c>
      <c r="I357" s="98">
        <v>3.421986046001705E-2</v>
      </c>
      <c r="J357" s="98">
        <v>3.4297126836578262E-2</v>
      </c>
      <c r="K357" s="98">
        <v>5.7557189506478902E-2</v>
      </c>
      <c r="L357" s="98">
        <v>1.3314361480511485E-2</v>
      </c>
      <c r="M357" s="98">
        <v>1.166353322408592E-2</v>
      </c>
      <c r="N357" s="98">
        <v>9.0005150935551081E-4</v>
      </c>
      <c r="O357" s="98">
        <v>9.6429212126302056E-3</v>
      </c>
      <c r="P357" s="98">
        <v>0</v>
      </c>
      <c r="Q357" s="98">
        <v>0</v>
      </c>
      <c r="R357" s="98">
        <v>0</v>
      </c>
      <c r="S357" s="98">
        <v>0</v>
      </c>
      <c r="T357" s="98">
        <v>0</v>
      </c>
      <c r="U357" s="98">
        <v>0</v>
      </c>
      <c r="V357" s="98">
        <v>0</v>
      </c>
      <c r="W357" s="98">
        <v>0</v>
      </c>
      <c r="X357" s="98">
        <v>2.2738691543166604E-2</v>
      </c>
      <c r="Y357" s="98">
        <v>1.4677724511612205E-2</v>
      </c>
      <c r="DA357" s="63" t="s">
        <v>3434</v>
      </c>
    </row>
    <row r="358" spans="1:105" ht="12" customHeight="1" x14ac:dyDescent="0.25">
      <c r="A358" s="108" t="s">
        <v>52</v>
      </c>
      <c r="B358" s="98"/>
      <c r="C358" s="98">
        <v>6.5211970986897225E-3</v>
      </c>
      <c r="D358" s="98">
        <v>0</v>
      </c>
      <c r="E358" s="98">
        <v>0</v>
      </c>
      <c r="F358" s="98">
        <v>0</v>
      </c>
      <c r="G358" s="98">
        <v>0</v>
      </c>
      <c r="H358" s="98">
        <v>4.115150406603439E-3</v>
      </c>
      <c r="I358" s="98">
        <v>4.395594024178983E-2</v>
      </c>
      <c r="J358" s="98">
        <v>5.1579458389614231E-2</v>
      </c>
      <c r="K358" s="98">
        <v>8.2065672799353465E-2</v>
      </c>
      <c r="L358" s="98">
        <v>1.8794708015473914E-2</v>
      </c>
      <c r="M358" s="98">
        <v>1.7550291762000583E-2</v>
      </c>
      <c r="N358" s="98">
        <v>1.3418160976873788E-3</v>
      </c>
      <c r="O358" s="98">
        <v>1.91208106515336E-2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X358" s="98">
        <v>4.3396107949788237E-2</v>
      </c>
      <c r="Y358" s="98">
        <v>2.369748113148373E-2</v>
      </c>
      <c r="DA358" s="63" t="s">
        <v>3435</v>
      </c>
    </row>
    <row r="359" spans="1:105" ht="12" customHeight="1" x14ac:dyDescent="0.25">
      <c r="A359" s="121" t="s">
        <v>54</v>
      </c>
      <c r="B359" s="122"/>
      <c r="C359" s="122">
        <v>6.6773289207158956E-2</v>
      </c>
      <c r="D359" s="122">
        <v>0</v>
      </c>
      <c r="E359" s="122">
        <v>0</v>
      </c>
      <c r="F359" s="122">
        <v>0</v>
      </c>
      <c r="G359" s="122">
        <v>0</v>
      </c>
      <c r="H359" s="122">
        <v>4.7986095354442176E-2</v>
      </c>
      <c r="I359" s="122">
        <v>0.14383620110631681</v>
      </c>
      <c r="J359" s="122">
        <v>0.13349647902727751</v>
      </c>
      <c r="K359" s="122">
        <v>9.5181965830782422E-2</v>
      </c>
      <c r="L359" s="122">
        <v>4.9773531821971126E-2</v>
      </c>
      <c r="M359" s="122">
        <v>4.9624332642860293E-2</v>
      </c>
      <c r="N359" s="122">
        <v>7.6148656553189087E-3</v>
      </c>
      <c r="O359" s="122">
        <v>3.7329585471599647E-2</v>
      </c>
      <c r="P359" s="122">
        <v>1.8682007778344969E-5</v>
      </c>
      <c r="Q359" s="122">
        <v>0</v>
      </c>
      <c r="R359" s="122">
        <v>0</v>
      </c>
      <c r="S359" s="122">
        <v>0</v>
      </c>
      <c r="T359" s="122">
        <v>0</v>
      </c>
      <c r="U359" s="122">
        <v>0</v>
      </c>
      <c r="V359" s="122">
        <v>0</v>
      </c>
      <c r="W359" s="122">
        <v>0</v>
      </c>
      <c r="X359" s="122">
        <v>1.8656585482380778E-2</v>
      </c>
      <c r="Y359" s="122">
        <v>3.311908952064449E-2</v>
      </c>
      <c r="DA359" s="130" t="s">
        <v>3436</v>
      </c>
    </row>
    <row r="360" spans="1:105" ht="12" customHeight="1" x14ac:dyDescent="0.25">
      <c r="A360" s="97" t="s">
        <v>51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3437</v>
      </c>
    </row>
    <row r="361" spans="1:105" ht="12" customHeight="1" x14ac:dyDescent="0.25">
      <c r="A361" s="97" t="s">
        <v>50</v>
      </c>
      <c r="B361" s="98"/>
      <c r="C361" s="98">
        <v>3.0623346272427455E-3</v>
      </c>
      <c r="D361" s="98">
        <v>0</v>
      </c>
      <c r="E361" s="98">
        <v>0</v>
      </c>
      <c r="F361" s="98">
        <v>0</v>
      </c>
      <c r="G361" s="98">
        <v>0</v>
      </c>
      <c r="H361" s="98">
        <v>3.1504074882127459E-3</v>
      </c>
      <c r="I361" s="98">
        <v>1.2034754560788207E-2</v>
      </c>
      <c r="J361" s="98">
        <v>1.0764716650452952E-2</v>
      </c>
      <c r="K361" s="98">
        <v>7.8645466766791502E-3</v>
      </c>
      <c r="L361" s="98">
        <v>3.4159459143244869E-3</v>
      </c>
      <c r="M361" s="98">
        <v>3.6544196555399421E-3</v>
      </c>
      <c r="N361" s="98">
        <v>5.6109963730410827E-4</v>
      </c>
      <c r="O361" s="98">
        <v>2.6309109724657873E-3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1.860990890889237E-3</v>
      </c>
      <c r="Y361" s="98">
        <v>2.9215544459191205E-3</v>
      </c>
      <c r="DA361" s="63" t="s">
        <v>3438</v>
      </c>
    </row>
    <row r="362" spans="1:105" ht="12" customHeight="1" x14ac:dyDescent="0.25">
      <c r="A362" s="109" t="s">
        <v>120</v>
      </c>
      <c r="B362" s="33"/>
      <c r="C362" s="33">
        <v>6.3710954579916212E-2</v>
      </c>
      <c r="D362" s="33">
        <v>0</v>
      </c>
      <c r="E362" s="33">
        <v>0</v>
      </c>
      <c r="F362" s="33">
        <v>0</v>
      </c>
      <c r="G362" s="33">
        <v>0</v>
      </c>
      <c r="H362" s="33">
        <v>4.4835687866229428E-2</v>
      </c>
      <c r="I362" s="33">
        <v>0.13180144654552861</v>
      </c>
      <c r="J362" s="33">
        <v>0.12273176237682455</v>
      </c>
      <c r="K362" s="33">
        <v>8.7317419154103265E-2</v>
      </c>
      <c r="L362" s="33">
        <v>4.6357585907646638E-2</v>
      </c>
      <c r="M362" s="33">
        <v>4.5969912987320352E-2</v>
      </c>
      <c r="N362" s="33">
        <v>7.0537660180148001E-3</v>
      </c>
      <c r="O362" s="33">
        <v>3.4698674499133858E-2</v>
      </c>
      <c r="P362" s="33">
        <v>1.8682007778344969E-5</v>
      </c>
      <c r="Q362" s="33">
        <v>0</v>
      </c>
      <c r="R362" s="33">
        <v>0</v>
      </c>
      <c r="S362" s="33">
        <v>0</v>
      </c>
      <c r="T362" s="33">
        <v>0</v>
      </c>
      <c r="U362" s="33">
        <v>0</v>
      </c>
      <c r="V362" s="33">
        <v>0</v>
      </c>
      <c r="W362" s="33">
        <v>0</v>
      </c>
      <c r="X362" s="33">
        <v>1.679559459149154E-2</v>
      </c>
      <c r="Y362" s="33">
        <v>3.0197535074725373E-2</v>
      </c>
      <c r="DA362" s="60" t="s">
        <v>3439</v>
      </c>
    </row>
    <row r="364" spans="1:105" ht="12" customHeight="1" x14ac:dyDescent="0.25">
      <c r="A364" s="116" t="s">
        <v>163</v>
      </c>
      <c r="B364" s="119"/>
      <c r="C364" s="119">
        <f t="shared" ref="C364:Q364" si="152">IF(C343=0,"",C343/C322)</f>
        <v>0.65392872215299647</v>
      </c>
      <c r="D364" s="119" t="str">
        <f t="shared" si="152"/>
        <v/>
      </c>
      <c r="E364" s="119" t="str">
        <f t="shared" si="152"/>
        <v/>
      </c>
      <c r="F364" s="119" t="str">
        <f t="shared" si="152"/>
        <v/>
      </c>
      <c r="G364" s="119" t="str">
        <f t="shared" si="152"/>
        <v/>
      </c>
      <c r="H364" s="119">
        <f t="shared" si="152"/>
        <v>0.68344093773641135</v>
      </c>
      <c r="I364" s="119">
        <f t="shared" si="152"/>
        <v>0.68635388549363052</v>
      </c>
      <c r="J364" s="119">
        <f t="shared" si="152"/>
        <v>0.69033920408501859</v>
      </c>
      <c r="K364" s="119">
        <f t="shared" si="152"/>
        <v>0.69490824597998901</v>
      </c>
      <c r="L364" s="119">
        <f t="shared" si="152"/>
        <v>0.7016219877153963</v>
      </c>
      <c r="M364" s="119">
        <f t="shared" si="152"/>
        <v>0.7041695477807508</v>
      </c>
      <c r="N364" s="119">
        <f t="shared" si="152"/>
        <v>0.71179526293324813</v>
      </c>
      <c r="O364" s="119">
        <f t="shared" si="152"/>
        <v>0.72118897686676542</v>
      </c>
      <c r="P364" s="119">
        <f t="shared" si="152"/>
        <v>0.72191592042619812</v>
      </c>
      <c r="Q364" s="119" t="str">
        <f t="shared" si="152"/>
        <v/>
      </c>
      <c r="R364" s="119" t="str">
        <f t="shared" ref="R364:V364" si="153">IF(R343=0,"",R343/R322)</f>
        <v/>
      </c>
      <c r="S364" s="119" t="str">
        <f t="shared" si="153"/>
        <v/>
      </c>
      <c r="T364" s="119" t="str">
        <f t="shared" si="153"/>
        <v/>
      </c>
      <c r="U364" s="119" t="str">
        <f t="shared" si="153"/>
        <v/>
      </c>
      <c r="V364" s="119" t="str">
        <f t="shared" si="153"/>
        <v/>
      </c>
      <c r="W364" s="119" t="str">
        <f t="shared" ref="W364:Y364" si="154">IF(W343=0,"",W343/W322)</f>
        <v/>
      </c>
      <c r="X364" s="119">
        <f t="shared" si="154"/>
        <v>0.86358520405305428</v>
      </c>
      <c r="Y364" s="119">
        <f t="shared" si="154"/>
        <v>0.86307463253866101</v>
      </c>
      <c r="DA364" s="129" t="s">
        <v>3588</v>
      </c>
    </row>
    <row r="365" spans="1:105" ht="12" customHeight="1" x14ac:dyDescent="0.25">
      <c r="A365" s="121" t="s">
        <v>57</v>
      </c>
      <c r="B365" s="124"/>
      <c r="C365" s="124">
        <f t="shared" ref="C365:Q365" si="155">IF(C344=0,"",C344/C323)</f>
        <v>0.65007548124725634</v>
      </c>
      <c r="D365" s="124" t="str">
        <f t="shared" si="155"/>
        <v/>
      </c>
      <c r="E365" s="124" t="str">
        <f t="shared" si="155"/>
        <v/>
      </c>
      <c r="F365" s="124" t="str">
        <f t="shared" si="155"/>
        <v/>
      </c>
      <c r="G365" s="124" t="str">
        <f t="shared" si="155"/>
        <v/>
      </c>
      <c r="H365" s="124">
        <f t="shared" si="155"/>
        <v>0.67528839117179285</v>
      </c>
      <c r="I365" s="124">
        <f t="shared" si="155"/>
        <v>0.68086822435965766</v>
      </c>
      <c r="J365" s="124">
        <f t="shared" si="155"/>
        <v>0.68664067594853639</v>
      </c>
      <c r="K365" s="124">
        <f t="shared" si="155"/>
        <v>0.6925528468644726</v>
      </c>
      <c r="L365" s="124">
        <f t="shared" si="155"/>
        <v>0.69858883533547</v>
      </c>
      <c r="M365" s="124">
        <f t="shared" si="155"/>
        <v>0.70461137490388637</v>
      </c>
      <c r="N365" s="124">
        <f t="shared" si="155"/>
        <v>0.71024387515579568</v>
      </c>
      <c r="O365" s="124">
        <f t="shared" si="155"/>
        <v>0.71527417732635457</v>
      </c>
      <c r="P365" s="124">
        <f t="shared" si="155"/>
        <v>0.72028634217342347</v>
      </c>
      <c r="Q365" s="124" t="str">
        <f t="shared" si="155"/>
        <v/>
      </c>
      <c r="R365" s="124" t="str">
        <f t="shared" ref="R365:V365" si="156">IF(R344=0,"",R344/R323)</f>
        <v/>
      </c>
      <c r="S365" s="124" t="str">
        <f t="shared" si="156"/>
        <v/>
      </c>
      <c r="T365" s="124" t="str">
        <f t="shared" si="156"/>
        <v/>
      </c>
      <c r="U365" s="124" t="str">
        <f t="shared" si="156"/>
        <v/>
      </c>
      <c r="V365" s="124" t="str">
        <f t="shared" si="156"/>
        <v/>
      </c>
      <c r="W365" s="124" t="str">
        <f t="shared" ref="W365:Y365" si="157">IF(W344=0,"",W344/W323)</f>
        <v/>
      </c>
      <c r="X365" s="124">
        <f t="shared" si="157"/>
        <v>0.8405999773380064</v>
      </c>
      <c r="Y365" s="124">
        <f t="shared" si="157"/>
        <v>0.84579371012284177</v>
      </c>
      <c r="DA365" s="130" t="s">
        <v>3589</v>
      </c>
    </row>
    <row r="366" spans="1:105" ht="12" customHeight="1" x14ac:dyDescent="0.25">
      <c r="A366" s="97" t="s">
        <v>51</v>
      </c>
      <c r="B366" s="111"/>
      <c r="C366" s="111">
        <f t="shared" ref="C366:Q366" si="158">IF(C345=0,"",C345/C324)</f>
        <v>0.64790237323264799</v>
      </c>
      <c r="D366" s="111" t="str">
        <f t="shared" si="158"/>
        <v/>
      </c>
      <c r="E366" s="111" t="str">
        <f t="shared" si="158"/>
        <v/>
      </c>
      <c r="F366" s="111" t="str">
        <f t="shared" si="158"/>
        <v/>
      </c>
      <c r="G366" s="111" t="str">
        <f t="shared" si="158"/>
        <v/>
      </c>
      <c r="H366" s="111">
        <f t="shared" si="158"/>
        <v>0.67335882375504263</v>
      </c>
      <c r="I366" s="111">
        <f t="shared" si="158"/>
        <v>0.67898256807009183</v>
      </c>
      <c r="J366" s="111">
        <f t="shared" si="158"/>
        <v>0.68477878674611292</v>
      </c>
      <c r="K366" s="111">
        <f t="shared" si="158"/>
        <v>0.69073390124431489</v>
      </c>
      <c r="L366" s="111">
        <f t="shared" si="158"/>
        <v>0.69681429857460642</v>
      </c>
      <c r="M366" s="111">
        <f t="shared" si="158"/>
        <v>0.70288111056443248</v>
      </c>
      <c r="N366" s="111">
        <f t="shared" si="158"/>
        <v>0.70854820724847911</v>
      </c>
      <c r="O366" s="111">
        <f t="shared" si="158"/>
        <v>0.71361129270429224</v>
      </c>
      <c r="P366" s="111">
        <f t="shared" si="158"/>
        <v>0.71865267706383551</v>
      </c>
      <c r="Q366" s="111" t="str">
        <f t="shared" si="158"/>
        <v/>
      </c>
      <c r="R366" s="111" t="str">
        <f t="shared" ref="R366:V366" si="159">IF(R345=0,"",R345/R324)</f>
        <v/>
      </c>
      <c r="S366" s="111" t="str">
        <f t="shared" si="159"/>
        <v/>
      </c>
      <c r="T366" s="111" t="str">
        <f t="shared" si="159"/>
        <v/>
      </c>
      <c r="U366" s="111" t="str">
        <f t="shared" si="159"/>
        <v/>
      </c>
      <c r="V366" s="111" t="str">
        <f t="shared" si="159"/>
        <v/>
      </c>
      <c r="W366" s="111" t="str">
        <f t="shared" ref="W366:Y366" si="160">IF(W345=0,"",W345/W324)</f>
        <v/>
      </c>
      <c r="X366" s="111">
        <f t="shared" si="160"/>
        <v>0.83961443758278553</v>
      </c>
      <c r="Y366" s="111">
        <f t="shared" si="160"/>
        <v>0.84484071388826809</v>
      </c>
      <c r="DA366" s="63" t="s">
        <v>3590</v>
      </c>
    </row>
    <row r="367" spans="1:105" ht="12" customHeight="1" x14ac:dyDescent="0.25">
      <c r="A367" s="97" t="s">
        <v>53</v>
      </c>
      <c r="B367" s="111"/>
      <c r="C367" s="111">
        <f t="shared" ref="C367:Q367" si="161">IF(C346=0,"",C346/C325)</f>
        <v>1</v>
      </c>
      <c r="D367" s="111" t="str">
        <f t="shared" si="161"/>
        <v/>
      </c>
      <c r="E367" s="111" t="str">
        <f t="shared" si="161"/>
        <v/>
      </c>
      <c r="F367" s="111" t="str">
        <f t="shared" si="161"/>
        <v/>
      </c>
      <c r="G367" s="111" t="str">
        <f t="shared" si="161"/>
        <v/>
      </c>
      <c r="H367" s="111">
        <f t="shared" si="161"/>
        <v>1</v>
      </c>
      <c r="I367" s="111">
        <f t="shared" si="161"/>
        <v>1</v>
      </c>
      <c r="J367" s="111">
        <f t="shared" si="161"/>
        <v>1</v>
      </c>
      <c r="K367" s="111">
        <f t="shared" si="161"/>
        <v>1</v>
      </c>
      <c r="L367" s="111">
        <f t="shared" si="161"/>
        <v>1</v>
      </c>
      <c r="M367" s="111">
        <f t="shared" si="161"/>
        <v>1</v>
      </c>
      <c r="N367" s="111">
        <f t="shared" si="161"/>
        <v>1</v>
      </c>
      <c r="O367" s="111">
        <f t="shared" si="161"/>
        <v>1</v>
      </c>
      <c r="P367" s="111">
        <f t="shared" si="161"/>
        <v>1</v>
      </c>
      <c r="Q367" s="111" t="str">
        <f t="shared" si="161"/>
        <v/>
      </c>
      <c r="R367" s="111" t="str">
        <f t="shared" ref="R367:V367" si="162">IF(R346=0,"",R346/R325)</f>
        <v/>
      </c>
      <c r="S367" s="111" t="str">
        <f t="shared" si="162"/>
        <v/>
      </c>
      <c r="T367" s="111" t="str">
        <f t="shared" si="162"/>
        <v/>
      </c>
      <c r="U367" s="111" t="str">
        <f t="shared" si="162"/>
        <v/>
      </c>
      <c r="V367" s="111" t="str">
        <f t="shared" si="162"/>
        <v/>
      </c>
      <c r="W367" s="111" t="str">
        <f t="shared" ref="W367:Y367" si="163">IF(W346=0,"",W346/W325)</f>
        <v/>
      </c>
      <c r="X367" s="111">
        <f t="shared" si="163"/>
        <v>1</v>
      </c>
      <c r="Y367" s="111">
        <f t="shared" si="163"/>
        <v>1</v>
      </c>
      <c r="DA367" s="63" t="s">
        <v>3591</v>
      </c>
    </row>
    <row r="368" spans="1:105" ht="12" customHeight="1" x14ac:dyDescent="0.25">
      <c r="A368" s="121" t="s">
        <v>92</v>
      </c>
      <c r="B368" s="124"/>
      <c r="C368" s="124">
        <f t="shared" ref="C368:Q368" si="164">IF(C347=0,"",C347/C326)</f>
        <v>2.5802479381017775</v>
      </c>
      <c r="D368" s="124" t="str">
        <f t="shared" si="164"/>
        <v/>
      </c>
      <c r="E368" s="124" t="str">
        <f t="shared" si="164"/>
        <v/>
      </c>
      <c r="F368" s="124" t="str">
        <f t="shared" si="164"/>
        <v/>
      </c>
      <c r="G368" s="124" t="str">
        <f t="shared" si="164"/>
        <v/>
      </c>
      <c r="H368" s="124">
        <f t="shared" si="164"/>
        <v>3.1844292547674353</v>
      </c>
      <c r="I368" s="124">
        <f t="shared" si="164"/>
        <v>3.3099350686023525</v>
      </c>
      <c r="J368" s="124">
        <f t="shared" si="164"/>
        <v>3.4377935045903896</v>
      </c>
      <c r="K368" s="124">
        <f t="shared" si="164"/>
        <v>3.5685244896006023</v>
      </c>
      <c r="L368" s="124">
        <f t="shared" si="164"/>
        <v>3.7021969715316034</v>
      </c>
      <c r="M368" s="124">
        <f t="shared" si="164"/>
        <v>3.8553757828465174</v>
      </c>
      <c r="N368" s="124">
        <f t="shared" si="164"/>
        <v>4.0329782618102978</v>
      </c>
      <c r="O368" s="124">
        <f t="shared" si="164"/>
        <v>4.2346875831665027</v>
      </c>
      <c r="P368" s="124" t="str">
        <f t="shared" si="164"/>
        <v/>
      </c>
      <c r="Q368" s="124" t="str">
        <f t="shared" si="164"/>
        <v/>
      </c>
      <c r="R368" s="124" t="str">
        <f t="shared" ref="R368:V368" si="165">IF(R347=0,"",R347/R326)</f>
        <v/>
      </c>
      <c r="S368" s="124" t="str">
        <f t="shared" si="165"/>
        <v/>
      </c>
      <c r="T368" s="124" t="str">
        <f t="shared" si="165"/>
        <v/>
      </c>
      <c r="U368" s="124" t="str">
        <f t="shared" si="165"/>
        <v/>
      </c>
      <c r="V368" s="124" t="str">
        <f t="shared" si="165"/>
        <v/>
      </c>
      <c r="W368" s="124" t="str">
        <f t="shared" ref="W368:Y368" si="166">IF(W347=0,"",W347/W326)</f>
        <v/>
      </c>
      <c r="X368" s="124">
        <f t="shared" si="166"/>
        <v>4.754827869860665</v>
      </c>
      <c r="Y368" s="124">
        <f t="shared" si="166"/>
        <v>4.8124511861531936</v>
      </c>
      <c r="DA368" s="130" t="s">
        <v>3592</v>
      </c>
    </row>
    <row r="369" spans="1:105" ht="12" customHeight="1" x14ac:dyDescent="0.25">
      <c r="A369" s="97" t="s">
        <v>53</v>
      </c>
      <c r="B369" s="111"/>
      <c r="C369" s="111">
        <f t="shared" ref="C369:Q369" si="167">IF(C348=0,"",C348/C327)</f>
        <v>2.5802479381017775</v>
      </c>
      <c r="D369" s="111" t="str">
        <f t="shared" si="167"/>
        <v/>
      </c>
      <c r="E369" s="111" t="str">
        <f t="shared" si="167"/>
        <v/>
      </c>
      <c r="F369" s="111" t="str">
        <f t="shared" si="167"/>
        <v/>
      </c>
      <c r="G369" s="111" t="str">
        <f t="shared" si="167"/>
        <v/>
      </c>
      <c r="H369" s="111">
        <f t="shared" si="167"/>
        <v>3.1844292547674353</v>
      </c>
      <c r="I369" s="111">
        <f t="shared" si="167"/>
        <v>3.3099350686023525</v>
      </c>
      <c r="J369" s="111">
        <f t="shared" si="167"/>
        <v>3.4377935045903896</v>
      </c>
      <c r="K369" s="111">
        <f t="shared" si="167"/>
        <v>3.5685244896006023</v>
      </c>
      <c r="L369" s="111">
        <f t="shared" si="167"/>
        <v>3.7021969715316034</v>
      </c>
      <c r="M369" s="111">
        <f t="shared" si="167"/>
        <v>3.8553757828465174</v>
      </c>
      <c r="N369" s="111">
        <f t="shared" si="167"/>
        <v>4.0329782618102978</v>
      </c>
      <c r="O369" s="111">
        <f t="shared" si="167"/>
        <v>4.2346875831665027</v>
      </c>
      <c r="P369" s="111" t="str">
        <f t="shared" si="167"/>
        <v/>
      </c>
      <c r="Q369" s="111" t="str">
        <f t="shared" si="167"/>
        <v/>
      </c>
      <c r="R369" s="111" t="str">
        <f t="shared" ref="R369:V369" si="168">IF(R348=0,"",R348/R327)</f>
        <v/>
      </c>
      <c r="S369" s="111" t="str">
        <f t="shared" si="168"/>
        <v/>
      </c>
      <c r="T369" s="111" t="str">
        <f t="shared" si="168"/>
        <v/>
      </c>
      <c r="U369" s="111" t="str">
        <f t="shared" si="168"/>
        <v/>
      </c>
      <c r="V369" s="111" t="str">
        <f t="shared" si="168"/>
        <v/>
      </c>
      <c r="W369" s="111" t="str">
        <f t="shared" ref="W369:Y369" si="169">IF(W348=0,"",W348/W327)</f>
        <v/>
      </c>
      <c r="X369" s="111">
        <f t="shared" si="169"/>
        <v>4.754827869860665</v>
      </c>
      <c r="Y369" s="111">
        <f t="shared" si="169"/>
        <v>4.8124511861531936</v>
      </c>
      <c r="DA369" s="63" t="s">
        <v>3593</v>
      </c>
    </row>
    <row r="370" spans="1:105" ht="12" customHeight="1" x14ac:dyDescent="0.25">
      <c r="A370" s="121" t="s">
        <v>55</v>
      </c>
      <c r="B370" s="124"/>
      <c r="C370" s="124">
        <f t="shared" ref="C370:Q370" si="170">IF(C349=0,"",C349/C328)</f>
        <v>0.66830176666626584</v>
      </c>
      <c r="D370" s="124" t="str">
        <f t="shared" si="170"/>
        <v/>
      </c>
      <c r="E370" s="124" t="str">
        <f t="shared" si="170"/>
        <v/>
      </c>
      <c r="F370" s="124" t="str">
        <f t="shared" si="170"/>
        <v/>
      </c>
      <c r="G370" s="124" t="str">
        <f t="shared" si="170"/>
        <v/>
      </c>
      <c r="H370" s="124">
        <f t="shared" si="170"/>
        <v>0.67371636080892183</v>
      </c>
      <c r="I370" s="124">
        <f t="shared" si="170"/>
        <v>0.68527666832672318</v>
      </c>
      <c r="J370" s="124">
        <f t="shared" si="170"/>
        <v>0.68859240512767472</v>
      </c>
      <c r="K370" s="124">
        <f t="shared" si="170"/>
        <v>0.7054313892848888</v>
      </c>
      <c r="L370" s="124">
        <f t="shared" si="170"/>
        <v>0.68965538069097554</v>
      </c>
      <c r="M370" s="124">
        <f t="shared" si="170"/>
        <v>0.68989911280457228</v>
      </c>
      <c r="N370" s="124">
        <f t="shared" si="170"/>
        <v>0.69346149390445166</v>
      </c>
      <c r="O370" s="124">
        <f t="shared" si="170"/>
        <v>0.71771216865761867</v>
      </c>
      <c r="P370" s="124">
        <f t="shared" si="170"/>
        <v>0.71843220631407489</v>
      </c>
      <c r="Q370" s="124" t="str">
        <f t="shared" si="170"/>
        <v/>
      </c>
      <c r="R370" s="124" t="str">
        <f t="shared" ref="R370:V370" si="171">IF(R349=0,"",R349/R328)</f>
        <v/>
      </c>
      <c r="S370" s="124" t="str">
        <f t="shared" si="171"/>
        <v/>
      </c>
      <c r="T370" s="124" t="str">
        <f t="shared" si="171"/>
        <v/>
      </c>
      <c r="U370" s="124" t="str">
        <f t="shared" si="171"/>
        <v/>
      </c>
      <c r="V370" s="124" t="str">
        <f t="shared" si="171"/>
        <v/>
      </c>
      <c r="W370" s="124" t="str">
        <f t="shared" ref="W370:Y370" si="172">IF(W349=0,"",W349/W328)</f>
        <v/>
      </c>
      <c r="X370" s="124">
        <f t="shared" si="172"/>
        <v>0.8750368665873508</v>
      </c>
      <c r="Y370" s="124">
        <f t="shared" si="172"/>
        <v>0.82653101233426163</v>
      </c>
      <c r="DA370" s="130" t="s">
        <v>3594</v>
      </c>
    </row>
    <row r="371" spans="1:105" ht="12" customHeight="1" x14ac:dyDescent="0.25">
      <c r="A371" s="97" t="s">
        <v>143</v>
      </c>
      <c r="B371" s="111"/>
      <c r="C371" s="111">
        <f t="shared" ref="C371:Q371" si="173">IF(C350=0,"",C350/C329)</f>
        <v>0.6104464090067856</v>
      </c>
      <c r="D371" s="111" t="str">
        <f t="shared" si="173"/>
        <v/>
      </c>
      <c r="E371" s="111" t="str">
        <f t="shared" si="173"/>
        <v/>
      </c>
      <c r="F371" s="111" t="str">
        <f t="shared" si="173"/>
        <v/>
      </c>
      <c r="G371" s="111" t="str">
        <f t="shared" si="173"/>
        <v/>
      </c>
      <c r="H371" s="111">
        <f t="shared" si="173"/>
        <v>0.63171333298487875</v>
      </c>
      <c r="I371" s="111">
        <f t="shared" si="173"/>
        <v>0.63641154268678402</v>
      </c>
      <c r="J371" s="111">
        <f t="shared" si="173"/>
        <v>0.64125384157031862</v>
      </c>
      <c r="K371" s="111">
        <f t="shared" si="173"/>
        <v>0.64622888580135485</v>
      </c>
      <c r="L371" s="111">
        <f t="shared" si="173"/>
        <v>0.65130859428884225</v>
      </c>
      <c r="M371" s="111">
        <f t="shared" si="173"/>
        <v>0.65637695325992151</v>
      </c>
      <c r="N371" s="111">
        <f t="shared" si="173"/>
        <v>0.66111138056156349</v>
      </c>
      <c r="O371" s="111">
        <f t="shared" si="173"/>
        <v>0.66534120252313844</v>
      </c>
      <c r="P371" s="111" t="str">
        <f t="shared" si="173"/>
        <v/>
      </c>
      <c r="Q371" s="111" t="str">
        <f t="shared" si="173"/>
        <v/>
      </c>
      <c r="R371" s="111" t="str">
        <f t="shared" ref="R371:V371" si="174">IF(R350=0,"",R350/R329)</f>
        <v/>
      </c>
      <c r="S371" s="111" t="str">
        <f t="shared" si="174"/>
        <v/>
      </c>
      <c r="T371" s="111" t="str">
        <f t="shared" si="174"/>
        <v/>
      </c>
      <c r="U371" s="111" t="str">
        <f t="shared" si="174"/>
        <v/>
      </c>
      <c r="V371" s="111" t="str">
        <f t="shared" si="174"/>
        <v/>
      </c>
      <c r="W371" s="111" t="str">
        <f t="shared" ref="W371:Y371" si="175">IF(W350=0,"",W350/W329)</f>
        <v/>
      </c>
      <c r="X371" s="111">
        <f t="shared" si="175"/>
        <v>0.77270737729673122</v>
      </c>
      <c r="Y371" s="111">
        <f t="shared" si="175"/>
        <v>0.77882658472159316</v>
      </c>
      <c r="DA371" s="63" t="s">
        <v>3595</v>
      </c>
    </row>
    <row r="372" spans="1:105" ht="12" customHeight="1" x14ac:dyDescent="0.25">
      <c r="A372" s="97" t="s">
        <v>124</v>
      </c>
      <c r="B372" s="111"/>
      <c r="C372" s="111">
        <f t="shared" ref="C372:Q372" si="176">IF(C351=0,"",C351/C330)</f>
        <v>0.59940149413661092</v>
      </c>
      <c r="D372" s="111" t="str">
        <f t="shared" si="176"/>
        <v/>
      </c>
      <c r="E372" s="111" t="str">
        <f t="shared" si="176"/>
        <v/>
      </c>
      <c r="F372" s="111" t="str">
        <f t="shared" si="176"/>
        <v/>
      </c>
      <c r="G372" s="111" t="str">
        <f t="shared" si="176"/>
        <v/>
      </c>
      <c r="H372" s="111">
        <f t="shared" si="176"/>
        <v>0.6102584974062697</v>
      </c>
      <c r="I372" s="111">
        <f t="shared" si="176"/>
        <v>0.61305673345104417</v>
      </c>
      <c r="J372" s="111">
        <f t="shared" si="176"/>
        <v>0.61631153657161519</v>
      </c>
      <c r="K372" s="111">
        <f t="shared" si="176"/>
        <v>0.6201927451892929</v>
      </c>
      <c r="L372" s="111">
        <f t="shared" si="176"/>
        <v>0.6247457980447999</v>
      </c>
      <c r="M372" s="111">
        <f t="shared" si="176"/>
        <v>0.63402748499233996</v>
      </c>
      <c r="N372" s="111">
        <f t="shared" si="176"/>
        <v>0.64932730331995281</v>
      </c>
      <c r="O372" s="111">
        <f t="shared" si="176"/>
        <v>0.67169473437698435</v>
      </c>
      <c r="P372" s="111" t="str">
        <f t="shared" si="176"/>
        <v/>
      </c>
      <c r="Q372" s="111" t="str">
        <f t="shared" si="176"/>
        <v/>
      </c>
      <c r="R372" s="111" t="str">
        <f t="shared" ref="R372:V372" si="177">IF(R351=0,"",R351/R330)</f>
        <v/>
      </c>
      <c r="S372" s="111" t="str">
        <f t="shared" si="177"/>
        <v/>
      </c>
      <c r="T372" s="111" t="str">
        <f t="shared" si="177"/>
        <v/>
      </c>
      <c r="U372" s="111" t="str">
        <f t="shared" si="177"/>
        <v/>
      </c>
      <c r="V372" s="111" t="str">
        <f t="shared" si="177"/>
        <v/>
      </c>
      <c r="W372" s="111" t="str">
        <f t="shared" ref="W372:Y372" si="178">IF(W351=0,"",W351/W330)</f>
        <v/>
      </c>
      <c r="X372" s="111">
        <f t="shared" si="178"/>
        <v>0.79608695927985751</v>
      </c>
      <c r="Y372" s="111">
        <f t="shared" si="178"/>
        <v>0.79783301299159481</v>
      </c>
      <c r="DA372" s="63" t="s">
        <v>3596</v>
      </c>
    </row>
    <row r="373" spans="1:105" ht="12" customHeight="1" x14ac:dyDescent="0.25">
      <c r="A373" s="97" t="s">
        <v>123</v>
      </c>
      <c r="B373" s="111"/>
      <c r="C373" s="111" t="str">
        <f t="shared" ref="C373:Q373" si="179">IF(C352=0,"",C352/C331)</f>
        <v/>
      </c>
      <c r="D373" s="111" t="str">
        <f t="shared" si="179"/>
        <v/>
      </c>
      <c r="E373" s="111" t="str">
        <f t="shared" si="179"/>
        <v/>
      </c>
      <c r="F373" s="111" t="str">
        <f t="shared" si="179"/>
        <v/>
      </c>
      <c r="G373" s="111" t="str">
        <f t="shared" si="179"/>
        <v/>
      </c>
      <c r="H373" s="111" t="str">
        <f t="shared" si="179"/>
        <v/>
      </c>
      <c r="I373" s="111" t="str">
        <f t="shared" si="179"/>
        <v/>
      </c>
      <c r="J373" s="111">
        <f t="shared" si="179"/>
        <v>0.80104596160077546</v>
      </c>
      <c r="K373" s="111">
        <f t="shared" si="179"/>
        <v>0.79869112058590441</v>
      </c>
      <c r="L373" s="111">
        <f t="shared" si="179"/>
        <v>0.80070431358812155</v>
      </c>
      <c r="M373" s="111">
        <f t="shared" si="179"/>
        <v>0.81275148464217351</v>
      </c>
      <c r="N373" s="111" t="str">
        <f t="shared" si="179"/>
        <v/>
      </c>
      <c r="O373" s="111" t="str">
        <f t="shared" si="179"/>
        <v/>
      </c>
      <c r="P373" s="111" t="str">
        <f t="shared" si="179"/>
        <v/>
      </c>
      <c r="Q373" s="111" t="str">
        <f t="shared" si="179"/>
        <v/>
      </c>
      <c r="R373" s="111" t="str">
        <f t="shared" ref="R373:V373" si="180">IF(R352=0,"",R352/R331)</f>
        <v/>
      </c>
      <c r="S373" s="111" t="str">
        <f t="shared" si="180"/>
        <v/>
      </c>
      <c r="T373" s="111" t="str">
        <f t="shared" si="180"/>
        <v/>
      </c>
      <c r="U373" s="111" t="str">
        <f t="shared" si="180"/>
        <v/>
      </c>
      <c r="V373" s="111" t="str">
        <f t="shared" si="180"/>
        <v/>
      </c>
      <c r="W373" s="111" t="str">
        <f t="shared" ref="W373:Y373" si="181">IF(W352=0,"",W352/W331)</f>
        <v/>
      </c>
      <c r="X373" s="111">
        <f t="shared" si="181"/>
        <v>0.91838969536562243</v>
      </c>
      <c r="Y373" s="111">
        <f t="shared" si="181"/>
        <v>0.91130051609380636</v>
      </c>
      <c r="DA373" s="63" t="s">
        <v>3597</v>
      </c>
    </row>
    <row r="374" spans="1:105" ht="12" customHeight="1" x14ac:dyDescent="0.25">
      <c r="A374" s="100" t="s">
        <v>50</v>
      </c>
      <c r="B374" s="112"/>
      <c r="C374" s="112" t="str">
        <f t="shared" ref="C374:Q374" si="182">IF(C353=0,"",C353/C332)</f>
        <v/>
      </c>
      <c r="D374" s="112" t="str">
        <f t="shared" si="182"/>
        <v/>
      </c>
      <c r="E374" s="112" t="str">
        <f t="shared" si="182"/>
        <v/>
      </c>
      <c r="F374" s="112" t="str">
        <f t="shared" si="182"/>
        <v/>
      </c>
      <c r="G374" s="112" t="str">
        <f t="shared" si="182"/>
        <v/>
      </c>
      <c r="H374" s="112" t="str">
        <f t="shared" si="182"/>
        <v/>
      </c>
      <c r="I374" s="112" t="str">
        <f t="shared" si="182"/>
        <v/>
      </c>
      <c r="J374" s="112">
        <f t="shared" si="182"/>
        <v>0.61631153657161519</v>
      </c>
      <c r="K374" s="112">
        <f t="shared" si="182"/>
        <v>0.6201927451892929</v>
      </c>
      <c r="L374" s="112">
        <f t="shared" si="182"/>
        <v>0.6247457980447999</v>
      </c>
      <c r="M374" s="112">
        <f t="shared" si="182"/>
        <v>0.63402748499233996</v>
      </c>
      <c r="N374" s="112" t="str">
        <f t="shared" si="182"/>
        <v/>
      </c>
      <c r="O374" s="112" t="str">
        <f t="shared" si="182"/>
        <v/>
      </c>
      <c r="P374" s="112" t="str">
        <f t="shared" si="182"/>
        <v/>
      </c>
      <c r="Q374" s="112" t="str">
        <f t="shared" si="182"/>
        <v/>
      </c>
      <c r="R374" s="112" t="str">
        <f t="shared" ref="R374:V374" si="183">IF(R353=0,"",R353/R332)</f>
        <v/>
      </c>
      <c r="S374" s="112" t="str">
        <f t="shared" si="183"/>
        <v/>
      </c>
      <c r="T374" s="112" t="str">
        <f t="shared" si="183"/>
        <v/>
      </c>
      <c r="U374" s="112" t="str">
        <f t="shared" si="183"/>
        <v/>
      </c>
      <c r="V374" s="112" t="str">
        <f t="shared" si="183"/>
        <v/>
      </c>
      <c r="W374" s="112" t="str">
        <f t="shared" ref="W374:Y374" si="184">IF(W353=0,"",W353/W332)</f>
        <v/>
      </c>
      <c r="X374" s="112">
        <f t="shared" si="184"/>
        <v>0.7960869592798574</v>
      </c>
      <c r="Y374" s="112">
        <f t="shared" si="184"/>
        <v>0.79783301299159481</v>
      </c>
      <c r="DA374" s="131" t="s">
        <v>3598</v>
      </c>
    </row>
    <row r="375" spans="1:105" ht="12" customHeight="1" x14ac:dyDescent="0.25">
      <c r="A375" s="103" t="s">
        <v>52</v>
      </c>
      <c r="B375" s="113"/>
      <c r="C375" s="113" t="str">
        <f t="shared" ref="C375:Q375" si="185">IF(C354=0,"",C354/C333)</f>
        <v/>
      </c>
      <c r="D375" s="113" t="str">
        <f t="shared" si="185"/>
        <v/>
      </c>
      <c r="E375" s="113" t="str">
        <f t="shared" si="185"/>
        <v/>
      </c>
      <c r="F375" s="113" t="str">
        <f t="shared" si="185"/>
        <v/>
      </c>
      <c r="G375" s="113" t="str">
        <f t="shared" si="185"/>
        <v/>
      </c>
      <c r="H375" s="113" t="str">
        <f t="shared" si="185"/>
        <v/>
      </c>
      <c r="I375" s="113" t="str">
        <f t="shared" si="185"/>
        <v/>
      </c>
      <c r="J375" s="113">
        <f t="shared" si="185"/>
        <v>1</v>
      </c>
      <c r="K375" s="113">
        <f t="shared" si="185"/>
        <v>1</v>
      </c>
      <c r="L375" s="113">
        <f t="shared" si="185"/>
        <v>1</v>
      </c>
      <c r="M375" s="113">
        <f t="shared" si="185"/>
        <v>1</v>
      </c>
      <c r="N375" s="113" t="str">
        <f t="shared" si="185"/>
        <v/>
      </c>
      <c r="O375" s="113" t="str">
        <f t="shared" si="185"/>
        <v/>
      </c>
      <c r="P375" s="113" t="str">
        <f t="shared" si="185"/>
        <v/>
      </c>
      <c r="Q375" s="113" t="str">
        <f t="shared" si="185"/>
        <v/>
      </c>
      <c r="R375" s="113" t="str">
        <f t="shared" ref="R375:V375" si="186">IF(R354=0,"",R354/R333)</f>
        <v/>
      </c>
      <c r="S375" s="113" t="str">
        <f t="shared" si="186"/>
        <v/>
      </c>
      <c r="T375" s="113" t="str">
        <f t="shared" si="186"/>
        <v/>
      </c>
      <c r="U375" s="113" t="str">
        <f t="shared" si="186"/>
        <v/>
      </c>
      <c r="V375" s="113" t="str">
        <f t="shared" si="186"/>
        <v/>
      </c>
      <c r="W375" s="113" t="str">
        <f t="shared" ref="W375:Y375" si="187">IF(W354=0,"",W354/W333)</f>
        <v/>
      </c>
      <c r="X375" s="113">
        <f t="shared" si="187"/>
        <v>1</v>
      </c>
      <c r="Y375" s="113">
        <f t="shared" si="187"/>
        <v>1</v>
      </c>
      <c r="DA375" s="132" t="s">
        <v>3599</v>
      </c>
    </row>
    <row r="376" spans="1:105" ht="12" customHeight="1" x14ac:dyDescent="0.25">
      <c r="A376" s="106" t="s">
        <v>122</v>
      </c>
      <c r="B376" s="112"/>
      <c r="C376" s="112">
        <f t="shared" ref="C376:Q376" si="188">IF(C355=0,"",C355/C334)</f>
        <v>0.67114143927529102</v>
      </c>
      <c r="D376" s="112" t="str">
        <f t="shared" si="188"/>
        <v/>
      </c>
      <c r="E376" s="112" t="str">
        <f t="shared" si="188"/>
        <v/>
      </c>
      <c r="F376" s="112" t="str">
        <f t="shared" si="188"/>
        <v/>
      </c>
      <c r="G376" s="112" t="str">
        <f t="shared" si="188"/>
        <v/>
      </c>
      <c r="H376" s="112">
        <f t="shared" si="188"/>
        <v>0.67703321109530634</v>
      </c>
      <c r="I376" s="112">
        <f t="shared" si="188"/>
        <v>0.67846039068091935</v>
      </c>
      <c r="J376" s="112">
        <f t="shared" si="188"/>
        <v>0.68007107909764897</v>
      </c>
      <c r="K376" s="112">
        <f t="shared" si="188"/>
        <v>0.68193662001012667</v>
      </c>
      <c r="L376" s="112">
        <f t="shared" si="188"/>
        <v>0.68408154267371268</v>
      </c>
      <c r="M376" s="112">
        <f t="shared" si="188"/>
        <v>0.68815929900126827</v>
      </c>
      <c r="N376" s="112">
        <f t="shared" si="188"/>
        <v>0.69488315193444539</v>
      </c>
      <c r="O376" s="112">
        <f t="shared" si="188"/>
        <v>0.70513615361582527</v>
      </c>
      <c r="P376" s="112">
        <f t="shared" si="188"/>
        <v>0.71843220631407489</v>
      </c>
      <c r="Q376" s="112" t="str">
        <f t="shared" si="188"/>
        <v/>
      </c>
      <c r="R376" s="112" t="str">
        <f t="shared" ref="R376:V376" si="189">IF(R355=0,"",R355/R334)</f>
        <v/>
      </c>
      <c r="S376" s="112" t="str">
        <f t="shared" si="189"/>
        <v/>
      </c>
      <c r="T376" s="112" t="str">
        <f t="shared" si="189"/>
        <v/>
      </c>
      <c r="U376" s="112" t="str">
        <f t="shared" si="189"/>
        <v/>
      </c>
      <c r="V376" s="112" t="str">
        <f t="shared" si="189"/>
        <v/>
      </c>
      <c r="W376" s="112" t="str">
        <f t="shared" ref="W376:Y376" si="190">IF(W355=0,"",W355/W334)</f>
        <v/>
      </c>
      <c r="X376" s="112">
        <f t="shared" si="190"/>
        <v>0.79268851652187899</v>
      </c>
      <c r="Y376" s="112">
        <f t="shared" si="190"/>
        <v>0.80379682621745552</v>
      </c>
      <c r="DA376" s="131" t="s">
        <v>3600</v>
      </c>
    </row>
    <row r="377" spans="1:105" ht="12" customHeight="1" x14ac:dyDescent="0.25">
      <c r="A377" s="107" t="s">
        <v>121</v>
      </c>
      <c r="B377" s="113"/>
      <c r="C377" s="113">
        <f t="shared" ref="C377:Q377" si="191">IF(C356=0,"",C356/C335)</f>
        <v>0.83330672521874682</v>
      </c>
      <c r="D377" s="113" t="str">
        <f t="shared" si="191"/>
        <v/>
      </c>
      <c r="E377" s="113" t="str">
        <f t="shared" si="191"/>
        <v/>
      </c>
      <c r="F377" s="113" t="str">
        <f t="shared" si="191"/>
        <v/>
      </c>
      <c r="G377" s="113" t="str">
        <f t="shared" si="191"/>
        <v/>
      </c>
      <c r="H377" s="113">
        <f t="shared" si="191"/>
        <v>0.83535094416844735</v>
      </c>
      <c r="I377" s="113">
        <f t="shared" si="191"/>
        <v>0.82819084456896019</v>
      </c>
      <c r="J377" s="113">
        <f t="shared" si="191"/>
        <v>0.84183538024950322</v>
      </c>
      <c r="K377" s="113">
        <f t="shared" si="191"/>
        <v>0.83873582690818893</v>
      </c>
      <c r="L377" s="113">
        <f t="shared" si="191"/>
        <v>0.83928102461659226</v>
      </c>
      <c r="M377" s="113">
        <f t="shared" si="191"/>
        <v>0.84679772769487549</v>
      </c>
      <c r="N377" s="113">
        <f t="shared" si="191"/>
        <v>0.85013515006141149</v>
      </c>
      <c r="O377" s="113">
        <f t="shared" si="191"/>
        <v>0.87704807552017905</v>
      </c>
      <c r="P377" s="113" t="str">
        <f t="shared" si="191"/>
        <v/>
      </c>
      <c r="Q377" s="113" t="str">
        <f t="shared" si="191"/>
        <v/>
      </c>
      <c r="R377" s="113" t="str">
        <f t="shared" ref="R377:V377" si="192">IF(R356=0,"",R356/R335)</f>
        <v/>
      </c>
      <c r="S377" s="113" t="str">
        <f t="shared" si="192"/>
        <v/>
      </c>
      <c r="T377" s="113" t="str">
        <f t="shared" si="192"/>
        <v/>
      </c>
      <c r="U377" s="113" t="str">
        <f t="shared" si="192"/>
        <v/>
      </c>
      <c r="V377" s="113" t="str">
        <f t="shared" si="192"/>
        <v/>
      </c>
      <c r="W377" s="113" t="str">
        <f t="shared" ref="W377:Y377" si="193">IF(W356=0,"",W356/W335)</f>
        <v/>
      </c>
      <c r="X377" s="113">
        <f t="shared" si="193"/>
        <v>0.91749854531716224</v>
      </c>
      <c r="Y377" s="113">
        <f t="shared" si="193"/>
        <v>0.91461059532820377</v>
      </c>
      <c r="DA377" s="132" t="s">
        <v>3601</v>
      </c>
    </row>
    <row r="378" spans="1:105" ht="12" customHeight="1" x14ac:dyDescent="0.25">
      <c r="A378" s="108" t="s">
        <v>53</v>
      </c>
      <c r="B378" s="111"/>
      <c r="C378" s="111">
        <f t="shared" ref="C378:Q378" si="194">IF(C357=0,"",C357/C336)</f>
        <v>0.67114143927529091</v>
      </c>
      <c r="D378" s="111" t="str">
        <f t="shared" si="194"/>
        <v/>
      </c>
      <c r="E378" s="111" t="str">
        <f t="shared" si="194"/>
        <v/>
      </c>
      <c r="F378" s="111" t="str">
        <f t="shared" si="194"/>
        <v/>
      </c>
      <c r="G378" s="111" t="str">
        <f t="shared" si="194"/>
        <v/>
      </c>
      <c r="H378" s="111">
        <f t="shared" si="194"/>
        <v>0.67703321109530634</v>
      </c>
      <c r="I378" s="111">
        <f t="shared" si="194"/>
        <v>0.67846039068091935</v>
      </c>
      <c r="J378" s="111">
        <f t="shared" si="194"/>
        <v>0.68007107909764897</v>
      </c>
      <c r="K378" s="111">
        <f t="shared" si="194"/>
        <v>0.68193662001012667</v>
      </c>
      <c r="L378" s="111">
        <f t="shared" si="194"/>
        <v>0.68408154267371268</v>
      </c>
      <c r="M378" s="111">
        <f t="shared" si="194"/>
        <v>0.68815929900126827</v>
      </c>
      <c r="N378" s="111">
        <f t="shared" si="194"/>
        <v>0.69488315193444539</v>
      </c>
      <c r="O378" s="111">
        <f t="shared" si="194"/>
        <v>0.70513615361582516</v>
      </c>
      <c r="P378" s="111" t="str">
        <f t="shared" si="194"/>
        <v/>
      </c>
      <c r="Q378" s="111" t="str">
        <f t="shared" si="194"/>
        <v/>
      </c>
      <c r="R378" s="111" t="str">
        <f t="shared" ref="R378:V378" si="195">IF(R357=0,"",R357/R336)</f>
        <v/>
      </c>
      <c r="S378" s="111" t="str">
        <f t="shared" si="195"/>
        <v/>
      </c>
      <c r="T378" s="111" t="str">
        <f t="shared" si="195"/>
        <v/>
      </c>
      <c r="U378" s="111" t="str">
        <f t="shared" si="195"/>
        <v/>
      </c>
      <c r="V378" s="111" t="str">
        <f t="shared" si="195"/>
        <v/>
      </c>
      <c r="W378" s="111" t="str">
        <f t="shared" ref="W378:Y378" si="196">IF(W357=0,"",W357/W336)</f>
        <v/>
      </c>
      <c r="X378" s="111">
        <f t="shared" si="196"/>
        <v>0.79268851652187899</v>
      </c>
      <c r="Y378" s="111">
        <f t="shared" si="196"/>
        <v>0.80379682621745552</v>
      </c>
      <c r="DA378" s="63" t="s">
        <v>3602</v>
      </c>
    </row>
    <row r="379" spans="1:105" ht="12" customHeight="1" x14ac:dyDescent="0.25">
      <c r="A379" s="108" t="s">
        <v>52</v>
      </c>
      <c r="B379" s="111"/>
      <c r="C379" s="111">
        <f t="shared" ref="C379:Q379" si="197">IF(C358=0,"",C358/C337)</f>
        <v>1</v>
      </c>
      <c r="D379" s="111" t="str">
        <f t="shared" si="197"/>
        <v/>
      </c>
      <c r="E379" s="111" t="str">
        <f t="shared" si="197"/>
        <v/>
      </c>
      <c r="F379" s="111" t="str">
        <f t="shared" si="197"/>
        <v/>
      </c>
      <c r="G379" s="111" t="str">
        <f t="shared" si="197"/>
        <v/>
      </c>
      <c r="H379" s="111">
        <f t="shared" si="197"/>
        <v>1</v>
      </c>
      <c r="I379" s="111">
        <f t="shared" si="197"/>
        <v>1</v>
      </c>
      <c r="J379" s="111">
        <f t="shared" si="197"/>
        <v>1</v>
      </c>
      <c r="K379" s="111">
        <f t="shared" si="197"/>
        <v>1</v>
      </c>
      <c r="L379" s="111">
        <f t="shared" si="197"/>
        <v>1</v>
      </c>
      <c r="M379" s="111">
        <f t="shared" si="197"/>
        <v>1</v>
      </c>
      <c r="N379" s="111">
        <f t="shared" si="197"/>
        <v>1</v>
      </c>
      <c r="O379" s="111">
        <f t="shared" si="197"/>
        <v>1</v>
      </c>
      <c r="P379" s="111" t="str">
        <f t="shared" si="197"/>
        <v/>
      </c>
      <c r="Q379" s="111" t="str">
        <f t="shared" si="197"/>
        <v/>
      </c>
      <c r="R379" s="111" t="str">
        <f t="shared" ref="R379:V379" si="198">IF(R358=0,"",R358/R337)</f>
        <v/>
      </c>
      <c r="S379" s="111" t="str">
        <f t="shared" si="198"/>
        <v/>
      </c>
      <c r="T379" s="111" t="str">
        <f t="shared" si="198"/>
        <v/>
      </c>
      <c r="U379" s="111" t="str">
        <f t="shared" si="198"/>
        <v/>
      </c>
      <c r="V379" s="111" t="str">
        <f t="shared" si="198"/>
        <v/>
      </c>
      <c r="W379" s="111" t="str">
        <f t="shared" ref="W379:Y379" si="199">IF(W358=0,"",W358/W337)</f>
        <v/>
      </c>
      <c r="X379" s="111">
        <f t="shared" si="199"/>
        <v>1</v>
      </c>
      <c r="Y379" s="111">
        <f t="shared" si="199"/>
        <v>1</v>
      </c>
      <c r="DA379" s="63" t="s">
        <v>3603</v>
      </c>
    </row>
    <row r="380" spans="1:105" ht="12" customHeight="1" x14ac:dyDescent="0.25">
      <c r="A380" s="121" t="s">
        <v>54</v>
      </c>
      <c r="B380" s="124"/>
      <c r="C380" s="124">
        <f t="shared" ref="C380:Q380" si="200">IF(C359=0,"",C359/C338)</f>
        <v>0.75767695707693605</v>
      </c>
      <c r="D380" s="124" t="str">
        <f t="shared" si="200"/>
        <v/>
      </c>
      <c r="E380" s="124" t="str">
        <f t="shared" si="200"/>
        <v/>
      </c>
      <c r="F380" s="124" t="str">
        <f t="shared" si="200"/>
        <v/>
      </c>
      <c r="G380" s="124" t="str">
        <f t="shared" si="200"/>
        <v/>
      </c>
      <c r="H380" s="124">
        <f t="shared" si="200"/>
        <v>0.75989987617789689</v>
      </c>
      <c r="I380" s="124">
        <f t="shared" si="200"/>
        <v>0.757645144545953</v>
      </c>
      <c r="J380" s="124">
        <f t="shared" si="200"/>
        <v>0.75963697238958416</v>
      </c>
      <c r="K380" s="124">
        <f t="shared" si="200"/>
        <v>0.76075186664383931</v>
      </c>
      <c r="L380" s="124">
        <f t="shared" si="200"/>
        <v>0.76527607630111505</v>
      </c>
      <c r="M380" s="124">
        <f t="shared" si="200"/>
        <v>0.76662097392518658</v>
      </c>
      <c r="N380" s="124">
        <f t="shared" si="200"/>
        <v>0.76985644015629395</v>
      </c>
      <c r="O380" s="124">
        <f t="shared" si="200"/>
        <v>0.77506726141613624</v>
      </c>
      <c r="P380" s="124">
        <f t="shared" si="200"/>
        <v>0.79775414830594016</v>
      </c>
      <c r="Q380" s="124" t="str">
        <f t="shared" si="200"/>
        <v/>
      </c>
      <c r="R380" s="124" t="str">
        <f t="shared" ref="R380:V380" si="201">IF(R359=0,"",R359/R338)</f>
        <v/>
      </c>
      <c r="S380" s="124" t="str">
        <f t="shared" si="201"/>
        <v/>
      </c>
      <c r="T380" s="124" t="str">
        <f t="shared" si="201"/>
        <v/>
      </c>
      <c r="U380" s="124" t="str">
        <f t="shared" si="201"/>
        <v/>
      </c>
      <c r="V380" s="124" t="str">
        <f t="shared" si="201"/>
        <v/>
      </c>
      <c r="W380" s="124" t="str">
        <f t="shared" ref="W380:Y380" si="202">IF(W359=0,"",W359/W338)</f>
        <v/>
      </c>
      <c r="X380" s="124">
        <f t="shared" si="202"/>
        <v>0.8558159709878459</v>
      </c>
      <c r="Y380" s="124">
        <f t="shared" si="202"/>
        <v>0.86567300989865981</v>
      </c>
      <c r="DA380" s="130" t="s">
        <v>3604</v>
      </c>
    </row>
    <row r="381" spans="1:105" ht="12" customHeight="1" x14ac:dyDescent="0.25">
      <c r="A381" s="97" t="s">
        <v>51</v>
      </c>
      <c r="B381" s="111"/>
      <c r="C381" s="111" t="str">
        <f t="shared" ref="C381:Q381" si="203">IF(C360=0,"",C360/C339)</f>
        <v/>
      </c>
      <c r="D381" s="111" t="str">
        <f t="shared" si="203"/>
        <v/>
      </c>
      <c r="E381" s="111" t="str">
        <f t="shared" si="203"/>
        <v/>
      </c>
      <c r="F381" s="111" t="str">
        <f t="shared" si="203"/>
        <v/>
      </c>
      <c r="G381" s="111" t="str">
        <f t="shared" si="203"/>
        <v/>
      </c>
      <c r="H381" s="111" t="str">
        <f t="shared" si="203"/>
        <v/>
      </c>
      <c r="I381" s="111" t="str">
        <f t="shared" si="203"/>
        <v/>
      </c>
      <c r="J381" s="111" t="str">
        <f t="shared" si="203"/>
        <v/>
      </c>
      <c r="K381" s="111" t="str">
        <f t="shared" si="203"/>
        <v/>
      </c>
      <c r="L381" s="111" t="str">
        <f t="shared" si="203"/>
        <v/>
      </c>
      <c r="M381" s="111" t="str">
        <f t="shared" si="203"/>
        <v/>
      </c>
      <c r="N381" s="111" t="str">
        <f t="shared" si="203"/>
        <v/>
      </c>
      <c r="O381" s="111" t="str">
        <f t="shared" si="203"/>
        <v/>
      </c>
      <c r="P381" s="111" t="str">
        <f t="shared" si="203"/>
        <v/>
      </c>
      <c r="Q381" s="111" t="str">
        <f t="shared" si="203"/>
        <v/>
      </c>
      <c r="R381" s="111" t="str">
        <f t="shared" ref="R381:V381" si="204">IF(R360=0,"",R360/R339)</f>
        <v/>
      </c>
      <c r="S381" s="111" t="str">
        <f t="shared" si="204"/>
        <v/>
      </c>
      <c r="T381" s="111" t="str">
        <f t="shared" si="204"/>
        <v/>
      </c>
      <c r="U381" s="111" t="str">
        <f t="shared" si="204"/>
        <v/>
      </c>
      <c r="V381" s="111" t="str">
        <f t="shared" si="204"/>
        <v/>
      </c>
      <c r="W381" s="111" t="str">
        <f t="shared" ref="W381:Y381" si="205">IF(W360=0,"",W360/W339)</f>
        <v/>
      </c>
      <c r="X381" s="111" t="str">
        <f t="shared" si="205"/>
        <v/>
      </c>
      <c r="Y381" s="111" t="str">
        <f t="shared" si="205"/>
        <v/>
      </c>
      <c r="DA381" s="63" t="s">
        <v>3605</v>
      </c>
    </row>
    <row r="382" spans="1:105" ht="12" customHeight="1" x14ac:dyDescent="0.25">
      <c r="A382" s="97" t="s">
        <v>50</v>
      </c>
      <c r="B382" s="111"/>
      <c r="C382" s="111">
        <f t="shared" ref="C382:Q382" si="206">IF(C361=0,"",C361/C340)</f>
        <v>0.61057814660504905</v>
      </c>
      <c r="D382" s="111" t="str">
        <f t="shared" si="206"/>
        <v/>
      </c>
      <c r="E382" s="111" t="str">
        <f t="shared" si="206"/>
        <v/>
      </c>
      <c r="F382" s="111" t="str">
        <f t="shared" si="206"/>
        <v/>
      </c>
      <c r="G382" s="111" t="str">
        <f t="shared" si="206"/>
        <v/>
      </c>
      <c r="H382" s="111">
        <f t="shared" si="206"/>
        <v>0.61121042169829798</v>
      </c>
      <c r="I382" s="111">
        <f t="shared" si="206"/>
        <v>0.61133690502293969</v>
      </c>
      <c r="J382" s="111">
        <f t="shared" si="206"/>
        <v>0.61146340896477103</v>
      </c>
      <c r="K382" s="111">
        <f t="shared" si="206"/>
        <v>0.61158994119318177</v>
      </c>
      <c r="L382" s="111">
        <f t="shared" si="206"/>
        <v>0.61171650376004771</v>
      </c>
      <c r="M382" s="111">
        <f t="shared" si="206"/>
        <v>0.61181262080618182</v>
      </c>
      <c r="N382" s="111">
        <f t="shared" si="206"/>
        <v>0.61186634571378151</v>
      </c>
      <c r="O382" s="111">
        <f t="shared" si="206"/>
        <v>0.61189845567976819</v>
      </c>
      <c r="P382" s="111" t="str">
        <f t="shared" si="206"/>
        <v/>
      </c>
      <c r="Q382" s="111" t="str">
        <f t="shared" si="206"/>
        <v/>
      </c>
      <c r="R382" s="111" t="str">
        <f t="shared" ref="R382:V382" si="207">IF(R361=0,"",R361/R340)</f>
        <v/>
      </c>
      <c r="S382" s="111" t="str">
        <f t="shared" si="207"/>
        <v/>
      </c>
      <c r="T382" s="111" t="str">
        <f t="shared" si="207"/>
        <v/>
      </c>
      <c r="U382" s="111" t="str">
        <f t="shared" si="207"/>
        <v/>
      </c>
      <c r="V382" s="111" t="str">
        <f t="shared" si="207"/>
        <v/>
      </c>
      <c r="W382" s="111" t="str">
        <f t="shared" ref="W382:Y382" si="208">IF(W361=0,"",W361/W340)</f>
        <v/>
      </c>
      <c r="X382" s="111">
        <f t="shared" si="208"/>
        <v>0.61930918509719324</v>
      </c>
      <c r="Y382" s="111">
        <f t="shared" si="208"/>
        <v>0.61934842226968723</v>
      </c>
      <c r="DA382" s="63" t="s">
        <v>3606</v>
      </c>
    </row>
    <row r="383" spans="1:105" ht="12" customHeight="1" x14ac:dyDescent="0.25">
      <c r="A383" s="109" t="s">
        <v>120</v>
      </c>
      <c r="B383" s="45"/>
      <c r="C383" s="45">
        <f t="shared" ref="C383:Q383" si="209">IF(C362=0,"",C362/C341)</f>
        <v>0.76655360444665877</v>
      </c>
      <c r="D383" s="45" t="str">
        <f t="shared" si="209"/>
        <v/>
      </c>
      <c r="E383" s="45" t="str">
        <f t="shared" si="209"/>
        <v/>
      </c>
      <c r="F383" s="45" t="str">
        <f t="shared" si="209"/>
        <v/>
      </c>
      <c r="G383" s="45" t="str">
        <f t="shared" si="209"/>
        <v/>
      </c>
      <c r="H383" s="45">
        <f t="shared" si="209"/>
        <v>0.77311516018419602</v>
      </c>
      <c r="I383" s="45">
        <f t="shared" si="209"/>
        <v>0.77457163101045001</v>
      </c>
      <c r="J383" s="45">
        <f t="shared" si="209"/>
        <v>0.77613310318783135</v>
      </c>
      <c r="K383" s="45">
        <f t="shared" si="209"/>
        <v>0.77783863617694593</v>
      </c>
      <c r="L383" s="45">
        <f t="shared" si="209"/>
        <v>0.77969867998486231</v>
      </c>
      <c r="M383" s="45">
        <f t="shared" si="209"/>
        <v>0.78235813160204981</v>
      </c>
      <c r="N383" s="45">
        <f t="shared" si="209"/>
        <v>0.78600058707231879</v>
      </c>
      <c r="O383" s="45">
        <f t="shared" si="209"/>
        <v>0.79106141442922384</v>
      </c>
      <c r="P383" s="45">
        <f t="shared" si="209"/>
        <v>0.79775414830594016</v>
      </c>
      <c r="Q383" s="45" t="str">
        <f t="shared" si="209"/>
        <v/>
      </c>
      <c r="R383" s="45" t="str">
        <f t="shared" ref="R383:V383" si="210">IF(R362=0,"",R362/R341)</f>
        <v/>
      </c>
      <c r="S383" s="45" t="str">
        <f t="shared" si="210"/>
        <v/>
      </c>
      <c r="T383" s="45" t="str">
        <f t="shared" si="210"/>
        <v/>
      </c>
      <c r="U383" s="45" t="str">
        <f t="shared" si="210"/>
        <v/>
      </c>
      <c r="V383" s="45" t="str">
        <f t="shared" si="210"/>
        <v/>
      </c>
      <c r="W383" s="45" t="str">
        <f t="shared" ref="W383:Y383" si="211">IF(W362=0,"",W362/W341)</f>
        <v/>
      </c>
      <c r="X383" s="45">
        <f t="shared" si="211"/>
        <v>0.89362906684468857</v>
      </c>
      <c r="Y383" s="45">
        <f t="shared" si="211"/>
        <v>0.9003155700339861</v>
      </c>
      <c r="DA383" s="60" t="s">
        <v>3607</v>
      </c>
    </row>
    <row r="385" spans="1:105" ht="12" customHeight="1" x14ac:dyDescent="0.25">
      <c r="A385" s="116" t="s">
        <v>162</v>
      </c>
      <c r="B385" s="117"/>
      <c r="C385" s="117">
        <f t="shared" ref="C385:Q385" si="212">C386+C389+C391+C401</f>
        <v>20.005819261023461</v>
      </c>
      <c r="D385" s="117">
        <f t="shared" si="212"/>
        <v>0</v>
      </c>
      <c r="E385" s="117">
        <f t="shared" si="212"/>
        <v>0</v>
      </c>
      <c r="F385" s="117">
        <f t="shared" si="212"/>
        <v>0</v>
      </c>
      <c r="G385" s="117">
        <f t="shared" si="212"/>
        <v>0</v>
      </c>
      <c r="H385" s="117">
        <f t="shared" si="212"/>
        <v>9.9315593715640258</v>
      </c>
      <c r="I385" s="117">
        <f t="shared" si="212"/>
        <v>23.085864471155094</v>
      </c>
      <c r="J385" s="117">
        <f t="shared" si="212"/>
        <v>31.960914165698885</v>
      </c>
      <c r="K385" s="117">
        <f t="shared" si="212"/>
        <v>35.06322149277058</v>
      </c>
      <c r="L385" s="117">
        <f t="shared" si="212"/>
        <v>10.697886419590754</v>
      </c>
      <c r="M385" s="117">
        <f t="shared" si="212"/>
        <v>9.848851230082829</v>
      </c>
      <c r="N385" s="117">
        <f t="shared" si="212"/>
        <v>1.5228583666045821</v>
      </c>
      <c r="O385" s="117">
        <f t="shared" si="212"/>
        <v>9.0883404251005278</v>
      </c>
      <c r="P385" s="117">
        <f t="shared" si="212"/>
        <v>2.9913121146134913E-3</v>
      </c>
      <c r="Q385" s="117">
        <f t="shared" si="212"/>
        <v>0</v>
      </c>
      <c r="R385" s="117">
        <f t="shared" ref="R385:V385" si="213">R386+R389+R391+R401</f>
        <v>0</v>
      </c>
      <c r="S385" s="117">
        <f t="shared" si="213"/>
        <v>0</v>
      </c>
      <c r="T385" s="117">
        <f t="shared" si="213"/>
        <v>0</v>
      </c>
      <c r="U385" s="117">
        <f t="shared" si="213"/>
        <v>0</v>
      </c>
      <c r="V385" s="117">
        <f t="shared" si="213"/>
        <v>0</v>
      </c>
      <c r="W385" s="117">
        <f t="shared" ref="W385:Y385" si="214">W386+W389+W391+W401</f>
        <v>0</v>
      </c>
      <c r="X385" s="117">
        <f t="shared" si="214"/>
        <v>1.9090125236755648</v>
      </c>
      <c r="Y385" s="117">
        <f t="shared" si="214"/>
        <v>2.3860632341643759</v>
      </c>
      <c r="DA385" s="129" t="s">
        <v>3756</v>
      </c>
    </row>
    <row r="386" spans="1:105" ht="12" customHeight="1" x14ac:dyDescent="0.25">
      <c r="A386" s="121" t="s">
        <v>57</v>
      </c>
      <c r="B386" s="122"/>
      <c r="C386" s="122">
        <f t="shared" ref="C386:Q386" si="215">SUM(C387:C388)</f>
        <v>19.858083587955598</v>
      </c>
      <c r="D386" s="122">
        <f t="shared" si="215"/>
        <v>0</v>
      </c>
      <c r="E386" s="122">
        <f t="shared" si="215"/>
        <v>0</v>
      </c>
      <c r="F386" s="122">
        <f t="shared" si="215"/>
        <v>0</v>
      </c>
      <c r="G386" s="122">
        <f t="shared" si="215"/>
        <v>0</v>
      </c>
      <c r="H386" s="122">
        <f t="shared" si="215"/>
        <v>9.8117367440479679</v>
      </c>
      <c r="I386" s="122">
        <f t="shared" si="215"/>
        <v>22.787477121451744</v>
      </c>
      <c r="J386" s="122">
        <f t="shared" si="215"/>
        <v>31.629679637845026</v>
      </c>
      <c r="K386" s="122">
        <f t="shared" si="215"/>
        <v>34.745968555903588</v>
      </c>
      <c r="L386" s="122">
        <f t="shared" si="215"/>
        <v>10.516865005742655</v>
      </c>
      <c r="M386" s="122">
        <f t="shared" si="215"/>
        <v>9.5938916369305574</v>
      </c>
      <c r="N386" s="122">
        <f t="shared" si="215"/>
        <v>1.4889359337333117</v>
      </c>
      <c r="O386" s="122">
        <f t="shared" si="215"/>
        <v>8.9590751709923939</v>
      </c>
      <c r="P386" s="122">
        <f t="shared" si="215"/>
        <v>2.9913121146134913E-3</v>
      </c>
      <c r="Q386" s="122">
        <f t="shared" si="215"/>
        <v>0</v>
      </c>
      <c r="R386" s="122">
        <f t="shared" ref="R386:V386" si="216">SUM(R387:R388)</f>
        <v>0</v>
      </c>
      <c r="S386" s="122">
        <f t="shared" si="216"/>
        <v>0</v>
      </c>
      <c r="T386" s="122">
        <f t="shared" si="216"/>
        <v>0</v>
      </c>
      <c r="U386" s="122">
        <f t="shared" si="216"/>
        <v>0</v>
      </c>
      <c r="V386" s="122">
        <f t="shared" si="216"/>
        <v>0</v>
      </c>
      <c r="W386" s="122">
        <f t="shared" ref="W386:Y386" si="217">SUM(W387:W388)</f>
        <v>0</v>
      </c>
      <c r="X386" s="122">
        <f t="shared" si="217"/>
        <v>1.8365734238765559</v>
      </c>
      <c r="Y386" s="122">
        <f t="shared" si="217"/>
        <v>2.2801360207565313</v>
      </c>
      <c r="DA386" s="130" t="s">
        <v>3757</v>
      </c>
    </row>
    <row r="387" spans="1:105" ht="12" customHeight="1" x14ac:dyDescent="0.25">
      <c r="A387" s="97" t="s">
        <v>51</v>
      </c>
      <c r="B387" s="98"/>
      <c r="C387" s="98">
        <v>19.858083587955598</v>
      </c>
      <c r="D387" s="98">
        <v>0</v>
      </c>
      <c r="E387" s="98">
        <v>0</v>
      </c>
      <c r="F387" s="98">
        <v>0</v>
      </c>
      <c r="G387" s="98">
        <v>0</v>
      </c>
      <c r="H387" s="98">
        <v>9.8117367440479679</v>
      </c>
      <c r="I387" s="98">
        <v>22.787477121451744</v>
      </c>
      <c r="J387" s="98">
        <v>31.629679637845026</v>
      </c>
      <c r="K387" s="98">
        <v>34.745968555903588</v>
      </c>
      <c r="L387" s="98">
        <v>10.516865005742655</v>
      </c>
      <c r="M387" s="98">
        <v>9.5938916369305574</v>
      </c>
      <c r="N387" s="98">
        <v>1.4889359337333117</v>
      </c>
      <c r="O387" s="98">
        <v>8.9590751709923939</v>
      </c>
      <c r="P387" s="98">
        <v>2.9913121146134913E-3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X387" s="98">
        <v>1.8365734238765559</v>
      </c>
      <c r="Y387" s="98">
        <v>2.2801360207565313</v>
      </c>
      <c r="DA387" s="63" t="s">
        <v>3758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X388" s="98">
        <v>0</v>
      </c>
      <c r="Y388" s="98">
        <v>0</v>
      </c>
      <c r="DA388" s="63" t="s">
        <v>3759</v>
      </c>
    </row>
    <row r="389" spans="1:105" ht="12" customHeight="1" x14ac:dyDescent="0.25">
      <c r="A389" s="121" t="s">
        <v>92</v>
      </c>
      <c r="B389" s="122"/>
      <c r="C389" s="122">
        <f t="shared" ref="C389:Y389" si="218">C390</f>
        <v>0</v>
      </c>
      <c r="D389" s="122">
        <f t="shared" si="218"/>
        <v>0</v>
      </c>
      <c r="E389" s="122">
        <f t="shared" si="218"/>
        <v>0</v>
      </c>
      <c r="F389" s="122">
        <f t="shared" si="218"/>
        <v>0</v>
      </c>
      <c r="G389" s="122">
        <f t="shared" si="218"/>
        <v>0</v>
      </c>
      <c r="H389" s="122">
        <f t="shared" si="218"/>
        <v>0</v>
      </c>
      <c r="I389" s="122">
        <f t="shared" si="218"/>
        <v>0</v>
      </c>
      <c r="J389" s="122">
        <f t="shared" si="218"/>
        <v>0</v>
      </c>
      <c r="K389" s="122">
        <f t="shared" si="218"/>
        <v>0</v>
      </c>
      <c r="L389" s="122">
        <f t="shared" si="218"/>
        <v>0</v>
      </c>
      <c r="M389" s="122">
        <f t="shared" si="218"/>
        <v>0</v>
      </c>
      <c r="N389" s="122">
        <f t="shared" si="218"/>
        <v>0</v>
      </c>
      <c r="O389" s="122">
        <f t="shared" si="218"/>
        <v>0</v>
      </c>
      <c r="P389" s="122">
        <f t="shared" si="218"/>
        <v>0</v>
      </c>
      <c r="Q389" s="122">
        <f t="shared" si="218"/>
        <v>0</v>
      </c>
      <c r="R389" s="122">
        <f t="shared" si="218"/>
        <v>0</v>
      </c>
      <c r="S389" s="122">
        <f t="shared" si="218"/>
        <v>0</v>
      </c>
      <c r="T389" s="122">
        <f t="shared" si="218"/>
        <v>0</v>
      </c>
      <c r="U389" s="122">
        <f t="shared" si="218"/>
        <v>0</v>
      </c>
      <c r="V389" s="122">
        <f t="shared" si="218"/>
        <v>0</v>
      </c>
      <c r="W389" s="122">
        <f t="shared" si="218"/>
        <v>0</v>
      </c>
      <c r="X389" s="122">
        <f t="shared" si="218"/>
        <v>0</v>
      </c>
      <c r="Y389" s="122">
        <f t="shared" si="218"/>
        <v>0</v>
      </c>
      <c r="DA389" s="130" t="s">
        <v>3760</v>
      </c>
    </row>
    <row r="390" spans="1:105" ht="12" customHeight="1" x14ac:dyDescent="0.25">
      <c r="A390" s="97" t="s">
        <v>53</v>
      </c>
      <c r="B390" s="98"/>
      <c r="C390" s="98">
        <v>0</v>
      </c>
      <c r="D390" s="98">
        <v>0</v>
      </c>
      <c r="E390" s="98">
        <v>0</v>
      </c>
      <c r="F390" s="98">
        <v>0</v>
      </c>
      <c r="G390" s="98">
        <v>0</v>
      </c>
      <c r="H390" s="98">
        <v>0</v>
      </c>
      <c r="I390" s="98">
        <v>0</v>
      </c>
      <c r="J390" s="98">
        <v>0</v>
      </c>
      <c r="K390" s="98">
        <v>0</v>
      </c>
      <c r="L390" s="98">
        <v>0</v>
      </c>
      <c r="M390" s="98">
        <v>0</v>
      </c>
      <c r="N390" s="98">
        <v>0</v>
      </c>
      <c r="O390" s="98">
        <v>0</v>
      </c>
      <c r="P390" s="98">
        <v>0</v>
      </c>
      <c r="Q390" s="98">
        <v>0</v>
      </c>
      <c r="R390" s="98">
        <v>0</v>
      </c>
      <c r="S390" s="98">
        <v>0</v>
      </c>
      <c r="T390" s="98">
        <v>0</v>
      </c>
      <c r="U390" s="98">
        <v>0</v>
      </c>
      <c r="V390" s="98">
        <v>0</v>
      </c>
      <c r="W390" s="98">
        <v>0</v>
      </c>
      <c r="X390" s="98">
        <v>0</v>
      </c>
      <c r="Y390" s="98">
        <v>0</v>
      </c>
      <c r="DA390" s="63" t="s">
        <v>3761</v>
      </c>
    </row>
    <row r="391" spans="1:105" ht="12" customHeight="1" x14ac:dyDescent="0.25">
      <c r="A391" s="121" t="s">
        <v>55</v>
      </c>
      <c r="B391" s="122"/>
      <c r="C391" s="122">
        <v>0.13448545689729324</v>
      </c>
      <c r="D391" s="122">
        <v>0</v>
      </c>
      <c r="E391" s="122">
        <v>0</v>
      </c>
      <c r="F391" s="122">
        <v>0</v>
      </c>
      <c r="G391" s="122">
        <v>0</v>
      </c>
      <c r="H391" s="122">
        <v>0.10620543570168413</v>
      </c>
      <c r="I391" s="122">
        <v>0.24637958377578834</v>
      </c>
      <c r="J391" s="122">
        <v>0.28472481006509531</v>
      </c>
      <c r="K391" s="122">
        <v>0.28328063807506282</v>
      </c>
      <c r="L391" s="122">
        <v>0.16626868491245281</v>
      </c>
      <c r="M391" s="122">
        <v>0.23917942737832168</v>
      </c>
      <c r="N391" s="122">
        <v>3.1499758772476884E-2</v>
      </c>
      <c r="O391" s="122">
        <v>0.11790629934850019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X391" s="122">
        <v>6.4500419714787705E-2</v>
      </c>
      <c r="Y391" s="122">
        <v>9.346513373869976E-2</v>
      </c>
      <c r="DA391" s="130" t="s">
        <v>3762</v>
      </c>
    </row>
    <row r="392" spans="1:105" ht="12" customHeight="1" x14ac:dyDescent="0.25">
      <c r="A392" s="97" t="s">
        <v>143</v>
      </c>
      <c r="B392" s="98"/>
      <c r="C392" s="98">
        <v>2.0761907485229857E-3</v>
      </c>
      <c r="D392" s="98">
        <v>0</v>
      </c>
      <c r="E392" s="98">
        <v>0</v>
      </c>
      <c r="F392" s="98">
        <v>0</v>
      </c>
      <c r="G392" s="98">
        <v>0</v>
      </c>
      <c r="H392" s="98">
        <v>3.0182420530503588E-3</v>
      </c>
      <c r="I392" s="98">
        <v>1.3814581544132789E-2</v>
      </c>
      <c r="J392" s="98">
        <v>4.5660984179320303E-2</v>
      </c>
      <c r="K392" s="98">
        <v>4.2602828079854646E-2</v>
      </c>
      <c r="L392" s="98">
        <v>1.9438729647537661E-2</v>
      </c>
      <c r="M392" s="98">
        <v>1.7049531178893858E-2</v>
      </c>
      <c r="N392" s="98">
        <v>3.6471143685234586E-3</v>
      </c>
      <c r="O392" s="98">
        <v>7.2762706887560327E-3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X392" s="98">
        <v>6.8988391225110919E-3</v>
      </c>
      <c r="Y392" s="98">
        <v>1.1033058528787476E-2</v>
      </c>
      <c r="DA392" s="63" t="s">
        <v>3763</v>
      </c>
    </row>
    <row r="393" spans="1:105" ht="12" customHeight="1" x14ac:dyDescent="0.25">
      <c r="A393" s="97" t="s">
        <v>124</v>
      </c>
      <c r="B393" s="98"/>
      <c r="C393" s="98">
        <v>0.13240926614877024</v>
      </c>
      <c r="D393" s="98">
        <v>0</v>
      </c>
      <c r="E393" s="98">
        <v>0</v>
      </c>
      <c r="F393" s="98">
        <v>0</v>
      </c>
      <c r="G393" s="98">
        <v>0</v>
      </c>
      <c r="H393" s="98">
        <v>0.10318719364863377</v>
      </c>
      <c r="I393" s="98">
        <v>0.23256500223165555</v>
      </c>
      <c r="J393" s="98">
        <v>0.23886947685365609</v>
      </c>
      <c r="K393" s="98">
        <v>0.24046224527511137</v>
      </c>
      <c r="L393" s="98">
        <v>0.14661791517278183</v>
      </c>
      <c r="M393" s="98">
        <v>0.22193099198748856</v>
      </c>
      <c r="N393" s="98">
        <v>2.7852644403953426E-2</v>
      </c>
      <c r="O393" s="98">
        <v>0.11063002865974415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X393" s="98">
        <v>5.7405851980534932E-2</v>
      </c>
      <c r="Y393" s="98">
        <v>8.233416357976811E-2</v>
      </c>
      <c r="DA393" s="63" t="s">
        <v>3764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1.943490321188974E-4</v>
      </c>
      <c r="K394" s="98">
        <v>2.1556472009680544E-4</v>
      </c>
      <c r="L394" s="98">
        <v>2.1204009213332702E-4</v>
      </c>
      <c r="M394" s="98">
        <v>1.9890421193926807E-4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X394" s="98">
        <v>1.9572861174167454E-4</v>
      </c>
      <c r="Y394" s="98">
        <v>9.7911630144172565E-5</v>
      </c>
      <c r="DA394" s="63" t="s">
        <v>3765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1.943490321188974E-4</v>
      </c>
      <c r="K395" s="101">
        <v>2.1556472009680544E-4</v>
      </c>
      <c r="L395" s="101">
        <v>2.1204009213332702E-4</v>
      </c>
      <c r="M395" s="101">
        <v>1.9890421193926807E-4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X395" s="101">
        <v>1.9572861174167454E-4</v>
      </c>
      <c r="Y395" s="101">
        <v>9.7911630144172565E-5</v>
      </c>
      <c r="DA395" s="131" t="s">
        <v>3766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X396" s="104">
        <v>0</v>
      </c>
      <c r="Y396" s="104">
        <v>0</v>
      </c>
      <c r="DA396" s="132" t="s">
        <v>3767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X397" s="101">
        <v>0</v>
      </c>
      <c r="Y397" s="101">
        <v>0</v>
      </c>
      <c r="DA397" s="131" t="s">
        <v>3768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X398" s="104">
        <v>0</v>
      </c>
      <c r="Y398" s="104">
        <v>0</v>
      </c>
      <c r="DA398" s="132" t="s">
        <v>3769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3770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X400" s="98">
        <v>0</v>
      </c>
      <c r="Y400" s="98">
        <v>0</v>
      </c>
      <c r="DA400" s="63" t="s">
        <v>3771</v>
      </c>
    </row>
    <row r="401" spans="1:105" ht="12" customHeight="1" x14ac:dyDescent="0.25">
      <c r="A401" s="121" t="s">
        <v>54</v>
      </c>
      <c r="B401" s="122"/>
      <c r="C401" s="122">
        <v>1.3250216170567729E-2</v>
      </c>
      <c r="D401" s="122">
        <v>0</v>
      </c>
      <c r="E401" s="122">
        <v>0</v>
      </c>
      <c r="F401" s="122">
        <v>0</v>
      </c>
      <c r="G401" s="122">
        <v>0</v>
      </c>
      <c r="H401" s="122">
        <v>1.3617191814374745E-2</v>
      </c>
      <c r="I401" s="122">
        <v>5.2007765927561914E-2</v>
      </c>
      <c r="J401" s="122">
        <v>4.6509717788761347E-2</v>
      </c>
      <c r="K401" s="122">
        <v>3.3972298791933309E-2</v>
      </c>
      <c r="L401" s="122">
        <v>1.475272893564617E-2</v>
      </c>
      <c r="M401" s="122">
        <v>1.5780165773951103E-2</v>
      </c>
      <c r="N401" s="122">
        <v>2.4226740987936743E-3</v>
      </c>
      <c r="O401" s="122">
        <v>1.1358954759634934E-2</v>
      </c>
      <c r="P401" s="122">
        <v>0</v>
      </c>
      <c r="Q401" s="122">
        <v>0</v>
      </c>
      <c r="R401" s="122">
        <v>0</v>
      </c>
      <c r="S401" s="122">
        <v>0</v>
      </c>
      <c r="T401" s="122">
        <v>0</v>
      </c>
      <c r="U401" s="122">
        <v>0</v>
      </c>
      <c r="V401" s="122">
        <v>0</v>
      </c>
      <c r="W401" s="122">
        <v>0</v>
      </c>
      <c r="X401" s="122">
        <v>7.938680084221059E-3</v>
      </c>
      <c r="Y401" s="122">
        <v>1.2462079669144683E-2</v>
      </c>
      <c r="DA401" s="130" t="s">
        <v>3772</v>
      </c>
    </row>
    <row r="402" spans="1:105" ht="12" customHeight="1" x14ac:dyDescent="0.25">
      <c r="A402" s="97" t="s">
        <v>51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0</v>
      </c>
      <c r="M402" s="98">
        <v>0</v>
      </c>
      <c r="N402" s="98">
        <v>0</v>
      </c>
      <c r="O402" s="98">
        <v>0</v>
      </c>
      <c r="P402" s="98">
        <v>0</v>
      </c>
      <c r="Q402" s="98">
        <v>0</v>
      </c>
      <c r="R402" s="98">
        <v>0</v>
      </c>
      <c r="S402" s="98">
        <v>0</v>
      </c>
      <c r="T402" s="98">
        <v>0</v>
      </c>
      <c r="U402" s="98">
        <v>0</v>
      </c>
      <c r="V402" s="98">
        <v>0</v>
      </c>
      <c r="W402" s="98">
        <v>0</v>
      </c>
      <c r="X402" s="98">
        <v>0</v>
      </c>
      <c r="Y402" s="98">
        <v>0</v>
      </c>
      <c r="DA402" s="63" t="s">
        <v>3773</v>
      </c>
    </row>
    <row r="403" spans="1:105" ht="12" customHeight="1" x14ac:dyDescent="0.25">
      <c r="A403" s="97" t="s">
        <v>50</v>
      </c>
      <c r="B403" s="98"/>
      <c r="C403" s="98">
        <v>1.3250216170567729E-2</v>
      </c>
      <c r="D403" s="98">
        <v>0</v>
      </c>
      <c r="E403" s="98">
        <v>0</v>
      </c>
      <c r="F403" s="98">
        <v>0</v>
      </c>
      <c r="G403" s="98">
        <v>0</v>
      </c>
      <c r="H403" s="98">
        <v>1.3617191814374745E-2</v>
      </c>
      <c r="I403" s="98">
        <v>5.2007765927561914E-2</v>
      </c>
      <c r="J403" s="98">
        <v>4.6509717788761347E-2</v>
      </c>
      <c r="K403" s="98">
        <v>3.3972298791933309E-2</v>
      </c>
      <c r="L403" s="98">
        <v>1.475272893564617E-2</v>
      </c>
      <c r="M403" s="98">
        <v>1.5780165773951103E-2</v>
      </c>
      <c r="N403" s="98">
        <v>2.4226740987936743E-3</v>
      </c>
      <c r="O403" s="98">
        <v>1.1358954759634934E-2</v>
      </c>
      <c r="P403" s="98">
        <v>0</v>
      </c>
      <c r="Q403" s="98">
        <v>0</v>
      </c>
      <c r="R403" s="98">
        <v>0</v>
      </c>
      <c r="S403" s="98">
        <v>0</v>
      </c>
      <c r="T403" s="98">
        <v>0</v>
      </c>
      <c r="U403" s="98">
        <v>0</v>
      </c>
      <c r="V403" s="98">
        <v>0</v>
      </c>
      <c r="W403" s="98">
        <v>0</v>
      </c>
      <c r="X403" s="98">
        <v>7.938680084221059E-3</v>
      </c>
      <c r="Y403" s="98">
        <v>1.2462079669144683E-2</v>
      </c>
      <c r="DA403" s="63" t="s">
        <v>3774</v>
      </c>
    </row>
    <row r="404" spans="1:105" ht="12" customHeight="1" x14ac:dyDescent="0.25">
      <c r="A404" s="109" t="s">
        <v>120</v>
      </c>
      <c r="B404" s="33"/>
      <c r="C404" s="33">
        <v>0</v>
      </c>
      <c r="D404" s="33">
        <v>0</v>
      </c>
      <c r="E404" s="33">
        <v>0</v>
      </c>
      <c r="F404" s="33">
        <v>0</v>
      </c>
      <c r="G404" s="33">
        <v>0</v>
      </c>
      <c r="H404" s="33">
        <v>0</v>
      </c>
      <c r="I404" s="33">
        <v>0</v>
      </c>
      <c r="J404" s="33">
        <v>0</v>
      </c>
      <c r="K404" s="33">
        <v>0</v>
      </c>
      <c r="L404" s="33">
        <v>0</v>
      </c>
      <c r="M404" s="33">
        <v>0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X404" s="33">
        <v>0</v>
      </c>
      <c r="Y404" s="33">
        <v>0</v>
      </c>
      <c r="DA404" s="60" t="s">
        <v>3775</v>
      </c>
    </row>
    <row r="406" spans="1:105" ht="12" customHeight="1" x14ac:dyDescent="0.25">
      <c r="A406" s="116" t="s">
        <v>161</v>
      </c>
      <c r="B406" s="117"/>
      <c r="C406" s="117">
        <f t="shared" ref="C406:Q406" si="219">C407+C410+C412+C422</f>
        <v>19362.25449152691</v>
      </c>
      <c r="D406" s="117">
        <f t="shared" si="219"/>
        <v>0</v>
      </c>
      <c r="E406" s="117">
        <f t="shared" si="219"/>
        <v>0</v>
      </c>
      <c r="F406" s="117">
        <f t="shared" si="219"/>
        <v>0</v>
      </c>
      <c r="G406" s="117">
        <f t="shared" si="219"/>
        <v>0</v>
      </c>
      <c r="H406" s="117">
        <f t="shared" si="219"/>
        <v>14854.207426200681</v>
      </c>
      <c r="I406" s="117">
        <f t="shared" si="219"/>
        <v>11838.968614646625</v>
      </c>
      <c r="J406" s="117">
        <f t="shared" si="219"/>
        <v>14580.442107901725</v>
      </c>
      <c r="K406" s="117">
        <f t="shared" si="219"/>
        <v>22366.696291431417</v>
      </c>
      <c r="L406" s="117">
        <f t="shared" si="219"/>
        <v>13590.022557446369</v>
      </c>
      <c r="M406" s="117">
        <f t="shared" si="219"/>
        <v>11877.685854987219</v>
      </c>
      <c r="N406" s="117">
        <f t="shared" si="219"/>
        <v>12400.172764757561</v>
      </c>
      <c r="O406" s="117">
        <f t="shared" si="219"/>
        <v>14808.310136695098</v>
      </c>
      <c r="P406" s="117">
        <f t="shared" si="219"/>
        <v>10729.887803859827</v>
      </c>
      <c r="Q406" s="117">
        <f t="shared" si="219"/>
        <v>0</v>
      </c>
      <c r="R406" s="117">
        <f t="shared" ref="R406:V406" si="220">R407+R410+R412+R422</f>
        <v>0</v>
      </c>
      <c r="S406" s="117">
        <f t="shared" si="220"/>
        <v>0</v>
      </c>
      <c r="T406" s="117">
        <f t="shared" si="220"/>
        <v>0</v>
      </c>
      <c r="U406" s="117">
        <f t="shared" si="220"/>
        <v>0</v>
      </c>
      <c r="V406" s="117">
        <f t="shared" si="220"/>
        <v>0</v>
      </c>
      <c r="W406" s="117">
        <f t="shared" ref="W406:Y406" si="221">W407+W410+W412+W422</f>
        <v>0</v>
      </c>
      <c r="X406" s="117">
        <f t="shared" si="221"/>
        <v>5356.3364254678536</v>
      </c>
      <c r="Y406" s="117">
        <f t="shared" si="221"/>
        <v>4136.0273283814968</v>
      </c>
      <c r="DA406" s="129" t="s">
        <v>3924</v>
      </c>
    </row>
    <row r="407" spans="1:105" ht="12" customHeight="1" x14ac:dyDescent="0.25">
      <c r="A407" s="121" t="s">
        <v>57</v>
      </c>
      <c r="B407" s="122"/>
      <c r="C407" s="122">
        <f t="shared" ref="C407:Q407" si="222">SUM(C408:C409)</f>
        <v>17264.27135681401</v>
      </c>
      <c r="D407" s="122">
        <f t="shared" si="222"/>
        <v>0</v>
      </c>
      <c r="E407" s="122">
        <f t="shared" si="222"/>
        <v>0</v>
      </c>
      <c r="F407" s="122">
        <f t="shared" si="222"/>
        <v>0</v>
      </c>
      <c r="G407" s="122">
        <f t="shared" si="222"/>
        <v>0</v>
      </c>
      <c r="H407" s="122">
        <f t="shared" si="222"/>
        <v>12432.724435805296</v>
      </c>
      <c r="I407" s="122">
        <f t="shared" si="222"/>
        <v>9449.3976662318546</v>
      </c>
      <c r="J407" s="122">
        <f t="shared" si="222"/>
        <v>12349.144764070337</v>
      </c>
      <c r="K407" s="122">
        <f t="shared" si="222"/>
        <v>20075.296977913364</v>
      </c>
      <c r="L407" s="122">
        <f t="shared" si="222"/>
        <v>11308.328318660086</v>
      </c>
      <c r="M407" s="122">
        <f t="shared" si="222"/>
        <v>9669.9437977132893</v>
      </c>
      <c r="N407" s="122">
        <f t="shared" si="222"/>
        <v>10129.092964619393</v>
      </c>
      <c r="O407" s="122">
        <f t="shared" si="222"/>
        <v>12606.517384462295</v>
      </c>
      <c r="P407" s="122">
        <f t="shared" si="222"/>
        <v>8508.6493004294316</v>
      </c>
      <c r="Q407" s="122">
        <f t="shared" si="222"/>
        <v>0</v>
      </c>
      <c r="R407" s="122">
        <f t="shared" ref="R407:V407" si="223">SUM(R408:R409)</f>
        <v>0</v>
      </c>
      <c r="S407" s="122">
        <f t="shared" si="223"/>
        <v>0</v>
      </c>
      <c r="T407" s="122">
        <f t="shared" si="223"/>
        <v>0</v>
      </c>
      <c r="U407" s="122">
        <f t="shared" si="223"/>
        <v>0</v>
      </c>
      <c r="V407" s="122">
        <f t="shared" si="223"/>
        <v>0</v>
      </c>
      <c r="W407" s="122">
        <f t="shared" ref="W407:Y407" si="224">SUM(W408:W409)</f>
        <v>0</v>
      </c>
      <c r="X407" s="122">
        <f t="shared" si="224"/>
        <v>4124.5347008966737</v>
      </c>
      <c r="Y407" s="122">
        <f t="shared" si="224"/>
        <v>2905.522263544975</v>
      </c>
      <c r="DA407" s="130" t="s">
        <v>3925</v>
      </c>
    </row>
    <row r="408" spans="1:105" ht="12" customHeight="1" x14ac:dyDescent="0.25">
      <c r="A408" s="97" t="s">
        <v>51</v>
      </c>
      <c r="B408" s="98"/>
      <c r="C408" s="98">
        <v>17157.71816360929</v>
      </c>
      <c r="D408" s="98">
        <v>0</v>
      </c>
      <c r="E408" s="98">
        <v>0</v>
      </c>
      <c r="F408" s="98">
        <v>0</v>
      </c>
      <c r="G408" s="98">
        <v>0</v>
      </c>
      <c r="H408" s="98">
        <v>12359.280602885792</v>
      </c>
      <c r="I408" s="98">
        <v>9393.8919074485475</v>
      </c>
      <c r="J408" s="98">
        <v>12276.203165191117</v>
      </c>
      <c r="K408" s="98">
        <v>19957.224309559926</v>
      </c>
      <c r="L408" s="98">
        <v>11242.141014275236</v>
      </c>
      <c r="M408" s="98">
        <v>9613.631124528858</v>
      </c>
      <c r="N408" s="98">
        <v>10070.161853892021</v>
      </c>
      <c r="O408" s="98">
        <v>12533.319023764579</v>
      </c>
      <c r="P408" s="98">
        <v>8459.243166591843</v>
      </c>
      <c r="Q408" s="98">
        <v>0</v>
      </c>
      <c r="R408" s="98">
        <v>0</v>
      </c>
      <c r="S408" s="98">
        <v>0</v>
      </c>
      <c r="T408" s="98">
        <v>0</v>
      </c>
      <c r="U408" s="98">
        <v>0</v>
      </c>
      <c r="V408" s="98">
        <v>0</v>
      </c>
      <c r="W408" s="98">
        <v>0</v>
      </c>
      <c r="X408" s="98">
        <v>4099.190194456949</v>
      </c>
      <c r="Y408" s="98">
        <v>2887.6763978799681</v>
      </c>
      <c r="DA408" s="63" t="s">
        <v>3926</v>
      </c>
    </row>
    <row r="409" spans="1:105" ht="12" customHeight="1" x14ac:dyDescent="0.25">
      <c r="A409" s="97" t="s">
        <v>53</v>
      </c>
      <c r="B409" s="98"/>
      <c r="C409" s="98">
        <v>106.55319320471959</v>
      </c>
      <c r="D409" s="98">
        <v>0</v>
      </c>
      <c r="E409" s="98">
        <v>0</v>
      </c>
      <c r="F409" s="98">
        <v>0</v>
      </c>
      <c r="G409" s="98">
        <v>0</v>
      </c>
      <c r="H409" s="98">
        <v>73.443832919502938</v>
      </c>
      <c r="I409" s="98">
        <v>55.505758783307641</v>
      </c>
      <c r="J409" s="98">
        <v>72.941598879220194</v>
      </c>
      <c r="K409" s="98">
        <v>118.07266835343839</v>
      </c>
      <c r="L409" s="98">
        <v>66.187304384850648</v>
      </c>
      <c r="M409" s="98">
        <v>56.312673184431908</v>
      </c>
      <c r="N409" s="98">
        <v>58.931110727372136</v>
      </c>
      <c r="O409" s="98">
        <v>73.198360697715501</v>
      </c>
      <c r="P409" s="98">
        <v>49.406133837588101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25.344506439724565</v>
      </c>
      <c r="Y409" s="98">
        <v>17.845865665006947</v>
      </c>
      <c r="DA409" s="63" t="s">
        <v>3927</v>
      </c>
    </row>
    <row r="410" spans="1:105" ht="12" customHeight="1" x14ac:dyDescent="0.25">
      <c r="A410" s="121" t="s">
        <v>92</v>
      </c>
      <c r="B410" s="122"/>
      <c r="C410" s="122">
        <f t="shared" ref="C410:Y410" si="225">C411</f>
        <v>4.892958090087542</v>
      </c>
      <c r="D410" s="122">
        <f t="shared" si="225"/>
        <v>0</v>
      </c>
      <c r="E410" s="122">
        <f t="shared" si="225"/>
        <v>0</v>
      </c>
      <c r="F410" s="122">
        <f t="shared" si="225"/>
        <v>0</v>
      </c>
      <c r="G410" s="122">
        <f t="shared" si="225"/>
        <v>0</v>
      </c>
      <c r="H410" s="122">
        <f t="shared" si="225"/>
        <v>38.490010408153225</v>
      </c>
      <c r="I410" s="122">
        <f t="shared" si="225"/>
        <v>11.82756204223644</v>
      </c>
      <c r="J410" s="122">
        <f t="shared" si="225"/>
        <v>10.762198783917757</v>
      </c>
      <c r="K410" s="122">
        <f t="shared" si="225"/>
        <v>2.4569832299709242</v>
      </c>
      <c r="L410" s="122">
        <f t="shared" si="225"/>
        <v>13.256952685189219</v>
      </c>
      <c r="M410" s="122">
        <f t="shared" si="225"/>
        <v>2.0982231502925117</v>
      </c>
      <c r="N410" s="122">
        <f t="shared" si="225"/>
        <v>10.832515934118364</v>
      </c>
      <c r="O410" s="122">
        <f t="shared" si="225"/>
        <v>18.860433854583835</v>
      </c>
      <c r="P410" s="122">
        <f t="shared" si="225"/>
        <v>0</v>
      </c>
      <c r="Q410" s="122">
        <f t="shared" si="225"/>
        <v>0</v>
      </c>
      <c r="R410" s="122">
        <f t="shared" si="225"/>
        <v>0</v>
      </c>
      <c r="S410" s="122">
        <f t="shared" si="225"/>
        <v>0</v>
      </c>
      <c r="T410" s="122">
        <f t="shared" si="225"/>
        <v>0</v>
      </c>
      <c r="U410" s="122">
        <f t="shared" si="225"/>
        <v>0</v>
      </c>
      <c r="V410" s="122">
        <f t="shared" si="225"/>
        <v>0</v>
      </c>
      <c r="W410" s="122">
        <f t="shared" si="225"/>
        <v>0</v>
      </c>
      <c r="X410" s="122">
        <f t="shared" si="225"/>
        <v>21.790698940352812</v>
      </c>
      <c r="Y410" s="122">
        <f t="shared" si="225"/>
        <v>21.921628966934612</v>
      </c>
      <c r="DA410" s="130" t="s">
        <v>3928</v>
      </c>
    </row>
    <row r="411" spans="1:105" ht="12" customHeight="1" x14ac:dyDescent="0.25">
      <c r="A411" s="97" t="s">
        <v>53</v>
      </c>
      <c r="B411" s="98"/>
      <c r="C411" s="98">
        <f>RES_hhdet_in_fech!C8</f>
        <v>4.892958090087542</v>
      </c>
      <c r="D411" s="98">
        <f>RES_hhdet_in_fech!D8</f>
        <v>0</v>
      </c>
      <c r="E411" s="98">
        <f>RES_hhdet_in_fech!E8</f>
        <v>0</v>
      </c>
      <c r="F411" s="98">
        <f>RES_hhdet_in_fech!F8</f>
        <v>0</v>
      </c>
      <c r="G411" s="98">
        <f>RES_hhdet_in_fech!G8</f>
        <v>0</v>
      </c>
      <c r="H411" s="98">
        <f>RES_hhdet_in_fech!H8</f>
        <v>38.490010408153225</v>
      </c>
      <c r="I411" s="98">
        <f>RES_hhdet_in_fech!I8</f>
        <v>11.82756204223644</v>
      </c>
      <c r="J411" s="98">
        <f>RES_hhdet_in_fech!J8</f>
        <v>10.762198783917757</v>
      </c>
      <c r="K411" s="98">
        <f>RES_hhdet_in_fech!K8</f>
        <v>2.4569832299709242</v>
      </c>
      <c r="L411" s="98">
        <f>RES_hhdet_in_fech!L8</f>
        <v>13.256952685189219</v>
      </c>
      <c r="M411" s="98">
        <f>RES_hhdet_in_fech!M8</f>
        <v>2.0982231502925117</v>
      </c>
      <c r="N411" s="98">
        <f>RES_hhdet_in_fech!N8</f>
        <v>10.832515934118364</v>
      </c>
      <c r="O411" s="98">
        <f>RES_hhdet_in_fech!O8</f>
        <v>18.860433854583835</v>
      </c>
      <c r="P411" s="98">
        <f>RES_hhdet_in_fech!P8</f>
        <v>0</v>
      </c>
      <c r="Q411" s="98">
        <f>RES_hhdet_in_fech!Q8</f>
        <v>0</v>
      </c>
      <c r="R411" s="98">
        <f>RES_hhdet_in_fech!R8</f>
        <v>0</v>
      </c>
      <c r="S411" s="98">
        <f>RES_hhdet_in_fech!S8</f>
        <v>0</v>
      </c>
      <c r="T411" s="98">
        <f>RES_hhdet_in_fech!T8</f>
        <v>0</v>
      </c>
      <c r="U411" s="98">
        <f>RES_hhdet_in_fech!U8</f>
        <v>0</v>
      </c>
      <c r="V411" s="98">
        <f>RES_hhdet_in_fech!V8</f>
        <v>0</v>
      </c>
      <c r="W411" s="98">
        <f>RES_hhdet_in_fech!W8</f>
        <v>0</v>
      </c>
      <c r="X411" s="98">
        <f>RES_hhdet_in_fech!X8</f>
        <v>21.790698940352812</v>
      </c>
      <c r="Y411" s="98">
        <f>RES_hhdet_in_fech!Y8</f>
        <v>21.921628966934612</v>
      </c>
      <c r="DA411" s="63" t="s">
        <v>3929</v>
      </c>
    </row>
    <row r="412" spans="1:105" ht="12" customHeight="1" x14ac:dyDescent="0.25">
      <c r="A412" s="121" t="s">
        <v>55</v>
      </c>
      <c r="B412" s="122"/>
      <c r="C412" s="122">
        <v>1790.8371799568388</v>
      </c>
      <c r="D412" s="122">
        <v>0</v>
      </c>
      <c r="E412" s="122">
        <v>0</v>
      </c>
      <c r="F412" s="122">
        <v>0</v>
      </c>
      <c r="G412" s="122">
        <v>0</v>
      </c>
      <c r="H412" s="122">
        <v>2054.9848108460155</v>
      </c>
      <c r="I412" s="122">
        <v>2054.8545884302548</v>
      </c>
      <c r="J412" s="122">
        <v>1939.2491961573912</v>
      </c>
      <c r="K412" s="122">
        <v>1997.2231977402398</v>
      </c>
      <c r="L412" s="122">
        <v>1981.9165162058421</v>
      </c>
      <c r="M412" s="122">
        <v>1937.2572322877938</v>
      </c>
      <c r="N412" s="122">
        <v>1983.0530984357433</v>
      </c>
      <c r="O412" s="122">
        <v>1905.9115446353164</v>
      </c>
      <c r="P412" s="122">
        <v>1948.8842312231786</v>
      </c>
      <c r="Q412" s="122">
        <v>0</v>
      </c>
      <c r="R412" s="122">
        <v>0</v>
      </c>
      <c r="S412" s="122">
        <v>0</v>
      </c>
      <c r="T412" s="122">
        <v>0</v>
      </c>
      <c r="U412" s="122">
        <v>0</v>
      </c>
      <c r="V412" s="122">
        <v>0</v>
      </c>
      <c r="W412" s="122">
        <v>0</v>
      </c>
      <c r="X412" s="122">
        <v>1009.9074379146334</v>
      </c>
      <c r="Y412" s="122">
        <v>1009.3255567175884</v>
      </c>
      <c r="DA412" s="130" t="s">
        <v>3930</v>
      </c>
    </row>
    <row r="413" spans="1:105" ht="12" customHeight="1" x14ac:dyDescent="0.25">
      <c r="A413" s="97" t="s">
        <v>143</v>
      </c>
      <c r="B413" s="98"/>
      <c r="C413" s="98">
        <v>2027.6639593054504</v>
      </c>
      <c r="D413" s="98">
        <v>0</v>
      </c>
      <c r="E413" s="98">
        <v>0</v>
      </c>
      <c r="F413" s="98">
        <v>0</v>
      </c>
      <c r="G413" s="98">
        <v>0</v>
      </c>
      <c r="H413" s="98">
        <v>2128.1168643008959</v>
      </c>
      <c r="I413" s="98">
        <v>1693.1222137280079</v>
      </c>
      <c r="J413" s="98">
        <v>2220.1480796608639</v>
      </c>
      <c r="K413" s="98">
        <v>4359.1574864273834</v>
      </c>
      <c r="L413" s="98">
        <v>2194.2925419390281</v>
      </c>
      <c r="M413" s="98">
        <v>2083.5796947784688</v>
      </c>
      <c r="N413" s="98">
        <v>2047.3303022405075</v>
      </c>
      <c r="O413" s="98">
        <v>2058.2252995100971</v>
      </c>
      <c r="P413" s="98">
        <v>0</v>
      </c>
      <c r="Q413" s="98">
        <v>0</v>
      </c>
      <c r="R413" s="98">
        <v>0</v>
      </c>
      <c r="S413" s="98">
        <v>0</v>
      </c>
      <c r="T413" s="98">
        <v>0</v>
      </c>
      <c r="U413" s="98">
        <v>0</v>
      </c>
      <c r="V413" s="98">
        <v>0</v>
      </c>
      <c r="W413" s="98">
        <v>0</v>
      </c>
      <c r="X413" s="98">
        <v>812.88884578888008</v>
      </c>
      <c r="Y413" s="98">
        <v>1114.3314337361778</v>
      </c>
      <c r="DA413" s="63" t="s">
        <v>3931</v>
      </c>
    </row>
    <row r="414" spans="1:105" ht="12" customHeight="1" x14ac:dyDescent="0.25">
      <c r="A414" s="97" t="s">
        <v>124</v>
      </c>
      <c r="B414" s="98"/>
      <c r="C414" s="98">
        <v>1982.6186545485371</v>
      </c>
      <c r="D414" s="98">
        <v>0</v>
      </c>
      <c r="E414" s="98">
        <v>0</v>
      </c>
      <c r="F414" s="98">
        <v>0</v>
      </c>
      <c r="G414" s="98">
        <v>0</v>
      </c>
      <c r="H414" s="98">
        <v>2305.8322819183722</v>
      </c>
      <c r="I414" s="98">
        <v>2305.8419179049843</v>
      </c>
      <c r="J414" s="98">
        <v>2141.6441254578904</v>
      </c>
      <c r="K414" s="98">
        <v>2301.2150531239363</v>
      </c>
      <c r="L414" s="98">
        <v>2248.9162525666388</v>
      </c>
      <c r="M414" s="98">
        <v>2190.5402405713176</v>
      </c>
      <c r="N414" s="98">
        <v>2151.0956342660884</v>
      </c>
      <c r="O414" s="98">
        <v>2063.6173088583896</v>
      </c>
      <c r="P414" s="98">
        <v>0</v>
      </c>
      <c r="Q414" s="98">
        <v>0</v>
      </c>
      <c r="R414" s="98">
        <v>0</v>
      </c>
      <c r="S414" s="98">
        <v>0</v>
      </c>
      <c r="T414" s="98">
        <v>0</v>
      </c>
      <c r="U414" s="98">
        <v>0</v>
      </c>
      <c r="V414" s="98">
        <v>0</v>
      </c>
      <c r="W414" s="98">
        <v>0</v>
      </c>
      <c r="X414" s="98">
        <v>1232.7370410570163</v>
      </c>
      <c r="Y414" s="98">
        <v>1115.2310615326114</v>
      </c>
      <c r="DA414" s="63" t="s">
        <v>3932</v>
      </c>
    </row>
    <row r="415" spans="1:105" ht="12" customHeight="1" x14ac:dyDescent="0.25">
      <c r="A415" s="97" t="s">
        <v>123</v>
      </c>
      <c r="B415" s="98"/>
      <c r="C415" s="98">
        <v>0</v>
      </c>
      <c r="D415" s="98">
        <v>0</v>
      </c>
      <c r="E415" s="98">
        <v>0</v>
      </c>
      <c r="F415" s="98">
        <v>0</v>
      </c>
      <c r="G415" s="98">
        <v>0</v>
      </c>
      <c r="H415" s="98">
        <v>0</v>
      </c>
      <c r="I415" s="98">
        <v>0</v>
      </c>
      <c r="J415" s="98">
        <v>1649.9717344164017</v>
      </c>
      <c r="K415" s="98">
        <v>1790.3838398794242</v>
      </c>
      <c r="L415" s="98">
        <v>1757.5746880000415</v>
      </c>
      <c r="M415" s="98">
        <v>1711.3632721434885</v>
      </c>
      <c r="N415" s="98">
        <v>0</v>
      </c>
      <c r="O415" s="98">
        <v>0</v>
      </c>
      <c r="P415" s="98">
        <v>0</v>
      </c>
      <c r="Q415" s="98">
        <v>0</v>
      </c>
      <c r="R415" s="98">
        <v>0</v>
      </c>
      <c r="S415" s="98">
        <v>0</v>
      </c>
      <c r="T415" s="98">
        <v>0</v>
      </c>
      <c r="U415" s="98">
        <v>0</v>
      </c>
      <c r="V415" s="98">
        <v>0</v>
      </c>
      <c r="W415" s="98">
        <v>0</v>
      </c>
      <c r="X415" s="98">
        <v>1076.4465295068233</v>
      </c>
      <c r="Y415" s="98">
        <v>982.40726841182811</v>
      </c>
      <c r="DA415" s="63" t="s">
        <v>3933</v>
      </c>
    </row>
    <row r="416" spans="1:105" ht="12" customHeight="1" x14ac:dyDescent="0.25">
      <c r="A416" s="100" t="s">
        <v>50</v>
      </c>
      <c r="B416" s="101"/>
      <c r="C416" s="101">
        <v>0</v>
      </c>
      <c r="D416" s="101">
        <v>0</v>
      </c>
      <c r="E416" s="101">
        <v>0</v>
      </c>
      <c r="F416" s="101">
        <v>0</v>
      </c>
      <c r="G416" s="101">
        <v>0</v>
      </c>
      <c r="H416" s="101">
        <v>0</v>
      </c>
      <c r="I416" s="101">
        <v>0</v>
      </c>
      <c r="J416" s="101">
        <v>855.5600991323181</v>
      </c>
      <c r="K416" s="101">
        <v>948.95545032930704</v>
      </c>
      <c r="L416" s="101">
        <v>933.43939132473577</v>
      </c>
      <c r="M416" s="101">
        <v>875.612836499683</v>
      </c>
      <c r="N416" s="101">
        <v>0</v>
      </c>
      <c r="O416" s="101">
        <v>0</v>
      </c>
      <c r="P416" s="101">
        <v>0</v>
      </c>
      <c r="Q416" s="101">
        <v>0</v>
      </c>
      <c r="R416" s="101">
        <v>0</v>
      </c>
      <c r="S416" s="101">
        <v>0</v>
      </c>
      <c r="T416" s="101">
        <v>0</v>
      </c>
      <c r="U416" s="101">
        <v>0</v>
      </c>
      <c r="V416" s="101">
        <v>0</v>
      </c>
      <c r="W416" s="101">
        <v>0</v>
      </c>
      <c r="X416" s="101">
        <v>430.81663088060071</v>
      </c>
      <c r="Y416" s="101">
        <v>431.02496101502271</v>
      </c>
      <c r="DA416" s="131" t="s">
        <v>3934</v>
      </c>
    </row>
    <row r="417" spans="1:105" ht="12" customHeight="1" x14ac:dyDescent="0.25">
      <c r="A417" s="103" t="s">
        <v>52</v>
      </c>
      <c r="B417" s="104"/>
      <c r="C417" s="104">
        <v>0</v>
      </c>
      <c r="D417" s="104">
        <v>0</v>
      </c>
      <c r="E417" s="104">
        <v>0</v>
      </c>
      <c r="F417" s="104">
        <v>0</v>
      </c>
      <c r="G417" s="104">
        <v>0</v>
      </c>
      <c r="H417" s="104">
        <v>0</v>
      </c>
      <c r="I417" s="104">
        <v>0</v>
      </c>
      <c r="J417" s="104">
        <v>794.41163528408322</v>
      </c>
      <c r="K417" s="104">
        <v>841.42838955011689</v>
      </c>
      <c r="L417" s="104">
        <v>824.13529667530577</v>
      </c>
      <c r="M417" s="104">
        <v>835.7504356438053</v>
      </c>
      <c r="N417" s="104">
        <v>0</v>
      </c>
      <c r="O417" s="104">
        <v>0</v>
      </c>
      <c r="P417" s="104">
        <v>0</v>
      </c>
      <c r="Q417" s="104">
        <v>0</v>
      </c>
      <c r="R417" s="104">
        <v>0</v>
      </c>
      <c r="S417" s="104">
        <v>0</v>
      </c>
      <c r="T417" s="104">
        <v>0</v>
      </c>
      <c r="U417" s="104">
        <v>0</v>
      </c>
      <c r="V417" s="104">
        <v>0</v>
      </c>
      <c r="W417" s="104">
        <v>0</v>
      </c>
      <c r="X417" s="104">
        <v>645.62989862622283</v>
      </c>
      <c r="Y417" s="104">
        <v>551.38230739680523</v>
      </c>
      <c r="DA417" s="132" t="s">
        <v>3935</v>
      </c>
    </row>
    <row r="418" spans="1:105" ht="12" customHeight="1" x14ac:dyDescent="0.25">
      <c r="A418" s="106" t="s">
        <v>122</v>
      </c>
      <c r="B418" s="101"/>
      <c r="C418" s="101">
        <v>1784.3840993876377</v>
      </c>
      <c r="D418" s="101">
        <v>0</v>
      </c>
      <c r="E418" s="101">
        <v>0</v>
      </c>
      <c r="F418" s="101">
        <v>0</v>
      </c>
      <c r="G418" s="101">
        <v>0</v>
      </c>
      <c r="H418" s="101">
        <v>2041.7974821721109</v>
      </c>
      <c r="I418" s="101">
        <v>2076.5917035568577</v>
      </c>
      <c r="J418" s="101">
        <v>1963.8514487022319</v>
      </c>
      <c r="K418" s="101">
        <v>2049.6310763751376</v>
      </c>
      <c r="L418" s="101">
        <v>1989.9012200212931</v>
      </c>
      <c r="M418" s="101">
        <v>1926.9679944477543</v>
      </c>
      <c r="N418" s="101">
        <v>1974.3975620843501</v>
      </c>
      <c r="O418" s="101">
        <v>1936.4721669388362</v>
      </c>
      <c r="P418" s="101">
        <v>1948.8842312231786</v>
      </c>
      <c r="Q418" s="101">
        <v>0</v>
      </c>
      <c r="R418" s="101">
        <v>0</v>
      </c>
      <c r="S418" s="101">
        <v>0</v>
      </c>
      <c r="T418" s="101">
        <v>0</v>
      </c>
      <c r="U418" s="101">
        <v>0</v>
      </c>
      <c r="V418" s="101">
        <v>0</v>
      </c>
      <c r="W418" s="101">
        <v>0</v>
      </c>
      <c r="X418" s="101">
        <v>1090.6531785224086</v>
      </c>
      <c r="Y418" s="101">
        <v>1023.2977408467203</v>
      </c>
      <c r="DA418" s="131" t="s">
        <v>3936</v>
      </c>
    </row>
    <row r="419" spans="1:105" ht="12" customHeight="1" x14ac:dyDescent="0.25">
      <c r="A419" s="107" t="s">
        <v>121</v>
      </c>
      <c r="B419" s="104"/>
      <c r="C419" s="104">
        <v>1437.3896826876678</v>
      </c>
      <c r="D419" s="104">
        <v>0</v>
      </c>
      <c r="E419" s="104">
        <v>0</v>
      </c>
      <c r="F419" s="104">
        <v>0</v>
      </c>
      <c r="G419" s="104">
        <v>0</v>
      </c>
      <c r="H419" s="104">
        <v>1654.7855469575898</v>
      </c>
      <c r="I419" s="104">
        <v>1702.0092382231933</v>
      </c>
      <c r="J419" s="104">
        <v>1588.205536842589</v>
      </c>
      <c r="K419" s="104">
        <v>1668.9874382886849</v>
      </c>
      <c r="L419" s="104">
        <v>1623.8633042211973</v>
      </c>
      <c r="M419" s="104">
        <v>1567.2868459512677</v>
      </c>
      <c r="N419" s="104">
        <v>1614.1656552784805</v>
      </c>
      <c r="O419" s="104">
        <v>1556.8094603411062</v>
      </c>
      <c r="P419" s="104">
        <v>0</v>
      </c>
      <c r="Q419" s="104">
        <v>0</v>
      </c>
      <c r="R419" s="104">
        <v>0</v>
      </c>
      <c r="S419" s="104">
        <v>0</v>
      </c>
      <c r="T419" s="104">
        <v>0</v>
      </c>
      <c r="U419" s="104">
        <v>0</v>
      </c>
      <c r="V419" s="104">
        <v>0</v>
      </c>
      <c r="W419" s="104">
        <v>0</v>
      </c>
      <c r="X419" s="104">
        <v>949.38784682817334</v>
      </c>
      <c r="Y419" s="104">
        <v>905.32692579711829</v>
      </c>
      <c r="DA419" s="132" t="s">
        <v>3937</v>
      </c>
    </row>
    <row r="420" spans="1:105" ht="12" customHeight="1" x14ac:dyDescent="0.25">
      <c r="A420" s="108" t="s">
        <v>53</v>
      </c>
      <c r="B420" s="98"/>
      <c r="C420" s="98">
        <v>728.59040925064471</v>
      </c>
      <c r="D420" s="98">
        <v>0</v>
      </c>
      <c r="E420" s="98">
        <v>0</v>
      </c>
      <c r="F420" s="98">
        <v>0</v>
      </c>
      <c r="G420" s="98">
        <v>0</v>
      </c>
      <c r="H420" s="98">
        <v>843.61267867287791</v>
      </c>
      <c r="I420" s="98">
        <v>909.43933897975785</v>
      </c>
      <c r="J420" s="98">
        <v>785.16791827336056</v>
      </c>
      <c r="K420" s="98">
        <v>846.20832220551176</v>
      </c>
      <c r="L420" s="98">
        <v>826.11712093666574</v>
      </c>
      <c r="M420" s="98">
        <v>769.98257566975678</v>
      </c>
      <c r="N420" s="98">
        <v>792.83295969404821</v>
      </c>
      <c r="O420" s="98">
        <v>649.15628533157224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X420" s="98">
        <v>377.81736499800667</v>
      </c>
      <c r="Y420" s="98">
        <v>394.00650732002043</v>
      </c>
      <c r="DA420" s="63" t="s">
        <v>3938</v>
      </c>
    </row>
    <row r="421" spans="1:105" ht="12" customHeight="1" x14ac:dyDescent="0.25">
      <c r="A421" s="108" t="s">
        <v>52</v>
      </c>
      <c r="B421" s="98"/>
      <c r="C421" s="98">
        <v>708.79927343702298</v>
      </c>
      <c r="D421" s="98">
        <v>0</v>
      </c>
      <c r="E421" s="98">
        <v>0</v>
      </c>
      <c r="F421" s="98">
        <v>0</v>
      </c>
      <c r="G421" s="98">
        <v>0</v>
      </c>
      <c r="H421" s="98">
        <v>811.17286828471174</v>
      </c>
      <c r="I421" s="98">
        <v>792.5698992434352</v>
      </c>
      <c r="J421" s="98">
        <v>803.03761856922836</v>
      </c>
      <c r="K421" s="98">
        <v>822.77911608317311</v>
      </c>
      <c r="L421" s="98">
        <v>797.74618328453153</v>
      </c>
      <c r="M421" s="98">
        <v>797.30427028151087</v>
      </c>
      <c r="N421" s="98">
        <v>821.33269558443237</v>
      </c>
      <c r="O421" s="98">
        <v>907.6531750095337</v>
      </c>
      <c r="P421" s="98">
        <v>0</v>
      </c>
      <c r="Q421" s="98">
        <v>0</v>
      </c>
      <c r="R421" s="98">
        <v>0</v>
      </c>
      <c r="S421" s="98">
        <v>0</v>
      </c>
      <c r="T421" s="98">
        <v>0</v>
      </c>
      <c r="U421" s="98">
        <v>0</v>
      </c>
      <c r="V421" s="98">
        <v>0</v>
      </c>
      <c r="W421" s="98">
        <v>0</v>
      </c>
      <c r="X421" s="98">
        <v>571.57048183016661</v>
      </c>
      <c r="Y421" s="98">
        <v>511.32041847709792</v>
      </c>
      <c r="DA421" s="63" t="s">
        <v>3939</v>
      </c>
    </row>
    <row r="422" spans="1:105" ht="12" customHeight="1" x14ac:dyDescent="0.25">
      <c r="A422" s="121" t="s">
        <v>54</v>
      </c>
      <c r="B422" s="122"/>
      <c r="C422" s="122">
        <v>302.25299666597573</v>
      </c>
      <c r="D422" s="122">
        <v>0</v>
      </c>
      <c r="E422" s="122">
        <v>0</v>
      </c>
      <c r="F422" s="122">
        <v>0</v>
      </c>
      <c r="G422" s="122">
        <v>0</v>
      </c>
      <c r="H422" s="122">
        <v>328.00816914121668</v>
      </c>
      <c r="I422" s="122">
        <v>322.88879794227773</v>
      </c>
      <c r="J422" s="122">
        <v>281.28594889007968</v>
      </c>
      <c r="K422" s="122">
        <v>291.71913254784084</v>
      </c>
      <c r="L422" s="122">
        <v>286.52076989525278</v>
      </c>
      <c r="M422" s="122">
        <v>268.38660183584449</v>
      </c>
      <c r="N422" s="122">
        <v>277.19418576830776</v>
      </c>
      <c r="O422" s="122">
        <v>277.02077374290019</v>
      </c>
      <c r="P422" s="122">
        <v>272.35427220721624</v>
      </c>
      <c r="Q422" s="122">
        <v>0</v>
      </c>
      <c r="R422" s="122">
        <v>0</v>
      </c>
      <c r="S422" s="122">
        <v>0</v>
      </c>
      <c r="T422" s="122">
        <v>0</v>
      </c>
      <c r="U422" s="122">
        <v>0</v>
      </c>
      <c r="V422" s="122">
        <v>0</v>
      </c>
      <c r="W422" s="122">
        <v>0</v>
      </c>
      <c r="X422" s="122">
        <v>200.10358771619354</v>
      </c>
      <c r="Y422" s="122">
        <v>199.25787915199854</v>
      </c>
      <c r="DA422" s="130" t="s">
        <v>3940</v>
      </c>
    </row>
    <row r="423" spans="1:105" ht="12" customHeight="1" x14ac:dyDescent="0.25">
      <c r="A423" s="97" t="s">
        <v>51</v>
      </c>
      <c r="B423" s="98"/>
      <c r="C423" s="98">
        <v>0</v>
      </c>
      <c r="D423" s="98">
        <v>0</v>
      </c>
      <c r="E423" s="98">
        <v>0</v>
      </c>
      <c r="F423" s="98">
        <v>0</v>
      </c>
      <c r="G423" s="98">
        <v>0</v>
      </c>
      <c r="H423" s="98">
        <v>0</v>
      </c>
      <c r="I423" s="98">
        <v>0</v>
      </c>
      <c r="J423" s="98">
        <v>0</v>
      </c>
      <c r="K423" s="98">
        <v>0</v>
      </c>
      <c r="L423" s="98">
        <v>0</v>
      </c>
      <c r="M423" s="98">
        <v>0</v>
      </c>
      <c r="N423" s="98">
        <v>0</v>
      </c>
      <c r="O423" s="98">
        <v>0</v>
      </c>
      <c r="P423" s="98">
        <v>0</v>
      </c>
      <c r="Q423" s="98">
        <v>0</v>
      </c>
      <c r="R423" s="98">
        <v>0</v>
      </c>
      <c r="S423" s="98">
        <v>0</v>
      </c>
      <c r="T423" s="98">
        <v>0</v>
      </c>
      <c r="U423" s="98">
        <v>0</v>
      </c>
      <c r="V423" s="98">
        <v>0</v>
      </c>
      <c r="W423" s="98">
        <v>0</v>
      </c>
      <c r="X423" s="98">
        <v>0</v>
      </c>
      <c r="Y423" s="98">
        <v>0</v>
      </c>
      <c r="DA423" s="63" t="s">
        <v>3941</v>
      </c>
    </row>
    <row r="424" spans="1:105" ht="12" customHeight="1" x14ac:dyDescent="0.25">
      <c r="A424" s="97" t="s">
        <v>50</v>
      </c>
      <c r="B424" s="98"/>
      <c r="C424" s="98">
        <v>366.85460863115145</v>
      </c>
      <c r="D424" s="98">
        <v>0</v>
      </c>
      <c r="E424" s="98">
        <v>0</v>
      </c>
      <c r="F424" s="98">
        <v>0</v>
      </c>
      <c r="G424" s="98">
        <v>0</v>
      </c>
      <c r="H424" s="98">
        <v>413.41639234611313</v>
      </c>
      <c r="I424" s="98">
        <v>406.65671075388451</v>
      </c>
      <c r="J424" s="98">
        <v>344.68739301183268</v>
      </c>
      <c r="K424" s="98">
        <v>369.26492005344903</v>
      </c>
      <c r="L424" s="98">
        <v>352.95771548798604</v>
      </c>
      <c r="M424" s="98">
        <v>352.62530522441074</v>
      </c>
      <c r="N424" s="98">
        <v>355.50186341399223</v>
      </c>
      <c r="O424" s="98">
        <v>352.14227483869814</v>
      </c>
      <c r="P424" s="98">
        <v>0</v>
      </c>
      <c r="Q424" s="98">
        <v>0</v>
      </c>
      <c r="R424" s="98">
        <v>0</v>
      </c>
      <c r="S424" s="98">
        <v>0</v>
      </c>
      <c r="T424" s="98">
        <v>0</v>
      </c>
      <c r="U424" s="98">
        <v>0</v>
      </c>
      <c r="V424" s="98">
        <v>0</v>
      </c>
      <c r="W424" s="98">
        <v>0</v>
      </c>
      <c r="X424" s="98">
        <v>317.70478494217366</v>
      </c>
      <c r="Y424" s="98">
        <v>287.22702242635171</v>
      </c>
      <c r="DA424" s="63" t="s">
        <v>3942</v>
      </c>
    </row>
    <row r="425" spans="1:105" ht="12" customHeight="1" x14ac:dyDescent="0.25">
      <c r="A425" s="109" t="s">
        <v>120</v>
      </c>
      <c r="B425" s="33"/>
      <c r="C425" s="33">
        <v>299.0748851862532</v>
      </c>
      <c r="D425" s="33">
        <v>0</v>
      </c>
      <c r="E425" s="33">
        <v>0</v>
      </c>
      <c r="F425" s="33">
        <v>0</v>
      </c>
      <c r="G425" s="33">
        <v>0</v>
      </c>
      <c r="H425" s="33">
        <v>322.09403716189007</v>
      </c>
      <c r="I425" s="33">
        <v>315.37304735854315</v>
      </c>
      <c r="J425" s="33">
        <v>275.64139586125464</v>
      </c>
      <c r="K425" s="33">
        <v>284.86640639907989</v>
      </c>
      <c r="L425" s="33">
        <v>281.54340915052035</v>
      </c>
      <c r="M425" s="33">
        <v>262.02347891884</v>
      </c>
      <c r="N425" s="33">
        <v>271.09228880890379</v>
      </c>
      <c r="O425" s="33">
        <v>271.34670291545166</v>
      </c>
      <c r="P425" s="33">
        <v>272.35427220721624</v>
      </c>
      <c r="Q425" s="33">
        <v>0</v>
      </c>
      <c r="R425" s="33">
        <v>0</v>
      </c>
      <c r="S425" s="33">
        <v>0</v>
      </c>
      <c r="T425" s="33">
        <v>0</v>
      </c>
      <c r="U425" s="33">
        <v>0</v>
      </c>
      <c r="V425" s="33">
        <v>0</v>
      </c>
      <c r="W425" s="33">
        <v>0</v>
      </c>
      <c r="X425" s="33">
        <v>188.92283430663619</v>
      </c>
      <c r="Y425" s="33">
        <v>191.02961942359431</v>
      </c>
      <c r="DA425" s="60" t="s">
        <v>3943</v>
      </c>
    </row>
    <row r="427" spans="1:105" ht="12" customHeight="1" x14ac:dyDescent="0.25">
      <c r="A427" s="116" t="s">
        <v>160</v>
      </c>
      <c r="B427" s="117"/>
      <c r="C427" s="117">
        <f t="shared" ref="C427:Q427" si="226">C428+C431+C433+C443</f>
        <v>12661.534337645307</v>
      </c>
      <c r="D427" s="117">
        <f t="shared" si="226"/>
        <v>0</v>
      </c>
      <c r="E427" s="117">
        <f t="shared" si="226"/>
        <v>0</v>
      </c>
      <c r="F427" s="117">
        <f t="shared" si="226"/>
        <v>0</v>
      </c>
      <c r="G427" s="117">
        <f t="shared" si="226"/>
        <v>0</v>
      </c>
      <c r="H427" s="117">
        <f t="shared" si="226"/>
        <v>10151.973452693757</v>
      </c>
      <c r="I427" s="117">
        <f t="shared" si="226"/>
        <v>8125.7221088998558</v>
      </c>
      <c r="J427" s="117">
        <f t="shared" si="226"/>
        <v>10065.450799976566</v>
      </c>
      <c r="K427" s="117">
        <f t="shared" si="226"/>
        <v>15542.80168824573</v>
      </c>
      <c r="L427" s="117">
        <f t="shared" si="226"/>
        <v>9535.0586398525938</v>
      </c>
      <c r="M427" s="117">
        <f t="shared" si="226"/>
        <v>8363.9046771881731</v>
      </c>
      <c r="N427" s="117">
        <f t="shared" si="226"/>
        <v>8826.3842335083136</v>
      </c>
      <c r="O427" s="117">
        <f t="shared" si="226"/>
        <v>10679.590036608888</v>
      </c>
      <c r="P427" s="117">
        <f t="shared" si="226"/>
        <v>7746.0768299933025</v>
      </c>
      <c r="Q427" s="117">
        <f t="shared" si="226"/>
        <v>0</v>
      </c>
      <c r="R427" s="117">
        <f t="shared" ref="R427:V427" si="227">R428+R431+R433+R443</f>
        <v>0</v>
      </c>
      <c r="S427" s="117">
        <f t="shared" si="227"/>
        <v>0</v>
      </c>
      <c r="T427" s="117">
        <f t="shared" si="227"/>
        <v>0</v>
      </c>
      <c r="U427" s="117">
        <f t="shared" si="227"/>
        <v>0</v>
      </c>
      <c r="V427" s="117">
        <f t="shared" si="227"/>
        <v>0</v>
      </c>
      <c r="W427" s="117">
        <f t="shared" ref="W427:Y427" si="228">W428+W431+W433+W443</f>
        <v>0</v>
      </c>
      <c r="X427" s="117">
        <f t="shared" si="228"/>
        <v>4625.6528849644637</v>
      </c>
      <c r="Y427" s="117">
        <f t="shared" si="228"/>
        <v>3569.7002666127219</v>
      </c>
      <c r="DA427" s="129" t="s">
        <v>4092</v>
      </c>
    </row>
    <row r="428" spans="1:105" ht="12" customHeight="1" x14ac:dyDescent="0.25">
      <c r="A428" s="121" t="s">
        <v>57</v>
      </c>
      <c r="B428" s="122"/>
      <c r="C428" s="122">
        <f t="shared" ref="C428:Q428" si="229">SUM(C429:C430)</f>
        <v>11223.079510664089</v>
      </c>
      <c r="D428" s="122">
        <f t="shared" si="229"/>
        <v>0</v>
      </c>
      <c r="E428" s="122">
        <f t="shared" si="229"/>
        <v>0</v>
      </c>
      <c r="F428" s="122">
        <f t="shared" si="229"/>
        <v>0</v>
      </c>
      <c r="G428" s="122">
        <f t="shared" si="229"/>
        <v>0</v>
      </c>
      <c r="H428" s="122">
        <f t="shared" si="229"/>
        <v>8395.674482137194</v>
      </c>
      <c r="I428" s="122">
        <f t="shared" si="229"/>
        <v>6433.7946102755759</v>
      </c>
      <c r="J428" s="122">
        <f t="shared" si="229"/>
        <v>8479.4251081875846</v>
      </c>
      <c r="K428" s="122">
        <f t="shared" si="229"/>
        <v>13903.204073703644</v>
      </c>
      <c r="L428" s="122">
        <f t="shared" si="229"/>
        <v>7899.8719097238627</v>
      </c>
      <c r="M428" s="122">
        <f t="shared" si="229"/>
        <v>6813.5523945500709</v>
      </c>
      <c r="N428" s="122">
        <f t="shared" si="229"/>
        <v>7194.1262390045858</v>
      </c>
      <c r="O428" s="122">
        <f t="shared" si="229"/>
        <v>9017.1163511216546</v>
      </c>
      <c r="P428" s="122">
        <f t="shared" si="229"/>
        <v>6128.6638814427724</v>
      </c>
      <c r="Q428" s="122">
        <f t="shared" si="229"/>
        <v>0</v>
      </c>
      <c r="R428" s="122">
        <f t="shared" ref="R428:V428" si="230">SUM(R429:R430)</f>
        <v>0</v>
      </c>
      <c r="S428" s="122">
        <f t="shared" si="230"/>
        <v>0</v>
      </c>
      <c r="T428" s="122">
        <f t="shared" si="230"/>
        <v>0</v>
      </c>
      <c r="U428" s="122">
        <f t="shared" si="230"/>
        <v>0</v>
      </c>
      <c r="V428" s="122">
        <f t="shared" si="230"/>
        <v>0</v>
      </c>
      <c r="W428" s="122">
        <f t="shared" ref="W428:Y428" si="231">SUM(W429:W430)</f>
        <v>0</v>
      </c>
      <c r="X428" s="122">
        <f t="shared" si="231"/>
        <v>3467.0837761035646</v>
      </c>
      <c r="Y428" s="122">
        <f t="shared" si="231"/>
        <v>2457.472455128222</v>
      </c>
      <c r="DA428" s="130" t="s">
        <v>4093</v>
      </c>
    </row>
    <row r="429" spans="1:105" ht="12" customHeight="1" x14ac:dyDescent="0.25">
      <c r="A429" s="97" t="s">
        <v>51</v>
      </c>
      <c r="B429" s="98"/>
      <c r="C429" s="98">
        <v>11116.526317459369</v>
      </c>
      <c r="D429" s="98">
        <v>0</v>
      </c>
      <c r="E429" s="98">
        <v>0</v>
      </c>
      <c r="F429" s="98">
        <v>0</v>
      </c>
      <c r="G429" s="98">
        <v>0</v>
      </c>
      <c r="H429" s="98">
        <v>8322.2306492176904</v>
      </c>
      <c r="I429" s="98">
        <v>6378.2888514922679</v>
      </c>
      <c r="J429" s="98">
        <v>8406.4835093083639</v>
      </c>
      <c r="K429" s="98">
        <v>13785.131405350206</v>
      </c>
      <c r="L429" s="98">
        <v>7833.6846053390118</v>
      </c>
      <c r="M429" s="98">
        <v>6757.2397213656386</v>
      </c>
      <c r="N429" s="98">
        <v>7135.1951282772134</v>
      </c>
      <c r="O429" s="98">
        <v>8943.917990423939</v>
      </c>
      <c r="P429" s="98">
        <v>6079.2577476051847</v>
      </c>
      <c r="Q429" s="98">
        <v>0</v>
      </c>
      <c r="R429" s="98">
        <v>0</v>
      </c>
      <c r="S429" s="98">
        <v>0</v>
      </c>
      <c r="T429" s="98">
        <v>0</v>
      </c>
      <c r="U429" s="98">
        <v>0</v>
      </c>
      <c r="V429" s="98">
        <v>0</v>
      </c>
      <c r="W429" s="98">
        <v>0</v>
      </c>
      <c r="X429" s="98">
        <v>3441.7392696638399</v>
      </c>
      <c r="Y429" s="98">
        <v>2439.6265894632152</v>
      </c>
      <c r="DA429" s="63" t="s">
        <v>4094</v>
      </c>
    </row>
    <row r="430" spans="1:105" ht="12" customHeight="1" x14ac:dyDescent="0.25">
      <c r="A430" s="97" t="s">
        <v>53</v>
      </c>
      <c r="B430" s="98"/>
      <c r="C430" s="98">
        <v>106.55319320471959</v>
      </c>
      <c r="D430" s="98">
        <v>0</v>
      </c>
      <c r="E430" s="98">
        <v>0</v>
      </c>
      <c r="F430" s="98">
        <v>0</v>
      </c>
      <c r="G430" s="98">
        <v>0</v>
      </c>
      <c r="H430" s="98">
        <v>73.443832919502938</v>
      </c>
      <c r="I430" s="98">
        <v>55.505758783307641</v>
      </c>
      <c r="J430" s="98">
        <v>72.941598879220194</v>
      </c>
      <c r="K430" s="98">
        <v>118.07266835343839</v>
      </c>
      <c r="L430" s="98">
        <v>66.187304384850648</v>
      </c>
      <c r="M430" s="98">
        <v>56.312673184431908</v>
      </c>
      <c r="N430" s="98">
        <v>58.931110727372136</v>
      </c>
      <c r="O430" s="98">
        <v>73.198360697715501</v>
      </c>
      <c r="P430" s="98">
        <v>49.406133837588101</v>
      </c>
      <c r="Q430" s="98">
        <v>0</v>
      </c>
      <c r="R430" s="98">
        <v>0</v>
      </c>
      <c r="S430" s="98">
        <v>0</v>
      </c>
      <c r="T430" s="98">
        <v>0</v>
      </c>
      <c r="U430" s="98">
        <v>0</v>
      </c>
      <c r="V430" s="98">
        <v>0</v>
      </c>
      <c r="W430" s="98">
        <v>0</v>
      </c>
      <c r="X430" s="98">
        <v>25.344506439724565</v>
      </c>
      <c r="Y430" s="98">
        <v>17.845865665006947</v>
      </c>
      <c r="DA430" s="63" t="s">
        <v>4095</v>
      </c>
    </row>
    <row r="431" spans="1:105" ht="12" customHeight="1" x14ac:dyDescent="0.25">
      <c r="A431" s="121" t="s">
        <v>92</v>
      </c>
      <c r="B431" s="122"/>
      <c r="C431" s="122">
        <f t="shared" ref="C431:Y431" si="232">C432</f>
        <v>12.625045023166791</v>
      </c>
      <c r="D431" s="122">
        <f t="shared" si="232"/>
        <v>0</v>
      </c>
      <c r="E431" s="122">
        <f t="shared" si="232"/>
        <v>0</v>
      </c>
      <c r="F431" s="122">
        <f t="shared" si="232"/>
        <v>0</v>
      </c>
      <c r="G431" s="122">
        <f t="shared" si="232"/>
        <v>0</v>
      </c>
      <c r="H431" s="122">
        <f t="shared" si="232"/>
        <v>122.56871516002622</v>
      </c>
      <c r="I431" s="122">
        <f t="shared" si="232"/>
        <v>39.148462379668452</v>
      </c>
      <c r="J431" s="122">
        <f t="shared" si="232"/>
        <v>36.998217074463057</v>
      </c>
      <c r="K431" s="122">
        <f t="shared" si="232"/>
        <v>8.7678048266892326</v>
      </c>
      <c r="L431" s="122">
        <f t="shared" si="232"/>
        <v>49.079850082845297</v>
      </c>
      <c r="M431" s="122">
        <f t="shared" si="232"/>
        <v>8.0894387206456777</v>
      </c>
      <c r="N431" s="122">
        <f t="shared" si="232"/>
        <v>43.687301283013035</v>
      </c>
      <c r="O431" s="122">
        <f t="shared" si="232"/>
        <v>79.868045057139327</v>
      </c>
      <c r="P431" s="122">
        <f t="shared" si="232"/>
        <v>0</v>
      </c>
      <c r="Q431" s="122">
        <f t="shared" si="232"/>
        <v>0</v>
      </c>
      <c r="R431" s="122">
        <f t="shared" si="232"/>
        <v>0</v>
      </c>
      <c r="S431" s="122">
        <f t="shared" si="232"/>
        <v>0</v>
      </c>
      <c r="T431" s="122">
        <f t="shared" si="232"/>
        <v>0</v>
      </c>
      <c r="U431" s="122">
        <f t="shared" si="232"/>
        <v>0</v>
      </c>
      <c r="V431" s="122">
        <f t="shared" si="232"/>
        <v>0</v>
      </c>
      <c r="W431" s="122">
        <f t="shared" si="232"/>
        <v>0</v>
      </c>
      <c r="X431" s="122">
        <f t="shared" si="232"/>
        <v>103.61102262533279</v>
      </c>
      <c r="Y431" s="122">
        <f t="shared" si="232"/>
        <v>105.49676932433469</v>
      </c>
      <c r="DA431" s="130" t="s">
        <v>4096</v>
      </c>
    </row>
    <row r="432" spans="1:105" ht="12" customHeight="1" x14ac:dyDescent="0.25">
      <c r="A432" s="97" t="s">
        <v>53</v>
      </c>
      <c r="B432" s="98"/>
      <c r="C432" s="98">
        <f>RES_hhdet_in_tesh!C8</f>
        <v>12.625045023166791</v>
      </c>
      <c r="D432" s="98">
        <f>RES_hhdet_in_tesh!D8</f>
        <v>0</v>
      </c>
      <c r="E432" s="98">
        <f>RES_hhdet_in_tesh!E8</f>
        <v>0</v>
      </c>
      <c r="F432" s="98">
        <f>RES_hhdet_in_tesh!F8</f>
        <v>0</v>
      </c>
      <c r="G432" s="98">
        <f>RES_hhdet_in_tesh!G8</f>
        <v>0</v>
      </c>
      <c r="H432" s="98">
        <f>RES_hhdet_in_tesh!H8</f>
        <v>122.56871516002622</v>
      </c>
      <c r="I432" s="98">
        <f>RES_hhdet_in_tesh!I8</f>
        <v>39.148462379668452</v>
      </c>
      <c r="J432" s="98">
        <f>RES_hhdet_in_tesh!J8</f>
        <v>36.998217074463057</v>
      </c>
      <c r="K432" s="98">
        <f>RES_hhdet_in_tesh!K8</f>
        <v>8.7678048266892326</v>
      </c>
      <c r="L432" s="98">
        <f>RES_hhdet_in_tesh!L8</f>
        <v>49.079850082845297</v>
      </c>
      <c r="M432" s="98">
        <f>RES_hhdet_in_tesh!M8</f>
        <v>8.0894387206456777</v>
      </c>
      <c r="N432" s="98">
        <f>RES_hhdet_in_tesh!N8</f>
        <v>43.687301283013035</v>
      </c>
      <c r="O432" s="98">
        <f>RES_hhdet_in_tesh!O8</f>
        <v>79.868045057139327</v>
      </c>
      <c r="P432" s="98">
        <f>RES_hhdet_in_tesh!P8</f>
        <v>0</v>
      </c>
      <c r="Q432" s="98">
        <f>RES_hhdet_in_tesh!Q8</f>
        <v>0</v>
      </c>
      <c r="R432" s="98">
        <f>RES_hhdet_in_tesh!R8</f>
        <v>0</v>
      </c>
      <c r="S432" s="98">
        <f>RES_hhdet_in_tesh!S8</f>
        <v>0</v>
      </c>
      <c r="T432" s="98">
        <f>RES_hhdet_in_tesh!T8</f>
        <v>0</v>
      </c>
      <c r="U432" s="98">
        <f>RES_hhdet_in_tesh!U8</f>
        <v>0</v>
      </c>
      <c r="V432" s="98">
        <f>RES_hhdet_in_tesh!V8</f>
        <v>0</v>
      </c>
      <c r="W432" s="98">
        <f>RES_hhdet_in_tesh!W8</f>
        <v>0</v>
      </c>
      <c r="X432" s="98">
        <f>RES_hhdet_in_tesh!X8</f>
        <v>103.61102262533279</v>
      </c>
      <c r="Y432" s="98">
        <f>RES_hhdet_in_tesh!Y8</f>
        <v>105.49676932433469</v>
      </c>
      <c r="DA432" s="63" t="s">
        <v>4097</v>
      </c>
    </row>
    <row r="433" spans="1:105" ht="12" customHeight="1" x14ac:dyDescent="0.25">
      <c r="A433" s="121" t="s">
        <v>55</v>
      </c>
      <c r="B433" s="122"/>
      <c r="C433" s="122">
        <v>1196.819651176789</v>
      </c>
      <c r="D433" s="122">
        <v>0</v>
      </c>
      <c r="E433" s="122">
        <v>0</v>
      </c>
      <c r="F433" s="122">
        <v>0</v>
      </c>
      <c r="G433" s="122">
        <v>0</v>
      </c>
      <c r="H433" s="122">
        <v>1384.476888280788</v>
      </c>
      <c r="I433" s="122">
        <v>1408.1439062553652</v>
      </c>
      <c r="J433" s="122">
        <v>1335.3522681239281</v>
      </c>
      <c r="K433" s="122">
        <v>1408.9039350939054</v>
      </c>
      <c r="L433" s="122">
        <v>1366.839389481672</v>
      </c>
      <c r="M433" s="122">
        <v>1336.5120458295903</v>
      </c>
      <c r="N433" s="122">
        <v>1375.1709641331024</v>
      </c>
      <c r="O433" s="122">
        <v>1367.895907969805</v>
      </c>
      <c r="P433" s="122">
        <v>1400.1411980883779</v>
      </c>
      <c r="Q433" s="122">
        <v>0</v>
      </c>
      <c r="R433" s="122">
        <v>0</v>
      </c>
      <c r="S433" s="122">
        <v>0</v>
      </c>
      <c r="T433" s="122">
        <v>0</v>
      </c>
      <c r="U433" s="122">
        <v>0</v>
      </c>
      <c r="V433" s="122">
        <v>0</v>
      </c>
      <c r="W433" s="122">
        <v>0</v>
      </c>
      <c r="X433" s="122">
        <v>883.70624001608041</v>
      </c>
      <c r="Y433" s="122">
        <v>834.23887416863067</v>
      </c>
      <c r="DA433" s="130" t="s">
        <v>4098</v>
      </c>
    </row>
    <row r="434" spans="1:105" ht="12" customHeight="1" x14ac:dyDescent="0.25">
      <c r="A434" s="97" t="s">
        <v>143</v>
      </c>
      <c r="B434" s="98"/>
      <c r="C434" s="98">
        <v>1237.7801826304933</v>
      </c>
      <c r="D434" s="98">
        <v>0</v>
      </c>
      <c r="E434" s="98">
        <v>0</v>
      </c>
      <c r="F434" s="98">
        <v>0</v>
      </c>
      <c r="G434" s="98">
        <v>0</v>
      </c>
      <c r="H434" s="98">
        <v>1344.3597973288479</v>
      </c>
      <c r="I434" s="98">
        <v>1077.5225199959043</v>
      </c>
      <c r="J434" s="98">
        <v>1423.6784849374947</v>
      </c>
      <c r="K434" s="98">
        <v>2817.0134854866023</v>
      </c>
      <c r="L434" s="98">
        <v>1429.1615909487989</v>
      </c>
      <c r="M434" s="98">
        <v>1367.6136919329285</v>
      </c>
      <c r="N434" s="98">
        <v>1353.5133625797448</v>
      </c>
      <c r="O434" s="98">
        <v>1369.4220958395949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X434" s="98">
        <v>628.12520806329246</v>
      </c>
      <c r="Y434" s="98">
        <v>867.87094478466349</v>
      </c>
      <c r="DA434" s="63" t="s">
        <v>4099</v>
      </c>
    </row>
    <row r="435" spans="1:105" ht="12" customHeight="1" x14ac:dyDescent="0.25">
      <c r="A435" s="97" t="s">
        <v>124</v>
      </c>
      <c r="B435" s="98"/>
      <c r="C435" s="98">
        <v>1188.3845838395102</v>
      </c>
      <c r="D435" s="98">
        <v>0</v>
      </c>
      <c r="E435" s="98">
        <v>0</v>
      </c>
      <c r="F435" s="98">
        <v>0</v>
      </c>
      <c r="G435" s="98">
        <v>0</v>
      </c>
      <c r="H435" s="98">
        <v>1407.1537436343756</v>
      </c>
      <c r="I435" s="98">
        <v>1413.6119140453202</v>
      </c>
      <c r="J435" s="98">
        <v>1319.9199817505255</v>
      </c>
      <c r="K435" s="98">
        <v>1427.1968810678584</v>
      </c>
      <c r="L435" s="98">
        <v>1405.0009789456656</v>
      </c>
      <c r="M435" s="98">
        <v>1388.8627195039478</v>
      </c>
      <c r="N435" s="98">
        <v>1396.7651273813224</v>
      </c>
      <c r="O435" s="98">
        <v>1386.1208801293835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X435" s="98">
        <v>981.36588260672886</v>
      </c>
      <c r="Y435" s="98">
        <v>889.76815800437794</v>
      </c>
      <c r="DA435" s="63" t="s">
        <v>4100</v>
      </c>
    </row>
    <row r="436" spans="1:105" ht="12" customHeight="1" x14ac:dyDescent="0.25">
      <c r="A436" s="97" t="s">
        <v>123</v>
      </c>
      <c r="B436" s="98"/>
      <c r="C436" s="98">
        <v>0</v>
      </c>
      <c r="D436" s="98">
        <v>0</v>
      </c>
      <c r="E436" s="98">
        <v>0</v>
      </c>
      <c r="F436" s="98">
        <v>0</v>
      </c>
      <c r="G436" s="98">
        <v>0</v>
      </c>
      <c r="H436" s="98">
        <v>0</v>
      </c>
      <c r="I436" s="98">
        <v>0</v>
      </c>
      <c r="J436" s="98">
        <v>1321.7031946096856</v>
      </c>
      <c r="K436" s="98">
        <v>1429.9636753521916</v>
      </c>
      <c r="L436" s="98">
        <v>1407.2976341349301</v>
      </c>
      <c r="M436" s="98">
        <v>1390.9130401967082</v>
      </c>
      <c r="N436" s="98">
        <v>0</v>
      </c>
      <c r="O436" s="98">
        <v>0</v>
      </c>
      <c r="P436" s="98">
        <v>0</v>
      </c>
      <c r="Q436" s="98">
        <v>0</v>
      </c>
      <c r="R436" s="98">
        <v>0</v>
      </c>
      <c r="S436" s="98">
        <v>0</v>
      </c>
      <c r="T436" s="98">
        <v>0</v>
      </c>
      <c r="U436" s="98">
        <v>0</v>
      </c>
      <c r="V436" s="98">
        <v>0</v>
      </c>
      <c r="W436" s="98">
        <v>0</v>
      </c>
      <c r="X436" s="98">
        <v>988.59740031115291</v>
      </c>
      <c r="Y436" s="98">
        <v>895.26825071800556</v>
      </c>
      <c r="DA436" s="63" t="s">
        <v>4101</v>
      </c>
    </row>
    <row r="437" spans="1:105" ht="12" customHeight="1" x14ac:dyDescent="0.25">
      <c r="A437" s="100" t="s">
        <v>50</v>
      </c>
      <c r="B437" s="101"/>
      <c r="C437" s="101">
        <v>0</v>
      </c>
      <c r="D437" s="101">
        <v>0</v>
      </c>
      <c r="E437" s="101">
        <v>0</v>
      </c>
      <c r="F437" s="101">
        <v>0</v>
      </c>
      <c r="G437" s="101">
        <v>0</v>
      </c>
      <c r="H437" s="101">
        <v>0</v>
      </c>
      <c r="I437" s="101">
        <v>0</v>
      </c>
      <c r="J437" s="101">
        <v>527.29155932560229</v>
      </c>
      <c r="K437" s="101">
        <v>588.53528580207467</v>
      </c>
      <c r="L437" s="101">
        <v>583.16233745962427</v>
      </c>
      <c r="M437" s="101">
        <v>555.16260455290296</v>
      </c>
      <c r="N437" s="101">
        <v>0</v>
      </c>
      <c r="O437" s="101">
        <v>0</v>
      </c>
      <c r="P437" s="101">
        <v>0</v>
      </c>
      <c r="Q437" s="101">
        <v>0</v>
      </c>
      <c r="R437" s="101">
        <v>0</v>
      </c>
      <c r="S437" s="101">
        <v>0</v>
      </c>
      <c r="T437" s="101">
        <v>0</v>
      </c>
      <c r="U437" s="101">
        <v>0</v>
      </c>
      <c r="V437" s="101">
        <v>0</v>
      </c>
      <c r="W437" s="101">
        <v>0</v>
      </c>
      <c r="X437" s="101">
        <v>342.96750168493014</v>
      </c>
      <c r="Y437" s="101">
        <v>343.88594332120027</v>
      </c>
      <c r="DA437" s="131" t="s">
        <v>4102</v>
      </c>
    </row>
    <row r="438" spans="1:105" ht="12" customHeight="1" x14ac:dyDescent="0.25">
      <c r="A438" s="103" t="s">
        <v>52</v>
      </c>
      <c r="B438" s="104"/>
      <c r="C438" s="104">
        <v>0</v>
      </c>
      <c r="D438" s="104">
        <v>0</v>
      </c>
      <c r="E438" s="104">
        <v>0</v>
      </c>
      <c r="F438" s="104">
        <v>0</v>
      </c>
      <c r="G438" s="104">
        <v>0</v>
      </c>
      <c r="H438" s="104">
        <v>0</v>
      </c>
      <c r="I438" s="104">
        <v>0</v>
      </c>
      <c r="J438" s="104">
        <v>794.41163528408322</v>
      </c>
      <c r="K438" s="104">
        <v>841.42838955011689</v>
      </c>
      <c r="L438" s="104">
        <v>824.13529667530577</v>
      </c>
      <c r="M438" s="104">
        <v>835.7504356438053</v>
      </c>
      <c r="N438" s="104">
        <v>0</v>
      </c>
      <c r="O438" s="104">
        <v>0</v>
      </c>
      <c r="P438" s="104">
        <v>0</v>
      </c>
      <c r="Q438" s="104">
        <v>0</v>
      </c>
      <c r="R438" s="104">
        <v>0</v>
      </c>
      <c r="S438" s="104">
        <v>0</v>
      </c>
      <c r="T438" s="104">
        <v>0</v>
      </c>
      <c r="U438" s="104">
        <v>0</v>
      </c>
      <c r="V438" s="104">
        <v>0</v>
      </c>
      <c r="W438" s="104">
        <v>0</v>
      </c>
      <c r="X438" s="104">
        <v>645.62989862622283</v>
      </c>
      <c r="Y438" s="104">
        <v>551.38230739680523</v>
      </c>
      <c r="DA438" s="132" t="s">
        <v>4103</v>
      </c>
    </row>
    <row r="439" spans="1:105" ht="12" customHeight="1" x14ac:dyDescent="0.25">
      <c r="A439" s="106" t="s">
        <v>122</v>
      </c>
      <c r="B439" s="101"/>
      <c r="C439" s="101">
        <v>1197.574112682963</v>
      </c>
      <c r="D439" s="101">
        <v>0</v>
      </c>
      <c r="E439" s="101">
        <v>0</v>
      </c>
      <c r="F439" s="101">
        <v>0</v>
      </c>
      <c r="G439" s="101">
        <v>0</v>
      </c>
      <c r="H439" s="101">
        <v>1382.3647057612959</v>
      </c>
      <c r="I439" s="101">
        <v>1408.8852184799414</v>
      </c>
      <c r="J439" s="101">
        <v>1335.5585739064079</v>
      </c>
      <c r="K439" s="101">
        <v>1397.7184884909789</v>
      </c>
      <c r="L439" s="101">
        <v>1361.2546963604689</v>
      </c>
      <c r="M439" s="101">
        <v>1326.0609442570465</v>
      </c>
      <c r="N439" s="101">
        <v>1371.9756011128579</v>
      </c>
      <c r="O439" s="101">
        <v>1365.4765353793532</v>
      </c>
      <c r="P439" s="101">
        <v>1400.1411980883779</v>
      </c>
      <c r="Q439" s="101">
        <v>0</v>
      </c>
      <c r="R439" s="101">
        <v>0</v>
      </c>
      <c r="S439" s="101">
        <v>0</v>
      </c>
      <c r="T439" s="101">
        <v>0</v>
      </c>
      <c r="U439" s="101">
        <v>0</v>
      </c>
      <c r="V439" s="101">
        <v>0</v>
      </c>
      <c r="W439" s="101">
        <v>0</v>
      </c>
      <c r="X439" s="101">
        <v>864.54825012280003</v>
      </c>
      <c r="Y439" s="101">
        <v>822.52347636808599</v>
      </c>
      <c r="DA439" s="131" t="s">
        <v>4104</v>
      </c>
    </row>
    <row r="440" spans="1:105" ht="12" customHeight="1" x14ac:dyDescent="0.25">
      <c r="A440" s="107" t="s">
        <v>121</v>
      </c>
      <c r="B440" s="104"/>
      <c r="C440" s="104">
        <v>1197.7864893436742</v>
      </c>
      <c r="D440" s="104">
        <v>0</v>
      </c>
      <c r="E440" s="104">
        <v>0</v>
      </c>
      <c r="F440" s="104">
        <v>0</v>
      </c>
      <c r="G440" s="104">
        <v>0</v>
      </c>
      <c r="H440" s="104">
        <v>1382.3266690473231</v>
      </c>
      <c r="I440" s="104">
        <v>1409.5884684682387</v>
      </c>
      <c r="J440" s="104">
        <v>1337.007612022247</v>
      </c>
      <c r="K440" s="104">
        <v>1399.8395591524402</v>
      </c>
      <c r="L440" s="104">
        <v>1362.8776578040515</v>
      </c>
      <c r="M440" s="104">
        <v>1327.1749397976016</v>
      </c>
      <c r="N440" s="104">
        <v>1372.2589615741476</v>
      </c>
      <c r="O440" s="104">
        <v>1365.3967411437757</v>
      </c>
      <c r="P440" s="104">
        <v>0</v>
      </c>
      <c r="Q440" s="104">
        <v>0</v>
      </c>
      <c r="R440" s="104">
        <v>0</v>
      </c>
      <c r="S440" s="104">
        <v>0</v>
      </c>
      <c r="T440" s="104">
        <v>0</v>
      </c>
      <c r="U440" s="104">
        <v>0</v>
      </c>
      <c r="V440" s="104">
        <v>0</v>
      </c>
      <c r="W440" s="104">
        <v>0</v>
      </c>
      <c r="X440" s="104">
        <v>871.06196840664188</v>
      </c>
      <c r="Y440" s="104">
        <v>828.0215985699549</v>
      </c>
      <c r="DA440" s="132" t="s">
        <v>4105</v>
      </c>
    </row>
    <row r="441" spans="1:105" ht="12" customHeight="1" x14ac:dyDescent="0.25">
      <c r="A441" s="108" t="s">
        <v>53</v>
      </c>
      <c r="B441" s="98"/>
      <c r="C441" s="98">
        <v>488.98721590665093</v>
      </c>
      <c r="D441" s="98">
        <v>0</v>
      </c>
      <c r="E441" s="98">
        <v>0</v>
      </c>
      <c r="F441" s="98">
        <v>0</v>
      </c>
      <c r="G441" s="98">
        <v>0</v>
      </c>
      <c r="H441" s="98">
        <v>571.15380076261124</v>
      </c>
      <c r="I441" s="98">
        <v>617.01856922480363</v>
      </c>
      <c r="J441" s="98">
        <v>533.9699934530189</v>
      </c>
      <c r="K441" s="98">
        <v>577.06044306926685</v>
      </c>
      <c r="L441" s="98">
        <v>565.13147451952034</v>
      </c>
      <c r="M441" s="98">
        <v>529.87066951609086</v>
      </c>
      <c r="N441" s="98">
        <v>550.92626598971538</v>
      </c>
      <c r="O441" s="98">
        <v>457.74356613424203</v>
      </c>
      <c r="P441" s="98">
        <v>0</v>
      </c>
      <c r="Q441" s="98">
        <v>0</v>
      </c>
      <c r="R441" s="98">
        <v>0</v>
      </c>
      <c r="S441" s="98">
        <v>0</v>
      </c>
      <c r="T441" s="98">
        <v>0</v>
      </c>
      <c r="U441" s="98">
        <v>0</v>
      </c>
      <c r="V441" s="98">
        <v>0</v>
      </c>
      <c r="W441" s="98">
        <v>0</v>
      </c>
      <c r="X441" s="98">
        <v>299.49148657647521</v>
      </c>
      <c r="Y441" s="98">
        <v>316.7011800928571</v>
      </c>
      <c r="DA441" s="63" t="s">
        <v>4106</v>
      </c>
    </row>
    <row r="442" spans="1:105" ht="12" customHeight="1" x14ac:dyDescent="0.25">
      <c r="A442" s="108" t="s">
        <v>52</v>
      </c>
      <c r="B442" s="98"/>
      <c r="C442" s="98">
        <v>708.79927343702298</v>
      </c>
      <c r="D442" s="98">
        <v>0</v>
      </c>
      <c r="E442" s="98">
        <v>0</v>
      </c>
      <c r="F442" s="98">
        <v>0</v>
      </c>
      <c r="G442" s="98">
        <v>0</v>
      </c>
      <c r="H442" s="98">
        <v>811.17286828471174</v>
      </c>
      <c r="I442" s="98">
        <v>792.5698992434352</v>
      </c>
      <c r="J442" s="98">
        <v>803.03761856922836</v>
      </c>
      <c r="K442" s="98">
        <v>822.77911608317311</v>
      </c>
      <c r="L442" s="98">
        <v>797.74618328453153</v>
      </c>
      <c r="M442" s="98">
        <v>797.30427028151087</v>
      </c>
      <c r="N442" s="98">
        <v>821.33269558443237</v>
      </c>
      <c r="O442" s="98">
        <v>907.6531750095337</v>
      </c>
      <c r="P442" s="98">
        <v>0</v>
      </c>
      <c r="Q442" s="98">
        <v>0</v>
      </c>
      <c r="R442" s="98">
        <v>0</v>
      </c>
      <c r="S442" s="98">
        <v>0</v>
      </c>
      <c r="T442" s="98">
        <v>0</v>
      </c>
      <c r="U442" s="98">
        <v>0</v>
      </c>
      <c r="V442" s="98">
        <v>0</v>
      </c>
      <c r="W442" s="98">
        <v>0</v>
      </c>
      <c r="X442" s="98">
        <v>571.57048183016661</v>
      </c>
      <c r="Y442" s="98">
        <v>511.32041847709792</v>
      </c>
      <c r="DA442" s="63" t="s">
        <v>4107</v>
      </c>
    </row>
    <row r="443" spans="1:105" ht="12" customHeight="1" x14ac:dyDescent="0.25">
      <c r="A443" s="121" t="s">
        <v>54</v>
      </c>
      <c r="B443" s="122"/>
      <c r="C443" s="122">
        <v>229.01013078126178</v>
      </c>
      <c r="D443" s="122">
        <v>0</v>
      </c>
      <c r="E443" s="122">
        <v>0</v>
      </c>
      <c r="F443" s="122">
        <v>0</v>
      </c>
      <c r="G443" s="122">
        <v>0</v>
      </c>
      <c r="H443" s="122">
        <v>249.25336711574923</v>
      </c>
      <c r="I443" s="122">
        <v>244.63512998924605</v>
      </c>
      <c r="J443" s="122">
        <v>213.67520659059144</v>
      </c>
      <c r="K443" s="122">
        <v>221.92587462149152</v>
      </c>
      <c r="L443" s="122">
        <v>219.26749056421369</v>
      </c>
      <c r="M443" s="122">
        <v>205.75079808786637</v>
      </c>
      <c r="N443" s="122">
        <v>213.39972908761183</v>
      </c>
      <c r="O443" s="122">
        <v>214.70973246028876</v>
      </c>
      <c r="P443" s="122">
        <v>217.271750462152</v>
      </c>
      <c r="Q443" s="122">
        <v>0</v>
      </c>
      <c r="R443" s="122">
        <v>0</v>
      </c>
      <c r="S443" s="122">
        <v>0</v>
      </c>
      <c r="T443" s="122">
        <v>0</v>
      </c>
      <c r="U443" s="122">
        <v>0</v>
      </c>
      <c r="V443" s="122">
        <v>0</v>
      </c>
      <c r="W443" s="122">
        <v>0</v>
      </c>
      <c r="X443" s="122">
        <v>171.25184621948574</v>
      </c>
      <c r="Y443" s="122">
        <v>172.49216799153399</v>
      </c>
      <c r="DA443" s="130" t="s">
        <v>4108</v>
      </c>
    </row>
    <row r="444" spans="1:105" ht="12" customHeight="1" x14ac:dyDescent="0.25">
      <c r="A444" s="97" t="s">
        <v>51</v>
      </c>
      <c r="B444" s="98"/>
      <c r="C444" s="98">
        <v>0</v>
      </c>
      <c r="D444" s="98">
        <v>0</v>
      </c>
      <c r="E444" s="98">
        <v>0</v>
      </c>
      <c r="F444" s="98">
        <v>0</v>
      </c>
      <c r="G444" s="98">
        <v>0</v>
      </c>
      <c r="H444" s="98">
        <v>0</v>
      </c>
      <c r="I444" s="98">
        <v>0</v>
      </c>
      <c r="J444" s="98">
        <v>0</v>
      </c>
      <c r="K444" s="98">
        <v>0</v>
      </c>
      <c r="L444" s="98">
        <v>0</v>
      </c>
      <c r="M444" s="98">
        <v>0</v>
      </c>
      <c r="N444" s="98">
        <v>0</v>
      </c>
      <c r="O444" s="98">
        <v>0</v>
      </c>
      <c r="P444" s="98">
        <v>0</v>
      </c>
      <c r="Q444" s="98">
        <v>0</v>
      </c>
      <c r="R444" s="98">
        <v>0</v>
      </c>
      <c r="S444" s="98">
        <v>0</v>
      </c>
      <c r="T444" s="98">
        <v>0</v>
      </c>
      <c r="U444" s="98">
        <v>0</v>
      </c>
      <c r="V444" s="98">
        <v>0</v>
      </c>
      <c r="W444" s="98">
        <v>0</v>
      </c>
      <c r="X444" s="98">
        <v>0</v>
      </c>
      <c r="Y444" s="98">
        <v>0</v>
      </c>
      <c r="DA444" s="63" t="s">
        <v>4109</v>
      </c>
    </row>
    <row r="445" spans="1:105" ht="12" customHeight="1" x14ac:dyDescent="0.25">
      <c r="A445" s="97" t="s">
        <v>50</v>
      </c>
      <c r="B445" s="98"/>
      <c r="C445" s="98">
        <v>223.99340701152917</v>
      </c>
      <c r="D445" s="98">
        <v>0</v>
      </c>
      <c r="E445" s="98">
        <v>0</v>
      </c>
      <c r="F445" s="98">
        <v>0</v>
      </c>
      <c r="G445" s="98">
        <v>0</v>
      </c>
      <c r="H445" s="98">
        <v>252.68440750285677</v>
      </c>
      <c r="I445" s="98">
        <v>248.60425495908854</v>
      </c>
      <c r="J445" s="98">
        <v>210.76372835819498</v>
      </c>
      <c r="K445" s="98">
        <v>225.83871074019385</v>
      </c>
      <c r="L445" s="98">
        <v>215.91005969344448</v>
      </c>
      <c r="M445" s="98">
        <v>215.74061215192654</v>
      </c>
      <c r="N445" s="98">
        <v>217.51962606155931</v>
      </c>
      <c r="O445" s="98">
        <v>215.47531415335993</v>
      </c>
      <c r="P445" s="98">
        <v>0</v>
      </c>
      <c r="Q445" s="98">
        <v>0</v>
      </c>
      <c r="R445" s="98">
        <v>0</v>
      </c>
      <c r="S445" s="98">
        <v>0</v>
      </c>
      <c r="T445" s="98">
        <v>0</v>
      </c>
      <c r="U445" s="98">
        <v>0</v>
      </c>
      <c r="V445" s="98">
        <v>0</v>
      </c>
      <c r="W445" s="98">
        <v>0</v>
      </c>
      <c r="X445" s="98">
        <v>196.75749146401662</v>
      </c>
      <c r="Y445" s="98">
        <v>177.89360317298102</v>
      </c>
      <c r="DA445" s="63" t="s">
        <v>4110</v>
      </c>
    </row>
    <row r="446" spans="1:105" ht="12" customHeight="1" x14ac:dyDescent="0.25">
      <c r="A446" s="109" t="s">
        <v>120</v>
      </c>
      <c r="B446" s="33"/>
      <c r="C446" s="33">
        <v>229.25693123899302</v>
      </c>
      <c r="D446" s="33">
        <v>0</v>
      </c>
      <c r="E446" s="33">
        <v>0</v>
      </c>
      <c r="F446" s="33">
        <v>0</v>
      </c>
      <c r="G446" s="33">
        <v>0</v>
      </c>
      <c r="H446" s="33">
        <v>249.01578313478905</v>
      </c>
      <c r="I446" s="33">
        <v>244.27901566924268</v>
      </c>
      <c r="J446" s="33">
        <v>213.93441193682096</v>
      </c>
      <c r="K446" s="33">
        <v>221.58009704608793</v>
      </c>
      <c r="L446" s="33">
        <v>219.51902447309865</v>
      </c>
      <c r="M446" s="33">
        <v>204.99619940281278</v>
      </c>
      <c r="N446" s="33">
        <v>213.07869815457698</v>
      </c>
      <c r="O446" s="33">
        <v>214.65190660900359</v>
      </c>
      <c r="P446" s="33">
        <v>217.271750462152</v>
      </c>
      <c r="Q446" s="33">
        <v>0</v>
      </c>
      <c r="R446" s="33">
        <v>0</v>
      </c>
      <c r="S446" s="33">
        <v>0</v>
      </c>
      <c r="T446" s="33">
        <v>0</v>
      </c>
      <c r="U446" s="33">
        <v>0</v>
      </c>
      <c r="V446" s="33">
        <v>0</v>
      </c>
      <c r="W446" s="33">
        <v>0</v>
      </c>
      <c r="X446" s="33">
        <v>168.82693612709301</v>
      </c>
      <c r="Y446" s="33">
        <v>171.98694070472874</v>
      </c>
      <c r="DA446" s="60" t="s">
        <v>4111</v>
      </c>
    </row>
    <row r="448" spans="1:105" ht="12" customHeight="1" x14ac:dyDescent="0.25">
      <c r="A448" s="116" t="s">
        <v>159</v>
      </c>
      <c r="B448" s="117"/>
      <c r="C448" s="117">
        <f t="shared" ref="C448:Q448" si="233">C449+C452+C454+C464</f>
        <v>5899.6812919561953</v>
      </c>
      <c r="D448" s="117">
        <f t="shared" si="233"/>
        <v>0</v>
      </c>
      <c r="E448" s="117">
        <f t="shared" si="233"/>
        <v>0</v>
      </c>
      <c r="F448" s="117">
        <f t="shared" si="233"/>
        <v>0</v>
      </c>
      <c r="G448" s="117">
        <f t="shared" si="233"/>
        <v>0</v>
      </c>
      <c r="H448" s="117">
        <f t="shared" si="233"/>
        <v>4435.7120909173855</v>
      </c>
      <c r="I448" s="117">
        <f t="shared" si="233"/>
        <v>3376.1135523771709</v>
      </c>
      <c r="J448" s="117">
        <f t="shared" si="233"/>
        <v>4398.6944901870193</v>
      </c>
      <c r="K448" s="117">
        <f t="shared" si="233"/>
        <v>7029.5151348778245</v>
      </c>
      <c r="L448" s="117">
        <f t="shared" si="233"/>
        <v>4052.2297043904377</v>
      </c>
      <c r="M448" s="117">
        <f t="shared" si="233"/>
        <v>3511.1769091204378</v>
      </c>
      <c r="N448" s="117">
        <f t="shared" si="233"/>
        <v>3669.5382327821258</v>
      </c>
      <c r="O448" s="117">
        <f t="shared" si="233"/>
        <v>4494.7282023246926</v>
      </c>
      <c r="P448" s="117">
        <f t="shared" si="233"/>
        <v>2991.3121146134913</v>
      </c>
      <c r="Q448" s="117">
        <f t="shared" si="233"/>
        <v>0</v>
      </c>
      <c r="R448" s="117">
        <f t="shared" ref="R448:V448" si="234">R449+R452+R454+R464</f>
        <v>0</v>
      </c>
      <c r="S448" s="117">
        <f t="shared" si="234"/>
        <v>0</v>
      </c>
      <c r="T448" s="117">
        <f t="shared" si="234"/>
        <v>0</v>
      </c>
      <c r="U448" s="117">
        <f t="shared" si="234"/>
        <v>0</v>
      </c>
      <c r="V448" s="117">
        <f t="shared" si="234"/>
        <v>0</v>
      </c>
      <c r="W448" s="117">
        <f t="shared" ref="W448:Y448" si="235">W449+W452+W454+W464</f>
        <v>0</v>
      </c>
      <c r="X448" s="117">
        <f t="shared" si="235"/>
        <v>1506.7186453635079</v>
      </c>
      <c r="Y448" s="117">
        <f t="shared" si="235"/>
        <v>1068.5460072388607</v>
      </c>
      <c r="DA448" s="129" t="s">
        <v>4259</v>
      </c>
    </row>
    <row r="449" spans="1:105" ht="12" customHeight="1" x14ac:dyDescent="0.25">
      <c r="A449" s="121" t="s">
        <v>57</v>
      </c>
      <c r="B449" s="122"/>
      <c r="C449" s="122">
        <f t="shared" ref="C449:Q449" si="236">SUM(C450:C451)</f>
        <v>5856.1142990137414</v>
      </c>
      <c r="D449" s="122">
        <f t="shared" si="236"/>
        <v>0</v>
      </c>
      <c r="E449" s="122">
        <f t="shared" si="236"/>
        <v>0</v>
      </c>
      <c r="F449" s="122">
        <f t="shared" si="236"/>
        <v>0</v>
      </c>
      <c r="G449" s="122">
        <f t="shared" si="236"/>
        <v>0</v>
      </c>
      <c r="H449" s="122">
        <f t="shared" si="236"/>
        <v>4382.1959553586275</v>
      </c>
      <c r="I449" s="122">
        <f t="shared" si="236"/>
        <v>3332.4769115899012</v>
      </c>
      <c r="J449" s="122">
        <f t="shared" si="236"/>
        <v>4353.1075747102977</v>
      </c>
      <c r="K449" s="122">
        <f t="shared" si="236"/>
        <v>6965.9118997400947</v>
      </c>
      <c r="L449" s="122">
        <f t="shared" si="236"/>
        <v>3983.6609870237335</v>
      </c>
      <c r="M449" s="122">
        <f t="shared" si="236"/>
        <v>3420.2822235046547</v>
      </c>
      <c r="N449" s="122">
        <f t="shared" si="236"/>
        <v>3587.7974306826786</v>
      </c>
      <c r="O449" s="122">
        <f t="shared" si="236"/>
        <v>4430.7987987103825</v>
      </c>
      <c r="P449" s="122">
        <f t="shared" si="236"/>
        <v>2991.3121146134913</v>
      </c>
      <c r="Q449" s="122">
        <f t="shared" si="236"/>
        <v>0</v>
      </c>
      <c r="R449" s="122">
        <f t="shared" ref="R449:V449" si="237">SUM(R450:R451)</f>
        <v>0</v>
      </c>
      <c r="S449" s="122">
        <f t="shared" si="237"/>
        <v>0</v>
      </c>
      <c r="T449" s="122">
        <f t="shared" si="237"/>
        <v>0</v>
      </c>
      <c r="U449" s="122">
        <f t="shared" si="237"/>
        <v>0</v>
      </c>
      <c r="V449" s="122">
        <f t="shared" si="237"/>
        <v>0</v>
      </c>
      <c r="W449" s="122">
        <f t="shared" ref="W449:Y449" si="238">SUM(W450:W451)</f>
        <v>0</v>
      </c>
      <c r="X449" s="122">
        <f t="shared" si="238"/>
        <v>1449.5449280793653</v>
      </c>
      <c r="Y449" s="122">
        <f t="shared" si="238"/>
        <v>1021.1088315076272</v>
      </c>
      <c r="DA449" s="130" t="s">
        <v>4260</v>
      </c>
    </row>
    <row r="450" spans="1:105" ht="12" customHeight="1" x14ac:dyDescent="0.25">
      <c r="A450" s="97" t="s">
        <v>51</v>
      </c>
      <c r="B450" s="98"/>
      <c r="C450" s="98">
        <v>5856.1142990137414</v>
      </c>
      <c r="D450" s="98">
        <v>0</v>
      </c>
      <c r="E450" s="98">
        <v>0</v>
      </c>
      <c r="F450" s="98">
        <v>0</v>
      </c>
      <c r="G450" s="98">
        <v>0</v>
      </c>
      <c r="H450" s="98">
        <v>4382.1959553586275</v>
      </c>
      <c r="I450" s="98">
        <v>3332.4769115899012</v>
      </c>
      <c r="J450" s="98">
        <v>4353.1075747102977</v>
      </c>
      <c r="K450" s="98">
        <v>6965.9118997400947</v>
      </c>
      <c r="L450" s="98">
        <v>3983.6609870237335</v>
      </c>
      <c r="M450" s="98">
        <v>3420.2822235046547</v>
      </c>
      <c r="N450" s="98">
        <v>3587.7974306826786</v>
      </c>
      <c r="O450" s="98">
        <v>4430.7987987103825</v>
      </c>
      <c r="P450" s="98">
        <v>2991.3121146134913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0</v>
      </c>
      <c r="X450" s="98">
        <v>1449.5449280793653</v>
      </c>
      <c r="Y450" s="98">
        <v>1021.1088315076272</v>
      </c>
      <c r="DA450" s="63" t="s">
        <v>4261</v>
      </c>
    </row>
    <row r="451" spans="1:105" ht="12" customHeight="1" x14ac:dyDescent="0.25">
      <c r="A451" s="97" t="s">
        <v>53</v>
      </c>
      <c r="B451" s="98"/>
      <c r="C451" s="98">
        <v>0</v>
      </c>
      <c r="D451" s="98">
        <v>0</v>
      </c>
      <c r="E451" s="98">
        <v>0</v>
      </c>
      <c r="F451" s="98">
        <v>0</v>
      </c>
      <c r="G451" s="98">
        <v>0</v>
      </c>
      <c r="H451" s="98">
        <v>0</v>
      </c>
      <c r="I451" s="98">
        <v>0</v>
      </c>
      <c r="J451" s="98">
        <v>0</v>
      </c>
      <c r="K451" s="98">
        <v>0</v>
      </c>
      <c r="L451" s="98">
        <v>0</v>
      </c>
      <c r="M451" s="98">
        <v>0</v>
      </c>
      <c r="N451" s="98">
        <v>0</v>
      </c>
      <c r="O451" s="98">
        <v>0</v>
      </c>
      <c r="P451" s="98">
        <v>0</v>
      </c>
      <c r="Q451" s="98">
        <v>0</v>
      </c>
      <c r="R451" s="98">
        <v>0</v>
      </c>
      <c r="S451" s="98">
        <v>0</v>
      </c>
      <c r="T451" s="98">
        <v>0</v>
      </c>
      <c r="U451" s="98">
        <v>0</v>
      </c>
      <c r="V451" s="98">
        <v>0</v>
      </c>
      <c r="W451" s="98">
        <v>0</v>
      </c>
      <c r="X451" s="98">
        <v>0</v>
      </c>
      <c r="Y451" s="98">
        <v>0</v>
      </c>
      <c r="DA451" s="63" t="s">
        <v>4262</v>
      </c>
    </row>
    <row r="452" spans="1:105" ht="12" customHeight="1" x14ac:dyDescent="0.25">
      <c r="A452" s="121" t="s">
        <v>92</v>
      </c>
      <c r="B452" s="122"/>
      <c r="C452" s="122">
        <f t="shared" ref="C452:Y452" si="239">C453</f>
        <v>0</v>
      </c>
      <c r="D452" s="122">
        <f t="shared" si="239"/>
        <v>0</v>
      </c>
      <c r="E452" s="122">
        <f t="shared" si="239"/>
        <v>0</v>
      </c>
      <c r="F452" s="122">
        <f t="shared" si="239"/>
        <v>0</v>
      </c>
      <c r="G452" s="122">
        <f t="shared" si="239"/>
        <v>0</v>
      </c>
      <c r="H452" s="122">
        <f t="shared" si="239"/>
        <v>0</v>
      </c>
      <c r="I452" s="122">
        <f t="shared" si="239"/>
        <v>0</v>
      </c>
      <c r="J452" s="122">
        <f t="shared" si="239"/>
        <v>0</v>
      </c>
      <c r="K452" s="122">
        <f t="shared" si="239"/>
        <v>0</v>
      </c>
      <c r="L452" s="122">
        <f t="shared" si="239"/>
        <v>0</v>
      </c>
      <c r="M452" s="122">
        <f t="shared" si="239"/>
        <v>0</v>
      </c>
      <c r="N452" s="122">
        <f t="shared" si="239"/>
        <v>0</v>
      </c>
      <c r="O452" s="122">
        <f t="shared" si="239"/>
        <v>0</v>
      </c>
      <c r="P452" s="122">
        <f t="shared" si="239"/>
        <v>0</v>
      </c>
      <c r="Q452" s="122">
        <f t="shared" si="239"/>
        <v>0</v>
      </c>
      <c r="R452" s="122">
        <f t="shared" si="239"/>
        <v>0</v>
      </c>
      <c r="S452" s="122">
        <f t="shared" si="239"/>
        <v>0</v>
      </c>
      <c r="T452" s="122">
        <f t="shared" si="239"/>
        <v>0</v>
      </c>
      <c r="U452" s="122">
        <f t="shared" si="239"/>
        <v>0</v>
      </c>
      <c r="V452" s="122">
        <f t="shared" si="239"/>
        <v>0</v>
      </c>
      <c r="W452" s="122">
        <f t="shared" si="239"/>
        <v>0</v>
      </c>
      <c r="X452" s="122">
        <f t="shared" si="239"/>
        <v>0</v>
      </c>
      <c r="Y452" s="122">
        <f t="shared" si="239"/>
        <v>0</v>
      </c>
      <c r="DA452" s="130" t="s">
        <v>4263</v>
      </c>
    </row>
    <row r="453" spans="1:105" ht="12" customHeight="1" x14ac:dyDescent="0.25">
      <c r="A453" s="97" t="s">
        <v>53</v>
      </c>
      <c r="B453" s="98"/>
      <c r="C453" s="98">
        <v>0</v>
      </c>
      <c r="D453" s="98">
        <v>0</v>
      </c>
      <c r="E453" s="98">
        <v>0</v>
      </c>
      <c r="F453" s="98">
        <v>0</v>
      </c>
      <c r="G453" s="98">
        <v>0</v>
      </c>
      <c r="H453" s="98">
        <v>0</v>
      </c>
      <c r="I453" s="98">
        <v>0</v>
      </c>
      <c r="J453" s="98">
        <v>0</v>
      </c>
      <c r="K453" s="98">
        <v>0</v>
      </c>
      <c r="L453" s="98">
        <v>0</v>
      </c>
      <c r="M453" s="98">
        <v>0</v>
      </c>
      <c r="N453" s="98">
        <v>0</v>
      </c>
      <c r="O453" s="98">
        <v>0</v>
      </c>
      <c r="P453" s="98">
        <v>0</v>
      </c>
      <c r="Q453" s="98">
        <v>0</v>
      </c>
      <c r="R453" s="98">
        <v>0</v>
      </c>
      <c r="S453" s="98">
        <v>0</v>
      </c>
      <c r="T453" s="98">
        <v>0</v>
      </c>
      <c r="U453" s="98">
        <v>0</v>
      </c>
      <c r="V453" s="98">
        <v>0</v>
      </c>
      <c r="W453" s="98">
        <v>0</v>
      </c>
      <c r="X453" s="98">
        <v>0</v>
      </c>
      <c r="Y453" s="98">
        <v>0</v>
      </c>
      <c r="DA453" s="63" t="s">
        <v>4264</v>
      </c>
    </row>
    <row r="454" spans="1:105" ht="12" customHeight="1" x14ac:dyDescent="0.25">
      <c r="A454" s="121" t="s">
        <v>55</v>
      </c>
      <c r="B454" s="122"/>
      <c r="C454" s="122">
        <v>39.659527247801016</v>
      </c>
      <c r="D454" s="122">
        <v>0</v>
      </c>
      <c r="E454" s="122">
        <v>0</v>
      </c>
      <c r="F454" s="122">
        <v>0</v>
      </c>
      <c r="G454" s="122">
        <v>0</v>
      </c>
      <c r="H454" s="122">
        <v>47.434316972614617</v>
      </c>
      <c r="I454" s="122">
        <v>36.030942348024034</v>
      </c>
      <c r="J454" s="122">
        <v>39.185908349173594</v>
      </c>
      <c r="K454" s="122">
        <v>56.792429445682203</v>
      </c>
      <c r="L454" s="122">
        <v>62.98056246683818</v>
      </c>
      <c r="M454" s="122">
        <v>85.268958067137859</v>
      </c>
      <c r="N454" s="122">
        <v>75.903033186691289</v>
      </c>
      <c r="O454" s="122">
        <v>58.311720746043619</v>
      </c>
      <c r="P454" s="122">
        <v>0</v>
      </c>
      <c r="Q454" s="122">
        <v>0</v>
      </c>
      <c r="R454" s="122">
        <v>0</v>
      </c>
      <c r="S454" s="122">
        <v>0</v>
      </c>
      <c r="T454" s="122">
        <v>0</v>
      </c>
      <c r="U454" s="122">
        <v>0</v>
      </c>
      <c r="V454" s="122">
        <v>0</v>
      </c>
      <c r="W454" s="122">
        <v>0</v>
      </c>
      <c r="X454" s="122">
        <v>50.907987146635918</v>
      </c>
      <c r="Y454" s="122">
        <v>41.856307093013775</v>
      </c>
      <c r="DA454" s="130" t="s">
        <v>4265</v>
      </c>
    </row>
    <row r="455" spans="1:105" ht="12" customHeight="1" x14ac:dyDescent="0.25">
      <c r="A455" s="97" t="s">
        <v>143</v>
      </c>
      <c r="B455" s="98"/>
      <c r="C455" s="98">
        <v>692.06358284099531</v>
      </c>
      <c r="D455" s="98">
        <v>0</v>
      </c>
      <c r="E455" s="98">
        <v>0</v>
      </c>
      <c r="F455" s="98">
        <v>0</v>
      </c>
      <c r="G455" s="98">
        <v>0</v>
      </c>
      <c r="H455" s="98">
        <v>754.56051326258967</v>
      </c>
      <c r="I455" s="98">
        <v>600.63398017968643</v>
      </c>
      <c r="J455" s="98">
        <v>787.2583479193155</v>
      </c>
      <c r="K455" s="98">
        <v>1521.5295742805231</v>
      </c>
      <c r="L455" s="98">
        <v>777.54918590150646</v>
      </c>
      <c r="M455" s="98">
        <v>741.28396429973293</v>
      </c>
      <c r="N455" s="98">
        <v>729.42287370469171</v>
      </c>
      <c r="O455" s="98">
        <v>727.6270688756033</v>
      </c>
      <c r="P455" s="98">
        <v>0</v>
      </c>
      <c r="Q455" s="98">
        <v>0</v>
      </c>
      <c r="R455" s="98">
        <v>0</v>
      </c>
      <c r="S455" s="98">
        <v>0</v>
      </c>
      <c r="T455" s="98">
        <v>0</v>
      </c>
      <c r="U455" s="98">
        <v>0</v>
      </c>
      <c r="V455" s="98">
        <v>0</v>
      </c>
      <c r="W455" s="98">
        <v>0</v>
      </c>
      <c r="X455" s="98">
        <v>287.4516301046288</v>
      </c>
      <c r="Y455" s="98">
        <v>394.03780459955271</v>
      </c>
      <c r="DA455" s="63" t="s">
        <v>4266</v>
      </c>
    </row>
    <row r="456" spans="1:105" ht="12" customHeight="1" x14ac:dyDescent="0.25">
      <c r="A456" s="97" t="s">
        <v>124</v>
      </c>
      <c r="B456" s="98"/>
      <c r="C456" s="98">
        <v>450.3716535672458</v>
      </c>
      <c r="D456" s="98">
        <v>0</v>
      </c>
      <c r="E456" s="98">
        <v>0</v>
      </c>
      <c r="F456" s="98">
        <v>0</v>
      </c>
      <c r="G456" s="98">
        <v>0</v>
      </c>
      <c r="H456" s="98">
        <v>523.79286116057744</v>
      </c>
      <c r="I456" s="98">
        <v>523.79505007129626</v>
      </c>
      <c r="J456" s="98">
        <v>486.49587953901442</v>
      </c>
      <c r="K456" s="98">
        <v>522.74401146763341</v>
      </c>
      <c r="L456" s="98">
        <v>510.8638159330377</v>
      </c>
      <c r="M456" s="98">
        <v>497.60312104818064</v>
      </c>
      <c r="N456" s="98">
        <v>488.64288427988464</v>
      </c>
      <c r="O456" s="98">
        <v>468.77130788027188</v>
      </c>
      <c r="P456" s="98">
        <v>0</v>
      </c>
      <c r="Q456" s="98">
        <v>0</v>
      </c>
      <c r="R456" s="98">
        <v>0</v>
      </c>
      <c r="S456" s="98">
        <v>0</v>
      </c>
      <c r="T456" s="98">
        <v>0</v>
      </c>
      <c r="U456" s="98">
        <v>0</v>
      </c>
      <c r="V456" s="98">
        <v>0</v>
      </c>
      <c r="W456" s="98">
        <v>0</v>
      </c>
      <c r="X456" s="98">
        <v>280.02854624651189</v>
      </c>
      <c r="Y456" s="98">
        <v>253.33588793774803</v>
      </c>
      <c r="DA456" s="63" t="s">
        <v>4267</v>
      </c>
    </row>
    <row r="457" spans="1:105" ht="12" customHeight="1" x14ac:dyDescent="0.25">
      <c r="A457" s="97" t="s">
        <v>123</v>
      </c>
      <c r="B457" s="98"/>
      <c r="C457" s="98">
        <v>0</v>
      </c>
      <c r="D457" s="98">
        <v>0</v>
      </c>
      <c r="E457" s="98">
        <v>0</v>
      </c>
      <c r="F457" s="98">
        <v>0</v>
      </c>
      <c r="G457" s="98">
        <v>0</v>
      </c>
      <c r="H457" s="98">
        <v>0</v>
      </c>
      <c r="I457" s="98">
        <v>0</v>
      </c>
      <c r="J457" s="98">
        <v>194.34903211889741</v>
      </c>
      <c r="K457" s="98">
        <v>215.56472009680544</v>
      </c>
      <c r="L457" s="98">
        <v>212.04009213332702</v>
      </c>
      <c r="M457" s="98">
        <v>198.90421193926807</v>
      </c>
      <c r="N457" s="98">
        <v>0</v>
      </c>
      <c r="O457" s="98">
        <v>0</v>
      </c>
      <c r="P457" s="98">
        <v>0</v>
      </c>
      <c r="Q457" s="98">
        <v>0</v>
      </c>
      <c r="R457" s="98">
        <v>0</v>
      </c>
      <c r="S457" s="98">
        <v>0</v>
      </c>
      <c r="T457" s="98">
        <v>0</v>
      </c>
      <c r="U457" s="98">
        <v>0</v>
      </c>
      <c r="V457" s="98">
        <v>0</v>
      </c>
      <c r="W457" s="98">
        <v>0</v>
      </c>
      <c r="X457" s="98">
        <v>97.864305870837271</v>
      </c>
      <c r="Y457" s="98">
        <v>97.911630144172562</v>
      </c>
      <c r="DA457" s="63" t="s">
        <v>4268</v>
      </c>
    </row>
    <row r="458" spans="1:105" ht="12" customHeight="1" x14ac:dyDescent="0.25">
      <c r="A458" s="100" t="s">
        <v>50</v>
      </c>
      <c r="B458" s="101"/>
      <c r="C458" s="101">
        <v>0</v>
      </c>
      <c r="D458" s="101">
        <v>0</v>
      </c>
      <c r="E458" s="101">
        <v>0</v>
      </c>
      <c r="F458" s="101">
        <v>0</v>
      </c>
      <c r="G458" s="101">
        <v>0</v>
      </c>
      <c r="H458" s="101">
        <v>0</v>
      </c>
      <c r="I458" s="101">
        <v>0</v>
      </c>
      <c r="J458" s="101">
        <v>194.34903211889741</v>
      </c>
      <c r="K458" s="101">
        <v>215.56472009680544</v>
      </c>
      <c r="L458" s="101">
        <v>212.04009213332702</v>
      </c>
      <c r="M458" s="101">
        <v>198.90421193926807</v>
      </c>
      <c r="N458" s="101">
        <v>0</v>
      </c>
      <c r="O458" s="101">
        <v>0</v>
      </c>
      <c r="P458" s="101">
        <v>0</v>
      </c>
      <c r="Q458" s="101">
        <v>0</v>
      </c>
      <c r="R458" s="101">
        <v>0</v>
      </c>
      <c r="S458" s="101">
        <v>0</v>
      </c>
      <c r="T458" s="101">
        <v>0</v>
      </c>
      <c r="U458" s="101">
        <v>0</v>
      </c>
      <c r="V458" s="101">
        <v>0</v>
      </c>
      <c r="W458" s="101">
        <v>0</v>
      </c>
      <c r="X458" s="101">
        <v>97.864305870837271</v>
      </c>
      <c r="Y458" s="101">
        <v>97.911630144172562</v>
      </c>
      <c r="DA458" s="131" t="s">
        <v>4269</v>
      </c>
    </row>
    <row r="459" spans="1:105" ht="12" customHeight="1" x14ac:dyDescent="0.25">
      <c r="A459" s="103" t="s">
        <v>52</v>
      </c>
      <c r="B459" s="104"/>
      <c r="C459" s="104">
        <v>0</v>
      </c>
      <c r="D459" s="104">
        <v>0</v>
      </c>
      <c r="E459" s="104">
        <v>0</v>
      </c>
      <c r="F459" s="104">
        <v>0</v>
      </c>
      <c r="G459" s="104">
        <v>0</v>
      </c>
      <c r="H459" s="104">
        <v>0</v>
      </c>
      <c r="I459" s="104">
        <v>0</v>
      </c>
      <c r="J459" s="104">
        <v>0</v>
      </c>
      <c r="K459" s="104">
        <v>0</v>
      </c>
      <c r="L459" s="104">
        <v>0</v>
      </c>
      <c r="M459" s="104">
        <v>0</v>
      </c>
      <c r="N459" s="104">
        <v>0</v>
      </c>
      <c r="O459" s="104">
        <v>0</v>
      </c>
      <c r="P459" s="104">
        <v>0</v>
      </c>
      <c r="Q459" s="104">
        <v>0</v>
      </c>
      <c r="R459" s="104">
        <v>0</v>
      </c>
      <c r="S459" s="104">
        <v>0</v>
      </c>
      <c r="T459" s="104">
        <v>0</v>
      </c>
      <c r="U459" s="104">
        <v>0</v>
      </c>
      <c r="V459" s="104">
        <v>0</v>
      </c>
      <c r="W459" s="104">
        <v>0</v>
      </c>
      <c r="X459" s="104">
        <v>0</v>
      </c>
      <c r="Y459" s="104">
        <v>0</v>
      </c>
      <c r="DA459" s="132" t="s">
        <v>4270</v>
      </c>
    </row>
    <row r="460" spans="1:105" ht="12" customHeight="1" x14ac:dyDescent="0.25">
      <c r="A460" s="106" t="s">
        <v>122</v>
      </c>
      <c r="B460" s="101"/>
      <c r="C460" s="101">
        <v>0</v>
      </c>
      <c r="D460" s="101">
        <v>0</v>
      </c>
      <c r="E460" s="101">
        <v>0</v>
      </c>
      <c r="F460" s="101">
        <v>0</v>
      </c>
      <c r="G460" s="101">
        <v>0</v>
      </c>
      <c r="H460" s="101">
        <v>0</v>
      </c>
      <c r="I460" s="101">
        <v>0</v>
      </c>
      <c r="J460" s="101">
        <v>0</v>
      </c>
      <c r="K460" s="101">
        <v>0</v>
      </c>
      <c r="L460" s="101">
        <v>0</v>
      </c>
      <c r="M460" s="101">
        <v>0</v>
      </c>
      <c r="N460" s="101">
        <v>0</v>
      </c>
      <c r="O460" s="101">
        <v>0</v>
      </c>
      <c r="P460" s="101">
        <v>0</v>
      </c>
      <c r="Q460" s="101">
        <v>0</v>
      </c>
      <c r="R460" s="101">
        <v>0</v>
      </c>
      <c r="S460" s="101">
        <v>0</v>
      </c>
      <c r="T460" s="101">
        <v>0</v>
      </c>
      <c r="U460" s="101">
        <v>0</v>
      </c>
      <c r="V460" s="101">
        <v>0</v>
      </c>
      <c r="W460" s="101">
        <v>0</v>
      </c>
      <c r="X460" s="101">
        <v>0</v>
      </c>
      <c r="Y460" s="101">
        <v>0</v>
      </c>
      <c r="DA460" s="131" t="s">
        <v>4271</v>
      </c>
    </row>
    <row r="461" spans="1:105" ht="12" customHeight="1" x14ac:dyDescent="0.25">
      <c r="A461" s="107" t="s">
        <v>121</v>
      </c>
      <c r="B461" s="104"/>
      <c r="C461" s="104">
        <v>0</v>
      </c>
      <c r="D461" s="104">
        <v>0</v>
      </c>
      <c r="E461" s="104">
        <v>0</v>
      </c>
      <c r="F461" s="104">
        <v>0</v>
      </c>
      <c r="G461" s="104">
        <v>0</v>
      </c>
      <c r="H461" s="104">
        <v>0</v>
      </c>
      <c r="I461" s="104">
        <v>0</v>
      </c>
      <c r="J461" s="104">
        <v>0</v>
      </c>
      <c r="K461" s="104">
        <v>0</v>
      </c>
      <c r="L461" s="104">
        <v>0</v>
      </c>
      <c r="M461" s="104">
        <v>0</v>
      </c>
      <c r="N461" s="104">
        <v>0</v>
      </c>
      <c r="O461" s="104">
        <v>0</v>
      </c>
      <c r="P461" s="104">
        <v>0</v>
      </c>
      <c r="Q461" s="104">
        <v>0</v>
      </c>
      <c r="R461" s="104">
        <v>0</v>
      </c>
      <c r="S461" s="104">
        <v>0</v>
      </c>
      <c r="T461" s="104">
        <v>0</v>
      </c>
      <c r="U461" s="104">
        <v>0</v>
      </c>
      <c r="V461" s="104">
        <v>0</v>
      </c>
      <c r="W461" s="104">
        <v>0</v>
      </c>
      <c r="X461" s="104">
        <v>0</v>
      </c>
      <c r="Y461" s="104">
        <v>0</v>
      </c>
      <c r="DA461" s="132" t="s">
        <v>4272</v>
      </c>
    </row>
    <row r="462" spans="1:105" ht="12" customHeight="1" x14ac:dyDescent="0.25">
      <c r="A462" s="108" t="s">
        <v>53</v>
      </c>
      <c r="B462" s="98"/>
      <c r="C462" s="98">
        <v>0</v>
      </c>
      <c r="D462" s="98">
        <v>0</v>
      </c>
      <c r="E462" s="98">
        <v>0</v>
      </c>
      <c r="F462" s="98">
        <v>0</v>
      </c>
      <c r="G462" s="98">
        <v>0</v>
      </c>
      <c r="H462" s="98">
        <v>0</v>
      </c>
      <c r="I462" s="98">
        <v>0</v>
      </c>
      <c r="J462" s="98">
        <v>0</v>
      </c>
      <c r="K462" s="98">
        <v>0</v>
      </c>
      <c r="L462" s="98">
        <v>0</v>
      </c>
      <c r="M462" s="98">
        <v>0</v>
      </c>
      <c r="N462" s="98">
        <v>0</v>
      </c>
      <c r="O462" s="98">
        <v>0</v>
      </c>
      <c r="P462" s="98">
        <v>0</v>
      </c>
      <c r="Q462" s="98">
        <v>0</v>
      </c>
      <c r="R462" s="98">
        <v>0</v>
      </c>
      <c r="S462" s="98">
        <v>0</v>
      </c>
      <c r="T462" s="98">
        <v>0</v>
      </c>
      <c r="U462" s="98">
        <v>0</v>
      </c>
      <c r="V462" s="98">
        <v>0</v>
      </c>
      <c r="W462" s="98">
        <v>0</v>
      </c>
      <c r="X462" s="98">
        <v>0</v>
      </c>
      <c r="Y462" s="98">
        <v>0</v>
      </c>
      <c r="DA462" s="63" t="s">
        <v>4273</v>
      </c>
    </row>
    <row r="463" spans="1:105" ht="12" customHeight="1" x14ac:dyDescent="0.25">
      <c r="A463" s="108" t="s">
        <v>52</v>
      </c>
      <c r="B463" s="98"/>
      <c r="C463" s="98">
        <v>0</v>
      </c>
      <c r="D463" s="98">
        <v>0</v>
      </c>
      <c r="E463" s="98">
        <v>0</v>
      </c>
      <c r="F463" s="98">
        <v>0</v>
      </c>
      <c r="G463" s="98">
        <v>0</v>
      </c>
      <c r="H463" s="98">
        <v>0</v>
      </c>
      <c r="I463" s="98">
        <v>0</v>
      </c>
      <c r="J463" s="98">
        <v>0</v>
      </c>
      <c r="K463" s="98">
        <v>0</v>
      </c>
      <c r="L463" s="98">
        <v>0</v>
      </c>
      <c r="M463" s="98">
        <v>0</v>
      </c>
      <c r="N463" s="98">
        <v>0</v>
      </c>
      <c r="O463" s="98">
        <v>0</v>
      </c>
      <c r="P463" s="98">
        <v>0</v>
      </c>
      <c r="Q463" s="98">
        <v>0</v>
      </c>
      <c r="R463" s="98">
        <v>0</v>
      </c>
      <c r="S463" s="98">
        <v>0</v>
      </c>
      <c r="T463" s="98">
        <v>0</v>
      </c>
      <c r="U463" s="98">
        <v>0</v>
      </c>
      <c r="V463" s="98">
        <v>0</v>
      </c>
      <c r="W463" s="98">
        <v>0</v>
      </c>
      <c r="X463" s="98">
        <v>0</v>
      </c>
      <c r="Y463" s="98">
        <v>0</v>
      </c>
      <c r="DA463" s="63" t="s">
        <v>4274</v>
      </c>
    </row>
    <row r="464" spans="1:105" ht="12" customHeight="1" x14ac:dyDescent="0.25">
      <c r="A464" s="121" t="s">
        <v>54</v>
      </c>
      <c r="B464" s="122"/>
      <c r="C464" s="122">
        <v>3.9074656946528248</v>
      </c>
      <c r="D464" s="122">
        <v>0</v>
      </c>
      <c r="E464" s="122">
        <v>0</v>
      </c>
      <c r="F464" s="122">
        <v>0</v>
      </c>
      <c r="G464" s="122">
        <v>0</v>
      </c>
      <c r="H464" s="122">
        <v>6.0818185861432541</v>
      </c>
      <c r="I464" s="122">
        <v>7.6056984392456739</v>
      </c>
      <c r="J464" s="122">
        <v>6.4010071275476665</v>
      </c>
      <c r="K464" s="122">
        <v>6.8108056920475759</v>
      </c>
      <c r="L464" s="122">
        <v>5.5881548998659731</v>
      </c>
      <c r="M464" s="122">
        <v>5.6257275486456697</v>
      </c>
      <c r="N464" s="122">
        <v>5.8377689127558412</v>
      </c>
      <c r="O464" s="122">
        <v>5.6176828682665354</v>
      </c>
      <c r="P464" s="122">
        <v>0</v>
      </c>
      <c r="Q464" s="122">
        <v>0</v>
      </c>
      <c r="R464" s="122">
        <v>0</v>
      </c>
      <c r="S464" s="122">
        <v>0</v>
      </c>
      <c r="T464" s="122">
        <v>0</v>
      </c>
      <c r="U464" s="122">
        <v>0</v>
      </c>
      <c r="V464" s="122">
        <v>0</v>
      </c>
      <c r="W464" s="122">
        <v>0</v>
      </c>
      <c r="X464" s="122">
        <v>6.2657301375067549</v>
      </c>
      <c r="Y464" s="122">
        <v>5.5808686382197417</v>
      </c>
      <c r="DA464" s="130" t="s">
        <v>4275</v>
      </c>
    </row>
    <row r="465" spans="1:105" ht="12" customHeight="1" x14ac:dyDescent="0.25">
      <c r="A465" s="97" t="s">
        <v>51</v>
      </c>
      <c r="B465" s="98"/>
      <c r="C465" s="98">
        <v>0</v>
      </c>
      <c r="D465" s="98">
        <v>0</v>
      </c>
      <c r="E465" s="98">
        <v>0</v>
      </c>
      <c r="F465" s="98">
        <v>0</v>
      </c>
      <c r="G465" s="98">
        <v>0</v>
      </c>
      <c r="H465" s="98">
        <v>0</v>
      </c>
      <c r="I465" s="98">
        <v>0</v>
      </c>
      <c r="J465" s="98">
        <v>0</v>
      </c>
      <c r="K465" s="98">
        <v>0</v>
      </c>
      <c r="L465" s="98">
        <v>0</v>
      </c>
      <c r="M465" s="98">
        <v>0</v>
      </c>
      <c r="N465" s="98">
        <v>0</v>
      </c>
      <c r="O465" s="98">
        <v>0</v>
      </c>
      <c r="P465" s="98">
        <v>0</v>
      </c>
      <c r="Q465" s="98">
        <v>0</v>
      </c>
      <c r="R465" s="98">
        <v>0</v>
      </c>
      <c r="S465" s="98">
        <v>0</v>
      </c>
      <c r="T465" s="98">
        <v>0</v>
      </c>
      <c r="U465" s="98">
        <v>0</v>
      </c>
      <c r="V465" s="98">
        <v>0</v>
      </c>
      <c r="W465" s="98">
        <v>0</v>
      </c>
      <c r="X465" s="98">
        <v>0</v>
      </c>
      <c r="Y465" s="98">
        <v>0</v>
      </c>
      <c r="DA465" s="63" t="s">
        <v>4276</v>
      </c>
    </row>
    <row r="466" spans="1:105" ht="12" customHeight="1" x14ac:dyDescent="0.25">
      <c r="A466" s="97" t="s">
        <v>50</v>
      </c>
      <c r="B466" s="98"/>
      <c r="C466" s="98">
        <v>83.334692896652385</v>
      </c>
      <c r="D466" s="98">
        <v>0</v>
      </c>
      <c r="E466" s="98">
        <v>0</v>
      </c>
      <c r="F466" s="98">
        <v>0</v>
      </c>
      <c r="G466" s="98">
        <v>0</v>
      </c>
      <c r="H466" s="98">
        <v>93.911667685343076</v>
      </c>
      <c r="I466" s="98">
        <v>92.37613841485242</v>
      </c>
      <c r="J466" s="98">
        <v>78.299188196567911</v>
      </c>
      <c r="K466" s="98">
        <v>83.882219239341509</v>
      </c>
      <c r="L466" s="98">
        <v>80.177874650250928</v>
      </c>
      <c r="M466" s="98">
        <v>80.102364334777178</v>
      </c>
      <c r="N466" s="98">
        <v>80.755803293122469</v>
      </c>
      <c r="O466" s="98">
        <v>79.992639152358691</v>
      </c>
      <c r="P466" s="98">
        <v>0</v>
      </c>
      <c r="Q466" s="98">
        <v>0</v>
      </c>
      <c r="R466" s="98">
        <v>0</v>
      </c>
      <c r="S466" s="98">
        <v>0</v>
      </c>
      <c r="T466" s="98">
        <v>0</v>
      </c>
      <c r="U466" s="98">
        <v>0</v>
      </c>
      <c r="V466" s="98">
        <v>0</v>
      </c>
      <c r="W466" s="98">
        <v>0</v>
      </c>
      <c r="X466" s="98">
        <v>72.169818947464165</v>
      </c>
      <c r="Y466" s="98">
        <v>65.246490414370072</v>
      </c>
      <c r="DA466" s="63" t="s">
        <v>4277</v>
      </c>
    </row>
    <row r="467" spans="1:105" ht="12" customHeight="1" x14ac:dyDescent="0.25">
      <c r="A467" s="109" t="s">
        <v>120</v>
      </c>
      <c r="B467" s="33"/>
      <c r="C467" s="33">
        <v>0</v>
      </c>
      <c r="D467" s="33">
        <v>0</v>
      </c>
      <c r="E467" s="33">
        <v>0</v>
      </c>
      <c r="F467" s="33">
        <v>0</v>
      </c>
      <c r="G467" s="33">
        <v>0</v>
      </c>
      <c r="H467" s="33">
        <v>0</v>
      </c>
      <c r="I467" s="33">
        <v>0</v>
      </c>
      <c r="J467" s="33">
        <v>0</v>
      </c>
      <c r="K467" s="33">
        <v>0</v>
      </c>
      <c r="L467" s="33">
        <v>0</v>
      </c>
      <c r="M467" s="33">
        <v>0</v>
      </c>
      <c r="N467" s="33">
        <v>0</v>
      </c>
      <c r="O467" s="33">
        <v>0</v>
      </c>
      <c r="P467" s="33">
        <v>0</v>
      </c>
      <c r="Q467" s="33">
        <v>0</v>
      </c>
      <c r="R467" s="33">
        <v>0</v>
      </c>
      <c r="S467" s="33">
        <v>0</v>
      </c>
      <c r="T467" s="33">
        <v>0</v>
      </c>
      <c r="U467" s="33">
        <v>0</v>
      </c>
      <c r="V467" s="33">
        <v>0</v>
      </c>
      <c r="W467" s="33">
        <v>0</v>
      </c>
      <c r="X467" s="33">
        <v>0</v>
      </c>
      <c r="Y467" s="33">
        <v>0</v>
      </c>
      <c r="DA467" s="60" t="s">
        <v>4278</v>
      </c>
    </row>
    <row r="469" spans="1:105" ht="12" customHeight="1" x14ac:dyDescent="0.25">
      <c r="A469" s="116" t="s">
        <v>158</v>
      </c>
      <c r="B469" s="118"/>
      <c r="C469" s="118">
        <f t="shared" ref="C469:Q469" si="240">C470+C473+C475+C485</f>
        <v>155.76376826102944</v>
      </c>
      <c r="D469" s="118">
        <f t="shared" si="240"/>
        <v>0</v>
      </c>
      <c r="E469" s="118">
        <f t="shared" si="240"/>
        <v>0</v>
      </c>
      <c r="F469" s="118">
        <f t="shared" si="240"/>
        <v>0</v>
      </c>
      <c r="G469" s="118">
        <f t="shared" si="240"/>
        <v>0</v>
      </c>
      <c r="H469" s="118">
        <f t="shared" si="240"/>
        <v>119.94148692512046</v>
      </c>
      <c r="I469" s="118">
        <f t="shared" si="240"/>
        <v>95.627584748798967</v>
      </c>
      <c r="J469" s="118">
        <f t="shared" si="240"/>
        <v>117.80639588998889</v>
      </c>
      <c r="K469" s="118">
        <f t="shared" si="240"/>
        <v>180.75345323793749</v>
      </c>
      <c r="L469" s="118">
        <f t="shared" si="240"/>
        <v>109.95023469166547</v>
      </c>
      <c r="M469" s="118">
        <f t="shared" si="240"/>
        <v>96.25853519848657</v>
      </c>
      <c r="N469" s="118">
        <f t="shared" si="240"/>
        <v>100.58143729799743</v>
      </c>
      <c r="O469" s="118">
        <f t="shared" si="240"/>
        <v>120.18528912009269</v>
      </c>
      <c r="P469" s="118">
        <f t="shared" si="240"/>
        <v>87.116912629936763</v>
      </c>
      <c r="Q469" s="118">
        <f t="shared" si="240"/>
        <v>0</v>
      </c>
      <c r="R469" s="118">
        <f t="shared" ref="R469:V469" si="241">R470+R473+R475+R485</f>
        <v>0</v>
      </c>
      <c r="S469" s="118">
        <f t="shared" si="241"/>
        <v>0</v>
      </c>
      <c r="T469" s="118">
        <f t="shared" si="241"/>
        <v>0</v>
      </c>
      <c r="U469" s="118">
        <f t="shared" si="241"/>
        <v>0</v>
      </c>
      <c r="V469" s="118">
        <f t="shared" si="241"/>
        <v>0</v>
      </c>
      <c r="W469" s="118">
        <f t="shared" ref="W469:Y469" si="242">W470+W473+W475+W485</f>
        <v>0</v>
      </c>
      <c r="X469" s="118">
        <f t="shared" si="242"/>
        <v>43.719238892908749</v>
      </c>
      <c r="Y469" s="118">
        <f t="shared" si="242"/>
        <v>33.793434559810912</v>
      </c>
      <c r="DA469" s="129" t="s">
        <v>4427</v>
      </c>
    </row>
    <row r="470" spans="1:105" ht="12" customHeight="1" x14ac:dyDescent="0.25">
      <c r="A470" s="121" t="s">
        <v>57</v>
      </c>
      <c r="B470" s="123"/>
      <c r="C470" s="123">
        <f t="shared" ref="C470:Q470" si="243">SUM(C471:C472)</f>
        <v>138.8860973806072</v>
      </c>
      <c r="D470" s="123">
        <f t="shared" si="243"/>
        <v>0</v>
      </c>
      <c r="E470" s="123">
        <f t="shared" si="243"/>
        <v>0</v>
      </c>
      <c r="F470" s="123">
        <f t="shared" si="243"/>
        <v>0</v>
      </c>
      <c r="G470" s="123">
        <f t="shared" si="243"/>
        <v>0</v>
      </c>
      <c r="H470" s="123">
        <f t="shared" si="243"/>
        <v>100.38902868223758</v>
      </c>
      <c r="I470" s="123">
        <f t="shared" si="243"/>
        <v>76.326165358253363</v>
      </c>
      <c r="J470" s="123">
        <f t="shared" si="243"/>
        <v>99.778060652251057</v>
      </c>
      <c r="K470" s="123">
        <f t="shared" si="243"/>
        <v>162.23581731760279</v>
      </c>
      <c r="L470" s="123">
        <f t="shared" si="243"/>
        <v>91.49016106127165</v>
      </c>
      <c r="M470" s="123">
        <f t="shared" si="243"/>
        <v>78.366664751344615</v>
      </c>
      <c r="N470" s="123">
        <f t="shared" si="243"/>
        <v>82.160043108590585</v>
      </c>
      <c r="O470" s="123">
        <f t="shared" si="243"/>
        <v>102.3153839069458</v>
      </c>
      <c r="P470" s="123">
        <f t="shared" si="243"/>
        <v>69.082479822168963</v>
      </c>
      <c r="Q470" s="123">
        <f t="shared" si="243"/>
        <v>0</v>
      </c>
      <c r="R470" s="123">
        <f t="shared" ref="R470:V470" si="244">SUM(R471:R472)</f>
        <v>0</v>
      </c>
      <c r="S470" s="123">
        <f t="shared" si="244"/>
        <v>0</v>
      </c>
      <c r="T470" s="123">
        <f t="shared" si="244"/>
        <v>0</v>
      </c>
      <c r="U470" s="123">
        <f t="shared" si="244"/>
        <v>0</v>
      </c>
      <c r="V470" s="123">
        <f t="shared" si="244"/>
        <v>0</v>
      </c>
      <c r="W470" s="123">
        <f t="shared" ref="W470:Y470" si="245">SUM(W471:W472)</f>
        <v>0</v>
      </c>
      <c r="X470" s="123">
        <f t="shared" si="245"/>
        <v>33.665084413521178</v>
      </c>
      <c r="Y470" s="123">
        <f t="shared" si="245"/>
        <v>23.73958600355849</v>
      </c>
      <c r="DA470" s="130" t="s">
        <v>4428</v>
      </c>
    </row>
    <row r="471" spans="1:105" ht="12" customHeight="1" x14ac:dyDescent="0.25">
      <c r="A471" s="97" t="s">
        <v>51</v>
      </c>
      <c r="B471" s="99"/>
      <c r="C471" s="99">
        <v>138.02890758893932</v>
      </c>
      <c r="D471" s="99">
        <v>0</v>
      </c>
      <c r="E471" s="99">
        <v>0</v>
      </c>
      <c r="F471" s="99">
        <v>0</v>
      </c>
      <c r="G471" s="99">
        <v>0</v>
      </c>
      <c r="H471" s="99">
        <v>99.796000574234483</v>
      </c>
      <c r="I471" s="99">
        <v>75.877825488044522</v>
      </c>
      <c r="J471" s="99">
        <v>99.188710424677552</v>
      </c>
      <c r="K471" s="99">
        <v>161.28162890015298</v>
      </c>
      <c r="L471" s="99">
        <v>90.95467190958253</v>
      </c>
      <c r="M471" s="99">
        <v>77.910298460804228</v>
      </c>
      <c r="N471" s="99">
        <v>81.682035589584672</v>
      </c>
      <c r="O471" s="99">
        <v>101.72130085071835</v>
      </c>
      <c r="P471" s="99">
        <v>68.6813470308863</v>
      </c>
      <c r="Q471" s="99">
        <v>0</v>
      </c>
      <c r="R471" s="99">
        <v>0</v>
      </c>
      <c r="S471" s="99">
        <v>0</v>
      </c>
      <c r="T471" s="99">
        <v>0</v>
      </c>
      <c r="U471" s="99">
        <v>0</v>
      </c>
      <c r="V471" s="99">
        <v>0</v>
      </c>
      <c r="W471" s="99">
        <v>0</v>
      </c>
      <c r="X471" s="99">
        <v>33.458218667300919</v>
      </c>
      <c r="Y471" s="99">
        <v>23.593776257724535</v>
      </c>
      <c r="DA471" s="63" t="s">
        <v>4429</v>
      </c>
    </row>
    <row r="472" spans="1:105" ht="12" customHeight="1" x14ac:dyDescent="0.25">
      <c r="A472" s="97" t="s">
        <v>53</v>
      </c>
      <c r="B472" s="99"/>
      <c r="C472" s="99">
        <v>0.857189791667891</v>
      </c>
      <c r="D472" s="99">
        <v>0</v>
      </c>
      <c r="E472" s="99">
        <v>0</v>
      </c>
      <c r="F472" s="99">
        <v>0</v>
      </c>
      <c r="G472" s="99">
        <v>0</v>
      </c>
      <c r="H472" s="99">
        <v>0.59302810800309369</v>
      </c>
      <c r="I472" s="99">
        <v>0.44833987020883553</v>
      </c>
      <c r="J472" s="99">
        <v>0.58935022757350408</v>
      </c>
      <c r="K472" s="99">
        <v>0.9541884174498213</v>
      </c>
      <c r="L472" s="99">
        <v>0.53548915168912492</v>
      </c>
      <c r="M472" s="99">
        <v>0.45636629054038413</v>
      </c>
      <c r="N472" s="99">
        <v>0.47800751900591854</v>
      </c>
      <c r="O472" s="99">
        <v>0.59408305622745117</v>
      </c>
      <c r="P472" s="99">
        <v>0.40113279128266582</v>
      </c>
      <c r="Q472" s="99">
        <v>0</v>
      </c>
      <c r="R472" s="99">
        <v>0</v>
      </c>
      <c r="S472" s="99">
        <v>0</v>
      </c>
      <c r="T472" s="99">
        <v>0</v>
      </c>
      <c r="U472" s="99">
        <v>0</v>
      </c>
      <c r="V472" s="99">
        <v>0</v>
      </c>
      <c r="W472" s="99">
        <v>0</v>
      </c>
      <c r="X472" s="99">
        <v>0.20686574622026274</v>
      </c>
      <c r="Y472" s="99">
        <v>0.14580974583395276</v>
      </c>
      <c r="DA472" s="63" t="s">
        <v>4430</v>
      </c>
    </row>
    <row r="473" spans="1:105" ht="12" customHeight="1" x14ac:dyDescent="0.25">
      <c r="A473" s="121" t="s">
        <v>92</v>
      </c>
      <c r="B473" s="123"/>
      <c r="C473" s="123">
        <f t="shared" ref="C473:Y473" si="246">C474</f>
        <v>3.9362440483821065E-2</v>
      </c>
      <c r="D473" s="123">
        <f t="shared" si="246"/>
        <v>0</v>
      </c>
      <c r="E473" s="123">
        <f t="shared" si="246"/>
        <v>0</v>
      </c>
      <c r="F473" s="123">
        <f t="shared" si="246"/>
        <v>0</v>
      </c>
      <c r="G473" s="123">
        <f t="shared" si="246"/>
        <v>0</v>
      </c>
      <c r="H473" s="123">
        <f t="shared" si="246"/>
        <v>0.31079067012180894</v>
      </c>
      <c r="I473" s="123">
        <f t="shared" si="246"/>
        <v>9.553544978287816E-2</v>
      </c>
      <c r="J473" s="123">
        <f t="shared" si="246"/>
        <v>8.6955926384280929E-2</v>
      </c>
      <c r="K473" s="123">
        <f t="shared" si="246"/>
        <v>1.9855780110676517E-2</v>
      </c>
      <c r="L473" s="123">
        <f t="shared" si="246"/>
        <v>0.10725552903767588</v>
      </c>
      <c r="M473" s="123">
        <f t="shared" si="246"/>
        <v>1.7004312913521519E-2</v>
      </c>
      <c r="N473" s="123">
        <f t="shared" si="246"/>
        <v>8.7865713073263477E-2</v>
      </c>
      <c r="O473" s="123">
        <f t="shared" si="246"/>
        <v>0.1530726109069345</v>
      </c>
      <c r="P473" s="123">
        <f t="shared" si="246"/>
        <v>0</v>
      </c>
      <c r="Q473" s="123">
        <f t="shared" si="246"/>
        <v>0</v>
      </c>
      <c r="R473" s="123">
        <f t="shared" si="246"/>
        <v>0</v>
      </c>
      <c r="S473" s="123">
        <f t="shared" si="246"/>
        <v>0</v>
      </c>
      <c r="T473" s="123">
        <f t="shared" si="246"/>
        <v>0</v>
      </c>
      <c r="U473" s="123">
        <f t="shared" si="246"/>
        <v>0</v>
      </c>
      <c r="V473" s="123">
        <f t="shared" si="246"/>
        <v>0</v>
      </c>
      <c r="W473" s="123">
        <f t="shared" si="246"/>
        <v>0</v>
      </c>
      <c r="X473" s="123">
        <f t="shared" si="246"/>
        <v>0.17785902470334955</v>
      </c>
      <c r="Y473" s="123">
        <f t="shared" si="246"/>
        <v>0.17911079282651923</v>
      </c>
      <c r="DA473" s="130" t="s">
        <v>4431</v>
      </c>
    </row>
    <row r="474" spans="1:105" ht="12" customHeight="1" x14ac:dyDescent="0.25">
      <c r="A474" s="97" t="s">
        <v>53</v>
      </c>
      <c r="B474" s="99"/>
      <c r="C474" s="99">
        <f>RES_hhdet_in_fecs!C8</f>
        <v>3.9362440483821065E-2</v>
      </c>
      <c r="D474" s="99">
        <f>RES_hhdet_in_fecs!D8</f>
        <v>0</v>
      </c>
      <c r="E474" s="99">
        <f>RES_hhdet_in_fecs!E8</f>
        <v>0</v>
      </c>
      <c r="F474" s="99">
        <f>RES_hhdet_in_fecs!F8</f>
        <v>0</v>
      </c>
      <c r="G474" s="99">
        <f>RES_hhdet_in_fecs!G8</f>
        <v>0</v>
      </c>
      <c r="H474" s="99">
        <f>RES_hhdet_in_fecs!H8</f>
        <v>0.31079067012180894</v>
      </c>
      <c r="I474" s="99">
        <f>RES_hhdet_in_fecs!I8</f>
        <v>9.553544978287816E-2</v>
      </c>
      <c r="J474" s="99">
        <f>RES_hhdet_in_fecs!J8</f>
        <v>8.6955926384280929E-2</v>
      </c>
      <c r="K474" s="99">
        <f>RES_hhdet_in_fecs!K8</f>
        <v>1.9855780110676517E-2</v>
      </c>
      <c r="L474" s="99">
        <f>RES_hhdet_in_fecs!L8</f>
        <v>0.10725552903767588</v>
      </c>
      <c r="M474" s="99">
        <f>RES_hhdet_in_fecs!M8</f>
        <v>1.7004312913521519E-2</v>
      </c>
      <c r="N474" s="99">
        <f>RES_hhdet_in_fecs!N8</f>
        <v>8.7865713073263477E-2</v>
      </c>
      <c r="O474" s="99">
        <f>RES_hhdet_in_fecs!O8</f>
        <v>0.1530726109069345</v>
      </c>
      <c r="P474" s="99">
        <f>RES_hhdet_in_fecs!P8</f>
        <v>0</v>
      </c>
      <c r="Q474" s="99">
        <f>RES_hhdet_in_fecs!Q8</f>
        <v>0</v>
      </c>
      <c r="R474" s="99">
        <f>RES_hhdet_in_fecs!R8</f>
        <v>0</v>
      </c>
      <c r="S474" s="99">
        <f>RES_hhdet_in_fecs!S8</f>
        <v>0</v>
      </c>
      <c r="T474" s="99">
        <f>RES_hhdet_in_fecs!T8</f>
        <v>0</v>
      </c>
      <c r="U474" s="99">
        <f>RES_hhdet_in_fecs!U8</f>
        <v>0</v>
      </c>
      <c r="V474" s="99">
        <f>RES_hhdet_in_fecs!V8</f>
        <v>0</v>
      </c>
      <c r="W474" s="99">
        <f>RES_hhdet_in_fecs!W8</f>
        <v>0</v>
      </c>
      <c r="X474" s="99">
        <f>RES_hhdet_in_fecs!X8</f>
        <v>0.17785902470334955</v>
      </c>
      <c r="Y474" s="99">
        <f>RES_hhdet_in_fecs!Y8</f>
        <v>0.17911079282651923</v>
      </c>
      <c r="DA474" s="63" t="s">
        <v>4432</v>
      </c>
    </row>
    <row r="475" spans="1:105" ht="12" customHeight="1" x14ac:dyDescent="0.25">
      <c r="A475" s="121" t="s">
        <v>55</v>
      </c>
      <c r="B475" s="123"/>
      <c r="C475" s="123">
        <v>14.406770018135148</v>
      </c>
      <c r="D475" s="123">
        <v>0</v>
      </c>
      <c r="E475" s="123">
        <v>0</v>
      </c>
      <c r="F475" s="123">
        <v>0</v>
      </c>
      <c r="G475" s="123">
        <v>0</v>
      </c>
      <c r="H475" s="123">
        <v>16.59313935435269</v>
      </c>
      <c r="I475" s="123">
        <v>16.597795610208053</v>
      </c>
      <c r="J475" s="123">
        <v>15.668657839123474</v>
      </c>
      <c r="K475" s="123">
        <v>16.140291135296717</v>
      </c>
      <c r="L475" s="123">
        <v>16.034718498441336</v>
      </c>
      <c r="M475" s="123">
        <v>15.699821140192791</v>
      </c>
      <c r="N475" s="123">
        <v>16.085125156142443</v>
      </c>
      <c r="O475" s="123">
        <v>15.468512471365615</v>
      </c>
      <c r="P475" s="123">
        <v>15.823164267967133</v>
      </c>
      <c r="Q475" s="123">
        <v>0</v>
      </c>
      <c r="R475" s="123">
        <v>0</v>
      </c>
      <c r="S475" s="123">
        <v>0</v>
      </c>
      <c r="T475" s="123">
        <v>0</v>
      </c>
      <c r="U475" s="123">
        <v>0</v>
      </c>
      <c r="V475" s="123">
        <v>0</v>
      </c>
      <c r="W475" s="123">
        <v>0</v>
      </c>
      <c r="X475" s="123">
        <v>8.2430193010250914</v>
      </c>
      <c r="Y475" s="123">
        <v>8.2467001405979232</v>
      </c>
      <c r="DA475" s="130" t="s">
        <v>4433</v>
      </c>
    </row>
    <row r="476" spans="1:105" ht="12" customHeight="1" x14ac:dyDescent="0.25">
      <c r="A476" s="97" t="s">
        <v>143</v>
      </c>
      <c r="B476" s="99"/>
      <c r="C476" s="99">
        <v>16.31197334002135</v>
      </c>
      <c r="D476" s="99">
        <v>0</v>
      </c>
      <c r="E476" s="99">
        <v>0</v>
      </c>
      <c r="F476" s="99">
        <v>0</v>
      </c>
      <c r="G476" s="99">
        <v>0</v>
      </c>
      <c r="H476" s="99">
        <v>17.183649974111102</v>
      </c>
      <c r="I476" s="99">
        <v>13.675953814341787</v>
      </c>
      <c r="J476" s="99">
        <v>17.938251917970526</v>
      </c>
      <c r="K476" s="99">
        <v>35.227945987785908</v>
      </c>
      <c r="L476" s="99">
        <v>17.752949191108762</v>
      </c>
      <c r="M476" s="99">
        <v>16.885640169079963</v>
      </c>
      <c r="N476" s="99">
        <v>16.606496403691015</v>
      </c>
      <c r="O476" s="99">
        <v>16.704701644715676</v>
      </c>
      <c r="P476" s="99">
        <v>0</v>
      </c>
      <c r="Q476" s="99">
        <v>0</v>
      </c>
      <c r="R476" s="99">
        <v>0</v>
      </c>
      <c r="S476" s="99">
        <v>0</v>
      </c>
      <c r="T476" s="99">
        <v>0</v>
      </c>
      <c r="U476" s="99">
        <v>0</v>
      </c>
      <c r="V476" s="99">
        <v>0</v>
      </c>
      <c r="W476" s="99">
        <v>0</v>
      </c>
      <c r="X476" s="99">
        <v>6.6349233542254078</v>
      </c>
      <c r="Y476" s="99">
        <v>9.104651249642421</v>
      </c>
      <c r="DA476" s="63" t="s">
        <v>4434</v>
      </c>
    </row>
    <row r="477" spans="1:105" ht="12" customHeight="1" x14ac:dyDescent="0.25">
      <c r="A477" s="97" t="s">
        <v>124</v>
      </c>
      <c r="B477" s="99"/>
      <c r="C477" s="99">
        <v>15.949596819535383</v>
      </c>
      <c r="D477" s="99">
        <v>0</v>
      </c>
      <c r="E477" s="99">
        <v>0</v>
      </c>
      <c r="F477" s="99">
        <v>0</v>
      </c>
      <c r="G477" s="99">
        <v>0</v>
      </c>
      <c r="H477" s="99">
        <v>18.618627339578712</v>
      </c>
      <c r="I477" s="99">
        <v>18.625110058066802</v>
      </c>
      <c r="J477" s="99">
        <v>17.30395922373507</v>
      </c>
      <c r="K477" s="99">
        <v>18.596960502147333</v>
      </c>
      <c r="L477" s="99">
        <v>18.194882953753226</v>
      </c>
      <c r="M477" s="99">
        <v>17.752464362592981</v>
      </c>
      <c r="N477" s="99">
        <v>17.448167438025258</v>
      </c>
      <c r="O477" s="99">
        <v>16.748463572746676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X477" s="99">
        <v>10.061788675904857</v>
      </c>
      <c r="Y477" s="99">
        <v>9.1120016636153522</v>
      </c>
      <c r="DA477" s="63" t="s">
        <v>4435</v>
      </c>
    </row>
    <row r="478" spans="1:105" ht="12" customHeight="1" x14ac:dyDescent="0.25">
      <c r="A478" s="97" t="s">
        <v>123</v>
      </c>
      <c r="B478" s="99"/>
      <c r="C478" s="99">
        <v>0</v>
      </c>
      <c r="D478" s="99">
        <v>0</v>
      </c>
      <c r="E478" s="99">
        <v>0</v>
      </c>
      <c r="F478" s="99">
        <v>0</v>
      </c>
      <c r="G478" s="99">
        <v>0</v>
      </c>
      <c r="H478" s="99">
        <v>0</v>
      </c>
      <c r="I478" s="99">
        <v>0</v>
      </c>
      <c r="J478" s="99">
        <v>13.331366903244273</v>
      </c>
      <c r="K478" s="99">
        <v>14.468746633966731</v>
      </c>
      <c r="L478" s="99">
        <v>14.219678342465318</v>
      </c>
      <c r="M478" s="99">
        <v>13.86914284316188</v>
      </c>
      <c r="N478" s="99">
        <v>0</v>
      </c>
      <c r="O478" s="99">
        <v>0</v>
      </c>
      <c r="P478" s="99">
        <v>0</v>
      </c>
      <c r="Q478" s="99">
        <v>0</v>
      </c>
      <c r="R478" s="99">
        <v>0</v>
      </c>
      <c r="S478" s="99">
        <v>0</v>
      </c>
      <c r="T478" s="99">
        <v>0</v>
      </c>
      <c r="U478" s="99">
        <v>0</v>
      </c>
      <c r="V478" s="99">
        <v>0</v>
      </c>
      <c r="W478" s="99">
        <v>0</v>
      </c>
      <c r="X478" s="99">
        <v>8.786121565327317</v>
      </c>
      <c r="Y478" s="99">
        <v>8.0267641145275146</v>
      </c>
      <c r="DA478" s="63" t="s">
        <v>4436</v>
      </c>
    </row>
    <row r="479" spans="1:105" ht="12" customHeight="1" x14ac:dyDescent="0.25">
      <c r="A479" s="100" t="s">
        <v>50</v>
      </c>
      <c r="B479" s="102"/>
      <c r="C479" s="102">
        <v>0</v>
      </c>
      <c r="D479" s="102">
        <v>0</v>
      </c>
      <c r="E479" s="102">
        <v>0</v>
      </c>
      <c r="F479" s="102">
        <v>0</v>
      </c>
      <c r="G479" s="102">
        <v>0</v>
      </c>
      <c r="H479" s="102">
        <v>0</v>
      </c>
      <c r="I479" s="102">
        <v>0</v>
      </c>
      <c r="J479" s="102">
        <v>6.9127157462144186</v>
      </c>
      <c r="K479" s="102">
        <v>7.6688560698030113</v>
      </c>
      <c r="L479" s="102">
        <v>7.5520021922528056</v>
      </c>
      <c r="M479" s="102">
        <v>7.0960968383468055</v>
      </c>
      <c r="N479" s="102">
        <v>0</v>
      </c>
      <c r="O479" s="102">
        <v>0</v>
      </c>
      <c r="P479" s="102">
        <v>0</v>
      </c>
      <c r="Q479" s="102">
        <v>0</v>
      </c>
      <c r="R479" s="102">
        <v>0</v>
      </c>
      <c r="S479" s="102">
        <v>0</v>
      </c>
      <c r="T479" s="102">
        <v>0</v>
      </c>
      <c r="U479" s="102">
        <v>0</v>
      </c>
      <c r="V479" s="102">
        <v>0</v>
      </c>
      <c r="W479" s="102">
        <v>0</v>
      </c>
      <c r="X479" s="102">
        <v>3.5163913743266999</v>
      </c>
      <c r="Y479" s="102">
        <v>3.5216918693344539</v>
      </c>
      <c r="DA479" s="131" t="s">
        <v>4437</v>
      </c>
    </row>
    <row r="480" spans="1:105" ht="12" customHeight="1" x14ac:dyDescent="0.25">
      <c r="A480" s="103" t="s">
        <v>52</v>
      </c>
      <c r="B480" s="105"/>
      <c r="C480" s="105">
        <v>0</v>
      </c>
      <c r="D480" s="105">
        <v>0</v>
      </c>
      <c r="E480" s="105">
        <v>0</v>
      </c>
      <c r="F480" s="105">
        <v>0</v>
      </c>
      <c r="G480" s="105">
        <v>0</v>
      </c>
      <c r="H480" s="105">
        <v>0</v>
      </c>
      <c r="I480" s="105">
        <v>0</v>
      </c>
      <c r="J480" s="105">
        <v>6.418651157029851</v>
      </c>
      <c r="K480" s="105">
        <v>6.799890564163718</v>
      </c>
      <c r="L480" s="105">
        <v>6.6676761502125128</v>
      </c>
      <c r="M480" s="105">
        <v>6.7730460048150736</v>
      </c>
      <c r="N480" s="105">
        <v>0</v>
      </c>
      <c r="O480" s="105">
        <v>0</v>
      </c>
      <c r="P480" s="105">
        <v>0</v>
      </c>
      <c r="Q480" s="105">
        <v>0</v>
      </c>
      <c r="R480" s="105">
        <v>0</v>
      </c>
      <c r="S480" s="105">
        <v>0</v>
      </c>
      <c r="T480" s="105">
        <v>0</v>
      </c>
      <c r="U480" s="105">
        <v>0</v>
      </c>
      <c r="V480" s="105">
        <v>0</v>
      </c>
      <c r="W480" s="105">
        <v>0</v>
      </c>
      <c r="X480" s="105">
        <v>5.2697301910006198</v>
      </c>
      <c r="Y480" s="105">
        <v>4.5050722451930598</v>
      </c>
      <c r="DA480" s="132" t="s">
        <v>4438</v>
      </c>
    </row>
    <row r="481" spans="1:105" ht="12" customHeight="1" x14ac:dyDescent="0.25">
      <c r="A481" s="106" t="s">
        <v>122</v>
      </c>
      <c r="B481" s="102"/>
      <c r="C481" s="102">
        <v>14.354856841041506</v>
      </c>
      <c r="D481" s="102">
        <v>0</v>
      </c>
      <c r="E481" s="102">
        <v>0</v>
      </c>
      <c r="F481" s="102">
        <v>0</v>
      </c>
      <c r="G481" s="102">
        <v>0</v>
      </c>
      <c r="H481" s="102">
        <v>16.486657213344717</v>
      </c>
      <c r="I481" s="102">
        <v>16.77337406527651</v>
      </c>
      <c r="J481" s="102">
        <v>15.867438005159199</v>
      </c>
      <c r="K481" s="102">
        <v>16.563818370463832</v>
      </c>
      <c r="L481" s="102">
        <v>16.099318837016288</v>
      </c>
      <c r="M481" s="102">
        <v>15.616435624286494</v>
      </c>
      <c r="N481" s="102">
        <v>16.014917562802896</v>
      </c>
      <c r="O481" s="102">
        <v>15.716544636638607</v>
      </c>
      <c r="P481" s="102">
        <v>15.823164267967133</v>
      </c>
      <c r="Q481" s="102">
        <v>0</v>
      </c>
      <c r="R481" s="102">
        <v>0</v>
      </c>
      <c r="S481" s="102">
        <v>0</v>
      </c>
      <c r="T481" s="102">
        <v>0</v>
      </c>
      <c r="U481" s="102">
        <v>0</v>
      </c>
      <c r="V481" s="102">
        <v>0</v>
      </c>
      <c r="W481" s="102">
        <v>0</v>
      </c>
      <c r="X481" s="102">
        <v>8.9020784121054461</v>
      </c>
      <c r="Y481" s="102">
        <v>8.360859949645949</v>
      </c>
      <c r="DA481" s="131" t="s">
        <v>4439</v>
      </c>
    </row>
    <row r="482" spans="1:105" ht="12" customHeight="1" x14ac:dyDescent="0.25">
      <c r="A482" s="107" t="s">
        <v>121</v>
      </c>
      <c r="B482" s="105"/>
      <c r="C482" s="105">
        <v>11.563386563942444</v>
      </c>
      <c r="D482" s="105">
        <v>0</v>
      </c>
      <c r="E482" s="105">
        <v>0</v>
      </c>
      <c r="F482" s="105">
        <v>0</v>
      </c>
      <c r="G482" s="105">
        <v>0</v>
      </c>
      <c r="H482" s="105">
        <v>13.36169836259365</v>
      </c>
      <c r="I482" s="105">
        <v>13.747737490415275</v>
      </c>
      <c r="J482" s="105">
        <v>12.832311177076926</v>
      </c>
      <c r="K482" s="105">
        <v>13.487697912587537</v>
      </c>
      <c r="L482" s="105">
        <v>13.137884845413627</v>
      </c>
      <c r="M482" s="105">
        <v>12.701526026955811</v>
      </c>
      <c r="N482" s="105">
        <v>13.09297093879221</v>
      </c>
      <c r="O482" s="105">
        <v>12.635175342008969</v>
      </c>
      <c r="P482" s="105">
        <v>0</v>
      </c>
      <c r="Q482" s="105">
        <v>0</v>
      </c>
      <c r="R482" s="105">
        <v>0</v>
      </c>
      <c r="S482" s="105">
        <v>0</v>
      </c>
      <c r="T482" s="105">
        <v>0</v>
      </c>
      <c r="U482" s="105">
        <v>0</v>
      </c>
      <c r="V482" s="105">
        <v>0</v>
      </c>
      <c r="W482" s="105">
        <v>0</v>
      </c>
      <c r="X482" s="105">
        <v>7.7490491224848226</v>
      </c>
      <c r="Y482" s="105">
        <v>7.3969787414658459</v>
      </c>
      <c r="DA482" s="132" t="s">
        <v>4440</v>
      </c>
    </row>
    <row r="483" spans="1:105" ht="12" customHeight="1" x14ac:dyDescent="0.25">
      <c r="A483" s="108" t="s">
        <v>53</v>
      </c>
      <c r="B483" s="99"/>
      <c r="C483" s="99">
        <v>5.8613002795407603</v>
      </c>
      <c r="D483" s="99">
        <v>0</v>
      </c>
      <c r="E483" s="99">
        <v>0</v>
      </c>
      <c r="F483" s="99">
        <v>0</v>
      </c>
      <c r="G483" s="99">
        <v>0</v>
      </c>
      <c r="H483" s="99">
        <v>6.8118181041712509</v>
      </c>
      <c r="I483" s="99">
        <v>7.3458668818993544</v>
      </c>
      <c r="J483" s="99">
        <v>6.3439641909144644</v>
      </c>
      <c r="K483" s="99">
        <v>6.8385189481883355</v>
      </c>
      <c r="L483" s="99">
        <v>6.683710122322057</v>
      </c>
      <c r="M483" s="99">
        <v>6.2400534723022751</v>
      </c>
      <c r="N483" s="99">
        <v>6.4309006121183439</v>
      </c>
      <c r="O483" s="99">
        <v>5.2685981801102804</v>
      </c>
      <c r="P483" s="99">
        <v>0</v>
      </c>
      <c r="Q483" s="99">
        <v>0</v>
      </c>
      <c r="R483" s="99">
        <v>0</v>
      </c>
      <c r="S483" s="99">
        <v>0</v>
      </c>
      <c r="T483" s="99">
        <v>0</v>
      </c>
      <c r="U483" s="99">
        <v>0</v>
      </c>
      <c r="V483" s="99">
        <v>0</v>
      </c>
      <c r="W483" s="99">
        <v>0</v>
      </c>
      <c r="X483" s="99">
        <v>3.0838032427722992</v>
      </c>
      <c r="Y483" s="99">
        <v>3.2192323851179938</v>
      </c>
      <c r="DA483" s="63" t="s">
        <v>4441</v>
      </c>
    </row>
    <row r="484" spans="1:105" ht="12" customHeight="1" x14ac:dyDescent="0.25">
      <c r="A484" s="108" t="s">
        <v>52</v>
      </c>
      <c r="B484" s="99"/>
      <c r="C484" s="99">
        <v>5.7020862844016831</v>
      </c>
      <c r="D484" s="99">
        <v>0</v>
      </c>
      <c r="E484" s="99">
        <v>0</v>
      </c>
      <c r="F484" s="99">
        <v>0</v>
      </c>
      <c r="G484" s="99">
        <v>0</v>
      </c>
      <c r="H484" s="99">
        <v>6.5498802584223981</v>
      </c>
      <c r="I484" s="99">
        <v>6.40187060851592</v>
      </c>
      <c r="J484" s="99">
        <v>6.4883469861624619</v>
      </c>
      <c r="K484" s="99">
        <v>6.6491789643992005</v>
      </c>
      <c r="L484" s="99">
        <v>6.4541747230915707</v>
      </c>
      <c r="M484" s="99">
        <v>6.4614725546535361</v>
      </c>
      <c r="N484" s="99">
        <v>6.6620703266738657</v>
      </c>
      <c r="O484" s="99">
        <v>7.3665771618986859</v>
      </c>
      <c r="P484" s="99">
        <v>0</v>
      </c>
      <c r="Q484" s="99">
        <v>0</v>
      </c>
      <c r="R484" s="99">
        <v>0</v>
      </c>
      <c r="S484" s="99">
        <v>0</v>
      </c>
      <c r="T484" s="99">
        <v>0</v>
      </c>
      <c r="U484" s="99">
        <v>0</v>
      </c>
      <c r="V484" s="99">
        <v>0</v>
      </c>
      <c r="W484" s="99">
        <v>0</v>
      </c>
      <c r="X484" s="99">
        <v>4.6652458797125238</v>
      </c>
      <c r="Y484" s="99">
        <v>4.1777463563478525</v>
      </c>
      <c r="DA484" s="63" t="s">
        <v>4442</v>
      </c>
    </row>
    <row r="485" spans="1:105" ht="12" customHeight="1" x14ac:dyDescent="0.25">
      <c r="A485" s="121" t="s">
        <v>54</v>
      </c>
      <c r="B485" s="123"/>
      <c r="C485" s="123">
        <v>2.4315384218032765</v>
      </c>
      <c r="D485" s="123">
        <v>0</v>
      </c>
      <c r="E485" s="123">
        <v>0</v>
      </c>
      <c r="F485" s="123">
        <v>0</v>
      </c>
      <c r="G485" s="123">
        <v>0</v>
      </c>
      <c r="H485" s="123">
        <v>2.6485282184083885</v>
      </c>
      <c r="I485" s="123">
        <v>2.6080883305546823</v>
      </c>
      <c r="J485" s="123">
        <v>2.2727214722300833</v>
      </c>
      <c r="K485" s="123">
        <v>2.3574890049273027</v>
      </c>
      <c r="L485" s="123">
        <v>2.3180996029148084</v>
      </c>
      <c r="M485" s="123">
        <v>2.1750449940356358</v>
      </c>
      <c r="N485" s="123">
        <v>2.2484033201911275</v>
      </c>
      <c r="O485" s="123">
        <v>2.2483201308743475</v>
      </c>
      <c r="P485" s="123">
        <v>2.2112685398006642</v>
      </c>
      <c r="Q485" s="123">
        <v>0</v>
      </c>
      <c r="R485" s="123">
        <v>0</v>
      </c>
      <c r="S485" s="123">
        <v>0</v>
      </c>
      <c r="T485" s="123">
        <v>0</v>
      </c>
      <c r="U485" s="123">
        <v>0</v>
      </c>
      <c r="V485" s="123">
        <v>0</v>
      </c>
      <c r="W485" s="123">
        <v>0</v>
      </c>
      <c r="X485" s="123">
        <v>1.6332761536591218</v>
      </c>
      <c r="Y485" s="123">
        <v>1.6280376228279803</v>
      </c>
      <c r="DA485" s="130" t="s">
        <v>4443</v>
      </c>
    </row>
    <row r="486" spans="1:105" ht="12" customHeight="1" x14ac:dyDescent="0.25">
      <c r="A486" s="97" t="s">
        <v>51</v>
      </c>
      <c r="B486" s="99"/>
      <c r="C486" s="99">
        <v>0</v>
      </c>
      <c r="D486" s="99">
        <v>0</v>
      </c>
      <c r="E486" s="99">
        <v>0</v>
      </c>
      <c r="F486" s="99">
        <v>0</v>
      </c>
      <c r="G486" s="99">
        <v>0</v>
      </c>
      <c r="H486" s="99">
        <v>0</v>
      </c>
      <c r="I486" s="99">
        <v>0</v>
      </c>
      <c r="J486" s="99">
        <v>0</v>
      </c>
      <c r="K486" s="99">
        <v>0</v>
      </c>
      <c r="L486" s="99">
        <v>0</v>
      </c>
      <c r="M486" s="99">
        <v>0</v>
      </c>
      <c r="N486" s="99">
        <v>0</v>
      </c>
      <c r="O486" s="99">
        <v>0</v>
      </c>
      <c r="P486" s="99">
        <v>0</v>
      </c>
      <c r="Q486" s="99">
        <v>0</v>
      </c>
      <c r="R486" s="99">
        <v>0</v>
      </c>
      <c r="S486" s="99">
        <v>0</v>
      </c>
      <c r="T486" s="99">
        <v>0</v>
      </c>
      <c r="U486" s="99">
        <v>0</v>
      </c>
      <c r="V486" s="99">
        <v>0</v>
      </c>
      <c r="W486" s="99">
        <v>0</v>
      </c>
      <c r="X486" s="99">
        <v>0</v>
      </c>
      <c r="Y486" s="99">
        <v>0</v>
      </c>
      <c r="DA486" s="63" t="s">
        <v>4444</v>
      </c>
    </row>
    <row r="487" spans="1:105" ht="12" customHeight="1" x14ac:dyDescent="0.25">
      <c r="A487" s="97" t="s">
        <v>50</v>
      </c>
      <c r="B487" s="99"/>
      <c r="C487" s="99">
        <v>2.9512398088414469</v>
      </c>
      <c r="D487" s="99">
        <v>0</v>
      </c>
      <c r="E487" s="99">
        <v>0</v>
      </c>
      <c r="F487" s="99">
        <v>0</v>
      </c>
      <c r="G487" s="99">
        <v>0</v>
      </c>
      <c r="H487" s="99">
        <v>3.3381637535066084</v>
      </c>
      <c r="I487" s="99">
        <v>3.2847117292949815</v>
      </c>
      <c r="J487" s="99">
        <v>2.7849895894057921</v>
      </c>
      <c r="K487" s="99">
        <v>2.9841648757425965</v>
      </c>
      <c r="L487" s="99">
        <v>2.8556084796838133</v>
      </c>
      <c r="M487" s="99">
        <v>2.857727992576002</v>
      </c>
      <c r="N487" s="99">
        <v>2.8835798551065421</v>
      </c>
      <c r="O487" s="99">
        <v>2.8580115301624507</v>
      </c>
      <c r="P487" s="99">
        <v>0</v>
      </c>
      <c r="Q487" s="99">
        <v>0</v>
      </c>
      <c r="R487" s="99">
        <v>0</v>
      </c>
      <c r="S487" s="99">
        <v>0</v>
      </c>
      <c r="T487" s="99">
        <v>0</v>
      </c>
      <c r="U487" s="99">
        <v>0</v>
      </c>
      <c r="V487" s="99">
        <v>0</v>
      </c>
      <c r="W487" s="99">
        <v>0</v>
      </c>
      <c r="X487" s="99">
        <v>2.5931551506483035</v>
      </c>
      <c r="Y487" s="99">
        <v>2.3467900029501365</v>
      </c>
      <c r="DA487" s="63" t="s">
        <v>4445</v>
      </c>
    </row>
    <row r="488" spans="1:105" ht="12" customHeight="1" x14ac:dyDescent="0.25">
      <c r="A488" s="109" t="s">
        <v>120</v>
      </c>
      <c r="B488" s="110"/>
      <c r="C488" s="110">
        <v>2.4059714290622272</v>
      </c>
      <c r="D488" s="110">
        <v>0</v>
      </c>
      <c r="E488" s="110">
        <v>0</v>
      </c>
      <c r="F488" s="110">
        <v>0</v>
      </c>
      <c r="G488" s="110">
        <v>0</v>
      </c>
      <c r="H488" s="110">
        <v>2.6007740863218358</v>
      </c>
      <c r="I488" s="110">
        <v>2.547380924420692</v>
      </c>
      <c r="J488" s="110">
        <v>2.2271148682728938</v>
      </c>
      <c r="K488" s="110">
        <v>2.3021096185689798</v>
      </c>
      <c r="L488" s="110">
        <v>2.2778302082383037</v>
      </c>
      <c r="M488" s="110">
        <v>2.1234772982103083</v>
      </c>
      <c r="N488" s="110">
        <v>2.1989090447431732</v>
      </c>
      <c r="O488" s="110">
        <v>2.2022689719919484</v>
      </c>
      <c r="P488" s="110">
        <v>2.2112685398006642</v>
      </c>
      <c r="Q488" s="110">
        <v>0</v>
      </c>
      <c r="R488" s="110">
        <v>0</v>
      </c>
      <c r="S488" s="110">
        <v>0</v>
      </c>
      <c r="T488" s="110">
        <v>0</v>
      </c>
      <c r="U488" s="110">
        <v>0</v>
      </c>
      <c r="V488" s="110">
        <v>0</v>
      </c>
      <c r="W488" s="110">
        <v>0</v>
      </c>
      <c r="X488" s="110">
        <v>1.5420171306091561</v>
      </c>
      <c r="Y488" s="110">
        <v>1.560808580416946</v>
      </c>
      <c r="DA488" s="60" t="s">
        <v>4446</v>
      </c>
    </row>
    <row r="489" spans="1:105" ht="12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105" ht="12" customHeight="1" x14ac:dyDescent="0.25">
      <c r="A490" s="116" t="s">
        <v>157</v>
      </c>
      <c r="B490" s="118"/>
      <c r="C490" s="118">
        <f t="shared" ref="C490:Q490" si="247">C491+C494+C496+C506</f>
        <v>101.85840193667045</v>
      </c>
      <c r="D490" s="118">
        <f t="shared" si="247"/>
        <v>0</v>
      </c>
      <c r="E490" s="118">
        <f t="shared" si="247"/>
        <v>0</v>
      </c>
      <c r="F490" s="118">
        <f t="shared" si="247"/>
        <v>0</v>
      </c>
      <c r="G490" s="118">
        <f t="shared" si="247"/>
        <v>0</v>
      </c>
      <c r="H490" s="118">
        <f t="shared" si="247"/>
        <v>81.972922297603844</v>
      </c>
      <c r="I490" s="118">
        <f t="shared" si="247"/>
        <v>65.634364352709625</v>
      </c>
      <c r="J490" s="118">
        <f t="shared" si="247"/>
        <v>81.326373574819527</v>
      </c>
      <c r="K490" s="118">
        <f t="shared" si="247"/>
        <v>125.60706514440112</v>
      </c>
      <c r="L490" s="118">
        <f t="shared" si="247"/>
        <v>77.143502214140639</v>
      </c>
      <c r="M490" s="118">
        <f t="shared" si="247"/>
        <v>67.782329200755782</v>
      </c>
      <c r="N490" s="118">
        <f t="shared" si="247"/>
        <v>71.59339060773209</v>
      </c>
      <c r="O490" s="118">
        <f t="shared" si="247"/>
        <v>86.676305694956042</v>
      </c>
      <c r="P490" s="118">
        <f t="shared" si="247"/>
        <v>62.891086165929472</v>
      </c>
      <c r="Q490" s="118">
        <f t="shared" si="247"/>
        <v>0</v>
      </c>
      <c r="R490" s="118">
        <f t="shared" ref="R490:V490" si="248">R491+R494+R496+R506</f>
        <v>0</v>
      </c>
      <c r="S490" s="118">
        <f t="shared" si="248"/>
        <v>0</v>
      </c>
      <c r="T490" s="118">
        <f t="shared" si="248"/>
        <v>0</v>
      </c>
      <c r="U490" s="118">
        <f t="shared" si="248"/>
        <v>0</v>
      </c>
      <c r="V490" s="118">
        <f t="shared" si="248"/>
        <v>0</v>
      </c>
      <c r="W490" s="118">
        <f t="shared" ref="W490:Y490" si="249">W491+W494+W496+W506</f>
        <v>0</v>
      </c>
      <c r="X490" s="118">
        <f t="shared" si="249"/>
        <v>37.755287840376823</v>
      </c>
      <c r="Y490" s="118">
        <f t="shared" si="249"/>
        <v>29.166256114928103</v>
      </c>
      <c r="DA490" s="129" t="s">
        <v>4595</v>
      </c>
    </row>
    <row r="491" spans="1:105" ht="12" customHeight="1" x14ac:dyDescent="0.25">
      <c r="A491" s="121" t="s">
        <v>57</v>
      </c>
      <c r="B491" s="123"/>
      <c r="C491" s="123">
        <f t="shared" ref="C491:Q491" si="250">SUM(C492:C493)</f>
        <v>90.286446593251526</v>
      </c>
      <c r="D491" s="123">
        <f t="shared" si="250"/>
        <v>0</v>
      </c>
      <c r="E491" s="123">
        <f t="shared" si="250"/>
        <v>0</v>
      </c>
      <c r="F491" s="123">
        <f t="shared" si="250"/>
        <v>0</v>
      </c>
      <c r="G491" s="123">
        <f t="shared" si="250"/>
        <v>0</v>
      </c>
      <c r="H491" s="123">
        <f t="shared" si="250"/>
        <v>67.791545670127178</v>
      </c>
      <c r="I491" s="123">
        <f t="shared" si="250"/>
        <v>51.968060679655572</v>
      </c>
      <c r="J491" s="123">
        <f t="shared" si="250"/>
        <v>68.511675011095718</v>
      </c>
      <c r="K491" s="123">
        <f t="shared" si="250"/>
        <v>112.35687714669034</v>
      </c>
      <c r="L491" s="123">
        <f t="shared" si="250"/>
        <v>63.914005060448325</v>
      </c>
      <c r="M491" s="123">
        <f t="shared" si="250"/>
        <v>55.218043397076862</v>
      </c>
      <c r="N491" s="123">
        <f t="shared" si="250"/>
        <v>58.353667400412618</v>
      </c>
      <c r="O491" s="123">
        <f t="shared" si="250"/>
        <v>73.183552051870777</v>
      </c>
      <c r="P491" s="123">
        <f t="shared" si="250"/>
        <v>49.759166699379414</v>
      </c>
      <c r="Q491" s="123">
        <f t="shared" si="250"/>
        <v>0</v>
      </c>
      <c r="R491" s="123">
        <f t="shared" ref="R491:V491" si="251">SUM(R492:R493)</f>
        <v>0</v>
      </c>
      <c r="S491" s="123">
        <f t="shared" si="251"/>
        <v>0</v>
      </c>
      <c r="T491" s="123">
        <f t="shared" si="251"/>
        <v>0</v>
      </c>
      <c r="U491" s="123">
        <f t="shared" si="251"/>
        <v>0</v>
      </c>
      <c r="V491" s="123">
        <f t="shared" si="251"/>
        <v>0</v>
      </c>
      <c r="W491" s="123">
        <f t="shared" ref="W491:Y491" si="252">SUM(W492:W493)</f>
        <v>0</v>
      </c>
      <c r="X491" s="123">
        <f t="shared" si="252"/>
        <v>28.298869195087974</v>
      </c>
      <c r="Y491" s="123">
        <f t="shared" si="252"/>
        <v>20.078792522730026</v>
      </c>
      <c r="DA491" s="130" t="s">
        <v>4596</v>
      </c>
    </row>
    <row r="492" spans="1:105" ht="12" customHeight="1" x14ac:dyDescent="0.25">
      <c r="A492" s="97" t="s">
        <v>51</v>
      </c>
      <c r="B492" s="99"/>
      <c r="C492" s="99">
        <v>89.429256801583634</v>
      </c>
      <c r="D492" s="99">
        <v>0</v>
      </c>
      <c r="E492" s="99">
        <v>0</v>
      </c>
      <c r="F492" s="99">
        <v>0</v>
      </c>
      <c r="G492" s="99">
        <v>0</v>
      </c>
      <c r="H492" s="99">
        <v>67.198517562124081</v>
      </c>
      <c r="I492" s="99">
        <v>51.519720809446738</v>
      </c>
      <c r="J492" s="99">
        <v>67.922324783522214</v>
      </c>
      <c r="K492" s="99">
        <v>111.40268872924051</v>
      </c>
      <c r="L492" s="99">
        <v>63.378515908759198</v>
      </c>
      <c r="M492" s="99">
        <v>54.761677106536474</v>
      </c>
      <c r="N492" s="99">
        <v>57.875659881406698</v>
      </c>
      <c r="O492" s="99">
        <v>72.58946899564333</v>
      </c>
      <c r="P492" s="99">
        <v>49.358033908096751</v>
      </c>
      <c r="Q492" s="99">
        <v>0</v>
      </c>
      <c r="R492" s="99">
        <v>0</v>
      </c>
      <c r="S492" s="99">
        <v>0</v>
      </c>
      <c r="T492" s="99">
        <v>0</v>
      </c>
      <c r="U492" s="99">
        <v>0</v>
      </c>
      <c r="V492" s="99">
        <v>0</v>
      </c>
      <c r="W492" s="99">
        <v>0</v>
      </c>
      <c r="X492" s="99">
        <v>28.092003448867711</v>
      </c>
      <c r="Y492" s="99">
        <v>19.932982776896072</v>
      </c>
      <c r="DA492" s="63" t="s">
        <v>4597</v>
      </c>
    </row>
    <row r="493" spans="1:105" ht="12" customHeight="1" x14ac:dyDescent="0.25">
      <c r="A493" s="97" t="s">
        <v>53</v>
      </c>
      <c r="B493" s="99"/>
      <c r="C493" s="99">
        <v>0.857189791667891</v>
      </c>
      <c r="D493" s="99">
        <v>0</v>
      </c>
      <c r="E493" s="99">
        <v>0</v>
      </c>
      <c r="F493" s="99">
        <v>0</v>
      </c>
      <c r="G493" s="99">
        <v>0</v>
      </c>
      <c r="H493" s="99">
        <v>0.59302810800309369</v>
      </c>
      <c r="I493" s="99">
        <v>0.44833987020883553</v>
      </c>
      <c r="J493" s="99">
        <v>0.58935022757350408</v>
      </c>
      <c r="K493" s="99">
        <v>0.9541884174498213</v>
      </c>
      <c r="L493" s="99">
        <v>0.53548915168912492</v>
      </c>
      <c r="M493" s="99">
        <v>0.45636629054038413</v>
      </c>
      <c r="N493" s="99">
        <v>0.47800751900591854</v>
      </c>
      <c r="O493" s="99">
        <v>0.59408305622745117</v>
      </c>
      <c r="P493" s="99">
        <v>0.40113279128266582</v>
      </c>
      <c r="Q493" s="99">
        <v>0</v>
      </c>
      <c r="R493" s="99">
        <v>0</v>
      </c>
      <c r="S493" s="99">
        <v>0</v>
      </c>
      <c r="T493" s="99">
        <v>0</v>
      </c>
      <c r="U493" s="99">
        <v>0</v>
      </c>
      <c r="V493" s="99">
        <v>0</v>
      </c>
      <c r="W493" s="99">
        <v>0</v>
      </c>
      <c r="X493" s="99">
        <v>0.20686574622026274</v>
      </c>
      <c r="Y493" s="99">
        <v>0.14580974583395276</v>
      </c>
      <c r="DA493" s="63" t="s">
        <v>4598</v>
      </c>
    </row>
    <row r="494" spans="1:105" ht="12" customHeight="1" x14ac:dyDescent="0.25">
      <c r="A494" s="121" t="s">
        <v>92</v>
      </c>
      <c r="B494" s="123"/>
      <c r="C494" s="123">
        <f t="shared" ref="C494:Y494" si="253">C495</f>
        <v>0.10156485589703323</v>
      </c>
      <c r="D494" s="123">
        <f t="shared" si="253"/>
        <v>0</v>
      </c>
      <c r="E494" s="123">
        <f t="shared" si="253"/>
        <v>0</v>
      </c>
      <c r="F494" s="123">
        <f t="shared" si="253"/>
        <v>0</v>
      </c>
      <c r="G494" s="123">
        <f t="shared" si="253"/>
        <v>0</v>
      </c>
      <c r="H494" s="123">
        <f t="shared" si="253"/>
        <v>0.98969090204466403</v>
      </c>
      <c r="I494" s="123">
        <f t="shared" si="253"/>
        <v>0.31621613553104738</v>
      </c>
      <c r="J494" s="123">
        <f t="shared" si="253"/>
        <v>0.29893651890952105</v>
      </c>
      <c r="K494" s="123">
        <f t="shared" si="253"/>
        <v>7.0855837585073717E-2</v>
      </c>
      <c r="L494" s="123">
        <f t="shared" si="253"/>
        <v>0.39708109478330372</v>
      </c>
      <c r="M494" s="123">
        <f t="shared" si="253"/>
        <v>6.5558016210735162E-2</v>
      </c>
      <c r="N494" s="123">
        <f t="shared" si="253"/>
        <v>0.35436051078293251</v>
      </c>
      <c r="O494" s="123">
        <f t="shared" si="253"/>
        <v>0.64821468473047306</v>
      </c>
      <c r="P494" s="123">
        <f t="shared" si="253"/>
        <v>0</v>
      </c>
      <c r="Q494" s="123">
        <f t="shared" si="253"/>
        <v>0</v>
      </c>
      <c r="R494" s="123">
        <f t="shared" si="253"/>
        <v>0</v>
      </c>
      <c r="S494" s="123">
        <f t="shared" si="253"/>
        <v>0</v>
      </c>
      <c r="T494" s="123">
        <f t="shared" si="253"/>
        <v>0</v>
      </c>
      <c r="U494" s="123">
        <f t="shared" si="253"/>
        <v>0</v>
      </c>
      <c r="V494" s="123">
        <f t="shared" si="253"/>
        <v>0</v>
      </c>
      <c r="W494" s="123">
        <f t="shared" si="253"/>
        <v>0</v>
      </c>
      <c r="X494" s="123">
        <f t="shared" si="253"/>
        <v>0.84568904756572283</v>
      </c>
      <c r="Y494" s="123">
        <f t="shared" si="253"/>
        <v>0.86196194739082155</v>
      </c>
      <c r="DA494" s="130" t="s">
        <v>4599</v>
      </c>
    </row>
    <row r="495" spans="1:105" ht="12" customHeight="1" x14ac:dyDescent="0.25">
      <c r="A495" s="97" t="s">
        <v>53</v>
      </c>
      <c r="B495" s="99"/>
      <c r="C495" s="99">
        <f>RES_hhdet_in_tess!C8</f>
        <v>0.10156485589703323</v>
      </c>
      <c r="D495" s="99">
        <f>RES_hhdet_in_tess!D8</f>
        <v>0</v>
      </c>
      <c r="E495" s="99">
        <f>RES_hhdet_in_tess!E8</f>
        <v>0</v>
      </c>
      <c r="F495" s="99">
        <f>RES_hhdet_in_tess!F8</f>
        <v>0</v>
      </c>
      <c r="G495" s="99">
        <f>RES_hhdet_in_tess!G8</f>
        <v>0</v>
      </c>
      <c r="H495" s="99">
        <f>RES_hhdet_in_tess!H8</f>
        <v>0.98969090204466403</v>
      </c>
      <c r="I495" s="99">
        <f>RES_hhdet_in_tess!I8</f>
        <v>0.31621613553104738</v>
      </c>
      <c r="J495" s="99">
        <f>RES_hhdet_in_tess!J8</f>
        <v>0.29893651890952105</v>
      </c>
      <c r="K495" s="99">
        <f>RES_hhdet_in_tess!K8</f>
        <v>7.0855837585073717E-2</v>
      </c>
      <c r="L495" s="99">
        <f>RES_hhdet_in_tess!L8</f>
        <v>0.39708109478330372</v>
      </c>
      <c r="M495" s="99">
        <f>RES_hhdet_in_tess!M8</f>
        <v>6.5558016210735162E-2</v>
      </c>
      <c r="N495" s="99">
        <f>RES_hhdet_in_tess!N8</f>
        <v>0.35436051078293251</v>
      </c>
      <c r="O495" s="99">
        <f>RES_hhdet_in_tess!O8</f>
        <v>0.64821468473047306</v>
      </c>
      <c r="P495" s="99">
        <f>RES_hhdet_in_tess!P8</f>
        <v>0</v>
      </c>
      <c r="Q495" s="99">
        <f>RES_hhdet_in_tess!Q8</f>
        <v>0</v>
      </c>
      <c r="R495" s="99">
        <f>RES_hhdet_in_tess!R8</f>
        <v>0</v>
      </c>
      <c r="S495" s="99">
        <f>RES_hhdet_in_tess!S8</f>
        <v>0</v>
      </c>
      <c r="T495" s="99">
        <f>RES_hhdet_in_tess!T8</f>
        <v>0</v>
      </c>
      <c r="U495" s="99">
        <f>RES_hhdet_in_tess!U8</f>
        <v>0</v>
      </c>
      <c r="V495" s="99">
        <f>RES_hhdet_in_tess!V8</f>
        <v>0</v>
      </c>
      <c r="W495" s="99">
        <f>RES_hhdet_in_tess!W8</f>
        <v>0</v>
      </c>
      <c r="X495" s="99">
        <f>RES_hhdet_in_tess!X8</f>
        <v>0.84568904756572283</v>
      </c>
      <c r="Y495" s="99">
        <f>RES_hhdet_in_tess!Y8</f>
        <v>0.86196194739082155</v>
      </c>
      <c r="DA495" s="63" t="s">
        <v>4600</v>
      </c>
    </row>
    <row r="496" spans="1:105" ht="12" customHeight="1" x14ac:dyDescent="0.25">
      <c r="A496" s="121" t="s">
        <v>55</v>
      </c>
      <c r="B496" s="123"/>
      <c r="C496" s="123">
        <v>9.6280698550743118</v>
      </c>
      <c r="D496" s="123">
        <v>0</v>
      </c>
      <c r="E496" s="123">
        <v>0</v>
      </c>
      <c r="F496" s="123">
        <v>0</v>
      </c>
      <c r="G496" s="123">
        <v>0</v>
      </c>
      <c r="H496" s="123">
        <v>11.179069460209798</v>
      </c>
      <c r="I496" s="123">
        <v>11.374082077331286</v>
      </c>
      <c r="J496" s="123">
        <v>10.789318786564628</v>
      </c>
      <c r="K496" s="123">
        <v>11.385867999034938</v>
      </c>
      <c r="L496" s="123">
        <v>11.058429890315187</v>
      </c>
      <c r="M496" s="123">
        <v>10.831292675809475</v>
      </c>
      <c r="N496" s="123">
        <v>11.154414920418615</v>
      </c>
      <c r="O496" s="123">
        <v>11.101939631731238</v>
      </c>
      <c r="P496" s="123">
        <v>11.367870815905661</v>
      </c>
      <c r="Q496" s="123">
        <v>0</v>
      </c>
      <c r="R496" s="123">
        <v>0</v>
      </c>
      <c r="S496" s="123">
        <v>0</v>
      </c>
      <c r="T496" s="123">
        <v>0</v>
      </c>
      <c r="U496" s="123">
        <v>0</v>
      </c>
      <c r="V496" s="123">
        <v>0</v>
      </c>
      <c r="W496" s="123">
        <v>0</v>
      </c>
      <c r="X496" s="123">
        <v>7.2129457803880515</v>
      </c>
      <c r="Y496" s="123">
        <v>6.8161534156255001</v>
      </c>
      <c r="DA496" s="130" t="s">
        <v>4601</v>
      </c>
    </row>
    <row r="497" spans="1:105" ht="12" customHeight="1" x14ac:dyDescent="0.25">
      <c r="A497" s="97" t="s">
        <v>143</v>
      </c>
      <c r="B497" s="99"/>
      <c r="C497" s="99">
        <v>9.9575855492304566</v>
      </c>
      <c r="D497" s="99">
        <v>0</v>
      </c>
      <c r="E497" s="99">
        <v>0</v>
      </c>
      <c r="F497" s="99">
        <v>0</v>
      </c>
      <c r="G497" s="99">
        <v>0</v>
      </c>
      <c r="H497" s="99">
        <v>10.85514079799125</v>
      </c>
      <c r="I497" s="99">
        <v>8.7035348646984652</v>
      </c>
      <c r="J497" s="99">
        <v>11.502972953454734</v>
      </c>
      <c r="K497" s="99">
        <v>22.765316284757191</v>
      </c>
      <c r="L497" s="99">
        <v>11.562648382142287</v>
      </c>
      <c r="M497" s="99">
        <v>11.083345048024054</v>
      </c>
      <c r="N497" s="99">
        <v>10.978743763734805</v>
      </c>
      <c r="O497" s="99">
        <v>11.114326280085379</v>
      </c>
      <c r="P497" s="99">
        <v>0</v>
      </c>
      <c r="Q497" s="99">
        <v>0</v>
      </c>
      <c r="R497" s="99">
        <v>0</v>
      </c>
      <c r="S497" s="99">
        <v>0</v>
      </c>
      <c r="T497" s="99">
        <v>0</v>
      </c>
      <c r="U497" s="99">
        <v>0</v>
      </c>
      <c r="V497" s="99">
        <v>0</v>
      </c>
      <c r="W497" s="99">
        <v>0</v>
      </c>
      <c r="X497" s="99">
        <v>5.126854223608345</v>
      </c>
      <c r="Y497" s="99">
        <v>7.0909444378401902</v>
      </c>
      <c r="DA497" s="63" t="s">
        <v>4602</v>
      </c>
    </row>
    <row r="498" spans="1:105" ht="12" customHeight="1" x14ac:dyDescent="0.25">
      <c r="A498" s="97" t="s">
        <v>124</v>
      </c>
      <c r="B498" s="99"/>
      <c r="C498" s="99">
        <v>9.5602121645060443</v>
      </c>
      <c r="D498" s="99">
        <v>0</v>
      </c>
      <c r="E498" s="99">
        <v>0</v>
      </c>
      <c r="F498" s="99">
        <v>0</v>
      </c>
      <c r="G498" s="99">
        <v>0</v>
      </c>
      <c r="H498" s="99">
        <v>11.362175544018594</v>
      </c>
      <c r="I498" s="99">
        <v>11.41824913236462</v>
      </c>
      <c r="J498" s="99">
        <v>10.664629697952735</v>
      </c>
      <c r="K498" s="99">
        <v>11.533699986003604</v>
      </c>
      <c r="L498" s="99">
        <v>11.367176671274285</v>
      </c>
      <c r="M498" s="99">
        <v>11.255550332230971</v>
      </c>
      <c r="N498" s="99">
        <v>11.32957151040795</v>
      </c>
      <c r="O498" s="99">
        <v>11.249854790718679</v>
      </c>
      <c r="P498" s="99">
        <v>0</v>
      </c>
      <c r="Q498" s="99">
        <v>0</v>
      </c>
      <c r="R498" s="99">
        <v>0</v>
      </c>
      <c r="S498" s="99">
        <v>0</v>
      </c>
      <c r="T498" s="99">
        <v>0</v>
      </c>
      <c r="U498" s="99">
        <v>0</v>
      </c>
      <c r="V498" s="99">
        <v>0</v>
      </c>
      <c r="W498" s="99">
        <v>0</v>
      </c>
      <c r="X498" s="99">
        <v>8.010058751917601</v>
      </c>
      <c r="Y498" s="99">
        <v>7.2698557416666603</v>
      </c>
      <c r="DA498" s="63" t="s">
        <v>4603</v>
      </c>
    </row>
    <row r="499" spans="1:105" ht="12" customHeight="1" x14ac:dyDescent="0.25">
      <c r="A499" s="97" t="s">
        <v>123</v>
      </c>
      <c r="B499" s="99"/>
      <c r="C499" s="99">
        <v>0</v>
      </c>
      <c r="D499" s="99">
        <v>0</v>
      </c>
      <c r="E499" s="99">
        <v>0</v>
      </c>
      <c r="F499" s="99">
        <v>0</v>
      </c>
      <c r="G499" s="99">
        <v>0</v>
      </c>
      <c r="H499" s="99">
        <v>0</v>
      </c>
      <c r="I499" s="99">
        <v>0</v>
      </c>
      <c r="J499" s="99">
        <v>10.67903762046206</v>
      </c>
      <c r="K499" s="99">
        <v>11.556059462556419</v>
      </c>
      <c r="L499" s="99">
        <v>11.38575778664757</v>
      </c>
      <c r="M499" s="99">
        <v>11.272166436494192</v>
      </c>
      <c r="N499" s="99">
        <v>0</v>
      </c>
      <c r="O499" s="99">
        <v>0</v>
      </c>
      <c r="P499" s="99">
        <v>0</v>
      </c>
      <c r="Q499" s="99">
        <v>0</v>
      </c>
      <c r="R499" s="99">
        <v>0</v>
      </c>
      <c r="S499" s="99">
        <v>0</v>
      </c>
      <c r="T499" s="99">
        <v>0</v>
      </c>
      <c r="U499" s="99">
        <v>0</v>
      </c>
      <c r="V499" s="99">
        <v>0</v>
      </c>
      <c r="W499" s="99">
        <v>0</v>
      </c>
      <c r="X499" s="99">
        <v>8.0690835078262815</v>
      </c>
      <c r="Y499" s="99">
        <v>7.314794280132169</v>
      </c>
      <c r="DA499" s="63" t="s">
        <v>4604</v>
      </c>
    </row>
    <row r="500" spans="1:105" ht="12" customHeight="1" x14ac:dyDescent="0.25">
      <c r="A500" s="100" t="s">
        <v>50</v>
      </c>
      <c r="B500" s="102"/>
      <c r="C500" s="102">
        <v>0</v>
      </c>
      <c r="D500" s="102">
        <v>0</v>
      </c>
      <c r="E500" s="102">
        <v>0</v>
      </c>
      <c r="F500" s="102">
        <v>0</v>
      </c>
      <c r="G500" s="102">
        <v>0</v>
      </c>
      <c r="H500" s="102">
        <v>0</v>
      </c>
      <c r="I500" s="102">
        <v>0</v>
      </c>
      <c r="J500" s="102">
        <v>4.2603864634322068</v>
      </c>
      <c r="K500" s="102">
        <v>4.7561688983927022</v>
      </c>
      <c r="L500" s="102">
        <v>4.7180816364350573</v>
      </c>
      <c r="M500" s="102">
        <v>4.4991204316791205</v>
      </c>
      <c r="N500" s="102">
        <v>0</v>
      </c>
      <c r="O500" s="102">
        <v>0</v>
      </c>
      <c r="P500" s="102">
        <v>0</v>
      </c>
      <c r="Q500" s="102">
        <v>0</v>
      </c>
      <c r="R500" s="102">
        <v>0</v>
      </c>
      <c r="S500" s="102">
        <v>0</v>
      </c>
      <c r="T500" s="102">
        <v>0</v>
      </c>
      <c r="U500" s="102">
        <v>0</v>
      </c>
      <c r="V500" s="102">
        <v>0</v>
      </c>
      <c r="W500" s="102">
        <v>0</v>
      </c>
      <c r="X500" s="102">
        <v>2.7993533168256612</v>
      </c>
      <c r="Y500" s="102">
        <v>2.8097220349391092</v>
      </c>
      <c r="DA500" s="131" t="s">
        <v>4605</v>
      </c>
    </row>
    <row r="501" spans="1:105" ht="12" customHeight="1" x14ac:dyDescent="0.25">
      <c r="A501" s="103" t="s">
        <v>52</v>
      </c>
      <c r="B501" s="105"/>
      <c r="C501" s="105">
        <v>0</v>
      </c>
      <c r="D501" s="105">
        <v>0</v>
      </c>
      <c r="E501" s="105">
        <v>0</v>
      </c>
      <c r="F501" s="105">
        <v>0</v>
      </c>
      <c r="G501" s="105">
        <v>0</v>
      </c>
      <c r="H501" s="105">
        <v>0</v>
      </c>
      <c r="I501" s="105">
        <v>0</v>
      </c>
      <c r="J501" s="105">
        <v>6.418651157029851</v>
      </c>
      <c r="K501" s="105">
        <v>6.799890564163718</v>
      </c>
      <c r="L501" s="105">
        <v>6.6676761502125128</v>
      </c>
      <c r="M501" s="105">
        <v>6.7730460048150736</v>
      </c>
      <c r="N501" s="105">
        <v>0</v>
      </c>
      <c r="O501" s="105">
        <v>0</v>
      </c>
      <c r="P501" s="105">
        <v>0</v>
      </c>
      <c r="Q501" s="105">
        <v>0</v>
      </c>
      <c r="R501" s="105">
        <v>0</v>
      </c>
      <c r="S501" s="105">
        <v>0</v>
      </c>
      <c r="T501" s="105">
        <v>0</v>
      </c>
      <c r="U501" s="105">
        <v>0</v>
      </c>
      <c r="V501" s="105">
        <v>0</v>
      </c>
      <c r="W501" s="105">
        <v>0</v>
      </c>
      <c r="X501" s="105">
        <v>5.2697301910006198</v>
      </c>
      <c r="Y501" s="105">
        <v>4.5050722451930598</v>
      </c>
      <c r="DA501" s="132" t="s">
        <v>4606</v>
      </c>
    </row>
    <row r="502" spans="1:105" ht="12" customHeight="1" x14ac:dyDescent="0.25">
      <c r="A502" s="106" t="s">
        <v>122</v>
      </c>
      <c r="B502" s="102"/>
      <c r="C502" s="102">
        <v>9.6341392808873536</v>
      </c>
      <c r="D502" s="102">
        <v>0</v>
      </c>
      <c r="E502" s="102">
        <v>0</v>
      </c>
      <c r="F502" s="102">
        <v>0</v>
      </c>
      <c r="G502" s="102">
        <v>0</v>
      </c>
      <c r="H502" s="102">
        <v>11.16201447337837</v>
      </c>
      <c r="I502" s="102">
        <v>11.380069921364699</v>
      </c>
      <c r="J502" s="102">
        <v>10.790985686683662</v>
      </c>
      <c r="K502" s="102">
        <v>11.295474314015747</v>
      </c>
      <c r="L502" s="102">
        <v>11.013246866022063</v>
      </c>
      <c r="M502" s="102">
        <v>10.746595392107427</v>
      </c>
      <c r="N502" s="102">
        <v>11.128496394010782</v>
      </c>
      <c r="O502" s="102">
        <v>11.082303833210776</v>
      </c>
      <c r="P502" s="102">
        <v>11.367870815905661</v>
      </c>
      <c r="Q502" s="102">
        <v>0</v>
      </c>
      <c r="R502" s="102">
        <v>0</v>
      </c>
      <c r="S502" s="102">
        <v>0</v>
      </c>
      <c r="T502" s="102">
        <v>0</v>
      </c>
      <c r="U502" s="102">
        <v>0</v>
      </c>
      <c r="V502" s="102">
        <v>0</v>
      </c>
      <c r="W502" s="102">
        <v>0</v>
      </c>
      <c r="X502" s="102">
        <v>7.0565753304533088</v>
      </c>
      <c r="Y502" s="102">
        <v>6.7204326919740476</v>
      </c>
      <c r="DA502" s="131" t="s">
        <v>4607</v>
      </c>
    </row>
    <row r="503" spans="1:105" ht="12" customHeight="1" x14ac:dyDescent="0.25">
      <c r="A503" s="107" t="s">
        <v>121</v>
      </c>
      <c r="B503" s="105"/>
      <c r="C503" s="105">
        <v>9.6358477900373369</v>
      </c>
      <c r="D503" s="105">
        <v>0</v>
      </c>
      <c r="E503" s="105">
        <v>0</v>
      </c>
      <c r="F503" s="105">
        <v>0</v>
      </c>
      <c r="G503" s="105">
        <v>0</v>
      </c>
      <c r="H503" s="105">
        <v>11.161707342886601</v>
      </c>
      <c r="I503" s="105">
        <v>11.385750323099382</v>
      </c>
      <c r="J503" s="105">
        <v>10.802693559234502</v>
      </c>
      <c r="K503" s="105">
        <v>11.312615461801963</v>
      </c>
      <c r="L503" s="105">
        <v>11.026377454353549</v>
      </c>
      <c r="M503" s="105">
        <v>10.755623377883499</v>
      </c>
      <c r="N503" s="105">
        <v>11.130794813799815</v>
      </c>
      <c r="O503" s="105">
        <v>11.081656217568986</v>
      </c>
      <c r="P503" s="105">
        <v>0</v>
      </c>
      <c r="Q503" s="105">
        <v>0</v>
      </c>
      <c r="R503" s="105">
        <v>0</v>
      </c>
      <c r="S503" s="105">
        <v>0</v>
      </c>
      <c r="T503" s="105">
        <v>0</v>
      </c>
      <c r="U503" s="105">
        <v>0</v>
      </c>
      <c r="V503" s="105">
        <v>0</v>
      </c>
      <c r="W503" s="105">
        <v>0</v>
      </c>
      <c r="X503" s="105">
        <v>7.1097412974710581</v>
      </c>
      <c r="Y503" s="105">
        <v>6.7653551303621446</v>
      </c>
      <c r="DA503" s="132" t="s">
        <v>4608</v>
      </c>
    </row>
    <row r="504" spans="1:105" ht="12" customHeight="1" x14ac:dyDescent="0.25">
      <c r="A504" s="108" t="s">
        <v>53</v>
      </c>
      <c r="B504" s="99"/>
      <c r="C504" s="99">
        <v>3.9337615056356507</v>
      </c>
      <c r="D504" s="99">
        <v>0</v>
      </c>
      <c r="E504" s="99">
        <v>0</v>
      </c>
      <c r="F504" s="99">
        <v>0</v>
      </c>
      <c r="G504" s="99">
        <v>0</v>
      </c>
      <c r="H504" s="99">
        <v>4.6118270844642026</v>
      </c>
      <c r="I504" s="99">
        <v>4.9838797145834635</v>
      </c>
      <c r="J504" s="99">
        <v>4.3143465730720427</v>
      </c>
      <c r="K504" s="99">
        <v>4.6634364974027598</v>
      </c>
      <c r="L504" s="99">
        <v>4.5722027312619815</v>
      </c>
      <c r="M504" s="99">
        <v>4.2941508232299634</v>
      </c>
      <c r="N504" s="99">
        <v>4.4687244871259493</v>
      </c>
      <c r="O504" s="99">
        <v>3.7150790556703002</v>
      </c>
      <c r="P504" s="99">
        <v>0</v>
      </c>
      <c r="Q504" s="99">
        <v>0</v>
      </c>
      <c r="R504" s="99">
        <v>0</v>
      </c>
      <c r="S504" s="99">
        <v>0</v>
      </c>
      <c r="T504" s="99">
        <v>0</v>
      </c>
      <c r="U504" s="99">
        <v>0</v>
      </c>
      <c r="V504" s="99">
        <v>0</v>
      </c>
      <c r="W504" s="99">
        <v>0</v>
      </c>
      <c r="X504" s="99">
        <v>2.4444954177585339</v>
      </c>
      <c r="Y504" s="99">
        <v>2.587608774014293</v>
      </c>
      <c r="DA504" s="63" t="s">
        <v>4609</v>
      </c>
    </row>
    <row r="505" spans="1:105" ht="12" customHeight="1" x14ac:dyDescent="0.25">
      <c r="A505" s="108" t="s">
        <v>52</v>
      </c>
      <c r="B505" s="99"/>
      <c r="C505" s="99">
        <v>5.7020862844016831</v>
      </c>
      <c r="D505" s="99">
        <v>0</v>
      </c>
      <c r="E505" s="99">
        <v>0</v>
      </c>
      <c r="F505" s="99">
        <v>0</v>
      </c>
      <c r="G505" s="99">
        <v>0</v>
      </c>
      <c r="H505" s="99">
        <v>6.5498802584223981</v>
      </c>
      <c r="I505" s="99">
        <v>6.40187060851592</v>
      </c>
      <c r="J505" s="99">
        <v>6.4883469861624619</v>
      </c>
      <c r="K505" s="99">
        <v>6.6491789643992005</v>
      </c>
      <c r="L505" s="99">
        <v>6.4541747230915707</v>
      </c>
      <c r="M505" s="99">
        <v>6.4614725546535361</v>
      </c>
      <c r="N505" s="99">
        <v>6.6620703266738657</v>
      </c>
      <c r="O505" s="99">
        <v>7.3665771618986859</v>
      </c>
      <c r="P505" s="99">
        <v>0</v>
      </c>
      <c r="Q505" s="99">
        <v>0</v>
      </c>
      <c r="R505" s="99">
        <v>0</v>
      </c>
      <c r="S505" s="99">
        <v>0</v>
      </c>
      <c r="T505" s="99">
        <v>0</v>
      </c>
      <c r="U505" s="99">
        <v>0</v>
      </c>
      <c r="V505" s="99">
        <v>0</v>
      </c>
      <c r="W505" s="99">
        <v>0</v>
      </c>
      <c r="X505" s="99">
        <v>4.6652458797125238</v>
      </c>
      <c r="Y505" s="99">
        <v>4.1777463563478525</v>
      </c>
      <c r="DA505" s="63" t="s">
        <v>4610</v>
      </c>
    </row>
    <row r="506" spans="1:105" ht="12" customHeight="1" x14ac:dyDescent="0.25">
      <c r="A506" s="121" t="s">
        <v>54</v>
      </c>
      <c r="B506" s="123"/>
      <c r="C506" s="123">
        <v>1.8423206324475618</v>
      </c>
      <c r="D506" s="123">
        <v>0</v>
      </c>
      <c r="E506" s="123">
        <v>0</v>
      </c>
      <c r="F506" s="123">
        <v>0</v>
      </c>
      <c r="G506" s="123">
        <v>0</v>
      </c>
      <c r="H506" s="123">
        <v>2.0126162652222002</v>
      </c>
      <c r="I506" s="123">
        <v>1.9760054601917156</v>
      </c>
      <c r="J506" s="123">
        <v>1.7264432582496589</v>
      </c>
      <c r="K506" s="123">
        <v>1.7934641610907729</v>
      </c>
      <c r="L506" s="123">
        <v>1.7739861685938176</v>
      </c>
      <c r="M506" s="123">
        <v>1.6674351116587007</v>
      </c>
      <c r="N506" s="123">
        <v>1.7309477761179333</v>
      </c>
      <c r="O506" s="123">
        <v>1.7425993266235495</v>
      </c>
      <c r="P506" s="123">
        <v>1.7640486506443989</v>
      </c>
      <c r="Q506" s="123">
        <v>0</v>
      </c>
      <c r="R506" s="123">
        <v>0</v>
      </c>
      <c r="S506" s="123">
        <v>0</v>
      </c>
      <c r="T506" s="123">
        <v>0</v>
      </c>
      <c r="U506" s="123">
        <v>0</v>
      </c>
      <c r="V506" s="123">
        <v>0</v>
      </c>
      <c r="W506" s="123">
        <v>0</v>
      </c>
      <c r="X506" s="123">
        <v>1.3977838173350752</v>
      </c>
      <c r="Y506" s="123">
        <v>1.4093482291817567</v>
      </c>
      <c r="DA506" s="130" t="s">
        <v>4611</v>
      </c>
    </row>
    <row r="507" spans="1:105" ht="12" customHeight="1" x14ac:dyDescent="0.25">
      <c r="A507" s="97" t="s">
        <v>51</v>
      </c>
      <c r="B507" s="99"/>
      <c r="C507" s="99">
        <v>0</v>
      </c>
      <c r="D507" s="99">
        <v>0</v>
      </c>
      <c r="E507" s="99">
        <v>0</v>
      </c>
      <c r="F507" s="99">
        <v>0</v>
      </c>
      <c r="G507" s="99">
        <v>0</v>
      </c>
      <c r="H507" s="99">
        <v>0</v>
      </c>
      <c r="I507" s="99">
        <v>0</v>
      </c>
      <c r="J507" s="99">
        <v>0</v>
      </c>
      <c r="K507" s="99">
        <v>0</v>
      </c>
      <c r="L507" s="99">
        <v>0</v>
      </c>
      <c r="M507" s="99">
        <v>0</v>
      </c>
      <c r="N507" s="99">
        <v>0</v>
      </c>
      <c r="O507" s="99">
        <v>0</v>
      </c>
      <c r="P507" s="99">
        <v>0</v>
      </c>
      <c r="Q507" s="99">
        <v>0</v>
      </c>
      <c r="R507" s="99">
        <v>0</v>
      </c>
      <c r="S507" s="99">
        <v>0</v>
      </c>
      <c r="T507" s="99">
        <v>0</v>
      </c>
      <c r="U507" s="99">
        <v>0</v>
      </c>
      <c r="V507" s="99">
        <v>0</v>
      </c>
      <c r="W507" s="99">
        <v>0</v>
      </c>
      <c r="X507" s="99">
        <v>0</v>
      </c>
      <c r="Y507" s="99">
        <v>0</v>
      </c>
      <c r="DA507" s="63" t="s">
        <v>4612</v>
      </c>
    </row>
    <row r="508" spans="1:105" ht="12" customHeight="1" x14ac:dyDescent="0.25">
      <c r="A508" s="97" t="s">
        <v>50</v>
      </c>
      <c r="B508" s="99"/>
      <c r="C508" s="99">
        <v>1.8019625326694506</v>
      </c>
      <c r="D508" s="99">
        <v>0</v>
      </c>
      <c r="E508" s="99">
        <v>0</v>
      </c>
      <c r="F508" s="99">
        <v>0</v>
      </c>
      <c r="G508" s="99">
        <v>0</v>
      </c>
      <c r="H508" s="99">
        <v>2.040320475478747</v>
      </c>
      <c r="I508" s="99">
        <v>2.008065502479742</v>
      </c>
      <c r="J508" s="99">
        <v>1.7029192282694634</v>
      </c>
      <c r="K508" s="99">
        <v>1.8250852208661732</v>
      </c>
      <c r="L508" s="99">
        <v>1.7468228352997275</v>
      </c>
      <c r="M508" s="99">
        <v>1.7483940526891129</v>
      </c>
      <c r="N508" s="99">
        <v>1.7643654685179155</v>
      </c>
      <c r="O508" s="99">
        <v>1.7488128416213751</v>
      </c>
      <c r="P508" s="99">
        <v>0</v>
      </c>
      <c r="Q508" s="99">
        <v>0</v>
      </c>
      <c r="R508" s="99">
        <v>0</v>
      </c>
      <c r="S508" s="99">
        <v>0</v>
      </c>
      <c r="T508" s="99">
        <v>0</v>
      </c>
      <c r="U508" s="99">
        <v>0</v>
      </c>
      <c r="V508" s="99">
        <v>0</v>
      </c>
      <c r="W508" s="99">
        <v>0</v>
      </c>
      <c r="X508" s="99">
        <v>1.6059648031785902</v>
      </c>
      <c r="Y508" s="99">
        <v>1.4534806857254419</v>
      </c>
      <c r="DA508" s="63" t="s">
        <v>4613</v>
      </c>
    </row>
    <row r="509" spans="1:105" ht="12" customHeight="1" x14ac:dyDescent="0.25">
      <c r="A509" s="109" t="s">
        <v>120</v>
      </c>
      <c r="B509" s="110"/>
      <c r="C509" s="110">
        <v>1.8443060711433288</v>
      </c>
      <c r="D509" s="110">
        <v>0</v>
      </c>
      <c r="E509" s="110">
        <v>0</v>
      </c>
      <c r="F509" s="110">
        <v>0</v>
      </c>
      <c r="G509" s="110">
        <v>0</v>
      </c>
      <c r="H509" s="110">
        <v>2.0106978743496122</v>
      </c>
      <c r="I509" s="110">
        <v>1.9731289974334436</v>
      </c>
      <c r="J509" s="110">
        <v>1.728537573868399</v>
      </c>
      <c r="K509" s="110">
        <v>1.7906698060375243</v>
      </c>
      <c r="L509" s="110">
        <v>1.7760212065930487</v>
      </c>
      <c r="M509" s="110">
        <v>1.6613197315271859</v>
      </c>
      <c r="N509" s="110">
        <v>1.7283438000867659</v>
      </c>
      <c r="O509" s="110">
        <v>1.7421300079375435</v>
      </c>
      <c r="P509" s="110">
        <v>1.7640486506443989</v>
      </c>
      <c r="Q509" s="110">
        <v>0</v>
      </c>
      <c r="R509" s="110">
        <v>0</v>
      </c>
      <c r="S509" s="110">
        <v>0</v>
      </c>
      <c r="T509" s="110">
        <v>0</v>
      </c>
      <c r="U509" s="110">
        <v>0</v>
      </c>
      <c r="V509" s="110">
        <v>0</v>
      </c>
      <c r="W509" s="110">
        <v>0</v>
      </c>
      <c r="X509" s="110">
        <v>1.3779913294847843</v>
      </c>
      <c r="Y509" s="110">
        <v>1.4052202667920195</v>
      </c>
      <c r="DA509" s="60" t="s">
        <v>4614</v>
      </c>
    </row>
    <row r="511" spans="1:105" ht="12" customHeight="1" x14ac:dyDescent="0.25">
      <c r="A511" s="116" t="s">
        <v>156</v>
      </c>
      <c r="B511" s="118"/>
      <c r="C511" s="118">
        <f t="shared" ref="C511:Q511" si="254">C512+C515+C517+C527</f>
        <v>47.461239081241231</v>
      </c>
      <c r="D511" s="118">
        <f t="shared" si="254"/>
        <v>0</v>
      </c>
      <c r="E511" s="118">
        <f t="shared" si="254"/>
        <v>0</v>
      </c>
      <c r="F511" s="118">
        <f t="shared" si="254"/>
        <v>0</v>
      </c>
      <c r="G511" s="118">
        <f t="shared" si="254"/>
        <v>0</v>
      </c>
      <c r="H511" s="118">
        <f t="shared" si="254"/>
        <v>35.81651235177646</v>
      </c>
      <c r="I511" s="118">
        <f t="shared" si="254"/>
        <v>27.270076926473315</v>
      </c>
      <c r="J511" s="118">
        <f t="shared" si="254"/>
        <v>35.540372553535562</v>
      </c>
      <c r="K511" s="118">
        <f t="shared" si="254"/>
        <v>56.808082814817745</v>
      </c>
      <c r="L511" s="118">
        <f t="shared" si="254"/>
        <v>32.784611293977619</v>
      </c>
      <c r="M511" s="118">
        <f t="shared" si="254"/>
        <v>28.45510061648676</v>
      </c>
      <c r="N511" s="118">
        <f t="shared" si="254"/>
        <v>29.764700595314306</v>
      </c>
      <c r="O511" s="118">
        <f t="shared" si="254"/>
        <v>36.479530988077279</v>
      </c>
      <c r="P511" s="118">
        <f t="shared" si="254"/>
        <v>24.286728892348005</v>
      </c>
      <c r="Q511" s="118">
        <f t="shared" si="254"/>
        <v>0</v>
      </c>
      <c r="R511" s="118">
        <f t="shared" ref="R511:V511" si="255">R512+R515+R517+R527</f>
        <v>0</v>
      </c>
      <c r="S511" s="118">
        <f t="shared" si="255"/>
        <v>0</v>
      </c>
      <c r="T511" s="118">
        <f t="shared" si="255"/>
        <v>0</v>
      </c>
      <c r="U511" s="118">
        <f t="shared" si="255"/>
        <v>0</v>
      </c>
      <c r="V511" s="118">
        <f t="shared" si="255"/>
        <v>0</v>
      </c>
      <c r="W511" s="118">
        <f t="shared" ref="W511:Y511" si="256">W512+W515+W517+W527</f>
        <v>0</v>
      </c>
      <c r="X511" s="118">
        <f t="shared" si="256"/>
        <v>12.298068524568704</v>
      </c>
      <c r="Y511" s="118">
        <f t="shared" si="256"/>
        <v>8.7305611648132224</v>
      </c>
      <c r="DA511" s="129" t="s">
        <v>4763</v>
      </c>
    </row>
    <row r="512" spans="1:105" ht="12" customHeight="1" x14ac:dyDescent="0.25">
      <c r="A512" s="121" t="s">
        <v>57</v>
      </c>
      <c r="B512" s="123"/>
      <c r="C512" s="123">
        <f t="shared" ref="C512:Q512" si="257">SUM(C513:C514)</f>
        <v>47.110755154098968</v>
      </c>
      <c r="D512" s="123">
        <f t="shared" si="257"/>
        <v>0</v>
      </c>
      <c r="E512" s="123">
        <f t="shared" si="257"/>
        <v>0</v>
      </c>
      <c r="F512" s="123">
        <f t="shared" si="257"/>
        <v>0</v>
      </c>
      <c r="G512" s="123">
        <f t="shared" si="257"/>
        <v>0</v>
      </c>
      <c r="H512" s="123">
        <f t="shared" si="257"/>
        <v>35.384392031302013</v>
      </c>
      <c r="I512" s="123">
        <f t="shared" si="257"/>
        <v>26.917608168352356</v>
      </c>
      <c r="J512" s="123">
        <f t="shared" si="257"/>
        <v>35.172041458201797</v>
      </c>
      <c r="K512" s="123">
        <f t="shared" si="257"/>
        <v>56.294081809105805</v>
      </c>
      <c r="L512" s="123">
        <f t="shared" si="257"/>
        <v>32.229855293013905</v>
      </c>
      <c r="M512" s="123">
        <f t="shared" si="257"/>
        <v>27.718476546653445</v>
      </c>
      <c r="N512" s="123">
        <f t="shared" si="257"/>
        <v>29.101676981286918</v>
      </c>
      <c r="O512" s="123">
        <f t="shared" si="257"/>
        <v>35.960675441040792</v>
      </c>
      <c r="P512" s="123">
        <f t="shared" si="257"/>
        <v>24.286728892348005</v>
      </c>
      <c r="Q512" s="123">
        <f t="shared" si="257"/>
        <v>0</v>
      </c>
      <c r="R512" s="123">
        <f t="shared" ref="R512:V512" si="258">SUM(R513:R514)</f>
        <v>0</v>
      </c>
      <c r="S512" s="123">
        <f t="shared" si="258"/>
        <v>0</v>
      </c>
      <c r="T512" s="123">
        <f t="shared" si="258"/>
        <v>0</v>
      </c>
      <c r="U512" s="123">
        <f t="shared" si="258"/>
        <v>0</v>
      </c>
      <c r="V512" s="123">
        <f t="shared" si="258"/>
        <v>0</v>
      </c>
      <c r="W512" s="123">
        <f t="shared" ref="W512:Y512" si="259">SUM(W513:W514)</f>
        <v>0</v>
      </c>
      <c r="X512" s="123">
        <f t="shared" si="259"/>
        <v>11.831407880839118</v>
      </c>
      <c r="Y512" s="123">
        <f t="shared" si="259"/>
        <v>8.3429754535739775</v>
      </c>
      <c r="DA512" s="130" t="s">
        <v>4764</v>
      </c>
    </row>
    <row r="513" spans="1:105" ht="12" customHeight="1" x14ac:dyDescent="0.25">
      <c r="A513" s="97" t="s">
        <v>51</v>
      </c>
      <c r="B513" s="99"/>
      <c r="C513" s="99">
        <v>47.110755154098968</v>
      </c>
      <c r="D513" s="99">
        <v>0</v>
      </c>
      <c r="E513" s="99">
        <v>0</v>
      </c>
      <c r="F513" s="99">
        <v>0</v>
      </c>
      <c r="G513" s="99">
        <v>0</v>
      </c>
      <c r="H513" s="99">
        <v>35.384392031302013</v>
      </c>
      <c r="I513" s="99">
        <v>26.917608168352356</v>
      </c>
      <c r="J513" s="99">
        <v>35.172041458201797</v>
      </c>
      <c r="K513" s="99">
        <v>56.294081809105805</v>
      </c>
      <c r="L513" s="99">
        <v>32.229855293013905</v>
      </c>
      <c r="M513" s="99">
        <v>27.718476546653445</v>
      </c>
      <c r="N513" s="99">
        <v>29.101676981286918</v>
      </c>
      <c r="O513" s="99">
        <v>35.960675441040792</v>
      </c>
      <c r="P513" s="99">
        <v>24.286728892348005</v>
      </c>
      <c r="Q513" s="99">
        <v>0</v>
      </c>
      <c r="R513" s="99">
        <v>0</v>
      </c>
      <c r="S513" s="99">
        <v>0</v>
      </c>
      <c r="T513" s="99">
        <v>0</v>
      </c>
      <c r="U513" s="99">
        <v>0</v>
      </c>
      <c r="V513" s="99">
        <v>0</v>
      </c>
      <c r="W513" s="99">
        <v>0</v>
      </c>
      <c r="X513" s="99">
        <v>11.831407880839118</v>
      </c>
      <c r="Y513" s="99">
        <v>8.3429754535739775</v>
      </c>
      <c r="DA513" s="63" t="s">
        <v>4765</v>
      </c>
    </row>
    <row r="514" spans="1:105" ht="12" customHeight="1" x14ac:dyDescent="0.25">
      <c r="A514" s="97" t="s">
        <v>53</v>
      </c>
      <c r="B514" s="99"/>
      <c r="C514" s="99">
        <v>0</v>
      </c>
      <c r="D514" s="99">
        <v>0</v>
      </c>
      <c r="E514" s="99">
        <v>0</v>
      </c>
      <c r="F514" s="99">
        <v>0</v>
      </c>
      <c r="G514" s="99">
        <v>0</v>
      </c>
      <c r="H514" s="99">
        <v>0</v>
      </c>
      <c r="I514" s="99">
        <v>0</v>
      </c>
      <c r="J514" s="99">
        <v>0</v>
      </c>
      <c r="K514" s="99">
        <v>0</v>
      </c>
      <c r="L514" s="99">
        <v>0</v>
      </c>
      <c r="M514" s="99">
        <v>0</v>
      </c>
      <c r="N514" s="99">
        <v>0</v>
      </c>
      <c r="O514" s="99">
        <v>0</v>
      </c>
      <c r="P514" s="99">
        <v>0</v>
      </c>
      <c r="Q514" s="99">
        <v>0</v>
      </c>
      <c r="R514" s="99">
        <v>0</v>
      </c>
      <c r="S514" s="99">
        <v>0</v>
      </c>
      <c r="T514" s="99">
        <v>0</v>
      </c>
      <c r="U514" s="99">
        <v>0</v>
      </c>
      <c r="V514" s="99">
        <v>0</v>
      </c>
      <c r="W514" s="99">
        <v>0</v>
      </c>
      <c r="X514" s="99">
        <v>0</v>
      </c>
      <c r="Y514" s="99">
        <v>0</v>
      </c>
      <c r="DA514" s="63" t="s">
        <v>4766</v>
      </c>
    </row>
    <row r="515" spans="1:105" ht="12" customHeight="1" x14ac:dyDescent="0.25">
      <c r="A515" s="121" t="s">
        <v>92</v>
      </c>
      <c r="B515" s="123"/>
      <c r="C515" s="123">
        <f t="shared" ref="C515:Y515" si="260">C516</f>
        <v>0</v>
      </c>
      <c r="D515" s="123">
        <f t="shared" si="260"/>
        <v>0</v>
      </c>
      <c r="E515" s="123">
        <f t="shared" si="260"/>
        <v>0</v>
      </c>
      <c r="F515" s="123">
        <f t="shared" si="260"/>
        <v>0</v>
      </c>
      <c r="G515" s="123">
        <f t="shared" si="260"/>
        <v>0</v>
      </c>
      <c r="H515" s="123">
        <f t="shared" si="260"/>
        <v>0</v>
      </c>
      <c r="I515" s="123">
        <f t="shared" si="260"/>
        <v>0</v>
      </c>
      <c r="J515" s="123">
        <f t="shared" si="260"/>
        <v>0</v>
      </c>
      <c r="K515" s="123">
        <f t="shared" si="260"/>
        <v>0</v>
      </c>
      <c r="L515" s="123">
        <f t="shared" si="260"/>
        <v>0</v>
      </c>
      <c r="M515" s="123">
        <f t="shared" si="260"/>
        <v>0</v>
      </c>
      <c r="N515" s="123">
        <f t="shared" si="260"/>
        <v>0</v>
      </c>
      <c r="O515" s="123">
        <f t="shared" si="260"/>
        <v>0</v>
      </c>
      <c r="P515" s="123">
        <f t="shared" si="260"/>
        <v>0</v>
      </c>
      <c r="Q515" s="123">
        <f t="shared" si="260"/>
        <v>0</v>
      </c>
      <c r="R515" s="123">
        <f t="shared" si="260"/>
        <v>0</v>
      </c>
      <c r="S515" s="123">
        <f t="shared" si="260"/>
        <v>0</v>
      </c>
      <c r="T515" s="123">
        <f t="shared" si="260"/>
        <v>0</v>
      </c>
      <c r="U515" s="123">
        <f t="shared" si="260"/>
        <v>0</v>
      </c>
      <c r="V515" s="123">
        <f t="shared" si="260"/>
        <v>0</v>
      </c>
      <c r="W515" s="123">
        <f t="shared" si="260"/>
        <v>0</v>
      </c>
      <c r="X515" s="123">
        <f t="shared" si="260"/>
        <v>0</v>
      </c>
      <c r="Y515" s="123">
        <f t="shared" si="260"/>
        <v>0</v>
      </c>
      <c r="DA515" s="130" t="s">
        <v>4767</v>
      </c>
    </row>
    <row r="516" spans="1:105" ht="12" customHeight="1" x14ac:dyDescent="0.25">
      <c r="A516" s="97" t="s">
        <v>53</v>
      </c>
      <c r="B516" s="99"/>
      <c r="C516" s="99">
        <v>0</v>
      </c>
      <c r="D516" s="99">
        <v>0</v>
      </c>
      <c r="E516" s="99">
        <v>0</v>
      </c>
      <c r="F516" s="99">
        <v>0</v>
      </c>
      <c r="G516" s="99">
        <v>0</v>
      </c>
      <c r="H516" s="99">
        <v>0</v>
      </c>
      <c r="I516" s="99">
        <v>0</v>
      </c>
      <c r="J516" s="99">
        <v>0</v>
      </c>
      <c r="K516" s="99">
        <v>0</v>
      </c>
      <c r="L516" s="99">
        <v>0</v>
      </c>
      <c r="M516" s="99">
        <v>0</v>
      </c>
      <c r="N516" s="99">
        <v>0</v>
      </c>
      <c r="O516" s="99">
        <v>0</v>
      </c>
      <c r="P516" s="99">
        <v>0</v>
      </c>
      <c r="Q516" s="99">
        <v>0</v>
      </c>
      <c r="R516" s="99">
        <v>0</v>
      </c>
      <c r="S516" s="99">
        <v>0</v>
      </c>
      <c r="T516" s="99">
        <v>0</v>
      </c>
      <c r="U516" s="99">
        <v>0</v>
      </c>
      <c r="V516" s="99">
        <v>0</v>
      </c>
      <c r="W516" s="99">
        <v>0</v>
      </c>
      <c r="X516" s="99">
        <v>0</v>
      </c>
      <c r="Y516" s="99">
        <v>0</v>
      </c>
      <c r="DA516" s="63" t="s">
        <v>4768</v>
      </c>
    </row>
    <row r="517" spans="1:105" ht="12" customHeight="1" x14ac:dyDescent="0.25">
      <c r="A517" s="121" t="s">
        <v>55</v>
      </c>
      <c r="B517" s="123"/>
      <c r="C517" s="123">
        <v>0.3190494895246726</v>
      </c>
      <c r="D517" s="123">
        <v>0</v>
      </c>
      <c r="E517" s="123">
        <v>0</v>
      </c>
      <c r="F517" s="123">
        <v>0</v>
      </c>
      <c r="G517" s="123">
        <v>0</v>
      </c>
      <c r="H517" s="123">
        <v>0.38301218945803167</v>
      </c>
      <c r="I517" s="123">
        <v>0.29103481098024714</v>
      </c>
      <c r="J517" s="123">
        <v>0.31661252780461163</v>
      </c>
      <c r="K517" s="123">
        <v>0.4589603938965105</v>
      </c>
      <c r="L517" s="123">
        <v>0.50954496911027536</v>
      </c>
      <c r="M517" s="123">
        <v>0.69103233589879232</v>
      </c>
      <c r="N517" s="123">
        <v>0.61567175861394297</v>
      </c>
      <c r="O517" s="123">
        <v>0.4732620368064121</v>
      </c>
      <c r="P517" s="123">
        <v>0</v>
      </c>
      <c r="Q517" s="123">
        <v>0</v>
      </c>
      <c r="R517" s="123">
        <v>0</v>
      </c>
      <c r="S517" s="123">
        <v>0</v>
      </c>
      <c r="T517" s="123">
        <v>0</v>
      </c>
      <c r="U517" s="123">
        <v>0</v>
      </c>
      <c r="V517" s="123">
        <v>0</v>
      </c>
      <c r="W517" s="123">
        <v>0</v>
      </c>
      <c r="X517" s="123">
        <v>0.41551879397241209</v>
      </c>
      <c r="Y517" s="123">
        <v>0.34198719262733152</v>
      </c>
      <c r="DA517" s="130" t="s">
        <v>4769</v>
      </c>
    </row>
    <row r="518" spans="1:105" ht="12" customHeight="1" x14ac:dyDescent="0.25">
      <c r="A518" s="97" t="s">
        <v>143</v>
      </c>
      <c r="B518" s="99"/>
      <c r="C518" s="99">
        <v>5.5674524672070635</v>
      </c>
      <c r="D518" s="99">
        <v>0</v>
      </c>
      <c r="E518" s="99">
        <v>0</v>
      </c>
      <c r="F518" s="99">
        <v>0</v>
      </c>
      <c r="G518" s="99">
        <v>0</v>
      </c>
      <c r="H518" s="99">
        <v>6.0927592660422016</v>
      </c>
      <c r="I518" s="99">
        <v>4.8515355274768437</v>
      </c>
      <c r="J518" s="99">
        <v>6.3608543497058818</v>
      </c>
      <c r="K518" s="99">
        <v>12.296036981564109</v>
      </c>
      <c r="L518" s="99">
        <v>6.2907706821531839</v>
      </c>
      <c r="M518" s="99">
        <v>6.0074756514678223</v>
      </c>
      <c r="N518" s="99">
        <v>5.916562811428534</v>
      </c>
      <c r="O518" s="99">
        <v>5.9054725918873148</v>
      </c>
      <c r="P518" s="99">
        <v>0</v>
      </c>
      <c r="Q518" s="99">
        <v>0</v>
      </c>
      <c r="R518" s="99">
        <v>0</v>
      </c>
      <c r="S518" s="99">
        <v>0</v>
      </c>
      <c r="T518" s="99">
        <v>0</v>
      </c>
      <c r="U518" s="99">
        <v>0</v>
      </c>
      <c r="V518" s="99">
        <v>0</v>
      </c>
      <c r="W518" s="99">
        <v>0</v>
      </c>
      <c r="X518" s="99">
        <v>2.3462242638358206</v>
      </c>
      <c r="Y518" s="99">
        <v>3.2194880997165209</v>
      </c>
      <c r="DA518" s="63" t="s">
        <v>4770</v>
      </c>
    </row>
    <row r="519" spans="1:105" ht="12" customHeight="1" x14ac:dyDescent="0.25">
      <c r="A519" s="97" t="s">
        <v>124</v>
      </c>
      <c r="B519" s="99"/>
      <c r="C519" s="99">
        <v>3.6231104135256587</v>
      </c>
      <c r="D519" s="99">
        <v>0</v>
      </c>
      <c r="E519" s="99">
        <v>0</v>
      </c>
      <c r="F519" s="99">
        <v>0</v>
      </c>
      <c r="G519" s="99">
        <v>0</v>
      </c>
      <c r="H519" s="99">
        <v>4.2294073864586998</v>
      </c>
      <c r="I519" s="99">
        <v>4.2308800007904557</v>
      </c>
      <c r="J519" s="99">
        <v>3.9307673772636589</v>
      </c>
      <c r="K519" s="99">
        <v>4.2244855476677889</v>
      </c>
      <c r="L519" s="99">
        <v>4.1331496117745825</v>
      </c>
      <c r="M519" s="99">
        <v>4.0326498046066224</v>
      </c>
      <c r="N519" s="99">
        <v>3.963525715221818</v>
      </c>
      <c r="O519" s="99">
        <v>3.8045809851851358</v>
      </c>
      <c r="P519" s="99">
        <v>0</v>
      </c>
      <c r="Q519" s="99">
        <v>0</v>
      </c>
      <c r="R519" s="99">
        <v>0</v>
      </c>
      <c r="S519" s="99">
        <v>0</v>
      </c>
      <c r="T519" s="99">
        <v>0</v>
      </c>
      <c r="U519" s="99">
        <v>0</v>
      </c>
      <c r="V519" s="99">
        <v>0</v>
      </c>
      <c r="W519" s="99">
        <v>0</v>
      </c>
      <c r="X519" s="99">
        <v>2.2856359156185477</v>
      </c>
      <c r="Y519" s="99">
        <v>2.0698822979068638</v>
      </c>
      <c r="DA519" s="63" t="s">
        <v>4771</v>
      </c>
    </row>
    <row r="520" spans="1:105" ht="12" customHeight="1" x14ac:dyDescent="0.25">
      <c r="A520" s="97" t="s">
        <v>123</v>
      </c>
      <c r="B520" s="99"/>
      <c r="C520" s="99">
        <v>0</v>
      </c>
      <c r="D520" s="99">
        <v>0</v>
      </c>
      <c r="E520" s="99">
        <v>0</v>
      </c>
      <c r="F520" s="99">
        <v>0</v>
      </c>
      <c r="G520" s="99">
        <v>0</v>
      </c>
      <c r="H520" s="99">
        <v>0</v>
      </c>
      <c r="I520" s="99">
        <v>0</v>
      </c>
      <c r="J520" s="99">
        <v>1.5702925089100677</v>
      </c>
      <c r="K520" s="99">
        <v>1.7420573448164527</v>
      </c>
      <c r="L520" s="99">
        <v>1.7155128179921477</v>
      </c>
      <c r="M520" s="99">
        <v>1.6119493577988608</v>
      </c>
      <c r="N520" s="99">
        <v>0</v>
      </c>
      <c r="O520" s="99">
        <v>0</v>
      </c>
      <c r="P520" s="99">
        <v>0</v>
      </c>
      <c r="Q520" s="99">
        <v>0</v>
      </c>
      <c r="R520" s="99">
        <v>0</v>
      </c>
      <c r="S520" s="99">
        <v>0</v>
      </c>
      <c r="T520" s="99">
        <v>0</v>
      </c>
      <c r="U520" s="99">
        <v>0</v>
      </c>
      <c r="V520" s="99">
        <v>0</v>
      </c>
      <c r="W520" s="99">
        <v>0</v>
      </c>
      <c r="X520" s="99">
        <v>0.79878346459205329</v>
      </c>
      <c r="Y520" s="99">
        <v>0.79998752503801451</v>
      </c>
      <c r="DA520" s="63" t="s">
        <v>4772</v>
      </c>
    </row>
    <row r="521" spans="1:105" ht="12" customHeight="1" x14ac:dyDescent="0.25">
      <c r="A521" s="100" t="s">
        <v>50</v>
      </c>
      <c r="B521" s="102"/>
      <c r="C521" s="102">
        <v>0</v>
      </c>
      <c r="D521" s="102">
        <v>0</v>
      </c>
      <c r="E521" s="102">
        <v>0</v>
      </c>
      <c r="F521" s="102">
        <v>0</v>
      </c>
      <c r="G521" s="102">
        <v>0</v>
      </c>
      <c r="H521" s="102">
        <v>0</v>
      </c>
      <c r="I521" s="102">
        <v>0</v>
      </c>
      <c r="J521" s="102">
        <v>1.5702925089100677</v>
      </c>
      <c r="K521" s="102">
        <v>1.7420573448164527</v>
      </c>
      <c r="L521" s="102">
        <v>1.7155128179921477</v>
      </c>
      <c r="M521" s="102">
        <v>1.6119493577988608</v>
      </c>
      <c r="N521" s="102">
        <v>0</v>
      </c>
      <c r="O521" s="102">
        <v>0</v>
      </c>
      <c r="P521" s="102">
        <v>0</v>
      </c>
      <c r="Q521" s="102">
        <v>0</v>
      </c>
      <c r="R521" s="102">
        <v>0</v>
      </c>
      <c r="S521" s="102">
        <v>0</v>
      </c>
      <c r="T521" s="102">
        <v>0</v>
      </c>
      <c r="U521" s="102">
        <v>0</v>
      </c>
      <c r="V521" s="102">
        <v>0</v>
      </c>
      <c r="W521" s="102">
        <v>0</v>
      </c>
      <c r="X521" s="102">
        <v>0.79878346459205329</v>
      </c>
      <c r="Y521" s="102">
        <v>0.79998752503801451</v>
      </c>
      <c r="DA521" s="131" t="s">
        <v>4773</v>
      </c>
    </row>
    <row r="522" spans="1:105" ht="12" customHeight="1" x14ac:dyDescent="0.25">
      <c r="A522" s="103" t="s">
        <v>52</v>
      </c>
      <c r="B522" s="105"/>
      <c r="C522" s="105">
        <v>0</v>
      </c>
      <c r="D522" s="105">
        <v>0</v>
      </c>
      <c r="E522" s="105">
        <v>0</v>
      </c>
      <c r="F522" s="105">
        <v>0</v>
      </c>
      <c r="G522" s="105">
        <v>0</v>
      </c>
      <c r="H522" s="105">
        <v>0</v>
      </c>
      <c r="I522" s="105">
        <v>0</v>
      </c>
      <c r="J522" s="105">
        <v>0</v>
      </c>
      <c r="K522" s="105">
        <v>0</v>
      </c>
      <c r="L522" s="105">
        <v>0</v>
      </c>
      <c r="M522" s="105">
        <v>0</v>
      </c>
      <c r="N522" s="105">
        <v>0</v>
      </c>
      <c r="O522" s="105">
        <v>0</v>
      </c>
      <c r="P522" s="105">
        <v>0</v>
      </c>
      <c r="Q522" s="105">
        <v>0</v>
      </c>
      <c r="R522" s="105">
        <v>0</v>
      </c>
      <c r="S522" s="105">
        <v>0</v>
      </c>
      <c r="T522" s="105">
        <v>0</v>
      </c>
      <c r="U522" s="105">
        <v>0</v>
      </c>
      <c r="V522" s="105">
        <v>0</v>
      </c>
      <c r="W522" s="105">
        <v>0</v>
      </c>
      <c r="X522" s="105">
        <v>0</v>
      </c>
      <c r="Y522" s="105">
        <v>0</v>
      </c>
      <c r="DA522" s="132" t="s">
        <v>4774</v>
      </c>
    </row>
    <row r="523" spans="1:105" ht="12" customHeight="1" x14ac:dyDescent="0.25">
      <c r="A523" s="106" t="s">
        <v>122</v>
      </c>
      <c r="B523" s="102"/>
      <c r="C523" s="102">
        <v>0</v>
      </c>
      <c r="D523" s="102">
        <v>0</v>
      </c>
      <c r="E523" s="102">
        <v>0</v>
      </c>
      <c r="F523" s="102">
        <v>0</v>
      </c>
      <c r="G523" s="102">
        <v>0</v>
      </c>
      <c r="H523" s="102">
        <v>0</v>
      </c>
      <c r="I523" s="102">
        <v>0</v>
      </c>
      <c r="J523" s="102">
        <v>0</v>
      </c>
      <c r="K523" s="102">
        <v>0</v>
      </c>
      <c r="L523" s="102">
        <v>0</v>
      </c>
      <c r="M523" s="102">
        <v>0</v>
      </c>
      <c r="N523" s="102">
        <v>0</v>
      </c>
      <c r="O523" s="102">
        <v>0</v>
      </c>
      <c r="P523" s="102">
        <v>0</v>
      </c>
      <c r="Q523" s="102">
        <v>0</v>
      </c>
      <c r="R523" s="102">
        <v>0</v>
      </c>
      <c r="S523" s="102">
        <v>0</v>
      </c>
      <c r="T523" s="102">
        <v>0</v>
      </c>
      <c r="U523" s="102">
        <v>0</v>
      </c>
      <c r="V523" s="102">
        <v>0</v>
      </c>
      <c r="W523" s="102">
        <v>0</v>
      </c>
      <c r="X523" s="102">
        <v>0</v>
      </c>
      <c r="Y523" s="102">
        <v>0</v>
      </c>
      <c r="DA523" s="131" t="s">
        <v>4775</v>
      </c>
    </row>
    <row r="524" spans="1:105" ht="12" customHeight="1" x14ac:dyDescent="0.25">
      <c r="A524" s="107" t="s">
        <v>121</v>
      </c>
      <c r="B524" s="105"/>
      <c r="C524" s="105">
        <v>0</v>
      </c>
      <c r="D524" s="105">
        <v>0</v>
      </c>
      <c r="E524" s="105">
        <v>0</v>
      </c>
      <c r="F524" s="105">
        <v>0</v>
      </c>
      <c r="G524" s="105">
        <v>0</v>
      </c>
      <c r="H524" s="105">
        <v>0</v>
      </c>
      <c r="I524" s="105">
        <v>0</v>
      </c>
      <c r="J524" s="105">
        <v>0</v>
      </c>
      <c r="K524" s="105">
        <v>0</v>
      </c>
      <c r="L524" s="105">
        <v>0</v>
      </c>
      <c r="M524" s="105">
        <v>0</v>
      </c>
      <c r="N524" s="105">
        <v>0</v>
      </c>
      <c r="O524" s="105">
        <v>0</v>
      </c>
      <c r="P524" s="105">
        <v>0</v>
      </c>
      <c r="Q524" s="105">
        <v>0</v>
      </c>
      <c r="R524" s="105">
        <v>0</v>
      </c>
      <c r="S524" s="105">
        <v>0</v>
      </c>
      <c r="T524" s="105">
        <v>0</v>
      </c>
      <c r="U524" s="105">
        <v>0</v>
      </c>
      <c r="V524" s="105">
        <v>0</v>
      </c>
      <c r="W524" s="105">
        <v>0</v>
      </c>
      <c r="X524" s="105">
        <v>0</v>
      </c>
      <c r="Y524" s="105">
        <v>0</v>
      </c>
      <c r="DA524" s="132" t="s">
        <v>4776</v>
      </c>
    </row>
    <row r="525" spans="1:105" ht="12" customHeight="1" x14ac:dyDescent="0.25">
      <c r="A525" s="108" t="s">
        <v>53</v>
      </c>
      <c r="B525" s="99"/>
      <c r="C525" s="99">
        <v>0</v>
      </c>
      <c r="D525" s="99">
        <v>0</v>
      </c>
      <c r="E525" s="99">
        <v>0</v>
      </c>
      <c r="F525" s="99">
        <v>0</v>
      </c>
      <c r="G525" s="99">
        <v>0</v>
      </c>
      <c r="H525" s="99">
        <v>0</v>
      </c>
      <c r="I525" s="99">
        <v>0</v>
      </c>
      <c r="J525" s="99">
        <v>0</v>
      </c>
      <c r="K525" s="99">
        <v>0</v>
      </c>
      <c r="L525" s="99">
        <v>0</v>
      </c>
      <c r="M525" s="99">
        <v>0</v>
      </c>
      <c r="N525" s="99">
        <v>0</v>
      </c>
      <c r="O525" s="99">
        <v>0</v>
      </c>
      <c r="P525" s="99">
        <v>0</v>
      </c>
      <c r="Q525" s="99">
        <v>0</v>
      </c>
      <c r="R525" s="99">
        <v>0</v>
      </c>
      <c r="S525" s="99">
        <v>0</v>
      </c>
      <c r="T525" s="99">
        <v>0</v>
      </c>
      <c r="U525" s="99">
        <v>0</v>
      </c>
      <c r="V525" s="99">
        <v>0</v>
      </c>
      <c r="W525" s="99">
        <v>0</v>
      </c>
      <c r="X525" s="99">
        <v>0</v>
      </c>
      <c r="Y525" s="99">
        <v>0</v>
      </c>
      <c r="DA525" s="63" t="s">
        <v>4777</v>
      </c>
    </row>
    <row r="526" spans="1:105" ht="12" customHeight="1" x14ac:dyDescent="0.25">
      <c r="A526" s="108" t="s">
        <v>52</v>
      </c>
      <c r="B526" s="99"/>
      <c r="C526" s="99">
        <v>0</v>
      </c>
      <c r="D526" s="99">
        <v>0</v>
      </c>
      <c r="E526" s="99">
        <v>0</v>
      </c>
      <c r="F526" s="99">
        <v>0</v>
      </c>
      <c r="G526" s="99">
        <v>0</v>
      </c>
      <c r="H526" s="99">
        <v>0</v>
      </c>
      <c r="I526" s="99">
        <v>0</v>
      </c>
      <c r="J526" s="99">
        <v>0</v>
      </c>
      <c r="K526" s="99">
        <v>0</v>
      </c>
      <c r="L526" s="99">
        <v>0</v>
      </c>
      <c r="M526" s="99">
        <v>0</v>
      </c>
      <c r="N526" s="99">
        <v>0</v>
      </c>
      <c r="O526" s="99">
        <v>0</v>
      </c>
      <c r="P526" s="99">
        <v>0</v>
      </c>
      <c r="Q526" s="99">
        <v>0</v>
      </c>
      <c r="R526" s="99">
        <v>0</v>
      </c>
      <c r="S526" s="99">
        <v>0</v>
      </c>
      <c r="T526" s="99">
        <v>0</v>
      </c>
      <c r="U526" s="99">
        <v>0</v>
      </c>
      <c r="V526" s="99">
        <v>0</v>
      </c>
      <c r="W526" s="99">
        <v>0</v>
      </c>
      <c r="X526" s="99">
        <v>0</v>
      </c>
      <c r="Y526" s="99">
        <v>0</v>
      </c>
      <c r="DA526" s="63" t="s">
        <v>4778</v>
      </c>
    </row>
    <row r="527" spans="1:105" ht="12" customHeight="1" x14ac:dyDescent="0.25">
      <c r="A527" s="121" t="s">
        <v>54</v>
      </c>
      <c r="B527" s="123"/>
      <c r="C527" s="123">
        <v>3.1434437617591064E-2</v>
      </c>
      <c r="D527" s="123">
        <v>0</v>
      </c>
      <c r="E527" s="123">
        <v>0</v>
      </c>
      <c r="F527" s="123">
        <v>0</v>
      </c>
      <c r="G527" s="123">
        <v>0</v>
      </c>
      <c r="H527" s="123">
        <v>4.9108131016414196E-2</v>
      </c>
      <c r="I527" s="123">
        <v>6.1433947140714089E-2</v>
      </c>
      <c r="J527" s="123">
        <v>5.1718567529159841E-2</v>
      </c>
      <c r="K527" s="123">
        <v>5.5040611815425786E-2</v>
      </c>
      <c r="L527" s="123">
        <v>4.521103185343766E-2</v>
      </c>
      <c r="M527" s="123">
        <v>4.5591733934521317E-2</v>
      </c>
      <c r="N527" s="123">
        <v>4.7351855413445935E-2</v>
      </c>
      <c r="O527" s="123">
        <v>4.5593510230079994E-2</v>
      </c>
      <c r="P527" s="123">
        <v>0</v>
      </c>
      <c r="Q527" s="123">
        <v>0</v>
      </c>
      <c r="R527" s="123">
        <v>0</v>
      </c>
      <c r="S527" s="123">
        <v>0</v>
      </c>
      <c r="T527" s="123">
        <v>0</v>
      </c>
      <c r="U527" s="123">
        <v>0</v>
      </c>
      <c r="V527" s="123">
        <v>0</v>
      </c>
      <c r="W527" s="123">
        <v>0</v>
      </c>
      <c r="X527" s="123">
        <v>5.114184975717407E-2</v>
      </c>
      <c r="Y527" s="123">
        <v>4.5598518611911887E-2</v>
      </c>
      <c r="DA527" s="130" t="s">
        <v>4779</v>
      </c>
    </row>
    <row r="528" spans="1:105" ht="12" customHeight="1" x14ac:dyDescent="0.25">
      <c r="A528" s="97" t="s">
        <v>51</v>
      </c>
      <c r="B528" s="99"/>
      <c r="C528" s="99">
        <v>0</v>
      </c>
      <c r="D528" s="99">
        <v>0</v>
      </c>
      <c r="E528" s="99">
        <v>0</v>
      </c>
      <c r="F528" s="99">
        <v>0</v>
      </c>
      <c r="G528" s="99">
        <v>0</v>
      </c>
      <c r="H528" s="99">
        <v>0</v>
      </c>
      <c r="I528" s="99">
        <v>0</v>
      </c>
      <c r="J528" s="99">
        <v>0</v>
      </c>
      <c r="K528" s="99">
        <v>0</v>
      </c>
      <c r="L528" s="99">
        <v>0</v>
      </c>
      <c r="M528" s="99">
        <v>0</v>
      </c>
      <c r="N528" s="99">
        <v>0</v>
      </c>
      <c r="O528" s="99">
        <v>0</v>
      </c>
      <c r="P528" s="99">
        <v>0</v>
      </c>
      <c r="Q528" s="99">
        <v>0</v>
      </c>
      <c r="R528" s="99">
        <v>0</v>
      </c>
      <c r="S528" s="99">
        <v>0</v>
      </c>
      <c r="T528" s="99">
        <v>0</v>
      </c>
      <c r="U528" s="99">
        <v>0</v>
      </c>
      <c r="V528" s="99">
        <v>0</v>
      </c>
      <c r="W528" s="99">
        <v>0</v>
      </c>
      <c r="X528" s="99">
        <v>0</v>
      </c>
      <c r="Y528" s="99">
        <v>0</v>
      </c>
      <c r="DA528" s="63" t="s">
        <v>4780</v>
      </c>
    </row>
    <row r="529" spans="1:105" ht="12" customHeight="1" x14ac:dyDescent="0.25">
      <c r="A529" s="97" t="s">
        <v>50</v>
      </c>
      <c r="B529" s="99"/>
      <c r="C529" s="99">
        <v>0.67040363497642319</v>
      </c>
      <c r="D529" s="99">
        <v>0</v>
      </c>
      <c r="E529" s="99">
        <v>0</v>
      </c>
      <c r="F529" s="99">
        <v>0</v>
      </c>
      <c r="G529" s="99">
        <v>0</v>
      </c>
      <c r="H529" s="99">
        <v>0.75829727824656123</v>
      </c>
      <c r="I529" s="99">
        <v>0.74615511642664811</v>
      </c>
      <c r="J529" s="99">
        <v>0.63263823512941975</v>
      </c>
      <c r="K529" s="99">
        <v>0.67788289317368844</v>
      </c>
      <c r="L529" s="99">
        <v>0.64868002224497512</v>
      </c>
      <c r="M529" s="99">
        <v>0.64916149079356489</v>
      </c>
      <c r="N529" s="99">
        <v>0.65503399988600208</v>
      </c>
      <c r="O529" s="99">
        <v>0.64922589919170248</v>
      </c>
      <c r="P529" s="99">
        <v>0</v>
      </c>
      <c r="Q529" s="99">
        <v>0</v>
      </c>
      <c r="R529" s="99">
        <v>0</v>
      </c>
      <c r="S529" s="99">
        <v>0</v>
      </c>
      <c r="T529" s="99">
        <v>0</v>
      </c>
      <c r="U529" s="99">
        <v>0</v>
      </c>
      <c r="V529" s="99">
        <v>0</v>
      </c>
      <c r="W529" s="99">
        <v>0</v>
      </c>
      <c r="X529" s="99">
        <v>0.58906112402126853</v>
      </c>
      <c r="Y529" s="99">
        <v>0.53309681707015311</v>
      </c>
      <c r="DA529" s="63" t="s">
        <v>4781</v>
      </c>
    </row>
    <row r="530" spans="1:105" ht="12" customHeight="1" x14ac:dyDescent="0.25">
      <c r="A530" s="109" t="s">
        <v>120</v>
      </c>
      <c r="B530" s="110"/>
      <c r="C530" s="110">
        <v>0</v>
      </c>
      <c r="D530" s="110">
        <v>0</v>
      </c>
      <c r="E530" s="110">
        <v>0</v>
      </c>
      <c r="F530" s="110">
        <v>0</v>
      </c>
      <c r="G530" s="110">
        <v>0</v>
      </c>
      <c r="H530" s="110">
        <v>0</v>
      </c>
      <c r="I530" s="110">
        <v>0</v>
      </c>
      <c r="J530" s="110">
        <v>0</v>
      </c>
      <c r="K530" s="110">
        <v>0</v>
      </c>
      <c r="L530" s="110">
        <v>0</v>
      </c>
      <c r="M530" s="110">
        <v>0</v>
      </c>
      <c r="N530" s="110">
        <v>0</v>
      </c>
      <c r="O530" s="110">
        <v>0</v>
      </c>
      <c r="P530" s="110">
        <v>0</v>
      </c>
      <c r="Q530" s="110">
        <v>0</v>
      </c>
      <c r="R530" s="110">
        <v>0</v>
      </c>
      <c r="S530" s="110">
        <v>0</v>
      </c>
      <c r="T530" s="110">
        <v>0</v>
      </c>
      <c r="U530" s="110">
        <v>0</v>
      </c>
      <c r="V530" s="110">
        <v>0</v>
      </c>
      <c r="W530" s="110">
        <v>0</v>
      </c>
      <c r="X530" s="110">
        <v>0</v>
      </c>
      <c r="Y530" s="110">
        <v>0</v>
      </c>
      <c r="DA530" s="60" t="s">
        <v>4782</v>
      </c>
    </row>
  </sheetData>
  <pageMargins left="0.39370078740157483" right="0.39370078740157483" top="0.39370078740157483" bottom="0.39370078740157483" header="0.31496062992125984" footer="0.31496062992125984"/>
  <pageSetup paperSize="9" scale="13" orientation="portrait" horizontalDpi="1200" verticalDpi="1200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46271</v>
      </c>
      <c r="C5" s="120">
        <v>45370</v>
      </c>
      <c r="D5" s="120">
        <v>44807</v>
      </c>
      <c r="E5" s="120">
        <v>44347</v>
      </c>
      <c r="F5" s="120">
        <v>47161</v>
      </c>
      <c r="G5" s="120">
        <v>57093</v>
      </c>
      <c r="H5" s="120">
        <v>64536</v>
      </c>
      <c r="I5" s="120">
        <v>68546</v>
      </c>
      <c r="J5" s="120">
        <v>68883</v>
      </c>
      <c r="K5" s="120">
        <v>71050</v>
      </c>
      <c r="L5" s="120">
        <v>72688</v>
      </c>
      <c r="M5" s="120">
        <v>73709</v>
      </c>
      <c r="N5" s="120">
        <v>74101</v>
      </c>
      <c r="O5" s="120">
        <v>74645</v>
      </c>
      <c r="P5" s="120">
        <v>76734</v>
      </c>
      <c r="Q5" s="120">
        <v>77808</v>
      </c>
      <c r="R5" s="120">
        <v>81534</v>
      </c>
      <c r="S5" s="120">
        <v>85181</v>
      </c>
      <c r="T5" s="120">
        <v>89476</v>
      </c>
      <c r="U5" s="120">
        <v>93407</v>
      </c>
      <c r="V5" s="120">
        <v>100681</v>
      </c>
      <c r="W5" s="120">
        <v>104818</v>
      </c>
      <c r="X5" s="120">
        <v>106991</v>
      </c>
      <c r="Y5" s="120">
        <v>106336</v>
      </c>
      <c r="DA5" s="129" t="s">
        <v>337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74</v>
      </c>
      <c r="B7" s="52">
        <v>46271</v>
      </c>
      <c r="C7" s="52">
        <v>45370</v>
      </c>
      <c r="D7" s="52">
        <v>44807</v>
      </c>
      <c r="E7" s="52">
        <v>44347</v>
      </c>
      <c r="F7" s="52">
        <v>47161</v>
      </c>
      <c r="G7" s="52">
        <v>57093</v>
      </c>
      <c r="H7" s="52">
        <v>64536</v>
      </c>
      <c r="I7" s="52">
        <v>68546</v>
      </c>
      <c r="J7" s="52">
        <v>68883</v>
      </c>
      <c r="K7" s="52">
        <v>71050</v>
      </c>
      <c r="L7" s="52">
        <v>72688</v>
      </c>
      <c r="M7" s="52">
        <v>73709</v>
      </c>
      <c r="N7" s="52">
        <v>74101</v>
      </c>
      <c r="O7" s="52">
        <v>74645</v>
      </c>
      <c r="P7" s="52">
        <v>76734</v>
      </c>
      <c r="Q7" s="52">
        <v>77808</v>
      </c>
      <c r="R7" s="52">
        <v>81534</v>
      </c>
      <c r="S7" s="52">
        <v>85181</v>
      </c>
      <c r="T7" s="52">
        <v>89476</v>
      </c>
      <c r="U7" s="52">
        <v>93407</v>
      </c>
      <c r="V7" s="52">
        <v>100681</v>
      </c>
      <c r="W7" s="52">
        <v>104818</v>
      </c>
      <c r="X7" s="52">
        <v>106991</v>
      </c>
      <c r="Y7" s="52">
        <v>106336</v>
      </c>
      <c r="DA7" s="63" t="s">
        <v>1069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339</v>
      </c>
      <c r="C9" s="52">
        <v>371</v>
      </c>
      <c r="D9" s="52">
        <v>377</v>
      </c>
      <c r="E9" s="52">
        <v>380</v>
      </c>
      <c r="F9" s="52">
        <v>395</v>
      </c>
      <c r="G9" s="52">
        <v>618</v>
      </c>
      <c r="H9" s="52">
        <v>1011</v>
      </c>
      <c r="I9" s="52">
        <v>1339</v>
      </c>
      <c r="J9" s="52">
        <v>1555</v>
      </c>
      <c r="K9" s="52">
        <v>1639</v>
      </c>
      <c r="L9" s="52">
        <v>1727</v>
      </c>
      <c r="M9" s="52">
        <v>1726</v>
      </c>
      <c r="N9" s="52">
        <v>1721</v>
      </c>
      <c r="O9" s="52">
        <v>1712</v>
      </c>
      <c r="P9" s="52">
        <v>1705</v>
      </c>
      <c r="Q9" s="52">
        <v>1691</v>
      </c>
      <c r="R9" s="52">
        <v>1822</v>
      </c>
      <c r="S9" s="52">
        <v>2017</v>
      </c>
      <c r="T9" s="52">
        <v>2231</v>
      </c>
      <c r="U9" s="52">
        <v>3269</v>
      </c>
      <c r="V9" s="52">
        <v>4958</v>
      </c>
      <c r="W9" s="52">
        <v>6290</v>
      </c>
      <c r="X9" s="52">
        <v>7272</v>
      </c>
      <c r="Y9" s="52">
        <v>7832</v>
      </c>
      <c r="DA9" s="63" t="s">
        <v>1070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141</v>
      </c>
      <c r="B11" s="52">
        <v>3649</v>
      </c>
      <c r="C11" s="52">
        <v>3629</v>
      </c>
      <c r="D11" s="52">
        <v>3709</v>
      </c>
      <c r="E11" s="52">
        <v>4198</v>
      </c>
      <c r="F11" s="52">
        <v>7077</v>
      </c>
      <c r="G11" s="52">
        <v>10257</v>
      </c>
      <c r="H11" s="52">
        <v>10925</v>
      </c>
      <c r="I11" s="52">
        <v>10914</v>
      </c>
      <c r="J11" s="52">
        <v>10384</v>
      </c>
      <c r="K11" s="52">
        <v>10071</v>
      </c>
      <c r="L11" s="52">
        <v>9608</v>
      </c>
      <c r="M11" s="52">
        <v>9424</v>
      </c>
      <c r="N11" s="52">
        <v>8831</v>
      </c>
      <c r="O11" s="52">
        <v>8645</v>
      </c>
      <c r="P11" s="52">
        <v>9212</v>
      </c>
      <c r="Q11" s="52">
        <v>9369</v>
      </c>
      <c r="R11" s="52">
        <v>9697</v>
      </c>
      <c r="S11" s="52">
        <v>9736</v>
      </c>
      <c r="T11" s="52">
        <v>9896</v>
      </c>
      <c r="U11" s="52">
        <v>10302</v>
      </c>
      <c r="V11" s="52">
        <v>11509</v>
      </c>
      <c r="W11" s="52">
        <v>12211</v>
      </c>
      <c r="X11" s="52">
        <v>13368</v>
      </c>
      <c r="Y11" s="52">
        <v>13886</v>
      </c>
      <c r="DA11" s="63" t="s">
        <v>1071</v>
      </c>
    </row>
    <row r="12" spans="1:105" ht="12" customHeight="1" x14ac:dyDescent="0.25">
      <c r="A12" s="97" t="s">
        <v>140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2</v>
      </c>
      <c r="L12" s="52">
        <v>3</v>
      </c>
      <c r="M12" s="52">
        <v>5</v>
      </c>
      <c r="N12" s="52">
        <v>5</v>
      </c>
      <c r="O12" s="52">
        <v>7</v>
      </c>
      <c r="P12" s="52">
        <v>9</v>
      </c>
      <c r="Q12" s="52">
        <v>9</v>
      </c>
      <c r="R12" s="52">
        <v>9</v>
      </c>
      <c r="S12" s="52">
        <v>10</v>
      </c>
      <c r="T12" s="52">
        <v>10</v>
      </c>
      <c r="U12" s="52">
        <v>12</v>
      </c>
      <c r="V12" s="52">
        <v>13</v>
      </c>
      <c r="W12" s="52">
        <v>13</v>
      </c>
      <c r="X12" s="52">
        <v>29</v>
      </c>
      <c r="Y12" s="52">
        <v>29</v>
      </c>
      <c r="DA12" s="63" t="s">
        <v>1072</v>
      </c>
    </row>
    <row r="13" spans="1:105" ht="12" customHeight="1" x14ac:dyDescent="0.25">
      <c r="A13" s="97" t="s">
        <v>122</v>
      </c>
      <c r="B13" s="52">
        <v>42491</v>
      </c>
      <c r="C13" s="52">
        <v>41430</v>
      </c>
      <c r="D13" s="52">
        <v>40716</v>
      </c>
      <c r="E13" s="52">
        <v>39537</v>
      </c>
      <c r="F13" s="52">
        <v>39467</v>
      </c>
      <c r="G13" s="52">
        <v>46145</v>
      </c>
      <c r="H13" s="52">
        <v>52547</v>
      </c>
      <c r="I13" s="52">
        <v>55700</v>
      </c>
      <c r="J13" s="52">
        <v>56007</v>
      </c>
      <c r="K13" s="52">
        <v>56232</v>
      </c>
      <c r="L13" s="52">
        <v>57358</v>
      </c>
      <c r="M13" s="52">
        <v>57737</v>
      </c>
      <c r="N13" s="52">
        <v>58505</v>
      </c>
      <c r="O13" s="52">
        <v>58095</v>
      </c>
      <c r="P13" s="52">
        <v>58458</v>
      </c>
      <c r="Q13" s="52">
        <v>58246</v>
      </c>
      <c r="R13" s="52">
        <v>60476</v>
      </c>
      <c r="S13" s="52">
        <v>62504</v>
      </c>
      <c r="T13" s="52">
        <v>65838</v>
      </c>
      <c r="U13" s="52">
        <v>69056</v>
      </c>
      <c r="V13" s="52">
        <v>74505</v>
      </c>
      <c r="W13" s="52">
        <v>77022</v>
      </c>
      <c r="X13" s="52">
        <v>69065</v>
      </c>
      <c r="Y13" s="52">
        <v>67101</v>
      </c>
      <c r="DA13" s="63" t="s">
        <v>1073</v>
      </c>
    </row>
    <row r="14" spans="1:105" ht="12" customHeight="1" x14ac:dyDescent="0.25">
      <c r="A14" s="97" t="s">
        <v>121</v>
      </c>
      <c r="B14" s="52">
        <v>131</v>
      </c>
      <c r="C14" s="52">
        <v>311</v>
      </c>
      <c r="D14" s="52">
        <v>382</v>
      </c>
      <c r="E14" s="52">
        <v>612</v>
      </c>
      <c r="F14" s="52">
        <v>617</v>
      </c>
      <c r="G14" s="52">
        <v>691</v>
      </c>
      <c r="H14" s="52">
        <v>1064</v>
      </c>
      <c r="I14" s="52">
        <v>1932</v>
      </c>
      <c r="J14" s="52">
        <v>2492</v>
      </c>
      <c r="K14" s="52">
        <v>4745</v>
      </c>
      <c r="L14" s="52">
        <v>5719</v>
      </c>
      <c r="M14" s="52">
        <v>6543</v>
      </c>
      <c r="N14" s="52">
        <v>6760</v>
      </c>
      <c r="O14" s="52">
        <v>7898</v>
      </c>
      <c r="P14" s="52">
        <v>9055</v>
      </c>
      <c r="Q14" s="52">
        <v>10184</v>
      </c>
      <c r="R14" s="52">
        <v>11352</v>
      </c>
      <c r="S14" s="52">
        <v>12931</v>
      </c>
      <c r="T14" s="52">
        <v>13732</v>
      </c>
      <c r="U14" s="52">
        <v>14037</v>
      </c>
      <c r="V14" s="52">
        <v>14654</v>
      </c>
      <c r="W14" s="52">
        <v>15572</v>
      </c>
      <c r="X14" s="52">
        <v>24529</v>
      </c>
      <c r="Y14" s="52">
        <v>25320</v>
      </c>
      <c r="DA14" s="63" t="s">
        <v>1074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1717</v>
      </c>
      <c r="C16" s="52">
        <v>1745</v>
      </c>
      <c r="D16" s="52">
        <v>1833</v>
      </c>
      <c r="E16" s="52">
        <v>1887</v>
      </c>
      <c r="F16" s="52">
        <v>2178</v>
      </c>
      <c r="G16" s="52">
        <v>2899</v>
      </c>
      <c r="H16" s="52">
        <v>3603</v>
      </c>
      <c r="I16" s="52">
        <v>4160</v>
      </c>
      <c r="J16" s="52">
        <v>4377</v>
      </c>
      <c r="K16" s="52">
        <v>4785</v>
      </c>
      <c r="L16" s="52">
        <v>5025</v>
      </c>
      <c r="M16" s="52">
        <v>5226</v>
      </c>
      <c r="N16" s="52">
        <v>5367</v>
      </c>
      <c r="O16" s="52">
        <v>5452</v>
      </c>
      <c r="P16" s="52">
        <v>5711</v>
      </c>
      <c r="Q16" s="52">
        <v>5768</v>
      </c>
      <c r="R16" s="52">
        <v>6094</v>
      </c>
      <c r="S16" s="52">
        <v>6348</v>
      </c>
      <c r="T16" s="52">
        <v>6515</v>
      </c>
      <c r="U16" s="52">
        <v>6731</v>
      </c>
      <c r="V16" s="52">
        <v>7090</v>
      </c>
      <c r="W16" s="52">
        <v>7323</v>
      </c>
      <c r="X16" s="52">
        <v>7664</v>
      </c>
      <c r="Y16" s="52">
        <v>7799</v>
      </c>
      <c r="DA16" s="63" t="s">
        <v>1075</v>
      </c>
    </row>
    <row r="17" spans="1:105" ht="12" customHeight="1" x14ac:dyDescent="0.25">
      <c r="A17" s="109" t="s">
        <v>120</v>
      </c>
      <c r="B17" s="36">
        <v>44554</v>
      </c>
      <c r="C17" s="36">
        <v>43625</v>
      </c>
      <c r="D17" s="36">
        <v>42974</v>
      </c>
      <c r="E17" s="36">
        <v>42460</v>
      </c>
      <c r="F17" s="36">
        <v>44983</v>
      </c>
      <c r="G17" s="36">
        <v>54194</v>
      </c>
      <c r="H17" s="36">
        <v>60933</v>
      </c>
      <c r="I17" s="36">
        <v>64386</v>
      </c>
      <c r="J17" s="36">
        <v>64506</v>
      </c>
      <c r="K17" s="36">
        <v>66265</v>
      </c>
      <c r="L17" s="36">
        <v>67663</v>
      </c>
      <c r="M17" s="36">
        <v>68483</v>
      </c>
      <c r="N17" s="36">
        <v>68734</v>
      </c>
      <c r="O17" s="36">
        <v>69193</v>
      </c>
      <c r="P17" s="36">
        <v>71023</v>
      </c>
      <c r="Q17" s="36">
        <v>72040</v>
      </c>
      <c r="R17" s="36">
        <v>75440</v>
      </c>
      <c r="S17" s="36">
        <v>78833</v>
      </c>
      <c r="T17" s="36">
        <v>82961</v>
      </c>
      <c r="U17" s="36">
        <v>86676</v>
      </c>
      <c r="V17" s="36">
        <v>93591</v>
      </c>
      <c r="W17" s="36">
        <v>97495</v>
      </c>
      <c r="X17" s="36">
        <v>99327</v>
      </c>
      <c r="Y17" s="36">
        <v>98537</v>
      </c>
      <c r="DA17" s="60" t="s">
        <v>1076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1148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74</v>
      </c>
      <c r="B21" s="52"/>
      <c r="C21" s="52">
        <v>3615</v>
      </c>
      <c r="D21" s="52">
        <v>3615</v>
      </c>
      <c r="E21" s="52">
        <v>3620</v>
      </c>
      <c r="F21" s="52">
        <v>3635</v>
      </c>
      <c r="G21" s="52">
        <v>3659</v>
      </c>
      <c r="H21" s="52">
        <v>3713</v>
      </c>
      <c r="I21" s="52">
        <v>3802</v>
      </c>
      <c r="J21" s="52">
        <v>3960</v>
      </c>
      <c r="K21" s="52">
        <v>4175</v>
      </c>
      <c r="L21" s="52">
        <v>4474</v>
      </c>
      <c r="M21" s="52">
        <v>4858</v>
      </c>
      <c r="N21" s="52">
        <v>5332</v>
      </c>
      <c r="O21" s="52">
        <v>5193</v>
      </c>
      <c r="P21" s="52">
        <v>2994</v>
      </c>
      <c r="Q21" s="52">
        <v>3810</v>
      </c>
      <c r="R21" s="52">
        <v>4753</v>
      </c>
      <c r="S21" s="52">
        <v>5817</v>
      </c>
      <c r="T21" s="52">
        <v>6511</v>
      </c>
      <c r="U21" s="52">
        <v>7213</v>
      </c>
      <c r="V21" s="52">
        <v>7997</v>
      </c>
      <c r="W21" s="52">
        <v>8233</v>
      </c>
      <c r="X21" s="52">
        <v>7088</v>
      </c>
      <c r="Y21" s="52">
        <v>6298</v>
      </c>
      <c r="DA21" s="63" t="s">
        <v>1149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53</v>
      </c>
      <c r="D23" s="52">
        <v>53</v>
      </c>
      <c r="E23" s="52">
        <v>54</v>
      </c>
      <c r="F23" s="52">
        <v>57</v>
      </c>
      <c r="G23" s="52">
        <v>61</v>
      </c>
      <c r="H23" s="52">
        <v>70</v>
      </c>
      <c r="I23" s="52">
        <v>55</v>
      </c>
      <c r="J23" s="52">
        <v>62</v>
      </c>
      <c r="K23" s="52">
        <v>105</v>
      </c>
      <c r="L23" s="52">
        <v>131</v>
      </c>
      <c r="M23" s="52">
        <v>183</v>
      </c>
      <c r="N23" s="52">
        <v>254</v>
      </c>
      <c r="O23" s="52">
        <v>342</v>
      </c>
      <c r="P23" s="52">
        <v>343</v>
      </c>
      <c r="Q23" s="52">
        <v>279</v>
      </c>
      <c r="R23" s="52">
        <v>228</v>
      </c>
      <c r="S23" s="52">
        <v>219</v>
      </c>
      <c r="T23" s="52">
        <v>236</v>
      </c>
      <c r="U23" s="52">
        <v>271</v>
      </c>
      <c r="V23" s="52">
        <v>309</v>
      </c>
      <c r="W23" s="52">
        <v>378</v>
      </c>
      <c r="X23" s="52">
        <v>425</v>
      </c>
      <c r="Y23" s="52">
        <v>517</v>
      </c>
      <c r="DA23" s="63" t="s">
        <v>1150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141</v>
      </c>
      <c r="B25" s="52"/>
      <c r="C25" s="52">
        <v>570</v>
      </c>
      <c r="D25" s="52">
        <v>571</v>
      </c>
      <c r="E25" s="52">
        <v>578</v>
      </c>
      <c r="F25" s="52">
        <v>604</v>
      </c>
      <c r="G25" s="52">
        <v>654</v>
      </c>
      <c r="H25" s="52">
        <v>777</v>
      </c>
      <c r="I25" s="52">
        <v>661</v>
      </c>
      <c r="J25" s="52">
        <v>987</v>
      </c>
      <c r="K25" s="52">
        <v>1272</v>
      </c>
      <c r="L25" s="52">
        <v>1697</v>
      </c>
      <c r="M25" s="52">
        <v>2163</v>
      </c>
      <c r="N25" s="52">
        <v>2538</v>
      </c>
      <c r="O25" s="52">
        <v>1919</v>
      </c>
      <c r="P25" s="52">
        <v>901</v>
      </c>
      <c r="Q25" s="52">
        <v>893</v>
      </c>
      <c r="R25" s="52">
        <v>1068</v>
      </c>
      <c r="S25" s="52">
        <v>1402</v>
      </c>
      <c r="T25" s="52">
        <v>1621</v>
      </c>
      <c r="U25" s="52">
        <v>1789</v>
      </c>
      <c r="V25" s="52">
        <v>1671</v>
      </c>
      <c r="W25" s="52">
        <v>1583</v>
      </c>
      <c r="X25" s="52">
        <v>1491</v>
      </c>
      <c r="Y25" s="52">
        <v>1473</v>
      </c>
      <c r="DA25" s="63" t="s">
        <v>1151</v>
      </c>
    </row>
    <row r="26" spans="1:105" ht="12" customHeight="1" x14ac:dyDescent="0.25">
      <c r="A26" s="97" t="s">
        <v>140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2</v>
      </c>
      <c r="S26" s="52">
        <v>1</v>
      </c>
      <c r="T26" s="52">
        <v>2</v>
      </c>
      <c r="U26" s="52">
        <v>0</v>
      </c>
      <c r="V26" s="52">
        <v>2</v>
      </c>
      <c r="W26" s="52">
        <v>2</v>
      </c>
      <c r="X26" s="52">
        <v>0</v>
      </c>
      <c r="Y26" s="52">
        <v>2</v>
      </c>
      <c r="DA26" s="63" t="s">
        <v>1152</v>
      </c>
    </row>
    <row r="27" spans="1:105" ht="12" customHeight="1" x14ac:dyDescent="0.25">
      <c r="A27" s="97" t="s">
        <v>122</v>
      </c>
      <c r="B27" s="52"/>
      <c r="C27" s="52">
        <v>6639</v>
      </c>
      <c r="D27" s="52">
        <v>6650</v>
      </c>
      <c r="E27" s="52">
        <v>6728</v>
      </c>
      <c r="F27" s="52">
        <v>6937</v>
      </c>
      <c r="G27" s="52">
        <v>7351</v>
      </c>
      <c r="H27" s="52">
        <v>8059</v>
      </c>
      <c r="I27" s="52">
        <v>5229</v>
      </c>
      <c r="J27" s="52">
        <v>5262</v>
      </c>
      <c r="K27" s="52">
        <v>6754</v>
      </c>
      <c r="L27" s="52">
        <v>7697</v>
      </c>
      <c r="M27" s="52">
        <v>8856</v>
      </c>
      <c r="N27" s="52">
        <v>10572</v>
      </c>
      <c r="O27" s="52">
        <v>11699</v>
      </c>
      <c r="P27" s="52">
        <v>8518</v>
      </c>
      <c r="Q27" s="52">
        <v>7610</v>
      </c>
      <c r="R27" s="52">
        <v>7598</v>
      </c>
      <c r="S27" s="52">
        <v>8750</v>
      </c>
      <c r="T27" s="52">
        <v>9706</v>
      </c>
      <c r="U27" s="52">
        <v>10141</v>
      </c>
      <c r="V27" s="52">
        <v>10645</v>
      </c>
      <c r="W27" s="52">
        <v>10530</v>
      </c>
      <c r="X27" s="52">
        <v>9909</v>
      </c>
      <c r="Y27" s="52">
        <v>10187</v>
      </c>
      <c r="DA27" s="63" t="s">
        <v>1153</v>
      </c>
    </row>
    <row r="28" spans="1:105" ht="12" customHeight="1" x14ac:dyDescent="0.25">
      <c r="A28" s="97" t="s">
        <v>121</v>
      </c>
      <c r="B28" s="52"/>
      <c r="C28" s="52">
        <v>20</v>
      </c>
      <c r="D28" s="52">
        <v>21</v>
      </c>
      <c r="E28" s="52">
        <v>23</v>
      </c>
      <c r="F28" s="52">
        <v>30</v>
      </c>
      <c r="G28" s="52">
        <v>42</v>
      </c>
      <c r="H28" s="52">
        <v>60</v>
      </c>
      <c r="I28" s="52">
        <v>76</v>
      </c>
      <c r="J28" s="52">
        <v>136</v>
      </c>
      <c r="K28" s="52">
        <v>173</v>
      </c>
      <c r="L28" s="52">
        <v>201</v>
      </c>
      <c r="M28" s="52">
        <v>309</v>
      </c>
      <c r="N28" s="52">
        <v>410</v>
      </c>
      <c r="O28" s="52">
        <v>667</v>
      </c>
      <c r="P28" s="52">
        <v>888</v>
      </c>
      <c r="Q28" s="52">
        <v>1181</v>
      </c>
      <c r="R28" s="52">
        <v>1336</v>
      </c>
      <c r="S28" s="52">
        <v>1626</v>
      </c>
      <c r="T28" s="52">
        <v>1299</v>
      </c>
      <c r="U28" s="52">
        <v>1441</v>
      </c>
      <c r="V28" s="52">
        <v>1690</v>
      </c>
      <c r="W28" s="52">
        <v>2233</v>
      </c>
      <c r="X28" s="52">
        <v>2357</v>
      </c>
      <c r="Y28" s="52">
        <v>2509</v>
      </c>
      <c r="DA28" s="63" t="s">
        <v>1154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268</v>
      </c>
      <c r="D30" s="52">
        <v>269</v>
      </c>
      <c r="E30" s="52">
        <v>273</v>
      </c>
      <c r="F30" s="52">
        <v>284</v>
      </c>
      <c r="G30" s="52">
        <v>308</v>
      </c>
      <c r="H30" s="52">
        <v>350</v>
      </c>
      <c r="I30" s="52">
        <v>264</v>
      </c>
      <c r="J30" s="52">
        <v>333</v>
      </c>
      <c r="K30" s="52">
        <v>439</v>
      </c>
      <c r="L30" s="52">
        <v>540</v>
      </c>
      <c r="M30" s="52">
        <v>667</v>
      </c>
      <c r="N30" s="52">
        <v>848</v>
      </c>
      <c r="O30" s="52">
        <v>953</v>
      </c>
      <c r="P30" s="52">
        <v>750</v>
      </c>
      <c r="Q30" s="52">
        <v>756</v>
      </c>
      <c r="R30" s="52">
        <v>760</v>
      </c>
      <c r="S30" s="52">
        <v>868</v>
      </c>
      <c r="T30" s="52">
        <v>910</v>
      </c>
      <c r="U30" s="52">
        <v>958</v>
      </c>
      <c r="V30" s="52">
        <v>1025</v>
      </c>
      <c r="W30" s="52">
        <v>1062</v>
      </c>
      <c r="X30" s="52">
        <v>1027</v>
      </c>
      <c r="Y30" s="52">
        <v>1020</v>
      </c>
      <c r="DA30" s="63" t="s">
        <v>1155</v>
      </c>
    </row>
    <row r="31" spans="1:105" ht="12" customHeight="1" x14ac:dyDescent="0.25">
      <c r="A31" s="109" t="s">
        <v>120</v>
      </c>
      <c r="B31" s="36"/>
      <c r="C31" s="36">
        <v>6962</v>
      </c>
      <c r="D31" s="36">
        <v>6973</v>
      </c>
      <c r="E31" s="36">
        <v>7058</v>
      </c>
      <c r="F31" s="36">
        <v>7284</v>
      </c>
      <c r="G31" s="36">
        <v>7740</v>
      </c>
      <c r="H31" s="36">
        <v>8542</v>
      </c>
      <c r="I31" s="36">
        <v>5711</v>
      </c>
      <c r="J31" s="36">
        <v>6045</v>
      </c>
      <c r="K31" s="36">
        <v>7769</v>
      </c>
      <c r="L31" s="36">
        <v>9052</v>
      </c>
      <c r="M31" s="36">
        <v>10667</v>
      </c>
      <c r="N31" s="36">
        <v>12672</v>
      </c>
      <c r="O31" s="36">
        <v>13345</v>
      </c>
      <c r="P31" s="36">
        <v>9557</v>
      </c>
      <c r="Q31" s="36">
        <v>8937</v>
      </c>
      <c r="R31" s="36">
        <v>9223</v>
      </c>
      <c r="S31" s="36">
        <v>10904</v>
      </c>
      <c r="T31" s="36">
        <v>11726</v>
      </c>
      <c r="U31" s="36">
        <v>12420</v>
      </c>
      <c r="V31" s="36">
        <v>12988</v>
      </c>
      <c r="W31" s="36">
        <v>13326</v>
      </c>
      <c r="X31" s="36">
        <v>12740</v>
      </c>
      <c r="Y31" s="36">
        <v>13156</v>
      </c>
      <c r="DA31" s="60" t="s">
        <v>1156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1235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74</v>
      </c>
      <c r="B35" s="52"/>
      <c r="C35" s="52">
        <v>2714</v>
      </c>
      <c r="D35" s="52">
        <v>3052</v>
      </c>
      <c r="E35" s="52">
        <v>3160</v>
      </c>
      <c r="F35" s="52">
        <v>6449</v>
      </c>
      <c r="G35" s="52">
        <v>13591</v>
      </c>
      <c r="H35" s="52">
        <v>11156</v>
      </c>
      <c r="I35" s="52">
        <v>7812</v>
      </c>
      <c r="J35" s="52">
        <v>4297</v>
      </c>
      <c r="K35" s="52">
        <v>6342</v>
      </c>
      <c r="L35" s="52">
        <v>6112</v>
      </c>
      <c r="M35" s="52">
        <v>5879</v>
      </c>
      <c r="N35" s="52">
        <v>5724</v>
      </c>
      <c r="O35" s="52">
        <v>5737</v>
      </c>
      <c r="P35" s="52">
        <v>5083</v>
      </c>
      <c r="Q35" s="52">
        <v>4884</v>
      </c>
      <c r="R35" s="52">
        <v>8479</v>
      </c>
      <c r="S35" s="52">
        <v>9464</v>
      </c>
      <c r="T35" s="52">
        <v>10806</v>
      </c>
      <c r="U35" s="52">
        <v>11144</v>
      </c>
      <c r="V35" s="52">
        <v>15271</v>
      </c>
      <c r="W35" s="52">
        <v>12370</v>
      </c>
      <c r="X35" s="52">
        <v>9261</v>
      </c>
      <c r="Y35" s="52">
        <v>5643</v>
      </c>
      <c r="DA35" s="63" t="s">
        <v>1236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85</v>
      </c>
      <c r="D37" s="52">
        <v>59</v>
      </c>
      <c r="E37" s="52">
        <v>57</v>
      </c>
      <c r="F37" s="52">
        <v>72</v>
      </c>
      <c r="G37" s="52">
        <v>284</v>
      </c>
      <c r="H37" s="52">
        <v>463</v>
      </c>
      <c r="I37" s="52">
        <v>383</v>
      </c>
      <c r="J37" s="52">
        <v>278</v>
      </c>
      <c r="K37" s="52">
        <v>189</v>
      </c>
      <c r="L37" s="52">
        <v>219</v>
      </c>
      <c r="M37" s="52">
        <v>182</v>
      </c>
      <c r="N37" s="52">
        <v>249</v>
      </c>
      <c r="O37" s="52">
        <v>333</v>
      </c>
      <c r="P37" s="52">
        <v>336</v>
      </c>
      <c r="Q37" s="52">
        <v>265</v>
      </c>
      <c r="R37" s="52">
        <v>359</v>
      </c>
      <c r="S37" s="52">
        <v>414</v>
      </c>
      <c r="T37" s="52">
        <v>450</v>
      </c>
      <c r="U37" s="52">
        <v>1309</v>
      </c>
      <c r="V37" s="52">
        <v>1998</v>
      </c>
      <c r="W37" s="52">
        <v>1710</v>
      </c>
      <c r="X37" s="52">
        <v>1407</v>
      </c>
      <c r="Y37" s="52">
        <v>1077</v>
      </c>
      <c r="DA37" s="63" t="s">
        <v>1237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141</v>
      </c>
      <c r="B39" s="52"/>
      <c r="C39" s="52">
        <v>550</v>
      </c>
      <c r="D39" s="52">
        <v>651</v>
      </c>
      <c r="E39" s="52">
        <v>1067</v>
      </c>
      <c r="F39" s="52">
        <v>3483</v>
      </c>
      <c r="G39" s="52">
        <v>3834</v>
      </c>
      <c r="H39" s="52">
        <v>1445</v>
      </c>
      <c r="I39" s="52">
        <v>650</v>
      </c>
      <c r="J39" s="52">
        <v>457</v>
      </c>
      <c r="K39" s="52">
        <v>959</v>
      </c>
      <c r="L39" s="52">
        <v>1234</v>
      </c>
      <c r="M39" s="52">
        <v>1979</v>
      </c>
      <c r="N39" s="52">
        <v>1945</v>
      </c>
      <c r="O39" s="52">
        <v>1733</v>
      </c>
      <c r="P39" s="52">
        <v>1468</v>
      </c>
      <c r="Q39" s="52">
        <v>1050</v>
      </c>
      <c r="R39" s="52">
        <v>1396</v>
      </c>
      <c r="S39" s="52">
        <v>1441</v>
      </c>
      <c r="T39" s="52">
        <v>1781</v>
      </c>
      <c r="U39" s="52">
        <v>2195</v>
      </c>
      <c r="V39" s="52">
        <v>2878</v>
      </c>
      <c r="W39" s="52">
        <v>2285</v>
      </c>
      <c r="X39" s="52">
        <v>2648</v>
      </c>
      <c r="Y39" s="52">
        <v>1991</v>
      </c>
      <c r="DA39" s="63" t="s">
        <v>1238</v>
      </c>
    </row>
    <row r="40" spans="1:105" ht="12" customHeight="1" x14ac:dyDescent="0.25">
      <c r="A40" s="97" t="s">
        <v>140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2</v>
      </c>
      <c r="L40" s="52">
        <v>1</v>
      </c>
      <c r="M40" s="52">
        <v>2</v>
      </c>
      <c r="N40" s="52">
        <v>0</v>
      </c>
      <c r="O40" s="52">
        <v>2</v>
      </c>
      <c r="P40" s="52">
        <v>2</v>
      </c>
      <c r="Q40" s="52">
        <v>0</v>
      </c>
      <c r="R40" s="52">
        <v>2</v>
      </c>
      <c r="S40" s="52">
        <v>2</v>
      </c>
      <c r="T40" s="52">
        <v>2</v>
      </c>
      <c r="U40" s="52">
        <v>2</v>
      </c>
      <c r="V40" s="52">
        <v>3</v>
      </c>
      <c r="W40" s="52">
        <v>2</v>
      </c>
      <c r="X40" s="52">
        <v>16</v>
      </c>
      <c r="Y40" s="52">
        <v>2</v>
      </c>
      <c r="DA40" s="63" t="s">
        <v>1239</v>
      </c>
    </row>
    <row r="41" spans="1:105" ht="12" customHeight="1" x14ac:dyDescent="0.25">
      <c r="A41" s="97" t="s">
        <v>122</v>
      </c>
      <c r="B41" s="52"/>
      <c r="C41" s="52">
        <v>5578</v>
      </c>
      <c r="D41" s="52">
        <v>5936</v>
      </c>
      <c r="E41" s="52">
        <v>5549</v>
      </c>
      <c r="F41" s="52">
        <v>6867</v>
      </c>
      <c r="G41" s="52">
        <v>14029</v>
      </c>
      <c r="H41" s="52">
        <v>14461</v>
      </c>
      <c r="I41" s="52">
        <v>8382</v>
      </c>
      <c r="J41" s="52">
        <v>5569</v>
      </c>
      <c r="K41" s="52">
        <v>6979</v>
      </c>
      <c r="L41" s="52">
        <v>8823</v>
      </c>
      <c r="M41" s="52">
        <v>9235</v>
      </c>
      <c r="N41" s="52">
        <v>11340</v>
      </c>
      <c r="O41" s="52">
        <v>11289</v>
      </c>
      <c r="P41" s="52">
        <v>8881</v>
      </c>
      <c r="Q41" s="52">
        <v>7398</v>
      </c>
      <c r="R41" s="52">
        <v>9828</v>
      </c>
      <c r="S41" s="52">
        <v>10778</v>
      </c>
      <c r="T41" s="52">
        <v>13040</v>
      </c>
      <c r="U41" s="52">
        <v>13359</v>
      </c>
      <c r="V41" s="52">
        <v>16094</v>
      </c>
      <c r="W41" s="52">
        <v>13047</v>
      </c>
      <c r="X41" s="52">
        <v>1952</v>
      </c>
      <c r="Y41" s="52">
        <v>8223</v>
      </c>
      <c r="DA41" s="63" t="s">
        <v>1240</v>
      </c>
    </row>
    <row r="42" spans="1:105" ht="12" customHeight="1" x14ac:dyDescent="0.25">
      <c r="A42" s="97" t="s">
        <v>121</v>
      </c>
      <c r="B42" s="52"/>
      <c r="C42" s="52">
        <v>200</v>
      </c>
      <c r="D42" s="52">
        <v>92</v>
      </c>
      <c r="E42" s="52">
        <v>253</v>
      </c>
      <c r="F42" s="52">
        <v>35</v>
      </c>
      <c r="G42" s="52">
        <v>116</v>
      </c>
      <c r="H42" s="52">
        <v>433</v>
      </c>
      <c r="I42" s="52">
        <v>944</v>
      </c>
      <c r="J42" s="52">
        <v>696</v>
      </c>
      <c r="K42" s="52">
        <v>2426</v>
      </c>
      <c r="L42" s="52">
        <v>1175</v>
      </c>
      <c r="M42" s="52">
        <v>1133</v>
      </c>
      <c r="N42" s="52">
        <v>627</v>
      </c>
      <c r="O42" s="52">
        <v>1805</v>
      </c>
      <c r="P42" s="52">
        <v>2045</v>
      </c>
      <c r="Q42" s="52">
        <v>2310</v>
      </c>
      <c r="R42" s="52">
        <v>2504</v>
      </c>
      <c r="S42" s="52">
        <v>3205</v>
      </c>
      <c r="T42" s="52">
        <v>2100</v>
      </c>
      <c r="U42" s="52">
        <v>1746</v>
      </c>
      <c r="V42" s="52">
        <v>2307</v>
      </c>
      <c r="W42" s="52">
        <v>3151</v>
      </c>
      <c r="X42" s="52">
        <v>11314</v>
      </c>
      <c r="Y42" s="52">
        <v>3300</v>
      </c>
      <c r="DA42" s="63" t="s">
        <v>1241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296</v>
      </c>
      <c r="D44" s="52">
        <v>357</v>
      </c>
      <c r="E44" s="52">
        <v>327</v>
      </c>
      <c r="F44" s="52">
        <v>575</v>
      </c>
      <c r="G44" s="52">
        <v>1029</v>
      </c>
      <c r="H44" s="52">
        <v>1054</v>
      </c>
      <c r="I44" s="52">
        <v>821</v>
      </c>
      <c r="J44" s="52">
        <v>550</v>
      </c>
      <c r="K44" s="52">
        <v>847</v>
      </c>
      <c r="L44" s="52">
        <v>780</v>
      </c>
      <c r="M44" s="52">
        <v>868</v>
      </c>
      <c r="N44" s="52">
        <v>989</v>
      </c>
      <c r="O44" s="52">
        <v>1038</v>
      </c>
      <c r="P44" s="52">
        <v>1009</v>
      </c>
      <c r="Q44" s="52">
        <v>813</v>
      </c>
      <c r="R44" s="52">
        <v>1086</v>
      </c>
      <c r="S44" s="52">
        <v>1122</v>
      </c>
      <c r="T44" s="52">
        <v>1077</v>
      </c>
      <c r="U44" s="52">
        <v>1174</v>
      </c>
      <c r="V44" s="52">
        <v>1384</v>
      </c>
      <c r="W44" s="52">
        <v>1295</v>
      </c>
      <c r="X44" s="52">
        <v>1368</v>
      </c>
      <c r="Y44" s="52">
        <v>1155</v>
      </c>
      <c r="DA44" s="63" t="s">
        <v>1242</v>
      </c>
    </row>
    <row r="45" spans="1:105" ht="12" customHeight="1" x14ac:dyDescent="0.25">
      <c r="A45" s="109" t="s">
        <v>120</v>
      </c>
      <c r="B45" s="36"/>
      <c r="C45" s="36">
        <v>6033</v>
      </c>
      <c r="D45" s="36">
        <v>6322</v>
      </c>
      <c r="E45" s="36">
        <v>6544</v>
      </c>
      <c r="F45" s="36">
        <v>9807</v>
      </c>
      <c r="G45" s="36">
        <v>16951</v>
      </c>
      <c r="H45" s="36">
        <v>15281</v>
      </c>
      <c r="I45" s="36">
        <v>9164</v>
      </c>
      <c r="J45" s="36">
        <v>6165</v>
      </c>
      <c r="K45" s="36">
        <v>9528</v>
      </c>
      <c r="L45" s="36">
        <v>10450</v>
      </c>
      <c r="M45" s="36">
        <v>11487</v>
      </c>
      <c r="N45" s="36">
        <v>12923</v>
      </c>
      <c r="O45" s="36">
        <v>13804</v>
      </c>
      <c r="P45" s="36">
        <v>11387</v>
      </c>
      <c r="Q45" s="36">
        <v>9954</v>
      </c>
      <c r="R45" s="36">
        <v>12623</v>
      </c>
      <c r="S45" s="36">
        <v>14297</v>
      </c>
      <c r="T45" s="36">
        <v>15854</v>
      </c>
      <c r="U45" s="36">
        <v>16135</v>
      </c>
      <c r="V45" s="36">
        <v>19903</v>
      </c>
      <c r="W45" s="36">
        <v>17230</v>
      </c>
      <c r="X45" s="36">
        <v>14572</v>
      </c>
      <c r="Y45" s="36">
        <v>12366</v>
      </c>
      <c r="DA45" s="60" t="s">
        <v>1243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1322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74</v>
      </c>
      <c r="B49" s="52"/>
      <c r="C49" s="52">
        <v>928</v>
      </c>
      <c r="D49" s="52">
        <v>1086</v>
      </c>
      <c r="E49" s="52">
        <v>1088</v>
      </c>
      <c r="F49" s="52">
        <v>1699</v>
      </c>
      <c r="G49" s="52">
        <v>4268</v>
      </c>
      <c r="H49" s="52">
        <v>4050</v>
      </c>
      <c r="I49" s="52">
        <v>3023</v>
      </c>
      <c r="J49" s="52">
        <v>1667</v>
      </c>
      <c r="K49" s="52">
        <v>2532</v>
      </c>
      <c r="L49" s="52">
        <v>2182</v>
      </c>
      <c r="M49" s="52">
        <v>2264</v>
      </c>
      <c r="N49" s="52">
        <v>1525</v>
      </c>
      <c r="O49" s="52">
        <v>1619</v>
      </c>
      <c r="P49" s="52">
        <v>2568</v>
      </c>
      <c r="Q49" s="52">
        <v>2204</v>
      </c>
      <c r="R49" s="52">
        <v>3053</v>
      </c>
      <c r="S49" s="52">
        <v>2868</v>
      </c>
      <c r="T49" s="52">
        <v>3491</v>
      </c>
      <c r="U49" s="52">
        <v>3715</v>
      </c>
      <c r="V49" s="52">
        <v>4894</v>
      </c>
      <c r="W49" s="52">
        <v>4638</v>
      </c>
      <c r="X49" s="52">
        <v>3555</v>
      </c>
      <c r="Y49" s="52">
        <v>2145</v>
      </c>
      <c r="DA49" s="63" t="s">
        <v>1323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19</v>
      </c>
      <c r="D51" s="52">
        <v>6</v>
      </c>
      <c r="E51" s="52">
        <v>8</v>
      </c>
      <c r="F51" s="52">
        <v>12</v>
      </c>
      <c r="G51" s="52">
        <v>175</v>
      </c>
      <c r="H51" s="52">
        <v>214</v>
      </c>
      <c r="I51" s="52">
        <v>114</v>
      </c>
      <c r="J51" s="52">
        <v>53</v>
      </c>
      <c r="K51" s="52">
        <v>16</v>
      </c>
      <c r="L51" s="52">
        <v>57</v>
      </c>
      <c r="M51" s="52">
        <v>11</v>
      </c>
      <c r="N51" s="52">
        <v>46</v>
      </c>
      <c r="O51" s="52">
        <v>85</v>
      </c>
      <c r="P51" s="52">
        <v>98</v>
      </c>
      <c r="Q51" s="52">
        <v>37</v>
      </c>
      <c r="R51" s="52">
        <v>93</v>
      </c>
      <c r="S51" s="52">
        <v>85</v>
      </c>
      <c r="T51" s="52">
        <v>52</v>
      </c>
      <c r="U51" s="52">
        <v>454</v>
      </c>
      <c r="V51" s="52">
        <v>805</v>
      </c>
      <c r="W51" s="52">
        <v>473</v>
      </c>
      <c r="X51" s="52">
        <v>294</v>
      </c>
      <c r="Y51" s="52">
        <v>223</v>
      </c>
      <c r="DA51" s="63" t="s">
        <v>1324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141</v>
      </c>
      <c r="B53" s="52"/>
      <c r="C53" s="52">
        <v>81</v>
      </c>
      <c r="D53" s="52">
        <v>106</v>
      </c>
      <c r="E53" s="52">
        <v>169</v>
      </c>
      <c r="F53" s="52">
        <v>570</v>
      </c>
      <c r="G53" s="52">
        <v>910</v>
      </c>
      <c r="H53" s="52">
        <v>358</v>
      </c>
      <c r="I53" s="52">
        <v>197</v>
      </c>
      <c r="J53" s="52">
        <v>114</v>
      </c>
      <c r="K53" s="52">
        <v>234</v>
      </c>
      <c r="L53" s="52">
        <v>240</v>
      </c>
      <c r="M53" s="52">
        <v>363</v>
      </c>
      <c r="N53" s="52">
        <v>214</v>
      </c>
      <c r="O53" s="52">
        <v>190</v>
      </c>
      <c r="P53" s="52">
        <v>305</v>
      </c>
      <c r="Q53" s="52">
        <v>216</v>
      </c>
      <c r="R53" s="52">
        <v>311</v>
      </c>
      <c r="S53" s="52">
        <v>269</v>
      </c>
      <c r="T53" s="52">
        <v>367</v>
      </c>
      <c r="U53" s="52">
        <v>470</v>
      </c>
      <c r="V53" s="52">
        <v>663</v>
      </c>
      <c r="W53" s="52">
        <v>575</v>
      </c>
      <c r="X53" s="52">
        <v>588</v>
      </c>
      <c r="Y53" s="52">
        <v>316</v>
      </c>
      <c r="DA53" s="63" t="s">
        <v>1325</v>
      </c>
    </row>
    <row r="54" spans="1:105" ht="12" customHeight="1" x14ac:dyDescent="0.25">
      <c r="A54" s="108" t="s">
        <v>140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1</v>
      </c>
      <c r="L54" s="52">
        <v>0</v>
      </c>
      <c r="M54" s="52">
        <v>1</v>
      </c>
      <c r="N54" s="52">
        <v>0</v>
      </c>
      <c r="O54" s="52">
        <v>0</v>
      </c>
      <c r="P54" s="52">
        <v>1</v>
      </c>
      <c r="Q54" s="52">
        <v>0</v>
      </c>
      <c r="R54" s="52">
        <v>1</v>
      </c>
      <c r="S54" s="52">
        <v>1</v>
      </c>
      <c r="T54" s="52">
        <v>1</v>
      </c>
      <c r="U54" s="52">
        <v>1</v>
      </c>
      <c r="V54" s="52">
        <v>1</v>
      </c>
      <c r="W54" s="52">
        <v>1</v>
      </c>
      <c r="X54" s="52">
        <v>5</v>
      </c>
      <c r="Y54" s="52">
        <v>1</v>
      </c>
      <c r="DA54" s="63" t="s">
        <v>1326</v>
      </c>
    </row>
    <row r="55" spans="1:105" ht="12" customHeight="1" x14ac:dyDescent="0.25">
      <c r="A55" s="108" t="s">
        <v>122</v>
      </c>
      <c r="B55" s="52"/>
      <c r="C55" s="52">
        <v>818</v>
      </c>
      <c r="D55" s="52">
        <v>965</v>
      </c>
      <c r="E55" s="52">
        <v>879</v>
      </c>
      <c r="F55" s="52">
        <v>1123</v>
      </c>
      <c r="G55" s="52">
        <v>3330</v>
      </c>
      <c r="H55" s="52">
        <v>3585</v>
      </c>
      <c r="I55" s="52">
        <v>2540</v>
      </c>
      <c r="J55" s="52">
        <v>1380</v>
      </c>
      <c r="K55" s="52">
        <v>1705</v>
      </c>
      <c r="L55" s="52">
        <v>1713</v>
      </c>
      <c r="M55" s="52">
        <v>1692</v>
      </c>
      <c r="N55" s="52">
        <v>1242</v>
      </c>
      <c r="O55" s="52">
        <v>1232</v>
      </c>
      <c r="P55" s="52">
        <v>1838</v>
      </c>
      <c r="Q55" s="52">
        <v>1513</v>
      </c>
      <c r="R55" s="52">
        <v>2184</v>
      </c>
      <c r="S55" s="52">
        <v>2002</v>
      </c>
      <c r="T55" s="52">
        <v>2689</v>
      </c>
      <c r="U55" s="52">
        <v>2867</v>
      </c>
      <c r="V55" s="52">
        <v>3699</v>
      </c>
      <c r="W55" s="52">
        <v>3270</v>
      </c>
      <c r="X55" s="52">
        <v>438</v>
      </c>
      <c r="Y55" s="52">
        <v>1304</v>
      </c>
      <c r="DA55" s="63" t="s">
        <v>1327</v>
      </c>
    </row>
    <row r="56" spans="1:105" ht="12" customHeight="1" x14ac:dyDescent="0.25">
      <c r="A56" s="108" t="s">
        <v>121</v>
      </c>
      <c r="B56" s="52"/>
      <c r="C56" s="52">
        <v>29</v>
      </c>
      <c r="D56" s="52">
        <v>15</v>
      </c>
      <c r="E56" s="52">
        <v>40</v>
      </c>
      <c r="F56" s="52">
        <v>6</v>
      </c>
      <c r="G56" s="52">
        <v>28</v>
      </c>
      <c r="H56" s="52">
        <v>107</v>
      </c>
      <c r="I56" s="52">
        <v>286</v>
      </c>
      <c r="J56" s="52">
        <v>173</v>
      </c>
      <c r="K56" s="52">
        <v>592</v>
      </c>
      <c r="L56" s="52">
        <v>229</v>
      </c>
      <c r="M56" s="52">
        <v>208</v>
      </c>
      <c r="N56" s="52">
        <v>69</v>
      </c>
      <c r="O56" s="52">
        <v>197</v>
      </c>
      <c r="P56" s="52">
        <v>424</v>
      </c>
      <c r="Q56" s="52">
        <v>475</v>
      </c>
      <c r="R56" s="52">
        <v>557</v>
      </c>
      <c r="S56" s="52">
        <v>596</v>
      </c>
      <c r="T56" s="52">
        <v>434</v>
      </c>
      <c r="U56" s="52">
        <v>377</v>
      </c>
      <c r="V56" s="52">
        <v>531</v>
      </c>
      <c r="W56" s="52">
        <v>792</v>
      </c>
      <c r="X56" s="52">
        <v>2524</v>
      </c>
      <c r="Y56" s="52">
        <v>524</v>
      </c>
      <c r="DA56" s="63" t="s">
        <v>1328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43</v>
      </c>
      <c r="D58" s="52">
        <v>58</v>
      </c>
      <c r="E58" s="52">
        <v>52</v>
      </c>
      <c r="F58" s="52">
        <v>94</v>
      </c>
      <c r="G58" s="52">
        <v>245</v>
      </c>
      <c r="H58" s="52">
        <v>262</v>
      </c>
      <c r="I58" s="52">
        <v>249</v>
      </c>
      <c r="J58" s="52">
        <v>136</v>
      </c>
      <c r="K58" s="52">
        <v>206</v>
      </c>
      <c r="L58" s="52">
        <v>152</v>
      </c>
      <c r="M58" s="52">
        <v>159</v>
      </c>
      <c r="N58" s="52">
        <v>109</v>
      </c>
      <c r="O58" s="52">
        <v>114</v>
      </c>
      <c r="P58" s="52">
        <v>210</v>
      </c>
      <c r="Q58" s="52">
        <v>167</v>
      </c>
      <c r="R58" s="52">
        <v>243</v>
      </c>
      <c r="S58" s="52">
        <v>210</v>
      </c>
      <c r="T58" s="52">
        <v>224</v>
      </c>
      <c r="U58" s="52">
        <v>255</v>
      </c>
      <c r="V58" s="52">
        <v>319</v>
      </c>
      <c r="W58" s="52">
        <v>326</v>
      </c>
      <c r="X58" s="52">
        <v>307</v>
      </c>
      <c r="Y58" s="52">
        <v>184</v>
      </c>
      <c r="DA58" s="63" t="s">
        <v>1329</v>
      </c>
    </row>
    <row r="59" spans="1:105" ht="12" customHeight="1" x14ac:dyDescent="0.25">
      <c r="A59" s="115" t="s">
        <v>120</v>
      </c>
      <c r="B59" s="36"/>
      <c r="C59" s="36">
        <v>885</v>
      </c>
      <c r="D59" s="36">
        <v>1028</v>
      </c>
      <c r="E59" s="36">
        <v>1036</v>
      </c>
      <c r="F59" s="36">
        <v>1605</v>
      </c>
      <c r="G59" s="36">
        <v>4023</v>
      </c>
      <c r="H59" s="36">
        <v>3788</v>
      </c>
      <c r="I59" s="36">
        <v>2774</v>
      </c>
      <c r="J59" s="36">
        <v>1531</v>
      </c>
      <c r="K59" s="36">
        <v>2326</v>
      </c>
      <c r="L59" s="36">
        <v>2030</v>
      </c>
      <c r="M59" s="36">
        <v>2105</v>
      </c>
      <c r="N59" s="36">
        <v>1416</v>
      </c>
      <c r="O59" s="36">
        <v>1505</v>
      </c>
      <c r="P59" s="36">
        <v>2358</v>
      </c>
      <c r="Q59" s="36">
        <v>2037</v>
      </c>
      <c r="R59" s="36">
        <v>2810</v>
      </c>
      <c r="S59" s="36">
        <v>2658</v>
      </c>
      <c r="T59" s="36">
        <v>3267</v>
      </c>
      <c r="U59" s="36">
        <v>3460</v>
      </c>
      <c r="V59" s="36">
        <v>4575</v>
      </c>
      <c r="W59" s="36">
        <v>4312</v>
      </c>
      <c r="X59" s="36">
        <v>3248</v>
      </c>
      <c r="Y59" s="36">
        <v>1961</v>
      </c>
      <c r="DA59" s="60" t="s">
        <v>1330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1409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74</v>
      </c>
      <c r="B63" s="52"/>
      <c r="C63" s="52">
        <v>1786</v>
      </c>
      <c r="D63" s="52">
        <v>1966</v>
      </c>
      <c r="E63" s="52">
        <v>2072</v>
      </c>
      <c r="F63" s="52">
        <v>4750</v>
      </c>
      <c r="G63" s="52">
        <v>9323</v>
      </c>
      <c r="H63" s="52">
        <v>7106</v>
      </c>
      <c r="I63" s="52">
        <v>4789</v>
      </c>
      <c r="J63" s="52">
        <v>2630</v>
      </c>
      <c r="K63" s="52">
        <v>3810</v>
      </c>
      <c r="L63" s="52">
        <v>3930</v>
      </c>
      <c r="M63" s="52">
        <v>3615</v>
      </c>
      <c r="N63" s="52">
        <v>4199</v>
      </c>
      <c r="O63" s="52">
        <v>4118</v>
      </c>
      <c r="P63" s="52">
        <v>2515</v>
      </c>
      <c r="Q63" s="52">
        <v>2680</v>
      </c>
      <c r="R63" s="52">
        <v>5426</v>
      </c>
      <c r="S63" s="52">
        <v>6596</v>
      </c>
      <c r="T63" s="52">
        <v>7315</v>
      </c>
      <c r="U63" s="52">
        <v>7429</v>
      </c>
      <c r="V63" s="52">
        <v>10377</v>
      </c>
      <c r="W63" s="52">
        <v>7732</v>
      </c>
      <c r="X63" s="52">
        <v>5706</v>
      </c>
      <c r="Y63" s="52">
        <v>3498</v>
      </c>
      <c r="DA63" s="63" t="s">
        <v>1410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66</v>
      </c>
      <c r="D65" s="52">
        <v>53</v>
      </c>
      <c r="E65" s="52">
        <v>49</v>
      </c>
      <c r="F65" s="52">
        <v>60</v>
      </c>
      <c r="G65" s="52">
        <v>109</v>
      </c>
      <c r="H65" s="52">
        <v>249</v>
      </c>
      <c r="I65" s="52">
        <v>269</v>
      </c>
      <c r="J65" s="52">
        <v>225</v>
      </c>
      <c r="K65" s="52">
        <v>173</v>
      </c>
      <c r="L65" s="52">
        <v>162</v>
      </c>
      <c r="M65" s="52">
        <v>171</v>
      </c>
      <c r="N65" s="52">
        <v>203</v>
      </c>
      <c r="O65" s="52">
        <v>248</v>
      </c>
      <c r="P65" s="52">
        <v>238</v>
      </c>
      <c r="Q65" s="52">
        <v>228</v>
      </c>
      <c r="R65" s="52">
        <v>266</v>
      </c>
      <c r="S65" s="52">
        <v>329</v>
      </c>
      <c r="T65" s="52">
        <v>398</v>
      </c>
      <c r="U65" s="52">
        <v>855</v>
      </c>
      <c r="V65" s="52">
        <v>1193</v>
      </c>
      <c r="W65" s="52">
        <v>1237</v>
      </c>
      <c r="X65" s="52">
        <v>1113</v>
      </c>
      <c r="Y65" s="52">
        <v>854</v>
      </c>
      <c r="DA65" s="63" t="s">
        <v>1411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141</v>
      </c>
      <c r="B67" s="52"/>
      <c r="C67" s="52">
        <f t="shared" ref="C67:Q67" si="0">C39-C53</f>
        <v>469</v>
      </c>
      <c r="D67" s="52">
        <f t="shared" si="0"/>
        <v>545</v>
      </c>
      <c r="E67" s="52">
        <f t="shared" si="0"/>
        <v>898</v>
      </c>
      <c r="F67" s="52">
        <f t="shared" si="0"/>
        <v>2913</v>
      </c>
      <c r="G67" s="52">
        <f t="shared" si="0"/>
        <v>2924</v>
      </c>
      <c r="H67" s="52">
        <f t="shared" si="0"/>
        <v>1087</v>
      </c>
      <c r="I67" s="52">
        <f t="shared" si="0"/>
        <v>453</v>
      </c>
      <c r="J67" s="52">
        <f t="shared" si="0"/>
        <v>343</v>
      </c>
      <c r="K67" s="52">
        <f t="shared" si="0"/>
        <v>725</v>
      </c>
      <c r="L67" s="52">
        <f t="shared" si="0"/>
        <v>994</v>
      </c>
      <c r="M67" s="52">
        <f t="shared" si="0"/>
        <v>1616</v>
      </c>
      <c r="N67" s="52">
        <f t="shared" si="0"/>
        <v>1731</v>
      </c>
      <c r="O67" s="52">
        <f t="shared" si="0"/>
        <v>1543</v>
      </c>
      <c r="P67" s="52">
        <f t="shared" si="0"/>
        <v>1163</v>
      </c>
      <c r="Q67" s="52">
        <f t="shared" si="0"/>
        <v>834</v>
      </c>
      <c r="R67" s="52">
        <f t="shared" ref="R67:V67" si="1">R39-R53</f>
        <v>1085</v>
      </c>
      <c r="S67" s="52">
        <f t="shared" si="1"/>
        <v>1172</v>
      </c>
      <c r="T67" s="52">
        <f t="shared" si="1"/>
        <v>1414</v>
      </c>
      <c r="U67" s="52">
        <f t="shared" si="1"/>
        <v>1725</v>
      </c>
      <c r="V67" s="52">
        <f t="shared" si="1"/>
        <v>2215</v>
      </c>
      <c r="W67" s="52">
        <f t="shared" ref="W67:Y67" si="2">W39-W53</f>
        <v>1710</v>
      </c>
      <c r="X67" s="52">
        <f t="shared" si="2"/>
        <v>2060</v>
      </c>
      <c r="Y67" s="52">
        <f t="shared" si="2"/>
        <v>1675</v>
      </c>
      <c r="DA67" s="63" t="s">
        <v>1412</v>
      </c>
    </row>
    <row r="68" spans="1:105" ht="12" customHeight="1" x14ac:dyDescent="0.25">
      <c r="A68" s="108" t="s">
        <v>140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1</v>
      </c>
      <c r="L68" s="52">
        <f t="shared" si="3"/>
        <v>1</v>
      </c>
      <c r="M68" s="52">
        <f t="shared" si="3"/>
        <v>1</v>
      </c>
      <c r="N68" s="52">
        <f t="shared" si="3"/>
        <v>0</v>
      </c>
      <c r="O68" s="52">
        <f t="shared" si="3"/>
        <v>2</v>
      </c>
      <c r="P68" s="52">
        <f t="shared" si="3"/>
        <v>1</v>
      </c>
      <c r="Q68" s="52">
        <f t="shared" si="3"/>
        <v>0</v>
      </c>
      <c r="R68" s="52">
        <f t="shared" ref="R68:V68" si="4">R40-R54</f>
        <v>1</v>
      </c>
      <c r="S68" s="52">
        <f t="shared" si="4"/>
        <v>1</v>
      </c>
      <c r="T68" s="52">
        <f t="shared" si="4"/>
        <v>1</v>
      </c>
      <c r="U68" s="52">
        <f t="shared" si="4"/>
        <v>1</v>
      </c>
      <c r="V68" s="52">
        <f t="shared" si="4"/>
        <v>2</v>
      </c>
      <c r="W68" s="52">
        <f t="shared" ref="W68:Y68" si="5">W40-W54</f>
        <v>1</v>
      </c>
      <c r="X68" s="52">
        <f t="shared" si="5"/>
        <v>11</v>
      </c>
      <c r="Y68" s="52">
        <f t="shared" si="5"/>
        <v>1</v>
      </c>
      <c r="DA68" s="63" t="s">
        <v>1413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4760</v>
      </c>
      <c r="D69" s="52">
        <f t="shared" si="6"/>
        <v>4971</v>
      </c>
      <c r="E69" s="52">
        <f t="shared" si="6"/>
        <v>4670</v>
      </c>
      <c r="F69" s="52">
        <f t="shared" si="6"/>
        <v>5744</v>
      </c>
      <c r="G69" s="52">
        <f t="shared" si="6"/>
        <v>10699</v>
      </c>
      <c r="H69" s="52">
        <f t="shared" si="6"/>
        <v>10876</v>
      </c>
      <c r="I69" s="52">
        <f t="shared" si="6"/>
        <v>5842</v>
      </c>
      <c r="J69" s="52">
        <f t="shared" si="6"/>
        <v>4189</v>
      </c>
      <c r="K69" s="52">
        <f t="shared" si="6"/>
        <v>5274</v>
      </c>
      <c r="L69" s="52">
        <f t="shared" si="6"/>
        <v>7110</v>
      </c>
      <c r="M69" s="52">
        <f t="shared" si="6"/>
        <v>7543</v>
      </c>
      <c r="N69" s="52">
        <f t="shared" si="6"/>
        <v>10098</v>
      </c>
      <c r="O69" s="52">
        <f t="shared" si="6"/>
        <v>10057</v>
      </c>
      <c r="P69" s="52">
        <f t="shared" si="6"/>
        <v>7043</v>
      </c>
      <c r="Q69" s="52">
        <f t="shared" si="6"/>
        <v>5885</v>
      </c>
      <c r="R69" s="52">
        <f t="shared" ref="R69:V69" si="7">R41-R55</f>
        <v>7644</v>
      </c>
      <c r="S69" s="52">
        <f t="shared" si="7"/>
        <v>8776</v>
      </c>
      <c r="T69" s="52">
        <f t="shared" si="7"/>
        <v>10351</v>
      </c>
      <c r="U69" s="52">
        <f t="shared" si="7"/>
        <v>10492</v>
      </c>
      <c r="V69" s="52">
        <f t="shared" si="7"/>
        <v>12395</v>
      </c>
      <c r="W69" s="52">
        <f t="shared" ref="W69:Y69" si="8">W41-W55</f>
        <v>9777</v>
      </c>
      <c r="X69" s="52">
        <f t="shared" si="8"/>
        <v>1514</v>
      </c>
      <c r="Y69" s="52">
        <f t="shared" si="8"/>
        <v>6919</v>
      </c>
      <c r="DA69" s="63" t="s">
        <v>1414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171</v>
      </c>
      <c r="D70" s="52">
        <f t="shared" si="9"/>
        <v>77</v>
      </c>
      <c r="E70" s="52">
        <f t="shared" si="9"/>
        <v>213</v>
      </c>
      <c r="F70" s="52">
        <f t="shared" si="9"/>
        <v>29</v>
      </c>
      <c r="G70" s="52">
        <f t="shared" si="9"/>
        <v>88</v>
      </c>
      <c r="H70" s="52">
        <f t="shared" si="9"/>
        <v>326</v>
      </c>
      <c r="I70" s="52">
        <f t="shared" si="9"/>
        <v>658</v>
      </c>
      <c r="J70" s="52">
        <f t="shared" si="9"/>
        <v>523</v>
      </c>
      <c r="K70" s="52">
        <f t="shared" si="9"/>
        <v>1834</v>
      </c>
      <c r="L70" s="52">
        <f t="shared" si="9"/>
        <v>946</v>
      </c>
      <c r="M70" s="52">
        <f t="shared" si="9"/>
        <v>925</v>
      </c>
      <c r="N70" s="52">
        <f t="shared" si="9"/>
        <v>558</v>
      </c>
      <c r="O70" s="52">
        <f t="shared" si="9"/>
        <v>1608</v>
      </c>
      <c r="P70" s="52">
        <f t="shared" si="9"/>
        <v>1621</v>
      </c>
      <c r="Q70" s="52">
        <f t="shared" si="9"/>
        <v>1835</v>
      </c>
      <c r="R70" s="52">
        <f t="shared" ref="R70:V70" si="10">R42-R56</f>
        <v>1947</v>
      </c>
      <c r="S70" s="52">
        <f t="shared" si="10"/>
        <v>2609</v>
      </c>
      <c r="T70" s="52">
        <f t="shared" si="10"/>
        <v>1666</v>
      </c>
      <c r="U70" s="52">
        <f t="shared" si="10"/>
        <v>1369</v>
      </c>
      <c r="V70" s="52">
        <f t="shared" si="10"/>
        <v>1776</v>
      </c>
      <c r="W70" s="52">
        <f t="shared" ref="W70:Y70" si="11">W42-W56</f>
        <v>2359</v>
      </c>
      <c r="X70" s="52">
        <f t="shared" si="11"/>
        <v>8790</v>
      </c>
      <c r="Y70" s="52">
        <f t="shared" si="11"/>
        <v>2776</v>
      </c>
      <c r="DA70" s="63" t="s">
        <v>1415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253</v>
      </c>
      <c r="D72" s="52">
        <v>299</v>
      </c>
      <c r="E72" s="52">
        <v>275</v>
      </c>
      <c r="F72" s="52">
        <v>481</v>
      </c>
      <c r="G72" s="52">
        <v>784</v>
      </c>
      <c r="H72" s="52">
        <v>792</v>
      </c>
      <c r="I72" s="52">
        <v>572</v>
      </c>
      <c r="J72" s="52">
        <v>414</v>
      </c>
      <c r="K72" s="52">
        <v>641</v>
      </c>
      <c r="L72" s="52">
        <v>628</v>
      </c>
      <c r="M72" s="52">
        <v>709</v>
      </c>
      <c r="N72" s="52">
        <v>880</v>
      </c>
      <c r="O72" s="52">
        <v>924</v>
      </c>
      <c r="P72" s="52">
        <v>799</v>
      </c>
      <c r="Q72" s="52">
        <v>646</v>
      </c>
      <c r="R72" s="52">
        <v>843</v>
      </c>
      <c r="S72" s="52">
        <v>912</v>
      </c>
      <c r="T72" s="52">
        <v>853</v>
      </c>
      <c r="U72" s="52">
        <v>919</v>
      </c>
      <c r="V72" s="52">
        <v>1065</v>
      </c>
      <c r="W72" s="52">
        <v>969</v>
      </c>
      <c r="X72" s="52">
        <v>1061</v>
      </c>
      <c r="Y72" s="52">
        <v>971</v>
      </c>
      <c r="DA72" s="63" t="s">
        <v>1416</v>
      </c>
    </row>
    <row r="73" spans="1:105" ht="12" customHeight="1" x14ac:dyDescent="0.25">
      <c r="A73" s="115" t="s">
        <v>120</v>
      </c>
      <c r="B73" s="36"/>
      <c r="C73" s="36">
        <v>5148</v>
      </c>
      <c r="D73" s="36">
        <v>5294</v>
      </c>
      <c r="E73" s="36">
        <v>5508</v>
      </c>
      <c r="F73" s="36">
        <v>8202</v>
      </c>
      <c r="G73" s="36">
        <v>12928</v>
      </c>
      <c r="H73" s="36">
        <v>11493</v>
      </c>
      <c r="I73" s="36">
        <v>6390</v>
      </c>
      <c r="J73" s="36">
        <v>4634</v>
      </c>
      <c r="K73" s="36">
        <v>7202</v>
      </c>
      <c r="L73" s="36">
        <v>8420</v>
      </c>
      <c r="M73" s="36">
        <v>9382</v>
      </c>
      <c r="N73" s="36">
        <v>11507</v>
      </c>
      <c r="O73" s="36">
        <v>12299</v>
      </c>
      <c r="P73" s="36">
        <v>9029</v>
      </c>
      <c r="Q73" s="36">
        <v>7917</v>
      </c>
      <c r="R73" s="36">
        <v>9813</v>
      </c>
      <c r="S73" s="36">
        <v>11639</v>
      </c>
      <c r="T73" s="36">
        <v>12587</v>
      </c>
      <c r="U73" s="36">
        <v>12675</v>
      </c>
      <c r="V73" s="36">
        <v>15328</v>
      </c>
      <c r="W73" s="36">
        <v>12918</v>
      </c>
      <c r="X73" s="36">
        <v>11324</v>
      </c>
      <c r="Y73" s="36">
        <v>10405</v>
      </c>
      <c r="DA73" s="60" t="s">
        <v>1417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1496</v>
      </c>
    </row>
    <row r="78" spans="1:105" ht="12.95" customHeight="1" x14ac:dyDescent="0.25">
      <c r="A78" s="127" t="s">
        <v>57</v>
      </c>
      <c r="B78" s="128">
        <f>RES_hhdet_numvin!B25</f>
        <v>0</v>
      </c>
      <c r="C78" s="128">
        <f>RES_hhdet_numvin!C25</f>
        <v>0</v>
      </c>
      <c r="D78" s="128">
        <f>RES_hhdet_numvin!D25</f>
        <v>0</v>
      </c>
      <c r="E78" s="128">
        <f>RES_hhdet_numvin!E25</f>
        <v>0</v>
      </c>
      <c r="F78" s="128">
        <f>RES_hhdet_numvin!F25</f>
        <v>0</v>
      </c>
      <c r="G78" s="128">
        <f>RES_hhdet_numvin!G25</f>
        <v>0</v>
      </c>
      <c r="H78" s="128">
        <f>RES_hhdet_numvin!H25</f>
        <v>0</v>
      </c>
      <c r="I78" s="128">
        <f>RES_hhdet_numvin!I25</f>
        <v>0</v>
      </c>
      <c r="J78" s="128">
        <f>RES_hhdet_numvin!J25</f>
        <v>0</v>
      </c>
      <c r="K78" s="128">
        <f>RES_hhdet_numvin!K25</f>
        <v>0</v>
      </c>
      <c r="L78" s="128">
        <f>RES_hhdet_numvin!L25</f>
        <v>0</v>
      </c>
      <c r="M78" s="128">
        <f>RES_hhdet_numvin!M25</f>
        <v>0</v>
      </c>
      <c r="N78" s="128">
        <f>RES_hhdet_numvin!N25</f>
        <v>0</v>
      </c>
      <c r="O78" s="128">
        <f>RES_hhdet_numvin!O25</f>
        <v>0</v>
      </c>
      <c r="P78" s="128">
        <f>RES_hhdet_numvin!P25</f>
        <v>0</v>
      </c>
      <c r="Q78" s="128">
        <f>RES_hhdet_numvin!Q25</f>
        <v>0</v>
      </c>
      <c r="R78" s="128">
        <f>RES_hhdet_numvin!R25</f>
        <v>0</v>
      </c>
      <c r="S78" s="128">
        <f>RES_hhdet_numvin!S25</f>
        <v>0</v>
      </c>
      <c r="T78" s="128">
        <f>RES_hhdet_numvin!T25</f>
        <v>0</v>
      </c>
      <c r="U78" s="128">
        <f>RES_hhdet_numvin!U25</f>
        <v>0</v>
      </c>
      <c r="V78" s="128">
        <f>RES_hhdet_numvin!V25</f>
        <v>0</v>
      </c>
      <c r="W78" s="128">
        <f>RES_hhdet_numvin!W25</f>
        <v>0</v>
      </c>
      <c r="X78" s="128">
        <f>RES_hhdet_numvin!X25</f>
        <v>0</v>
      </c>
      <c r="Y78" s="128">
        <f>RES_hhdet_numvin!Y25</f>
        <v>0</v>
      </c>
      <c r="DA78" s="133"/>
    </row>
    <row r="79" spans="1:105" ht="12" customHeight="1" x14ac:dyDescent="0.25">
      <c r="A79" s="97" t="s">
        <v>74</v>
      </c>
      <c r="B79" s="52">
        <f>RES_hhdet_numvin!B26</f>
        <v>0</v>
      </c>
      <c r="C79" s="52">
        <f>RES_hhdet_numvin!C26</f>
        <v>0</v>
      </c>
      <c r="D79" s="52">
        <f>RES_hhdet_numvin!D26</f>
        <v>0</v>
      </c>
      <c r="E79" s="52">
        <f>RES_hhdet_numvin!E26</f>
        <v>0</v>
      </c>
      <c r="F79" s="52">
        <f>RES_hhdet_numvin!F26</f>
        <v>0</v>
      </c>
      <c r="G79" s="52">
        <f>RES_hhdet_numvin!G26</f>
        <v>0</v>
      </c>
      <c r="H79" s="52">
        <f>RES_hhdet_numvin!H26</f>
        <v>0</v>
      </c>
      <c r="I79" s="52">
        <f>RES_hhdet_numvin!I26</f>
        <v>0</v>
      </c>
      <c r="J79" s="52">
        <f>RES_hhdet_numvin!J26</f>
        <v>756</v>
      </c>
      <c r="K79" s="52">
        <f>RES_hhdet_numvin!K26</f>
        <v>2094</v>
      </c>
      <c r="L79" s="52">
        <f>RES_hhdet_numvin!L26</f>
        <v>2833</v>
      </c>
      <c r="M79" s="52">
        <f>RES_hhdet_numvin!M26</f>
        <v>3399</v>
      </c>
      <c r="N79" s="52">
        <f>RES_hhdet_numvin!N26</f>
        <v>3864</v>
      </c>
      <c r="O79" s="52">
        <f>RES_hhdet_numvin!O26</f>
        <v>4336</v>
      </c>
      <c r="P79" s="52">
        <f>RES_hhdet_numvin!P26</f>
        <v>4180</v>
      </c>
      <c r="Q79" s="52">
        <f>RES_hhdet_numvin!Q26</f>
        <v>4274</v>
      </c>
      <c r="R79" s="52">
        <f>RES_hhdet_numvin!R26</f>
        <v>7767</v>
      </c>
      <c r="S79" s="52">
        <f>RES_hhdet_numvin!S26</f>
        <v>8967</v>
      </c>
      <c r="T79" s="52">
        <f>RES_hhdet_numvin!T26</f>
        <v>10475</v>
      </c>
      <c r="U79" s="52">
        <f>RES_hhdet_numvin!U26</f>
        <v>10970</v>
      </c>
      <c r="V79" s="52">
        <f>RES_hhdet_numvin!V26</f>
        <v>15171</v>
      </c>
      <c r="W79" s="52">
        <f>RES_hhdet_numvin!W26</f>
        <v>12348</v>
      </c>
      <c r="X79" s="52">
        <f>RES_hhdet_numvin!X26</f>
        <v>9259</v>
      </c>
      <c r="Y79" s="52">
        <f>RES_hhdet_numvin!Y26</f>
        <v>5643</v>
      </c>
      <c r="DA79" s="63" t="s">
        <v>1497</v>
      </c>
    </row>
    <row r="80" spans="1:105" ht="12" hidden="1" customHeight="1" x14ac:dyDescent="0.25">
      <c r="A80" s="97" t="s">
        <v>53</v>
      </c>
      <c r="B80" s="138">
        <f>RES_hhdet_numvin!B27</f>
        <v>0</v>
      </c>
      <c r="C80" s="138">
        <f>RES_hhdet_numvin!C27</f>
        <v>0</v>
      </c>
      <c r="D80" s="138">
        <f>RES_hhdet_numvin!D27</f>
        <v>0</v>
      </c>
      <c r="E80" s="138">
        <f>RES_hhdet_numvin!E27</f>
        <v>0</v>
      </c>
      <c r="F80" s="138">
        <f>RES_hhdet_numvin!F27</f>
        <v>0</v>
      </c>
      <c r="G80" s="138">
        <f>RES_hhdet_numvin!G27</f>
        <v>0</v>
      </c>
      <c r="H80" s="138">
        <f>RES_hhdet_numvin!H27</f>
        <v>0</v>
      </c>
      <c r="I80" s="138">
        <f>RES_hhdet_numvin!I27</f>
        <v>0</v>
      </c>
      <c r="J80" s="138">
        <f>RES_hhdet_numvin!J27</f>
        <v>0</v>
      </c>
      <c r="K80" s="138">
        <f>RES_hhdet_numvin!K27</f>
        <v>0</v>
      </c>
      <c r="L80" s="138">
        <f>RES_hhdet_numvin!L27</f>
        <v>0</v>
      </c>
      <c r="M80" s="138">
        <f>RES_hhdet_numvin!M27</f>
        <v>0</v>
      </c>
      <c r="N80" s="138">
        <f>RES_hhdet_numvin!N27</f>
        <v>0</v>
      </c>
      <c r="O80" s="138">
        <f>RES_hhdet_numvin!O27</f>
        <v>0</v>
      </c>
      <c r="P80" s="138">
        <f>RES_hhdet_numvin!P27</f>
        <v>0</v>
      </c>
      <c r="Q80" s="138">
        <f>RES_hhdet_numvin!Q27</f>
        <v>0</v>
      </c>
      <c r="R80" s="138">
        <f>RES_hhdet_numvin!R27</f>
        <v>0</v>
      </c>
      <c r="S80" s="138">
        <f>RES_hhdet_numvin!S27</f>
        <v>0</v>
      </c>
      <c r="T80" s="138">
        <f>RES_hhdet_numvin!T27</f>
        <v>0</v>
      </c>
      <c r="U80" s="138">
        <f>RES_hhdet_numvin!U27</f>
        <v>0</v>
      </c>
      <c r="V80" s="138">
        <f>RES_hhdet_numvin!V27</f>
        <v>0</v>
      </c>
      <c r="W80" s="138">
        <f>RES_hhdet_numvin!W27</f>
        <v>0</v>
      </c>
      <c r="X80" s="138">
        <f>RES_hhdet_numvin!X27</f>
        <v>0</v>
      </c>
      <c r="Y80" s="138">
        <f>RES_hhdet_numvin!Y27</f>
        <v>0</v>
      </c>
      <c r="DA80" s="63"/>
    </row>
    <row r="81" spans="1:105" ht="12.95" customHeight="1" x14ac:dyDescent="0.25">
      <c r="A81" s="125" t="s">
        <v>92</v>
      </c>
      <c r="B81" s="150">
        <f>RES_hhdet_numvin!B28</f>
        <v>0</v>
      </c>
      <c r="C81" s="150">
        <f>RES_hhdet_numvin!C28</f>
        <v>0</v>
      </c>
      <c r="D81" s="150">
        <f>RES_hhdet_numvin!D28</f>
        <v>0</v>
      </c>
      <c r="E81" s="150">
        <f>RES_hhdet_numvin!E28</f>
        <v>0</v>
      </c>
      <c r="F81" s="150">
        <f>RES_hhdet_numvin!F28</f>
        <v>0</v>
      </c>
      <c r="G81" s="150">
        <f>RES_hhdet_numvin!G28</f>
        <v>0</v>
      </c>
      <c r="H81" s="150">
        <f>RES_hhdet_numvin!H28</f>
        <v>0</v>
      </c>
      <c r="I81" s="150">
        <f>RES_hhdet_numvin!I28</f>
        <v>0</v>
      </c>
      <c r="J81" s="150">
        <f>RES_hhdet_numvin!J28</f>
        <v>0</v>
      </c>
      <c r="K81" s="150">
        <f>RES_hhdet_numvin!K28</f>
        <v>0</v>
      </c>
      <c r="L81" s="150">
        <f>RES_hhdet_numvin!L28</f>
        <v>0</v>
      </c>
      <c r="M81" s="150">
        <f>RES_hhdet_numvin!M28</f>
        <v>0</v>
      </c>
      <c r="N81" s="150">
        <f>RES_hhdet_numvin!N28</f>
        <v>0</v>
      </c>
      <c r="O81" s="150">
        <f>RES_hhdet_numvin!O28</f>
        <v>0</v>
      </c>
      <c r="P81" s="150">
        <f>RES_hhdet_numvin!P28</f>
        <v>0</v>
      </c>
      <c r="Q81" s="150">
        <f>RES_hhdet_numvin!Q28</f>
        <v>0</v>
      </c>
      <c r="R81" s="150">
        <f>RES_hhdet_numvin!R28</f>
        <v>0</v>
      </c>
      <c r="S81" s="150">
        <f>RES_hhdet_numvin!S28</f>
        <v>0</v>
      </c>
      <c r="T81" s="150">
        <f>RES_hhdet_numvin!T28</f>
        <v>0</v>
      </c>
      <c r="U81" s="150">
        <f>RES_hhdet_numvin!U28</f>
        <v>0</v>
      </c>
      <c r="V81" s="150">
        <f>RES_hhdet_numvin!V28</f>
        <v>0</v>
      </c>
      <c r="W81" s="150">
        <f>RES_hhdet_numvin!W28</f>
        <v>0</v>
      </c>
      <c r="X81" s="150">
        <f>RES_hhdet_numvin!X28</f>
        <v>0</v>
      </c>
      <c r="Y81" s="150">
        <f>RES_hhdet_numvin!Y28</f>
        <v>0</v>
      </c>
      <c r="DA81" s="134"/>
    </row>
    <row r="82" spans="1:105" ht="12" customHeight="1" x14ac:dyDescent="0.25">
      <c r="A82" s="97" t="s">
        <v>53</v>
      </c>
      <c r="B82" s="138">
        <f>RES_hhdet_numvin!B29</f>
        <v>0</v>
      </c>
      <c r="C82" s="138">
        <f>RES_hhdet_numvin!C29</f>
        <v>0</v>
      </c>
      <c r="D82" s="138">
        <f>RES_hhdet_numvin!D29</f>
        <v>0</v>
      </c>
      <c r="E82" s="138">
        <f>RES_hhdet_numvin!E29</f>
        <v>0</v>
      </c>
      <c r="F82" s="138">
        <f>RES_hhdet_numvin!F29</f>
        <v>0</v>
      </c>
      <c r="G82" s="138">
        <f>RES_hhdet_numvin!G29</f>
        <v>0</v>
      </c>
      <c r="H82" s="138">
        <f>RES_hhdet_numvin!H29</f>
        <v>0</v>
      </c>
      <c r="I82" s="138">
        <f>RES_hhdet_numvin!I29</f>
        <v>0</v>
      </c>
      <c r="J82" s="138">
        <f>RES_hhdet_numvin!J29</f>
        <v>0</v>
      </c>
      <c r="K82" s="138">
        <f>RES_hhdet_numvin!K29</f>
        <v>0</v>
      </c>
      <c r="L82" s="138">
        <f>RES_hhdet_numvin!L29</f>
        <v>0</v>
      </c>
      <c r="M82" s="138">
        <f>RES_hhdet_numvin!M29</f>
        <v>0</v>
      </c>
      <c r="N82" s="138">
        <f>RES_hhdet_numvin!N29</f>
        <v>0</v>
      </c>
      <c r="O82" s="138">
        <f>RES_hhdet_numvin!O29</f>
        <v>0</v>
      </c>
      <c r="P82" s="138">
        <f>RES_hhdet_numvin!P29</f>
        <v>0</v>
      </c>
      <c r="Q82" s="138">
        <f>RES_hhdet_numvin!Q29</f>
        <v>0</v>
      </c>
      <c r="R82" s="138">
        <f>RES_hhdet_numvin!R29</f>
        <v>112</v>
      </c>
      <c r="S82" s="138">
        <f>RES_hhdet_numvin!S29</f>
        <v>232</v>
      </c>
      <c r="T82" s="138">
        <f>RES_hhdet_numvin!T29</f>
        <v>334</v>
      </c>
      <c r="U82" s="138">
        <f>RES_hhdet_numvin!U29</f>
        <v>1125</v>
      </c>
      <c r="V82" s="138">
        <f>RES_hhdet_numvin!V29</f>
        <v>1875</v>
      </c>
      <c r="W82" s="138">
        <f>RES_hhdet_numvin!W29</f>
        <v>1675</v>
      </c>
      <c r="X82" s="138">
        <f>RES_hhdet_numvin!X29</f>
        <v>1402</v>
      </c>
      <c r="Y82" s="138">
        <f>RES_hhdet_numvin!Y29</f>
        <v>1077</v>
      </c>
      <c r="DA82" s="63" t="s">
        <v>1498</v>
      </c>
    </row>
    <row r="83" spans="1:105" ht="12" customHeight="1" x14ac:dyDescent="0.25">
      <c r="A83" s="125" t="s">
        <v>55</v>
      </c>
      <c r="B83" s="150">
        <f>RES_hhdet_numvin!B30</f>
        <v>0</v>
      </c>
      <c r="C83" s="150">
        <f>RES_hhdet_numvin!C30</f>
        <v>0</v>
      </c>
      <c r="D83" s="150">
        <f>RES_hhdet_numvin!D30</f>
        <v>0</v>
      </c>
      <c r="E83" s="150">
        <f>RES_hhdet_numvin!E30</f>
        <v>0</v>
      </c>
      <c r="F83" s="150">
        <f>RES_hhdet_numvin!F30</f>
        <v>0</v>
      </c>
      <c r="G83" s="150">
        <f>RES_hhdet_numvin!G30</f>
        <v>0</v>
      </c>
      <c r="H83" s="150">
        <f>RES_hhdet_numvin!H30</f>
        <v>0</v>
      </c>
      <c r="I83" s="150">
        <f>RES_hhdet_numvin!I30</f>
        <v>0</v>
      </c>
      <c r="J83" s="150">
        <f>RES_hhdet_numvin!J30</f>
        <v>0</v>
      </c>
      <c r="K83" s="150">
        <f>RES_hhdet_numvin!K30</f>
        <v>0</v>
      </c>
      <c r="L83" s="150">
        <f>RES_hhdet_numvin!L30</f>
        <v>0</v>
      </c>
      <c r="M83" s="150">
        <f>RES_hhdet_numvin!M30</f>
        <v>0</v>
      </c>
      <c r="N83" s="150">
        <f>RES_hhdet_numvin!N30</f>
        <v>0</v>
      </c>
      <c r="O83" s="150">
        <f>RES_hhdet_numvin!O30</f>
        <v>0</v>
      </c>
      <c r="P83" s="150">
        <f>RES_hhdet_numvin!P30</f>
        <v>0</v>
      </c>
      <c r="Q83" s="150">
        <f>RES_hhdet_numvin!Q30</f>
        <v>0</v>
      </c>
      <c r="R83" s="150">
        <f>RES_hhdet_numvin!R30</f>
        <v>0</v>
      </c>
      <c r="S83" s="150">
        <f>RES_hhdet_numvin!S30</f>
        <v>0</v>
      </c>
      <c r="T83" s="150">
        <f>RES_hhdet_numvin!T30</f>
        <v>0</v>
      </c>
      <c r="U83" s="150">
        <f>RES_hhdet_numvin!U30</f>
        <v>0</v>
      </c>
      <c r="V83" s="150">
        <f>RES_hhdet_numvin!V30</f>
        <v>0</v>
      </c>
      <c r="W83" s="150">
        <f>RES_hhdet_numvin!W30</f>
        <v>0</v>
      </c>
      <c r="X83" s="150">
        <f>RES_hhdet_numvin!X30</f>
        <v>0</v>
      </c>
      <c r="Y83" s="150">
        <f>RES_hhdet_numvin!Y30</f>
        <v>0</v>
      </c>
      <c r="DA83" s="134"/>
    </row>
    <row r="84" spans="1:105" ht="12" customHeight="1" x14ac:dyDescent="0.25">
      <c r="A84" s="97" t="s">
        <v>141</v>
      </c>
      <c r="B84" s="138">
        <f>RES_hhdet_numvin!B31</f>
        <v>0</v>
      </c>
      <c r="C84" s="138">
        <f>RES_hhdet_numvin!C31</f>
        <v>0</v>
      </c>
      <c r="D84" s="138">
        <f>RES_hhdet_numvin!D31</f>
        <v>0</v>
      </c>
      <c r="E84" s="138">
        <f>RES_hhdet_numvin!E31</f>
        <v>0</v>
      </c>
      <c r="F84" s="138">
        <f>RES_hhdet_numvin!F31</f>
        <v>0</v>
      </c>
      <c r="G84" s="138">
        <f>RES_hhdet_numvin!G31</f>
        <v>0</v>
      </c>
      <c r="H84" s="138">
        <f>RES_hhdet_numvin!H31</f>
        <v>0</v>
      </c>
      <c r="I84" s="138">
        <f>RES_hhdet_numvin!I31</f>
        <v>0</v>
      </c>
      <c r="J84" s="138">
        <f>RES_hhdet_numvin!J31</f>
        <v>0</v>
      </c>
      <c r="K84" s="138">
        <f>RES_hhdet_numvin!K31</f>
        <v>0</v>
      </c>
      <c r="L84" s="138">
        <f>RES_hhdet_numvin!L31</f>
        <v>0</v>
      </c>
      <c r="M84" s="138">
        <f>RES_hhdet_numvin!M31</f>
        <v>0</v>
      </c>
      <c r="N84" s="138">
        <f>RES_hhdet_numvin!N31</f>
        <v>0</v>
      </c>
      <c r="O84" s="138">
        <f>RES_hhdet_numvin!O31</f>
        <v>0</v>
      </c>
      <c r="P84" s="138">
        <f>RES_hhdet_numvin!P31</f>
        <v>0</v>
      </c>
      <c r="Q84" s="138">
        <f>RES_hhdet_numvin!Q31</f>
        <v>0</v>
      </c>
      <c r="R84" s="138">
        <f>RES_hhdet_numvin!R31</f>
        <v>446</v>
      </c>
      <c r="S84" s="138">
        <f>RES_hhdet_numvin!S31</f>
        <v>822</v>
      </c>
      <c r="T84" s="138">
        <f>RES_hhdet_numvin!T31</f>
        <v>1291</v>
      </c>
      <c r="U84" s="138">
        <f>RES_hhdet_numvin!U31</f>
        <v>1828</v>
      </c>
      <c r="V84" s="138">
        <f>RES_hhdet_numvin!V31</f>
        <v>2648</v>
      </c>
      <c r="W84" s="138">
        <f>RES_hhdet_numvin!W31</f>
        <v>2218</v>
      </c>
      <c r="X84" s="138">
        <f>RES_hhdet_numvin!X31</f>
        <v>2642</v>
      </c>
      <c r="Y84" s="138">
        <f>RES_hhdet_numvin!Y31</f>
        <v>1991</v>
      </c>
      <c r="DA84" s="63" t="s">
        <v>1499</v>
      </c>
    </row>
    <row r="85" spans="1:105" ht="12" customHeight="1" x14ac:dyDescent="0.25">
      <c r="A85" s="97" t="s">
        <v>140</v>
      </c>
      <c r="B85" s="138">
        <f>RES_hhdet_numvin!B32</f>
        <v>0</v>
      </c>
      <c r="C85" s="138">
        <f>RES_hhdet_numvin!C32</f>
        <v>0</v>
      </c>
      <c r="D85" s="138">
        <f>RES_hhdet_numvin!D32</f>
        <v>0</v>
      </c>
      <c r="E85" s="138">
        <f>RES_hhdet_numvin!E32</f>
        <v>0</v>
      </c>
      <c r="F85" s="138">
        <f>RES_hhdet_numvin!F32</f>
        <v>0</v>
      </c>
      <c r="G85" s="138">
        <f>RES_hhdet_numvin!G32</f>
        <v>0</v>
      </c>
      <c r="H85" s="138">
        <f>RES_hhdet_numvin!H32</f>
        <v>0</v>
      </c>
      <c r="I85" s="138">
        <f>RES_hhdet_numvin!I32</f>
        <v>0</v>
      </c>
      <c r="J85" s="138">
        <f>RES_hhdet_numvin!J32</f>
        <v>0</v>
      </c>
      <c r="K85" s="138">
        <f>RES_hhdet_numvin!K32</f>
        <v>0</v>
      </c>
      <c r="L85" s="138">
        <f>RES_hhdet_numvin!L32</f>
        <v>0</v>
      </c>
      <c r="M85" s="138">
        <f>RES_hhdet_numvin!M32</f>
        <v>0</v>
      </c>
      <c r="N85" s="138">
        <f>RES_hhdet_numvin!N32</f>
        <v>0</v>
      </c>
      <c r="O85" s="138">
        <f>RES_hhdet_numvin!O32</f>
        <v>0</v>
      </c>
      <c r="P85" s="138">
        <f>RES_hhdet_numvin!P32</f>
        <v>0</v>
      </c>
      <c r="Q85" s="138">
        <f>RES_hhdet_numvin!Q32</f>
        <v>0</v>
      </c>
      <c r="R85" s="138">
        <f>RES_hhdet_numvin!R32</f>
        <v>0</v>
      </c>
      <c r="S85" s="138">
        <f>RES_hhdet_numvin!S32</f>
        <v>2</v>
      </c>
      <c r="T85" s="138">
        <f>RES_hhdet_numvin!T32</f>
        <v>2</v>
      </c>
      <c r="U85" s="138">
        <f>RES_hhdet_numvin!U32</f>
        <v>2</v>
      </c>
      <c r="V85" s="138">
        <f>RES_hhdet_numvin!V32</f>
        <v>3</v>
      </c>
      <c r="W85" s="138">
        <f>RES_hhdet_numvin!W32</f>
        <v>2</v>
      </c>
      <c r="X85" s="138">
        <f>RES_hhdet_numvin!X32</f>
        <v>16</v>
      </c>
      <c r="Y85" s="138">
        <f>RES_hhdet_numvin!Y32</f>
        <v>2</v>
      </c>
      <c r="DA85" s="63" t="s">
        <v>1500</v>
      </c>
    </row>
    <row r="86" spans="1:105" ht="12" hidden="1" customHeight="1" x14ac:dyDescent="0.25">
      <c r="A86" s="108" t="s">
        <v>50</v>
      </c>
      <c r="B86" s="138">
        <f>RES_hhdet_numvin!B33</f>
        <v>0</v>
      </c>
      <c r="C86" s="138">
        <f>RES_hhdet_numvin!C33</f>
        <v>0</v>
      </c>
      <c r="D86" s="138">
        <f>RES_hhdet_numvin!D33</f>
        <v>0</v>
      </c>
      <c r="E86" s="138">
        <f>RES_hhdet_numvin!E33</f>
        <v>0</v>
      </c>
      <c r="F86" s="138">
        <f>RES_hhdet_numvin!F33</f>
        <v>0</v>
      </c>
      <c r="G86" s="138">
        <f>RES_hhdet_numvin!G33</f>
        <v>0</v>
      </c>
      <c r="H86" s="138">
        <f>RES_hhdet_numvin!H33</f>
        <v>0</v>
      </c>
      <c r="I86" s="138">
        <f>RES_hhdet_numvin!I33</f>
        <v>0</v>
      </c>
      <c r="J86" s="138">
        <f>RES_hhdet_numvin!J33</f>
        <v>0</v>
      </c>
      <c r="K86" s="138">
        <f>RES_hhdet_numvin!K33</f>
        <v>0</v>
      </c>
      <c r="L86" s="138">
        <f>RES_hhdet_numvin!L33</f>
        <v>0</v>
      </c>
      <c r="M86" s="138">
        <f>RES_hhdet_numvin!M33</f>
        <v>0</v>
      </c>
      <c r="N86" s="138">
        <f>RES_hhdet_numvin!N33</f>
        <v>0</v>
      </c>
      <c r="O86" s="138">
        <f>RES_hhdet_numvin!O33</f>
        <v>0</v>
      </c>
      <c r="P86" s="138">
        <f>RES_hhdet_numvin!P33</f>
        <v>0</v>
      </c>
      <c r="Q86" s="138">
        <f>RES_hhdet_numvin!Q33</f>
        <v>0</v>
      </c>
      <c r="R86" s="138">
        <f>RES_hhdet_numvin!R33</f>
        <v>0</v>
      </c>
      <c r="S86" s="138">
        <f>RES_hhdet_numvin!S33</f>
        <v>0</v>
      </c>
      <c r="T86" s="138">
        <f>RES_hhdet_numvin!T33</f>
        <v>0</v>
      </c>
      <c r="U86" s="138">
        <f>RES_hhdet_numvin!U33</f>
        <v>0</v>
      </c>
      <c r="V86" s="138">
        <f>RES_hhdet_numvin!V33</f>
        <v>0</v>
      </c>
      <c r="W86" s="138">
        <f>RES_hhdet_numvin!W33</f>
        <v>0</v>
      </c>
      <c r="X86" s="138">
        <f>RES_hhdet_numvin!X33</f>
        <v>0</v>
      </c>
      <c r="Y86" s="138">
        <f>RES_hhdet_numvin!Y33</f>
        <v>0</v>
      </c>
      <c r="DA86" s="63"/>
    </row>
    <row r="87" spans="1:105" ht="12" hidden="1" customHeight="1" x14ac:dyDescent="0.25">
      <c r="A87" s="108" t="s">
        <v>52</v>
      </c>
      <c r="B87" s="138">
        <f>RES_hhdet_numvin!B34</f>
        <v>0</v>
      </c>
      <c r="C87" s="138">
        <f>RES_hhdet_numvin!C34</f>
        <v>0</v>
      </c>
      <c r="D87" s="138">
        <f>RES_hhdet_numvin!D34</f>
        <v>0</v>
      </c>
      <c r="E87" s="138">
        <f>RES_hhdet_numvin!E34</f>
        <v>0</v>
      </c>
      <c r="F87" s="138">
        <f>RES_hhdet_numvin!F34</f>
        <v>0</v>
      </c>
      <c r="G87" s="138">
        <f>RES_hhdet_numvin!G34</f>
        <v>0</v>
      </c>
      <c r="H87" s="138">
        <f>RES_hhdet_numvin!H34</f>
        <v>0</v>
      </c>
      <c r="I87" s="138">
        <f>RES_hhdet_numvin!I34</f>
        <v>0</v>
      </c>
      <c r="J87" s="138">
        <f>RES_hhdet_numvin!J34</f>
        <v>0</v>
      </c>
      <c r="K87" s="138">
        <f>RES_hhdet_numvin!K34</f>
        <v>0</v>
      </c>
      <c r="L87" s="138">
        <f>RES_hhdet_numvin!L34</f>
        <v>0</v>
      </c>
      <c r="M87" s="138">
        <f>RES_hhdet_numvin!M34</f>
        <v>0</v>
      </c>
      <c r="N87" s="138">
        <f>RES_hhdet_numvin!N34</f>
        <v>0</v>
      </c>
      <c r="O87" s="138">
        <f>RES_hhdet_numvin!O34</f>
        <v>0</v>
      </c>
      <c r="P87" s="138">
        <f>RES_hhdet_numvin!P34</f>
        <v>0</v>
      </c>
      <c r="Q87" s="138">
        <f>RES_hhdet_numvin!Q34</f>
        <v>0</v>
      </c>
      <c r="R87" s="138">
        <f>RES_hhdet_numvin!R34</f>
        <v>0</v>
      </c>
      <c r="S87" s="138">
        <f>RES_hhdet_numvin!S34</f>
        <v>0</v>
      </c>
      <c r="T87" s="138">
        <f>RES_hhdet_numvin!T34</f>
        <v>0</v>
      </c>
      <c r="U87" s="138">
        <f>RES_hhdet_numvin!U34</f>
        <v>0</v>
      </c>
      <c r="V87" s="138">
        <f>RES_hhdet_numvin!V34</f>
        <v>0</v>
      </c>
      <c r="W87" s="138">
        <f>RES_hhdet_numvin!W34</f>
        <v>0</v>
      </c>
      <c r="X87" s="138">
        <f>RES_hhdet_numvin!X34</f>
        <v>0</v>
      </c>
      <c r="Y87" s="138">
        <f>RES_hhdet_numvin!Y34</f>
        <v>0</v>
      </c>
      <c r="DA87" s="63"/>
    </row>
    <row r="88" spans="1:105" ht="12" customHeight="1" x14ac:dyDescent="0.25">
      <c r="A88" s="97" t="s">
        <v>122</v>
      </c>
      <c r="B88" s="138">
        <f>RES_hhdet_numvin!B35</f>
        <v>0</v>
      </c>
      <c r="C88" s="138">
        <f>RES_hhdet_numvin!C35</f>
        <v>0</v>
      </c>
      <c r="D88" s="138">
        <f>RES_hhdet_numvin!D35</f>
        <v>0</v>
      </c>
      <c r="E88" s="138">
        <f>RES_hhdet_numvin!E35</f>
        <v>0</v>
      </c>
      <c r="F88" s="138">
        <f>RES_hhdet_numvin!F35</f>
        <v>0</v>
      </c>
      <c r="G88" s="138">
        <f>RES_hhdet_numvin!G35</f>
        <v>0</v>
      </c>
      <c r="H88" s="138">
        <f>RES_hhdet_numvin!H35</f>
        <v>0</v>
      </c>
      <c r="I88" s="138">
        <f>RES_hhdet_numvin!I35</f>
        <v>0</v>
      </c>
      <c r="J88" s="138">
        <f>RES_hhdet_numvin!J35</f>
        <v>0</v>
      </c>
      <c r="K88" s="138">
        <f>RES_hhdet_numvin!K35</f>
        <v>0</v>
      </c>
      <c r="L88" s="138">
        <f>RES_hhdet_numvin!L35</f>
        <v>0</v>
      </c>
      <c r="M88" s="138">
        <f>RES_hhdet_numvin!M35</f>
        <v>0</v>
      </c>
      <c r="N88" s="138">
        <f>RES_hhdet_numvin!N35</f>
        <v>0</v>
      </c>
      <c r="O88" s="138">
        <f>RES_hhdet_numvin!O35</f>
        <v>0</v>
      </c>
      <c r="P88" s="138">
        <f>RES_hhdet_numvin!P35</f>
        <v>0</v>
      </c>
      <c r="Q88" s="138">
        <f>RES_hhdet_numvin!Q35</f>
        <v>0</v>
      </c>
      <c r="R88" s="138">
        <f>RES_hhdet_numvin!R35</f>
        <v>3168</v>
      </c>
      <c r="S88" s="138">
        <f>RES_hhdet_numvin!S35</f>
        <v>6016</v>
      </c>
      <c r="T88" s="138">
        <f>RES_hhdet_numvin!T35</f>
        <v>9353</v>
      </c>
      <c r="U88" s="138">
        <f>RES_hhdet_numvin!U35</f>
        <v>11048</v>
      </c>
      <c r="V88" s="138">
        <f>RES_hhdet_numvin!V35</f>
        <v>14739</v>
      </c>
      <c r="W88" s="138">
        <f>RES_hhdet_numvin!W35</f>
        <v>12607</v>
      </c>
      <c r="X88" s="138">
        <f>RES_hhdet_numvin!X35</f>
        <v>1947</v>
      </c>
      <c r="Y88" s="138">
        <f>RES_hhdet_numvin!Y35</f>
        <v>8223</v>
      </c>
      <c r="DA88" s="63" t="s">
        <v>1501</v>
      </c>
    </row>
    <row r="89" spans="1:105" ht="12" customHeight="1" x14ac:dyDescent="0.25">
      <c r="A89" s="97" t="s">
        <v>121</v>
      </c>
      <c r="B89" s="138">
        <f>RES_hhdet_numvin!B36</f>
        <v>0</v>
      </c>
      <c r="C89" s="138">
        <f>RES_hhdet_numvin!C36</f>
        <v>0</v>
      </c>
      <c r="D89" s="138">
        <f>RES_hhdet_numvin!D36</f>
        <v>0</v>
      </c>
      <c r="E89" s="138">
        <f>RES_hhdet_numvin!E36</f>
        <v>0</v>
      </c>
      <c r="F89" s="138">
        <f>RES_hhdet_numvin!F36</f>
        <v>0</v>
      </c>
      <c r="G89" s="138">
        <f>RES_hhdet_numvin!G36</f>
        <v>0</v>
      </c>
      <c r="H89" s="138">
        <f>RES_hhdet_numvin!H36</f>
        <v>0</v>
      </c>
      <c r="I89" s="138">
        <f>RES_hhdet_numvin!I36</f>
        <v>0</v>
      </c>
      <c r="J89" s="138">
        <f>RES_hhdet_numvin!J36</f>
        <v>0</v>
      </c>
      <c r="K89" s="138">
        <f>RES_hhdet_numvin!K36</f>
        <v>0</v>
      </c>
      <c r="L89" s="138">
        <f>RES_hhdet_numvin!L36</f>
        <v>0</v>
      </c>
      <c r="M89" s="138">
        <f>RES_hhdet_numvin!M36</f>
        <v>0</v>
      </c>
      <c r="N89" s="138">
        <f>RES_hhdet_numvin!N36</f>
        <v>0</v>
      </c>
      <c r="O89" s="138">
        <f>RES_hhdet_numvin!O36</f>
        <v>0</v>
      </c>
      <c r="P89" s="138">
        <f>RES_hhdet_numvin!P36</f>
        <v>0</v>
      </c>
      <c r="Q89" s="138">
        <f>RES_hhdet_numvin!Q36</f>
        <v>0</v>
      </c>
      <c r="R89" s="138">
        <f>RES_hhdet_numvin!R36</f>
        <v>803</v>
      </c>
      <c r="S89" s="138">
        <f>RES_hhdet_numvin!S36</f>
        <v>1801</v>
      </c>
      <c r="T89" s="138">
        <f>RES_hhdet_numvin!T36</f>
        <v>1521</v>
      </c>
      <c r="U89" s="138">
        <f>RES_hhdet_numvin!U36</f>
        <v>1455</v>
      </c>
      <c r="V89" s="138">
        <f>RES_hhdet_numvin!V36</f>
        <v>2124</v>
      </c>
      <c r="W89" s="138">
        <f>RES_hhdet_numvin!W36</f>
        <v>3061</v>
      </c>
      <c r="X89" s="138">
        <f>RES_hhdet_numvin!X36</f>
        <v>11255</v>
      </c>
      <c r="Y89" s="138">
        <f>RES_hhdet_numvin!Y36</f>
        <v>3300</v>
      </c>
      <c r="DA89" s="63" t="s">
        <v>1502</v>
      </c>
    </row>
    <row r="90" spans="1:105" ht="12" hidden="1" customHeight="1" x14ac:dyDescent="0.25">
      <c r="A90" s="108" t="s">
        <v>53</v>
      </c>
      <c r="B90" s="138">
        <f>RES_hhdet_numvin!B37</f>
        <v>0</v>
      </c>
      <c r="C90" s="138">
        <f>RES_hhdet_numvin!C37</f>
        <v>0</v>
      </c>
      <c r="D90" s="138">
        <f>RES_hhdet_numvin!D37</f>
        <v>0</v>
      </c>
      <c r="E90" s="138">
        <f>RES_hhdet_numvin!E37</f>
        <v>0</v>
      </c>
      <c r="F90" s="138">
        <f>RES_hhdet_numvin!F37</f>
        <v>0</v>
      </c>
      <c r="G90" s="138">
        <f>RES_hhdet_numvin!G37</f>
        <v>0</v>
      </c>
      <c r="H90" s="138">
        <f>RES_hhdet_numvin!H37</f>
        <v>0</v>
      </c>
      <c r="I90" s="138">
        <f>RES_hhdet_numvin!I37</f>
        <v>0</v>
      </c>
      <c r="J90" s="138">
        <f>RES_hhdet_numvin!J37</f>
        <v>0</v>
      </c>
      <c r="K90" s="138">
        <f>RES_hhdet_numvin!K37</f>
        <v>0</v>
      </c>
      <c r="L90" s="138">
        <f>RES_hhdet_numvin!L37</f>
        <v>0</v>
      </c>
      <c r="M90" s="138">
        <f>RES_hhdet_numvin!M37</f>
        <v>0</v>
      </c>
      <c r="N90" s="138">
        <f>RES_hhdet_numvin!N37</f>
        <v>0</v>
      </c>
      <c r="O90" s="138">
        <f>RES_hhdet_numvin!O37</f>
        <v>0</v>
      </c>
      <c r="P90" s="138">
        <f>RES_hhdet_numvin!P37</f>
        <v>0</v>
      </c>
      <c r="Q90" s="138">
        <f>RES_hhdet_numvin!Q37</f>
        <v>0</v>
      </c>
      <c r="R90" s="138">
        <f>RES_hhdet_numvin!R37</f>
        <v>0</v>
      </c>
      <c r="S90" s="138">
        <f>RES_hhdet_numvin!S37</f>
        <v>0</v>
      </c>
      <c r="T90" s="138">
        <f>RES_hhdet_numvin!T37</f>
        <v>0</v>
      </c>
      <c r="U90" s="138">
        <f>RES_hhdet_numvin!U37</f>
        <v>0</v>
      </c>
      <c r="V90" s="138">
        <f>RES_hhdet_numvin!V37</f>
        <v>0</v>
      </c>
      <c r="W90" s="138">
        <f>RES_hhdet_numvin!W37</f>
        <v>0</v>
      </c>
      <c r="X90" s="138">
        <f>RES_hhdet_numvin!X37</f>
        <v>0</v>
      </c>
      <c r="Y90" s="138">
        <f>RES_hhdet_numvin!Y37</f>
        <v>0</v>
      </c>
      <c r="DA90" s="63"/>
    </row>
    <row r="91" spans="1:105" ht="12" hidden="1" customHeight="1" x14ac:dyDescent="0.25">
      <c r="A91" s="103" t="s">
        <v>52</v>
      </c>
      <c r="B91" s="148">
        <f>RES_hhdet_numvin!B38</f>
        <v>0</v>
      </c>
      <c r="C91" s="148">
        <f>RES_hhdet_numvin!C38</f>
        <v>0</v>
      </c>
      <c r="D91" s="148">
        <f>RES_hhdet_numvin!D38</f>
        <v>0</v>
      </c>
      <c r="E91" s="148">
        <f>RES_hhdet_numvin!E38</f>
        <v>0</v>
      </c>
      <c r="F91" s="148">
        <f>RES_hhdet_numvin!F38</f>
        <v>0</v>
      </c>
      <c r="G91" s="148">
        <f>RES_hhdet_numvin!G38</f>
        <v>0</v>
      </c>
      <c r="H91" s="148">
        <f>RES_hhdet_numvin!H38</f>
        <v>0</v>
      </c>
      <c r="I91" s="148">
        <f>RES_hhdet_numvin!I38</f>
        <v>0</v>
      </c>
      <c r="J91" s="148">
        <f>RES_hhdet_numvin!J38</f>
        <v>0</v>
      </c>
      <c r="K91" s="148">
        <f>RES_hhdet_numvin!K38</f>
        <v>0</v>
      </c>
      <c r="L91" s="148">
        <f>RES_hhdet_numvin!L38</f>
        <v>0</v>
      </c>
      <c r="M91" s="148">
        <f>RES_hhdet_numvin!M38</f>
        <v>0</v>
      </c>
      <c r="N91" s="148">
        <f>RES_hhdet_numvin!N38</f>
        <v>0</v>
      </c>
      <c r="O91" s="148">
        <f>RES_hhdet_numvin!O38</f>
        <v>0</v>
      </c>
      <c r="P91" s="148">
        <f>RES_hhdet_numvin!P38</f>
        <v>0</v>
      </c>
      <c r="Q91" s="148">
        <f>RES_hhdet_numvin!Q38</f>
        <v>0</v>
      </c>
      <c r="R91" s="148">
        <f>RES_hhdet_numvin!R38</f>
        <v>0</v>
      </c>
      <c r="S91" s="148">
        <f>RES_hhdet_numvin!S38</f>
        <v>0</v>
      </c>
      <c r="T91" s="148">
        <f>RES_hhdet_numvin!T38</f>
        <v>0</v>
      </c>
      <c r="U91" s="148">
        <f>RES_hhdet_numvin!U38</f>
        <v>0</v>
      </c>
      <c r="V91" s="148">
        <f>RES_hhdet_numvin!V38</f>
        <v>0</v>
      </c>
      <c r="W91" s="148">
        <f>RES_hhdet_numvin!W38</f>
        <v>0</v>
      </c>
      <c r="X91" s="148">
        <f>RES_hhdet_numvin!X38</f>
        <v>0</v>
      </c>
      <c r="Y91" s="148">
        <f>RES_hhdet_numvin!Y38</f>
        <v>0</v>
      </c>
      <c r="DA91" s="132"/>
    </row>
    <row r="92" spans="1:105" ht="12" customHeight="1" x14ac:dyDescent="0.25">
      <c r="A92" s="125" t="s">
        <v>54</v>
      </c>
      <c r="B92" s="150">
        <f>RES_hhdet_numvin!B39</f>
        <v>0</v>
      </c>
      <c r="C92" s="150">
        <f>RES_hhdet_numvin!C39</f>
        <v>0</v>
      </c>
      <c r="D92" s="150">
        <f>RES_hhdet_numvin!D39</f>
        <v>0</v>
      </c>
      <c r="E92" s="150">
        <f>RES_hhdet_numvin!E39</f>
        <v>0</v>
      </c>
      <c r="F92" s="150">
        <f>RES_hhdet_numvin!F39</f>
        <v>0</v>
      </c>
      <c r="G92" s="150">
        <f>RES_hhdet_numvin!G39</f>
        <v>0</v>
      </c>
      <c r="H92" s="150">
        <f>RES_hhdet_numvin!H39</f>
        <v>0</v>
      </c>
      <c r="I92" s="150">
        <f>RES_hhdet_numvin!I39</f>
        <v>0</v>
      </c>
      <c r="J92" s="150">
        <f>RES_hhdet_numvin!J39</f>
        <v>0</v>
      </c>
      <c r="K92" s="150">
        <f>RES_hhdet_numvin!K39</f>
        <v>0</v>
      </c>
      <c r="L92" s="150">
        <f>RES_hhdet_numvin!L39</f>
        <v>0</v>
      </c>
      <c r="M92" s="150">
        <f>RES_hhdet_numvin!M39</f>
        <v>0</v>
      </c>
      <c r="N92" s="150">
        <f>RES_hhdet_numvin!N39</f>
        <v>0</v>
      </c>
      <c r="O92" s="150">
        <f>RES_hhdet_numvin!O39</f>
        <v>0</v>
      </c>
      <c r="P92" s="150">
        <f>RES_hhdet_numvin!P39</f>
        <v>0</v>
      </c>
      <c r="Q92" s="150">
        <f>RES_hhdet_numvin!Q39</f>
        <v>0</v>
      </c>
      <c r="R92" s="150">
        <f>RES_hhdet_numvin!R39</f>
        <v>0</v>
      </c>
      <c r="S92" s="150">
        <f>RES_hhdet_numvin!S39</f>
        <v>0</v>
      </c>
      <c r="T92" s="150">
        <f>RES_hhdet_numvin!T39</f>
        <v>0</v>
      </c>
      <c r="U92" s="150">
        <f>RES_hhdet_numvin!U39</f>
        <v>0</v>
      </c>
      <c r="V92" s="150">
        <f>RES_hhdet_numvin!V39</f>
        <v>0</v>
      </c>
      <c r="W92" s="150">
        <f>RES_hhdet_numvin!W39</f>
        <v>0</v>
      </c>
      <c r="X92" s="150">
        <f>RES_hhdet_numvin!X39</f>
        <v>0</v>
      </c>
      <c r="Y92" s="150">
        <f>RES_hhdet_numvin!Y39</f>
        <v>0</v>
      </c>
      <c r="DA92" s="134"/>
    </row>
    <row r="93" spans="1:105" ht="12" customHeight="1" x14ac:dyDescent="0.25">
      <c r="A93" s="97" t="s">
        <v>50</v>
      </c>
      <c r="B93" s="138">
        <f>RES_hhdet_numvin!B40</f>
        <v>0</v>
      </c>
      <c r="C93" s="138">
        <f>RES_hhdet_numvin!C40</f>
        <v>0</v>
      </c>
      <c r="D93" s="138">
        <f>RES_hhdet_numvin!D40</f>
        <v>0</v>
      </c>
      <c r="E93" s="138">
        <f>RES_hhdet_numvin!E40</f>
        <v>0</v>
      </c>
      <c r="F93" s="138">
        <f>RES_hhdet_numvin!F40</f>
        <v>0</v>
      </c>
      <c r="G93" s="138">
        <f>RES_hhdet_numvin!G40</f>
        <v>0</v>
      </c>
      <c r="H93" s="138">
        <f>RES_hhdet_numvin!H40</f>
        <v>0</v>
      </c>
      <c r="I93" s="138">
        <f>RES_hhdet_numvin!I40</f>
        <v>0</v>
      </c>
      <c r="J93" s="138">
        <f>RES_hhdet_numvin!J40</f>
        <v>0</v>
      </c>
      <c r="K93" s="138">
        <f>RES_hhdet_numvin!K40</f>
        <v>0</v>
      </c>
      <c r="L93" s="138">
        <f>RES_hhdet_numvin!L40</f>
        <v>0</v>
      </c>
      <c r="M93" s="138">
        <f>RES_hhdet_numvin!M40</f>
        <v>0</v>
      </c>
      <c r="N93" s="138">
        <f>RES_hhdet_numvin!N40</f>
        <v>0</v>
      </c>
      <c r="O93" s="138">
        <f>RES_hhdet_numvin!O40</f>
        <v>0</v>
      </c>
      <c r="P93" s="138">
        <f>RES_hhdet_numvin!P40</f>
        <v>0</v>
      </c>
      <c r="Q93" s="138">
        <f>RES_hhdet_numvin!Q40</f>
        <v>0</v>
      </c>
      <c r="R93" s="138">
        <f>RES_hhdet_numvin!R40</f>
        <v>347</v>
      </c>
      <c r="S93" s="138">
        <f>RES_hhdet_numvin!S40</f>
        <v>640</v>
      </c>
      <c r="T93" s="138">
        <f>RES_hhdet_numvin!T40</f>
        <v>783</v>
      </c>
      <c r="U93" s="138">
        <f>RES_hhdet_numvin!U40</f>
        <v>978</v>
      </c>
      <c r="V93" s="138">
        <f>RES_hhdet_numvin!V40</f>
        <v>1273</v>
      </c>
      <c r="W93" s="138">
        <f>RES_hhdet_numvin!W40</f>
        <v>1258</v>
      </c>
      <c r="X93" s="138">
        <f>RES_hhdet_numvin!X40</f>
        <v>1365</v>
      </c>
      <c r="Y93" s="138">
        <f>RES_hhdet_numvin!Y40</f>
        <v>1155</v>
      </c>
      <c r="DA93" s="63" t="s">
        <v>1503</v>
      </c>
    </row>
    <row r="94" spans="1:105" ht="12" customHeight="1" x14ac:dyDescent="0.25">
      <c r="A94" s="109" t="s">
        <v>120</v>
      </c>
      <c r="B94" s="39">
        <f>RES_hhdet_numvin!B41</f>
        <v>0</v>
      </c>
      <c r="C94" s="39">
        <f>RES_hhdet_numvin!C41</f>
        <v>0</v>
      </c>
      <c r="D94" s="39">
        <f>RES_hhdet_numvin!D41</f>
        <v>0</v>
      </c>
      <c r="E94" s="39">
        <f>RES_hhdet_numvin!E41</f>
        <v>0</v>
      </c>
      <c r="F94" s="39">
        <f>RES_hhdet_numvin!F41</f>
        <v>0</v>
      </c>
      <c r="G94" s="39">
        <f>RES_hhdet_numvin!G41</f>
        <v>0</v>
      </c>
      <c r="H94" s="39">
        <f>RES_hhdet_numvin!H41</f>
        <v>0</v>
      </c>
      <c r="I94" s="39">
        <f>RES_hhdet_numvin!I41</f>
        <v>0</v>
      </c>
      <c r="J94" s="39">
        <f>RES_hhdet_numvin!J41</f>
        <v>0</v>
      </c>
      <c r="K94" s="39">
        <f>RES_hhdet_numvin!K41</f>
        <v>0</v>
      </c>
      <c r="L94" s="39">
        <f>RES_hhdet_numvin!L41</f>
        <v>0</v>
      </c>
      <c r="M94" s="39">
        <f>RES_hhdet_numvin!M41</f>
        <v>0</v>
      </c>
      <c r="N94" s="39">
        <f>RES_hhdet_numvin!N41</f>
        <v>0</v>
      </c>
      <c r="O94" s="39">
        <f>RES_hhdet_numvin!O41</f>
        <v>0</v>
      </c>
      <c r="P94" s="39">
        <f>RES_hhdet_numvin!P41</f>
        <v>0</v>
      </c>
      <c r="Q94" s="39">
        <f>RES_hhdet_numvin!Q41</f>
        <v>0</v>
      </c>
      <c r="R94" s="39">
        <f>RES_hhdet_numvin!R41</f>
        <v>4070</v>
      </c>
      <c r="S94" s="39">
        <f>RES_hhdet_numvin!S41</f>
        <v>7993</v>
      </c>
      <c r="T94" s="39">
        <f>RES_hhdet_numvin!T41</f>
        <v>11380</v>
      </c>
      <c r="U94" s="39">
        <f>RES_hhdet_numvin!U41</f>
        <v>13333</v>
      </c>
      <c r="V94" s="39">
        <f>RES_hhdet_numvin!V41</f>
        <v>18233</v>
      </c>
      <c r="W94" s="39">
        <f>RES_hhdet_numvin!W41</f>
        <v>16658</v>
      </c>
      <c r="X94" s="39">
        <f>RES_hhdet_numvin!X41</f>
        <v>14504</v>
      </c>
      <c r="Y94" s="39">
        <f>RES_hhdet_numvin!Y41</f>
        <v>12366</v>
      </c>
      <c r="DA94" s="60" t="s">
        <v>1504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95.590734964678035</v>
      </c>
      <c r="C98" s="117">
        <f t="shared" si="12"/>
        <v>95.348544457620832</v>
      </c>
      <c r="D98" s="117">
        <f t="shared" si="12"/>
        <v>111.49173563217211</v>
      </c>
      <c r="E98" s="117">
        <f t="shared" si="12"/>
        <v>70.927998802131469</v>
      </c>
      <c r="F98" s="117">
        <f t="shared" si="12"/>
        <v>73.929763652211008</v>
      </c>
      <c r="G98" s="117">
        <f t="shared" si="12"/>
        <v>112.89942920893708</v>
      </c>
      <c r="H98" s="117">
        <f t="shared" si="12"/>
        <v>114.9609891146423</v>
      </c>
      <c r="I98" s="117">
        <f t="shared" si="12"/>
        <v>109.34330174462907</v>
      </c>
      <c r="J98" s="117">
        <f t="shared" si="12"/>
        <v>115.29649443328591</v>
      </c>
      <c r="K98" s="117">
        <f t="shared" si="12"/>
        <v>118.39734999836327</v>
      </c>
      <c r="L98" s="117">
        <f t="shared" si="12"/>
        <v>136.97989803439705</v>
      </c>
      <c r="M98" s="117">
        <f t="shared" si="12"/>
        <v>110.59663640345885</v>
      </c>
      <c r="N98" s="117">
        <f t="shared" si="12"/>
        <v>116.2933222671636</v>
      </c>
      <c r="O98" s="117">
        <f t="shared" si="12"/>
        <v>127.36476537820808</v>
      </c>
      <c r="P98" s="117">
        <f t="shared" si="12"/>
        <v>108.03407810394988</v>
      </c>
      <c r="Q98" s="117">
        <f t="shared" si="12"/>
        <v>113.31146114084521</v>
      </c>
      <c r="R98" s="117">
        <f t="shared" ref="R98:V98" si="13">R99+R102+R104+R113</f>
        <v>123.33039752945899</v>
      </c>
      <c r="S98" s="117">
        <f t="shared" si="13"/>
        <v>129.54311638765336</v>
      </c>
      <c r="T98" s="117">
        <f t="shared" si="13"/>
        <v>130.6737723964039</v>
      </c>
      <c r="U98" s="117">
        <f t="shared" si="13"/>
        <v>125.01889303271089</v>
      </c>
      <c r="V98" s="117">
        <f t="shared" si="13"/>
        <v>142.73823907215382</v>
      </c>
      <c r="W98" s="117">
        <f t="shared" ref="W98:Y98" si="14">W99+W102+W104+W113</f>
        <v>154.86250604866106</v>
      </c>
      <c r="X98" s="117">
        <f t="shared" si="14"/>
        <v>129.47645028792036</v>
      </c>
      <c r="Y98" s="117">
        <f t="shared" si="14"/>
        <v>125.5305085855161</v>
      </c>
      <c r="DA98" s="129" t="s">
        <v>1592</v>
      </c>
    </row>
    <row r="99" spans="1:105" ht="12" customHeight="1" x14ac:dyDescent="0.25">
      <c r="A99" s="121" t="s">
        <v>57</v>
      </c>
      <c r="B99" s="122">
        <f t="shared" ref="B99:Q99" si="15">SUM(B100:B101)</f>
        <v>86.594880110079288</v>
      </c>
      <c r="C99" s="122">
        <f t="shared" si="15"/>
        <v>86.928020357517326</v>
      </c>
      <c r="D99" s="122">
        <f t="shared" si="15"/>
        <v>103.17156993633644</v>
      </c>
      <c r="E99" s="122">
        <f t="shared" si="15"/>
        <v>62.545130001164331</v>
      </c>
      <c r="F99" s="122">
        <f t="shared" si="15"/>
        <v>64.640157451936233</v>
      </c>
      <c r="G99" s="122">
        <f t="shared" si="15"/>
        <v>101.23587416995363</v>
      </c>
      <c r="H99" s="122">
        <f t="shared" si="15"/>
        <v>101.30068835309947</v>
      </c>
      <c r="I99" s="122">
        <f t="shared" si="15"/>
        <v>94.73424432249459</v>
      </c>
      <c r="J99" s="122">
        <f t="shared" si="15"/>
        <v>101.54123037626957</v>
      </c>
      <c r="K99" s="122">
        <f t="shared" si="15"/>
        <v>103.54868966051347</v>
      </c>
      <c r="L99" s="122">
        <f t="shared" si="15"/>
        <v>122.13663704417465</v>
      </c>
      <c r="M99" s="122">
        <f t="shared" si="15"/>
        <v>96.021048462341383</v>
      </c>
      <c r="N99" s="122">
        <f t="shared" si="15"/>
        <v>101.23041199066407</v>
      </c>
      <c r="O99" s="122">
        <f t="shared" si="15"/>
        <v>112.37868818717666</v>
      </c>
      <c r="P99" s="122">
        <f t="shared" si="15"/>
        <v>92.271185454347233</v>
      </c>
      <c r="Q99" s="122">
        <f t="shared" si="15"/>
        <v>97.59879743708737</v>
      </c>
      <c r="R99" s="122">
        <f t="shared" ref="R99:V99" si="16">SUM(R100:R101)</f>
        <v>106.73579304163903</v>
      </c>
      <c r="S99" s="122">
        <f t="shared" si="16"/>
        <v>112.43016959858899</v>
      </c>
      <c r="T99" s="122">
        <f t="shared" si="16"/>
        <v>113.24022318226127</v>
      </c>
      <c r="U99" s="122">
        <f t="shared" si="16"/>
        <v>107.15961431561757</v>
      </c>
      <c r="V99" s="122">
        <f t="shared" si="16"/>
        <v>125.95232603839051</v>
      </c>
      <c r="W99" s="122">
        <f t="shared" ref="W99:Y99" si="17">SUM(W100:W101)</f>
        <v>138.81756836687862</v>
      </c>
      <c r="X99" s="122">
        <f t="shared" si="17"/>
        <v>116.01354279061594</v>
      </c>
      <c r="Y99" s="122">
        <f t="shared" si="17"/>
        <v>112.70418225815641</v>
      </c>
      <c r="DA99" s="130" t="s">
        <v>1593</v>
      </c>
    </row>
    <row r="100" spans="1:105" ht="12" customHeight="1" x14ac:dyDescent="0.25">
      <c r="A100" s="97" t="s">
        <v>74</v>
      </c>
      <c r="B100" s="98">
        <v>85.598343076345046</v>
      </c>
      <c r="C100" s="98">
        <v>85.94367734379243</v>
      </c>
      <c r="D100" s="98">
        <v>102.02308448604749</v>
      </c>
      <c r="E100" s="98">
        <v>61.8550658258307</v>
      </c>
      <c r="F100" s="98">
        <v>63.916057633200474</v>
      </c>
      <c r="G100" s="98">
        <v>100.09028314108463</v>
      </c>
      <c r="H100" s="98">
        <v>100.15918891690461</v>
      </c>
      <c r="I100" s="98">
        <v>93.667377380747553</v>
      </c>
      <c r="J100" s="98">
        <v>100.38970246817543</v>
      </c>
      <c r="K100" s="98">
        <v>102.37487317514613</v>
      </c>
      <c r="L100" s="98">
        <v>120.75320956674702</v>
      </c>
      <c r="M100" s="98">
        <v>94.933144961622034</v>
      </c>
      <c r="N100" s="98">
        <v>100.07488946006893</v>
      </c>
      <c r="O100" s="98">
        <v>111.08437489088995</v>
      </c>
      <c r="P100" s="98">
        <v>91.203914619943362</v>
      </c>
      <c r="Q100" s="98">
        <v>96.464732998408437</v>
      </c>
      <c r="R100" s="98">
        <v>105.47436705837394</v>
      </c>
      <c r="S100" s="98">
        <v>111.07766313174739</v>
      </c>
      <c r="T100" s="98">
        <v>111.84673736505201</v>
      </c>
      <c r="U100" s="98">
        <v>105.8039361803764</v>
      </c>
      <c r="V100" s="98">
        <v>124.38447501671908</v>
      </c>
      <c r="W100" s="98">
        <v>137.03759434412902</v>
      </c>
      <c r="X100" s="98">
        <v>114.55577529378037</v>
      </c>
      <c r="Y100" s="98">
        <v>111.2795070220692</v>
      </c>
      <c r="DA100" s="63" t="s">
        <v>1594</v>
      </c>
    </row>
    <row r="101" spans="1:105" ht="12" customHeight="1" x14ac:dyDescent="0.25">
      <c r="A101" s="97" t="s">
        <v>53</v>
      </c>
      <c r="B101" s="98">
        <v>0.99653703373424818</v>
      </c>
      <c r="C101" s="98">
        <v>0.98434301372490063</v>
      </c>
      <c r="D101" s="98">
        <v>1.1484854502889446</v>
      </c>
      <c r="E101" s="98">
        <v>0.69006417533363396</v>
      </c>
      <c r="F101" s="98">
        <v>0.72409981873576346</v>
      </c>
      <c r="G101" s="98">
        <v>1.1455910288690092</v>
      </c>
      <c r="H101" s="98">
        <v>1.1414994361948607</v>
      </c>
      <c r="I101" s="98">
        <v>1.066866941747034</v>
      </c>
      <c r="J101" s="98">
        <v>1.1515279080941339</v>
      </c>
      <c r="K101" s="98">
        <v>1.1738164853673361</v>
      </c>
      <c r="L101" s="98">
        <v>1.3834274774276369</v>
      </c>
      <c r="M101" s="98">
        <v>1.0879035007193556</v>
      </c>
      <c r="N101" s="98">
        <v>1.1555225305951389</v>
      </c>
      <c r="O101" s="98">
        <v>1.2943132962867161</v>
      </c>
      <c r="P101" s="98">
        <v>1.0672708344038773</v>
      </c>
      <c r="Q101" s="98">
        <v>1.134064438678934</v>
      </c>
      <c r="R101" s="98">
        <v>1.26142598326508</v>
      </c>
      <c r="S101" s="98">
        <v>1.3525064668416085</v>
      </c>
      <c r="T101" s="98">
        <v>1.3934858172092619</v>
      </c>
      <c r="U101" s="98">
        <v>1.355678135241182</v>
      </c>
      <c r="V101" s="98">
        <v>1.5678510216714265</v>
      </c>
      <c r="W101" s="98">
        <v>1.7799740227495884</v>
      </c>
      <c r="X101" s="98">
        <v>1.4577674968355672</v>
      </c>
      <c r="Y101" s="98">
        <v>1.4246752360872166</v>
      </c>
      <c r="DA101" s="63" t="s">
        <v>1595</v>
      </c>
    </row>
    <row r="102" spans="1:105" ht="12" customHeight="1" x14ac:dyDescent="0.25">
      <c r="A102" s="121" t="s">
        <v>92</v>
      </c>
      <c r="B102" s="122">
        <f t="shared" ref="B102:Y102" si="18">B103</f>
        <v>8.0069625624349904E-3</v>
      </c>
      <c r="C102" s="122">
        <f t="shared" si="18"/>
        <v>9.8446364405289765E-3</v>
      </c>
      <c r="D102" s="122">
        <f t="shared" si="18"/>
        <v>1.1567644083923537E-2</v>
      </c>
      <c r="E102" s="122">
        <f t="shared" si="18"/>
        <v>3.0285059772388771E-2</v>
      </c>
      <c r="F102" s="122">
        <f t="shared" si="18"/>
        <v>1.3854495404142533E-2</v>
      </c>
      <c r="G102" s="122">
        <f t="shared" si="18"/>
        <v>2.214546640057594E-2</v>
      </c>
      <c r="H102" s="122">
        <f t="shared" si="18"/>
        <v>6.9405326113094259E-2</v>
      </c>
      <c r="I102" s="122">
        <f t="shared" si="18"/>
        <v>3.9572354329180576E-2</v>
      </c>
      <c r="J102" s="122">
        <f t="shared" si="18"/>
        <v>5.14308090466584E-2</v>
      </c>
      <c r="K102" s="122">
        <f t="shared" si="18"/>
        <v>6.299731272320383E-2</v>
      </c>
      <c r="L102" s="122">
        <f t="shared" si="18"/>
        <v>9.0573230663660381E-2</v>
      </c>
      <c r="M102" s="122">
        <f t="shared" si="18"/>
        <v>7.261691738573485E-2</v>
      </c>
      <c r="N102" s="122">
        <f t="shared" si="18"/>
        <v>7.0931597293229842E-2</v>
      </c>
      <c r="O102" s="122">
        <f t="shared" si="18"/>
        <v>6.817149750540516E-2</v>
      </c>
      <c r="P102" s="122">
        <f t="shared" si="18"/>
        <v>5.1000159347195803E-2</v>
      </c>
      <c r="Q102" s="122">
        <f t="shared" si="18"/>
        <v>7.3291267700525464E-2</v>
      </c>
      <c r="R102" s="122">
        <f t="shared" si="18"/>
        <v>6.7503927544011036E-2</v>
      </c>
      <c r="S102" s="122">
        <f t="shared" si="18"/>
        <v>7.0292896018406631E-2</v>
      </c>
      <c r="T102" s="122">
        <f t="shared" si="18"/>
        <v>7.5146665229663123E-2</v>
      </c>
      <c r="U102" s="122">
        <f t="shared" si="18"/>
        <v>8.4782775557061069E-2</v>
      </c>
      <c r="V102" s="122">
        <f t="shared" si="18"/>
        <v>0.14765065035716579</v>
      </c>
      <c r="W102" s="122">
        <f t="shared" si="18"/>
        <v>0.19288724646067351</v>
      </c>
      <c r="X102" s="122">
        <f t="shared" si="18"/>
        <v>0.2301049080541952</v>
      </c>
      <c r="Y102" s="122">
        <f t="shared" si="18"/>
        <v>0.22154559865943585</v>
      </c>
      <c r="DA102" s="130" t="s">
        <v>1596</v>
      </c>
    </row>
    <row r="103" spans="1:105" ht="12" customHeight="1" x14ac:dyDescent="0.25">
      <c r="A103" s="97" t="s">
        <v>53</v>
      </c>
      <c r="B103" s="98">
        <v>8.0069625624349904E-3</v>
      </c>
      <c r="C103" s="98">
        <v>9.8446364405289765E-3</v>
      </c>
      <c r="D103" s="98">
        <v>1.1567644083923537E-2</v>
      </c>
      <c r="E103" s="98">
        <v>3.0285059772388771E-2</v>
      </c>
      <c r="F103" s="98">
        <v>1.3854495404142533E-2</v>
      </c>
      <c r="G103" s="98">
        <v>2.214546640057594E-2</v>
      </c>
      <c r="H103" s="98">
        <v>6.9405326113094259E-2</v>
      </c>
      <c r="I103" s="98">
        <v>3.9572354329180576E-2</v>
      </c>
      <c r="J103" s="98">
        <v>5.14308090466584E-2</v>
      </c>
      <c r="K103" s="98">
        <v>6.299731272320383E-2</v>
      </c>
      <c r="L103" s="98">
        <v>9.0573230663660381E-2</v>
      </c>
      <c r="M103" s="98">
        <v>7.261691738573485E-2</v>
      </c>
      <c r="N103" s="98">
        <v>7.0931597293229842E-2</v>
      </c>
      <c r="O103" s="98">
        <v>6.817149750540516E-2</v>
      </c>
      <c r="P103" s="98">
        <v>5.1000159347195803E-2</v>
      </c>
      <c r="Q103" s="98">
        <v>7.3291267700525464E-2</v>
      </c>
      <c r="R103" s="98">
        <v>6.7503927544011036E-2</v>
      </c>
      <c r="S103" s="98">
        <v>7.0292896018406631E-2</v>
      </c>
      <c r="T103" s="98">
        <v>7.5146665229663123E-2</v>
      </c>
      <c r="U103" s="98">
        <v>8.4782775557061069E-2</v>
      </c>
      <c r="V103" s="98">
        <v>0.14765065035716579</v>
      </c>
      <c r="W103" s="98">
        <v>0.19288724646067351</v>
      </c>
      <c r="X103" s="98">
        <v>0.2301049080541952</v>
      </c>
      <c r="Y103" s="98">
        <v>0.22154559865943585</v>
      </c>
      <c r="DA103" s="63" t="s">
        <v>1597</v>
      </c>
    </row>
    <row r="104" spans="1:105" ht="12" customHeight="1" x14ac:dyDescent="0.25">
      <c r="A104" s="121" t="s">
        <v>55</v>
      </c>
      <c r="B104" s="122">
        <v>7.7594532753642067</v>
      </c>
      <c r="C104" s="122">
        <v>7.216787739518189</v>
      </c>
      <c r="D104" s="122">
        <v>7.1536994727950942</v>
      </c>
      <c r="E104" s="122">
        <v>7.1143846072333012</v>
      </c>
      <c r="F104" s="122">
        <v>7.9521193952554263</v>
      </c>
      <c r="G104" s="122">
        <v>9.9798879604168746</v>
      </c>
      <c r="H104" s="122">
        <v>11.76834935294265</v>
      </c>
      <c r="I104" s="122">
        <v>12.670925389791933</v>
      </c>
      <c r="J104" s="122">
        <v>12.037235603670037</v>
      </c>
      <c r="K104" s="122">
        <v>13.000956125743281</v>
      </c>
      <c r="L104" s="122">
        <v>12.951367911355609</v>
      </c>
      <c r="M104" s="122">
        <v>12.789666230819371</v>
      </c>
      <c r="N104" s="122">
        <v>13.211111049467247</v>
      </c>
      <c r="O104" s="122">
        <v>13.120430771643429</v>
      </c>
      <c r="P104" s="122">
        <v>13.83465639181119</v>
      </c>
      <c r="Q104" s="122">
        <v>13.651126721952666</v>
      </c>
      <c r="R104" s="122">
        <v>14.455229941553217</v>
      </c>
      <c r="S104" s="122">
        <v>14.893213931888408</v>
      </c>
      <c r="T104" s="122">
        <v>15.134821583245039</v>
      </c>
      <c r="U104" s="122">
        <v>15.496121594070493</v>
      </c>
      <c r="V104" s="122">
        <v>14.11684618421012</v>
      </c>
      <c r="W104" s="122">
        <v>13.328964276088074</v>
      </c>
      <c r="X104" s="122">
        <v>11.352809393878431</v>
      </c>
      <c r="Y104" s="122">
        <v>10.741049710979322</v>
      </c>
      <c r="DA104" s="130" t="s">
        <v>1598</v>
      </c>
    </row>
    <row r="105" spans="1:105" ht="12" customHeight="1" x14ac:dyDescent="0.25">
      <c r="A105" s="97" t="s">
        <v>141</v>
      </c>
      <c r="B105" s="98">
        <v>0.67017716782586267</v>
      </c>
      <c r="C105" s="98">
        <v>0.64007323280335982</v>
      </c>
      <c r="D105" s="98">
        <v>0.65420528407640777</v>
      </c>
      <c r="E105" s="98">
        <v>0.72589989676678246</v>
      </c>
      <c r="F105" s="98">
        <v>1.3015494343492378</v>
      </c>
      <c r="G105" s="98">
        <v>1.9446404433418432</v>
      </c>
      <c r="H105" s="98">
        <v>2.2135095412765433</v>
      </c>
      <c r="I105" s="98">
        <v>2.2248673177988239</v>
      </c>
      <c r="J105" s="98">
        <v>1.9819752863567419</v>
      </c>
      <c r="K105" s="98">
        <v>2.0811643540578433</v>
      </c>
      <c r="L105" s="98">
        <v>1.9542601573589207</v>
      </c>
      <c r="M105" s="98">
        <v>1.8842922407467686</v>
      </c>
      <c r="N105" s="98">
        <v>1.7560657700814093</v>
      </c>
      <c r="O105" s="98">
        <v>1.6813651300392103</v>
      </c>
      <c r="P105" s="98">
        <v>1.9145107875828486</v>
      </c>
      <c r="Q105" s="98">
        <v>1.7658506238922493</v>
      </c>
      <c r="R105" s="98">
        <v>1.967371904807627</v>
      </c>
      <c r="S105" s="98">
        <v>1.8646950196700547</v>
      </c>
      <c r="T105" s="98">
        <v>1.7636781247128934</v>
      </c>
      <c r="U105" s="98">
        <v>1.7736836872021304</v>
      </c>
      <c r="V105" s="98">
        <v>1.6645981740566005</v>
      </c>
      <c r="W105" s="98">
        <v>1.5780138482520223</v>
      </c>
      <c r="X105" s="98">
        <v>1.6110672803334796</v>
      </c>
      <c r="Y105" s="98">
        <v>1.5282207675205035</v>
      </c>
      <c r="DA105" s="63" t="s">
        <v>1599</v>
      </c>
    </row>
    <row r="106" spans="1:105" ht="12" customHeight="1" x14ac:dyDescent="0.25">
      <c r="A106" s="97" t="s">
        <v>140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3.123681367077625E-4</v>
      </c>
      <c r="L106" s="98">
        <v>4.6563429731689976E-4</v>
      </c>
      <c r="M106" s="98">
        <v>7.5937340945432942E-4</v>
      </c>
      <c r="N106" s="98">
        <v>7.6854510488688892E-4</v>
      </c>
      <c r="O106" s="98">
        <v>1.0348385366709721E-3</v>
      </c>
      <c r="P106" s="98">
        <v>1.4170354107310311E-3</v>
      </c>
      <c r="Q106" s="98">
        <v>1.3218585593762185E-3</v>
      </c>
      <c r="R106" s="98">
        <v>1.4677039512451607E-3</v>
      </c>
      <c r="S106" s="98">
        <v>1.561207314658278E-3</v>
      </c>
      <c r="T106" s="98">
        <v>1.4446923476981945E-3</v>
      </c>
      <c r="U106" s="98">
        <v>1.721801293623898E-3</v>
      </c>
      <c r="V106" s="98">
        <v>1.5335291175477145E-3</v>
      </c>
      <c r="W106" s="98">
        <v>1.3748945533705163E-3</v>
      </c>
      <c r="X106" s="98">
        <v>2.9545988025349171E-3</v>
      </c>
      <c r="Y106" s="98">
        <v>2.7335832732484542E-3</v>
      </c>
      <c r="DA106" s="63" t="s">
        <v>1600</v>
      </c>
    </row>
    <row r="107" spans="1:105" ht="12" customHeight="1" x14ac:dyDescent="0.25">
      <c r="A107" s="100" t="s">
        <v>50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1.6556418754204373E-4</v>
      </c>
      <c r="L107" s="101">
        <v>2.4785948778100148E-4</v>
      </c>
      <c r="M107" s="101">
        <v>3.9077987597274926E-4</v>
      </c>
      <c r="N107" s="101">
        <v>3.9721760794620824E-4</v>
      </c>
      <c r="O107" s="101">
        <v>4.5612685526607563E-4</v>
      </c>
      <c r="P107" s="101">
        <v>5.8328509265052897E-4</v>
      </c>
      <c r="Q107" s="101">
        <v>5.8293465985401628E-4</v>
      </c>
      <c r="R107" s="101">
        <v>7.4806406758387979E-4</v>
      </c>
      <c r="S107" s="101">
        <v>8.2286658585892334E-4</v>
      </c>
      <c r="T107" s="101">
        <v>6.9031973495282159E-4</v>
      </c>
      <c r="U107" s="101">
        <v>8.2099558518990764E-4</v>
      </c>
      <c r="V107" s="101">
        <v>5.2420642202145092E-4</v>
      </c>
      <c r="W107" s="101">
        <v>4.1506276819712657E-4</v>
      </c>
      <c r="X107" s="101">
        <v>1.1930889675387136E-3</v>
      </c>
      <c r="Y107" s="101">
        <v>1.2071855755335906E-3</v>
      </c>
      <c r="DA107" s="131" t="s">
        <v>1601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1.4680394916571877E-4</v>
      </c>
      <c r="L108" s="104">
        <v>2.1777480953589831E-4</v>
      </c>
      <c r="M108" s="104">
        <v>3.6859353348158011E-4</v>
      </c>
      <c r="N108" s="104">
        <v>3.7132749694068068E-4</v>
      </c>
      <c r="O108" s="104">
        <v>5.7871168140489647E-4</v>
      </c>
      <c r="P108" s="104">
        <v>8.3375031808050211E-4</v>
      </c>
      <c r="Q108" s="104">
        <v>7.3892389952220233E-4</v>
      </c>
      <c r="R108" s="104">
        <v>7.1963988366128097E-4</v>
      </c>
      <c r="S108" s="104">
        <v>7.3834072879935451E-4</v>
      </c>
      <c r="T108" s="104">
        <v>7.5437261274537279E-4</v>
      </c>
      <c r="U108" s="104">
        <v>9.0080570843399026E-4</v>
      </c>
      <c r="V108" s="104">
        <v>1.0093226955262635E-3</v>
      </c>
      <c r="W108" s="104">
        <v>9.598317851733896E-4</v>
      </c>
      <c r="X108" s="104">
        <v>1.7615098349962038E-3</v>
      </c>
      <c r="Y108" s="104">
        <v>1.5263976977148636E-3</v>
      </c>
      <c r="DA108" s="132" t="s">
        <v>1602</v>
      </c>
    </row>
    <row r="109" spans="1:105" ht="12" customHeight="1" x14ac:dyDescent="0.25">
      <c r="A109" s="106" t="s">
        <v>122</v>
      </c>
      <c r="B109" s="101">
        <v>7.0718947788506545</v>
      </c>
      <c r="C109" s="101">
        <v>6.5379936041681521</v>
      </c>
      <c r="D109" s="101">
        <v>6.451422467344786</v>
      </c>
      <c r="E109" s="101">
        <v>6.3104829562717315</v>
      </c>
      <c r="F109" s="101">
        <v>6.5690458052218537</v>
      </c>
      <c r="G109" s="101">
        <v>7.9398480524447672</v>
      </c>
      <c r="H109" s="101">
        <v>9.4010483282283506</v>
      </c>
      <c r="I109" s="101">
        <v>10.158451743137778</v>
      </c>
      <c r="J109" s="101">
        <v>9.7078863272624396</v>
      </c>
      <c r="K109" s="101">
        <v>10.222571714829023</v>
      </c>
      <c r="L109" s="101">
        <v>10.175010207482634</v>
      </c>
      <c r="M109" s="101">
        <v>9.9913257638173558</v>
      </c>
      <c r="N109" s="101">
        <v>10.473242634107036</v>
      </c>
      <c r="O109" s="101">
        <v>10.324155162709244</v>
      </c>
      <c r="P109" s="101">
        <v>10.619381137040826</v>
      </c>
      <c r="Q109" s="101">
        <v>10.424820003356091</v>
      </c>
      <c r="R109" s="101">
        <v>10.811836252902237</v>
      </c>
      <c r="S109" s="101">
        <v>11.106496104038545</v>
      </c>
      <c r="T109" s="101">
        <v>11.387872229363801</v>
      </c>
      <c r="U109" s="101">
        <v>11.711578476794386</v>
      </c>
      <c r="V109" s="101">
        <v>10.71649885431655</v>
      </c>
      <c r="W109" s="101">
        <v>10.078154978258947</v>
      </c>
      <c r="X109" s="101">
        <v>7.5003470720331746</v>
      </c>
      <c r="Y109" s="101">
        <v>6.9670057178666971</v>
      </c>
      <c r="DA109" s="131" t="s">
        <v>1603</v>
      </c>
    </row>
    <row r="110" spans="1:105" ht="12" customHeight="1" x14ac:dyDescent="0.25">
      <c r="A110" s="107" t="s">
        <v>121</v>
      </c>
      <c r="B110" s="104">
        <v>1.738132868768999E-2</v>
      </c>
      <c r="C110" s="104">
        <v>3.8720902546676692E-2</v>
      </c>
      <c r="D110" s="104">
        <v>4.8071721373899992E-2</v>
      </c>
      <c r="E110" s="104">
        <v>7.8001754194787498E-2</v>
      </c>
      <c r="F110" s="104">
        <v>8.1524155684334354E-2</v>
      </c>
      <c r="G110" s="104">
        <v>9.5399464630264025E-2</v>
      </c>
      <c r="H110" s="104">
        <v>0.15379148343775606</v>
      </c>
      <c r="I110" s="104">
        <v>0.28760632885533122</v>
      </c>
      <c r="J110" s="104">
        <v>0.34737399005085723</v>
      </c>
      <c r="K110" s="104">
        <v>0.69690768871970632</v>
      </c>
      <c r="L110" s="104">
        <v>0.82163191221673781</v>
      </c>
      <c r="M110" s="104">
        <v>0.91328885284579109</v>
      </c>
      <c r="N110" s="104">
        <v>0.98103410017391512</v>
      </c>
      <c r="O110" s="104">
        <v>1.1138756403583039</v>
      </c>
      <c r="P110" s="104">
        <v>1.299347431776785</v>
      </c>
      <c r="Q110" s="104">
        <v>1.45913423614495</v>
      </c>
      <c r="R110" s="104">
        <v>1.6745540798921068</v>
      </c>
      <c r="S110" s="104">
        <v>1.9204616008651483</v>
      </c>
      <c r="T110" s="104">
        <v>1.9818265368206471</v>
      </c>
      <c r="U110" s="104">
        <v>2.0091376287803508</v>
      </c>
      <c r="V110" s="104">
        <v>1.7342156267194215</v>
      </c>
      <c r="W110" s="104">
        <v>1.6714205550237349</v>
      </c>
      <c r="X110" s="104">
        <v>2.2384404427092419</v>
      </c>
      <c r="Y110" s="104">
        <v>2.2430896423188722</v>
      </c>
      <c r="DA110" s="132" t="s">
        <v>1604</v>
      </c>
    </row>
    <row r="111" spans="1:105" ht="12" customHeight="1" x14ac:dyDescent="0.25">
      <c r="A111" s="108" t="s">
        <v>53</v>
      </c>
      <c r="B111" s="98">
        <v>9.127350731786197E-3</v>
      </c>
      <c r="C111" s="98">
        <v>1.9732326626043094E-2</v>
      </c>
      <c r="D111" s="98">
        <v>2.493393967525127E-2</v>
      </c>
      <c r="E111" s="98">
        <v>4.0967832957104003E-2</v>
      </c>
      <c r="F111" s="98">
        <v>4.0497326768094442E-2</v>
      </c>
      <c r="G111" s="98">
        <v>4.8204220417109339E-2</v>
      </c>
      <c r="H111" s="98">
        <v>7.8544493043268465E-2</v>
      </c>
      <c r="I111" s="98">
        <v>0.15386970902527591</v>
      </c>
      <c r="J111" s="98">
        <v>0.17202486699582839</v>
      </c>
      <c r="K111" s="98">
        <v>0.35382382609897683</v>
      </c>
      <c r="L111" s="98">
        <v>0.41890585073634973</v>
      </c>
      <c r="M111" s="98">
        <v>0.45058579218955896</v>
      </c>
      <c r="N111" s="98">
        <v>0.48580317157676117</v>
      </c>
      <c r="O111" s="98">
        <v>0.47078659925558231</v>
      </c>
      <c r="P111" s="98">
        <v>0.51401311721828002</v>
      </c>
      <c r="Q111" s="98">
        <v>0.61556097657340436</v>
      </c>
      <c r="R111" s="98">
        <v>0.82979544673718175</v>
      </c>
      <c r="S111" s="98">
        <v>0.99224569084776082</v>
      </c>
      <c r="T111" s="98">
        <v>0.94102880710747017</v>
      </c>
      <c r="U111" s="98">
        <v>0.95251592059588774</v>
      </c>
      <c r="V111" s="98">
        <v>0.59666704808468118</v>
      </c>
      <c r="W111" s="98">
        <v>0.50891629779610525</v>
      </c>
      <c r="X111" s="98">
        <v>0.90281097703241975</v>
      </c>
      <c r="Y111" s="98">
        <v>0.99145288467156034</v>
      </c>
      <c r="DA111" s="63" t="s">
        <v>1605</v>
      </c>
    </row>
    <row r="112" spans="1:105" ht="12" customHeight="1" x14ac:dyDescent="0.25">
      <c r="A112" s="108" t="s">
        <v>52</v>
      </c>
      <c r="B112" s="98">
        <v>8.2539779559037945E-3</v>
      </c>
      <c r="C112" s="98">
        <v>1.8988575920633598E-2</v>
      </c>
      <c r="D112" s="98">
        <v>2.3137781698648725E-2</v>
      </c>
      <c r="E112" s="98">
        <v>3.7033921237683502E-2</v>
      </c>
      <c r="F112" s="98">
        <v>4.1026828916239912E-2</v>
      </c>
      <c r="G112" s="98">
        <v>4.7195244213154679E-2</v>
      </c>
      <c r="H112" s="98">
        <v>7.5246990394487595E-2</v>
      </c>
      <c r="I112" s="98">
        <v>0.13373661983005533</v>
      </c>
      <c r="J112" s="98">
        <v>0.17534912305502884</v>
      </c>
      <c r="K112" s="98">
        <v>0.34308386262072949</v>
      </c>
      <c r="L112" s="98">
        <v>0.40272606148038809</v>
      </c>
      <c r="M112" s="98">
        <v>0.46270306065623212</v>
      </c>
      <c r="N112" s="98">
        <v>0.49523092859715395</v>
      </c>
      <c r="O112" s="98">
        <v>0.64308904110272169</v>
      </c>
      <c r="P112" s="98">
        <v>0.785334314558505</v>
      </c>
      <c r="Q112" s="98">
        <v>0.84357325957154561</v>
      </c>
      <c r="R112" s="98">
        <v>0.84475863315492494</v>
      </c>
      <c r="S112" s="98">
        <v>0.92821591001738735</v>
      </c>
      <c r="T112" s="98">
        <v>1.040797729713177</v>
      </c>
      <c r="U112" s="98">
        <v>1.0566217081844631</v>
      </c>
      <c r="V112" s="98">
        <v>1.1375485786347403</v>
      </c>
      <c r="W112" s="98">
        <v>1.1625042572276296</v>
      </c>
      <c r="X112" s="98">
        <v>1.3356294656768222</v>
      </c>
      <c r="Y112" s="98">
        <v>1.2516367576473117</v>
      </c>
      <c r="DA112" s="63" t="s">
        <v>1606</v>
      </c>
    </row>
    <row r="113" spans="1:105" ht="12" customHeight="1" x14ac:dyDescent="0.25">
      <c r="A113" s="121" t="s">
        <v>54</v>
      </c>
      <c r="B113" s="122">
        <v>1.2283946166721051</v>
      </c>
      <c r="C113" s="122">
        <v>1.1938917241447873</v>
      </c>
      <c r="D113" s="122">
        <v>1.1548985789566448</v>
      </c>
      <c r="E113" s="122">
        <v>1.2381991339614511</v>
      </c>
      <c r="F113" s="122">
        <v>1.3236323096152005</v>
      </c>
      <c r="G113" s="122">
        <v>1.6615216121660039</v>
      </c>
      <c r="H113" s="122">
        <v>1.8225460824870856</v>
      </c>
      <c r="I113" s="122">
        <v>1.8985596780133642</v>
      </c>
      <c r="J113" s="122">
        <v>1.6665976442996366</v>
      </c>
      <c r="K113" s="122">
        <v>1.7847068993833162</v>
      </c>
      <c r="L113" s="122">
        <v>1.8013198482031214</v>
      </c>
      <c r="M113" s="122">
        <v>1.713304792912359</v>
      </c>
      <c r="N113" s="122">
        <v>1.7808676297390638</v>
      </c>
      <c r="O113" s="122">
        <v>1.7974749218825754</v>
      </c>
      <c r="P113" s="122">
        <v>1.8772360984442549</v>
      </c>
      <c r="Q113" s="122">
        <v>1.9882457141046441</v>
      </c>
      <c r="R113" s="122">
        <v>2.0718706187227465</v>
      </c>
      <c r="S113" s="122">
        <v>2.1494399611575568</v>
      </c>
      <c r="T113" s="122">
        <v>2.2235809656679284</v>
      </c>
      <c r="U113" s="122">
        <v>2.2783743474657747</v>
      </c>
      <c r="V113" s="122">
        <v>2.5214161991960178</v>
      </c>
      <c r="W113" s="122">
        <v>2.5230861592336886</v>
      </c>
      <c r="X113" s="122">
        <v>1.8799931953717857</v>
      </c>
      <c r="Y113" s="122">
        <v>1.863731017720943</v>
      </c>
      <c r="DA113" s="130" t="s">
        <v>1607</v>
      </c>
    </row>
    <row r="114" spans="1:105" ht="12" customHeight="1" x14ac:dyDescent="0.25">
      <c r="A114" s="97" t="s">
        <v>50</v>
      </c>
      <c r="B114" s="98">
        <v>5.6467730396545859E-2</v>
      </c>
      <c r="C114" s="98">
        <v>5.5515212620299195E-2</v>
      </c>
      <c r="D114" s="98">
        <v>5.7886044645943539E-2</v>
      </c>
      <c r="E114" s="98">
        <v>6.6241470432824509E-2</v>
      </c>
      <c r="F114" s="98">
        <v>7.5935783497376577E-2</v>
      </c>
      <c r="G114" s="98">
        <v>9.921201230739235E-2</v>
      </c>
      <c r="H114" s="98">
        <v>0.12816073050523266</v>
      </c>
      <c r="I114" s="98">
        <v>0.14551900519432948</v>
      </c>
      <c r="J114" s="98">
        <v>0.1297907123102621</v>
      </c>
      <c r="K114" s="98">
        <v>0.15201203058024146</v>
      </c>
      <c r="L114" s="98">
        <v>0.15259309088933568</v>
      </c>
      <c r="M114" s="98">
        <v>0.15854382854554275</v>
      </c>
      <c r="N114" s="98">
        <v>0.16413154907487318</v>
      </c>
      <c r="O114" s="98">
        <v>0.16513267033695442</v>
      </c>
      <c r="P114" s="98">
        <v>0.18842679088554382</v>
      </c>
      <c r="Q114" s="98">
        <v>0.18289442346345533</v>
      </c>
      <c r="R114" s="98">
        <v>0.20644747874923708</v>
      </c>
      <c r="S114" s="98">
        <v>0.21142139337795443</v>
      </c>
      <c r="T114" s="98">
        <v>0.21549643330552215</v>
      </c>
      <c r="U114" s="98">
        <v>0.23257404668384196</v>
      </c>
      <c r="V114" s="98">
        <v>0.2261208634282825</v>
      </c>
      <c r="W114" s="98">
        <v>0.22123990305102437</v>
      </c>
      <c r="X114" s="98">
        <v>0.21006352672317241</v>
      </c>
      <c r="Y114" s="98">
        <v>0.19305956847133374</v>
      </c>
      <c r="DA114" s="63" t="s">
        <v>1608</v>
      </c>
    </row>
    <row r="115" spans="1:105" ht="12" customHeight="1" x14ac:dyDescent="0.25">
      <c r="A115" s="109" t="s">
        <v>120</v>
      </c>
      <c r="B115" s="33">
        <v>1.1719268862755592</v>
      </c>
      <c r="C115" s="33">
        <v>1.1383765115244882</v>
      </c>
      <c r="D115" s="33">
        <v>1.0970125343107013</v>
      </c>
      <c r="E115" s="33">
        <v>1.1719576635286266</v>
      </c>
      <c r="F115" s="33">
        <v>1.2476965261178239</v>
      </c>
      <c r="G115" s="33">
        <v>1.5623095998586116</v>
      </c>
      <c r="H115" s="33">
        <v>1.694385351981853</v>
      </c>
      <c r="I115" s="33">
        <v>1.7530406728190346</v>
      </c>
      <c r="J115" s="33">
        <v>1.5368069319893745</v>
      </c>
      <c r="K115" s="33">
        <v>1.6326948688030747</v>
      </c>
      <c r="L115" s="33">
        <v>1.6487267573137858</v>
      </c>
      <c r="M115" s="33">
        <v>1.5547609643668163</v>
      </c>
      <c r="N115" s="33">
        <v>1.6167360806641906</v>
      </c>
      <c r="O115" s="33">
        <v>1.632342251545621</v>
      </c>
      <c r="P115" s="33">
        <v>1.6888093075587109</v>
      </c>
      <c r="Q115" s="33">
        <v>1.8053512906411888</v>
      </c>
      <c r="R115" s="33">
        <v>1.8654231399735093</v>
      </c>
      <c r="S115" s="33">
        <v>1.9380185677796022</v>
      </c>
      <c r="T115" s="33">
        <v>2.0080845323624064</v>
      </c>
      <c r="U115" s="33">
        <v>2.0458003007819325</v>
      </c>
      <c r="V115" s="33">
        <v>2.2952953357677353</v>
      </c>
      <c r="W115" s="33">
        <v>2.3018462561826643</v>
      </c>
      <c r="X115" s="33">
        <v>1.6699296686486131</v>
      </c>
      <c r="Y115" s="33">
        <v>1.6706714492496093</v>
      </c>
      <c r="DA115" s="60" t="s">
        <v>1609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47.599543452294256</v>
      </c>
      <c r="C117" s="117">
        <f t="shared" si="19"/>
        <v>47.654346372687151</v>
      </c>
      <c r="D117" s="117">
        <f t="shared" si="19"/>
        <v>55.835020399080946</v>
      </c>
      <c r="E117" s="117">
        <f t="shared" si="19"/>
        <v>36.396985980205748</v>
      </c>
      <c r="F117" s="117">
        <f t="shared" si="19"/>
        <v>38.526458439979429</v>
      </c>
      <c r="G117" s="117">
        <f t="shared" si="19"/>
        <v>59.786198114956683</v>
      </c>
      <c r="H117" s="117">
        <f t="shared" si="19"/>
        <v>62.273330550273563</v>
      </c>
      <c r="I117" s="117">
        <f t="shared" si="19"/>
        <v>60.120106304692655</v>
      </c>
      <c r="J117" s="117">
        <f t="shared" si="19"/>
        <v>63.726632428804955</v>
      </c>
      <c r="K117" s="117">
        <f t="shared" si="19"/>
        <v>66.325988722245413</v>
      </c>
      <c r="L117" s="117">
        <f t="shared" si="19"/>
        <v>77.337668840213695</v>
      </c>
      <c r="M117" s="117">
        <f t="shared" si="19"/>
        <v>63.589087356810786</v>
      </c>
      <c r="N117" s="117">
        <f t="shared" si="19"/>
        <v>67.819520644126499</v>
      </c>
      <c r="O117" s="117">
        <f t="shared" si="19"/>
        <v>75.343547883546492</v>
      </c>
      <c r="P117" s="117">
        <f t="shared" si="19"/>
        <v>65.008010792937014</v>
      </c>
      <c r="Q117" s="117">
        <f t="shared" si="19"/>
        <v>69.017350265666806</v>
      </c>
      <c r="R117" s="117">
        <f t="shared" ref="R117:V117" si="20">R118+R121+R123+R132</f>
        <v>76.513413365989436</v>
      </c>
      <c r="S117" s="117">
        <f t="shared" si="20"/>
        <v>82.182748702343943</v>
      </c>
      <c r="T117" s="117">
        <f t="shared" si="20"/>
        <v>84.968875594277833</v>
      </c>
      <c r="U117" s="117">
        <f t="shared" si="20"/>
        <v>83.40932282725079</v>
      </c>
      <c r="V117" s="117">
        <f t="shared" si="20"/>
        <v>97.642162051245734</v>
      </c>
      <c r="W117" s="117">
        <f t="shared" ref="W117:Y117" si="21">W118+W121+W123+W132</f>
        <v>108.24648951427439</v>
      </c>
      <c r="X117" s="117">
        <f t="shared" si="21"/>
        <v>92.312583820167305</v>
      </c>
      <c r="Y117" s="117">
        <f t="shared" si="21"/>
        <v>90.545660502651728</v>
      </c>
      <c r="DA117" s="129" t="s">
        <v>1760</v>
      </c>
    </row>
    <row r="118" spans="1:105" ht="12" customHeight="1" x14ac:dyDescent="0.25">
      <c r="A118" s="121" t="s">
        <v>57</v>
      </c>
      <c r="B118" s="122">
        <f t="shared" ref="B118:Q118" si="22">SUM(B119:B120)</f>
        <v>41.660470780601258</v>
      </c>
      <c r="C118" s="122">
        <f t="shared" si="22"/>
        <v>42.062323648078895</v>
      </c>
      <c r="D118" s="122">
        <f t="shared" si="22"/>
        <v>50.284236587202059</v>
      </c>
      <c r="E118" s="122">
        <f t="shared" si="22"/>
        <v>30.739391104471366</v>
      </c>
      <c r="F118" s="122">
        <f t="shared" si="22"/>
        <v>32.285839774924575</v>
      </c>
      <c r="G118" s="122">
        <f t="shared" si="22"/>
        <v>51.900604223984153</v>
      </c>
      <c r="H118" s="122">
        <f t="shared" si="22"/>
        <v>52.880746783907377</v>
      </c>
      <c r="I118" s="122">
        <f t="shared" si="22"/>
        <v>50.105277872305642</v>
      </c>
      <c r="J118" s="122">
        <f t="shared" si="22"/>
        <v>54.236738644594396</v>
      </c>
      <c r="K118" s="122">
        <f t="shared" si="22"/>
        <v>55.991632402318629</v>
      </c>
      <c r="L118" s="122">
        <f t="shared" si="22"/>
        <v>66.878371761687546</v>
      </c>
      <c r="M118" s="122">
        <f t="shared" si="22"/>
        <v>53.30509961213297</v>
      </c>
      <c r="N118" s="122">
        <f t="shared" si="22"/>
        <v>57.11834847534648</v>
      </c>
      <c r="O118" s="122">
        <f t="shared" si="22"/>
        <v>64.55382821198053</v>
      </c>
      <c r="P118" s="122">
        <f t="shared" si="22"/>
        <v>53.596898108389063</v>
      </c>
      <c r="Q118" s="122">
        <f t="shared" si="22"/>
        <v>57.428409781190162</v>
      </c>
      <c r="R118" s="122">
        <f t="shared" ref="R118:V118" si="23">SUM(R119:R120)</f>
        <v>64.187358154143979</v>
      </c>
      <c r="S118" s="122">
        <f t="shared" si="23"/>
        <v>69.275250687974435</v>
      </c>
      <c r="T118" s="122">
        <f t="shared" si="23"/>
        <v>71.577662249604927</v>
      </c>
      <c r="U118" s="122">
        <f t="shared" si="23"/>
        <v>69.457835436409468</v>
      </c>
      <c r="V118" s="122">
        <f t="shared" si="23"/>
        <v>83.997927520497399</v>
      </c>
      <c r="W118" s="122">
        <f t="shared" ref="W118:Y118" si="24">SUM(W119:W120)</f>
        <v>94.828202191676723</v>
      </c>
      <c r="X118" s="122">
        <f t="shared" si="24"/>
        <v>80.642669389966329</v>
      </c>
      <c r="Y118" s="122">
        <f t="shared" si="24"/>
        <v>79.329006750213367</v>
      </c>
      <c r="DA118" s="130" t="s">
        <v>1761</v>
      </c>
    </row>
    <row r="119" spans="1:105" ht="12" customHeight="1" x14ac:dyDescent="0.25">
      <c r="A119" s="97" t="s">
        <v>74</v>
      </c>
      <c r="B119" s="98">
        <v>40.663933746867009</v>
      </c>
      <c r="C119" s="98">
        <v>41.077980634353992</v>
      </c>
      <c r="D119" s="98">
        <v>49.135751136913115</v>
      </c>
      <c r="E119" s="98">
        <v>30.049326929137731</v>
      </c>
      <c r="F119" s="98">
        <v>31.561739956188809</v>
      </c>
      <c r="G119" s="98">
        <v>50.755013195115147</v>
      </c>
      <c r="H119" s="98">
        <v>51.739247347712514</v>
      </c>
      <c r="I119" s="98">
        <v>49.038410930558605</v>
      </c>
      <c r="J119" s="98">
        <v>53.085210736500265</v>
      </c>
      <c r="K119" s="98">
        <v>54.817815916951297</v>
      </c>
      <c r="L119" s="98">
        <v>65.494944284259915</v>
      </c>
      <c r="M119" s="98">
        <v>52.217196111413614</v>
      </c>
      <c r="N119" s="98">
        <v>55.962825944751344</v>
      </c>
      <c r="O119" s="98">
        <v>63.259514915693813</v>
      </c>
      <c r="P119" s="98">
        <v>52.529627273985184</v>
      </c>
      <c r="Q119" s="98">
        <v>56.294345342511228</v>
      </c>
      <c r="R119" s="98">
        <v>62.925932170878902</v>
      </c>
      <c r="S119" s="98">
        <v>67.922744221132831</v>
      </c>
      <c r="T119" s="98">
        <v>70.18417643239566</v>
      </c>
      <c r="U119" s="98">
        <v>68.10215730116829</v>
      </c>
      <c r="V119" s="98">
        <v>82.430076498825969</v>
      </c>
      <c r="W119" s="98">
        <v>93.048228168927139</v>
      </c>
      <c r="X119" s="98">
        <v>79.184901893130757</v>
      </c>
      <c r="Y119" s="98">
        <v>77.904331514126156</v>
      </c>
      <c r="DA119" s="63" t="s">
        <v>1762</v>
      </c>
    </row>
    <row r="120" spans="1:105" ht="12" customHeight="1" x14ac:dyDescent="0.25">
      <c r="A120" s="97" t="s">
        <v>53</v>
      </c>
      <c r="B120" s="98">
        <v>0.99653703373424818</v>
      </c>
      <c r="C120" s="98">
        <v>0.98434301372490063</v>
      </c>
      <c r="D120" s="98">
        <v>1.1484854502889446</v>
      </c>
      <c r="E120" s="98">
        <v>0.69006417533363396</v>
      </c>
      <c r="F120" s="98">
        <v>0.72409981873576346</v>
      </c>
      <c r="G120" s="98">
        <v>1.1455910288690092</v>
      </c>
      <c r="H120" s="98">
        <v>1.1414994361948607</v>
      </c>
      <c r="I120" s="98">
        <v>1.066866941747034</v>
      </c>
      <c r="J120" s="98">
        <v>1.1515279080941339</v>
      </c>
      <c r="K120" s="98">
        <v>1.1738164853673361</v>
      </c>
      <c r="L120" s="98">
        <v>1.3834274774276369</v>
      </c>
      <c r="M120" s="98">
        <v>1.0879035007193556</v>
      </c>
      <c r="N120" s="98">
        <v>1.1555225305951389</v>
      </c>
      <c r="O120" s="98">
        <v>1.2943132962867161</v>
      </c>
      <c r="P120" s="98">
        <v>1.0672708344038773</v>
      </c>
      <c r="Q120" s="98">
        <v>1.134064438678934</v>
      </c>
      <c r="R120" s="98">
        <v>1.26142598326508</v>
      </c>
      <c r="S120" s="98">
        <v>1.3525064668416085</v>
      </c>
      <c r="T120" s="98">
        <v>1.3934858172092619</v>
      </c>
      <c r="U120" s="98">
        <v>1.355678135241182</v>
      </c>
      <c r="V120" s="98">
        <v>1.5678510216714265</v>
      </c>
      <c r="W120" s="98">
        <v>1.7799740227495884</v>
      </c>
      <c r="X120" s="98">
        <v>1.4577674968355672</v>
      </c>
      <c r="Y120" s="98">
        <v>1.4246752360872166</v>
      </c>
      <c r="DA120" s="63" t="s">
        <v>1763</v>
      </c>
    </row>
    <row r="121" spans="1:105" ht="12" customHeight="1" x14ac:dyDescent="0.25">
      <c r="A121" s="121" t="s">
        <v>92</v>
      </c>
      <c r="B121" s="122">
        <f t="shared" ref="B121:Y121" si="25">B122</f>
        <v>1.5557153855288056E-2</v>
      </c>
      <c r="C121" s="122">
        <f t="shared" si="25"/>
        <v>2.0272927807223201E-2</v>
      </c>
      <c r="D121" s="122">
        <f t="shared" si="25"/>
        <v>2.4954784638949231E-2</v>
      </c>
      <c r="E121" s="122">
        <f t="shared" si="25"/>
        <v>6.8752660722507269E-2</v>
      </c>
      <c r="F121" s="122">
        <f t="shared" si="25"/>
        <v>3.3536326881763931E-2</v>
      </c>
      <c r="G121" s="122">
        <f t="shared" si="25"/>
        <v>6.0553641079465946E-2</v>
      </c>
      <c r="H121" s="122">
        <f t="shared" si="25"/>
        <v>0.20778666250167277</v>
      </c>
      <c r="I121" s="122">
        <f t="shared" si="25"/>
        <v>0.12320409220527745</v>
      </c>
      <c r="J121" s="122">
        <f t="shared" si="25"/>
        <v>0.16363526051782212</v>
      </c>
      <c r="K121" s="122">
        <f t="shared" si="25"/>
        <v>0.20444763861650958</v>
      </c>
      <c r="L121" s="122">
        <f t="shared" si="25"/>
        <v>0.30017525663244587</v>
      </c>
      <c r="M121" s="122">
        <f t="shared" si="25"/>
        <v>0.24587227800657196</v>
      </c>
      <c r="N121" s="122">
        <f t="shared" si="25"/>
        <v>0.24810199066718111</v>
      </c>
      <c r="O121" s="122">
        <f t="shared" si="25"/>
        <v>0.25087807962812952</v>
      </c>
      <c r="P121" s="122">
        <f t="shared" si="25"/>
        <v>0.19873293892586527</v>
      </c>
      <c r="Q121" s="122">
        <f t="shared" si="25"/>
        <v>0.29923187840591797</v>
      </c>
      <c r="R121" s="122">
        <f t="shared" si="25"/>
        <v>0.28677035390917965</v>
      </c>
      <c r="S121" s="122">
        <f t="shared" si="25"/>
        <v>0.3076762319459076</v>
      </c>
      <c r="T121" s="122">
        <f t="shared" si="25"/>
        <v>0.33645531017608465</v>
      </c>
      <c r="U121" s="122">
        <f t="shared" si="25"/>
        <v>0.38762013225076514</v>
      </c>
      <c r="V121" s="122">
        <f t="shared" si="25"/>
        <v>0.68285596641992363</v>
      </c>
      <c r="W121" s="122">
        <f t="shared" si="25"/>
        <v>0.89828657730247385</v>
      </c>
      <c r="X121" s="122">
        <f t="shared" si="25"/>
        <v>1.0767022641309809</v>
      </c>
      <c r="Y121" s="122">
        <f t="shared" si="25"/>
        <v>1.0406449698238878</v>
      </c>
      <c r="DA121" s="130" t="s">
        <v>1764</v>
      </c>
    </row>
    <row r="122" spans="1:105" ht="12" customHeight="1" x14ac:dyDescent="0.25">
      <c r="A122" s="97" t="s">
        <v>53</v>
      </c>
      <c r="B122" s="98">
        <v>1.5557153855288056E-2</v>
      </c>
      <c r="C122" s="98">
        <v>2.0272927807223201E-2</v>
      </c>
      <c r="D122" s="98">
        <v>2.4954784638949231E-2</v>
      </c>
      <c r="E122" s="98">
        <v>6.8752660722507269E-2</v>
      </c>
      <c r="F122" s="98">
        <v>3.3536326881763931E-2</v>
      </c>
      <c r="G122" s="98">
        <v>6.0553641079465946E-2</v>
      </c>
      <c r="H122" s="98">
        <v>0.20778666250167277</v>
      </c>
      <c r="I122" s="98">
        <v>0.12320409220527745</v>
      </c>
      <c r="J122" s="98">
        <v>0.16363526051782212</v>
      </c>
      <c r="K122" s="98">
        <v>0.20444763861650958</v>
      </c>
      <c r="L122" s="98">
        <v>0.30017525663244587</v>
      </c>
      <c r="M122" s="98">
        <v>0.24587227800657196</v>
      </c>
      <c r="N122" s="98">
        <v>0.24810199066718111</v>
      </c>
      <c r="O122" s="98">
        <v>0.25087807962812952</v>
      </c>
      <c r="P122" s="98">
        <v>0.19873293892586527</v>
      </c>
      <c r="Q122" s="98">
        <v>0.29923187840591797</v>
      </c>
      <c r="R122" s="98">
        <v>0.28677035390917965</v>
      </c>
      <c r="S122" s="98">
        <v>0.3076762319459076</v>
      </c>
      <c r="T122" s="98">
        <v>0.33645531017608465</v>
      </c>
      <c r="U122" s="98">
        <v>0.38762013225076514</v>
      </c>
      <c r="V122" s="98">
        <v>0.68285596641992363</v>
      </c>
      <c r="W122" s="98">
        <v>0.89828657730247385</v>
      </c>
      <c r="X122" s="98">
        <v>1.0767022641309809</v>
      </c>
      <c r="Y122" s="98">
        <v>1.0406449698238878</v>
      </c>
      <c r="DA122" s="63" t="s">
        <v>1765</v>
      </c>
    </row>
    <row r="123" spans="1:105" ht="12" customHeight="1" x14ac:dyDescent="0.25">
      <c r="A123" s="121" t="s">
        <v>55</v>
      </c>
      <c r="B123" s="122">
        <v>5.0061422347949032</v>
      </c>
      <c r="C123" s="122">
        <v>4.6781812567721275</v>
      </c>
      <c r="D123" s="122">
        <v>4.6597264999220531</v>
      </c>
      <c r="E123" s="122">
        <v>4.6580484494915799</v>
      </c>
      <c r="F123" s="122">
        <v>5.2087734676763899</v>
      </c>
      <c r="G123" s="122">
        <v>6.5663461652881461</v>
      </c>
      <c r="H123" s="122">
        <v>7.8018477802200632</v>
      </c>
      <c r="I123" s="122">
        <v>8.4503223278421231</v>
      </c>
      <c r="J123" s="122">
        <v>8.0603457106729248</v>
      </c>
      <c r="K123" s="122">
        <v>8.7744793294916352</v>
      </c>
      <c r="L123" s="122">
        <v>8.7886778147670732</v>
      </c>
      <c r="M123" s="122">
        <v>8.7340556934288713</v>
      </c>
      <c r="N123" s="122">
        <v>9.0933815218764646</v>
      </c>
      <c r="O123" s="122">
        <v>9.1607521003848777</v>
      </c>
      <c r="P123" s="122">
        <v>9.7702495839432189</v>
      </c>
      <c r="Q123" s="122">
        <v>9.7526361903968102</v>
      </c>
      <c r="R123" s="122">
        <v>10.429553852644071</v>
      </c>
      <c r="S123" s="122">
        <v>10.913068008761826</v>
      </c>
      <c r="T123" s="122">
        <v>11.287383223226902</v>
      </c>
      <c r="U123" s="122">
        <v>11.729914896952705</v>
      </c>
      <c r="V123" s="122">
        <v>10.891928015959209</v>
      </c>
      <c r="W123" s="122">
        <v>10.419437829826563</v>
      </c>
      <c r="X123" s="122">
        <v>9.0216711085226162</v>
      </c>
      <c r="Y123" s="122">
        <v>8.5995281818089992</v>
      </c>
      <c r="DA123" s="130" t="s">
        <v>1766</v>
      </c>
    </row>
    <row r="124" spans="1:105" ht="12" customHeight="1" x14ac:dyDescent="0.25">
      <c r="A124" s="97" t="s">
        <v>141</v>
      </c>
      <c r="B124" s="98">
        <v>0.38684102405755483</v>
      </c>
      <c r="C124" s="98">
        <v>0.37154749192719072</v>
      </c>
      <c r="D124" s="98">
        <v>0.38239299135585336</v>
      </c>
      <c r="E124" s="98">
        <v>0.42839932724339641</v>
      </c>
      <c r="F124" s="98">
        <v>0.77911163280515883</v>
      </c>
      <c r="G124" s="98">
        <v>1.1730158358010254</v>
      </c>
      <c r="H124" s="98">
        <v>1.340442002365569</v>
      </c>
      <c r="I124" s="98">
        <v>1.3498951335648939</v>
      </c>
      <c r="J124" s="98">
        <v>1.2038009378803278</v>
      </c>
      <c r="K124" s="98">
        <v>1.2672853780073967</v>
      </c>
      <c r="L124" s="98">
        <v>1.1950208137789589</v>
      </c>
      <c r="M124" s="98">
        <v>1.1630523753352222</v>
      </c>
      <c r="N124" s="98">
        <v>1.1008986010352848</v>
      </c>
      <c r="O124" s="98">
        <v>1.0749198590261302</v>
      </c>
      <c r="P124" s="98">
        <v>1.2449143361193789</v>
      </c>
      <c r="Q124" s="98">
        <v>1.165614460479804</v>
      </c>
      <c r="R124" s="98">
        <v>1.3252943770958812</v>
      </c>
      <c r="S124" s="98">
        <v>1.2864666610211042</v>
      </c>
      <c r="T124" s="98">
        <v>1.2528607012599511</v>
      </c>
      <c r="U124" s="98">
        <v>1.3016911956253259</v>
      </c>
      <c r="V124" s="98">
        <v>1.2574858143455705</v>
      </c>
      <c r="W124" s="98">
        <v>1.2135419483009504</v>
      </c>
      <c r="X124" s="98">
        <v>1.2543695704591731</v>
      </c>
      <c r="Y124" s="98">
        <v>1.1985923087386083</v>
      </c>
      <c r="DA124" s="63" t="s">
        <v>1767</v>
      </c>
    </row>
    <row r="125" spans="1:105" ht="12" customHeight="1" x14ac:dyDescent="0.25">
      <c r="A125" s="97" t="s">
        <v>140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2.4948565714245382E-4</v>
      </c>
      <c r="L125" s="98">
        <v>3.7187337500337622E-4</v>
      </c>
      <c r="M125" s="98">
        <v>6.1343857015973529E-4</v>
      </c>
      <c r="N125" s="98">
        <v>6.2020612597627758E-4</v>
      </c>
      <c r="O125" s="98">
        <v>8.7014962910470319E-4</v>
      </c>
      <c r="P125" s="98">
        <v>1.2135611420195681E-3</v>
      </c>
      <c r="Q125" s="98">
        <v>1.1185065363005543E-3</v>
      </c>
      <c r="R125" s="98">
        <v>1.2255287419368883E-3</v>
      </c>
      <c r="S125" s="98">
        <v>1.3112696765415909E-3</v>
      </c>
      <c r="T125" s="98">
        <v>1.254012474647158E-3</v>
      </c>
      <c r="U125" s="98">
        <v>1.5019337648605265E-3</v>
      </c>
      <c r="V125" s="98">
        <v>1.4052466850083074E-3</v>
      </c>
      <c r="W125" s="98">
        <v>1.2796359126174184E-3</v>
      </c>
      <c r="X125" s="98">
        <v>2.6972481404674612E-3</v>
      </c>
      <c r="Y125" s="98">
        <v>2.4783809317075931E-3</v>
      </c>
      <c r="DA125" s="63" t="s">
        <v>1768</v>
      </c>
    </row>
    <row r="126" spans="1:105" ht="12" customHeight="1" x14ac:dyDescent="0.25">
      <c r="A126" s="100" t="s">
        <v>50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1.0268170797673503E-4</v>
      </c>
      <c r="L126" s="101">
        <v>1.5409856546747788E-4</v>
      </c>
      <c r="M126" s="101">
        <v>2.4484503667815519E-4</v>
      </c>
      <c r="N126" s="101">
        <v>2.488786290355969E-4</v>
      </c>
      <c r="O126" s="101">
        <v>2.9143794769980673E-4</v>
      </c>
      <c r="P126" s="101">
        <v>3.7981082393906591E-4</v>
      </c>
      <c r="Q126" s="101">
        <v>3.7958263677835189E-4</v>
      </c>
      <c r="R126" s="101">
        <v>5.0588885827560718E-4</v>
      </c>
      <c r="S126" s="101">
        <v>5.7292894774223636E-4</v>
      </c>
      <c r="T126" s="101">
        <v>4.9963986190178515E-4</v>
      </c>
      <c r="U126" s="101">
        <v>6.0112805642653611E-4</v>
      </c>
      <c r="V126" s="101">
        <v>3.9592398948204389E-4</v>
      </c>
      <c r="W126" s="101">
        <v>3.1980412744402878E-4</v>
      </c>
      <c r="X126" s="101">
        <v>9.3573830547125742E-4</v>
      </c>
      <c r="Y126" s="101">
        <v>9.5198323399272949E-4</v>
      </c>
      <c r="DA126" s="131" t="s">
        <v>1769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1.4680394916571877E-4</v>
      </c>
      <c r="L127" s="104">
        <v>2.1777480953589831E-4</v>
      </c>
      <c r="M127" s="104">
        <v>3.6859353348158011E-4</v>
      </c>
      <c r="N127" s="104">
        <v>3.7132749694068068E-4</v>
      </c>
      <c r="O127" s="104">
        <v>5.7871168140489647E-4</v>
      </c>
      <c r="P127" s="104">
        <v>8.3375031808050211E-4</v>
      </c>
      <c r="Q127" s="104">
        <v>7.3892389952220233E-4</v>
      </c>
      <c r="R127" s="104">
        <v>7.1963988366128097E-4</v>
      </c>
      <c r="S127" s="104">
        <v>7.3834072879935451E-4</v>
      </c>
      <c r="T127" s="104">
        <v>7.5437261274537279E-4</v>
      </c>
      <c r="U127" s="104">
        <v>9.0080570843399026E-4</v>
      </c>
      <c r="V127" s="104">
        <v>1.0093226955262635E-3</v>
      </c>
      <c r="W127" s="104">
        <v>9.598317851733896E-4</v>
      </c>
      <c r="X127" s="104">
        <v>1.7615098349962038E-3</v>
      </c>
      <c r="Y127" s="104">
        <v>1.5263976977148636E-3</v>
      </c>
      <c r="DA127" s="132" t="s">
        <v>1770</v>
      </c>
    </row>
    <row r="128" spans="1:105" ht="12" customHeight="1" x14ac:dyDescent="0.25">
      <c r="A128" s="106" t="s">
        <v>122</v>
      </c>
      <c r="B128" s="101">
        <v>4.6051036494167494</v>
      </c>
      <c r="C128" s="101">
        <v>4.2745453294557141</v>
      </c>
      <c r="D128" s="101">
        <v>4.2375753956831819</v>
      </c>
      <c r="E128" s="101">
        <v>4.1651732471948888</v>
      </c>
      <c r="F128" s="101">
        <v>4.3614719867169578</v>
      </c>
      <c r="G128" s="101">
        <v>5.3137361565824834</v>
      </c>
      <c r="H128" s="101">
        <v>6.3331767336462015</v>
      </c>
      <c r="I128" s="101">
        <v>6.8625761261199383</v>
      </c>
      <c r="J128" s="101">
        <v>6.5645994057701822</v>
      </c>
      <c r="K128" s="101">
        <v>6.9232369389642363</v>
      </c>
      <c r="L128" s="101">
        <v>6.9052638460230025</v>
      </c>
      <c r="M128" s="101">
        <v>6.8001846648269977</v>
      </c>
      <c r="N128" s="101">
        <v>7.1644451731152516</v>
      </c>
      <c r="O128" s="101">
        <v>7.1175532783602531</v>
      </c>
      <c r="P128" s="101">
        <v>7.3809988191663392</v>
      </c>
      <c r="Q128" s="101">
        <v>7.3081691745876807</v>
      </c>
      <c r="R128" s="101">
        <v>7.6649172076853951</v>
      </c>
      <c r="S128" s="101">
        <v>7.9761812514320169</v>
      </c>
      <c r="T128" s="101">
        <v>8.3020303829576729</v>
      </c>
      <c r="U128" s="101">
        <v>8.6651593305430854</v>
      </c>
      <c r="V128" s="101">
        <v>8.0494789864979168</v>
      </c>
      <c r="W128" s="101">
        <v>7.6568063381405427</v>
      </c>
      <c r="X128" s="101">
        <v>5.7291317306873966</v>
      </c>
      <c r="Y128" s="101">
        <v>5.3715830872737769</v>
      </c>
      <c r="DA128" s="131" t="s">
        <v>1771</v>
      </c>
    </row>
    <row r="129" spans="1:105" ht="12" customHeight="1" x14ac:dyDescent="0.25">
      <c r="A129" s="107" t="s">
        <v>121</v>
      </c>
      <c r="B129" s="104">
        <v>1.4197561320599513E-2</v>
      </c>
      <c r="C129" s="104">
        <v>3.2088435389222181E-2</v>
      </c>
      <c r="D129" s="104">
        <v>3.9758112883017518E-2</v>
      </c>
      <c r="E129" s="104">
        <v>6.4475875053294274E-2</v>
      </c>
      <c r="F129" s="104">
        <v>6.8189848154273605E-2</v>
      </c>
      <c r="G129" s="104">
        <v>7.95941729046373E-2</v>
      </c>
      <c r="H129" s="104">
        <v>0.12822904420829279</v>
      </c>
      <c r="I129" s="104">
        <v>0.23785106815729004</v>
      </c>
      <c r="J129" s="104">
        <v>0.2919453670224148</v>
      </c>
      <c r="K129" s="104">
        <v>0.58370752686285921</v>
      </c>
      <c r="L129" s="104">
        <v>0.68802128159010945</v>
      </c>
      <c r="M129" s="104">
        <v>0.77020521469649184</v>
      </c>
      <c r="N129" s="104">
        <v>0.82741754159995051</v>
      </c>
      <c r="O129" s="104">
        <v>0.96740881336938989</v>
      </c>
      <c r="P129" s="104">
        <v>1.1431228675154812</v>
      </c>
      <c r="Q129" s="104">
        <v>1.2777340487930258</v>
      </c>
      <c r="R129" s="104">
        <v>1.4381167391208574</v>
      </c>
      <c r="S129" s="104">
        <v>1.6491088266321645</v>
      </c>
      <c r="T129" s="104">
        <v>1.7312381265346315</v>
      </c>
      <c r="U129" s="104">
        <v>1.7615624370194332</v>
      </c>
      <c r="V129" s="104">
        <v>1.5835579684307139</v>
      </c>
      <c r="W129" s="104">
        <v>1.5478099074724527</v>
      </c>
      <c r="X129" s="104">
        <v>2.0354725592355796</v>
      </c>
      <c r="Y129" s="104">
        <v>2.0268744048649072</v>
      </c>
      <c r="DA129" s="132" t="s">
        <v>1772</v>
      </c>
    </row>
    <row r="130" spans="1:105" ht="12" customHeight="1" x14ac:dyDescent="0.25">
      <c r="A130" s="108" t="s">
        <v>53</v>
      </c>
      <c r="B130" s="98">
        <v>5.9435833646957177E-3</v>
      </c>
      <c r="C130" s="98">
        <v>1.3099859468588583E-2</v>
      </c>
      <c r="D130" s="98">
        <v>1.662033118436879E-2</v>
      </c>
      <c r="E130" s="98">
        <v>2.7441953815610768E-2</v>
      </c>
      <c r="F130" s="98">
        <v>2.716301923803369E-2</v>
      </c>
      <c r="G130" s="98">
        <v>3.2398928691482622E-2</v>
      </c>
      <c r="H130" s="98">
        <v>5.2982053813805177E-2</v>
      </c>
      <c r="I130" s="98">
        <v>0.10411444832723471</v>
      </c>
      <c r="J130" s="98">
        <v>0.11659624396738595</v>
      </c>
      <c r="K130" s="98">
        <v>0.24062366424212972</v>
      </c>
      <c r="L130" s="98">
        <v>0.28529522010972136</v>
      </c>
      <c r="M130" s="98">
        <v>0.30750215404025971</v>
      </c>
      <c r="N130" s="98">
        <v>0.3321866130027965</v>
      </c>
      <c r="O130" s="98">
        <v>0.32431977226666819</v>
      </c>
      <c r="P130" s="98">
        <v>0.3577885529569762</v>
      </c>
      <c r="Q130" s="98">
        <v>0.4341607892214801</v>
      </c>
      <c r="R130" s="98">
        <v>0.59335810596593253</v>
      </c>
      <c r="S130" s="98">
        <v>0.72089291661477717</v>
      </c>
      <c r="T130" s="98">
        <v>0.69044039682145442</v>
      </c>
      <c r="U130" s="98">
        <v>0.70494072883496994</v>
      </c>
      <c r="V130" s="98">
        <v>0.44600938979597354</v>
      </c>
      <c r="W130" s="98">
        <v>0.38530565024482305</v>
      </c>
      <c r="X130" s="98">
        <v>0.69984309355875729</v>
      </c>
      <c r="Y130" s="98">
        <v>0.77523764721759525</v>
      </c>
      <c r="DA130" s="63" t="s">
        <v>1773</v>
      </c>
    </row>
    <row r="131" spans="1:105" ht="12" customHeight="1" x14ac:dyDescent="0.25">
      <c r="A131" s="108" t="s">
        <v>52</v>
      </c>
      <c r="B131" s="98">
        <v>8.2539779559037945E-3</v>
      </c>
      <c r="C131" s="98">
        <v>1.8988575920633598E-2</v>
      </c>
      <c r="D131" s="98">
        <v>2.3137781698648725E-2</v>
      </c>
      <c r="E131" s="98">
        <v>3.7033921237683502E-2</v>
      </c>
      <c r="F131" s="98">
        <v>4.1026828916239912E-2</v>
      </c>
      <c r="G131" s="98">
        <v>4.7195244213154679E-2</v>
      </c>
      <c r="H131" s="98">
        <v>7.5246990394487595E-2</v>
      </c>
      <c r="I131" s="98">
        <v>0.13373661983005533</v>
      </c>
      <c r="J131" s="98">
        <v>0.17534912305502884</v>
      </c>
      <c r="K131" s="98">
        <v>0.34308386262072949</v>
      </c>
      <c r="L131" s="98">
        <v>0.40272606148038809</v>
      </c>
      <c r="M131" s="98">
        <v>0.46270306065623212</v>
      </c>
      <c r="N131" s="98">
        <v>0.49523092859715395</v>
      </c>
      <c r="O131" s="98">
        <v>0.64308904110272169</v>
      </c>
      <c r="P131" s="98">
        <v>0.785334314558505</v>
      </c>
      <c r="Q131" s="98">
        <v>0.84357325957154561</v>
      </c>
      <c r="R131" s="98">
        <v>0.84475863315492494</v>
      </c>
      <c r="S131" s="98">
        <v>0.92821591001738735</v>
      </c>
      <c r="T131" s="98">
        <v>1.040797729713177</v>
      </c>
      <c r="U131" s="98">
        <v>1.0566217081844631</v>
      </c>
      <c r="V131" s="98">
        <v>1.1375485786347403</v>
      </c>
      <c r="W131" s="98">
        <v>1.1625042572276296</v>
      </c>
      <c r="X131" s="98">
        <v>1.3356294656768222</v>
      </c>
      <c r="Y131" s="98">
        <v>1.2516367576473117</v>
      </c>
      <c r="DA131" s="63" t="s">
        <v>1774</v>
      </c>
    </row>
    <row r="132" spans="1:105" ht="12" customHeight="1" x14ac:dyDescent="0.25">
      <c r="A132" s="121" t="s">
        <v>54</v>
      </c>
      <c r="B132" s="122">
        <v>0.91737328304280641</v>
      </c>
      <c r="C132" s="122">
        <v>0.89356854002890718</v>
      </c>
      <c r="D132" s="122">
        <v>0.86610252731788651</v>
      </c>
      <c r="E132" s="122">
        <v>0.93079376552030069</v>
      </c>
      <c r="F132" s="122">
        <v>0.99830887049670169</v>
      </c>
      <c r="G132" s="122">
        <v>1.2586940846049179</v>
      </c>
      <c r="H132" s="122">
        <v>1.3829493236444452</v>
      </c>
      <c r="I132" s="122">
        <v>1.4413020123396103</v>
      </c>
      <c r="J132" s="122">
        <v>1.2659128130198101</v>
      </c>
      <c r="K132" s="122">
        <v>1.3554293518186449</v>
      </c>
      <c r="L132" s="122">
        <v>1.3704440071266402</v>
      </c>
      <c r="M132" s="122">
        <v>1.3040597732423731</v>
      </c>
      <c r="N132" s="122">
        <v>1.359688656236379</v>
      </c>
      <c r="O132" s="122">
        <v>1.3780894915529582</v>
      </c>
      <c r="P132" s="122">
        <v>1.442130161678862</v>
      </c>
      <c r="Q132" s="122">
        <v>1.5370724156739255</v>
      </c>
      <c r="R132" s="122">
        <v>1.6097310052922085</v>
      </c>
      <c r="S132" s="122">
        <v>1.6867537736617746</v>
      </c>
      <c r="T132" s="122">
        <v>1.7673748112699246</v>
      </c>
      <c r="U132" s="122">
        <v>1.8339523616378566</v>
      </c>
      <c r="V132" s="122">
        <v>2.0694505483692032</v>
      </c>
      <c r="W132" s="122">
        <v>2.1005629154686343</v>
      </c>
      <c r="X132" s="122">
        <v>1.5715410575473854</v>
      </c>
      <c r="Y132" s="122">
        <v>1.5764806008054888</v>
      </c>
      <c r="DA132" s="130" t="s">
        <v>1775</v>
      </c>
    </row>
    <row r="133" spans="1:105" ht="12" customHeight="1" x14ac:dyDescent="0.25">
      <c r="A133" s="97" t="s">
        <v>50</v>
      </c>
      <c r="B133" s="98">
        <v>3.4126114226260371E-2</v>
      </c>
      <c r="C133" s="98">
        <v>3.3608641034833894E-2</v>
      </c>
      <c r="D133" s="98">
        <v>3.5112320691815871E-2</v>
      </c>
      <c r="E133" s="98">
        <v>4.0249495107335255E-2</v>
      </c>
      <c r="F133" s="98">
        <v>4.623577249440125E-2</v>
      </c>
      <c r="G133" s="98">
        <v>6.052522166985283E-2</v>
      </c>
      <c r="H133" s="98">
        <v>7.8282194345038081E-2</v>
      </c>
      <c r="I133" s="98">
        <v>8.8924651816836467E-2</v>
      </c>
      <c r="J133" s="98">
        <v>7.9321826227327516E-2</v>
      </c>
      <c r="K133" s="98">
        <v>9.2918162587431352E-2</v>
      </c>
      <c r="L133" s="98">
        <v>9.3288740323263744E-2</v>
      </c>
      <c r="M133" s="98">
        <v>9.694414781650619E-2</v>
      </c>
      <c r="N133" s="98">
        <v>0.10038072511370513</v>
      </c>
      <c r="O133" s="98">
        <v>0.10101215930903872</v>
      </c>
      <c r="P133" s="98">
        <v>0.11527792323747049</v>
      </c>
      <c r="Q133" s="98">
        <v>0.11191365198785362</v>
      </c>
      <c r="R133" s="98">
        <v>0.12638362059727937</v>
      </c>
      <c r="S133" s="98">
        <v>0.12953326313868305</v>
      </c>
      <c r="T133" s="98">
        <v>0.13217651412654782</v>
      </c>
      <c r="U133" s="98">
        <v>0.14286149024682435</v>
      </c>
      <c r="V133" s="98">
        <v>0.13914469191314457</v>
      </c>
      <c r="W133" s="98">
        <v>0.13635910742507593</v>
      </c>
      <c r="X133" s="98">
        <v>0.12966031079795587</v>
      </c>
      <c r="Y133" s="98">
        <v>0.11929425719226881</v>
      </c>
      <c r="DA133" s="63" t="s">
        <v>1776</v>
      </c>
    </row>
    <row r="134" spans="1:105" ht="12" customHeight="1" x14ac:dyDescent="0.25">
      <c r="A134" s="109" t="s">
        <v>120</v>
      </c>
      <c r="B134" s="33">
        <v>0.88324716881654608</v>
      </c>
      <c r="C134" s="33">
        <v>0.85995989899407332</v>
      </c>
      <c r="D134" s="33">
        <v>0.83099020662607059</v>
      </c>
      <c r="E134" s="33">
        <v>0.89054427041296547</v>
      </c>
      <c r="F134" s="33">
        <v>0.95207309800230044</v>
      </c>
      <c r="G134" s="33">
        <v>1.1981688629350651</v>
      </c>
      <c r="H134" s="33">
        <v>1.3046671292994072</v>
      </c>
      <c r="I134" s="33">
        <v>1.3523773605227738</v>
      </c>
      <c r="J134" s="33">
        <v>1.1865909867924826</v>
      </c>
      <c r="K134" s="33">
        <v>1.2625111892312135</v>
      </c>
      <c r="L134" s="33">
        <v>1.2771552668033763</v>
      </c>
      <c r="M134" s="33">
        <v>1.2071156254258668</v>
      </c>
      <c r="N134" s="33">
        <v>1.2593079311226738</v>
      </c>
      <c r="O134" s="33">
        <v>1.2770773322439195</v>
      </c>
      <c r="P134" s="33">
        <v>1.3268522384413914</v>
      </c>
      <c r="Q134" s="33">
        <v>1.4251587636860719</v>
      </c>
      <c r="R134" s="33">
        <v>1.4833473846949292</v>
      </c>
      <c r="S134" s="33">
        <v>1.5572205105230916</v>
      </c>
      <c r="T134" s="33">
        <v>1.6351982971433767</v>
      </c>
      <c r="U134" s="33">
        <v>1.6910908713910322</v>
      </c>
      <c r="V134" s="33">
        <v>1.9303058564560585</v>
      </c>
      <c r="W134" s="33">
        <v>1.9642038080435584</v>
      </c>
      <c r="X134" s="33">
        <v>1.4418807467494295</v>
      </c>
      <c r="Y134" s="33">
        <v>1.45718634361322</v>
      </c>
      <c r="DA134" s="60" t="s">
        <v>1777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0.49795143294884048</v>
      </c>
      <c r="C136" s="119">
        <f t="shared" si="26"/>
        <v>0.4997910208673178</v>
      </c>
      <c r="D136" s="119">
        <f t="shared" si="26"/>
        <v>0.50079963400416527</v>
      </c>
      <c r="E136" s="119">
        <f t="shared" si="26"/>
        <v>0.51315399552922358</v>
      </c>
      <c r="F136" s="119">
        <f t="shared" si="26"/>
        <v>0.52112243481826992</v>
      </c>
      <c r="G136" s="119">
        <f t="shared" si="26"/>
        <v>0.52955270486189521</v>
      </c>
      <c r="H136" s="119">
        <f t="shared" si="26"/>
        <v>0.54169097734687077</v>
      </c>
      <c r="I136" s="119">
        <f t="shared" si="26"/>
        <v>0.54982889070885177</v>
      </c>
      <c r="J136" s="119">
        <f t="shared" si="26"/>
        <v>0.55271960125100883</v>
      </c>
      <c r="K136" s="119">
        <f t="shared" si="26"/>
        <v>0.56019825378830101</v>
      </c>
      <c r="L136" s="119">
        <f t="shared" si="26"/>
        <v>0.56459137398973258</v>
      </c>
      <c r="M136" s="119">
        <f t="shared" si="26"/>
        <v>0.57496402625516085</v>
      </c>
      <c r="N136" s="119">
        <f t="shared" si="26"/>
        <v>0.58317639673517097</v>
      </c>
      <c r="O136" s="119">
        <f t="shared" si="26"/>
        <v>0.59155723060310106</v>
      </c>
      <c r="P136" s="119">
        <f t="shared" si="26"/>
        <v>0.60173615523785573</v>
      </c>
      <c r="Q136" s="119">
        <f t="shared" si="26"/>
        <v>0.6090941690344881</v>
      </c>
      <c r="R136" s="119">
        <f t="shared" ref="R136:V136" si="27">IF(R117=0,"",R117/R98)</f>
        <v>0.62039379503105274</v>
      </c>
      <c r="S136" s="119">
        <f t="shared" si="27"/>
        <v>0.63440459820663009</v>
      </c>
      <c r="T136" s="119">
        <f t="shared" si="27"/>
        <v>0.65023664685000049</v>
      </c>
      <c r="U136" s="119">
        <f t="shared" si="27"/>
        <v>0.66717374313518307</v>
      </c>
      <c r="V136" s="119">
        <f t="shared" si="27"/>
        <v>0.68406449936577873</v>
      </c>
      <c r="W136" s="119">
        <f t="shared" ref="W136:Y136" si="28">IF(W117=0,"",W117/W98)</f>
        <v>0.69898448808687796</v>
      </c>
      <c r="X136" s="119">
        <f t="shared" si="28"/>
        <v>0.71296813910861212</v>
      </c>
      <c r="Y136" s="119">
        <f t="shared" si="28"/>
        <v>0.72130402021727347</v>
      </c>
      <c r="DA136" s="129" t="s">
        <v>1928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0.48109623487719516</v>
      </c>
      <c r="C137" s="124">
        <f t="shared" si="29"/>
        <v>0.48387531977704179</v>
      </c>
      <c r="D137" s="124">
        <f t="shared" si="29"/>
        <v>0.48738462173475405</v>
      </c>
      <c r="E137" s="124">
        <f t="shared" si="29"/>
        <v>0.49147537312495992</v>
      </c>
      <c r="F137" s="124">
        <f t="shared" si="29"/>
        <v>0.49947031454759372</v>
      </c>
      <c r="G137" s="124">
        <f t="shared" si="29"/>
        <v>0.51267008508124312</v>
      </c>
      <c r="H137" s="124">
        <f t="shared" si="29"/>
        <v>0.52201764512777271</v>
      </c>
      <c r="I137" s="124">
        <f t="shared" si="29"/>
        <v>0.52890354729317424</v>
      </c>
      <c r="J137" s="124">
        <f t="shared" si="29"/>
        <v>0.53413513351783903</v>
      </c>
      <c r="K137" s="124">
        <f t="shared" si="29"/>
        <v>0.54072758028989409</v>
      </c>
      <c r="L137" s="124">
        <f t="shared" si="29"/>
        <v>0.54757010983935006</v>
      </c>
      <c r="M137" s="124">
        <f t="shared" si="29"/>
        <v>0.55513973723207954</v>
      </c>
      <c r="N137" s="124">
        <f t="shared" si="29"/>
        <v>0.56424099588386734</v>
      </c>
      <c r="O137" s="124">
        <f t="shared" si="29"/>
        <v>0.57443123116422579</v>
      </c>
      <c r="P137" s="124">
        <f t="shared" si="29"/>
        <v>0.58086278879452624</v>
      </c>
      <c r="Q137" s="124">
        <f t="shared" si="29"/>
        <v>0.58841308796052305</v>
      </c>
      <c r="R137" s="124">
        <f t="shared" ref="R137:V137" si="30">IF(R118=0,"",R118/R99)</f>
        <v>0.60136676109300702</v>
      </c>
      <c r="S137" s="124">
        <f t="shared" si="30"/>
        <v>0.6161624672034991</v>
      </c>
      <c r="T137" s="124">
        <f t="shared" si="30"/>
        <v>0.63208690550176649</v>
      </c>
      <c r="U137" s="124">
        <f t="shared" si="30"/>
        <v>0.64817175649620262</v>
      </c>
      <c r="V137" s="124">
        <f t="shared" si="30"/>
        <v>0.66690255085003092</v>
      </c>
      <c r="W137" s="124">
        <f t="shared" ref="W137:Y137" si="31">IF(W118=0,"",W118/W99)</f>
        <v>0.68311384003685227</v>
      </c>
      <c r="X137" s="124">
        <f t="shared" si="31"/>
        <v>0.69511427243897017</v>
      </c>
      <c r="Y137" s="124">
        <f t="shared" si="31"/>
        <v>0.70386923679997082</v>
      </c>
      <c r="DA137" s="130" t="s">
        <v>1929</v>
      </c>
    </row>
    <row r="138" spans="1:105" ht="12" customHeight="1" x14ac:dyDescent="0.25">
      <c r="A138" s="97" t="s">
        <v>74</v>
      </c>
      <c r="B138" s="111">
        <f t="shared" ref="B138:Q138" si="32">IF(B119=0,"",B119/B100)</f>
        <v>0.47505515043204638</v>
      </c>
      <c r="C138" s="111">
        <f t="shared" si="32"/>
        <v>0.47796396318991097</v>
      </c>
      <c r="D138" s="111">
        <f t="shared" si="32"/>
        <v>0.4816140521965187</v>
      </c>
      <c r="E138" s="111">
        <f t="shared" si="32"/>
        <v>0.48580219789514995</v>
      </c>
      <c r="F138" s="111">
        <f t="shared" si="32"/>
        <v>0.49379985444838231</v>
      </c>
      <c r="G138" s="111">
        <f t="shared" si="32"/>
        <v>0.50709231308270175</v>
      </c>
      <c r="H138" s="111">
        <f t="shared" si="32"/>
        <v>0.51657015104861836</v>
      </c>
      <c r="I138" s="111">
        <f t="shared" si="32"/>
        <v>0.52353778126212369</v>
      </c>
      <c r="J138" s="111">
        <f t="shared" si="32"/>
        <v>0.52879139425011068</v>
      </c>
      <c r="K138" s="111">
        <f t="shared" si="32"/>
        <v>0.53546162468174452</v>
      </c>
      <c r="L138" s="111">
        <f t="shared" si="32"/>
        <v>0.5423867781175391</v>
      </c>
      <c r="M138" s="111">
        <f t="shared" si="32"/>
        <v>0.55004178079766664</v>
      </c>
      <c r="N138" s="111">
        <f t="shared" si="32"/>
        <v>0.55920947049440584</v>
      </c>
      <c r="O138" s="111">
        <f t="shared" si="32"/>
        <v>0.56947266416027464</v>
      </c>
      <c r="P138" s="111">
        <f t="shared" si="32"/>
        <v>0.57595803308313964</v>
      </c>
      <c r="Q138" s="111">
        <f t="shared" si="32"/>
        <v>0.58357436539465701</v>
      </c>
      <c r="R138" s="111">
        <f t="shared" ref="R138:V138" si="33">IF(R119=0,"",R119/R100)</f>
        <v>0.59659928687747465</v>
      </c>
      <c r="S138" s="111">
        <f t="shared" si="33"/>
        <v>0.61148877556571191</v>
      </c>
      <c r="T138" s="111">
        <f t="shared" si="33"/>
        <v>0.62750311797942204</v>
      </c>
      <c r="U138" s="111">
        <f t="shared" si="33"/>
        <v>0.6436637403079839</v>
      </c>
      <c r="V138" s="111">
        <f t="shared" si="33"/>
        <v>0.66270389843866107</v>
      </c>
      <c r="W138" s="111">
        <f t="shared" ref="W138:Y138" si="34">IF(W119=0,"",W119/W100)</f>
        <v>0.6789978225629405</v>
      </c>
      <c r="X138" s="111">
        <f t="shared" si="34"/>
        <v>0.69123448110808583</v>
      </c>
      <c r="Y138" s="111">
        <f t="shared" si="34"/>
        <v>0.70007797121779125</v>
      </c>
      <c r="DA138" s="63" t="s">
        <v>1930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:Y139" si="37">IF(W120=0,"",W120/W101)</f>
        <v>1</v>
      </c>
      <c r="X139" s="111">
        <f t="shared" si="37"/>
        <v>1</v>
      </c>
      <c r="Y139" s="111">
        <f t="shared" si="37"/>
        <v>1</v>
      </c>
      <c r="DA139" s="63" t="s">
        <v>1931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1.9429532402555638</v>
      </c>
      <c r="C140" s="124">
        <f t="shared" si="38"/>
        <v>2.0592865901845214</v>
      </c>
      <c r="D140" s="124">
        <f t="shared" si="38"/>
        <v>2.1572918787872162</v>
      </c>
      <c r="E140" s="124">
        <f t="shared" si="38"/>
        <v>2.2701840854608397</v>
      </c>
      <c r="F140" s="124">
        <f t="shared" si="38"/>
        <v>2.420609766252221</v>
      </c>
      <c r="G140" s="124">
        <f t="shared" si="38"/>
        <v>2.7343583550758326</v>
      </c>
      <c r="H140" s="124">
        <f t="shared" si="38"/>
        <v>2.9938143675470892</v>
      </c>
      <c r="I140" s="124">
        <f t="shared" si="38"/>
        <v>3.1133879773846811</v>
      </c>
      <c r="J140" s="124">
        <f t="shared" si="38"/>
        <v>3.1816583007545347</v>
      </c>
      <c r="K140" s="124">
        <f t="shared" si="38"/>
        <v>3.2453390435050302</v>
      </c>
      <c r="L140" s="124">
        <f t="shared" si="38"/>
        <v>3.3141719074494889</v>
      </c>
      <c r="M140" s="124">
        <f t="shared" si="38"/>
        <v>3.3858815116113985</v>
      </c>
      <c r="N140" s="124">
        <f t="shared" si="38"/>
        <v>3.4977640450070835</v>
      </c>
      <c r="O140" s="124">
        <f t="shared" si="38"/>
        <v>3.6801022246612374</v>
      </c>
      <c r="P140" s="124">
        <f t="shared" si="38"/>
        <v>3.8967121175630681</v>
      </c>
      <c r="Q140" s="124">
        <f t="shared" si="38"/>
        <v>4.0827766771425704</v>
      </c>
      <c r="R140" s="124">
        <f t="shared" ref="R140:V140" si="39">IF(R121=0,"",R121/R102)</f>
        <v>4.2482025023242072</v>
      </c>
      <c r="S140" s="124">
        <f t="shared" si="39"/>
        <v>4.3770601209166378</v>
      </c>
      <c r="T140" s="124">
        <f t="shared" si="39"/>
        <v>4.4773152494233832</v>
      </c>
      <c r="U140" s="124">
        <f t="shared" si="39"/>
        <v>4.5719207669709565</v>
      </c>
      <c r="V140" s="124">
        <f t="shared" si="39"/>
        <v>4.624808389046037</v>
      </c>
      <c r="W140" s="124">
        <f t="shared" ref="W140:Y140" si="40">IF(W121=0,"",W121/W102)</f>
        <v>4.6570553200655462</v>
      </c>
      <c r="X140" s="124">
        <f t="shared" si="40"/>
        <v>4.6791799150906934</v>
      </c>
      <c r="Y140" s="124">
        <f t="shared" si="40"/>
        <v>4.6972044406243754</v>
      </c>
      <c r="DA140" s="130" t="s">
        <v>1932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1.9429532402555638</v>
      </c>
      <c r="C141" s="111">
        <f t="shared" si="41"/>
        <v>2.0592865901845214</v>
      </c>
      <c r="D141" s="111">
        <f t="shared" si="41"/>
        <v>2.1572918787872162</v>
      </c>
      <c r="E141" s="111">
        <f t="shared" si="41"/>
        <v>2.2701840854608397</v>
      </c>
      <c r="F141" s="111">
        <f t="shared" si="41"/>
        <v>2.420609766252221</v>
      </c>
      <c r="G141" s="111">
        <f t="shared" si="41"/>
        <v>2.7343583550758326</v>
      </c>
      <c r="H141" s="111">
        <f t="shared" si="41"/>
        <v>2.9938143675470892</v>
      </c>
      <c r="I141" s="111">
        <f t="shared" si="41"/>
        <v>3.1133879773846811</v>
      </c>
      <c r="J141" s="111">
        <f t="shared" si="41"/>
        <v>3.1816583007545347</v>
      </c>
      <c r="K141" s="111">
        <f t="shared" si="41"/>
        <v>3.2453390435050302</v>
      </c>
      <c r="L141" s="111">
        <f t="shared" si="41"/>
        <v>3.3141719074494889</v>
      </c>
      <c r="M141" s="111">
        <f t="shared" si="41"/>
        <v>3.3858815116113985</v>
      </c>
      <c r="N141" s="111">
        <f t="shared" si="41"/>
        <v>3.4977640450070835</v>
      </c>
      <c r="O141" s="111">
        <f t="shared" si="41"/>
        <v>3.6801022246612374</v>
      </c>
      <c r="P141" s="111">
        <f t="shared" si="41"/>
        <v>3.8967121175630681</v>
      </c>
      <c r="Q141" s="111">
        <f t="shared" si="41"/>
        <v>4.0827766771425704</v>
      </c>
      <c r="R141" s="111">
        <f t="shared" ref="R141:V141" si="42">IF(R122=0,"",R122/R103)</f>
        <v>4.2482025023242072</v>
      </c>
      <c r="S141" s="111">
        <f t="shared" si="42"/>
        <v>4.3770601209166378</v>
      </c>
      <c r="T141" s="111">
        <f t="shared" si="42"/>
        <v>4.4773152494233832</v>
      </c>
      <c r="U141" s="111">
        <f t="shared" si="42"/>
        <v>4.5719207669709565</v>
      </c>
      <c r="V141" s="111">
        <f t="shared" si="42"/>
        <v>4.624808389046037</v>
      </c>
      <c r="W141" s="111">
        <f t="shared" ref="W141:Y141" si="43">IF(W122=0,"",W122/W103)</f>
        <v>4.6570553200655462</v>
      </c>
      <c r="X141" s="111">
        <f t="shared" si="43"/>
        <v>4.6791799150906934</v>
      </c>
      <c r="Y141" s="111">
        <f t="shared" si="43"/>
        <v>4.6972044406243754</v>
      </c>
      <c r="DA141" s="63" t="s">
        <v>1933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0.64516687672945994</v>
      </c>
      <c r="C142" s="124">
        <f t="shared" si="44"/>
        <v>0.64823595006889512</v>
      </c>
      <c r="D142" s="124">
        <f t="shared" si="44"/>
        <v>0.65137297389170368</v>
      </c>
      <c r="E142" s="124">
        <f t="shared" si="44"/>
        <v>0.65473666475040893</v>
      </c>
      <c r="F142" s="124">
        <f t="shared" si="44"/>
        <v>0.65501700977781674</v>
      </c>
      <c r="G142" s="124">
        <f t="shared" si="44"/>
        <v>0.65795790406988297</v>
      </c>
      <c r="H142" s="124">
        <f t="shared" si="44"/>
        <v>0.66295174847687777</v>
      </c>
      <c r="I142" s="124">
        <f t="shared" si="44"/>
        <v>0.66690648613951664</v>
      </c>
      <c r="J142" s="124">
        <f t="shared" si="44"/>
        <v>0.66961767436166186</v>
      </c>
      <c r="K142" s="124">
        <f t="shared" si="44"/>
        <v>0.67491031002844704</v>
      </c>
      <c r="L142" s="124">
        <f t="shared" si="44"/>
        <v>0.67859069983343323</v>
      </c>
      <c r="M142" s="124">
        <f t="shared" si="44"/>
        <v>0.68289942331585951</v>
      </c>
      <c r="N142" s="124">
        <f t="shared" si="44"/>
        <v>0.68831315457326092</v>
      </c>
      <c r="O142" s="124">
        <f t="shared" si="44"/>
        <v>0.69820513211986768</v>
      </c>
      <c r="P142" s="124">
        <f t="shared" si="44"/>
        <v>0.70621555803339531</v>
      </c>
      <c r="Q142" s="124">
        <f t="shared" si="44"/>
        <v>0.71441987090438397</v>
      </c>
      <c r="R142" s="124">
        <f t="shared" ref="R142:V142" si="45">IF(R123=0,"",R123/R104)</f>
        <v>0.72150729492466403</v>
      </c>
      <c r="S142" s="124">
        <f t="shared" si="45"/>
        <v>0.73275439798762676</v>
      </c>
      <c r="T142" s="124">
        <f t="shared" si="45"/>
        <v>0.74578898476890987</v>
      </c>
      <c r="U142" s="124">
        <f t="shared" si="45"/>
        <v>0.75695810888842618</v>
      </c>
      <c r="V142" s="124">
        <f t="shared" si="45"/>
        <v>0.77155533706543999</v>
      </c>
      <c r="W142" s="124">
        <f t="shared" ref="W142:Y142" si="46">IF(W123=0,"",W123/W104)</f>
        <v>0.78171398872445397</v>
      </c>
      <c r="X142" s="124">
        <f t="shared" si="46"/>
        <v>0.79466419240573249</v>
      </c>
      <c r="Y142" s="124">
        <f t="shared" si="46"/>
        <v>0.8006226964035652</v>
      </c>
      <c r="DA142" s="130" t="s">
        <v>1934</v>
      </c>
    </row>
    <row r="143" spans="1:105" ht="12" customHeight="1" x14ac:dyDescent="0.25">
      <c r="A143" s="97" t="s">
        <v>141</v>
      </c>
      <c r="B143" s="111">
        <f t="shared" ref="B143:Q143" si="47">IF(B124=0,"",B124/B105)</f>
        <v>0.57722202818773249</v>
      </c>
      <c r="C143" s="111">
        <f t="shared" si="47"/>
        <v>0.58047653438014601</v>
      </c>
      <c r="D143" s="111">
        <f t="shared" si="47"/>
        <v>0.58451529002201064</v>
      </c>
      <c r="E143" s="111">
        <f t="shared" si="47"/>
        <v>0.59016309156609892</v>
      </c>
      <c r="F143" s="111">
        <f t="shared" si="47"/>
        <v>0.5986031819027352</v>
      </c>
      <c r="G143" s="111">
        <f t="shared" si="47"/>
        <v>0.60320448431341411</v>
      </c>
      <c r="H143" s="111">
        <f t="shared" si="47"/>
        <v>0.60557317570563918</v>
      </c>
      <c r="I143" s="111">
        <f t="shared" si="47"/>
        <v>0.60673062288515023</v>
      </c>
      <c r="J143" s="111">
        <f t="shared" si="47"/>
        <v>0.60737434324579764</v>
      </c>
      <c r="K143" s="111">
        <f t="shared" si="47"/>
        <v>0.60893094557210259</v>
      </c>
      <c r="L143" s="111">
        <f t="shared" si="47"/>
        <v>0.6114952552652797</v>
      </c>
      <c r="M143" s="111">
        <f t="shared" si="47"/>
        <v>0.61723566556442966</v>
      </c>
      <c r="N143" s="111">
        <f t="shared" si="47"/>
        <v>0.62691194133591499</v>
      </c>
      <c r="O143" s="111">
        <f t="shared" si="47"/>
        <v>0.63931375750671271</v>
      </c>
      <c r="P143" s="111">
        <f t="shared" si="47"/>
        <v>0.65025193077712362</v>
      </c>
      <c r="Q143" s="111">
        <f t="shared" si="47"/>
        <v>0.66008667138026778</v>
      </c>
      <c r="R143" s="111">
        <f t="shared" ref="R143:V143" si="48">IF(R124=0,"",R124/R105)</f>
        <v>0.67363693354433196</v>
      </c>
      <c r="S143" s="111">
        <f t="shared" si="48"/>
        <v>0.68990727569419685</v>
      </c>
      <c r="T143" s="111">
        <f t="shared" si="48"/>
        <v>0.71036811292531199</v>
      </c>
      <c r="U143" s="111">
        <f t="shared" si="48"/>
        <v>0.73389139507656986</v>
      </c>
      <c r="V143" s="111">
        <f t="shared" si="48"/>
        <v>0.75542904824958246</v>
      </c>
      <c r="W143" s="111">
        <f t="shared" ref="W143:Y143" si="49">IF(W124=0,"",W124/W105)</f>
        <v>0.76903124116762334</v>
      </c>
      <c r="X143" s="111">
        <f t="shared" si="49"/>
        <v>0.77859539807643996</v>
      </c>
      <c r="Y143" s="111">
        <f t="shared" si="49"/>
        <v>0.78430573266144765</v>
      </c>
      <c r="DA143" s="63" t="s">
        <v>1935</v>
      </c>
    </row>
    <row r="144" spans="1:105" ht="12" customHeight="1" x14ac:dyDescent="0.25">
      <c r="A144" s="97" t="s">
        <v>140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>
        <f t="shared" si="50"/>
        <v>0.79869112058590441</v>
      </c>
      <c r="L144" s="111">
        <f t="shared" si="50"/>
        <v>0.79863828147153848</v>
      </c>
      <c r="M144" s="111">
        <f t="shared" si="50"/>
        <v>0.80782203132519481</v>
      </c>
      <c r="N144" s="111">
        <f t="shared" si="50"/>
        <v>0.80698728289676214</v>
      </c>
      <c r="O144" s="111">
        <f t="shared" si="50"/>
        <v>0.84085545548384233</v>
      </c>
      <c r="P144" s="111">
        <f t="shared" si="50"/>
        <v>0.85640847986537394</v>
      </c>
      <c r="Q144" s="111">
        <f t="shared" si="50"/>
        <v>0.84616204083769342</v>
      </c>
      <c r="R144" s="111">
        <f t="shared" ref="R144:V144" si="51">IF(R125=0,"",R125/R106)</f>
        <v>0.83499723557818495</v>
      </c>
      <c r="S144" s="111">
        <f t="shared" si="51"/>
        <v>0.83990746406962979</v>
      </c>
      <c r="T144" s="111">
        <f t="shared" si="51"/>
        <v>0.86801350934346422</v>
      </c>
      <c r="U144" s="111">
        <f t="shared" si="51"/>
        <v>0.87230377304420914</v>
      </c>
      <c r="V144" s="111">
        <f t="shared" si="51"/>
        <v>0.91634822510279745</v>
      </c>
      <c r="W144" s="111">
        <f t="shared" ref="W144:Y144" si="52">IF(W125=0,"",W125/W106)</f>
        <v>0.93071567523518517</v>
      </c>
      <c r="X144" s="111">
        <f t="shared" si="52"/>
        <v>0.91289827172248894</v>
      </c>
      <c r="Y144" s="111">
        <f t="shared" si="52"/>
        <v>0.90664182648528158</v>
      </c>
      <c r="DA144" s="63" t="s">
        <v>1936</v>
      </c>
    </row>
    <row r="145" spans="1:105" ht="12" customHeight="1" x14ac:dyDescent="0.25">
      <c r="A145" s="100" t="s">
        <v>50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>
        <f t="shared" si="53"/>
        <v>0.6201927451892929</v>
      </c>
      <c r="L145" s="112">
        <f t="shared" si="53"/>
        <v>0.62171743695215365</v>
      </c>
      <c r="M145" s="112">
        <f t="shared" si="53"/>
        <v>0.62655487585862601</v>
      </c>
      <c r="N145" s="112">
        <f t="shared" si="53"/>
        <v>0.62655487585862601</v>
      </c>
      <c r="O145" s="112">
        <f t="shared" si="53"/>
        <v>0.63894055860797805</v>
      </c>
      <c r="P145" s="112">
        <f t="shared" si="53"/>
        <v>0.65115811928803535</v>
      </c>
      <c r="Q145" s="112">
        <f t="shared" si="53"/>
        <v>0.65115811928803546</v>
      </c>
      <c r="R145" s="112">
        <f t="shared" ref="R145:V145" si="54">IF(R126=0,"",R126/R107)</f>
        <v>0.67626407977266234</v>
      </c>
      <c r="S145" s="112">
        <f t="shared" si="54"/>
        <v>0.69625982824931765</v>
      </c>
      <c r="T145" s="112">
        <f t="shared" si="54"/>
        <v>0.72378035365877513</v>
      </c>
      <c r="U145" s="112">
        <f t="shared" si="54"/>
        <v>0.73219401817792584</v>
      </c>
      <c r="V145" s="112">
        <f t="shared" si="54"/>
        <v>0.75528260023079685</v>
      </c>
      <c r="W145" s="112">
        <f t="shared" ref="W145:Y145" si="55">IF(W126=0,"",W126/W107)</f>
        <v>0.77049581882069362</v>
      </c>
      <c r="X145" s="112">
        <f t="shared" si="55"/>
        <v>0.78429885023716339</v>
      </c>
      <c r="Y145" s="112">
        <f t="shared" si="55"/>
        <v>0.78859725736197717</v>
      </c>
      <c r="DA145" s="131" t="s">
        <v>1937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:Y146" si="58">IF(W127=0,"",W127/W108)</f>
        <v>1</v>
      </c>
      <c r="X146" s="113">
        <f t="shared" si="58"/>
        <v>1</v>
      </c>
      <c r="Y146" s="113">
        <f t="shared" si="58"/>
        <v>1</v>
      </c>
      <c r="DA146" s="132" t="s">
        <v>1938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0.65118384724683143</v>
      </c>
      <c r="C147" s="112">
        <f t="shared" si="59"/>
        <v>0.65380078174603484</v>
      </c>
      <c r="D147" s="112">
        <f t="shared" si="59"/>
        <v>0.65684357475154498</v>
      </c>
      <c r="E147" s="112">
        <f t="shared" si="59"/>
        <v>0.66004032909324206</v>
      </c>
      <c r="F147" s="112">
        <f t="shared" si="59"/>
        <v>0.6639430011661579</v>
      </c>
      <c r="G147" s="112">
        <f t="shared" si="59"/>
        <v>0.66924909916208353</v>
      </c>
      <c r="H147" s="112">
        <f t="shared" si="59"/>
        <v>0.67366707547175253</v>
      </c>
      <c r="I147" s="112">
        <f t="shared" si="59"/>
        <v>0.67555335199143263</v>
      </c>
      <c r="J147" s="112">
        <f t="shared" si="59"/>
        <v>0.67621304828580087</v>
      </c>
      <c r="K147" s="112">
        <f t="shared" si="59"/>
        <v>0.67725002397599032</v>
      </c>
      <c r="L147" s="112">
        <f t="shared" si="59"/>
        <v>0.67864932862130378</v>
      </c>
      <c r="M147" s="112">
        <f t="shared" si="59"/>
        <v>0.68060884266762933</v>
      </c>
      <c r="N147" s="112">
        <f t="shared" si="59"/>
        <v>0.68407134479856369</v>
      </c>
      <c r="O147" s="112">
        <f t="shared" si="59"/>
        <v>0.68940781751022029</v>
      </c>
      <c r="P147" s="112">
        <f t="shared" si="59"/>
        <v>0.6950498078858024</v>
      </c>
      <c r="Q147" s="112">
        <f t="shared" si="59"/>
        <v>0.70103552600763774</v>
      </c>
      <c r="R147" s="112">
        <f t="shared" ref="R147:V147" si="60">IF(R128=0,"",R128/R109)</f>
        <v>0.70893759657411481</v>
      </c>
      <c r="S147" s="112">
        <f t="shared" si="60"/>
        <v>0.71815459859853703</v>
      </c>
      <c r="T147" s="112">
        <f t="shared" si="60"/>
        <v>0.72902384358956562</v>
      </c>
      <c r="U147" s="112">
        <f t="shared" si="60"/>
        <v>0.7398797137134373</v>
      </c>
      <c r="V147" s="112">
        <f t="shared" si="60"/>
        <v>0.7511295522842919</v>
      </c>
      <c r="W147" s="112">
        <f t="shared" ref="W147:Y147" si="61">IF(W128=0,"",W128/W109)</f>
        <v>0.75974286510359812</v>
      </c>
      <c r="X147" s="112">
        <f t="shared" si="61"/>
        <v>0.76384888268035289</v>
      </c>
      <c r="Y147" s="112">
        <f t="shared" si="61"/>
        <v>0.77100311163782997</v>
      </c>
      <c r="DA147" s="131" t="s">
        <v>1939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0.8168283090264945</v>
      </c>
      <c r="C148" s="113">
        <f t="shared" si="62"/>
        <v>0.82871093592254719</v>
      </c>
      <c r="D148" s="113">
        <f t="shared" si="62"/>
        <v>0.82705823188190941</v>
      </c>
      <c r="E148" s="113">
        <f t="shared" si="62"/>
        <v>0.82659519287584049</v>
      </c>
      <c r="F148" s="113">
        <f t="shared" si="62"/>
        <v>0.83643734279577375</v>
      </c>
      <c r="G148" s="113">
        <f t="shared" si="62"/>
        <v>0.83432515279951858</v>
      </c>
      <c r="H148" s="113">
        <f t="shared" si="62"/>
        <v>0.83378507926409884</v>
      </c>
      <c r="I148" s="113">
        <f t="shared" si="62"/>
        <v>0.82700220507640998</v>
      </c>
      <c r="J148" s="113">
        <f t="shared" si="62"/>
        <v>0.84043531002327665</v>
      </c>
      <c r="K148" s="113">
        <f t="shared" si="62"/>
        <v>0.83756792515116618</v>
      </c>
      <c r="L148" s="113">
        <f t="shared" si="62"/>
        <v>0.8373838349752617</v>
      </c>
      <c r="M148" s="113">
        <f t="shared" si="62"/>
        <v>0.84333145236202844</v>
      </c>
      <c r="N148" s="113">
        <f t="shared" si="62"/>
        <v>0.84341364021216814</v>
      </c>
      <c r="O148" s="113">
        <f t="shared" si="62"/>
        <v>0.86850702027939175</v>
      </c>
      <c r="P148" s="113">
        <f t="shared" si="62"/>
        <v>0.87976690418537595</v>
      </c>
      <c r="Q148" s="113">
        <f t="shared" si="62"/>
        <v>0.87567957569744537</v>
      </c>
      <c r="R148" s="113">
        <f t="shared" ref="R148:V148" si="63">IF(R129=0,"",R129/R110)</f>
        <v>0.85880578978584954</v>
      </c>
      <c r="S148" s="113">
        <f t="shared" si="63"/>
        <v>0.85870439996782955</v>
      </c>
      <c r="T148" s="113">
        <f t="shared" si="63"/>
        <v>0.87355683979889431</v>
      </c>
      <c r="U148" s="113">
        <f t="shared" si="63"/>
        <v>0.87677539447050801</v>
      </c>
      <c r="V148" s="113">
        <f t="shared" si="63"/>
        <v>0.91312634025002792</v>
      </c>
      <c r="W148" s="113">
        <f t="shared" ref="W148:Y148" si="64">IF(W129=0,"",W129/W110)</f>
        <v>0.926044557020823</v>
      </c>
      <c r="X148" s="113">
        <f t="shared" si="64"/>
        <v>0.90932620783602125</v>
      </c>
      <c r="Y148" s="113">
        <f t="shared" si="64"/>
        <v>0.90360829394653841</v>
      </c>
      <c r="DA148" s="132" t="s">
        <v>1940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0.65118384724683143</v>
      </c>
      <c r="C149" s="111">
        <f t="shared" si="65"/>
        <v>0.66387809794812247</v>
      </c>
      <c r="D149" s="111">
        <f t="shared" si="65"/>
        <v>0.66657461279035923</v>
      </c>
      <c r="E149" s="111">
        <f t="shared" si="65"/>
        <v>0.66984147890722667</v>
      </c>
      <c r="F149" s="111">
        <f t="shared" si="65"/>
        <v>0.67073610546150664</v>
      </c>
      <c r="G149" s="111">
        <f t="shared" si="65"/>
        <v>0.67211809279635448</v>
      </c>
      <c r="H149" s="111">
        <f t="shared" si="65"/>
        <v>0.67454829436124197</v>
      </c>
      <c r="I149" s="111">
        <f t="shared" si="65"/>
        <v>0.67664031463224517</v>
      </c>
      <c r="J149" s="111">
        <f t="shared" si="65"/>
        <v>0.67778714789073735</v>
      </c>
      <c r="K149" s="111">
        <f t="shared" si="65"/>
        <v>0.68006631123484296</v>
      </c>
      <c r="L149" s="111">
        <f t="shared" si="65"/>
        <v>0.68104854493732048</v>
      </c>
      <c r="M149" s="111">
        <f t="shared" si="65"/>
        <v>0.68244973403621045</v>
      </c>
      <c r="N149" s="111">
        <f t="shared" si="65"/>
        <v>0.68378848150502058</v>
      </c>
      <c r="O149" s="111">
        <f t="shared" si="65"/>
        <v>0.68888913316455791</v>
      </c>
      <c r="P149" s="111">
        <f t="shared" si="65"/>
        <v>0.69606891530948667</v>
      </c>
      <c r="Q149" s="111">
        <f t="shared" si="65"/>
        <v>0.70530915009962025</v>
      </c>
      <c r="R149" s="111">
        <f t="shared" ref="R149:V149" si="66">IF(R130=0,"",R130/R111)</f>
        <v>0.71506551198739565</v>
      </c>
      <c r="S149" s="111">
        <f t="shared" si="66"/>
        <v>0.72652662870105922</v>
      </c>
      <c r="T149" s="111">
        <f t="shared" si="66"/>
        <v>0.73370803487273339</v>
      </c>
      <c r="U149" s="111">
        <f t="shared" si="66"/>
        <v>0.74008288322778226</v>
      </c>
      <c r="V149" s="111">
        <f t="shared" si="66"/>
        <v>0.74750129276901889</v>
      </c>
      <c r="W149" s="111">
        <f t="shared" ref="W149:Y149" si="67">IF(W130=0,"",W130/W111)</f>
        <v>0.75711006291882166</v>
      </c>
      <c r="X149" s="111">
        <f t="shared" si="67"/>
        <v>0.77518230433924606</v>
      </c>
      <c r="Y149" s="111">
        <f t="shared" si="67"/>
        <v>0.78192081459766904</v>
      </c>
      <c r="DA149" s="63" t="s">
        <v>1941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:Y150" si="70">IF(W131=0,"",W131/W112)</f>
        <v>1</v>
      </c>
      <c r="X150" s="111">
        <f t="shared" si="70"/>
        <v>1</v>
      </c>
      <c r="Y150" s="111">
        <f t="shared" si="70"/>
        <v>1</v>
      </c>
      <c r="DA150" s="63" t="s">
        <v>1942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0.74680666179415578</v>
      </c>
      <c r="C151" s="124">
        <f t="shared" si="71"/>
        <v>0.74845023376721309</v>
      </c>
      <c r="D151" s="124">
        <f t="shared" si="71"/>
        <v>0.74993817041522237</v>
      </c>
      <c r="E151" s="124">
        <f t="shared" si="71"/>
        <v>0.75173188220730824</v>
      </c>
      <c r="F151" s="124">
        <f t="shared" si="71"/>
        <v>0.75421917646217385</v>
      </c>
      <c r="G151" s="124">
        <f t="shared" si="71"/>
        <v>0.75755504796838047</v>
      </c>
      <c r="H151" s="124">
        <f t="shared" si="71"/>
        <v>0.7588007441530602</v>
      </c>
      <c r="I151" s="124">
        <f t="shared" si="71"/>
        <v>0.75915549510025193</v>
      </c>
      <c r="J151" s="124">
        <f t="shared" si="71"/>
        <v>0.75957914458218945</v>
      </c>
      <c r="K151" s="124">
        <f t="shared" si="71"/>
        <v>0.75946888101737997</v>
      </c>
      <c r="L151" s="124">
        <f t="shared" si="71"/>
        <v>0.76079992595079948</v>
      </c>
      <c r="M151" s="124">
        <f t="shared" si="71"/>
        <v>0.76113706016409888</v>
      </c>
      <c r="N151" s="124">
        <f t="shared" si="71"/>
        <v>0.7634978779616558</v>
      </c>
      <c r="O151" s="124">
        <f t="shared" si="71"/>
        <v>0.76668078913146886</v>
      </c>
      <c r="P151" s="124">
        <f t="shared" si="71"/>
        <v>0.76821991803482592</v>
      </c>
      <c r="Q151" s="124">
        <f t="shared" si="71"/>
        <v>0.77307970778959123</v>
      </c>
      <c r="R151" s="124">
        <f t="shared" ref="R151:V151" si="72">IF(R132=0,"",R132/R113)</f>
        <v>0.77694571791580558</v>
      </c>
      <c r="S151" s="124">
        <f t="shared" si="72"/>
        <v>0.78474105075881828</v>
      </c>
      <c r="T151" s="124">
        <f t="shared" si="72"/>
        <v>0.79483267691088244</v>
      </c>
      <c r="U151" s="124">
        <f t="shared" si="72"/>
        <v>0.80493899682365777</v>
      </c>
      <c r="V151" s="124">
        <f t="shared" si="72"/>
        <v>0.82074928725732432</v>
      </c>
      <c r="W151" s="124">
        <f t="shared" ref="W151:Y151" si="73">IF(W132=0,"",W132/W113)</f>
        <v>0.83253713226607251</v>
      </c>
      <c r="X151" s="124">
        <f t="shared" si="73"/>
        <v>0.8359291200714154</v>
      </c>
      <c r="Y151" s="124">
        <f t="shared" si="73"/>
        <v>0.84587345803434799</v>
      </c>
      <c r="DA151" s="130" t="s">
        <v>1943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0.60434719062744324</v>
      </c>
      <c r="C152" s="111">
        <f t="shared" si="74"/>
        <v>0.60539516014651562</v>
      </c>
      <c r="D152" s="111">
        <f t="shared" si="74"/>
        <v>0.60657660938103886</v>
      </c>
      <c r="E152" s="111">
        <f t="shared" si="74"/>
        <v>0.6076177784753779</v>
      </c>
      <c r="F152" s="111">
        <f t="shared" si="74"/>
        <v>0.60887990305648987</v>
      </c>
      <c r="G152" s="111">
        <f t="shared" si="74"/>
        <v>0.61005940976507189</v>
      </c>
      <c r="H152" s="111">
        <f t="shared" si="74"/>
        <v>0.610812641566848</v>
      </c>
      <c r="I152" s="111">
        <f t="shared" si="74"/>
        <v>0.61108617185833847</v>
      </c>
      <c r="J152" s="111">
        <f t="shared" si="74"/>
        <v>0.6111517905665721</v>
      </c>
      <c r="K152" s="111">
        <f t="shared" si="74"/>
        <v>0.61125532125816406</v>
      </c>
      <c r="L152" s="111">
        <f t="shared" si="74"/>
        <v>0.61135625328488219</v>
      </c>
      <c r="M152" s="111">
        <f t="shared" si="74"/>
        <v>0.61146591895665214</v>
      </c>
      <c r="N152" s="111">
        <f t="shared" si="74"/>
        <v>0.61158702077388949</v>
      </c>
      <c r="O152" s="111">
        <f t="shared" si="74"/>
        <v>0.6117030573230765</v>
      </c>
      <c r="P152" s="111">
        <f t="shared" si="74"/>
        <v>0.61179157536835527</v>
      </c>
      <c r="Q152" s="111">
        <f t="shared" si="74"/>
        <v>0.61190303054929074</v>
      </c>
      <c r="R152" s="111">
        <f t="shared" ref="R152:V152" si="75">IF(R133=0,"",R133/R114)</f>
        <v>0.61218292111376249</v>
      </c>
      <c r="S152" s="111">
        <f t="shared" si="75"/>
        <v>0.61267812622499673</v>
      </c>
      <c r="T152" s="111">
        <f t="shared" si="75"/>
        <v>0.61335824495597702</v>
      </c>
      <c r="U152" s="111">
        <f t="shared" si="75"/>
        <v>0.61426239205885402</v>
      </c>
      <c r="V152" s="111">
        <f t="shared" si="75"/>
        <v>0.61535538916459309</v>
      </c>
      <c r="W152" s="111">
        <f t="shared" ref="W152:Y152" si="76">IF(W133=0,"",W133/W114)</f>
        <v>0.61634047721322471</v>
      </c>
      <c r="X152" s="111">
        <f t="shared" si="76"/>
        <v>0.6172433302465965</v>
      </c>
      <c r="Y152" s="111">
        <f t="shared" si="76"/>
        <v>0.61791424344751966</v>
      </c>
      <c r="DA152" s="63" t="s">
        <v>1944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0.75367088097410984</v>
      </c>
      <c r="C153" s="45">
        <f t="shared" si="77"/>
        <v>0.75542660120633942</v>
      </c>
      <c r="D153" s="45">
        <f t="shared" si="77"/>
        <v>0.75750292784778106</v>
      </c>
      <c r="E153" s="45">
        <f t="shared" si="77"/>
        <v>0.75987750933906728</v>
      </c>
      <c r="F153" s="45">
        <f t="shared" si="77"/>
        <v>0.76306463797302682</v>
      </c>
      <c r="G153" s="45">
        <f t="shared" si="77"/>
        <v>0.76692152633735267</v>
      </c>
      <c r="H153" s="45">
        <f t="shared" si="77"/>
        <v>0.76999433911146098</v>
      </c>
      <c r="I153" s="45">
        <f t="shared" si="77"/>
        <v>0.77144665351548236</v>
      </c>
      <c r="J153" s="45">
        <f t="shared" si="77"/>
        <v>0.77211454613655195</v>
      </c>
      <c r="K153" s="45">
        <f t="shared" si="77"/>
        <v>0.7732683022129897</v>
      </c>
      <c r="L153" s="45">
        <f t="shared" si="77"/>
        <v>0.77463124871231048</v>
      </c>
      <c r="M153" s="45">
        <f t="shared" si="77"/>
        <v>0.77639949361442218</v>
      </c>
      <c r="N153" s="45">
        <f t="shared" si="77"/>
        <v>0.77891991536758587</v>
      </c>
      <c r="O153" s="45">
        <f t="shared" si="77"/>
        <v>0.78235880437125815</v>
      </c>
      <c r="P153" s="45">
        <f t="shared" si="77"/>
        <v>0.78567321514792388</v>
      </c>
      <c r="Q153" s="45">
        <f t="shared" si="77"/>
        <v>0.78940800667105193</v>
      </c>
      <c r="R153" s="45">
        <f t="shared" ref="R153:V153" si="78">IF(R134=0,"",R134/R115)</f>
        <v>0.79518011378158104</v>
      </c>
      <c r="S153" s="45">
        <f t="shared" si="78"/>
        <v>0.80351165691214566</v>
      </c>
      <c r="T153" s="45">
        <f t="shared" si="78"/>
        <v>0.81430750089970139</v>
      </c>
      <c r="U153" s="45">
        <f t="shared" si="78"/>
        <v>0.8266158093459437</v>
      </c>
      <c r="V153" s="45">
        <f t="shared" si="78"/>
        <v>0.84098365311686818</v>
      </c>
      <c r="W153" s="45">
        <f t="shared" ref="W153:Y153" si="79">IF(W134=0,"",W134/W115)</f>
        <v>0.85331668123698001</v>
      </c>
      <c r="X153" s="45">
        <f t="shared" si="79"/>
        <v>0.86343800809064508</v>
      </c>
      <c r="Y153" s="45">
        <f t="shared" si="79"/>
        <v>0.87221598493690833</v>
      </c>
      <c r="DA153" s="60" t="s">
        <v>1945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228.05946504036095</v>
      </c>
      <c r="C155" s="117">
        <f t="shared" si="80"/>
        <v>228.88974642196899</v>
      </c>
      <c r="D155" s="117">
        <f t="shared" si="80"/>
        <v>271.41306111790675</v>
      </c>
      <c r="E155" s="117">
        <f t="shared" si="80"/>
        <v>165.50582738481674</v>
      </c>
      <c r="F155" s="117">
        <f t="shared" si="80"/>
        <v>172.49710428673009</v>
      </c>
      <c r="G155" s="117">
        <f t="shared" si="80"/>
        <v>269.82519051625184</v>
      </c>
      <c r="H155" s="117">
        <f t="shared" si="80"/>
        <v>270.7940268655023</v>
      </c>
      <c r="I155" s="117">
        <f t="shared" si="80"/>
        <v>253.71936362621247</v>
      </c>
      <c r="J155" s="117">
        <f t="shared" si="80"/>
        <v>270.79563649967179</v>
      </c>
      <c r="K155" s="117">
        <f t="shared" si="80"/>
        <v>276.36138897613944</v>
      </c>
      <c r="L155" s="117">
        <f t="shared" si="80"/>
        <v>324.58106724984515</v>
      </c>
      <c r="M155" s="117">
        <f t="shared" si="80"/>
        <v>256.19904497687014</v>
      </c>
      <c r="N155" s="117">
        <f t="shared" si="80"/>
        <v>269.45889090310084</v>
      </c>
      <c r="O155" s="117">
        <f t="shared" si="80"/>
        <v>298.3499800097934</v>
      </c>
      <c r="P155" s="117">
        <f t="shared" si="80"/>
        <v>246.5061892267542</v>
      </c>
      <c r="Q155" s="117">
        <f t="shared" si="80"/>
        <v>259.99723401360154</v>
      </c>
      <c r="R155" s="117">
        <f t="shared" ref="R155:V155" si="81">R156+R159+R161+R170</f>
        <v>284.39457672250961</v>
      </c>
      <c r="S155" s="117">
        <f t="shared" si="81"/>
        <v>298.93983999623782</v>
      </c>
      <c r="T155" s="117">
        <f t="shared" si="81"/>
        <v>300.71517672848211</v>
      </c>
      <c r="U155" s="117">
        <f t="shared" si="81"/>
        <v>284.82277220869094</v>
      </c>
      <c r="V155" s="117">
        <f t="shared" si="81"/>
        <v>333.60413282177467</v>
      </c>
      <c r="W155" s="117">
        <f t="shared" ref="W155:Y155" si="82">W156+W159+W161+W170</f>
        <v>366.79011148956511</v>
      </c>
      <c r="X155" s="117">
        <f t="shared" si="82"/>
        <v>307.45590200904837</v>
      </c>
      <c r="Y155" s="117">
        <f t="shared" si="82"/>
        <v>298.53666972659289</v>
      </c>
      <c r="DA155" s="129" t="s">
        <v>2096</v>
      </c>
    </row>
    <row r="156" spans="1:105" ht="12" customHeight="1" x14ac:dyDescent="0.25">
      <c r="A156" s="121" t="s">
        <v>57</v>
      </c>
      <c r="B156" s="122">
        <f t="shared" ref="B156:Q156" si="83">SUM(B157:B158)</f>
        <v>226.13976310177819</v>
      </c>
      <c r="C156" s="122">
        <f t="shared" si="83"/>
        <v>227.05209161918683</v>
      </c>
      <c r="D156" s="122">
        <f t="shared" si="83"/>
        <v>269.53180782962193</v>
      </c>
      <c r="E156" s="122">
        <f t="shared" si="83"/>
        <v>163.41309223734004</v>
      </c>
      <c r="F156" s="122">
        <f t="shared" si="83"/>
        <v>168.85796631226947</v>
      </c>
      <c r="G156" s="122">
        <f t="shared" si="83"/>
        <v>264.42559639416385</v>
      </c>
      <c r="H156" s="122">
        <f t="shared" si="83"/>
        <v>264.60763655125396</v>
      </c>
      <c r="I156" s="122">
        <f t="shared" si="83"/>
        <v>247.45710921477749</v>
      </c>
      <c r="J156" s="122">
        <f t="shared" si="83"/>
        <v>265.21662357136063</v>
      </c>
      <c r="K156" s="122">
        <f t="shared" si="83"/>
        <v>270.46118809512188</v>
      </c>
      <c r="L156" s="122">
        <f t="shared" si="83"/>
        <v>319.01437836066964</v>
      </c>
      <c r="M156" s="122">
        <f t="shared" si="83"/>
        <v>250.80110362627644</v>
      </c>
      <c r="N156" s="122">
        <f t="shared" si="83"/>
        <v>264.3849282777839</v>
      </c>
      <c r="O156" s="122">
        <f t="shared" si="83"/>
        <v>293.47056636049535</v>
      </c>
      <c r="P156" s="122">
        <f t="shared" si="83"/>
        <v>240.94895888012149</v>
      </c>
      <c r="Q156" s="122">
        <f t="shared" si="83"/>
        <v>254.84736133829173</v>
      </c>
      <c r="R156" s="122">
        <f t="shared" ref="R156:V156" si="84">SUM(R157:R158)</f>
        <v>278.64965048000005</v>
      </c>
      <c r="S156" s="122">
        <f t="shared" si="84"/>
        <v>293.45283476000003</v>
      </c>
      <c r="T156" s="122">
        <f t="shared" si="84"/>
        <v>295.48462951999988</v>
      </c>
      <c r="U156" s="122">
        <f t="shared" si="84"/>
        <v>279.52032951999996</v>
      </c>
      <c r="V156" s="122">
        <f t="shared" si="84"/>
        <v>328.60771251999972</v>
      </c>
      <c r="W156" s="122">
        <f t="shared" ref="W156:Y156" si="85">SUM(W157:W158)</f>
        <v>362.03561899999966</v>
      </c>
      <c r="X156" s="122">
        <f t="shared" si="85"/>
        <v>302.64155771999981</v>
      </c>
      <c r="Y156" s="122">
        <f t="shared" si="85"/>
        <v>293.98608023999964</v>
      </c>
      <c r="DA156" s="130" t="s">
        <v>2097</v>
      </c>
    </row>
    <row r="157" spans="1:105" ht="12" customHeight="1" x14ac:dyDescent="0.25">
      <c r="A157" s="97" t="s">
        <v>74</v>
      </c>
      <c r="B157" s="98">
        <v>226.13976310177819</v>
      </c>
      <c r="C157" s="98">
        <v>227.05209161918683</v>
      </c>
      <c r="D157" s="98">
        <v>269.53180782962193</v>
      </c>
      <c r="E157" s="98">
        <v>163.41309223734004</v>
      </c>
      <c r="F157" s="98">
        <v>168.85796631226947</v>
      </c>
      <c r="G157" s="98">
        <v>264.42559639416385</v>
      </c>
      <c r="H157" s="98">
        <v>264.60763655125396</v>
      </c>
      <c r="I157" s="98">
        <v>247.45710921477749</v>
      </c>
      <c r="J157" s="98">
        <v>265.21662357136063</v>
      </c>
      <c r="K157" s="98">
        <v>270.46118809512188</v>
      </c>
      <c r="L157" s="98">
        <v>319.01437836066964</v>
      </c>
      <c r="M157" s="98">
        <v>250.80110362627644</v>
      </c>
      <c r="N157" s="98">
        <v>264.3849282777839</v>
      </c>
      <c r="O157" s="98">
        <v>293.47056636049535</v>
      </c>
      <c r="P157" s="98">
        <v>240.94895888012149</v>
      </c>
      <c r="Q157" s="98">
        <v>254.84736133829173</v>
      </c>
      <c r="R157" s="98">
        <v>278.64965048000005</v>
      </c>
      <c r="S157" s="98">
        <v>293.45283476000003</v>
      </c>
      <c r="T157" s="98">
        <v>295.48462951999988</v>
      </c>
      <c r="U157" s="98">
        <v>279.52032951999996</v>
      </c>
      <c r="V157" s="98">
        <v>328.60771251999972</v>
      </c>
      <c r="W157" s="98">
        <v>362.03561899999966</v>
      </c>
      <c r="X157" s="98">
        <v>302.64155771999981</v>
      </c>
      <c r="Y157" s="98">
        <v>293.98608023999964</v>
      </c>
      <c r="DA157" s="63" t="s">
        <v>2098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2099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2100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2101</v>
      </c>
    </row>
    <row r="161" spans="1:105" ht="12" customHeight="1" x14ac:dyDescent="0.25">
      <c r="A161" s="121" t="s">
        <v>55</v>
      </c>
      <c r="B161" s="122">
        <v>1.7705214905058464</v>
      </c>
      <c r="C161" s="122">
        <v>1.6909907836047986</v>
      </c>
      <c r="D161" s="122">
        <v>1.7283258372071668</v>
      </c>
      <c r="E161" s="122">
        <v>1.9177337409911772</v>
      </c>
      <c r="F161" s="122">
        <v>3.4385254453637688</v>
      </c>
      <c r="G161" s="122">
        <v>5.1374888037638717</v>
      </c>
      <c r="H161" s="122">
        <v>5.8478062226198952</v>
      </c>
      <c r="I161" s="122">
        <v>5.877812000767034</v>
      </c>
      <c r="J161" s="122">
        <v>5.2361226353475159</v>
      </c>
      <c r="K161" s="122">
        <v>5.4986047361788719</v>
      </c>
      <c r="L161" s="122">
        <v>5.1635576580732101</v>
      </c>
      <c r="M161" s="122">
        <v>4.9790890394390193</v>
      </c>
      <c r="N161" s="122">
        <v>4.6403482784572683</v>
      </c>
      <c r="O161" s="122">
        <v>4.4431544694088165</v>
      </c>
      <c r="P161" s="122">
        <v>5.0594311098544802</v>
      </c>
      <c r="Q161" s="122">
        <v>4.6666892384788925</v>
      </c>
      <c r="R161" s="122">
        <v>5.1995186766683297</v>
      </c>
      <c r="S161" s="122">
        <v>4.9284572305772203</v>
      </c>
      <c r="T161" s="122">
        <v>4.6612334738281875</v>
      </c>
      <c r="U161" s="122">
        <v>4.6880121059190847</v>
      </c>
      <c r="V161" s="122">
        <v>4.3990381954129623</v>
      </c>
      <c r="W161" s="122">
        <v>4.1700052499001163</v>
      </c>
      <c r="X161" s="122">
        <v>4.2593835916535774</v>
      </c>
      <c r="Y161" s="122">
        <v>4.0405510499881903</v>
      </c>
      <c r="DA161" s="130" t="s">
        <v>2102</v>
      </c>
    </row>
    <row r="162" spans="1:105" ht="12" customHeight="1" x14ac:dyDescent="0.25">
      <c r="A162" s="97" t="s">
        <v>141</v>
      </c>
      <c r="B162" s="98">
        <v>1.7705214905058464</v>
      </c>
      <c r="C162" s="98">
        <v>1.6909907836047986</v>
      </c>
      <c r="D162" s="98">
        <v>1.7283258372071668</v>
      </c>
      <c r="E162" s="98">
        <v>1.9177337409911772</v>
      </c>
      <c r="F162" s="98">
        <v>3.4385254453637688</v>
      </c>
      <c r="G162" s="98">
        <v>5.1374888037638717</v>
      </c>
      <c r="H162" s="98">
        <v>5.8478062226198952</v>
      </c>
      <c r="I162" s="98">
        <v>5.877812000767034</v>
      </c>
      <c r="J162" s="98">
        <v>5.2361226353475159</v>
      </c>
      <c r="K162" s="98">
        <v>5.4981673369862785</v>
      </c>
      <c r="L162" s="98">
        <v>5.1629028453299384</v>
      </c>
      <c r="M162" s="98">
        <v>4.9780566494954597</v>
      </c>
      <c r="N162" s="98">
        <v>4.6392988808575897</v>
      </c>
      <c r="O162" s="98">
        <v>4.4419494411887932</v>
      </c>
      <c r="P162" s="98">
        <v>5.0578901460001315</v>
      </c>
      <c r="Q162" s="98">
        <v>4.6651492004227162</v>
      </c>
      <c r="R162" s="98">
        <v>5.1975423880516507</v>
      </c>
      <c r="S162" s="98">
        <v>4.9262833233717442</v>
      </c>
      <c r="T162" s="98">
        <v>4.659409738277752</v>
      </c>
      <c r="U162" s="98">
        <v>4.685843141655643</v>
      </c>
      <c r="V162" s="98">
        <v>4.3976533097734514</v>
      </c>
      <c r="W162" s="98">
        <v>4.1689087076926494</v>
      </c>
      <c r="X162" s="98">
        <v>4.256231604748435</v>
      </c>
      <c r="Y162" s="98">
        <v>4.037361821666007</v>
      </c>
      <c r="DA162" s="63" t="s">
        <v>2103</v>
      </c>
    </row>
    <row r="163" spans="1:105" ht="12" customHeight="1" x14ac:dyDescent="0.25">
      <c r="A163" s="97" t="s">
        <v>140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4.3739919259304919E-4</v>
      </c>
      <c r="L163" s="98">
        <v>6.5481274327158475E-4</v>
      </c>
      <c r="M163" s="98">
        <v>1.0323899435600282E-3</v>
      </c>
      <c r="N163" s="98">
        <v>1.0493975996789357E-3</v>
      </c>
      <c r="O163" s="98">
        <v>1.2050282200232717E-3</v>
      </c>
      <c r="P163" s="98">
        <v>1.5409638543487274E-3</v>
      </c>
      <c r="Q163" s="98">
        <v>1.5400380561762582E-3</v>
      </c>
      <c r="R163" s="98">
        <v>1.976288616679079E-3</v>
      </c>
      <c r="S163" s="98">
        <v>2.173907205476383E-3</v>
      </c>
      <c r="T163" s="98">
        <v>1.8237355504355989E-3</v>
      </c>
      <c r="U163" s="98">
        <v>2.1689642634421299E-3</v>
      </c>
      <c r="V163" s="98">
        <v>1.3848856395109483E-3</v>
      </c>
      <c r="W163" s="98">
        <v>1.0965422074671574E-3</v>
      </c>
      <c r="X163" s="98">
        <v>3.1519869051426755E-3</v>
      </c>
      <c r="Y163" s="98">
        <v>3.1892283221833877E-3</v>
      </c>
      <c r="DA163" s="63" t="s">
        <v>2104</v>
      </c>
    </row>
    <row r="164" spans="1:105" ht="12" customHeight="1" x14ac:dyDescent="0.25">
      <c r="A164" s="100" t="s">
        <v>50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4.3739919259304919E-4</v>
      </c>
      <c r="L164" s="101">
        <v>6.5481274327158475E-4</v>
      </c>
      <c r="M164" s="101">
        <v>1.0323899435600282E-3</v>
      </c>
      <c r="N164" s="101">
        <v>1.0493975996789357E-3</v>
      </c>
      <c r="O164" s="101">
        <v>1.2050282200232717E-3</v>
      </c>
      <c r="P164" s="101">
        <v>1.5409638543487274E-3</v>
      </c>
      <c r="Q164" s="101">
        <v>1.5400380561762582E-3</v>
      </c>
      <c r="R164" s="101">
        <v>1.976288616679079E-3</v>
      </c>
      <c r="S164" s="101">
        <v>2.173907205476383E-3</v>
      </c>
      <c r="T164" s="101">
        <v>1.8237355504355989E-3</v>
      </c>
      <c r="U164" s="101">
        <v>2.1689642634421299E-3</v>
      </c>
      <c r="V164" s="101">
        <v>1.3848856395109483E-3</v>
      </c>
      <c r="W164" s="101">
        <v>1.0965422074671574E-3</v>
      </c>
      <c r="X164" s="101">
        <v>3.1519869051426755E-3</v>
      </c>
      <c r="Y164" s="101">
        <v>3.1892283221833877E-3</v>
      </c>
      <c r="DA164" s="131" t="s">
        <v>2105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2106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2107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2108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2109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2110</v>
      </c>
    </row>
    <row r="170" spans="1:105" ht="12" customHeight="1" x14ac:dyDescent="0.25">
      <c r="A170" s="121" t="s">
        <v>54</v>
      </c>
      <c r="B170" s="122">
        <v>0.14918044807690695</v>
      </c>
      <c r="C170" s="122">
        <v>0.14666401917735997</v>
      </c>
      <c r="D170" s="122">
        <v>0.1529274510776146</v>
      </c>
      <c r="E170" s="122">
        <v>0.17500140648554247</v>
      </c>
      <c r="F170" s="122">
        <v>0.20061252909684107</v>
      </c>
      <c r="G170" s="122">
        <v>0.26210531832414058</v>
      </c>
      <c r="H170" s="122">
        <v>0.3385840916284435</v>
      </c>
      <c r="I170" s="122">
        <v>0.38444241066794743</v>
      </c>
      <c r="J170" s="122">
        <v>0.34289029296368201</v>
      </c>
      <c r="K170" s="122">
        <v>0.40159614483864703</v>
      </c>
      <c r="L170" s="122">
        <v>0.40313123110228199</v>
      </c>
      <c r="M170" s="122">
        <v>0.41885231115467597</v>
      </c>
      <c r="N170" s="122">
        <v>0.43361434685967454</v>
      </c>
      <c r="O170" s="122">
        <v>0.43625917988922608</v>
      </c>
      <c r="P170" s="122">
        <v>0.49779923677822441</v>
      </c>
      <c r="Q170" s="122">
        <v>0.48318343683093756</v>
      </c>
      <c r="R170" s="122">
        <v>0.54540756584123007</v>
      </c>
      <c r="S170" s="122">
        <v>0.55854800566053131</v>
      </c>
      <c r="T170" s="122">
        <v>0.56931373465400659</v>
      </c>
      <c r="U170" s="122">
        <v>0.61443058277187901</v>
      </c>
      <c r="V170" s="122">
        <v>0.59738210636196754</v>
      </c>
      <c r="W170" s="122">
        <v>0.58448723966533223</v>
      </c>
      <c r="X170" s="122">
        <v>0.554960697394969</v>
      </c>
      <c r="Y170" s="122">
        <v>0.51003843660501735</v>
      </c>
      <c r="DA170" s="130" t="s">
        <v>2111</v>
      </c>
    </row>
    <row r="171" spans="1:105" ht="12" customHeight="1" x14ac:dyDescent="0.25">
      <c r="A171" s="97" t="s">
        <v>50</v>
      </c>
      <c r="B171" s="98">
        <v>0.14918044807690695</v>
      </c>
      <c r="C171" s="98">
        <v>0.14666401917735997</v>
      </c>
      <c r="D171" s="98">
        <v>0.1529274510776146</v>
      </c>
      <c r="E171" s="98">
        <v>0.17500140648554247</v>
      </c>
      <c r="F171" s="98">
        <v>0.20061252909684107</v>
      </c>
      <c r="G171" s="98">
        <v>0.26210531832414058</v>
      </c>
      <c r="H171" s="98">
        <v>0.3385840916284435</v>
      </c>
      <c r="I171" s="98">
        <v>0.38444241066794743</v>
      </c>
      <c r="J171" s="98">
        <v>0.34289029296368201</v>
      </c>
      <c r="K171" s="98">
        <v>0.40159614483864703</v>
      </c>
      <c r="L171" s="98">
        <v>0.40313123110228199</v>
      </c>
      <c r="M171" s="98">
        <v>0.41885231115467597</v>
      </c>
      <c r="N171" s="98">
        <v>0.43361434685967454</v>
      </c>
      <c r="O171" s="98">
        <v>0.43625917988922608</v>
      </c>
      <c r="P171" s="98">
        <v>0.49779923677822441</v>
      </c>
      <c r="Q171" s="98">
        <v>0.48318343683093756</v>
      </c>
      <c r="R171" s="98">
        <v>0.54540756584123007</v>
      </c>
      <c r="S171" s="98">
        <v>0.55854800566053131</v>
      </c>
      <c r="T171" s="98">
        <v>0.56931373465400659</v>
      </c>
      <c r="U171" s="98">
        <v>0.61443058277187901</v>
      </c>
      <c r="V171" s="98">
        <v>0.59738210636196754</v>
      </c>
      <c r="W171" s="98">
        <v>0.58448723966533223</v>
      </c>
      <c r="X171" s="98">
        <v>0.554960697394969</v>
      </c>
      <c r="Y171" s="98">
        <v>0.51003843660501735</v>
      </c>
      <c r="DA171" s="63" t="s">
        <v>2112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2113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24026.285311300937</v>
      </c>
      <c r="C174" s="117">
        <f t="shared" si="87"/>
        <v>24441.339476352881</v>
      </c>
      <c r="D174" s="117">
        <f t="shared" si="87"/>
        <v>28938.533831815595</v>
      </c>
      <c r="E174" s="117">
        <f t="shared" si="87"/>
        <v>18600.86648631901</v>
      </c>
      <c r="F174" s="117">
        <f t="shared" si="87"/>
        <v>18231.232401247093</v>
      </c>
      <c r="G174" s="117">
        <f t="shared" si="87"/>
        <v>22997.922016708504</v>
      </c>
      <c r="H174" s="117">
        <f t="shared" si="87"/>
        <v>20717.061847701905</v>
      </c>
      <c r="I174" s="117">
        <f t="shared" si="87"/>
        <v>18551.959257871153</v>
      </c>
      <c r="J174" s="117">
        <f t="shared" si="87"/>
        <v>19466.315785594634</v>
      </c>
      <c r="K174" s="117">
        <f t="shared" si="87"/>
        <v>19380.171435340817</v>
      </c>
      <c r="L174" s="117">
        <f t="shared" si="87"/>
        <v>21916.632926205668</v>
      </c>
      <c r="M174" s="117">
        <f t="shared" si="87"/>
        <v>17450.228348942823</v>
      </c>
      <c r="N174" s="117">
        <f t="shared" si="87"/>
        <v>18251.99846111541</v>
      </c>
      <c r="O174" s="117">
        <f t="shared" si="87"/>
        <v>19843.957684353405</v>
      </c>
      <c r="P174" s="117">
        <f t="shared" si="87"/>
        <v>16373.919362328785</v>
      </c>
      <c r="Q174" s="117">
        <f t="shared" si="87"/>
        <v>16936.719785472313</v>
      </c>
      <c r="R174" s="117">
        <f t="shared" ref="R174:V174" si="88">R175+R178+R180+R189</f>
        <v>17591.833140378349</v>
      </c>
      <c r="S174" s="117">
        <f t="shared" si="88"/>
        <v>17686.883736847522</v>
      </c>
      <c r="T174" s="117">
        <f t="shared" si="88"/>
        <v>16984.844796036676</v>
      </c>
      <c r="U174" s="117">
        <f t="shared" si="88"/>
        <v>15565.961073264614</v>
      </c>
      <c r="V174" s="117">
        <f t="shared" si="88"/>
        <v>16488.17274767979</v>
      </c>
      <c r="W174" s="117">
        <f t="shared" ref="W174:Y174" si="89">W175+W178+W180+W189</f>
        <v>17182.649405120566</v>
      </c>
      <c r="X174" s="117">
        <f t="shared" si="89"/>
        <v>14074.184901987212</v>
      </c>
      <c r="Y174" s="117">
        <f t="shared" si="89"/>
        <v>13729.309122494285</v>
      </c>
      <c r="DA174" s="129" t="s">
        <v>2264</v>
      </c>
    </row>
    <row r="175" spans="1:105" ht="12" customHeight="1" x14ac:dyDescent="0.25">
      <c r="A175" s="121" t="s">
        <v>57</v>
      </c>
      <c r="B175" s="122">
        <f t="shared" ref="B175:Q175" si="90">SUM(B176:B177)</f>
        <v>21765.21915844097</v>
      </c>
      <c r="C175" s="122">
        <f t="shared" si="90"/>
        <v>22282.849388537059</v>
      </c>
      <c r="D175" s="122">
        <f t="shared" si="90"/>
        <v>26778.971106291261</v>
      </c>
      <c r="E175" s="122">
        <f t="shared" si="90"/>
        <v>16402.459285037123</v>
      </c>
      <c r="F175" s="122">
        <f t="shared" si="90"/>
        <v>15940.396326753429</v>
      </c>
      <c r="G175" s="122">
        <f t="shared" si="90"/>
        <v>20622.024006385385</v>
      </c>
      <c r="H175" s="122">
        <f t="shared" si="90"/>
        <v>18255.345939422139</v>
      </c>
      <c r="I175" s="122">
        <f t="shared" si="90"/>
        <v>16073.283072252385</v>
      </c>
      <c r="J175" s="122">
        <f t="shared" si="90"/>
        <v>17143.918082487915</v>
      </c>
      <c r="K175" s="122">
        <f t="shared" si="90"/>
        <v>16949.630693198756</v>
      </c>
      <c r="L175" s="122">
        <f t="shared" si="90"/>
        <v>19541.727504178834</v>
      </c>
      <c r="M175" s="122">
        <f t="shared" si="90"/>
        <v>15150.453725013642</v>
      </c>
      <c r="N175" s="122">
        <f t="shared" si="90"/>
        <v>15887.905580915552</v>
      </c>
      <c r="O175" s="122">
        <f t="shared" si="90"/>
        <v>17509.064821714313</v>
      </c>
      <c r="P175" s="122">
        <f t="shared" si="90"/>
        <v>13984.85530317797</v>
      </c>
      <c r="Q175" s="122">
        <f t="shared" si="90"/>
        <v>14588.140219428929</v>
      </c>
      <c r="R175" s="122">
        <f t="shared" ref="R175:V175" si="91">SUM(R176:R177)</f>
        <v>15224.780742687246</v>
      </c>
      <c r="S175" s="122">
        <f t="shared" si="91"/>
        <v>15350.405283239103</v>
      </c>
      <c r="T175" s="122">
        <f t="shared" si="91"/>
        <v>14718.849698351498</v>
      </c>
      <c r="U175" s="122">
        <f t="shared" si="91"/>
        <v>13342.322465025452</v>
      </c>
      <c r="V175" s="122">
        <f t="shared" si="91"/>
        <v>14549.175632209468</v>
      </c>
      <c r="W175" s="122">
        <f t="shared" ref="W175:Y175" si="92">SUM(W176:W177)</f>
        <v>15402.395772737489</v>
      </c>
      <c r="X175" s="122">
        <f t="shared" si="92"/>
        <v>12610.757004372923</v>
      </c>
      <c r="Y175" s="122">
        <f t="shared" si="92"/>
        <v>12326.489990806114</v>
      </c>
      <c r="DA175" s="130" t="s">
        <v>2265</v>
      </c>
    </row>
    <row r="176" spans="1:105" ht="12" customHeight="1" x14ac:dyDescent="0.25">
      <c r="A176" s="97" t="s">
        <v>74</v>
      </c>
      <c r="B176" s="98">
        <v>21514.744223766353</v>
      </c>
      <c r="C176" s="98">
        <v>22030.526063661138</v>
      </c>
      <c r="D176" s="98">
        <v>26480.87291210597</v>
      </c>
      <c r="E176" s="98">
        <v>16221.489966726296</v>
      </c>
      <c r="F176" s="98">
        <v>15761.831815994605</v>
      </c>
      <c r="G176" s="98">
        <v>20388.663985616698</v>
      </c>
      <c r="H176" s="98">
        <v>18049.636901940015</v>
      </c>
      <c r="I176" s="98">
        <v>15892.270868294196</v>
      </c>
      <c r="J176" s="98">
        <v>16949.497549538788</v>
      </c>
      <c r="K176" s="98">
        <v>16757.491555622091</v>
      </c>
      <c r="L176" s="98">
        <v>19320.380630382839</v>
      </c>
      <c r="M176" s="98">
        <v>14978.801447634134</v>
      </c>
      <c r="N176" s="98">
        <v>15706.54868922959</v>
      </c>
      <c r="O176" s="98">
        <v>17307.405452221185</v>
      </c>
      <c r="P176" s="98">
        <v>13823.097023873919</v>
      </c>
      <c r="Q176" s="98">
        <v>14418.63105042528</v>
      </c>
      <c r="R176" s="98">
        <v>15044.851091432887</v>
      </c>
      <c r="S176" s="98">
        <v>15165.743795238634</v>
      </c>
      <c r="T176" s="98">
        <v>14537.725820952601</v>
      </c>
      <c r="U176" s="98">
        <v>13173.528512614444</v>
      </c>
      <c r="V176" s="98">
        <v>14368.067902031593</v>
      </c>
      <c r="W176" s="98">
        <v>15204.900133776837</v>
      </c>
      <c r="X176" s="98">
        <v>12452.29661061833</v>
      </c>
      <c r="Y176" s="98">
        <v>12170.672835790932</v>
      </c>
      <c r="DA176" s="63" t="s">
        <v>2266</v>
      </c>
    </row>
    <row r="177" spans="1:105" ht="12" customHeight="1" x14ac:dyDescent="0.25">
      <c r="A177" s="97" t="s">
        <v>53</v>
      </c>
      <c r="B177" s="98">
        <v>250.47493467461922</v>
      </c>
      <c r="C177" s="98">
        <v>252.32332487592228</v>
      </c>
      <c r="D177" s="98">
        <v>298.09819418529304</v>
      </c>
      <c r="E177" s="98">
        <v>180.96931831082514</v>
      </c>
      <c r="F177" s="98">
        <v>178.56451075882467</v>
      </c>
      <c r="G177" s="98">
        <v>233.36002076868579</v>
      </c>
      <c r="H177" s="98">
        <v>205.70903748212208</v>
      </c>
      <c r="I177" s="98">
        <v>181.01220395818873</v>
      </c>
      <c r="J177" s="98">
        <v>194.4205329491279</v>
      </c>
      <c r="K177" s="98">
        <v>192.13913757666597</v>
      </c>
      <c r="L177" s="98">
        <v>221.34687379599686</v>
      </c>
      <c r="M177" s="98">
        <v>171.6522773795073</v>
      </c>
      <c r="N177" s="98">
        <v>181.35689168596193</v>
      </c>
      <c r="O177" s="98">
        <v>201.65936949312757</v>
      </c>
      <c r="P177" s="98">
        <v>161.75827930405157</v>
      </c>
      <c r="Q177" s="98">
        <v>169.50916900365004</v>
      </c>
      <c r="R177" s="98">
        <v>179.9296512543587</v>
      </c>
      <c r="S177" s="98">
        <v>184.66148800046849</v>
      </c>
      <c r="T177" s="98">
        <v>181.12387739889709</v>
      </c>
      <c r="U177" s="98">
        <v>168.79395241100715</v>
      </c>
      <c r="V177" s="98">
        <v>181.10773017787557</v>
      </c>
      <c r="W177" s="98">
        <v>197.49563896065288</v>
      </c>
      <c r="X177" s="98">
        <v>158.46039375459287</v>
      </c>
      <c r="Y177" s="98">
        <v>155.81715501518141</v>
      </c>
      <c r="DA177" s="63" t="s">
        <v>2267</v>
      </c>
    </row>
    <row r="178" spans="1:105" ht="12" customHeight="1" x14ac:dyDescent="0.25">
      <c r="A178" s="121" t="s">
        <v>92</v>
      </c>
      <c r="B178" s="122">
        <f t="shared" ref="B178:Y178" si="93">B179</f>
        <v>2.0125126883170656</v>
      </c>
      <c r="C178" s="122">
        <f t="shared" si="93"/>
        <v>2.5235424686654615</v>
      </c>
      <c r="D178" s="122">
        <f t="shared" si="93"/>
        <v>3.0024706116461872</v>
      </c>
      <c r="E178" s="122">
        <f t="shared" si="93"/>
        <v>7.9422564131256088</v>
      </c>
      <c r="F178" s="122">
        <f t="shared" si="93"/>
        <v>3.4165471798769675</v>
      </c>
      <c r="G178" s="122">
        <f t="shared" si="93"/>
        <v>4.5110919769270872</v>
      </c>
      <c r="H178" s="122">
        <f t="shared" si="93"/>
        <v>12.507498802145875</v>
      </c>
      <c r="I178" s="122">
        <f t="shared" si="93"/>
        <v>6.714126000764014</v>
      </c>
      <c r="J178" s="122">
        <f t="shared" si="93"/>
        <v>8.6834242006393048</v>
      </c>
      <c r="K178" s="122">
        <f t="shared" si="93"/>
        <v>10.311875397197193</v>
      </c>
      <c r="L178" s="122">
        <f t="shared" si="93"/>
        <v>14.491617221802365</v>
      </c>
      <c r="M178" s="122">
        <f t="shared" si="93"/>
        <v>11.457688331087063</v>
      </c>
      <c r="N178" s="122">
        <f t="shared" si="93"/>
        <v>11.132568744285003</v>
      </c>
      <c r="O178" s="122">
        <f t="shared" si="93"/>
        <v>10.621401513669529</v>
      </c>
      <c r="P178" s="122">
        <f t="shared" si="93"/>
        <v>7.7297137280460699</v>
      </c>
      <c r="Q178" s="122">
        <f t="shared" si="93"/>
        <v>10.954881803376404</v>
      </c>
      <c r="R178" s="122">
        <f t="shared" si="93"/>
        <v>9.6287521443428297</v>
      </c>
      <c r="S178" s="122">
        <f t="shared" si="93"/>
        <v>9.5972855530466799</v>
      </c>
      <c r="T178" s="122">
        <f t="shared" si="93"/>
        <v>9.767487556674217</v>
      </c>
      <c r="U178" s="122">
        <f t="shared" si="93"/>
        <v>10.556207561838194</v>
      </c>
      <c r="V178" s="122">
        <f t="shared" si="93"/>
        <v>17.055621851728116</v>
      </c>
      <c r="W178" s="122">
        <f t="shared" si="93"/>
        <v>21.401655024305299</v>
      </c>
      <c r="X178" s="122">
        <f t="shared" si="93"/>
        <v>25.012571904835827</v>
      </c>
      <c r="Y178" s="122">
        <f t="shared" si="93"/>
        <v>24.230508129036629</v>
      </c>
      <c r="DA178" s="130" t="s">
        <v>2268</v>
      </c>
    </row>
    <row r="179" spans="1:105" ht="12" customHeight="1" x14ac:dyDescent="0.25">
      <c r="A179" s="97" t="s">
        <v>53</v>
      </c>
      <c r="B179" s="98">
        <f>RES_hhdet_fech!B29</f>
        <v>2.0125126883170656</v>
      </c>
      <c r="C179" s="98">
        <f>RES_hhdet_fech!C29</f>
        <v>2.5235424686654615</v>
      </c>
      <c r="D179" s="98">
        <f>RES_hhdet_fech!D29</f>
        <v>3.0024706116461872</v>
      </c>
      <c r="E179" s="98">
        <f>RES_hhdet_fech!E29</f>
        <v>7.9422564131256088</v>
      </c>
      <c r="F179" s="98">
        <f>RES_hhdet_fech!F29</f>
        <v>3.4165471798769675</v>
      </c>
      <c r="G179" s="98">
        <f>RES_hhdet_fech!G29</f>
        <v>4.5110919769270872</v>
      </c>
      <c r="H179" s="98">
        <f>RES_hhdet_fech!H29</f>
        <v>12.507498802145875</v>
      </c>
      <c r="I179" s="98">
        <f>RES_hhdet_fech!I29</f>
        <v>6.714126000764014</v>
      </c>
      <c r="J179" s="98">
        <f>RES_hhdet_fech!J29</f>
        <v>8.6834242006393048</v>
      </c>
      <c r="K179" s="98">
        <f>RES_hhdet_fech!K29</f>
        <v>10.311875397197193</v>
      </c>
      <c r="L179" s="98">
        <f>RES_hhdet_fech!L29</f>
        <v>14.491617221802365</v>
      </c>
      <c r="M179" s="98">
        <f>RES_hhdet_fech!M29</f>
        <v>11.457688331087063</v>
      </c>
      <c r="N179" s="98">
        <f>RES_hhdet_fech!N29</f>
        <v>11.132568744285003</v>
      </c>
      <c r="O179" s="98">
        <f>RES_hhdet_fech!O29</f>
        <v>10.621401513669529</v>
      </c>
      <c r="P179" s="98">
        <f>RES_hhdet_fech!P29</f>
        <v>7.7297137280460699</v>
      </c>
      <c r="Q179" s="98">
        <f>RES_hhdet_fech!Q29</f>
        <v>10.954881803376404</v>
      </c>
      <c r="R179" s="98">
        <f>RES_hhdet_fech!R29</f>
        <v>9.6287521443428297</v>
      </c>
      <c r="S179" s="98">
        <f>RES_hhdet_fech!S29</f>
        <v>9.5972855530466799</v>
      </c>
      <c r="T179" s="98">
        <f>RES_hhdet_fech!T29</f>
        <v>9.767487556674217</v>
      </c>
      <c r="U179" s="98">
        <f>RES_hhdet_fech!U29</f>
        <v>10.556207561838194</v>
      </c>
      <c r="V179" s="98">
        <f>RES_hhdet_fech!V29</f>
        <v>17.055621851728116</v>
      </c>
      <c r="W179" s="98">
        <f>RES_hhdet_fech!W29</f>
        <v>21.401655024305299</v>
      </c>
      <c r="X179" s="98">
        <f>RES_hhdet_fech!X29</f>
        <v>25.012571904835827</v>
      </c>
      <c r="Y179" s="98">
        <f>RES_hhdet_fech!Y29</f>
        <v>24.230508129036629</v>
      </c>
      <c r="DA179" s="63" t="s">
        <v>2269</v>
      </c>
    </row>
    <row r="180" spans="1:105" ht="12" customHeight="1" x14ac:dyDescent="0.25">
      <c r="A180" s="121" t="s">
        <v>55</v>
      </c>
      <c r="B180" s="122">
        <v>1950.3023836201016</v>
      </c>
      <c r="C180" s="122">
        <v>1849.9281774431684</v>
      </c>
      <c r="D180" s="122">
        <v>1856.7974840673764</v>
      </c>
      <c r="E180" s="122">
        <v>1865.7472429278937</v>
      </c>
      <c r="F180" s="122">
        <v>1961.0090661101465</v>
      </c>
      <c r="G180" s="122">
        <v>2032.9304289430972</v>
      </c>
      <c r="H180" s="122">
        <v>2120.7682994719694</v>
      </c>
      <c r="I180" s="122">
        <v>2149.8389735838732</v>
      </c>
      <c r="J180" s="122">
        <v>2032.3309099586622</v>
      </c>
      <c r="K180" s="122">
        <v>2128.094577655093</v>
      </c>
      <c r="L180" s="122">
        <v>2072.2046116149259</v>
      </c>
      <c r="M180" s="122">
        <v>2017.9871964675856</v>
      </c>
      <c r="N180" s="122">
        <v>2073.4567887788839</v>
      </c>
      <c r="O180" s="122">
        <v>2044.217427479578</v>
      </c>
      <c r="P180" s="122">
        <v>2096.8156728016806</v>
      </c>
      <c r="Q180" s="122">
        <v>2040.440620197274</v>
      </c>
      <c r="R180" s="122">
        <v>2061.892268504721</v>
      </c>
      <c r="S180" s="122">
        <v>2033.4121227487608</v>
      </c>
      <c r="T180" s="122">
        <v>1967.2088047424986</v>
      </c>
      <c r="U180" s="122">
        <v>1929.4045857274061</v>
      </c>
      <c r="V180" s="122">
        <v>1630.6842514711186</v>
      </c>
      <c r="W180" s="122">
        <v>1478.9049068948491</v>
      </c>
      <c r="X180" s="122">
        <v>1234.0586895234753</v>
      </c>
      <c r="Y180" s="122">
        <v>1174.7518069016091</v>
      </c>
      <c r="DA180" s="130" t="s">
        <v>2270</v>
      </c>
    </row>
    <row r="181" spans="1:105" ht="12" customHeight="1" x14ac:dyDescent="0.25">
      <c r="A181" s="97" t="s">
        <v>141</v>
      </c>
      <c r="B181" s="98">
        <v>2135.9716256001052</v>
      </c>
      <c r="C181" s="98">
        <v>2051.2680345833769</v>
      </c>
      <c r="D181" s="98">
        <v>2051.3366011886283</v>
      </c>
      <c r="E181" s="98">
        <v>2011.0090041442779</v>
      </c>
      <c r="F181" s="98">
        <v>2138.903479084589</v>
      </c>
      <c r="G181" s="98">
        <v>2204.9496301126678</v>
      </c>
      <c r="H181" s="98">
        <v>2356.3492874184167</v>
      </c>
      <c r="I181" s="98">
        <v>2370.8270941909768</v>
      </c>
      <c r="J181" s="98">
        <v>2219.7970512643401</v>
      </c>
      <c r="K181" s="98">
        <v>2403.3304972388755</v>
      </c>
      <c r="L181" s="98">
        <v>2365.5334752377448</v>
      </c>
      <c r="M181" s="98">
        <v>2325.3733828400805</v>
      </c>
      <c r="N181" s="98">
        <v>2312.6537092115036</v>
      </c>
      <c r="O181" s="98">
        <v>2261.91746238936</v>
      </c>
      <c r="P181" s="98">
        <v>2417.0386951355331</v>
      </c>
      <c r="Q181" s="98">
        <v>2191.9994402675698</v>
      </c>
      <c r="R181" s="98">
        <v>2359.5478243696712</v>
      </c>
      <c r="S181" s="98">
        <v>2227.4448519682351</v>
      </c>
      <c r="T181" s="98">
        <v>2072.7138834287543</v>
      </c>
      <c r="U181" s="98">
        <v>2002.3239450748183</v>
      </c>
      <c r="V181" s="98">
        <v>1682.0989455450745</v>
      </c>
      <c r="W181" s="98">
        <v>1502.9318692302854</v>
      </c>
      <c r="X181" s="98">
        <v>1401.6092512177115</v>
      </c>
      <c r="Y181" s="98">
        <v>1279.9371688220838</v>
      </c>
      <c r="DA181" s="63" t="s">
        <v>2271</v>
      </c>
    </row>
    <row r="182" spans="1:105" ht="12" customHeight="1" x14ac:dyDescent="0.25">
      <c r="A182" s="97" t="s">
        <v>140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1816.4207149556391</v>
      </c>
      <c r="L182" s="98">
        <v>1805.1089592651815</v>
      </c>
      <c r="M182" s="98">
        <v>1766.3025503907702</v>
      </c>
      <c r="N182" s="98">
        <v>1787.6359139669039</v>
      </c>
      <c r="O182" s="98">
        <v>1719.3103116404866</v>
      </c>
      <c r="P182" s="98">
        <v>1831.1246474224326</v>
      </c>
      <c r="Q182" s="98">
        <v>1708.1350050606025</v>
      </c>
      <c r="R182" s="98">
        <v>1896.5996614423577</v>
      </c>
      <c r="S182" s="98">
        <v>1815.684106947577</v>
      </c>
      <c r="T182" s="98">
        <v>1680.1772003730002</v>
      </c>
      <c r="U182" s="98">
        <v>1668.712420403828</v>
      </c>
      <c r="V182" s="98">
        <v>1371.91874131384</v>
      </c>
      <c r="W182" s="98">
        <v>1230.0018196691619</v>
      </c>
      <c r="X182" s="98">
        <v>1184.8960025338306</v>
      </c>
      <c r="Y182" s="98">
        <v>1096.2611540648111</v>
      </c>
      <c r="DA182" s="63" t="s">
        <v>2272</v>
      </c>
    </row>
    <row r="183" spans="1:105" ht="12" customHeight="1" x14ac:dyDescent="0.25">
      <c r="A183" s="100" t="s">
        <v>50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962.75575055698425</v>
      </c>
      <c r="L183" s="101">
        <v>960.86861429768248</v>
      </c>
      <c r="M183" s="101">
        <v>908.95399151261483</v>
      </c>
      <c r="N183" s="101">
        <v>923.92815608288038</v>
      </c>
      <c r="O183" s="101">
        <v>757.8221895349227</v>
      </c>
      <c r="P183" s="101">
        <v>753.73395861396125</v>
      </c>
      <c r="Q183" s="101">
        <v>753.28112156691213</v>
      </c>
      <c r="R183" s="101">
        <v>966.66501177783584</v>
      </c>
      <c r="S183" s="101">
        <v>956.9938393539278</v>
      </c>
      <c r="T183" s="101">
        <v>802.84185175013158</v>
      </c>
      <c r="U183" s="101">
        <v>795.68155464655217</v>
      </c>
      <c r="V183" s="101">
        <v>468.96312985457496</v>
      </c>
      <c r="W183" s="101">
        <v>371.32153801019859</v>
      </c>
      <c r="X183" s="101">
        <v>478.46981698190473</v>
      </c>
      <c r="Y183" s="101">
        <v>484.1230428777813</v>
      </c>
      <c r="DA183" s="131" t="s">
        <v>2273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853.66496439865466</v>
      </c>
      <c r="L184" s="104">
        <v>844.24034496749903</v>
      </c>
      <c r="M184" s="104">
        <v>857.34855887815536</v>
      </c>
      <c r="N184" s="104">
        <v>863.70775788402318</v>
      </c>
      <c r="O184" s="104">
        <v>961.48812210556378</v>
      </c>
      <c r="P184" s="104">
        <v>1077.3906888084709</v>
      </c>
      <c r="Q184" s="104">
        <v>954.85388349369043</v>
      </c>
      <c r="R184" s="104">
        <v>929.934649664522</v>
      </c>
      <c r="S184" s="104">
        <v>858.69026759364931</v>
      </c>
      <c r="T184" s="104">
        <v>877.33534862286854</v>
      </c>
      <c r="U184" s="104">
        <v>873.03086575727559</v>
      </c>
      <c r="V184" s="104">
        <v>902.95561145926501</v>
      </c>
      <c r="W184" s="104">
        <v>858.68028165896317</v>
      </c>
      <c r="X184" s="104">
        <v>706.42618555192598</v>
      </c>
      <c r="Y184" s="104">
        <v>612.13811118702984</v>
      </c>
      <c r="DA184" s="132" t="s">
        <v>2274</v>
      </c>
    </row>
    <row r="185" spans="1:105" ht="12" customHeight="1" x14ac:dyDescent="0.25">
      <c r="A185" s="106" t="s">
        <v>122</v>
      </c>
      <c r="B185" s="101">
        <v>1935.6131010810079</v>
      </c>
      <c r="C185" s="101">
        <v>1835.309331800039</v>
      </c>
      <c r="D185" s="101">
        <v>1842.7655785249005</v>
      </c>
      <c r="E185" s="101">
        <v>1856.2591188365386</v>
      </c>
      <c r="F185" s="101">
        <v>1935.7438547325653</v>
      </c>
      <c r="G185" s="101">
        <v>2001.0929212251087</v>
      </c>
      <c r="H185" s="101">
        <v>2080.6933232590959</v>
      </c>
      <c r="I185" s="101">
        <v>2121.0555434953744</v>
      </c>
      <c r="J185" s="101">
        <v>2015.8679805392571</v>
      </c>
      <c r="K185" s="101">
        <v>2114.2500541233026</v>
      </c>
      <c r="L185" s="101">
        <v>2063.1013757980236</v>
      </c>
      <c r="M185" s="101">
        <v>2012.5589939414215</v>
      </c>
      <c r="N185" s="101">
        <v>2081.938498156821</v>
      </c>
      <c r="O185" s="101">
        <v>2066.7858600965401</v>
      </c>
      <c r="P185" s="101">
        <v>2112.6860758798589</v>
      </c>
      <c r="Q185" s="101">
        <v>2081.5276008486649</v>
      </c>
      <c r="R185" s="101">
        <v>2079.1992794042767</v>
      </c>
      <c r="S185" s="101">
        <v>2066.5645349092583</v>
      </c>
      <c r="T185" s="101">
        <v>2011.618731241851</v>
      </c>
      <c r="U185" s="101">
        <v>1972.3942551714367</v>
      </c>
      <c r="V185" s="101">
        <v>1672.8123169680084</v>
      </c>
      <c r="W185" s="101">
        <v>1521.7592687433662</v>
      </c>
      <c r="X185" s="101">
        <v>1262.9991522152438</v>
      </c>
      <c r="Y185" s="101">
        <v>1207.5271083708094</v>
      </c>
      <c r="DA185" s="131" t="s">
        <v>2275</v>
      </c>
    </row>
    <row r="186" spans="1:105" ht="12" customHeight="1" x14ac:dyDescent="0.25">
      <c r="A186" s="107" t="s">
        <v>121</v>
      </c>
      <c r="B186" s="104">
        <v>1543.0904781514091</v>
      </c>
      <c r="C186" s="104">
        <v>1447.9874489319934</v>
      </c>
      <c r="D186" s="104">
        <v>1463.544815650411</v>
      </c>
      <c r="E186" s="104">
        <v>1482.2882373944094</v>
      </c>
      <c r="F186" s="104">
        <v>1536.6708761893169</v>
      </c>
      <c r="G186" s="104">
        <v>1605.6378779304932</v>
      </c>
      <c r="H186" s="104">
        <v>1681.0102935912623</v>
      </c>
      <c r="I186" s="104">
        <v>1731.2948263910464</v>
      </c>
      <c r="J186" s="104">
        <v>1621.17155067876</v>
      </c>
      <c r="K186" s="104">
        <v>1708.1214794120515</v>
      </c>
      <c r="L186" s="104">
        <v>1670.8478998217627</v>
      </c>
      <c r="M186" s="104">
        <v>1623.3454621116537</v>
      </c>
      <c r="N186" s="104">
        <v>1687.784997784413</v>
      </c>
      <c r="O186" s="104">
        <v>1640.2093817886901</v>
      </c>
      <c r="P186" s="104">
        <v>1668.8471155785764</v>
      </c>
      <c r="Q186" s="104">
        <v>1666.312958205594</v>
      </c>
      <c r="R186" s="104">
        <v>1715.5623633848838</v>
      </c>
      <c r="S186" s="104">
        <v>1727.2421636425393</v>
      </c>
      <c r="T186" s="104">
        <v>1678.4621776306528</v>
      </c>
      <c r="U186" s="104">
        <v>1664.6199773965577</v>
      </c>
      <c r="V186" s="104">
        <v>1376.3428237168603</v>
      </c>
      <c r="W186" s="104">
        <v>1248.30600147226</v>
      </c>
      <c r="X186" s="104">
        <v>1061.3177197891673</v>
      </c>
      <c r="Y186" s="104">
        <v>1030.2974936875389</v>
      </c>
      <c r="DA186" s="132" t="s">
        <v>2276</v>
      </c>
    </row>
    <row r="187" spans="1:105" ht="12" customHeight="1" x14ac:dyDescent="0.25">
      <c r="A187" s="108" t="s">
        <v>53</v>
      </c>
      <c r="B187" s="98">
        <v>810.31365657002652</v>
      </c>
      <c r="C187" s="98">
        <v>737.90018862019667</v>
      </c>
      <c r="D187" s="98">
        <v>759.11444613395872</v>
      </c>
      <c r="E187" s="98">
        <v>778.52270799202529</v>
      </c>
      <c r="F187" s="98">
        <v>763.34507344074279</v>
      </c>
      <c r="G187" s="98">
        <v>811.3098168610444</v>
      </c>
      <c r="H187" s="98">
        <v>858.52674256880857</v>
      </c>
      <c r="I187" s="98">
        <v>926.24467699997876</v>
      </c>
      <c r="J187" s="98">
        <v>802.82873321086845</v>
      </c>
      <c r="K187" s="98">
        <v>867.22257060718664</v>
      </c>
      <c r="L187" s="98">
        <v>851.87533555931941</v>
      </c>
      <c r="M187" s="98">
        <v>800.90367769594548</v>
      </c>
      <c r="N187" s="98">
        <v>835.78267536061128</v>
      </c>
      <c r="O187" s="98">
        <v>693.24489102841505</v>
      </c>
      <c r="P187" s="98">
        <v>660.18471046367711</v>
      </c>
      <c r="Q187" s="98">
        <v>702.96289842387</v>
      </c>
      <c r="R187" s="98">
        <v>850.11637117278224</v>
      </c>
      <c r="S187" s="98">
        <v>892.41492417906261</v>
      </c>
      <c r="T187" s="98">
        <v>796.9825973390532</v>
      </c>
      <c r="U187" s="98">
        <v>789.18288498469565</v>
      </c>
      <c r="V187" s="98">
        <v>473.5388132404014</v>
      </c>
      <c r="W187" s="98">
        <v>380.08582991065396</v>
      </c>
      <c r="X187" s="98">
        <v>428.05216938672766</v>
      </c>
      <c r="Y187" s="98">
        <v>455.39482814890391</v>
      </c>
      <c r="DA187" s="63" t="s">
        <v>2277</v>
      </c>
    </row>
    <row r="188" spans="1:105" ht="12" customHeight="1" x14ac:dyDescent="0.25">
      <c r="A188" s="108" t="s">
        <v>52</v>
      </c>
      <c r="B188" s="98">
        <v>732.77682158138259</v>
      </c>
      <c r="C188" s="98">
        <v>710.08726031179663</v>
      </c>
      <c r="D188" s="98">
        <v>704.43036951645195</v>
      </c>
      <c r="E188" s="98">
        <v>703.76552940238423</v>
      </c>
      <c r="F188" s="98">
        <v>773.32580274857401</v>
      </c>
      <c r="G188" s="98">
        <v>794.32806106944849</v>
      </c>
      <c r="H188" s="98">
        <v>822.48355102245364</v>
      </c>
      <c r="I188" s="98">
        <v>805.05014939106809</v>
      </c>
      <c r="J188" s="98">
        <v>818.34281746789145</v>
      </c>
      <c r="K188" s="98">
        <v>840.89890880486496</v>
      </c>
      <c r="L188" s="98">
        <v>818.97256426244314</v>
      </c>
      <c r="M188" s="98">
        <v>822.4417844157083</v>
      </c>
      <c r="N188" s="98">
        <v>852.00232242380184</v>
      </c>
      <c r="O188" s="98">
        <v>946.96449076027523</v>
      </c>
      <c r="P188" s="98">
        <v>1008.6624051148995</v>
      </c>
      <c r="Q188" s="98">
        <v>963.35005978172398</v>
      </c>
      <c r="R188" s="98">
        <v>865.44599221210149</v>
      </c>
      <c r="S188" s="98">
        <v>834.82723946347642</v>
      </c>
      <c r="T188" s="98">
        <v>881.47958029159975</v>
      </c>
      <c r="U188" s="98">
        <v>875.43709241186184</v>
      </c>
      <c r="V188" s="98">
        <v>902.8040104764591</v>
      </c>
      <c r="W188" s="98">
        <v>868.22017156160621</v>
      </c>
      <c r="X188" s="98">
        <v>633.26555040243954</v>
      </c>
      <c r="Y188" s="98">
        <v>574.90266553863489</v>
      </c>
      <c r="DA188" s="63" t="s">
        <v>2278</v>
      </c>
    </row>
    <row r="189" spans="1:105" ht="12" customHeight="1" x14ac:dyDescent="0.25">
      <c r="A189" s="121" t="s">
        <v>54</v>
      </c>
      <c r="B189" s="122">
        <v>308.75125655154596</v>
      </c>
      <c r="C189" s="122">
        <v>306.03836790398668</v>
      </c>
      <c r="D189" s="122">
        <v>299.76277084530943</v>
      </c>
      <c r="E189" s="122">
        <v>324.7177019408681</v>
      </c>
      <c r="F189" s="122">
        <v>326.41046120363825</v>
      </c>
      <c r="G189" s="122">
        <v>338.45648940309019</v>
      </c>
      <c r="H189" s="122">
        <v>328.4401100056528</v>
      </c>
      <c r="I189" s="122">
        <v>322.1230860341293</v>
      </c>
      <c r="J189" s="122">
        <v>281.38336894741485</v>
      </c>
      <c r="K189" s="122">
        <v>292.13428908976732</v>
      </c>
      <c r="L189" s="122">
        <v>288.20919319010426</v>
      </c>
      <c r="M189" s="122">
        <v>270.32973913050967</v>
      </c>
      <c r="N189" s="122">
        <v>279.5035226766887</v>
      </c>
      <c r="O189" s="122">
        <v>280.05403364584839</v>
      </c>
      <c r="P189" s="122">
        <v>284.51867262108948</v>
      </c>
      <c r="Q189" s="122">
        <v>297.18406404273355</v>
      </c>
      <c r="R189" s="122">
        <v>295.53137704203823</v>
      </c>
      <c r="S189" s="122">
        <v>293.4690453066105</v>
      </c>
      <c r="T189" s="122">
        <v>289.01880538600301</v>
      </c>
      <c r="U189" s="122">
        <v>283.67781494991772</v>
      </c>
      <c r="V189" s="122">
        <v>291.2572421474726</v>
      </c>
      <c r="W189" s="122">
        <v>279.94707046392602</v>
      </c>
      <c r="X189" s="122">
        <v>204.35663618597701</v>
      </c>
      <c r="Y189" s="122">
        <v>203.83681665752491</v>
      </c>
      <c r="DA189" s="130" t="s">
        <v>2279</v>
      </c>
    </row>
    <row r="190" spans="1:105" ht="12" customHeight="1" x14ac:dyDescent="0.25">
      <c r="A190" s="97" t="s">
        <v>50</v>
      </c>
      <c r="B190" s="98">
        <v>382.48089954096002</v>
      </c>
      <c r="C190" s="98">
        <v>369.99537121723762</v>
      </c>
      <c r="D190" s="98">
        <v>367.27479499853973</v>
      </c>
      <c r="E190" s="98">
        <v>408.26089090288764</v>
      </c>
      <c r="F190" s="98">
        <v>405.47895412051867</v>
      </c>
      <c r="G190" s="98">
        <v>398.0116257795699</v>
      </c>
      <c r="H190" s="98">
        <v>413.68562191947154</v>
      </c>
      <c r="I190" s="98">
        <v>406.82356500241627</v>
      </c>
      <c r="J190" s="98">
        <v>344.86314465806447</v>
      </c>
      <c r="K190" s="98">
        <v>369.46706701111981</v>
      </c>
      <c r="L190" s="98">
        <v>353.16570090407441</v>
      </c>
      <c r="M190" s="98">
        <v>352.82524416086147</v>
      </c>
      <c r="N190" s="98">
        <v>355.66422875736441</v>
      </c>
      <c r="O190" s="98">
        <v>352.25476082516138</v>
      </c>
      <c r="P190" s="98">
        <v>383.71626300102861</v>
      </c>
      <c r="Q190" s="98">
        <v>368.7694425936175</v>
      </c>
      <c r="R190" s="98">
        <v>393.99149620177678</v>
      </c>
      <c r="S190" s="98">
        <v>387.33944628002678</v>
      </c>
      <c r="T190" s="98">
        <v>384.68511425068647</v>
      </c>
      <c r="U190" s="98">
        <v>401.8475951467957</v>
      </c>
      <c r="V190" s="98">
        <v>370.9147590509063</v>
      </c>
      <c r="W190" s="98">
        <v>351.3614737789722</v>
      </c>
      <c r="X190" s="98">
        <v>318.76811270752802</v>
      </c>
      <c r="Y190" s="98">
        <v>287.89367628178115</v>
      </c>
      <c r="DA190" s="63" t="s">
        <v>2280</v>
      </c>
    </row>
    <row r="191" spans="1:105" ht="12" customHeight="1" x14ac:dyDescent="0.25">
      <c r="A191" s="109" t="s">
        <v>120</v>
      </c>
      <c r="B191" s="33">
        <v>305.90990006250291</v>
      </c>
      <c r="C191" s="33">
        <v>303.48008777145668</v>
      </c>
      <c r="D191" s="33">
        <v>296.88313338375423</v>
      </c>
      <c r="E191" s="33">
        <v>321.00488993965917</v>
      </c>
      <c r="F191" s="33">
        <v>322.58209987662656</v>
      </c>
      <c r="G191" s="33">
        <v>335.270706099488</v>
      </c>
      <c r="H191" s="33">
        <v>323.39949852377123</v>
      </c>
      <c r="I191" s="33">
        <v>316.65056106739627</v>
      </c>
      <c r="J191" s="33">
        <v>277.07600252746141</v>
      </c>
      <c r="K191" s="33">
        <v>286.55008411951644</v>
      </c>
      <c r="L191" s="33">
        <v>283.38519113192336</v>
      </c>
      <c r="M191" s="33">
        <v>264.03443213039839</v>
      </c>
      <c r="N191" s="33">
        <v>273.55661853121507</v>
      </c>
      <c r="O191" s="33">
        <v>274.36504249672038</v>
      </c>
      <c r="P191" s="33">
        <v>276.54213771465311</v>
      </c>
      <c r="Q191" s="33">
        <v>291.45246404993094</v>
      </c>
      <c r="R191" s="33">
        <v>287.57782499856722</v>
      </c>
      <c r="S191" s="33">
        <v>285.910163805472</v>
      </c>
      <c r="T191" s="33">
        <v>281.50604635159641</v>
      </c>
      <c r="U191" s="33">
        <v>274.50110178242966</v>
      </c>
      <c r="V191" s="33">
        <v>285.22277521320171</v>
      </c>
      <c r="W191" s="33">
        <v>274.58302435411446</v>
      </c>
      <c r="X191" s="33">
        <v>195.52872880871635</v>
      </c>
      <c r="Y191" s="33">
        <v>197.18388985632765</v>
      </c>
      <c r="DA191" s="60" t="s">
        <v>2281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11963.923199199979</v>
      </c>
      <c r="C193" s="117">
        <f t="shared" si="94"/>
        <v>12215.562008251081</v>
      </c>
      <c r="D193" s="117">
        <f t="shared" si="94"/>
        <v>14492.407151590407</v>
      </c>
      <c r="E193" s="117">
        <f t="shared" si="94"/>
        <v>9545.1089577602288</v>
      </c>
      <c r="F193" s="117">
        <f t="shared" si="94"/>
        <v>9500.7042186756153</v>
      </c>
      <c r="G193" s="117">
        <f t="shared" si="94"/>
        <v>12178.611810150915</v>
      </c>
      <c r="H193" s="117">
        <f t="shared" si="94"/>
        <v>11222.245480037211</v>
      </c>
      <c r="I193" s="117">
        <f t="shared" si="94"/>
        <v>10200.403179231109</v>
      </c>
      <c r="J193" s="117">
        <f t="shared" si="94"/>
        <v>10759.414298840087</v>
      </c>
      <c r="K193" s="117">
        <f t="shared" si="94"/>
        <v>10856.738196195838</v>
      </c>
      <c r="L193" s="117">
        <f t="shared" si="94"/>
        <v>12373.941897035074</v>
      </c>
      <c r="M193" s="117">
        <f t="shared" si="94"/>
        <v>10033.253550580115</v>
      </c>
      <c r="N193" s="117">
        <f t="shared" si="94"/>
        <v>10644.134695769169</v>
      </c>
      <c r="O193" s="117">
        <f t="shared" si="94"/>
        <v>11738.836651961225</v>
      </c>
      <c r="P193" s="117">
        <f t="shared" si="94"/>
        <v>9852.7792832624036</v>
      </c>
      <c r="Q193" s="117">
        <f t="shared" si="94"/>
        <v>10316.057263902236</v>
      </c>
      <c r="R193" s="117">
        <f t="shared" ref="R193:V193" si="95">R194+R197+R199+R208</f>
        <v>10913.864123512367</v>
      </c>
      <c r="S193" s="117">
        <f t="shared" si="95"/>
        <v>11220.640370602132</v>
      </c>
      <c r="T193" s="117">
        <f t="shared" si="95"/>
        <v>11044.168527442567</v>
      </c>
      <c r="U193" s="117">
        <f t="shared" si="95"/>
        <v>10385.200514746506</v>
      </c>
      <c r="V193" s="117">
        <f t="shared" si="95"/>
        <v>11278.973636098051</v>
      </c>
      <c r="W193" s="117">
        <f t="shared" ref="W193:Y193" si="96">W194+W197+W199+W208</f>
        <v>12010.405398414501</v>
      </c>
      <c r="X193" s="117">
        <f t="shared" si="96"/>
        <v>10034.445419040345</v>
      </c>
      <c r="Y193" s="117">
        <f t="shared" si="96"/>
        <v>9903.0058648608174</v>
      </c>
      <c r="DA193" s="129" t="s">
        <v>2432</v>
      </c>
    </row>
    <row r="194" spans="1:105" ht="12" customHeight="1" x14ac:dyDescent="0.25">
      <c r="A194" s="121" t="s">
        <v>57</v>
      </c>
      <c r="B194" s="122">
        <f t="shared" ref="B194:Q194" si="97">SUM(B195:B196)</f>
        <v>10471.164988402945</v>
      </c>
      <c r="C194" s="122">
        <f t="shared" si="97"/>
        <v>10782.120873422031</v>
      </c>
      <c r="D194" s="122">
        <f t="shared" si="97"/>
        <v>13051.658703085675</v>
      </c>
      <c r="E194" s="122">
        <f t="shared" si="97"/>
        <v>8061.4047972805811</v>
      </c>
      <c r="F194" s="122">
        <f t="shared" si="97"/>
        <v>7961.7547673368408</v>
      </c>
      <c r="G194" s="122">
        <f t="shared" si="97"/>
        <v>10572.294801901033</v>
      </c>
      <c r="H194" s="122">
        <f t="shared" si="97"/>
        <v>9529.6126982899877</v>
      </c>
      <c r="I194" s="122">
        <f t="shared" si="97"/>
        <v>8501.216433561618</v>
      </c>
      <c r="J194" s="122">
        <f t="shared" si="97"/>
        <v>9157.1689740085785</v>
      </c>
      <c r="K194" s="122">
        <f t="shared" si="97"/>
        <v>9165.1327915406855</v>
      </c>
      <c r="L194" s="122">
        <f t="shared" si="97"/>
        <v>10700.465875913855</v>
      </c>
      <c r="M194" s="122">
        <f t="shared" si="97"/>
        <v>8410.6188998508533</v>
      </c>
      <c r="N194" s="122">
        <f t="shared" si="97"/>
        <v>8964.6076674846445</v>
      </c>
      <c r="O194" s="122">
        <f t="shared" si="97"/>
        <v>10057.753662071585</v>
      </c>
      <c r="P194" s="122">
        <f t="shared" si="97"/>
        <v>8123.2820522918746</v>
      </c>
      <c r="Q194" s="122">
        <f t="shared" si="97"/>
        <v>8583.8526341152792</v>
      </c>
      <c r="R194" s="122">
        <f t="shared" ref="R194:V194" si="98">SUM(R195:R196)</f>
        <v>9155.6770835810148</v>
      </c>
      <c r="S194" s="122">
        <f t="shared" si="98"/>
        <v>9458.3435918942341</v>
      </c>
      <c r="T194" s="122">
        <f t="shared" si="98"/>
        <v>9303.5921583766067</v>
      </c>
      <c r="U194" s="122">
        <f t="shared" si="98"/>
        <v>8648.1165878942938</v>
      </c>
      <c r="V194" s="122">
        <f t="shared" si="98"/>
        <v>9702.8823418856064</v>
      </c>
      <c r="W194" s="122">
        <f t="shared" ref="W194:Y194" si="99">SUM(W195:W196)</f>
        <v>10521.589722082088</v>
      </c>
      <c r="X194" s="122">
        <f t="shared" si="99"/>
        <v>8765.9171799993292</v>
      </c>
      <c r="Y194" s="122">
        <f t="shared" si="99"/>
        <v>8676.2371022511816</v>
      </c>
      <c r="DA194" s="130" t="s">
        <v>2433</v>
      </c>
    </row>
    <row r="195" spans="1:105" ht="12" customHeight="1" x14ac:dyDescent="0.25">
      <c r="A195" s="97" t="s">
        <v>74</v>
      </c>
      <c r="B195" s="98">
        <v>10220.690053728325</v>
      </c>
      <c r="C195" s="98">
        <v>10529.797548546108</v>
      </c>
      <c r="D195" s="98">
        <v>12753.560508900382</v>
      </c>
      <c r="E195" s="98">
        <v>7880.4354789697563</v>
      </c>
      <c r="F195" s="98">
        <v>7783.1902565780165</v>
      </c>
      <c r="G195" s="98">
        <v>10338.934781132348</v>
      </c>
      <c r="H195" s="98">
        <v>9323.9036608078659</v>
      </c>
      <c r="I195" s="98">
        <v>8320.2042296034288</v>
      </c>
      <c r="J195" s="98">
        <v>8962.7484410594498</v>
      </c>
      <c r="K195" s="98">
        <v>8972.9936539640203</v>
      </c>
      <c r="L195" s="98">
        <v>10479.119002117857</v>
      </c>
      <c r="M195" s="98">
        <v>8238.9666224713455</v>
      </c>
      <c r="N195" s="98">
        <v>8783.2507757986823</v>
      </c>
      <c r="O195" s="98">
        <v>9856.0942925784584</v>
      </c>
      <c r="P195" s="98">
        <v>7961.5237729878227</v>
      </c>
      <c r="Q195" s="98">
        <v>8414.3434651116295</v>
      </c>
      <c r="R195" s="98">
        <v>8975.7474323266561</v>
      </c>
      <c r="S195" s="98">
        <v>9273.6821038937651</v>
      </c>
      <c r="T195" s="98">
        <v>9122.4682809777096</v>
      </c>
      <c r="U195" s="98">
        <v>8479.3226354832859</v>
      </c>
      <c r="V195" s="98">
        <v>9521.7746117077313</v>
      </c>
      <c r="W195" s="98">
        <v>10324.094083121436</v>
      </c>
      <c r="X195" s="98">
        <v>8607.4567862447366</v>
      </c>
      <c r="Y195" s="98">
        <v>8520.4199472359996</v>
      </c>
      <c r="DA195" s="63" t="s">
        <v>2434</v>
      </c>
    </row>
    <row r="196" spans="1:105" ht="12" customHeight="1" x14ac:dyDescent="0.25">
      <c r="A196" s="97" t="s">
        <v>53</v>
      </c>
      <c r="B196" s="98">
        <v>250.47493467461922</v>
      </c>
      <c r="C196" s="98">
        <v>252.32332487592228</v>
      </c>
      <c r="D196" s="98">
        <v>298.09819418529304</v>
      </c>
      <c r="E196" s="98">
        <v>180.96931831082514</v>
      </c>
      <c r="F196" s="98">
        <v>178.56451075882467</v>
      </c>
      <c r="G196" s="98">
        <v>233.36002076868579</v>
      </c>
      <c r="H196" s="98">
        <v>205.70903748212208</v>
      </c>
      <c r="I196" s="98">
        <v>181.01220395818873</v>
      </c>
      <c r="J196" s="98">
        <v>194.4205329491279</v>
      </c>
      <c r="K196" s="98">
        <v>192.13913757666597</v>
      </c>
      <c r="L196" s="98">
        <v>221.34687379599686</v>
      </c>
      <c r="M196" s="98">
        <v>171.6522773795073</v>
      </c>
      <c r="N196" s="98">
        <v>181.35689168596193</v>
      </c>
      <c r="O196" s="98">
        <v>201.65936949312757</v>
      </c>
      <c r="P196" s="98">
        <v>161.75827930405157</v>
      </c>
      <c r="Q196" s="98">
        <v>169.50916900365004</v>
      </c>
      <c r="R196" s="98">
        <v>179.9296512543587</v>
      </c>
      <c r="S196" s="98">
        <v>184.66148800046849</v>
      </c>
      <c r="T196" s="98">
        <v>181.12387739889709</v>
      </c>
      <c r="U196" s="98">
        <v>168.79395241100715</v>
      </c>
      <c r="V196" s="98">
        <v>181.10773017787557</v>
      </c>
      <c r="W196" s="98">
        <v>197.49563896065288</v>
      </c>
      <c r="X196" s="98">
        <v>158.46039375459287</v>
      </c>
      <c r="Y196" s="98">
        <v>155.81715501518141</v>
      </c>
      <c r="DA196" s="63" t="s">
        <v>2435</v>
      </c>
    </row>
    <row r="197" spans="1:105" ht="12" customHeight="1" x14ac:dyDescent="0.25">
      <c r="A197" s="121" t="s">
        <v>92</v>
      </c>
      <c r="B197" s="122">
        <f t="shared" ref="B197:Y197" si="100">B198</f>
        <v>3.9102180488210783</v>
      </c>
      <c r="C197" s="122">
        <f t="shared" si="100"/>
        <v>5.1966971654839282</v>
      </c>
      <c r="D197" s="122">
        <f t="shared" si="100"/>
        <v>6.4772054668016068</v>
      </c>
      <c r="E197" s="122">
        <f t="shared" si="100"/>
        <v>18.030384111727052</v>
      </c>
      <c r="F197" s="122">
        <f t="shared" si="100"/>
        <v>8.2701274704716727</v>
      </c>
      <c r="G197" s="122">
        <f t="shared" si="100"/>
        <v>12.334942037626135</v>
      </c>
      <c r="H197" s="122">
        <f t="shared" si="100"/>
        <v>37.445129615942335</v>
      </c>
      <c r="I197" s="122">
        <f t="shared" si="100"/>
        <v>20.903679169424574</v>
      </c>
      <c r="J197" s="122">
        <f t="shared" si="100"/>
        <v>27.627688686936853</v>
      </c>
      <c r="K197" s="122">
        <f t="shared" si="100"/>
        <v>33.465531838282992</v>
      </c>
      <c r="L197" s="122">
        <f t="shared" si="100"/>
        <v>48.027710690008604</v>
      </c>
      <c r="M197" s="122">
        <f t="shared" si="100"/>
        <v>38.794375086033348</v>
      </c>
      <c r="N197" s="122">
        <f t="shared" si="100"/>
        <v>38.939098682329742</v>
      </c>
      <c r="O197" s="122">
        <f t="shared" si="100"/>
        <v>39.087843339475469</v>
      </c>
      <c r="P197" s="122">
        <f t="shared" si="100"/>
        <v>30.120469149370727</v>
      </c>
      <c r="Q197" s="122">
        <f t="shared" si="100"/>
        <v>44.726335927678726</v>
      </c>
      <c r="R197" s="122">
        <f t="shared" si="100"/>
        <v>40.904888953856791</v>
      </c>
      <c r="S197" s="122">
        <f t="shared" si="100"/>
        <v>42.007895863290003</v>
      </c>
      <c r="T197" s="122">
        <f t="shared" si="100"/>
        <v>43.73212098605061</v>
      </c>
      <c r="U197" s="122">
        <f t="shared" si="100"/>
        <v>48.262144572423892</v>
      </c>
      <c r="V197" s="122">
        <f t="shared" si="100"/>
        <v>78.878983020269089</v>
      </c>
      <c r="W197" s="122">
        <f t="shared" si="100"/>
        <v>99.66869138914852</v>
      </c>
      <c r="X197" s="122">
        <f t="shared" si="100"/>
        <v>117.03832408186958</v>
      </c>
      <c r="Y197" s="122">
        <f t="shared" si="100"/>
        <v>113.81565038229589</v>
      </c>
      <c r="DA197" s="130" t="s">
        <v>2436</v>
      </c>
    </row>
    <row r="198" spans="1:105" ht="12" customHeight="1" x14ac:dyDescent="0.25">
      <c r="A198" s="97" t="s">
        <v>53</v>
      </c>
      <c r="B198" s="98">
        <f>RES_hhdet_tesh!B29</f>
        <v>3.9102180488210783</v>
      </c>
      <c r="C198" s="98">
        <f>RES_hhdet_tesh!C29</f>
        <v>5.1966971654839282</v>
      </c>
      <c r="D198" s="98">
        <f>RES_hhdet_tesh!D29</f>
        <v>6.4772054668016068</v>
      </c>
      <c r="E198" s="98">
        <f>RES_hhdet_tesh!E29</f>
        <v>18.030384111727052</v>
      </c>
      <c r="F198" s="98">
        <f>RES_hhdet_tesh!F29</f>
        <v>8.2701274704716727</v>
      </c>
      <c r="G198" s="98">
        <f>RES_hhdet_tesh!G29</f>
        <v>12.334942037626135</v>
      </c>
      <c r="H198" s="98">
        <f>RES_hhdet_tesh!H29</f>
        <v>37.445129615942335</v>
      </c>
      <c r="I198" s="98">
        <f>RES_hhdet_tesh!I29</f>
        <v>20.903679169424574</v>
      </c>
      <c r="J198" s="98">
        <f>RES_hhdet_tesh!J29</f>
        <v>27.627688686936853</v>
      </c>
      <c r="K198" s="98">
        <f>RES_hhdet_tesh!K29</f>
        <v>33.465531838282992</v>
      </c>
      <c r="L198" s="98">
        <f>RES_hhdet_tesh!L29</f>
        <v>48.027710690008604</v>
      </c>
      <c r="M198" s="98">
        <f>RES_hhdet_tesh!M29</f>
        <v>38.794375086033348</v>
      </c>
      <c r="N198" s="98">
        <f>RES_hhdet_tesh!N29</f>
        <v>38.939098682329742</v>
      </c>
      <c r="O198" s="98">
        <f>RES_hhdet_tesh!O29</f>
        <v>39.087843339475469</v>
      </c>
      <c r="P198" s="98">
        <f>RES_hhdet_tesh!P29</f>
        <v>30.120469149370727</v>
      </c>
      <c r="Q198" s="98">
        <f>RES_hhdet_tesh!Q29</f>
        <v>44.726335927678726</v>
      </c>
      <c r="R198" s="98">
        <f>RES_hhdet_tesh!R29</f>
        <v>40.904888953856791</v>
      </c>
      <c r="S198" s="98">
        <f>RES_hhdet_tesh!S29</f>
        <v>42.007895863290003</v>
      </c>
      <c r="T198" s="98">
        <f>RES_hhdet_tesh!T29</f>
        <v>43.73212098605061</v>
      </c>
      <c r="U198" s="98">
        <f>RES_hhdet_tesh!U29</f>
        <v>48.262144572423892</v>
      </c>
      <c r="V198" s="98">
        <f>RES_hhdet_tesh!V29</f>
        <v>78.878983020269089</v>
      </c>
      <c r="W198" s="98">
        <f>RES_hhdet_tesh!W29</f>
        <v>99.66869138914852</v>
      </c>
      <c r="X198" s="98">
        <f>RES_hhdet_tesh!X29</f>
        <v>117.03832408186958</v>
      </c>
      <c r="Y198" s="98">
        <f>RES_hhdet_tesh!Y29</f>
        <v>113.81565038229589</v>
      </c>
      <c r="DA198" s="63" t="s">
        <v>2437</v>
      </c>
    </row>
    <row r="199" spans="1:105" ht="12" customHeight="1" x14ac:dyDescent="0.25">
      <c r="A199" s="121" t="s">
        <v>55</v>
      </c>
      <c r="B199" s="122">
        <v>1258.2704975182019</v>
      </c>
      <c r="C199" s="122">
        <v>1199.1899496640917</v>
      </c>
      <c r="D199" s="122">
        <v>1209.4676991116005</v>
      </c>
      <c r="E199" s="122">
        <v>1221.5731271018801</v>
      </c>
      <c r="F199" s="122">
        <v>1284.4942946306571</v>
      </c>
      <c r="G199" s="122">
        <v>1337.5826441472884</v>
      </c>
      <c r="H199" s="122">
        <v>1405.967052249277</v>
      </c>
      <c r="I199" s="122">
        <v>1433.7415556386061</v>
      </c>
      <c r="J199" s="122">
        <v>1360.8846974598393</v>
      </c>
      <c r="K199" s="122">
        <v>1436.2729711750558</v>
      </c>
      <c r="L199" s="122">
        <v>1406.1787775938403</v>
      </c>
      <c r="M199" s="122">
        <v>1378.0822927265026</v>
      </c>
      <c r="N199" s="122">
        <v>1427.1875831557372</v>
      </c>
      <c r="O199" s="122">
        <v>1427.2830990351144</v>
      </c>
      <c r="P199" s="122">
        <v>1480.803850460808</v>
      </c>
      <c r="Q199" s="122">
        <v>1457.7313244693978</v>
      </c>
      <c r="R199" s="122">
        <v>1487.6703130749204</v>
      </c>
      <c r="S199" s="122">
        <v>1489.9916758655104</v>
      </c>
      <c r="T199" s="122">
        <v>1467.1226573173685</v>
      </c>
      <c r="U199" s="122">
        <v>1460.4784464928746</v>
      </c>
      <c r="V199" s="122">
        <v>1258.1631372911036</v>
      </c>
      <c r="W199" s="122">
        <v>1156.0806537129399</v>
      </c>
      <c r="X199" s="122">
        <v>980.66225189144905</v>
      </c>
      <c r="Y199" s="122">
        <v>940.53295924652673</v>
      </c>
      <c r="DA199" s="130" t="s">
        <v>2438</v>
      </c>
    </row>
    <row r="200" spans="1:105" ht="12" customHeight="1" x14ac:dyDescent="0.25">
      <c r="A200" s="97" t="s">
        <v>141</v>
      </c>
      <c r="B200" s="98">
        <v>1232.9298738803407</v>
      </c>
      <c r="C200" s="98">
        <v>1190.7129597997323</v>
      </c>
      <c r="D200" s="98">
        <v>1199.0376083765366</v>
      </c>
      <c r="E200" s="98">
        <v>1186.8232910530492</v>
      </c>
      <c r="F200" s="98">
        <v>1280.3544283628651</v>
      </c>
      <c r="G200" s="98">
        <v>1330.0355045691651</v>
      </c>
      <c r="H200" s="98">
        <v>1426.9419210536903</v>
      </c>
      <c r="I200" s="98">
        <v>1438.4533996114819</v>
      </c>
      <c r="J200" s="98">
        <v>1348.2477761506368</v>
      </c>
      <c r="K200" s="98">
        <v>1463.4623122059404</v>
      </c>
      <c r="L200" s="98">
        <v>1446.5124962790685</v>
      </c>
      <c r="M200" s="98">
        <v>1435.3033876431064</v>
      </c>
      <c r="N200" s="98">
        <v>1449.8302264794884</v>
      </c>
      <c r="O200" s="98">
        <v>1446.0749520501904</v>
      </c>
      <c r="P200" s="98">
        <v>1571.6840782748998</v>
      </c>
      <c r="Q200" s="98">
        <v>1446.90961419363</v>
      </c>
      <c r="R200" s="98">
        <v>1589.4785609595851</v>
      </c>
      <c r="S200" s="98">
        <v>1536.7304095804684</v>
      </c>
      <c r="T200" s="98">
        <v>1472.389850005379</v>
      </c>
      <c r="U200" s="98">
        <v>1469.4883134461793</v>
      </c>
      <c r="V200" s="98">
        <v>1270.7064054947418</v>
      </c>
      <c r="W200" s="98">
        <v>1155.801560784543</v>
      </c>
      <c r="X200" s="98">
        <v>1091.2865128994752</v>
      </c>
      <c r="Y200" s="98">
        <v>1003.8620589536235</v>
      </c>
      <c r="DA200" s="63" t="s">
        <v>2439</v>
      </c>
    </row>
    <row r="201" spans="1:105" ht="12" customHeight="1" x14ac:dyDescent="0.25">
      <c r="A201" s="97" t="s">
        <v>140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1450.759096283369</v>
      </c>
      <c r="L201" s="98">
        <v>1441.6291170964221</v>
      </c>
      <c r="M201" s="98">
        <v>1426.8581141915442</v>
      </c>
      <c r="N201" s="98">
        <v>1442.5994490208218</v>
      </c>
      <c r="O201" s="98">
        <v>1445.6914552125284</v>
      </c>
      <c r="P201" s="98">
        <v>1568.1906757430643</v>
      </c>
      <c r="Q201" s="98">
        <v>1445.3590019083831</v>
      </c>
      <c r="R201" s="98">
        <v>1583.6554743028898</v>
      </c>
      <c r="S201" s="98">
        <v>1525.0066338178701</v>
      </c>
      <c r="T201" s="98">
        <v>1458.4165080146447</v>
      </c>
      <c r="U201" s="98">
        <v>1455.6241404439936</v>
      </c>
      <c r="V201" s="98">
        <v>1257.1553035882011</v>
      </c>
      <c r="W201" s="98">
        <v>1144.7819741338903</v>
      </c>
      <c r="X201" s="98">
        <v>1081.6895128840197</v>
      </c>
      <c r="Y201" s="98">
        <v>993.91621502618318</v>
      </c>
      <c r="DA201" s="63" t="s">
        <v>2440</v>
      </c>
    </row>
    <row r="202" spans="1:105" ht="12" customHeight="1" x14ac:dyDescent="0.25">
      <c r="A202" s="100" t="s">
        <v>50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597.09413188471422</v>
      </c>
      <c r="L202" s="101">
        <v>597.3887721289226</v>
      </c>
      <c r="M202" s="101">
        <v>569.509555313389</v>
      </c>
      <c r="N202" s="101">
        <v>578.8916911367985</v>
      </c>
      <c r="O202" s="101">
        <v>484.20333310696464</v>
      </c>
      <c r="P202" s="101">
        <v>490.79998693459299</v>
      </c>
      <c r="Q202" s="101">
        <v>490.50511841469256</v>
      </c>
      <c r="R202" s="101">
        <v>653.72082463836796</v>
      </c>
      <c r="S202" s="101">
        <v>666.31636622422081</v>
      </c>
      <c r="T202" s="101">
        <v>581.08115939177617</v>
      </c>
      <c r="U202" s="101">
        <v>582.5932746867179</v>
      </c>
      <c r="V202" s="101">
        <v>354.19969212893619</v>
      </c>
      <c r="W202" s="101">
        <v>286.10169247492729</v>
      </c>
      <c r="X202" s="101">
        <v>375.26332733209392</v>
      </c>
      <c r="Y202" s="101">
        <v>381.77810383915323</v>
      </c>
      <c r="DA202" s="131" t="s">
        <v>2441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853.66496439865466</v>
      </c>
      <c r="L203" s="104">
        <v>844.24034496749903</v>
      </c>
      <c r="M203" s="104">
        <v>857.34855887815536</v>
      </c>
      <c r="N203" s="104">
        <v>863.70775788402318</v>
      </c>
      <c r="O203" s="104">
        <v>961.48812210556378</v>
      </c>
      <c r="P203" s="104">
        <v>1077.3906888084709</v>
      </c>
      <c r="Q203" s="104">
        <v>954.85388349369043</v>
      </c>
      <c r="R203" s="104">
        <v>929.934649664522</v>
      </c>
      <c r="S203" s="104">
        <v>858.69026759364931</v>
      </c>
      <c r="T203" s="104">
        <v>877.33534862286854</v>
      </c>
      <c r="U203" s="104">
        <v>873.03086575727559</v>
      </c>
      <c r="V203" s="104">
        <v>902.95561145926501</v>
      </c>
      <c r="W203" s="104">
        <v>858.68028165896317</v>
      </c>
      <c r="X203" s="104">
        <v>706.42618555192598</v>
      </c>
      <c r="Y203" s="104">
        <v>612.13811118702984</v>
      </c>
      <c r="DA203" s="132" t="s">
        <v>2442</v>
      </c>
    </row>
    <row r="204" spans="1:105" ht="12" customHeight="1" x14ac:dyDescent="0.25">
      <c r="A204" s="106" t="s">
        <v>122</v>
      </c>
      <c r="B204" s="101">
        <v>1260.4399859433008</v>
      </c>
      <c r="C204" s="101">
        <v>1199.9266758766585</v>
      </c>
      <c r="D204" s="101">
        <v>1210.4087300273948</v>
      </c>
      <c r="E204" s="101">
        <v>1225.2058796792007</v>
      </c>
      <c r="F204" s="101">
        <v>1285.2235844000868</v>
      </c>
      <c r="G204" s="101">
        <v>1339.2296348695263</v>
      </c>
      <c r="H204" s="101">
        <v>1401.694586033557</v>
      </c>
      <c r="I204" s="101">
        <v>1432.8861821683104</v>
      </c>
      <c r="J204" s="101">
        <v>1363.1562320621927</v>
      </c>
      <c r="K204" s="101">
        <v>1431.8758998462454</v>
      </c>
      <c r="L204" s="101">
        <v>1400.122363563017</v>
      </c>
      <c r="M204" s="101">
        <v>1369.765447666799</v>
      </c>
      <c r="N204" s="101">
        <v>1424.1944682220387</v>
      </c>
      <c r="O204" s="101">
        <v>1424.8583290701395</v>
      </c>
      <c r="P204" s="101">
        <v>1468.4220511633057</v>
      </c>
      <c r="Q204" s="101">
        <v>1459.2247965603599</v>
      </c>
      <c r="R204" s="101">
        <v>1474.022539939499</v>
      </c>
      <c r="S204" s="101">
        <v>1484.1128240457308</v>
      </c>
      <c r="T204" s="101">
        <v>1466.5180192866997</v>
      </c>
      <c r="U204" s="101">
        <v>1459.3344968462709</v>
      </c>
      <c r="V204" s="101">
        <v>1256.4987666998293</v>
      </c>
      <c r="W204" s="101">
        <v>1156.1457468330414</v>
      </c>
      <c r="X204" s="101">
        <v>964.7404912458469</v>
      </c>
      <c r="Y204" s="101">
        <v>931.00715794092525</v>
      </c>
      <c r="DA204" s="131" t="s">
        <v>2443</v>
      </c>
    </row>
    <row r="205" spans="1:105" ht="12" customHeight="1" x14ac:dyDescent="0.25">
      <c r="A205" s="107" t="s">
        <v>121</v>
      </c>
      <c r="B205" s="104">
        <v>1260.4399859433004</v>
      </c>
      <c r="C205" s="104">
        <v>1199.9630340085337</v>
      </c>
      <c r="D205" s="104">
        <v>1210.4367875117637</v>
      </c>
      <c r="E205" s="104">
        <v>1225.2523314866216</v>
      </c>
      <c r="F205" s="104">
        <v>1285.3289044314458</v>
      </c>
      <c r="G205" s="104">
        <v>1339.6240678450533</v>
      </c>
      <c r="H205" s="104">
        <v>1401.6013008857567</v>
      </c>
      <c r="I205" s="104">
        <v>1431.784639062776</v>
      </c>
      <c r="J205" s="104">
        <v>1362.4898147956196</v>
      </c>
      <c r="K205" s="104">
        <v>1430.6677634172925</v>
      </c>
      <c r="L205" s="104">
        <v>1399.1410220131095</v>
      </c>
      <c r="M205" s="104">
        <v>1369.0182862479292</v>
      </c>
      <c r="N205" s="104">
        <v>1423.500888876838</v>
      </c>
      <c r="O205" s="104">
        <v>1424.5333628115984</v>
      </c>
      <c r="P205" s="104">
        <v>1468.1964604312586</v>
      </c>
      <c r="Q205" s="104">
        <v>1459.1562242206294</v>
      </c>
      <c r="R205" s="104">
        <v>1473.3348904136335</v>
      </c>
      <c r="S205" s="104">
        <v>1483.1904457298021</v>
      </c>
      <c r="T205" s="104">
        <v>1466.2321156130033</v>
      </c>
      <c r="U205" s="104">
        <v>1459.497837325355</v>
      </c>
      <c r="V205" s="104">
        <v>1256.7748855499663</v>
      </c>
      <c r="W205" s="104">
        <v>1155.986978159814</v>
      </c>
      <c r="X205" s="104">
        <v>965.08401744505636</v>
      </c>
      <c r="Y205" s="104">
        <v>930.98536052839142</v>
      </c>
      <c r="DA205" s="132" t="s">
        <v>2444</v>
      </c>
    </row>
    <row r="206" spans="1:105" ht="12" customHeight="1" x14ac:dyDescent="0.25">
      <c r="A206" s="108" t="s">
        <v>53</v>
      </c>
      <c r="B206" s="98">
        <v>527.66316436191755</v>
      </c>
      <c r="C206" s="98">
        <v>489.8757736967371</v>
      </c>
      <c r="D206" s="98">
        <v>506.00641799531161</v>
      </c>
      <c r="E206" s="98">
        <v>521.4868020842373</v>
      </c>
      <c r="F206" s="98">
        <v>512.00310168287172</v>
      </c>
      <c r="G206" s="98">
        <v>545.29600677560472</v>
      </c>
      <c r="H206" s="98">
        <v>579.11774986330272</v>
      </c>
      <c r="I206" s="98">
        <v>626.73448967170782</v>
      </c>
      <c r="J206" s="98">
        <v>544.14699732772817</v>
      </c>
      <c r="K206" s="98">
        <v>589.7688546124275</v>
      </c>
      <c r="L206" s="98">
        <v>580.16845775066611</v>
      </c>
      <c r="M206" s="98">
        <v>546.57650183222074</v>
      </c>
      <c r="N206" s="98">
        <v>571.49856645303601</v>
      </c>
      <c r="O206" s="98">
        <v>477.56887205132324</v>
      </c>
      <c r="P206" s="98">
        <v>459.53405531635923</v>
      </c>
      <c r="Q206" s="98">
        <v>495.80616443890551</v>
      </c>
      <c r="R206" s="98">
        <v>607.88889820153236</v>
      </c>
      <c r="S206" s="98">
        <v>648.36320626632573</v>
      </c>
      <c r="T206" s="98">
        <v>584.75253532140368</v>
      </c>
      <c r="U206" s="98">
        <v>584.06074491349284</v>
      </c>
      <c r="V206" s="98">
        <v>353.97087507350705</v>
      </c>
      <c r="W206" s="98">
        <v>287.76680659820778</v>
      </c>
      <c r="X206" s="98">
        <v>331.81846704261676</v>
      </c>
      <c r="Y206" s="98">
        <v>356.08269498975642</v>
      </c>
      <c r="DA206" s="63" t="s">
        <v>2445</v>
      </c>
    </row>
    <row r="207" spans="1:105" ht="12" customHeight="1" x14ac:dyDescent="0.25">
      <c r="A207" s="108" t="s">
        <v>52</v>
      </c>
      <c r="B207" s="98">
        <v>732.77682158138259</v>
      </c>
      <c r="C207" s="98">
        <v>710.08726031179663</v>
      </c>
      <c r="D207" s="98">
        <v>704.43036951645195</v>
      </c>
      <c r="E207" s="98">
        <v>703.76552940238423</v>
      </c>
      <c r="F207" s="98">
        <v>773.32580274857401</v>
      </c>
      <c r="G207" s="98">
        <v>794.32806106944849</v>
      </c>
      <c r="H207" s="98">
        <v>822.48355102245364</v>
      </c>
      <c r="I207" s="98">
        <v>805.05014939106809</v>
      </c>
      <c r="J207" s="98">
        <v>818.34281746789145</v>
      </c>
      <c r="K207" s="98">
        <v>840.89890880486496</v>
      </c>
      <c r="L207" s="98">
        <v>818.97256426244314</v>
      </c>
      <c r="M207" s="98">
        <v>822.4417844157083</v>
      </c>
      <c r="N207" s="98">
        <v>852.00232242380184</v>
      </c>
      <c r="O207" s="98">
        <v>946.96449076027523</v>
      </c>
      <c r="P207" s="98">
        <v>1008.6624051148995</v>
      </c>
      <c r="Q207" s="98">
        <v>963.35005978172398</v>
      </c>
      <c r="R207" s="98">
        <v>865.44599221210149</v>
      </c>
      <c r="S207" s="98">
        <v>834.82723946347642</v>
      </c>
      <c r="T207" s="98">
        <v>881.47958029159975</v>
      </c>
      <c r="U207" s="98">
        <v>875.43709241186184</v>
      </c>
      <c r="V207" s="98">
        <v>902.8040104764591</v>
      </c>
      <c r="W207" s="98">
        <v>868.22017156160621</v>
      </c>
      <c r="X207" s="98">
        <v>633.26555040243954</v>
      </c>
      <c r="Y207" s="98">
        <v>574.90266553863489</v>
      </c>
      <c r="DA207" s="63" t="s">
        <v>2446</v>
      </c>
    </row>
    <row r="208" spans="1:105" ht="12" customHeight="1" x14ac:dyDescent="0.25">
      <c r="A208" s="121" t="s">
        <v>54</v>
      </c>
      <c r="B208" s="122">
        <v>230.57749523001098</v>
      </c>
      <c r="C208" s="122">
        <v>229.05448799947524</v>
      </c>
      <c r="D208" s="122">
        <v>224.80354392632893</v>
      </c>
      <c r="E208" s="122">
        <v>244.10064926604051</v>
      </c>
      <c r="F208" s="122">
        <v>246.1850292376464</v>
      </c>
      <c r="G208" s="122">
        <v>256.39942206496761</v>
      </c>
      <c r="H208" s="122">
        <v>249.22059988200226</v>
      </c>
      <c r="I208" s="122">
        <v>244.54151086146047</v>
      </c>
      <c r="J208" s="122">
        <v>213.73293868473195</v>
      </c>
      <c r="K208" s="122">
        <v>221.86690164181337</v>
      </c>
      <c r="L208" s="122">
        <v>219.26953283737103</v>
      </c>
      <c r="M208" s="122">
        <v>205.75798291672388</v>
      </c>
      <c r="N208" s="122">
        <v>213.40034644645939</v>
      </c>
      <c r="O208" s="122">
        <v>214.71204751504996</v>
      </c>
      <c r="P208" s="122">
        <v>218.5729113603509</v>
      </c>
      <c r="Q208" s="122">
        <v>229.74696938987964</v>
      </c>
      <c r="R208" s="122">
        <v>229.61183790257294</v>
      </c>
      <c r="S208" s="122">
        <v>230.29720697909673</v>
      </c>
      <c r="T208" s="122">
        <v>229.72159076254218</v>
      </c>
      <c r="U208" s="122">
        <v>228.34333578691394</v>
      </c>
      <c r="V208" s="122">
        <v>239.04917390107204</v>
      </c>
      <c r="W208" s="122">
        <v>233.06633123032509</v>
      </c>
      <c r="X208" s="122">
        <v>170.82766306769815</v>
      </c>
      <c r="Y208" s="122">
        <v>172.42015298081395</v>
      </c>
      <c r="DA208" s="130" t="s">
        <v>2447</v>
      </c>
    </row>
    <row r="209" spans="1:105" ht="12" customHeight="1" x14ac:dyDescent="0.25">
      <c r="A209" s="97" t="s">
        <v>50</v>
      </c>
      <c r="B209" s="98">
        <v>231.1512571062365</v>
      </c>
      <c r="C209" s="98">
        <v>223.99340701152906</v>
      </c>
      <c r="D209" s="98">
        <v>222.78029986133038</v>
      </c>
      <c r="E209" s="98">
        <v>248.06657556879119</v>
      </c>
      <c r="F209" s="98">
        <v>246.88798627634824</v>
      </c>
      <c r="G209" s="98">
        <v>242.81073750272111</v>
      </c>
      <c r="H209" s="98">
        <v>252.68440750285674</v>
      </c>
      <c r="I209" s="98">
        <v>248.60425495908845</v>
      </c>
      <c r="J209" s="98">
        <v>210.76372835819487</v>
      </c>
      <c r="K209" s="98">
        <v>225.83871074019365</v>
      </c>
      <c r="L209" s="98">
        <v>215.9100596934442</v>
      </c>
      <c r="M209" s="98">
        <v>215.74061215192634</v>
      </c>
      <c r="N209" s="98">
        <v>217.51962606155965</v>
      </c>
      <c r="O209" s="98">
        <v>215.47531415336027</v>
      </c>
      <c r="P209" s="98">
        <v>234.7543770358574</v>
      </c>
      <c r="Q209" s="98">
        <v>225.65113949700719</v>
      </c>
      <c r="R209" s="98">
        <v>241.19486503878554</v>
      </c>
      <c r="S209" s="98">
        <v>237.31440615987458</v>
      </c>
      <c r="T209" s="98">
        <v>235.94978653749058</v>
      </c>
      <c r="U209" s="98">
        <v>246.83986503796868</v>
      </c>
      <c r="V209" s="98">
        <v>228.24439590266169</v>
      </c>
      <c r="W209" s="98">
        <v>216.5582984232737</v>
      </c>
      <c r="X209" s="98">
        <v>196.75749146401708</v>
      </c>
      <c r="Y209" s="98">
        <v>177.89360317298195</v>
      </c>
      <c r="DA209" s="63" t="s">
        <v>2448</v>
      </c>
    </row>
    <row r="210" spans="1:105" ht="12" customHeight="1" x14ac:dyDescent="0.25">
      <c r="A210" s="109" t="s">
        <v>120</v>
      </c>
      <c r="B210" s="33">
        <v>230.55538387880844</v>
      </c>
      <c r="C210" s="33">
        <v>229.25693123899308</v>
      </c>
      <c r="D210" s="33">
        <v>224.88984276681717</v>
      </c>
      <c r="E210" s="33">
        <v>243.92439625300963</v>
      </c>
      <c r="F210" s="33">
        <v>246.15099325893678</v>
      </c>
      <c r="G210" s="33">
        <v>257.12632165802131</v>
      </c>
      <c r="H210" s="33">
        <v>249.01578313478913</v>
      </c>
      <c r="I210" s="33">
        <v>244.27901566924271</v>
      </c>
      <c r="J210" s="33">
        <v>213.93441193682096</v>
      </c>
      <c r="K210" s="33">
        <v>221.5800970460879</v>
      </c>
      <c r="L210" s="33">
        <v>219.51902447309854</v>
      </c>
      <c r="M210" s="33">
        <v>204.99619940281281</v>
      </c>
      <c r="N210" s="33">
        <v>213.07869815457701</v>
      </c>
      <c r="O210" s="33">
        <v>214.65190660900356</v>
      </c>
      <c r="P210" s="33">
        <v>217.27175046215146</v>
      </c>
      <c r="Q210" s="33">
        <v>230.07490868502242</v>
      </c>
      <c r="R210" s="33">
        <v>228.67616760342031</v>
      </c>
      <c r="S210" s="33">
        <v>229.73214944735773</v>
      </c>
      <c r="T210" s="33">
        <v>229.23248509272395</v>
      </c>
      <c r="U210" s="33">
        <v>226.90695041623638</v>
      </c>
      <c r="V210" s="33">
        <v>239.8676914509297</v>
      </c>
      <c r="W210" s="33">
        <v>234.3062750658658</v>
      </c>
      <c r="X210" s="33">
        <v>168.826936127094</v>
      </c>
      <c r="Y210" s="33">
        <v>171.98694070472763</v>
      </c>
      <c r="DA210" s="60" t="s">
        <v>2449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4928.7775289135943</v>
      </c>
      <c r="C212" s="117">
        <f t="shared" si="101"/>
        <v>5044.9580432437506</v>
      </c>
      <c r="D212" s="117">
        <f t="shared" si="101"/>
        <v>6057.380791347483</v>
      </c>
      <c r="E212" s="117">
        <f t="shared" si="101"/>
        <v>3732.0636657455238</v>
      </c>
      <c r="F212" s="117">
        <f t="shared" si="101"/>
        <v>3657.6218546411246</v>
      </c>
      <c r="G212" s="117">
        <f t="shared" si="101"/>
        <v>4726.0643251581077</v>
      </c>
      <c r="H212" s="117">
        <f t="shared" si="101"/>
        <v>4196.0150437818011</v>
      </c>
      <c r="I212" s="117">
        <f t="shared" si="101"/>
        <v>3701.4466726900541</v>
      </c>
      <c r="J212" s="117">
        <f t="shared" si="101"/>
        <v>3931.2404584537812</v>
      </c>
      <c r="K212" s="117">
        <f t="shared" si="101"/>
        <v>3889.674721690913</v>
      </c>
      <c r="L212" s="117">
        <f t="shared" si="101"/>
        <v>4465.4009912206293</v>
      </c>
      <c r="M212" s="117">
        <f t="shared" si="101"/>
        <v>3475.8176745969981</v>
      </c>
      <c r="N212" s="117">
        <f t="shared" si="101"/>
        <v>3636.3732055316505</v>
      </c>
      <c r="O212" s="117">
        <f t="shared" si="101"/>
        <v>3996.9184809403628</v>
      </c>
      <c r="P212" s="117">
        <f t="shared" si="101"/>
        <v>3212.4767277446008</v>
      </c>
      <c r="Q212" s="117">
        <f t="shared" si="101"/>
        <v>3341.5231597470897</v>
      </c>
      <c r="R212" s="117">
        <f t="shared" ref="R212:V212" si="102">R213+R216+R218+R227</f>
        <v>3488.0488719124487</v>
      </c>
      <c r="S212" s="117">
        <f t="shared" si="102"/>
        <v>3509.4661954689168</v>
      </c>
      <c r="T212" s="117">
        <f t="shared" si="102"/>
        <v>3360.8473415047843</v>
      </c>
      <c r="U212" s="117">
        <f t="shared" si="102"/>
        <v>3049.2658174300741</v>
      </c>
      <c r="V212" s="117">
        <f t="shared" si="102"/>
        <v>3313.4765528925482</v>
      </c>
      <c r="W212" s="117">
        <f t="shared" ref="W212:Y212" si="103">W213+W216+W218+W227</f>
        <v>3499.3046183820061</v>
      </c>
      <c r="X212" s="117">
        <f t="shared" si="103"/>
        <v>2873.6613547779566</v>
      </c>
      <c r="Y212" s="117">
        <f t="shared" si="103"/>
        <v>2807.4844805765956</v>
      </c>
      <c r="DA212" s="129" t="s">
        <v>2600</v>
      </c>
    </row>
    <row r="213" spans="1:105" ht="12" customHeight="1" x14ac:dyDescent="0.25">
      <c r="A213" s="121" t="s">
        <v>57</v>
      </c>
      <c r="B213" s="122">
        <f t="shared" ref="B213:Q213" si="104">SUM(B214:B215)</f>
        <v>4887.289297870765</v>
      </c>
      <c r="C213" s="122">
        <f t="shared" si="104"/>
        <v>5004.4543006212652</v>
      </c>
      <c r="D213" s="122">
        <f t="shared" si="104"/>
        <v>6015.3950907139933</v>
      </c>
      <c r="E213" s="122">
        <f t="shared" si="104"/>
        <v>3684.8736608415456</v>
      </c>
      <c r="F213" s="122">
        <f t="shared" si="104"/>
        <v>3580.4577153213349</v>
      </c>
      <c r="G213" s="122">
        <f t="shared" si="104"/>
        <v>4631.488910972691</v>
      </c>
      <c r="H213" s="122">
        <f t="shared" si="104"/>
        <v>4100.155518644694</v>
      </c>
      <c r="I213" s="122">
        <f t="shared" si="104"/>
        <v>3610.0882504417104</v>
      </c>
      <c r="J213" s="122">
        <f t="shared" si="104"/>
        <v>3850.247863353231</v>
      </c>
      <c r="K213" s="122">
        <f t="shared" si="104"/>
        <v>3806.6317817751142</v>
      </c>
      <c r="L213" s="122">
        <f t="shared" si="104"/>
        <v>4388.8176639977655</v>
      </c>
      <c r="M213" s="122">
        <f t="shared" si="104"/>
        <v>3402.5845368445703</v>
      </c>
      <c r="N213" s="122">
        <f t="shared" si="104"/>
        <v>3567.8996002453932</v>
      </c>
      <c r="O213" s="122">
        <f t="shared" si="104"/>
        <v>3931.5502225265636</v>
      </c>
      <c r="P213" s="122">
        <f t="shared" si="104"/>
        <v>3140.0547199431999</v>
      </c>
      <c r="Q213" s="122">
        <f t="shared" si="104"/>
        <v>3275.3362294146068</v>
      </c>
      <c r="R213" s="122">
        <f t="shared" ref="R213:V213" si="105">SUM(R214:R215)</f>
        <v>3417.5883739298947</v>
      </c>
      <c r="S213" s="122">
        <f t="shared" si="105"/>
        <v>3445.0503605264089</v>
      </c>
      <c r="T213" s="122">
        <f t="shared" si="105"/>
        <v>3302.3897974875931</v>
      </c>
      <c r="U213" s="122">
        <f t="shared" si="105"/>
        <v>2992.4987369254977</v>
      </c>
      <c r="V213" s="122">
        <f t="shared" si="105"/>
        <v>3263.8503046254978</v>
      </c>
      <c r="W213" s="122">
        <f t="shared" ref="W213:Y213" si="106">SUM(W214:W215)</f>
        <v>3453.9451143887468</v>
      </c>
      <c r="X213" s="122">
        <f t="shared" si="106"/>
        <v>2828.6636980680601</v>
      </c>
      <c r="Y213" s="122">
        <f t="shared" si="106"/>
        <v>2764.6900413782696</v>
      </c>
      <c r="DA213" s="130" t="s">
        <v>2601</v>
      </c>
    </row>
    <row r="214" spans="1:105" ht="12" customHeight="1" x14ac:dyDescent="0.25">
      <c r="A214" s="97" t="s">
        <v>74</v>
      </c>
      <c r="B214" s="98">
        <v>4887.289297870765</v>
      </c>
      <c r="C214" s="98">
        <v>5004.4543006212652</v>
      </c>
      <c r="D214" s="98">
        <v>6015.3950907139933</v>
      </c>
      <c r="E214" s="98">
        <v>3684.8736608415456</v>
      </c>
      <c r="F214" s="98">
        <v>3580.4577153213349</v>
      </c>
      <c r="G214" s="98">
        <v>4631.488910972691</v>
      </c>
      <c r="H214" s="98">
        <v>4100.155518644694</v>
      </c>
      <c r="I214" s="98">
        <v>3610.0882504417104</v>
      </c>
      <c r="J214" s="98">
        <v>3850.247863353231</v>
      </c>
      <c r="K214" s="98">
        <v>3806.6317817751142</v>
      </c>
      <c r="L214" s="98">
        <v>4388.8176639977655</v>
      </c>
      <c r="M214" s="98">
        <v>3402.5845368445703</v>
      </c>
      <c r="N214" s="98">
        <v>3567.8996002453932</v>
      </c>
      <c r="O214" s="98">
        <v>3931.5502225265636</v>
      </c>
      <c r="P214" s="98">
        <v>3140.0547199431999</v>
      </c>
      <c r="Q214" s="98">
        <v>3275.3362294146068</v>
      </c>
      <c r="R214" s="98">
        <v>3417.5883739298947</v>
      </c>
      <c r="S214" s="98">
        <v>3445.0503605264089</v>
      </c>
      <c r="T214" s="98">
        <v>3302.3897974875931</v>
      </c>
      <c r="U214" s="98">
        <v>2992.4987369254977</v>
      </c>
      <c r="V214" s="98">
        <v>3263.8503046254978</v>
      </c>
      <c r="W214" s="98">
        <v>3453.9451143887468</v>
      </c>
      <c r="X214" s="98">
        <v>2828.6636980680601</v>
      </c>
      <c r="Y214" s="98">
        <v>2764.6900413782696</v>
      </c>
      <c r="DA214" s="63" t="s">
        <v>2602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2603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2604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2605</v>
      </c>
    </row>
    <row r="218" spans="1:105" ht="12" customHeight="1" x14ac:dyDescent="0.25">
      <c r="A218" s="121" t="s">
        <v>55</v>
      </c>
      <c r="B218" s="122">
        <v>38.264171738364126</v>
      </c>
      <c r="C218" s="122">
        <v>37.271121525342707</v>
      </c>
      <c r="D218" s="122">
        <v>38.572674742945672</v>
      </c>
      <c r="E218" s="122">
        <v>43.243821250392976</v>
      </c>
      <c r="F218" s="122">
        <v>72.910359096791183</v>
      </c>
      <c r="G218" s="122">
        <v>89.984565599353189</v>
      </c>
      <c r="H218" s="122">
        <v>90.613087619621524</v>
      </c>
      <c r="I218" s="122">
        <v>85.749890595615128</v>
      </c>
      <c r="J218" s="122">
        <v>76.014729836788703</v>
      </c>
      <c r="K218" s="122">
        <v>77.390636680913047</v>
      </c>
      <c r="L218" s="122">
        <v>71.037277928588082</v>
      </c>
      <c r="M218" s="122">
        <v>67.550625289164401</v>
      </c>
      <c r="N218" s="122">
        <v>62.62193868446132</v>
      </c>
      <c r="O218" s="122">
        <v>59.523805605316049</v>
      </c>
      <c r="P218" s="122">
        <v>65.934671851519283</v>
      </c>
      <c r="Q218" s="122">
        <v>59.97698486632342</v>
      </c>
      <c r="R218" s="122">
        <v>63.771171249642236</v>
      </c>
      <c r="S218" s="122">
        <v>57.858644892372951</v>
      </c>
      <c r="T218" s="122">
        <v>52.094790489384721</v>
      </c>
      <c r="U218" s="122">
        <v>50.189087604987684</v>
      </c>
      <c r="V218" s="122">
        <v>43.69283375624957</v>
      </c>
      <c r="W218" s="122">
        <v>39.783293421932456</v>
      </c>
      <c r="X218" s="122">
        <v>39.810671847665475</v>
      </c>
      <c r="Y218" s="122">
        <v>37.997959768922946</v>
      </c>
      <c r="DA218" s="130" t="s">
        <v>2606</v>
      </c>
    </row>
    <row r="219" spans="1:105" ht="12" customHeight="1" x14ac:dyDescent="0.25">
      <c r="A219" s="97" t="s">
        <v>141</v>
      </c>
      <c r="B219" s="98">
        <v>485.20731447131993</v>
      </c>
      <c r="C219" s="98">
        <v>465.96604673595994</v>
      </c>
      <c r="D219" s="98">
        <v>465.98162232600885</v>
      </c>
      <c r="E219" s="98">
        <v>456.82080538141429</v>
      </c>
      <c r="F219" s="98">
        <v>485.8733143088553</v>
      </c>
      <c r="G219" s="98">
        <v>500.87635797639388</v>
      </c>
      <c r="H219" s="98">
        <v>535.26830412996753</v>
      </c>
      <c r="I219" s="98">
        <v>538.55708271642243</v>
      </c>
      <c r="J219" s="98">
        <v>504.24909816520767</v>
      </c>
      <c r="K219" s="98">
        <v>545.9405557527831</v>
      </c>
      <c r="L219" s="98">
        <v>537.35458423500609</v>
      </c>
      <c r="M219" s="98">
        <v>528.2318176459529</v>
      </c>
      <c r="N219" s="98">
        <v>525.34241658448525</v>
      </c>
      <c r="O219" s="98">
        <v>513.81717075636709</v>
      </c>
      <c r="P219" s="98">
        <v>549.0545099869878</v>
      </c>
      <c r="Q219" s="98">
        <v>497.93459285118115</v>
      </c>
      <c r="R219" s="98">
        <v>535.99488378381466</v>
      </c>
      <c r="S219" s="98">
        <v>505.98637257310435</v>
      </c>
      <c r="T219" s="98">
        <v>470.83768575967582</v>
      </c>
      <c r="U219" s="98">
        <v>454.84790736319576</v>
      </c>
      <c r="V219" s="98">
        <v>382.10559647001924</v>
      </c>
      <c r="W219" s="98">
        <v>341.40600341435174</v>
      </c>
      <c r="X219" s="98">
        <v>318.38955750661546</v>
      </c>
      <c r="Y219" s="98">
        <v>290.75052726962457</v>
      </c>
      <c r="DA219" s="63" t="s">
        <v>2607</v>
      </c>
    </row>
    <row r="220" spans="1:105" ht="12" customHeight="1" x14ac:dyDescent="0.25">
      <c r="A220" s="97" t="s">
        <v>140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218.69959629652459</v>
      </c>
      <c r="L220" s="98">
        <v>218.27091442386157</v>
      </c>
      <c r="M220" s="98">
        <v>206.47798871200561</v>
      </c>
      <c r="N220" s="98">
        <v>209.87951993578713</v>
      </c>
      <c r="O220" s="98">
        <v>172.14688857475309</v>
      </c>
      <c r="P220" s="98">
        <v>171.2182060387475</v>
      </c>
      <c r="Q220" s="98">
        <v>171.11533957513979</v>
      </c>
      <c r="R220" s="98">
        <v>219.58762407545322</v>
      </c>
      <c r="S220" s="98">
        <v>217.3907205476383</v>
      </c>
      <c r="T220" s="98">
        <v>182.37355504355989</v>
      </c>
      <c r="U220" s="98">
        <v>180.74702195351082</v>
      </c>
      <c r="V220" s="98">
        <v>106.52966457776526</v>
      </c>
      <c r="W220" s="98">
        <v>84.349400574396725</v>
      </c>
      <c r="X220" s="98">
        <v>108.68920362560949</v>
      </c>
      <c r="Y220" s="98">
        <v>109.97339042011681</v>
      </c>
      <c r="DA220" s="63" t="s">
        <v>2608</v>
      </c>
    </row>
    <row r="221" spans="1:105" ht="12" customHeight="1" x14ac:dyDescent="0.25">
      <c r="A221" s="100" t="s">
        <v>50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218.69959629652459</v>
      </c>
      <c r="L221" s="101">
        <v>218.27091442386157</v>
      </c>
      <c r="M221" s="101">
        <v>206.47798871200561</v>
      </c>
      <c r="N221" s="101">
        <v>209.87951993578713</v>
      </c>
      <c r="O221" s="101">
        <v>172.14688857475309</v>
      </c>
      <c r="P221" s="101">
        <v>171.2182060387475</v>
      </c>
      <c r="Q221" s="101">
        <v>171.11533957513979</v>
      </c>
      <c r="R221" s="101">
        <v>219.58762407545322</v>
      </c>
      <c r="S221" s="101">
        <v>217.3907205476383</v>
      </c>
      <c r="T221" s="101">
        <v>182.37355504355989</v>
      </c>
      <c r="U221" s="101">
        <v>180.74702195351082</v>
      </c>
      <c r="V221" s="101">
        <v>106.52966457776526</v>
      </c>
      <c r="W221" s="101">
        <v>84.349400574396725</v>
      </c>
      <c r="X221" s="101">
        <v>108.68920362560949</v>
      </c>
      <c r="Y221" s="101">
        <v>109.97339042011681</v>
      </c>
      <c r="DA221" s="131" t="s">
        <v>2609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2610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2611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2612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2613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2614</v>
      </c>
    </row>
    <row r="227" spans="1:105" ht="12" customHeight="1" x14ac:dyDescent="0.25">
      <c r="A227" s="121" t="s">
        <v>54</v>
      </c>
      <c r="B227" s="122">
        <v>3.2240593044651495</v>
      </c>
      <c r="C227" s="122">
        <v>3.2326210971426046</v>
      </c>
      <c r="D227" s="122">
        <v>3.4130258905442137</v>
      </c>
      <c r="E227" s="122">
        <v>3.9461836535851909</v>
      </c>
      <c r="F227" s="122">
        <v>4.253780222998687</v>
      </c>
      <c r="G227" s="122">
        <v>4.5908485860638013</v>
      </c>
      <c r="H227" s="122">
        <v>5.2464375174854885</v>
      </c>
      <c r="I227" s="122">
        <v>5.6085316527287867</v>
      </c>
      <c r="J227" s="122">
        <v>4.9778652637614798</v>
      </c>
      <c r="K227" s="122">
        <v>5.6523032348859541</v>
      </c>
      <c r="L227" s="122">
        <v>5.5460492942752859</v>
      </c>
      <c r="M227" s="122">
        <v>5.6825124632633184</v>
      </c>
      <c r="N227" s="122">
        <v>5.8516666017958539</v>
      </c>
      <c r="O227" s="122">
        <v>5.8444528084831679</v>
      </c>
      <c r="P227" s="122">
        <v>6.4873359498817269</v>
      </c>
      <c r="Q227" s="122">
        <v>6.2099454661594899</v>
      </c>
      <c r="R227" s="122">
        <v>6.6893267329117929</v>
      </c>
      <c r="S227" s="122">
        <v>6.5571900501347873</v>
      </c>
      <c r="T227" s="122">
        <v>6.3627535278064125</v>
      </c>
      <c r="U227" s="122">
        <v>6.5779928995886712</v>
      </c>
      <c r="V227" s="122">
        <v>5.9334145108011196</v>
      </c>
      <c r="W227" s="122">
        <v>5.5762105713267971</v>
      </c>
      <c r="X227" s="122">
        <v>5.1869848622311139</v>
      </c>
      <c r="Y227" s="122">
        <v>4.7964794294031874</v>
      </c>
      <c r="DA227" s="130" t="s">
        <v>2615</v>
      </c>
    </row>
    <row r="228" spans="1:105" ht="12" customHeight="1" x14ac:dyDescent="0.25">
      <c r="A228" s="97" t="s">
        <v>50</v>
      </c>
      <c r="B228" s="98">
        <v>86.884361139724476</v>
      </c>
      <c r="C228" s="98">
        <v>84.048148525707717</v>
      </c>
      <c r="D228" s="98">
        <v>83.430142431868305</v>
      </c>
      <c r="E228" s="98">
        <v>92.740543977499968</v>
      </c>
      <c r="F228" s="98">
        <v>92.108599218017034</v>
      </c>
      <c r="G228" s="98">
        <v>90.412320912087125</v>
      </c>
      <c r="H228" s="98">
        <v>93.972825875227173</v>
      </c>
      <c r="I228" s="98">
        <v>92.414041025948904</v>
      </c>
      <c r="J228" s="98">
        <v>78.339111940525939</v>
      </c>
      <c r="K228" s="98">
        <v>83.92813894224598</v>
      </c>
      <c r="L228" s="98">
        <v>80.225120617369555</v>
      </c>
      <c r="M228" s="98">
        <v>80.147782463581322</v>
      </c>
      <c r="N228" s="98">
        <v>80.792686204522923</v>
      </c>
      <c r="O228" s="98">
        <v>80.018191469043671</v>
      </c>
      <c r="P228" s="98">
        <v>87.164986303313682</v>
      </c>
      <c r="Q228" s="98">
        <v>83.769666579566149</v>
      </c>
      <c r="R228" s="98">
        <v>89.499108277195617</v>
      </c>
      <c r="S228" s="98">
        <v>87.988028616970908</v>
      </c>
      <c r="T228" s="98">
        <v>87.385070553185969</v>
      </c>
      <c r="U228" s="98">
        <v>91.283699713546142</v>
      </c>
      <c r="V228" s="98">
        <v>84.256996666003886</v>
      </c>
      <c r="W228" s="98">
        <v>79.815272383631338</v>
      </c>
      <c r="X228" s="98">
        <v>72.411364482642099</v>
      </c>
      <c r="Y228" s="98">
        <v>65.397927504169431</v>
      </c>
      <c r="DA228" s="63" t="s">
        <v>2616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2617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192.86294750177103</v>
      </c>
      <c r="C231" s="118">
        <f t="shared" si="108"/>
        <v>196.20691491857843</v>
      </c>
      <c r="D231" s="118">
        <f t="shared" si="108"/>
        <v>232.32954984663661</v>
      </c>
      <c r="E231" s="118">
        <f t="shared" si="108"/>
        <v>149.35300341134317</v>
      </c>
      <c r="F231" s="118">
        <f t="shared" si="108"/>
        <v>146.40841774984861</v>
      </c>
      <c r="G231" s="118">
        <f t="shared" si="108"/>
        <v>184.72102320411597</v>
      </c>
      <c r="H231" s="118">
        <f t="shared" si="108"/>
        <v>166.42742335505363</v>
      </c>
      <c r="I231" s="118">
        <f t="shared" si="108"/>
        <v>149.06195554578284</v>
      </c>
      <c r="J231" s="118">
        <f t="shared" si="108"/>
        <v>156.43982281808783</v>
      </c>
      <c r="K231" s="118">
        <f t="shared" si="108"/>
        <v>155.78206750890882</v>
      </c>
      <c r="L231" s="118">
        <f t="shared" si="108"/>
        <v>176.21193594758458</v>
      </c>
      <c r="M231" s="118">
        <f t="shared" si="108"/>
        <v>140.35003990202901</v>
      </c>
      <c r="N231" s="118">
        <f t="shared" si="108"/>
        <v>146.83828206850691</v>
      </c>
      <c r="O231" s="118">
        <f t="shared" si="108"/>
        <v>159.69072015047394</v>
      </c>
      <c r="P231" s="118">
        <f t="shared" si="108"/>
        <v>131.80454117118984</v>
      </c>
      <c r="Q231" s="118">
        <f t="shared" si="108"/>
        <v>136.37939615897341</v>
      </c>
      <c r="R231" s="118">
        <f t="shared" ref="R231:V231" si="109">R232+R235+R237+R246</f>
        <v>141.69991301002861</v>
      </c>
      <c r="S231" s="118">
        <f t="shared" si="109"/>
        <v>142.5137317749664</v>
      </c>
      <c r="T231" s="118">
        <f t="shared" si="109"/>
        <v>136.91074483266109</v>
      </c>
      <c r="U231" s="118">
        <f t="shared" si="109"/>
        <v>125.52742374453116</v>
      </c>
      <c r="V231" s="118">
        <f t="shared" si="109"/>
        <v>133.02181541405008</v>
      </c>
      <c r="W231" s="118">
        <f t="shared" ref="W231:Y231" si="110">W232+W235+W237+W246</f>
        <v>138.69064226394789</v>
      </c>
      <c r="X231" s="118">
        <f t="shared" si="110"/>
        <v>113.65543726562773</v>
      </c>
      <c r="Y231" s="118">
        <f t="shared" si="110"/>
        <v>110.92763625392722</v>
      </c>
      <c r="DA231" s="129" t="s">
        <v>2768</v>
      </c>
    </row>
    <row r="232" spans="1:105" ht="12" customHeight="1" x14ac:dyDescent="0.25">
      <c r="A232" s="121" t="s">
        <v>57</v>
      </c>
      <c r="B232" s="123">
        <f t="shared" ref="B232:Q232" si="111">SUM(B233:B234)</f>
        <v>174.71299726656127</v>
      </c>
      <c r="C232" s="123">
        <f t="shared" si="111"/>
        <v>178.87927698685124</v>
      </c>
      <c r="D232" s="123">
        <f t="shared" si="111"/>
        <v>214.99175938349188</v>
      </c>
      <c r="E232" s="123">
        <f t="shared" si="111"/>
        <v>131.70120646553588</v>
      </c>
      <c r="F232" s="123">
        <f t="shared" si="111"/>
        <v>128.01154376957129</v>
      </c>
      <c r="G232" s="123">
        <f t="shared" si="111"/>
        <v>165.63763335799621</v>
      </c>
      <c r="H232" s="123">
        <f t="shared" si="111"/>
        <v>146.65159613307745</v>
      </c>
      <c r="I232" s="123">
        <f t="shared" si="111"/>
        <v>129.14619817172891</v>
      </c>
      <c r="J232" s="123">
        <f t="shared" si="111"/>
        <v>137.77601970358128</v>
      </c>
      <c r="K232" s="123">
        <f t="shared" si="111"/>
        <v>136.24484807621249</v>
      </c>
      <c r="L232" s="123">
        <f t="shared" si="111"/>
        <v>157.11745717811175</v>
      </c>
      <c r="M232" s="123">
        <f t="shared" si="111"/>
        <v>121.85323551759302</v>
      </c>
      <c r="N232" s="123">
        <f t="shared" si="111"/>
        <v>127.81903122216856</v>
      </c>
      <c r="O232" s="123">
        <f t="shared" si="111"/>
        <v>140.90108510690433</v>
      </c>
      <c r="P232" s="123">
        <f t="shared" si="111"/>
        <v>112.57337939636061</v>
      </c>
      <c r="Q232" s="123">
        <f t="shared" si="111"/>
        <v>117.46795007582809</v>
      </c>
      <c r="R232" s="123">
        <f t="shared" ref="R232:V232" si="112">SUM(R233:R234)</f>
        <v>122.63361581595488</v>
      </c>
      <c r="S232" s="123">
        <f t="shared" si="112"/>
        <v>123.68733654391549</v>
      </c>
      <c r="T232" s="123">
        <f t="shared" si="112"/>
        <v>118.64510388411213</v>
      </c>
      <c r="U232" s="123">
        <f t="shared" si="112"/>
        <v>107.59550007355695</v>
      </c>
      <c r="V232" s="123">
        <f t="shared" si="112"/>
        <v>117.37854673112317</v>
      </c>
      <c r="W232" s="123">
        <f t="shared" ref="W232:Y232" si="113">SUM(W233:W234)</f>
        <v>124.32123310901537</v>
      </c>
      <c r="X232" s="123">
        <f t="shared" si="113"/>
        <v>101.83759212799666</v>
      </c>
      <c r="Y232" s="123">
        <f t="shared" si="113"/>
        <v>99.59338709531518</v>
      </c>
      <c r="DA232" s="130" t="s">
        <v>2769</v>
      </c>
    </row>
    <row r="233" spans="1:105" ht="12" customHeight="1" x14ac:dyDescent="0.25">
      <c r="A233" s="97" t="s">
        <v>74</v>
      </c>
      <c r="B233" s="99">
        <v>172.70239373169278</v>
      </c>
      <c r="C233" s="99">
        <v>176.85370955901851</v>
      </c>
      <c r="D233" s="99">
        <v>212.59851376615441</v>
      </c>
      <c r="E233" s="99">
        <v>130.24813914553201</v>
      </c>
      <c r="F233" s="99">
        <v>126.57755692155727</v>
      </c>
      <c r="G233" s="99">
        <v>163.7632682836209</v>
      </c>
      <c r="H233" s="99">
        <v>144.99906329223953</v>
      </c>
      <c r="I233" s="99">
        <v>127.69179474594455</v>
      </c>
      <c r="J233" s="99">
        <v>136.21357131520841</v>
      </c>
      <c r="K233" s="99">
        <v>134.70039155780989</v>
      </c>
      <c r="L233" s="99">
        <v>155.33780602098071</v>
      </c>
      <c r="M233" s="99">
        <v>120.4726573671101</v>
      </c>
      <c r="N233" s="99">
        <v>126.3600055448881</v>
      </c>
      <c r="O233" s="99">
        <v>139.2782671967029</v>
      </c>
      <c r="P233" s="99">
        <v>111.27127967835642</v>
      </c>
      <c r="Q233" s="99">
        <v>116.10301292123475</v>
      </c>
      <c r="R233" s="99">
        <v>121.18430602957756</v>
      </c>
      <c r="S233" s="99">
        <v>122.1994092096481</v>
      </c>
      <c r="T233" s="99">
        <v>117.18510791361913</v>
      </c>
      <c r="U233" s="99">
        <v>106.23430754004852</v>
      </c>
      <c r="V233" s="99">
        <v>115.91742187378146</v>
      </c>
      <c r="W233" s="99">
        <v>122.72713685726859</v>
      </c>
      <c r="X233" s="99">
        <v>100.55795245672029</v>
      </c>
      <c r="Y233" s="99">
        <v>98.334443288352105</v>
      </c>
      <c r="DA233" s="63" t="s">
        <v>2770</v>
      </c>
    </row>
    <row r="234" spans="1:105" ht="12" customHeight="1" x14ac:dyDescent="0.25">
      <c r="A234" s="97" t="s">
        <v>53</v>
      </c>
      <c r="B234" s="99">
        <v>2.0106035348684927</v>
      </c>
      <c r="C234" s="99">
        <v>2.02556742783274</v>
      </c>
      <c r="D234" s="99">
        <v>2.393245617337457</v>
      </c>
      <c r="E234" s="99">
        <v>1.4530673200038564</v>
      </c>
      <c r="F234" s="99">
        <v>1.4339868480140172</v>
      </c>
      <c r="G234" s="99">
        <v>1.8743650743753093</v>
      </c>
      <c r="H234" s="99">
        <v>1.6525328408379203</v>
      </c>
      <c r="I234" s="99">
        <v>1.4544034257843614</v>
      </c>
      <c r="J234" s="99">
        <v>1.5624483883728741</v>
      </c>
      <c r="K234" s="99">
        <v>1.5444565184025847</v>
      </c>
      <c r="L234" s="99">
        <v>1.7796511571310456</v>
      </c>
      <c r="M234" s="99">
        <v>1.380578150482914</v>
      </c>
      <c r="N234" s="99">
        <v>1.4590256772804659</v>
      </c>
      <c r="O234" s="99">
        <v>1.6228179102014322</v>
      </c>
      <c r="P234" s="99">
        <v>1.302099718004192</v>
      </c>
      <c r="Q234" s="99">
        <v>1.364937154593332</v>
      </c>
      <c r="R234" s="99">
        <v>1.4493097863773321</v>
      </c>
      <c r="S234" s="99">
        <v>1.4879273342673993</v>
      </c>
      <c r="T234" s="99">
        <v>1.4599959704930028</v>
      </c>
      <c r="U234" s="99">
        <v>1.3611925335084341</v>
      </c>
      <c r="V234" s="99">
        <v>1.4611248573417011</v>
      </c>
      <c r="W234" s="99">
        <v>1.5940962517467789</v>
      </c>
      <c r="X234" s="99">
        <v>1.2796396712763722</v>
      </c>
      <c r="Y234" s="99">
        <v>1.2589438069630754</v>
      </c>
      <c r="DA234" s="63" t="s">
        <v>2771</v>
      </c>
    </row>
    <row r="235" spans="1:105" ht="12" customHeight="1" x14ac:dyDescent="0.25">
      <c r="A235" s="121" t="s">
        <v>92</v>
      </c>
      <c r="B235" s="123">
        <f t="shared" ref="B235:Y235" si="114">B236</f>
        <v>1.6154770657409043E-2</v>
      </c>
      <c r="C235" s="123">
        <f t="shared" si="114"/>
        <v>2.0258156592518617E-2</v>
      </c>
      <c r="D235" s="123">
        <f t="shared" si="114"/>
        <v>2.4104975382844042E-2</v>
      </c>
      <c r="E235" s="123">
        <f t="shared" si="114"/>
        <v>6.3771214638617207E-2</v>
      </c>
      <c r="F235" s="123">
        <f t="shared" si="114"/>
        <v>2.7437051745293844E-2</v>
      </c>
      <c r="G235" s="123">
        <f t="shared" si="114"/>
        <v>3.6233426878325946E-2</v>
      </c>
      <c r="H235" s="123">
        <f t="shared" si="114"/>
        <v>0.10047712429301182</v>
      </c>
      <c r="I235" s="123">
        <f t="shared" si="114"/>
        <v>5.3946903264680567E-2</v>
      </c>
      <c r="J235" s="123">
        <f t="shared" si="114"/>
        <v>6.9783792596623234E-2</v>
      </c>
      <c r="K235" s="123">
        <f t="shared" si="114"/>
        <v>8.2889115539001898E-2</v>
      </c>
      <c r="L235" s="123">
        <f t="shared" si="114"/>
        <v>0.11651406191193828</v>
      </c>
      <c r="M235" s="123">
        <f t="shared" si="114"/>
        <v>9.2152777734309868E-2</v>
      </c>
      <c r="N235" s="123">
        <f t="shared" si="114"/>
        <v>8.9562097701407911E-2</v>
      </c>
      <c r="O235" s="123">
        <f t="shared" si="114"/>
        <v>8.5473839629409964E-2</v>
      </c>
      <c r="P235" s="123">
        <f t="shared" si="114"/>
        <v>6.2221594522672598E-2</v>
      </c>
      <c r="Q235" s="123">
        <f t="shared" si="114"/>
        <v>8.8211896061415301E-2</v>
      </c>
      <c r="R235" s="123">
        <f t="shared" si="114"/>
        <v>7.7558338028845208E-2</v>
      </c>
      <c r="S235" s="123">
        <f t="shared" si="114"/>
        <v>7.7331032386739676E-2</v>
      </c>
      <c r="T235" s="123">
        <f t="shared" si="114"/>
        <v>7.8733365690810547E-2</v>
      </c>
      <c r="U235" s="123">
        <f t="shared" si="114"/>
        <v>8.5127640594322665E-2</v>
      </c>
      <c r="V235" s="123">
        <f t="shared" si="114"/>
        <v>0.13759983088797256</v>
      </c>
      <c r="W235" s="123">
        <f t="shared" si="114"/>
        <v>0.17274456405703062</v>
      </c>
      <c r="X235" s="123">
        <f t="shared" si="114"/>
        <v>0.20198788184036706</v>
      </c>
      <c r="Y235" s="123">
        <f t="shared" si="114"/>
        <v>0.19577336106314483</v>
      </c>
      <c r="DA235" s="130" t="s">
        <v>2772</v>
      </c>
    </row>
    <row r="236" spans="1:105" ht="12" customHeight="1" x14ac:dyDescent="0.25">
      <c r="A236" s="97" t="s">
        <v>53</v>
      </c>
      <c r="B236" s="99">
        <f>RES_hhdet_fecs!B29</f>
        <v>1.6154770657409043E-2</v>
      </c>
      <c r="C236" s="99">
        <f>RES_hhdet_fecs!C29</f>
        <v>2.0258156592518617E-2</v>
      </c>
      <c r="D236" s="99">
        <f>RES_hhdet_fecs!D29</f>
        <v>2.4104975382844042E-2</v>
      </c>
      <c r="E236" s="99">
        <f>RES_hhdet_fecs!E29</f>
        <v>6.3771214638617207E-2</v>
      </c>
      <c r="F236" s="99">
        <f>RES_hhdet_fecs!F29</f>
        <v>2.7437051745293844E-2</v>
      </c>
      <c r="G236" s="99">
        <f>RES_hhdet_fecs!G29</f>
        <v>3.6233426878325946E-2</v>
      </c>
      <c r="H236" s="99">
        <f>RES_hhdet_fecs!H29</f>
        <v>0.10047712429301182</v>
      </c>
      <c r="I236" s="99">
        <f>RES_hhdet_fecs!I29</f>
        <v>5.3946903264680567E-2</v>
      </c>
      <c r="J236" s="99">
        <f>RES_hhdet_fecs!J29</f>
        <v>6.9783792596623234E-2</v>
      </c>
      <c r="K236" s="99">
        <f>RES_hhdet_fecs!K29</f>
        <v>8.2889115539001898E-2</v>
      </c>
      <c r="L236" s="99">
        <f>RES_hhdet_fecs!L29</f>
        <v>0.11651406191193828</v>
      </c>
      <c r="M236" s="99">
        <f>RES_hhdet_fecs!M29</f>
        <v>9.2152777734309868E-2</v>
      </c>
      <c r="N236" s="99">
        <f>RES_hhdet_fecs!N29</f>
        <v>8.9562097701407911E-2</v>
      </c>
      <c r="O236" s="99">
        <f>RES_hhdet_fecs!O29</f>
        <v>8.5473839629409964E-2</v>
      </c>
      <c r="P236" s="99">
        <f>RES_hhdet_fecs!P29</f>
        <v>6.2221594522672598E-2</v>
      </c>
      <c r="Q236" s="99">
        <f>RES_hhdet_fecs!Q29</f>
        <v>8.8211896061415301E-2</v>
      </c>
      <c r="R236" s="99">
        <f>RES_hhdet_fecs!R29</f>
        <v>7.7558338028845208E-2</v>
      </c>
      <c r="S236" s="99">
        <f>RES_hhdet_fecs!S29</f>
        <v>7.7331032386739676E-2</v>
      </c>
      <c r="T236" s="99">
        <f>RES_hhdet_fecs!T29</f>
        <v>7.8733365690810547E-2</v>
      </c>
      <c r="U236" s="99">
        <f>RES_hhdet_fecs!U29</f>
        <v>8.5127640594322665E-2</v>
      </c>
      <c r="V236" s="99">
        <f>RES_hhdet_fecs!V29</f>
        <v>0.13759983088797256</v>
      </c>
      <c r="W236" s="99">
        <f>RES_hhdet_fecs!W29</f>
        <v>0.17274456405703062</v>
      </c>
      <c r="X236" s="99">
        <f>RES_hhdet_fecs!X29</f>
        <v>0.20198788184036706</v>
      </c>
      <c r="Y236" s="99">
        <f>RES_hhdet_fecs!Y29</f>
        <v>0.19577336106314483</v>
      </c>
      <c r="DA236" s="63" t="s">
        <v>2773</v>
      </c>
    </row>
    <row r="237" spans="1:105" ht="12" customHeight="1" x14ac:dyDescent="0.25">
      <c r="A237" s="121" t="s">
        <v>55</v>
      </c>
      <c r="B237" s="123">
        <v>15.655398300284974</v>
      </c>
      <c r="C237" s="123">
        <v>14.850605911686905</v>
      </c>
      <c r="D237" s="123">
        <v>14.907076016251503</v>
      </c>
      <c r="E237" s="123">
        <v>14.98075127535942</v>
      </c>
      <c r="F237" s="123">
        <v>15.748152853487591</v>
      </c>
      <c r="G237" s="123">
        <v>16.328648678099007</v>
      </c>
      <c r="H237" s="123">
        <v>17.036875509127803</v>
      </c>
      <c r="I237" s="123">
        <v>17.273604208406589</v>
      </c>
      <c r="J237" s="123">
        <v>16.332699570040617</v>
      </c>
      <c r="K237" s="123">
        <v>17.106090844844918</v>
      </c>
      <c r="L237" s="123">
        <v>16.660733768806843</v>
      </c>
      <c r="M237" s="123">
        <v>16.230422770551748</v>
      </c>
      <c r="N237" s="123">
        <v>16.681068292670023</v>
      </c>
      <c r="O237" s="123">
        <v>16.450476176723399</v>
      </c>
      <c r="P237" s="123">
        <v>16.878660604010602</v>
      </c>
      <c r="Q237" s="123">
        <v>16.430221625290073</v>
      </c>
      <c r="R237" s="123">
        <v>16.60827230179639</v>
      </c>
      <c r="S237" s="123">
        <v>16.38440972197138</v>
      </c>
      <c r="T237" s="123">
        <v>15.857196573354127</v>
      </c>
      <c r="U237" s="123">
        <v>15.559154097026857</v>
      </c>
      <c r="V237" s="123">
        <v>13.155889546845877</v>
      </c>
      <c r="W237" s="123">
        <v>11.937057350621735</v>
      </c>
      <c r="X237" s="123">
        <v>9.9655845753052734</v>
      </c>
      <c r="Y237" s="123">
        <v>9.4915512471869246</v>
      </c>
      <c r="DA237" s="130" t="s">
        <v>2774</v>
      </c>
    </row>
    <row r="238" spans="1:105" ht="12" customHeight="1" x14ac:dyDescent="0.25">
      <c r="A238" s="97" t="s">
        <v>141</v>
      </c>
      <c r="B238" s="99">
        <v>17.145795871308579</v>
      </c>
      <c r="C238" s="99">
        <v>16.466895078565351</v>
      </c>
      <c r="D238" s="99">
        <v>16.468909997579608</v>
      </c>
      <c r="E238" s="99">
        <v>16.147109860560022</v>
      </c>
      <c r="F238" s="99">
        <v>17.176758389136662</v>
      </c>
      <c r="G238" s="99">
        <v>17.710319718974443</v>
      </c>
      <c r="H238" s="99">
        <v>18.929380204223566</v>
      </c>
      <c r="I238" s="99">
        <v>19.049207580115489</v>
      </c>
      <c r="J238" s="99">
        <v>17.839259427245512</v>
      </c>
      <c r="K238" s="99">
        <v>19.318497517744063</v>
      </c>
      <c r="L238" s="99">
        <v>19.01912737344119</v>
      </c>
      <c r="M238" s="99">
        <v>18.702692053224247</v>
      </c>
      <c r="N238" s="99">
        <v>18.605420025836715</v>
      </c>
      <c r="O238" s="99">
        <v>18.202378488979271</v>
      </c>
      <c r="P238" s="99">
        <v>19.456348181260413</v>
      </c>
      <c r="Q238" s="99">
        <v>17.650617346867929</v>
      </c>
      <c r="R238" s="99">
        <v>19.00584883838853</v>
      </c>
      <c r="S238" s="99">
        <v>17.947846715111108</v>
      </c>
      <c r="T238" s="99">
        <v>16.707647612502534</v>
      </c>
      <c r="U238" s="99">
        <v>16.14719227063528</v>
      </c>
      <c r="V238" s="99">
        <v>13.570688448418402</v>
      </c>
      <c r="W238" s="99">
        <v>12.130992218253983</v>
      </c>
      <c r="X238" s="99">
        <v>11.318631482538327</v>
      </c>
      <c r="Y238" s="99">
        <v>10.341409274437192</v>
      </c>
      <c r="DA238" s="63" t="s">
        <v>2775</v>
      </c>
    </row>
    <row r="239" spans="1:105" ht="12" customHeight="1" x14ac:dyDescent="0.25">
      <c r="A239" s="97" t="s">
        <v>140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14.600787995393894</v>
      </c>
      <c r="L239" s="99">
        <v>14.513257824750882</v>
      </c>
      <c r="M239" s="99">
        <v>14.206154124133199</v>
      </c>
      <c r="N239" s="99">
        <v>14.381624408422397</v>
      </c>
      <c r="O239" s="99">
        <v>13.835843947827446</v>
      </c>
      <c r="P239" s="99">
        <v>14.739937252655698</v>
      </c>
      <c r="Q239" s="99">
        <v>13.75440011400493</v>
      </c>
      <c r="R239" s="99">
        <v>15.276861990259411</v>
      </c>
      <c r="S239" s="99">
        <v>14.630045725155956</v>
      </c>
      <c r="T239" s="99">
        <v>13.543503912829397</v>
      </c>
      <c r="U239" s="99">
        <v>13.456873630730598</v>
      </c>
      <c r="V239" s="99">
        <v>11.068244150693182</v>
      </c>
      <c r="W239" s="99">
        <v>9.928023224689877</v>
      </c>
      <c r="X239" s="99">
        <v>9.5685735422775409</v>
      </c>
      <c r="Y239" s="99">
        <v>8.8573763947212374</v>
      </c>
      <c r="DA239" s="63" t="s">
        <v>2776</v>
      </c>
    </row>
    <row r="240" spans="1:105" ht="12" customHeight="1" x14ac:dyDescent="0.25">
      <c r="A240" s="100" t="s">
        <v>50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7.73884182749598</v>
      </c>
      <c r="L240" s="102">
        <v>7.7254804278907372</v>
      </c>
      <c r="M240" s="102">
        <v>7.3106051351833807</v>
      </c>
      <c r="N240" s="102">
        <v>7.4330503305139208</v>
      </c>
      <c r="O240" s="102">
        <v>6.0984392890668442</v>
      </c>
      <c r="P240" s="102">
        <v>6.0673047412716894</v>
      </c>
      <c r="Q240" s="102">
        <v>6.0656387894761901</v>
      </c>
      <c r="R240" s="102">
        <v>7.7863601243668725</v>
      </c>
      <c r="S240" s="102">
        <v>7.7110680072966868</v>
      </c>
      <c r="T240" s="102">
        <v>6.4715148843510253</v>
      </c>
      <c r="U240" s="102">
        <v>6.4165556630726881</v>
      </c>
      <c r="V240" s="102">
        <v>3.7834590800420198</v>
      </c>
      <c r="W240" s="102">
        <v>2.9971409751120404</v>
      </c>
      <c r="X240" s="102">
        <v>3.8638611504816129</v>
      </c>
      <c r="Y240" s="102">
        <v>3.911531477902543</v>
      </c>
      <c r="DA240" s="131" t="s">
        <v>2777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6.8619461678979112</v>
      </c>
      <c r="L241" s="105">
        <v>6.7877773968601458</v>
      </c>
      <c r="M241" s="105">
        <v>6.8955489889498187</v>
      </c>
      <c r="N241" s="105">
        <v>6.9485740779084733</v>
      </c>
      <c r="O241" s="105">
        <v>7.7374046587606005</v>
      </c>
      <c r="P241" s="105">
        <v>8.6726325113840055</v>
      </c>
      <c r="Q241" s="105">
        <v>7.6887613245287421</v>
      </c>
      <c r="R241" s="105">
        <v>7.4905018658925382</v>
      </c>
      <c r="S241" s="105">
        <v>6.9189777178592697</v>
      </c>
      <c r="T241" s="105">
        <v>7.0719890284783711</v>
      </c>
      <c r="U241" s="105">
        <v>7.0403179676579075</v>
      </c>
      <c r="V241" s="105">
        <v>7.2847850706511625</v>
      </c>
      <c r="W241" s="105">
        <v>6.9308822495778344</v>
      </c>
      <c r="X241" s="105">
        <v>5.7047123917959288</v>
      </c>
      <c r="Y241" s="105">
        <v>4.9458449168186949</v>
      </c>
      <c r="DA241" s="132" t="s">
        <v>2778</v>
      </c>
    </row>
    <row r="242" spans="1:105" ht="12" customHeight="1" x14ac:dyDescent="0.25">
      <c r="A242" s="106" t="s">
        <v>122</v>
      </c>
      <c r="B242" s="102">
        <v>15.537485011132306</v>
      </c>
      <c r="C242" s="102">
        <v>14.733250698561845</v>
      </c>
      <c r="D242" s="102">
        <v>14.794422544685856</v>
      </c>
      <c r="E242" s="102">
        <v>14.904567736768588</v>
      </c>
      <c r="F242" s="102">
        <v>15.54525710072136</v>
      </c>
      <c r="G242" s="102">
        <v>16.072927443908238</v>
      </c>
      <c r="H242" s="102">
        <v>16.714939170801745</v>
      </c>
      <c r="I242" s="102">
        <v>17.042334059703208</v>
      </c>
      <c r="J242" s="102">
        <v>16.20039627290905</v>
      </c>
      <c r="K242" s="102">
        <v>16.994805528992391</v>
      </c>
      <c r="L242" s="102">
        <v>16.587542836053405</v>
      </c>
      <c r="M242" s="102">
        <v>16.186764405405508</v>
      </c>
      <c r="N242" s="102">
        <v>16.749304088148197</v>
      </c>
      <c r="O242" s="102">
        <v>16.632091624337047</v>
      </c>
      <c r="P242" s="102">
        <v>17.006412008523665</v>
      </c>
      <c r="Q242" s="102">
        <v>16.761065949468978</v>
      </c>
      <c r="R242" s="102">
        <v>16.74767800894249</v>
      </c>
      <c r="S242" s="102">
        <v>16.651538405838469</v>
      </c>
      <c r="T242" s="102">
        <v>16.215174299262394</v>
      </c>
      <c r="U242" s="102">
        <v>15.905832495330625</v>
      </c>
      <c r="V242" s="102">
        <v>13.495766611335444</v>
      </c>
      <c r="W242" s="102">
        <v>12.282958545975886</v>
      </c>
      <c r="X242" s="102">
        <v>10.199291959769017</v>
      </c>
      <c r="Y242" s="102">
        <v>9.7563633136245205</v>
      </c>
      <c r="DA242" s="131" t="s">
        <v>2779</v>
      </c>
    </row>
    <row r="243" spans="1:105" ht="12" customHeight="1" x14ac:dyDescent="0.25">
      <c r="A243" s="107" t="s">
        <v>121</v>
      </c>
      <c r="B243" s="105">
        <v>12.386641298154288</v>
      </c>
      <c r="C243" s="105">
        <v>11.623959909015717</v>
      </c>
      <c r="D243" s="105">
        <v>11.749894109238143</v>
      </c>
      <c r="E243" s="105">
        <v>11.901821903780116</v>
      </c>
      <c r="F243" s="105">
        <v>12.34044669244421</v>
      </c>
      <c r="G243" s="105">
        <v>12.896603070969771</v>
      </c>
      <c r="H243" s="105">
        <v>13.504145223505706</v>
      </c>
      <c r="I243" s="105">
        <v>13.910670504445667</v>
      </c>
      <c r="J243" s="105">
        <v>13.028443231851268</v>
      </c>
      <c r="K243" s="105">
        <v>13.730254993201299</v>
      </c>
      <c r="L243" s="105">
        <v>13.433785385414168</v>
      </c>
      <c r="M243" s="105">
        <v>13.056367849533107</v>
      </c>
      <c r="N243" s="105">
        <v>13.578318566246283</v>
      </c>
      <c r="O243" s="105">
        <v>13.19929328321051</v>
      </c>
      <c r="P243" s="105">
        <v>13.433657726430491</v>
      </c>
      <c r="Q243" s="105">
        <v>13.417636822856267</v>
      </c>
      <c r="R243" s="105">
        <v>13.818630253884326</v>
      </c>
      <c r="S243" s="105">
        <v>13.917416435940224</v>
      </c>
      <c r="T243" s="105">
        <v>13.529679527391709</v>
      </c>
      <c r="U243" s="105">
        <v>13.423871246547183</v>
      </c>
      <c r="V243" s="105">
        <v>11.103936369703559</v>
      </c>
      <c r="W243" s="105">
        <v>10.075766373638212</v>
      </c>
      <c r="X243" s="105">
        <v>8.5706227650430495</v>
      </c>
      <c r="Y243" s="105">
        <v>8.3244149136282779</v>
      </c>
      <c r="DA243" s="132" t="s">
        <v>2780</v>
      </c>
    </row>
    <row r="244" spans="1:105" ht="12" customHeight="1" x14ac:dyDescent="0.25">
      <c r="A244" s="108" t="s">
        <v>53</v>
      </c>
      <c r="B244" s="99">
        <v>6.5045211185237175</v>
      </c>
      <c r="C244" s="99">
        <v>5.9236164068291908</v>
      </c>
      <c r="D244" s="99">
        <v>6.0944593315395492</v>
      </c>
      <c r="E244" s="99">
        <v>6.2510370013171936</v>
      </c>
      <c r="F244" s="99">
        <v>6.1301475369243983</v>
      </c>
      <c r="G244" s="99">
        <v>6.5165008993958287</v>
      </c>
      <c r="H244" s="99">
        <v>6.8968464108236391</v>
      </c>
      <c r="I244" s="99">
        <v>7.442224346677019</v>
      </c>
      <c r="J244" s="99">
        <v>6.4518826346030975</v>
      </c>
      <c r="K244" s="99">
        <v>6.9709251793934097</v>
      </c>
      <c r="L244" s="99">
        <v>6.8491634901371654</v>
      </c>
      <c r="M244" s="99">
        <v>6.4415697533905103</v>
      </c>
      <c r="N244" s="99">
        <v>6.7239153287257549</v>
      </c>
      <c r="O244" s="99">
        <v>5.578764964624626</v>
      </c>
      <c r="P244" s="99">
        <v>5.3142647722508389</v>
      </c>
      <c r="Q244" s="99">
        <v>5.6604618145387615</v>
      </c>
      <c r="R244" s="99">
        <v>6.8475760816017877</v>
      </c>
      <c r="S244" s="99">
        <v>7.1907173150842754</v>
      </c>
      <c r="T244" s="99">
        <v>6.4242848451473709</v>
      </c>
      <c r="U244" s="99">
        <v>6.3641489239975977</v>
      </c>
      <c r="V244" s="99">
        <v>3.8203743719944403</v>
      </c>
      <c r="W244" s="99">
        <v>3.0678824099166544</v>
      </c>
      <c r="X244" s="99">
        <v>3.4567157404106474</v>
      </c>
      <c r="Y244" s="99">
        <v>3.6794183449519267</v>
      </c>
      <c r="DA244" s="63" t="s">
        <v>2781</v>
      </c>
    </row>
    <row r="245" spans="1:105" ht="12" customHeight="1" x14ac:dyDescent="0.25">
      <c r="A245" s="108" t="s">
        <v>52</v>
      </c>
      <c r="B245" s="99">
        <v>5.8821201796305704</v>
      </c>
      <c r="C245" s="99">
        <v>5.7003435021865245</v>
      </c>
      <c r="D245" s="99">
        <v>5.6554347776985905</v>
      </c>
      <c r="E245" s="99">
        <v>5.6507849024629229</v>
      </c>
      <c r="F245" s="99">
        <v>6.2102991555198122</v>
      </c>
      <c r="G245" s="99">
        <v>6.3801021715739408</v>
      </c>
      <c r="H245" s="99">
        <v>6.6072988126820666</v>
      </c>
      <c r="I245" s="99">
        <v>6.4684461577686516</v>
      </c>
      <c r="J245" s="99">
        <v>6.5765605972481698</v>
      </c>
      <c r="K245" s="99">
        <v>6.7593298138078906</v>
      </c>
      <c r="L245" s="99">
        <v>6.584621895277003</v>
      </c>
      <c r="M245" s="99">
        <v>6.6147980961425983</v>
      </c>
      <c r="N245" s="99">
        <v>6.8544032375205299</v>
      </c>
      <c r="O245" s="99">
        <v>7.6205283185858859</v>
      </c>
      <c r="P245" s="99">
        <v>8.1193929541796539</v>
      </c>
      <c r="Q245" s="99">
        <v>7.7571750083175059</v>
      </c>
      <c r="R245" s="99">
        <v>6.9710541722825363</v>
      </c>
      <c r="S245" s="99">
        <v>6.7266991208559466</v>
      </c>
      <c r="T245" s="99">
        <v>7.1053946822443379</v>
      </c>
      <c r="U245" s="99">
        <v>7.0597223225495833</v>
      </c>
      <c r="V245" s="99">
        <v>7.2835619977091213</v>
      </c>
      <c r="W245" s="99">
        <v>7.0078839637215573</v>
      </c>
      <c r="X245" s="99">
        <v>5.1139070246324012</v>
      </c>
      <c r="Y245" s="99">
        <v>4.6449965686763504</v>
      </c>
      <c r="DA245" s="63" t="s">
        <v>2782</v>
      </c>
    </row>
    <row r="246" spans="1:105" ht="12" customHeight="1" x14ac:dyDescent="0.25">
      <c r="A246" s="121" t="s">
        <v>54</v>
      </c>
      <c r="B246" s="123">
        <v>2.478397164267355</v>
      </c>
      <c r="C246" s="123">
        <v>2.4567738634477765</v>
      </c>
      <c r="D246" s="123">
        <v>2.4066094715103885</v>
      </c>
      <c r="E246" s="123">
        <v>2.6072744558092538</v>
      </c>
      <c r="F246" s="123">
        <v>2.62128407504443</v>
      </c>
      <c r="G246" s="123">
        <v>2.7185077411424245</v>
      </c>
      <c r="H246" s="123">
        <v>2.6384745885553564</v>
      </c>
      <c r="I246" s="123">
        <v>2.5882062623826427</v>
      </c>
      <c r="J246" s="123">
        <v>2.261319751869296</v>
      </c>
      <c r="K246" s="123">
        <v>2.348239472312434</v>
      </c>
      <c r="L246" s="123">
        <v>2.3172309387540593</v>
      </c>
      <c r="M246" s="123">
        <v>2.17422883614991</v>
      </c>
      <c r="N246" s="123">
        <v>2.2486204559669245</v>
      </c>
      <c r="O246" s="123">
        <v>2.2536850272167768</v>
      </c>
      <c r="P246" s="123">
        <v>2.2902795762959651</v>
      </c>
      <c r="Q246" s="123">
        <v>2.3930125617938498</v>
      </c>
      <c r="R246" s="123">
        <v>2.3804665542484869</v>
      </c>
      <c r="S246" s="123">
        <v>2.3646544766928108</v>
      </c>
      <c r="T246" s="123">
        <v>2.3297110095040137</v>
      </c>
      <c r="U246" s="123">
        <v>2.2876419333530267</v>
      </c>
      <c r="V246" s="123">
        <v>2.3497793051930738</v>
      </c>
      <c r="W246" s="123">
        <v>2.2596072402537706</v>
      </c>
      <c r="X246" s="123">
        <v>1.6502726804854311</v>
      </c>
      <c r="Y246" s="123">
        <v>1.6469245503619687</v>
      </c>
      <c r="DA246" s="130" t="s">
        <v>2783</v>
      </c>
    </row>
    <row r="247" spans="1:105" ht="12" customHeight="1" x14ac:dyDescent="0.25">
      <c r="A247" s="97" t="s">
        <v>50</v>
      </c>
      <c r="B247" s="99">
        <v>3.0702371462267521</v>
      </c>
      <c r="C247" s="99">
        <v>2.9701993375168758</v>
      </c>
      <c r="D247" s="99">
        <v>2.9486216643848877</v>
      </c>
      <c r="E247" s="99">
        <v>3.2780725713280217</v>
      </c>
      <c r="F247" s="99">
        <v>3.2562544756759149</v>
      </c>
      <c r="G247" s="99">
        <v>3.1968590339475513</v>
      </c>
      <c r="H247" s="99">
        <v>3.3232816816023432</v>
      </c>
      <c r="I247" s="99">
        <v>3.2687607448058702</v>
      </c>
      <c r="J247" s="99">
        <v>2.7714709779197282</v>
      </c>
      <c r="K247" s="99">
        <v>2.9698572980880669</v>
      </c>
      <c r="L247" s="99">
        <v>2.8394878025347543</v>
      </c>
      <c r="M247" s="99">
        <v>2.8377300345998058</v>
      </c>
      <c r="N247" s="99">
        <v>2.8613373190455706</v>
      </c>
      <c r="O247" s="99">
        <v>2.8347075380510653</v>
      </c>
      <c r="P247" s="99">
        <v>3.0887867996426399</v>
      </c>
      <c r="Q247" s="99">
        <v>2.9694388606427697</v>
      </c>
      <c r="R247" s="99">
        <v>3.1735499247284289</v>
      </c>
      <c r="S247" s="99">
        <v>3.1210240749202054</v>
      </c>
      <c r="T247" s="99">
        <v>3.1008540937853319</v>
      </c>
      <c r="U247" s="99">
        <v>3.2405897149101217</v>
      </c>
      <c r="V247" s="99">
        <v>2.9924331439188494</v>
      </c>
      <c r="W247" s="99">
        <v>2.8360322856084608</v>
      </c>
      <c r="X247" s="99">
        <v>2.574197332805932</v>
      </c>
      <c r="Y247" s="99">
        <v>2.3260722529779709</v>
      </c>
      <c r="DA247" s="63" t="s">
        <v>2784</v>
      </c>
    </row>
    <row r="248" spans="1:105" ht="12" customHeight="1" x14ac:dyDescent="0.25">
      <c r="A248" s="109" t="s">
        <v>120</v>
      </c>
      <c r="B248" s="110">
        <v>2.4555891279737718</v>
      </c>
      <c r="C248" s="110">
        <v>2.4362368444850127</v>
      </c>
      <c r="D248" s="110">
        <v>2.3834906473483608</v>
      </c>
      <c r="E248" s="110">
        <v>2.5774629616033207</v>
      </c>
      <c r="F248" s="110">
        <v>2.5905398931851633</v>
      </c>
      <c r="G248" s="110">
        <v>2.6929192922764598</v>
      </c>
      <c r="H248" s="110">
        <v>2.5979815887646307</v>
      </c>
      <c r="I248" s="110">
        <v>2.5442354201672446</v>
      </c>
      <c r="J248" s="110">
        <v>2.2267038724716777</v>
      </c>
      <c r="K248" s="110">
        <v>2.3033524083067531</v>
      </c>
      <c r="L248" s="110">
        <v>2.2784454763817443</v>
      </c>
      <c r="M248" s="110">
        <v>2.1235964563899814</v>
      </c>
      <c r="N248" s="110">
        <v>2.2007773011360827</v>
      </c>
      <c r="O248" s="110">
        <v>2.2079038827503057</v>
      </c>
      <c r="P248" s="110">
        <v>2.2260711543406431</v>
      </c>
      <c r="Q248" s="110">
        <v>2.3468600508032811</v>
      </c>
      <c r="R248" s="110">
        <v>2.3164017337327816</v>
      </c>
      <c r="S248" s="110">
        <v>2.3037480769674734</v>
      </c>
      <c r="T248" s="110">
        <v>2.2691524676097172</v>
      </c>
      <c r="U248" s="110">
        <v>2.2136388469431685</v>
      </c>
      <c r="V248" s="110">
        <v>2.301094968915379</v>
      </c>
      <c r="W248" s="110">
        <v>2.2163110649921429</v>
      </c>
      <c r="X248" s="110">
        <v>1.5789833177201775</v>
      </c>
      <c r="Y248" s="110">
        <v>1.593171412629927</v>
      </c>
      <c r="DA248" s="60" t="s">
        <v>2785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96.036381071243881</v>
      </c>
      <c r="C250" s="118">
        <f t="shared" si="115"/>
        <v>98.062454308383295</v>
      </c>
      <c r="D250" s="118">
        <f t="shared" si="115"/>
        <v>116.35055353154809</v>
      </c>
      <c r="E250" s="118">
        <f t="shared" si="115"/>
        <v>76.641090444820492</v>
      </c>
      <c r="F250" s="118">
        <f t="shared" si="115"/>
        <v>76.296711135691481</v>
      </c>
      <c r="G250" s="118">
        <f t="shared" si="115"/>
        <v>97.819517482596495</v>
      </c>
      <c r="H250" s="118">
        <f t="shared" si="115"/>
        <v>90.152233614520384</v>
      </c>
      <c r="I250" s="118">
        <f t="shared" si="115"/>
        <v>81.958569664629948</v>
      </c>
      <c r="J250" s="118">
        <f t="shared" si="115"/>
        <v>86.467356487791989</v>
      </c>
      <c r="K250" s="118">
        <f t="shared" si="115"/>
        <v>87.268842190021957</v>
      </c>
      <c r="L250" s="118">
        <f t="shared" si="115"/>
        <v>99.487739030037559</v>
      </c>
      <c r="M250" s="118">
        <f t="shared" si="115"/>
        <v>80.69622402714306</v>
      </c>
      <c r="N250" s="118">
        <f t="shared" si="115"/>
        <v>85.632620239494543</v>
      </c>
      <c r="O250" s="118">
        <f t="shared" si="115"/>
        <v>94.466200165229168</v>
      </c>
      <c r="P250" s="118">
        <f t="shared" si="115"/>
        <v>79.311557847241417</v>
      </c>
      <c r="Q250" s="118">
        <f t="shared" si="115"/>
        <v>83.067894976875209</v>
      </c>
      <c r="R250" s="118">
        <f t="shared" ref="R250:V250" si="116">R251+R254+R256+R265</f>
        <v>87.909746787861692</v>
      </c>
      <c r="S250" s="118">
        <f t="shared" si="116"/>
        <v>90.411366745625031</v>
      </c>
      <c r="T250" s="118">
        <f t="shared" si="116"/>
        <v>89.024383637725563</v>
      </c>
      <c r="U250" s="118">
        <f t="shared" si="116"/>
        <v>83.748601165755105</v>
      </c>
      <c r="V250" s="118">
        <f t="shared" si="116"/>
        <v>90.995501565939207</v>
      </c>
      <c r="W250" s="118">
        <f t="shared" ref="W250:Y250" si="117">W251+W254+W256+W265</f>
        <v>96.94260758530595</v>
      </c>
      <c r="X250" s="118">
        <f t="shared" si="117"/>
        <v>81.0327056068502</v>
      </c>
      <c r="Y250" s="118">
        <f t="shared" si="117"/>
        <v>80.012549983157086</v>
      </c>
      <c r="DA250" s="129" t="s">
        <v>2936</v>
      </c>
    </row>
    <row r="251" spans="1:105" ht="12" customHeight="1" x14ac:dyDescent="0.25">
      <c r="A251" s="121" t="s">
        <v>57</v>
      </c>
      <c r="B251" s="123">
        <f t="shared" ref="B251:Q251" si="118">SUM(B252:B253)</f>
        <v>84.053765169052312</v>
      </c>
      <c r="C251" s="123">
        <f t="shared" si="118"/>
        <v>86.555267353498678</v>
      </c>
      <c r="D251" s="123">
        <f t="shared" si="118"/>
        <v>104.78367732321244</v>
      </c>
      <c r="E251" s="123">
        <f t="shared" si="118"/>
        <v>64.727899588656612</v>
      </c>
      <c r="F251" s="123">
        <f t="shared" si="118"/>
        <v>63.937966032310818</v>
      </c>
      <c r="G251" s="123">
        <f t="shared" si="118"/>
        <v>84.917459586299671</v>
      </c>
      <c r="H251" s="123">
        <f t="shared" si="118"/>
        <v>76.554720867618229</v>
      </c>
      <c r="I251" s="123">
        <f t="shared" si="118"/>
        <v>68.305882332454686</v>
      </c>
      <c r="J251" s="123">
        <f t="shared" si="118"/>
        <v>73.591012679928809</v>
      </c>
      <c r="K251" s="123">
        <f t="shared" si="118"/>
        <v>73.671347027214608</v>
      </c>
      <c r="L251" s="123">
        <f t="shared" si="118"/>
        <v>86.03282328469804</v>
      </c>
      <c r="M251" s="123">
        <f t="shared" si="118"/>
        <v>67.645573146115296</v>
      </c>
      <c r="N251" s="123">
        <f t="shared" si="118"/>
        <v>72.120737469707521</v>
      </c>
      <c r="O251" s="123">
        <f t="shared" si="118"/>
        <v>80.9379837903344</v>
      </c>
      <c r="P251" s="123">
        <f t="shared" si="118"/>
        <v>65.389687100194266</v>
      </c>
      <c r="Q251" s="123">
        <f t="shared" si="118"/>
        <v>69.119679240510564</v>
      </c>
      <c r="R251" s="123">
        <f t="shared" ref="R251:V251" si="119">SUM(R252:R253)</f>
        <v>73.747780344364941</v>
      </c>
      <c r="S251" s="123">
        <f t="shared" si="119"/>
        <v>76.211494446728494</v>
      </c>
      <c r="T251" s="123">
        <f t="shared" si="119"/>
        <v>74.994016567044042</v>
      </c>
      <c r="U251" s="123">
        <f t="shared" si="119"/>
        <v>69.740364273764712</v>
      </c>
      <c r="V251" s="123">
        <f t="shared" si="119"/>
        <v>78.280052230055603</v>
      </c>
      <c r="W251" s="123">
        <f t="shared" ref="W251:Y251" si="120">SUM(W252:W253)</f>
        <v>84.925554947216156</v>
      </c>
      <c r="X251" s="123">
        <f t="shared" si="120"/>
        <v>70.788763758988978</v>
      </c>
      <c r="Y251" s="123">
        <f t="shared" si="120"/>
        <v>70.100721365103567</v>
      </c>
      <c r="DA251" s="130" t="s">
        <v>2937</v>
      </c>
    </row>
    <row r="252" spans="1:105" ht="12" customHeight="1" x14ac:dyDescent="0.25">
      <c r="A252" s="97" t="s">
        <v>74</v>
      </c>
      <c r="B252" s="99">
        <v>82.043161634183818</v>
      </c>
      <c r="C252" s="99">
        <v>84.529699925665938</v>
      </c>
      <c r="D252" s="99">
        <v>102.39043170587499</v>
      </c>
      <c r="E252" s="99">
        <v>63.274832268652759</v>
      </c>
      <c r="F252" s="99">
        <v>62.503979184296803</v>
      </c>
      <c r="G252" s="99">
        <v>83.043094511924366</v>
      </c>
      <c r="H252" s="99">
        <v>74.902188026780308</v>
      </c>
      <c r="I252" s="99">
        <v>66.851478906670323</v>
      </c>
      <c r="J252" s="99">
        <v>72.028564291555938</v>
      </c>
      <c r="K252" s="99">
        <v>72.126890508812025</v>
      </c>
      <c r="L252" s="99">
        <v>84.253172127566998</v>
      </c>
      <c r="M252" s="99">
        <v>66.264994995632378</v>
      </c>
      <c r="N252" s="99">
        <v>70.661711792427056</v>
      </c>
      <c r="O252" s="99">
        <v>79.315165880132966</v>
      </c>
      <c r="P252" s="99">
        <v>64.08758738219008</v>
      </c>
      <c r="Q252" s="99">
        <v>67.754742085917229</v>
      </c>
      <c r="R252" s="99">
        <v>72.298470557987613</v>
      </c>
      <c r="S252" s="99">
        <v>74.723567112461097</v>
      </c>
      <c r="T252" s="99">
        <v>73.534020596551045</v>
      </c>
      <c r="U252" s="99">
        <v>68.379171740256282</v>
      </c>
      <c r="V252" s="99">
        <v>76.818927372713901</v>
      </c>
      <c r="W252" s="99">
        <v>83.331458695469379</v>
      </c>
      <c r="X252" s="99">
        <v>69.509124087712607</v>
      </c>
      <c r="Y252" s="99">
        <v>68.841777558140492</v>
      </c>
      <c r="DA252" s="63" t="s">
        <v>2938</v>
      </c>
    </row>
    <row r="253" spans="1:105" ht="12" customHeight="1" x14ac:dyDescent="0.25">
      <c r="A253" s="97" t="s">
        <v>53</v>
      </c>
      <c r="B253" s="99">
        <v>2.0106035348684927</v>
      </c>
      <c r="C253" s="99">
        <v>2.02556742783274</v>
      </c>
      <c r="D253" s="99">
        <v>2.393245617337457</v>
      </c>
      <c r="E253" s="99">
        <v>1.4530673200038564</v>
      </c>
      <c r="F253" s="99">
        <v>1.4339868480140172</v>
      </c>
      <c r="G253" s="99">
        <v>1.8743650743753093</v>
      </c>
      <c r="H253" s="99">
        <v>1.6525328408379203</v>
      </c>
      <c r="I253" s="99">
        <v>1.4544034257843614</v>
      </c>
      <c r="J253" s="99">
        <v>1.5624483883728741</v>
      </c>
      <c r="K253" s="99">
        <v>1.5444565184025847</v>
      </c>
      <c r="L253" s="99">
        <v>1.7796511571310456</v>
      </c>
      <c r="M253" s="99">
        <v>1.380578150482914</v>
      </c>
      <c r="N253" s="99">
        <v>1.4590256772804659</v>
      </c>
      <c r="O253" s="99">
        <v>1.6228179102014322</v>
      </c>
      <c r="P253" s="99">
        <v>1.302099718004192</v>
      </c>
      <c r="Q253" s="99">
        <v>1.364937154593332</v>
      </c>
      <c r="R253" s="99">
        <v>1.4493097863773321</v>
      </c>
      <c r="S253" s="99">
        <v>1.4879273342673993</v>
      </c>
      <c r="T253" s="99">
        <v>1.4599959704930028</v>
      </c>
      <c r="U253" s="99">
        <v>1.3611925335084341</v>
      </c>
      <c r="V253" s="99">
        <v>1.4611248573417011</v>
      </c>
      <c r="W253" s="99">
        <v>1.5940962517467789</v>
      </c>
      <c r="X253" s="99">
        <v>1.2796396712763722</v>
      </c>
      <c r="Y253" s="99">
        <v>1.2589438069630754</v>
      </c>
      <c r="DA253" s="63" t="s">
        <v>2939</v>
      </c>
    </row>
    <row r="254" spans="1:105" ht="12" customHeight="1" x14ac:dyDescent="0.25">
      <c r="A254" s="121" t="s">
        <v>92</v>
      </c>
      <c r="B254" s="123">
        <f t="shared" ref="B254:Y254" si="121">B255</f>
        <v>3.1387963994398409E-2</v>
      </c>
      <c r="C254" s="123">
        <f t="shared" si="121"/>
        <v>4.1717350212831746E-2</v>
      </c>
      <c r="D254" s="123">
        <f t="shared" si="121"/>
        <v>5.2001467631775232E-2</v>
      </c>
      <c r="E254" s="123">
        <f t="shared" si="121"/>
        <v>0.14477239658309615</v>
      </c>
      <c r="F254" s="123">
        <f t="shared" si="121"/>
        <v>6.6414395411825838E-2</v>
      </c>
      <c r="G254" s="123">
        <f t="shared" si="121"/>
        <v>9.9075173517779794E-2</v>
      </c>
      <c r="H254" s="123">
        <f t="shared" si="121"/>
        <v>0.30080985831823354</v>
      </c>
      <c r="I254" s="123">
        <f t="shared" si="121"/>
        <v>0.16795764004139091</v>
      </c>
      <c r="J254" s="123">
        <f t="shared" si="121"/>
        <v>0.22202818297317914</v>
      </c>
      <c r="K254" s="123">
        <f t="shared" si="121"/>
        <v>0.26900328294032239</v>
      </c>
      <c r="L254" s="123">
        <f t="shared" si="121"/>
        <v>0.38614763081137632</v>
      </c>
      <c r="M254" s="123">
        <f t="shared" si="121"/>
        <v>0.31201838637423435</v>
      </c>
      <c r="N254" s="123">
        <f t="shared" si="121"/>
        <v>0.31326708513539614</v>
      </c>
      <c r="O254" s="123">
        <f t="shared" si="121"/>
        <v>0.31455246737052944</v>
      </c>
      <c r="P254" s="123">
        <f t="shared" si="121"/>
        <v>0.24245964135059422</v>
      </c>
      <c r="Q254" s="123">
        <f t="shared" si="121"/>
        <v>0.36014947188607094</v>
      </c>
      <c r="R254" s="123">
        <f t="shared" si="121"/>
        <v>0.32948352569024697</v>
      </c>
      <c r="S254" s="123">
        <f t="shared" si="121"/>
        <v>0.33848257796931125</v>
      </c>
      <c r="T254" s="123">
        <f t="shared" si="121"/>
        <v>0.35251409884589385</v>
      </c>
      <c r="U254" s="123">
        <f t="shared" si="121"/>
        <v>0.38919682787642362</v>
      </c>
      <c r="V254" s="123">
        <f t="shared" si="121"/>
        <v>0.63637285222201145</v>
      </c>
      <c r="W254" s="123">
        <f t="shared" si="121"/>
        <v>0.80448099105419801</v>
      </c>
      <c r="X254" s="123">
        <f t="shared" si="121"/>
        <v>0.94513763979915788</v>
      </c>
      <c r="Y254" s="123">
        <f t="shared" si="121"/>
        <v>0.91958750094176311</v>
      </c>
      <c r="DA254" s="130" t="s">
        <v>2940</v>
      </c>
    </row>
    <row r="255" spans="1:105" ht="12" customHeight="1" x14ac:dyDescent="0.25">
      <c r="A255" s="97" t="s">
        <v>53</v>
      </c>
      <c r="B255" s="99">
        <f>RES_hhdet_tess!B29</f>
        <v>3.1387963994398409E-2</v>
      </c>
      <c r="C255" s="99">
        <f>RES_hhdet_tess!C29</f>
        <v>4.1717350212831746E-2</v>
      </c>
      <c r="D255" s="99">
        <f>RES_hhdet_tess!D29</f>
        <v>5.2001467631775232E-2</v>
      </c>
      <c r="E255" s="99">
        <f>RES_hhdet_tess!E29</f>
        <v>0.14477239658309615</v>
      </c>
      <c r="F255" s="99">
        <f>RES_hhdet_tess!F29</f>
        <v>6.6414395411825838E-2</v>
      </c>
      <c r="G255" s="99">
        <f>RES_hhdet_tess!G29</f>
        <v>9.9075173517779794E-2</v>
      </c>
      <c r="H255" s="99">
        <f>RES_hhdet_tess!H29</f>
        <v>0.30080985831823354</v>
      </c>
      <c r="I255" s="99">
        <f>RES_hhdet_tess!I29</f>
        <v>0.16795764004139091</v>
      </c>
      <c r="J255" s="99">
        <f>RES_hhdet_tess!J29</f>
        <v>0.22202818297317914</v>
      </c>
      <c r="K255" s="99">
        <f>RES_hhdet_tess!K29</f>
        <v>0.26900328294032239</v>
      </c>
      <c r="L255" s="99">
        <f>RES_hhdet_tess!L29</f>
        <v>0.38614763081137632</v>
      </c>
      <c r="M255" s="99">
        <f>RES_hhdet_tess!M29</f>
        <v>0.31201838637423435</v>
      </c>
      <c r="N255" s="99">
        <f>RES_hhdet_tess!N29</f>
        <v>0.31326708513539614</v>
      </c>
      <c r="O255" s="99">
        <f>RES_hhdet_tess!O29</f>
        <v>0.31455246737052944</v>
      </c>
      <c r="P255" s="99">
        <f>RES_hhdet_tess!P29</f>
        <v>0.24245964135059422</v>
      </c>
      <c r="Q255" s="99">
        <f>RES_hhdet_tess!Q29</f>
        <v>0.36014947188607094</v>
      </c>
      <c r="R255" s="99">
        <f>RES_hhdet_tess!R29</f>
        <v>0.32948352569024697</v>
      </c>
      <c r="S255" s="99">
        <f>RES_hhdet_tess!S29</f>
        <v>0.33848257796931125</v>
      </c>
      <c r="T255" s="99">
        <f>RES_hhdet_tess!T29</f>
        <v>0.35251409884589385</v>
      </c>
      <c r="U255" s="99">
        <f>RES_hhdet_tess!U29</f>
        <v>0.38919682787642362</v>
      </c>
      <c r="V255" s="99">
        <f>RES_hhdet_tess!V29</f>
        <v>0.63637285222201145</v>
      </c>
      <c r="W255" s="99">
        <f>RES_hhdet_tess!W29</f>
        <v>0.80448099105419801</v>
      </c>
      <c r="X255" s="99">
        <f>RES_hhdet_tess!X29</f>
        <v>0.94513763979915788</v>
      </c>
      <c r="Y255" s="99">
        <f>RES_hhdet_tess!Y29</f>
        <v>0.91958750094176311</v>
      </c>
      <c r="DA255" s="63" t="s">
        <v>2941</v>
      </c>
    </row>
    <row r="256" spans="1:105" ht="12" customHeight="1" x14ac:dyDescent="0.25">
      <c r="A256" s="121" t="s">
        <v>55</v>
      </c>
      <c r="B256" s="123">
        <v>10.100344425350551</v>
      </c>
      <c r="C256" s="123">
        <v>9.6266966322611101</v>
      </c>
      <c r="D256" s="123">
        <v>9.7100664367354348</v>
      </c>
      <c r="E256" s="123">
        <v>9.8084471254842622</v>
      </c>
      <c r="F256" s="123">
        <v>10.315307991615434</v>
      </c>
      <c r="G256" s="123">
        <v>10.743563460535489</v>
      </c>
      <c r="H256" s="123">
        <v>11.294626407359175</v>
      </c>
      <c r="I256" s="123">
        <v>11.519878685593206</v>
      </c>
      <c r="J256" s="123">
        <v>10.936664302138311</v>
      </c>
      <c r="K256" s="123">
        <v>11.545077075469063</v>
      </c>
      <c r="L256" s="123">
        <v>11.305818987913151</v>
      </c>
      <c r="M256" s="123">
        <v>11.083746350182386</v>
      </c>
      <c r="N256" s="123">
        <v>11.481798738179705</v>
      </c>
      <c r="O256" s="123">
        <v>11.485806892403895</v>
      </c>
      <c r="P256" s="123">
        <v>11.919972717317631</v>
      </c>
      <c r="Q256" s="123">
        <v>11.738076812470153</v>
      </c>
      <c r="R256" s="123">
        <v>11.982989621841337</v>
      </c>
      <c r="S256" s="123">
        <v>12.005748282205758</v>
      </c>
      <c r="T256" s="123">
        <v>11.82612253372281</v>
      </c>
      <c r="U256" s="123">
        <v>11.777627861189057</v>
      </c>
      <c r="V256" s="123">
        <v>10.150496793712369</v>
      </c>
      <c r="W256" s="123">
        <v>9.3313647151870818</v>
      </c>
      <c r="X256" s="123">
        <v>7.919293218385989</v>
      </c>
      <c r="Y256" s="123">
        <v>7.5991513525754177</v>
      </c>
      <c r="DA256" s="130" t="s">
        <v>2942</v>
      </c>
    </row>
    <row r="257" spans="1:105" ht="12" customHeight="1" x14ac:dyDescent="0.25">
      <c r="A257" s="97" t="s">
        <v>141</v>
      </c>
      <c r="B257" s="99">
        <v>9.8969310677295876</v>
      </c>
      <c r="C257" s="99">
        <v>9.5586461872070974</v>
      </c>
      <c r="D257" s="99">
        <v>9.626329703581634</v>
      </c>
      <c r="E257" s="99">
        <v>9.5294282751655466</v>
      </c>
      <c r="F257" s="99">
        <v>10.282062226511703</v>
      </c>
      <c r="G257" s="99">
        <v>10.682944273109669</v>
      </c>
      <c r="H257" s="99">
        <v>11.463124884411124</v>
      </c>
      <c r="I257" s="99">
        <v>11.557737580551995</v>
      </c>
      <c r="J257" s="99">
        <v>10.835108478614647</v>
      </c>
      <c r="K257" s="99">
        <v>11.763630960512213</v>
      </c>
      <c r="L257" s="99">
        <v>11.630106148145284</v>
      </c>
      <c r="M257" s="99">
        <v>11.543968577318438</v>
      </c>
      <c r="N257" s="99">
        <v>11.663959987767404</v>
      </c>
      <c r="O257" s="99">
        <v>11.637030987348698</v>
      </c>
      <c r="P257" s="99">
        <v>12.651527970736561</v>
      </c>
      <c r="Q257" s="99">
        <v>11.650937252300862</v>
      </c>
      <c r="R257" s="99">
        <v>12.803041730899153</v>
      </c>
      <c r="S257" s="99">
        <v>12.382350031799342</v>
      </c>
      <c r="T257" s="99">
        <v>11.868580105914516</v>
      </c>
      <c r="U257" s="99">
        <v>11.850285462066131</v>
      </c>
      <c r="V257" s="99">
        <v>10.251692258680317</v>
      </c>
      <c r="W257" s="99">
        <v>9.3291120021986433</v>
      </c>
      <c r="X257" s="99">
        <v>8.8126343848274562</v>
      </c>
      <c r="Y257" s="99">
        <v>8.1108265777393527</v>
      </c>
      <c r="DA257" s="63" t="s">
        <v>2943</v>
      </c>
    </row>
    <row r="258" spans="1:105" ht="12" customHeight="1" x14ac:dyDescent="0.25">
      <c r="A258" s="97" t="s">
        <v>140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11.661519725478369</v>
      </c>
      <c r="L258" s="99">
        <v>11.590843287712405</v>
      </c>
      <c r="M258" s="99">
        <v>11.476044281876074</v>
      </c>
      <c r="N258" s="99">
        <v>11.605788004994544</v>
      </c>
      <c r="O258" s="99">
        <v>11.633944864753811</v>
      </c>
      <c r="P258" s="99">
        <v>12.623407255857863</v>
      </c>
      <c r="Q258" s="99">
        <v>11.638451270964616</v>
      </c>
      <c r="R258" s="99">
        <v>12.756137530176053</v>
      </c>
      <c r="S258" s="99">
        <v>12.287884604238469</v>
      </c>
      <c r="T258" s="99">
        <v>11.755944360181983</v>
      </c>
      <c r="U258" s="99">
        <v>11.738481641465425</v>
      </c>
      <c r="V258" s="99">
        <v>10.142365882492118</v>
      </c>
      <c r="W258" s="99">
        <v>9.2401668393178369</v>
      </c>
      <c r="X258" s="99">
        <v>8.7351342495946991</v>
      </c>
      <c r="Y258" s="99">
        <v>8.0304679123776825</v>
      </c>
      <c r="DA258" s="63" t="s">
        <v>2944</v>
      </c>
    </row>
    <row r="259" spans="1:105" ht="12" customHeight="1" x14ac:dyDescent="0.25">
      <c r="A259" s="100" t="s">
        <v>50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4.799573557580457</v>
      </c>
      <c r="L259" s="102">
        <v>4.8030658908522561</v>
      </c>
      <c r="M259" s="102">
        <v>4.5804952929262566</v>
      </c>
      <c r="N259" s="102">
        <v>4.6572139270860697</v>
      </c>
      <c r="O259" s="102">
        <v>3.8965402059932108</v>
      </c>
      <c r="P259" s="102">
        <v>3.9507747444738541</v>
      </c>
      <c r="Q259" s="102">
        <v>3.9496899464358726</v>
      </c>
      <c r="R259" s="102">
        <v>5.2656356642835158</v>
      </c>
      <c r="S259" s="102">
        <v>5.3689068863791984</v>
      </c>
      <c r="T259" s="102">
        <v>4.6839553317036122</v>
      </c>
      <c r="U259" s="102">
        <v>4.6981636738075165</v>
      </c>
      <c r="V259" s="102">
        <v>2.8575808118409554</v>
      </c>
      <c r="W259" s="102">
        <v>2.3092845897400038</v>
      </c>
      <c r="X259" s="102">
        <v>3.0304218577987729</v>
      </c>
      <c r="Y259" s="102">
        <v>3.0846229955589868</v>
      </c>
      <c r="DA259" s="131" t="s">
        <v>2945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6.8619461678979112</v>
      </c>
      <c r="L260" s="105">
        <v>6.7877773968601458</v>
      </c>
      <c r="M260" s="105">
        <v>6.8955489889498187</v>
      </c>
      <c r="N260" s="105">
        <v>6.9485740779084733</v>
      </c>
      <c r="O260" s="105">
        <v>7.7374046587606005</v>
      </c>
      <c r="P260" s="105">
        <v>8.6726325113840055</v>
      </c>
      <c r="Q260" s="105">
        <v>7.6887613245287421</v>
      </c>
      <c r="R260" s="105">
        <v>7.4905018658925382</v>
      </c>
      <c r="S260" s="105">
        <v>6.9189777178592697</v>
      </c>
      <c r="T260" s="105">
        <v>7.0719890284783711</v>
      </c>
      <c r="U260" s="105">
        <v>7.0403179676579075</v>
      </c>
      <c r="V260" s="105">
        <v>7.2847850706511625</v>
      </c>
      <c r="W260" s="105">
        <v>6.9308822495778344</v>
      </c>
      <c r="X260" s="105">
        <v>5.7047123917959288</v>
      </c>
      <c r="Y260" s="105">
        <v>4.9458449168186949</v>
      </c>
      <c r="DA260" s="132" t="s">
        <v>2946</v>
      </c>
    </row>
    <row r="261" spans="1:105" ht="12" customHeight="1" x14ac:dyDescent="0.25">
      <c r="A261" s="106" t="s">
        <v>122</v>
      </c>
      <c r="B261" s="102">
        <v>10.117759266089113</v>
      </c>
      <c r="C261" s="102">
        <v>9.6326108243800501</v>
      </c>
      <c r="D261" s="102">
        <v>9.7176213906363085</v>
      </c>
      <c r="E261" s="102">
        <v>9.8376157939692597</v>
      </c>
      <c r="F261" s="102">
        <v>10.321164653352469</v>
      </c>
      <c r="G261" s="102">
        <v>10.756792212733119</v>
      </c>
      <c r="H261" s="102">
        <v>11.260304187882253</v>
      </c>
      <c r="I261" s="102">
        <v>11.513005899790263</v>
      </c>
      <c r="J261" s="102">
        <v>10.954919347141756</v>
      </c>
      <c r="K261" s="102">
        <v>11.509732451977388</v>
      </c>
      <c r="L261" s="102">
        <v>11.257124809164761</v>
      </c>
      <c r="M261" s="102">
        <v>11.016854988496616</v>
      </c>
      <c r="N261" s="102">
        <v>11.45771897201962</v>
      </c>
      <c r="O261" s="102">
        <v>11.466293987364221</v>
      </c>
      <c r="P261" s="102">
        <v>11.820303399351175</v>
      </c>
      <c r="Q261" s="102">
        <v>11.750102684334692</v>
      </c>
      <c r="R261" s="102">
        <v>11.873058595856843</v>
      </c>
      <c r="S261" s="102">
        <v>11.958378879893049</v>
      </c>
      <c r="T261" s="102">
        <v>11.821248692123012</v>
      </c>
      <c r="U261" s="102">
        <v>11.76840279301911</v>
      </c>
      <c r="V261" s="102">
        <v>10.137069132505689</v>
      </c>
      <c r="W261" s="102">
        <v>9.3318901176684452</v>
      </c>
      <c r="X261" s="102">
        <v>7.7907177676002695</v>
      </c>
      <c r="Y261" s="102">
        <v>7.5221864730736749</v>
      </c>
      <c r="DA261" s="131" t="s">
        <v>2947</v>
      </c>
    </row>
    <row r="262" spans="1:105" ht="12" customHeight="1" x14ac:dyDescent="0.25">
      <c r="A262" s="107" t="s">
        <v>121</v>
      </c>
      <c r="B262" s="105">
        <v>10.117759266089109</v>
      </c>
      <c r="C262" s="105">
        <v>9.6329026953265799</v>
      </c>
      <c r="D262" s="105">
        <v>9.7178466467861586</v>
      </c>
      <c r="E262" s="105">
        <v>9.8379887721290284</v>
      </c>
      <c r="F262" s="105">
        <v>10.322010440340932</v>
      </c>
      <c r="G262" s="105">
        <v>10.759960327781593</v>
      </c>
      <c r="H262" s="105">
        <v>11.259554795574607</v>
      </c>
      <c r="I262" s="105">
        <v>11.504155181267945</v>
      </c>
      <c r="J262" s="105">
        <v>10.94956372668158</v>
      </c>
      <c r="K262" s="105">
        <v>11.500021186452052</v>
      </c>
      <c r="L262" s="105">
        <v>11.249234724272741</v>
      </c>
      <c r="M262" s="105">
        <v>11.010845661119649</v>
      </c>
      <c r="N262" s="105">
        <v>11.452139089918246</v>
      </c>
      <c r="O262" s="105">
        <v>11.46367887919495</v>
      </c>
      <c r="P262" s="105">
        <v>11.81848746986771</v>
      </c>
      <c r="Q262" s="105">
        <v>11.749550519901193</v>
      </c>
      <c r="R262" s="105">
        <v>11.867519668945761</v>
      </c>
      <c r="S262" s="105">
        <v>11.950946729726457</v>
      </c>
      <c r="T262" s="105">
        <v>11.818944091440096</v>
      </c>
      <c r="U262" s="105">
        <v>11.769720007512717</v>
      </c>
      <c r="V262" s="105">
        <v>10.139296779636595</v>
      </c>
      <c r="W262" s="105">
        <v>9.3306086081211035</v>
      </c>
      <c r="X262" s="105">
        <v>7.7934918977296697</v>
      </c>
      <c r="Y262" s="105">
        <v>7.522010358206769</v>
      </c>
      <c r="DA262" s="132" t="s">
        <v>2948</v>
      </c>
    </row>
    <row r="263" spans="1:105" ht="12" customHeight="1" x14ac:dyDescent="0.25">
      <c r="A263" s="108" t="s">
        <v>53</v>
      </c>
      <c r="B263" s="99">
        <v>4.2356390864585372</v>
      </c>
      <c r="C263" s="99">
        <v>3.9325591931400559</v>
      </c>
      <c r="D263" s="99">
        <v>4.0624118690875672</v>
      </c>
      <c r="E263" s="99">
        <v>4.1872038696661056</v>
      </c>
      <c r="F263" s="99">
        <v>4.1117112848211192</v>
      </c>
      <c r="G263" s="99">
        <v>4.3798581562076526</v>
      </c>
      <c r="H263" s="99">
        <v>4.6522559828925383</v>
      </c>
      <c r="I263" s="99">
        <v>5.0357090234992929</v>
      </c>
      <c r="J263" s="99">
        <v>4.3730031294334095</v>
      </c>
      <c r="K263" s="99">
        <v>4.7406913726441617</v>
      </c>
      <c r="L263" s="99">
        <v>4.664612828995736</v>
      </c>
      <c r="M263" s="99">
        <v>4.3960475649770512</v>
      </c>
      <c r="N263" s="99">
        <v>4.5977358523977152</v>
      </c>
      <c r="O263" s="99">
        <v>3.8431505606090637</v>
      </c>
      <c r="P263" s="99">
        <v>3.6990945156880572</v>
      </c>
      <c r="Q263" s="99">
        <v>3.9923755115836888</v>
      </c>
      <c r="R263" s="99">
        <v>4.8964654966632262</v>
      </c>
      <c r="S263" s="99">
        <v>5.2242476088705105</v>
      </c>
      <c r="T263" s="99">
        <v>4.7135494091957595</v>
      </c>
      <c r="U263" s="99">
        <v>4.7099976849631302</v>
      </c>
      <c r="V263" s="99">
        <v>2.8557347819274725</v>
      </c>
      <c r="W263" s="99">
        <v>2.3227246443995444</v>
      </c>
      <c r="X263" s="99">
        <v>2.6795848730972684</v>
      </c>
      <c r="Y263" s="99">
        <v>2.8770137895304173</v>
      </c>
      <c r="DA263" s="63" t="s">
        <v>2949</v>
      </c>
    </row>
    <row r="264" spans="1:105" ht="12" customHeight="1" x14ac:dyDescent="0.25">
      <c r="A264" s="108" t="s">
        <v>52</v>
      </c>
      <c r="B264" s="99">
        <v>5.8821201796305704</v>
      </c>
      <c r="C264" s="99">
        <v>5.7003435021865245</v>
      </c>
      <c r="D264" s="99">
        <v>5.6554347776985905</v>
      </c>
      <c r="E264" s="99">
        <v>5.6507849024629229</v>
      </c>
      <c r="F264" s="99">
        <v>6.2102991555198122</v>
      </c>
      <c r="G264" s="99">
        <v>6.3801021715739408</v>
      </c>
      <c r="H264" s="99">
        <v>6.6072988126820666</v>
      </c>
      <c r="I264" s="99">
        <v>6.4684461577686516</v>
      </c>
      <c r="J264" s="99">
        <v>6.5765605972481698</v>
      </c>
      <c r="K264" s="99">
        <v>6.7593298138078906</v>
      </c>
      <c r="L264" s="99">
        <v>6.584621895277003</v>
      </c>
      <c r="M264" s="99">
        <v>6.6147980961425983</v>
      </c>
      <c r="N264" s="99">
        <v>6.8544032375205299</v>
      </c>
      <c r="O264" s="99">
        <v>7.6205283185858859</v>
      </c>
      <c r="P264" s="99">
        <v>8.1193929541796539</v>
      </c>
      <c r="Q264" s="99">
        <v>7.7571750083175059</v>
      </c>
      <c r="R264" s="99">
        <v>6.9710541722825363</v>
      </c>
      <c r="S264" s="99">
        <v>6.7266991208559466</v>
      </c>
      <c r="T264" s="99">
        <v>7.1053946822443379</v>
      </c>
      <c r="U264" s="99">
        <v>7.0597223225495833</v>
      </c>
      <c r="V264" s="99">
        <v>7.2835619977091213</v>
      </c>
      <c r="W264" s="99">
        <v>7.0078839637215573</v>
      </c>
      <c r="X264" s="99">
        <v>5.1139070246324012</v>
      </c>
      <c r="Y264" s="99">
        <v>4.6449965686763504</v>
      </c>
      <c r="DA264" s="63" t="s">
        <v>2950</v>
      </c>
    </row>
    <row r="265" spans="1:105" ht="12" customHeight="1" x14ac:dyDescent="0.25">
      <c r="A265" s="121" t="s">
        <v>54</v>
      </c>
      <c r="B265" s="123">
        <v>1.850883512846605</v>
      </c>
      <c r="C265" s="123">
        <v>1.8387729724106678</v>
      </c>
      <c r="D265" s="123">
        <v>1.8048083039684459</v>
      </c>
      <c r="E265" s="123">
        <v>1.9599713340965259</v>
      </c>
      <c r="F265" s="123">
        <v>1.9770227163534211</v>
      </c>
      <c r="G265" s="123">
        <v>2.0594192622435625</v>
      </c>
      <c r="H265" s="123">
        <v>2.0020764812247438</v>
      </c>
      <c r="I265" s="123">
        <v>1.9648510065406677</v>
      </c>
      <c r="J265" s="123">
        <v>1.7176513227516885</v>
      </c>
      <c r="K265" s="123">
        <v>1.783414804397967</v>
      </c>
      <c r="L265" s="123">
        <v>1.7629491266149904</v>
      </c>
      <c r="M265" s="123">
        <v>1.6548861444711525</v>
      </c>
      <c r="N265" s="123">
        <v>1.7168169464719178</v>
      </c>
      <c r="O265" s="123">
        <v>1.7278570151203343</v>
      </c>
      <c r="P265" s="123">
        <v>1.7594383883789229</v>
      </c>
      <c r="Q265" s="123">
        <v>1.8499894520084108</v>
      </c>
      <c r="R265" s="123">
        <v>1.849493295965154</v>
      </c>
      <c r="S265" s="123">
        <v>1.8556414387214597</v>
      </c>
      <c r="T265" s="123">
        <v>1.8517304381128297</v>
      </c>
      <c r="U265" s="123">
        <v>1.8414122029249178</v>
      </c>
      <c r="V265" s="123">
        <v>1.928579689949226</v>
      </c>
      <c r="W265" s="123">
        <v>1.8812069318485283</v>
      </c>
      <c r="X265" s="123">
        <v>1.3795109896760827</v>
      </c>
      <c r="Y265" s="123">
        <v>1.3930897645363418</v>
      </c>
      <c r="DA265" s="130" t="s">
        <v>2951</v>
      </c>
    </row>
    <row r="266" spans="1:105" ht="12" customHeight="1" x14ac:dyDescent="0.25">
      <c r="A266" s="97" t="s">
        <v>50</v>
      </c>
      <c r="B266" s="99">
        <v>1.8554891938821561</v>
      </c>
      <c r="C266" s="99">
        <v>1.7981443036031035</v>
      </c>
      <c r="D266" s="99">
        <v>1.7885649315300607</v>
      </c>
      <c r="E266" s="99">
        <v>1.991815173471402</v>
      </c>
      <c r="F266" s="99">
        <v>1.9826679094768116</v>
      </c>
      <c r="G266" s="99">
        <v>1.9502739353521812</v>
      </c>
      <c r="H266" s="99">
        <v>2.0299024626102438</v>
      </c>
      <c r="I266" s="99">
        <v>1.9974944902642302</v>
      </c>
      <c r="J266" s="99">
        <v>1.6937894506589304</v>
      </c>
      <c r="K266" s="99">
        <v>1.8153410768337244</v>
      </c>
      <c r="L266" s="99">
        <v>1.7359386242057704</v>
      </c>
      <c r="M266" s="99">
        <v>1.7351752033574626</v>
      </c>
      <c r="N266" s="99">
        <v>1.7499567663842288</v>
      </c>
      <c r="O266" s="99">
        <v>1.7339992676426077</v>
      </c>
      <c r="P266" s="99">
        <v>1.8896937421303508</v>
      </c>
      <c r="Q266" s="99">
        <v>1.8170086378581436</v>
      </c>
      <c r="R266" s="99">
        <v>1.9427930632206105</v>
      </c>
      <c r="S266" s="99">
        <v>1.9121831821252151</v>
      </c>
      <c r="T266" s="99">
        <v>1.901934424828728</v>
      </c>
      <c r="U266" s="99">
        <v>1.9905723899620111</v>
      </c>
      <c r="V266" s="99">
        <v>1.8414098618252102</v>
      </c>
      <c r="W266" s="99">
        <v>1.7479614923040312</v>
      </c>
      <c r="X266" s="99">
        <v>1.5889061344130404</v>
      </c>
      <c r="Y266" s="99">
        <v>1.4373131764031508</v>
      </c>
      <c r="DA266" s="63" t="s">
        <v>2952</v>
      </c>
    </row>
    <row r="267" spans="1:105" ht="12" customHeight="1" x14ac:dyDescent="0.25">
      <c r="A267" s="109" t="s">
        <v>120</v>
      </c>
      <c r="B267" s="110">
        <v>1.8507060213904387</v>
      </c>
      <c r="C267" s="110">
        <v>1.8403981191629704</v>
      </c>
      <c r="D267" s="110">
        <v>1.8055011438641866</v>
      </c>
      <c r="E267" s="110">
        <v>1.9585561356768275</v>
      </c>
      <c r="F267" s="110">
        <v>1.9767493857480198</v>
      </c>
      <c r="G267" s="110">
        <v>2.0652577739359663</v>
      </c>
      <c r="H267" s="110">
        <v>2.0004311164645654</v>
      </c>
      <c r="I267" s="110">
        <v>1.9627419006435778</v>
      </c>
      <c r="J267" s="110">
        <v>1.7192704498739719</v>
      </c>
      <c r="K267" s="110">
        <v>1.7811094061695645</v>
      </c>
      <c r="L267" s="110">
        <v>1.7649550644925056</v>
      </c>
      <c r="M267" s="110">
        <v>1.6487592133825628</v>
      </c>
      <c r="N267" s="110">
        <v>1.7142292691438215</v>
      </c>
      <c r="O267" s="110">
        <v>1.7273730418751876</v>
      </c>
      <c r="P267" s="110">
        <v>1.7489644809788636</v>
      </c>
      <c r="Q267" s="110">
        <v>1.8526301146405419</v>
      </c>
      <c r="R267" s="110">
        <v>1.841956594193485</v>
      </c>
      <c r="S267" s="110">
        <v>1.8510884344323033</v>
      </c>
      <c r="T267" s="110">
        <v>1.847787875059659</v>
      </c>
      <c r="U267" s="110">
        <v>1.8298288670655489</v>
      </c>
      <c r="V267" s="110">
        <v>1.9351832531273017</v>
      </c>
      <c r="W267" s="110">
        <v>1.8912152025678923</v>
      </c>
      <c r="X267" s="110">
        <v>1.3633542106606684</v>
      </c>
      <c r="Y267" s="110">
        <v>1.3895895728403369</v>
      </c>
      <c r="DA267" s="60" t="s">
        <v>2953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39.564108620638898</v>
      </c>
      <c r="C269" s="118">
        <f t="shared" si="122"/>
        <v>40.49923918925208</v>
      </c>
      <c r="D269" s="118">
        <f t="shared" si="122"/>
        <v>48.630955551597481</v>
      </c>
      <c r="E269" s="118">
        <f t="shared" si="122"/>
        <v>29.966072699430782</v>
      </c>
      <c r="F269" s="118">
        <f t="shared" si="122"/>
        <v>29.373035057610423</v>
      </c>
      <c r="G269" s="118">
        <f t="shared" si="122"/>
        <v>37.960100796820662</v>
      </c>
      <c r="H269" s="118">
        <f t="shared" si="122"/>
        <v>33.708060401099395</v>
      </c>
      <c r="I269" s="118">
        <f t="shared" si="122"/>
        <v>29.740518061213319</v>
      </c>
      <c r="J269" s="118">
        <f t="shared" si="122"/>
        <v>31.593166757878194</v>
      </c>
      <c r="K269" s="118">
        <f t="shared" si="122"/>
        <v>31.266058306232626</v>
      </c>
      <c r="L269" s="118">
        <f t="shared" si="122"/>
        <v>35.902273679293465</v>
      </c>
      <c r="M269" s="118">
        <f t="shared" si="122"/>
        <v>27.955573965392851</v>
      </c>
      <c r="N269" s="118">
        <f t="shared" si="122"/>
        <v>29.254812594783996</v>
      </c>
      <c r="O269" s="118">
        <f t="shared" si="122"/>
        <v>32.164490610024302</v>
      </c>
      <c r="P269" s="118">
        <f t="shared" si="122"/>
        <v>25.859356685098611</v>
      </c>
      <c r="Q269" s="118">
        <f t="shared" si="122"/>
        <v>26.906916838077951</v>
      </c>
      <c r="R269" s="118">
        <f t="shared" ref="R269:V269" si="123">R270+R273+R275+R284</f>
        <v>28.095777044989209</v>
      </c>
      <c r="S269" s="118">
        <f t="shared" si="123"/>
        <v>28.277854453942062</v>
      </c>
      <c r="T269" s="118">
        <f t="shared" si="123"/>
        <v>27.090981302440827</v>
      </c>
      <c r="U269" s="118">
        <f t="shared" si="123"/>
        <v>24.589967851820045</v>
      </c>
      <c r="V269" s="118">
        <f t="shared" si="123"/>
        <v>26.732171790211247</v>
      </c>
      <c r="W269" s="118">
        <f t="shared" ref="W269:Y269" si="124">W270+W273+W275+W284</f>
        <v>28.244817988078719</v>
      </c>
      <c r="X269" s="118">
        <f t="shared" si="124"/>
        <v>23.206121001331265</v>
      </c>
      <c r="Y269" s="118">
        <f t="shared" si="124"/>
        <v>22.683415055437806</v>
      </c>
      <c r="DA269" s="129" t="s">
        <v>3104</v>
      </c>
    </row>
    <row r="270" spans="1:105" ht="12" customHeight="1" x14ac:dyDescent="0.25">
      <c r="A270" s="121" t="s">
        <v>57</v>
      </c>
      <c r="B270" s="123">
        <f t="shared" ref="B270:Q270" si="125">SUM(B271:B272)</f>
        <v>39.231075760091336</v>
      </c>
      <c r="C270" s="123">
        <f t="shared" si="125"/>
        <v>40.174088663426652</v>
      </c>
      <c r="D270" s="123">
        <f t="shared" si="125"/>
        <v>48.293878387119648</v>
      </c>
      <c r="E270" s="123">
        <f t="shared" si="125"/>
        <v>29.587167288299053</v>
      </c>
      <c r="F270" s="123">
        <f t="shared" si="125"/>
        <v>28.753357830300956</v>
      </c>
      <c r="G270" s="123">
        <f t="shared" si="125"/>
        <v>37.20046402330734</v>
      </c>
      <c r="H270" s="123">
        <f t="shared" si="125"/>
        <v>32.937987217465128</v>
      </c>
      <c r="I270" s="123">
        <f t="shared" si="125"/>
        <v>29.006468094488771</v>
      </c>
      <c r="J270" s="123">
        <f t="shared" si="125"/>
        <v>30.94227485996274</v>
      </c>
      <c r="K270" s="123">
        <f t="shared" si="125"/>
        <v>30.598540946272092</v>
      </c>
      <c r="L270" s="123">
        <f t="shared" si="125"/>
        <v>35.286536015725979</v>
      </c>
      <c r="M270" s="123">
        <f t="shared" si="125"/>
        <v>27.366568847512735</v>
      </c>
      <c r="N270" s="123">
        <f t="shared" si="125"/>
        <v>28.703938859576777</v>
      </c>
      <c r="O270" s="123">
        <f t="shared" si="125"/>
        <v>31.638451176403024</v>
      </c>
      <c r="P270" s="123">
        <f t="shared" si="125"/>
        <v>25.276383891735449</v>
      </c>
      <c r="Q270" s="123">
        <f t="shared" si="125"/>
        <v>26.373960415187689</v>
      </c>
      <c r="R270" s="123">
        <f t="shared" ref="R270:V270" si="126">SUM(R271:R272)</f>
        <v>27.528226957678839</v>
      </c>
      <c r="S270" s="123">
        <f t="shared" si="126"/>
        <v>27.758817796063671</v>
      </c>
      <c r="T270" s="123">
        <f t="shared" si="126"/>
        <v>26.619769113657725</v>
      </c>
      <c r="U270" s="123">
        <f t="shared" si="126"/>
        <v>24.132185300797424</v>
      </c>
      <c r="V270" s="123">
        <f t="shared" si="126"/>
        <v>26.331801552848205</v>
      </c>
      <c r="W270" s="123">
        <f t="shared" ref="W270:Y270" si="127">SUM(W271:W272)</f>
        <v>27.878696408497138</v>
      </c>
      <c r="X270" s="123">
        <f t="shared" si="127"/>
        <v>22.842744480068582</v>
      </c>
      <c r="Y270" s="123">
        <f t="shared" si="127"/>
        <v>22.337652137382076</v>
      </c>
      <c r="DA270" s="130" t="s">
        <v>3105</v>
      </c>
    </row>
    <row r="271" spans="1:105" ht="12" customHeight="1" x14ac:dyDescent="0.25">
      <c r="A271" s="97" t="s">
        <v>74</v>
      </c>
      <c r="B271" s="99">
        <v>39.231075760091336</v>
      </c>
      <c r="C271" s="99">
        <v>40.174088663426652</v>
      </c>
      <c r="D271" s="99">
        <v>48.293878387119648</v>
      </c>
      <c r="E271" s="99">
        <v>29.587167288299053</v>
      </c>
      <c r="F271" s="99">
        <v>28.753357830300956</v>
      </c>
      <c r="G271" s="99">
        <v>37.20046402330734</v>
      </c>
      <c r="H271" s="99">
        <v>32.937987217465128</v>
      </c>
      <c r="I271" s="99">
        <v>29.006468094488771</v>
      </c>
      <c r="J271" s="99">
        <v>30.94227485996274</v>
      </c>
      <c r="K271" s="99">
        <v>30.598540946272092</v>
      </c>
      <c r="L271" s="99">
        <v>35.286536015725979</v>
      </c>
      <c r="M271" s="99">
        <v>27.366568847512735</v>
      </c>
      <c r="N271" s="99">
        <v>28.703938859576777</v>
      </c>
      <c r="O271" s="99">
        <v>31.638451176403024</v>
      </c>
      <c r="P271" s="99">
        <v>25.276383891735449</v>
      </c>
      <c r="Q271" s="99">
        <v>26.373960415187689</v>
      </c>
      <c r="R271" s="99">
        <v>27.528226957678839</v>
      </c>
      <c r="S271" s="99">
        <v>27.758817796063671</v>
      </c>
      <c r="T271" s="99">
        <v>26.619769113657725</v>
      </c>
      <c r="U271" s="99">
        <v>24.132185300797424</v>
      </c>
      <c r="V271" s="99">
        <v>26.331801552848205</v>
      </c>
      <c r="W271" s="99">
        <v>27.878696408497138</v>
      </c>
      <c r="X271" s="99">
        <v>22.842744480068582</v>
      </c>
      <c r="Y271" s="99">
        <v>22.337652137382076</v>
      </c>
      <c r="DA271" s="63" t="s">
        <v>3106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3107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3108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3109</v>
      </c>
    </row>
    <row r="275" spans="1:105" ht="12" customHeight="1" x14ac:dyDescent="0.25">
      <c r="A275" s="121" t="s">
        <v>55</v>
      </c>
      <c r="B275" s="123">
        <v>0.3071528057524463</v>
      </c>
      <c r="C275" s="123">
        <v>0.29920012269041696</v>
      </c>
      <c r="D275" s="123">
        <v>0.30967609525389184</v>
      </c>
      <c r="E275" s="123">
        <v>0.34722009254137548</v>
      </c>
      <c r="F275" s="123">
        <v>0.58551666053054563</v>
      </c>
      <c r="G275" s="123">
        <v>0.72276273560777082</v>
      </c>
      <c r="H275" s="123">
        <v>0.72792671111575424</v>
      </c>
      <c r="I275" s="123">
        <v>0.68898633305246226</v>
      </c>
      <c r="J275" s="123">
        <v>0.61088759671884596</v>
      </c>
      <c r="K275" s="123">
        <v>0.62208290717173509</v>
      </c>
      <c r="L275" s="123">
        <v>0.57114686869970077</v>
      </c>
      <c r="M275" s="123">
        <v>0.54330136919472449</v>
      </c>
      <c r="N275" s="123">
        <v>0.50379677139550538</v>
      </c>
      <c r="O275" s="123">
        <v>0.47900723910052312</v>
      </c>
      <c r="P275" s="123">
        <v>0.53075192190432641</v>
      </c>
      <c r="Q275" s="123">
        <v>0.48295213495362022</v>
      </c>
      <c r="R275" s="123">
        <v>0.51366843617228608</v>
      </c>
      <c r="S275" s="123">
        <v>0.46620148137663742</v>
      </c>
      <c r="T275" s="123">
        <v>0.41992356441593065</v>
      </c>
      <c r="U275" s="123">
        <v>0.40473613145310133</v>
      </c>
      <c r="V275" s="123">
        <v>0.35250116285071581</v>
      </c>
      <c r="W275" s="123">
        <v>0.32111290790922065</v>
      </c>
      <c r="X275" s="123">
        <v>0.32148926194979632</v>
      </c>
      <c r="Y275" s="123">
        <v>0.30700917446257314</v>
      </c>
      <c r="DA275" s="130" t="s">
        <v>3110</v>
      </c>
    </row>
    <row r="276" spans="1:105" ht="12" customHeight="1" x14ac:dyDescent="0.25">
      <c r="A276" s="97" t="s">
        <v>141</v>
      </c>
      <c r="B276" s="99">
        <v>3.8948389901264573</v>
      </c>
      <c r="C276" s="99">
        <v>3.7406198860469049</v>
      </c>
      <c r="D276" s="99">
        <v>3.741077595050184</v>
      </c>
      <c r="E276" s="99">
        <v>3.667977475924816</v>
      </c>
      <c r="F276" s="99">
        <v>3.9018724356762844</v>
      </c>
      <c r="G276" s="99">
        <v>4.0230762273622362</v>
      </c>
      <c r="H276" s="99">
        <v>4.2999980071914257</v>
      </c>
      <c r="I276" s="99">
        <v>4.3272179938990361</v>
      </c>
      <c r="J276" s="99">
        <v>4.0523661714930919</v>
      </c>
      <c r="K276" s="99">
        <v>4.3883898961307422</v>
      </c>
      <c r="L276" s="99">
        <v>4.3203849741509002</v>
      </c>
      <c r="M276" s="99">
        <v>4.2485035268104214</v>
      </c>
      <c r="N276" s="99">
        <v>4.2264072130690691</v>
      </c>
      <c r="O276" s="99">
        <v>4.1348522975565318</v>
      </c>
      <c r="P276" s="99">
        <v>4.419704052855117</v>
      </c>
      <c r="Q276" s="99">
        <v>4.0095142365145184</v>
      </c>
      <c r="R276" s="99">
        <v>4.31736862212834</v>
      </c>
      <c r="S276" s="99">
        <v>4.0770328598046399</v>
      </c>
      <c r="T276" s="99">
        <v>3.7953092316560753</v>
      </c>
      <c r="U276" s="99">
        <v>3.6679961961975107</v>
      </c>
      <c r="V276" s="99">
        <v>3.0827175879427249</v>
      </c>
      <c r="W276" s="99">
        <v>2.7556761922985755</v>
      </c>
      <c r="X276" s="99">
        <v>2.5711403275734077</v>
      </c>
      <c r="Y276" s="99">
        <v>2.3491545307811528</v>
      </c>
      <c r="DA276" s="63" t="s">
        <v>3111</v>
      </c>
    </row>
    <row r="277" spans="1:105" ht="12" customHeight="1" x14ac:dyDescent="0.25">
      <c r="A277" s="97" t="s">
        <v>140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1.7579553095339873</v>
      </c>
      <c r="L277" s="99">
        <v>1.7549201339996601</v>
      </c>
      <c r="M277" s="99">
        <v>1.660677062508257</v>
      </c>
      <c r="N277" s="99">
        <v>1.6884917130795425</v>
      </c>
      <c r="O277" s="99">
        <v>1.3853214689044249</v>
      </c>
      <c r="P277" s="99">
        <v>1.3782489450272775</v>
      </c>
      <c r="Q277" s="99">
        <v>1.3778705074174116</v>
      </c>
      <c r="R277" s="99">
        <v>1.7687495658511792</v>
      </c>
      <c r="S277" s="99">
        <v>1.7516462085375157</v>
      </c>
      <c r="T277" s="99">
        <v>1.4700693211291789</v>
      </c>
      <c r="U277" s="99">
        <v>1.4575847844235921</v>
      </c>
      <c r="V277" s="99">
        <v>0.85945056462234537</v>
      </c>
      <c r="W277" s="99">
        <v>0.68083054390645126</v>
      </c>
      <c r="X277" s="99">
        <v>0.87771469894340337</v>
      </c>
      <c r="Y277" s="99">
        <v>0.88854349052034176</v>
      </c>
      <c r="DA277" s="63" t="s">
        <v>3112</v>
      </c>
    </row>
    <row r="278" spans="1:105" ht="12" customHeight="1" x14ac:dyDescent="0.25">
      <c r="A278" s="100" t="s">
        <v>50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1.7579553095339873</v>
      </c>
      <c r="L278" s="102">
        <v>1.7549201339996601</v>
      </c>
      <c r="M278" s="102">
        <v>1.660677062508257</v>
      </c>
      <c r="N278" s="102">
        <v>1.6884917130795425</v>
      </c>
      <c r="O278" s="102">
        <v>1.3853214689044249</v>
      </c>
      <c r="P278" s="102">
        <v>1.3782489450272775</v>
      </c>
      <c r="Q278" s="102">
        <v>1.3778705074174116</v>
      </c>
      <c r="R278" s="102">
        <v>1.7687495658511792</v>
      </c>
      <c r="S278" s="102">
        <v>1.7516462085375157</v>
      </c>
      <c r="T278" s="102">
        <v>1.4700693211291789</v>
      </c>
      <c r="U278" s="102">
        <v>1.4575847844235921</v>
      </c>
      <c r="V278" s="102">
        <v>0.85945056462234537</v>
      </c>
      <c r="W278" s="102">
        <v>0.68083054390645126</v>
      </c>
      <c r="X278" s="102">
        <v>0.87771469894340337</v>
      </c>
      <c r="Y278" s="102">
        <v>0.88854349052034176</v>
      </c>
      <c r="DA278" s="131" t="s">
        <v>3113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3114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3115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3116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3117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3118</v>
      </c>
    </row>
    <row r="284" spans="1:105" ht="12" customHeight="1" x14ac:dyDescent="0.25">
      <c r="A284" s="121" t="s">
        <v>54</v>
      </c>
      <c r="B284" s="123">
        <v>2.5880054795120143E-2</v>
      </c>
      <c r="C284" s="123">
        <v>2.5950403135012831E-2</v>
      </c>
      <c r="D284" s="123">
        <v>2.7401069223944991E-2</v>
      </c>
      <c r="E284" s="123">
        <v>3.1685318590356108E-2</v>
      </c>
      <c r="F284" s="123">
        <v>3.4160566778921354E-2</v>
      </c>
      <c r="G284" s="123">
        <v>3.6874037905544881E-2</v>
      </c>
      <c r="H284" s="123">
        <v>4.2146472518507755E-2</v>
      </c>
      <c r="I284" s="123">
        <v>4.5063633672086233E-2</v>
      </c>
      <c r="J284" s="123">
        <v>4.0004301196605294E-2</v>
      </c>
      <c r="K284" s="123">
        <v>4.5434452788799221E-2</v>
      </c>
      <c r="L284" s="123">
        <v>4.459079486778518E-2</v>
      </c>
      <c r="M284" s="123">
        <v>4.5703748685391885E-2</v>
      </c>
      <c r="N284" s="123">
        <v>4.7076963811712419E-2</v>
      </c>
      <c r="O284" s="123">
        <v>4.7032194520754821E-2</v>
      </c>
      <c r="P284" s="123">
        <v>5.2220871458836526E-2</v>
      </c>
      <c r="Q284" s="123">
        <v>5.0004287936642404E-2</v>
      </c>
      <c r="R284" s="123">
        <v>5.3881651138084519E-2</v>
      </c>
      <c r="S284" s="123">
        <v>5.2835176501756641E-2</v>
      </c>
      <c r="T284" s="123">
        <v>5.1288624367170632E-2</v>
      </c>
      <c r="U284" s="123">
        <v>5.3046419569518312E-2</v>
      </c>
      <c r="V284" s="123">
        <v>4.7869074512328802E-2</v>
      </c>
      <c r="W284" s="123">
        <v>4.5008671672359175E-2</v>
      </c>
      <c r="X284" s="123">
        <v>4.1887259312887823E-2</v>
      </c>
      <c r="Y284" s="123">
        <v>3.8753743593153089E-2</v>
      </c>
      <c r="DA284" s="130" t="s">
        <v>3119</v>
      </c>
    </row>
    <row r="285" spans="1:105" ht="12" customHeight="1" x14ac:dyDescent="0.25">
      <c r="A285" s="97" t="s">
        <v>50</v>
      </c>
      <c r="B285" s="99">
        <v>0.69743507013686901</v>
      </c>
      <c r="C285" s="99">
        <v>0.67471048151033364</v>
      </c>
      <c r="D285" s="99">
        <v>0.66980889728167126</v>
      </c>
      <c r="E285" s="99">
        <v>0.74464696530287344</v>
      </c>
      <c r="F285" s="99">
        <v>0.73969076669454092</v>
      </c>
      <c r="G285" s="99">
        <v>0.72619849815152593</v>
      </c>
      <c r="H285" s="99">
        <v>0.75491666679278846</v>
      </c>
      <c r="I285" s="99">
        <v>0.74253169079010173</v>
      </c>
      <c r="J285" s="99">
        <v>0.62956734734424546</v>
      </c>
      <c r="K285" s="99">
        <v>0.6746327838336853</v>
      </c>
      <c r="L285" s="99">
        <v>0.64501804922379491</v>
      </c>
      <c r="M285" s="99">
        <v>0.64461875465969209</v>
      </c>
      <c r="N285" s="99">
        <v>0.64998138539439199</v>
      </c>
      <c r="O285" s="99">
        <v>0.64393216434368006</v>
      </c>
      <c r="P285" s="99">
        <v>0.70164880940682228</v>
      </c>
      <c r="Q285" s="99">
        <v>0.67453773158361163</v>
      </c>
      <c r="R285" s="99">
        <v>0.72090360090131</v>
      </c>
      <c r="S285" s="99">
        <v>0.708971828858874</v>
      </c>
      <c r="T285" s="99">
        <v>0.7043900159442763</v>
      </c>
      <c r="U285" s="99">
        <v>0.73613235963898349</v>
      </c>
      <c r="V285" s="99">
        <v>0.67976111297260589</v>
      </c>
      <c r="W285" s="99">
        <v>0.64423309399881801</v>
      </c>
      <c r="X285" s="99">
        <v>0.58475466612019589</v>
      </c>
      <c r="Y285" s="99">
        <v>0.52839057298647607</v>
      </c>
      <c r="DA285" s="63" t="s">
        <v>3120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3121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1.7569495624974925</v>
      </c>
      <c r="D290" s="117">
        <f t="shared" si="129"/>
        <v>2.4032130780609542</v>
      </c>
      <c r="E290" s="117">
        <f t="shared" si="129"/>
        <v>1.5360773537399968</v>
      </c>
      <c r="F290" s="117">
        <f t="shared" si="129"/>
        <v>2.3459814953738429</v>
      </c>
      <c r="G290" s="117">
        <f t="shared" si="129"/>
        <v>7.4326883888531761</v>
      </c>
      <c r="H290" s="117">
        <f t="shared" si="129"/>
        <v>6.3313871803192194</v>
      </c>
      <c r="I290" s="117">
        <f t="shared" si="129"/>
        <v>4.179136915463892</v>
      </c>
      <c r="J290" s="117">
        <f t="shared" si="129"/>
        <v>2.3684545359942035</v>
      </c>
      <c r="K290" s="117">
        <f t="shared" si="129"/>
        <v>3.5108820168046813</v>
      </c>
      <c r="L290" s="117">
        <f t="shared" si="129"/>
        <v>3.3498926647956511</v>
      </c>
      <c r="M290" s="117">
        <f t="shared" si="129"/>
        <v>2.6961324763051198</v>
      </c>
      <c r="N290" s="117">
        <f t="shared" si="129"/>
        <v>1.8205073769631173</v>
      </c>
      <c r="O290" s="117">
        <f t="shared" si="129"/>
        <v>1.9780193334847298</v>
      </c>
      <c r="P290" s="117">
        <f t="shared" si="129"/>
        <v>2.4502738763025169</v>
      </c>
      <c r="Q290" s="117">
        <f t="shared" si="129"/>
        <v>2.046273613447259</v>
      </c>
      <c r="R290" s="117">
        <f t="shared" ref="R290:V290" si="130">R291+R294+R296+R305</f>
        <v>2.8542573627179144</v>
      </c>
      <c r="S290" s="117">
        <f t="shared" si="130"/>
        <v>2.6175387806830237</v>
      </c>
      <c r="T290" s="117">
        <f t="shared" si="130"/>
        <v>2.9854350409864625</v>
      </c>
      <c r="U290" s="117">
        <f t="shared" si="130"/>
        <v>2.8449993799622573</v>
      </c>
      <c r="V290" s="117">
        <f t="shared" si="130"/>
        <v>3.7564847324605699</v>
      </c>
      <c r="W290" s="117">
        <f t="shared" ref="W290:Y290" si="131">W291+W294+W296+W305</f>
        <v>3.3419454930432102</v>
      </c>
      <c r="X290" s="117">
        <f t="shared" si="131"/>
        <v>1.8288190389697601</v>
      </c>
      <c r="Y290" s="117">
        <f t="shared" si="131"/>
        <v>0.90954434731617329</v>
      </c>
      <c r="DA290" s="129" t="s">
        <v>3272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1.5895381581542829</v>
      </c>
      <c r="D291" s="122">
        <f t="shared" si="132"/>
        <v>2.2065846543578775</v>
      </c>
      <c r="E291" s="122">
        <f t="shared" si="132"/>
        <v>1.3354142369827642</v>
      </c>
      <c r="F291" s="122">
        <f t="shared" si="132"/>
        <v>2.0123963843915864</v>
      </c>
      <c r="G291" s="122">
        <f t="shared" si="132"/>
        <v>6.5693505672486356</v>
      </c>
      <c r="H291" s="122">
        <f t="shared" si="132"/>
        <v>5.4881290322392386</v>
      </c>
      <c r="I291" s="122">
        <f t="shared" si="132"/>
        <v>3.5577036313325303</v>
      </c>
      <c r="J291" s="122">
        <f t="shared" si="132"/>
        <v>2.0489424104179639</v>
      </c>
      <c r="K291" s="122">
        <f t="shared" si="132"/>
        <v>3.0149463499131759</v>
      </c>
      <c r="L291" s="122">
        <f t="shared" si="132"/>
        <v>2.9221712748431563</v>
      </c>
      <c r="M291" s="122">
        <f t="shared" si="132"/>
        <v>2.2666186437309159</v>
      </c>
      <c r="N291" s="122">
        <f t="shared" si="132"/>
        <v>1.522677387319668</v>
      </c>
      <c r="O291" s="122">
        <f t="shared" si="132"/>
        <v>1.6716036790224837</v>
      </c>
      <c r="P291" s="122">
        <f t="shared" si="132"/>
        <v>1.9641065571421048</v>
      </c>
      <c r="Q291" s="122">
        <f t="shared" si="132"/>
        <v>1.6447572835202395</v>
      </c>
      <c r="R291" s="122">
        <f t="shared" ref="R291:V291" si="133">SUM(R292:R293)</f>
        <v>2.2924426236506057</v>
      </c>
      <c r="S291" s="122">
        <f t="shared" si="133"/>
        <v>2.0992147096974838</v>
      </c>
      <c r="T291" s="122">
        <f t="shared" si="133"/>
        <v>2.3695843092315405</v>
      </c>
      <c r="U291" s="122">
        <f t="shared" si="133"/>
        <v>2.1936776338208719</v>
      </c>
      <c r="V291" s="122">
        <f t="shared" si="133"/>
        <v>3.0023212647157802</v>
      </c>
      <c r="W291" s="122">
        <f t="shared" ref="W291:Y291" si="134">SUM(W292:W293)</f>
        <v>2.7021333503434803</v>
      </c>
      <c r="X291" s="122">
        <f t="shared" si="134"/>
        <v>1.4511187768251186</v>
      </c>
      <c r="Y291" s="122">
        <f t="shared" si="134"/>
        <v>0.68283085822893752</v>
      </c>
      <c r="DA291" s="130" t="s">
        <v>3273</v>
      </c>
    </row>
    <row r="292" spans="1:105" ht="12" customHeight="1" x14ac:dyDescent="0.25">
      <c r="A292" s="97" t="s">
        <v>74</v>
      </c>
      <c r="B292" s="98"/>
      <c r="C292" s="98">
        <v>1.5696376058842383</v>
      </c>
      <c r="D292" s="98">
        <v>2.1793863994301259</v>
      </c>
      <c r="E292" s="98">
        <v>1.3190863781164075</v>
      </c>
      <c r="F292" s="98">
        <v>1.987586417426253</v>
      </c>
      <c r="G292" s="98">
        <v>6.4888893589514236</v>
      </c>
      <c r="H292" s="98">
        <v>5.4217586694086002</v>
      </c>
      <c r="I292" s="98">
        <v>3.5148366825867141</v>
      </c>
      <c r="J292" s="98">
        <v>2.0240554999140881</v>
      </c>
      <c r="K292" s="98">
        <v>2.9783539108322685</v>
      </c>
      <c r="L292" s="98">
        <v>2.8867160613016027</v>
      </c>
      <c r="M292" s="98">
        <v>2.2388462040016859</v>
      </c>
      <c r="N292" s="98">
        <v>1.5035161900625589</v>
      </c>
      <c r="O292" s="98">
        <v>1.6497400272729916</v>
      </c>
      <c r="P292" s="98">
        <v>1.9372279768543865</v>
      </c>
      <c r="Q292" s="98">
        <v>1.6215323071959507</v>
      </c>
      <c r="R292" s="98">
        <v>2.2597543521229224</v>
      </c>
      <c r="S292" s="98">
        <v>2.0692802718758307</v>
      </c>
      <c r="T292" s="98">
        <v>2.3358202131817949</v>
      </c>
      <c r="U292" s="98">
        <v>2.1623175109451362</v>
      </c>
      <c r="V292" s="98">
        <v>2.9611896597204566</v>
      </c>
      <c r="W292" s="98">
        <v>2.6647710568639718</v>
      </c>
      <c r="X292" s="98">
        <v>1.4317439292266083</v>
      </c>
      <c r="Y292" s="98">
        <v>0.6737512975682749</v>
      </c>
      <c r="DA292" s="63" t="s">
        <v>3274</v>
      </c>
    </row>
    <row r="293" spans="1:105" ht="12" customHeight="1" x14ac:dyDescent="0.25">
      <c r="A293" s="97" t="s">
        <v>53</v>
      </c>
      <c r="B293" s="98"/>
      <c r="C293" s="98">
        <v>1.9900552270044596E-2</v>
      </c>
      <c r="D293" s="98">
        <v>2.7198254927751738E-2</v>
      </c>
      <c r="E293" s="98">
        <v>1.6327858866356595E-2</v>
      </c>
      <c r="F293" s="98">
        <v>2.4809966965333247E-2</v>
      </c>
      <c r="G293" s="98">
        <v>8.0461208297212386E-2</v>
      </c>
      <c r="H293" s="98">
        <v>6.6370362830638532E-2</v>
      </c>
      <c r="I293" s="98">
        <v>4.2866948745816161E-2</v>
      </c>
      <c r="J293" s="98">
        <v>2.4886910503875762E-2</v>
      </c>
      <c r="K293" s="98">
        <v>3.6592439080907348E-2</v>
      </c>
      <c r="L293" s="98">
        <v>3.5455213541553517E-2</v>
      </c>
      <c r="M293" s="98">
        <v>2.7772439729230207E-2</v>
      </c>
      <c r="N293" s="98">
        <v>1.9161197257109124E-2</v>
      </c>
      <c r="O293" s="98">
        <v>2.1863651749492161E-2</v>
      </c>
      <c r="P293" s="98">
        <v>2.6878580287718216E-2</v>
      </c>
      <c r="Q293" s="98">
        <v>2.3224976324288937E-2</v>
      </c>
      <c r="R293" s="98">
        <v>3.2688271527683103E-2</v>
      </c>
      <c r="S293" s="98">
        <v>2.9934437821653264E-2</v>
      </c>
      <c r="T293" s="98">
        <v>3.3764096049745812E-2</v>
      </c>
      <c r="U293" s="98">
        <v>3.1360122875735717E-2</v>
      </c>
      <c r="V293" s="98">
        <v>4.1131604995323513E-2</v>
      </c>
      <c r="W293" s="98">
        <v>3.7362293479508556E-2</v>
      </c>
      <c r="X293" s="98">
        <v>1.9374847598510336E-2</v>
      </c>
      <c r="Y293" s="98">
        <v>9.0795606606625719E-3</v>
      </c>
      <c r="DA293" s="63" t="s">
        <v>3275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3.9862474936301927E-4</v>
      </c>
      <c r="D294" s="122">
        <f t="shared" si="135"/>
        <v>1.4445288038789057E-4</v>
      </c>
      <c r="E294" s="122">
        <f t="shared" si="135"/>
        <v>4.995935184346948E-4</v>
      </c>
      <c r="F294" s="122">
        <f t="shared" si="135"/>
        <v>3.3448667513187889E-4</v>
      </c>
      <c r="G294" s="122">
        <f t="shared" si="135"/>
        <v>5.4377569046894806E-3</v>
      </c>
      <c r="H294" s="122">
        <f t="shared" si="135"/>
        <v>1.3438604520035109E-2</v>
      </c>
      <c r="I294" s="122">
        <f t="shared" si="135"/>
        <v>3.0609039642213605E-3</v>
      </c>
      <c r="J294" s="122">
        <f t="shared" si="135"/>
        <v>1.5494041748436058E-3</v>
      </c>
      <c r="K294" s="122">
        <f t="shared" si="135"/>
        <v>5.268887511218818E-4</v>
      </c>
      <c r="L294" s="122">
        <f t="shared" si="135"/>
        <v>2.4859574065912416E-3</v>
      </c>
      <c r="M294" s="122">
        <f t="shared" si="135"/>
        <v>3.711130713801975E-4</v>
      </c>
      <c r="N294" s="122">
        <f t="shared" si="135"/>
        <v>1.4817478445279422E-3</v>
      </c>
      <c r="O294" s="122">
        <f t="shared" si="135"/>
        <v>2.6294576214631361E-3</v>
      </c>
      <c r="P294" s="122">
        <f t="shared" si="135"/>
        <v>2.2835660942589985E-3</v>
      </c>
      <c r="Q294" s="122">
        <f t="shared" si="135"/>
        <v>1.2457197700189554E-3</v>
      </c>
      <c r="R294" s="122">
        <f t="shared" si="135"/>
        <v>2.7226049327129217E-3</v>
      </c>
      <c r="S294" s="122">
        <f t="shared" si="135"/>
        <v>2.369519675712545E-3</v>
      </c>
      <c r="T294" s="122">
        <f t="shared" si="135"/>
        <v>1.4006628446675054E-3</v>
      </c>
      <c r="U294" s="122">
        <f t="shared" si="135"/>
        <v>9.6633806032837537E-3</v>
      </c>
      <c r="V294" s="122">
        <f t="shared" si="135"/>
        <v>1.9746110253815723E-2</v>
      </c>
      <c r="W294" s="122">
        <f t="shared" si="135"/>
        <v>1.127151033226434E-2</v>
      </c>
      <c r="X294" s="122">
        <f t="shared" si="135"/>
        <v>6.6470063250899077E-3</v>
      </c>
      <c r="Y294" s="122">
        <f t="shared" si="135"/>
        <v>4.0457468937148983E-3</v>
      </c>
      <c r="DA294" s="130" t="s">
        <v>3276</v>
      </c>
    </row>
    <row r="295" spans="1:105" ht="12" customHeight="1" x14ac:dyDescent="0.25">
      <c r="A295" s="97" t="s">
        <v>53</v>
      </c>
      <c r="B295" s="98"/>
      <c r="C295" s="98">
        <v>3.9862474936301927E-4</v>
      </c>
      <c r="D295" s="98">
        <v>1.4445288038789057E-4</v>
      </c>
      <c r="E295" s="98">
        <v>4.995935184346948E-4</v>
      </c>
      <c r="F295" s="98">
        <v>3.3448667513187889E-4</v>
      </c>
      <c r="G295" s="98">
        <v>5.4377569046894806E-3</v>
      </c>
      <c r="H295" s="98">
        <v>1.3438604520035109E-2</v>
      </c>
      <c r="I295" s="98">
        <v>3.0609039642213605E-3</v>
      </c>
      <c r="J295" s="98">
        <v>1.5494041748436058E-3</v>
      </c>
      <c r="K295" s="98">
        <v>5.268887511218818E-4</v>
      </c>
      <c r="L295" s="98">
        <v>2.4859574065912416E-3</v>
      </c>
      <c r="M295" s="98">
        <v>3.711130713801975E-4</v>
      </c>
      <c r="N295" s="98">
        <v>1.4817478445279422E-3</v>
      </c>
      <c r="O295" s="98">
        <v>2.6294576214631361E-3</v>
      </c>
      <c r="P295" s="98">
        <v>2.2835660942589985E-3</v>
      </c>
      <c r="Q295" s="98">
        <v>1.2457197700189554E-3</v>
      </c>
      <c r="R295" s="98">
        <v>2.7226049327129217E-3</v>
      </c>
      <c r="S295" s="98">
        <v>2.369519675712545E-3</v>
      </c>
      <c r="T295" s="98">
        <v>1.4006628446675054E-3</v>
      </c>
      <c r="U295" s="98">
        <v>9.6633806032837537E-3</v>
      </c>
      <c r="V295" s="98">
        <v>1.9746110253815723E-2</v>
      </c>
      <c r="W295" s="98">
        <v>1.127151033226434E-2</v>
      </c>
      <c r="X295" s="98">
        <v>6.6470063250899077E-3</v>
      </c>
      <c r="Y295" s="98">
        <v>4.0457468937148983E-3</v>
      </c>
      <c r="DA295" s="63" t="s">
        <v>3277</v>
      </c>
    </row>
    <row r="296" spans="1:105" ht="12" customHeight="1" x14ac:dyDescent="0.25">
      <c r="A296" s="121" t="s">
        <v>55</v>
      </c>
      <c r="B296" s="122"/>
      <c r="C296" s="122">
        <v>0.14289790241749456</v>
      </c>
      <c r="D296" s="122">
        <v>0.16877398544385852</v>
      </c>
      <c r="E296" s="122">
        <v>0.17009447236511721</v>
      </c>
      <c r="F296" s="122">
        <v>0.28588853046939616</v>
      </c>
      <c r="G296" s="122">
        <v>0.73427490101913551</v>
      </c>
      <c r="H296" s="122">
        <v>0.71559707515376247</v>
      </c>
      <c r="I296" s="122">
        <v>0.53444268503813697</v>
      </c>
      <c r="J296" s="122">
        <v>0.27764591465047694</v>
      </c>
      <c r="K296" s="122">
        <v>0.43189477686649974</v>
      </c>
      <c r="L296" s="122">
        <v>0.37147939700594346</v>
      </c>
      <c r="M296" s="122">
        <v>0.37689621506130666</v>
      </c>
      <c r="N296" s="122">
        <v>0.26000977369354439</v>
      </c>
      <c r="O296" s="122">
        <v>0.26522033207557499</v>
      </c>
      <c r="P296" s="122">
        <v>0.4217370704461032</v>
      </c>
      <c r="Q296" s="122">
        <v>0.34500770857108409</v>
      </c>
      <c r="R296" s="122">
        <v>0.48334642683438156</v>
      </c>
      <c r="S296" s="122">
        <v>0.44594826708252633</v>
      </c>
      <c r="T296" s="122">
        <v>0.53121148975617805</v>
      </c>
      <c r="U296" s="122">
        <v>0.55476070294968916</v>
      </c>
      <c r="V296" s="122">
        <v>0.61665597506762571</v>
      </c>
      <c r="W296" s="122">
        <v>0.5206921110972228</v>
      </c>
      <c r="X296" s="122">
        <v>0.30990478335134858</v>
      </c>
      <c r="Y296" s="122">
        <v>0.18591289646556577</v>
      </c>
      <c r="DA296" s="130" t="s">
        <v>3278</v>
      </c>
    </row>
    <row r="297" spans="1:105" ht="12" customHeight="1" x14ac:dyDescent="0.25">
      <c r="A297" s="97" t="s">
        <v>141</v>
      </c>
      <c r="B297" s="98"/>
      <c r="C297" s="98">
        <v>1.3808436029099869E-2</v>
      </c>
      <c r="D297" s="98">
        <v>1.8102778610053397E-2</v>
      </c>
      <c r="E297" s="98">
        <v>2.840493257811165E-2</v>
      </c>
      <c r="F297" s="98">
        <v>0.10276759163821121</v>
      </c>
      <c r="G297" s="98">
        <v>0.16938703635583585</v>
      </c>
      <c r="H297" s="98">
        <v>7.0979188041855296E-2</v>
      </c>
      <c r="I297" s="98">
        <v>3.9058543235363868E-2</v>
      </c>
      <c r="J297" s="98">
        <v>2.0992900283938049E-2</v>
      </c>
      <c r="K297" s="98">
        <v>4.630131749191755E-2</v>
      </c>
      <c r="L297" s="98">
        <v>4.6409277782974497E-2</v>
      </c>
      <c r="M297" s="98">
        <v>6.8371978274066075E-2</v>
      </c>
      <c r="N297" s="98">
        <v>3.9581639357948659E-2</v>
      </c>
      <c r="O297" s="98">
        <v>3.3713438407832676E-2</v>
      </c>
      <c r="P297" s="98">
        <v>5.6250141350207082E-2</v>
      </c>
      <c r="Q297" s="98">
        <v>3.5224409112361674E-2</v>
      </c>
      <c r="R297" s="98">
        <v>5.4197547354770857E-2</v>
      </c>
      <c r="S297" s="98">
        <v>4.4144587162474047E-2</v>
      </c>
      <c r="T297" s="98">
        <v>5.6355890577898152E-2</v>
      </c>
      <c r="U297" s="98">
        <v>7.0563767714748135E-2</v>
      </c>
      <c r="V297" s="98">
        <v>8.4602577583480137E-2</v>
      </c>
      <c r="W297" s="98">
        <v>6.5585457237679473E-2</v>
      </c>
      <c r="X297" s="98">
        <v>6.2325828043123442E-2</v>
      </c>
      <c r="Y297" s="98">
        <v>3.0302064956518073E-2</v>
      </c>
      <c r="DA297" s="63" t="s">
        <v>3279</v>
      </c>
    </row>
    <row r="298" spans="1:105" ht="12" customHeight="1" x14ac:dyDescent="0.25">
      <c r="A298" s="97" t="s">
        <v>140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1.5394530007561687E-4</v>
      </c>
      <c r="L298" s="98">
        <v>0</v>
      </c>
      <c r="M298" s="98">
        <v>1.4715075426857167E-4</v>
      </c>
      <c r="N298" s="98">
        <v>0</v>
      </c>
      <c r="O298" s="98">
        <v>0</v>
      </c>
      <c r="P298" s="98">
        <v>1.4645086413816788E-4</v>
      </c>
      <c r="Q298" s="98">
        <v>0</v>
      </c>
      <c r="R298" s="98">
        <v>1.477569292263445E-4</v>
      </c>
      <c r="S298" s="98">
        <v>1.4156507275045883E-4</v>
      </c>
      <c r="T298" s="98">
        <v>1.3225291702596354E-4</v>
      </c>
      <c r="U298" s="98">
        <v>1.3029333455823051E-4</v>
      </c>
      <c r="V298" s="98">
        <v>1.0817053897613064E-4</v>
      </c>
      <c r="W298" s="98">
        <v>9.6509346465514339E-5</v>
      </c>
      <c r="X298" s="98">
        <v>4.6278870572090424E-4</v>
      </c>
      <c r="Y298" s="98">
        <v>8.4471820155789174E-5</v>
      </c>
      <c r="DA298" s="63" t="s">
        <v>3280</v>
      </c>
    </row>
    <row r="299" spans="1:105" ht="12" customHeight="1" x14ac:dyDescent="0.25">
      <c r="A299" s="100" t="s">
        <v>50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8.1595481541642912E-5</v>
      </c>
      <c r="L299" s="101">
        <v>0</v>
      </c>
      <c r="M299" s="101">
        <v>7.5289151891632251E-5</v>
      </c>
      <c r="N299" s="101">
        <v>0</v>
      </c>
      <c r="O299" s="101">
        <v>0</v>
      </c>
      <c r="P299" s="101">
        <v>5.7793763705419861E-5</v>
      </c>
      <c r="Q299" s="101">
        <v>0</v>
      </c>
      <c r="R299" s="101">
        <v>7.2028679768529805E-5</v>
      </c>
      <c r="S299" s="101">
        <v>7.1806700018306352E-5</v>
      </c>
      <c r="T299" s="101">
        <v>6.1281260074558364E-5</v>
      </c>
      <c r="U299" s="101">
        <v>6.014458776575907E-5</v>
      </c>
      <c r="V299" s="101">
        <v>3.5975688590946199E-5</v>
      </c>
      <c r="W299" s="101">
        <v>2.8561883551645682E-5</v>
      </c>
      <c r="X299" s="101">
        <v>1.8521781207248524E-4</v>
      </c>
      <c r="Y299" s="101">
        <v>3.7061475581687248E-5</v>
      </c>
      <c r="DA299" s="131" t="s">
        <v>3281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7.234981853397394E-5</v>
      </c>
      <c r="L300" s="104">
        <v>0</v>
      </c>
      <c r="M300" s="104">
        <v>7.1861602376939408E-5</v>
      </c>
      <c r="N300" s="104">
        <v>0</v>
      </c>
      <c r="O300" s="104">
        <v>0</v>
      </c>
      <c r="P300" s="104">
        <v>8.8657100432748017E-5</v>
      </c>
      <c r="Q300" s="104">
        <v>0</v>
      </c>
      <c r="R300" s="104">
        <v>7.5728249457814693E-5</v>
      </c>
      <c r="S300" s="104">
        <v>6.975837273215248E-5</v>
      </c>
      <c r="T300" s="104">
        <v>7.097165695140519E-5</v>
      </c>
      <c r="U300" s="104">
        <v>7.0148746792471443E-5</v>
      </c>
      <c r="V300" s="104">
        <v>7.219485038518445E-5</v>
      </c>
      <c r="W300" s="104">
        <v>6.794746291386866E-5</v>
      </c>
      <c r="X300" s="104">
        <v>2.7757089364841903E-4</v>
      </c>
      <c r="Y300" s="104">
        <v>4.7410344574101919E-5</v>
      </c>
      <c r="DA300" s="132" t="s">
        <v>3282</v>
      </c>
    </row>
    <row r="301" spans="1:105" ht="12" customHeight="1" x14ac:dyDescent="0.25">
      <c r="A301" s="106" t="s">
        <v>122</v>
      </c>
      <c r="B301" s="101"/>
      <c r="C301" s="101">
        <v>0.12550526167661977</v>
      </c>
      <c r="D301" s="101">
        <v>0.14879915163701249</v>
      </c>
      <c r="E301" s="101">
        <v>0.13663650373438654</v>
      </c>
      <c r="F301" s="101">
        <v>0.18233736542942644</v>
      </c>
      <c r="G301" s="101">
        <v>0.5610771831703617</v>
      </c>
      <c r="H301" s="101">
        <v>0.62939329093611507</v>
      </c>
      <c r="I301" s="101">
        <v>0.45352905649479092</v>
      </c>
      <c r="J301" s="101">
        <v>0.23302794490189851</v>
      </c>
      <c r="K301" s="101">
        <v>0.30048331773169473</v>
      </c>
      <c r="L301" s="101">
        <v>0.29309551073916379</v>
      </c>
      <c r="M301" s="101">
        <v>0.28034650443728293</v>
      </c>
      <c r="N301" s="101">
        <v>0.21085139914950671</v>
      </c>
      <c r="O301" s="101">
        <v>0.20513617452008989</v>
      </c>
      <c r="P301" s="101">
        <v>0.30800079251833207</v>
      </c>
      <c r="Q301" s="101">
        <v>0.24612368428124673</v>
      </c>
      <c r="R301" s="101">
        <v>0.35267298699770178</v>
      </c>
      <c r="S301" s="101">
        <v>0.31979563181900139</v>
      </c>
      <c r="T301" s="101">
        <v>0.41717337085512085</v>
      </c>
      <c r="U301" s="101">
        <v>0.43493080805290563</v>
      </c>
      <c r="V301" s="101">
        <v>0.47493847486726781</v>
      </c>
      <c r="W301" s="101">
        <v>0.37850210822883595</v>
      </c>
      <c r="X301" s="101">
        <v>4.1075330369115641E-2</v>
      </c>
      <c r="Y301" s="101">
        <v>0.11473604936062967</v>
      </c>
      <c r="DA301" s="131" t="s">
        <v>3283</v>
      </c>
    </row>
    <row r="302" spans="1:105" ht="12" customHeight="1" x14ac:dyDescent="0.25">
      <c r="A302" s="107" t="s">
        <v>121</v>
      </c>
      <c r="B302" s="104"/>
      <c r="C302" s="104">
        <v>3.5842047117749234E-3</v>
      </c>
      <c r="D302" s="104">
        <v>1.872055196792612E-3</v>
      </c>
      <c r="E302" s="104">
        <v>5.053036052619031E-3</v>
      </c>
      <c r="F302" s="104">
        <v>7.8357340175849201E-4</v>
      </c>
      <c r="G302" s="104">
        <v>3.8106814929379888E-3</v>
      </c>
      <c r="H302" s="104">
        <v>1.5224596175792096E-2</v>
      </c>
      <c r="I302" s="104">
        <v>4.1855085307982223E-2</v>
      </c>
      <c r="J302" s="104">
        <v>2.3625069464640401E-2</v>
      </c>
      <c r="K302" s="104">
        <v>8.4956196342811818E-2</v>
      </c>
      <c r="L302" s="104">
        <v>3.1974608483805178E-2</v>
      </c>
      <c r="M302" s="104">
        <v>2.8030581595689059E-2</v>
      </c>
      <c r="N302" s="104">
        <v>9.5767351860890082E-3</v>
      </c>
      <c r="O302" s="104">
        <v>2.6370719147652443E-2</v>
      </c>
      <c r="P302" s="104">
        <v>5.7339685713425875E-2</v>
      </c>
      <c r="Q302" s="104">
        <v>6.3659615177475717E-2</v>
      </c>
      <c r="R302" s="104">
        <v>7.6328135552682599E-2</v>
      </c>
      <c r="S302" s="104">
        <v>8.186648302830038E-2</v>
      </c>
      <c r="T302" s="104">
        <v>5.7549975406133054E-2</v>
      </c>
      <c r="U302" s="104">
        <v>4.9135833847477078E-2</v>
      </c>
      <c r="V302" s="104">
        <v>5.7006752077901568E-2</v>
      </c>
      <c r="W302" s="104">
        <v>7.6508036284241882E-2</v>
      </c>
      <c r="X302" s="104">
        <v>0.20604083623338859</v>
      </c>
      <c r="Y302" s="104">
        <v>4.0790310328262254E-2</v>
      </c>
      <c r="DA302" s="132" t="s">
        <v>3284</v>
      </c>
    </row>
    <row r="303" spans="1:105" ht="12" customHeight="1" x14ac:dyDescent="0.25">
      <c r="A303" s="108" t="s">
        <v>53</v>
      </c>
      <c r="B303" s="98"/>
      <c r="C303" s="98">
        <v>1.8167774607281764E-3</v>
      </c>
      <c r="D303" s="98">
        <v>9.6708730036731202E-4</v>
      </c>
      <c r="E303" s="98">
        <v>2.6474186401986067E-3</v>
      </c>
      <c r="F303" s="98">
        <v>3.8815549711653744E-4</v>
      </c>
      <c r="G303" s="98">
        <v>1.920416745748933E-3</v>
      </c>
      <c r="H303" s="98">
        <v>7.7615267943248424E-3</v>
      </c>
      <c r="I303" s="98">
        <v>2.2364544363560682E-2</v>
      </c>
      <c r="J303" s="98">
        <v>1.1679625955399087E-2</v>
      </c>
      <c r="K303" s="98">
        <v>4.3074404707279697E-2</v>
      </c>
      <c r="L303" s="98">
        <v>1.6266622587660918E-2</v>
      </c>
      <c r="M303" s="98">
        <v>1.3770969539063579E-2</v>
      </c>
      <c r="N303" s="98">
        <v>4.7038240944874748E-3</v>
      </c>
      <c r="O303" s="98">
        <v>1.0996026501317261E-2</v>
      </c>
      <c r="P303" s="98">
        <v>2.2251114204557585E-2</v>
      </c>
      <c r="Q303" s="98">
        <v>2.6296537835778632E-2</v>
      </c>
      <c r="R303" s="98">
        <v>3.7170723743716348E-2</v>
      </c>
      <c r="S303" s="98">
        <v>4.1692639329940245E-2</v>
      </c>
      <c r="T303" s="98">
        <v>2.6884025717477215E-2</v>
      </c>
      <c r="U303" s="98">
        <v>2.288864050190783E-2</v>
      </c>
      <c r="V303" s="98">
        <v>1.9179684365941252E-2</v>
      </c>
      <c r="W303" s="98">
        <v>2.279946970704257E-2</v>
      </c>
      <c r="X303" s="98">
        <v>8.1995789273858033E-2</v>
      </c>
      <c r="Y303" s="98">
        <v>1.7752313829380108E-2</v>
      </c>
      <c r="DA303" s="63" t="s">
        <v>3285</v>
      </c>
    </row>
    <row r="304" spans="1:105" ht="12" customHeight="1" x14ac:dyDescent="0.25">
      <c r="A304" s="108" t="s">
        <v>52</v>
      </c>
      <c r="B304" s="98"/>
      <c r="C304" s="98">
        <v>1.7674272510467472E-3</v>
      </c>
      <c r="D304" s="98">
        <v>9.0496789642529999E-4</v>
      </c>
      <c r="E304" s="98">
        <v>2.4056174124204239E-3</v>
      </c>
      <c r="F304" s="98">
        <v>3.9541790464195451E-4</v>
      </c>
      <c r="G304" s="98">
        <v>1.8902647471890559E-3</v>
      </c>
      <c r="H304" s="98">
        <v>7.4630693814672529E-3</v>
      </c>
      <c r="I304" s="98">
        <v>1.9490540944421538E-2</v>
      </c>
      <c r="J304" s="98">
        <v>1.1945443509241312E-2</v>
      </c>
      <c r="K304" s="98">
        <v>4.1881791635532115E-2</v>
      </c>
      <c r="L304" s="98">
        <v>1.570798589614426E-2</v>
      </c>
      <c r="M304" s="98">
        <v>1.4259612056625478E-2</v>
      </c>
      <c r="N304" s="98">
        <v>4.8729110916015343E-3</v>
      </c>
      <c r="O304" s="98">
        <v>1.5374692646335182E-2</v>
      </c>
      <c r="P304" s="98">
        <v>3.5088571508868294E-2</v>
      </c>
      <c r="Q304" s="98">
        <v>3.7363077341697089E-2</v>
      </c>
      <c r="R304" s="98">
        <v>3.9157411808966251E-2</v>
      </c>
      <c r="S304" s="98">
        <v>4.0173843698360127E-2</v>
      </c>
      <c r="T304" s="98">
        <v>3.0665949688655839E-2</v>
      </c>
      <c r="U304" s="98">
        <v>2.6247193345569252E-2</v>
      </c>
      <c r="V304" s="98">
        <v>3.7827067711960316E-2</v>
      </c>
      <c r="W304" s="98">
        <v>5.3708566577199315E-2</v>
      </c>
      <c r="X304" s="98">
        <v>0.12404504695953057</v>
      </c>
      <c r="Y304" s="98">
        <v>2.3037996498882145E-2</v>
      </c>
      <c r="DA304" s="63" t="s">
        <v>3286</v>
      </c>
    </row>
    <row r="305" spans="1:105" ht="12" customHeight="1" x14ac:dyDescent="0.25">
      <c r="A305" s="121" t="s">
        <v>54</v>
      </c>
      <c r="B305" s="122"/>
      <c r="C305" s="122">
        <v>2.4114877176351988E-2</v>
      </c>
      <c r="D305" s="122">
        <v>2.7709985378830158E-2</v>
      </c>
      <c r="E305" s="122">
        <v>3.0069050873680683E-2</v>
      </c>
      <c r="F305" s="122">
        <v>4.7362093837728353E-2</v>
      </c>
      <c r="G305" s="122">
        <v>0.12362516368071454</v>
      </c>
      <c r="H305" s="122">
        <v>0.11422246840618411</v>
      </c>
      <c r="I305" s="122">
        <v>8.3929695129003945E-2</v>
      </c>
      <c r="J305" s="122">
        <v>4.0316806750919171E-2</v>
      </c>
      <c r="K305" s="122">
        <v>6.3514001273883944E-2</v>
      </c>
      <c r="L305" s="122">
        <v>5.3756035539959598E-2</v>
      </c>
      <c r="M305" s="122">
        <v>5.2246504441516732E-2</v>
      </c>
      <c r="N305" s="122">
        <v>3.6338468105376866E-2</v>
      </c>
      <c r="O305" s="122">
        <v>3.856586476520777E-2</v>
      </c>
      <c r="P305" s="122">
        <v>6.2146682620049756E-2</v>
      </c>
      <c r="Q305" s="122">
        <v>5.5262901585916312E-2</v>
      </c>
      <c r="R305" s="122">
        <v>7.5745707300214543E-2</v>
      </c>
      <c r="S305" s="122">
        <v>7.0006284227301097E-2</v>
      </c>
      <c r="T305" s="122">
        <v>8.3238579154076578E-2</v>
      </c>
      <c r="U305" s="122">
        <v>8.689766258841243E-2</v>
      </c>
      <c r="V305" s="122">
        <v>0.11776138242334792</v>
      </c>
      <c r="W305" s="122">
        <v>0.10784852127024254</v>
      </c>
      <c r="X305" s="122">
        <v>6.1148472468203055E-2</v>
      </c>
      <c r="Y305" s="122">
        <v>3.6754845727955052E-2</v>
      </c>
      <c r="DA305" s="130" t="s">
        <v>3287</v>
      </c>
    </row>
    <row r="306" spans="1:105" ht="12" customHeight="1" x14ac:dyDescent="0.25">
      <c r="A306" s="97" t="s">
        <v>50</v>
      </c>
      <c r="B306" s="98"/>
      <c r="C306" s="98">
        <v>1.3563841935631566E-3</v>
      </c>
      <c r="D306" s="98">
        <v>1.8192562771104236E-3</v>
      </c>
      <c r="E306" s="98">
        <v>1.8158115963523007E-3</v>
      </c>
      <c r="F306" s="98">
        <v>3.2661573586361828E-3</v>
      </c>
      <c r="G306" s="98">
        <v>8.3705381578959449E-3</v>
      </c>
      <c r="H306" s="98">
        <v>9.3134217364300633E-3</v>
      </c>
      <c r="I306" s="98">
        <v>8.7065796197521271E-3</v>
      </c>
      <c r="J306" s="98">
        <v>4.0307382157875526E-3</v>
      </c>
      <c r="K306" s="98">
        <v>6.5407199940679724E-3</v>
      </c>
      <c r="L306" s="98">
        <v>4.6130329109349858E-3</v>
      </c>
      <c r="M306" s="98">
        <v>4.8209306561204906E-3</v>
      </c>
      <c r="N306" s="98">
        <v>3.3318747301913278E-3</v>
      </c>
      <c r="O306" s="98">
        <v>3.4517815418410652E-3</v>
      </c>
      <c r="P306" s="98">
        <v>6.9264441106244804E-3</v>
      </c>
      <c r="Q306" s="98">
        <v>5.2914247534116199E-3</v>
      </c>
      <c r="R306" s="98">
        <v>8.2170153419959466E-3</v>
      </c>
      <c r="S306" s="98">
        <v>6.9715181294953714E-3</v>
      </c>
      <c r="T306" s="98">
        <v>7.3757346084583342E-3</v>
      </c>
      <c r="U306" s="98">
        <v>8.7647850328881668E-3</v>
      </c>
      <c r="V306" s="98">
        <v>1.0122841610032875E-2</v>
      </c>
      <c r="W306" s="98">
        <v>9.8079994968579189E-3</v>
      </c>
      <c r="X306" s="98">
        <v>8.3865321562551429E-3</v>
      </c>
      <c r="Y306" s="98">
        <v>4.5442624356361741E-3</v>
      </c>
      <c r="DA306" s="63" t="s">
        <v>3288</v>
      </c>
    </row>
    <row r="307" spans="1:105" ht="12" customHeight="1" x14ac:dyDescent="0.25">
      <c r="A307" s="109" t="s">
        <v>120</v>
      </c>
      <c r="B307" s="33"/>
      <c r="C307" s="33">
        <v>2.2758492982788831E-2</v>
      </c>
      <c r="D307" s="33">
        <v>2.5890729101719735E-2</v>
      </c>
      <c r="E307" s="33">
        <v>2.8253239277328382E-2</v>
      </c>
      <c r="F307" s="33">
        <v>4.4095936479092171E-2</v>
      </c>
      <c r="G307" s="33">
        <v>0.11525462552281859</v>
      </c>
      <c r="H307" s="33">
        <v>0.10490904666975405</v>
      </c>
      <c r="I307" s="33">
        <v>7.5223115509251814E-2</v>
      </c>
      <c r="J307" s="33">
        <v>3.6286068535131617E-2</v>
      </c>
      <c r="K307" s="33">
        <v>5.6973281279815977E-2</v>
      </c>
      <c r="L307" s="33">
        <v>4.9143002629024615E-2</v>
      </c>
      <c r="M307" s="33">
        <v>4.742557378539624E-2</v>
      </c>
      <c r="N307" s="33">
        <v>3.3006593375185536E-2</v>
      </c>
      <c r="O307" s="33">
        <v>3.5114083223366704E-2</v>
      </c>
      <c r="P307" s="33">
        <v>5.5220238509425278E-2</v>
      </c>
      <c r="Q307" s="33">
        <v>4.9971476832504691E-2</v>
      </c>
      <c r="R307" s="33">
        <v>6.7528691958218603E-2</v>
      </c>
      <c r="S307" s="33">
        <v>6.3034766097805728E-2</v>
      </c>
      <c r="T307" s="33">
        <v>7.5862844545618244E-2</v>
      </c>
      <c r="U307" s="33">
        <v>7.8132877555524269E-2</v>
      </c>
      <c r="V307" s="33">
        <v>0.10763854081331505</v>
      </c>
      <c r="W307" s="33">
        <v>9.8040521773384626E-2</v>
      </c>
      <c r="X307" s="33">
        <v>5.2761940311947912E-2</v>
      </c>
      <c r="Y307" s="33">
        <v>3.2210583292318878E-2</v>
      </c>
      <c r="DA307" s="60" t="s">
        <v>3289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0.96517547938057713</v>
      </c>
      <c r="D309" s="117">
        <f t="shared" si="136"/>
        <v>1.3246612670670102</v>
      </c>
      <c r="E309" s="117">
        <f t="shared" si="136"/>
        <v>0.86490553854761665</v>
      </c>
      <c r="F309" s="117">
        <f t="shared" si="136"/>
        <v>1.3290157463627654</v>
      </c>
      <c r="G309" s="117">
        <f t="shared" si="136"/>
        <v>4.2412212644551923</v>
      </c>
      <c r="H309" s="117">
        <f t="shared" si="136"/>
        <v>3.6863999383397372</v>
      </c>
      <c r="I309" s="117">
        <f t="shared" si="136"/>
        <v>2.453271443211984</v>
      </c>
      <c r="J309" s="117">
        <f t="shared" si="136"/>
        <v>1.3994247555793042</v>
      </c>
      <c r="K309" s="117">
        <f t="shared" si="136"/>
        <v>2.1006791666100852</v>
      </c>
      <c r="L309" s="117">
        <f t="shared" si="136"/>
        <v>2.0206674213908822</v>
      </c>
      <c r="M309" s="117">
        <f t="shared" si="136"/>
        <v>1.6624067680619388</v>
      </c>
      <c r="N309" s="117">
        <f t="shared" si="136"/>
        <v>1.1614701672996246</v>
      </c>
      <c r="O309" s="117">
        <f t="shared" si="136"/>
        <v>1.3218957579192643</v>
      </c>
      <c r="P309" s="117">
        <f t="shared" si="136"/>
        <v>1.7200278732447616</v>
      </c>
      <c r="Q309" s="117">
        <f t="shared" si="136"/>
        <v>1.4874161407667337</v>
      </c>
      <c r="R309" s="117">
        <f t="shared" ref="R309:V309" si="137">R310+R313+R315+R324</f>
        <v>2.1040454990122699</v>
      </c>
      <c r="S309" s="117">
        <f t="shared" si="137"/>
        <v>1.9451124308300938</v>
      </c>
      <c r="T309" s="117">
        <f t="shared" si="137"/>
        <v>2.2197921087645129</v>
      </c>
      <c r="U309" s="117">
        <f t="shared" si="137"/>
        <v>2.1560894044927212</v>
      </c>
      <c r="V309" s="117">
        <f t="shared" si="137"/>
        <v>2.8828783062822834</v>
      </c>
      <c r="W309" s="117">
        <f t="shared" ref="W309:Y309" si="138">W310+W313+W315+W324</f>
        <v>2.5555525005737807</v>
      </c>
      <c r="X309" s="117">
        <f t="shared" si="138"/>
        <v>1.427395639464202</v>
      </c>
      <c r="Y309" s="117">
        <f t="shared" si="138"/>
        <v>0.71063844807066978</v>
      </c>
      <c r="DA309" s="129" t="s">
        <v>3440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0.85037782428155217</v>
      </c>
      <c r="D310" s="122">
        <f t="shared" si="139"/>
        <v>1.1908235190981484</v>
      </c>
      <c r="E310" s="122">
        <f t="shared" si="139"/>
        <v>0.72733588778012082</v>
      </c>
      <c r="F310" s="122">
        <f t="shared" si="139"/>
        <v>1.1062157419987195</v>
      </c>
      <c r="G310" s="122">
        <f t="shared" si="139"/>
        <v>3.6452671345898491</v>
      </c>
      <c r="H310" s="122">
        <f t="shared" si="139"/>
        <v>3.0746527238791606</v>
      </c>
      <c r="I310" s="122">
        <f t="shared" si="139"/>
        <v>2.0132411028968629</v>
      </c>
      <c r="J310" s="122">
        <f t="shared" si="139"/>
        <v>1.1721686041496968</v>
      </c>
      <c r="K310" s="122">
        <f t="shared" si="139"/>
        <v>1.7454776136332975</v>
      </c>
      <c r="L310" s="122">
        <f t="shared" si="139"/>
        <v>1.7139944021720968</v>
      </c>
      <c r="M310" s="122">
        <f t="shared" si="139"/>
        <v>1.3607941010022311</v>
      </c>
      <c r="N310" s="122">
        <f t="shared" si="139"/>
        <v>0.94715240348686658</v>
      </c>
      <c r="O310" s="122">
        <f t="shared" si="139"/>
        <v>1.0904488296399568</v>
      </c>
      <c r="P310" s="122">
        <f t="shared" si="139"/>
        <v>1.3498059560333031</v>
      </c>
      <c r="Q310" s="122">
        <f t="shared" si="139"/>
        <v>1.1761002391216948</v>
      </c>
      <c r="R310" s="122">
        <f t="shared" ref="R310:V310" si="140">SUM(R311:R312)</f>
        <v>1.6633348447099385</v>
      </c>
      <c r="S310" s="122">
        <f t="shared" si="140"/>
        <v>1.533239015959148</v>
      </c>
      <c r="T310" s="122">
        <f t="shared" si="140"/>
        <v>1.7343234020508131</v>
      </c>
      <c r="U310" s="122">
        <f t="shared" si="140"/>
        <v>1.6067281734103633</v>
      </c>
      <c r="V310" s="122">
        <f t="shared" si="140"/>
        <v>2.2036338449527579</v>
      </c>
      <c r="W310" s="122">
        <f t="shared" ref="W310:Y310" si="141">SUM(W311:W312)</f>
        <v>1.99047799301397</v>
      </c>
      <c r="X310" s="122">
        <f t="shared" si="141"/>
        <v>1.0718028991312403</v>
      </c>
      <c r="Y310" s="122">
        <f t="shared" si="141"/>
        <v>0.50556962786610726</v>
      </c>
      <c r="DA310" s="130" t="s">
        <v>3441</v>
      </c>
    </row>
    <row r="311" spans="1:105" ht="12" customHeight="1" x14ac:dyDescent="0.25">
      <c r="A311" s="97" t="s">
        <v>74</v>
      </c>
      <c r="B311" s="98"/>
      <c r="C311" s="98">
        <v>0.83047727201150756</v>
      </c>
      <c r="D311" s="98">
        <v>1.1636252641703968</v>
      </c>
      <c r="E311" s="98">
        <v>0.71100802891376425</v>
      </c>
      <c r="F311" s="98">
        <v>1.0814057750333863</v>
      </c>
      <c r="G311" s="98">
        <v>3.5648059262926366</v>
      </c>
      <c r="H311" s="98">
        <v>3.0082823610485221</v>
      </c>
      <c r="I311" s="98">
        <v>1.9703741541510469</v>
      </c>
      <c r="J311" s="98">
        <v>1.147281693645821</v>
      </c>
      <c r="K311" s="98">
        <v>1.7088851745523901</v>
      </c>
      <c r="L311" s="98">
        <v>1.6785391886305432</v>
      </c>
      <c r="M311" s="98">
        <v>1.3330216612730008</v>
      </c>
      <c r="N311" s="98">
        <v>0.9279912062297575</v>
      </c>
      <c r="O311" s="98">
        <v>1.0685851778904647</v>
      </c>
      <c r="P311" s="98">
        <v>1.3229273757455848</v>
      </c>
      <c r="Q311" s="98">
        <v>1.1528752627974059</v>
      </c>
      <c r="R311" s="98">
        <v>1.6306465731822555</v>
      </c>
      <c r="S311" s="98">
        <v>1.5033045781374947</v>
      </c>
      <c r="T311" s="98">
        <v>1.7005593060010673</v>
      </c>
      <c r="U311" s="98">
        <v>1.5753680505346277</v>
      </c>
      <c r="V311" s="98">
        <v>2.1625022399574343</v>
      </c>
      <c r="W311" s="98">
        <v>1.9531156995344614</v>
      </c>
      <c r="X311" s="98">
        <v>1.05242805153273</v>
      </c>
      <c r="Y311" s="98">
        <v>0.49649006720544464</v>
      </c>
      <c r="DA311" s="63" t="s">
        <v>3442</v>
      </c>
    </row>
    <row r="312" spans="1:105" ht="12" customHeight="1" x14ac:dyDescent="0.25">
      <c r="A312" s="97" t="s">
        <v>53</v>
      </c>
      <c r="B312" s="98"/>
      <c r="C312" s="98">
        <v>1.9900552270044596E-2</v>
      </c>
      <c r="D312" s="98">
        <v>2.7198254927751738E-2</v>
      </c>
      <c r="E312" s="98">
        <v>1.6327858866356595E-2</v>
      </c>
      <c r="F312" s="98">
        <v>2.4809966965333247E-2</v>
      </c>
      <c r="G312" s="98">
        <v>8.0461208297212386E-2</v>
      </c>
      <c r="H312" s="98">
        <v>6.6370362830638532E-2</v>
      </c>
      <c r="I312" s="98">
        <v>4.2866948745816161E-2</v>
      </c>
      <c r="J312" s="98">
        <v>2.4886910503875762E-2</v>
      </c>
      <c r="K312" s="98">
        <v>3.6592439080907348E-2</v>
      </c>
      <c r="L312" s="98">
        <v>3.5455213541553517E-2</v>
      </c>
      <c r="M312" s="98">
        <v>2.7772439729230207E-2</v>
      </c>
      <c r="N312" s="98">
        <v>1.9161197257109124E-2</v>
      </c>
      <c r="O312" s="98">
        <v>2.1863651749492161E-2</v>
      </c>
      <c r="P312" s="98">
        <v>2.6878580287718216E-2</v>
      </c>
      <c r="Q312" s="98">
        <v>2.3224976324288937E-2</v>
      </c>
      <c r="R312" s="98">
        <v>3.2688271527683103E-2</v>
      </c>
      <c r="S312" s="98">
        <v>2.9934437821653264E-2</v>
      </c>
      <c r="T312" s="98">
        <v>3.3764096049745812E-2</v>
      </c>
      <c r="U312" s="98">
        <v>3.1360122875735717E-2</v>
      </c>
      <c r="V312" s="98">
        <v>4.1131604995323513E-2</v>
      </c>
      <c r="W312" s="98">
        <v>3.7362293479508556E-2</v>
      </c>
      <c r="X312" s="98">
        <v>1.9374847598510336E-2</v>
      </c>
      <c r="Y312" s="98">
        <v>9.0795606606625719E-3</v>
      </c>
      <c r="DA312" s="63" t="s">
        <v>3443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1.0285506876202683E-3</v>
      </c>
      <c r="D313" s="122">
        <f t="shared" si="142"/>
        <v>3.8975123198757122E-4</v>
      </c>
      <c r="E313" s="122">
        <f t="shared" si="142"/>
        <v>1.4077344118826186E-3</v>
      </c>
      <c r="F313" s="122">
        <f t="shared" si="142"/>
        <v>9.8284220821824803E-4</v>
      </c>
      <c r="G313" s="122">
        <f t="shared" si="142"/>
        <v>1.6642905682652753E-2</v>
      </c>
      <c r="H313" s="122">
        <f t="shared" si="142"/>
        <v>4.2794285376849692E-2</v>
      </c>
      <c r="I313" s="122">
        <f t="shared" si="142"/>
        <v>1.0131393372800241E-2</v>
      </c>
      <c r="J313" s="122">
        <f t="shared" si="142"/>
        <v>5.3265316082625807E-3</v>
      </c>
      <c r="K313" s="122">
        <f t="shared" si="142"/>
        <v>1.8802154116735121E-3</v>
      </c>
      <c r="L313" s="122">
        <f t="shared" si="142"/>
        <v>9.2035039820386536E-3</v>
      </c>
      <c r="M313" s="122">
        <f t="shared" si="142"/>
        <v>1.4307803480970043E-3</v>
      </c>
      <c r="N313" s="122">
        <f t="shared" si="142"/>
        <v>5.9758568464654558E-3</v>
      </c>
      <c r="O313" s="122">
        <f t="shared" si="142"/>
        <v>1.1134931540072468E-2</v>
      </c>
      <c r="P313" s="122">
        <f t="shared" si="142"/>
        <v>1.0141027913995326E-2</v>
      </c>
      <c r="Q313" s="122">
        <f t="shared" si="142"/>
        <v>5.7292120235587756E-3</v>
      </c>
      <c r="R313" s="122">
        <f t="shared" si="142"/>
        <v>1.2614933906004796E-2</v>
      </c>
      <c r="S313" s="122">
        <f t="shared" si="142"/>
        <v>1.0987973946166853E-2</v>
      </c>
      <c r="T313" s="122">
        <f t="shared" si="142"/>
        <v>6.501104941289919E-3</v>
      </c>
      <c r="U313" s="122">
        <f t="shared" si="142"/>
        <v>4.4897537904072568E-2</v>
      </c>
      <c r="V313" s="122">
        <f t="shared" si="142"/>
        <v>9.2008828277472185E-2</v>
      </c>
      <c r="W313" s="122">
        <f t="shared" si="142"/>
        <v>5.3017871961608717E-2</v>
      </c>
      <c r="X313" s="122">
        <f t="shared" si="142"/>
        <v>3.1605370925677612E-2</v>
      </c>
      <c r="Y313" s="122">
        <f t="shared" si="142"/>
        <v>1.9469959437533862E-2</v>
      </c>
      <c r="DA313" s="130" t="s">
        <v>3444</v>
      </c>
    </row>
    <row r="314" spans="1:105" ht="12" customHeight="1" x14ac:dyDescent="0.25">
      <c r="A314" s="97" t="s">
        <v>53</v>
      </c>
      <c r="B314" s="98"/>
      <c r="C314" s="98">
        <v>1.0285506876202683E-3</v>
      </c>
      <c r="D314" s="98">
        <v>3.8975123198757122E-4</v>
      </c>
      <c r="E314" s="98">
        <v>1.4077344118826186E-3</v>
      </c>
      <c r="F314" s="98">
        <v>9.8284220821824803E-4</v>
      </c>
      <c r="G314" s="98">
        <v>1.6642905682652753E-2</v>
      </c>
      <c r="H314" s="98">
        <v>4.2794285376849692E-2</v>
      </c>
      <c r="I314" s="98">
        <v>1.0131393372800241E-2</v>
      </c>
      <c r="J314" s="98">
        <v>5.3265316082625807E-3</v>
      </c>
      <c r="K314" s="98">
        <v>1.8802154116735121E-3</v>
      </c>
      <c r="L314" s="98">
        <v>9.2035039820386536E-3</v>
      </c>
      <c r="M314" s="98">
        <v>1.4307803480970043E-3</v>
      </c>
      <c r="N314" s="98">
        <v>5.9758568464654558E-3</v>
      </c>
      <c r="O314" s="98">
        <v>1.1134931540072468E-2</v>
      </c>
      <c r="P314" s="98">
        <v>1.0141027913995326E-2</v>
      </c>
      <c r="Q314" s="98">
        <v>5.7292120235587756E-3</v>
      </c>
      <c r="R314" s="98">
        <v>1.2614933906004796E-2</v>
      </c>
      <c r="S314" s="98">
        <v>1.0987973946166853E-2</v>
      </c>
      <c r="T314" s="98">
        <v>6.501104941289919E-3</v>
      </c>
      <c r="U314" s="98">
        <v>4.4897537904072568E-2</v>
      </c>
      <c r="V314" s="98">
        <v>9.2008828277472185E-2</v>
      </c>
      <c r="W314" s="98">
        <v>5.3017871961608717E-2</v>
      </c>
      <c r="X314" s="98">
        <v>3.1605370925677612E-2</v>
      </c>
      <c r="Y314" s="98">
        <v>1.9469959437533862E-2</v>
      </c>
      <c r="DA314" s="63" t="s">
        <v>3445</v>
      </c>
    </row>
    <row r="315" spans="1:105" ht="12" customHeight="1" x14ac:dyDescent="0.25">
      <c r="A315" s="121" t="s">
        <v>55</v>
      </c>
      <c r="B315" s="122"/>
      <c r="C315" s="122">
        <v>9.5495321036683636E-2</v>
      </c>
      <c r="D315" s="122">
        <v>0.11245848549386073</v>
      </c>
      <c r="E315" s="122">
        <v>0.11332398544867474</v>
      </c>
      <c r="F315" s="122">
        <v>0.18585157188148804</v>
      </c>
      <c r="G315" s="122">
        <v>0.48525208207448883</v>
      </c>
      <c r="H315" s="122">
        <v>0.48215369423589133</v>
      </c>
      <c r="I315" s="122">
        <v>0.3663106022345568</v>
      </c>
      <c r="J315" s="122">
        <v>0.19130215191661665</v>
      </c>
      <c r="K315" s="122">
        <v>0.30500507959936329</v>
      </c>
      <c r="L315" s="122">
        <v>0.25633091259239649</v>
      </c>
      <c r="M315" s="122">
        <v>0.26012859719526688</v>
      </c>
      <c r="N315" s="122">
        <v>0.18036004318060098</v>
      </c>
      <c r="O315" s="122">
        <v>0.19042246060337656</v>
      </c>
      <c r="P315" s="122">
        <v>0.31178981390904659</v>
      </c>
      <c r="Q315" s="122">
        <v>0.26204874213331214</v>
      </c>
      <c r="R315" s="122">
        <v>0.36780419991738944</v>
      </c>
      <c r="S315" s="122">
        <v>0.34409575231560829</v>
      </c>
      <c r="T315" s="122">
        <v>0.4100290565460698</v>
      </c>
      <c r="U315" s="122">
        <v>0.43154518810306119</v>
      </c>
      <c r="V315" s="122">
        <v>0.486616144601412</v>
      </c>
      <c r="W315" s="122">
        <v>0.41911367228177865</v>
      </c>
      <c r="X315" s="122">
        <v>0.2716439095259211</v>
      </c>
      <c r="Y315" s="122">
        <v>0.15378468933918676</v>
      </c>
      <c r="DA315" s="130" t="s">
        <v>3446</v>
      </c>
    </row>
    <row r="316" spans="1:105" ht="12" customHeight="1" x14ac:dyDescent="0.25">
      <c r="A316" s="97" t="s">
        <v>141</v>
      </c>
      <c r="B316" s="98"/>
      <c r="C316" s="98">
        <v>8.2767971875322716E-3</v>
      </c>
      <c r="D316" s="98">
        <v>1.0883679423812919E-2</v>
      </c>
      <c r="E316" s="98">
        <v>1.713620285722153E-2</v>
      </c>
      <c r="F316" s="98">
        <v>6.2213827264059385E-2</v>
      </c>
      <c r="G316" s="98">
        <v>0.10293939518189014</v>
      </c>
      <c r="H316" s="98">
        <v>4.3315652641539679E-2</v>
      </c>
      <c r="I316" s="98">
        <v>2.3945102929228551E-2</v>
      </c>
      <c r="J316" s="98">
        <v>1.2938166631088556E-2</v>
      </c>
      <c r="K316" s="98">
        <v>2.871574120119337E-2</v>
      </c>
      <c r="L316" s="98">
        <v>2.8994001285207203E-2</v>
      </c>
      <c r="M316" s="98">
        <v>4.3349713429057024E-2</v>
      </c>
      <c r="N316" s="98">
        <v>2.5701439145279711E-2</v>
      </c>
      <c r="O316" s="98">
        <v>2.264513905628399E-2</v>
      </c>
      <c r="P316" s="98">
        <v>3.9308592010820702E-2</v>
      </c>
      <c r="Q316" s="98">
        <v>2.547563455818655E-2</v>
      </c>
      <c r="R316" s="98">
        <v>4.0056406581730021E-2</v>
      </c>
      <c r="S316" s="98">
        <v>3.3277659394623092E-2</v>
      </c>
      <c r="T316" s="98">
        <v>4.3228258685981139E-2</v>
      </c>
      <c r="U316" s="98">
        <v>5.492132351324687E-2</v>
      </c>
      <c r="V316" s="98">
        <v>6.6598198015945964E-2</v>
      </c>
      <c r="W316" s="98">
        <v>5.198557938539821E-2</v>
      </c>
      <c r="X316" s="98">
        <v>4.9616778931449404E-2</v>
      </c>
      <c r="Y316" s="98">
        <v>2.4175987784125833E-2</v>
      </c>
      <c r="DA316" s="63" t="s">
        <v>3447</v>
      </c>
    </row>
    <row r="317" spans="1:105" ht="12" customHeight="1" x14ac:dyDescent="0.25">
      <c r="A317" s="97" t="s">
        <v>140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1.2295474422632774E-4</v>
      </c>
      <c r="L317" s="98">
        <v>0</v>
      </c>
      <c r="M317" s="98">
        <v>1.1959699399799727E-4</v>
      </c>
      <c r="N317" s="98">
        <v>0</v>
      </c>
      <c r="O317" s="98">
        <v>0</v>
      </c>
      <c r="P317" s="98">
        <v>1.2904440300185992E-4</v>
      </c>
      <c r="Q317" s="98">
        <v>0</v>
      </c>
      <c r="R317" s="98">
        <v>1.2896331678414981E-4</v>
      </c>
      <c r="S317" s="98">
        <v>1.2388865368067079E-4</v>
      </c>
      <c r="T317" s="98">
        <v>1.1797796163297513E-4</v>
      </c>
      <c r="U317" s="98">
        <v>1.1696059470296413E-4</v>
      </c>
      <c r="V317" s="98">
        <v>1.0051450802416967E-4</v>
      </c>
      <c r="W317" s="98">
        <v>9.0586720568041734E-5</v>
      </c>
      <c r="X317" s="98">
        <v>4.2502037846567185E-4</v>
      </c>
      <c r="Y317" s="98">
        <v>7.6979213303353871E-5</v>
      </c>
      <c r="DA317" s="63" t="s">
        <v>3448</v>
      </c>
    </row>
    <row r="318" spans="1:105" ht="12" customHeight="1" x14ac:dyDescent="0.25">
      <c r="A318" s="100" t="s">
        <v>50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5.0604925692353797E-5</v>
      </c>
      <c r="L318" s="101">
        <v>0</v>
      </c>
      <c r="M318" s="101">
        <v>4.7735391621057871E-5</v>
      </c>
      <c r="N318" s="101">
        <v>0</v>
      </c>
      <c r="O318" s="101">
        <v>0</v>
      </c>
      <c r="P318" s="101">
        <v>4.0387302569111907E-5</v>
      </c>
      <c r="Q318" s="101">
        <v>0</v>
      </c>
      <c r="R318" s="101">
        <v>5.32350673263351E-5</v>
      </c>
      <c r="S318" s="101">
        <v>5.41302809485183E-5</v>
      </c>
      <c r="T318" s="101">
        <v>4.7006304681569935E-5</v>
      </c>
      <c r="U318" s="101">
        <v>4.6811847910492683E-5</v>
      </c>
      <c r="V318" s="101">
        <v>2.8319657638985221E-5</v>
      </c>
      <c r="W318" s="101">
        <v>2.2639257654173074E-5</v>
      </c>
      <c r="X318" s="101">
        <v>1.4744948481725282E-4</v>
      </c>
      <c r="Y318" s="101">
        <v>2.9568868729251955E-5</v>
      </c>
      <c r="DA318" s="131" t="s">
        <v>3449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7.234981853397394E-5</v>
      </c>
      <c r="L319" s="104">
        <v>0</v>
      </c>
      <c r="M319" s="104">
        <v>7.1861602376939408E-5</v>
      </c>
      <c r="N319" s="104">
        <v>0</v>
      </c>
      <c r="O319" s="104">
        <v>0</v>
      </c>
      <c r="P319" s="104">
        <v>8.8657100432748017E-5</v>
      </c>
      <c r="Q319" s="104">
        <v>0</v>
      </c>
      <c r="R319" s="104">
        <v>7.5728249457814693E-5</v>
      </c>
      <c r="S319" s="104">
        <v>6.975837273215248E-5</v>
      </c>
      <c r="T319" s="104">
        <v>7.097165695140519E-5</v>
      </c>
      <c r="U319" s="104">
        <v>7.0148746792471443E-5</v>
      </c>
      <c r="V319" s="104">
        <v>7.219485038518445E-5</v>
      </c>
      <c r="W319" s="104">
        <v>6.794746291386866E-5</v>
      </c>
      <c r="X319" s="104">
        <v>2.7757089364841903E-4</v>
      </c>
      <c r="Y319" s="104">
        <v>4.7410344574101919E-5</v>
      </c>
      <c r="DA319" s="132" t="s">
        <v>3450</v>
      </c>
    </row>
    <row r="320" spans="1:105" ht="12" customHeight="1" x14ac:dyDescent="0.25">
      <c r="A320" s="106" t="s">
        <v>122</v>
      </c>
      <c r="B320" s="101"/>
      <c r="C320" s="101">
        <v>8.4231781958268609E-2</v>
      </c>
      <c r="D320" s="101">
        <v>0.10001978164073161</v>
      </c>
      <c r="E320" s="101">
        <v>9.1999614487033754E-2</v>
      </c>
      <c r="F320" s="101">
        <v>0.12298052865442884</v>
      </c>
      <c r="G320" s="101">
        <v>0.37912477968644481</v>
      </c>
      <c r="H320" s="101">
        <v>0.42612016080432036</v>
      </c>
      <c r="I320" s="101">
        <v>0.30770150085460457</v>
      </c>
      <c r="J320" s="101">
        <v>0.15847556594934162</v>
      </c>
      <c r="K320" s="101">
        <v>0.20491057806338087</v>
      </c>
      <c r="L320" s="101">
        <v>0.20050122913718688</v>
      </c>
      <c r="M320" s="101">
        <v>0.19292305397101656</v>
      </c>
      <c r="N320" s="101">
        <v>0.14651708483079706</v>
      </c>
      <c r="O320" s="101">
        <v>0.14464893306856086</v>
      </c>
      <c r="P320" s="101">
        <v>0.22127768891542893</v>
      </c>
      <c r="Q320" s="101">
        <v>0.17998042217940668</v>
      </c>
      <c r="R320" s="101">
        <v>0.26095726874804115</v>
      </c>
      <c r="S320" s="101">
        <v>0.23931960324213394</v>
      </c>
      <c r="T320" s="101">
        <v>0.31567381039377085</v>
      </c>
      <c r="U320" s="101">
        <v>0.33274850918209331</v>
      </c>
      <c r="V320" s="101">
        <v>0.36725914950147037</v>
      </c>
      <c r="W320" s="101">
        <v>0.29552753023595213</v>
      </c>
      <c r="X320" s="101">
        <v>3.2559942695940362E-2</v>
      </c>
      <c r="Y320" s="101">
        <v>9.2224472328803445E-2</v>
      </c>
      <c r="DA320" s="131" t="s">
        <v>3451</v>
      </c>
    </row>
    <row r="321" spans="1:105" ht="12" customHeight="1" x14ac:dyDescent="0.25">
      <c r="A321" s="107" t="s">
        <v>121</v>
      </c>
      <c r="B321" s="104"/>
      <c r="C321" s="104">
        <v>2.986741890882764E-3</v>
      </c>
      <c r="D321" s="104">
        <v>1.5550244293161971E-3</v>
      </c>
      <c r="E321" s="104">
        <v>4.1881681044194548E-3</v>
      </c>
      <c r="F321" s="104">
        <v>6.5721596299983076E-4</v>
      </c>
      <c r="G321" s="104">
        <v>3.1879072061538416E-3</v>
      </c>
      <c r="H321" s="104">
        <v>1.271788079003126E-2</v>
      </c>
      <c r="I321" s="104">
        <v>3.4663998450723668E-2</v>
      </c>
      <c r="J321" s="104">
        <v>1.9888419336186479E-2</v>
      </c>
      <c r="K321" s="104">
        <v>7.1255805590562715E-2</v>
      </c>
      <c r="L321" s="104">
        <v>2.6835682170002401E-2</v>
      </c>
      <c r="M321" s="104">
        <v>2.373623280119529E-2</v>
      </c>
      <c r="N321" s="104">
        <v>8.1415192045241787E-3</v>
      </c>
      <c r="O321" s="104">
        <v>2.3128388478531714E-2</v>
      </c>
      <c r="P321" s="104">
        <v>5.1074488579795047E-2</v>
      </c>
      <c r="Q321" s="104">
        <v>5.6592685395718885E-2</v>
      </c>
      <c r="R321" s="104">
        <v>6.6661561270834141E-2</v>
      </c>
      <c r="S321" s="104">
        <v>7.1374601025170598E-2</v>
      </c>
      <c r="T321" s="104">
        <v>5.1009009504684816E-2</v>
      </c>
      <c r="U321" s="104">
        <v>4.3758394813017999E-2</v>
      </c>
      <c r="V321" s="104">
        <v>5.2658282575971514E-2</v>
      </c>
      <c r="W321" s="104">
        <v>7.1509975939860235E-2</v>
      </c>
      <c r="X321" s="104">
        <v>0.1890421675200657</v>
      </c>
      <c r="Y321" s="104">
        <v>3.7307250012954124E-2</v>
      </c>
      <c r="DA321" s="132" t="s">
        <v>3452</v>
      </c>
    </row>
    <row r="322" spans="1:105" ht="12" customHeight="1" x14ac:dyDescent="0.25">
      <c r="A322" s="108" t="s">
        <v>53</v>
      </c>
      <c r="B322" s="98"/>
      <c r="C322" s="98">
        <v>1.2193146398360168E-3</v>
      </c>
      <c r="D322" s="98">
        <v>6.5005653289089698E-4</v>
      </c>
      <c r="E322" s="98">
        <v>1.7825506919990311E-3</v>
      </c>
      <c r="F322" s="98">
        <v>2.617980583578763E-4</v>
      </c>
      <c r="G322" s="98">
        <v>1.2976424589647856E-3</v>
      </c>
      <c r="H322" s="98">
        <v>5.2548114085640071E-3</v>
      </c>
      <c r="I322" s="98">
        <v>1.5173457506302133E-2</v>
      </c>
      <c r="J322" s="98">
        <v>7.9429758269451665E-3</v>
      </c>
      <c r="K322" s="98">
        <v>2.9374013955030608E-2</v>
      </c>
      <c r="L322" s="98">
        <v>1.112769627385814E-2</v>
      </c>
      <c r="M322" s="98">
        <v>9.4766207445698119E-3</v>
      </c>
      <c r="N322" s="98">
        <v>3.2686081129226449E-3</v>
      </c>
      <c r="O322" s="98">
        <v>7.7536958321965336E-3</v>
      </c>
      <c r="P322" s="98">
        <v>1.5985917070926756E-2</v>
      </c>
      <c r="Q322" s="98">
        <v>1.9229608054021796E-2</v>
      </c>
      <c r="R322" s="98">
        <v>2.7504149461867893E-2</v>
      </c>
      <c r="S322" s="98">
        <v>3.1200757326810463E-2</v>
      </c>
      <c r="T322" s="98">
        <v>2.0343059816028974E-2</v>
      </c>
      <c r="U322" s="98">
        <v>1.7511201467448747E-2</v>
      </c>
      <c r="V322" s="98">
        <v>1.48312148640112E-2</v>
      </c>
      <c r="W322" s="98">
        <v>1.7801409362660923E-2</v>
      </c>
      <c r="X322" s="98">
        <v>6.4997120560535124E-2</v>
      </c>
      <c r="Y322" s="98">
        <v>1.4269253514071975E-2</v>
      </c>
      <c r="DA322" s="63" t="s">
        <v>3453</v>
      </c>
    </row>
    <row r="323" spans="1:105" ht="12" customHeight="1" x14ac:dyDescent="0.25">
      <c r="A323" s="108" t="s">
        <v>52</v>
      </c>
      <c r="B323" s="98"/>
      <c r="C323" s="98">
        <v>1.7674272510467472E-3</v>
      </c>
      <c r="D323" s="98">
        <v>9.0496789642529999E-4</v>
      </c>
      <c r="E323" s="98">
        <v>2.4056174124204239E-3</v>
      </c>
      <c r="F323" s="98">
        <v>3.9541790464195451E-4</v>
      </c>
      <c r="G323" s="98">
        <v>1.8902647471890559E-3</v>
      </c>
      <c r="H323" s="98">
        <v>7.4630693814672529E-3</v>
      </c>
      <c r="I323" s="98">
        <v>1.9490540944421538E-2</v>
      </c>
      <c r="J323" s="98">
        <v>1.1945443509241312E-2</v>
      </c>
      <c r="K323" s="98">
        <v>4.1881791635532115E-2</v>
      </c>
      <c r="L323" s="98">
        <v>1.570798589614426E-2</v>
      </c>
      <c r="M323" s="98">
        <v>1.4259612056625478E-2</v>
      </c>
      <c r="N323" s="98">
        <v>4.8729110916015343E-3</v>
      </c>
      <c r="O323" s="98">
        <v>1.5374692646335182E-2</v>
      </c>
      <c r="P323" s="98">
        <v>3.5088571508868294E-2</v>
      </c>
      <c r="Q323" s="98">
        <v>3.7363077341697089E-2</v>
      </c>
      <c r="R323" s="98">
        <v>3.9157411808966251E-2</v>
      </c>
      <c r="S323" s="98">
        <v>4.0173843698360127E-2</v>
      </c>
      <c r="T323" s="98">
        <v>3.0665949688655839E-2</v>
      </c>
      <c r="U323" s="98">
        <v>2.6247193345569252E-2</v>
      </c>
      <c r="V323" s="98">
        <v>3.7827067711960316E-2</v>
      </c>
      <c r="W323" s="98">
        <v>5.3708566577199315E-2</v>
      </c>
      <c r="X323" s="98">
        <v>0.12404504695953057</v>
      </c>
      <c r="Y323" s="98">
        <v>2.3037996498882145E-2</v>
      </c>
      <c r="DA323" s="63" t="s">
        <v>3454</v>
      </c>
    </row>
    <row r="324" spans="1:105" ht="12" customHeight="1" x14ac:dyDescent="0.25">
      <c r="A324" s="121" t="s">
        <v>54</v>
      </c>
      <c r="B324" s="122"/>
      <c r="C324" s="122">
        <v>1.827378337472095E-2</v>
      </c>
      <c r="D324" s="122">
        <v>2.0989511243013344E-2</v>
      </c>
      <c r="E324" s="122">
        <v>2.2837930906938534E-2</v>
      </c>
      <c r="F324" s="122">
        <v>3.5965590274339668E-2</v>
      </c>
      <c r="G324" s="122">
        <v>9.4059142108201696E-2</v>
      </c>
      <c r="H324" s="122">
        <v>8.6799234847835721E-2</v>
      </c>
      <c r="I324" s="122">
        <v>6.3588344707763728E-2</v>
      </c>
      <c r="J324" s="122">
        <v>3.0627467904728062E-2</v>
      </c>
      <c r="K324" s="122">
        <v>4.8316257965750682E-2</v>
      </c>
      <c r="L324" s="122">
        <v>4.1138602644350292E-2</v>
      </c>
      <c r="M324" s="122">
        <v>4.0053289516343703E-2</v>
      </c>
      <c r="N324" s="122">
        <v>2.7981863785691397E-2</v>
      </c>
      <c r="O324" s="122">
        <v>2.9889536135858426E-2</v>
      </c>
      <c r="P324" s="122">
        <v>4.8291075388416552E-2</v>
      </c>
      <c r="Q324" s="122">
        <v>4.3537947488167805E-2</v>
      </c>
      <c r="R324" s="122">
        <v>6.0291520478937106E-2</v>
      </c>
      <c r="S324" s="122">
        <v>5.6789688609170594E-2</v>
      </c>
      <c r="T324" s="122">
        <v>6.8938545226339576E-2</v>
      </c>
      <c r="U324" s="122">
        <v>7.2918505075224474E-2</v>
      </c>
      <c r="V324" s="122">
        <v>0.10061948845064116</v>
      </c>
      <c r="W324" s="122">
        <v>9.2942963316423474E-2</v>
      </c>
      <c r="X324" s="122">
        <v>5.234345988136295E-2</v>
      </c>
      <c r="Y324" s="122">
        <v>3.1814171427841931E-2</v>
      </c>
      <c r="DA324" s="130" t="s">
        <v>3455</v>
      </c>
    </row>
    <row r="325" spans="1:105" ht="12" customHeight="1" x14ac:dyDescent="0.25">
      <c r="A325" s="97" t="s">
        <v>50</v>
      </c>
      <c r="B325" s="98"/>
      <c r="C325" s="98">
        <v>8.281785469901763E-4</v>
      </c>
      <c r="D325" s="98">
        <v>1.1110281506412005E-3</v>
      </c>
      <c r="E325" s="98">
        <v>1.1091540782095567E-3</v>
      </c>
      <c r="F325" s="98">
        <v>1.9954832940650667E-3</v>
      </c>
      <c r="G325" s="98">
        <v>5.1151015209085684E-3</v>
      </c>
      <c r="H325" s="98">
        <v>5.692460426977514E-3</v>
      </c>
      <c r="I325" s="98">
        <v>5.3226534380750685E-3</v>
      </c>
      <c r="J325" s="98">
        <v>2.4646489300700356E-3</v>
      </c>
      <c r="K325" s="98">
        <v>4.0002385565330988E-3</v>
      </c>
      <c r="L325" s="98">
        <v>2.821868364007185E-3</v>
      </c>
      <c r="M325" s="98">
        <v>2.9495062194459429E-3</v>
      </c>
      <c r="N325" s="98">
        <v>2.0386620155382596E-3</v>
      </c>
      <c r="O325" s="98">
        <v>2.1121397947964768E-3</v>
      </c>
      <c r="P325" s="98">
        <v>4.2389010470791138E-3</v>
      </c>
      <c r="Q325" s="98">
        <v>3.2402184261393074E-3</v>
      </c>
      <c r="R325" s="98">
        <v>5.0395831646109224E-3</v>
      </c>
      <c r="S325" s="98">
        <v>4.2851268524139122E-3</v>
      </c>
      <c r="T325" s="98">
        <v>4.54451867449679E-3</v>
      </c>
      <c r="U325" s="98">
        <v>5.4122240399554376E-3</v>
      </c>
      <c r="V325" s="98">
        <v>6.2605298618184837E-3</v>
      </c>
      <c r="W325" s="98">
        <v>6.0703357941519686E-3</v>
      </c>
      <c r="X325" s="98">
        <v>5.1938563954817794E-3</v>
      </c>
      <c r="Y325" s="98">
        <v>2.8144817698906705E-3</v>
      </c>
      <c r="DA325" s="63" t="s">
        <v>3456</v>
      </c>
    </row>
    <row r="326" spans="1:105" ht="12" customHeight="1" x14ac:dyDescent="0.25">
      <c r="A326" s="109" t="s">
        <v>120</v>
      </c>
      <c r="B326" s="33"/>
      <c r="C326" s="33">
        <v>1.7445604827730773E-2</v>
      </c>
      <c r="D326" s="33">
        <v>1.9878483092372144E-2</v>
      </c>
      <c r="E326" s="33">
        <v>2.1728776828728976E-2</v>
      </c>
      <c r="F326" s="33">
        <v>3.3970106980274598E-2</v>
      </c>
      <c r="G326" s="33">
        <v>8.8944040587293133E-2</v>
      </c>
      <c r="H326" s="33">
        <v>8.1106774420858202E-2</v>
      </c>
      <c r="I326" s="33">
        <v>5.8265691269688655E-2</v>
      </c>
      <c r="J326" s="33">
        <v>2.8162818974658027E-2</v>
      </c>
      <c r="K326" s="33">
        <v>4.4316019409217582E-2</v>
      </c>
      <c r="L326" s="33">
        <v>3.8316734280343108E-2</v>
      </c>
      <c r="M326" s="33">
        <v>3.7103783296897758E-2</v>
      </c>
      <c r="N326" s="33">
        <v>2.5943201770153138E-2</v>
      </c>
      <c r="O326" s="33">
        <v>2.7777396341061949E-2</v>
      </c>
      <c r="P326" s="33">
        <v>4.4052174341337437E-2</v>
      </c>
      <c r="Q326" s="33">
        <v>4.0297729062028498E-2</v>
      </c>
      <c r="R326" s="33">
        <v>5.5251937314326184E-2</v>
      </c>
      <c r="S326" s="33">
        <v>5.2504561756756683E-2</v>
      </c>
      <c r="T326" s="33">
        <v>6.4394026551842787E-2</v>
      </c>
      <c r="U326" s="33">
        <v>6.7506281035269039E-2</v>
      </c>
      <c r="V326" s="33">
        <v>9.4358958588822678E-2</v>
      </c>
      <c r="W326" s="33">
        <v>8.6872627522271512E-2</v>
      </c>
      <c r="X326" s="33">
        <v>4.7149603485881167E-2</v>
      </c>
      <c r="Y326" s="33">
        <v>2.8999689657951258E-2</v>
      </c>
      <c r="DA326" s="60" t="s">
        <v>3457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0.54934728917806064</v>
      </c>
      <c r="D328" s="119">
        <f t="shared" si="143"/>
        <v>0.55120425199076417</v>
      </c>
      <c r="E328" s="119">
        <f t="shared" si="143"/>
        <v>0.56306118727795162</v>
      </c>
      <c r="F328" s="119">
        <f t="shared" si="143"/>
        <v>0.56650734414722259</v>
      </c>
      <c r="G328" s="119">
        <f t="shared" si="143"/>
        <v>0.5706173920617692</v>
      </c>
      <c r="H328" s="119">
        <f t="shared" si="143"/>
        <v>0.58224206376111631</v>
      </c>
      <c r="I328" s="119">
        <f t="shared" si="143"/>
        <v>0.58702825316257112</v>
      </c>
      <c r="J328" s="119">
        <f t="shared" si="143"/>
        <v>0.59085987689937614</v>
      </c>
      <c r="K328" s="119">
        <f t="shared" si="143"/>
        <v>0.59833373965723635</v>
      </c>
      <c r="L328" s="119">
        <f t="shared" si="143"/>
        <v>0.60320363175401803</v>
      </c>
      <c r="M328" s="119">
        <f t="shared" si="143"/>
        <v>0.61658942306134856</v>
      </c>
      <c r="N328" s="119">
        <f t="shared" si="143"/>
        <v>0.63799256295084794</v>
      </c>
      <c r="O328" s="119">
        <f t="shared" si="143"/>
        <v>0.66829263776226344</v>
      </c>
      <c r="P328" s="119">
        <f t="shared" si="143"/>
        <v>0.70197372215398934</v>
      </c>
      <c r="Q328" s="119">
        <f t="shared" si="143"/>
        <v>0.72689015339495833</v>
      </c>
      <c r="R328" s="119">
        <f t="shared" ref="R328:V328" si="144">IF(R309=0,"",R309/R290)</f>
        <v>0.73716039993279758</v>
      </c>
      <c r="S328" s="119">
        <f t="shared" si="144"/>
        <v>0.74310739737064524</v>
      </c>
      <c r="T328" s="119">
        <f t="shared" si="144"/>
        <v>0.74354058229015696</v>
      </c>
      <c r="U328" s="119">
        <f t="shared" si="144"/>
        <v>0.75785232843225603</v>
      </c>
      <c r="V328" s="119">
        <f t="shared" si="144"/>
        <v>0.76744044275509204</v>
      </c>
      <c r="W328" s="119">
        <f t="shared" ref="W328:Y328" si="145">IF(W309=0,"",W309/W290)</f>
        <v>0.76469006029379261</v>
      </c>
      <c r="X328" s="119">
        <f t="shared" si="145"/>
        <v>0.78050130113928906</v>
      </c>
      <c r="Y328" s="119">
        <f t="shared" si="145"/>
        <v>0.78131258818503724</v>
      </c>
      <c r="DA328" s="129" t="s">
        <v>3608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0.53498421533269869</v>
      </c>
      <c r="D329" s="124">
        <f t="shared" si="146"/>
        <v>0.53966817758219277</v>
      </c>
      <c r="E329" s="124">
        <f t="shared" si="146"/>
        <v>0.54465188975629319</v>
      </c>
      <c r="F329" s="124">
        <f t="shared" si="146"/>
        <v>0.54970072028486816</v>
      </c>
      <c r="G329" s="124">
        <f t="shared" si="146"/>
        <v>0.5548900301900852</v>
      </c>
      <c r="H329" s="124">
        <f t="shared" si="146"/>
        <v>0.56023695977582666</v>
      </c>
      <c r="I329" s="124">
        <f t="shared" si="146"/>
        <v>0.56588218455476225</v>
      </c>
      <c r="J329" s="124">
        <f t="shared" si="146"/>
        <v>0.5720846999846062</v>
      </c>
      <c r="K329" s="124">
        <f t="shared" si="146"/>
        <v>0.57894151704675056</v>
      </c>
      <c r="L329" s="124">
        <f t="shared" si="146"/>
        <v>0.58654823450213167</v>
      </c>
      <c r="M329" s="124">
        <f t="shared" si="146"/>
        <v>0.60036305832300352</v>
      </c>
      <c r="N329" s="124">
        <f t="shared" si="146"/>
        <v>0.62203091171802061</v>
      </c>
      <c r="O329" s="124">
        <f t="shared" si="146"/>
        <v>0.65233694046284152</v>
      </c>
      <c r="P329" s="124">
        <f t="shared" si="146"/>
        <v>0.68723662223161319</v>
      </c>
      <c r="Q329" s="124">
        <f t="shared" si="146"/>
        <v>0.71506005834764397</v>
      </c>
      <c r="R329" s="124">
        <f t="shared" ref="R329:V329" si="147">IF(R310=0,"",R310/R291)</f>
        <v>0.72557316268232575</v>
      </c>
      <c r="S329" s="124">
        <f t="shared" si="147"/>
        <v>0.73038694368719526</v>
      </c>
      <c r="T329" s="124">
        <f t="shared" si="147"/>
        <v>0.73191040103285321</v>
      </c>
      <c r="U329" s="124">
        <f t="shared" si="147"/>
        <v>0.73243586415740569</v>
      </c>
      <c r="V329" s="124">
        <f t="shared" si="147"/>
        <v>0.73397669691466838</v>
      </c>
      <c r="W329" s="124">
        <f t="shared" ref="W329:Y329" si="148">IF(W310=0,"",W310/W291)</f>
        <v>0.73663203659469711</v>
      </c>
      <c r="X329" s="124">
        <f t="shared" si="148"/>
        <v>0.73860452793273201</v>
      </c>
      <c r="Y329" s="124">
        <f t="shared" si="148"/>
        <v>0.74040243169063302</v>
      </c>
      <c r="DA329" s="130" t="s">
        <v>3609</v>
      </c>
    </row>
    <row r="330" spans="1:105" ht="12" customHeight="1" x14ac:dyDescent="0.25">
      <c r="A330" s="97" t="s">
        <v>74</v>
      </c>
      <c r="B330" s="111"/>
      <c r="C330" s="111">
        <f t="shared" ref="C330:Q330" si="149">IF(C311=0,"",C311/C292)</f>
        <v>0.5290885417743717</v>
      </c>
      <c r="D330" s="111">
        <f t="shared" si="149"/>
        <v>0.53392333937417702</v>
      </c>
      <c r="E330" s="111">
        <f t="shared" si="149"/>
        <v>0.53901551915731993</v>
      </c>
      <c r="F330" s="111">
        <f t="shared" si="149"/>
        <v>0.54407987776134548</v>
      </c>
      <c r="G330" s="111">
        <f t="shared" si="149"/>
        <v>0.54937073651517676</v>
      </c>
      <c r="H330" s="111">
        <f t="shared" si="149"/>
        <v>0.55485360829914299</v>
      </c>
      <c r="I330" s="111">
        <f t="shared" si="149"/>
        <v>0.56058768360781042</v>
      </c>
      <c r="J330" s="111">
        <f t="shared" si="149"/>
        <v>0.56682323863872208</v>
      </c>
      <c r="K330" s="111">
        <f t="shared" si="149"/>
        <v>0.57376833838892594</v>
      </c>
      <c r="L330" s="111">
        <f t="shared" si="149"/>
        <v>0.58147013872701425</v>
      </c>
      <c r="M330" s="111">
        <f t="shared" si="149"/>
        <v>0.59540564192858558</v>
      </c>
      <c r="N330" s="111">
        <f t="shared" si="149"/>
        <v>0.61721397638634357</v>
      </c>
      <c r="O330" s="111">
        <f t="shared" si="149"/>
        <v>0.64772943628992763</v>
      </c>
      <c r="P330" s="111">
        <f t="shared" si="149"/>
        <v>0.68289710429110939</v>
      </c>
      <c r="Q330" s="111">
        <f t="shared" si="149"/>
        <v>0.71097890413976761</v>
      </c>
      <c r="R330" s="111">
        <f t="shared" ref="R330:V330" si="150">IF(R311=0,"",R311/R292)</f>
        <v>0.72160346616894322</v>
      </c>
      <c r="S330" s="111">
        <f t="shared" si="150"/>
        <v>0.72648669132419108</v>
      </c>
      <c r="T330" s="111">
        <f t="shared" si="150"/>
        <v>0.72803518712795479</v>
      </c>
      <c r="U330" s="111">
        <f t="shared" si="150"/>
        <v>0.72855537753382182</v>
      </c>
      <c r="V330" s="111">
        <f t="shared" si="150"/>
        <v>0.73028157209004296</v>
      </c>
      <c r="W330" s="111">
        <f t="shared" ref="W330:Y330" si="151">IF(W311=0,"",W311/W292)</f>
        <v>0.73293939999220048</v>
      </c>
      <c r="X330" s="111">
        <f t="shared" si="151"/>
        <v>0.7350672351732791</v>
      </c>
      <c r="Y330" s="111">
        <f t="shared" si="151"/>
        <v>0.73690406088625393</v>
      </c>
      <c r="DA330" s="63" t="s">
        <v>3610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:Y331" si="154">IF(W312=0,"",W312/W293)</f>
        <v>1</v>
      </c>
      <c r="X331" s="111">
        <f t="shared" si="154"/>
        <v>1</v>
      </c>
      <c r="Y331" s="111">
        <f t="shared" si="154"/>
        <v>1</v>
      </c>
      <c r="DA331" s="63" t="s">
        <v>3611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2.5802479381017775</v>
      </c>
      <c r="D332" s="124">
        <f t="shared" si="155"/>
        <v>2.6981201824497778</v>
      </c>
      <c r="E332" s="124">
        <f t="shared" si="155"/>
        <v>2.8177595583971393</v>
      </c>
      <c r="F332" s="124">
        <f t="shared" si="155"/>
        <v>2.9383598250385918</v>
      </c>
      <c r="G332" s="124">
        <f t="shared" si="155"/>
        <v>3.0606196588707446</v>
      </c>
      <c r="H332" s="124">
        <f t="shared" si="155"/>
        <v>3.1844292547674358</v>
      </c>
      <c r="I332" s="124">
        <f t="shared" si="155"/>
        <v>3.3099350686023521</v>
      </c>
      <c r="J332" s="124">
        <f t="shared" si="155"/>
        <v>3.4377935045903896</v>
      </c>
      <c r="K332" s="124">
        <f t="shared" si="155"/>
        <v>3.5685244896006023</v>
      </c>
      <c r="L332" s="124">
        <f t="shared" si="155"/>
        <v>3.7021969715316034</v>
      </c>
      <c r="M332" s="124">
        <f t="shared" si="155"/>
        <v>3.8553757828465174</v>
      </c>
      <c r="N332" s="124">
        <f t="shared" si="155"/>
        <v>4.0329782618102978</v>
      </c>
      <c r="O332" s="124">
        <f t="shared" si="155"/>
        <v>4.2346875831665027</v>
      </c>
      <c r="P332" s="124">
        <f t="shared" si="155"/>
        <v>4.4408733951210726</v>
      </c>
      <c r="Q332" s="124">
        <f t="shared" si="155"/>
        <v>4.5991178445145788</v>
      </c>
      <c r="R332" s="124">
        <f t="shared" ref="R332:V332" si="156">IF(R313=0,"",R313/R294)</f>
        <v>4.6334059541406649</v>
      </c>
      <c r="S332" s="124">
        <f t="shared" si="156"/>
        <v>4.6372157440991195</v>
      </c>
      <c r="T332" s="124">
        <f t="shared" si="156"/>
        <v>4.6414488440529569</v>
      </c>
      <c r="U332" s="124">
        <f t="shared" si="156"/>
        <v>4.6461522884461104</v>
      </c>
      <c r="V332" s="124">
        <f t="shared" si="156"/>
        <v>4.6595925523961093</v>
      </c>
      <c r="W332" s="124">
        <f t="shared" ref="W332:Y332" si="157">IF(W313=0,"",W313/W294)</f>
        <v>4.7037061049260407</v>
      </c>
      <c r="X332" s="124">
        <f t="shared" si="157"/>
        <v>4.754827869860665</v>
      </c>
      <c r="Y332" s="124">
        <f t="shared" si="157"/>
        <v>4.8124511861531936</v>
      </c>
      <c r="DA332" s="130" t="s">
        <v>3612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2.5802479381017775</v>
      </c>
      <c r="D333" s="111">
        <f t="shared" si="158"/>
        <v>2.6981201824497778</v>
      </c>
      <c r="E333" s="111">
        <f t="shared" si="158"/>
        <v>2.8177595583971393</v>
      </c>
      <c r="F333" s="111">
        <f t="shared" si="158"/>
        <v>2.9383598250385918</v>
      </c>
      <c r="G333" s="111">
        <f t="shared" si="158"/>
        <v>3.0606196588707446</v>
      </c>
      <c r="H333" s="111">
        <f t="shared" si="158"/>
        <v>3.1844292547674358</v>
      </c>
      <c r="I333" s="111">
        <f t="shared" si="158"/>
        <v>3.3099350686023521</v>
      </c>
      <c r="J333" s="111">
        <f t="shared" si="158"/>
        <v>3.4377935045903896</v>
      </c>
      <c r="K333" s="111">
        <f t="shared" si="158"/>
        <v>3.5685244896006023</v>
      </c>
      <c r="L333" s="111">
        <f t="shared" si="158"/>
        <v>3.7021969715316034</v>
      </c>
      <c r="M333" s="111">
        <f t="shared" si="158"/>
        <v>3.8553757828465174</v>
      </c>
      <c r="N333" s="111">
        <f t="shared" si="158"/>
        <v>4.0329782618102978</v>
      </c>
      <c r="O333" s="111">
        <f t="shared" si="158"/>
        <v>4.2346875831665027</v>
      </c>
      <c r="P333" s="111">
        <f t="shared" si="158"/>
        <v>4.4408733951210726</v>
      </c>
      <c r="Q333" s="111">
        <f t="shared" si="158"/>
        <v>4.5991178445145788</v>
      </c>
      <c r="R333" s="111">
        <f t="shared" ref="R333:V333" si="159">IF(R314=0,"",R314/R295)</f>
        <v>4.6334059541406649</v>
      </c>
      <c r="S333" s="111">
        <f t="shared" si="159"/>
        <v>4.6372157440991195</v>
      </c>
      <c r="T333" s="111">
        <f t="shared" si="159"/>
        <v>4.6414488440529569</v>
      </c>
      <c r="U333" s="111">
        <f t="shared" si="159"/>
        <v>4.6461522884461104</v>
      </c>
      <c r="V333" s="111">
        <f t="shared" si="159"/>
        <v>4.6595925523961093</v>
      </c>
      <c r="W333" s="111">
        <f t="shared" ref="W333:Y333" si="160">IF(W314=0,"",W314/W295)</f>
        <v>4.7037061049260407</v>
      </c>
      <c r="X333" s="111">
        <f t="shared" si="160"/>
        <v>4.754827869860665</v>
      </c>
      <c r="Y333" s="111">
        <f t="shared" si="160"/>
        <v>4.8124511861531936</v>
      </c>
      <c r="DA333" s="63" t="s">
        <v>3613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0.66827657664058493</v>
      </c>
      <c r="D334" s="124">
        <f t="shared" si="161"/>
        <v>0.66632594589803806</v>
      </c>
      <c r="E334" s="124">
        <f t="shared" si="161"/>
        <v>0.66624143555599225</v>
      </c>
      <c r="F334" s="124">
        <f t="shared" si="161"/>
        <v>0.65008404351283733</v>
      </c>
      <c r="G334" s="124">
        <f t="shared" si="161"/>
        <v>0.66085887097731943</v>
      </c>
      <c r="H334" s="124">
        <f t="shared" si="161"/>
        <v>0.67377817905738302</v>
      </c>
      <c r="I334" s="124">
        <f t="shared" si="161"/>
        <v>0.68540670962390937</v>
      </c>
      <c r="J334" s="124">
        <f t="shared" si="161"/>
        <v>0.68901482723937502</v>
      </c>
      <c r="K334" s="124">
        <f t="shared" si="161"/>
        <v>0.70620228800229612</v>
      </c>
      <c r="L334" s="124">
        <f t="shared" si="161"/>
        <v>0.6900272657336507</v>
      </c>
      <c r="M334" s="124">
        <f t="shared" si="161"/>
        <v>0.69018628152833494</v>
      </c>
      <c r="N334" s="124">
        <f t="shared" si="161"/>
        <v>0.69366639806847774</v>
      </c>
      <c r="O334" s="124">
        <f t="shared" si="161"/>
        <v>0.7179783658106399</v>
      </c>
      <c r="P334" s="124">
        <f t="shared" si="161"/>
        <v>0.73929904615509112</v>
      </c>
      <c r="Q334" s="124">
        <f t="shared" si="161"/>
        <v>0.75954460037614091</v>
      </c>
      <c r="R334" s="124">
        <f t="shared" ref="R334:V334" si="162">IF(R315=0,"",R315/R296)</f>
        <v>0.76095359249116246</v>
      </c>
      <c r="S334" s="124">
        <f t="shared" si="162"/>
        <v>0.77160464052645505</v>
      </c>
      <c r="T334" s="124">
        <f t="shared" si="162"/>
        <v>0.77187535370191251</v>
      </c>
      <c r="U334" s="124">
        <f t="shared" si="162"/>
        <v>0.77789429894459872</v>
      </c>
      <c r="V334" s="124">
        <f t="shared" si="162"/>
        <v>0.78912094308021119</v>
      </c>
      <c r="W334" s="124">
        <f t="shared" ref="W334:Y334" si="163">IF(W315=0,"",W315/W296)</f>
        <v>0.80491650122873171</v>
      </c>
      <c r="X334" s="124">
        <f t="shared" si="163"/>
        <v>0.87653990554237449</v>
      </c>
      <c r="Y334" s="124">
        <f t="shared" si="163"/>
        <v>0.82718677543529262</v>
      </c>
      <c r="DA334" s="130" t="s">
        <v>3614</v>
      </c>
    </row>
    <row r="335" spans="1:105" ht="12" customHeight="1" x14ac:dyDescent="0.25">
      <c r="A335" s="97" t="s">
        <v>141</v>
      </c>
      <c r="B335" s="111"/>
      <c r="C335" s="111">
        <f t="shared" ref="C335:Q335" si="164">IF(C316=0,"",C316/C297)</f>
        <v>0.59940149413661092</v>
      </c>
      <c r="D335" s="111">
        <f t="shared" si="164"/>
        <v>0.60121596017136603</v>
      </c>
      <c r="E335" s="111">
        <f t="shared" si="164"/>
        <v>0.6032826450159009</v>
      </c>
      <c r="F335" s="111">
        <f t="shared" si="164"/>
        <v>0.60538372333449664</v>
      </c>
      <c r="G335" s="111">
        <f t="shared" si="164"/>
        <v>0.6077170803416303</v>
      </c>
      <c r="H335" s="111">
        <f t="shared" si="164"/>
        <v>0.6102584974062697</v>
      </c>
      <c r="I335" s="111">
        <f t="shared" si="164"/>
        <v>0.61305673345104417</v>
      </c>
      <c r="J335" s="111">
        <f t="shared" si="164"/>
        <v>0.61631153657161519</v>
      </c>
      <c r="K335" s="111">
        <f t="shared" si="164"/>
        <v>0.6201927451892929</v>
      </c>
      <c r="L335" s="111">
        <f t="shared" si="164"/>
        <v>0.6247457980447999</v>
      </c>
      <c r="M335" s="111">
        <f t="shared" si="164"/>
        <v>0.63402748499233996</v>
      </c>
      <c r="N335" s="111">
        <f t="shared" si="164"/>
        <v>0.64932730331995281</v>
      </c>
      <c r="O335" s="111">
        <f t="shared" si="164"/>
        <v>0.67169473437698435</v>
      </c>
      <c r="P335" s="111">
        <f t="shared" si="164"/>
        <v>0.69881765747200186</v>
      </c>
      <c r="Q335" s="111">
        <f t="shared" si="164"/>
        <v>0.72323809540487416</v>
      </c>
      <c r="R335" s="111">
        <f t="shared" ref="R335:V335" si="165">IF(R316=0,"",R316/R297)</f>
        <v>0.73908153665193432</v>
      </c>
      <c r="S335" s="111">
        <f t="shared" si="165"/>
        <v>0.75383329041326741</v>
      </c>
      <c r="T335" s="111">
        <f t="shared" si="165"/>
        <v>0.76705838986305619</v>
      </c>
      <c r="U335" s="111">
        <f t="shared" si="165"/>
        <v>0.77832186817552929</v>
      </c>
      <c r="V335" s="111">
        <f t="shared" si="165"/>
        <v>0.78718875852489645</v>
      </c>
      <c r="W335" s="111">
        <f t="shared" ref="W335:Y335" si="166">IF(W316=0,"",W316/W297)</f>
        <v>0.79263881925842539</v>
      </c>
      <c r="X335" s="111">
        <f t="shared" si="166"/>
        <v>0.7960869592798574</v>
      </c>
      <c r="Y335" s="111">
        <f t="shared" si="166"/>
        <v>0.79783301299159481</v>
      </c>
      <c r="DA335" s="63" t="s">
        <v>3615</v>
      </c>
    </row>
    <row r="336" spans="1:105" ht="12" customHeight="1" x14ac:dyDescent="0.25">
      <c r="A336" s="97" t="s">
        <v>140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>
        <f t="shared" si="167"/>
        <v>0.79869112058590441</v>
      </c>
      <c r="L336" s="111" t="str">
        <f t="shared" si="167"/>
        <v/>
      </c>
      <c r="M336" s="111">
        <f t="shared" si="167"/>
        <v>0.81275148464217351</v>
      </c>
      <c r="N336" s="111" t="str">
        <f t="shared" si="167"/>
        <v/>
      </c>
      <c r="O336" s="111" t="str">
        <f t="shared" si="167"/>
        <v/>
      </c>
      <c r="P336" s="111">
        <f t="shared" si="167"/>
        <v>0.88114470174866311</v>
      </c>
      <c r="Q336" s="111" t="str">
        <f t="shared" si="167"/>
        <v/>
      </c>
      <c r="R336" s="111">
        <f t="shared" ref="R336:V336" si="168">IF(R317=0,"",R317/R298)</f>
        <v>0.87280723455341103</v>
      </c>
      <c r="S336" s="111">
        <f t="shared" si="168"/>
        <v>0.8751357328022088</v>
      </c>
      <c r="T336" s="111">
        <f t="shared" si="168"/>
        <v>0.89206320953823659</v>
      </c>
      <c r="U336" s="111">
        <f t="shared" si="168"/>
        <v>0.8976713590110188</v>
      </c>
      <c r="V336" s="111">
        <f t="shared" si="168"/>
        <v>0.92922258662637902</v>
      </c>
      <c r="W336" s="111">
        <f t="shared" ref="W336:Y336" si="169">IF(W317=0,"",W317/W298)</f>
        <v>0.9386315821795671</v>
      </c>
      <c r="X336" s="111">
        <f t="shared" si="169"/>
        <v>0.91838969536562221</v>
      </c>
      <c r="Y336" s="111">
        <f t="shared" si="169"/>
        <v>0.91130051609380636</v>
      </c>
      <c r="DA336" s="63" t="s">
        <v>3616</v>
      </c>
    </row>
    <row r="337" spans="1:105" ht="12" customHeight="1" x14ac:dyDescent="0.25">
      <c r="A337" s="100" t="s">
        <v>50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>
        <f t="shared" si="170"/>
        <v>0.6201927451892929</v>
      </c>
      <c r="L337" s="112" t="str">
        <f t="shared" si="170"/>
        <v/>
      </c>
      <c r="M337" s="112">
        <f t="shared" si="170"/>
        <v>0.63402748499233996</v>
      </c>
      <c r="N337" s="112" t="str">
        <f t="shared" si="170"/>
        <v/>
      </c>
      <c r="O337" s="112" t="str">
        <f t="shared" si="170"/>
        <v/>
      </c>
      <c r="P337" s="112">
        <f t="shared" si="170"/>
        <v>0.69881765747200186</v>
      </c>
      <c r="Q337" s="112" t="str">
        <f t="shared" si="170"/>
        <v/>
      </c>
      <c r="R337" s="112">
        <f t="shared" ref="R337:V337" si="171">IF(R318=0,"",R318/R299)</f>
        <v>0.73908153665193432</v>
      </c>
      <c r="S337" s="112">
        <f t="shared" si="171"/>
        <v>0.7538332904132673</v>
      </c>
      <c r="T337" s="112">
        <f t="shared" si="171"/>
        <v>0.7670583898630563</v>
      </c>
      <c r="U337" s="112">
        <f t="shared" si="171"/>
        <v>0.77832186817552929</v>
      </c>
      <c r="V337" s="112">
        <f t="shared" si="171"/>
        <v>0.78718875852489645</v>
      </c>
      <c r="W337" s="112">
        <f t="shared" ref="W337:Y337" si="172">IF(W318=0,"",W318/W299)</f>
        <v>0.79263881925842539</v>
      </c>
      <c r="X337" s="112">
        <f t="shared" si="172"/>
        <v>0.79608695927985729</v>
      </c>
      <c r="Y337" s="112">
        <f t="shared" si="172"/>
        <v>0.79783301299159481</v>
      </c>
      <c r="DA337" s="131" t="s">
        <v>3617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>
        <f t="shared" si="173"/>
        <v>1</v>
      </c>
      <c r="L338" s="113" t="str">
        <f t="shared" si="173"/>
        <v/>
      </c>
      <c r="M338" s="113">
        <f t="shared" si="173"/>
        <v>1</v>
      </c>
      <c r="N338" s="113" t="str">
        <f t="shared" si="173"/>
        <v/>
      </c>
      <c r="O338" s="113" t="str">
        <f t="shared" si="173"/>
        <v/>
      </c>
      <c r="P338" s="113">
        <f t="shared" si="173"/>
        <v>1</v>
      </c>
      <c r="Q338" s="113" t="str">
        <f t="shared" si="173"/>
        <v/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:Y338" si="175">IF(W319=0,"",W319/W300)</f>
        <v>1</v>
      </c>
      <c r="X338" s="113">
        <f t="shared" si="175"/>
        <v>1</v>
      </c>
      <c r="Y338" s="113">
        <f t="shared" si="175"/>
        <v>1</v>
      </c>
      <c r="DA338" s="132" t="s">
        <v>3618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0.67114143927529102</v>
      </c>
      <c r="D339" s="112">
        <f t="shared" si="176"/>
        <v>0.67217978422837033</v>
      </c>
      <c r="E339" s="112">
        <f t="shared" si="176"/>
        <v>0.67331651478638299</v>
      </c>
      <c r="F339" s="112">
        <f t="shared" si="176"/>
        <v>0.67446696054204192</v>
      </c>
      <c r="G339" s="112">
        <f t="shared" si="176"/>
        <v>0.67570878135554113</v>
      </c>
      <c r="H339" s="112">
        <f t="shared" si="176"/>
        <v>0.67703321109530634</v>
      </c>
      <c r="I339" s="112">
        <f t="shared" si="176"/>
        <v>0.67846039068091935</v>
      </c>
      <c r="J339" s="112">
        <f t="shared" si="176"/>
        <v>0.68007107909764897</v>
      </c>
      <c r="K339" s="112">
        <f t="shared" si="176"/>
        <v>0.68193662001012667</v>
      </c>
      <c r="L339" s="112">
        <f t="shared" si="176"/>
        <v>0.68408154267371268</v>
      </c>
      <c r="M339" s="112">
        <f t="shared" si="176"/>
        <v>0.68815929900126827</v>
      </c>
      <c r="N339" s="112">
        <f t="shared" si="176"/>
        <v>0.69488315193444539</v>
      </c>
      <c r="O339" s="112">
        <f t="shared" si="176"/>
        <v>0.70513615361582527</v>
      </c>
      <c r="P339" s="112">
        <f t="shared" si="176"/>
        <v>0.71843220631407489</v>
      </c>
      <c r="Q339" s="112">
        <f t="shared" si="176"/>
        <v>0.73126006830672252</v>
      </c>
      <c r="R339" s="112">
        <f t="shared" ref="R339:V339" si="177">IF(R320=0,"",R320/R301)</f>
        <v>0.73994118735762915</v>
      </c>
      <c r="S339" s="112">
        <f t="shared" si="177"/>
        <v>0.74835169536519675</v>
      </c>
      <c r="T339" s="112">
        <f t="shared" si="177"/>
        <v>0.75669693333182686</v>
      </c>
      <c r="U339" s="112">
        <f t="shared" si="177"/>
        <v>0.76506079362770107</v>
      </c>
      <c r="V339" s="112">
        <f t="shared" si="177"/>
        <v>0.7732773168232141</v>
      </c>
      <c r="W339" s="112">
        <f t="shared" ref="W339:Y339" si="178">IF(W320=0,"",W320/W301)</f>
        <v>0.78078172832073423</v>
      </c>
      <c r="X339" s="112">
        <f t="shared" si="178"/>
        <v>0.79268851652187899</v>
      </c>
      <c r="Y339" s="112">
        <f t="shared" si="178"/>
        <v>0.80379682621745552</v>
      </c>
      <c r="DA339" s="131" t="s">
        <v>3619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0.83330672521874694</v>
      </c>
      <c r="D340" s="113">
        <f t="shared" si="179"/>
        <v>0.83065095088030361</v>
      </c>
      <c r="E340" s="113">
        <f t="shared" si="179"/>
        <v>0.82884192014594715</v>
      </c>
      <c r="F340" s="113">
        <f t="shared" si="179"/>
        <v>0.83874205214841335</v>
      </c>
      <c r="G340" s="113">
        <f t="shared" si="179"/>
        <v>0.83657141434195392</v>
      </c>
      <c r="H340" s="113">
        <f t="shared" si="179"/>
        <v>0.83535094416844735</v>
      </c>
      <c r="I340" s="113">
        <f t="shared" si="179"/>
        <v>0.82819084456896008</v>
      </c>
      <c r="J340" s="113">
        <f t="shared" si="179"/>
        <v>0.84183538024950322</v>
      </c>
      <c r="K340" s="113">
        <f t="shared" si="179"/>
        <v>0.83873582690818882</v>
      </c>
      <c r="L340" s="113">
        <f t="shared" si="179"/>
        <v>0.83928102461659249</v>
      </c>
      <c r="M340" s="113">
        <f t="shared" si="179"/>
        <v>0.84679772769487538</v>
      </c>
      <c r="N340" s="113">
        <f t="shared" si="179"/>
        <v>0.85013515006141149</v>
      </c>
      <c r="O340" s="113">
        <f t="shared" si="179"/>
        <v>0.87704807552017916</v>
      </c>
      <c r="P340" s="113">
        <f t="shared" si="179"/>
        <v>0.8907354120330685</v>
      </c>
      <c r="Q340" s="113">
        <f t="shared" si="179"/>
        <v>0.88898880770713051</v>
      </c>
      <c r="R340" s="113">
        <f t="shared" ref="R340:V340" si="180">IF(R321=0,"",R321/R302)</f>
        <v>0.87335503203564468</v>
      </c>
      <c r="S340" s="113">
        <f t="shared" si="180"/>
        <v>0.87184154473201381</v>
      </c>
      <c r="T340" s="113">
        <f t="shared" si="180"/>
        <v>0.8863428549658221</v>
      </c>
      <c r="U340" s="113">
        <f t="shared" si="180"/>
        <v>0.89055972773045367</v>
      </c>
      <c r="V340" s="113">
        <f t="shared" si="180"/>
        <v>0.92372009729676008</v>
      </c>
      <c r="W340" s="113">
        <f t="shared" ref="W340:Y340" si="181">IF(W321=0,"",W321/W302)</f>
        <v>0.93467274044503112</v>
      </c>
      <c r="X340" s="113">
        <f t="shared" si="181"/>
        <v>0.91749854531716224</v>
      </c>
      <c r="Y340" s="113">
        <f t="shared" si="181"/>
        <v>0.91461059532820388</v>
      </c>
      <c r="DA340" s="132" t="s">
        <v>3620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0.67114143927529102</v>
      </c>
      <c r="D341" s="111">
        <f t="shared" si="182"/>
        <v>0.67217978422837033</v>
      </c>
      <c r="E341" s="111">
        <f t="shared" si="182"/>
        <v>0.67331651478638299</v>
      </c>
      <c r="F341" s="111">
        <f t="shared" si="182"/>
        <v>0.6744669605420418</v>
      </c>
      <c r="G341" s="111">
        <f t="shared" si="182"/>
        <v>0.67570878135554113</v>
      </c>
      <c r="H341" s="111">
        <f t="shared" si="182"/>
        <v>0.67703321109530634</v>
      </c>
      <c r="I341" s="111">
        <f t="shared" si="182"/>
        <v>0.67846039068091935</v>
      </c>
      <c r="J341" s="111">
        <f t="shared" si="182"/>
        <v>0.68007107909764897</v>
      </c>
      <c r="K341" s="111">
        <f t="shared" si="182"/>
        <v>0.68193662001012667</v>
      </c>
      <c r="L341" s="111">
        <f t="shared" si="182"/>
        <v>0.68408154267371268</v>
      </c>
      <c r="M341" s="111">
        <f t="shared" si="182"/>
        <v>0.68815929900126827</v>
      </c>
      <c r="N341" s="111">
        <f t="shared" si="182"/>
        <v>0.69488315193444539</v>
      </c>
      <c r="O341" s="111">
        <f t="shared" si="182"/>
        <v>0.70513615361582527</v>
      </c>
      <c r="P341" s="111">
        <f t="shared" si="182"/>
        <v>0.71843220631407489</v>
      </c>
      <c r="Q341" s="111">
        <f t="shared" si="182"/>
        <v>0.73126006830672252</v>
      </c>
      <c r="R341" s="111">
        <f t="shared" ref="R341:V341" si="183">IF(R322=0,"",R322/R303)</f>
        <v>0.73994118735762915</v>
      </c>
      <c r="S341" s="111">
        <f t="shared" si="183"/>
        <v>0.74835169536519675</v>
      </c>
      <c r="T341" s="111">
        <f t="shared" si="183"/>
        <v>0.75669693333182675</v>
      </c>
      <c r="U341" s="111">
        <f t="shared" si="183"/>
        <v>0.76506079362770107</v>
      </c>
      <c r="V341" s="111">
        <f t="shared" si="183"/>
        <v>0.7732773168232141</v>
      </c>
      <c r="W341" s="111">
        <f t="shared" ref="W341:Y341" si="184">IF(W322=0,"",W322/W303)</f>
        <v>0.78078172832073434</v>
      </c>
      <c r="X341" s="111">
        <f t="shared" si="184"/>
        <v>0.79268851652187899</v>
      </c>
      <c r="Y341" s="111">
        <f t="shared" si="184"/>
        <v>0.80379682621745552</v>
      </c>
      <c r="DA341" s="63" t="s">
        <v>3621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:Y342" si="187">IF(W323=0,"",W323/W304)</f>
        <v>1</v>
      </c>
      <c r="X342" s="111">
        <f t="shared" si="187"/>
        <v>1</v>
      </c>
      <c r="Y342" s="111">
        <f t="shared" si="187"/>
        <v>1</v>
      </c>
      <c r="DA342" s="63" t="s">
        <v>3622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0.75778048716918001</v>
      </c>
      <c r="D343" s="124">
        <f t="shared" si="188"/>
        <v>0.75747103277249961</v>
      </c>
      <c r="E343" s="124">
        <f t="shared" si="188"/>
        <v>0.75951618835194035</v>
      </c>
      <c r="F343" s="124">
        <f t="shared" si="188"/>
        <v>0.75937500562295035</v>
      </c>
      <c r="G343" s="124">
        <f t="shared" si="188"/>
        <v>0.76084139594045186</v>
      </c>
      <c r="H343" s="124">
        <f t="shared" si="188"/>
        <v>0.75991384233766335</v>
      </c>
      <c r="I343" s="124">
        <f t="shared" si="188"/>
        <v>0.75763821863078862</v>
      </c>
      <c r="J343" s="124">
        <f t="shared" si="188"/>
        <v>0.7596699831399667</v>
      </c>
      <c r="K343" s="124">
        <f t="shared" si="188"/>
        <v>0.76071821955291674</v>
      </c>
      <c r="L343" s="124">
        <f t="shared" si="188"/>
        <v>0.76528341852460224</v>
      </c>
      <c r="M343" s="124">
        <f t="shared" si="188"/>
        <v>0.76662142174847747</v>
      </c>
      <c r="N343" s="124">
        <f t="shared" si="188"/>
        <v>0.77003421565674157</v>
      </c>
      <c r="O343" s="124">
        <f t="shared" si="188"/>
        <v>0.77502569481660633</v>
      </c>
      <c r="P343" s="124">
        <f t="shared" si="188"/>
        <v>0.77704993014119295</v>
      </c>
      <c r="Q343" s="124">
        <f t="shared" si="188"/>
        <v>0.78783317992234059</v>
      </c>
      <c r="R343" s="124">
        <f t="shared" ref="R343:V343" si="189">IF(R324=0,"",R324/R305)</f>
        <v>0.79597277031125346</v>
      </c>
      <c r="S343" s="124">
        <f t="shared" si="189"/>
        <v>0.81120843987065538</v>
      </c>
      <c r="T343" s="124">
        <f t="shared" si="189"/>
        <v>0.82820425248649066</v>
      </c>
      <c r="U343" s="124">
        <f t="shared" si="189"/>
        <v>0.83913079941632351</v>
      </c>
      <c r="V343" s="124">
        <f t="shared" si="189"/>
        <v>0.85443535376408641</v>
      </c>
      <c r="W343" s="124">
        <f t="shared" ref="W343:Y343" si="190">IF(W324=0,"",W324/W305)</f>
        <v>0.8617917262261825</v>
      </c>
      <c r="X343" s="124">
        <f t="shared" si="190"/>
        <v>0.85600600912118163</v>
      </c>
      <c r="Y343" s="124">
        <f t="shared" si="190"/>
        <v>0.86557760746210022</v>
      </c>
      <c r="DA343" s="130" t="s">
        <v>3623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0.61057814660504905</v>
      </c>
      <c r="D344" s="111">
        <f t="shared" si="191"/>
        <v>0.61070458550561002</v>
      </c>
      <c r="E344" s="111">
        <f t="shared" si="191"/>
        <v>0.61083103579561038</v>
      </c>
      <c r="F344" s="111">
        <f t="shared" si="191"/>
        <v>0.61095748763871593</v>
      </c>
      <c r="G344" s="111">
        <f t="shared" si="191"/>
        <v>0.61108394997082516</v>
      </c>
      <c r="H344" s="111">
        <f t="shared" si="191"/>
        <v>0.61121042169829798</v>
      </c>
      <c r="I344" s="111">
        <f t="shared" si="191"/>
        <v>0.61133690502293969</v>
      </c>
      <c r="J344" s="111">
        <f t="shared" si="191"/>
        <v>0.61146340896477103</v>
      </c>
      <c r="K344" s="111">
        <f t="shared" si="191"/>
        <v>0.61158994119318166</v>
      </c>
      <c r="L344" s="111">
        <f t="shared" si="191"/>
        <v>0.61171650376004771</v>
      </c>
      <c r="M344" s="111">
        <f t="shared" si="191"/>
        <v>0.61181262080618182</v>
      </c>
      <c r="N344" s="111">
        <f t="shared" si="191"/>
        <v>0.61186634571378151</v>
      </c>
      <c r="O344" s="111">
        <f t="shared" si="191"/>
        <v>0.61189845567976808</v>
      </c>
      <c r="P344" s="111">
        <f t="shared" si="191"/>
        <v>0.61198805323168037</v>
      </c>
      <c r="Q344" s="111">
        <f t="shared" si="191"/>
        <v>0.61235273619835429</v>
      </c>
      <c r="R344" s="111">
        <f t="shared" ref="R344:V344" si="192">IF(R325=0,"",R325/R306)</f>
        <v>0.61331066754303842</v>
      </c>
      <c r="S344" s="111">
        <f t="shared" si="192"/>
        <v>0.61466193916705603</v>
      </c>
      <c r="T344" s="111">
        <f t="shared" si="192"/>
        <v>0.61614454908467475</v>
      </c>
      <c r="U344" s="111">
        <f t="shared" si="192"/>
        <v>0.61749649531016559</v>
      </c>
      <c r="V344" s="111">
        <f t="shared" si="192"/>
        <v>0.6184557758577981</v>
      </c>
      <c r="W344" s="111">
        <f t="shared" ref="W344:Y344" si="193">IF(W325=0,"",W325/W306)</f>
        <v>0.61891681337225346</v>
      </c>
      <c r="X344" s="111">
        <f t="shared" si="193"/>
        <v>0.61930918509719324</v>
      </c>
      <c r="Y344" s="111">
        <f t="shared" si="193"/>
        <v>0.61934842226968723</v>
      </c>
      <c r="DA344" s="63" t="s">
        <v>3624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0.76655360444665899</v>
      </c>
      <c r="D345" s="45">
        <f t="shared" si="194"/>
        <v>0.76778382772742226</v>
      </c>
      <c r="E345" s="45">
        <f t="shared" si="194"/>
        <v>0.76907205632046183</v>
      </c>
      <c r="F345" s="45">
        <f t="shared" si="194"/>
        <v>0.77036819472881191</v>
      </c>
      <c r="G345" s="45">
        <f t="shared" si="194"/>
        <v>0.77171775261795128</v>
      </c>
      <c r="H345" s="45">
        <f t="shared" si="194"/>
        <v>0.77311516018419602</v>
      </c>
      <c r="I345" s="45">
        <f t="shared" si="194"/>
        <v>0.77457163101045001</v>
      </c>
      <c r="J345" s="45">
        <f t="shared" si="194"/>
        <v>0.77613310318783135</v>
      </c>
      <c r="K345" s="45">
        <f t="shared" si="194"/>
        <v>0.77783863617694593</v>
      </c>
      <c r="L345" s="45">
        <f t="shared" si="194"/>
        <v>0.77969867998486231</v>
      </c>
      <c r="M345" s="45">
        <f t="shared" si="194"/>
        <v>0.78235813160204992</v>
      </c>
      <c r="N345" s="45">
        <f t="shared" si="194"/>
        <v>0.78600058707231879</v>
      </c>
      <c r="O345" s="45">
        <f t="shared" si="194"/>
        <v>0.79106141442922395</v>
      </c>
      <c r="P345" s="45">
        <f t="shared" si="194"/>
        <v>0.79775414830594005</v>
      </c>
      <c r="Q345" s="45">
        <f t="shared" si="194"/>
        <v>0.80641461122110047</v>
      </c>
      <c r="R345" s="45">
        <f t="shared" ref="R345:V345" si="195">IF(R326=0,"",R326/R307)</f>
        <v>0.81819943067328627</v>
      </c>
      <c r="S345" s="45">
        <f t="shared" si="195"/>
        <v>0.83294608685133831</v>
      </c>
      <c r="T345" s="45">
        <f t="shared" si="195"/>
        <v>0.84882167202577052</v>
      </c>
      <c r="U345" s="45">
        <f t="shared" si="195"/>
        <v>0.86399327846714014</v>
      </c>
      <c r="V345" s="45">
        <f t="shared" si="195"/>
        <v>0.87662799844598349</v>
      </c>
      <c r="W345" s="45">
        <f t="shared" ref="W345:Y345" si="196">IF(W326=0,"",W326/W307)</f>
        <v>0.88608899617112302</v>
      </c>
      <c r="X345" s="45">
        <f t="shared" si="196"/>
        <v>0.89362906684468857</v>
      </c>
      <c r="Y345" s="45">
        <f t="shared" si="196"/>
        <v>0.9003155700339861</v>
      </c>
      <c r="DA345" s="60" t="s">
        <v>3625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4.1868432533009807</v>
      </c>
      <c r="D347" s="117">
        <f t="shared" si="197"/>
        <v>5.8102887328165664</v>
      </c>
      <c r="E347" s="117">
        <f t="shared" si="197"/>
        <v>3.5646950866122831</v>
      </c>
      <c r="F347" s="117">
        <f t="shared" si="197"/>
        <v>5.5310739839643306</v>
      </c>
      <c r="G347" s="117">
        <f t="shared" si="197"/>
        <v>17.612419867431143</v>
      </c>
      <c r="H347" s="117">
        <f t="shared" si="197"/>
        <v>14.535708614586483</v>
      </c>
      <c r="I347" s="117">
        <f t="shared" si="197"/>
        <v>9.4119336818240544</v>
      </c>
      <c r="J347" s="117">
        <f t="shared" si="197"/>
        <v>5.4134023426646136</v>
      </c>
      <c r="K347" s="117">
        <f t="shared" si="197"/>
        <v>8.0082436296604023</v>
      </c>
      <c r="L347" s="117">
        <f t="shared" si="197"/>
        <v>7.7611252230144832</v>
      </c>
      <c r="M347" s="117">
        <f t="shared" si="197"/>
        <v>6.108307525124558</v>
      </c>
      <c r="N347" s="117">
        <f t="shared" si="197"/>
        <v>4.0854674796483703</v>
      </c>
      <c r="O347" s="117">
        <f t="shared" si="197"/>
        <v>4.4565857150043415</v>
      </c>
      <c r="P347" s="117">
        <f t="shared" si="197"/>
        <v>5.2849630850241116</v>
      </c>
      <c r="Q347" s="117">
        <f t="shared" si="197"/>
        <v>4.3909164520652499</v>
      </c>
      <c r="R347" s="117">
        <f t="shared" ref="R347:V347" si="198">R348+R351+R353+R362</f>
        <v>6.1350605391956687</v>
      </c>
      <c r="S347" s="117">
        <f t="shared" si="198"/>
        <v>5.6020029772894215</v>
      </c>
      <c r="T347" s="117">
        <f t="shared" si="198"/>
        <v>6.3394678320427174</v>
      </c>
      <c r="U347" s="117">
        <f t="shared" si="198"/>
        <v>5.9222981738350731</v>
      </c>
      <c r="V347" s="117">
        <f t="shared" si="198"/>
        <v>8.0734278573837113</v>
      </c>
      <c r="W347" s="117">
        <f t="shared" ref="W347:Y347" si="199">W348+W351+W353+W362</f>
        <v>7.2392360724782527</v>
      </c>
      <c r="X347" s="117">
        <f t="shared" si="199"/>
        <v>3.9697847208402184</v>
      </c>
      <c r="Y347" s="117">
        <f t="shared" si="199"/>
        <v>1.8721212859624536</v>
      </c>
      <c r="DA347" s="129" t="s">
        <v>3776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4.1467797575674776</v>
      </c>
      <c r="D348" s="122">
        <f t="shared" si="200"/>
        <v>5.7576572905715873</v>
      </c>
      <c r="E348" s="122">
        <f t="shared" si="200"/>
        <v>3.4848557850234965</v>
      </c>
      <c r="F348" s="122">
        <f t="shared" si="200"/>
        <v>5.2509465186750299</v>
      </c>
      <c r="G348" s="122">
        <f t="shared" si="200"/>
        <v>17.14280732184449</v>
      </c>
      <c r="H348" s="122">
        <f t="shared" si="200"/>
        <v>14.323585913357435</v>
      </c>
      <c r="I348" s="122">
        <f t="shared" si="200"/>
        <v>9.2857443984947103</v>
      </c>
      <c r="J348" s="122">
        <f t="shared" si="200"/>
        <v>5.3472931228024327</v>
      </c>
      <c r="K348" s="122">
        <f t="shared" si="200"/>
        <v>7.8684262290935747</v>
      </c>
      <c r="L348" s="122">
        <f t="shared" si="200"/>
        <v>7.6263308702437156</v>
      </c>
      <c r="M348" s="122">
        <f t="shared" si="200"/>
        <v>5.9147424120428989</v>
      </c>
      <c r="N348" s="122">
        <f t="shared" si="200"/>
        <v>3.972095519853525</v>
      </c>
      <c r="O348" s="122">
        <f t="shared" si="200"/>
        <v>4.3584000056437207</v>
      </c>
      <c r="P348" s="122">
        <f t="shared" si="200"/>
        <v>5.1179060249946806</v>
      </c>
      <c r="Q348" s="122">
        <f t="shared" si="200"/>
        <v>4.2838788536376127</v>
      </c>
      <c r="R348" s="122">
        <f t="shared" ref="R348:V348" si="201">SUM(R349:R350)</f>
        <v>5.9699790380464677</v>
      </c>
      <c r="S348" s="122">
        <f t="shared" si="201"/>
        <v>5.4667711272848196</v>
      </c>
      <c r="T348" s="122">
        <f t="shared" si="201"/>
        <v>6.1709352152547599</v>
      </c>
      <c r="U348" s="122">
        <f t="shared" si="201"/>
        <v>5.7125634924946365</v>
      </c>
      <c r="V348" s="122">
        <f t="shared" si="201"/>
        <v>7.8230804952774111</v>
      </c>
      <c r="W348" s="122">
        <f t="shared" ref="W348:Y348" si="202">SUM(W349:W350)</f>
        <v>7.0399808438140674</v>
      </c>
      <c r="X348" s="122">
        <f t="shared" si="202"/>
        <v>3.7824824797010437</v>
      </c>
      <c r="Y348" s="122">
        <f t="shared" si="202"/>
        <v>1.7799638795077368</v>
      </c>
      <c r="DA348" s="130" t="s">
        <v>3777</v>
      </c>
    </row>
    <row r="349" spans="1:105" ht="12" customHeight="1" x14ac:dyDescent="0.25">
      <c r="A349" s="97" t="s">
        <v>74</v>
      </c>
      <c r="B349" s="98"/>
      <c r="C349" s="98">
        <v>4.1467797575674776</v>
      </c>
      <c r="D349" s="98">
        <v>5.7576572905715873</v>
      </c>
      <c r="E349" s="98">
        <v>3.4848557850234965</v>
      </c>
      <c r="F349" s="98">
        <v>5.2509465186750299</v>
      </c>
      <c r="G349" s="98">
        <v>17.14280732184449</v>
      </c>
      <c r="H349" s="98">
        <v>14.323585913357435</v>
      </c>
      <c r="I349" s="98">
        <v>9.2857443984947103</v>
      </c>
      <c r="J349" s="98">
        <v>5.3472931228024327</v>
      </c>
      <c r="K349" s="98">
        <v>7.8684262290935747</v>
      </c>
      <c r="L349" s="98">
        <v>7.6263308702437156</v>
      </c>
      <c r="M349" s="98">
        <v>5.9147424120428989</v>
      </c>
      <c r="N349" s="98">
        <v>3.972095519853525</v>
      </c>
      <c r="O349" s="98">
        <v>4.3584000056437207</v>
      </c>
      <c r="P349" s="98">
        <v>5.1179060249946806</v>
      </c>
      <c r="Q349" s="98">
        <v>4.2838788536376127</v>
      </c>
      <c r="R349" s="98">
        <v>5.9699790380464677</v>
      </c>
      <c r="S349" s="98">
        <v>5.4667711272848196</v>
      </c>
      <c r="T349" s="98">
        <v>6.1709352152547599</v>
      </c>
      <c r="U349" s="98">
        <v>5.7125634924946365</v>
      </c>
      <c r="V349" s="98">
        <v>7.8230804952774111</v>
      </c>
      <c r="W349" s="98">
        <v>7.0399808438140674</v>
      </c>
      <c r="X349" s="98">
        <v>3.7824824797010437</v>
      </c>
      <c r="Y349" s="98">
        <v>1.7799638795077368</v>
      </c>
      <c r="DA349" s="63" t="s">
        <v>3778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3779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3780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3781</v>
      </c>
    </row>
    <row r="353" spans="1:105" ht="12" customHeight="1" x14ac:dyDescent="0.25">
      <c r="A353" s="121" t="s">
        <v>55</v>
      </c>
      <c r="B353" s="122"/>
      <c r="C353" s="122">
        <v>3.6480103938946899E-2</v>
      </c>
      <c r="D353" s="122">
        <v>4.7825202208764662E-2</v>
      </c>
      <c r="E353" s="122">
        <v>7.5042161954081893E-2</v>
      </c>
      <c r="F353" s="122">
        <v>0.27149869953531441</v>
      </c>
      <c r="G353" s="122">
        <v>0.44749866524702131</v>
      </c>
      <c r="H353" s="122">
        <v>0.18751784429548671</v>
      </c>
      <c r="I353" s="122">
        <v>0.10318762486404534</v>
      </c>
      <c r="J353" s="122">
        <v>5.5460530267447648E-2</v>
      </c>
      <c r="K353" s="122">
        <v>0.12253766340352304</v>
      </c>
      <c r="L353" s="122">
        <v>0.12260731582392907</v>
      </c>
      <c r="M353" s="122">
        <v>0.1808288371524289</v>
      </c>
      <c r="N353" s="122">
        <v>0.10456957723589533</v>
      </c>
      <c r="O353" s="122">
        <v>8.9066548497251652E-2</v>
      </c>
      <c r="P353" s="122">
        <v>0.14875828958574014</v>
      </c>
      <c r="Q353" s="122">
        <v>9.3058337881202241E-2</v>
      </c>
      <c r="R353" s="122">
        <v>0.14337320825402944</v>
      </c>
      <c r="S353" s="122">
        <v>0.11681399982661779</v>
      </c>
      <c r="T353" s="122">
        <v>0.14904687889732246</v>
      </c>
      <c r="U353" s="122">
        <v>0.18657925169377224</v>
      </c>
      <c r="V353" s="122">
        <v>0.2236041224437291</v>
      </c>
      <c r="W353" s="122">
        <v>0.17334376118702219</v>
      </c>
      <c r="X353" s="122">
        <v>0.16514610672230318</v>
      </c>
      <c r="Y353" s="122">
        <v>8.0152052218472561E-2</v>
      </c>
      <c r="DA353" s="130" t="s">
        <v>3782</v>
      </c>
    </row>
    <row r="354" spans="1:105" ht="12" customHeight="1" x14ac:dyDescent="0.25">
      <c r="A354" s="97" t="s">
        <v>141</v>
      </c>
      <c r="B354" s="98"/>
      <c r="C354" s="98">
        <v>3.6480103938946899E-2</v>
      </c>
      <c r="D354" s="98">
        <v>4.7825202208764662E-2</v>
      </c>
      <c r="E354" s="98">
        <v>7.5042161954081893E-2</v>
      </c>
      <c r="F354" s="98">
        <v>0.27149869953531441</v>
      </c>
      <c r="G354" s="98">
        <v>0.44749866524702131</v>
      </c>
      <c r="H354" s="98">
        <v>0.18751784429548671</v>
      </c>
      <c r="I354" s="98">
        <v>0.10318762486404534</v>
      </c>
      <c r="J354" s="98">
        <v>5.5460530267447648E-2</v>
      </c>
      <c r="K354" s="98">
        <v>0.12232209868342624</v>
      </c>
      <c r="L354" s="98">
        <v>0.12260731582392907</v>
      </c>
      <c r="M354" s="98">
        <v>0.18062993294048962</v>
      </c>
      <c r="N354" s="98">
        <v>0.10456957723589533</v>
      </c>
      <c r="O354" s="98">
        <v>8.9066548497251652E-2</v>
      </c>
      <c r="P354" s="98">
        <v>0.1486056059289847</v>
      </c>
      <c r="Q354" s="98">
        <v>9.3058337881202241E-2</v>
      </c>
      <c r="R354" s="98">
        <v>0.1431829177881864</v>
      </c>
      <c r="S354" s="98">
        <v>0.11662429580259506</v>
      </c>
      <c r="T354" s="98">
        <v>0.14888498172574427</v>
      </c>
      <c r="U354" s="98">
        <v>0.18642035746357585</v>
      </c>
      <c r="V354" s="98">
        <v>0.22350907932253078</v>
      </c>
      <c r="W354" s="98">
        <v>0.17326830438087409</v>
      </c>
      <c r="X354" s="98">
        <v>0.16465678519294899</v>
      </c>
      <c r="Y354" s="98">
        <v>8.0054140588328382E-2</v>
      </c>
      <c r="DA354" s="63" t="s">
        <v>3783</v>
      </c>
    </row>
    <row r="355" spans="1:105" ht="12" customHeight="1" x14ac:dyDescent="0.25">
      <c r="A355" s="97" t="s">
        <v>140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2.1556472009680544E-4</v>
      </c>
      <c r="L355" s="98">
        <v>0</v>
      </c>
      <c r="M355" s="98">
        <v>1.9890421193926807E-4</v>
      </c>
      <c r="N355" s="98">
        <v>0</v>
      </c>
      <c r="O355" s="98">
        <v>0</v>
      </c>
      <c r="P355" s="98">
        <v>1.5268365675544856E-4</v>
      </c>
      <c r="Q355" s="98">
        <v>0</v>
      </c>
      <c r="R355" s="98">
        <v>1.9029046584302967E-4</v>
      </c>
      <c r="S355" s="98">
        <v>1.8970402402272306E-4</v>
      </c>
      <c r="T355" s="98">
        <v>1.6189717157818158E-4</v>
      </c>
      <c r="U355" s="98">
        <v>1.5889423019639615E-4</v>
      </c>
      <c r="V355" s="98">
        <v>9.5043121198313922E-5</v>
      </c>
      <c r="W355" s="98">
        <v>7.5456806148093027E-5</v>
      </c>
      <c r="X355" s="98">
        <v>4.8932152935418627E-4</v>
      </c>
      <c r="Y355" s="98">
        <v>9.7911630144172565E-5</v>
      </c>
      <c r="DA355" s="63" t="s">
        <v>3784</v>
      </c>
    </row>
    <row r="356" spans="1:105" ht="12" customHeight="1" x14ac:dyDescent="0.25">
      <c r="A356" s="100" t="s">
        <v>50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2.1556472009680544E-4</v>
      </c>
      <c r="L356" s="101">
        <v>0</v>
      </c>
      <c r="M356" s="101">
        <v>1.9890421193926807E-4</v>
      </c>
      <c r="N356" s="101">
        <v>0</v>
      </c>
      <c r="O356" s="101">
        <v>0</v>
      </c>
      <c r="P356" s="101">
        <v>1.5268365675544856E-4</v>
      </c>
      <c r="Q356" s="101">
        <v>0</v>
      </c>
      <c r="R356" s="101">
        <v>1.9029046584302967E-4</v>
      </c>
      <c r="S356" s="101">
        <v>1.8970402402272306E-4</v>
      </c>
      <c r="T356" s="101">
        <v>1.6189717157818158E-4</v>
      </c>
      <c r="U356" s="101">
        <v>1.5889423019639615E-4</v>
      </c>
      <c r="V356" s="101">
        <v>9.5043121198313922E-5</v>
      </c>
      <c r="W356" s="101">
        <v>7.5456806148093027E-5</v>
      </c>
      <c r="X356" s="101">
        <v>4.8932152935418627E-4</v>
      </c>
      <c r="Y356" s="101">
        <v>9.7911630144172565E-5</v>
      </c>
      <c r="DA356" s="131" t="s">
        <v>3785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3786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3787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3788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3789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3790</v>
      </c>
    </row>
    <row r="362" spans="1:105" ht="12" customHeight="1" x14ac:dyDescent="0.25">
      <c r="A362" s="121" t="s">
        <v>54</v>
      </c>
      <c r="B362" s="122"/>
      <c r="C362" s="122">
        <v>3.583391794556052E-3</v>
      </c>
      <c r="D362" s="122">
        <v>4.8062400362147368E-3</v>
      </c>
      <c r="E362" s="122">
        <v>4.7971396347045309E-3</v>
      </c>
      <c r="F362" s="122">
        <v>8.6287657539860611E-3</v>
      </c>
      <c r="G362" s="122">
        <v>2.2113880339631093E-2</v>
      </c>
      <c r="H362" s="122">
        <v>2.4604856933559884E-2</v>
      </c>
      <c r="I362" s="122">
        <v>2.3001658465298253E-2</v>
      </c>
      <c r="J362" s="122">
        <v>1.0648689594733236E-2</v>
      </c>
      <c r="K362" s="122">
        <v>1.7279737163304353E-2</v>
      </c>
      <c r="L362" s="122">
        <v>1.2187036946838141E-2</v>
      </c>
      <c r="M362" s="122">
        <v>1.273627592922957E-2</v>
      </c>
      <c r="N362" s="122">
        <v>8.8023825589503488E-3</v>
      </c>
      <c r="O362" s="122">
        <v>9.1191608633688897E-3</v>
      </c>
      <c r="P362" s="122">
        <v>1.8298770443690788E-2</v>
      </c>
      <c r="Q362" s="122">
        <v>1.3979260546435361E-2</v>
      </c>
      <c r="R362" s="122">
        <v>2.1708292895171108E-2</v>
      </c>
      <c r="S362" s="122">
        <v>1.8417850177984443E-2</v>
      </c>
      <c r="T362" s="122">
        <v>1.9485737890635509E-2</v>
      </c>
      <c r="U362" s="122">
        <v>2.315542964666429E-2</v>
      </c>
      <c r="V362" s="122">
        <v>2.6743239662570844E-2</v>
      </c>
      <c r="W362" s="122">
        <v>2.5911467477163632E-2</v>
      </c>
      <c r="X362" s="122">
        <v>2.2156134416871504E-2</v>
      </c>
      <c r="Y362" s="122">
        <v>1.200535423624409E-2</v>
      </c>
      <c r="DA362" s="130" t="s">
        <v>3791</v>
      </c>
    </row>
    <row r="363" spans="1:105" ht="12" customHeight="1" x14ac:dyDescent="0.25">
      <c r="A363" s="97" t="s">
        <v>50</v>
      </c>
      <c r="B363" s="98"/>
      <c r="C363" s="98">
        <v>3.583391794556052E-3</v>
      </c>
      <c r="D363" s="98">
        <v>4.8062400362147368E-3</v>
      </c>
      <c r="E363" s="98">
        <v>4.7971396347045309E-3</v>
      </c>
      <c r="F363" s="98">
        <v>8.6287657539860611E-3</v>
      </c>
      <c r="G363" s="98">
        <v>2.2113880339631093E-2</v>
      </c>
      <c r="H363" s="98">
        <v>2.4604856933559884E-2</v>
      </c>
      <c r="I363" s="98">
        <v>2.3001658465298253E-2</v>
      </c>
      <c r="J363" s="98">
        <v>1.0648689594733236E-2</v>
      </c>
      <c r="K363" s="98">
        <v>1.7279737163304353E-2</v>
      </c>
      <c r="L363" s="98">
        <v>1.2187036946838141E-2</v>
      </c>
      <c r="M363" s="98">
        <v>1.273627592922957E-2</v>
      </c>
      <c r="N363" s="98">
        <v>8.8023825589503488E-3</v>
      </c>
      <c r="O363" s="98">
        <v>9.1191608633688897E-3</v>
      </c>
      <c r="P363" s="98">
        <v>1.8298770443690788E-2</v>
      </c>
      <c r="Q363" s="98">
        <v>1.3979260546435361E-2</v>
      </c>
      <c r="R363" s="98">
        <v>2.1708292895171108E-2</v>
      </c>
      <c r="S363" s="98">
        <v>1.8417850177984443E-2</v>
      </c>
      <c r="T363" s="98">
        <v>1.9485737890635509E-2</v>
      </c>
      <c r="U363" s="98">
        <v>2.315542964666429E-2</v>
      </c>
      <c r="V363" s="98">
        <v>2.6743239662570844E-2</v>
      </c>
      <c r="W363" s="98">
        <v>2.5911467477163632E-2</v>
      </c>
      <c r="X363" s="98">
        <v>2.2156134416871504E-2</v>
      </c>
      <c r="Y363" s="98">
        <v>1.200535423624409E-2</v>
      </c>
      <c r="DA363" s="63" t="s">
        <v>3792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3793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22018.667469661457</v>
      </c>
      <c r="D366" s="117">
        <f t="shared" si="204"/>
        <v>25736.066388442814</v>
      </c>
      <c r="E366" s="117">
        <f t="shared" si="204"/>
        <v>16419.650389702354</v>
      </c>
      <c r="F366" s="117">
        <f t="shared" si="204"/>
        <v>16058.719712300053</v>
      </c>
      <c r="G366" s="117">
        <f t="shared" si="204"/>
        <v>20253.553411987454</v>
      </c>
      <c r="H366" s="117">
        <f t="shared" si="204"/>
        <v>18181.242693114207</v>
      </c>
      <c r="I366" s="117">
        <f t="shared" si="204"/>
        <v>16077.857203719837</v>
      </c>
      <c r="J366" s="117">
        <f t="shared" si="204"/>
        <v>16523.770997967957</v>
      </c>
      <c r="K366" s="117">
        <f t="shared" si="204"/>
        <v>16126.207683822453</v>
      </c>
      <c r="L366" s="117">
        <f t="shared" si="204"/>
        <v>17854.83578898873</v>
      </c>
      <c r="M366" s="117">
        <f t="shared" si="204"/>
        <v>13849.832464411898</v>
      </c>
      <c r="N366" s="117">
        <f t="shared" si="204"/>
        <v>13883.607078085937</v>
      </c>
      <c r="O366" s="117">
        <f t="shared" si="204"/>
        <v>14208.996200387526</v>
      </c>
      <c r="P366" s="117">
        <f t="shared" si="204"/>
        <v>11096.840023908982</v>
      </c>
      <c r="Q366" s="117">
        <f t="shared" si="204"/>
        <v>10797.714212518888</v>
      </c>
      <c r="R366" s="117">
        <f t="shared" ref="R366:V366" si="205">R367+R370+R372+R381</f>
        <v>10872.916190111153</v>
      </c>
      <c r="S366" s="117">
        <f t="shared" si="205"/>
        <v>10614.357049980325</v>
      </c>
      <c r="T366" s="117">
        <f t="shared" si="205"/>
        <v>9945.7489334496022</v>
      </c>
      <c r="U366" s="117">
        <f t="shared" si="205"/>
        <v>8906.4179781860148</v>
      </c>
      <c r="V366" s="117">
        <f t="shared" si="205"/>
        <v>8926.8323331664142</v>
      </c>
      <c r="W366" s="117">
        <f t="shared" ref="W366:Y366" si="206">W367+W370+W372+W381</f>
        <v>8380.0832436594519</v>
      </c>
      <c r="X366" s="117">
        <f t="shared" si="206"/>
        <v>5982.8876014678799</v>
      </c>
      <c r="Y366" s="117">
        <f t="shared" si="206"/>
        <v>4931.4688854485285</v>
      </c>
      <c r="DA366" s="129" t="s">
        <v>3944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19920.612908765415</v>
      </c>
      <c r="D367" s="122">
        <f t="shared" si="207"/>
        <v>23630.36789151208</v>
      </c>
      <c r="E367" s="122">
        <f t="shared" si="207"/>
        <v>14274.69446333598</v>
      </c>
      <c r="F367" s="122">
        <f t="shared" si="207"/>
        <v>13775.261889625748</v>
      </c>
      <c r="G367" s="122">
        <f t="shared" si="207"/>
        <v>17901.018532591763</v>
      </c>
      <c r="H367" s="122">
        <f t="shared" si="207"/>
        <v>15759.738430849962</v>
      </c>
      <c r="I367" s="122">
        <f t="shared" si="207"/>
        <v>13687.09666966501</v>
      </c>
      <c r="J367" s="122">
        <f t="shared" si="207"/>
        <v>14294.661207655019</v>
      </c>
      <c r="K367" s="122">
        <f t="shared" si="207"/>
        <v>13848.272531394248</v>
      </c>
      <c r="L367" s="122">
        <f t="shared" si="207"/>
        <v>15575.092541900047</v>
      </c>
      <c r="M367" s="122">
        <f t="shared" si="207"/>
        <v>11643.451778529396</v>
      </c>
      <c r="N367" s="122">
        <f t="shared" si="207"/>
        <v>11612.28722264114</v>
      </c>
      <c r="O367" s="122">
        <f t="shared" si="207"/>
        <v>12007.875717746439</v>
      </c>
      <c r="P367" s="122">
        <f t="shared" si="207"/>
        <v>8895.0775932876459</v>
      </c>
      <c r="Q367" s="122">
        <f t="shared" si="207"/>
        <v>8679.0050850001771</v>
      </c>
      <c r="R367" s="122">
        <f t="shared" ref="R367:V367" si="208">SUM(R368:R369)</f>
        <v>8732.7571939261525</v>
      </c>
      <c r="S367" s="122">
        <f t="shared" si="208"/>
        <v>8512.5059532014438</v>
      </c>
      <c r="T367" s="122">
        <f t="shared" si="208"/>
        <v>7894.0892341342933</v>
      </c>
      <c r="U367" s="122">
        <f t="shared" si="208"/>
        <v>6867.4215023786646</v>
      </c>
      <c r="V367" s="122">
        <f t="shared" si="208"/>
        <v>7134.6539249375819</v>
      </c>
      <c r="W367" s="122">
        <f t="shared" ref="W367:Y367" si="209">SUM(W368:W369)</f>
        <v>6775.7246365878991</v>
      </c>
      <c r="X367" s="122">
        <f t="shared" si="209"/>
        <v>4747.2605835375889</v>
      </c>
      <c r="Y367" s="122">
        <f t="shared" si="209"/>
        <v>3702.2484294650544</v>
      </c>
      <c r="DA367" s="130" t="s">
        <v>3945</v>
      </c>
    </row>
    <row r="368" spans="1:105" ht="12" customHeight="1" x14ac:dyDescent="0.25">
      <c r="A368" s="97" t="s">
        <v>74</v>
      </c>
      <c r="B368" s="98"/>
      <c r="C368" s="98">
        <v>19671.212668570784</v>
      </c>
      <c r="D368" s="98">
        <v>23339.101128335511</v>
      </c>
      <c r="E368" s="98">
        <v>14100.160457255348</v>
      </c>
      <c r="F368" s="98">
        <v>13605.432627820672</v>
      </c>
      <c r="G368" s="98">
        <v>17681.767395643172</v>
      </c>
      <c r="H368" s="98">
        <v>15569.148969190623</v>
      </c>
      <c r="I368" s="98">
        <v>13522.180158281008</v>
      </c>
      <c r="J368" s="98">
        <v>14121.035071386228</v>
      </c>
      <c r="K368" s="98">
        <v>13680.195885852798</v>
      </c>
      <c r="L368" s="98">
        <v>15386.117228660694</v>
      </c>
      <c r="M368" s="98">
        <v>11500.786816492759</v>
      </c>
      <c r="N368" s="98">
        <v>11466.159534706596</v>
      </c>
      <c r="O368" s="98">
        <v>11850.819343536066</v>
      </c>
      <c r="P368" s="98">
        <v>8773.3494434643744</v>
      </c>
      <c r="Q368" s="98">
        <v>8556.4522380621183</v>
      </c>
      <c r="R368" s="98">
        <v>8608.2355437895803</v>
      </c>
      <c r="S368" s="98">
        <v>8391.1190941129407</v>
      </c>
      <c r="T368" s="98">
        <v>7781.6067256672222</v>
      </c>
      <c r="U368" s="98">
        <v>6769.2470127299957</v>
      </c>
      <c r="V368" s="98">
        <v>7036.9096327235211</v>
      </c>
      <c r="W368" s="98">
        <v>6682.0369537145307</v>
      </c>
      <c r="X368" s="98">
        <v>4683.8767642490729</v>
      </c>
      <c r="Y368" s="98">
        <v>3653.0198558130705</v>
      </c>
      <c r="DA368" s="63" t="s">
        <v>3946</v>
      </c>
    </row>
    <row r="369" spans="1:105" ht="12" customHeight="1" x14ac:dyDescent="0.25">
      <c r="A369" s="97" t="s">
        <v>53</v>
      </c>
      <c r="B369" s="98"/>
      <c r="C369" s="98">
        <v>249.40024019463218</v>
      </c>
      <c r="D369" s="98">
        <v>291.26676317656785</v>
      </c>
      <c r="E369" s="98">
        <v>174.53400608063163</v>
      </c>
      <c r="F369" s="98">
        <v>169.82926180507692</v>
      </c>
      <c r="G369" s="98">
        <v>219.25113694858953</v>
      </c>
      <c r="H369" s="98">
        <v>190.58946165933978</v>
      </c>
      <c r="I369" s="98">
        <v>164.91651138400329</v>
      </c>
      <c r="J369" s="98">
        <v>173.6261362687913</v>
      </c>
      <c r="K369" s="98">
        <v>168.0766455414504</v>
      </c>
      <c r="L369" s="98">
        <v>188.97531323935263</v>
      </c>
      <c r="M369" s="98">
        <v>142.66496203663749</v>
      </c>
      <c r="N369" s="98">
        <v>146.12768793454367</v>
      </c>
      <c r="O369" s="98">
        <v>157.05637421037295</v>
      </c>
      <c r="P369" s="98">
        <v>121.72814982327215</v>
      </c>
      <c r="Q369" s="98">
        <v>122.55284693805822</v>
      </c>
      <c r="R369" s="98">
        <v>124.52165013657206</v>
      </c>
      <c r="S369" s="98">
        <v>121.38685908850331</v>
      </c>
      <c r="T369" s="98">
        <v>112.48250846707069</v>
      </c>
      <c r="U369" s="98">
        <v>98.17448964866928</v>
      </c>
      <c r="V369" s="98">
        <v>97.744292214060579</v>
      </c>
      <c r="W369" s="98">
        <v>93.6876828733688</v>
      </c>
      <c r="X369" s="98">
        <v>63.383819288516229</v>
      </c>
      <c r="Y369" s="98">
        <v>49.228573651984014</v>
      </c>
      <c r="DA369" s="63" t="s">
        <v>3947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4.9956959429869769</v>
      </c>
      <c r="D370" s="122">
        <f t="shared" si="210"/>
        <v>1.5469493544301722</v>
      </c>
      <c r="E370" s="122">
        <f t="shared" si="210"/>
        <v>5.3403240987090994</v>
      </c>
      <c r="F370" s="122">
        <f t="shared" si="210"/>
        <v>2.2896292123506483</v>
      </c>
      <c r="G370" s="122">
        <f t="shared" si="210"/>
        <v>14.817505342441111</v>
      </c>
      <c r="H370" s="122">
        <f t="shared" si="210"/>
        <v>38.590363103211928</v>
      </c>
      <c r="I370" s="122">
        <f t="shared" si="210"/>
        <v>11.775823057854589</v>
      </c>
      <c r="J370" s="122">
        <f t="shared" si="210"/>
        <v>10.809580415975486</v>
      </c>
      <c r="K370" s="122">
        <f t="shared" si="210"/>
        <v>2.4201090740708868</v>
      </c>
      <c r="L370" s="122">
        <f t="shared" si="210"/>
        <v>13.250084618999146</v>
      </c>
      <c r="M370" s="122">
        <f t="shared" si="210"/>
        <v>1.906380309254283</v>
      </c>
      <c r="N370" s="122">
        <f t="shared" si="210"/>
        <v>11.30014913564588</v>
      </c>
      <c r="O370" s="122">
        <f t="shared" si="210"/>
        <v>18.888568337008198</v>
      </c>
      <c r="P370" s="122">
        <f t="shared" si="210"/>
        <v>10.341851120028096</v>
      </c>
      <c r="Q370" s="122">
        <f t="shared" si="210"/>
        <v>6.5733761004176285</v>
      </c>
      <c r="R370" s="122">
        <f t="shared" si="210"/>
        <v>10.371403657861539</v>
      </c>
      <c r="S370" s="122">
        <f t="shared" si="210"/>
        <v>9.6086170950268137</v>
      </c>
      <c r="T370" s="122">
        <f t="shared" si="210"/>
        <v>4.6662013415878221</v>
      </c>
      <c r="U370" s="122">
        <f t="shared" si="210"/>
        <v>30.251713705569326</v>
      </c>
      <c r="V370" s="122">
        <f t="shared" si="210"/>
        <v>46.924246475659345</v>
      </c>
      <c r="W370" s="122">
        <f t="shared" si="210"/>
        <v>28.263834662404971</v>
      </c>
      <c r="X370" s="122">
        <f t="shared" si="210"/>
        <v>21.745339960842653</v>
      </c>
      <c r="Y370" s="122">
        <f t="shared" si="210"/>
        <v>21.935681293195461</v>
      </c>
      <c r="DA370" s="130" t="s">
        <v>3948</v>
      </c>
    </row>
    <row r="371" spans="1:105" ht="12" customHeight="1" x14ac:dyDescent="0.25">
      <c r="A371" s="97" t="s">
        <v>53</v>
      </c>
      <c r="B371" s="98"/>
      <c r="C371" s="98">
        <f>RES_hhdet_in_fech!C29</f>
        <v>4.9956959429869769</v>
      </c>
      <c r="D371" s="98">
        <f>RES_hhdet_in_fech!D29</f>
        <v>1.5469493544301722</v>
      </c>
      <c r="E371" s="98">
        <f>RES_hhdet_in_fech!E29</f>
        <v>5.3403240987090994</v>
      </c>
      <c r="F371" s="98">
        <f>RES_hhdet_in_fech!F29</f>
        <v>2.2896292123506483</v>
      </c>
      <c r="G371" s="98">
        <f>RES_hhdet_in_fech!G29</f>
        <v>14.817505342441111</v>
      </c>
      <c r="H371" s="98">
        <f>RES_hhdet_in_fech!H29</f>
        <v>38.590363103211928</v>
      </c>
      <c r="I371" s="98">
        <f>RES_hhdet_in_fech!I29</f>
        <v>11.775823057854589</v>
      </c>
      <c r="J371" s="98">
        <f>RES_hhdet_in_fech!J29</f>
        <v>10.809580415975486</v>
      </c>
      <c r="K371" s="98">
        <f>RES_hhdet_in_fech!K29</f>
        <v>2.4201090740708868</v>
      </c>
      <c r="L371" s="98">
        <f>RES_hhdet_in_fech!L29</f>
        <v>13.250084618999146</v>
      </c>
      <c r="M371" s="98">
        <f>RES_hhdet_in_fech!M29</f>
        <v>1.906380309254283</v>
      </c>
      <c r="N371" s="98">
        <f>RES_hhdet_in_fech!N29</f>
        <v>11.30014913564588</v>
      </c>
      <c r="O371" s="98">
        <f>RES_hhdet_in_fech!O29</f>
        <v>18.888568337008198</v>
      </c>
      <c r="P371" s="98">
        <f>RES_hhdet_in_fech!P29</f>
        <v>10.341851120028096</v>
      </c>
      <c r="Q371" s="98">
        <f>RES_hhdet_in_fech!Q29</f>
        <v>6.5733761004176285</v>
      </c>
      <c r="R371" s="98">
        <f>RES_hhdet_in_fech!R29</f>
        <v>10.371403657861539</v>
      </c>
      <c r="S371" s="98">
        <f>RES_hhdet_in_fech!S29</f>
        <v>9.6086170950268137</v>
      </c>
      <c r="T371" s="98">
        <f>RES_hhdet_in_fech!T29</f>
        <v>4.6662013415878221</v>
      </c>
      <c r="U371" s="98">
        <f>RES_hhdet_in_fech!U29</f>
        <v>30.251713705569326</v>
      </c>
      <c r="V371" s="98">
        <f>RES_hhdet_in_fech!V29</f>
        <v>46.924246475659345</v>
      </c>
      <c r="W371" s="98">
        <f>RES_hhdet_in_fech!W29</f>
        <v>28.263834662404971</v>
      </c>
      <c r="X371" s="98">
        <f>RES_hhdet_in_fech!X29</f>
        <v>21.745339960842653</v>
      </c>
      <c r="Y371" s="98">
        <f>RES_hhdet_in_fech!Y29</f>
        <v>21.935681293195461</v>
      </c>
      <c r="DA371" s="63" t="s">
        <v>3949</v>
      </c>
    </row>
    <row r="372" spans="1:105" ht="12" customHeight="1" x14ac:dyDescent="0.25">
      <c r="A372" s="121" t="s">
        <v>55</v>
      </c>
      <c r="B372" s="122"/>
      <c r="C372" s="122">
        <v>1790.8433244778682</v>
      </c>
      <c r="D372" s="122">
        <v>1807.4046507477667</v>
      </c>
      <c r="E372" s="122">
        <v>1818.197347064626</v>
      </c>
      <c r="F372" s="122">
        <v>1956.9650437663788</v>
      </c>
      <c r="G372" s="122">
        <v>2000.8474927020964</v>
      </c>
      <c r="H372" s="122">
        <v>2054.9120948242612</v>
      </c>
      <c r="I372" s="122">
        <v>2056.0927644702392</v>
      </c>
      <c r="J372" s="122">
        <v>1937.0257872735735</v>
      </c>
      <c r="K372" s="122">
        <v>1983.7820912153995</v>
      </c>
      <c r="L372" s="122">
        <v>1979.974971209497</v>
      </c>
      <c r="M372" s="122">
        <v>1936.0878892062708</v>
      </c>
      <c r="N372" s="122">
        <v>1982.8942085612598</v>
      </c>
      <c r="O372" s="122">
        <v>1905.1960852618511</v>
      </c>
      <c r="P372" s="122">
        <v>1909.9696765140891</v>
      </c>
      <c r="Q372" s="122">
        <v>1820.5261572966008</v>
      </c>
      <c r="R372" s="122">
        <v>1841.2443315047028</v>
      </c>
      <c r="S372" s="122">
        <v>1808.3606506868134</v>
      </c>
      <c r="T372" s="122">
        <v>1769.690525884947</v>
      </c>
      <c r="U372" s="122">
        <v>1736.7071265962004</v>
      </c>
      <c r="V372" s="122">
        <v>1465.4084573021021</v>
      </c>
      <c r="W372" s="122">
        <v>1305.6596058776845</v>
      </c>
      <c r="X372" s="122">
        <v>1013.837589416648</v>
      </c>
      <c r="Y372" s="122">
        <v>1008.0032568272868</v>
      </c>
      <c r="DA372" s="130" t="s">
        <v>3950</v>
      </c>
    </row>
    <row r="373" spans="1:105" ht="12" customHeight="1" x14ac:dyDescent="0.25">
      <c r="A373" s="97" t="s">
        <v>141</v>
      </c>
      <c r="B373" s="98"/>
      <c r="C373" s="98">
        <v>1982.6186545485366</v>
      </c>
      <c r="D373" s="98">
        <v>1986.1822191973679</v>
      </c>
      <c r="E373" s="98">
        <v>1954.729975641648</v>
      </c>
      <c r="F373" s="98">
        <v>2096.8194574603449</v>
      </c>
      <c r="G373" s="98">
        <v>2164.8035525476603</v>
      </c>
      <c r="H373" s="98">
        <v>2305.8322819183718</v>
      </c>
      <c r="I373" s="98">
        <v>2305.8419179049833</v>
      </c>
      <c r="J373" s="98">
        <v>2141.6441254578904</v>
      </c>
      <c r="K373" s="98">
        <v>2301.2150531239363</v>
      </c>
      <c r="L373" s="98">
        <v>2248.9162525666393</v>
      </c>
      <c r="M373" s="98">
        <v>2190.540240571318</v>
      </c>
      <c r="N373" s="98">
        <v>2151.0956342660879</v>
      </c>
      <c r="O373" s="98">
        <v>2063.6173088583896</v>
      </c>
      <c r="P373" s="98">
        <v>2144.8824390259288</v>
      </c>
      <c r="Q373" s="98">
        <v>1896.5735091516956</v>
      </c>
      <c r="R373" s="98">
        <v>2026.7442949710132</v>
      </c>
      <c r="S373" s="98">
        <v>1908.5559431210897</v>
      </c>
      <c r="T373" s="98">
        <v>1785.8828540080531</v>
      </c>
      <c r="U373" s="98">
        <v>1746.0779117500444</v>
      </c>
      <c r="V373" s="98">
        <v>1484.054264398</v>
      </c>
      <c r="W373" s="98">
        <v>1326.5371611725432</v>
      </c>
      <c r="X373" s="98">
        <v>1232.7370410570163</v>
      </c>
      <c r="Y373" s="98">
        <v>1115.2310615326114</v>
      </c>
      <c r="DA373" s="63" t="s">
        <v>3951</v>
      </c>
    </row>
    <row r="374" spans="1:105" ht="12" customHeight="1" x14ac:dyDescent="0.25">
      <c r="A374" s="97" t="s">
        <v>140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1790.3838398794242</v>
      </c>
      <c r="L374" s="98">
        <v>0</v>
      </c>
      <c r="M374" s="98">
        <v>1711.3632721434885</v>
      </c>
      <c r="N374" s="98">
        <v>0</v>
      </c>
      <c r="O374" s="98">
        <v>0</v>
      </c>
      <c r="P374" s="98">
        <v>1703.2235499268925</v>
      </c>
      <c r="Q374" s="98">
        <v>0</v>
      </c>
      <c r="R374" s="98">
        <v>1718.4130869023866</v>
      </c>
      <c r="S374" s="98">
        <v>1646.4017960878364</v>
      </c>
      <c r="T374" s="98">
        <v>1538.1014250119561</v>
      </c>
      <c r="U374" s="98">
        <v>1515.3114809122208</v>
      </c>
      <c r="V374" s="98">
        <v>1258.0233682923993</v>
      </c>
      <c r="W374" s="98">
        <v>1122.4036993939317</v>
      </c>
      <c r="X374" s="98">
        <v>1076.4465295068233</v>
      </c>
      <c r="Y374" s="98">
        <v>982.40726841182811</v>
      </c>
      <c r="DA374" s="63" t="s">
        <v>3952</v>
      </c>
    </row>
    <row r="375" spans="1:105" ht="12" customHeight="1" x14ac:dyDescent="0.25">
      <c r="A375" s="100" t="s">
        <v>50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948.95545032930704</v>
      </c>
      <c r="L375" s="101">
        <v>0</v>
      </c>
      <c r="M375" s="101">
        <v>875.612836499683</v>
      </c>
      <c r="N375" s="101">
        <v>0</v>
      </c>
      <c r="O375" s="101">
        <v>0</v>
      </c>
      <c r="P375" s="101">
        <v>672.14147189403297</v>
      </c>
      <c r="Q375" s="101">
        <v>0</v>
      </c>
      <c r="R375" s="101">
        <v>837.69354570800158</v>
      </c>
      <c r="S375" s="101">
        <v>835.11192121290287</v>
      </c>
      <c r="T375" s="101">
        <v>712.70105466711379</v>
      </c>
      <c r="U375" s="101">
        <v>699.48155571577797</v>
      </c>
      <c r="V375" s="101">
        <v>418.39725831270431</v>
      </c>
      <c r="W375" s="101">
        <v>332.17470570563927</v>
      </c>
      <c r="X375" s="101">
        <v>430.81663088060066</v>
      </c>
      <c r="Y375" s="101">
        <v>431.02496101502271</v>
      </c>
      <c r="DA375" s="131" t="s">
        <v>3953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841.42838955011689</v>
      </c>
      <c r="L376" s="104">
        <v>0</v>
      </c>
      <c r="M376" s="104">
        <v>835.7504356438053</v>
      </c>
      <c r="N376" s="104">
        <v>0</v>
      </c>
      <c r="O376" s="104">
        <v>0</v>
      </c>
      <c r="P376" s="104">
        <v>1031.0820780328593</v>
      </c>
      <c r="Q376" s="104">
        <v>0</v>
      </c>
      <c r="R376" s="104">
        <v>880.71954119438487</v>
      </c>
      <c r="S376" s="104">
        <v>811.28987487493328</v>
      </c>
      <c r="T376" s="104">
        <v>825.40037034484237</v>
      </c>
      <c r="U376" s="104">
        <v>815.8299251964429</v>
      </c>
      <c r="V376" s="104">
        <v>839.62610997969512</v>
      </c>
      <c r="W376" s="104">
        <v>790.22899368829246</v>
      </c>
      <c r="X376" s="104">
        <v>645.62989862622271</v>
      </c>
      <c r="Y376" s="104">
        <v>551.38230739680523</v>
      </c>
      <c r="DA376" s="132" t="s">
        <v>3954</v>
      </c>
    </row>
    <row r="377" spans="1:105" ht="12" customHeight="1" x14ac:dyDescent="0.25">
      <c r="A377" s="106" t="s">
        <v>122</v>
      </c>
      <c r="B377" s="101"/>
      <c r="C377" s="101">
        <v>1784.3840993876381</v>
      </c>
      <c r="D377" s="101">
        <v>1793.2996202471038</v>
      </c>
      <c r="E377" s="101">
        <v>1807.8299640852281</v>
      </c>
      <c r="F377" s="101">
        <v>1888.3201780447278</v>
      </c>
      <c r="G377" s="101">
        <v>1959.5578499313231</v>
      </c>
      <c r="H377" s="101">
        <v>2041.7974821721109</v>
      </c>
      <c r="I377" s="101">
        <v>2076.5917035568577</v>
      </c>
      <c r="J377" s="101">
        <v>1963.8514487022314</v>
      </c>
      <c r="K377" s="101">
        <v>2049.6310763751376</v>
      </c>
      <c r="L377" s="101">
        <v>1989.9012200212928</v>
      </c>
      <c r="M377" s="101">
        <v>1926.9679944477543</v>
      </c>
      <c r="N377" s="101">
        <v>1974.3975620843503</v>
      </c>
      <c r="O377" s="101">
        <v>1936.4721669388357</v>
      </c>
      <c r="P377" s="101">
        <v>1948.8842312231784</v>
      </c>
      <c r="Q377" s="101">
        <v>1891.8826491678119</v>
      </c>
      <c r="R377" s="101">
        <v>1878.0159518238422</v>
      </c>
      <c r="S377" s="101">
        <v>1857.7538451823109</v>
      </c>
      <c r="T377" s="101">
        <v>1804.2864645016944</v>
      </c>
      <c r="U377" s="101">
        <v>1764.2990225515493</v>
      </c>
      <c r="V377" s="101">
        <v>1493.2507333620774</v>
      </c>
      <c r="W377" s="101">
        <v>1346.1711066365024</v>
      </c>
      <c r="X377" s="101">
        <v>1090.6531785224083</v>
      </c>
      <c r="Y377" s="101">
        <v>1023.2977408467202</v>
      </c>
      <c r="DA377" s="131" t="s">
        <v>3955</v>
      </c>
    </row>
    <row r="378" spans="1:105" ht="12" customHeight="1" x14ac:dyDescent="0.25">
      <c r="A378" s="107" t="s">
        <v>121</v>
      </c>
      <c r="B378" s="104"/>
      <c r="C378" s="104">
        <v>1437.3896826876676</v>
      </c>
      <c r="D378" s="104">
        <v>1451.4667959132053</v>
      </c>
      <c r="E378" s="104">
        <v>1469.1702322989834</v>
      </c>
      <c r="F378" s="104">
        <v>1518.8264437418773</v>
      </c>
      <c r="G378" s="104">
        <v>1582.7937772453149</v>
      </c>
      <c r="H378" s="104">
        <v>1654.7855469575895</v>
      </c>
      <c r="I378" s="104">
        <v>1702.0092382231933</v>
      </c>
      <c r="J378" s="104">
        <v>1588.2055368425888</v>
      </c>
      <c r="K378" s="104">
        <v>1668.9874382886849</v>
      </c>
      <c r="L378" s="104">
        <v>1623.8633042211973</v>
      </c>
      <c r="M378" s="104">
        <v>1567.2868459512681</v>
      </c>
      <c r="N378" s="104">
        <v>1614.1656552784807</v>
      </c>
      <c r="O378" s="104">
        <v>1556.8094603411064</v>
      </c>
      <c r="P378" s="104">
        <v>1572.7843038847709</v>
      </c>
      <c r="Q378" s="104">
        <v>1558.6554200295634</v>
      </c>
      <c r="R378" s="104">
        <v>1593.7095448432651</v>
      </c>
      <c r="S378" s="104">
        <v>1597.4952980186802</v>
      </c>
      <c r="T378" s="104">
        <v>1542.1802165284041</v>
      </c>
      <c r="U378" s="104">
        <v>1515.7818239951152</v>
      </c>
      <c r="V378" s="104">
        <v>1248.5659635894449</v>
      </c>
      <c r="W378" s="104">
        <v>1123.4702802850165</v>
      </c>
      <c r="X378" s="104">
        <v>949.38784682817322</v>
      </c>
      <c r="Y378" s="104">
        <v>905.32692579711841</v>
      </c>
      <c r="DA378" s="132" t="s">
        <v>3956</v>
      </c>
    </row>
    <row r="379" spans="1:105" ht="12" customHeight="1" x14ac:dyDescent="0.25">
      <c r="A379" s="108" t="s">
        <v>53</v>
      </c>
      <c r="B379" s="98"/>
      <c r="C379" s="98">
        <v>728.59040925064448</v>
      </c>
      <c r="D379" s="98">
        <v>749.81502021812253</v>
      </c>
      <c r="E379" s="98">
        <v>769.73696963774489</v>
      </c>
      <c r="F379" s="98">
        <v>752.37473857755504</v>
      </c>
      <c r="G379" s="98">
        <v>797.65881260928893</v>
      </c>
      <c r="H379" s="98">
        <v>843.61267867287779</v>
      </c>
      <c r="I379" s="98">
        <v>909.43933897975796</v>
      </c>
      <c r="J379" s="98">
        <v>785.16791827336067</v>
      </c>
      <c r="K379" s="98">
        <v>846.20832220551165</v>
      </c>
      <c r="L379" s="98">
        <v>826.11712093666586</v>
      </c>
      <c r="M379" s="98">
        <v>769.98257566975678</v>
      </c>
      <c r="N379" s="98">
        <v>792.83295969404821</v>
      </c>
      <c r="O379" s="98">
        <v>649.15628533157235</v>
      </c>
      <c r="P379" s="98">
        <v>610.33126933727533</v>
      </c>
      <c r="Q379" s="98">
        <v>643.84996848443257</v>
      </c>
      <c r="R379" s="98">
        <v>776.11403436161788</v>
      </c>
      <c r="S379" s="98">
        <v>813.56609967651855</v>
      </c>
      <c r="T379" s="98">
        <v>720.41755551672816</v>
      </c>
      <c r="U379" s="98">
        <v>706.08723882543245</v>
      </c>
      <c r="V379" s="98">
        <v>420.07481954029521</v>
      </c>
      <c r="W379" s="98">
        <v>334.79524329912255</v>
      </c>
      <c r="X379" s="98">
        <v>377.81736499800667</v>
      </c>
      <c r="Y379" s="98">
        <v>394.00650732002032</v>
      </c>
      <c r="DA379" s="63" t="s">
        <v>3957</v>
      </c>
    </row>
    <row r="380" spans="1:105" ht="12" customHeight="1" x14ac:dyDescent="0.25">
      <c r="A380" s="108" t="s">
        <v>52</v>
      </c>
      <c r="B380" s="98"/>
      <c r="C380" s="98">
        <v>708.79927343702298</v>
      </c>
      <c r="D380" s="98">
        <v>701.65177569508262</v>
      </c>
      <c r="E380" s="98">
        <v>699.43326266123825</v>
      </c>
      <c r="F380" s="98">
        <v>766.45170516432188</v>
      </c>
      <c r="G380" s="98">
        <v>785.13496463602576</v>
      </c>
      <c r="H380" s="98">
        <v>811.17286828471163</v>
      </c>
      <c r="I380" s="98">
        <v>792.56989924343532</v>
      </c>
      <c r="J380" s="98">
        <v>803.03761856922813</v>
      </c>
      <c r="K380" s="98">
        <v>822.77911608317322</v>
      </c>
      <c r="L380" s="98">
        <v>797.74618328453164</v>
      </c>
      <c r="M380" s="98">
        <v>797.30427028151109</v>
      </c>
      <c r="N380" s="98">
        <v>821.33269558443249</v>
      </c>
      <c r="O380" s="98">
        <v>907.65317500953381</v>
      </c>
      <c r="P380" s="98">
        <v>962.4530345474958</v>
      </c>
      <c r="Q380" s="98">
        <v>914.80545154513084</v>
      </c>
      <c r="R380" s="98">
        <v>817.59551048164724</v>
      </c>
      <c r="S380" s="98">
        <v>783.9291983421615</v>
      </c>
      <c r="T380" s="98">
        <v>821.76266101167607</v>
      </c>
      <c r="U380" s="98">
        <v>809.69458516968268</v>
      </c>
      <c r="V380" s="98">
        <v>828.49114404914963</v>
      </c>
      <c r="W380" s="98">
        <v>788.67503698589394</v>
      </c>
      <c r="X380" s="98">
        <v>571.57048183016661</v>
      </c>
      <c r="Y380" s="98">
        <v>511.32041847709797</v>
      </c>
      <c r="DA380" s="63" t="s">
        <v>3958</v>
      </c>
    </row>
    <row r="381" spans="1:105" ht="12" customHeight="1" x14ac:dyDescent="0.25">
      <c r="A381" s="121" t="s">
        <v>54</v>
      </c>
      <c r="B381" s="122"/>
      <c r="C381" s="122">
        <v>302.21554047518708</v>
      </c>
      <c r="D381" s="122">
        <v>296.74689682854029</v>
      </c>
      <c r="E381" s="122">
        <v>321.41825520303894</v>
      </c>
      <c r="F381" s="122">
        <v>324.20314969557438</v>
      </c>
      <c r="G381" s="122">
        <v>336.86988135115041</v>
      </c>
      <c r="H381" s="122">
        <v>328.00180433677065</v>
      </c>
      <c r="I381" s="122">
        <v>322.89194652673365</v>
      </c>
      <c r="J381" s="122">
        <v>281.27442262338928</v>
      </c>
      <c r="K381" s="122">
        <v>291.73295213873234</v>
      </c>
      <c r="L381" s="122">
        <v>286.51819126018796</v>
      </c>
      <c r="M381" s="122">
        <v>268.38641636697861</v>
      </c>
      <c r="N381" s="122">
        <v>277.12549774789045</v>
      </c>
      <c r="O381" s="122">
        <v>277.03582904222753</v>
      </c>
      <c r="P381" s="122">
        <v>281.45090298721908</v>
      </c>
      <c r="Q381" s="122">
        <v>291.60959412169092</v>
      </c>
      <c r="R381" s="122">
        <v>288.54326102243539</v>
      </c>
      <c r="S381" s="122">
        <v>283.88182899704037</v>
      </c>
      <c r="T381" s="122">
        <v>277.30297208877414</v>
      </c>
      <c r="U381" s="122">
        <v>272.03763550558187</v>
      </c>
      <c r="V381" s="122">
        <v>279.84570445106993</v>
      </c>
      <c r="W381" s="122">
        <v>270.43516653146202</v>
      </c>
      <c r="X381" s="122">
        <v>200.04408855279931</v>
      </c>
      <c r="Y381" s="122">
        <v>199.28151786299173</v>
      </c>
      <c r="DA381" s="130" t="s">
        <v>3959</v>
      </c>
    </row>
    <row r="382" spans="1:105" ht="12" customHeight="1" x14ac:dyDescent="0.25">
      <c r="A382" s="97" t="s">
        <v>50</v>
      </c>
      <c r="B382" s="98"/>
      <c r="C382" s="98">
        <v>366.85460863115139</v>
      </c>
      <c r="D382" s="98">
        <v>364.7922500481763</v>
      </c>
      <c r="E382" s="98">
        <v>406.11324741494724</v>
      </c>
      <c r="F382" s="98">
        <v>404.1001072440298</v>
      </c>
      <c r="G382" s="98">
        <v>397.34432153604018</v>
      </c>
      <c r="H382" s="98">
        <v>413.41639234611313</v>
      </c>
      <c r="I382" s="98">
        <v>406.65671075388445</v>
      </c>
      <c r="J382" s="98">
        <v>344.68739301183263</v>
      </c>
      <c r="K382" s="98">
        <v>369.26492005344909</v>
      </c>
      <c r="L382" s="98">
        <v>352.95771548798609</v>
      </c>
      <c r="M382" s="98">
        <v>352.62530522441074</v>
      </c>
      <c r="N382" s="98">
        <v>355.50186341399211</v>
      </c>
      <c r="O382" s="98">
        <v>352.14227483869814</v>
      </c>
      <c r="P382" s="98">
        <v>383.5930714598224</v>
      </c>
      <c r="Q382" s="98">
        <v>368.49862204896493</v>
      </c>
      <c r="R382" s="98">
        <v>393.26703056548502</v>
      </c>
      <c r="S382" s="98">
        <v>386.0893135525294</v>
      </c>
      <c r="T382" s="98">
        <v>382.94550668022515</v>
      </c>
      <c r="U382" s="98">
        <v>399.74294091172305</v>
      </c>
      <c r="V382" s="98">
        <v>369.05532264790696</v>
      </c>
      <c r="W382" s="98">
        <v>349.89887775600488</v>
      </c>
      <c r="X382" s="98">
        <v>317.70478494217366</v>
      </c>
      <c r="Y382" s="98">
        <v>287.22702242635165</v>
      </c>
      <c r="DA382" s="63" t="s">
        <v>3960</v>
      </c>
    </row>
    <row r="383" spans="1:105" ht="12" customHeight="1" x14ac:dyDescent="0.25">
      <c r="A383" s="109" t="s">
        <v>120</v>
      </c>
      <c r="B383" s="33"/>
      <c r="C383" s="33">
        <v>299.07488518625325</v>
      </c>
      <c r="D383" s="33">
        <v>292.90776211381376</v>
      </c>
      <c r="E383" s="33">
        <v>317.16715520784658</v>
      </c>
      <c r="F383" s="33">
        <v>319.52382632513513</v>
      </c>
      <c r="G383" s="33">
        <v>333.18699846641317</v>
      </c>
      <c r="H383" s="33">
        <v>322.09403716189001</v>
      </c>
      <c r="I383" s="33">
        <v>315.37304735854315</v>
      </c>
      <c r="J383" s="33">
        <v>275.64139586125452</v>
      </c>
      <c r="K383" s="33">
        <v>284.86640639907989</v>
      </c>
      <c r="L383" s="33">
        <v>281.54340915052035</v>
      </c>
      <c r="M383" s="33">
        <v>262.02347891884</v>
      </c>
      <c r="N383" s="33">
        <v>271.09228880890385</v>
      </c>
      <c r="O383" s="33">
        <v>271.34670291545166</v>
      </c>
      <c r="P383" s="33">
        <v>272.3542722072163</v>
      </c>
      <c r="Q383" s="33">
        <v>285.30597720276364</v>
      </c>
      <c r="R383" s="33">
        <v>279.48707739291189</v>
      </c>
      <c r="S383" s="33">
        <v>275.80674556714843</v>
      </c>
      <c r="T383" s="33">
        <v>270.05965168825838</v>
      </c>
      <c r="U383" s="33">
        <v>262.62582831524486</v>
      </c>
      <c r="V383" s="33">
        <v>273.62540538991345</v>
      </c>
      <c r="W383" s="33">
        <v>264.42747407802955</v>
      </c>
      <c r="X383" s="33">
        <v>188.92283430663616</v>
      </c>
      <c r="Y383" s="33">
        <v>191.02961942359437</v>
      </c>
      <c r="DA383" s="60" t="s">
        <v>3961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12095.895285771672</v>
      </c>
      <c r="D385" s="117">
        <f t="shared" si="211"/>
        <v>14185.829222826269</v>
      </c>
      <c r="E385" s="117">
        <f t="shared" si="211"/>
        <v>9245.2678431146905</v>
      </c>
      <c r="F385" s="117">
        <f t="shared" si="211"/>
        <v>9097.3826546197561</v>
      </c>
      <c r="G385" s="117">
        <f t="shared" si="211"/>
        <v>11557.029827932023</v>
      </c>
      <c r="H385" s="117">
        <f t="shared" si="211"/>
        <v>10585.88426738053</v>
      </c>
      <c r="I385" s="117">
        <f t="shared" si="211"/>
        <v>9438.1564288969148</v>
      </c>
      <c r="J385" s="117">
        <f t="shared" si="211"/>
        <v>9763.2332977728292</v>
      </c>
      <c r="K385" s="117">
        <f t="shared" si="211"/>
        <v>9648.8541499507446</v>
      </c>
      <c r="L385" s="117">
        <f t="shared" si="211"/>
        <v>10770.101792289624</v>
      </c>
      <c r="M385" s="117">
        <f t="shared" si="211"/>
        <v>8539.660208728068</v>
      </c>
      <c r="N385" s="117">
        <f t="shared" si="211"/>
        <v>8857.6380627505769</v>
      </c>
      <c r="O385" s="117">
        <f t="shared" si="211"/>
        <v>9495.7675507109616</v>
      </c>
      <c r="P385" s="117">
        <f t="shared" si="211"/>
        <v>7789.6900957307535</v>
      </c>
      <c r="Q385" s="117">
        <f t="shared" si="211"/>
        <v>7848.7521402527727</v>
      </c>
      <c r="R385" s="117">
        <f t="shared" ref="R385:V385" si="212">R386+R389+R391+R400</f>
        <v>8015.0832471381254</v>
      </c>
      <c r="S385" s="117">
        <f t="shared" si="212"/>
        <v>7887.6072421736371</v>
      </c>
      <c r="T385" s="117">
        <f t="shared" si="212"/>
        <v>7395.0679532888225</v>
      </c>
      <c r="U385" s="117">
        <f t="shared" si="212"/>
        <v>6749.7496027591787</v>
      </c>
      <c r="V385" s="117">
        <f t="shared" si="212"/>
        <v>6850.8121581657024</v>
      </c>
      <c r="W385" s="117">
        <f t="shared" ref="W385:Y385" si="213">W386+W389+W391+W400</f>
        <v>6408.166360860947</v>
      </c>
      <c r="X385" s="117">
        <f t="shared" si="213"/>
        <v>4669.6515575158001</v>
      </c>
      <c r="Y385" s="117">
        <f t="shared" si="213"/>
        <v>3853.0187184437718</v>
      </c>
      <c r="DA385" s="129" t="s">
        <v>4112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10657.213465942297</v>
      </c>
      <c r="D386" s="122">
        <f t="shared" si="214"/>
        <v>12752.557575609086</v>
      </c>
      <c r="E386" s="122">
        <f t="shared" si="214"/>
        <v>7774.7393151496381</v>
      </c>
      <c r="F386" s="122">
        <f t="shared" si="214"/>
        <v>7572.2713828399701</v>
      </c>
      <c r="G386" s="122">
        <f t="shared" si="214"/>
        <v>9933.0967139831155</v>
      </c>
      <c r="H386" s="122">
        <f t="shared" si="214"/>
        <v>8829.1879453616384</v>
      </c>
      <c r="I386" s="122">
        <f t="shared" si="214"/>
        <v>7745.284163642249</v>
      </c>
      <c r="J386" s="122">
        <f t="shared" si="214"/>
        <v>8177.7569683629117</v>
      </c>
      <c r="K386" s="122">
        <f t="shared" si="214"/>
        <v>8017.3399078022312</v>
      </c>
      <c r="L386" s="122">
        <f t="shared" si="214"/>
        <v>9135.5430326587921</v>
      </c>
      <c r="M386" s="122">
        <f t="shared" si="214"/>
        <v>6990.2983191943231</v>
      </c>
      <c r="N386" s="122">
        <f t="shared" si="214"/>
        <v>7223.2016082309883</v>
      </c>
      <c r="O386" s="122">
        <f t="shared" si="214"/>
        <v>7833.1809071727603</v>
      </c>
      <c r="P386" s="122">
        <f t="shared" si="214"/>
        <v>6113.02307969911</v>
      </c>
      <c r="Q386" s="122">
        <f t="shared" si="214"/>
        <v>6206.0098824797233</v>
      </c>
      <c r="R386" s="122">
        <f t="shared" ref="R386:V386" si="215">SUM(R387:R388)</f>
        <v>6336.2542561338305</v>
      </c>
      <c r="S386" s="122">
        <f t="shared" si="215"/>
        <v>6217.4232062778565</v>
      </c>
      <c r="T386" s="122">
        <f t="shared" si="215"/>
        <v>5777.7660171443595</v>
      </c>
      <c r="U386" s="122">
        <f t="shared" si="215"/>
        <v>5029.9458026278662</v>
      </c>
      <c r="V386" s="122">
        <f t="shared" si="215"/>
        <v>5236.6697214549595</v>
      </c>
      <c r="W386" s="122">
        <f t="shared" ref="W386:Y386" si="216">SUM(W387:W388)</f>
        <v>4991.2158384546074</v>
      </c>
      <c r="X386" s="122">
        <f t="shared" si="216"/>
        <v>3506.3481622774475</v>
      </c>
      <c r="Y386" s="122">
        <f t="shared" si="216"/>
        <v>2741.1537398987539</v>
      </c>
      <c r="DA386" s="130" t="s">
        <v>4113</v>
      </c>
    </row>
    <row r="387" spans="1:105" ht="12" customHeight="1" x14ac:dyDescent="0.25">
      <c r="A387" s="97" t="s">
        <v>74</v>
      </c>
      <c r="B387" s="98"/>
      <c r="C387" s="98">
        <v>10407.813225747665</v>
      </c>
      <c r="D387" s="98">
        <v>12461.290812432519</v>
      </c>
      <c r="E387" s="98">
        <v>7600.205309069006</v>
      </c>
      <c r="F387" s="98">
        <v>7402.4421210348928</v>
      </c>
      <c r="G387" s="98">
        <v>9713.8455770345263</v>
      </c>
      <c r="H387" s="98">
        <v>8638.5984837022988</v>
      </c>
      <c r="I387" s="98">
        <v>7580.3676522582455</v>
      </c>
      <c r="J387" s="98">
        <v>8004.1308320941207</v>
      </c>
      <c r="K387" s="98">
        <v>7849.2632622607807</v>
      </c>
      <c r="L387" s="98">
        <v>8946.5677194194395</v>
      </c>
      <c r="M387" s="98">
        <v>6847.6333571576852</v>
      </c>
      <c r="N387" s="98">
        <v>7077.0739202964451</v>
      </c>
      <c r="O387" s="98">
        <v>7676.1245329623871</v>
      </c>
      <c r="P387" s="98">
        <v>5991.2949298758376</v>
      </c>
      <c r="Q387" s="98">
        <v>6083.4570355416654</v>
      </c>
      <c r="R387" s="98">
        <v>6211.7326059972584</v>
      </c>
      <c r="S387" s="98">
        <v>6096.0363471893534</v>
      </c>
      <c r="T387" s="98">
        <v>5665.2835086772884</v>
      </c>
      <c r="U387" s="98">
        <v>4931.7713129791973</v>
      </c>
      <c r="V387" s="98">
        <v>5138.9254292408987</v>
      </c>
      <c r="W387" s="98">
        <v>4897.5281555812389</v>
      </c>
      <c r="X387" s="98">
        <v>3442.9643429889311</v>
      </c>
      <c r="Y387" s="98">
        <v>2691.92516624677</v>
      </c>
      <c r="DA387" s="63" t="s">
        <v>4114</v>
      </c>
    </row>
    <row r="388" spans="1:105" ht="12" customHeight="1" x14ac:dyDescent="0.25">
      <c r="A388" s="97" t="s">
        <v>53</v>
      </c>
      <c r="B388" s="98"/>
      <c r="C388" s="98">
        <v>249.40024019463218</v>
      </c>
      <c r="D388" s="98">
        <v>291.26676317656785</v>
      </c>
      <c r="E388" s="98">
        <v>174.53400608063163</v>
      </c>
      <c r="F388" s="98">
        <v>169.82926180507692</v>
      </c>
      <c r="G388" s="98">
        <v>219.25113694858953</v>
      </c>
      <c r="H388" s="98">
        <v>190.58946165933978</v>
      </c>
      <c r="I388" s="98">
        <v>164.91651138400329</v>
      </c>
      <c r="J388" s="98">
        <v>173.6261362687913</v>
      </c>
      <c r="K388" s="98">
        <v>168.0766455414504</v>
      </c>
      <c r="L388" s="98">
        <v>188.97531323935263</v>
      </c>
      <c r="M388" s="98">
        <v>142.66496203663749</v>
      </c>
      <c r="N388" s="98">
        <v>146.12768793454367</v>
      </c>
      <c r="O388" s="98">
        <v>157.05637421037295</v>
      </c>
      <c r="P388" s="98">
        <v>121.72814982327215</v>
      </c>
      <c r="Q388" s="98">
        <v>122.55284693805822</v>
      </c>
      <c r="R388" s="98">
        <v>124.52165013657206</v>
      </c>
      <c r="S388" s="98">
        <v>121.38685908850331</v>
      </c>
      <c r="T388" s="98">
        <v>112.48250846707069</v>
      </c>
      <c r="U388" s="98">
        <v>98.17448964866928</v>
      </c>
      <c r="V388" s="98">
        <v>97.744292214060579</v>
      </c>
      <c r="W388" s="98">
        <v>93.6876828733688</v>
      </c>
      <c r="X388" s="98">
        <v>63.383819288516229</v>
      </c>
      <c r="Y388" s="98">
        <v>49.228573651984014</v>
      </c>
      <c r="DA388" s="63" t="s">
        <v>4115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12.890134156275561</v>
      </c>
      <c r="D389" s="122">
        <f t="shared" si="217"/>
        <v>4.1738552744157023</v>
      </c>
      <c r="E389" s="122">
        <f t="shared" si="217"/>
        <v>15.047749274076153</v>
      </c>
      <c r="F389" s="122">
        <f t="shared" si="217"/>
        <v>6.7277544918059009</v>
      </c>
      <c r="G389" s="122">
        <f t="shared" si="217"/>
        <v>45.350748146497544</v>
      </c>
      <c r="H389" s="122">
        <f t="shared" si="217"/>
        <v>122.88828121796591</v>
      </c>
      <c r="I389" s="122">
        <f t="shared" si="217"/>
        <v>38.977209700849095</v>
      </c>
      <c r="J389" s="122">
        <f t="shared" si="217"/>
        <v>37.161105341388009</v>
      </c>
      <c r="K389" s="122">
        <f t="shared" si="217"/>
        <v>8.6362184983265973</v>
      </c>
      <c r="L389" s="122">
        <f t="shared" si="217"/>
        <v>49.054423148996129</v>
      </c>
      <c r="M389" s="122">
        <f t="shared" si="217"/>
        <v>7.3498124771944173</v>
      </c>
      <c r="N389" s="122">
        <f t="shared" si="217"/>
        <v>45.573255819274259</v>
      </c>
      <c r="O389" s="122">
        <f t="shared" si="217"/>
        <v>79.987185800520578</v>
      </c>
      <c r="P389" s="122">
        <f t="shared" si="217"/>
        <v>45.926851495235844</v>
      </c>
      <c r="Q389" s="122">
        <f t="shared" si="217"/>
        <v>30.231731322136373</v>
      </c>
      <c r="R389" s="122">
        <f t="shared" si="217"/>
        <v>48.054923461131928</v>
      </c>
      <c r="S389" s="122">
        <f t="shared" si="217"/>
        <v>44.557230472078281</v>
      </c>
      <c r="T389" s="122">
        <f t="shared" si="217"/>
        <v>21.657934823031155</v>
      </c>
      <c r="U389" s="122">
        <f t="shared" si="217"/>
        <v>140.55406886254752</v>
      </c>
      <c r="V389" s="122">
        <f t="shared" si="217"/>
        <v>218.64786940478166</v>
      </c>
      <c r="W389" s="122">
        <f t="shared" si="217"/>
        <v>132.94477165017452</v>
      </c>
      <c r="X389" s="122">
        <f t="shared" si="217"/>
        <v>103.39534848540946</v>
      </c>
      <c r="Y389" s="122">
        <f t="shared" si="217"/>
        <v>105.56439545851693</v>
      </c>
      <c r="DA389" s="130" t="s">
        <v>4116</v>
      </c>
    </row>
    <row r="390" spans="1:105" ht="12" customHeight="1" x14ac:dyDescent="0.25">
      <c r="A390" s="97" t="s">
        <v>53</v>
      </c>
      <c r="B390" s="98"/>
      <c r="C390" s="98">
        <f>RES_hhdet_in_tesh!C29</f>
        <v>12.890134156275561</v>
      </c>
      <c r="D390" s="98">
        <f>RES_hhdet_in_tesh!D29</f>
        <v>4.1738552744157023</v>
      </c>
      <c r="E390" s="98">
        <f>RES_hhdet_in_tesh!E29</f>
        <v>15.047749274076153</v>
      </c>
      <c r="F390" s="98">
        <f>RES_hhdet_in_tesh!F29</f>
        <v>6.7277544918059009</v>
      </c>
      <c r="G390" s="98">
        <f>RES_hhdet_in_tesh!G29</f>
        <v>45.350748146497544</v>
      </c>
      <c r="H390" s="98">
        <f>RES_hhdet_in_tesh!H29</f>
        <v>122.88828121796591</v>
      </c>
      <c r="I390" s="98">
        <f>RES_hhdet_in_tesh!I29</f>
        <v>38.977209700849095</v>
      </c>
      <c r="J390" s="98">
        <f>RES_hhdet_in_tesh!J29</f>
        <v>37.161105341388009</v>
      </c>
      <c r="K390" s="98">
        <f>RES_hhdet_in_tesh!K29</f>
        <v>8.6362184983265973</v>
      </c>
      <c r="L390" s="98">
        <f>RES_hhdet_in_tesh!L29</f>
        <v>49.054423148996129</v>
      </c>
      <c r="M390" s="98">
        <f>RES_hhdet_in_tesh!M29</f>
        <v>7.3498124771944173</v>
      </c>
      <c r="N390" s="98">
        <f>RES_hhdet_in_tesh!N29</f>
        <v>45.573255819274259</v>
      </c>
      <c r="O390" s="98">
        <f>RES_hhdet_in_tesh!O29</f>
        <v>79.987185800520578</v>
      </c>
      <c r="P390" s="98">
        <f>RES_hhdet_in_tesh!P29</f>
        <v>45.926851495235844</v>
      </c>
      <c r="Q390" s="98">
        <f>RES_hhdet_in_tesh!Q29</f>
        <v>30.231731322136373</v>
      </c>
      <c r="R390" s="98">
        <f>RES_hhdet_in_tesh!R29</f>
        <v>48.054923461131928</v>
      </c>
      <c r="S390" s="98">
        <f>RES_hhdet_in_tesh!S29</f>
        <v>44.557230472078281</v>
      </c>
      <c r="T390" s="98">
        <f>RES_hhdet_in_tesh!T29</f>
        <v>21.657934823031155</v>
      </c>
      <c r="U390" s="98">
        <f>RES_hhdet_in_tesh!U29</f>
        <v>140.55406886254752</v>
      </c>
      <c r="V390" s="98">
        <f>RES_hhdet_in_tesh!V29</f>
        <v>218.64786940478166</v>
      </c>
      <c r="W390" s="98">
        <f>RES_hhdet_in_tesh!W29</f>
        <v>132.94477165017452</v>
      </c>
      <c r="X390" s="98">
        <f>RES_hhdet_in_tesh!X29</f>
        <v>103.39534848540946</v>
      </c>
      <c r="Y390" s="98">
        <f>RES_hhdet_in_tesh!Y29</f>
        <v>105.56439545851693</v>
      </c>
      <c r="DA390" s="63" t="s">
        <v>4117</v>
      </c>
    </row>
    <row r="391" spans="1:105" ht="12" customHeight="1" x14ac:dyDescent="0.25">
      <c r="A391" s="121" t="s">
        <v>55</v>
      </c>
      <c r="B391" s="122"/>
      <c r="C391" s="122">
        <v>1196.7786461817141</v>
      </c>
      <c r="D391" s="122">
        <v>1204.3206135300186</v>
      </c>
      <c r="E391" s="122">
        <v>1211.3584106324329</v>
      </c>
      <c r="F391" s="122">
        <v>1272.191748664924</v>
      </c>
      <c r="G391" s="122">
        <v>1322.2778150249073</v>
      </c>
      <c r="H391" s="122">
        <v>1384.5549293736831</v>
      </c>
      <c r="I391" s="122">
        <v>1409.2597763770746</v>
      </c>
      <c r="J391" s="122">
        <v>1334.6394881765157</v>
      </c>
      <c r="K391" s="122">
        <v>1400.951451714295</v>
      </c>
      <c r="L391" s="122">
        <v>1366.236715604753</v>
      </c>
      <c r="M391" s="122">
        <v>1336.2613009633189</v>
      </c>
      <c r="N391" s="122">
        <v>1375.4670834035342</v>
      </c>
      <c r="O391" s="122">
        <v>1367.8895718451324</v>
      </c>
      <c r="P391" s="122">
        <v>1412.0387600320139</v>
      </c>
      <c r="Q391" s="122">
        <v>1382.7708126181578</v>
      </c>
      <c r="R391" s="122">
        <v>1401.1014887124923</v>
      </c>
      <c r="S391" s="122">
        <v>1395.339469815385</v>
      </c>
      <c r="T391" s="122">
        <v>1365.980500610367</v>
      </c>
      <c r="U391" s="122">
        <v>1350.9745727156399</v>
      </c>
      <c r="V391" s="122">
        <v>1156.3845038239519</v>
      </c>
      <c r="W391" s="122">
        <v>1050.9469617587506</v>
      </c>
      <c r="X391" s="122">
        <v>888.66910486257723</v>
      </c>
      <c r="Y391" s="122">
        <v>833.80696364323637</v>
      </c>
      <c r="DA391" s="130" t="s">
        <v>4118</v>
      </c>
    </row>
    <row r="392" spans="1:105" ht="12" customHeight="1" x14ac:dyDescent="0.25">
      <c r="A392" s="97" t="s">
        <v>141</v>
      </c>
      <c r="B392" s="98"/>
      <c r="C392" s="98">
        <v>1188.3845838395102</v>
      </c>
      <c r="D392" s="98">
        <v>1194.1244499900401</v>
      </c>
      <c r="E392" s="98">
        <v>1179.254669996961</v>
      </c>
      <c r="F392" s="98">
        <v>1269.3803703175624</v>
      </c>
      <c r="G392" s="98">
        <v>1315.5880944674529</v>
      </c>
      <c r="H392" s="98">
        <v>1407.1537436343756</v>
      </c>
      <c r="I392" s="98">
        <v>1413.6119140453202</v>
      </c>
      <c r="J392" s="98">
        <v>1319.9199817505257</v>
      </c>
      <c r="K392" s="98">
        <v>1427.1968810678586</v>
      </c>
      <c r="L392" s="98">
        <v>1405.0009789456658</v>
      </c>
      <c r="M392" s="98">
        <v>1388.8627195039483</v>
      </c>
      <c r="N392" s="98">
        <v>1396.7651273813226</v>
      </c>
      <c r="O392" s="98">
        <v>1386.1208801293831</v>
      </c>
      <c r="P392" s="98">
        <v>1498.8817215929337</v>
      </c>
      <c r="Q392" s="98">
        <v>1371.674212554211</v>
      </c>
      <c r="R392" s="98">
        <v>1497.9292879277175</v>
      </c>
      <c r="S392" s="98">
        <v>1438.733006540768</v>
      </c>
      <c r="T392" s="98">
        <v>1369.8764264794568</v>
      </c>
      <c r="U392" s="98">
        <v>1359.0106222533216</v>
      </c>
      <c r="V392" s="98">
        <v>1168.2308339750402</v>
      </c>
      <c r="W392" s="98">
        <v>1051.4648491342282</v>
      </c>
      <c r="X392" s="98">
        <v>981.36588260672886</v>
      </c>
      <c r="Y392" s="98">
        <v>889.76815800437782</v>
      </c>
      <c r="DA392" s="63" t="s">
        <v>4119</v>
      </c>
    </row>
    <row r="393" spans="1:105" ht="12" customHeight="1" x14ac:dyDescent="0.25">
      <c r="A393" s="97" t="s">
        <v>140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1429.9636753521916</v>
      </c>
      <c r="L393" s="98">
        <v>0</v>
      </c>
      <c r="M393" s="98">
        <v>1390.9130401967082</v>
      </c>
      <c r="N393" s="98">
        <v>0</v>
      </c>
      <c r="O393" s="98">
        <v>0</v>
      </c>
      <c r="P393" s="98">
        <v>1500.7864069116308</v>
      </c>
      <c r="Q393" s="98">
        <v>0</v>
      </c>
      <c r="R393" s="98">
        <v>1499.8433741996621</v>
      </c>
      <c r="S393" s="98">
        <v>1440.8250423062013</v>
      </c>
      <c r="T393" s="98">
        <v>1372.0836937915005</v>
      </c>
      <c r="U393" s="98">
        <v>1360.2517163954728</v>
      </c>
      <c r="V393" s="98">
        <v>1168.9837283210934</v>
      </c>
      <c r="W393" s="98">
        <v>1053.5235602063253</v>
      </c>
      <c r="X393" s="98">
        <v>988.59740031115291</v>
      </c>
      <c r="Y393" s="98">
        <v>895.26825071800556</v>
      </c>
      <c r="DA393" s="63" t="s">
        <v>4120</v>
      </c>
    </row>
    <row r="394" spans="1:105" ht="12" customHeight="1" x14ac:dyDescent="0.25">
      <c r="A394" s="100" t="s">
        <v>50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588.53528580207467</v>
      </c>
      <c r="L394" s="101">
        <v>0</v>
      </c>
      <c r="M394" s="101">
        <v>555.16260455290296</v>
      </c>
      <c r="N394" s="101">
        <v>0</v>
      </c>
      <c r="O394" s="101">
        <v>0</v>
      </c>
      <c r="P394" s="101">
        <v>469.70432887877149</v>
      </c>
      <c r="Q394" s="101">
        <v>0</v>
      </c>
      <c r="R394" s="101">
        <v>619.12383300527722</v>
      </c>
      <c r="S394" s="101">
        <v>629.53516743126784</v>
      </c>
      <c r="T394" s="101">
        <v>546.68332344665839</v>
      </c>
      <c r="U394" s="101">
        <v>544.42179119902994</v>
      </c>
      <c r="V394" s="101">
        <v>329.35761834139817</v>
      </c>
      <c r="W394" s="101">
        <v>263.29456651803287</v>
      </c>
      <c r="X394" s="101">
        <v>342.96750168493008</v>
      </c>
      <c r="Y394" s="101">
        <v>343.88594332120027</v>
      </c>
      <c r="DA394" s="131" t="s">
        <v>4121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841.42838955011689</v>
      </c>
      <c r="L395" s="104">
        <v>0</v>
      </c>
      <c r="M395" s="104">
        <v>835.7504356438053</v>
      </c>
      <c r="N395" s="104">
        <v>0</v>
      </c>
      <c r="O395" s="104">
        <v>0</v>
      </c>
      <c r="P395" s="104">
        <v>1031.0820780328593</v>
      </c>
      <c r="Q395" s="104">
        <v>0</v>
      </c>
      <c r="R395" s="104">
        <v>880.71954119438487</v>
      </c>
      <c r="S395" s="104">
        <v>811.28987487493328</v>
      </c>
      <c r="T395" s="104">
        <v>825.40037034484237</v>
      </c>
      <c r="U395" s="104">
        <v>815.8299251964429</v>
      </c>
      <c r="V395" s="104">
        <v>839.62610997969512</v>
      </c>
      <c r="W395" s="104">
        <v>790.22899368829246</v>
      </c>
      <c r="X395" s="104">
        <v>645.62989862622271</v>
      </c>
      <c r="Y395" s="104">
        <v>551.38230739680523</v>
      </c>
      <c r="DA395" s="132" t="s">
        <v>4122</v>
      </c>
    </row>
    <row r="396" spans="1:105" ht="12" customHeight="1" x14ac:dyDescent="0.25">
      <c r="A396" s="106" t="s">
        <v>122</v>
      </c>
      <c r="B396" s="101"/>
      <c r="C396" s="101">
        <v>1197.5741126829632</v>
      </c>
      <c r="D396" s="101">
        <v>1205.4197517945165</v>
      </c>
      <c r="E396" s="101">
        <v>1217.2417707442576</v>
      </c>
      <c r="F396" s="101">
        <v>1273.609571016035</v>
      </c>
      <c r="G396" s="101">
        <v>1324.0904467727785</v>
      </c>
      <c r="H396" s="101">
        <v>1382.3647057612957</v>
      </c>
      <c r="I396" s="101">
        <v>1408.8852184799414</v>
      </c>
      <c r="J396" s="101">
        <v>1335.5585739064081</v>
      </c>
      <c r="K396" s="101">
        <v>1397.7184884909791</v>
      </c>
      <c r="L396" s="101">
        <v>1361.2546963604691</v>
      </c>
      <c r="M396" s="101">
        <v>1326.0609442570465</v>
      </c>
      <c r="N396" s="101">
        <v>1371.9756011128582</v>
      </c>
      <c r="O396" s="101">
        <v>1365.476535379353</v>
      </c>
      <c r="P396" s="101">
        <v>1400.1411980883777</v>
      </c>
      <c r="Q396" s="101">
        <v>1383.4582352587572</v>
      </c>
      <c r="R396" s="101">
        <v>1389.621353269102</v>
      </c>
      <c r="S396" s="101">
        <v>1390.2532396133954</v>
      </c>
      <c r="T396" s="101">
        <v>1365.2980345405558</v>
      </c>
      <c r="U396" s="101">
        <v>1349.7960103898658</v>
      </c>
      <c r="V396" s="101">
        <v>1154.6969204385241</v>
      </c>
      <c r="W396" s="101">
        <v>1051.0658032550834</v>
      </c>
      <c r="X396" s="101">
        <v>864.54825012280003</v>
      </c>
      <c r="Y396" s="101">
        <v>822.52347636808599</v>
      </c>
      <c r="DA396" s="131" t="s">
        <v>4123</v>
      </c>
    </row>
    <row r="397" spans="1:105" ht="12" customHeight="1" x14ac:dyDescent="0.25">
      <c r="A397" s="107" t="s">
        <v>121</v>
      </c>
      <c r="B397" s="104"/>
      <c r="C397" s="104">
        <v>1197.7864893436738</v>
      </c>
      <c r="D397" s="104">
        <v>1205.6622741964916</v>
      </c>
      <c r="E397" s="104">
        <v>1217.7098763599565</v>
      </c>
      <c r="F397" s="104">
        <v>1273.9036082813386</v>
      </c>
      <c r="G397" s="104">
        <v>1324.1200288417563</v>
      </c>
      <c r="H397" s="104">
        <v>1382.3266690473231</v>
      </c>
      <c r="I397" s="104">
        <v>1409.5884684682387</v>
      </c>
      <c r="J397" s="104">
        <v>1337.007612022247</v>
      </c>
      <c r="K397" s="104">
        <v>1399.8395591524397</v>
      </c>
      <c r="L397" s="104">
        <v>1362.877657804052</v>
      </c>
      <c r="M397" s="104">
        <v>1327.1749397976021</v>
      </c>
      <c r="N397" s="104">
        <v>1372.2589615741476</v>
      </c>
      <c r="O397" s="104">
        <v>1365.3967411437759</v>
      </c>
      <c r="P397" s="104">
        <v>1400.9346749599445</v>
      </c>
      <c r="Q397" s="104">
        <v>1385.627223478338</v>
      </c>
      <c r="R397" s="104">
        <v>1391.8742505921025</v>
      </c>
      <c r="S397" s="104">
        <v>1392.7627683267351</v>
      </c>
      <c r="T397" s="104">
        <v>1366.9004159895956</v>
      </c>
      <c r="U397" s="104">
        <v>1349.8942484758602</v>
      </c>
      <c r="V397" s="104">
        <v>1153.3254733682647</v>
      </c>
      <c r="W397" s="104">
        <v>1050.0770456825435</v>
      </c>
      <c r="X397" s="104">
        <v>871.06196840664188</v>
      </c>
      <c r="Y397" s="104">
        <v>828.02159856995502</v>
      </c>
      <c r="DA397" s="132" t="s">
        <v>4124</v>
      </c>
    </row>
    <row r="398" spans="1:105" ht="12" customHeight="1" x14ac:dyDescent="0.25">
      <c r="A398" s="108" t="s">
        <v>53</v>
      </c>
      <c r="B398" s="98"/>
      <c r="C398" s="98">
        <v>488.98721590665087</v>
      </c>
      <c r="D398" s="98">
        <v>504.01049850140879</v>
      </c>
      <c r="E398" s="98">
        <v>518.27661369871828</v>
      </c>
      <c r="F398" s="98">
        <v>507.45190311701691</v>
      </c>
      <c r="G398" s="98">
        <v>538.98506420573062</v>
      </c>
      <c r="H398" s="98">
        <v>571.15380076261124</v>
      </c>
      <c r="I398" s="98">
        <v>617.01856922480363</v>
      </c>
      <c r="J398" s="98">
        <v>533.96999345301901</v>
      </c>
      <c r="K398" s="98">
        <v>577.06044306926674</v>
      </c>
      <c r="L398" s="98">
        <v>565.13147451952045</v>
      </c>
      <c r="M398" s="98">
        <v>529.87066951609097</v>
      </c>
      <c r="N398" s="98">
        <v>550.92626598971538</v>
      </c>
      <c r="O398" s="98">
        <v>457.74356613424209</v>
      </c>
      <c r="P398" s="98">
        <v>438.48164041244848</v>
      </c>
      <c r="Q398" s="98">
        <v>470.82177193320734</v>
      </c>
      <c r="R398" s="98">
        <v>574.27874011045537</v>
      </c>
      <c r="S398" s="98">
        <v>608.83356998457327</v>
      </c>
      <c r="T398" s="98">
        <v>545.13775497791926</v>
      </c>
      <c r="U398" s="98">
        <v>540.19966330617751</v>
      </c>
      <c r="V398" s="98">
        <v>324.83432931911534</v>
      </c>
      <c r="W398" s="98">
        <v>261.40200869664966</v>
      </c>
      <c r="X398" s="98">
        <v>299.49148657647527</v>
      </c>
      <c r="Y398" s="98">
        <v>316.70118009285699</v>
      </c>
      <c r="DA398" s="63" t="s">
        <v>4125</v>
      </c>
    </row>
    <row r="399" spans="1:105" ht="12" customHeight="1" x14ac:dyDescent="0.25">
      <c r="A399" s="108" t="s">
        <v>52</v>
      </c>
      <c r="B399" s="98"/>
      <c r="C399" s="98">
        <v>708.79927343702298</v>
      </c>
      <c r="D399" s="98">
        <v>701.65177569508262</v>
      </c>
      <c r="E399" s="98">
        <v>699.43326266123825</v>
      </c>
      <c r="F399" s="98">
        <v>766.45170516432188</v>
      </c>
      <c r="G399" s="98">
        <v>785.13496463602576</v>
      </c>
      <c r="H399" s="98">
        <v>811.17286828471163</v>
      </c>
      <c r="I399" s="98">
        <v>792.56989924343532</v>
      </c>
      <c r="J399" s="98">
        <v>803.03761856922813</v>
      </c>
      <c r="K399" s="98">
        <v>822.77911608317322</v>
      </c>
      <c r="L399" s="98">
        <v>797.74618328453164</v>
      </c>
      <c r="M399" s="98">
        <v>797.30427028151109</v>
      </c>
      <c r="N399" s="98">
        <v>821.33269558443249</v>
      </c>
      <c r="O399" s="98">
        <v>907.65317500953381</v>
      </c>
      <c r="P399" s="98">
        <v>962.4530345474958</v>
      </c>
      <c r="Q399" s="98">
        <v>914.80545154513084</v>
      </c>
      <c r="R399" s="98">
        <v>817.59551048164724</v>
      </c>
      <c r="S399" s="98">
        <v>783.9291983421615</v>
      </c>
      <c r="T399" s="98">
        <v>821.76266101167607</v>
      </c>
      <c r="U399" s="98">
        <v>809.69458516968268</v>
      </c>
      <c r="V399" s="98">
        <v>828.49114404914963</v>
      </c>
      <c r="W399" s="98">
        <v>788.67503698589394</v>
      </c>
      <c r="X399" s="98">
        <v>571.57048183016661</v>
      </c>
      <c r="Y399" s="98">
        <v>511.32041847709797</v>
      </c>
      <c r="DA399" s="63" t="s">
        <v>4126</v>
      </c>
    </row>
    <row r="400" spans="1:105" ht="12" customHeight="1" x14ac:dyDescent="0.25">
      <c r="A400" s="121" t="s">
        <v>54</v>
      </c>
      <c r="B400" s="122"/>
      <c r="C400" s="122">
        <v>229.01303949138432</v>
      </c>
      <c r="D400" s="122">
        <v>224.77717841274881</v>
      </c>
      <c r="E400" s="122">
        <v>244.12236805854332</v>
      </c>
      <c r="F400" s="122">
        <v>246.19176862305491</v>
      </c>
      <c r="G400" s="122">
        <v>256.30455077750366</v>
      </c>
      <c r="H400" s="122">
        <v>249.25311142724183</v>
      </c>
      <c r="I400" s="122">
        <v>244.63527917674239</v>
      </c>
      <c r="J400" s="122">
        <v>213.67573589201402</v>
      </c>
      <c r="K400" s="122">
        <v>221.92657193589275</v>
      </c>
      <c r="L400" s="122">
        <v>219.26762087708244</v>
      </c>
      <c r="M400" s="122">
        <v>205.75077609323202</v>
      </c>
      <c r="N400" s="122">
        <v>213.39611529678095</v>
      </c>
      <c r="O400" s="122">
        <v>214.70988589254696</v>
      </c>
      <c r="P400" s="122">
        <v>218.70140450439425</v>
      </c>
      <c r="Q400" s="122">
        <v>229.73971383275483</v>
      </c>
      <c r="R400" s="122">
        <v>229.672578830671</v>
      </c>
      <c r="S400" s="122">
        <v>230.28733560831731</v>
      </c>
      <c r="T400" s="122">
        <v>229.66350071106538</v>
      </c>
      <c r="U400" s="122">
        <v>228.27515855312535</v>
      </c>
      <c r="V400" s="122">
        <v>239.11006348200991</v>
      </c>
      <c r="W400" s="122">
        <v>233.05878899741373</v>
      </c>
      <c r="X400" s="122">
        <v>171.23894189036596</v>
      </c>
      <c r="Y400" s="122">
        <v>172.49361944326415</v>
      </c>
      <c r="DA400" s="130" t="s">
        <v>4127</v>
      </c>
    </row>
    <row r="401" spans="1:105" ht="12" customHeight="1" x14ac:dyDescent="0.25">
      <c r="A401" s="97" t="s">
        <v>50</v>
      </c>
      <c r="B401" s="98"/>
      <c r="C401" s="98">
        <v>223.99340701152906</v>
      </c>
      <c r="D401" s="98">
        <v>222.78029986133038</v>
      </c>
      <c r="E401" s="98">
        <v>248.06657556879125</v>
      </c>
      <c r="F401" s="98">
        <v>246.88798627634816</v>
      </c>
      <c r="G401" s="98">
        <v>242.81073750272103</v>
      </c>
      <c r="H401" s="98">
        <v>252.6844075028568</v>
      </c>
      <c r="I401" s="98">
        <v>248.60425495908854</v>
      </c>
      <c r="J401" s="98">
        <v>210.76372835819498</v>
      </c>
      <c r="K401" s="98">
        <v>225.8387107401939</v>
      </c>
      <c r="L401" s="98">
        <v>215.91005969344448</v>
      </c>
      <c r="M401" s="98">
        <v>215.74061215192651</v>
      </c>
      <c r="N401" s="98">
        <v>217.51962606155925</v>
      </c>
      <c r="O401" s="98">
        <v>215.47531415335988</v>
      </c>
      <c r="P401" s="98">
        <v>234.7543770358576</v>
      </c>
      <c r="Q401" s="98">
        <v>225.65113949700688</v>
      </c>
      <c r="R401" s="98">
        <v>241.19486503878613</v>
      </c>
      <c r="S401" s="98">
        <v>237.3144061598752</v>
      </c>
      <c r="T401" s="98">
        <v>235.94978653748959</v>
      </c>
      <c r="U401" s="98">
        <v>246.83986503796763</v>
      </c>
      <c r="V401" s="98">
        <v>228.24439590266135</v>
      </c>
      <c r="W401" s="98">
        <v>216.55829842327424</v>
      </c>
      <c r="X401" s="98">
        <v>196.7574914640166</v>
      </c>
      <c r="Y401" s="98">
        <v>177.89360317298096</v>
      </c>
      <c r="DA401" s="63" t="s">
        <v>4128</v>
      </c>
    </row>
    <row r="402" spans="1:105" ht="12" customHeight="1" x14ac:dyDescent="0.25">
      <c r="A402" s="109" t="s">
        <v>120</v>
      </c>
      <c r="B402" s="33"/>
      <c r="C402" s="33">
        <v>229.25693123899308</v>
      </c>
      <c r="D402" s="33">
        <v>224.88984276681717</v>
      </c>
      <c r="E402" s="33">
        <v>243.92439625300966</v>
      </c>
      <c r="F402" s="33">
        <v>246.15099325893681</v>
      </c>
      <c r="G402" s="33">
        <v>257.12632165802114</v>
      </c>
      <c r="H402" s="33">
        <v>249.01578313478902</v>
      </c>
      <c r="I402" s="33">
        <v>244.27901566924263</v>
      </c>
      <c r="J402" s="33">
        <v>213.93441193682091</v>
      </c>
      <c r="K402" s="33">
        <v>221.5800970460879</v>
      </c>
      <c r="L402" s="33">
        <v>219.51902447309868</v>
      </c>
      <c r="M402" s="33">
        <v>204.99619940281278</v>
      </c>
      <c r="N402" s="33">
        <v>213.07869815457698</v>
      </c>
      <c r="O402" s="33">
        <v>214.65190660900362</v>
      </c>
      <c r="P402" s="33">
        <v>217.271750462152</v>
      </c>
      <c r="Q402" s="33">
        <v>230.07490868502279</v>
      </c>
      <c r="R402" s="33">
        <v>228.67616760342119</v>
      </c>
      <c r="S402" s="33">
        <v>229.73214944735898</v>
      </c>
      <c r="T402" s="33">
        <v>229.23248509272472</v>
      </c>
      <c r="U402" s="33">
        <v>226.90695041623667</v>
      </c>
      <c r="V402" s="33">
        <v>239.86769145093064</v>
      </c>
      <c r="W402" s="33">
        <v>234.3062750658668</v>
      </c>
      <c r="X402" s="33">
        <v>168.82693612709298</v>
      </c>
      <c r="Y402" s="33">
        <v>171.9869407047288</v>
      </c>
      <c r="DA402" s="60" t="s">
        <v>4129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4511.6845401950222</v>
      </c>
      <c r="D404" s="117">
        <f t="shared" si="218"/>
        <v>5350.1737871239102</v>
      </c>
      <c r="E404" s="117">
        <f t="shared" si="218"/>
        <v>3276.3741604892307</v>
      </c>
      <c r="F404" s="117">
        <f t="shared" si="218"/>
        <v>3255.4879246405712</v>
      </c>
      <c r="G404" s="117">
        <f t="shared" si="218"/>
        <v>4126.6213372612792</v>
      </c>
      <c r="H404" s="117">
        <f t="shared" si="218"/>
        <v>3589.0638554534521</v>
      </c>
      <c r="I404" s="117">
        <f t="shared" si="218"/>
        <v>3113.4415090387211</v>
      </c>
      <c r="J404" s="117">
        <f t="shared" si="218"/>
        <v>3247.3919272133253</v>
      </c>
      <c r="K404" s="117">
        <f t="shared" si="218"/>
        <v>3162.8134398342822</v>
      </c>
      <c r="L404" s="117">
        <f t="shared" si="218"/>
        <v>3556.8859867160777</v>
      </c>
      <c r="M404" s="117">
        <f t="shared" si="218"/>
        <v>2698.0156913094338</v>
      </c>
      <c r="N404" s="117">
        <f t="shared" si="218"/>
        <v>2678.9950686218826</v>
      </c>
      <c r="O404" s="117">
        <f t="shared" si="218"/>
        <v>2752.6780203856338</v>
      </c>
      <c r="P404" s="117">
        <f t="shared" si="218"/>
        <v>2058.0074318629718</v>
      </c>
      <c r="Q404" s="117">
        <f t="shared" si="218"/>
        <v>1992.2488439497504</v>
      </c>
      <c r="R404" s="117">
        <f t="shared" ref="R404:V404" si="219">R405+R408+R410+R419</f>
        <v>2009.5186829989088</v>
      </c>
      <c r="S404" s="117">
        <f t="shared" si="219"/>
        <v>1953.2785834342476</v>
      </c>
      <c r="T404" s="117">
        <f t="shared" si="219"/>
        <v>1815.9460991242388</v>
      </c>
      <c r="U404" s="117">
        <f t="shared" si="219"/>
        <v>1594.1583240471259</v>
      </c>
      <c r="V404" s="117">
        <f t="shared" si="219"/>
        <v>1649.6583280309992</v>
      </c>
      <c r="W404" s="117">
        <f t="shared" ref="W404:Y404" si="220">W405+W408+W410+W419</f>
        <v>1560.852969486471</v>
      </c>
      <c r="X404" s="117">
        <f t="shared" si="220"/>
        <v>1116.6764334290347</v>
      </c>
      <c r="Y404" s="117">
        <f t="shared" si="220"/>
        <v>872.78381629951207</v>
      </c>
      <c r="DA404" s="129" t="s">
        <v>4279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4468.5126697925407</v>
      </c>
      <c r="D405" s="122">
        <f t="shared" si="221"/>
        <v>5301.7102123126951</v>
      </c>
      <c r="E405" s="122">
        <f t="shared" si="221"/>
        <v>3202.9924494701254</v>
      </c>
      <c r="F405" s="122">
        <f t="shared" si="221"/>
        <v>3090.6100757357449</v>
      </c>
      <c r="G405" s="122">
        <f t="shared" si="221"/>
        <v>4016.5902815943036</v>
      </c>
      <c r="H405" s="122">
        <f t="shared" si="221"/>
        <v>3536.6878798413418</v>
      </c>
      <c r="I405" s="122">
        <f t="shared" si="221"/>
        <v>3071.6984447551145</v>
      </c>
      <c r="J405" s="122">
        <f t="shared" si="221"/>
        <v>3207.7343268160962</v>
      </c>
      <c r="K405" s="122">
        <f t="shared" si="221"/>
        <v>3107.5932974303219</v>
      </c>
      <c r="L405" s="122">
        <f t="shared" si="221"/>
        <v>3495.1103896625641</v>
      </c>
      <c r="M405" s="122">
        <f t="shared" si="221"/>
        <v>2612.5187332344963</v>
      </c>
      <c r="N405" s="122">
        <f t="shared" si="221"/>
        <v>2604.6527999039508</v>
      </c>
      <c r="O405" s="122">
        <f t="shared" si="221"/>
        <v>2692.0321220776532</v>
      </c>
      <c r="P405" s="122">
        <f t="shared" si="221"/>
        <v>1992.9540595773678</v>
      </c>
      <c r="Q405" s="122">
        <f t="shared" si="221"/>
        <v>1943.6836903981907</v>
      </c>
      <c r="R405" s="122">
        <f t="shared" ref="R405:V405" si="222">SUM(R406:R407)</f>
        <v>1955.4467861272415</v>
      </c>
      <c r="S405" s="122">
        <f t="shared" si="222"/>
        <v>1906.1266134186958</v>
      </c>
      <c r="T405" s="122">
        <f t="shared" si="222"/>
        <v>1767.6697838025664</v>
      </c>
      <c r="U405" s="122">
        <f t="shared" si="222"/>
        <v>1537.7021514117459</v>
      </c>
      <c r="V405" s="122">
        <f t="shared" si="222"/>
        <v>1598.5043921694751</v>
      </c>
      <c r="W405" s="122">
        <f t="shared" ref="W405:Y405" si="223">SUM(W406:W407)</f>
        <v>1517.8915144057928</v>
      </c>
      <c r="X405" s="122">
        <f t="shared" si="223"/>
        <v>1063.9894457668195</v>
      </c>
      <c r="Y405" s="122">
        <f t="shared" si="223"/>
        <v>829.81999044649729</v>
      </c>
      <c r="DA405" s="130" t="s">
        <v>4280</v>
      </c>
    </row>
    <row r="406" spans="1:105" ht="12" customHeight="1" x14ac:dyDescent="0.25">
      <c r="A406" s="97" t="s">
        <v>74</v>
      </c>
      <c r="B406" s="98"/>
      <c r="C406" s="98">
        <v>4468.5126697925407</v>
      </c>
      <c r="D406" s="98">
        <v>5301.7102123126951</v>
      </c>
      <c r="E406" s="98">
        <v>3202.9924494701254</v>
      </c>
      <c r="F406" s="98">
        <v>3090.6100757357449</v>
      </c>
      <c r="G406" s="98">
        <v>4016.5902815943036</v>
      </c>
      <c r="H406" s="98">
        <v>3536.6878798413418</v>
      </c>
      <c r="I406" s="98">
        <v>3071.6984447551145</v>
      </c>
      <c r="J406" s="98">
        <v>3207.7343268160962</v>
      </c>
      <c r="K406" s="98">
        <v>3107.5932974303219</v>
      </c>
      <c r="L406" s="98">
        <v>3495.1103896625641</v>
      </c>
      <c r="M406" s="98">
        <v>2612.5187332344963</v>
      </c>
      <c r="N406" s="98">
        <v>2604.6527999039508</v>
      </c>
      <c r="O406" s="98">
        <v>2692.0321220776532</v>
      </c>
      <c r="P406" s="98">
        <v>1992.9540595773678</v>
      </c>
      <c r="Q406" s="98">
        <v>1943.6836903981907</v>
      </c>
      <c r="R406" s="98">
        <v>1955.4467861272415</v>
      </c>
      <c r="S406" s="98">
        <v>1906.1266134186958</v>
      </c>
      <c r="T406" s="98">
        <v>1767.6697838025664</v>
      </c>
      <c r="U406" s="98">
        <v>1537.7021514117459</v>
      </c>
      <c r="V406" s="98">
        <v>1598.5043921694751</v>
      </c>
      <c r="W406" s="98">
        <v>1517.8915144057928</v>
      </c>
      <c r="X406" s="98">
        <v>1063.9894457668195</v>
      </c>
      <c r="Y406" s="98">
        <v>829.81999044649729</v>
      </c>
      <c r="DA406" s="63" t="s">
        <v>4281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4282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4283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4284</v>
      </c>
    </row>
    <row r="410" spans="1:105" ht="12" customHeight="1" x14ac:dyDescent="0.25">
      <c r="A410" s="121" t="s">
        <v>55</v>
      </c>
      <c r="B410" s="122"/>
      <c r="C410" s="122">
        <v>39.310456830761744</v>
      </c>
      <c r="D410" s="122">
        <v>44.037939418751989</v>
      </c>
      <c r="E410" s="122">
        <v>68.972575325442918</v>
      </c>
      <c r="F410" s="122">
        <v>159.79911685421683</v>
      </c>
      <c r="G410" s="122">
        <v>104.84973412535645</v>
      </c>
      <c r="H410" s="122">
        <v>46.300702295181907</v>
      </c>
      <c r="I410" s="122">
        <v>34.134179577917742</v>
      </c>
      <c r="J410" s="122">
        <v>33.269664227623068</v>
      </c>
      <c r="K410" s="122">
        <v>48.39560166015918</v>
      </c>
      <c r="L410" s="122">
        <v>56.190337224532115</v>
      </c>
      <c r="M410" s="122">
        <v>79.871394501956232</v>
      </c>
      <c r="N410" s="122">
        <v>68.570214580914964</v>
      </c>
      <c r="O410" s="122">
        <v>55.013309757413005</v>
      </c>
      <c r="P410" s="122">
        <v>57.927682860490705</v>
      </c>
      <c r="Q410" s="122">
        <v>42.222476352632597</v>
      </c>
      <c r="R410" s="122">
        <v>46.961417705217642</v>
      </c>
      <c r="S410" s="122">
        <v>40.730125462558505</v>
      </c>
      <c r="T410" s="122">
        <v>42.694608678694486</v>
      </c>
      <c r="U410" s="122">
        <v>50.223217145026176</v>
      </c>
      <c r="V410" s="122">
        <v>45.689440630104031</v>
      </c>
      <c r="W410" s="122">
        <v>37.374678996770633</v>
      </c>
      <c r="X410" s="122">
        <v>46.454601047061374</v>
      </c>
      <c r="Y410" s="122">
        <v>37.366924111176019</v>
      </c>
      <c r="DA410" s="130" t="s">
        <v>4285</v>
      </c>
    </row>
    <row r="411" spans="1:105" ht="12" customHeight="1" x14ac:dyDescent="0.25">
      <c r="A411" s="97" t="s">
        <v>141</v>
      </c>
      <c r="B411" s="98"/>
      <c r="C411" s="98">
        <v>450.37165356724569</v>
      </c>
      <c r="D411" s="98">
        <v>451.18115291287415</v>
      </c>
      <c r="E411" s="98">
        <v>444.03646126675676</v>
      </c>
      <c r="F411" s="98">
        <v>476.31350795669192</v>
      </c>
      <c r="G411" s="98">
        <v>491.75677499672668</v>
      </c>
      <c r="H411" s="98">
        <v>523.79286116057744</v>
      </c>
      <c r="I411" s="98">
        <v>523.79505007129615</v>
      </c>
      <c r="J411" s="98">
        <v>486.49587953901448</v>
      </c>
      <c r="K411" s="98">
        <v>522.74401146763341</v>
      </c>
      <c r="L411" s="98">
        <v>510.86381593303781</v>
      </c>
      <c r="M411" s="98">
        <v>497.60312104818075</v>
      </c>
      <c r="N411" s="98">
        <v>488.6428842798847</v>
      </c>
      <c r="O411" s="98">
        <v>468.77130788027188</v>
      </c>
      <c r="P411" s="98">
        <v>487.23149484913017</v>
      </c>
      <c r="Q411" s="98">
        <v>430.8256383388993</v>
      </c>
      <c r="R411" s="98">
        <v>460.39523404561544</v>
      </c>
      <c r="S411" s="98">
        <v>433.54756803938687</v>
      </c>
      <c r="T411" s="98">
        <v>405.68114911646938</v>
      </c>
      <c r="U411" s="98">
        <v>396.63905843314006</v>
      </c>
      <c r="V411" s="98">
        <v>337.11776670064972</v>
      </c>
      <c r="W411" s="98">
        <v>301.33618153195494</v>
      </c>
      <c r="X411" s="98">
        <v>280.02854624651189</v>
      </c>
      <c r="Y411" s="98">
        <v>253.33588793774805</v>
      </c>
      <c r="DA411" s="63" t="s">
        <v>4286</v>
      </c>
    </row>
    <row r="412" spans="1:105" ht="12" customHeight="1" x14ac:dyDescent="0.25">
      <c r="A412" s="97" t="s">
        <v>140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215.56472009680544</v>
      </c>
      <c r="L412" s="98">
        <v>0</v>
      </c>
      <c r="M412" s="98">
        <v>198.90421193926807</v>
      </c>
      <c r="N412" s="98">
        <v>0</v>
      </c>
      <c r="O412" s="98">
        <v>0</v>
      </c>
      <c r="P412" s="98">
        <v>152.68365675544857</v>
      </c>
      <c r="Q412" s="98">
        <v>0</v>
      </c>
      <c r="R412" s="98">
        <v>190.29046584302966</v>
      </c>
      <c r="S412" s="98">
        <v>189.70402402272305</v>
      </c>
      <c r="T412" s="98">
        <v>161.89717157818157</v>
      </c>
      <c r="U412" s="98">
        <v>158.89423019639617</v>
      </c>
      <c r="V412" s="98">
        <v>95.043121198313926</v>
      </c>
      <c r="W412" s="98">
        <v>75.456806148093023</v>
      </c>
      <c r="X412" s="98">
        <v>97.864305870837256</v>
      </c>
      <c r="Y412" s="98">
        <v>97.911630144172562</v>
      </c>
      <c r="DA412" s="63" t="s">
        <v>4287</v>
      </c>
    </row>
    <row r="413" spans="1:105" ht="12" customHeight="1" x14ac:dyDescent="0.25">
      <c r="A413" s="100" t="s">
        <v>50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215.56472009680544</v>
      </c>
      <c r="L413" s="101">
        <v>0</v>
      </c>
      <c r="M413" s="101">
        <v>198.90421193926807</v>
      </c>
      <c r="N413" s="101">
        <v>0</v>
      </c>
      <c r="O413" s="101">
        <v>0</v>
      </c>
      <c r="P413" s="101">
        <v>152.68365675544857</v>
      </c>
      <c r="Q413" s="101">
        <v>0</v>
      </c>
      <c r="R413" s="101">
        <v>190.29046584302966</v>
      </c>
      <c r="S413" s="101">
        <v>189.70402402272305</v>
      </c>
      <c r="T413" s="101">
        <v>161.89717157818157</v>
      </c>
      <c r="U413" s="101">
        <v>158.89423019639617</v>
      </c>
      <c r="V413" s="101">
        <v>95.043121198313926</v>
      </c>
      <c r="W413" s="101">
        <v>75.456806148093023</v>
      </c>
      <c r="X413" s="101">
        <v>97.864305870837256</v>
      </c>
      <c r="Y413" s="101">
        <v>97.911630144172562</v>
      </c>
      <c r="DA413" s="131" t="s">
        <v>4288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4289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4290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4291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4292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4293</v>
      </c>
    </row>
    <row r="419" spans="1:105" ht="12" customHeight="1" x14ac:dyDescent="0.25">
      <c r="A419" s="121" t="s">
        <v>54</v>
      </c>
      <c r="B419" s="122"/>
      <c r="C419" s="122">
        <v>3.8614135717198836</v>
      </c>
      <c r="D419" s="122">
        <v>4.425635392462925</v>
      </c>
      <c r="E419" s="122">
        <v>4.409135693662253</v>
      </c>
      <c r="F419" s="122">
        <v>5.0787320506098066</v>
      </c>
      <c r="G419" s="122">
        <v>5.1813215416192815</v>
      </c>
      <c r="H419" s="122">
        <v>6.0752733169283664</v>
      </c>
      <c r="I419" s="122">
        <v>7.6088847056891344</v>
      </c>
      <c r="J419" s="122">
        <v>6.3879361696060206</v>
      </c>
      <c r="K419" s="122">
        <v>6.8245407438010863</v>
      </c>
      <c r="L419" s="122">
        <v>5.5852598289817328</v>
      </c>
      <c r="M419" s="122">
        <v>5.6255635729812594</v>
      </c>
      <c r="N419" s="122">
        <v>5.7720541370166218</v>
      </c>
      <c r="O419" s="122">
        <v>5.6325885505675668</v>
      </c>
      <c r="P419" s="122">
        <v>7.1256894251132348</v>
      </c>
      <c r="Q419" s="122">
        <v>6.342677198927114</v>
      </c>
      <c r="R419" s="122">
        <v>7.1104791664497569</v>
      </c>
      <c r="S419" s="122">
        <v>6.4218445529931802</v>
      </c>
      <c r="T419" s="122">
        <v>5.5817066429778022</v>
      </c>
      <c r="U419" s="122">
        <v>6.2329554903537785</v>
      </c>
      <c r="V419" s="122">
        <v>5.4644952314202788</v>
      </c>
      <c r="W419" s="122">
        <v>5.5867760839076395</v>
      </c>
      <c r="X419" s="122">
        <v>6.2323866151537279</v>
      </c>
      <c r="Y419" s="122">
        <v>5.5969017418387361</v>
      </c>
      <c r="DA419" s="130" t="s">
        <v>4294</v>
      </c>
    </row>
    <row r="420" spans="1:105" ht="12" customHeight="1" x14ac:dyDescent="0.25">
      <c r="A420" s="97" t="s">
        <v>50</v>
      </c>
      <c r="B420" s="98"/>
      <c r="C420" s="98">
        <v>83.334692896652371</v>
      </c>
      <c r="D420" s="98">
        <v>82.866207520943732</v>
      </c>
      <c r="E420" s="98">
        <v>92.252685282779439</v>
      </c>
      <c r="F420" s="98">
        <v>91.795380361553839</v>
      </c>
      <c r="G420" s="98">
        <v>90.260736080126918</v>
      </c>
      <c r="H420" s="98">
        <v>93.911667685343062</v>
      </c>
      <c r="I420" s="98">
        <v>92.37613841485242</v>
      </c>
      <c r="J420" s="98">
        <v>78.299188196567911</v>
      </c>
      <c r="K420" s="98">
        <v>83.882219239341509</v>
      </c>
      <c r="L420" s="98">
        <v>80.177874650250928</v>
      </c>
      <c r="M420" s="98">
        <v>80.102364334777178</v>
      </c>
      <c r="N420" s="98">
        <v>80.755803293122469</v>
      </c>
      <c r="O420" s="98">
        <v>79.992639152358691</v>
      </c>
      <c r="P420" s="98">
        <v>87.137002112813278</v>
      </c>
      <c r="Q420" s="98">
        <v>83.70814698464288</v>
      </c>
      <c r="R420" s="98">
        <v>89.334538663255586</v>
      </c>
      <c r="S420" s="98">
        <v>87.704048466592582</v>
      </c>
      <c r="T420" s="98">
        <v>86.989901297479946</v>
      </c>
      <c r="U420" s="98">
        <v>90.805606457507011</v>
      </c>
      <c r="V420" s="98">
        <v>83.834607092698562</v>
      </c>
      <c r="W420" s="98">
        <v>79.483029071054077</v>
      </c>
      <c r="X420" s="98">
        <v>72.169818947464179</v>
      </c>
      <c r="Y420" s="98">
        <v>65.246490414370058</v>
      </c>
      <c r="DA420" s="63" t="s">
        <v>4295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4296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177.133846611813</v>
      </c>
      <c r="D423" s="118">
        <f t="shared" si="225"/>
        <v>207.19073084563689</v>
      </c>
      <c r="E423" s="118">
        <f t="shared" si="225"/>
        <v>132.33309124991035</v>
      </c>
      <c r="F423" s="118">
        <f t="shared" si="225"/>
        <v>129.59515937545265</v>
      </c>
      <c r="G423" s="118">
        <f t="shared" si="225"/>
        <v>163.51479256986102</v>
      </c>
      <c r="H423" s="118">
        <f t="shared" si="225"/>
        <v>146.80589951316992</v>
      </c>
      <c r="I423" s="118">
        <f t="shared" si="225"/>
        <v>129.86660429403449</v>
      </c>
      <c r="J423" s="118">
        <f t="shared" si="225"/>
        <v>133.50801665521419</v>
      </c>
      <c r="K423" s="118">
        <f t="shared" si="225"/>
        <v>130.32178237247058</v>
      </c>
      <c r="L423" s="118">
        <f t="shared" si="225"/>
        <v>144.45475547093889</v>
      </c>
      <c r="M423" s="118">
        <f t="shared" si="225"/>
        <v>112.24110504732396</v>
      </c>
      <c r="N423" s="118">
        <f t="shared" si="225"/>
        <v>112.61400798893108</v>
      </c>
      <c r="O423" s="118">
        <f t="shared" si="225"/>
        <v>115.32121495876495</v>
      </c>
      <c r="P423" s="118">
        <f t="shared" si="225"/>
        <v>90.096230315055905</v>
      </c>
      <c r="Q423" s="118">
        <f t="shared" si="225"/>
        <v>87.692996967844735</v>
      </c>
      <c r="R423" s="118">
        <f t="shared" ref="R423:V423" si="226">R424+R427+R429+R438</f>
        <v>88.395007826736403</v>
      </c>
      <c r="S423" s="118">
        <f t="shared" si="226"/>
        <v>86.367755915051802</v>
      </c>
      <c r="T423" s="118">
        <f t="shared" si="226"/>
        <v>80.987603384563286</v>
      </c>
      <c r="U423" s="118">
        <f t="shared" si="226"/>
        <v>72.578186586916189</v>
      </c>
      <c r="V423" s="118">
        <f t="shared" si="226"/>
        <v>72.815757078939484</v>
      </c>
      <c r="W423" s="118">
        <f t="shared" ref="W423:Y423" si="227">W424+W427+W429+W438</f>
        <v>68.363982566507602</v>
      </c>
      <c r="X423" s="118">
        <f t="shared" si="227"/>
        <v>48.833245625558185</v>
      </c>
      <c r="Y423" s="118">
        <f t="shared" si="227"/>
        <v>40.292594277746765</v>
      </c>
      <c r="DA423" s="129" t="s">
        <v>4447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160.25560112829154</v>
      </c>
      <c r="D424" s="123">
        <f t="shared" si="228"/>
        <v>190.23859822619519</v>
      </c>
      <c r="E424" s="123">
        <f t="shared" si="228"/>
        <v>115.04596018475112</v>
      </c>
      <c r="F424" s="123">
        <f t="shared" si="228"/>
        <v>111.16747113141793</v>
      </c>
      <c r="G424" s="123">
        <f t="shared" si="228"/>
        <v>144.52186599579761</v>
      </c>
      <c r="H424" s="123">
        <f t="shared" si="228"/>
        <v>127.25326950887914</v>
      </c>
      <c r="I424" s="123">
        <f t="shared" si="228"/>
        <v>110.55557619471421</v>
      </c>
      <c r="J424" s="123">
        <f t="shared" si="228"/>
        <v>115.49735631333466</v>
      </c>
      <c r="K424" s="123">
        <f t="shared" si="228"/>
        <v>111.91295526235228</v>
      </c>
      <c r="L424" s="123">
        <f t="shared" si="228"/>
        <v>126.01046636144089</v>
      </c>
      <c r="M424" s="123">
        <f t="shared" si="228"/>
        <v>94.360267356697037</v>
      </c>
      <c r="N424" s="123">
        <f t="shared" si="228"/>
        <v>94.190666640542716</v>
      </c>
      <c r="O424" s="123">
        <f t="shared" si="228"/>
        <v>97.456765933022353</v>
      </c>
      <c r="P424" s="123">
        <f t="shared" si="228"/>
        <v>72.219925473236714</v>
      </c>
      <c r="Q424" s="123">
        <f t="shared" si="228"/>
        <v>70.486026173986247</v>
      </c>
      <c r="R424" s="123">
        <f t="shared" ref="R424:V424" si="229">SUM(R425:R426)</f>
        <v>70.99586964609901</v>
      </c>
      <c r="S424" s="123">
        <f t="shared" si="229"/>
        <v>69.265244510772362</v>
      </c>
      <c r="T424" s="123">
        <f t="shared" si="229"/>
        <v>64.281068449882426</v>
      </c>
      <c r="U424" s="123">
        <f t="shared" si="229"/>
        <v>55.962453187286187</v>
      </c>
      <c r="V424" s="123">
        <f t="shared" si="229"/>
        <v>58.197040971674802</v>
      </c>
      <c r="W424" s="123">
        <f t="shared" ref="W424:Y424" si="230">SUM(W425:W426)</f>
        <v>55.275766058962468</v>
      </c>
      <c r="X424" s="123">
        <f t="shared" si="230"/>
        <v>38.747868515454741</v>
      </c>
      <c r="Y424" s="123">
        <f t="shared" si="230"/>
        <v>30.249241625356607</v>
      </c>
      <c r="DA424" s="130" t="s">
        <v>4448</v>
      </c>
    </row>
    <row r="425" spans="1:105" ht="12" customHeight="1" x14ac:dyDescent="0.25">
      <c r="A425" s="97" t="s">
        <v>74</v>
      </c>
      <c r="B425" s="99"/>
      <c r="C425" s="99">
        <v>158.24924793037641</v>
      </c>
      <c r="D425" s="99">
        <v>187.89372653435436</v>
      </c>
      <c r="E425" s="99">
        <v>113.63931485402193</v>
      </c>
      <c r="F425" s="99">
        <v>109.79693533251567</v>
      </c>
      <c r="G425" s="99">
        <v>142.75176652487534</v>
      </c>
      <c r="H425" s="99">
        <v>125.71433964424305</v>
      </c>
      <c r="I425" s="99">
        <v>109.2234865353718</v>
      </c>
      <c r="J425" s="99">
        <v>114.09449971990905</v>
      </c>
      <c r="K425" s="99">
        <v>110.55466641654252</v>
      </c>
      <c r="L425" s="99">
        <v>124.48155940387201</v>
      </c>
      <c r="M425" s="99">
        <v>93.204089256227377</v>
      </c>
      <c r="N425" s="99">
        <v>93.005382115857543</v>
      </c>
      <c r="O425" s="99">
        <v>96.182085326769212</v>
      </c>
      <c r="P425" s="99">
        <v>71.231603807008</v>
      </c>
      <c r="Q425" s="99">
        <v>69.490720480260833</v>
      </c>
      <c r="R425" s="99">
        <v>69.983529254067719</v>
      </c>
      <c r="S425" s="99">
        <v>68.277534132490899</v>
      </c>
      <c r="T425" s="99">
        <v>63.36513051052885</v>
      </c>
      <c r="U425" s="99">
        <v>55.162431624717705</v>
      </c>
      <c r="V425" s="99">
        <v>57.399745316051423</v>
      </c>
      <c r="W425" s="99">
        <v>54.511470176400977</v>
      </c>
      <c r="X425" s="99">
        <v>38.230520067316974</v>
      </c>
      <c r="Y425" s="99">
        <v>29.847019287325743</v>
      </c>
      <c r="DA425" s="63" t="s">
        <v>4449</v>
      </c>
    </row>
    <row r="426" spans="1:105" ht="12" customHeight="1" x14ac:dyDescent="0.25">
      <c r="A426" s="97" t="s">
        <v>53</v>
      </c>
      <c r="B426" s="99"/>
      <c r="C426" s="99">
        <v>2.0063531979151383</v>
      </c>
      <c r="D426" s="99">
        <v>2.3448716918408419</v>
      </c>
      <c r="E426" s="99">
        <v>1.4066453307291957</v>
      </c>
      <c r="F426" s="99">
        <v>1.3705357989022473</v>
      </c>
      <c r="G426" s="99">
        <v>1.7700994709222644</v>
      </c>
      <c r="H426" s="99">
        <v>1.5389298646360923</v>
      </c>
      <c r="I426" s="99">
        <v>1.332089659342405</v>
      </c>
      <c r="J426" s="99">
        <v>1.4028565934256134</v>
      </c>
      <c r="K426" s="99">
        <v>1.3582888458097659</v>
      </c>
      <c r="L426" s="99">
        <v>1.528906957568883</v>
      </c>
      <c r="M426" s="99">
        <v>1.1561781004696552</v>
      </c>
      <c r="N426" s="99">
        <v>1.1852845246851684</v>
      </c>
      <c r="O426" s="99">
        <v>1.2746806062531482</v>
      </c>
      <c r="P426" s="99">
        <v>0.98832166622870954</v>
      </c>
      <c r="Q426" s="99">
        <v>0.99530569372541455</v>
      </c>
      <c r="R426" s="99">
        <v>1.0123403920312839</v>
      </c>
      <c r="S426" s="99">
        <v>0.98771037828146879</v>
      </c>
      <c r="T426" s="99">
        <v>0.91593793935358081</v>
      </c>
      <c r="U426" s="99">
        <v>0.80002156256848134</v>
      </c>
      <c r="V426" s="99">
        <v>0.79729565562338112</v>
      </c>
      <c r="W426" s="99">
        <v>0.76429588256149272</v>
      </c>
      <c r="X426" s="99">
        <v>0.51734844813776881</v>
      </c>
      <c r="Y426" s="99">
        <v>0.40222233803086394</v>
      </c>
      <c r="DA426" s="63" t="s">
        <v>4450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4.0188936960131004E-2</v>
      </c>
      <c r="D427" s="123">
        <f t="shared" si="231"/>
        <v>1.2453867754611684E-2</v>
      </c>
      <c r="E427" s="123">
        <f t="shared" si="231"/>
        <v>4.3039990467871179E-2</v>
      </c>
      <c r="F427" s="123">
        <f t="shared" si="231"/>
        <v>1.847749185497025E-2</v>
      </c>
      <c r="G427" s="123">
        <f t="shared" si="231"/>
        <v>0.11962746798979172</v>
      </c>
      <c r="H427" s="123">
        <f t="shared" si="231"/>
        <v>0.31160097599117859</v>
      </c>
      <c r="I427" s="123">
        <f t="shared" si="231"/>
        <v>9.5117535497028019E-2</v>
      </c>
      <c r="J427" s="123">
        <f t="shared" si="231"/>
        <v>8.7338758349374879E-2</v>
      </c>
      <c r="K427" s="123">
        <f t="shared" si="231"/>
        <v>1.9557786570310914E-2</v>
      </c>
      <c r="L427" s="123">
        <f t="shared" si="231"/>
        <v>0.10719996286872478</v>
      </c>
      <c r="M427" s="123">
        <f t="shared" si="231"/>
        <v>1.5449589957205728E-2</v>
      </c>
      <c r="N427" s="123">
        <f t="shared" si="231"/>
        <v>9.1658823091180328E-2</v>
      </c>
      <c r="O427" s="123">
        <f t="shared" si="231"/>
        <v>0.1533009523498948</v>
      </c>
      <c r="P427" s="123">
        <f t="shared" si="231"/>
        <v>8.3966408309619558E-2</v>
      </c>
      <c r="Q427" s="123">
        <f t="shared" si="231"/>
        <v>5.3385284986900448E-2</v>
      </c>
      <c r="R427" s="123">
        <f t="shared" si="231"/>
        <v>8.4317794001274371E-2</v>
      </c>
      <c r="S427" s="123">
        <f t="shared" si="231"/>
        <v>7.8184169991342839E-2</v>
      </c>
      <c r="T427" s="123">
        <f t="shared" si="231"/>
        <v>3.7996581865651274E-2</v>
      </c>
      <c r="U427" s="123">
        <f t="shared" si="231"/>
        <v>0.24652048974956869</v>
      </c>
      <c r="V427" s="123">
        <f t="shared" si="231"/>
        <v>0.38275890091372655</v>
      </c>
      <c r="W427" s="123">
        <f t="shared" si="231"/>
        <v>0.23057387903458734</v>
      </c>
      <c r="X427" s="123">
        <f t="shared" si="231"/>
        <v>0.17748879776022583</v>
      </c>
      <c r="Y427" s="123">
        <f t="shared" si="231"/>
        <v>0.17922560743730542</v>
      </c>
      <c r="DA427" s="130" t="s">
        <v>4451</v>
      </c>
    </row>
    <row r="428" spans="1:105" ht="12" customHeight="1" x14ac:dyDescent="0.25">
      <c r="A428" s="97" t="s">
        <v>53</v>
      </c>
      <c r="B428" s="99"/>
      <c r="C428" s="99">
        <f>RES_hhdet_in_fecs!C29</f>
        <v>4.0188936960131004E-2</v>
      </c>
      <c r="D428" s="99">
        <f>RES_hhdet_in_fecs!D29</f>
        <v>1.2453867754611684E-2</v>
      </c>
      <c r="E428" s="99">
        <f>RES_hhdet_in_fecs!E29</f>
        <v>4.3039990467871179E-2</v>
      </c>
      <c r="F428" s="99">
        <f>RES_hhdet_in_fecs!F29</f>
        <v>1.847749185497025E-2</v>
      </c>
      <c r="G428" s="99">
        <f>RES_hhdet_in_fecs!G29</f>
        <v>0.11962746798979172</v>
      </c>
      <c r="H428" s="99">
        <f>RES_hhdet_in_fecs!H29</f>
        <v>0.31160097599117859</v>
      </c>
      <c r="I428" s="99">
        <f>RES_hhdet_in_fecs!I29</f>
        <v>9.5117535497028019E-2</v>
      </c>
      <c r="J428" s="99">
        <f>RES_hhdet_in_fecs!J29</f>
        <v>8.7338758349374879E-2</v>
      </c>
      <c r="K428" s="99">
        <f>RES_hhdet_in_fecs!K29</f>
        <v>1.9557786570310914E-2</v>
      </c>
      <c r="L428" s="99">
        <f>RES_hhdet_in_fecs!L29</f>
        <v>0.10719996286872478</v>
      </c>
      <c r="M428" s="99">
        <f>RES_hhdet_in_fecs!M29</f>
        <v>1.5449589957205728E-2</v>
      </c>
      <c r="N428" s="99">
        <f>RES_hhdet_in_fecs!N29</f>
        <v>9.1658823091180328E-2</v>
      </c>
      <c r="O428" s="99">
        <f>RES_hhdet_in_fecs!O29</f>
        <v>0.1533009523498948</v>
      </c>
      <c r="P428" s="99">
        <f>RES_hhdet_in_fecs!P29</f>
        <v>8.3966408309619558E-2</v>
      </c>
      <c r="Q428" s="99">
        <f>RES_hhdet_in_fecs!Q29</f>
        <v>5.3385284986900448E-2</v>
      </c>
      <c r="R428" s="99">
        <f>RES_hhdet_in_fecs!R29</f>
        <v>8.4317794001274371E-2</v>
      </c>
      <c r="S428" s="99">
        <f>RES_hhdet_in_fecs!S29</f>
        <v>7.8184169991342839E-2</v>
      </c>
      <c r="T428" s="99">
        <f>RES_hhdet_in_fecs!T29</f>
        <v>3.7996581865651274E-2</v>
      </c>
      <c r="U428" s="99">
        <f>RES_hhdet_in_fecs!U29</f>
        <v>0.24652048974956869</v>
      </c>
      <c r="V428" s="99">
        <f>RES_hhdet_in_fecs!V29</f>
        <v>0.38275890091372655</v>
      </c>
      <c r="W428" s="99">
        <f>RES_hhdet_in_fecs!W29</f>
        <v>0.23057387903458734</v>
      </c>
      <c r="X428" s="99">
        <f>RES_hhdet_in_fecs!X29</f>
        <v>0.17748879776022583</v>
      </c>
      <c r="Y428" s="99">
        <f>RES_hhdet_in_fecs!Y29</f>
        <v>0.17922560743730542</v>
      </c>
      <c r="DA428" s="63" t="s">
        <v>4452</v>
      </c>
    </row>
    <row r="429" spans="1:105" ht="12" customHeight="1" x14ac:dyDescent="0.25">
      <c r="A429" s="121" t="s">
        <v>55</v>
      </c>
      <c r="B429" s="123"/>
      <c r="C429" s="123">
        <v>14.406819449039494</v>
      </c>
      <c r="D429" s="123">
        <v>14.550688705496885</v>
      </c>
      <c r="E429" s="123">
        <v>14.65364180898432</v>
      </c>
      <c r="F429" s="123">
        <v>15.792865264647498</v>
      </c>
      <c r="G429" s="123">
        <v>16.153617890057212</v>
      </c>
      <c r="H429" s="123">
        <v>16.592552203014201</v>
      </c>
      <c r="I429" s="123">
        <v>16.607796801025557</v>
      </c>
      <c r="J429" s="123">
        <v>15.650693240707737</v>
      </c>
      <c r="K429" s="123">
        <v>16.031668637452249</v>
      </c>
      <c r="L429" s="123">
        <v>16.019010406191292</v>
      </c>
      <c r="M429" s="123">
        <v>15.690344609701404</v>
      </c>
      <c r="N429" s="123">
        <v>16.083836353780505</v>
      </c>
      <c r="O429" s="123">
        <v>15.462705752647555</v>
      </c>
      <c r="P429" s="123">
        <v>15.507213540000981</v>
      </c>
      <c r="Q429" s="123">
        <v>14.785295447678861</v>
      </c>
      <c r="R429" s="123">
        <v>14.969011463761534</v>
      </c>
      <c r="S429" s="123">
        <v>14.714414688470693</v>
      </c>
      <c r="T429" s="123">
        <v>14.410477821510712</v>
      </c>
      <c r="U429" s="123">
        <v>14.152384739818633</v>
      </c>
      <c r="V429" s="123">
        <v>11.953268781792428</v>
      </c>
      <c r="W429" s="123">
        <v>10.651456308808303</v>
      </c>
      <c r="X429" s="123">
        <v>8.2750977999754056</v>
      </c>
      <c r="Y429" s="123">
        <v>8.2358962819036829</v>
      </c>
      <c r="DA429" s="130" t="s">
        <v>4453</v>
      </c>
    </row>
    <row r="430" spans="1:105" ht="12" customHeight="1" x14ac:dyDescent="0.25">
      <c r="A430" s="97" t="s">
        <v>141</v>
      </c>
      <c r="B430" s="99"/>
      <c r="C430" s="99">
        <v>15.94959681953538</v>
      </c>
      <c r="D430" s="99">
        <v>15.989955083924965</v>
      </c>
      <c r="E430" s="99">
        <v>15.754017539724876</v>
      </c>
      <c r="F430" s="99">
        <v>16.921501628986537</v>
      </c>
      <c r="G430" s="99">
        <v>17.477298755872667</v>
      </c>
      <c r="H430" s="99">
        <v>18.618627339578708</v>
      </c>
      <c r="I430" s="99">
        <v>18.625110058066795</v>
      </c>
      <c r="J430" s="99">
        <v>17.30395922373507</v>
      </c>
      <c r="K430" s="99">
        <v>18.596960502147333</v>
      </c>
      <c r="L430" s="99">
        <v>18.194882953753229</v>
      </c>
      <c r="M430" s="99">
        <v>17.752464362592985</v>
      </c>
      <c r="N430" s="99">
        <v>17.448167438025255</v>
      </c>
      <c r="O430" s="99">
        <v>16.748463572746676</v>
      </c>
      <c r="P430" s="99">
        <v>17.414491135209317</v>
      </c>
      <c r="Q430" s="99">
        <v>15.402909515284911</v>
      </c>
      <c r="R430" s="99">
        <v>16.477095443786787</v>
      </c>
      <c r="S430" s="99">
        <v>15.529691819252427</v>
      </c>
      <c r="T430" s="99">
        <v>14.542330923442172</v>
      </c>
      <c r="U430" s="99">
        <v>14.228747043387516</v>
      </c>
      <c r="V430" s="99">
        <v>12.105361764987741</v>
      </c>
      <c r="W430" s="99">
        <v>10.821773569951135</v>
      </c>
      <c r="X430" s="99">
        <v>10.061788675904857</v>
      </c>
      <c r="Y430" s="99">
        <v>9.1120016636153522</v>
      </c>
      <c r="DA430" s="63" t="s">
        <v>4454</v>
      </c>
    </row>
    <row r="431" spans="1:105" ht="12" customHeight="1" x14ac:dyDescent="0.25">
      <c r="A431" s="97" t="s">
        <v>140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14.468746633966731</v>
      </c>
      <c r="L431" s="99">
        <v>0</v>
      </c>
      <c r="M431" s="99">
        <v>13.86914284316188</v>
      </c>
      <c r="N431" s="99">
        <v>0</v>
      </c>
      <c r="O431" s="99">
        <v>0</v>
      </c>
      <c r="P431" s="99">
        <v>13.828623364995089</v>
      </c>
      <c r="Q431" s="99">
        <v>0</v>
      </c>
      <c r="R431" s="99">
        <v>13.970413788754668</v>
      </c>
      <c r="S431" s="99">
        <v>13.396574827194147</v>
      </c>
      <c r="T431" s="99">
        <v>12.524662447003356</v>
      </c>
      <c r="U431" s="99">
        <v>12.34823693075125</v>
      </c>
      <c r="V431" s="99">
        <v>10.261638234748382</v>
      </c>
      <c r="W431" s="99">
        <v>9.1564707302886799</v>
      </c>
      <c r="X431" s="99">
        <v>8.786121565327317</v>
      </c>
      <c r="Y431" s="99">
        <v>8.0267641145275146</v>
      </c>
      <c r="DA431" s="63" t="s">
        <v>4455</v>
      </c>
    </row>
    <row r="432" spans="1:105" ht="12" customHeight="1" x14ac:dyDescent="0.25">
      <c r="A432" s="100" t="s">
        <v>50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7.6688560698030113</v>
      </c>
      <c r="L432" s="102">
        <v>0</v>
      </c>
      <c r="M432" s="102">
        <v>7.0960968383468055</v>
      </c>
      <c r="N432" s="102">
        <v>0</v>
      </c>
      <c r="O432" s="102">
        <v>0</v>
      </c>
      <c r="P432" s="102">
        <v>5.4571763425975259</v>
      </c>
      <c r="Q432" s="102">
        <v>0</v>
      </c>
      <c r="R432" s="102">
        <v>6.8103097857602792</v>
      </c>
      <c r="S432" s="102">
        <v>6.7952059868948602</v>
      </c>
      <c r="T432" s="102">
        <v>5.8034795301353412</v>
      </c>
      <c r="U432" s="102">
        <v>5.7000584285609683</v>
      </c>
      <c r="V432" s="102">
        <v>3.4128470197205654</v>
      </c>
      <c r="W432" s="102">
        <v>2.7098520539252475</v>
      </c>
      <c r="X432" s="102">
        <v>3.5163913743266995</v>
      </c>
      <c r="Y432" s="102">
        <v>3.5216918693344539</v>
      </c>
      <c r="DA432" s="131" t="s">
        <v>4456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6.799890564163718</v>
      </c>
      <c r="L433" s="105">
        <v>0</v>
      </c>
      <c r="M433" s="105">
        <v>6.7730460048150736</v>
      </c>
      <c r="N433" s="105">
        <v>0</v>
      </c>
      <c r="O433" s="105">
        <v>0</v>
      </c>
      <c r="P433" s="105">
        <v>8.371447022397561</v>
      </c>
      <c r="Q433" s="105">
        <v>0</v>
      </c>
      <c r="R433" s="105">
        <v>7.1601040029943865</v>
      </c>
      <c r="S433" s="105">
        <v>6.6013688402992852</v>
      </c>
      <c r="T433" s="105">
        <v>6.7211829168680151</v>
      </c>
      <c r="U433" s="105">
        <v>6.6481785021902819</v>
      </c>
      <c r="V433" s="105">
        <v>6.8487912150278181</v>
      </c>
      <c r="W433" s="105">
        <v>6.4466186763634328</v>
      </c>
      <c r="X433" s="105">
        <v>5.2697301910006189</v>
      </c>
      <c r="Y433" s="105">
        <v>4.5050722451930598</v>
      </c>
      <c r="DA433" s="132" t="s">
        <v>4457</v>
      </c>
    </row>
    <row r="434" spans="1:105" ht="12" customHeight="1" x14ac:dyDescent="0.25">
      <c r="A434" s="106" t="s">
        <v>122</v>
      </c>
      <c r="B434" s="102"/>
      <c r="C434" s="102">
        <v>14.35485684104151</v>
      </c>
      <c r="D434" s="102">
        <v>14.437134771732371</v>
      </c>
      <c r="E434" s="102">
        <v>14.570086568447904</v>
      </c>
      <c r="F434" s="102">
        <v>15.238895678473696</v>
      </c>
      <c r="G434" s="102">
        <v>15.82027058869178</v>
      </c>
      <c r="H434" s="102">
        <v>16.486657213344717</v>
      </c>
      <c r="I434" s="102">
        <v>16.77337406527651</v>
      </c>
      <c r="J434" s="102">
        <v>15.867438005159196</v>
      </c>
      <c r="K434" s="102">
        <v>16.563818370463832</v>
      </c>
      <c r="L434" s="102">
        <v>16.099318837016288</v>
      </c>
      <c r="M434" s="102">
        <v>15.616435624286494</v>
      </c>
      <c r="N434" s="102">
        <v>16.014917562802896</v>
      </c>
      <c r="O434" s="102">
        <v>15.716544636638604</v>
      </c>
      <c r="P434" s="102">
        <v>15.823164267967131</v>
      </c>
      <c r="Q434" s="102">
        <v>15.364812973531068</v>
      </c>
      <c r="R434" s="102">
        <v>15.267958646750799</v>
      </c>
      <c r="S434" s="102">
        <v>15.116321214317185</v>
      </c>
      <c r="T434" s="102">
        <v>14.692190357606075</v>
      </c>
      <c r="U434" s="102">
        <v>14.377230438486592</v>
      </c>
      <c r="V434" s="102">
        <v>12.18037693555214</v>
      </c>
      <c r="W434" s="102">
        <v>10.981945571395803</v>
      </c>
      <c r="X434" s="102">
        <v>8.9020784121054426</v>
      </c>
      <c r="Y434" s="102">
        <v>8.3608599496459473</v>
      </c>
      <c r="DA434" s="131" t="s">
        <v>4458</v>
      </c>
    </row>
    <row r="435" spans="1:105" ht="12" customHeight="1" x14ac:dyDescent="0.25">
      <c r="A435" s="107" t="s">
        <v>121</v>
      </c>
      <c r="B435" s="105"/>
      <c r="C435" s="105">
        <v>11.563386563942442</v>
      </c>
      <c r="D435" s="105">
        <v>11.685176036788574</v>
      </c>
      <c r="E435" s="105">
        <v>11.840680757393258</v>
      </c>
      <c r="F435" s="105">
        <v>12.257051531300979</v>
      </c>
      <c r="G435" s="105">
        <v>12.778508092014745</v>
      </c>
      <c r="H435" s="105">
        <v>13.361698362593648</v>
      </c>
      <c r="I435" s="105">
        <v>13.747737490415275</v>
      </c>
      <c r="J435" s="105">
        <v>12.832311177076924</v>
      </c>
      <c r="K435" s="105">
        <v>13.487697912587537</v>
      </c>
      <c r="L435" s="105">
        <v>13.137884845413627</v>
      </c>
      <c r="M435" s="105">
        <v>12.701526026955815</v>
      </c>
      <c r="N435" s="105">
        <v>13.092970938792211</v>
      </c>
      <c r="O435" s="105">
        <v>12.635175342008971</v>
      </c>
      <c r="P435" s="105">
        <v>12.769575534422378</v>
      </c>
      <c r="Q435" s="105">
        <v>12.658527752484556</v>
      </c>
      <c r="R435" s="105">
        <v>12.95659464551844</v>
      </c>
      <c r="S435" s="105">
        <v>12.998628492055113</v>
      </c>
      <c r="T435" s="105">
        <v>12.557875787882235</v>
      </c>
      <c r="U435" s="105">
        <v>12.352069745258023</v>
      </c>
      <c r="V435" s="105">
        <v>10.184494623471069</v>
      </c>
      <c r="W435" s="105">
        <v>9.1651718034551148</v>
      </c>
      <c r="X435" s="105">
        <v>7.7490491224848217</v>
      </c>
      <c r="Y435" s="105">
        <v>7.3969787414658468</v>
      </c>
      <c r="DA435" s="132" t="s">
        <v>4459</v>
      </c>
    </row>
    <row r="436" spans="1:105" ht="12" customHeight="1" x14ac:dyDescent="0.25">
      <c r="A436" s="108" t="s">
        <v>53</v>
      </c>
      <c r="B436" s="99"/>
      <c r="C436" s="99">
        <v>5.8613002795407585</v>
      </c>
      <c r="D436" s="99">
        <v>6.0364594842587627</v>
      </c>
      <c r="E436" s="99">
        <v>6.2036444274954912</v>
      </c>
      <c r="F436" s="99">
        <v>6.0717246395016309</v>
      </c>
      <c r="G436" s="99">
        <v>6.4398089872038273</v>
      </c>
      <c r="H436" s="99">
        <v>6.81181810417125</v>
      </c>
      <c r="I436" s="99">
        <v>7.3458668818993553</v>
      </c>
      <c r="J436" s="99">
        <v>6.3439641909144653</v>
      </c>
      <c r="K436" s="99">
        <v>6.8385189481883346</v>
      </c>
      <c r="L436" s="99">
        <v>6.6837101223220579</v>
      </c>
      <c r="M436" s="99">
        <v>6.2400534723022751</v>
      </c>
      <c r="N436" s="99">
        <v>6.4309006121183439</v>
      </c>
      <c r="O436" s="99">
        <v>5.2685981801102812</v>
      </c>
      <c r="P436" s="99">
        <v>4.9553338150513646</v>
      </c>
      <c r="Q436" s="99">
        <v>5.2289894159813146</v>
      </c>
      <c r="R436" s="99">
        <v>6.3096785574628651</v>
      </c>
      <c r="S436" s="99">
        <v>6.6198902097185917</v>
      </c>
      <c r="T436" s="99">
        <v>5.8663145076223975</v>
      </c>
      <c r="U436" s="99">
        <v>5.7538879818607107</v>
      </c>
      <c r="V436" s="99">
        <v>3.426530808804344</v>
      </c>
      <c r="W436" s="99">
        <v>2.7312301692907863</v>
      </c>
      <c r="X436" s="99">
        <v>3.0838032427722992</v>
      </c>
      <c r="Y436" s="99">
        <v>3.2192323851179929</v>
      </c>
      <c r="DA436" s="63" t="s">
        <v>4460</v>
      </c>
    </row>
    <row r="437" spans="1:105" ht="12" customHeight="1" x14ac:dyDescent="0.25">
      <c r="A437" s="108" t="s">
        <v>52</v>
      </c>
      <c r="B437" s="99"/>
      <c r="C437" s="99">
        <v>5.7020862844016831</v>
      </c>
      <c r="D437" s="99">
        <v>5.6487165525298115</v>
      </c>
      <c r="E437" s="99">
        <v>5.6370363298977653</v>
      </c>
      <c r="F437" s="99">
        <v>6.1853268917993445</v>
      </c>
      <c r="G437" s="99">
        <v>6.3386991048109156</v>
      </c>
      <c r="H437" s="99">
        <v>6.5498802584223972</v>
      </c>
      <c r="I437" s="99">
        <v>6.4018706085159209</v>
      </c>
      <c r="J437" s="99">
        <v>6.4883469861624601</v>
      </c>
      <c r="K437" s="99">
        <v>6.6491789643992014</v>
      </c>
      <c r="L437" s="99">
        <v>6.4541747230915716</v>
      </c>
      <c r="M437" s="99">
        <v>6.4614725546535388</v>
      </c>
      <c r="N437" s="99">
        <v>6.6620703266738666</v>
      </c>
      <c r="O437" s="99">
        <v>7.3665771618986868</v>
      </c>
      <c r="P437" s="99">
        <v>7.8142417193710161</v>
      </c>
      <c r="Q437" s="99">
        <v>7.4295383365032421</v>
      </c>
      <c r="R437" s="99">
        <v>6.6469160880555744</v>
      </c>
      <c r="S437" s="99">
        <v>6.3787382823365206</v>
      </c>
      <c r="T437" s="99">
        <v>6.6915612802598394</v>
      </c>
      <c r="U437" s="99">
        <v>6.5981817633973119</v>
      </c>
      <c r="V437" s="99">
        <v>6.7579638146667236</v>
      </c>
      <c r="W437" s="99">
        <v>6.4339416341643281</v>
      </c>
      <c r="X437" s="99">
        <v>4.6652458797125238</v>
      </c>
      <c r="Y437" s="99">
        <v>4.1777463563478525</v>
      </c>
      <c r="DA437" s="63" t="s">
        <v>4461</v>
      </c>
    </row>
    <row r="438" spans="1:105" ht="12" customHeight="1" x14ac:dyDescent="0.25">
      <c r="A438" s="121" t="s">
        <v>54</v>
      </c>
      <c r="B438" s="123"/>
      <c r="C438" s="123">
        <v>2.4312370975218247</v>
      </c>
      <c r="D438" s="123">
        <v>2.3889900461902003</v>
      </c>
      <c r="E438" s="123">
        <v>2.5904492657070373</v>
      </c>
      <c r="F438" s="123">
        <v>2.6163454875322665</v>
      </c>
      <c r="G438" s="123">
        <v>2.7196812160163959</v>
      </c>
      <c r="H438" s="123">
        <v>2.6484768252853939</v>
      </c>
      <c r="I438" s="123">
        <v>2.6081137627977009</v>
      </c>
      <c r="J438" s="123">
        <v>2.2726283428224279</v>
      </c>
      <c r="K438" s="123">
        <v>2.357600686095743</v>
      </c>
      <c r="L438" s="123">
        <v>2.3180787404379908</v>
      </c>
      <c r="M438" s="123">
        <v>2.1750434909683234</v>
      </c>
      <c r="N438" s="123">
        <v>2.2478461715166862</v>
      </c>
      <c r="O438" s="123">
        <v>2.2484423207451525</v>
      </c>
      <c r="P438" s="123">
        <v>2.2851248935085966</v>
      </c>
      <c r="Q438" s="123">
        <v>2.3682900611927216</v>
      </c>
      <c r="R438" s="123">
        <v>2.3458089228745793</v>
      </c>
      <c r="S438" s="123">
        <v>2.3099125458173941</v>
      </c>
      <c r="T438" s="123">
        <v>2.2580605313044892</v>
      </c>
      <c r="U438" s="123">
        <v>2.2168281700617993</v>
      </c>
      <c r="V438" s="123">
        <v>2.2826884245585322</v>
      </c>
      <c r="W438" s="123">
        <v>2.2061863197022396</v>
      </c>
      <c r="X438" s="123">
        <v>1.6327905123678106</v>
      </c>
      <c r="Y438" s="123">
        <v>1.6282307630491641</v>
      </c>
      <c r="DA438" s="130" t="s">
        <v>4462</v>
      </c>
    </row>
    <row r="439" spans="1:105" ht="12" customHeight="1" x14ac:dyDescent="0.25">
      <c r="A439" s="97" t="s">
        <v>50</v>
      </c>
      <c r="B439" s="99"/>
      <c r="C439" s="99">
        <v>2.9512398088414464</v>
      </c>
      <c r="D439" s="99">
        <v>2.9367958472568696</v>
      </c>
      <c r="E439" s="99">
        <v>3.2730429791406688</v>
      </c>
      <c r="F439" s="99">
        <v>3.2611203595399703</v>
      </c>
      <c r="G439" s="99">
        <v>3.207914828235674</v>
      </c>
      <c r="H439" s="99">
        <v>3.3381637535066084</v>
      </c>
      <c r="I439" s="99">
        <v>3.284711729294981</v>
      </c>
      <c r="J439" s="99">
        <v>2.7849895894057917</v>
      </c>
      <c r="K439" s="99">
        <v>2.9841648757425974</v>
      </c>
      <c r="L439" s="99">
        <v>2.8556084796838137</v>
      </c>
      <c r="M439" s="99">
        <v>2.857727992576002</v>
      </c>
      <c r="N439" s="99">
        <v>2.8835798551065412</v>
      </c>
      <c r="O439" s="99">
        <v>2.8580115301624507</v>
      </c>
      <c r="P439" s="99">
        <v>3.1144262365719513</v>
      </c>
      <c r="Q439" s="99">
        <v>2.9927397512085543</v>
      </c>
      <c r="R439" s="99">
        <v>3.1971958246537402</v>
      </c>
      <c r="S439" s="99">
        <v>3.1415626436248978</v>
      </c>
      <c r="T439" s="99">
        <v>3.1183009967819295</v>
      </c>
      <c r="U439" s="99">
        <v>3.2574956422831947</v>
      </c>
      <c r="V439" s="99">
        <v>3.0103671402874399</v>
      </c>
      <c r="W439" s="99">
        <v>2.8544442917140276</v>
      </c>
      <c r="X439" s="99">
        <v>2.5931551506483035</v>
      </c>
      <c r="Y439" s="99">
        <v>2.3467900029501361</v>
      </c>
      <c r="DA439" s="63" t="s">
        <v>4463</v>
      </c>
    </row>
    <row r="440" spans="1:105" ht="12" customHeight="1" x14ac:dyDescent="0.25">
      <c r="A440" s="109" t="s">
        <v>120</v>
      </c>
      <c r="B440" s="110"/>
      <c r="C440" s="110">
        <v>2.4059714290622276</v>
      </c>
      <c r="D440" s="110">
        <v>2.3580827150016144</v>
      </c>
      <c r="E440" s="110">
        <v>2.5561878051872018</v>
      </c>
      <c r="F440" s="110">
        <v>2.5785829716639017</v>
      </c>
      <c r="G440" s="110">
        <v>2.6899478739846479</v>
      </c>
      <c r="H440" s="110">
        <v>2.6007740863218354</v>
      </c>
      <c r="I440" s="110">
        <v>2.547380924420692</v>
      </c>
      <c r="J440" s="110">
        <v>2.227114868272893</v>
      </c>
      <c r="K440" s="110">
        <v>2.3021096185689798</v>
      </c>
      <c r="L440" s="110">
        <v>2.2778302082383037</v>
      </c>
      <c r="M440" s="110">
        <v>2.1234772982103083</v>
      </c>
      <c r="N440" s="110">
        <v>2.1989090447431736</v>
      </c>
      <c r="O440" s="110">
        <v>2.2022689719919484</v>
      </c>
      <c r="P440" s="110">
        <v>2.2112685398006646</v>
      </c>
      <c r="Q440" s="110">
        <v>2.3170956094339368</v>
      </c>
      <c r="R440" s="110">
        <v>2.2721836498737482</v>
      </c>
      <c r="S440" s="110">
        <v>2.2442065561486295</v>
      </c>
      <c r="T440" s="110">
        <v>2.1990786322328804</v>
      </c>
      <c r="U440" s="110">
        <v>2.1401315789009736</v>
      </c>
      <c r="V440" s="110">
        <v>2.2319497337787459</v>
      </c>
      <c r="W440" s="110">
        <v>2.1571760926902166</v>
      </c>
      <c r="X440" s="110">
        <v>1.5420171306091559</v>
      </c>
      <c r="Y440" s="110">
        <v>1.5608085804169465</v>
      </c>
      <c r="DA440" s="60" t="s">
        <v>4464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97.307998457881865</v>
      </c>
      <c r="D442" s="118">
        <f t="shared" si="232"/>
        <v>114.20441181518902</v>
      </c>
      <c r="E442" s="118">
        <f t="shared" si="232"/>
        <v>74.511627475336056</v>
      </c>
      <c r="F442" s="118">
        <f t="shared" si="232"/>
        <v>73.416609552123731</v>
      </c>
      <c r="G442" s="118">
        <f t="shared" si="232"/>
        <v>93.304384499735235</v>
      </c>
      <c r="H442" s="118">
        <f t="shared" si="232"/>
        <v>85.476569904855097</v>
      </c>
      <c r="I442" s="118">
        <f t="shared" si="232"/>
        <v>76.235365862881906</v>
      </c>
      <c r="J442" s="118">
        <f t="shared" si="232"/>
        <v>78.884530285979721</v>
      </c>
      <c r="K442" s="118">
        <f t="shared" si="232"/>
        <v>77.975919405716809</v>
      </c>
      <c r="L442" s="118">
        <f t="shared" si="232"/>
        <v>87.135633124208965</v>
      </c>
      <c r="M442" s="118">
        <f t="shared" si="232"/>
        <v>69.206678204897699</v>
      </c>
      <c r="N442" s="118">
        <f t="shared" si="232"/>
        <v>71.846899581025383</v>
      </c>
      <c r="O442" s="118">
        <f t="shared" si="232"/>
        <v>77.068318934742038</v>
      </c>
      <c r="P442" s="118">
        <f t="shared" si="232"/>
        <v>63.245186146302885</v>
      </c>
      <c r="Q442" s="118">
        <f t="shared" si="232"/>
        <v>63.74317601762025</v>
      </c>
      <c r="R442" s="118">
        <f t="shared" ref="R442:V442" si="233">R443+R446+R448+R457</f>
        <v>65.161299321619751</v>
      </c>
      <c r="S442" s="118">
        <f t="shared" si="233"/>
        <v>64.180518314777288</v>
      </c>
      <c r="T442" s="118">
        <f t="shared" si="233"/>
        <v>60.21756977884246</v>
      </c>
      <c r="U442" s="118">
        <f t="shared" si="233"/>
        <v>55.003547698285168</v>
      </c>
      <c r="V442" s="118">
        <f t="shared" si="233"/>
        <v>55.881756852208547</v>
      </c>
      <c r="W442" s="118">
        <f t="shared" ref="W442:Y442" si="234">W443+W446+W448+W457</f>
        <v>52.277257950706478</v>
      </c>
      <c r="X442" s="118">
        <f t="shared" si="234"/>
        <v>38.11441174960266</v>
      </c>
      <c r="Y442" s="118">
        <f t="shared" si="234"/>
        <v>31.481111119835944</v>
      </c>
      <c r="DA442" s="129" t="s">
        <v>4615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85.734217022289002</v>
      </c>
      <c r="D443" s="123">
        <f t="shared" si="235"/>
        <v>102.66571761052172</v>
      </c>
      <c r="E443" s="123">
        <f t="shared" si="235"/>
        <v>62.659999623451981</v>
      </c>
      <c r="F443" s="123">
        <f t="shared" si="235"/>
        <v>61.108838953187735</v>
      </c>
      <c r="G443" s="123">
        <f t="shared" si="235"/>
        <v>80.193742585535574</v>
      </c>
      <c r="H443" s="123">
        <f t="shared" si="235"/>
        <v>71.291984831188344</v>
      </c>
      <c r="I443" s="123">
        <f t="shared" si="235"/>
        <v>62.561430971775366</v>
      </c>
      <c r="J443" s="123">
        <f t="shared" si="235"/>
        <v>66.074270435529229</v>
      </c>
      <c r="K443" s="123">
        <f t="shared" si="235"/>
        <v>64.791056096771356</v>
      </c>
      <c r="L443" s="123">
        <f t="shared" si="235"/>
        <v>73.911216573093412</v>
      </c>
      <c r="M443" s="123">
        <f t="shared" si="235"/>
        <v>56.650418694442905</v>
      </c>
      <c r="N443" s="123">
        <f t="shared" si="235"/>
        <v>58.589506245744921</v>
      </c>
      <c r="O443" s="123">
        <f t="shared" si="235"/>
        <v>63.5746485161511</v>
      </c>
      <c r="P443" s="123">
        <f t="shared" si="235"/>
        <v>49.632177640046031</v>
      </c>
      <c r="Q443" s="123">
        <f t="shared" si="235"/>
        <v>50.401741988664149</v>
      </c>
      <c r="R443" s="123">
        <f t="shared" ref="R443:V443" si="236">SUM(R444:R445)</f>
        <v>51.512697676502178</v>
      </c>
      <c r="S443" s="123">
        <f t="shared" si="236"/>
        <v>50.590430241969308</v>
      </c>
      <c r="T443" s="123">
        <f t="shared" si="236"/>
        <v>47.047982587973742</v>
      </c>
      <c r="U443" s="123">
        <f t="shared" si="236"/>
        <v>40.988907760598323</v>
      </c>
      <c r="V443" s="123">
        <f t="shared" si="236"/>
        <v>42.715271902597486</v>
      </c>
      <c r="W443" s="123">
        <f t="shared" ref="W443:Y443" si="237">SUM(W444:W445)</f>
        <v>40.717900126345548</v>
      </c>
      <c r="X443" s="123">
        <f t="shared" si="237"/>
        <v>28.61935113325702</v>
      </c>
      <c r="Y443" s="123">
        <f t="shared" si="237"/>
        <v>22.396612056211552</v>
      </c>
      <c r="DA443" s="130" t="s">
        <v>4616</v>
      </c>
    </row>
    <row r="444" spans="1:105" ht="12" customHeight="1" x14ac:dyDescent="0.25">
      <c r="A444" s="97" t="s">
        <v>74</v>
      </c>
      <c r="B444" s="99"/>
      <c r="C444" s="99">
        <v>83.72786382437387</v>
      </c>
      <c r="D444" s="99">
        <v>100.32084591868089</v>
      </c>
      <c r="E444" s="99">
        <v>61.253354292722783</v>
      </c>
      <c r="F444" s="99">
        <v>59.738303154285489</v>
      </c>
      <c r="G444" s="99">
        <v>78.423643114613313</v>
      </c>
      <c r="H444" s="99">
        <v>69.753054966552256</v>
      </c>
      <c r="I444" s="99">
        <v>61.229341312432958</v>
      </c>
      <c r="J444" s="99">
        <v>64.671413842103618</v>
      </c>
      <c r="K444" s="99">
        <v>63.432767250961589</v>
      </c>
      <c r="L444" s="99">
        <v>72.382309615524534</v>
      </c>
      <c r="M444" s="99">
        <v>55.494240593973252</v>
      </c>
      <c r="N444" s="99">
        <v>57.404221721059756</v>
      </c>
      <c r="O444" s="99">
        <v>62.299967909897951</v>
      </c>
      <c r="P444" s="99">
        <v>48.643855973817324</v>
      </c>
      <c r="Q444" s="99">
        <v>49.406436294938736</v>
      </c>
      <c r="R444" s="99">
        <v>50.500357284470894</v>
      </c>
      <c r="S444" s="99">
        <v>49.602719863687838</v>
      </c>
      <c r="T444" s="99">
        <v>46.132044648620159</v>
      </c>
      <c r="U444" s="99">
        <v>40.188886198029842</v>
      </c>
      <c r="V444" s="99">
        <v>41.917976246974106</v>
      </c>
      <c r="W444" s="99">
        <v>39.953604243784056</v>
      </c>
      <c r="X444" s="99">
        <v>28.102002685119253</v>
      </c>
      <c r="Y444" s="99">
        <v>21.994389718180688</v>
      </c>
      <c r="DA444" s="63" t="s">
        <v>4617</v>
      </c>
    </row>
    <row r="445" spans="1:105" ht="12" customHeight="1" x14ac:dyDescent="0.25">
      <c r="A445" s="97" t="s">
        <v>53</v>
      </c>
      <c r="B445" s="99"/>
      <c r="C445" s="99">
        <v>2.0063531979151383</v>
      </c>
      <c r="D445" s="99">
        <v>2.3448716918408419</v>
      </c>
      <c r="E445" s="99">
        <v>1.4066453307291957</v>
      </c>
      <c r="F445" s="99">
        <v>1.3705357989022473</v>
      </c>
      <c r="G445" s="99">
        <v>1.7700994709222644</v>
      </c>
      <c r="H445" s="99">
        <v>1.5389298646360923</v>
      </c>
      <c r="I445" s="99">
        <v>1.332089659342405</v>
      </c>
      <c r="J445" s="99">
        <v>1.4028565934256134</v>
      </c>
      <c r="K445" s="99">
        <v>1.3582888458097659</v>
      </c>
      <c r="L445" s="99">
        <v>1.528906957568883</v>
      </c>
      <c r="M445" s="99">
        <v>1.1561781004696552</v>
      </c>
      <c r="N445" s="99">
        <v>1.1852845246851684</v>
      </c>
      <c r="O445" s="99">
        <v>1.2746806062531482</v>
      </c>
      <c r="P445" s="99">
        <v>0.98832166622870954</v>
      </c>
      <c r="Q445" s="99">
        <v>0.99530569372541455</v>
      </c>
      <c r="R445" s="99">
        <v>1.0123403920312839</v>
      </c>
      <c r="S445" s="99">
        <v>0.98771037828146879</v>
      </c>
      <c r="T445" s="99">
        <v>0.91593793935358081</v>
      </c>
      <c r="U445" s="99">
        <v>0.80002156256848134</v>
      </c>
      <c r="V445" s="99">
        <v>0.79729565562338112</v>
      </c>
      <c r="W445" s="99">
        <v>0.76429588256149272</v>
      </c>
      <c r="X445" s="99">
        <v>0.51734844813776881</v>
      </c>
      <c r="Y445" s="99">
        <v>0.40222233803086394</v>
      </c>
      <c r="DA445" s="63" t="s">
        <v>4618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0.10369742172588033</v>
      </c>
      <c r="D446" s="123">
        <f t="shared" si="238"/>
        <v>3.3602031938278279E-2</v>
      </c>
      <c r="E446" s="123">
        <f t="shared" si="238"/>
        <v>0.12127634453416578</v>
      </c>
      <c r="F446" s="123">
        <f t="shared" si="238"/>
        <v>5.4293519734122393E-2</v>
      </c>
      <c r="G446" s="123">
        <f t="shared" si="238"/>
        <v>0.36613418027048722</v>
      </c>
      <c r="H446" s="123">
        <f t="shared" si="238"/>
        <v>0.99227126376039443</v>
      </c>
      <c r="I446" s="123">
        <f t="shared" si="238"/>
        <v>0.31483286638064212</v>
      </c>
      <c r="J446" s="123">
        <f t="shared" si="238"/>
        <v>0.30025261615247062</v>
      </c>
      <c r="K446" s="123">
        <f t="shared" si="238"/>
        <v>6.9792440338536266E-2</v>
      </c>
      <c r="L446" s="123">
        <f t="shared" si="238"/>
        <v>0.39687537788089328</v>
      </c>
      <c r="M446" s="123">
        <f t="shared" si="238"/>
        <v>5.9563974975919726E-2</v>
      </c>
      <c r="N446" s="123">
        <f t="shared" si="238"/>
        <v>0.36965804102984601</v>
      </c>
      <c r="O446" s="123">
        <f t="shared" si="238"/>
        <v>0.64918163940369922</v>
      </c>
      <c r="P446" s="123">
        <f t="shared" si="238"/>
        <v>0.37288418874606255</v>
      </c>
      <c r="Q446" s="123">
        <f t="shared" si="238"/>
        <v>0.24552521681775011</v>
      </c>
      <c r="R446" s="123">
        <f t="shared" si="238"/>
        <v>0.39067856876551077</v>
      </c>
      <c r="S446" s="123">
        <f t="shared" si="238"/>
        <v>0.36255686402317688</v>
      </c>
      <c r="T446" s="123">
        <f t="shared" si="238"/>
        <v>0.17635919097829067</v>
      </c>
      <c r="U446" s="123">
        <f t="shared" si="238"/>
        <v>1.1453717375988148</v>
      </c>
      <c r="V446" s="123">
        <f t="shared" si="238"/>
        <v>1.7835005240609205</v>
      </c>
      <c r="W446" s="123">
        <f t="shared" si="238"/>
        <v>1.0845517624514671</v>
      </c>
      <c r="X446" s="123">
        <f t="shared" si="238"/>
        <v>0.8439286821783849</v>
      </c>
      <c r="Y446" s="123">
        <f t="shared" si="238"/>
        <v>0.86251448710068712</v>
      </c>
      <c r="DA446" s="130" t="s">
        <v>4619</v>
      </c>
    </row>
    <row r="447" spans="1:105" ht="12" customHeight="1" x14ac:dyDescent="0.25">
      <c r="A447" s="97" t="s">
        <v>53</v>
      </c>
      <c r="B447" s="99"/>
      <c r="C447" s="99">
        <f>RES_hhdet_in_tess!C29</f>
        <v>0.10369742172588033</v>
      </c>
      <c r="D447" s="99">
        <f>RES_hhdet_in_tess!D29</f>
        <v>3.3602031938278279E-2</v>
      </c>
      <c r="E447" s="99">
        <f>RES_hhdet_in_tess!E29</f>
        <v>0.12127634453416578</v>
      </c>
      <c r="F447" s="99">
        <f>RES_hhdet_in_tess!F29</f>
        <v>5.4293519734122393E-2</v>
      </c>
      <c r="G447" s="99">
        <f>RES_hhdet_in_tess!G29</f>
        <v>0.36613418027048722</v>
      </c>
      <c r="H447" s="99">
        <f>RES_hhdet_in_tess!H29</f>
        <v>0.99227126376039443</v>
      </c>
      <c r="I447" s="99">
        <f>RES_hhdet_in_tess!I29</f>
        <v>0.31483286638064212</v>
      </c>
      <c r="J447" s="99">
        <f>RES_hhdet_in_tess!J29</f>
        <v>0.30025261615247062</v>
      </c>
      <c r="K447" s="99">
        <f>RES_hhdet_in_tess!K29</f>
        <v>6.9792440338536266E-2</v>
      </c>
      <c r="L447" s="99">
        <f>RES_hhdet_in_tess!L29</f>
        <v>0.39687537788089328</v>
      </c>
      <c r="M447" s="99">
        <f>RES_hhdet_in_tess!M29</f>
        <v>5.9563974975919726E-2</v>
      </c>
      <c r="N447" s="99">
        <f>RES_hhdet_in_tess!N29</f>
        <v>0.36965804102984601</v>
      </c>
      <c r="O447" s="99">
        <f>RES_hhdet_in_tess!O29</f>
        <v>0.64918163940369922</v>
      </c>
      <c r="P447" s="99">
        <f>RES_hhdet_in_tess!P29</f>
        <v>0.37288418874606255</v>
      </c>
      <c r="Q447" s="99">
        <f>RES_hhdet_in_tess!Q29</f>
        <v>0.24552521681775011</v>
      </c>
      <c r="R447" s="99">
        <f>RES_hhdet_in_tess!R29</f>
        <v>0.39067856876551077</v>
      </c>
      <c r="S447" s="99">
        <f>RES_hhdet_in_tess!S29</f>
        <v>0.36255686402317688</v>
      </c>
      <c r="T447" s="99">
        <f>RES_hhdet_in_tess!T29</f>
        <v>0.17635919097829067</v>
      </c>
      <c r="U447" s="99">
        <f>RES_hhdet_in_tess!U29</f>
        <v>1.1453717375988148</v>
      </c>
      <c r="V447" s="99">
        <f>RES_hhdet_in_tess!V29</f>
        <v>1.7835005240609205</v>
      </c>
      <c r="W447" s="99">
        <f>RES_hhdet_in_tess!W29</f>
        <v>1.0845517624514671</v>
      </c>
      <c r="X447" s="99">
        <f>RES_hhdet_in_tess!X29</f>
        <v>0.8439286821783849</v>
      </c>
      <c r="Y447" s="99">
        <f>RES_hhdet_in_tess!Y29</f>
        <v>0.86251448710068712</v>
      </c>
      <c r="DA447" s="63" t="s">
        <v>4620</v>
      </c>
    </row>
    <row r="448" spans="1:105" ht="12" customHeight="1" x14ac:dyDescent="0.25">
      <c r="A448" s="121" t="s">
        <v>55</v>
      </c>
      <c r="B448" s="123"/>
      <c r="C448" s="123">
        <v>9.6277399816831117</v>
      </c>
      <c r="D448" s="123">
        <v>9.6955014151581089</v>
      </c>
      <c r="E448" s="123">
        <v>9.7628633549410182</v>
      </c>
      <c r="F448" s="123">
        <v>10.266689709895479</v>
      </c>
      <c r="G448" s="123">
        <v>10.675261681022235</v>
      </c>
      <c r="H448" s="123">
        <v>11.179699609261478</v>
      </c>
      <c r="I448" s="123">
        <v>11.383095359493417</v>
      </c>
      <c r="J448" s="123">
        <v>10.783559699422696</v>
      </c>
      <c r="K448" s="123">
        <v>11.321601072263434</v>
      </c>
      <c r="L448" s="123">
        <v>11.053553950343074</v>
      </c>
      <c r="M448" s="123">
        <v>10.829260602067967</v>
      </c>
      <c r="N448" s="123">
        <v>11.156816830649761</v>
      </c>
      <c r="O448" s="123">
        <v>11.101888207296671</v>
      </c>
      <c r="P448" s="123">
        <v>11.464468178646039</v>
      </c>
      <c r="Q448" s="123">
        <v>11.230091322250413</v>
      </c>
      <c r="R448" s="123">
        <v>11.390723049390731</v>
      </c>
      <c r="S448" s="123">
        <v>11.35371065625462</v>
      </c>
      <c r="T448" s="123">
        <v>11.123092665492146</v>
      </c>
      <c r="U448" s="123">
        <v>11.009059405575453</v>
      </c>
      <c r="V448" s="123">
        <v>9.4325747339792851</v>
      </c>
      <c r="W448" s="123">
        <v>8.5735329450766802</v>
      </c>
      <c r="X448" s="123">
        <v>7.2534534439443528</v>
      </c>
      <c r="Y448" s="123">
        <v>6.8126244882474216</v>
      </c>
      <c r="DA448" s="130" t="s">
        <v>4621</v>
      </c>
    </row>
    <row r="449" spans="1:105" ht="12" customHeight="1" x14ac:dyDescent="0.25">
      <c r="A449" s="97" t="s">
        <v>141</v>
      </c>
      <c r="B449" s="99"/>
      <c r="C449" s="99">
        <v>9.5602121645060443</v>
      </c>
      <c r="D449" s="99">
        <v>9.6134161988789639</v>
      </c>
      <c r="E449" s="99">
        <v>9.504125370992119</v>
      </c>
      <c r="F449" s="99">
        <v>10.244001660566617</v>
      </c>
      <c r="G449" s="99">
        <v>10.621252972177343</v>
      </c>
      <c r="H449" s="99">
        <v>11.362175544018594</v>
      </c>
      <c r="I449" s="99">
        <v>11.41824913236462</v>
      </c>
      <c r="J449" s="99">
        <v>10.664629697952737</v>
      </c>
      <c r="K449" s="99">
        <v>11.533699986003606</v>
      </c>
      <c r="L449" s="99">
        <v>11.367176671274287</v>
      </c>
      <c r="M449" s="99">
        <v>11.255550332230975</v>
      </c>
      <c r="N449" s="99">
        <v>11.329571510407952</v>
      </c>
      <c r="O449" s="99">
        <v>11.249854790718675</v>
      </c>
      <c r="P449" s="99">
        <v>12.16955390117392</v>
      </c>
      <c r="Q449" s="99">
        <v>11.139970941528272</v>
      </c>
      <c r="R449" s="99">
        <v>12.177917020154521</v>
      </c>
      <c r="S449" s="99">
        <v>11.706798683211058</v>
      </c>
      <c r="T449" s="99">
        <v>11.154816942991284</v>
      </c>
      <c r="U449" s="99">
        <v>11.074544980606412</v>
      </c>
      <c r="V449" s="99">
        <v>9.5292046992754518</v>
      </c>
      <c r="W449" s="99">
        <v>8.5777578247681028</v>
      </c>
      <c r="X449" s="99">
        <v>8.010058751917601</v>
      </c>
      <c r="Y449" s="99">
        <v>7.2698557416666594</v>
      </c>
      <c r="DA449" s="63" t="s">
        <v>4622</v>
      </c>
    </row>
    <row r="450" spans="1:105" ht="12" customHeight="1" x14ac:dyDescent="0.25">
      <c r="A450" s="97" t="s">
        <v>140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11.556059462556419</v>
      </c>
      <c r="L450" s="99">
        <v>0</v>
      </c>
      <c r="M450" s="99">
        <v>11.272166436494192</v>
      </c>
      <c r="N450" s="99">
        <v>0</v>
      </c>
      <c r="O450" s="99">
        <v>0</v>
      </c>
      <c r="P450" s="99">
        <v>12.185018210543191</v>
      </c>
      <c r="Q450" s="99">
        <v>0</v>
      </c>
      <c r="R450" s="99">
        <v>12.1934782245298</v>
      </c>
      <c r="S450" s="99">
        <v>11.723821328436173</v>
      </c>
      <c r="T450" s="99">
        <v>11.172790580856836</v>
      </c>
      <c r="U450" s="99">
        <v>11.084658627017527</v>
      </c>
      <c r="V450" s="99">
        <v>9.5353460235170449</v>
      </c>
      <c r="W450" s="99">
        <v>8.5945526087517603</v>
      </c>
      <c r="X450" s="99">
        <v>8.0690835078262815</v>
      </c>
      <c r="Y450" s="99">
        <v>7.314794280132169</v>
      </c>
      <c r="DA450" s="63" t="s">
        <v>4623</v>
      </c>
    </row>
    <row r="451" spans="1:105" ht="12" customHeight="1" x14ac:dyDescent="0.25">
      <c r="A451" s="100" t="s">
        <v>50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4.7561688983927022</v>
      </c>
      <c r="L451" s="102">
        <v>0</v>
      </c>
      <c r="M451" s="102">
        <v>4.4991204316791205</v>
      </c>
      <c r="N451" s="102">
        <v>0</v>
      </c>
      <c r="O451" s="102">
        <v>0</v>
      </c>
      <c r="P451" s="102">
        <v>3.8135711881456298</v>
      </c>
      <c r="Q451" s="102">
        <v>0</v>
      </c>
      <c r="R451" s="102">
        <v>5.0333742215354134</v>
      </c>
      <c r="S451" s="102">
        <v>5.1224524881368856</v>
      </c>
      <c r="T451" s="102">
        <v>4.4516076639888214</v>
      </c>
      <c r="U451" s="102">
        <v>4.436480124827245</v>
      </c>
      <c r="V451" s="102">
        <v>2.686554808489225</v>
      </c>
      <c r="W451" s="102">
        <v>2.1479339323883275</v>
      </c>
      <c r="X451" s="102">
        <v>2.7993533168256608</v>
      </c>
      <c r="Y451" s="102">
        <v>2.8097220349391092</v>
      </c>
      <c r="DA451" s="131" t="s">
        <v>4624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6.799890564163718</v>
      </c>
      <c r="L452" s="105">
        <v>0</v>
      </c>
      <c r="M452" s="105">
        <v>6.7730460048150736</v>
      </c>
      <c r="N452" s="105">
        <v>0</v>
      </c>
      <c r="O452" s="105">
        <v>0</v>
      </c>
      <c r="P452" s="105">
        <v>8.371447022397561</v>
      </c>
      <c r="Q452" s="105">
        <v>0</v>
      </c>
      <c r="R452" s="105">
        <v>7.1601040029943865</v>
      </c>
      <c r="S452" s="105">
        <v>6.6013688402992852</v>
      </c>
      <c r="T452" s="105">
        <v>6.7211829168680151</v>
      </c>
      <c r="U452" s="105">
        <v>6.6481785021902819</v>
      </c>
      <c r="V452" s="105">
        <v>6.8487912150278181</v>
      </c>
      <c r="W452" s="105">
        <v>6.4466186763634328</v>
      </c>
      <c r="X452" s="105">
        <v>5.2697301910006189</v>
      </c>
      <c r="Y452" s="105">
        <v>4.5050722451930598</v>
      </c>
      <c r="DA452" s="132" t="s">
        <v>4625</v>
      </c>
    </row>
    <row r="453" spans="1:105" ht="12" customHeight="1" x14ac:dyDescent="0.25">
      <c r="A453" s="106" t="s">
        <v>122</v>
      </c>
      <c r="B453" s="102"/>
      <c r="C453" s="102">
        <v>9.6341392808873554</v>
      </c>
      <c r="D453" s="102">
        <v>9.7043501357389665</v>
      </c>
      <c r="E453" s="102">
        <v>9.8102799084032331</v>
      </c>
      <c r="F453" s="102">
        <v>10.278131650277412</v>
      </c>
      <c r="G453" s="102">
        <v>10.689895760199832</v>
      </c>
      <c r="H453" s="102">
        <v>11.162014473378369</v>
      </c>
      <c r="I453" s="102">
        <v>11.380069921364699</v>
      </c>
      <c r="J453" s="102">
        <v>10.790985686683664</v>
      </c>
      <c r="K453" s="102">
        <v>11.295474314015749</v>
      </c>
      <c r="L453" s="102">
        <v>11.013246866022065</v>
      </c>
      <c r="M453" s="102">
        <v>10.746595392107427</v>
      </c>
      <c r="N453" s="102">
        <v>11.128496394010783</v>
      </c>
      <c r="O453" s="102">
        <v>11.082303833210775</v>
      </c>
      <c r="P453" s="102">
        <v>11.367870815905659</v>
      </c>
      <c r="Q453" s="102">
        <v>11.235674184544344</v>
      </c>
      <c r="R453" s="102">
        <v>11.297391449603968</v>
      </c>
      <c r="S453" s="102">
        <v>11.312324608419154</v>
      </c>
      <c r="T453" s="102">
        <v>11.117535387527951</v>
      </c>
      <c r="U453" s="102">
        <v>10.999455329436893</v>
      </c>
      <c r="V453" s="102">
        <v>9.4188091946191239</v>
      </c>
      <c r="W453" s="102">
        <v>8.5745024435586465</v>
      </c>
      <c r="X453" s="102">
        <v>7.0565753304533088</v>
      </c>
      <c r="Y453" s="102">
        <v>6.7204326919740476</v>
      </c>
      <c r="DA453" s="131" t="s">
        <v>4626</v>
      </c>
    </row>
    <row r="454" spans="1:105" ht="12" customHeight="1" x14ac:dyDescent="0.25">
      <c r="A454" s="107" t="s">
        <v>121</v>
      </c>
      <c r="B454" s="105"/>
      <c r="C454" s="105">
        <v>9.6358477900373334</v>
      </c>
      <c r="D454" s="105">
        <v>9.7063025861621686</v>
      </c>
      <c r="E454" s="105">
        <v>9.8140525747929956</v>
      </c>
      <c r="F454" s="105">
        <v>10.280504554652234</v>
      </c>
      <c r="G454" s="105">
        <v>10.690134587716875</v>
      </c>
      <c r="H454" s="105">
        <v>11.161707342886601</v>
      </c>
      <c r="I454" s="105">
        <v>11.385750323099382</v>
      </c>
      <c r="J454" s="105">
        <v>10.802693559234502</v>
      </c>
      <c r="K454" s="105">
        <v>11.312615461801959</v>
      </c>
      <c r="L454" s="105">
        <v>11.026377454353552</v>
      </c>
      <c r="M454" s="105">
        <v>10.755623377883502</v>
      </c>
      <c r="N454" s="105">
        <v>11.130794813799815</v>
      </c>
      <c r="O454" s="105">
        <v>11.081656217568987</v>
      </c>
      <c r="P454" s="105">
        <v>11.374313125141111</v>
      </c>
      <c r="Q454" s="105">
        <v>11.253289494008866</v>
      </c>
      <c r="R454" s="105">
        <v>11.315707131709619</v>
      </c>
      <c r="S454" s="105">
        <v>11.3327443439109</v>
      </c>
      <c r="T454" s="105">
        <v>11.130583478137714</v>
      </c>
      <c r="U454" s="105">
        <v>11.000255869244558</v>
      </c>
      <c r="V454" s="105">
        <v>9.4076223645110222</v>
      </c>
      <c r="W454" s="105">
        <v>8.5664362461849191</v>
      </c>
      <c r="X454" s="105">
        <v>7.1097412974710581</v>
      </c>
      <c r="Y454" s="105">
        <v>6.7653551303621455</v>
      </c>
      <c r="DA454" s="132" t="s">
        <v>4627</v>
      </c>
    </row>
    <row r="455" spans="1:105" ht="12" customHeight="1" x14ac:dyDescent="0.25">
      <c r="A455" s="108" t="s">
        <v>53</v>
      </c>
      <c r="B455" s="99"/>
      <c r="C455" s="99">
        <v>3.9337615056356503</v>
      </c>
      <c r="D455" s="99">
        <v>4.0575860336323553</v>
      </c>
      <c r="E455" s="99">
        <v>4.1770162448952304</v>
      </c>
      <c r="F455" s="99">
        <v>4.0951776628528904</v>
      </c>
      <c r="G455" s="99">
        <v>4.3514354829059601</v>
      </c>
      <c r="H455" s="99">
        <v>4.6118270844642026</v>
      </c>
      <c r="I455" s="99">
        <v>4.9838797145834635</v>
      </c>
      <c r="J455" s="99">
        <v>4.3143465730720436</v>
      </c>
      <c r="K455" s="99">
        <v>4.6634364974027589</v>
      </c>
      <c r="L455" s="99">
        <v>4.5722027312619824</v>
      </c>
      <c r="M455" s="99">
        <v>4.2941508232299643</v>
      </c>
      <c r="N455" s="99">
        <v>4.4687244871259493</v>
      </c>
      <c r="O455" s="99">
        <v>3.7150790556703006</v>
      </c>
      <c r="P455" s="99">
        <v>3.5600714057700928</v>
      </c>
      <c r="Q455" s="99">
        <v>3.8237511575056256</v>
      </c>
      <c r="R455" s="99">
        <v>4.6687910436540454</v>
      </c>
      <c r="S455" s="99">
        <v>4.9540060615743755</v>
      </c>
      <c r="T455" s="99">
        <v>4.4390221978778737</v>
      </c>
      <c r="U455" s="99">
        <v>4.4020741058472472</v>
      </c>
      <c r="V455" s="99">
        <v>2.6496585498443008</v>
      </c>
      <c r="W455" s="99">
        <v>2.1324946120205919</v>
      </c>
      <c r="X455" s="99">
        <v>2.4444954177585343</v>
      </c>
      <c r="Y455" s="99">
        <v>2.5876087740142921</v>
      </c>
      <c r="DA455" s="63" t="s">
        <v>4628</v>
      </c>
    </row>
    <row r="456" spans="1:105" ht="12" customHeight="1" x14ac:dyDescent="0.25">
      <c r="A456" s="108" t="s">
        <v>52</v>
      </c>
      <c r="B456" s="99"/>
      <c r="C456" s="99">
        <v>5.7020862844016831</v>
      </c>
      <c r="D456" s="99">
        <v>5.6487165525298115</v>
      </c>
      <c r="E456" s="99">
        <v>5.6370363298977653</v>
      </c>
      <c r="F456" s="99">
        <v>6.1853268917993445</v>
      </c>
      <c r="G456" s="99">
        <v>6.3386991048109156</v>
      </c>
      <c r="H456" s="99">
        <v>6.5498802584223972</v>
      </c>
      <c r="I456" s="99">
        <v>6.4018706085159209</v>
      </c>
      <c r="J456" s="99">
        <v>6.4883469861624601</v>
      </c>
      <c r="K456" s="99">
        <v>6.6491789643992014</v>
      </c>
      <c r="L456" s="99">
        <v>6.4541747230915716</v>
      </c>
      <c r="M456" s="99">
        <v>6.4614725546535388</v>
      </c>
      <c r="N456" s="99">
        <v>6.6620703266738666</v>
      </c>
      <c r="O456" s="99">
        <v>7.3665771618986868</v>
      </c>
      <c r="P456" s="99">
        <v>7.8142417193710161</v>
      </c>
      <c r="Q456" s="99">
        <v>7.4295383365032421</v>
      </c>
      <c r="R456" s="99">
        <v>6.6469160880555744</v>
      </c>
      <c r="S456" s="99">
        <v>6.3787382823365206</v>
      </c>
      <c r="T456" s="99">
        <v>6.6915612802598394</v>
      </c>
      <c r="U456" s="99">
        <v>6.5981817633973119</v>
      </c>
      <c r="V456" s="99">
        <v>6.7579638146667236</v>
      </c>
      <c r="W456" s="99">
        <v>6.4339416341643281</v>
      </c>
      <c r="X456" s="99">
        <v>4.6652458797125238</v>
      </c>
      <c r="Y456" s="99">
        <v>4.1777463563478525</v>
      </c>
      <c r="DA456" s="63" t="s">
        <v>4629</v>
      </c>
    </row>
    <row r="457" spans="1:105" ht="12" customHeight="1" x14ac:dyDescent="0.25">
      <c r="A457" s="121" t="s">
        <v>54</v>
      </c>
      <c r="B457" s="123"/>
      <c r="C457" s="123">
        <v>1.8423440321838718</v>
      </c>
      <c r="D457" s="123">
        <v>1.8095907575709127</v>
      </c>
      <c r="E457" s="123">
        <v>1.9674881524088912</v>
      </c>
      <c r="F457" s="123">
        <v>1.9867873693063949</v>
      </c>
      <c r="G457" s="123">
        <v>2.0692460529069403</v>
      </c>
      <c r="H457" s="123">
        <v>2.0126142006448799</v>
      </c>
      <c r="I457" s="123">
        <v>1.9760066652324935</v>
      </c>
      <c r="J457" s="123">
        <v>1.7264475348753243</v>
      </c>
      <c r="K457" s="123">
        <v>1.7934697963434887</v>
      </c>
      <c r="L457" s="123">
        <v>1.7739872228915894</v>
      </c>
      <c r="M457" s="123">
        <v>1.667434933410908</v>
      </c>
      <c r="N457" s="123">
        <v>1.730918463600861</v>
      </c>
      <c r="O457" s="123">
        <v>1.7426005718905748</v>
      </c>
      <c r="P457" s="123">
        <v>1.7756561388647558</v>
      </c>
      <c r="Q457" s="123">
        <v>1.8658174898879365</v>
      </c>
      <c r="R457" s="123">
        <v>1.8672000269613362</v>
      </c>
      <c r="S457" s="123">
        <v>1.8738205525301821</v>
      </c>
      <c r="T457" s="123">
        <v>1.8701353343982823</v>
      </c>
      <c r="U457" s="123">
        <v>1.8602087945125831</v>
      </c>
      <c r="V457" s="123">
        <v>1.9504096915708544</v>
      </c>
      <c r="W457" s="123">
        <v>1.901273116832781</v>
      </c>
      <c r="X457" s="123">
        <v>1.3976784902228987</v>
      </c>
      <c r="Y457" s="123">
        <v>1.4093600882762851</v>
      </c>
      <c r="DA457" s="130" t="s">
        <v>4630</v>
      </c>
    </row>
    <row r="458" spans="1:105" ht="12" customHeight="1" x14ac:dyDescent="0.25">
      <c r="A458" s="97" t="s">
        <v>50</v>
      </c>
      <c r="B458" s="99"/>
      <c r="C458" s="99">
        <v>1.8019625326694497</v>
      </c>
      <c r="D458" s="99">
        <v>1.7935146906136037</v>
      </c>
      <c r="E458" s="99">
        <v>1.9992762331520455</v>
      </c>
      <c r="F458" s="99">
        <v>1.9924059017520064</v>
      </c>
      <c r="G458" s="99">
        <v>1.9603052644082366</v>
      </c>
      <c r="H458" s="99">
        <v>2.040320475478747</v>
      </c>
      <c r="I458" s="99">
        <v>2.008065502479742</v>
      </c>
      <c r="J458" s="99">
        <v>1.7029192282694634</v>
      </c>
      <c r="K458" s="99">
        <v>1.8250852208661736</v>
      </c>
      <c r="L458" s="99">
        <v>1.7468228352997275</v>
      </c>
      <c r="M458" s="99">
        <v>1.7483940526891126</v>
      </c>
      <c r="N458" s="99">
        <v>1.7643654685179151</v>
      </c>
      <c r="O458" s="99">
        <v>1.7488128416213746</v>
      </c>
      <c r="P458" s="99">
        <v>1.9059916494533375</v>
      </c>
      <c r="Q458" s="99">
        <v>1.8326123753821402</v>
      </c>
      <c r="R458" s="99">
        <v>1.9608743054842008</v>
      </c>
      <c r="S458" s="99">
        <v>1.9309989865452624</v>
      </c>
      <c r="T458" s="99">
        <v>1.9213241615724934</v>
      </c>
      <c r="U458" s="99">
        <v>2.0114921425980099</v>
      </c>
      <c r="V458" s="99">
        <v>1.86177894536329</v>
      </c>
      <c r="W458" s="99">
        <v>1.7666635649762652</v>
      </c>
      <c r="X458" s="99">
        <v>1.60596480317859</v>
      </c>
      <c r="Y458" s="99">
        <v>1.4534806857254414</v>
      </c>
      <c r="DA458" s="63" t="s">
        <v>4631</v>
      </c>
    </row>
    <row r="459" spans="1:105" ht="12" customHeight="1" x14ac:dyDescent="0.25">
      <c r="A459" s="109" t="s">
        <v>120</v>
      </c>
      <c r="B459" s="110"/>
      <c r="C459" s="110">
        <v>1.8443060711433292</v>
      </c>
      <c r="D459" s="110">
        <v>1.8104977730218117</v>
      </c>
      <c r="E459" s="110">
        <v>1.9658926116766096</v>
      </c>
      <c r="F459" s="110">
        <v>1.9864583088391752</v>
      </c>
      <c r="G459" s="110">
        <v>2.0758805279708681</v>
      </c>
      <c r="H459" s="110">
        <v>2.0106978743496118</v>
      </c>
      <c r="I459" s="110">
        <v>1.9731289974334432</v>
      </c>
      <c r="J459" s="110">
        <v>1.7285375738683986</v>
      </c>
      <c r="K459" s="110">
        <v>1.7906698060375241</v>
      </c>
      <c r="L459" s="110">
        <v>1.776021206593049</v>
      </c>
      <c r="M459" s="110">
        <v>1.6613197315271859</v>
      </c>
      <c r="N459" s="110">
        <v>1.7283438000867659</v>
      </c>
      <c r="O459" s="110">
        <v>1.7421300079375437</v>
      </c>
      <c r="P459" s="110">
        <v>1.7640486506443989</v>
      </c>
      <c r="Q459" s="110">
        <v>1.868539755043787</v>
      </c>
      <c r="R459" s="110">
        <v>1.8590993687118502</v>
      </c>
      <c r="S459" s="110">
        <v>1.8693030690301191</v>
      </c>
      <c r="T459" s="110">
        <v>1.866625601528058</v>
      </c>
      <c r="U459" s="110">
        <v>1.8490592992057091</v>
      </c>
      <c r="V459" s="110">
        <v>1.9565896277545078</v>
      </c>
      <c r="W459" s="110">
        <v>1.911449998536219</v>
      </c>
      <c r="X459" s="110">
        <v>1.3779913294847841</v>
      </c>
      <c r="Y459" s="110">
        <v>1.4052202667920199</v>
      </c>
      <c r="DA459" s="60" t="s">
        <v>4632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36.295204439820743</v>
      </c>
      <c r="D461" s="118">
        <f t="shared" si="239"/>
        <v>43.072099689763157</v>
      </c>
      <c r="E461" s="118">
        <f t="shared" si="239"/>
        <v>26.405721830763621</v>
      </c>
      <c r="F461" s="118">
        <f t="shared" si="239"/>
        <v>26.272049328783595</v>
      </c>
      <c r="G461" s="118">
        <f t="shared" si="239"/>
        <v>33.315814674637231</v>
      </c>
      <c r="H461" s="118">
        <f t="shared" si="239"/>
        <v>28.980183401302995</v>
      </c>
      <c r="I461" s="118">
        <f t="shared" si="239"/>
        <v>25.148380864671775</v>
      </c>
      <c r="J461" s="118">
        <f t="shared" si="239"/>
        <v>26.238130240229168</v>
      </c>
      <c r="K461" s="118">
        <f t="shared" si="239"/>
        <v>25.559852190438061</v>
      </c>
      <c r="L461" s="118">
        <f t="shared" si="239"/>
        <v>28.777027216679969</v>
      </c>
      <c r="M461" s="118">
        <f t="shared" si="239"/>
        <v>21.865120997364311</v>
      </c>
      <c r="N461" s="118">
        <f t="shared" si="239"/>
        <v>21.730114541795611</v>
      </c>
      <c r="O461" s="118">
        <f t="shared" si="239"/>
        <v>22.340928889297725</v>
      </c>
      <c r="P461" s="118">
        <f t="shared" si="239"/>
        <v>16.709145231590647</v>
      </c>
      <c r="Q461" s="118">
        <f t="shared" si="239"/>
        <v>16.179931084777454</v>
      </c>
      <c r="R461" s="118">
        <f t="shared" ref="R461:V461" si="240">R462+R465+R467+R476</f>
        <v>16.337054071401393</v>
      </c>
      <c r="S461" s="118">
        <f t="shared" si="240"/>
        <v>15.893594603401809</v>
      </c>
      <c r="T461" s="118">
        <f t="shared" si="240"/>
        <v>14.787134023562061</v>
      </c>
      <c r="U461" s="118">
        <f t="shared" si="240"/>
        <v>12.990757965228903</v>
      </c>
      <c r="V461" s="118">
        <f t="shared" si="240"/>
        <v>13.456186426943553</v>
      </c>
      <c r="W461" s="118">
        <f t="shared" ref="W461:Y461" si="241">W462+W465+W467+W476</f>
        <v>12.733301339887149</v>
      </c>
      <c r="X461" s="118">
        <f t="shared" si="241"/>
        <v>9.1144842073471928</v>
      </c>
      <c r="Y461" s="118">
        <f t="shared" si="241"/>
        <v>7.1310850821968037</v>
      </c>
      <c r="DA461" s="129" t="s">
        <v>4783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35.947899159864313</v>
      </c>
      <c r="D462" s="123">
        <f t="shared" si="242"/>
        <v>42.681938919543938</v>
      </c>
      <c r="E462" s="123">
        <f t="shared" si="242"/>
        <v>25.814306762239628</v>
      </c>
      <c r="F462" s="123">
        <f t="shared" si="242"/>
        <v>24.941471830134269</v>
      </c>
      <c r="G462" s="123">
        <f t="shared" si="242"/>
        <v>32.427491283790687</v>
      </c>
      <c r="H462" s="123">
        <f t="shared" si="242"/>
        <v>28.557269393586253</v>
      </c>
      <c r="I462" s="123">
        <f t="shared" si="242"/>
        <v>24.811207201375066</v>
      </c>
      <c r="J462" s="123">
        <f t="shared" si="242"/>
        <v>25.917706556374544</v>
      </c>
      <c r="K462" s="123">
        <f t="shared" si="242"/>
        <v>25.113598023181797</v>
      </c>
      <c r="L462" s="123">
        <f t="shared" si="242"/>
        <v>28.277231034183572</v>
      </c>
      <c r="M462" s="123">
        <f t="shared" si="242"/>
        <v>21.172240915444622</v>
      </c>
      <c r="N462" s="123">
        <f t="shared" si="242"/>
        <v>21.127102601438203</v>
      </c>
      <c r="O462" s="123">
        <f t="shared" si="242"/>
        <v>21.848722502828899</v>
      </c>
      <c r="P462" s="123">
        <f t="shared" si="242"/>
        <v>16.180971120799942</v>
      </c>
      <c r="Q462" s="123">
        <f t="shared" si="242"/>
        <v>15.785512064296048</v>
      </c>
      <c r="R462" s="123">
        <f t="shared" ref="R462:V462" si="243">SUM(R463:R464)</f>
        <v>15.897458505354026</v>
      </c>
      <c r="S462" s="123">
        <f t="shared" si="243"/>
        <v>15.509924653536634</v>
      </c>
      <c r="T462" s="123">
        <f t="shared" si="243"/>
        <v>14.394023046771736</v>
      </c>
      <c r="U462" s="123">
        <f t="shared" si="243"/>
        <v>12.530697967870875</v>
      </c>
      <c r="V462" s="123">
        <f t="shared" si="243"/>
        <v>13.038926145994242</v>
      </c>
      <c r="W462" s="123">
        <f t="shared" ref="W462:Y462" si="244">SUM(W463:W464)</f>
        <v>12.382825565271245</v>
      </c>
      <c r="X462" s="123">
        <f t="shared" si="244"/>
        <v>8.6844449384917244</v>
      </c>
      <c r="Y462" s="123">
        <f t="shared" si="244"/>
        <v>6.7800489013089171</v>
      </c>
      <c r="DA462" s="130" t="s">
        <v>4784</v>
      </c>
    </row>
    <row r="463" spans="1:105" ht="12" customHeight="1" x14ac:dyDescent="0.25">
      <c r="A463" s="97" t="s">
        <v>74</v>
      </c>
      <c r="B463" s="99"/>
      <c r="C463" s="99">
        <v>35.947899159864313</v>
      </c>
      <c r="D463" s="99">
        <v>42.681938919543938</v>
      </c>
      <c r="E463" s="99">
        <v>25.814306762239628</v>
      </c>
      <c r="F463" s="99">
        <v>24.941471830134269</v>
      </c>
      <c r="G463" s="99">
        <v>32.427491283790687</v>
      </c>
      <c r="H463" s="99">
        <v>28.557269393586253</v>
      </c>
      <c r="I463" s="99">
        <v>24.811207201375066</v>
      </c>
      <c r="J463" s="99">
        <v>25.917706556374544</v>
      </c>
      <c r="K463" s="99">
        <v>25.113598023181797</v>
      </c>
      <c r="L463" s="99">
        <v>28.277231034183572</v>
      </c>
      <c r="M463" s="99">
        <v>21.172240915444622</v>
      </c>
      <c r="N463" s="99">
        <v>21.127102601438203</v>
      </c>
      <c r="O463" s="99">
        <v>21.848722502828899</v>
      </c>
      <c r="P463" s="99">
        <v>16.180971120799942</v>
      </c>
      <c r="Q463" s="99">
        <v>15.785512064296048</v>
      </c>
      <c r="R463" s="99">
        <v>15.897458505354026</v>
      </c>
      <c r="S463" s="99">
        <v>15.509924653536634</v>
      </c>
      <c r="T463" s="99">
        <v>14.394023046771736</v>
      </c>
      <c r="U463" s="99">
        <v>12.530697967870875</v>
      </c>
      <c r="V463" s="99">
        <v>13.038926145994242</v>
      </c>
      <c r="W463" s="99">
        <v>12.382825565271245</v>
      </c>
      <c r="X463" s="99">
        <v>8.6844449384917244</v>
      </c>
      <c r="Y463" s="99">
        <v>6.7800489013089171</v>
      </c>
      <c r="DA463" s="63" t="s">
        <v>4785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4786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4787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4788</v>
      </c>
    </row>
    <row r="467" spans="1:105" ht="12" customHeight="1" x14ac:dyDescent="0.25">
      <c r="A467" s="121" t="s">
        <v>55</v>
      </c>
      <c r="B467" s="123"/>
      <c r="C467" s="123">
        <v>0.31624131842195935</v>
      </c>
      <c r="D467" s="123">
        <v>0.35453175770499623</v>
      </c>
      <c r="E467" s="123">
        <v>0.55587992969737088</v>
      </c>
      <c r="F467" s="123">
        <v>1.2895917226151452</v>
      </c>
      <c r="G467" s="123">
        <v>0.84649257232883635</v>
      </c>
      <c r="H467" s="123">
        <v>0.37385872700054684</v>
      </c>
      <c r="I467" s="123">
        <v>0.27571397954208388</v>
      </c>
      <c r="J467" s="123">
        <v>0.2688107264595424</v>
      </c>
      <c r="K467" s="123">
        <v>0.39110255746409128</v>
      </c>
      <c r="L467" s="123">
        <v>0.45460857324743359</v>
      </c>
      <c r="M467" s="123">
        <v>0.64728967686837613</v>
      </c>
      <c r="N467" s="123">
        <v>0.55619311675899619</v>
      </c>
      <c r="O467" s="123">
        <v>0.44649190067027539</v>
      </c>
      <c r="P467" s="123">
        <v>0.47032000509797511</v>
      </c>
      <c r="Q467" s="123">
        <v>0.34290734297018977</v>
      </c>
      <c r="R467" s="123">
        <v>0.3817885480790148</v>
      </c>
      <c r="S467" s="123">
        <v>0.33141616753378483</v>
      </c>
      <c r="T467" s="123">
        <v>0.34765949326351592</v>
      </c>
      <c r="U467" s="123">
        <v>0.40926779249241152</v>
      </c>
      <c r="V467" s="123">
        <v>0.37268664693450149</v>
      </c>
      <c r="W467" s="123">
        <v>0.30489934635163374</v>
      </c>
      <c r="X467" s="123">
        <v>0.37916957403844342</v>
      </c>
      <c r="Y467" s="123">
        <v>0.30530666371263732</v>
      </c>
      <c r="DA467" s="130" t="s">
        <v>4789</v>
      </c>
    </row>
    <row r="468" spans="1:105" ht="12" customHeight="1" x14ac:dyDescent="0.25">
      <c r="A468" s="97" t="s">
        <v>141</v>
      </c>
      <c r="B468" s="99"/>
      <c r="C468" s="99">
        <v>3.6231104135256578</v>
      </c>
      <c r="D468" s="99">
        <v>3.6322781968643958</v>
      </c>
      <c r="E468" s="99">
        <v>3.5786826243239025</v>
      </c>
      <c r="F468" s="99">
        <v>3.8438883100405818</v>
      </c>
      <c r="G468" s="99">
        <v>3.9701431853840368</v>
      </c>
      <c r="H468" s="99">
        <v>4.2294073864586998</v>
      </c>
      <c r="I468" s="99">
        <v>4.2308800007904548</v>
      </c>
      <c r="J468" s="99">
        <v>3.9307673772636593</v>
      </c>
      <c r="K468" s="99">
        <v>4.2244855476677889</v>
      </c>
      <c r="L468" s="99">
        <v>4.1331496117745834</v>
      </c>
      <c r="M468" s="99">
        <v>4.0326498046066233</v>
      </c>
      <c r="N468" s="99">
        <v>3.9635257152218184</v>
      </c>
      <c r="O468" s="99">
        <v>3.8045809851851358</v>
      </c>
      <c r="P468" s="99">
        <v>3.9558758062741499</v>
      </c>
      <c r="Q468" s="99">
        <v>3.4989249254921213</v>
      </c>
      <c r="R468" s="99">
        <v>3.7429370010106067</v>
      </c>
      <c r="S468" s="99">
        <v>3.5277247936613825</v>
      </c>
      <c r="T468" s="99">
        <v>3.3034358925691243</v>
      </c>
      <c r="U468" s="99">
        <v>3.2322021783759078</v>
      </c>
      <c r="V468" s="99">
        <v>2.7498539785346159</v>
      </c>
      <c r="W468" s="99">
        <v>2.4582740841501001</v>
      </c>
      <c r="X468" s="99">
        <v>2.2856359156185477</v>
      </c>
      <c r="Y468" s="99">
        <v>2.0698822979068638</v>
      </c>
      <c r="DA468" s="63" t="s">
        <v>4790</v>
      </c>
    </row>
    <row r="469" spans="1:105" ht="12" customHeight="1" x14ac:dyDescent="0.25">
      <c r="A469" s="97" t="s">
        <v>140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1.7420573448164527</v>
      </c>
      <c r="L469" s="99">
        <v>0</v>
      </c>
      <c r="M469" s="99">
        <v>1.6119493577988608</v>
      </c>
      <c r="N469" s="99">
        <v>0</v>
      </c>
      <c r="O469" s="99">
        <v>0</v>
      </c>
      <c r="P469" s="99">
        <v>1.2396521779844543</v>
      </c>
      <c r="Q469" s="99">
        <v>0</v>
      </c>
      <c r="R469" s="99">
        <v>1.5470299709333053</v>
      </c>
      <c r="S469" s="99">
        <v>1.5435989919830366</v>
      </c>
      <c r="T469" s="99">
        <v>1.3183184100655443</v>
      </c>
      <c r="U469" s="99">
        <v>1.2948252726319101</v>
      </c>
      <c r="V469" s="99">
        <v>0.7752623289997238</v>
      </c>
      <c r="W469" s="99">
        <v>0.61556999256965927</v>
      </c>
      <c r="X469" s="99">
        <v>0.79878346459205307</v>
      </c>
      <c r="Y469" s="99">
        <v>0.79998752503801451</v>
      </c>
      <c r="DA469" s="63" t="s">
        <v>4791</v>
      </c>
    </row>
    <row r="470" spans="1:105" ht="12" customHeight="1" x14ac:dyDescent="0.25">
      <c r="A470" s="100" t="s">
        <v>50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1.7420573448164527</v>
      </c>
      <c r="L470" s="102">
        <v>0</v>
      </c>
      <c r="M470" s="102">
        <v>1.6119493577988608</v>
      </c>
      <c r="N470" s="102">
        <v>0</v>
      </c>
      <c r="O470" s="102">
        <v>0</v>
      </c>
      <c r="P470" s="102">
        <v>1.2396521779844543</v>
      </c>
      <c r="Q470" s="102">
        <v>0</v>
      </c>
      <c r="R470" s="102">
        <v>1.5470299709333053</v>
      </c>
      <c r="S470" s="102">
        <v>1.5435989919830366</v>
      </c>
      <c r="T470" s="102">
        <v>1.3183184100655443</v>
      </c>
      <c r="U470" s="102">
        <v>1.2948252726319101</v>
      </c>
      <c r="V470" s="102">
        <v>0.7752623289997238</v>
      </c>
      <c r="W470" s="102">
        <v>0.61556999256965927</v>
      </c>
      <c r="X470" s="102">
        <v>0.79878346459205307</v>
      </c>
      <c r="Y470" s="102">
        <v>0.79998752503801451</v>
      </c>
      <c r="DA470" s="131" t="s">
        <v>4792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4793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4794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4795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4796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4797</v>
      </c>
    </row>
    <row r="476" spans="1:105" ht="12" customHeight="1" x14ac:dyDescent="0.25">
      <c r="A476" s="121" t="s">
        <v>54</v>
      </c>
      <c r="B476" s="123"/>
      <c r="C476" s="123">
        <v>3.1063961534467881E-2</v>
      </c>
      <c r="D476" s="123">
        <v>3.5629012514223291E-2</v>
      </c>
      <c r="E476" s="123">
        <v>3.5535138826620329E-2</v>
      </c>
      <c r="F476" s="123">
        <v>4.0985776034179751E-2</v>
      </c>
      <c r="G476" s="123">
        <v>4.1830818517711782E-2</v>
      </c>
      <c r="H476" s="123">
        <v>4.9055280716197296E-2</v>
      </c>
      <c r="I476" s="123">
        <v>6.1459683754626328E-2</v>
      </c>
      <c r="J476" s="123">
        <v>5.1612957395081642E-2</v>
      </c>
      <c r="K476" s="123">
        <v>5.5151609792172124E-2</v>
      </c>
      <c r="L476" s="123">
        <v>4.5187609248962521E-2</v>
      </c>
      <c r="M476" s="123">
        <v>4.5590405051314849E-2</v>
      </c>
      <c r="N476" s="123">
        <v>4.6818823598409325E-2</v>
      </c>
      <c r="O476" s="123">
        <v>4.5714485798551009E-2</v>
      </c>
      <c r="P476" s="123">
        <v>5.7854105692731216E-2</v>
      </c>
      <c r="Q476" s="123">
        <v>5.1511677511214778E-2</v>
      </c>
      <c r="R476" s="123">
        <v>5.7807017968354898E-2</v>
      </c>
      <c r="S476" s="123">
        <v>5.2253782331389359E-2</v>
      </c>
      <c r="T476" s="123">
        <v>4.5451483526809569E-2</v>
      </c>
      <c r="U476" s="123">
        <v>5.079220486561719E-2</v>
      </c>
      <c r="V476" s="123">
        <v>4.4573634014808891E-2</v>
      </c>
      <c r="W476" s="123">
        <v>4.5576428264268498E-2</v>
      </c>
      <c r="X476" s="123">
        <v>5.0869694817026578E-2</v>
      </c>
      <c r="Y476" s="123">
        <v>4.5729517175248549E-2</v>
      </c>
      <c r="DA476" s="130" t="s">
        <v>4798</v>
      </c>
    </row>
    <row r="477" spans="1:105" ht="12" customHeight="1" x14ac:dyDescent="0.25">
      <c r="A477" s="97" t="s">
        <v>50</v>
      </c>
      <c r="B477" s="99"/>
      <c r="C477" s="99">
        <v>0.67040363497642308</v>
      </c>
      <c r="D477" s="99">
        <v>0.66712254466287058</v>
      </c>
      <c r="E477" s="99">
        <v>0.74350444314159458</v>
      </c>
      <c r="F477" s="99">
        <v>0.74079610087309988</v>
      </c>
      <c r="G477" s="99">
        <v>0.72870993238201598</v>
      </c>
      <c r="H477" s="99">
        <v>0.75829727824656112</v>
      </c>
      <c r="I477" s="99">
        <v>0.74615511642664811</v>
      </c>
      <c r="J477" s="99">
        <v>0.63263823512941975</v>
      </c>
      <c r="K477" s="99">
        <v>0.67788289317368844</v>
      </c>
      <c r="L477" s="99">
        <v>0.64868002224497512</v>
      </c>
      <c r="M477" s="99">
        <v>0.64916149079356489</v>
      </c>
      <c r="N477" s="99">
        <v>0.65503399988600208</v>
      </c>
      <c r="O477" s="99">
        <v>0.64922589919170248</v>
      </c>
      <c r="P477" s="99">
        <v>0.70747306389968467</v>
      </c>
      <c r="Q477" s="99">
        <v>0.67983076188453528</v>
      </c>
      <c r="R477" s="99">
        <v>0.72627500352834362</v>
      </c>
      <c r="S477" s="99">
        <v>0.71363737012583184</v>
      </c>
      <c r="T477" s="99">
        <v>0.70835325442898311</v>
      </c>
      <c r="U477" s="99">
        <v>0.73997271010105048</v>
      </c>
      <c r="V477" s="99">
        <v>0.683834999587695</v>
      </c>
      <c r="W477" s="99">
        <v>0.6484155653057585</v>
      </c>
      <c r="X477" s="99">
        <v>0.58906112402126865</v>
      </c>
      <c r="Y477" s="99">
        <v>0.533096817070153</v>
      </c>
      <c r="DA477" s="63" t="s">
        <v>4799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4800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1873113</v>
      </c>
      <c r="C5" s="120">
        <v>1804393</v>
      </c>
      <c r="D5" s="120">
        <v>1792976</v>
      </c>
      <c r="E5" s="120">
        <v>1857679</v>
      </c>
      <c r="F5" s="120">
        <v>1949421</v>
      </c>
      <c r="G5" s="120">
        <v>1975315</v>
      </c>
      <c r="H5" s="120">
        <v>1925747</v>
      </c>
      <c r="I5" s="120">
        <v>1841702</v>
      </c>
      <c r="J5" s="120">
        <v>1812577</v>
      </c>
      <c r="K5" s="120">
        <v>1746338</v>
      </c>
      <c r="L5" s="120">
        <v>1712172</v>
      </c>
      <c r="M5" s="120">
        <v>1707991</v>
      </c>
      <c r="N5" s="120">
        <v>1692788</v>
      </c>
      <c r="O5" s="120">
        <v>1714965</v>
      </c>
      <c r="P5" s="120">
        <v>1747547</v>
      </c>
      <c r="Q5" s="120">
        <v>1743200</v>
      </c>
      <c r="R5" s="120">
        <v>1739550</v>
      </c>
      <c r="S5" s="120">
        <v>1725150</v>
      </c>
      <c r="T5" s="120">
        <v>1723957</v>
      </c>
      <c r="U5" s="120">
        <v>1651369</v>
      </c>
      <c r="V5" s="120">
        <v>1588309</v>
      </c>
      <c r="W5" s="120">
        <v>1496047</v>
      </c>
      <c r="X5" s="120">
        <v>1438430</v>
      </c>
      <c r="Y5" s="120">
        <v>1430759</v>
      </c>
      <c r="DA5" s="129" t="s">
        <v>338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210</v>
      </c>
      <c r="B7" s="52">
        <v>1873113</v>
      </c>
      <c r="C7" s="52">
        <v>1804393</v>
      </c>
      <c r="D7" s="52">
        <v>1792976</v>
      </c>
      <c r="E7" s="52">
        <v>1857679</v>
      </c>
      <c r="F7" s="52">
        <v>1949421</v>
      </c>
      <c r="G7" s="52">
        <v>1975315</v>
      </c>
      <c r="H7" s="52">
        <v>1925747</v>
      </c>
      <c r="I7" s="52">
        <v>1841702</v>
      </c>
      <c r="J7" s="52">
        <v>1812577</v>
      </c>
      <c r="K7" s="52">
        <v>1746338</v>
      </c>
      <c r="L7" s="52">
        <v>1712172</v>
      </c>
      <c r="M7" s="52">
        <v>1707991</v>
      </c>
      <c r="N7" s="52">
        <v>1692788</v>
      </c>
      <c r="O7" s="52">
        <v>1714965</v>
      </c>
      <c r="P7" s="52">
        <v>1747547</v>
      </c>
      <c r="Q7" s="52">
        <v>1743200</v>
      </c>
      <c r="R7" s="52">
        <v>1739550</v>
      </c>
      <c r="S7" s="52">
        <v>1725150</v>
      </c>
      <c r="T7" s="52">
        <v>1723957</v>
      </c>
      <c r="U7" s="52">
        <v>1651369</v>
      </c>
      <c r="V7" s="52">
        <v>1588309</v>
      </c>
      <c r="W7" s="52">
        <v>1496047</v>
      </c>
      <c r="X7" s="52">
        <v>1438430</v>
      </c>
      <c r="Y7" s="52">
        <v>1430759</v>
      </c>
      <c r="DA7" s="63" t="s">
        <v>1077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13720</v>
      </c>
      <c r="C9" s="52">
        <v>14739</v>
      </c>
      <c r="D9" s="52">
        <v>15032</v>
      </c>
      <c r="E9" s="52">
        <v>15294</v>
      </c>
      <c r="F9" s="52">
        <v>16772</v>
      </c>
      <c r="G9" s="52">
        <v>21763</v>
      </c>
      <c r="H9" s="52">
        <v>25876</v>
      </c>
      <c r="I9" s="52">
        <v>27826</v>
      </c>
      <c r="J9" s="52">
        <v>29359</v>
      </c>
      <c r="K9" s="52">
        <v>29179</v>
      </c>
      <c r="L9" s="52">
        <v>30253</v>
      </c>
      <c r="M9" s="52">
        <v>29509</v>
      </c>
      <c r="N9" s="52">
        <v>31070</v>
      </c>
      <c r="O9" s="52">
        <v>35172</v>
      </c>
      <c r="P9" s="52">
        <v>39902</v>
      </c>
      <c r="Q9" s="52">
        <v>42517</v>
      </c>
      <c r="R9" s="52">
        <v>45094</v>
      </c>
      <c r="S9" s="52">
        <v>46913</v>
      </c>
      <c r="T9" s="52">
        <v>47543</v>
      </c>
      <c r="U9" s="52">
        <v>56981</v>
      </c>
      <c r="V9" s="52">
        <v>67562</v>
      </c>
      <c r="W9" s="52">
        <v>70084</v>
      </c>
      <c r="X9" s="52">
        <v>70289</v>
      </c>
      <c r="Y9" s="52">
        <v>72230</v>
      </c>
      <c r="DA9" s="63" t="s">
        <v>1078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138</v>
      </c>
      <c r="B11" s="52">
        <v>458462</v>
      </c>
      <c r="C11" s="52">
        <v>454994</v>
      </c>
      <c r="D11" s="52">
        <v>477812</v>
      </c>
      <c r="E11" s="52">
        <v>522365</v>
      </c>
      <c r="F11" s="52">
        <v>576001</v>
      </c>
      <c r="G11" s="52">
        <v>612365</v>
      </c>
      <c r="H11" s="52">
        <v>628338</v>
      </c>
      <c r="I11" s="52">
        <v>633811</v>
      </c>
      <c r="J11" s="52">
        <v>658042</v>
      </c>
      <c r="K11" s="52">
        <v>667966</v>
      </c>
      <c r="L11" s="52">
        <v>684648</v>
      </c>
      <c r="M11" s="52">
        <v>705230</v>
      </c>
      <c r="N11" s="52">
        <v>703787</v>
      </c>
      <c r="O11" s="52">
        <v>711767</v>
      </c>
      <c r="P11" s="52">
        <v>719623</v>
      </c>
      <c r="Q11" s="52">
        <v>710874</v>
      </c>
      <c r="R11" s="52">
        <v>703544</v>
      </c>
      <c r="S11" s="52">
        <v>688116</v>
      </c>
      <c r="T11" s="52">
        <v>662954</v>
      </c>
      <c r="U11" s="52">
        <v>649131</v>
      </c>
      <c r="V11" s="52">
        <v>643401</v>
      </c>
      <c r="W11" s="52">
        <v>670940</v>
      </c>
      <c r="X11" s="52">
        <v>732733</v>
      </c>
      <c r="Y11" s="52">
        <v>794565</v>
      </c>
      <c r="DA11" s="63" t="s">
        <v>1079</v>
      </c>
    </row>
    <row r="12" spans="1:105" ht="12" customHeight="1" x14ac:dyDescent="0.25">
      <c r="A12" s="97" t="s">
        <v>137</v>
      </c>
      <c r="B12" s="52">
        <v>14</v>
      </c>
      <c r="C12" s="52">
        <v>36</v>
      </c>
      <c r="D12" s="52">
        <v>43</v>
      </c>
      <c r="E12" s="52">
        <v>76</v>
      </c>
      <c r="F12" s="52">
        <v>95</v>
      </c>
      <c r="G12" s="52">
        <v>102</v>
      </c>
      <c r="H12" s="52">
        <v>124</v>
      </c>
      <c r="I12" s="52">
        <v>170</v>
      </c>
      <c r="J12" s="52">
        <v>285</v>
      </c>
      <c r="K12" s="52">
        <v>511</v>
      </c>
      <c r="L12" s="52">
        <v>659</v>
      </c>
      <c r="M12" s="52">
        <v>852</v>
      </c>
      <c r="N12" s="52">
        <v>816</v>
      </c>
      <c r="O12" s="52">
        <v>933</v>
      </c>
      <c r="P12" s="52">
        <v>1092</v>
      </c>
      <c r="Q12" s="52">
        <v>1278</v>
      </c>
      <c r="R12" s="52">
        <v>1241</v>
      </c>
      <c r="S12" s="52">
        <v>1281</v>
      </c>
      <c r="T12" s="52">
        <v>1285</v>
      </c>
      <c r="U12" s="52">
        <v>1234</v>
      </c>
      <c r="V12" s="52">
        <v>1313</v>
      </c>
      <c r="W12" s="52">
        <v>1457</v>
      </c>
      <c r="X12" s="52">
        <v>2766</v>
      </c>
      <c r="Y12" s="52">
        <v>2999</v>
      </c>
      <c r="DA12" s="63" t="s">
        <v>1080</v>
      </c>
    </row>
    <row r="13" spans="1:105" ht="12" customHeight="1" x14ac:dyDescent="0.25">
      <c r="A13" s="97" t="s">
        <v>122</v>
      </c>
      <c r="B13" s="52">
        <v>1410292</v>
      </c>
      <c r="C13" s="52">
        <v>1340297</v>
      </c>
      <c r="D13" s="52">
        <v>1303906</v>
      </c>
      <c r="E13" s="52">
        <v>1314120</v>
      </c>
      <c r="F13" s="52">
        <v>1351771</v>
      </c>
      <c r="G13" s="52">
        <v>1340710</v>
      </c>
      <c r="H13" s="52">
        <v>1271261</v>
      </c>
      <c r="I13" s="52">
        <v>1176036</v>
      </c>
      <c r="J13" s="52">
        <v>1114967</v>
      </c>
      <c r="K13" s="52">
        <v>1009810</v>
      </c>
      <c r="L13" s="52">
        <v>943608</v>
      </c>
      <c r="M13" s="52">
        <v>903096</v>
      </c>
      <c r="N13" s="52">
        <v>885272</v>
      </c>
      <c r="O13" s="52">
        <v>883579</v>
      </c>
      <c r="P13" s="52">
        <v>893586</v>
      </c>
      <c r="Q13" s="52">
        <v>883644</v>
      </c>
      <c r="R13" s="52">
        <v>877454</v>
      </c>
      <c r="S13" s="52">
        <v>864754</v>
      </c>
      <c r="T13" s="52">
        <v>881156</v>
      </c>
      <c r="U13" s="52">
        <v>829980</v>
      </c>
      <c r="V13" s="52">
        <v>781176</v>
      </c>
      <c r="W13" s="52">
        <v>681953</v>
      </c>
      <c r="X13" s="52">
        <v>568874</v>
      </c>
      <c r="Y13" s="52">
        <v>506513</v>
      </c>
      <c r="DA13" s="63" t="s">
        <v>1081</v>
      </c>
    </row>
    <row r="14" spans="1:105" ht="12" customHeight="1" x14ac:dyDescent="0.25">
      <c r="A14" s="97" t="s">
        <v>121</v>
      </c>
      <c r="B14" s="52">
        <v>4345</v>
      </c>
      <c r="C14" s="52">
        <v>9066</v>
      </c>
      <c r="D14" s="52">
        <v>11215</v>
      </c>
      <c r="E14" s="52">
        <v>21118</v>
      </c>
      <c r="F14" s="52">
        <v>21554</v>
      </c>
      <c r="G14" s="52">
        <v>22138</v>
      </c>
      <c r="H14" s="52">
        <v>26024</v>
      </c>
      <c r="I14" s="52">
        <v>31685</v>
      </c>
      <c r="J14" s="52">
        <v>39283</v>
      </c>
      <c r="K14" s="52">
        <v>68051</v>
      </c>
      <c r="L14" s="52">
        <v>83257</v>
      </c>
      <c r="M14" s="52">
        <v>98813</v>
      </c>
      <c r="N14" s="52">
        <v>102913</v>
      </c>
      <c r="O14" s="52">
        <v>118686</v>
      </c>
      <c r="P14" s="52">
        <v>133246</v>
      </c>
      <c r="Q14" s="52">
        <v>147404</v>
      </c>
      <c r="R14" s="52">
        <v>157311</v>
      </c>
      <c r="S14" s="52">
        <v>170999</v>
      </c>
      <c r="T14" s="52">
        <v>178562</v>
      </c>
      <c r="U14" s="52">
        <v>171024</v>
      </c>
      <c r="V14" s="52">
        <v>162419</v>
      </c>
      <c r="W14" s="52">
        <v>141697</v>
      </c>
      <c r="X14" s="52">
        <v>134057</v>
      </c>
      <c r="Y14" s="52">
        <v>126682</v>
      </c>
      <c r="DA14" s="63" t="s">
        <v>1082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69521</v>
      </c>
      <c r="C16" s="52">
        <v>69146</v>
      </c>
      <c r="D16" s="52">
        <v>73367</v>
      </c>
      <c r="E16" s="52">
        <v>79566</v>
      </c>
      <c r="F16" s="52">
        <v>90095</v>
      </c>
      <c r="G16" s="52">
        <v>97777</v>
      </c>
      <c r="H16" s="52">
        <v>103624</v>
      </c>
      <c r="I16" s="52">
        <v>105809</v>
      </c>
      <c r="J16" s="52">
        <v>110527</v>
      </c>
      <c r="K16" s="52">
        <v>113608</v>
      </c>
      <c r="L16" s="52">
        <v>116139</v>
      </c>
      <c r="M16" s="52">
        <v>120709</v>
      </c>
      <c r="N16" s="52">
        <v>122869</v>
      </c>
      <c r="O16" s="52">
        <v>125325</v>
      </c>
      <c r="P16" s="52">
        <v>129164</v>
      </c>
      <c r="Q16" s="52">
        <v>128491</v>
      </c>
      <c r="R16" s="52">
        <v>129088</v>
      </c>
      <c r="S16" s="52">
        <v>127853</v>
      </c>
      <c r="T16" s="52">
        <v>125513</v>
      </c>
      <c r="U16" s="52">
        <v>119341</v>
      </c>
      <c r="V16" s="52">
        <v>112933</v>
      </c>
      <c r="W16" s="52">
        <v>105512</v>
      </c>
      <c r="X16" s="52">
        <v>102941</v>
      </c>
      <c r="Y16" s="52">
        <v>105138</v>
      </c>
      <c r="DA16" s="63" t="s">
        <v>1083</v>
      </c>
    </row>
    <row r="17" spans="1:105" ht="12" customHeight="1" x14ac:dyDescent="0.25">
      <c r="A17" s="109" t="s">
        <v>120</v>
      </c>
      <c r="B17" s="36">
        <v>1803592</v>
      </c>
      <c r="C17" s="36">
        <v>1735247</v>
      </c>
      <c r="D17" s="36">
        <v>1719609</v>
      </c>
      <c r="E17" s="36">
        <v>1778113</v>
      </c>
      <c r="F17" s="36">
        <v>1859326</v>
      </c>
      <c r="G17" s="36">
        <v>1877538</v>
      </c>
      <c r="H17" s="36">
        <v>1822123</v>
      </c>
      <c r="I17" s="36">
        <v>1735893</v>
      </c>
      <c r="J17" s="36">
        <v>1702050</v>
      </c>
      <c r="K17" s="36">
        <v>1632730</v>
      </c>
      <c r="L17" s="36">
        <v>1596033</v>
      </c>
      <c r="M17" s="36">
        <v>1587282</v>
      </c>
      <c r="N17" s="36">
        <v>1569919</v>
      </c>
      <c r="O17" s="36">
        <v>1589640</v>
      </c>
      <c r="P17" s="36">
        <v>1618383</v>
      </c>
      <c r="Q17" s="36">
        <v>1614709</v>
      </c>
      <c r="R17" s="36">
        <v>1610462</v>
      </c>
      <c r="S17" s="36">
        <v>1597297</v>
      </c>
      <c r="T17" s="36">
        <v>1598444</v>
      </c>
      <c r="U17" s="36">
        <v>1532028</v>
      </c>
      <c r="V17" s="36">
        <v>1475376</v>
      </c>
      <c r="W17" s="36">
        <v>1390535</v>
      </c>
      <c r="X17" s="36">
        <v>1335489</v>
      </c>
      <c r="Y17" s="36">
        <v>1325621</v>
      </c>
      <c r="DA17" s="60" t="s">
        <v>1084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1157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210</v>
      </c>
      <c r="B21" s="52"/>
      <c r="C21" s="52">
        <v>146337</v>
      </c>
      <c r="D21" s="52">
        <v>146355</v>
      </c>
      <c r="E21" s="52">
        <v>146504</v>
      </c>
      <c r="F21" s="52">
        <v>146980</v>
      </c>
      <c r="G21" s="52">
        <v>148083</v>
      </c>
      <c r="H21" s="52">
        <v>150139</v>
      </c>
      <c r="I21" s="52">
        <v>153410</v>
      </c>
      <c r="J21" s="52">
        <v>158038</v>
      </c>
      <c r="K21" s="52">
        <v>164158</v>
      </c>
      <c r="L21" s="52">
        <v>171935</v>
      </c>
      <c r="M21" s="52">
        <v>181523</v>
      </c>
      <c r="N21" s="52">
        <v>193140</v>
      </c>
      <c r="O21" s="52">
        <v>177740</v>
      </c>
      <c r="P21" s="52">
        <v>77094</v>
      </c>
      <c r="Q21" s="52">
        <v>96296</v>
      </c>
      <c r="R21" s="52">
        <v>118487</v>
      </c>
      <c r="S21" s="52">
        <v>143798</v>
      </c>
      <c r="T21" s="52">
        <v>156924</v>
      </c>
      <c r="U21" s="52">
        <v>160152</v>
      </c>
      <c r="V21" s="52">
        <v>148382</v>
      </c>
      <c r="W21" s="52">
        <v>129388</v>
      </c>
      <c r="X21" s="52">
        <v>120683</v>
      </c>
      <c r="Y21" s="52">
        <v>125353</v>
      </c>
      <c r="DA21" s="63" t="s">
        <v>1158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2144</v>
      </c>
      <c r="D23" s="52">
        <v>2149</v>
      </c>
      <c r="E23" s="52">
        <v>2192</v>
      </c>
      <c r="F23" s="52">
        <v>2300</v>
      </c>
      <c r="G23" s="52">
        <v>2502</v>
      </c>
      <c r="H23" s="52">
        <v>2854</v>
      </c>
      <c r="I23" s="52">
        <v>2143</v>
      </c>
      <c r="J23" s="52">
        <v>2165</v>
      </c>
      <c r="K23" s="52">
        <v>3400</v>
      </c>
      <c r="L23" s="52">
        <v>3691</v>
      </c>
      <c r="M23" s="52">
        <v>4392</v>
      </c>
      <c r="N23" s="52">
        <v>5288</v>
      </c>
      <c r="O23" s="52">
        <v>6187</v>
      </c>
      <c r="P23" s="52">
        <v>4842</v>
      </c>
      <c r="Q23" s="52">
        <v>4031</v>
      </c>
      <c r="R23" s="52">
        <v>4259</v>
      </c>
      <c r="S23" s="52">
        <v>4951</v>
      </c>
      <c r="T23" s="52">
        <v>6075</v>
      </c>
      <c r="U23" s="52">
        <v>6965</v>
      </c>
      <c r="V23" s="52">
        <v>8476</v>
      </c>
      <c r="W23" s="52">
        <v>8943</v>
      </c>
      <c r="X23" s="52">
        <v>8232</v>
      </c>
      <c r="Y23" s="52">
        <v>7958</v>
      </c>
      <c r="DA23" s="63" t="s">
        <v>1159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138</v>
      </c>
      <c r="B25" s="52"/>
      <c r="C25" s="52">
        <v>35817</v>
      </c>
      <c r="D25" s="52">
        <v>35826</v>
      </c>
      <c r="E25" s="52">
        <v>35887</v>
      </c>
      <c r="F25" s="52">
        <v>36085</v>
      </c>
      <c r="G25" s="52">
        <v>36541</v>
      </c>
      <c r="H25" s="52">
        <v>37372</v>
      </c>
      <c r="I25" s="52">
        <v>38689</v>
      </c>
      <c r="J25" s="52">
        <v>78342</v>
      </c>
      <c r="K25" s="52">
        <v>73852</v>
      </c>
      <c r="L25" s="52">
        <v>85959</v>
      </c>
      <c r="M25" s="52">
        <v>96520</v>
      </c>
      <c r="N25" s="52">
        <v>109227</v>
      </c>
      <c r="O25" s="52">
        <v>104877</v>
      </c>
      <c r="P25" s="52">
        <v>31286</v>
      </c>
      <c r="Q25" s="52">
        <v>42290</v>
      </c>
      <c r="R25" s="52">
        <v>51024</v>
      </c>
      <c r="S25" s="52">
        <v>74011</v>
      </c>
      <c r="T25" s="52">
        <v>96097</v>
      </c>
      <c r="U25" s="52">
        <v>87556</v>
      </c>
      <c r="V25" s="52">
        <v>77586</v>
      </c>
      <c r="W25" s="52">
        <v>66958</v>
      </c>
      <c r="X25" s="52">
        <v>57488</v>
      </c>
      <c r="Y25" s="52">
        <v>60464</v>
      </c>
      <c r="DA25" s="63" t="s">
        <v>1160</v>
      </c>
    </row>
    <row r="26" spans="1:105" ht="12" customHeight="1" x14ac:dyDescent="0.25">
      <c r="A26" s="97" t="s">
        <v>137</v>
      </c>
      <c r="B26" s="52"/>
      <c r="C26" s="52">
        <v>1</v>
      </c>
      <c r="D26" s="52">
        <v>1</v>
      </c>
      <c r="E26" s="52">
        <v>1</v>
      </c>
      <c r="F26" s="52">
        <v>1</v>
      </c>
      <c r="G26" s="52">
        <v>1</v>
      </c>
      <c r="H26" s="52">
        <v>3</v>
      </c>
      <c r="I26" s="52">
        <v>1</v>
      </c>
      <c r="J26" s="52">
        <v>11</v>
      </c>
      <c r="K26" s="52">
        <v>14</v>
      </c>
      <c r="L26" s="52">
        <v>16</v>
      </c>
      <c r="M26" s="52">
        <v>23</v>
      </c>
      <c r="N26" s="52">
        <v>36</v>
      </c>
      <c r="O26" s="52">
        <v>51</v>
      </c>
      <c r="P26" s="52">
        <v>38</v>
      </c>
      <c r="Q26" s="52">
        <v>50</v>
      </c>
      <c r="R26" s="52">
        <v>63</v>
      </c>
      <c r="S26" s="52">
        <v>93</v>
      </c>
      <c r="T26" s="52">
        <v>118</v>
      </c>
      <c r="U26" s="52">
        <v>125</v>
      </c>
      <c r="V26" s="52">
        <v>126</v>
      </c>
      <c r="W26" s="52">
        <v>116</v>
      </c>
      <c r="X26" s="52">
        <v>115</v>
      </c>
      <c r="Y26" s="52">
        <v>125</v>
      </c>
      <c r="DA26" s="63" t="s">
        <v>1161</v>
      </c>
    </row>
    <row r="27" spans="1:105" ht="12" customHeight="1" x14ac:dyDescent="0.25">
      <c r="A27" s="97" t="s">
        <v>122</v>
      </c>
      <c r="B27" s="52"/>
      <c r="C27" s="52">
        <v>220358</v>
      </c>
      <c r="D27" s="52">
        <v>220652</v>
      </c>
      <c r="E27" s="52">
        <v>222773</v>
      </c>
      <c r="F27" s="52">
        <v>228913</v>
      </c>
      <c r="G27" s="52">
        <v>241767</v>
      </c>
      <c r="H27" s="52">
        <v>264330</v>
      </c>
      <c r="I27" s="52">
        <v>167085</v>
      </c>
      <c r="J27" s="52">
        <v>153099</v>
      </c>
      <c r="K27" s="52">
        <v>202956</v>
      </c>
      <c r="L27" s="52">
        <v>220652</v>
      </c>
      <c r="M27" s="52">
        <v>224500</v>
      </c>
      <c r="N27" s="52">
        <v>204778</v>
      </c>
      <c r="O27" s="52">
        <v>157304</v>
      </c>
      <c r="P27" s="52">
        <v>106052</v>
      </c>
      <c r="Q27" s="52">
        <v>108992</v>
      </c>
      <c r="R27" s="52">
        <v>128437</v>
      </c>
      <c r="S27" s="52">
        <v>140248</v>
      </c>
      <c r="T27" s="52">
        <v>156091</v>
      </c>
      <c r="U27" s="52">
        <v>160614</v>
      </c>
      <c r="V27" s="52">
        <v>147783</v>
      </c>
      <c r="W27" s="52">
        <v>129456</v>
      </c>
      <c r="X27" s="52">
        <v>116753</v>
      </c>
      <c r="Y27" s="52">
        <v>117244</v>
      </c>
      <c r="DA27" s="63" t="s">
        <v>1162</v>
      </c>
    </row>
    <row r="28" spans="1:105" ht="12" customHeight="1" x14ac:dyDescent="0.25">
      <c r="A28" s="97" t="s">
        <v>121</v>
      </c>
      <c r="B28" s="52"/>
      <c r="C28" s="52">
        <v>679</v>
      </c>
      <c r="D28" s="52">
        <v>689</v>
      </c>
      <c r="E28" s="52">
        <v>758</v>
      </c>
      <c r="F28" s="52">
        <v>941</v>
      </c>
      <c r="G28" s="52">
        <v>1323</v>
      </c>
      <c r="H28" s="52">
        <v>1942</v>
      </c>
      <c r="I28" s="52">
        <v>2428</v>
      </c>
      <c r="J28" s="52">
        <v>3925</v>
      </c>
      <c r="K28" s="52">
        <v>5220</v>
      </c>
      <c r="L28" s="52">
        <v>5422</v>
      </c>
      <c r="M28" s="52">
        <v>7072</v>
      </c>
      <c r="N28" s="52">
        <v>6347</v>
      </c>
      <c r="O28" s="52">
        <v>9167</v>
      </c>
      <c r="P28" s="52">
        <v>12196</v>
      </c>
      <c r="Q28" s="52">
        <v>16924</v>
      </c>
      <c r="R28" s="52">
        <v>21295</v>
      </c>
      <c r="S28" s="52">
        <v>24304</v>
      </c>
      <c r="T28" s="52">
        <v>20296</v>
      </c>
      <c r="U28" s="52">
        <v>21936</v>
      </c>
      <c r="V28" s="52">
        <v>22821</v>
      </c>
      <c r="W28" s="52">
        <v>28047</v>
      </c>
      <c r="X28" s="52">
        <v>28810</v>
      </c>
      <c r="Y28" s="52">
        <v>29432</v>
      </c>
      <c r="DA28" s="63" t="s">
        <v>1163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10863</v>
      </c>
      <c r="D30" s="52">
        <v>10882</v>
      </c>
      <c r="E30" s="52">
        <v>11035</v>
      </c>
      <c r="F30" s="52">
        <v>11494</v>
      </c>
      <c r="G30" s="52">
        <v>12458</v>
      </c>
      <c r="H30" s="52">
        <v>14181</v>
      </c>
      <c r="I30" s="52">
        <v>10389</v>
      </c>
      <c r="J30" s="52">
        <v>12637</v>
      </c>
      <c r="K30" s="52">
        <v>15296</v>
      </c>
      <c r="L30" s="52">
        <v>17914</v>
      </c>
      <c r="M30" s="52">
        <v>19636</v>
      </c>
      <c r="N30" s="52">
        <v>21158</v>
      </c>
      <c r="O30" s="52">
        <v>19653</v>
      </c>
      <c r="P30" s="52">
        <v>13199</v>
      </c>
      <c r="Q30" s="52">
        <v>15998</v>
      </c>
      <c r="R30" s="52">
        <v>19344</v>
      </c>
      <c r="S30" s="52">
        <v>21115</v>
      </c>
      <c r="T30" s="52">
        <v>22456</v>
      </c>
      <c r="U30" s="52">
        <v>23040</v>
      </c>
      <c r="V30" s="52">
        <v>21578</v>
      </c>
      <c r="W30" s="52">
        <v>19522</v>
      </c>
      <c r="X30" s="52">
        <v>17453</v>
      </c>
      <c r="Y30" s="52">
        <v>17285</v>
      </c>
      <c r="DA30" s="63" t="s">
        <v>1164</v>
      </c>
    </row>
    <row r="31" spans="1:105" ht="12" customHeight="1" x14ac:dyDescent="0.25">
      <c r="A31" s="109" t="s">
        <v>120</v>
      </c>
      <c r="B31" s="36"/>
      <c r="C31" s="36">
        <v>281811</v>
      </c>
      <c r="D31" s="36">
        <v>282227</v>
      </c>
      <c r="E31" s="36">
        <v>285252</v>
      </c>
      <c r="F31" s="36">
        <v>294047</v>
      </c>
      <c r="G31" s="36">
        <v>312562</v>
      </c>
      <c r="H31" s="36">
        <v>345044</v>
      </c>
      <c r="I31" s="36">
        <v>226284</v>
      </c>
      <c r="J31" s="36">
        <v>228718</v>
      </c>
      <c r="K31" s="36">
        <v>277111</v>
      </c>
      <c r="L31" s="36">
        <v>309536</v>
      </c>
      <c r="M31" s="36">
        <v>328603</v>
      </c>
      <c r="N31" s="36">
        <v>320899</v>
      </c>
      <c r="O31" s="36">
        <v>272798</v>
      </c>
      <c r="P31" s="36">
        <v>162708</v>
      </c>
      <c r="Q31" s="36">
        <v>190237</v>
      </c>
      <c r="R31" s="36">
        <v>235311</v>
      </c>
      <c r="S31" s="36">
        <v>265354</v>
      </c>
      <c r="T31" s="36">
        <v>292174</v>
      </c>
      <c r="U31" s="36">
        <v>295891</v>
      </c>
      <c r="V31" s="36">
        <v>274135</v>
      </c>
      <c r="W31" s="36">
        <v>245007</v>
      </c>
      <c r="X31" s="36">
        <v>212396</v>
      </c>
      <c r="Y31" s="36">
        <v>218167</v>
      </c>
      <c r="DA31" s="60" t="s">
        <v>1165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1244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210</v>
      </c>
      <c r="B35" s="52"/>
      <c r="C35" s="52">
        <v>77617</v>
      </c>
      <c r="D35" s="52">
        <v>134938</v>
      </c>
      <c r="E35" s="52">
        <v>211207</v>
      </c>
      <c r="F35" s="52">
        <v>238722</v>
      </c>
      <c r="G35" s="52">
        <v>173977</v>
      </c>
      <c r="H35" s="52">
        <v>100571</v>
      </c>
      <c r="I35" s="52">
        <v>69365</v>
      </c>
      <c r="J35" s="52">
        <v>128913</v>
      </c>
      <c r="K35" s="52">
        <v>97919</v>
      </c>
      <c r="L35" s="52">
        <v>137769</v>
      </c>
      <c r="M35" s="52">
        <v>177342</v>
      </c>
      <c r="N35" s="52">
        <v>177937</v>
      </c>
      <c r="O35" s="52">
        <v>199917</v>
      </c>
      <c r="P35" s="52">
        <v>109676</v>
      </c>
      <c r="Q35" s="52">
        <v>91949</v>
      </c>
      <c r="R35" s="52">
        <v>114837</v>
      </c>
      <c r="S35" s="52">
        <v>129398</v>
      </c>
      <c r="T35" s="52">
        <v>155731</v>
      </c>
      <c r="U35" s="52">
        <v>87564</v>
      </c>
      <c r="V35" s="52">
        <v>85322</v>
      </c>
      <c r="W35" s="52">
        <v>37126</v>
      </c>
      <c r="X35" s="52">
        <v>63066</v>
      </c>
      <c r="Y35" s="52">
        <v>117682</v>
      </c>
      <c r="DA35" s="63" t="s">
        <v>1245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3163</v>
      </c>
      <c r="D37" s="52">
        <v>2442</v>
      </c>
      <c r="E37" s="52">
        <v>2454</v>
      </c>
      <c r="F37" s="52">
        <v>3778</v>
      </c>
      <c r="G37" s="52">
        <v>7493</v>
      </c>
      <c r="H37" s="52">
        <v>6967</v>
      </c>
      <c r="I37" s="52">
        <v>4093</v>
      </c>
      <c r="J37" s="52">
        <v>3698</v>
      </c>
      <c r="K37" s="52">
        <v>3220</v>
      </c>
      <c r="L37" s="52">
        <v>4765</v>
      </c>
      <c r="M37" s="52">
        <v>3648</v>
      </c>
      <c r="N37" s="52">
        <v>6849</v>
      </c>
      <c r="O37" s="52">
        <v>10289</v>
      </c>
      <c r="P37" s="52">
        <v>9572</v>
      </c>
      <c r="Q37" s="52">
        <v>6646</v>
      </c>
      <c r="R37" s="52">
        <v>6836</v>
      </c>
      <c r="S37" s="52">
        <v>6770</v>
      </c>
      <c r="T37" s="52">
        <v>6705</v>
      </c>
      <c r="U37" s="52">
        <v>16403</v>
      </c>
      <c r="V37" s="52">
        <v>19057</v>
      </c>
      <c r="W37" s="52">
        <v>11465</v>
      </c>
      <c r="X37" s="52">
        <v>8437</v>
      </c>
      <c r="Y37" s="52">
        <v>9899</v>
      </c>
      <c r="DA37" s="63" t="s">
        <v>1246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138</v>
      </c>
      <c r="B39" s="52"/>
      <c r="C39" s="52">
        <v>32349</v>
      </c>
      <c r="D39" s="52">
        <v>58644</v>
      </c>
      <c r="E39" s="52">
        <v>80440</v>
      </c>
      <c r="F39" s="52">
        <v>89721</v>
      </c>
      <c r="G39" s="52">
        <v>72905</v>
      </c>
      <c r="H39" s="52">
        <v>53345</v>
      </c>
      <c r="I39" s="52">
        <v>44162</v>
      </c>
      <c r="J39" s="52">
        <v>102573</v>
      </c>
      <c r="K39" s="52">
        <v>83776</v>
      </c>
      <c r="L39" s="52">
        <v>102641</v>
      </c>
      <c r="M39" s="52">
        <v>117102</v>
      </c>
      <c r="N39" s="52">
        <v>107784</v>
      </c>
      <c r="O39" s="52">
        <v>112857</v>
      </c>
      <c r="P39" s="52">
        <v>39142</v>
      </c>
      <c r="Q39" s="52">
        <v>33541</v>
      </c>
      <c r="R39" s="52">
        <v>43694</v>
      </c>
      <c r="S39" s="52">
        <v>58583</v>
      </c>
      <c r="T39" s="52">
        <v>70935</v>
      </c>
      <c r="U39" s="52">
        <v>73733</v>
      </c>
      <c r="V39" s="52">
        <v>71856</v>
      </c>
      <c r="W39" s="52">
        <v>94497</v>
      </c>
      <c r="X39" s="52">
        <v>119281</v>
      </c>
      <c r="Y39" s="52">
        <v>122296</v>
      </c>
      <c r="DA39" s="63" t="s">
        <v>1247</v>
      </c>
    </row>
    <row r="40" spans="1:105" ht="12" customHeight="1" x14ac:dyDescent="0.25">
      <c r="A40" s="97" t="s">
        <v>137</v>
      </c>
      <c r="B40" s="52"/>
      <c r="C40" s="52">
        <v>23</v>
      </c>
      <c r="D40" s="52">
        <v>8</v>
      </c>
      <c r="E40" s="52">
        <v>34</v>
      </c>
      <c r="F40" s="52">
        <v>20</v>
      </c>
      <c r="G40" s="52">
        <v>8</v>
      </c>
      <c r="H40" s="52">
        <v>25</v>
      </c>
      <c r="I40" s="52">
        <v>47</v>
      </c>
      <c r="J40" s="52">
        <v>126</v>
      </c>
      <c r="K40" s="52">
        <v>240</v>
      </c>
      <c r="L40" s="52">
        <v>164</v>
      </c>
      <c r="M40" s="52">
        <v>216</v>
      </c>
      <c r="N40" s="52">
        <v>0</v>
      </c>
      <c r="O40" s="52">
        <v>168</v>
      </c>
      <c r="P40" s="52">
        <v>197</v>
      </c>
      <c r="Q40" s="52">
        <v>236</v>
      </c>
      <c r="R40" s="52">
        <v>26</v>
      </c>
      <c r="S40" s="52">
        <v>133</v>
      </c>
      <c r="T40" s="52">
        <v>122</v>
      </c>
      <c r="U40" s="52">
        <v>74</v>
      </c>
      <c r="V40" s="52">
        <v>205</v>
      </c>
      <c r="W40" s="52">
        <v>260</v>
      </c>
      <c r="X40" s="52">
        <v>1424</v>
      </c>
      <c r="Y40" s="52">
        <v>358</v>
      </c>
      <c r="DA40" s="63" t="s">
        <v>1248</v>
      </c>
    </row>
    <row r="41" spans="1:105" ht="12" customHeight="1" x14ac:dyDescent="0.25">
      <c r="A41" s="97" t="s">
        <v>122</v>
      </c>
      <c r="B41" s="52"/>
      <c r="C41" s="52">
        <v>150363</v>
      </c>
      <c r="D41" s="52">
        <v>184261</v>
      </c>
      <c r="E41" s="52">
        <v>232987</v>
      </c>
      <c r="F41" s="52">
        <v>266564</v>
      </c>
      <c r="G41" s="52">
        <v>230706</v>
      </c>
      <c r="H41" s="52">
        <v>194881</v>
      </c>
      <c r="I41" s="52">
        <v>71860</v>
      </c>
      <c r="J41" s="52">
        <v>92030</v>
      </c>
      <c r="K41" s="52">
        <v>97799</v>
      </c>
      <c r="L41" s="52">
        <v>154450</v>
      </c>
      <c r="M41" s="52">
        <v>183988</v>
      </c>
      <c r="N41" s="52">
        <v>186954</v>
      </c>
      <c r="O41" s="52">
        <v>155611</v>
      </c>
      <c r="P41" s="52">
        <v>116059</v>
      </c>
      <c r="Q41" s="52">
        <v>99050</v>
      </c>
      <c r="R41" s="52">
        <v>122247</v>
      </c>
      <c r="S41" s="52">
        <v>127548</v>
      </c>
      <c r="T41" s="52">
        <v>172493</v>
      </c>
      <c r="U41" s="52">
        <v>109438</v>
      </c>
      <c r="V41" s="52">
        <v>98979</v>
      </c>
      <c r="W41" s="52">
        <v>30233</v>
      </c>
      <c r="X41" s="52">
        <v>3674</v>
      </c>
      <c r="Y41" s="52">
        <v>54883</v>
      </c>
      <c r="DA41" s="63" t="s">
        <v>1249</v>
      </c>
    </row>
    <row r="42" spans="1:105" ht="12" customHeight="1" x14ac:dyDescent="0.25">
      <c r="A42" s="97" t="s">
        <v>121</v>
      </c>
      <c r="B42" s="52"/>
      <c r="C42" s="52">
        <v>5400</v>
      </c>
      <c r="D42" s="52">
        <v>2838</v>
      </c>
      <c r="E42" s="52">
        <v>10661</v>
      </c>
      <c r="F42" s="52">
        <v>1377</v>
      </c>
      <c r="G42" s="52">
        <v>1907</v>
      </c>
      <c r="H42" s="52">
        <v>5828</v>
      </c>
      <c r="I42" s="52">
        <v>8089</v>
      </c>
      <c r="J42" s="52">
        <v>11523</v>
      </c>
      <c r="K42" s="52">
        <v>33988</v>
      </c>
      <c r="L42" s="52">
        <v>20628</v>
      </c>
      <c r="M42" s="52">
        <v>22628</v>
      </c>
      <c r="N42" s="52">
        <v>10447</v>
      </c>
      <c r="O42" s="52">
        <v>24940</v>
      </c>
      <c r="P42" s="52">
        <v>26756</v>
      </c>
      <c r="Q42" s="52">
        <v>31082</v>
      </c>
      <c r="R42" s="52">
        <v>31202</v>
      </c>
      <c r="S42" s="52">
        <v>37992</v>
      </c>
      <c r="T42" s="52">
        <v>27859</v>
      </c>
      <c r="U42" s="52">
        <v>14398</v>
      </c>
      <c r="V42" s="52">
        <v>14216</v>
      </c>
      <c r="W42" s="52">
        <v>7325</v>
      </c>
      <c r="X42" s="52">
        <v>21170</v>
      </c>
      <c r="Y42" s="52">
        <v>22057</v>
      </c>
      <c r="DA42" s="63" t="s">
        <v>1250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10488</v>
      </c>
      <c r="D44" s="52">
        <v>15103</v>
      </c>
      <c r="E44" s="52">
        <v>17234</v>
      </c>
      <c r="F44" s="52">
        <v>22023</v>
      </c>
      <c r="G44" s="52">
        <v>20140</v>
      </c>
      <c r="H44" s="52">
        <v>20028</v>
      </c>
      <c r="I44" s="52">
        <v>12574</v>
      </c>
      <c r="J44" s="52">
        <v>17355</v>
      </c>
      <c r="K44" s="52">
        <v>18377</v>
      </c>
      <c r="L44" s="52">
        <v>20445</v>
      </c>
      <c r="M44" s="52">
        <v>24206</v>
      </c>
      <c r="N44" s="52">
        <v>23318</v>
      </c>
      <c r="O44" s="52">
        <v>22109</v>
      </c>
      <c r="P44" s="52">
        <v>17038</v>
      </c>
      <c r="Q44" s="52">
        <v>15325</v>
      </c>
      <c r="R44" s="52">
        <v>19941</v>
      </c>
      <c r="S44" s="52">
        <v>19880</v>
      </c>
      <c r="T44" s="52">
        <v>20116</v>
      </c>
      <c r="U44" s="52">
        <v>16868</v>
      </c>
      <c r="V44" s="52">
        <v>15170</v>
      </c>
      <c r="W44" s="52">
        <v>12101</v>
      </c>
      <c r="X44" s="52">
        <v>14882</v>
      </c>
      <c r="Y44" s="52">
        <v>19482</v>
      </c>
      <c r="DA44" s="63" t="s">
        <v>1251</v>
      </c>
    </row>
    <row r="45" spans="1:105" ht="12" customHeight="1" x14ac:dyDescent="0.25">
      <c r="A45" s="109" t="s">
        <v>120</v>
      </c>
      <c r="B45" s="36"/>
      <c r="C45" s="36">
        <v>213466</v>
      </c>
      <c r="D45" s="36">
        <v>266589</v>
      </c>
      <c r="E45" s="36">
        <v>343756</v>
      </c>
      <c r="F45" s="36">
        <v>375260</v>
      </c>
      <c r="G45" s="36">
        <v>330774</v>
      </c>
      <c r="H45" s="36">
        <v>289629</v>
      </c>
      <c r="I45" s="36">
        <v>140054</v>
      </c>
      <c r="J45" s="36">
        <v>194875</v>
      </c>
      <c r="K45" s="36">
        <v>207791</v>
      </c>
      <c r="L45" s="36">
        <v>272839</v>
      </c>
      <c r="M45" s="36">
        <v>319852</v>
      </c>
      <c r="N45" s="36">
        <v>303536</v>
      </c>
      <c r="O45" s="36">
        <v>292519</v>
      </c>
      <c r="P45" s="36">
        <v>191451</v>
      </c>
      <c r="Q45" s="36">
        <v>186563</v>
      </c>
      <c r="R45" s="36">
        <v>231064</v>
      </c>
      <c r="S45" s="36">
        <v>252189</v>
      </c>
      <c r="T45" s="36">
        <v>293321</v>
      </c>
      <c r="U45" s="36">
        <v>229475</v>
      </c>
      <c r="V45" s="36">
        <v>217483</v>
      </c>
      <c r="W45" s="36">
        <v>160166</v>
      </c>
      <c r="X45" s="36">
        <v>157350</v>
      </c>
      <c r="Y45" s="36">
        <v>208299</v>
      </c>
      <c r="DA45" s="60" t="s">
        <v>1252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1331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210</v>
      </c>
      <c r="B49" s="52"/>
      <c r="C49" s="52">
        <v>26560</v>
      </c>
      <c r="D49" s="52">
        <v>48028</v>
      </c>
      <c r="E49" s="52">
        <v>72770</v>
      </c>
      <c r="F49" s="52">
        <v>62925</v>
      </c>
      <c r="G49" s="52">
        <v>54641</v>
      </c>
      <c r="H49" s="52">
        <v>36515</v>
      </c>
      <c r="I49" s="52">
        <v>26847</v>
      </c>
      <c r="J49" s="52">
        <v>50019</v>
      </c>
      <c r="K49" s="52">
        <v>39106</v>
      </c>
      <c r="L49" s="52">
        <v>49184</v>
      </c>
      <c r="M49" s="52">
        <v>68322</v>
      </c>
      <c r="N49" s="52">
        <v>47418</v>
      </c>
      <c r="O49" s="52">
        <v>56438</v>
      </c>
      <c r="P49" s="52">
        <v>55433</v>
      </c>
      <c r="Q49" s="52">
        <v>41495</v>
      </c>
      <c r="R49" s="52">
        <v>41358</v>
      </c>
      <c r="S49" s="52">
        <v>39214</v>
      </c>
      <c r="T49" s="52">
        <v>50317</v>
      </c>
      <c r="U49" s="52">
        <v>29192</v>
      </c>
      <c r="V49" s="52">
        <v>27344</v>
      </c>
      <c r="W49" s="52">
        <v>13920</v>
      </c>
      <c r="X49" s="52">
        <v>24209</v>
      </c>
      <c r="Y49" s="52">
        <v>44737</v>
      </c>
      <c r="DA49" s="63" t="s">
        <v>1332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533</v>
      </c>
      <c r="D51" s="52">
        <v>278</v>
      </c>
      <c r="E51" s="52">
        <v>544</v>
      </c>
      <c r="F51" s="52">
        <v>453</v>
      </c>
      <c r="G51" s="52">
        <v>2237</v>
      </c>
      <c r="H51" s="52">
        <v>1930</v>
      </c>
      <c r="I51" s="52">
        <v>1015</v>
      </c>
      <c r="J51" s="52">
        <v>1582</v>
      </c>
      <c r="K51" s="52">
        <v>252</v>
      </c>
      <c r="L51" s="52">
        <v>1297</v>
      </c>
      <c r="M51" s="52">
        <v>345</v>
      </c>
      <c r="N51" s="52">
        <v>1437</v>
      </c>
      <c r="O51" s="52">
        <v>2966</v>
      </c>
      <c r="P51" s="52">
        <v>2124</v>
      </c>
      <c r="Q51" s="52">
        <v>708</v>
      </c>
      <c r="R51" s="52">
        <v>1264</v>
      </c>
      <c r="S51" s="52">
        <v>1157</v>
      </c>
      <c r="T51" s="52">
        <v>738</v>
      </c>
      <c r="U51" s="52">
        <v>3566</v>
      </c>
      <c r="V51" s="52">
        <v>4495</v>
      </c>
      <c r="W51" s="52">
        <v>1420</v>
      </c>
      <c r="X51" s="52">
        <v>2003</v>
      </c>
      <c r="Y51" s="52">
        <v>4661</v>
      </c>
      <c r="DA51" s="63" t="s">
        <v>1333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138</v>
      </c>
      <c r="B53" s="52"/>
      <c r="C53" s="52">
        <v>477</v>
      </c>
      <c r="D53" s="52">
        <v>2161</v>
      </c>
      <c r="E53" s="52">
        <v>5382</v>
      </c>
      <c r="F53" s="52">
        <v>6102</v>
      </c>
      <c r="G53" s="52">
        <v>5133</v>
      </c>
      <c r="H53" s="52">
        <v>2465</v>
      </c>
      <c r="I53" s="52">
        <v>5215</v>
      </c>
      <c r="J53" s="52">
        <v>18758</v>
      </c>
      <c r="K53" s="52">
        <v>10053</v>
      </c>
      <c r="L53" s="52">
        <v>12099</v>
      </c>
      <c r="M53" s="52">
        <v>17494</v>
      </c>
      <c r="N53" s="52">
        <v>12520</v>
      </c>
      <c r="O53" s="52">
        <v>17072</v>
      </c>
      <c r="P53" s="52">
        <v>7789</v>
      </c>
      <c r="Q53" s="52">
        <v>5021</v>
      </c>
      <c r="R53" s="52">
        <v>5316</v>
      </c>
      <c r="S53" s="52">
        <v>6150</v>
      </c>
      <c r="T53" s="52">
        <v>7915</v>
      </c>
      <c r="U53" s="52">
        <v>7107</v>
      </c>
      <c r="V53" s="52">
        <v>7226</v>
      </c>
      <c r="W53" s="52">
        <v>8342</v>
      </c>
      <c r="X53" s="52">
        <v>18158</v>
      </c>
      <c r="Y53" s="52">
        <v>22769</v>
      </c>
      <c r="DA53" s="63" t="s">
        <v>1334</v>
      </c>
    </row>
    <row r="54" spans="1:105" ht="12" customHeight="1" x14ac:dyDescent="0.25">
      <c r="A54" s="108" t="s">
        <v>137</v>
      </c>
      <c r="B54" s="52"/>
      <c r="C54" s="52">
        <v>0</v>
      </c>
      <c r="D54" s="52">
        <v>0</v>
      </c>
      <c r="E54" s="52">
        <v>2</v>
      </c>
      <c r="F54" s="52">
        <v>1</v>
      </c>
      <c r="G54" s="52">
        <v>1</v>
      </c>
      <c r="H54" s="52">
        <v>1</v>
      </c>
      <c r="I54" s="52">
        <v>6</v>
      </c>
      <c r="J54" s="52">
        <v>23</v>
      </c>
      <c r="K54" s="52">
        <v>29</v>
      </c>
      <c r="L54" s="52">
        <v>19</v>
      </c>
      <c r="M54" s="52">
        <v>33</v>
      </c>
      <c r="N54" s="52">
        <v>0</v>
      </c>
      <c r="O54" s="52">
        <v>26</v>
      </c>
      <c r="P54" s="52">
        <v>40</v>
      </c>
      <c r="Q54" s="52">
        <v>37</v>
      </c>
      <c r="R54" s="52">
        <v>4</v>
      </c>
      <c r="S54" s="52">
        <v>15</v>
      </c>
      <c r="T54" s="52">
        <v>15</v>
      </c>
      <c r="U54" s="52">
        <v>8</v>
      </c>
      <c r="V54" s="52">
        <v>21</v>
      </c>
      <c r="W54" s="52">
        <v>24</v>
      </c>
      <c r="X54" s="52">
        <v>218</v>
      </c>
      <c r="Y54" s="52">
        <v>68</v>
      </c>
      <c r="DA54" s="63" t="s">
        <v>1335</v>
      </c>
    </row>
    <row r="55" spans="1:105" ht="12" customHeight="1" x14ac:dyDescent="0.25">
      <c r="A55" s="108" t="s">
        <v>122</v>
      </c>
      <c r="B55" s="52"/>
      <c r="C55" s="52">
        <v>25179</v>
      </c>
      <c r="D55" s="52">
        <v>45171</v>
      </c>
      <c r="E55" s="52">
        <v>64437</v>
      </c>
      <c r="F55" s="52">
        <v>56530</v>
      </c>
      <c r="G55" s="52">
        <v>49101</v>
      </c>
      <c r="H55" s="52">
        <v>33060</v>
      </c>
      <c r="I55" s="52">
        <v>19438</v>
      </c>
      <c r="J55" s="52">
        <v>27762</v>
      </c>
      <c r="K55" s="52">
        <v>21539</v>
      </c>
      <c r="L55" s="52">
        <v>32699</v>
      </c>
      <c r="M55" s="52">
        <v>45232</v>
      </c>
      <c r="N55" s="52">
        <v>33051</v>
      </c>
      <c r="O55" s="52">
        <v>33906</v>
      </c>
      <c r="P55" s="52">
        <v>38685</v>
      </c>
      <c r="Q55" s="52">
        <v>27733</v>
      </c>
      <c r="R55" s="52">
        <v>28710</v>
      </c>
      <c r="S55" s="52">
        <v>25465</v>
      </c>
      <c r="T55" s="52">
        <v>36493</v>
      </c>
      <c r="U55" s="52">
        <v>19510</v>
      </c>
      <c r="V55" s="52">
        <v>17573</v>
      </c>
      <c r="W55" s="52">
        <v>4471</v>
      </c>
      <c r="X55" s="52">
        <v>862</v>
      </c>
      <c r="Y55" s="52">
        <v>15621</v>
      </c>
      <c r="DA55" s="63" t="s">
        <v>1336</v>
      </c>
    </row>
    <row r="56" spans="1:105" ht="12" customHeight="1" x14ac:dyDescent="0.25">
      <c r="A56" s="108" t="s">
        <v>121</v>
      </c>
      <c r="B56" s="52"/>
      <c r="C56" s="52">
        <v>904</v>
      </c>
      <c r="D56" s="52">
        <v>696</v>
      </c>
      <c r="E56" s="52">
        <v>2949</v>
      </c>
      <c r="F56" s="52">
        <v>292</v>
      </c>
      <c r="G56" s="52">
        <v>406</v>
      </c>
      <c r="H56" s="52">
        <v>989</v>
      </c>
      <c r="I56" s="52">
        <v>2188</v>
      </c>
      <c r="J56" s="52">
        <v>3476</v>
      </c>
      <c r="K56" s="52">
        <v>7485</v>
      </c>
      <c r="L56" s="52">
        <v>4367</v>
      </c>
      <c r="M56" s="52">
        <v>5563</v>
      </c>
      <c r="N56" s="52">
        <v>1847</v>
      </c>
      <c r="O56" s="52">
        <v>5434</v>
      </c>
      <c r="P56" s="52">
        <v>8919</v>
      </c>
      <c r="Q56" s="52">
        <v>8704</v>
      </c>
      <c r="R56" s="52">
        <v>7328</v>
      </c>
      <c r="S56" s="52">
        <v>7584</v>
      </c>
      <c r="T56" s="52">
        <v>5894</v>
      </c>
      <c r="U56" s="52">
        <v>2567</v>
      </c>
      <c r="V56" s="52">
        <v>2524</v>
      </c>
      <c r="W56" s="52">
        <v>1083</v>
      </c>
      <c r="X56" s="52">
        <v>4971</v>
      </c>
      <c r="Y56" s="52">
        <v>6279</v>
      </c>
      <c r="DA56" s="63" t="s">
        <v>1337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1244</v>
      </c>
      <c r="D58" s="52">
        <v>2575</v>
      </c>
      <c r="E58" s="52">
        <v>3474</v>
      </c>
      <c r="F58" s="52">
        <v>3488</v>
      </c>
      <c r="G58" s="52">
        <v>3136</v>
      </c>
      <c r="H58" s="52">
        <v>2362</v>
      </c>
      <c r="I58" s="52">
        <v>2212</v>
      </c>
      <c r="J58" s="52">
        <v>4091</v>
      </c>
      <c r="K58" s="52">
        <v>3178</v>
      </c>
      <c r="L58" s="52">
        <v>3429</v>
      </c>
      <c r="M58" s="52">
        <v>4807</v>
      </c>
      <c r="N58" s="52">
        <v>3383</v>
      </c>
      <c r="O58" s="52">
        <v>3966</v>
      </c>
      <c r="P58" s="52">
        <v>4531</v>
      </c>
      <c r="Q58" s="52">
        <v>3150</v>
      </c>
      <c r="R58" s="52">
        <v>3285</v>
      </c>
      <c r="S58" s="52">
        <v>2865</v>
      </c>
      <c r="T58" s="52">
        <v>3229</v>
      </c>
      <c r="U58" s="52">
        <v>2000</v>
      </c>
      <c r="V58" s="52">
        <v>1784</v>
      </c>
      <c r="W58" s="52">
        <v>978</v>
      </c>
      <c r="X58" s="52">
        <v>2093</v>
      </c>
      <c r="Y58" s="52">
        <v>3828</v>
      </c>
      <c r="DA58" s="63" t="s">
        <v>1338</v>
      </c>
    </row>
    <row r="59" spans="1:105" ht="12" customHeight="1" x14ac:dyDescent="0.25">
      <c r="A59" s="115" t="s">
        <v>120</v>
      </c>
      <c r="B59" s="36"/>
      <c r="C59" s="36">
        <v>25316</v>
      </c>
      <c r="D59" s="36">
        <v>45453</v>
      </c>
      <c r="E59" s="36">
        <v>69296</v>
      </c>
      <c r="F59" s="36">
        <v>59437</v>
      </c>
      <c r="G59" s="36">
        <v>51505</v>
      </c>
      <c r="H59" s="36">
        <v>34153</v>
      </c>
      <c r="I59" s="36">
        <v>24635</v>
      </c>
      <c r="J59" s="36">
        <v>45928</v>
      </c>
      <c r="K59" s="36">
        <v>35928</v>
      </c>
      <c r="L59" s="36">
        <v>45755</v>
      </c>
      <c r="M59" s="36">
        <v>63515</v>
      </c>
      <c r="N59" s="36">
        <v>44035</v>
      </c>
      <c r="O59" s="36">
        <v>52472</v>
      </c>
      <c r="P59" s="36">
        <v>50902</v>
      </c>
      <c r="Q59" s="36">
        <v>38345</v>
      </c>
      <c r="R59" s="36">
        <v>38073</v>
      </c>
      <c r="S59" s="36">
        <v>36349</v>
      </c>
      <c r="T59" s="36">
        <v>47088</v>
      </c>
      <c r="U59" s="36">
        <v>27192</v>
      </c>
      <c r="V59" s="36">
        <v>25560</v>
      </c>
      <c r="W59" s="36">
        <v>12942</v>
      </c>
      <c r="X59" s="36">
        <v>22116</v>
      </c>
      <c r="Y59" s="36">
        <v>40909</v>
      </c>
      <c r="DA59" s="60" t="s">
        <v>1339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1418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210</v>
      </c>
      <c r="B63" s="52"/>
      <c r="C63" s="52">
        <v>51057</v>
      </c>
      <c r="D63" s="52">
        <v>86910</v>
      </c>
      <c r="E63" s="52">
        <v>138437</v>
      </c>
      <c r="F63" s="52">
        <v>175797</v>
      </c>
      <c r="G63" s="52">
        <v>119336</v>
      </c>
      <c r="H63" s="52">
        <v>64056</v>
      </c>
      <c r="I63" s="52">
        <v>42518</v>
      </c>
      <c r="J63" s="52">
        <v>78894</v>
      </c>
      <c r="K63" s="52">
        <v>58813</v>
      </c>
      <c r="L63" s="52">
        <v>88585</v>
      </c>
      <c r="M63" s="52">
        <v>109020</v>
      </c>
      <c r="N63" s="52">
        <v>130519</v>
      </c>
      <c r="O63" s="52">
        <v>143479</v>
      </c>
      <c r="P63" s="52">
        <v>54243</v>
      </c>
      <c r="Q63" s="52">
        <v>50454</v>
      </c>
      <c r="R63" s="52">
        <v>73479</v>
      </c>
      <c r="S63" s="52">
        <v>90184</v>
      </c>
      <c r="T63" s="52">
        <v>105414</v>
      </c>
      <c r="U63" s="52">
        <v>58372</v>
      </c>
      <c r="V63" s="52">
        <v>57978</v>
      </c>
      <c r="W63" s="52">
        <v>23206</v>
      </c>
      <c r="X63" s="52">
        <v>38857</v>
      </c>
      <c r="Y63" s="52">
        <v>72945</v>
      </c>
      <c r="DA63" s="63" t="s">
        <v>1419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2630</v>
      </c>
      <c r="D65" s="52">
        <v>2164</v>
      </c>
      <c r="E65" s="52">
        <v>1910</v>
      </c>
      <c r="F65" s="52">
        <v>3325</v>
      </c>
      <c r="G65" s="52">
        <v>5256</v>
      </c>
      <c r="H65" s="52">
        <v>5037</v>
      </c>
      <c r="I65" s="52">
        <v>3078</v>
      </c>
      <c r="J65" s="52">
        <v>2116</v>
      </c>
      <c r="K65" s="52">
        <v>2968</v>
      </c>
      <c r="L65" s="52">
        <v>3468</v>
      </c>
      <c r="M65" s="52">
        <v>3303</v>
      </c>
      <c r="N65" s="52">
        <v>5412</v>
      </c>
      <c r="O65" s="52">
        <v>7323</v>
      </c>
      <c r="P65" s="52">
        <v>7448</v>
      </c>
      <c r="Q65" s="52">
        <v>5938</v>
      </c>
      <c r="R65" s="52">
        <v>5572</v>
      </c>
      <c r="S65" s="52">
        <v>5613</v>
      </c>
      <c r="T65" s="52">
        <v>5967</v>
      </c>
      <c r="U65" s="52">
        <v>12837</v>
      </c>
      <c r="V65" s="52">
        <v>14562</v>
      </c>
      <c r="W65" s="52">
        <v>10045</v>
      </c>
      <c r="X65" s="52">
        <v>6434</v>
      </c>
      <c r="Y65" s="52">
        <v>5238</v>
      </c>
      <c r="DA65" s="63" t="s">
        <v>1420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138</v>
      </c>
      <c r="B67" s="52"/>
      <c r="C67" s="52">
        <f t="shared" ref="C67:Q67" si="0">C39-C53</f>
        <v>31872</v>
      </c>
      <c r="D67" s="52">
        <f t="shared" si="0"/>
        <v>56483</v>
      </c>
      <c r="E67" s="52">
        <f t="shared" si="0"/>
        <v>75058</v>
      </c>
      <c r="F67" s="52">
        <f t="shared" si="0"/>
        <v>83619</v>
      </c>
      <c r="G67" s="52">
        <f t="shared" si="0"/>
        <v>67772</v>
      </c>
      <c r="H67" s="52">
        <f t="shared" si="0"/>
        <v>50880</v>
      </c>
      <c r="I67" s="52">
        <f t="shared" si="0"/>
        <v>38947</v>
      </c>
      <c r="J67" s="52">
        <f t="shared" si="0"/>
        <v>83815</v>
      </c>
      <c r="K67" s="52">
        <f t="shared" si="0"/>
        <v>73723</v>
      </c>
      <c r="L67" s="52">
        <f t="shared" si="0"/>
        <v>90542</v>
      </c>
      <c r="M67" s="52">
        <f t="shared" si="0"/>
        <v>99608</v>
      </c>
      <c r="N67" s="52">
        <f t="shared" si="0"/>
        <v>95264</v>
      </c>
      <c r="O67" s="52">
        <f t="shared" si="0"/>
        <v>95785</v>
      </c>
      <c r="P67" s="52">
        <f t="shared" si="0"/>
        <v>31353</v>
      </c>
      <c r="Q67" s="52">
        <f t="shared" si="0"/>
        <v>28520</v>
      </c>
      <c r="R67" s="52">
        <f t="shared" ref="R67:V67" si="1">R39-R53</f>
        <v>38378</v>
      </c>
      <c r="S67" s="52">
        <f t="shared" si="1"/>
        <v>52433</v>
      </c>
      <c r="T67" s="52">
        <f t="shared" si="1"/>
        <v>63020</v>
      </c>
      <c r="U67" s="52">
        <f t="shared" si="1"/>
        <v>66626</v>
      </c>
      <c r="V67" s="52">
        <f t="shared" si="1"/>
        <v>64630</v>
      </c>
      <c r="W67" s="52">
        <f t="shared" ref="W67:Y67" si="2">W39-W53</f>
        <v>86155</v>
      </c>
      <c r="X67" s="52">
        <f t="shared" si="2"/>
        <v>101123</v>
      </c>
      <c r="Y67" s="52">
        <f t="shared" si="2"/>
        <v>99527</v>
      </c>
      <c r="DA67" s="63" t="s">
        <v>1421</v>
      </c>
    </row>
    <row r="68" spans="1:105" ht="12" customHeight="1" x14ac:dyDescent="0.25">
      <c r="A68" s="108" t="s">
        <v>137</v>
      </c>
      <c r="B68" s="52"/>
      <c r="C68" s="52">
        <f t="shared" ref="C68:Q68" si="3">C40-C54</f>
        <v>23</v>
      </c>
      <c r="D68" s="52">
        <f t="shared" si="3"/>
        <v>8</v>
      </c>
      <c r="E68" s="52">
        <f t="shared" si="3"/>
        <v>32</v>
      </c>
      <c r="F68" s="52">
        <f t="shared" si="3"/>
        <v>19</v>
      </c>
      <c r="G68" s="52">
        <f t="shared" si="3"/>
        <v>7</v>
      </c>
      <c r="H68" s="52">
        <f t="shared" si="3"/>
        <v>24</v>
      </c>
      <c r="I68" s="52">
        <f t="shared" si="3"/>
        <v>41</v>
      </c>
      <c r="J68" s="52">
        <f t="shared" si="3"/>
        <v>103</v>
      </c>
      <c r="K68" s="52">
        <f t="shared" si="3"/>
        <v>211</v>
      </c>
      <c r="L68" s="52">
        <f t="shared" si="3"/>
        <v>145</v>
      </c>
      <c r="M68" s="52">
        <f t="shared" si="3"/>
        <v>183</v>
      </c>
      <c r="N68" s="52">
        <f t="shared" si="3"/>
        <v>0</v>
      </c>
      <c r="O68" s="52">
        <f t="shared" si="3"/>
        <v>142</v>
      </c>
      <c r="P68" s="52">
        <f t="shared" si="3"/>
        <v>157</v>
      </c>
      <c r="Q68" s="52">
        <f t="shared" si="3"/>
        <v>199</v>
      </c>
      <c r="R68" s="52">
        <f t="shared" ref="R68:V68" si="4">R40-R54</f>
        <v>22</v>
      </c>
      <c r="S68" s="52">
        <f t="shared" si="4"/>
        <v>118</v>
      </c>
      <c r="T68" s="52">
        <f t="shared" si="4"/>
        <v>107</v>
      </c>
      <c r="U68" s="52">
        <f t="shared" si="4"/>
        <v>66</v>
      </c>
      <c r="V68" s="52">
        <f t="shared" si="4"/>
        <v>184</v>
      </c>
      <c r="W68" s="52">
        <f t="shared" ref="W68:Y68" si="5">W40-W54</f>
        <v>236</v>
      </c>
      <c r="X68" s="52">
        <f t="shared" si="5"/>
        <v>1206</v>
      </c>
      <c r="Y68" s="52">
        <f t="shared" si="5"/>
        <v>290</v>
      </c>
      <c r="DA68" s="63" t="s">
        <v>1422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125184</v>
      </c>
      <c r="D69" s="52">
        <f t="shared" si="6"/>
        <v>139090</v>
      </c>
      <c r="E69" s="52">
        <f t="shared" si="6"/>
        <v>168550</v>
      </c>
      <c r="F69" s="52">
        <f t="shared" si="6"/>
        <v>210034</v>
      </c>
      <c r="G69" s="52">
        <f t="shared" si="6"/>
        <v>181605</v>
      </c>
      <c r="H69" s="52">
        <f t="shared" si="6"/>
        <v>161821</v>
      </c>
      <c r="I69" s="52">
        <f t="shared" si="6"/>
        <v>52422</v>
      </c>
      <c r="J69" s="52">
        <f t="shared" si="6"/>
        <v>64268</v>
      </c>
      <c r="K69" s="52">
        <f t="shared" si="6"/>
        <v>76260</v>
      </c>
      <c r="L69" s="52">
        <f t="shared" si="6"/>
        <v>121751</v>
      </c>
      <c r="M69" s="52">
        <f t="shared" si="6"/>
        <v>138756</v>
      </c>
      <c r="N69" s="52">
        <f t="shared" si="6"/>
        <v>153903</v>
      </c>
      <c r="O69" s="52">
        <f t="shared" si="6"/>
        <v>121705</v>
      </c>
      <c r="P69" s="52">
        <f t="shared" si="6"/>
        <v>77374</v>
      </c>
      <c r="Q69" s="52">
        <f t="shared" si="6"/>
        <v>71317</v>
      </c>
      <c r="R69" s="52">
        <f t="shared" ref="R69:V69" si="7">R41-R55</f>
        <v>93537</v>
      </c>
      <c r="S69" s="52">
        <f t="shared" si="7"/>
        <v>102083</v>
      </c>
      <c r="T69" s="52">
        <f t="shared" si="7"/>
        <v>136000</v>
      </c>
      <c r="U69" s="52">
        <f t="shared" si="7"/>
        <v>89928</v>
      </c>
      <c r="V69" s="52">
        <f t="shared" si="7"/>
        <v>81406</v>
      </c>
      <c r="W69" s="52">
        <f t="shared" ref="W69:Y69" si="8">W41-W55</f>
        <v>25762</v>
      </c>
      <c r="X69" s="52">
        <f t="shared" si="8"/>
        <v>2812</v>
      </c>
      <c r="Y69" s="52">
        <f t="shared" si="8"/>
        <v>39262</v>
      </c>
      <c r="DA69" s="63" t="s">
        <v>1423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4496</v>
      </c>
      <c r="D70" s="52">
        <f t="shared" si="9"/>
        <v>2142</v>
      </c>
      <c r="E70" s="52">
        <f t="shared" si="9"/>
        <v>7712</v>
      </c>
      <c r="F70" s="52">
        <f t="shared" si="9"/>
        <v>1085</v>
      </c>
      <c r="G70" s="52">
        <f t="shared" si="9"/>
        <v>1501</v>
      </c>
      <c r="H70" s="52">
        <f t="shared" si="9"/>
        <v>4839</v>
      </c>
      <c r="I70" s="52">
        <f t="shared" si="9"/>
        <v>5901</v>
      </c>
      <c r="J70" s="52">
        <f t="shared" si="9"/>
        <v>8047</v>
      </c>
      <c r="K70" s="52">
        <f t="shared" si="9"/>
        <v>26503</v>
      </c>
      <c r="L70" s="52">
        <f t="shared" si="9"/>
        <v>16261</v>
      </c>
      <c r="M70" s="52">
        <f t="shared" si="9"/>
        <v>17065</v>
      </c>
      <c r="N70" s="52">
        <f t="shared" si="9"/>
        <v>8600</v>
      </c>
      <c r="O70" s="52">
        <f t="shared" si="9"/>
        <v>19506</v>
      </c>
      <c r="P70" s="52">
        <f t="shared" si="9"/>
        <v>17837</v>
      </c>
      <c r="Q70" s="52">
        <f t="shared" si="9"/>
        <v>22378</v>
      </c>
      <c r="R70" s="52">
        <f t="shared" ref="R70:V70" si="10">R42-R56</f>
        <v>23874</v>
      </c>
      <c r="S70" s="52">
        <f t="shared" si="10"/>
        <v>30408</v>
      </c>
      <c r="T70" s="52">
        <f t="shared" si="10"/>
        <v>21965</v>
      </c>
      <c r="U70" s="52">
        <f t="shared" si="10"/>
        <v>11831</v>
      </c>
      <c r="V70" s="52">
        <f t="shared" si="10"/>
        <v>11692</v>
      </c>
      <c r="W70" s="52">
        <f t="shared" ref="W70:Y70" si="11">W42-W56</f>
        <v>6242</v>
      </c>
      <c r="X70" s="52">
        <f t="shared" si="11"/>
        <v>16199</v>
      </c>
      <c r="Y70" s="52">
        <f t="shared" si="11"/>
        <v>15778</v>
      </c>
      <c r="DA70" s="63" t="s">
        <v>1424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9244</v>
      </c>
      <c r="D72" s="52">
        <v>12528</v>
      </c>
      <c r="E72" s="52">
        <v>13760</v>
      </c>
      <c r="F72" s="52">
        <v>18535</v>
      </c>
      <c r="G72" s="52">
        <v>17004</v>
      </c>
      <c r="H72" s="52">
        <v>17666</v>
      </c>
      <c r="I72" s="52">
        <v>10362</v>
      </c>
      <c r="J72" s="52">
        <v>13264</v>
      </c>
      <c r="K72" s="52">
        <v>15199</v>
      </c>
      <c r="L72" s="52">
        <v>17016</v>
      </c>
      <c r="M72" s="52">
        <v>19399</v>
      </c>
      <c r="N72" s="52">
        <v>19935</v>
      </c>
      <c r="O72" s="52">
        <v>18143</v>
      </c>
      <c r="P72" s="52">
        <v>12507</v>
      </c>
      <c r="Q72" s="52">
        <v>12175</v>
      </c>
      <c r="R72" s="52">
        <v>16656</v>
      </c>
      <c r="S72" s="52">
        <v>17015</v>
      </c>
      <c r="T72" s="52">
        <v>16887</v>
      </c>
      <c r="U72" s="52">
        <v>14868</v>
      </c>
      <c r="V72" s="52">
        <v>13386</v>
      </c>
      <c r="W72" s="52">
        <v>11123</v>
      </c>
      <c r="X72" s="52">
        <v>12789</v>
      </c>
      <c r="Y72" s="52">
        <v>15654</v>
      </c>
      <c r="DA72" s="63" t="s">
        <v>1425</v>
      </c>
    </row>
    <row r="73" spans="1:105" ht="12" customHeight="1" x14ac:dyDescent="0.25">
      <c r="A73" s="115" t="s">
        <v>120</v>
      </c>
      <c r="B73" s="36"/>
      <c r="C73" s="36">
        <v>188150</v>
      </c>
      <c r="D73" s="36">
        <v>221136</v>
      </c>
      <c r="E73" s="36">
        <v>274460</v>
      </c>
      <c r="F73" s="36">
        <v>315823</v>
      </c>
      <c r="G73" s="36">
        <v>279269</v>
      </c>
      <c r="H73" s="36">
        <v>255476</v>
      </c>
      <c r="I73" s="36">
        <v>115419</v>
      </c>
      <c r="J73" s="36">
        <v>148947</v>
      </c>
      <c r="K73" s="36">
        <v>171863</v>
      </c>
      <c r="L73" s="36">
        <v>227084</v>
      </c>
      <c r="M73" s="36">
        <v>256337</v>
      </c>
      <c r="N73" s="36">
        <v>259501</v>
      </c>
      <c r="O73" s="36">
        <v>240047</v>
      </c>
      <c r="P73" s="36">
        <v>140549</v>
      </c>
      <c r="Q73" s="36">
        <v>148218</v>
      </c>
      <c r="R73" s="36">
        <v>192991</v>
      </c>
      <c r="S73" s="36">
        <v>215840</v>
      </c>
      <c r="T73" s="36">
        <v>246233</v>
      </c>
      <c r="U73" s="36">
        <v>202283</v>
      </c>
      <c r="V73" s="36">
        <v>191923</v>
      </c>
      <c r="W73" s="36">
        <v>147224</v>
      </c>
      <c r="X73" s="36">
        <v>135234</v>
      </c>
      <c r="Y73" s="36">
        <v>167390</v>
      </c>
      <c r="DA73" s="60" t="s">
        <v>1426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1505</v>
      </c>
    </row>
    <row r="78" spans="1:105" ht="12.95" customHeight="1" x14ac:dyDescent="0.25">
      <c r="A78" s="127" t="s">
        <v>57</v>
      </c>
      <c r="B78" s="128">
        <f>RES_hhdet_numvin!B44</f>
        <v>0</v>
      </c>
      <c r="C78" s="128">
        <f>RES_hhdet_numvin!C44</f>
        <v>0</v>
      </c>
      <c r="D78" s="128">
        <f>RES_hhdet_numvin!D44</f>
        <v>0</v>
      </c>
      <c r="E78" s="128">
        <f>RES_hhdet_numvin!E44</f>
        <v>0</v>
      </c>
      <c r="F78" s="128">
        <f>RES_hhdet_numvin!F44</f>
        <v>0</v>
      </c>
      <c r="G78" s="128">
        <f>RES_hhdet_numvin!G44</f>
        <v>0</v>
      </c>
      <c r="H78" s="128">
        <f>RES_hhdet_numvin!H44</f>
        <v>0</v>
      </c>
      <c r="I78" s="128">
        <f>RES_hhdet_numvin!I44</f>
        <v>0</v>
      </c>
      <c r="J78" s="128">
        <f>RES_hhdet_numvin!J44</f>
        <v>0</v>
      </c>
      <c r="K78" s="128">
        <f>RES_hhdet_numvin!K44</f>
        <v>0</v>
      </c>
      <c r="L78" s="128">
        <f>RES_hhdet_numvin!L44</f>
        <v>0</v>
      </c>
      <c r="M78" s="128">
        <f>RES_hhdet_numvin!M44</f>
        <v>0</v>
      </c>
      <c r="N78" s="128">
        <f>RES_hhdet_numvin!N44</f>
        <v>0</v>
      </c>
      <c r="O78" s="128">
        <f>RES_hhdet_numvin!O44</f>
        <v>0</v>
      </c>
      <c r="P78" s="128">
        <f>RES_hhdet_numvin!P44</f>
        <v>0</v>
      </c>
      <c r="Q78" s="128">
        <f>RES_hhdet_numvin!Q44</f>
        <v>0</v>
      </c>
      <c r="R78" s="128">
        <f>RES_hhdet_numvin!R44</f>
        <v>0</v>
      </c>
      <c r="S78" s="128">
        <f>RES_hhdet_numvin!S44</f>
        <v>0</v>
      </c>
      <c r="T78" s="128">
        <f>RES_hhdet_numvin!T44</f>
        <v>0</v>
      </c>
      <c r="U78" s="128">
        <f>RES_hhdet_numvin!U44</f>
        <v>0</v>
      </c>
      <c r="V78" s="128">
        <f>RES_hhdet_numvin!V44</f>
        <v>0</v>
      </c>
      <c r="W78" s="128">
        <f>RES_hhdet_numvin!W44</f>
        <v>0</v>
      </c>
      <c r="X78" s="128">
        <f>RES_hhdet_numvin!X44</f>
        <v>0</v>
      </c>
      <c r="Y78" s="128">
        <f>RES_hhdet_numvin!Y44</f>
        <v>0</v>
      </c>
      <c r="DA78" s="133"/>
    </row>
    <row r="79" spans="1:105" ht="12" customHeight="1" x14ac:dyDescent="0.25">
      <c r="A79" s="97" t="s">
        <v>210</v>
      </c>
      <c r="B79" s="52">
        <f>RES_hhdet_numvin!B45</f>
        <v>0</v>
      </c>
      <c r="C79" s="52">
        <f>RES_hhdet_numvin!C45</f>
        <v>0</v>
      </c>
      <c r="D79" s="52">
        <f>RES_hhdet_numvin!D45</f>
        <v>0</v>
      </c>
      <c r="E79" s="52">
        <f>RES_hhdet_numvin!E45</f>
        <v>0</v>
      </c>
      <c r="F79" s="52">
        <f>RES_hhdet_numvin!F45</f>
        <v>0</v>
      </c>
      <c r="G79" s="52">
        <f>RES_hhdet_numvin!G45</f>
        <v>0</v>
      </c>
      <c r="H79" s="52">
        <f>RES_hhdet_numvin!H45</f>
        <v>0</v>
      </c>
      <c r="I79" s="52">
        <f>RES_hhdet_numvin!I45</f>
        <v>0</v>
      </c>
      <c r="J79" s="52">
        <f>RES_hhdet_numvin!J45</f>
        <v>22693</v>
      </c>
      <c r="K79" s="52">
        <f>RES_hhdet_numvin!K45</f>
        <v>32320</v>
      </c>
      <c r="L79" s="52">
        <f>RES_hhdet_numvin!L45</f>
        <v>63872</v>
      </c>
      <c r="M79" s="52">
        <f>RES_hhdet_numvin!M45</f>
        <v>102526</v>
      </c>
      <c r="N79" s="52">
        <f>RES_hhdet_numvin!N45</f>
        <v>120114</v>
      </c>
      <c r="O79" s="52">
        <f>RES_hhdet_numvin!O45</f>
        <v>151108</v>
      </c>
      <c r="P79" s="52">
        <f>RES_hhdet_numvin!P45</f>
        <v>90157</v>
      </c>
      <c r="Q79" s="52">
        <f>RES_hhdet_numvin!Q45</f>
        <v>80457</v>
      </c>
      <c r="R79" s="52">
        <f>RES_hhdet_numvin!R45</f>
        <v>105220</v>
      </c>
      <c r="S79" s="52">
        <f>RES_hhdet_numvin!S45</f>
        <v>122575</v>
      </c>
      <c r="T79" s="52">
        <f>RES_hhdet_numvin!T45</f>
        <v>150979</v>
      </c>
      <c r="U79" s="52">
        <f>RES_hhdet_numvin!U45</f>
        <v>86193</v>
      </c>
      <c r="V79" s="52">
        <f>RES_hhdet_numvin!V45</f>
        <v>84759</v>
      </c>
      <c r="W79" s="52">
        <f>RES_hhdet_numvin!W45</f>
        <v>37053</v>
      </c>
      <c r="X79" s="52">
        <f>RES_hhdet_numvin!X45</f>
        <v>63051</v>
      </c>
      <c r="Y79" s="52">
        <f>RES_hhdet_numvin!Y45</f>
        <v>117682</v>
      </c>
      <c r="DA79" s="63" t="s">
        <v>1506</v>
      </c>
    </row>
    <row r="80" spans="1:105" ht="12" hidden="1" customHeight="1" x14ac:dyDescent="0.25">
      <c r="A80" s="97" t="s">
        <v>53</v>
      </c>
      <c r="B80" s="138">
        <f>RES_hhdet_numvin!B46</f>
        <v>0</v>
      </c>
      <c r="C80" s="138">
        <f>RES_hhdet_numvin!C46</f>
        <v>0</v>
      </c>
      <c r="D80" s="138">
        <f>RES_hhdet_numvin!D46</f>
        <v>0</v>
      </c>
      <c r="E80" s="138">
        <f>RES_hhdet_numvin!E46</f>
        <v>0</v>
      </c>
      <c r="F80" s="138">
        <f>RES_hhdet_numvin!F46</f>
        <v>0</v>
      </c>
      <c r="G80" s="138">
        <f>RES_hhdet_numvin!G46</f>
        <v>0</v>
      </c>
      <c r="H80" s="138">
        <f>RES_hhdet_numvin!H46</f>
        <v>0</v>
      </c>
      <c r="I80" s="138">
        <f>RES_hhdet_numvin!I46</f>
        <v>0</v>
      </c>
      <c r="J80" s="138">
        <f>RES_hhdet_numvin!J46</f>
        <v>0</v>
      </c>
      <c r="K80" s="138">
        <f>RES_hhdet_numvin!K46</f>
        <v>0</v>
      </c>
      <c r="L80" s="138">
        <f>RES_hhdet_numvin!L46</f>
        <v>0</v>
      </c>
      <c r="M80" s="138">
        <f>RES_hhdet_numvin!M46</f>
        <v>0</v>
      </c>
      <c r="N80" s="138">
        <f>RES_hhdet_numvin!N46</f>
        <v>0</v>
      </c>
      <c r="O80" s="138">
        <f>RES_hhdet_numvin!O46</f>
        <v>0</v>
      </c>
      <c r="P80" s="138">
        <f>RES_hhdet_numvin!P46</f>
        <v>0</v>
      </c>
      <c r="Q80" s="138">
        <f>RES_hhdet_numvin!Q46</f>
        <v>0</v>
      </c>
      <c r="R80" s="138">
        <f>RES_hhdet_numvin!R46</f>
        <v>0</v>
      </c>
      <c r="S80" s="138">
        <f>RES_hhdet_numvin!S46</f>
        <v>0</v>
      </c>
      <c r="T80" s="138">
        <f>RES_hhdet_numvin!T46</f>
        <v>0</v>
      </c>
      <c r="U80" s="138">
        <f>RES_hhdet_numvin!U46</f>
        <v>0</v>
      </c>
      <c r="V80" s="138">
        <f>RES_hhdet_numvin!V46</f>
        <v>0</v>
      </c>
      <c r="W80" s="138">
        <f>RES_hhdet_numvin!W46</f>
        <v>0</v>
      </c>
      <c r="X80" s="138">
        <f>RES_hhdet_numvin!X46</f>
        <v>0</v>
      </c>
      <c r="Y80" s="138">
        <f>RES_hhdet_numvin!Y46</f>
        <v>0</v>
      </c>
      <c r="DA80" s="63"/>
    </row>
    <row r="81" spans="1:105" ht="12.95" customHeight="1" x14ac:dyDescent="0.25">
      <c r="A81" s="125" t="s">
        <v>92</v>
      </c>
      <c r="B81" s="150">
        <f>RES_hhdet_numvin!B47</f>
        <v>0</v>
      </c>
      <c r="C81" s="150">
        <f>RES_hhdet_numvin!C47</f>
        <v>0</v>
      </c>
      <c r="D81" s="150">
        <f>RES_hhdet_numvin!D47</f>
        <v>0</v>
      </c>
      <c r="E81" s="150">
        <f>RES_hhdet_numvin!E47</f>
        <v>0</v>
      </c>
      <c r="F81" s="150">
        <f>RES_hhdet_numvin!F47</f>
        <v>0</v>
      </c>
      <c r="G81" s="150">
        <f>RES_hhdet_numvin!G47</f>
        <v>0</v>
      </c>
      <c r="H81" s="150">
        <f>RES_hhdet_numvin!H47</f>
        <v>0</v>
      </c>
      <c r="I81" s="150">
        <f>RES_hhdet_numvin!I47</f>
        <v>0</v>
      </c>
      <c r="J81" s="150">
        <f>RES_hhdet_numvin!J47</f>
        <v>0</v>
      </c>
      <c r="K81" s="150">
        <f>RES_hhdet_numvin!K47</f>
        <v>0</v>
      </c>
      <c r="L81" s="150">
        <f>RES_hhdet_numvin!L47</f>
        <v>0</v>
      </c>
      <c r="M81" s="150">
        <f>RES_hhdet_numvin!M47</f>
        <v>0</v>
      </c>
      <c r="N81" s="150">
        <f>RES_hhdet_numvin!N47</f>
        <v>0</v>
      </c>
      <c r="O81" s="150">
        <f>RES_hhdet_numvin!O47</f>
        <v>0</v>
      </c>
      <c r="P81" s="150">
        <f>RES_hhdet_numvin!P47</f>
        <v>0</v>
      </c>
      <c r="Q81" s="150">
        <f>RES_hhdet_numvin!Q47</f>
        <v>0</v>
      </c>
      <c r="R81" s="150">
        <f>RES_hhdet_numvin!R47</f>
        <v>0</v>
      </c>
      <c r="S81" s="150">
        <f>RES_hhdet_numvin!S47</f>
        <v>0</v>
      </c>
      <c r="T81" s="150">
        <f>RES_hhdet_numvin!T47</f>
        <v>0</v>
      </c>
      <c r="U81" s="150">
        <f>RES_hhdet_numvin!U47</f>
        <v>0</v>
      </c>
      <c r="V81" s="150">
        <f>RES_hhdet_numvin!V47</f>
        <v>0</v>
      </c>
      <c r="W81" s="150">
        <f>RES_hhdet_numvin!W47</f>
        <v>0</v>
      </c>
      <c r="X81" s="150">
        <f>RES_hhdet_numvin!X47</f>
        <v>0</v>
      </c>
      <c r="Y81" s="150">
        <f>RES_hhdet_numvin!Y47</f>
        <v>0</v>
      </c>
      <c r="DA81" s="134"/>
    </row>
    <row r="82" spans="1:105" ht="12" customHeight="1" x14ac:dyDescent="0.25">
      <c r="A82" s="97" t="s">
        <v>53</v>
      </c>
      <c r="B82" s="138">
        <f>RES_hhdet_numvin!B48</f>
        <v>0</v>
      </c>
      <c r="C82" s="138">
        <f>RES_hhdet_numvin!C48</f>
        <v>0</v>
      </c>
      <c r="D82" s="138">
        <f>RES_hhdet_numvin!D48</f>
        <v>0</v>
      </c>
      <c r="E82" s="138">
        <f>RES_hhdet_numvin!E48</f>
        <v>0</v>
      </c>
      <c r="F82" s="138">
        <f>RES_hhdet_numvin!F48</f>
        <v>0</v>
      </c>
      <c r="G82" s="138">
        <f>RES_hhdet_numvin!G48</f>
        <v>0</v>
      </c>
      <c r="H82" s="138">
        <f>RES_hhdet_numvin!H48</f>
        <v>0</v>
      </c>
      <c r="I82" s="138">
        <f>RES_hhdet_numvin!I48</f>
        <v>0</v>
      </c>
      <c r="J82" s="138">
        <f>RES_hhdet_numvin!J48</f>
        <v>0</v>
      </c>
      <c r="K82" s="138">
        <f>RES_hhdet_numvin!K48</f>
        <v>0</v>
      </c>
      <c r="L82" s="138">
        <f>RES_hhdet_numvin!L48</f>
        <v>0</v>
      </c>
      <c r="M82" s="138">
        <f>RES_hhdet_numvin!M48</f>
        <v>0</v>
      </c>
      <c r="N82" s="138">
        <f>RES_hhdet_numvin!N48</f>
        <v>0</v>
      </c>
      <c r="O82" s="138">
        <f>RES_hhdet_numvin!O48</f>
        <v>0</v>
      </c>
      <c r="P82" s="138">
        <f>RES_hhdet_numvin!P48</f>
        <v>0</v>
      </c>
      <c r="Q82" s="138">
        <f>RES_hhdet_numvin!Q48</f>
        <v>0</v>
      </c>
      <c r="R82" s="138">
        <f>RES_hhdet_numvin!R48</f>
        <v>2135</v>
      </c>
      <c r="S82" s="138">
        <f>RES_hhdet_numvin!S48</f>
        <v>3761</v>
      </c>
      <c r="T82" s="138">
        <f>RES_hhdet_numvin!T48</f>
        <v>4916</v>
      </c>
      <c r="U82" s="138">
        <f>RES_hhdet_numvin!U48</f>
        <v>14079</v>
      </c>
      <c r="V82" s="138">
        <f>RES_hhdet_numvin!V48</f>
        <v>17829</v>
      </c>
      <c r="W82" s="138">
        <f>RES_hhdet_numvin!W48</f>
        <v>11207</v>
      </c>
      <c r="X82" s="138">
        <f>RES_hhdet_numvin!X48</f>
        <v>8404</v>
      </c>
      <c r="Y82" s="138">
        <f>RES_hhdet_numvin!Y48</f>
        <v>9899</v>
      </c>
      <c r="DA82" s="63" t="s">
        <v>1507</v>
      </c>
    </row>
    <row r="83" spans="1:105" ht="12" customHeight="1" x14ac:dyDescent="0.25">
      <c r="A83" s="125" t="s">
        <v>55</v>
      </c>
      <c r="B83" s="150">
        <f>RES_hhdet_numvin!B49</f>
        <v>0</v>
      </c>
      <c r="C83" s="150">
        <f>RES_hhdet_numvin!C49</f>
        <v>0</v>
      </c>
      <c r="D83" s="150">
        <f>RES_hhdet_numvin!D49</f>
        <v>0</v>
      </c>
      <c r="E83" s="150">
        <f>RES_hhdet_numvin!E49</f>
        <v>0</v>
      </c>
      <c r="F83" s="150">
        <f>RES_hhdet_numvin!F49</f>
        <v>0</v>
      </c>
      <c r="G83" s="150">
        <f>RES_hhdet_numvin!G49</f>
        <v>0</v>
      </c>
      <c r="H83" s="150">
        <f>RES_hhdet_numvin!H49</f>
        <v>0</v>
      </c>
      <c r="I83" s="150">
        <f>RES_hhdet_numvin!I49</f>
        <v>0</v>
      </c>
      <c r="J83" s="150">
        <f>RES_hhdet_numvin!J49</f>
        <v>0</v>
      </c>
      <c r="K83" s="150">
        <f>RES_hhdet_numvin!K49</f>
        <v>0</v>
      </c>
      <c r="L83" s="150">
        <f>RES_hhdet_numvin!L49</f>
        <v>0</v>
      </c>
      <c r="M83" s="150">
        <f>RES_hhdet_numvin!M49</f>
        <v>0</v>
      </c>
      <c r="N83" s="150">
        <f>RES_hhdet_numvin!N49</f>
        <v>0</v>
      </c>
      <c r="O83" s="150">
        <f>RES_hhdet_numvin!O49</f>
        <v>0</v>
      </c>
      <c r="P83" s="150">
        <f>RES_hhdet_numvin!P49</f>
        <v>0</v>
      </c>
      <c r="Q83" s="150">
        <f>RES_hhdet_numvin!Q49</f>
        <v>0</v>
      </c>
      <c r="R83" s="150">
        <f>RES_hhdet_numvin!R49</f>
        <v>0</v>
      </c>
      <c r="S83" s="150">
        <f>RES_hhdet_numvin!S49</f>
        <v>0</v>
      </c>
      <c r="T83" s="150">
        <f>RES_hhdet_numvin!T49</f>
        <v>0</v>
      </c>
      <c r="U83" s="150">
        <f>RES_hhdet_numvin!U49</f>
        <v>0</v>
      </c>
      <c r="V83" s="150">
        <f>RES_hhdet_numvin!V49</f>
        <v>0</v>
      </c>
      <c r="W83" s="150">
        <f>RES_hhdet_numvin!W49</f>
        <v>0</v>
      </c>
      <c r="X83" s="150">
        <f>RES_hhdet_numvin!X49</f>
        <v>0</v>
      </c>
      <c r="Y83" s="150">
        <f>RES_hhdet_numvin!Y49</f>
        <v>0</v>
      </c>
      <c r="DA83" s="134"/>
    </row>
    <row r="84" spans="1:105" ht="12" customHeight="1" x14ac:dyDescent="0.25">
      <c r="A84" s="97" t="s">
        <v>138</v>
      </c>
      <c r="B84" s="138">
        <f>RES_hhdet_numvin!B50</f>
        <v>0</v>
      </c>
      <c r="C84" s="138">
        <f>RES_hhdet_numvin!C50</f>
        <v>0</v>
      </c>
      <c r="D84" s="138">
        <f>RES_hhdet_numvin!D50</f>
        <v>0</v>
      </c>
      <c r="E84" s="138">
        <f>RES_hhdet_numvin!E50</f>
        <v>0</v>
      </c>
      <c r="F84" s="138">
        <f>RES_hhdet_numvin!F50</f>
        <v>0</v>
      </c>
      <c r="G84" s="138">
        <f>RES_hhdet_numvin!G50</f>
        <v>0</v>
      </c>
      <c r="H84" s="138">
        <f>RES_hhdet_numvin!H50</f>
        <v>0</v>
      </c>
      <c r="I84" s="138">
        <f>RES_hhdet_numvin!I50</f>
        <v>0</v>
      </c>
      <c r="J84" s="138">
        <f>RES_hhdet_numvin!J50</f>
        <v>6338</v>
      </c>
      <c r="K84" s="138">
        <f>RES_hhdet_numvin!K50</f>
        <v>7385</v>
      </c>
      <c r="L84" s="138">
        <f>RES_hhdet_numvin!L50</f>
        <v>14641</v>
      </c>
      <c r="M84" s="138">
        <f>RES_hhdet_numvin!M50</f>
        <v>25691</v>
      </c>
      <c r="N84" s="138">
        <f>RES_hhdet_numvin!N50</f>
        <v>33639</v>
      </c>
      <c r="O84" s="138">
        <f>RES_hhdet_numvin!O50</f>
        <v>52348</v>
      </c>
      <c r="P84" s="138">
        <f>RES_hhdet_numvin!P50</f>
        <v>21810</v>
      </c>
      <c r="Q84" s="138">
        <f>RES_hhdet_numvin!Q50</f>
        <v>22514</v>
      </c>
      <c r="R84" s="138">
        <f>RES_hhdet_numvin!R50</f>
        <v>33041</v>
      </c>
      <c r="S84" s="138">
        <f>RES_hhdet_numvin!S50</f>
        <v>48005</v>
      </c>
      <c r="T84" s="138">
        <f>RES_hhdet_numvin!T50</f>
        <v>62338</v>
      </c>
      <c r="U84" s="138">
        <f>RES_hhdet_numvin!U50</f>
        <v>67001</v>
      </c>
      <c r="V84" s="138">
        <f>RES_hhdet_numvin!V50</f>
        <v>67945</v>
      </c>
      <c r="W84" s="138">
        <f>RES_hhdet_numvin!W50</f>
        <v>91248</v>
      </c>
      <c r="X84" s="138">
        <f>RES_hhdet_numvin!X50</f>
        <v>118325</v>
      </c>
      <c r="Y84" s="138">
        <f>RES_hhdet_numvin!Y50</f>
        <v>122296</v>
      </c>
      <c r="DA84" s="63" t="s">
        <v>1508</v>
      </c>
    </row>
    <row r="85" spans="1:105" ht="12" customHeight="1" x14ac:dyDescent="0.25">
      <c r="A85" s="97" t="s">
        <v>137</v>
      </c>
      <c r="B85" s="138">
        <f>RES_hhdet_numvin!B51</f>
        <v>0</v>
      </c>
      <c r="C85" s="138">
        <f>RES_hhdet_numvin!C51</f>
        <v>0</v>
      </c>
      <c r="D85" s="138">
        <f>RES_hhdet_numvin!D51</f>
        <v>0</v>
      </c>
      <c r="E85" s="138">
        <f>RES_hhdet_numvin!E51</f>
        <v>0</v>
      </c>
      <c r="F85" s="138">
        <f>RES_hhdet_numvin!F51</f>
        <v>0</v>
      </c>
      <c r="G85" s="138">
        <f>RES_hhdet_numvin!G51</f>
        <v>0</v>
      </c>
      <c r="H85" s="138">
        <f>RES_hhdet_numvin!H51</f>
        <v>0</v>
      </c>
      <c r="I85" s="138">
        <f>RES_hhdet_numvin!I51</f>
        <v>0</v>
      </c>
      <c r="J85" s="138">
        <f>RES_hhdet_numvin!J51</f>
        <v>7</v>
      </c>
      <c r="K85" s="138">
        <f>RES_hhdet_numvin!K51</f>
        <v>21</v>
      </c>
      <c r="L85" s="138">
        <f>RES_hhdet_numvin!L51</f>
        <v>22</v>
      </c>
      <c r="M85" s="138">
        <f>RES_hhdet_numvin!M51</f>
        <v>51</v>
      </c>
      <c r="N85" s="138">
        <f>RES_hhdet_numvin!N51</f>
        <v>0</v>
      </c>
      <c r="O85" s="138">
        <f>RES_hhdet_numvin!O51</f>
        <v>84</v>
      </c>
      <c r="P85" s="138">
        <f>RES_hhdet_numvin!P51</f>
        <v>114</v>
      </c>
      <c r="Q85" s="138">
        <f>RES_hhdet_numvin!Q51</f>
        <v>162</v>
      </c>
      <c r="R85" s="138">
        <f>RES_hhdet_numvin!R51</f>
        <v>25</v>
      </c>
      <c r="S85" s="138">
        <f>RES_hhdet_numvin!S51</f>
        <v>114</v>
      </c>
      <c r="T85" s="138">
        <f>RES_hhdet_numvin!T51</f>
        <v>110</v>
      </c>
      <c r="U85" s="138">
        <f>RES_hhdet_numvin!U51</f>
        <v>69</v>
      </c>
      <c r="V85" s="138">
        <f>RES_hhdet_numvin!V51</f>
        <v>196</v>
      </c>
      <c r="W85" s="138">
        <f>RES_hhdet_numvin!W51</f>
        <v>252</v>
      </c>
      <c r="X85" s="138">
        <f>RES_hhdet_numvin!X51</f>
        <v>1414</v>
      </c>
      <c r="Y85" s="138">
        <f>RES_hhdet_numvin!Y51</f>
        <v>358</v>
      </c>
      <c r="DA85" s="63" t="s">
        <v>1509</v>
      </c>
    </row>
    <row r="86" spans="1:105" ht="12" hidden="1" customHeight="1" x14ac:dyDescent="0.25">
      <c r="A86" s="108" t="s">
        <v>136</v>
      </c>
      <c r="B86" s="138">
        <f>RES_hhdet_numvin!B52</f>
        <v>0</v>
      </c>
      <c r="C86" s="138">
        <f>RES_hhdet_numvin!C52</f>
        <v>0</v>
      </c>
      <c r="D86" s="138">
        <f>RES_hhdet_numvin!D52</f>
        <v>0</v>
      </c>
      <c r="E86" s="138">
        <f>RES_hhdet_numvin!E52</f>
        <v>0</v>
      </c>
      <c r="F86" s="138">
        <f>RES_hhdet_numvin!F52</f>
        <v>0</v>
      </c>
      <c r="G86" s="138">
        <f>RES_hhdet_numvin!G52</f>
        <v>0</v>
      </c>
      <c r="H86" s="138">
        <f>RES_hhdet_numvin!H52</f>
        <v>0</v>
      </c>
      <c r="I86" s="138">
        <f>RES_hhdet_numvin!I52</f>
        <v>0</v>
      </c>
      <c r="J86" s="138">
        <f>RES_hhdet_numvin!J52</f>
        <v>0</v>
      </c>
      <c r="K86" s="138">
        <f>RES_hhdet_numvin!K52</f>
        <v>0</v>
      </c>
      <c r="L86" s="138">
        <f>RES_hhdet_numvin!L52</f>
        <v>0</v>
      </c>
      <c r="M86" s="138">
        <f>RES_hhdet_numvin!M52</f>
        <v>0</v>
      </c>
      <c r="N86" s="138">
        <f>RES_hhdet_numvin!N52</f>
        <v>0</v>
      </c>
      <c r="O86" s="138">
        <f>RES_hhdet_numvin!O52</f>
        <v>0</v>
      </c>
      <c r="P86" s="138">
        <f>RES_hhdet_numvin!P52</f>
        <v>0</v>
      </c>
      <c r="Q86" s="138">
        <f>RES_hhdet_numvin!Q52</f>
        <v>0</v>
      </c>
      <c r="R86" s="138">
        <f>RES_hhdet_numvin!R52</f>
        <v>0</v>
      </c>
      <c r="S86" s="138">
        <f>RES_hhdet_numvin!S52</f>
        <v>0</v>
      </c>
      <c r="T86" s="138">
        <f>RES_hhdet_numvin!T52</f>
        <v>0</v>
      </c>
      <c r="U86" s="138">
        <f>RES_hhdet_numvin!U52</f>
        <v>0</v>
      </c>
      <c r="V86" s="138">
        <f>RES_hhdet_numvin!V52</f>
        <v>0</v>
      </c>
      <c r="W86" s="138">
        <f>RES_hhdet_numvin!W52</f>
        <v>0</v>
      </c>
      <c r="X86" s="138">
        <f>RES_hhdet_numvin!X52</f>
        <v>0</v>
      </c>
      <c r="Y86" s="138">
        <f>RES_hhdet_numvin!Y52</f>
        <v>0</v>
      </c>
      <c r="DA86" s="63"/>
    </row>
    <row r="87" spans="1:105" ht="12" hidden="1" customHeight="1" x14ac:dyDescent="0.25">
      <c r="A87" s="108" t="s">
        <v>52</v>
      </c>
      <c r="B87" s="138">
        <f>RES_hhdet_numvin!B53</f>
        <v>0</v>
      </c>
      <c r="C87" s="138">
        <f>RES_hhdet_numvin!C53</f>
        <v>0</v>
      </c>
      <c r="D87" s="138">
        <f>RES_hhdet_numvin!D53</f>
        <v>0</v>
      </c>
      <c r="E87" s="138">
        <f>RES_hhdet_numvin!E53</f>
        <v>0</v>
      </c>
      <c r="F87" s="138">
        <f>RES_hhdet_numvin!F53</f>
        <v>0</v>
      </c>
      <c r="G87" s="138">
        <f>RES_hhdet_numvin!G53</f>
        <v>0</v>
      </c>
      <c r="H87" s="138">
        <f>RES_hhdet_numvin!H53</f>
        <v>0</v>
      </c>
      <c r="I87" s="138">
        <f>RES_hhdet_numvin!I53</f>
        <v>0</v>
      </c>
      <c r="J87" s="138">
        <f>RES_hhdet_numvin!J53</f>
        <v>0</v>
      </c>
      <c r="K87" s="138">
        <f>RES_hhdet_numvin!K53</f>
        <v>0</v>
      </c>
      <c r="L87" s="138">
        <f>RES_hhdet_numvin!L53</f>
        <v>0</v>
      </c>
      <c r="M87" s="138">
        <f>RES_hhdet_numvin!M53</f>
        <v>0</v>
      </c>
      <c r="N87" s="138">
        <f>RES_hhdet_numvin!N53</f>
        <v>0</v>
      </c>
      <c r="O87" s="138">
        <f>RES_hhdet_numvin!O53</f>
        <v>0</v>
      </c>
      <c r="P87" s="138">
        <f>RES_hhdet_numvin!P53</f>
        <v>0</v>
      </c>
      <c r="Q87" s="138">
        <f>RES_hhdet_numvin!Q53</f>
        <v>0</v>
      </c>
      <c r="R87" s="138">
        <f>RES_hhdet_numvin!R53</f>
        <v>0</v>
      </c>
      <c r="S87" s="138">
        <f>RES_hhdet_numvin!S53</f>
        <v>0</v>
      </c>
      <c r="T87" s="138">
        <f>RES_hhdet_numvin!T53</f>
        <v>0</v>
      </c>
      <c r="U87" s="138">
        <f>RES_hhdet_numvin!U53</f>
        <v>0</v>
      </c>
      <c r="V87" s="138">
        <f>RES_hhdet_numvin!V53</f>
        <v>0</v>
      </c>
      <c r="W87" s="138">
        <f>RES_hhdet_numvin!W53</f>
        <v>0</v>
      </c>
      <c r="X87" s="138">
        <f>RES_hhdet_numvin!X53</f>
        <v>0</v>
      </c>
      <c r="Y87" s="138">
        <f>RES_hhdet_numvin!Y53</f>
        <v>0</v>
      </c>
      <c r="DA87" s="63"/>
    </row>
    <row r="88" spans="1:105" ht="12" customHeight="1" x14ac:dyDescent="0.25">
      <c r="A88" s="97" t="s">
        <v>122</v>
      </c>
      <c r="B88" s="138">
        <f>RES_hhdet_numvin!B54</f>
        <v>0</v>
      </c>
      <c r="C88" s="138">
        <f>RES_hhdet_numvin!C54</f>
        <v>0</v>
      </c>
      <c r="D88" s="138">
        <f>RES_hhdet_numvin!D54</f>
        <v>0</v>
      </c>
      <c r="E88" s="138">
        <f>RES_hhdet_numvin!E54</f>
        <v>0</v>
      </c>
      <c r="F88" s="138">
        <f>RES_hhdet_numvin!F54</f>
        <v>0</v>
      </c>
      <c r="G88" s="138">
        <f>RES_hhdet_numvin!G54</f>
        <v>0</v>
      </c>
      <c r="H88" s="138">
        <f>RES_hhdet_numvin!H54</f>
        <v>0</v>
      </c>
      <c r="I88" s="138">
        <f>RES_hhdet_numvin!I54</f>
        <v>0</v>
      </c>
      <c r="J88" s="138">
        <f>RES_hhdet_numvin!J54</f>
        <v>0</v>
      </c>
      <c r="K88" s="138">
        <f>RES_hhdet_numvin!K54</f>
        <v>0</v>
      </c>
      <c r="L88" s="138">
        <f>RES_hhdet_numvin!L54</f>
        <v>0</v>
      </c>
      <c r="M88" s="138">
        <f>RES_hhdet_numvin!M54</f>
        <v>0</v>
      </c>
      <c r="N88" s="138">
        <f>RES_hhdet_numvin!N54</f>
        <v>0</v>
      </c>
      <c r="O88" s="138">
        <f>RES_hhdet_numvin!O54</f>
        <v>0</v>
      </c>
      <c r="P88" s="138">
        <f>RES_hhdet_numvin!P54</f>
        <v>0</v>
      </c>
      <c r="Q88" s="138">
        <f>RES_hhdet_numvin!Q54</f>
        <v>0</v>
      </c>
      <c r="R88" s="138">
        <f>RES_hhdet_numvin!R54</f>
        <v>38251</v>
      </c>
      <c r="S88" s="138">
        <f>RES_hhdet_numvin!S54</f>
        <v>71438</v>
      </c>
      <c r="T88" s="138">
        <f>RES_hhdet_numvin!T54</f>
        <v>126830</v>
      </c>
      <c r="U88" s="138">
        <f>RES_hhdet_numvin!U54</f>
        <v>91990</v>
      </c>
      <c r="V88" s="138">
        <f>RES_hhdet_numvin!V54</f>
        <v>90685</v>
      </c>
      <c r="W88" s="138">
        <f>RES_hhdet_numvin!W54</f>
        <v>28796</v>
      </c>
      <c r="X88" s="138">
        <f>RES_hhdet_numvin!X54</f>
        <v>3640</v>
      </c>
      <c r="Y88" s="138">
        <f>RES_hhdet_numvin!Y54</f>
        <v>54883</v>
      </c>
      <c r="DA88" s="63" t="s">
        <v>1510</v>
      </c>
    </row>
    <row r="89" spans="1:105" ht="12" customHeight="1" x14ac:dyDescent="0.25">
      <c r="A89" s="97" t="s">
        <v>121</v>
      </c>
      <c r="B89" s="138">
        <f>RES_hhdet_numvin!B55</f>
        <v>0</v>
      </c>
      <c r="C89" s="138">
        <f>RES_hhdet_numvin!C55</f>
        <v>0</v>
      </c>
      <c r="D89" s="138">
        <f>RES_hhdet_numvin!D55</f>
        <v>0</v>
      </c>
      <c r="E89" s="138">
        <f>RES_hhdet_numvin!E55</f>
        <v>0</v>
      </c>
      <c r="F89" s="138">
        <f>RES_hhdet_numvin!F55</f>
        <v>0</v>
      </c>
      <c r="G89" s="138">
        <f>RES_hhdet_numvin!G55</f>
        <v>0</v>
      </c>
      <c r="H89" s="138">
        <f>RES_hhdet_numvin!H55</f>
        <v>0</v>
      </c>
      <c r="I89" s="138">
        <f>RES_hhdet_numvin!I55</f>
        <v>0</v>
      </c>
      <c r="J89" s="138">
        <f>RES_hhdet_numvin!J55</f>
        <v>0</v>
      </c>
      <c r="K89" s="138">
        <f>RES_hhdet_numvin!K55</f>
        <v>0</v>
      </c>
      <c r="L89" s="138">
        <f>RES_hhdet_numvin!L55</f>
        <v>0</v>
      </c>
      <c r="M89" s="138">
        <f>RES_hhdet_numvin!M55</f>
        <v>0</v>
      </c>
      <c r="N89" s="138">
        <f>RES_hhdet_numvin!N55</f>
        <v>0</v>
      </c>
      <c r="O89" s="138">
        <f>RES_hhdet_numvin!O55</f>
        <v>0</v>
      </c>
      <c r="P89" s="138">
        <f>RES_hhdet_numvin!P55</f>
        <v>0</v>
      </c>
      <c r="Q89" s="138">
        <f>RES_hhdet_numvin!Q55</f>
        <v>0</v>
      </c>
      <c r="R89" s="138">
        <f>RES_hhdet_numvin!R55</f>
        <v>9767</v>
      </c>
      <c r="S89" s="138">
        <f>RES_hhdet_numvin!S55</f>
        <v>21285</v>
      </c>
      <c r="T89" s="138">
        <f>RES_hhdet_numvin!T55</f>
        <v>20495</v>
      </c>
      <c r="U89" s="138">
        <f>RES_hhdet_numvin!U55</f>
        <v>12111</v>
      </c>
      <c r="V89" s="138">
        <f>RES_hhdet_numvin!V55</f>
        <v>13030</v>
      </c>
      <c r="W89" s="138">
        <f>RES_hhdet_numvin!W55</f>
        <v>6983</v>
      </c>
      <c r="X89" s="138">
        <f>RES_hhdet_numvin!X55</f>
        <v>20954</v>
      </c>
      <c r="Y89" s="138">
        <f>RES_hhdet_numvin!Y55</f>
        <v>22057</v>
      </c>
      <c r="DA89" s="63" t="s">
        <v>1511</v>
      </c>
    </row>
    <row r="90" spans="1:105" ht="12" hidden="1" customHeight="1" x14ac:dyDescent="0.25">
      <c r="A90" s="108" t="s">
        <v>53</v>
      </c>
      <c r="B90" s="138">
        <f>RES_hhdet_numvin!B56</f>
        <v>0</v>
      </c>
      <c r="C90" s="138">
        <f>RES_hhdet_numvin!C56</f>
        <v>0</v>
      </c>
      <c r="D90" s="138">
        <f>RES_hhdet_numvin!D56</f>
        <v>0</v>
      </c>
      <c r="E90" s="138">
        <f>RES_hhdet_numvin!E56</f>
        <v>0</v>
      </c>
      <c r="F90" s="138">
        <f>RES_hhdet_numvin!F56</f>
        <v>0</v>
      </c>
      <c r="G90" s="138">
        <f>RES_hhdet_numvin!G56</f>
        <v>0</v>
      </c>
      <c r="H90" s="138">
        <f>RES_hhdet_numvin!H56</f>
        <v>0</v>
      </c>
      <c r="I90" s="138">
        <f>RES_hhdet_numvin!I56</f>
        <v>0</v>
      </c>
      <c r="J90" s="138">
        <f>RES_hhdet_numvin!J56</f>
        <v>0</v>
      </c>
      <c r="K90" s="138">
        <f>RES_hhdet_numvin!K56</f>
        <v>0</v>
      </c>
      <c r="L90" s="138">
        <f>RES_hhdet_numvin!L56</f>
        <v>0</v>
      </c>
      <c r="M90" s="138">
        <f>RES_hhdet_numvin!M56</f>
        <v>0</v>
      </c>
      <c r="N90" s="138">
        <f>RES_hhdet_numvin!N56</f>
        <v>0</v>
      </c>
      <c r="O90" s="138">
        <f>RES_hhdet_numvin!O56</f>
        <v>0</v>
      </c>
      <c r="P90" s="138">
        <f>RES_hhdet_numvin!P56</f>
        <v>0</v>
      </c>
      <c r="Q90" s="138">
        <f>RES_hhdet_numvin!Q56</f>
        <v>0</v>
      </c>
      <c r="R90" s="138">
        <f>RES_hhdet_numvin!R56</f>
        <v>0</v>
      </c>
      <c r="S90" s="138">
        <f>RES_hhdet_numvin!S56</f>
        <v>0</v>
      </c>
      <c r="T90" s="138">
        <f>RES_hhdet_numvin!T56</f>
        <v>0</v>
      </c>
      <c r="U90" s="138">
        <f>RES_hhdet_numvin!U56</f>
        <v>0</v>
      </c>
      <c r="V90" s="138">
        <f>RES_hhdet_numvin!V56</f>
        <v>0</v>
      </c>
      <c r="W90" s="138">
        <f>RES_hhdet_numvin!W56</f>
        <v>0</v>
      </c>
      <c r="X90" s="138">
        <f>RES_hhdet_numvin!X56</f>
        <v>0</v>
      </c>
      <c r="Y90" s="138">
        <f>RES_hhdet_numvin!Y56</f>
        <v>0</v>
      </c>
      <c r="DA90" s="63"/>
    </row>
    <row r="91" spans="1:105" ht="12" hidden="1" customHeight="1" x14ac:dyDescent="0.25">
      <c r="A91" s="103" t="s">
        <v>52</v>
      </c>
      <c r="B91" s="148">
        <f>RES_hhdet_numvin!B57</f>
        <v>0</v>
      </c>
      <c r="C91" s="148">
        <f>RES_hhdet_numvin!C57</f>
        <v>0</v>
      </c>
      <c r="D91" s="148">
        <f>RES_hhdet_numvin!D57</f>
        <v>0</v>
      </c>
      <c r="E91" s="148">
        <f>RES_hhdet_numvin!E57</f>
        <v>0</v>
      </c>
      <c r="F91" s="148">
        <f>RES_hhdet_numvin!F57</f>
        <v>0</v>
      </c>
      <c r="G91" s="148">
        <f>RES_hhdet_numvin!G57</f>
        <v>0</v>
      </c>
      <c r="H91" s="148">
        <f>RES_hhdet_numvin!H57</f>
        <v>0</v>
      </c>
      <c r="I91" s="148">
        <f>RES_hhdet_numvin!I57</f>
        <v>0</v>
      </c>
      <c r="J91" s="148">
        <f>RES_hhdet_numvin!J57</f>
        <v>0</v>
      </c>
      <c r="K91" s="148">
        <f>RES_hhdet_numvin!K57</f>
        <v>0</v>
      </c>
      <c r="L91" s="148">
        <f>RES_hhdet_numvin!L57</f>
        <v>0</v>
      </c>
      <c r="M91" s="148">
        <f>RES_hhdet_numvin!M57</f>
        <v>0</v>
      </c>
      <c r="N91" s="148">
        <f>RES_hhdet_numvin!N57</f>
        <v>0</v>
      </c>
      <c r="O91" s="148">
        <f>RES_hhdet_numvin!O57</f>
        <v>0</v>
      </c>
      <c r="P91" s="148">
        <f>RES_hhdet_numvin!P57</f>
        <v>0</v>
      </c>
      <c r="Q91" s="148">
        <f>RES_hhdet_numvin!Q57</f>
        <v>0</v>
      </c>
      <c r="R91" s="148">
        <f>RES_hhdet_numvin!R57</f>
        <v>0</v>
      </c>
      <c r="S91" s="148">
        <f>RES_hhdet_numvin!S57</f>
        <v>0</v>
      </c>
      <c r="T91" s="148">
        <f>RES_hhdet_numvin!T57</f>
        <v>0</v>
      </c>
      <c r="U91" s="148">
        <f>RES_hhdet_numvin!U57</f>
        <v>0</v>
      </c>
      <c r="V91" s="148">
        <f>RES_hhdet_numvin!V57</f>
        <v>0</v>
      </c>
      <c r="W91" s="148">
        <f>RES_hhdet_numvin!W57</f>
        <v>0</v>
      </c>
      <c r="X91" s="148">
        <f>RES_hhdet_numvin!X57</f>
        <v>0</v>
      </c>
      <c r="Y91" s="148">
        <f>RES_hhdet_numvin!Y57</f>
        <v>0</v>
      </c>
      <c r="DA91" s="132"/>
    </row>
    <row r="92" spans="1:105" ht="12" customHeight="1" x14ac:dyDescent="0.25">
      <c r="A92" s="125" t="s">
        <v>54</v>
      </c>
      <c r="B92" s="150">
        <f>RES_hhdet_numvin!B58</f>
        <v>0</v>
      </c>
      <c r="C92" s="150">
        <f>RES_hhdet_numvin!C58</f>
        <v>0</v>
      </c>
      <c r="D92" s="150">
        <f>RES_hhdet_numvin!D58</f>
        <v>0</v>
      </c>
      <c r="E92" s="150">
        <f>RES_hhdet_numvin!E58</f>
        <v>0</v>
      </c>
      <c r="F92" s="150">
        <f>RES_hhdet_numvin!F58</f>
        <v>0</v>
      </c>
      <c r="G92" s="150">
        <f>RES_hhdet_numvin!G58</f>
        <v>0</v>
      </c>
      <c r="H92" s="150">
        <f>RES_hhdet_numvin!H58</f>
        <v>0</v>
      </c>
      <c r="I92" s="150">
        <f>RES_hhdet_numvin!I58</f>
        <v>0</v>
      </c>
      <c r="J92" s="150">
        <f>RES_hhdet_numvin!J58</f>
        <v>0</v>
      </c>
      <c r="K92" s="150">
        <f>RES_hhdet_numvin!K58</f>
        <v>0</v>
      </c>
      <c r="L92" s="150">
        <f>RES_hhdet_numvin!L58</f>
        <v>0</v>
      </c>
      <c r="M92" s="150">
        <f>RES_hhdet_numvin!M58</f>
        <v>0</v>
      </c>
      <c r="N92" s="150">
        <f>RES_hhdet_numvin!N58</f>
        <v>0</v>
      </c>
      <c r="O92" s="150">
        <f>RES_hhdet_numvin!O58</f>
        <v>0</v>
      </c>
      <c r="P92" s="150">
        <f>RES_hhdet_numvin!P58</f>
        <v>0</v>
      </c>
      <c r="Q92" s="150">
        <f>RES_hhdet_numvin!Q58</f>
        <v>0</v>
      </c>
      <c r="R92" s="150">
        <f>RES_hhdet_numvin!R58</f>
        <v>0</v>
      </c>
      <c r="S92" s="150">
        <f>RES_hhdet_numvin!S58</f>
        <v>0</v>
      </c>
      <c r="T92" s="150">
        <f>RES_hhdet_numvin!T58</f>
        <v>0</v>
      </c>
      <c r="U92" s="150">
        <f>RES_hhdet_numvin!U58</f>
        <v>0</v>
      </c>
      <c r="V92" s="150">
        <f>RES_hhdet_numvin!V58</f>
        <v>0</v>
      </c>
      <c r="W92" s="150">
        <f>RES_hhdet_numvin!W58</f>
        <v>0</v>
      </c>
      <c r="X92" s="150">
        <f>RES_hhdet_numvin!X58</f>
        <v>0</v>
      </c>
      <c r="Y92" s="150">
        <f>RES_hhdet_numvin!Y58</f>
        <v>0</v>
      </c>
      <c r="DA92" s="134"/>
    </row>
    <row r="93" spans="1:105" ht="12" customHeight="1" x14ac:dyDescent="0.25">
      <c r="A93" s="97" t="s">
        <v>50</v>
      </c>
      <c r="B93" s="138">
        <f>RES_hhdet_numvin!B59</f>
        <v>0</v>
      </c>
      <c r="C93" s="138">
        <f>RES_hhdet_numvin!C59</f>
        <v>0</v>
      </c>
      <c r="D93" s="138">
        <f>RES_hhdet_numvin!D59</f>
        <v>0</v>
      </c>
      <c r="E93" s="138">
        <f>RES_hhdet_numvin!E59</f>
        <v>0</v>
      </c>
      <c r="F93" s="138">
        <f>RES_hhdet_numvin!F59</f>
        <v>0</v>
      </c>
      <c r="G93" s="138">
        <f>RES_hhdet_numvin!G59</f>
        <v>0</v>
      </c>
      <c r="H93" s="138">
        <f>RES_hhdet_numvin!H59</f>
        <v>0</v>
      </c>
      <c r="I93" s="138">
        <f>RES_hhdet_numvin!I59</f>
        <v>0</v>
      </c>
      <c r="J93" s="138">
        <f>RES_hhdet_numvin!J59</f>
        <v>0</v>
      </c>
      <c r="K93" s="138">
        <f>RES_hhdet_numvin!K59</f>
        <v>0</v>
      </c>
      <c r="L93" s="138">
        <f>RES_hhdet_numvin!L59</f>
        <v>0</v>
      </c>
      <c r="M93" s="138">
        <f>RES_hhdet_numvin!M59</f>
        <v>0</v>
      </c>
      <c r="N93" s="138">
        <f>RES_hhdet_numvin!N59</f>
        <v>0</v>
      </c>
      <c r="O93" s="138">
        <f>RES_hhdet_numvin!O59</f>
        <v>0</v>
      </c>
      <c r="P93" s="138">
        <f>RES_hhdet_numvin!P59</f>
        <v>0</v>
      </c>
      <c r="Q93" s="138">
        <f>RES_hhdet_numvin!Q59</f>
        <v>0</v>
      </c>
      <c r="R93" s="138">
        <f>RES_hhdet_numvin!R59</f>
        <v>6170</v>
      </c>
      <c r="S93" s="138">
        <f>RES_hhdet_numvin!S59</f>
        <v>10740</v>
      </c>
      <c r="T93" s="138">
        <f>RES_hhdet_numvin!T59</f>
        <v>14439</v>
      </c>
      <c r="U93" s="138">
        <f>RES_hhdet_numvin!U59</f>
        <v>14072</v>
      </c>
      <c r="V93" s="138">
        <f>RES_hhdet_numvin!V59</f>
        <v>13862</v>
      </c>
      <c r="W93" s="138">
        <f>RES_hhdet_numvin!W59</f>
        <v>11580</v>
      </c>
      <c r="X93" s="138">
        <f>RES_hhdet_numvin!X59</f>
        <v>14793</v>
      </c>
      <c r="Y93" s="138">
        <f>RES_hhdet_numvin!Y59</f>
        <v>19482</v>
      </c>
      <c r="DA93" s="63" t="s">
        <v>1512</v>
      </c>
    </row>
    <row r="94" spans="1:105" ht="12" customHeight="1" x14ac:dyDescent="0.25">
      <c r="A94" s="109" t="s">
        <v>120</v>
      </c>
      <c r="B94" s="39">
        <f>RES_hhdet_numvin!B60</f>
        <v>0</v>
      </c>
      <c r="C94" s="39">
        <f>RES_hhdet_numvin!C60</f>
        <v>0</v>
      </c>
      <c r="D94" s="39">
        <f>RES_hhdet_numvin!D60</f>
        <v>0</v>
      </c>
      <c r="E94" s="39">
        <f>RES_hhdet_numvin!E60</f>
        <v>0</v>
      </c>
      <c r="F94" s="39">
        <f>RES_hhdet_numvin!F60</f>
        <v>0</v>
      </c>
      <c r="G94" s="39">
        <f>RES_hhdet_numvin!G60</f>
        <v>0</v>
      </c>
      <c r="H94" s="39">
        <f>RES_hhdet_numvin!H60</f>
        <v>0</v>
      </c>
      <c r="I94" s="39">
        <f>RES_hhdet_numvin!I60</f>
        <v>0</v>
      </c>
      <c r="J94" s="39">
        <f>RES_hhdet_numvin!J60</f>
        <v>0</v>
      </c>
      <c r="K94" s="39">
        <f>RES_hhdet_numvin!K60</f>
        <v>0</v>
      </c>
      <c r="L94" s="39">
        <f>RES_hhdet_numvin!L60</f>
        <v>0</v>
      </c>
      <c r="M94" s="39">
        <f>RES_hhdet_numvin!M60</f>
        <v>0</v>
      </c>
      <c r="N94" s="39">
        <f>RES_hhdet_numvin!N60</f>
        <v>0</v>
      </c>
      <c r="O94" s="39">
        <f>RES_hhdet_numvin!O60</f>
        <v>0</v>
      </c>
      <c r="P94" s="39">
        <f>RES_hhdet_numvin!P60</f>
        <v>0</v>
      </c>
      <c r="Q94" s="39">
        <f>RES_hhdet_numvin!Q60</f>
        <v>0</v>
      </c>
      <c r="R94" s="39">
        <f>RES_hhdet_numvin!R60</f>
        <v>71457</v>
      </c>
      <c r="S94" s="39">
        <f>RES_hhdet_numvin!S60</f>
        <v>136149</v>
      </c>
      <c r="T94" s="39">
        <f>RES_hhdet_numvin!T60</f>
        <v>210389</v>
      </c>
      <c r="U94" s="39">
        <f>RES_hhdet_numvin!U60</f>
        <v>191286</v>
      </c>
      <c r="V94" s="39">
        <f>RES_hhdet_numvin!V60</f>
        <v>198633</v>
      </c>
      <c r="W94" s="39">
        <f>RES_hhdet_numvin!W60</f>
        <v>153108</v>
      </c>
      <c r="X94" s="39">
        <f>RES_hhdet_numvin!X60</f>
        <v>156300</v>
      </c>
      <c r="Y94" s="39">
        <f>RES_hhdet_numvin!Y60</f>
        <v>208299</v>
      </c>
      <c r="DA94" s="60" t="s">
        <v>1513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4091.663637620356</v>
      </c>
      <c r="C98" s="117">
        <f t="shared" si="12"/>
        <v>4046.2782547696233</v>
      </c>
      <c r="D98" s="117">
        <f t="shared" si="12"/>
        <v>3554.1902317081267</v>
      </c>
      <c r="E98" s="117">
        <f t="shared" si="12"/>
        <v>3996.9485612682247</v>
      </c>
      <c r="F98" s="117">
        <f t="shared" si="12"/>
        <v>3968.4379793214134</v>
      </c>
      <c r="G98" s="117">
        <f t="shared" si="12"/>
        <v>3969.2734885417394</v>
      </c>
      <c r="H98" s="117">
        <f t="shared" si="12"/>
        <v>3504.1947303127222</v>
      </c>
      <c r="I98" s="117">
        <f t="shared" si="12"/>
        <v>2928.1302744732729</v>
      </c>
      <c r="J98" s="117">
        <f t="shared" si="12"/>
        <v>3618.7721763821387</v>
      </c>
      <c r="K98" s="117">
        <f t="shared" si="12"/>
        <v>3057.5799183493609</v>
      </c>
      <c r="L98" s="117">
        <f t="shared" si="12"/>
        <v>3289.159663432069</v>
      </c>
      <c r="M98" s="117">
        <f t="shared" si="12"/>
        <v>2803.6203658465911</v>
      </c>
      <c r="N98" s="117">
        <f t="shared" si="12"/>
        <v>2791.3735230359966</v>
      </c>
      <c r="O98" s="117">
        <f t="shared" si="12"/>
        <v>3015.9660750332905</v>
      </c>
      <c r="P98" s="117">
        <f t="shared" si="12"/>
        <v>2511.1459708981924</v>
      </c>
      <c r="Q98" s="117">
        <f t="shared" si="12"/>
        <v>2921.4412139513702</v>
      </c>
      <c r="R98" s="117">
        <f t="shared" ref="R98:V98" si="13">R99+R102+R104+R113</f>
        <v>2683.6738828976077</v>
      </c>
      <c r="S98" s="117">
        <f t="shared" si="13"/>
        <v>2680.2276880866698</v>
      </c>
      <c r="T98" s="117">
        <f t="shared" si="13"/>
        <v>2619.978461138985</v>
      </c>
      <c r="U98" s="117">
        <f t="shared" si="13"/>
        <v>2106.7068118047823</v>
      </c>
      <c r="V98" s="117">
        <f t="shared" si="13"/>
        <v>2338.924930955151</v>
      </c>
      <c r="W98" s="117">
        <f t="shared" ref="W98:Y98" si="14">W99+W102+W104+W113</f>
        <v>2184.0110136160038</v>
      </c>
      <c r="X98" s="117">
        <f t="shared" si="14"/>
        <v>1882.5981148652286</v>
      </c>
      <c r="Y98" s="117">
        <f t="shared" si="14"/>
        <v>1821.3888558577391</v>
      </c>
      <c r="DA98" s="129" t="s">
        <v>1610</v>
      </c>
    </row>
    <row r="99" spans="1:105" ht="12" customHeight="1" x14ac:dyDescent="0.25">
      <c r="A99" s="121" t="s">
        <v>57</v>
      </c>
      <c r="B99" s="122">
        <f t="shared" ref="B99:Q99" si="15">SUM(B100:B101)</f>
        <v>3712.3931839411571</v>
      </c>
      <c r="C99" s="122">
        <f t="shared" si="15"/>
        <v>3695.3092944752152</v>
      </c>
      <c r="D99" s="122">
        <f t="shared" si="15"/>
        <v>3211.8440317276945</v>
      </c>
      <c r="E99" s="122">
        <f t="shared" si="15"/>
        <v>3632.5954929154709</v>
      </c>
      <c r="F99" s="122">
        <f t="shared" si="15"/>
        <v>3559.0383326236488</v>
      </c>
      <c r="G99" s="122">
        <f t="shared" si="15"/>
        <v>3537.3276839937794</v>
      </c>
      <c r="H99" s="122">
        <f t="shared" si="15"/>
        <v>3075.5251430838694</v>
      </c>
      <c r="I99" s="122">
        <f t="shared" si="15"/>
        <v>2525.671163013239</v>
      </c>
      <c r="J99" s="122">
        <f t="shared" si="15"/>
        <v>3217.8049869777187</v>
      </c>
      <c r="K99" s="122">
        <f t="shared" si="15"/>
        <v>2667.9910105480026</v>
      </c>
      <c r="L99" s="122">
        <f t="shared" si="15"/>
        <v>2916.6716276921479</v>
      </c>
      <c r="M99" s="122">
        <f t="shared" si="15"/>
        <v>2431.9197755369519</v>
      </c>
      <c r="N99" s="122">
        <f t="shared" si="15"/>
        <v>2422.2589952208641</v>
      </c>
      <c r="O99" s="122">
        <f t="shared" si="15"/>
        <v>2648.4841471407249</v>
      </c>
      <c r="P99" s="122">
        <f t="shared" si="15"/>
        <v>2122.7234869383346</v>
      </c>
      <c r="Q99" s="122">
        <f t="shared" si="15"/>
        <v>2529.5346321323054</v>
      </c>
      <c r="R99" s="122">
        <f t="shared" ref="R99:V99" si="16">SUM(R100:R101)</f>
        <v>2306.0109790728034</v>
      </c>
      <c r="S99" s="122">
        <f t="shared" si="16"/>
        <v>2311.9361849692996</v>
      </c>
      <c r="T99" s="122">
        <f t="shared" si="16"/>
        <v>2261.5259016995969</v>
      </c>
      <c r="U99" s="122">
        <f t="shared" si="16"/>
        <v>1771.4028302802553</v>
      </c>
      <c r="V99" s="122">
        <f t="shared" si="16"/>
        <v>2051.7483143534951</v>
      </c>
      <c r="W99" s="122">
        <f t="shared" ref="W99:Y99" si="17">SUM(W100:W101)</f>
        <v>1930.3043513257212</v>
      </c>
      <c r="X99" s="122">
        <f t="shared" si="17"/>
        <v>1672.5215121277283</v>
      </c>
      <c r="Y99" s="122">
        <f t="shared" si="17"/>
        <v>1625.454427743048</v>
      </c>
      <c r="DA99" s="130" t="s">
        <v>1611</v>
      </c>
    </row>
    <row r="100" spans="1:105" ht="12" customHeight="1" x14ac:dyDescent="0.25">
      <c r="A100" s="97" t="s">
        <v>211</v>
      </c>
      <c r="B100" s="98">
        <v>3671.7619951716365</v>
      </c>
      <c r="C100" s="98">
        <v>3655.5798616652164</v>
      </c>
      <c r="D100" s="98">
        <v>3177.8699504320152</v>
      </c>
      <c r="E100" s="98">
        <v>3594.3327350008735</v>
      </c>
      <c r="F100" s="98">
        <v>3521.0266181344155</v>
      </c>
      <c r="G100" s="98">
        <v>3499.7084007204762</v>
      </c>
      <c r="H100" s="98">
        <v>3043.2518521641136</v>
      </c>
      <c r="I100" s="98">
        <v>2499.3056002647381</v>
      </c>
      <c r="J100" s="98">
        <v>3183.8770577758223</v>
      </c>
      <c r="K100" s="98">
        <v>2639.8639621400903</v>
      </c>
      <c r="L100" s="98">
        <v>2885.8261329283828</v>
      </c>
      <c r="M100" s="98">
        <v>2405.9938004852188</v>
      </c>
      <c r="N100" s="98">
        <v>2395.9794267949196</v>
      </c>
      <c r="O100" s="98">
        <v>2619.1205197345716</v>
      </c>
      <c r="P100" s="98">
        <v>2099.067685601588</v>
      </c>
      <c r="Q100" s="98">
        <v>2501.2146199185031</v>
      </c>
      <c r="R100" s="98">
        <v>2279.8648323301773</v>
      </c>
      <c r="S100" s="98">
        <v>2285.3286041845799</v>
      </c>
      <c r="T100" s="98">
        <v>2234.9139294926945</v>
      </c>
      <c r="U100" s="98">
        <v>1750.0740040126104</v>
      </c>
      <c r="V100" s="98">
        <v>2027.661297484987</v>
      </c>
      <c r="W100" s="98">
        <v>1907.1904400733788</v>
      </c>
      <c r="X100" s="98">
        <v>1652.9662426014736</v>
      </c>
      <c r="Y100" s="98">
        <v>1606.2557866181198</v>
      </c>
      <c r="DA100" s="63" t="s">
        <v>1612</v>
      </c>
    </row>
    <row r="101" spans="1:105" ht="12" customHeight="1" x14ac:dyDescent="0.25">
      <c r="A101" s="97" t="s">
        <v>53</v>
      </c>
      <c r="B101" s="98">
        <v>40.631188769520698</v>
      </c>
      <c r="C101" s="98">
        <v>39.729432809998585</v>
      </c>
      <c r="D101" s="98">
        <v>33.974081295679305</v>
      </c>
      <c r="E101" s="98">
        <v>38.262757914597429</v>
      </c>
      <c r="F101" s="98">
        <v>38.011714489233327</v>
      </c>
      <c r="G101" s="98">
        <v>37.619283273303033</v>
      </c>
      <c r="H101" s="98">
        <v>32.273290919755532</v>
      </c>
      <c r="I101" s="98">
        <v>26.365562748501063</v>
      </c>
      <c r="J101" s="98">
        <v>33.927929201896355</v>
      </c>
      <c r="K101" s="98">
        <v>28.12704840791238</v>
      </c>
      <c r="L101" s="98">
        <v>30.845494763765032</v>
      </c>
      <c r="M101" s="98">
        <v>25.925975051732902</v>
      </c>
      <c r="N101" s="98">
        <v>26.279568425944436</v>
      </c>
      <c r="O101" s="98">
        <v>29.36362740615316</v>
      </c>
      <c r="P101" s="98">
        <v>23.65580133674673</v>
      </c>
      <c r="Q101" s="98">
        <v>28.320012213802237</v>
      </c>
      <c r="R101" s="98">
        <v>26.146146742626204</v>
      </c>
      <c r="S101" s="98">
        <v>26.607580784719623</v>
      </c>
      <c r="T101" s="98">
        <v>26.611972206902369</v>
      </c>
      <c r="U101" s="98">
        <v>21.328826267644828</v>
      </c>
      <c r="V101" s="98">
        <v>24.087016868508197</v>
      </c>
      <c r="W101" s="98">
        <v>23.113911252342447</v>
      </c>
      <c r="X101" s="98">
        <v>19.55526952625484</v>
      </c>
      <c r="Y101" s="98">
        <v>19.198641124928042</v>
      </c>
      <c r="DA101" s="63" t="s">
        <v>1613</v>
      </c>
    </row>
    <row r="102" spans="1:105" ht="12" customHeight="1" x14ac:dyDescent="0.25">
      <c r="A102" s="121" t="s">
        <v>92</v>
      </c>
      <c r="B102" s="122">
        <f t="shared" ref="B102:Y102" si="18">B103</f>
        <v>0.32405759987200017</v>
      </c>
      <c r="C102" s="122">
        <f t="shared" si="18"/>
        <v>0.39263787363363217</v>
      </c>
      <c r="D102" s="122">
        <f t="shared" si="18"/>
        <v>0.46237430996236012</v>
      </c>
      <c r="E102" s="122">
        <f t="shared" si="18"/>
        <v>1.2184879586578519</v>
      </c>
      <c r="F102" s="122">
        <f t="shared" si="18"/>
        <v>0.58205044022906816</v>
      </c>
      <c r="G102" s="122">
        <f t="shared" si="18"/>
        <v>0.79673527855320736</v>
      </c>
      <c r="H102" s="122">
        <f t="shared" si="18"/>
        <v>1.8515648002912286</v>
      </c>
      <c r="I102" s="122">
        <f t="shared" si="18"/>
        <v>0.86031489886869184</v>
      </c>
      <c r="J102" s="122">
        <f t="shared" si="18"/>
        <v>1.0141046288545725</v>
      </c>
      <c r="K102" s="122">
        <f t="shared" si="18"/>
        <v>1.1594250179431898</v>
      </c>
      <c r="L102" s="122">
        <f t="shared" si="18"/>
        <v>1.6151285887016058</v>
      </c>
      <c r="M102" s="122">
        <f t="shared" si="18"/>
        <v>1.2478200181765429</v>
      </c>
      <c r="N102" s="122">
        <f t="shared" si="18"/>
        <v>1.2531822724837742</v>
      </c>
      <c r="O102" s="122">
        <f t="shared" si="18"/>
        <v>1.3349784103280362</v>
      </c>
      <c r="P102" s="122">
        <f t="shared" si="18"/>
        <v>1.1439930676486811</v>
      </c>
      <c r="Q102" s="122">
        <f t="shared" si="18"/>
        <v>1.8000988692021949</v>
      </c>
      <c r="R102" s="122">
        <f t="shared" si="18"/>
        <v>1.6673923643109845</v>
      </c>
      <c r="S102" s="122">
        <f t="shared" si="18"/>
        <v>1.6615881260425225</v>
      </c>
      <c r="T102" s="122">
        <f t="shared" si="18"/>
        <v>1.6461746628338876</v>
      </c>
      <c r="U102" s="122">
        <f t="shared" si="18"/>
        <v>1.5503917612207212</v>
      </c>
      <c r="V102" s="122">
        <f t="shared" si="18"/>
        <v>2.1409597806738256</v>
      </c>
      <c r="W102" s="122">
        <f t="shared" si="18"/>
        <v>2.3206995960971084</v>
      </c>
      <c r="X102" s="122">
        <f t="shared" si="18"/>
        <v>2.4313047836188737</v>
      </c>
      <c r="Y102" s="122">
        <f t="shared" si="18"/>
        <v>2.2133681981620454</v>
      </c>
      <c r="DA102" s="130" t="s">
        <v>1614</v>
      </c>
    </row>
    <row r="103" spans="1:105" ht="12" customHeight="1" x14ac:dyDescent="0.25">
      <c r="A103" s="97" t="s">
        <v>53</v>
      </c>
      <c r="B103" s="98">
        <v>0.32405759987200017</v>
      </c>
      <c r="C103" s="98">
        <v>0.39263787363363217</v>
      </c>
      <c r="D103" s="98">
        <v>0.46237430996236012</v>
      </c>
      <c r="E103" s="98">
        <v>1.2184879586578519</v>
      </c>
      <c r="F103" s="98">
        <v>0.58205044022906816</v>
      </c>
      <c r="G103" s="98">
        <v>0.79673527855320736</v>
      </c>
      <c r="H103" s="98">
        <v>1.8515648002912286</v>
      </c>
      <c r="I103" s="98">
        <v>0.86031489886869184</v>
      </c>
      <c r="J103" s="98">
        <v>1.0141046288545725</v>
      </c>
      <c r="K103" s="98">
        <v>1.1594250179431898</v>
      </c>
      <c r="L103" s="98">
        <v>1.6151285887016058</v>
      </c>
      <c r="M103" s="98">
        <v>1.2478200181765429</v>
      </c>
      <c r="N103" s="98">
        <v>1.2531822724837742</v>
      </c>
      <c r="O103" s="98">
        <v>1.3349784103280362</v>
      </c>
      <c r="P103" s="98">
        <v>1.1439930676486811</v>
      </c>
      <c r="Q103" s="98">
        <v>1.8000988692021949</v>
      </c>
      <c r="R103" s="98">
        <v>1.6673923643109845</v>
      </c>
      <c r="S103" s="98">
        <v>1.6615881260425225</v>
      </c>
      <c r="T103" s="98">
        <v>1.6461746628338876</v>
      </c>
      <c r="U103" s="98">
        <v>1.5503917612207212</v>
      </c>
      <c r="V103" s="98">
        <v>2.1409597806738256</v>
      </c>
      <c r="W103" s="98">
        <v>2.3206995960971084</v>
      </c>
      <c r="X103" s="98">
        <v>2.4313047836188737</v>
      </c>
      <c r="Y103" s="98">
        <v>2.2133681981620454</v>
      </c>
      <c r="DA103" s="63" t="s">
        <v>1615</v>
      </c>
    </row>
    <row r="104" spans="1:105" ht="12" customHeight="1" x14ac:dyDescent="0.25">
      <c r="A104" s="121" t="s">
        <v>55</v>
      </c>
      <c r="B104" s="122">
        <v>329.21921610593745</v>
      </c>
      <c r="C104" s="122">
        <v>303.08390579101064</v>
      </c>
      <c r="D104" s="122">
        <v>295.66405151320492</v>
      </c>
      <c r="E104" s="122">
        <v>311.28536208657755</v>
      </c>
      <c r="F104" s="122">
        <v>354.11386950600462</v>
      </c>
      <c r="G104" s="122">
        <v>373.61635679831051</v>
      </c>
      <c r="H104" s="122">
        <v>372.40321328972641</v>
      </c>
      <c r="I104" s="122">
        <v>350.58284828383017</v>
      </c>
      <c r="J104" s="122">
        <v>356.0916004818647</v>
      </c>
      <c r="K104" s="122">
        <v>344.56302156733017</v>
      </c>
      <c r="L104" s="122">
        <v>328.44780631355718</v>
      </c>
      <c r="M104" s="122">
        <v>330.77295771058698</v>
      </c>
      <c r="N104" s="122">
        <v>327.20391294876151</v>
      </c>
      <c r="O104" s="122">
        <v>324.85968370951508</v>
      </c>
      <c r="P104" s="122">
        <v>344.49762723073081</v>
      </c>
      <c r="Q104" s="122">
        <v>345.500399645801</v>
      </c>
      <c r="R104" s="122">
        <v>331.71490003553299</v>
      </c>
      <c r="S104" s="122">
        <v>322.9943823679983</v>
      </c>
      <c r="T104" s="122">
        <v>313.87885020918793</v>
      </c>
      <c r="U104" s="122">
        <v>293.36453734164093</v>
      </c>
      <c r="V104" s="122">
        <v>245.06352004445597</v>
      </c>
      <c r="W104" s="122">
        <v>215.14596242348782</v>
      </c>
      <c r="X104" s="122">
        <v>182.21586129321392</v>
      </c>
      <c r="Y104" s="122">
        <v>168.55505893376602</v>
      </c>
      <c r="DA104" s="130" t="s">
        <v>1616</v>
      </c>
    </row>
    <row r="105" spans="1:105" ht="12" customHeight="1" x14ac:dyDescent="0.25">
      <c r="A105" s="97" t="s">
        <v>138</v>
      </c>
      <c r="B105" s="98">
        <v>93.921842850335096</v>
      </c>
      <c r="C105" s="98">
        <v>90.297250156977313</v>
      </c>
      <c r="D105" s="98">
        <v>87.489422434449935</v>
      </c>
      <c r="E105" s="98">
        <v>98.911494386675372</v>
      </c>
      <c r="F105" s="98">
        <v>126.46222569855261</v>
      </c>
      <c r="G105" s="98">
        <v>139.53886586213773</v>
      </c>
      <c r="H105" s="98">
        <v>140.71029000161565</v>
      </c>
      <c r="I105" s="98">
        <v>130.87407526472919</v>
      </c>
      <c r="J105" s="98">
        <v>156.87707083897388</v>
      </c>
      <c r="K105" s="98">
        <v>150.48314990820296</v>
      </c>
      <c r="L105" s="98">
        <v>148.74644812796305</v>
      </c>
      <c r="M105" s="98">
        <v>160.65966909325209</v>
      </c>
      <c r="N105" s="98">
        <v>153.99480564343176</v>
      </c>
      <c r="O105" s="98">
        <v>151.23880158567755</v>
      </c>
      <c r="P105" s="98">
        <v>163.02113687553185</v>
      </c>
      <c r="Q105" s="98">
        <v>166.03607756913013</v>
      </c>
      <c r="R105" s="98">
        <v>151.29421756773434</v>
      </c>
      <c r="S105" s="98">
        <v>143.45337402476778</v>
      </c>
      <c r="T105" s="98">
        <v>135.42654558504171</v>
      </c>
      <c r="U105" s="98">
        <v>127.59832387922255</v>
      </c>
      <c r="V105" s="98">
        <v>112.57779315465726</v>
      </c>
      <c r="W105" s="98">
        <v>109.30730837457861</v>
      </c>
      <c r="X105" s="98">
        <v>106.79593792466456</v>
      </c>
      <c r="Y105" s="98">
        <v>103.63414472815536</v>
      </c>
      <c r="DA105" s="63" t="s">
        <v>1617</v>
      </c>
    </row>
    <row r="106" spans="1:105" ht="12" customHeight="1" x14ac:dyDescent="0.25">
      <c r="A106" s="97" t="s">
        <v>137</v>
      </c>
      <c r="B106" s="98">
        <v>2.0680382932351275E-3</v>
      </c>
      <c r="C106" s="98">
        <v>5.0589810818307754E-3</v>
      </c>
      <c r="D106" s="98">
        <v>5.6259332555238586E-3</v>
      </c>
      <c r="E106" s="98">
        <v>1.0346987466073806E-2</v>
      </c>
      <c r="F106" s="98">
        <v>1.4811293670997564E-2</v>
      </c>
      <c r="G106" s="98">
        <v>1.6670276289652113E-2</v>
      </c>
      <c r="H106" s="98">
        <v>2.002875933522915E-2</v>
      </c>
      <c r="I106" s="98">
        <v>2.5711682412024314E-2</v>
      </c>
      <c r="J106" s="98">
        <v>4.8743263334410251E-2</v>
      </c>
      <c r="K106" s="98">
        <v>8.3331948908496739E-2</v>
      </c>
      <c r="L106" s="98">
        <v>0.10442379527301446</v>
      </c>
      <c r="M106" s="98">
        <v>0.14135020689898511</v>
      </c>
      <c r="N106" s="98">
        <v>0.13222488328170012</v>
      </c>
      <c r="O106" s="98">
        <v>0.1429113002312109</v>
      </c>
      <c r="P106" s="98">
        <v>0.17554023433322971</v>
      </c>
      <c r="Q106" s="98">
        <v>0.21413756984558269</v>
      </c>
      <c r="R106" s="98">
        <v>0.20066024480834543</v>
      </c>
      <c r="S106" s="98">
        <v>0.20482485851419557</v>
      </c>
      <c r="T106" s="98">
        <v>0.20055428101145573</v>
      </c>
      <c r="U106" s="98">
        <v>0.18913836872651046</v>
      </c>
      <c r="V106" s="98">
        <v>0.17283099120993009</v>
      </c>
      <c r="W106" s="98">
        <v>0.17978676295134974</v>
      </c>
      <c r="X106" s="98">
        <v>0.31729097303282083</v>
      </c>
      <c r="Y106" s="98">
        <v>0.31721721224784866</v>
      </c>
      <c r="DA106" s="63" t="s">
        <v>1618</v>
      </c>
    </row>
    <row r="107" spans="1:105" ht="12" customHeight="1" x14ac:dyDescent="0.25">
      <c r="A107" s="100" t="s">
        <v>211</v>
      </c>
      <c r="B107" s="101">
        <v>1.2006710643129455E-3</v>
      </c>
      <c r="C107" s="101">
        <v>2.8537839971879324E-3</v>
      </c>
      <c r="D107" s="101">
        <v>3.2238661239532042E-3</v>
      </c>
      <c r="E107" s="101">
        <v>5.9855737566388584E-3</v>
      </c>
      <c r="F107" s="101">
        <v>8.1467087336099392E-3</v>
      </c>
      <c r="G107" s="101">
        <v>9.311233378019132E-3</v>
      </c>
      <c r="H107" s="101">
        <v>1.1288616729531633E-2</v>
      </c>
      <c r="I107" s="101">
        <v>1.5079414641619071E-2</v>
      </c>
      <c r="J107" s="101">
        <v>2.6610852098155963E-2</v>
      </c>
      <c r="K107" s="101">
        <v>4.6353127976473216E-2</v>
      </c>
      <c r="L107" s="101">
        <v>5.8201402813093703E-2</v>
      </c>
      <c r="M107" s="101">
        <v>7.6281066413969187E-2</v>
      </c>
      <c r="N107" s="101">
        <v>7.1597312294042537E-2</v>
      </c>
      <c r="O107" s="101">
        <v>6.65600211083823E-2</v>
      </c>
      <c r="P107" s="101">
        <v>7.6439775676124116E-2</v>
      </c>
      <c r="Q107" s="101">
        <v>9.8399674875820867E-2</v>
      </c>
      <c r="R107" s="101">
        <v>0.10733015367541561</v>
      </c>
      <c r="S107" s="101">
        <v>0.11355059546711345</v>
      </c>
      <c r="T107" s="101">
        <v>0.10225923009153984</v>
      </c>
      <c r="U107" s="101">
        <v>9.5857834735326275E-2</v>
      </c>
      <c r="V107" s="101">
        <v>6.391881865289735E-2</v>
      </c>
      <c r="W107" s="101">
        <v>5.8829368035520503E-2</v>
      </c>
      <c r="X107" s="101">
        <v>0.1342081239046129</v>
      </c>
      <c r="Y107" s="101">
        <v>0.14549427711199589</v>
      </c>
      <c r="DA107" s="131" t="s">
        <v>1619</v>
      </c>
    </row>
    <row r="108" spans="1:105" ht="12" customHeight="1" x14ac:dyDescent="0.25">
      <c r="A108" s="103" t="s">
        <v>52</v>
      </c>
      <c r="B108" s="104">
        <v>8.6736722892218217E-4</v>
      </c>
      <c r="C108" s="104">
        <v>2.205197084642843E-3</v>
      </c>
      <c r="D108" s="104">
        <v>2.4020671315706549E-3</v>
      </c>
      <c r="E108" s="104">
        <v>4.361413709434948E-3</v>
      </c>
      <c r="F108" s="104">
        <v>6.6645849373876253E-3</v>
      </c>
      <c r="G108" s="104">
        <v>7.3590429116329788E-3</v>
      </c>
      <c r="H108" s="104">
        <v>8.7401426056975158E-3</v>
      </c>
      <c r="I108" s="104">
        <v>1.0632267770405242E-2</v>
      </c>
      <c r="J108" s="104">
        <v>2.2132411236254288E-2</v>
      </c>
      <c r="K108" s="104">
        <v>3.6978820932023516E-2</v>
      </c>
      <c r="L108" s="104">
        <v>4.6222392459920762E-2</v>
      </c>
      <c r="M108" s="104">
        <v>6.5069140485015928E-2</v>
      </c>
      <c r="N108" s="104">
        <v>6.06275709876576E-2</v>
      </c>
      <c r="O108" s="104">
        <v>7.6351279122828616E-2</v>
      </c>
      <c r="P108" s="104">
        <v>9.9100458657105595E-2</v>
      </c>
      <c r="Q108" s="104">
        <v>0.11573789496976183</v>
      </c>
      <c r="R108" s="104">
        <v>9.333009113292981E-2</v>
      </c>
      <c r="S108" s="104">
        <v>9.1274263047082124E-2</v>
      </c>
      <c r="T108" s="104">
        <v>9.8295050919915888E-2</v>
      </c>
      <c r="U108" s="104">
        <v>9.3280533991184203E-2</v>
      </c>
      <c r="V108" s="104">
        <v>0.10891217255703274</v>
      </c>
      <c r="W108" s="104">
        <v>0.12095739491582923</v>
      </c>
      <c r="X108" s="104">
        <v>0.18308284912820796</v>
      </c>
      <c r="Y108" s="104">
        <v>0.17172293513585277</v>
      </c>
      <c r="DA108" s="132" t="s">
        <v>1620</v>
      </c>
    </row>
    <row r="109" spans="1:105" ht="12" customHeight="1" x14ac:dyDescent="0.25">
      <c r="A109" s="106" t="s">
        <v>122</v>
      </c>
      <c r="B109" s="101">
        <v>234.71880236885099</v>
      </c>
      <c r="C109" s="101">
        <v>211.65202558467342</v>
      </c>
      <c r="D109" s="101">
        <v>206.75716094266011</v>
      </c>
      <c r="E109" s="101">
        <v>209.67398559686046</v>
      </c>
      <c r="F109" s="101">
        <v>224.79104017599863</v>
      </c>
      <c r="G109" s="101">
        <v>231.00513999229506</v>
      </c>
      <c r="H109" s="101">
        <v>227.906753993622</v>
      </c>
      <c r="I109" s="101">
        <v>214.95390635687582</v>
      </c>
      <c r="J109" s="101">
        <v>193.68190801632377</v>
      </c>
      <c r="K109" s="101">
        <v>183.99079394923325</v>
      </c>
      <c r="L109" s="101">
        <v>167.63056611449016</v>
      </c>
      <c r="M109" s="101">
        <v>156.18785855886816</v>
      </c>
      <c r="N109" s="101">
        <v>158.15456586962051</v>
      </c>
      <c r="O109" s="101">
        <v>156.75728583393112</v>
      </c>
      <c r="P109" s="101">
        <v>162.20933205559348</v>
      </c>
      <c r="Q109" s="101">
        <v>158.16507185186336</v>
      </c>
      <c r="R109" s="101">
        <v>157.03992442774086</v>
      </c>
      <c r="S109" s="101">
        <v>153.95702975408156</v>
      </c>
      <c r="T109" s="101">
        <v>152.51683283926866</v>
      </c>
      <c r="U109" s="101">
        <v>141.11029274788643</v>
      </c>
      <c r="V109" s="101">
        <v>113.0610861608145</v>
      </c>
      <c r="W109" s="101">
        <v>90.34513689752059</v>
      </c>
      <c r="X109" s="101">
        <v>62.64981716207317</v>
      </c>
      <c r="Y109" s="101">
        <v>53.247050898808219</v>
      </c>
      <c r="DA109" s="131" t="s">
        <v>1621</v>
      </c>
    </row>
    <row r="110" spans="1:105" ht="12" customHeight="1" x14ac:dyDescent="0.25">
      <c r="A110" s="107" t="s">
        <v>121</v>
      </c>
      <c r="B110" s="104">
        <v>0.57650284845811473</v>
      </c>
      <c r="C110" s="104">
        <v>1.1295710682780489</v>
      </c>
      <c r="D110" s="104">
        <v>1.4118422028393458</v>
      </c>
      <c r="E110" s="104">
        <v>2.6895351155756666</v>
      </c>
      <c r="F110" s="104">
        <v>2.845792337782397</v>
      </c>
      <c r="G110" s="104">
        <v>3.055680667588077</v>
      </c>
      <c r="H110" s="104">
        <v>3.7661405351535571</v>
      </c>
      <c r="I110" s="104">
        <v>4.7291549798131314</v>
      </c>
      <c r="J110" s="104">
        <v>5.4838783632326553</v>
      </c>
      <c r="K110" s="104">
        <v>10.005745760985437</v>
      </c>
      <c r="L110" s="104">
        <v>11.966368275830952</v>
      </c>
      <c r="M110" s="104">
        <v>13.784079851567764</v>
      </c>
      <c r="N110" s="104">
        <v>14.922316552427532</v>
      </c>
      <c r="O110" s="104">
        <v>16.720684989675213</v>
      </c>
      <c r="P110" s="104">
        <v>19.091618065272257</v>
      </c>
      <c r="Q110" s="104">
        <v>21.085112654961971</v>
      </c>
      <c r="R110" s="104">
        <v>23.180097795249488</v>
      </c>
      <c r="S110" s="104">
        <v>25.379153730634748</v>
      </c>
      <c r="T110" s="104">
        <v>25.734917503866065</v>
      </c>
      <c r="U110" s="104">
        <v>24.466782345805406</v>
      </c>
      <c r="V110" s="104">
        <v>19.251809737774288</v>
      </c>
      <c r="W110" s="104">
        <v>15.313730388437289</v>
      </c>
      <c r="X110" s="104">
        <v>12.452815233443378</v>
      </c>
      <c r="Y110" s="104">
        <v>11.356646094554582</v>
      </c>
      <c r="DA110" s="132" t="s">
        <v>1622</v>
      </c>
    </row>
    <row r="111" spans="1:105" ht="12" customHeight="1" x14ac:dyDescent="0.25">
      <c r="A111" s="108" t="s">
        <v>53</v>
      </c>
      <c r="B111" s="98">
        <v>0.30273541167642015</v>
      </c>
      <c r="C111" s="98">
        <v>0.57603986969053178</v>
      </c>
      <c r="D111" s="98">
        <v>0.7326206970185194</v>
      </c>
      <c r="E111" s="98">
        <v>1.412305131683983</v>
      </c>
      <c r="F111" s="98">
        <v>1.413374452311569</v>
      </c>
      <c r="G111" s="98">
        <v>1.5441252394687706</v>
      </c>
      <c r="H111" s="98">
        <v>1.9246490456874188</v>
      </c>
      <c r="I111" s="98">
        <v>2.5326173016795765</v>
      </c>
      <c r="J111" s="98">
        <v>2.7175815258513225</v>
      </c>
      <c r="K111" s="98">
        <v>5.0813811913685516</v>
      </c>
      <c r="L111" s="98">
        <v>6.1007814754949887</v>
      </c>
      <c r="M111" s="98">
        <v>6.7975101407775691</v>
      </c>
      <c r="N111" s="98">
        <v>7.385819158272815</v>
      </c>
      <c r="O111" s="98">
        <v>7.0666024716260987</v>
      </c>
      <c r="P111" s="98">
        <v>7.5577765641742412</v>
      </c>
      <c r="Q111" s="98">
        <v>8.9054825854464426</v>
      </c>
      <c r="R111" s="98">
        <v>11.50091561354167</v>
      </c>
      <c r="S111" s="98">
        <v>13.130765676631956</v>
      </c>
      <c r="T111" s="98">
        <v>12.229174173356125</v>
      </c>
      <c r="U111" s="98">
        <v>11.611060024954742</v>
      </c>
      <c r="V111" s="98">
        <v>6.6415714867313245</v>
      </c>
      <c r="W111" s="98">
        <v>4.6927505509032406</v>
      </c>
      <c r="X111" s="98">
        <v>5.0825326488070797</v>
      </c>
      <c r="Y111" s="98">
        <v>5.0587654165861649</v>
      </c>
      <c r="DA111" s="63" t="s">
        <v>1623</v>
      </c>
    </row>
    <row r="112" spans="1:105" ht="12" customHeight="1" x14ac:dyDescent="0.25">
      <c r="A112" s="108" t="s">
        <v>52</v>
      </c>
      <c r="B112" s="98">
        <v>0.27376743678169463</v>
      </c>
      <c r="C112" s="98">
        <v>0.55353119858751698</v>
      </c>
      <c r="D112" s="98">
        <v>0.67922150582082652</v>
      </c>
      <c r="E112" s="98">
        <v>1.2772299838916834</v>
      </c>
      <c r="F112" s="98">
        <v>1.4324178854708283</v>
      </c>
      <c r="G112" s="98">
        <v>1.5115554281193062</v>
      </c>
      <c r="H112" s="98">
        <v>1.8414914894661383</v>
      </c>
      <c r="I112" s="98">
        <v>2.1965376781335544</v>
      </c>
      <c r="J112" s="98">
        <v>2.7662968373813333</v>
      </c>
      <c r="K112" s="98">
        <v>4.9243645696168858</v>
      </c>
      <c r="L112" s="98">
        <v>5.8655868003359641</v>
      </c>
      <c r="M112" s="98">
        <v>6.9865697107901941</v>
      </c>
      <c r="N112" s="98">
        <v>7.5364973941547175</v>
      </c>
      <c r="O112" s="98">
        <v>9.6540825180491137</v>
      </c>
      <c r="P112" s="98">
        <v>11.533841501098015</v>
      </c>
      <c r="Q112" s="98">
        <v>12.179630069515529</v>
      </c>
      <c r="R112" s="98">
        <v>11.679182181707818</v>
      </c>
      <c r="S112" s="98">
        <v>12.24838805400279</v>
      </c>
      <c r="T112" s="98">
        <v>13.505743330509938</v>
      </c>
      <c r="U112" s="98">
        <v>12.855722320850662</v>
      </c>
      <c r="V112" s="98">
        <v>12.610238251042961</v>
      </c>
      <c r="W112" s="98">
        <v>10.620979837534049</v>
      </c>
      <c r="X112" s="98">
        <v>7.3702825846362989</v>
      </c>
      <c r="Y112" s="98">
        <v>6.2978806779684176</v>
      </c>
      <c r="DA112" s="63" t="s">
        <v>1624</v>
      </c>
    </row>
    <row r="113" spans="1:105" ht="12" customHeight="1" x14ac:dyDescent="0.25">
      <c r="A113" s="121" t="s">
        <v>54</v>
      </c>
      <c r="B113" s="122">
        <v>49.727179973389241</v>
      </c>
      <c r="C113" s="122">
        <v>47.492416629763603</v>
      </c>
      <c r="D113" s="122">
        <v>46.219774157265178</v>
      </c>
      <c r="E113" s="122">
        <v>51.849218307518058</v>
      </c>
      <c r="F113" s="122">
        <v>54.703726751531313</v>
      </c>
      <c r="G113" s="122">
        <v>57.53271247109641</v>
      </c>
      <c r="H113" s="122">
        <v>54.414809138835196</v>
      </c>
      <c r="I113" s="122">
        <v>51.015948277334999</v>
      </c>
      <c r="J113" s="122">
        <v>43.861484293700883</v>
      </c>
      <c r="K113" s="122">
        <v>43.86646121608527</v>
      </c>
      <c r="L113" s="122">
        <v>42.425100837662164</v>
      </c>
      <c r="M113" s="122">
        <v>39.679812580875449</v>
      </c>
      <c r="N113" s="122">
        <v>40.657432593887208</v>
      </c>
      <c r="O113" s="122">
        <v>41.287265772722641</v>
      </c>
      <c r="P113" s="122">
        <v>42.78086366147798</v>
      </c>
      <c r="Q113" s="122">
        <v>44.606083304062061</v>
      </c>
      <c r="R113" s="122">
        <v>44.280611424960355</v>
      </c>
      <c r="S113" s="122">
        <v>43.635532623329468</v>
      </c>
      <c r="T113" s="122">
        <v>42.927534567366443</v>
      </c>
      <c r="U113" s="122">
        <v>40.38905242166517</v>
      </c>
      <c r="V113" s="122">
        <v>39.972136776526263</v>
      </c>
      <c r="W113" s="122">
        <v>36.240000270697799</v>
      </c>
      <c r="X113" s="122">
        <v>25.429436660667637</v>
      </c>
      <c r="Y113" s="122">
        <v>25.166000982763059</v>
      </c>
      <c r="DA113" s="130" t="s">
        <v>1625</v>
      </c>
    </row>
    <row r="114" spans="1:105" ht="12" customHeight="1" x14ac:dyDescent="0.25">
      <c r="A114" s="97" t="s">
        <v>50</v>
      </c>
      <c r="B114" s="98">
        <v>2.2863675509017263</v>
      </c>
      <c r="C114" s="98">
        <v>2.2002058538175442</v>
      </c>
      <c r="D114" s="98">
        <v>2.317103754000081</v>
      </c>
      <c r="E114" s="98">
        <v>2.7924961392318908</v>
      </c>
      <c r="F114" s="98">
        <v>3.1409329256593841</v>
      </c>
      <c r="G114" s="98">
        <v>3.3473471027359536</v>
      </c>
      <c r="H114" s="98">
        <v>3.6868272677227347</v>
      </c>
      <c r="I114" s="98">
        <v>3.7017349066715983</v>
      </c>
      <c r="J114" s="98">
        <v>3.2777298513711539</v>
      </c>
      <c r="K114" s="98">
        <v>3.6093897728211544</v>
      </c>
      <c r="L114" s="98">
        <v>3.5268141018321679</v>
      </c>
      <c r="M114" s="98">
        <v>3.6618520306244249</v>
      </c>
      <c r="N114" s="98">
        <v>3.7573158519219221</v>
      </c>
      <c r="O114" s="98">
        <v>3.7957718023839715</v>
      </c>
      <c r="P114" s="98">
        <v>4.2616465061923003</v>
      </c>
      <c r="Q114" s="98">
        <v>4.0744169650355673</v>
      </c>
      <c r="R114" s="98">
        <v>4.3734919239685652</v>
      </c>
      <c r="S114" s="98">
        <v>4.2588110099806125</v>
      </c>
      <c r="T114" s="98">
        <v>4.1521330011355655</v>
      </c>
      <c r="U114" s="98">
        <v>4.1246300638544602</v>
      </c>
      <c r="V114" s="98">
        <v>3.6037798270720733</v>
      </c>
      <c r="W114" s="98">
        <v>3.1901494455503592</v>
      </c>
      <c r="X114" s="98">
        <v>2.8236984292767811</v>
      </c>
      <c r="Y114" s="98">
        <v>2.6037372171226756</v>
      </c>
      <c r="DA114" s="63" t="s">
        <v>1626</v>
      </c>
    </row>
    <row r="115" spans="1:105" ht="12" customHeight="1" x14ac:dyDescent="0.25">
      <c r="A115" s="109" t="s">
        <v>120</v>
      </c>
      <c r="B115" s="33">
        <v>47.440812422487511</v>
      </c>
      <c r="C115" s="33">
        <v>45.29221077594606</v>
      </c>
      <c r="D115" s="33">
        <v>43.902670403265098</v>
      </c>
      <c r="E115" s="33">
        <v>49.056722168286164</v>
      </c>
      <c r="F115" s="33">
        <v>51.562793825871928</v>
      </c>
      <c r="G115" s="33">
        <v>54.185365368360458</v>
      </c>
      <c r="H115" s="33">
        <v>50.727981871112462</v>
      </c>
      <c r="I115" s="33">
        <v>47.314213370663403</v>
      </c>
      <c r="J115" s="33">
        <v>40.583754442329727</v>
      </c>
      <c r="K115" s="33">
        <v>40.257071443264117</v>
      </c>
      <c r="L115" s="33">
        <v>38.898286735829998</v>
      </c>
      <c r="M115" s="33">
        <v>36.017960550251026</v>
      </c>
      <c r="N115" s="33">
        <v>36.900116741965284</v>
      </c>
      <c r="O115" s="33">
        <v>37.491493970338666</v>
      </c>
      <c r="P115" s="33">
        <v>38.519217155285681</v>
      </c>
      <c r="Q115" s="33">
        <v>40.531666339026494</v>
      </c>
      <c r="R115" s="33">
        <v>39.90711950099179</v>
      </c>
      <c r="S115" s="33">
        <v>39.376721613348856</v>
      </c>
      <c r="T115" s="33">
        <v>38.775401566230876</v>
      </c>
      <c r="U115" s="33">
        <v>36.264422357810709</v>
      </c>
      <c r="V115" s="33">
        <v>36.368356949454189</v>
      </c>
      <c r="W115" s="33">
        <v>33.049850825147438</v>
      </c>
      <c r="X115" s="33">
        <v>22.605738231390855</v>
      </c>
      <c r="Y115" s="33">
        <v>22.562263765640385</v>
      </c>
      <c r="DA115" s="60" t="s">
        <v>1627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1938.5373426093729</v>
      </c>
      <c r="C117" s="117">
        <f t="shared" si="19"/>
        <v>1920.3595829307403</v>
      </c>
      <c r="D117" s="117">
        <f t="shared" si="19"/>
        <v>1705.8768582617886</v>
      </c>
      <c r="E117" s="117">
        <f t="shared" si="19"/>
        <v>1939.0276160145618</v>
      </c>
      <c r="F117" s="117">
        <f t="shared" si="19"/>
        <v>1956.4284864163226</v>
      </c>
      <c r="G117" s="117">
        <f t="shared" si="19"/>
        <v>1981.493389112037</v>
      </c>
      <c r="H117" s="117">
        <f t="shared" si="19"/>
        <v>1773.6545079957418</v>
      </c>
      <c r="I117" s="117">
        <f t="shared" si="19"/>
        <v>1499.0162082312422</v>
      </c>
      <c r="J117" s="117">
        <f t="shared" si="19"/>
        <v>1855.0740517186562</v>
      </c>
      <c r="K117" s="117">
        <f t="shared" si="19"/>
        <v>1593.8546734718493</v>
      </c>
      <c r="L117" s="117">
        <f t="shared" si="19"/>
        <v>1734.5891511593038</v>
      </c>
      <c r="M117" s="117">
        <f t="shared" si="19"/>
        <v>1512.5940972699175</v>
      </c>
      <c r="N117" s="117">
        <f t="shared" si="19"/>
        <v>1542.9459933624505</v>
      </c>
      <c r="O117" s="117">
        <f t="shared" si="19"/>
        <v>1711.6155600895183</v>
      </c>
      <c r="P117" s="117">
        <f t="shared" si="19"/>
        <v>1450.0894888133789</v>
      </c>
      <c r="Q117" s="117">
        <f t="shared" si="19"/>
        <v>1702.9987950857819</v>
      </c>
      <c r="R117" s="117">
        <f t="shared" ref="R117:V117" si="20">R118+R121+R123+R132</f>
        <v>1593.1113675750287</v>
      </c>
      <c r="S117" s="117">
        <f t="shared" si="20"/>
        <v>1623.4947257835909</v>
      </c>
      <c r="T117" s="117">
        <f t="shared" si="20"/>
        <v>1626.3008378473248</v>
      </c>
      <c r="U117" s="117">
        <f t="shared" si="20"/>
        <v>1339.7970767113381</v>
      </c>
      <c r="V117" s="117">
        <f t="shared" si="20"/>
        <v>1509.5970251016217</v>
      </c>
      <c r="W117" s="117">
        <f t="shared" ref="W117:Y117" si="21">W118+W121+W123+W132</f>
        <v>1429.0259797241995</v>
      </c>
      <c r="X117" s="117">
        <f t="shared" si="21"/>
        <v>1248.0411090127664</v>
      </c>
      <c r="Y117" s="117">
        <f t="shared" si="21"/>
        <v>1226.1199773406056</v>
      </c>
      <c r="DA117" s="129" t="s">
        <v>1778</v>
      </c>
    </row>
    <row r="118" spans="1:105" ht="12" customHeight="1" x14ac:dyDescent="0.25">
      <c r="A118" s="121" t="s">
        <v>57</v>
      </c>
      <c r="B118" s="122">
        <f t="shared" ref="B118:Q118" si="22">SUM(B119:B120)</f>
        <v>1698.5966353610861</v>
      </c>
      <c r="C118" s="122">
        <f t="shared" si="22"/>
        <v>1697.6930174828256</v>
      </c>
      <c r="D118" s="122">
        <f t="shared" si="22"/>
        <v>1487.4901038362939</v>
      </c>
      <c r="E118" s="122">
        <f t="shared" si="22"/>
        <v>1704.4413002658162</v>
      </c>
      <c r="F118" s="122">
        <f t="shared" si="22"/>
        <v>1694.8493727180544</v>
      </c>
      <c r="G118" s="122">
        <f t="shared" si="22"/>
        <v>1704.3285807547113</v>
      </c>
      <c r="H118" s="122">
        <f t="shared" si="22"/>
        <v>1495.0824073115323</v>
      </c>
      <c r="I118" s="122">
        <f t="shared" si="22"/>
        <v>1238.2554900520972</v>
      </c>
      <c r="J118" s="122">
        <f t="shared" si="22"/>
        <v>1597.9988117883543</v>
      </c>
      <c r="K118" s="122">
        <f t="shared" si="22"/>
        <v>1341.67425202348</v>
      </c>
      <c r="L118" s="122">
        <f t="shared" si="22"/>
        <v>1491.148975745401</v>
      </c>
      <c r="M118" s="122">
        <f t="shared" si="22"/>
        <v>1270.3210181422191</v>
      </c>
      <c r="N118" s="122">
        <f t="shared" si="22"/>
        <v>1299.0188485218982</v>
      </c>
      <c r="O118" s="122">
        <f t="shared" si="22"/>
        <v>1464.5098406201603</v>
      </c>
      <c r="P118" s="122">
        <f t="shared" si="22"/>
        <v>1187.9623550530914</v>
      </c>
      <c r="Q118" s="122">
        <f t="shared" si="22"/>
        <v>1434.1101007603224</v>
      </c>
      <c r="R118" s="122">
        <f t="shared" ref="R118:V118" si="23">SUM(R119:R120)</f>
        <v>1330.4403964914047</v>
      </c>
      <c r="S118" s="122">
        <f t="shared" si="23"/>
        <v>1362.8377196349797</v>
      </c>
      <c r="T118" s="122">
        <f t="shared" si="23"/>
        <v>1366.9480771869805</v>
      </c>
      <c r="U118" s="122">
        <f t="shared" si="23"/>
        <v>1092.7771618049171</v>
      </c>
      <c r="V118" s="122">
        <f t="shared" si="23"/>
        <v>1290.4666764505664</v>
      </c>
      <c r="W118" s="122">
        <f t="shared" ref="W118:Y118" si="24">SUM(W119:W120)</f>
        <v>1231.3947404085018</v>
      </c>
      <c r="X118" s="122">
        <f t="shared" si="24"/>
        <v>1081.7837128764945</v>
      </c>
      <c r="Y118" s="122">
        <f t="shared" si="24"/>
        <v>1069.0219727389886</v>
      </c>
      <c r="DA118" s="130" t="s">
        <v>1779</v>
      </c>
    </row>
    <row r="119" spans="1:105" ht="12" customHeight="1" x14ac:dyDescent="0.25">
      <c r="A119" s="97" t="s">
        <v>211</v>
      </c>
      <c r="B119" s="98">
        <v>1657.9654465915653</v>
      </c>
      <c r="C119" s="98">
        <v>1657.963584672827</v>
      </c>
      <c r="D119" s="98">
        <v>1453.5160225406146</v>
      </c>
      <c r="E119" s="98">
        <v>1666.1785423512188</v>
      </c>
      <c r="F119" s="98">
        <v>1656.8376582288211</v>
      </c>
      <c r="G119" s="98">
        <v>1666.7092974814084</v>
      </c>
      <c r="H119" s="98">
        <v>1462.8091163917768</v>
      </c>
      <c r="I119" s="98">
        <v>1211.8899273035961</v>
      </c>
      <c r="J119" s="98">
        <v>1564.0708825864579</v>
      </c>
      <c r="K119" s="98">
        <v>1313.5472036155677</v>
      </c>
      <c r="L119" s="98">
        <v>1460.3034809816359</v>
      </c>
      <c r="M119" s="98">
        <v>1244.3950430904863</v>
      </c>
      <c r="N119" s="98">
        <v>1272.7392800959537</v>
      </c>
      <c r="O119" s="98">
        <v>1435.146213214007</v>
      </c>
      <c r="P119" s="98">
        <v>1164.3065537163448</v>
      </c>
      <c r="Q119" s="98">
        <v>1405.7900885465201</v>
      </c>
      <c r="R119" s="98">
        <v>1304.2942497487786</v>
      </c>
      <c r="S119" s="98">
        <v>1336.2301388502601</v>
      </c>
      <c r="T119" s="98">
        <v>1340.3361049800781</v>
      </c>
      <c r="U119" s="98">
        <v>1071.4483355372722</v>
      </c>
      <c r="V119" s="98">
        <v>1266.3796595820581</v>
      </c>
      <c r="W119" s="98">
        <v>1208.2808291561594</v>
      </c>
      <c r="X119" s="98">
        <v>1062.2284433502398</v>
      </c>
      <c r="Y119" s="98">
        <v>1049.8233316140604</v>
      </c>
      <c r="DA119" s="63" t="s">
        <v>1780</v>
      </c>
    </row>
    <row r="120" spans="1:105" ht="12" customHeight="1" x14ac:dyDescent="0.25">
      <c r="A120" s="97" t="s">
        <v>53</v>
      </c>
      <c r="B120" s="98">
        <v>40.631188769520698</v>
      </c>
      <c r="C120" s="98">
        <v>39.729432809998585</v>
      </c>
      <c r="D120" s="98">
        <v>33.974081295679305</v>
      </c>
      <c r="E120" s="98">
        <v>38.262757914597429</v>
      </c>
      <c r="F120" s="98">
        <v>38.011714489233327</v>
      </c>
      <c r="G120" s="98">
        <v>37.619283273303033</v>
      </c>
      <c r="H120" s="98">
        <v>32.273290919755532</v>
      </c>
      <c r="I120" s="98">
        <v>26.365562748501063</v>
      </c>
      <c r="J120" s="98">
        <v>33.927929201896355</v>
      </c>
      <c r="K120" s="98">
        <v>28.12704840791238</v>
      </c>
      <c r="L120" s="98">
        <v>30.845494763765032</v>
      </c>
      <c r="M120" s="98">
        <v>25.925975051732902</v>
      </c>
      <c r="N120" s="98">
        <v>26.279568425944436</v>
      </c>
      <c r="O120" s="98">
        <v>29.36362740615316</v>
      </c>
      <c r="P120" s="98">
        <v>23.65580133674673</v>
      </c>
      <c r="Q120" s="98">
        <v>28.320012213802237</v>
      </c>
      <c r="R120" s="98">
        <v>26.146146742626204</v>
      </c>
      <c r="S120" s="98">
        <v>26.607580784719623</v>
      </c>
      <c r="T120" s="98">
        <v>26.611972206902369</v>
      </c>
      <c r="U120" s="98">
        <v>21.328826267644828</v>
      </c>
      <c r="V120" s="98">
        <v>24.087016868508197</v>
      </c>
      <c r="W120" s="98">
        <v>23.113911252342447</v>
      </c>
      <c r="X120" s="98">
        <v>19.55526952625484</v>
      </c>
      <c r="Y120" s="98">
        <v>19.198641124928042</v>
      </c>
      <c r="DA120" s="63" t="s">
        <v>1781</v>
      </c>
    </row>
    <row r="121" spans="1:105" ht="12" customHeight="1" x14ac:dyDescent="0.25">
      <c r="A121" s="121" t="s">
        <v>92</v>
      </c>
      <c r="B121" s="122">
        <f t="shared" ref="B121:Y121" si="25">B122</f>
        <v>0.62962876370074372</v>
      </c>
      <c r="C121" s="122">
        <f t="shared" si="25"/>
        <v>0.8055172505486049</v>
      </c>
      <c r="D121" s="122">
        <f t="shared" si="25"/>
        <v>0.99511611840131398</v>
      </c>
      <c r="E121" s="122">
        <f t="shared" si="25"/>
        <v>2.7662556896687818</v>
      </c>
      <c r="F121" s="122">
        <f t="shared" si="25"/>
        <v>1.4221400027131414</v>
      </c>
      <c r="G121" s="122">
        <f t="shared" si="25"/>
        <v>2.145677465082203</v>
      </c>
      <c r="H121" s="122">
        <f t="shared" si="25"/>
        <v>5.3844209537173411</v>
      </c>
      <c r="I121" s="122">
        <f t="shared" si="25"/>
        <v>2.5972293085633198</v>
      </c>
      <c r="J121" s="122">
        <f t="shared" si="25"/>
        <v>3.1303900040258377</v>
      </c>
      <c r="K121" s="122">
        <f t="shared" si="25"/>
        <v>3.6777654978852183</v>
      </c>
      <c r="L121" s="122">
        <f t="shared" si="25"/>
        <v>5.2908305708485059</v>
      </c>
      <c r="M121" s="122">
        <f t="shared" si="25"/>
        <v>4.2137051724056498</v>
      </c>
      <c r="N121" s="122">
        <f t="shared" si="25"/>
        <v>4.4510064613683467</v>
      </c>
      <c r="O121" s="122">
        <f t="shared" si="25"/>
        <v>5.0723917328164765</v>
      </c>
      <c r="P121" s="122">
        <f t="shared" si="25"/>
        <v>4.5830650660139538</v>
      </c>
      <c r="Q121" s="122">
        <f t="shared" si="25"/>
        <v>7.459566737681139</v>
      </c>
      <c r="R121" s="122">
        <f t="shared" si="25"/>
        <v>7.1034263252144463</v>
      </c>
      <c r="S121" s="122">
        <f t="shared" si="25"/>
        <v>7.238194089478819</v>
      </c>
      <c r="T121" s="122">
        <f t="shared" si="25"/>
        <v>7.3124422353333101</v>
      </c>
      <c r="U121" s="122">
        <f t="shared" si="25"/>
        <v>7.024897321780152</v>
      </c>
      <c r="V121" s="122">
        <f t="shared" si="25"/>
        <v>9.8479693842229992</v>
      </c>
      <c r="W121" s="122">
        <f t="shared" si="25"/>
        <v>10.774710453780045</v>
      </c>
      <c r="X121" s="122">
        <f t="shared" si="25"/>
        <v>11.346716942641729</v>
      </c>
      <c r="Y121" s="122">
        <f t="shared" si="25"/>
        <v>10.372776347793558</v>
      </c>
      <c r="DA121" s="130" t="s">
        <v>1782</v>
      </c>
    </row>
    <row r="122" spans="1:105" ht="12" customHeight="1" x14ac:dyDescent="0.25">
      <c r="A122" s="97" t="s">
        <v>53</v>
      </c>
      <c r="B122" s="98">
        <v>0.62962876370074372</v>
      </c>
      <c r="C122" s="98">
        <v>0.8055172505486049</v>
      </c>
      <c r="D122" s="98">
        <v>0.99511611840131398</v>
      </c>
      <c r="E122" s="98">
        <v>2.7662556896687818</v>
      </c>
      <c r="F122" s="98">
        <v>1.4221400027131414</v>
      </c>
      <c r="G122" s="98">
        <v>2.145677465082203</v>
      </c>
      <c r="H122" s="98">
        <v>5.3844209537173411</v>
      </c>
      <c r="I122" s="98">
        <v>2.5972293085633198</v>
      </c>
      <c r="J122" s="98">
        <v>3.1303900040258377</v>
      </c>
      <c r="K122" s="98">
        <v>3.6777654978852183</v>
      </c>
      <c r="L122" s="98">
        <v>5.2908305708485059</v>
      </c>
      <c r="M122" s="98">
        <v>4.2137051724056498</v>
      </c>
      <c r="N122" s="98">
        <v>4.4510064613683467</v>
      </c>
      <c r="O122" s="98">
        <v>5.0723917328164765</v>
      </c>
      <c r="P122" s="98">
        <v>4.5830650660139538</v>
      </c>
      <c r="Q122" s="98">
        <v>7.459566737681139</v>
      </c>
      <c r="R122" s="98">
        <v>7.1034263252144463</v>
      </c>
      <c r="S122" s="98">
        <v>7.238194089478819</v>
      </c>
      <c r="T122" s="98">
        <v>7.3124422353333101</v>
      </c>
      <c r="U122" s="98">
        <v>7.024897321780152</v>
      </c>
      <c r="V122" s="98">
        <v>9.8479693842229992</v>
      </c>
      <c r="W122" s="98">
        <v>10.774710453780045</v>
      </c>
      <c r="X122" s="98">
        <v>11.346716942641729</v>
      </c>
      <c r="Y122" s="98">
        <v>10.372776347793558</v>
      </c>
      <c r="DA122" s="63" t="s">
        <v>1783</v>
      </c>
    </row>
    <row r="123" spans="1:105" ht="12" customHeight="1" x14ac:dyDescent="0.25">
      <c r="A123" s="121" t="s">
        <v>55</v>
      </c>
      <c r="B123" s="122">
        <v>202.17455978587304</v>
      </c>
      <c r="C123" s="122">
        <v>186.32315909307664</v>
      </c>
      <c r="D123" s="122">
        <v>182.73408715573228</v>
      </c>
      <c r="E123" s="122">
        <v>192.82927715741437</v>
      </c>
      <c r="F123" s="122">
        <v>218.89142641991145</v>
      </c>
      <c r="G123" s="122">
        <v>231.46747610342479</v>
      </c>
      <c r="H123" s="122">
        <v>231.92185386153361</v>
      </c>
      <c r="I123" s="122">
        <v>219.44063410187184</v>
      </c>
      <c r="J123" s="122">
        <v>220.63254137586216</v>
      </c>
      <c r="K123" s="122">
        <v>215.18902257990527</v>
      </c>
      <c r="L123" s="122">
        <v>205.86772957137657</v>
      </c>
      <c r="M123" s="122">
        <v>207.84195255092939</v>
      </c>
      <c r="N123" s="122">
        <v>208.41485586304546</v>
      </c>
      <c r="O123" s="122">
        <v>210.3717885647267</v>
      </c>
      <c r="P123" s="122">
        <v>224.70221816257549</v>
      </c>
      <c r="Q123" s="122">
        <v>226.99248388244797</v>
      </c>
      <c r="R123" s="122">
        <v>221.22449738359717</v>
      </c>
      <c r="S123" s="122">
        <v>219.25786348762941</v>
      </c>
      <c r="T123" s="122">
        <v>217.98786305448365</v>
      </c>
      <c r="U123" s="122">
        <v>207.57146489626768</v>
      </c>
      <c r="V123" s="122">
        <v>176.63651860435752</v>
      </c>
      <c r="W123" s="122">
        <v>156.87711567344371</v>
      </c>
      <c r="X123" s="122">
        <v>133.78248237245796</v>
      </c>
      <c r="Y123" s="122">
        <v>125.51345886651943</v>
      </c>
      <c r="DA123" s="130" t="s">
        <v>1784</v>
      </c>
    </row>
    <row r="124" spans="1:105" ht="12" customHeight="1" x14ac:dyDescent="0.25">
      <c r="A124" s="97" t="s">
        <v>138</v>
      </c>
      <c r="B124" s="98">
        <v>48.857071248680896</v>
      </c>
      <c r="C124" s="98">
        <v>47.098458393124005</v>
      </c>
      <c r="D124" s="98">
        <v>45.863087612759273</v>
      </c>
      <c r="E124" s="98">
        <v>52.187817534392742</v>
      </c>
      <c r="F124" s="98">
        <v>67.166331408831084</v>
      </c>
      <c r="G124" s="98">
        <v>74.512424873615075</v>
      </c>
      <c r="H124" s="98">
        <v>75.473736867110702</v>
      </c>
      <c r="I124" s="98">
        <v>70.496298357548852</v>
      </c>
      <c r="J124" s="98">
        <v>85.196151872643469</v>
      </c>
      <c r="K124" s="98">
        <v>82.305753597801498</v>
      </c>
      <c r="L124" s="98">
        <v>82.092091395529451</v>
      </c>
      <c r="M124" s="98">
        <v>89.74948935949125</v>
      </c>
      <c r="N124" s="98">
        <v>87.390606856843888</v>
      </c>
      <c r="O124" s="98">
        <v>87.617358893881743</v>
      </c>
      <c r="P124" s="98">
        <v>95.147297437292536</v>
      </c>
      <c r="Q124" s="98">
        <v>97.730708823412087</v>
      </c>
      <c r="R124" s="98">
        <v>90.189934265271347</v>
      </c>
      <c r="S124" s="98">
        <v>87.187276355450209</v>
      </c>
      <c r="T124" s="98">
        <v>84.443413997095277</v>
      </c>
      <c r="U124" s="98">
        <v>81.914813310207833</v>
      </c>
      <c r="V124" s="98">
        <v>74.441464046235751</v>
      </c>
      <c r="W124" s="98">
        <v>74.49668096569431</v>
      </c>
      <c r="X124" s="98">
        <v>74.816958845681739</v>
      </c>
      <c r="Y124" s="98">
        <v>74.305233999643931</v>
      </c>
      <c r="DA124" s="63" t="s">
        <v>1785</v>
      </c>
    </row>
    <row r="125" spans="1:105" ht="12" customHeight="1" x14ac:dyDescent="0.25">
      <c r="A125" s="97" t="s">
        <v>137</v>
      </c>
      <c r="B125" s="98">
        <v>1.4919426200678191E-3</v>
      </c>
      <c r="C125" s="98">
        <v>3.7265259909576689E-3</v>
      </c>
      <c r="D125" s="98">
        <v>4.1274218816965708E-3</v>
      </c>
      <c r="E125" s="98">
        <v>7.5926438189255424E-3</v>
      </c>
      <c r="F125" s="98">
        <v>1.1077560084788678E-2</v>
      </c>
      <c r="G125" s="98">
        <v>1.2411165464337397E-2</v>
      </c>
      <c r="H125" s="98">
        <v>1.4893894532753476E-2</v>
      </c>
      <c r="I125" s="98">
        <v>1.8902272075695361E-2</v>
      </c>
      <c r="J125" s="98">
        <v>3.6872281882042141E-2</v>
      </c>
      <c r="K125" s="98">
        <v>6.290869240188926E-2</v>
      </c>
      <c r="L125" s="98">
        <v>7.8957014375671819E-2</v>
      </c>
      <c r="M125" s="98">
        <v>0.10835814958466701</v>
      </c>
      <c r="N125" s="98">
        <v>0.101298521581796</v>
      </c>
      <c r="O125" s="98">
        <v>0.11484226220203542</v>
      </c>
      <c r="P125" s="98">
        <v>0.14430576701991973</v>
      </c>
      <c r="Q125" s="98">
        <v>0.1755240716889015</v>
      </c>
      <c r="R125" s="98">
        <v>0.15892020749040747</v>
      </c>
      <c r="S125" s="98">
        <v>0.16212248647077399</v>
      </c>
      <c r="T125" s="98">
        <v>0.16352962306464103</v>
      </c>
      <c r="U125" s="98">
        <v>0.15561934152790494</v>
      </c>
      <c r="V125" s="98">
        <v>0.15184237106084822</v>
      </c>
      <c r="W125" s="98">
        <v>0.16170281871312719</v>
      </c>
      <c r="X125" s="98">
        <v>0.2815651917251159</v>
      </c>
      <c r="Y125" s="98">
        <v>0.27972092161115647</v>
      </c>
      <c r="DA125" s="63" t="s">
        <v>1786</v>
      </c>
    </row>
    <row r="126" spans="1:105" ht="12" customHeight="1" x14ac:dyDescent="0.25">
      <c r="A126" s="100" t="s">
        <v>211</v>
      </c>
      <c r="B126" s="101">
        <v>6.2457539114563708E-4</v>
      </c>
      <c r="C126" s="101">
        <v>1.5213289063148261E-3</v>
      </c>
      <c r="D126" s="101">
        <v>1.7253547501259162E-3</v>
      </c>
      <c r="E126" s="101">
        <v>3.2312301094905944E-3</v>
      </c>
      <c r="F126" s="101">
        <v>4.4129751474010527E-3</v>
      </c>
      <c r="G126" s="101">
        <v>5.0521225527044179E-3</v>
      </c>
      <c r="H126" s="101">
        <v>6.1537519270559605E-3</v>
      </c>
      <c r="I126" s="101">
        <v>8.2700043052901188E-3</v>
      </c>
      <c r="J126" s="101">
        <v>1.4739870645787856E-2</v>
      </c>
      <c r="K126" s="101">
        <v>2.5929871469865747E-2</v>
      </c>
      <c r="L126" s="101">
        <v>3.273462191575105E-2</v>
      </c>
      <c r="M126" s="101">
        <v>4.3289009099651082E-2</v>
      </c>
      <c r="N126" s="101">
        <v>4.0670950594138403E-2</v>
      </c>
      <c r="O126" s="101">
        <v>3.8490983079206807E-2</v>
      </c>
      <c r="P126" s="101">
        <v>4.5205308362814139E-2</v>
      </c>
      <c r="Q126" s="101">
        <v>5.9786176719139661E-2</v>
      </c>
      <c r="R126" s="101">
        <v>6.5590116357477676E-2</v>
      </c>
      <c r="S126" s="101">
        <v>7.0848223423691875E-2</v>
      </c>
      <c r="T126" s="101">
        <v>6.5234572144725125E-2</v>
      </c>
      <c r="U126" s="101">
        <v>6.2338807536720726E-2</v>
      </c>
      <c r="V126" s="101">
        <v>4.2930198503815471E-2</v>
      </c>
      <c r="W126" s="101">
        <v>4.0745423797297953E-2</v>
      </c>
      <c r="X126" s="101">
        <v>9.848234259690794E-2</v>
      </c>
      <c r="Y126" s="101">
        <v>0.10799798647530372</v>
      </c>
      <c r="DA126" s="131" t="s">
        <v>1787</v>
      </c>
    </row>
    <row r="127" spans="1:105" ht="12" customHeight="1" x14ac:dyDescent="0.25">
      <c r="A127" s="103" t="s">
        <v>52</v>
      </c>
      <c r="B127" s="104">
        <v>8.6736722892218217E-4</v>
      </c>
      <c r="C127" s="104">
        <v>2.205197084642843E-3</v>
      </c>
      <c r="D127" s="104">
        <v>2.4020671315706549E-3</v>
      </c>
      <c r="E127" s="104">
        <v>4.361413709434948E-3</v>
      </c>
      <c r="F127" s="104">
        <v>6.6645849373876253E-3</v>
      </c>
      <c r="G127" s="104">
        <v>7.3590429116329788E-3</v>
      </c>
      <c r="H127" s="104">
        <v>8.7401426056975158E-3</v>
      </c>
      <c r="I127" s="104">
        <v>1.0632267770405242E-2</v>
      </c>
      <c r="J127" s="104">
        <v>2.2132411236254288E-2</v>
      </c>
      <c r="K127" s="104">
        <v>3.6978820932023516E-2</v>
      </c>
      <c r="L127" s="104">
        <v>4.6222392459920762E-2</v>
      </c>
      <c r="M127" s="104">
        <v>6.5069140485015928E-2</v>
      </c>
      <c r="N127" s="104">
        <v>6.06275709876576E-2</v>
      </c>
      <c r="O127" s="104">
        <v>7.6351279122828616E-2</v>
      </c>
      <c r="P127" s="104">
        <v>9.9100458657105595E-2</v>
      </c>
      <c r="Q127" s="104">
        <v>0.11573789496976183</v>
      </c>
      <c r="R127" s="104">
        <v>9.333009113292981E-2</v>
      </c>
      <c r="S127" s="104">
        <v>9.1274263047082124E-2</v>
      </c>
      <c r="T127" s="104">
        <v>9.8295050919915888E-2</v>
      </c>
      <c r="U127" s="104">
        <v>9.3280533991184203E-2</v>
      </c>
      <c r="V127" s="104">
        <v>0.10891217255703274</v>
      </c>
      <c r="W127" s="104">
        <v>0.12095739491582923</v>
      </c>
      <c r="X127" s="104">
        <v>0.18308284912820796</v>
      </c>
      <c r="Y127" s="104">
        <v>0.17172293513585277</v>
      </c>
      <c r="DA127" s="132" t="s">
        <v>1788</v>
      </c>
    </row>
    <row r="128" spans="1:105" ht="12" customHeight="1" x14ac:dyDescent="0.25">
      <c r="A128" s="106" t="s">
        <v>122</v>
      </c>
      <c r="B128" s="101">
        <v>152.84509274771708</v>
      </c>
      <c r="C128" s="101">
        <v>138.28557226830884</v>
      </c>
      <c r="D128" s="101">
        <v>135.69975222806482</v>
      </c>
      <c r="E128" s="101">
        <v>138.41021584792779</v>
      </c>
      <c r="F128" s="101">
        <v>149.33322515766147</v>
      </c>
      <c r="G128" s="101">
        <v>154.39342125837217</v>
      </c>
      <c r="H128" s="101">
        <v>153.29512159743794</v>
      </c>
      <c r="I128" s="101">
        <v>145.01888316720971</v>
      </c>
      <c r="J128" s="101">
        <v>130.79380530552174</v>
      </c>
      <c r="K128" s="101">
        <v>124.44226683364296</v>
      </c>
      <c r="L128" s="101">
        <v>113.67585327461836</v>
      </c>
      <c r="M128" s="101">
        <v>106.35441662687003</v>
      </c>
      <c r="N128" s="101">
        <v>108.33118816514948</v>
      </c>
      <c r="O128" s="101">
        <v>108.11680142407465</v>
      </c>
      <c r="P128" s="101">
        <v>112.62209862096755</v>
      </c>
      <c r="Q128" s="101">
        <v>110.63814601845839</v>
      </c>
      <c r="R128" s="101">
        <v>110.99300811368882</v>
      </c>
      <c r="S128" s="101">
        <v>110.14744478612252</v>
      </c>
      <c r="T128" s="101">
        <v>110.91578801305022</v>
      </c>
      <c r="U128" s="101">
        <v>104.06842550765683</v>
      </c>
      <c r="V128" s="101">
        <v>84.488759004749113</v>
      </c>
      <c r="W128" s="101">
        <v>68.077486627014508</v>
      </c>
      <c r="X128" s="101">
        <v>47.451795268599959</v>
      </c>
      <c r="Y128" s="101">
        <v>40.729847607413028</v>
      </c>
      <c r="DA128" s="131" t="s">
        <v>1789</v>
      </c>
    </row>
    <row r="129" spans="1:105" ht="12" customHeight="1" x14ac:dyDescent="0.25">
      <c r="A129" s="107" t="s">
        <v>121</v>
      </c>
      <c r="B129" s="104">
        <v>0.4709038468549992</v>
      </c>
      <c r="C129" s="104">
        <v>0.93540190565283754</v>
      </c>
      <c r="D129" s="104">
        <v>1.1671198930265063</v>
      </c>
      <c r="E129" s="104">
        <v>2.2236511312749205</v>
      </c>
      <c r="F129" s="104">
        <v>2.380792293334121</v>
      </c>
      <c r="G129" s="104">
        <v>2.5492188059731866</v>
      </c>
      <c r="H129" s="104">
        <v>3.1381015024522068</v>
      </c>
      <c r="I129" s="104">
        <v>3.9065503050375963</v>
      </c>
      <c r="J129" s="104">
        <v>4.6057119158148971</v>
      </c>
      <c r="K129" s="104">
        <v>8.3780934560589451</v>
      </c>
      <c r="L129" s="104">
        <v>10.02082788685308</v>
      </c>
      <c r="M129" s="104">
        <v>11.629688414983455</v>
      </c>
      <c r="N129" s="104">
        <v>12.591762319470295</v>
      </c>
      <c r="O129" s="104">
        <v>14.522785984568287</v>
      </c>
      <c r="P129" s="104">
        <v>16.788516337295501</v>
      </c>
      <c r="Q129" s="104">
        <v>18.448104968888586</v>
      </c>
      <c r="R129" s="104">
        <v>19.882634797146565</v>
      </c>
      <c r="S129" s="104">
        <v>21.7610198595859</v>
      </c>
      <c r="T129" s="104">
        <v>22.465131421273519</v>
      </c>
      <c r="U129" s="104">
        <v>21.432606736875115</v>
      </c>
      <c r="V129" s="104">
        <v>17.554453182311782</v>
      </c>
      <c r="W129" s="104">
        <v>14.141245262021759</v>
      </c>
      <c r="X129" s="104">
        <v>11.232163066451145</v>
      </c>
      <c r="Y129" s="104">
        <v>10.19865633785132</v>
      </c>
      <c r="DA129" s="132" t="s">
        <v>1790</v>
      </c>
    </row>
    <row r="130" spans="1:105" ht="12" customHeight="1" x14ac:dyDescent="0.25">
      <c r="A130" s="108" t="s">
        <v>53</v>
      </c>
      <c r="B130" s="98">
        <v>0.1971364100733046</v>
      </c>
      <c r="C130" s="98">
        <v>0.3818707070653205</v>
      </c>
      <c r="D130" s="98">
        <v>0.4878983872056798</v>
      </c>
      <c r="E130" s="98">
        <v>0.94642114738323713</v>
      </c>
      <c r="F130" s="98">
        <v>0.94837440786329297</v>
      </c>
      <c r="G130" s="98">
        <v>1.0376633778538802</v>
      </c>
      <c r="H130" s="98">
        <v>1.2966100129860685</v>
      </c>
      <c r="I130" s="98">
        <v>1.7100126269040419</v>
      </c>
      <c r="J130" s="98">
        <v>1.8394150784335637</v>
      </c>
      <c r="K130" s="98">
        <v>3.4537288864420592</v>
      </c>
      <c r="L130" s="98">
        <v>4.1552410865171163</v>
      </c>
      <c r="M130" s="98">
        <v>4.6431187041932613</v>
      </c>
      <c r="N130" s="98">
        <v>5.0552649253155781</v>
      </c>
      <c r="O130" s="98">
        <v>4.8687034665191726</v>
      </c>
      <c r="P130" s="98">
        <v>5.2546748361974851</v>
      </c>
      <c r="Q130" s="98">
        <v>6.2684748993730564</v>
      </c>
      <c r="R130" s="98">
        <v>8.2034526154387493</v>
      </c>
      <c r="S130" s="98">
        <v>9.5126318055831103</v>
      </c>
      <c r="T130" s="98">
        <v>8.9593880907635803</v>
      </c>
      <c r="U130" s="98">
        <v>8.576884416024452</v>
      </c>
      <c r="V130" s="98">
        <v>4.9442149312688199</v>
      </c>
      <c r="W130" s="98">
        <v>3.5202654244877101</v>
      </c>
      <c r="X130" s="98">
        <v>3.861880481814846</v>
      </c>
      <c r="Y130" s="98">
        <v>3.9007756598829029</v>
      </c>
      <c r="DA130" s="63" t="s">
        <v>1791</v>
      </c>
    </row>
    <row r="131" spans="1:105" ht="12" customHeight="1" x14ac:dyDescent="0.25">
      <c r="A131" s="108" t="s">
        <v>52</v>
      </c>
      <c r="B131" s="98">
        <v>0.27376743678169463</v>
      </c>
      <c r="C131" s="98">
        <v>0.55353119858751698</v>
      </c>
      <c r="D131" s="98">
        <v>0.67922150582082652</v>
      </c>
      <c r="E131" s="98">
        <v>1.2772299838916834</v>
      </c>
      <c r="F131" s="98">
        <v>1.4324178854708283</v>
      </c>
      <c r="G131" s="98">
        <v>1.5115554281193062</v>
      </c>
      <c r="H131" s="98">
        <v>1.8414914894661383</v>
      </c>
      <c r="I131" s="98">
        <v>2.1965376781335544</v>
      </c>
      <c r="J131" s="98">
        <v>2.7662968373813333</v>
      </c>
      <c r="K131" s="98">
        <v>4.9243645696168858</v>
      </c>
      <c r="L131" s="98">
        <v>5.8655868003359641</v>
      </c>
      <c r="M131" s="98">
        <v>6.9865697107901941</v>
      </c>
      <c r="N131" s="98">
        <v>7.5364973941547175</v>
      </c>
      <c r="O131" s="98">
        <v>9.6540825180491137</v>
      </c>
      <c r="P131" s="98">
        <v>11.533841501098015</v>
      </c>
      <c r="Q131" s="98">
        <v>12.179630069515529</v>
      </c>
      <c r="R131" s="98">
        <v>11.679182181707818</v>
      </c>
      <c r="S131" s="98">
        <v>12.24838805400279</v>
      </c>
      <c r="T131" s="98">
        <v>13.505743330509938</v>
      </c>
      <c r="U131" s="98">
        <v>12.855722320850662</v>
      </c>
      <c r="V131" s="98">
        <v>12.610238251042961</v>
      </c>
      <c r="W131" s="98">
        <v>10.620979837534049</v>
      </c>
      <c r="X131" s="98">
        <v>7.3702825846362989</v>
      </c>
      <c r="Y131" s="98">
        <v>6.2978806779684176</v>
      </c>
      <c r="DA131" s="63" t="s">
        <v>1792</v>
      </c>
    </row>
    <row r="132" spans="1:105" ht="12" customHeight="1" x14ac:dyDescent="0.25">
      <c r="A132" s="121" t="s">
        <v>54</v>
      </c>
      <c r="B132" s="122">
        <v>37.136518698712862</v>
      </c>
      <c r="C132" s="122">
        <v>35.537889104289611</v>
      </c>
      <c r="D132" s="122">
        <v>34.657551151361126</v>
      </c>
      <c r="E132" s="122">
        <v>38.990782901662442</v>
      </c>
      <c r="F132" s="122">
        <v>41.265547275643463</v>
      </c>
      <c r="G132" s="122">
        <v>43.551654788818674</v>
      </c>
      <c r="H132" s="122">
        <v>41.265825868958466</v>
      </c>
      <c r="I132" s="122">
        <v>38.72285476870978</v>
      </c>
      <c r="J132" s="122">
        <v>33.312308550413803</v>
      </c>
      <c r="K132" s="122">
        <v>33.313633370578764</v>
      </c>
      <c r="L132" s="122">
        <v>32.28161527167758</v>
      </c>
      <c r="M132" s="122">
        <v>30.217421404363122</v>
      </c>
      <c r="N132" s="122">
        <v>31.0612825161387</v>
      </c>
      <c r="O132" s="122">
        <v>31.661539171814837</v>
      </c>
      <c r="P132" s="122">
        <v>32.841850531698029</v>
      </c>
      <c r="Q132" s="122">
        <v>34.436643705330489</v>
      </c>
      <c r="R132" s="122">
        <v>34.343047374812443</v>
      </c>
      <c r="S132" s="122">
        <v>34.160948571502686</v>
      </c>
      <c r="T132" s="122">
        <v>34.052455370527461</v>
      </c>
      <c r="U132" s="122">
        <v>32.42355268837342</v>
      </c>
      <c r="V132" s="122">
        <v>32.645860662474917</v>
      </c>
      <c r="W132" s="122">
        <v>29.979413188473846</v>
      </c>
      <c r="X132" s="122">
        <v>21.128196821172242</v>
      </c>
      <c r="Y132" s="122">
        <v>21.211769387303942</v>
      </c>
      <c r="DA132" s="130" t="s">
        <v>1793</v>
      </c>
    </row>
    <row r="133" spans="1:105" ht="12" customHeight="1" x14ac:dyDescent="0.25">
      <c r="A133" s="97" t="s">
        <v>50</v>
      </c>
      <c r="B133" s="98">
        <v>1.381759806129206</v>
      </c>
      <c r="C133" s="98">
        <v>1.3317496234926216</v>
      </c>
      <c r="D133" s="98">
        <v>1.4053931435878102</v>
      </c>
      <c r="E133" s="98">
        <v>1.6971337189773383</v>
      </c>
      <c r="F133" s="98">
        <v>1.9125858231786401</v>
      </c>
      <c r="G133" s="98">
        <v>2.0413848220811301</v>
      </c>
      <c r="H133" s="98">
        <v>2.2514332797141896</v>
      </c>
      <c r="I133" s="98">
        <v>2.2617856932903004</v>
      </c>
      <c r="J133" s="98">
        <v>2.0030165609841974</v>
      </c>
      <c r="K133" s="98">
        <v>2.2061121452942349</v>
      </c>
      <c r="L133" s="98">
        <v>2.1561116442594139</v>
      </c>
      <c r="M133" s="98">
        <v>2.2391946304597528</v>
      </c>
      <c r="N133" s="98">
        <v>2.2980583778639501</v>
      </c>
      <c r="O133" s="98">
        <v>2.321964208621655</v>
      </c>
      <c r="P133" s="98">
        <v>2.6072067373567904</v>
      </c>
      <c r="Q133" s="98">
        <v>2.4930473400782427</v>
      </c>
      <c r="R133" s="98">
        <v>2.6771593068036803</v>
      </c>
      <c r="S133" s="98">
        <v>2.6088872545794146</v>
      </c>
      <c r="T133" s="98">
        <v>2.546411483893368</v>
      </c>
      <c r="U133" s="98">
        <v>2.5329420751071448</v>
      </c>
      <c r="V133" s="98">
        <v>2.2163649494819646</v>
      </c>
      <c r="W133" s="98">
        <v>1.964703283167361</v>
      </c>
      <c r="X133" s="98">
        <v>1.7415660299911648</v>
      </c>
      <c r="Y133" s="98">
        <v>1.6082010017541573</v>
      </c>
      <c r="DA133" s="63" t="s">
        <v>1794</v>
      </c>
    </row>
    <row r="134" spans="1:105" ht="12" customHeight="1" x14ac:dyDescent="0.25">
      <c r="A134" s="109" t="s">
        <v>120</v>
      </c>
      <c r="B134" s="33">
        <v>35.754758892583659</v>
      </c>
      <c r="C134" s="33">
        <v>34.206139480796992</v>
      </c>
      <c r="D134" s="33">
        <v>33.252158007773318</v>
      </c>
      <c r="E134" s="33">
        <v>37.293649182685101</v>
      </c>
      <c r="F134" s="33">
        <v>39.352961452464825</v>
      </c>
      <c r="G134" s="33">
        <v>41.510269966737546</v>
      </c>
      <c r="H134" s="33">
        <v>39.014392589244274</v>
      </c>
      <c r="I134" s="33">
        <v>36.461069075419481</v>
      </c>
      <c r="J134" s="33">
        <v>31.309291989429607</v>
      </c>
      <c r="K134" s="33">
        <v>31.107521225284525</v>
      </c>
      <c r="L134" s="33">
        <v>30.125503627418166</v>
      </c>
      <c r="M134" s="33">
        <v>27.978226773903369</v>
      </c>
      <c r="N134" s="33">
        <v>28.763224138274751</v>
      </c>
      <c r="O134" s="33">
        <v>29.339574963193183</v>
      </c>
      <c r="P134" s="33">
        <v>30.234643794341238</v>
      </c>
      <c r="Q134" s="33">
        <v>31.943596365252244</v>
      </c>
      <c r="R134" s="33">
        <v>31.665888068008766</v>
      </c>
      <c r="S134" s="33">
        <v>31.552061316923272</v>
      </c>
      <c r="T134" s="33">
        <v>31.506043886634096</v>
      </c>
      <c r="U134" s="33">
        <v>29.890610613266272</v>
      </c>
      <c r="V134" s="33">
        <v>30.429495712992949</v>
      </c>
      <c r="W134" s="33">
        <v>28.014709905306486</v>
      </c>
      <c r="X134" s="33">
        <v>19.386630791181076</v>
      </c>
      <c r="Y134" s="33">
        <v>19.603568385549785</v>
      </c>
      <c r="DA134" s="60" t="s">
        <v>1795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0.47377729801289192</v>
      </c>
      <c r="C136" s="119">
        <f t="shared" si="26"/>
        <v>0.47459899246105525</v>
      </c>
      <c r="D136" s="119">
        <f t="shared" si="26"/>
        <v>0.47996217057913426</v>
      </c>
      <c r="E136" s="119">
        <f t="shared" si="26"/>
        <v>0.48512698782375918</v>
      </c>
      <c r="F136" s="119">
        <f t="shared" si="26"/>
        <v>0.4929971179115829</v>
      </c>
      <c r="G136" s="119">
        <f t="shared" si="26"/>
        <v>0.49920807795988187</v>
      </c>
      <c r="H136" s="119">
        <f t="shared" si="26"/>
        <v>0.5061518107578048</v>
      </c>
      <c r="I136" s="119">
        <f t="shared" si="26"/>
        <v>0.51193631010863849</v>
      </c>
      <c r="J136" s="119">
        <f t="shared" si="26"/>
        <v>0.51262526660997576</v>
      </c>
      <c r="K136" s="119">
        <f t="shared" si="26"/>
        <v>0.52127980822568132</v>
      </c>
      <c r="L136" s="119">
        <f t="shared" si="26"/>
        <v>0.52736544547957553</v>
      </c>
      <c r="M136" s="119">
        <f t="shared" si="26"/>
        <v>0.53951459180999684</v>
      </c>
      <c r="N136" s="119">
        <f t="shared" si="26"/>
        <v>0.55275511522524146</v>
      </c>
      <c r="O136" s="119">
        <f t="shared" si="26"/>
        <v>0.56751817411295824</v>
      </c>
      <c r="P136" s="119">
        <f t="shared" si="26"/>
        <v>0.57746124901481044</v>
      </c>
      <c r="Q136" s="119">
        <f t="shared" si="26"/>
        <v>0.58293105024776648</v>
      </c>
      <c r="R136" s="119">
        <f t="shared" ref="R136:V136" si="27">IF(R117=0,"",R117/R98)</f>
        <v>0.59363076032730167</v>
      </c>
      <c r="S136" s="119">
        <f t="shared" si="27"/>
        <v>0.60573015232991367</v>
      </c>
      <c r="T136" s="119">
        <f t="shared" si="27"/>
        <v>0.62073061361745774</v>
      </c>
      <c r="U136" s="119">
        <f t="shared" si="27"/>
        <v>0.63596750587404005</v>
      </c>
      <c r="V136" s="119">
        <f t="shared" si="27"/>
        <v>0.64542346148969598</v>
      </c>
      <c r="W136" s="119">
        <f t="shared" ref="W136:Y136" si="28">IF(W117=0,"",W117/W98)</f>
        <v>0.65431262517225253</v>
      </c>
      <c r="X136" s="119">
        <f t="shared" si="28"/>
        <v>0.66293549279481301</v>
      </c>
      <c r="Y136" s="119">
        <f t="shared" si="28"/>
        <v>0.67317858753626447</v>
      </c>
      <c r="DA136" s="129" t="s">
        <v>1946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0.45754761179628584</v>
      </c>
      <c r="C137" s="124">
        <f t="shared" si="29"/>
        <v>0.4594183821151353</v>
      </c>
      <c r="D137" s="124">
        <f t="shared" si="29"/>
        <v>0.46312650587710907</v>
      </c>
      <c r="E137" s="124">
        <f t="shared" si="29"/>
        <v>0.46920756896547683</v>
      </c>
      <c r="F137" s="124">
        <f t="shared" si="29"/>
        <v>0.47620992367020865</v>
      </c>
      <c r="G137" s="124">
        <f t="shared" si="29"/>
        <v>0.48181246777523834</v>
      </c>
      <c r="H137" s="124">
        <f t="shared" si="29"/>
        <v>0.48612264174579095</v>
      </c>
      <c r="I137" s="124">
        <f t="shared" si="29"/>
        <v>0.49026789717739933</v>
      </c>
      <c r="J137" s="124">
        <f t="shared" si="29"/>
        <v>0.49661145353909519</v>
      </c>
      <c r="K137" s="124">
        <f t="shared" si="29"/>
        <v>0.50287810068291849</v>
      </c>
      <c r="L137" s="124">
        <f t="shared" si="29"/>
        <v>0.51125020780117469</v>
      </c>
      <c r="M137" s="124">
        <f t="shared" si="29"/>
        <v>0.52235317584098373</v>
      </c>
      <c r="N137" s="124">
        <f t="shared" si="29"/>
        <v>0.53628404356630421</v>
      </c>
      <c r="O137" s="124">
        <f t="shared" si="29"/>
        <v>0.55296152789935682</v>
      </c>
      <c r="P137" s="124">
        <f t="shared" si="29"/>
        <v>0.55964065143808428</v>
      </c>
      <c r="Q137" s="124">
        <f t="shared" si="29"/>
        <v>0.56694622107285397</v>
      </c>
      <c r="R137" s="124">
        <f t="shared" ref="R137:V137" si="30">IF(R118=0,"",R118/R99)</f>
        <v>0.57694451959042525</v>
      </c>
      <c r="S137" s="124">
        <f t="shared" si="30"/>
        <v>0.5894789520987912</v>
      </c>
      <c r="T137" s="124">
        <f t="shared" si="30"/>
        <v>0.60443618008517286</v>
      </c>
      <c r="U137" s="124">
        <f t="shared" si="30"/>
        <v>0.61689929762166396</v>
      </c>
      <c r="V137" s="124">
        <f t="shared" si="30"/>
        <v>0.6289595402237198</v>
      </c>
      <c r="W137" s="124">
        <f t="shared" ref="W137:Y137" si="31">IF(W118=0,"",W118/W99)</f>
        <v>0.63792776489509928</v>
      </c>
      <c r="X137" s="124">
        <f t="shared" si="31"/>
        <v>0.64679808602299171</v>
      </c>
      <c r="Y137" s="124">
        <f t="shared" si="31"/>
        <v>0.65767575792532751</v>
      </c>
      <c r="DA137" s="130" t="s">
        <v>1947</v>
      </c>
    </row>
    <row r="138" spans="1:105" ht="12" customHeight="1" x14ac:dyDescent="0.25">
      <c r="A138" s="97" t="s">
        <v>211</v>
      </c>
      <c r="B138" s="111">
        <f t="shared" ref="B138:Q138" si="32">IF(B119=0,"",B119/B100)</f>
        <v>0.45154491189020102</v>
      </c>
      <c r="C138" s="111">
        <f t="shared" si="32"/>
        <v>0.45354325371449533</v>
      </c>
      <c r="D138" s="111">
        <f t="shared" si="32"/>
        <v>0.45738688027274887</v>
      </c>
      <c r="E138" s="111">
        <f t="shared" si="32"/>
        <v>0.46355712316957037</v>
      </c>
      <c r="F138" s="111">
        <f t="shared" si="32"/>
        <v>0.47055527774075212</v>
      </c>
      <c r="G138" s="111">
        <f t="shared" si="32"/>
        <v>0.47624233411511857</v>
      </c>
      <c r="H138" s="111">
        <f t="shared" si="32"/>
        <v>0.48067303905575404</v>
      </c>
      <c r="I138" s="111">
        <f t="shared" si="32"/>
        <v>0.48489065409817311</v>
      </c>
      <c r="J138" s="111">
        <f t="shared" si="32"/>
        <v>0.49124726055819473</v>
      </c>
      <c r="K138" s="111">
        <f t="shared" si="32"/>
        <v>0.49758139906220722</v>
      </c>
      <c r="L138" s="111">
        <f t="shared" si="32"/>
        <v>0.50602614770135079</v>
      </c>
      <c r="M138" s="111">
        <f t="shared" si="32"/>
        <v>0.51720625499514095</v>
      </c>
      <c r="N138" s="111">
        <f t="shared" si="32"/>
        <v>0.53119791675276851</v>
      </c>
      <c r="O138" s="111">
        <f t="shared" si="32"/>
        <v>0.54794966569902193</v>
      </c>
      <c r="P138" s="111">
        <f t="shared" si="32"/>
        <v>0.55467794664403935</v>
      </c>
      <c r="Q138" s="111">
        <f t="shared" si="32"/>
        <v>0.5620429679850204</v>
      </c>
      <c r="R138" s="111">
        <f t="shared" ref="R138:V138" si="33">IF(R119=0,"",R119/R100)</f>
        <v>0.57209279745576014</v>
      </c>
      <c r="S138" s="111">
        <f t="shared" si="33"/>
        <v>0.5846993453823397</v>
      </c>
      <c r="T138" s="111">
        <f t="shared" si="33"/>
        <v>0.59972605087495356</v>
      </c>
      <c r="U138" s="111">
        <f t="shared" si="33"/>
        <v>0.61223030173617254</v>
      </c>
      <c r="V138" s="111">
        <f t="shared" si="33"/>
        <v>0.62455187222482089</v>
      </c>
      <c r="W138" s="111">
        <f t="shared" ref="W138:Y138" si="34">IF(W119=0,"",W119/W100)</f>
        <v>0.63353968422244766</v>
      </c>
      <c r="X138" s="111">
        <f t="shared" si="34"/>
        <v>0.64261956231996731</v>
      </c>
      <c r="Y138" s="111">
        <f t="shared" si="34"/>
        <v>0.65358415537565395</v>
      </c>
      <c r="DA138" s="63" t="s">
        <v>1948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:Y139" si="37">IF(W120=0,"",W120/W101)</f>
        <v>1</v>
      </c>
      <c r="X139" s="111">
        <f t="shared" si="37"/>
        <v>1</v>
      </c>
      <c r="Y139" s="111">
        <f t="shared" si="37"/>
        <v>1</v>
      </c>
      <c r="DA139" s="63" t="s">
        <v>1949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1.9429532402555638</v>
      </c>
      <c r="C140" s="124">
        <f t="shared" si="38"/>
        <v>2.0515526000943756</v>
      </c>
      <c r="D140" s="124">
        <f t="shared" si="38"/>
        <v>2.1521873014145663</v>
      </c>
      <c r="E140" s="124">
        <f t="shared" si="38"/>
        <v>2.270236377810229</v>
      </c>
      <c r="F140" s="124">
        <f t="shared" si="38"/>
        <v>2.4433277675272489</v>
      </c>
      <c r="G140" s="124">
        <f t="shared" si="38"/>
        <v>2.6930870551866883</v>
      </c>
      <c r="H140" s="124">
        <f t="shared" si="38"/>
        <v>2.908038083717317</v>
      </c>
      <c r="I140" s="124">
        <f t="shared" si="38"/>
        <v>3.0189286643514581</v>
      </c>
      <c r="J140" s="124">
        <f t="shared" si="38"/>
        <v>3.0868511147233413</v>
      </c>
      <c r="K140" s="124">
        <f t="shared" si="38"/>
        <v>3.1720598063422365</v>
      </c>
      <c r="L140" s="124">
        <f t="shared" si="38"/>
        <v>3.2757952573310458</v>
      </c>
      <c r="M140" s="124">
        <f t="shared" si="38"/>
        <v>3.3768533210127507</v>
      </c>
      <c r="N140" s="124">
        <f t="shared" si="38"/>
        <v>3.551763026895177</v>
      </c>
      <c r="O140" s="124">
        <f t="shared" si="38"/>
        <v>3.79960581652408</v>
      </c>
      <c r="P140" s="124">
        <f t="shared" si="38"/>
        <v>4.0062000335664685</v>
      </c>
      <c r="Q140" s="124">
        <f t="shared" si="38"/>
        <v>4.1439761255931593</v>
      </c>
      <c r="R140" s="124">
        <f t="shared" ref="R140:V140" si="39">IF(R121=0,"",R121/R102)</f>
        <v>4.2602008245070682</v>
      </c>
      <c r="S140" s="124">
        <f t="shared" si="39"/>
        <v>4.3561903073527279</v>
      </c>
      <c r="T140" s="124">
        <f t="shared" si="39"/>
        <v>4.4420816335156985</v>
      </c>
      <c r="U140" s="124">
        <f t="shared" si="39"/>
        <v>4.5310466022142739</v>
      </c>
      <c r="V140" s="124">
        <f t="shared" si="39"/>
        <v>4.5997918658348365</v>
      </c>
      <c r="W140" s="124">
        <f t="shared" ref="W140:Y140" si="40">IF(W121=0,"",W121/W102)</f>
        <v>4.6428716891667801</v>
      </c>
      <c r="X140" s="124">
        <f t="shared" si="40"/>
        <v>4.6669249446187147</v>
      </c>
      <c r="Y140" s="124">
        <f t="shared" si="40"/>
        <v>4.6864215164955327</v>
      </c>
      <c r="DA140" s="130" t="s">
        <v>1950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1.9429532402555638</v>
      </c>
      <c r="C141" s="111">
        <f t="shared" si="41"/>
        <v>2.0515526000943756</v>
      </c>
      <c r="D141" s="111">
        <f t="shared" si="41"/>
        <v>2.1521873014145663</v>
      </c>
      <c r="E141" s="111">
        <f t="shared" si="41"/>
        <v>2.270236377810229</v>
      </c>
      <c r="F141" s="111">
        <f t="shared" si="41"/>
        <v>2.4433277675272489</v>
      </c>
      <c r="G141" s="111">
        <f t="shared" si="41"/>
        <v>2.6930870551866883</v>
      </c>
      <c r="H141" s="111">
        <f t="shared" si="41"/>
        <v>2.908038083717317</v>
      </c>
      <c r="I141" s="111">
        <f t="shared" si="41"/>
        <v>3.0189286643514581</v>
      </c>
      <c r="J141" s="111">
        <f t="shared" si="41"/>
        <v>3.0868511147233413</v>
      </c>
      <c r="K141" s="111">
        <f t="shared" si="41"/>
        <v>3.1720598063422365</v>
      </c>
      <c r="L141" s="111">
        <f t="shared" si="41"/>
        <v>3.2757952573310458</v>
      </c>
      <c r="M141" s="111">
        <f t="shared" si="41"/>
        <v>3.3768533210127507</v>
      </c>
      <c r="N141" s="111">
        <f t="shared" si="41"/>
        <v>3.551763026895177</v>
      </c>
      <c r="O141" s="111">
        <f t="shared" si="41"/>
        <v>3.79960581652408</v>
      </c>
      <c r="P141" s="111">
        <f t="shared" si="41"/>
        <v>4.0062000335664685</v>
      </c>
      <c r="Q141" s="111">
        <f t="shared" si="41"/>
        <v>4.1439761255931593</v>
      </c>
      <c r="R141" s="111">
        <f t="shared" ref="R141:V141" si="42">IF(R122=0,"",R122/R103)</f>
        <v>4.2602008245070682</v>
      </c>
      <c r="S141" s="111">
        <f t="shared" si="42"/>
        <v>4.3561903073527279</v>
      </c>
      <c r="T141" s="111">
        <f t="shared" si="42"/>
        <v>4.4420816335156985</v>
      </c>
      <c r="U141" s="111">
        <f t="shared" si="42"/>
        <v>4.5310466022142739</v>
      </c>
      <c r="V141" s="111">
        <f t="shared" si="42"/>
        <v>4.5997918658348365</v>
      </c>
      <c r="W141" s="111">
        <f t="shared" ref="W141:Y141" si="43">IF(W122=0,"",W122/W103)</f>
        <v>4.6428716891667801</v>
      </c>
      <c r="X141" s="111">
        <f t="shared" si="43"/>
        <v>4.6669249446187147</v>
      </c>
      <c r="Y141" s="111">
        <f t="shared" si="43"/>
        <v>4.6864215164955327</v>
      </c>
      <c r="DA141" s="63" t="s">
        <v>1951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0.6141031564840872</v>
      </c>
      <c r="C142" s="124">
        <f t="shared" si="44"/>
        <v>0.61475768106787709</v>
      </c>
      <c r="D142" s="124">
        <f t="shared" si="44"/>
        <v>0.61804634760465982</v>
      </c>
      <c r="E142" s="124">
        <f t="shared" si="44"/>
        <v>0.61946143520806773</v>
      </c>
      <c r="F142" s="124">
        <f t="shared" si="44"/>
        <v>0.61813852907051914</v>
      </c>
      <c r="G142" s="124">
        <f t="shared" si="44"/>
        <v>0.61953250143268745</v>
      </c>
      <c r="H142" s="124">
        <f t="shared" si="44"/>
        <v>0.62277081825580394</v>
      </c>
      <c r="I142" s="124">
        <f t="shared" si="44"/>
        <v>0.62593088959164866</v>
      </c>
      <c r="J142" s="124">
        <f t="shared" si="44"/>
        <v>0.61959490501124215</v>
      </c>
      <c r="K142" s="124">
        <f t="shared" si="44"/>
        <v>0.62452732623792517</v>
      </c>
      <c r="L142" s="124">
        <f t="shared" si="44"/>
        <v>0.62678978399034313</v>
      </c>
      <c r="M142" s="124">
        <f t="shared" si="44"/>
        <v>0.62835231147518034</v>
      </c>
      <c r="N142" s="124">
        <f t="shared" si="44"/>
        <v>0.63695710110802428</v>
      </c>
      <c r="O142" s="124">
        <f t="shared" si="44"/>
        <v>0.64757739760911104</v>
      </c>
      <c r="P142" s="124">
        <f t="shared" si="44"/>
        <v>0.6522605684365973</v>
      </c>
      <c r="Q142" s="124">
        <f t="shared" si="44"/>
        <v>0.65699629903512535</v>
      </c>
      <c r="R142" s="124">
        <f t="shared" ref="R142:V142" si="45">IF(R123=0,"",R123/R104)</f>
        <v>0.66691154771733141</v>
      </c>
      <c r="S142" s="124">
        <f t="shared" si="45"/>
        <v>0.67882872104512826</v>
      </c>
      <c r="T142" s="124">
        <f t="shared" si="45"/>
        <v>0.69449681910457906</v>
      </c>
      <c r="U142" s="124">
        <f t="shared" si="45"/>
        <v>0.70755472620243132</v>
      </c>
      <c r="V142" s="124">
        <f t="shared" si="45"/>
        <v>0.72077850906701502</v>
      </c>
      <c r="W142" s="124">
        <f t="shared" ref="W142:Y142" si="46">IF(W123=0,"",W123/W104)</f>
        <v>0.72916597600214683</v>
      </c>
      <c r="X142" s="124">
        <f t="shared" si="46"/>
        <v>0.73419778839769034</v>
      </c>
      <c r="Y142" s="124">
        <f t="shared" si="46"/>
        <v>0.74464367703042444</v>
      </c>
      <c r="DA142" s="130" t="s">
        <v>1952</v>
      </c>
    </row>
    <row r="143" spans="1:105" ht="12" customHeight="1" x14ac:dyDescent="0.25">
      <c r="A143" s="97" t="s">
        <v>138</v>
      </c>
      <c r="B143" s="111">
        <f t="shared" ref="B143:Q143" si="47">IF(B124=0,"",B124/B105)</f>
        <v>0.52018859262093986</v>
      </c>
      <c r="C143" s="111">
        <f t="shared" si="47"/>
        <v>0.5215934960504961</v>
      </c>
      <c r="D143" s="111">
        <f t="shared" si="47"/>
        <v>0.52421294296600784</v>
      </c>
      <c r="E143" s="111">
        <f t="shared" si="47"/>
        <v>0.5276213635027549</v>
      </c>
      <c r="F143" s="111">
        <f t="shared" si="47"/>
        <v>0.53111773921277594</v>
      </c>
      <c r="G143" s="111">
        <f t="shared" si="47"/>
        <v>0.53399047221175078</v>
      </c>
      <c r="H143" s="111">
        <f t="shared" si="47"/>
        <v>0.53637681271386839</v>
      </c>
      <c r="I143" s="111">
        <f t="shared" si="47"/>
        <v>0.53865747066369329</v>
      </c>
      <c r="J143" s="111">
        <f t="shared" si="47"/>
        <v>0.54307587091610643</v>
      </c>
      <c r="K143" s="111">
        <f t="shared" si="47"/>
        <v>0.54694331988670675</v>
      </c>
      <c r="L143" s="111">
        <f t="shared" si="47"/>
        <v>0.55189278418875298</v>
      </c>
      <c r="M143" s="111">
        <f t="shared" si="47"/>
        <v>0.55863111050849812</v>
      </c>
      <c r="N143" s="111">
        <f t="shared" si="47"/>
        <v>0.56749061432106362</v>
      </c>
      <c r="O143" s="111">
        <f t="shared" si="47"/>
        <v>0.57933121642891405</v>
      </c>
      <c r="P143" s="111">
        <f t="shared" si="47"/>
        <v>0.58365006686181053</v>
      </c>
      <c r="Q143" s="111">
        <f t="shared" si="47"/>
        <v>0.58861128409108143</v>
      </c>
      <c r="R143" s="111">
        <f t="shared" ref="R143:V143" si="48">IF(R124=0,"",R124/R105)</f>
        <v>0.5961228110049438</v>
      </c>
      <c r="S143" s="111">
        <f t="shared" si="48"/>
        <v>0.60777431655526615</v>
      </c>
      <c r="T143" s="111">
        <f t="shared" si="48"/>
        <v>0.62353664587913937</v>
      </c>
      <c r="U143" s="111">
        <f t="shared" si="48"/>
        <v>0.64197405435939603</v>
      </c>
      <c r="V143" s="111">
        <f t="shared" si="48"/>
        <v>0.66124465545322486</v>
      </c>
      <c r="W143" s="111">
        <f t="shared" ref="W143:Y143" si="49">IF(W124=0,"",W124/W105)</f>
        <v>0.68153430976825569</v>
      </c>
      <c r="X143" s="111">
        <f t="shared" si="49"/>
        <v>0.70055996791243813</v>
      </c>
      <c r="Y143" s="111">
        <f t="shared" si="49"/>
        <v>0.71699567931549357</v>
      </c>
      <c r="DA143" s="63" t="s">
        <v>1953</v>
      </c>
    </row>
    <row r="144" spans="1:105" ht="12" customHeight="1" x14ac:dyDescent="0.25">
      <c r="A144" s="97" t="s">
        <v>137</v>
      </c>
      <c r="B144" s="111">
        <f t="shared" ref="B144:Q144" si="50">IF(B125=0,"",B125/B106)</f>
        <v>0.72142891403326226</v>
      </c>
      <c r="C144" s="111">
        <f t="shared" si="50"/>
        <v>0.73661591745053345</v>
      </c>
      <c r="D144" s="111">
        <f t="shared" si="50"/>
        <v>0.73364216997136167</v>
      </c>
      <c r="E144" s="111">
        <f t="shared" si="50"/>
        <v>0.73380235975163433</v>
      </c>
      <c r="F144" s="111">
        <f t="shared" si="50"/>
        <v>0.74791306761272169</v>
      </c>
      <c r="G144" s="111">
        <f t="shared" si="50"/>
        <v>0.74450868412069982</v>
      </c>
      <c r="H144" s="111">
        <f t="shared" si="50"/>
        <v>0.74362541800360971</v>
      </c>
      <c r="I144" s="111">
        <f t="shared" si="50"/>
        <v>0.7351627860359512</v>
      </c>
      <c r="J144" s="111">
        <f t="shared" si="50"/>
        <v>0.75645903371455625</v>
      </c>
      <c r="K144" s="111">
        <f t="shared" si="50"/>
        <v>0.75491685033031708</v>
      </c>
      <c r="L144" s="111">
        <f t="shared" si="50"/>
        <v>0.75612090299188883</v>
      </c>
      <c r="M144" s="111">
        <f t="shared" si="50"/>
        <v>0.7665934982472602</v>
      </c>
      <c r="N144" s="111">
        <f t="shared" si="50"/>
        <v>0.7661078540412346</v>
      </c>
      <c r="O144" s="111">
        <f t="shared" si="50"/>
        <v>0.8035911926925049</v>
      </c>
      <c r="P144" s="111">
        <f t="shared" si="50"/>
        <v>0.82206661947358872</v>
      </c>
      <c r="Q144" s="111">
        <f t="shared" si="50"/>
        <v>0.81967901202705407</v>
      </c>
      <c r="R144" s="111">
        <f t="shared" ref="R144:V144" si="51">IF(R125=0,"",R125/R106)</f>
        <v>0.79198651253612939</v>
      </c>
      <c r="S144" s="111">
        <f t="shared" si="51"/>
        <v>0.79151762948508486</v>
      </c>
      <c r="T144" s="111">
        <f t="shared" si="51"/>
        <v>0.81538834394315507</v>
      </c>
      <c r="U144" s="111">
        <f t="shared" si="51"/>
        <v>0.82278039392909619</v>
      </c>
      <c r="V144" s="111">
        <f t="shared" si="51"/>
        <v>0.87855985780010992</v>
      </c>
      <c r="W144" s="111">
        <f t="shared" ref="W144:Y144" si="52">IF(W125=0,"",W125/W106)</f>
        <v>0.89941448446281858</v>
      </c>
      <c r="X144" s="111">
        <f t="shared" si="52"/>
        <v>0.88740372609336915</v>
      </c>
      <c r="Y144" s="111">
        <f t="shared" si="52"/>
        <v>0.88179616619480428</v>
      </c>
      <c r="DA144" s="63" t="s">
        <v>1954</v>
      </c>
    </row>
    <row r="145" spans="1:105" ht="12" customHeight="1" x14ac:dyDescent="0.25">
      <c r="A145" s="100" t="s">
        <v>211</v>
      </c>
      <c r="B145" s="112">
        <f t="shared" ref="B145:Q145" si="53">IF(B126=0,"",B126/B107)</f>
        <v>0.52018859262093986</v>
      </c>
      <c r="C145" s="112">
        <f t="shared" si="53"/>
        <v>0.53309182047902581</v>
      </c>
      <c r="D145" s="112">
        <f t="shared" si="53"/>
        <v>0.53518188528568078</v>
      </c>
      <c r="E145" s="112">
        <f t="shared" si="53"/>
        <v>0.53983631993619619</v>
      </c>
      <c r="F145" s="112">
        <f t="shared" si="53"/>
        <v>0.54168809659230222</v>
      </c>
      <c r="G145" s="112">
        <f t="shared" si="53"/>
        <v>0.5425836027943276</v>
      </c>
      <c r="H145" s="112">
        <f t="shared" si="53"/>
        <v>0.54512896260862609</v>
      </c>
      <c r="I145" s="112">
        <f t="shared" si="53"/>
        <v>0.5484300618980904</v>
      </c>
      <c r="J145" s="112">
        <f t="shared" si="53"/>
        <v>0.55390449698562172</v>
      </c>
      <c r="K145" s="112">
        <f t="shared" si="53"/>
        <v>0.5593985260935701</v>
      </c>
      <c r="L145" s="112">
        <f t="shared" si="53"/>
        <v>0.56243699178306861</v>
      </c>
      <c r="M145" s="112">
        <f t="shared" si="53"/>
        <v>0.56749349654770509</v>
      </c>
      <c r="N145" s="112">
        <f t="shared" si="53"/>
        <v>0.56805135962516495</v>
      </c>
      <c r="O145" s="112">
        <f t="shared" si="53"/>
        <v>0.57828982680955621</v>
      </c>
      <c r="P145" s="112">
        <f t="shared" si="53"/>
        <v>0.59138462878736531</v>
      </c>
      <c r="Q145" s="112">
        <f t="shared" si="53"/>
        <v>0.60758510426573109</v>
      </c>
      <c r="R145" s="112">
        <f t="shared" ref="R145:V145" si="54">IF(R126=0,"",R126/R107)</f>
        <v>0.61110614409286312</v>
      </c>
      <c r="S145" s="112">
        <f t="shared" si="54"/>
        <v>0.62393528745704341</v>
      </c>
      <c r="T145" s="112">
        <f t="shared" si="54"/>
        <v>0.63793333947780373</v>
      </c>
      <c r="U145" s="112">
        <f t="shared" si="54"/>
        <v>0.65032563805394561</v>
      </c>
      <c r="V145" s="112">
        <f t="shared" si="54"/>
        <v>0.67163629442124406</v>
      </c>
      <c r="W145" s="112">
        <f t="shared" ref="W145:Y145" si="55">IF(W126=0,"",W126/W107)</f>
        <v>0.69260345908690246</v>
      </c>
      <c r="X145" s="112">
        <f t="shared" si="55"/>
        <v>0.73380313897319138</v>
      </c>
      <c r="Y145" s="112">
        <f t="shared" si="55"/>
        <v>0.74228339848838887</v>
      </c>
      <c r="DA145" s="131" t="s">
        <v>1955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:Y146" si="58">IF(W127=0,"",W127/W108)</f>
        <v>1</v>
      </c>
      <c r="X146" s="113">
        <f t="shared" si="58"/>
        <v>1</v>
      </c>
      <c r="Y146" s="113">
        <f t="shared" si="58"/>
        <v>1</v>
      </c>
      <c r="DA146" s="132" t="s">
        <v>1956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0.65118384724683143</v>
      </c>
      <c r="C147" s="112">
        <f t="shared" si="59"/>
        <v>0.65336285767313085</v>
      </c>
      <c r="D147" s="112">
        <f t="shared" si="59"/>
        <v>0.65632431597229368</v>
      </c>
      <c r="E147" s="112">
        <f t="shared" si="59"/>
        <v>0.66012107059408265</v>
      </c>
      <c r="F147" s="112">
        <f t="shared" si="59"/>
        <v>0.66432018393945791</v>
      </c>
      <c r="G147" s="112">
        <f t="shared" si="59"/>
        <v>0.66835491739933495</v>
      </c>
      <c r="H147" s="112">
        <f t="shared" si="59"/>
        <v>0.67262210931110855</v>
      </c>
      <c r="I147" s="112">
        <f t="shared" si="59"/>
        <v>0.67465107112984057</v>
      </c>
      <c r="J147" s="112">
        <f t="shared" si="59"/>
        <v>0.67530213144378082</v>
      </c>
      <c r="K147" s="112">
        <f t="shared" si="59"/>
        <v>0.67635050734103075</v>
      </c>
      <c r="L147" s="112">
        <f t="shared" si="59"/>
        <v>0.67813320630903784</v>
      </c>
      <c r="M147" s="112">
        <f t="shared" si="59"/>
        <v>0.68093907944057253</v>
      </c>
      <c r="N147" s="112">
        <f t="shared" si="59"/>
        <v>0.68497034890826713</v>
      </c>
      <c r="O147" s="112">
        <f t="shared" si="59"/>
        <v>0.68970830190702415</v>
      </c>
      <c r="P147" s="112">
        <f t="shared" si="59"/>
        <v>0.6943009825252775</v>
      </c>
      <c r="Q147" s="112">
        <f t="shared" si="59"/>
        <v>0.69951061080085708</v>
      </c>
      <c r="R147" s="112">
        <f t="shared" ref="R147:V147" si="60">IF(R128=0,"",R128/R109)</f>
        <v>0.70678210345650216</v>
      </c>
      <c r="S147" s="112">
        <f t="shared" si="60"/>
        <v>0.71544277622180097</v>
      </c>
      <c r="T147" s="112">
        <f t="shared" si="60"/>
        <v>0.72723637088595916</v>
      </c>
      <c r="U147" s="112">
        <f t="shared" si="60"/>
        <v>0.73749705624656192</v>
      </c>
      <c r="V147" s="112">
        <f t="shared" si="60"/>
        <v>0.74728416180767088</v>
      </c>
      <c r="W147" s="112">
        <f t="shared" ref="W147:Y147" si="61">IF(W128=0,"",W128/W109)</f>
        <v>0.75352685230014649</v>
      </c>
      <c r="X147" s="112">
        <f t="shared" si="61"/>
        <v>0.75741314848283769</v>
      </c>
      <c r="Y147" s="112">
        <f t="shared" si="61"/>
        <v>0.76492213033200396</v>
      </c>
      <c r="DA147" s="131" t="s">
        <v>1957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0.81682830902649439</v>
      </c>
      <c r="C148" s="113">
        <f t="shared" si="62"/>
        <v>0.8281036332479651</v>
      </c>
      <c r="D148" s="113">
        <f t="shared" si="62"/>
        <v>0.82666454556983759</v>
      </c>
      <c r="E148" s="113">
        <f t="shared" si="62"/>
        <v>0.82677899180318803</v>
      </c>
      <c r="F148" s="113">
        <f t="shared" si="62"/>
        <v>0.83660085162411024</v>
      </c>
      <c r="G148" s="113">
        <f t="shared" si="62"/>
        <v>0.83425563181814644</v>
      </c>
      <c r="H148" s="113">
        <f t="shared" si="62"/>
        <v>0.83324068052183209</v>
      </c>
      <c r="I148" s="113">
        <f t="shared" si="62"/>
        <v>0.82605673142730462</v>
      </c>
      <c r="J148" s="113">
        <f t="shared" si="62"/>
        <v>0.83986398142863006</v>
      </c>
      <c r="K148" s="113">
        <f t="shared" si="62"/>
        <v>0.83732823681438517</v>
      </c>
      <c r="L148" s="113">
        <f t="shared" si="62"/>
        <v>0.83741596914517724</v>
      </c>
      <c r="M148" s="113">
        <f t="shared" si="62"/>
        <v>0.84370437056491121</v>
      </c>
      <c r="N148" s="113">
        <f t="shared" si="62"/>
        <v>0.84382088231615038</v>
      </c>
      <c r="O148" s="113">
        <f t="shared" si="62"/>
        <v>0.86855209541570233</v>
      </c>
      <c r="P148" s="113">
        <f t="shared" si="62"/>
        <v>0.87936581802010227</v>
      </c>
      <c r="Q148" s="113">
        <f t="shared" si="62"/>
        <v>0.8749350914445877</v>
      </c>
      <c r="R148" s="113">
        <f t="shared" ref="R148:V148" si="63">IF(R129=0,"",R129/R110)</f>
        <v>0.85774594105557644</v>
      </c>
      <c r="S148" s="113">
        <f t="shared" si="63"/>
        <v>0.85743678022323266</v>
      </c>
      <c r="T148" s="113">
        <f t="shared" si="63"/>
        <v>0.87294359571576874</v>
      </c>
      <c r="U148" s="113">
        <f t="shared" si="63"/>
        <v>0.87598795926467743</v>
      </c>
      <c r="V148" s="113">
        <f t="shared" si="63"/>
        <v>0.91183392218280157</v>
      </c>
      <c r="W148" s="113">
        <f t="shared" ref="W148:Y148" si="64">IF(W129=0,"",W129/W110)</f>
        <v>0.92343569485193355</v>
      </c>
      <c r="X148" s="113">
        <f t="shared" si="64"/>
        <v>0.90197781432474489</v>
      </c>
      <c r="Y148" s="113">
        <f t="shared" si="64"/>
        <v>0.89803417777907957</v>
      </c>
      <c r="DA148" s="132" t="s">
        <v>1958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0.65118384724683143</v>
      </c>
      <c r="C149" s="111">
        <f t="shared" si="65"/>
        <v>0.66292409112319683</v>
      </c>
      <c r="D149" s="111">
        <f t="shared" si="65"/>
        <v>0.66596315008739992</v>
      </c>
      <c r="E149" s="111">
        <f t="shared" si="65"/>
        <v>0.67012512108821543</v>
      </c>
      <c r="F149" s="111">
        <f t="shared" si="65"/>
        <v>0.6710001063852753</v>
      </c>
      <c r="G149" s="111">
        <f t="shared" si="65"/>
        <v>0.67200726426236657</v>
      </c>
      <c r="H149" s="111">
        <f t="shared" si="65"/>
        <v>0.67368646553583167</v>
      </c>
      <c r="I149" s="111">
        <f t="shared" si="65"/>
        <v>0.67519582440268366</v>
      </c>
      <c r="J149" s="111">
        <f t="shared" si="65"/>
        <v>0.67685736782352457</v>
      </c>
      <c r="K149" s="111">
        <f t="shared" si="65"/>
        <v>0.67968309331106846</v>
      </c>
      <c r="L149" s="111">
        <f t="shared" si="65"/>
        <v>0.68109980716527463</v>
      </c>
      <c r="M149" s="111">
        <f t="shared" si="65"/>
        <v>0.68306168112051302</v>
      </c>
      <c r="N149" s="111">
        <f t="shared" si="65"/>
        <v>0.68445555150821746</v>
      </c>
      <c r="O149" s="111">
        <f t="shared" si="65"/>
        <v>0.68897373045505894</v>
      </c>
      <c r="P149" s="111">
        <f t="shared" si="65"/>
        <v>0.69526729079369232</v>
      </c>
      <c r="Q149" s="111">
        <f t="shared" si="65"/>
        <v>0.70388941185704534</v>
      </c>
      <c r="R149" s="111">
        <f t="shared" ref="R149:V149" si="66">IF(R130=0,"",R130/R111)</f>
        <v>0.71328691480699613</v>
      </c>
      <c r="S149" s="111">
        <f t="shared" si="66"/>
        <v>0.72445370208015947</v>
      </c>
      <c r="T149" s="111">
        <f t="shared" si="66"/>
        <v>0.73262413011366923</v>
      </c>
      <c r="U149" s="111">
        <f t="shared" si="66"/>
        <v>0.7386822906427859</v>
      </c>
      <c r="V149" s="111">
        <f t="shared" si="66"/>
        <v>0.74443449733944445</v>
      </c>
      <c r="W149" s="111">
        <f t="shared" ref="W149:Y149" si="67">IF(W130=0,"",W130/W111)</f>
        <v>0.75014970139636861</v>
      </c>
      <c r="X149" s="111">
        <f t="shared" si="67"/>
        <v>0.7598338758770723</v>
      </c>
      <c r="Y149" s="111">
        <f t="shared" si="67"/>
        <v>0.77109241853623745</v>
      </c>
      <c r="DA149" s="63" t="s">
        <v>1959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:Y150" si="70">IF(W131=0,"",W131/W112)</f>
        <v>1</v>
      </c>
      <c r="X150" s="111">
        <f t="shared" si="70"/>
        <v>1</v>
      </c>
      <c r="Y150" s="111">
        <f t="shared" si="70"/>
        <v>1</v>
      </c>
      <c r="DA150" s="63" t="s">
        <v>1960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0.7468052424968783</v>
      </c>
      <c r="C151" s="124">
        <f t="shared" si="71"/>
        <v>0.74828555011913078</v>
      </c>
      <c r="D151" s="124">
        <f t="shared" si="71"/>
        <v>0.74984250319867451</v>
      </c>
      <c r="E151" s="124">
        <f t="shared" si="71"/>
        <v>0.75200329290227386</v>
      </c>
      <c r="F151" s="124">
        <f t="shared" si="71"/>
        <v>0.75434617943078852</v>
      </c>
      <c r="G151" s="124">
        <f t="shared" si="71"/>
        <v>0.75698942250807988</v>
      </c>
      <c r="H151" s="124">
        <f t="shared" si="71"/>
        <v>0.75835653054799634</v>
      </c>
      <c r="I151" s="124">
        <f t="shared" si="71"/>
        <v>0.75903430351236445</v>
      </c>
      <c r="J151" s="124">
        <f t="shared" si="71"/>
        <v>0.75948885649539932</v>
      </c>
      <c r="K151" s="124">
        <f t="shared" si="71"/>
        <v>0.75943288897813077</v>
      </c>
      <c r="L151" s="124">
        <f t="shared" si="71"/>
        <v>0.76090839230298601</v>
      </c>
      <c r="M151" s="124">
        <f t="shared" si="71"/>
        <v>0.76153135408021222</v>
      </c>
      <c r="N151" s="124">
        <f t="shared" si="71"/>
        <v>0.76397550298856609</v>
      </c>
      <c r="O151" s="124">
        <f t="shared" si="71"/>
        <v>0.76685967402406052</v>
      </c>
      <c r="P151" s="124">
        <f t="shared" si="71"/>
        <v>0.76767619259801123</v>
      </c>
      <c r="Q151" s="124">
        <f t="shared" si="71"/>
        <v>0.77201675544094472</v>
      </c>
      <c r="R151" s="124">
        <f t="shared" ref="R151:V151" si="72">IF(R132=0,"",R132/R113)</f>
        <v>0.77557753313798539</v>
      </c>
      <c r="S151" s="124">
        <f t="shared" si="72"/>
        <v>0.782869980444303</v>
      </c>
      <c r="T151" s="124">
        <f t="shared" si="72"/>
        <v>0.79325439286732702</v>
      </c>
      <c r="U151" s="124">
        <f t="shared" si="72"/>
        <v>0.8027807226044511</v>
      </c>
      <c r="V151" s="124">
        <f t="shared" si="72"/>
        <v>0.81671542467167479</v>
      </c>
      <c r="W151" s="124">
        <f t="shared" ref="W151:Y151" si="73">IF(W132=0,"",W132/W113)</f>
        <v>0.82724649460651323</v>
      </c>
      <c r="X151" s="124">
        <f t="shared" si="73"/>
        <v>0.83085587396640082</v>
      </c>
      <c r="Y151" s="124">
        <f t="shared" si="73"/>
        <v>0.8428740586091733</v>
      </c>
      <c r="DA151" s="130" t="s">
        <v>1961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0.60434719062744324</v>
      </c>
      <c r="C152" s="111">
        <f t="shared" si="74"/>
        <v>0.60528410156800683</v>
      </c>
      <c r="D152" s="111">
        <f t="shared" si="74"/>
        <v>0.60653008790031127</v>
      </c>
      <c r="E152" s="111">
        <f t="shared" si="74"/>
        <v>0.60774791955277518</v>
      </c>
      <c r="F152" s="111">
        <f t="shared" si="74"/>
        <v>0.60892284822577869</v>
      </c>
      <c r="G152" s="111">
        <f t="shared" si="74"/>
        <v>0.60985155092299947</v>
      </c>
      <c r="H152" s="111">
        <f t="shared" si="74"/>
        <v>0.61066958558783968</v>
      </c>
      <c r="I152" s="111">
        <f t="shared" si="74"/>
        <v>0.61100693332034872</v>
      </c>
      <c r="J152" s="111">
        <f t="shared" si="74"/>
        <v>0.61109873351712829</v>
      </c>
      <c r="K152" s="111">
        <f t="shared" si="74"/>
        <v>0.61121471610141564</v>
      </c>
      <c r="L152" s="111">
        <f t="shared" si="74"/>
        <v>0.61134825426135198</v>
      </c>
      <c r="M152" s="111">
        <f t="shared" si="74"/>
        <v>0.611492384654855</v>
      </c>
      <c r="N152" s="111">
        <f t="shared" si="74"/>
        <v>0.61162235713786461</v>
      </c>
      <c r="O152" s="111">
        <f t="shared" si="74"/>
        <v>0.61172386790041555</v>
      </c>
      <c r="P152" s="111">
        <f t="shared" si="74"/>
        <v>0.61178390407755334</v>
      </c>
      <c r="Q152" s="111">
        <f t="shared" si="74"/>
        <v>0.61187830344125804</v>
      </c>
      <c r="R152" s="111">
        <f t="shared" ref="R152:V152" si="75">IF(R133=0,"",R133/R114)</f>
        <v>0.61213313145309067</v>
      </c>
      <c r="S152" s="111">
        <f t="shared" si="75"/>
        <v>0.61258582465045597</v>
      </c>
      <c r="T152" s="111">
        <f t="shared" si="75"/>
        <v>0.61327791840891199</v>
      </c>
      <c r="U152" s="111">
        <f t="shared" si="75"/>
        <v>0.61410163721206901</v>
      </c>
      <c r="V152" s="111">
        <f t="shared" si="75"/>
        <v>0.61501119819594319</v>
      </c>
      <c r="W152" s="111">
        <f t="shared" ref="W152:Y152" si="76">IF(W133=0,"",W133/W114)</f>
        <v>0.61586559397953655</v>
      </c>
      <c r="X152" s="111">
        <f t="shared" si="76"/>
        <v>0.61676771567890942</v>
      </c>
      <c r="Y152" s="111">
        <f t="shared" si="76"/>
        <v>0.61765104065737464</v>
      </c>
      <c r="DA152" s="63" t="s">
        <v>1962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0.75367088097410995</v>
      </c>
      <c r="C153" s="45">
        <f t="shared" si="77"/>
        <v>0.75523227713501906</v>
      </c>
      <c r="D153" s="45">
        <f t="shared" si="77"/>
        <v>0.75740627397690852</v>
      </c>
      <c r="E153" s="45">
        <f t="shared" si="77"/>
        <v>0.76021486015212059</v>
      </c>
      <c r="F153" s="45">
        <f t="shared" si="77"/>
        <v>0.76320460030463377</v>
      </c>
      <c r="G153" s="45">
        <f t="shared" si="77"/>
        <v>0.76607898986274869</v>
      </c>
      <c r="H153" s="45">
        <f t="shared" si="77"/>
        <v>0.76909017765324106</v>
      </c>
      <c r="I153" s="45">
        <f t="shared" si="77"/>
        <v>0.77061556090514483</v>
      </c>
      <c r="J153" s="45">
        <f t="shared" si="77"/>
        <v>0.77147352234058819</v>
      </c>
      <c r="K153" s="45">
        <f t="shared" si="77"/>
        <v>0.77272191220182485</v>
      </c>
      <c r="L153" s="45">
        <f t="shared" si="77"/>
        <v>0.77446865030353518</v>
      </c>
      <c r="M153" s="45">
        <f t="shared" si="77"/>
        <v>0.77678542445147902</v>
      </c>
      <c r="N153" s="45">
        <f t="shared" si="77"/>
        <v>0.77948870296020734</v>
      </c>
      <c r="O153" s="45">
        <f t="shared" si="77"/>
        <v>0.7825661731806457</v>
      </c>
      <c r="P153" s="45">
        <f t="shared" si="77"/>
        <v>0.78492363103989982</v>
      </c>
      <c r="Q153" s="45">
        <f t="shared" si="77"/>
        <v>0.78811455956585963</v>
      </c>
      <c r="R153" s="45">
        <f t="shared" ref="R153:V153" si="78">IF(R134=0,"",R134/R115)</f>
        <v>0.79348969467019015</v>
      </c>
      <c r="S153" s="45">
        <f t="shared" si="78"/>
        <v>0.80128715708590137</v>
      </c>
      <c r="T153" s="45">
        <f t="shared" si="78"/>
        <v>0.81252656617416974</v>
      </c>
      <c r="U153" s="45">
        <f t="shared" si="78"/>
        <v>0.82424063778940537</v>
      </c>
      <c r="V153" s="45">
        <f t="shared" si="78"/>
        <v>0.83670251464163636</v>
      </c>
      <c r="W153" s="45">
        <f t="shared" ref="W153:Y153" si="79">IF(W134=0,"",W134/W115)</f>
        <v>0.8476501165926672</v>
      </c>
      <c r="X153" s="45">
        <f t="shared" si="79"/>
        <v>0.85759777419081795</v>
      </c>
      <c r="Y153" s="45">
        <f t="shared" si="79"/>
        <v>0.8688653137458513</v>
      </c>
      <c r="DA153" s="60" t="s">
        <v>1963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11676.544959190795</v>
      </c>
      <c r="C155" s="117">
        <f t="shared" si="80"/>
        <v>11610.236097239189</v>
      </c>
      <c r="D155" s="117">
        <f t="shared" si="80"/>
        <v>10126.774917868266</v>
      </c>
      <c r="E155" s="117">
        <f t="shared" si="80"/>
        <v>11451.642332289344</v>
      </c>
      <c r="F155" s="117">
        <f t="shared" si="80"/>
        <v>11311.329544381055</v>
      </c>
      <c r="G155" s="117">
        <f t="shared" si="80"/>
        <v>11288.089544448178</v>
      </c>
      <c r="H155" s="117">
        <f t="shared" si="80"/>
        <v>9876.9039150632398</v>
      </c>
      <c r="I155" s="117">
        <f t="shared" si="80"/>
        <v>8160.5672080792729</v>
      </c>
      <c r="J155" s="117">
        <f t="shared" si="80"/>
        <v>10362.691178224621</v>
      </c>
      <c r="K155" s="117">
        <f t="shared" si="80"/>
        <v>8659.7387885266398</v>
      </c>
      <c r="L155" s="117">
        <f t="shared" si="80"/>
        <v>9390.4700501126645</v>
      </c>
      <c r="M155" s="117">
        <f t="shared" si="80"/>
        <v>7952.6584587536308</v>
      </c>
      <c r="N155" s="117">
        <f t="shared" si="80"/>
        <v>7901.2731438355704</v>
      </c>
      <c r="O155" s="117">
        <f t="shared" si="80"/>
        <v>8586.6066764081752</v>
      </c>
      <c r="P155" s="117">
        <f t="shared" si="80"/>
        <v>7013.2789316646358</v>
      </c>
      <c r="Q155" s="117">
        <f t="shared" si="80"/>
        <v>8268.981061366947</v>
      </c>
      <c r="R155" s="117">
        <f t="shared" ref="R155:V155" si="81">R156+R159+R161+R170</f>
        <v>7540.1183702479566</v>
      </c>
      <c r="S155" s="117">
        <f t="shared" si="81"/>
        <v>7530.4737940899849</v>
      </c>
      <c r="T155" s="117">
        <f t="shared" si="81"/>
        <v>7347.1046042134276</v>
      </c>
      <c r="U155" s="117">
        <f t="shared" si="81"/>
        <v>5824.2322794464962</v>
      </c>
      <c r="V155" s="117">
        <f t="shared" si="81"/>
        <v>6637.4414382147688</v>
      </c>
      <c r="W155" s="117">
        <f t="shared" ref="W155:Y155" si="82">W156+W159+W161+W170</f>
        <v>6254.7127910678346</v>
      </c>
      <c r="X155" s="117">
        <f t="shared" si="82"/>
        <v>5460.9477514683131</v>
      </c>
      <c r="Y155" s="117">
        <f t="shared" si="82"/>
        <v>5305.2579790847876</v>
      </c>
      <c r="DA155" s="129" t="s">
        <v>2114</v>
      </c>
    </row>
    <row r="156" spans="1:105" ht="12" customHeight="1" x14ac:dyDescent="0.25">
      <c r="A156" s="121" t="s">
        <v>57</v>
      </c>
      <c r="B156" s="122">
        <f t="shared" ref="B156:Q156" si="83">SUM(B157:B158)</f>
        <v>11379.421028858185</v>
      </c>
      <c r="C156" s="122">
        <f t="shared" si="83"/>
        <v>11324.681253636409</v>
      </c>
      <c r="D156" s="122">
        <f t="shared" si="83"/>
        <v>9849.4790267149747</v>
      </c>
      <c r="E156" s="122">
        <f t="shared" si="83"/>
        <v>11137.749578179297</v>
      </c>
      <c r="F156" s="122">
        <f t="shared" si="83"/>
        <v>10911.119392676288</v>
      </c>
      <c r="G156" s="122">
        <f t="shared" si="83"/>
        <v>10846.740848423175</v>
      </c>
      <c r="H156" s="122">
        <f t="shared" si="83"/>
        <v>9431.0662898928076</v>
      </c>
      <c r="I156" s="122">
        <f t="shared" si="83"/>
        <v>7745.1714606624</v>
      </c>
      <c r="J156" s="122">
        <f t="shared" si="83"/>
        <v>9867.7426026869234</v>
      </c>
      <c r="K156" s="122">
        <f t="shared" si="83"/>
        <v>8183.5626774990251</v>
      </c>
      <c r="L156" s="122">
        <f t="shared" si="83"/>
        <v>8921.1431150470071</v>
      </c>
      <c r="M156" s="122">
        <f t="shared" si="83"/>
        <v>7445.5719475658007</v>
      </c>
      <c r="N156" s="122">
        <f t="shared" si="83"/>
        <v>7414.5744220877659</v>
      </c>
      <c r="O156" s="122">
        <f t="shared" si="83"/>
        <v>8108.1733723212656</v>
      </c>
      <c r="P156" s="122">
        <f t="shared" si="83"/>
        <v>6497.188603595373</v>
      </c>
      <c r="Q156" s="122">
        <f t="shared" si="83"/>
        <v>7743.8581482289328</v>
      </c>
      <c r="R156" s="122">
        <f t="shared" ref="R156:V156" si="84">SUM(R157:R158)</f>
        <v>7059.7400717312848</v>
      </c>
      <c r="S156" s="122">
        <f t="shared" si="84"/>
        <v>7074.7770773586635</v>
      </c>
      <c r="T156" s="122">
        <f t="shared" si="84"/>
        <v>6916.6955698297388</v>
      </c>
      <c r="U156" s="122">
        <f t="shared" si="84"/>
        <v>5418.0103177805358</v>
      </c>
      <c r="V156" s="122">
        <f t="shared" si="84"/>
        <v>6279.1007919554495</v>
      </c>
      <c r="W156" s="122">
        <f t="shared" ref="W156:Y156" si="85">SUM(W157:W158)</f>
        <v>5907.5231718030627</v>
      </c>
      <c r="X156" s="122">
        <f t="shared" si="85"/>
        <v>5122.1375699175214</v>
      </c>
      <c r="Y156" s="122">
        <f t="shared" si="85"/>
        <v>4976.8280757527773</v>
      </c>
      <c r="DA156" s="130" t="s">
        <v>2115</v>
      </c>
    </row>
    <row r="157" spans="1:105" ht="12" customHeight="1" x14ac:dyDescent="0.25">
      <c r="A157" s="97" t="s">
        <v>211</v>
      </c>
      <c r="B157" s="98">
        <v>11379.421028858185</v>
      </c>
      <c r="C157" s="98">
        <v>11324.681253636409</v>
      </c>
      <c r="D157" s="98">
        <v>9849.4790267149747</v>
      </c>
      <c r="E157" s="98">
        <v>11137.749578179297</v>
      </c>
      <c r="F157" s="98">
        <v>10911.119392676288</v>
      </c>
      <c r="G157" s="98">
        <v>10846.740848423175</v>
      </c>
      <c r="H157" s="98">
        <v>9431.0662898928076</v>
      </c>
      <c r="I157" s="98">
        <v>7745.1714606624</v>
      </c>
      <c r="J157" s="98">
        <v>9867.7426026869234</v>
      </c>
      <c r="K157" s="98">
        <v>8183.5626774990251</v>
      </c>
      <c r="L157" s="98">
        <v>8921.1431150470071</v>
      </c>
      <c r="M157" s="98">
        <v>7445.5719475658007</v>
      </c>
      <c r="N157" s="98">
        <v>7414.5744220877659</v>
      </c>
      <c r="O157" s="98">
        <v>8108.1733723212656</v>
      </c>
      <c r="P157" s="98">
        <v>6497.188603595373</v>
      </c>
      <c r="Q157" s="98">
        <v>7743.8581482289328</v>
      </c>
      <c r="R157" s="98">
        <v>7059.7400717312848</v>
      </c>
      <c r="S157" s="98">
        <v>7074.7770773586635</v>
      </c>
      <c r="T157" s="98">
        <v>6916.6955698297388</v>
      </c>
      <c r="U157" s="98">
        <v>5418.0103177805358</v>
      </c>
      <c r="V157" s="98">
        <v>6279.1007919554495</v>
      </c>
      <c r="W157" s="98">
        <v>5907.5231718030627</v>
      </c>
      <c r="X157" s="98">
        <v>5122.1375699175214</v>
      </c>
      <c r="Y157" s="98">
        <v>4976.8280757527773</v>
      </c>
      <c r="DA157" s="63" t="s">
        <v>2116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2117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2118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2119</v>
      </c>
    </row>
    <row r="161" spans="1:105" ht="12" customHeight="1" x14ac:dyDescent="0.25">
      <c r="A161" s="121" t="s">
        <v>55</v>
      </c>
      <c r="B161" s="122">
        <v>291.08364266181536</v>
      </c>
      <c r="C161" s="122">
        <v>279.74218400359109</v>
      </c>
      <c r="D161" s="122">
        <v>271.17440240502685</v>
      </c>
      <c r="E161" s="122">
        <v>306.5153401006969</v>
      </c>
      <c r="F161" s="122">
        <v>391.91221272370791</v>
      </c>
      <c r="G161" s="122">
        <v>432.50543745682126</v>
      </c>
      <c r="H161" s="122">
        <v>436.09750386719105</v>
      </c>
      <c r="I161" s="122">
        <v>405.61624205759676</v>
      </c>
      <c r="J161" s="122">
        <v>486.28923675307152</v>
      </c>
      <c r="K161" s="122">
        <v>466.64056958097996</v>
      </c>
      <c r="L161" s="122">
        <v>460.00954787299759</v>
      </c>
      <c r="M161" s="122">
        <v>497.41237123420291</v>
      </c>
      <c r="N161" s="122">
        <v>476.77237871223508</v>
      </c>
      <c r="O161" s="122">
        <v>468.40536539872932</v>
      </c>
      <c r="P161" s="122">
        <v>504.83160860463187</v>
      </c>
      <c r="Q161" s="122">
        <v>514.35882993106304</v>
      </c>
      <c r="R161" s="122">
        <v>468.82409790870349</v>
      </c>
      <c r="S161" s="122">
        <v>444.44548828133486</v>
      </c>
      <c r="T161" s="122">
        <v>419.43963545027236</v>
      </c>
      <c r="U161" s="122">
        <v>395.32522193946102</v>
      </c>
      <c r="V161" s="122">
        <v>348.81992556454878</v>
      </c>
      <c r="W161" s="122">
        <v>338.76165659693669</v>
      </c>
      <c r="X161" s="122">
        <v>331.35033512247929</v>
      </c>
      <c r="Y161" s="122">
        <v>321.55116600722107</v>
      </c>
      <c r="DA161" s="130" t="s">
        <v>2120</v>
      </c>
    </row>
    <row r="162" spans="1:105" ht="12" customHeight="1" x14ac:dyDescent="0.25">
      <c r="A162" s="97" t="s">
        <v>138</v>
      </c>
      <c r="B162" s="98">
        <v>291.07992157597812</v>
      </c>
      <c r="C162" s="98">
        <v>279.73334321899387</v>
      </c>
      <c r="D162" s="98">
        <v>271.16441036562054</v>
      </c>
      <c r="E162" s="98">
        <v>306.49679261873064</v>
      </c>
      <c r="F162" s="98">
        <v>391.88696732760894</v>
      </c>
      <c r="G162" s="98">
        <v>432.47657889951694</v>
      </c>
      <c r="H162" s="98">
        <v>436.06252033711559</v>
      </c>
      <c r="I162" s="98">
        <v>405.56951201709535</v>
      </c>
      <c r="J162" s="98">
        <v>486.206762136691</v>
      </c>
      <c r="K162" s="98">
        <v>466.49687515826201</v>
      </c>
      <c r="L162" s="98">
        <v>459.82962606895416</v>
      </c>
      <c r="M162" s="98">
        <v>497.17631236817101</v>
      </c>
      <c r="N162" s="98">
        <v>476.55081437220412</v>
      </c>
      <c r="O162" s="98">
        <v>468.19931142498291</v>
      </c>
      <c r="P162" s="98">
        <v>504.59500659184732</v>
      </c>
      <c r="Q162" s="98">
        <v>514.05418069464724</v>
      </c>
      <c r="R162" s="98">
        <v>468.49174356204998</v>
      </c>
      <c r="S162" s="98">
        <v>444.09396546380208</v>
      </c>
      <c r="T162" s="98">
        <v>419.12315974424422</v>
      </c>
      <c r="U162" s="98">
        <v>395.02845806750742</v>
      </c>
      <c r="V162" s="98">
        <v>348.62198683320241</v>
      </c>
      <c r="W162" s="98">
        <v>338.57943260527333</v>
      </c>
      <c r="X162" s="98">
        <v>330.93445701443153</v>
      </c>
      <c r="Y162" s="98">
        <v>321.10036607284894</v>
      </c>
      <c r="DA162" s="63" t="s">
        <v>2121</v>
      </c>
    </row>
    <row r="163" spans="1:105" ht="12" customHeight="1" x14ac:dyDescent="0.25">
      <c r="A163" s="97" t="s">
        <v>137</v>
      </c>
      <c r="B163" s="98">
        <v>3.7210858372495347E-3</v>
      </c>
      <c r="C163" s="98">
        <v>8.8407845972102318E-3</v>
      </c>
      <c r="D163" s="98">
        <v>9.9920394063002082E-3</v>
      </c>
      <c r="E163" s="98">
        <v>1.8547481966259678E-2</v>
      </c>
      <c r="F163" s="98">
        <v>2.5245396098957672E-2</v>
      </c>
      <c r="G163" s="98">
        <v>2.8858557304308415E-2</v>
      </c>
      <c r="H163" s="98">
        <v>3.498353007546761E-2</v>
      </c>
      <c r="I163" s="98">
        <v>4.6730040501406285E-2</v>
      </c>
      <c r="J163" s="98">
        <v>8.2474616380512039E-2</v>
      </c>
      <c r="K163" s="98">
        <v>0.14369442271793548</v>
      </c>
      <c r="L163" s="98">
        <v>0.17992180404341562</v>
      </c>
      <c r="M163" s="98">
        <v>0.23605886603187112</v>
      </c>
      <c r="N163" s="98">
        <v>0.22156434003098652</v>
      </c>
      <c r="O163" s="98">
        <v>0.20605397374643122</v>
      </c>
      <c r="P163" s="98">
        <v>0.23660201278452986</v>
      </c>
      <c r="Q163" s="98">
        <v>0.30464923641579833</v>
      </c>
      <c r="R163" s="98">
        <v>0.33235434665350921</v>
      </c>
      <c r="S163" s="98">
        <v>0.35152281753275461</v>
      </c>
      <c r="T163" s="98">
        <v>0.31647570602815267</v>
      </c>
      <c r="U163" s="98">
        <v>0.29676387195358672</v>
      </c>
      <c r="V163" s="98">
        <v>0.19793873134634615</v>
      </c>
      <c r="W163" s="98">
        <v>0.1822239916633582</v>
      </c>
      <c r="X163" s="98">
        <v>0.41587810804778902</v>
      </c>
      <c r="Y163" s="98">
        <v>0.45079993437215077</v>
      </c>
      <c r="DA163" s="63" t="s">
        <v>2122</v>
      </c>
    </row>
    <row r="164" spans="1:105" ht="12" customHeight="1" x14ac:dyDescent="0.25">
      <c r="A164" s="100" t="s">
        <v>211</v>
      </c>
      <c r="B164" s="101">
        <v>3.7210858372495347E-3</v>
      </c>
      <c r="C164" s="101">
        <v>8.8407845972102318E-3</v>
      </c>
      <c r="D164" s="101">
        <v>9.9920394063002082E-3</v>
      </c>
      <c r="E164" s="101">
        <v>1.8547481966259678E-2</v>
      </c>
      <c r="F164" s="101">
        <v>2.5245396098957672E-2</v>
      </c>
      <c r="G164" s="101">
        <v>2.8858557304308415E-2</v>
      </c>
      <c r="H164" s="101">
        <v>3.498353007546761E-2</v>
      </c>
      <c r="I164" s="101">
        <v>4.6730040501406285E-2</v>
      </c>
      <c r="J164" s="101">
        <v>8.2474616380512039E-2</v>
      </c>
      <c r="K164" s="101">
        <v>0.14369442271793548</v>
      </c>
      <c r="L164" s="101">
        <v>0.17992180404341562</v>
      </c>
      <c r="M164" s="101">
        <v>0.23605886603187112</v>
      </c>
      <c r="N164" s="101">
        <v>0.22156434003098652</v>
      </c>
      <c r="O164" s="101">
        <v>0.20605397374643122</v>
      </c>
      <c r="P164" s="101">
        <v>0.23660201278452986</v>
      </c>
      <c r="Q164" s="101">
        <v>0.30464923641579833</v>
      </c>
      <c r="R164" s="101">
        <v>0.33235434665350921</v>
      </c>
      <c r="S164" s="101">
        <v>0.35152281753275461</v>
      </c>
      <c r="T164" s="101">
        <v>0.31647570602815267</v>
      </c>
      <c r="U164" s="101">
        <v>0.29676387195358672</v>
      </c>
      <c r="V164" s="101">
        <v>0.19793873134634615</v>
      </c>
      <c r="W164" s="101">
        <v>0.1822239916633582</v>
      </c>
      <c r="X164" s="101">
        <v>0.41587810804778902</v>
      </c>
      <c r="Y164" s="101">
        <v>0.45079993437215077</v>
      </c>
      <c r="DA164" s="131" t="s">
        <v>2123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2124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2125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2126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2127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2128</v>
      </c>
    </row>
    <row r="170" spans="1:105" ht="12" customHeight="1" x14ac:dyDescent="0.25">
      <c r="A170" s="121" t="s">
        <v>54</v>
      </c>
      <c r="B170" s="122">
        <v>6.0402876707947852</v>
      </c>
      <c r="C170" s="122">
        <v>5.8126595991896393</v>
      </c>
      <c r="D170" s="122">
        <v>6.1214887482631983</v>
      </c>
      <c r="E170" s="122">
        <v>7.3774140093494678</v>
      </c>
      <c r="F170" s="122">
        <v>8.297938981058099</v>
      </c>
      <c r="G170" s="122">
        <v>8.8432585681827192</v>
      </c>
      <c r="H170" s="122">
        <v>9.7401213032404765</v>
      </c>
      <c r="I170" s="122">
        <v>9.7795053592764223</v>
      </c>
      <c r="J170" s="122">
        <v>8.6593387846257937</v>
      </c>
      <c r="K170" s="122">
        <v>9.5355414466348432</v>
      </c>
      <c r="L170" s="122">
        <v>9.3173871926586322</v>
      </c>
      <c r="M170" s="122">
        <v>9.6741399536273764</v>
      </c>
      <c r="N170" s="122">
        <v>9.9263430355696514</v>
      </c>
      <c r="O170" s="122">
        <v>10.027938688181587</v>
      </c>
      <c r="P170" s="122">
        <v>11.25871946463146</v>
      </c>
      <c r="Q170" s="122">
        <v>10.764083206952089</v>
      </c>
      <c r="R170" s="122">
        <v>11.554200607968374</v>
      </c>
      <c r="S170" s="122">
        <v>11.251228449986291</v>
      </c>
      <c r="T170" s="122">
        <v>10.96939893341642</v>
      </c>
      <c r="U170" s="122">
        <v>10.896739726499236</v>
      </c>
      <c r="V170" s="122">
        <v>9.5207206947707608</v>
      </c>
      <c r="W170" s="122">
        <v>8.4279626678356845</v>
      </c>
      <c r="X170" s="122">
        <v>7.4598464283121944</v>
      </c>
      <c r="Y170" s="122">
        <v>6.8787373247896575</v>
      </c>
      <c r="DA170" s="130" t="s">
        <v>2129</v>
      </c>
    </row>
    <row r="171" spans="1:105" ht="12" customHeight="1" x14ac:dyDescent="0.25">
      <c r="A171" s="97" t="s">
        <v>50</v>
      </c>
      <c r="B171" s="98">
        <v>6.0402876707947852</v>
      </c>
      <c r="C171" s="98">
        <v>5.8126595991896393</v>
      </c>
      <c r="D171" s="98">
        <v>6.1214887482631983</v>
      </c>
      <c r="E171" s="98">
        <v>7.3774140093494678</v>
      </c>
      <c r="F171" s="98">
        <v>8.297938981058099</v>
      </c>
      <c r="G171" s="98">
        <v>8.8432585681827192</v>
      </c>
      <c r="H171" s="98">
        <v>9.7401213032404765</v>
      </c>
      <c r="I171" s="98">
        <v>9.7795053592764223</v>
      </c>
      <c r="J171" s="98">
        <v>8.6593387846257937</v>
      </c>
      <c r="K171" s="98">
        <v>9.5355414466348432</v>
      </c>
      <c r="L171" s="98">
        <v>9.3173871926586322</v>
      </c>
      <c r="M171" s="98">
        <v>9.6741399536273764</v>
      </c>
      <c r="N171" s="98">
        <v>9.9263430355696514</v>
      </c>
      <c r="O171" s="98">
        <v>10.027938688181587</v>
      </c>
      <c r="P171" s="98">
        <v>11.25871946463146</v>
      </c>
      <c r="Q171" s="98">
        <v>10.764083206952089</v>
      </c>
      <c r="R171" s="98">
        <v>11.554200607968374</v>
      </c>
      <c r="S171" s="98">
        <v>11.251228449986291</v>
      </c>
      <c r="T171" s="98">
        <v>10.96939893341642</v>
      </c>
      <c r="U171" s="98">
        <v>10.896739726499236</v>
      </c>
      <c r="V171" s="98">
        <v>9.5207206947707608</v>
      </c>
      <c r="W171" s="98">
        <v>8.4279626678356845</v>
      </c>
      <c r="X171" s="98">
        <v>7.4598464283121944</v>
      </c>
      <c r="Y171" s="98">
        <v>6.8787373247896575</v>
      </c>
      <c r="DA171" s="63" t="s">
        <v>2130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2131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25404.793039995311</v>
      </c>
      <c r="C174" s="117">
        <f t="shared" si="87"/>
        <v>26079.804179561055</v>
      </c>
      <c r="D174" s="117">
        <f t="shared" si="87"/>
        <v>23053.979749179864</v>
      </c>
      <c r="E174" s="117">
        <f t="shared" si="87"/>
        <v>25022.897802876301</v>
      </c>
      <c r="F174" s="117">
        <f t="shared" si="87"/>
        <v>23675.200841433456</v>
      </c>
      <c r="G174" s="117">
        <f t="shared" si="87"/>
        <v>23369.766681132089</v>
      </c>
      <c r="H174" s="117">
        <f t="shared" si="87"/>
        <v>21162.585071422651</v>
      </c>
      <c r="I174" s="117">
        <f t="shared" si="87"/>
        <v>18490.589189849477</v>
      </c>
      <c r="J174" s="117">
        <f t="shared" si="87"/>
        <v>23219.052438227056</v>
      </c>
      <c r="K174" s="117">
        <f t="shared" si="87"/>
        <v>20362.412345378198</v>
      </c>
      <c r="L174" s="117">
        <f t="shared" si="87"/>
        <v>22341.754733586906</v>
      </c>
      <c r="M174" s="117">
        <f t="shared" si="87"/>
        <v>19090.325917874186</v>
      </c>
      <c r="N174" s="117">
        <f t="shared" si="87"/>
        <v>19177.637171877781</v>
      </c>
      <c r="O174" s="117">
        <f t="shared" si="87"/>
        <v>20452.712126858081</v>
      </c>
      <c r="P174" s="117">
        <f t="shared" si="87"/>
        <v>16711.783798401972</v>
      </c>
      <c r="Q174" s="117">
        <f t="shared" si="87"/>
        <v>19490.799287663169</v>
      </c>
      <c r="R174" s="117">
        <f t="shared" ref="R174:V174" si="88">R175+R178+R180+R189</f>
        <v>17942.069649104178</v>
      </c>
      <c r="S174" s="117">
        <f t="shared" si="88"/>
        <v>18068.601578093479</v>
      </c>
      <c r="T174" s="117">
        <f t="shared" si="88"/>
        <v>17674.657490323945</v>
      </c>
      <c r="U174" s="117">
        <f t="shared" si="88"/>
        <v>14836.781010960976</v>
      </c>
      <c r="V174" s="117">
        <f t="shared" si="88"/>
        <v>17126.199591520552</v>
      </c>
      <c r="W174" s="117">
        <f t="shared" ref="W174:Y174" si="89">W175+W178+W180+W189</f>
        <v>16978.108367152985</v>
      </c>
      <c r="X174" s="117">
        <f t="shared" si="89"/>
        <v>15221.189822155138</v>
      </c>
      <c r="Y174" s="117">
        <f t="shared" si="89"/>
        <v>14805.255387962265</v>
      </c>
      <c r="DA174" s="129" t="s">
        <v>2282</v>
      </c>
    </row>
    <row r="175" spans="1:105" ht="12" customHeight="1" x14ac:dyDescent="0.25">
      <c r="A175" s="121" t="s">
        <v>57</v>
      </c>
      <c r="B175" s="122">
        <f t="shared" ref="B175:Q175" si="90">SUM(B176:B177)</f>
        <v>23049.93491008586</v>
      </c>
      <c r="C175" s="122">
        <f t="shared" si="90"/>
        <v>23817.675581066182</v>
      </c>
      <c r="D175" s="122">
        <f t="shared" si="90"/>
        <v>20833.377629702285</v>
      </c>
      <c r="E175" s="122">
        <f t="shared" si="90"/>
        <v>22741.865296753058</v>
      </c>
      <c r="F175" s="122">
        <f t="shared" si="90"/>
        <v>21232.774145971052</v>
      </c>
      <c r="G175" s="122">
        <f t="shared" si="90"/>
        <v>20826.612952793683</v>
      </c>
      <c r="H175" s="122">
        <f t="shared" si="90"/>
        <v>18573.757307717682</v>
      </c>
      <c r="I175" s="122">
        <f t="shared" si="90"/>
        <v>15949.135976311027</v>
      </c>
      <c r="J175" s="122">
        <f t="shared" si="90"/>
        <v>20646.335023864296</v>
      </c>
      <c r="K175" s="122">
        <f t="shared" si="90"/>
        <v>17767.886544685662</v>
      </c>
      <c r="L175" s="122">
        <f t="shared" si="90"/>
        <v>19811.61415445392</v>
      </c>
      <c r="M175" s="122">
        <f t="shared" si="90"/>
        <v>16559.353643839309</v>
      </c>
      <c r="N175" s="122">
        <f t="shared" si="90"/>
        <v>16641.701213866505</v>
      </c>
      <c r="O175" s="122">
        <f t="shared" si="90"/>
        <v>17960.640964245118</v>
      </c>
      <c r="P175" s="122">
        <f t="shared" si="90"/>
        <v>14126.815560950767</v>
      </c>
      <c r="Q175" s="122">
        <f t="shared" si="90"/>
        <v>16876.140300423765</v>
      </c>
      <c r="R175" s="122">
        <f t="shared" ref="R175:V175" si="91">SUM(R176:R177)</f>
        <v>15417.152531756317</v>
      </c>
      <c r="S175" s="122">
        <f t="shared" si="91"/>
        <v>15585.785486011624</v>
      </c>
      <c r="T175" s="122">
        <f t="shared" si="91"/>
        <v>15256.497834207184</v>
      </c>
      <c r="U175" s="122">
        <f t="shared" si="91"/>
        <v>12475.355245350596</v>
      </c>
      <c r="V175" s="122">
        <f t="shared" si="91"/>
        <v>15023.419810585441</v>
      </c>
      <c r="W175" s="122">
        <f t="shared" ref="W175:Y175" si="92">SUM(W176:W177)</f>
        <v>15005.838456892154</v>
      </c>
      <c r="X175" s="122">
        <f t="shared" si="92"/>
        <v>13522.677631894137</v>
      </c>
      <c r="Y175" s="122">
        <f t="shared" si="92"/>
        <v>13212.592054043795</v>
      </c>
      <c r="DA175" s="130" t="s">
        <v>2283</v>
      </c>
    </row>
    <row r="176" spans="1:105" ht="12" customHeight="1" x14ac:dyDescent="0.25">
      <c r="A176" s="97" t="s">
        <v>211</v>
      </c>
      <c r="B176" s="98">
        <v>22797.659299703824</v>
      </c>
      <c r="C176" s="98">
        <v>23561.604257590483</v>
      </c>
      <c r="D176" s="98">
        <v>20613.007381874791</v>
      </c>
      <c r="E176" s="98">
        <v>22502.321288048235</v>
      </c>
      <c r="F176" s="98">
        <v>21006.001047953854</v>
      </c>
      <c r="G176" s="98">
        <v>20605.12308182702</v>
      </c>
      <c r="H176" s="98">
        <v>18378.851967921357</v>
      </c>
      <c r="I176" s="98">
        <v>15782.642431337374</v>
      </c>
      <c r="J176" s="98">
        <v>20428.643959364385</v>
      </c>
      <c r="K176" s="98">
        <v>17580.570244528408</v>
      </c>
      <c r="L176" s="98">
        <v>19602.09483974571</v>
      </c>
      <c r="M176" s="98">
        <v>16382.819288651459</v>
      </c>
      <c r="N176" s="98">
        <v>16461.152095610862</v>
      </c>
      <c r="O176" s="98">
        <v>17761.512126785718</v>
      </c>
      <c r="P176" s="98">
        <v>13969.385191669504</v>
      </c>
      <c r="Q176" s="98">
        <v>16687.199420406258</v>
      </c>
      <c r="R176" s="98">
        <v>15242.348883331873</v>
      </c>
      <c r="S176" s="98">
        <v>15406.412002821009</v>
      </c>
      <c r="T176" s="98">
        <v>15076.970597294503</v>
      </c>
      <c r="U176" s="98">
        <v>12325.143966410087</v>
      </c>
      <c r="V176" s="98">
        <v>14847.048584217808</v>
      </c>
      <c r="W176" s="98">
        <v>14826.155072703861</v>
      </c>
      <c r="X176" s="98">
        <v>13364.569288359628</v>
      </c>
      <c r="Y176" s="98">
        <v>13056.534886985672</v>
      </c>
      <c r="DA176" s="63" t="s">
        <v>2284</v>
      </c>
    </row>
    <row r="177" spans="1:105" ht="12" customHeight="1" x14ac:dyDescent="0.25">
      <c r="A177" s="97" t="s">
        <v>53</v>
      </c>
      <c r="B177" s="98">
        <v>252.27561038203552</v>
      </c>
      <c r="C177" s="98">
        <v>256.07132347569711</v>
      </c>
      <c r="D177" s="98">
        <v>220.37024782749478</v>
      </c>
      <c r="E177" s="98">
        <v>239.54400870482363</v>
      </c>
      <c r="F177" s="98">
        <v>226.7730980171977</v>
      </c>
      <c r="G177" s="98">
        <v>221.48987096666318</v>
      </c>
      <c r="H177" s="98">
        <v>194.90533979632673</v>
      </c>
      <c r="I177" s="98">
        <v>166.49354497365337</v>
      </c>
      <c r="J177" s="98">
        <v>217.69106449991065</v>
      </c>
      <c r="K177" s="98">
        <v>187.31630015725537</v>
      </c>
      <c r="L177" s="98">
        <v>209.51931470821117</v>
      </c>
      <c r="M177" s="98">
        <v>176.5343551878515</v>
      </c>
      <c r="N177" s="98">
        <v>180.54911825564326</v>
      </c>
      <c r="O177" s="98">
        <v>199.12883745940078</v>
      </c>
      <c r="P177" s="98">
        <v>157.43036928126364</v>
      </c>
      <c r="Q177" s="98">
        <v>188.94088001750802</v>
      </c>
      <c r="R177" s="98">
        <v>174.80364842444467</v>
      </c>
      <c r="S177" s="98">
        <v>179.37348319061485</v>
      </c>
      <c r="T177" s="98">
        <v>179.52723691268088</v>
      </c>
      <c r="U177" s="98">
        <v>150.21127894050895</v>
      </c>
      <c r="V177" s="98">
        <v>176.37122636763394</v>
      </c>
      <c r="W177" s="98">
        <v>179.68338418829268</v>
      </c>
      <c r="X177" s="98">
        <v>158.108343534509</v>
      </c>
      <c r="Y177" s="98">
        <v>156.05716705812307</v>
      </c>
      <c r="DA177" s="63" t="s">
        <v>2285</v>
      </c>
    </row>
    <row r="178" spans="1:105" ht="12" customHeight="1" x14ac:dyDescent="0.25">
      <c r="A178" s="121" t="s">
        <v>92</v>
      </c>
      <c r="B178" s="122">
        <f t="shared" ref="B178:Y178" si="93">B179</f>
        <v>2.0120461960978129</v>
      </c>
      <c r="C178" s="122">
        <f t="shared" si="93"/>
        <v>2.5307006125379239</v>
      </c>
      <c r="D178" s="122">
        <f t="shared" si="93"/>
        <v>2.9991551615092722</v>
      </c>
      <c r="E178" s="122">
        <f t="shared" si="93"/>
        <v>7.6283442721755561</v>
      </c>
      <c r="F178" s="122">
        <f t="shared" si="93"/>
        <v>3.4724395704488988</v>
      </c>
      <c r="G178" s="122">
        <f t="shared" si="93"/>
        <v>4.6909132414697412</v>
      </c>
      <c r="H178" s="122">
        <f t="shared" si="93"/>
        <v>11.181997753280669</v>
      </c>
      <c r="I178" s="122">
        <f t="shared" si="93"/>
        <v>5.4327259642672301</v>
      </c>
      <c r="J178" s="122">
        <f t="shared" si="93"/>
        <v>6.5067783788377973</v>
      </c>
      <c r="K178" s="122">
        <f t="shared" si="93"/>
        <v>7.721364912565206</v>
      </c>
      <c r="L178" s="122">
        <f t="shared" si="93"/>
        <v>10.970828565471036</v>
      </c>
      <c r="M178" s="122">
        <f t="shared" si="93"/>
        <v>8.4966178459916897</v>
      </c>
      <c r="N178" s="122">
        <f t="shared" si="93"/>
        <v>8.6097667451484163</v>
      </c>
      <c r="O178" s="122">
        <f t="shared" si="93"/>
        <v>9.0531287298079324</v>
      </c>
      <c r="P178" s="122">
        <f t="shared" si="93"/>
        <v>7.6133227757274406</v>
      </c>
      <c r="Q178" s="122">
        <f t="shared" si="93"/>
        <v>12.009608678764071</v>
      </c>
      <c r="R178" s="122">
        <f t="shared" si="93"/>
        <v>11.147580234507055</v>
      </c>
      <c r="S178" s="122">
        <f t="shared" si="93"/>
        <v>11.201501264165165</v>
      </c>
      <c r="T178" s="122">
        <f t="shared" si="93"/>
        <v>11.105271957918969</v>
      </c>
      <c r="U178" s="122">
        <f t="shared" si="93"/>
        <v>10.918853498519706</v>
      </c>
      <c r="V178" s="122">
        <f t="shared" si="93"/>
        <v>15.67664871837696</v>
      </c>
      <c r="W178" s="122">
        <f t="shared" si="93"/>
        <v>18.040700795235292</v>
      </c>
      <c r="X178" s="122">
        <f t="shared" si="93"/>
        <v>19.657595179110213</v>
      </c>
      <c r="Y178" s="122">
        <f t="shared" si="93"/>
        <v>17.991480147687057</v>
      </c>
      <c r="DA178" s="130" t="s">
        <v>2286</v>
      </c>
    </row>
    <row r="179" spans="1:105" ht="12" customHeight="1" x14ac:dyDescent="0.25">
      <c r="A179" s="97" t="s">
        <v>53</v>
      </c>
      <c r="B179" s="98">
        <f>RES_hhdet_fech!B48</f>
        <v>2.0120461960978129</v>
      </c>
      <c r="C179" s="98">
        <f>RES_hhdet_fech!C48</f>
        <v>2.5307006125379239</v>
      </c>
      <c r="D179" s="98">
        <f>RES_hhdet_fech!D48</f>
        <v>2.9991551615092722</v>
      </c>
      <c r="E179" s="98">
        <f>RES_hhdet_fech!E48</f>
        <v>7.6283442721755561</v>
      </c>
      <c r="F179" s="98">
        <f>RES_hhdet_fech!F48</f>
        <v>3.4724395704488988</v>
      </c>
      <c r="G179" s="98">
        <f>RES_hhdet_fech!G48</f>
        <v>4.6909132414697412</v>
      </c>
      <c r="H179" s="98">
        <f>RES_hhdet_fech!H48</f>
        <v>11.181997753280669</v>
      </c>
      <c r="I179" s="98">
        <f>RES_hhdet_fech!I48</f>
        <v>5.4327259642672301</v>
      </c>
      <c r="J179" s="98">
        <f>RES_hhdet_fech!J48</f>
        <v>6.5067783788377973</v>
      </c>
      <c r="K179" s="98">
        <f>RES_hhdet_fech!K48</f>
        <v>7.721364912565206</v>
      </c>
      <c r="L179" s="98">
        <f>RES_hhdet_fech!L48</f>
        <v>10.970828565471036</v>
      </c>
      <c r="M179" s="98">
        <f>RES_hhdet_fech!M48</f>
        <v>8.4966178459916897</v>
      </c>
      <c r="N179" s="98">
        <f>RES_hhdet_fech!N48</f>
        <v>8.6097667451484163</v>
      </c>
      <c r="O179" s="98">
        <f>RES_hhdet_fech!O48</f>
        <v>9.0531287298079324</v>
      </c>
      <c r="P179" s="98">
        <f>RES_hhdet_fech!P48</f>
        <v>7.6133227757274406</v>
      </c>
      <c r="Q179" s="98">
        <f>RES_hhdet_fech!Q48</f>
        <v>12.009608678764071</v>
      </c>
      <c r="R179" s="98">
        <f>RES_hhdet_fech!R48</f>
        <v>11.147580234507055</v>
      </c>
      <c r="S179" s="98">
        <f>RES_hhdet_fech!S48</f>
        <v>11.201501264165165</v>
      </c>
      <c r="T179" s="98">
        <f>RES_hhdet_fech!T48</f>
        <v>11.105271957918969</v>
      </c>
      <c r="U179" s="98">
        <f>RES_hhdet_fech!U48</f>
        <v>10.918853498519706</v>
      </c>
      <c r="V179" s="98">
        <f>RES_hhdet_fech!V48</f>
        <v>15.67664871837696</v>
      </c>
      <c r="W179" s="98">
        <f>RES_hhdet_fech!W48</f>
        <v>18.040700795235292</v>
      </c>
      <c r="X179" s="98">
        <f>RES_hhdet_fech!X48</f>
        <v>19.657595179110213</v>
      </c>
      <c r="Y179" s="98">
        <f>RES_hhdet_fech!Y48</f>
        <v>17.991480147687057</v>
      </c>
      <c r="DA179" s="63" t="s">
        <v>2287</v>
      </c>
    </row>
    <row r="180" spans="1:105" ht="12" customHeight="1" x14ac:dyDescent="0.25">
      <c r="A180" s="121" t="s">
        <v>55</v>
      </c>
      <c r="B180" s="122">
        <v>2044.0942342037308</v>
      </c>
      <c r="C180" s="122">
        <v>1953.491187534785</v>
      </c>
      <c r="D180" s="122">
        <v>1917.8019778840169</v>
      </c>
      <c r="E180" s="122">
        <v>1948.8021133182303</v>
      </c>
      <c r="F180" s="122">
        <v>2112.5987164162248</v>
      </c>
      <c r="G180" s="122">
        <v>2199.7292733383542</v>
      </c>
      <c r="H180" s="122">
        <v>2249.0230391424825</v>
      </c>
      <c r="I180" s="122">
        <v>2213.8644175555792</v>
      </c>
      <c r="J180" s="122">
        <v>2284.7831091336184</v>
      </c>
      <c r="K180" s="122">
        <v>2294.6691538682949</v>
      </c>
      <c r="L180" s="122">
        <v>2230.995476755063</v>
      </c>
      <c r="M180" s="122">
        <v>2252.2890917891996</v>
      </c>
      <c r="N180" s="122">
        <v>2247.9965049339294</v>
      </c>
      <c r="O180" s="122">
        <v>2203.0292872109112</v>
      </c>
      <c r="P180" s="122">
        <v>2292.6464379461036</v>
      </c>
      <c r="Q180" s="122">
        <v>2305.0537218223185</v>
      </c>
      <c r="R180" s="122">
        <v>2217.7254390004591</v>
      </c>
      <c r="S180" s="122">
        <v>2177.4481447641192</v>
      </c>
      <c r="T180" s="122">
        <v>2117.4606025166845</v>
      </c>
      <c r="U180" s="122">
        <v>2066.0612917423568</v>
      </c>
      <c r="V180" s="122">
        <v>1794.4170423494566</v>
      </c>
      <c r="W180" s="122">
        <v>1672.5059727302439</v>
      </c>
      <c r="X180" s="122">
        <v>1473.2524118935767</v>
      </c>
      <c r="Y180" s="122">
        <v>1370.1086873468548</v>
      </c>
      <c r="DA180" s="130" t="s">
        <v>2288</v>
      </c>
    </row>
    <row r="181" spans="1:105" ht="12" customHeight="1" x14ac:dyDescent="0.25">
      <c r="A181" s="97" t="s">
        <v>138</v>
      </c>
      <c r="B181" s="98">
        <v>2382.5552223508103</v>
      </c>
      <c r="C181" s="98">
        <v>2308.067841170754</v>
      </c>
      <c r="D181" s="98">
        <v>2129.5027812458725</v>
      </c>
      <c r="E181" s="98">
        <v>2202.1779401702538</v>
      </c>
      <c r="F181" s="98">
        <v>2553.3908532696419</v>
      </c>
      <c r="G181" s="98">
        <v>2650.1139189481137</v>
      </c>
      <c r="H181" s="98">
        <v>2604.4273507551507</v>
      </c>
      <c r="I181" s="98">
        <v>2401.4501094629163</v>
      </c>
      <c r="J181" s="98">
        <v>2772.5894910313723</v>
      </c>
      <c r="K181" s="98">
        <v>2620.072029762593</v>
      </c>
      <c r="L181" s="98">
        <v>2526.7308043377184</v>
      </c>
      <c r="M181" s="98">
        <v>2649.4504651738043</v>
      </c>
      <c r="N181" s="98">
        <v>2544.7466202602654</v>
      </c>
      <c r="O181" s="98">
        <v>2471.1840566385208</v>
      </c>
      <c r="P181" s="98">
        <v>2634.6237152820786</v>
      </c>
      <c r="Q181" s="98">
        <v>2716.3739032922622</v>
      </c>
      <c r="R181" s="98">
        <v>2500.9832367453214</v>
      </c>
      <c r="S181" s="98">
        <v>2424.5370546652734</v>
      </c>
      <c r="T181" s="98">
        <v>2375.7466206615168</v>
      </c>
      <c r="U181" s="98">
        <v>2286.0847913831849</v>
      </c>
      <c r="V181" s="98">
        <v>2034.9358089102504</v>
      </c>
      <c r="W181" s="98">
        <v>1894.7208340482744</v>
      </c>
      <c r="X181" s="98">
        <v>1695.074137596981</v>
      </c>
      <c r="Y181" s="98">
        <v>1516.886728195235</v>
      </c>
      <c r="DA181" s="63" t="s">
        <v>2289</v>
      </c>
    </row>
    <row r="182" spans="1:105" ht="12" customHeight="1" x14ac:dyDescent="0.25">
      <c r="A182" s="97" t="s">
        <v>137</v>
      </c>
      <c r="B182" s="98">
        <v>1717.9489535946097</v>
      </c>
      <c r="C182" s="98">
        <v>1634.3319439358866</v>
      </c>
      <c r="D182" s="98">
        <v>1521.6186921335459</v>
      </c>
      <c r="E182" s="98">
        <v>1583.3613714531366</v>
      </c>
      <c r="F182" s="98">
        <v>1813.2141620389648</v>
      </c>
      <c r="G182" s="98">
        <v>1900.7383651828829</v>
      </c>
      <c r="H182" s="98">
        <v>1878.5037989412504</v>
      </c>
      <c r="I182" s="98">
        <v>1758.9815673637811</v>
      </c>
      <c r="J182" s="98">
        <v>1989.06720203225</v>
      </c>
      <c r="K182" s="98">
        <v>1896.5764497178418</v>
      </c>
      <c r="L182" s="98">
        <v>1842.8660683234568</v>
      </c>
      <c r="M182" s="98">
        <v>1929.4635049708884</v>
      </c>
      <c r="N182" s="98">
        <v>1884.5286673605053</v>
      </c>
      <c r="O182" s="98">
        <v>1781.4130993451049</v>
      </c>
      <c r="P182" s="98">
        <v>1869.535645874965</v>
      </c>
      <c r="Q182" s="98">
        <v>1948.6853969515857</v>
      </c>
      <c r="R182" s="98">
        <v>1880.4823909114079</v>
      </c>
      <c r="S182" s="98">
        <v>1859.5730714442582</v>
      </c>
      <c r="T182" s="98">
        <v>1815.1332981815021</v>
      </c>
      <c r="U182" s="98">
        <v>1782.5601525845352</v>
      </c>
      <c r="V182" s="98">
        <v>1530.8639967795025</v>
      </c>
      <c r="W182" s="98">
        <v>1435.0858291861341</v>
      </c>
      <c r="X182" s="98">
        <v>1334.090389143784</v>
      </c>
      <c r="Y182" s="98">
        <v>1230.1554446290363</v>
      </c>
      <c r="DA182" s="63" t="s">
        <v>2290</v>
      </c>
    </row>
    <row r="183" spans="1:105" ht="12" customHeight="1" x14ac:dyDescent="0.25">
      <c r="A183" s="100" t="s">
        <v>211</v>
      </c>
      <c r="B183" s="101">
        <v>997.41460556853974</v>
      </c>
      <c r="C183" s="101">
        <v>921.93077464710143</v>
      </c>
      <c r="D183" s="101">
        <v>871.94332608315744</v>
      </c>
      <c r="E183" s="101">
        <v>915.95029986460429</v>
      </c>
      <c r="F183" s="101">
        <v>997.32865865140627</v>
      </c>
      <c r="G183" s="101">
        <v>1061.6631782976717</v>
      </c>
      <c r="H183" s="101">
        <v>1058.7630045520395</v>
      </c>
      <c r="I183" s="101">
        <v>1031.6093663648812</v>
      </c>
      <c r="J183" s="101">
        <v>1085.9095084265048</v>
      </c>
      <c r="K183" s="101">
        <v>1054.9645369205157</v>
      </c>
      <c r="L183" s="101">
        <v>1027.1355306772075</v>
      </c>
      <c r="M183" s="101">
        <v>1041.2544629042977</v>
      </c>
      <c r="N183" s="101">
        <v>1020.43718379867</v>
      </c>
      <c r="O183" s="101">
        <v>829.68172078294333</v>
      </c>
      <c r="P183" s="101">
        <v>814.09761090963684</v>
      </c>
      <c r="Q183" s="101">
        <v>895.45244038012265</v>
      </c>
      <c r="R183" s="101">
        <v>1005.8418108340721</v>
      </c>
      <c r="S183" s="101">
        <v>1030.9082164578683</v>
      </c>
      <c r="T183" s="101">
        <v>925.50571670397551</v>
      </c>
      <c r="U183" s="101">
        <v>903.42513611980917</v>
      </c>
      <c r="V183" s="101">
        <v>566.16592607250277</v>
      </c>
      <c r="W183" s="101">
        <v>469.58514087378416</v>
      </c>
      <c r="X183" s="101">
        <v>564.29518474716133</v>
      </c>
      <c r="Y183" s="101">
        <v>564.22088790013754</v>
      </c>
      <c r="DA183" s="131" t="s">
        <v>2291</v>
      </c>
    </row>
    <row r="184" spans="1:105" ht="12" customHeight="1" x14ac:dyDescent="0.25">
      <c r="A184" s="103" t="s">
        <v>52</v>
      </c>
      <c r="B184" s="104">
        <v>720.53434802606989</v>
      </c>
      <c r="C184" s="104">
        <v>712.40116928878513</v>
      </c>
      <c r="D184" s="104">
        <v>649.67536605038879</v>
      </c>
      <c r="E184" s="104">
        <v>667.4110715885322</v>
      </c>
      <c r="F184" s="104">
        <v>815.88550338755874</v>
      </c>
      <c r="G184" s="104">
        <v>839.07518688521122</v>
      </c>
      <c r="H184" s="104">
        <v>819.74079438921046</v>
      </c>
      <c r="I184" s="104">
        <v>727.37220099889976</v>
      </c>
      <c r="J184" s="104">
        <v>903.15769360574518</v>
      </c>
      <c r="K184" s="104">
        <v>841.61191279732589</v>
      </c>
      <c r="L184" s="104">
        <v>815.73053764624956</v>
      </c>
      <c r="M184" s="104">
        <v>888.20904206659054</v>
      </c>
      <c r="N184" s="104">
        <v>864.09148356183573</v>
      </c>
      <c r="O184" s="104">
        <v>951.73137856216158</v>
      </c>
      <c r="P184" s="104">
        <v>1055.4380349653279</v>
      </c>
      <c r="Q184" s="104">
        <v>1053.2329565714633</v>
      </c>
      <c r="R184" s="104">
        <v>874.64058007733593</v>
      </c>
      <c r="S184" s="104">
        <v>828.66485498638951</v>
      </c>
      <c r="T184" s="104">
        <v>889.62758147752675</v>
      </c>
      <c r="U184" s="104">
        <v>879.13501646472616</v>
      </c>
      <c r="V184" s="104">
        <v>964.69807070699983</v>
      </c>
      <c r="W184" s="104">
        <v>965.50068831234989</v>
      </c>
      <c r="X184" s="104">
        <v>769.79520439662281</v>
      </c>
      <c r="Y184" s="104">
        <v>665.93455672889888</v>
      </c>
      <c r="DA184" s="132" t="s">
        <v>2292</v>
      </c>
    </row>
    <row r="185" spans="1:105" ht="12" customHeight="1" x14ac:dyDescent="0.25">
      <c r="A185" s="106" t="s">
        <v>122</v>
      </c>
      <c r="B185" s="101">
        <v>1935.6131010810079</v>
      </c>
      <c r="C185" s="101">
        <v>1836.5429882703249</v>
      </c>
      <c r="D185" s="101">
        <v>1844.1404378560546</v>
      </c>
      <c r="E185" s="101">
        <v>1855.6208356097522</v>
      </c>
      <c r="F185" s="101">
        <v>1933.9960668240876</v>
      </c>
      <c r="G185" s="101">
        <v>2003.8560002613478</v>
      </c>
      <c r="H185" s="101">
        <v>2084.9814073945663</v>
      </c>
      <c r="I185" s="101">
        <v>2125.7120793330014</v>
      </c>
      <c r="J185" s="101">
        <v>2020.2576311494829</v>
      </c>
      <c r="K185" s="101">
        <v>2119.0252954809148</v>
      </c>
      <c r="L185" s="101">
        <v>2066.0523055246676</v>
      </c>
      <c r="M185" s="101">
        <v>2011.3750864134454</v>
      </c>
      <c r="N185" s="101">
        <v>2077.7089991140424</v>
      </c>
      <c r="O185" s="101">
        <v>2063.2985100920446</v>
      </c>
      <c r="P185" s="101">
        <v>2111.1505012461612</v>
      </c>
      <c r="Q185" s="101">
        <v>2081.6751832606465</v>
      </c>
      <c r="R185" s="101">
        <v>2081.4473705682876</v>
      </c>
      <c r="S185" s="101">
        <v>2070.5544652467274</v>
      </c>
      <c r="T185" s="101">
        <v>2013.0042420646223</v>
      </c>
      <c r="U185" s="101">
        <v>1977.291868066603</v>
      </c>
      <c r="V185" s="101">
        <v>1683.2319887583242</v>
      </c>
      <c r="W185" s="101">
        <v>1540.742458964422</v>
      </c>
      <c r="X185" s="101">
        <v>1280.8062481233296</v>
      </c>
      <c r="Y185" s="101">
        <v>1222.6008058098009</v>
      </c>
      <c r="DA185" s="131" t="s">
        <v>2293</v>
      </c>
    </row>
    <row r="186" spans="1:105" ht="12" customHeight="1" x14ac:dyDescent="0.25">
      <c r="A186" s="107" t="s">
        <v>121</v>
      </c>
      <c r="B186" s="104">
        <v>1543.0904781514096</v>
      </c>
      <c r="C186" s="104">
        <v>1449.0306115236829</v>
      </c>
      <c r="D186" s="104">
        <v>1464.0860293376363</v>
      </c>
      <c r="E186" s="104">
        <v>1481.1674114094612</v>
      </c>
      <c r="F186" s="104">
        <v>1535.5184600728069</v>
      </c>
      <c r="G186" s="104">
        <v>1605.2744676144789</v>
      </c>
      <c r="H186" s="104">
        <v>1683.0700285826877</v>
      </c>
      <c r="I186" s="104">
        <v>1735.8394323884083</v>
      </c>
      <c r="J186" s="104">
        <v>1623.5395811011324</v>
      </c>
      <c r="K186" s="104">
        <v>1709.9943160315152</v>
      </c>
      <c r="L186" s="104">
        <v>1671.5575032479428</v>
      </c>
      <c r="M186" s="104">
        <v>1622.3457305590671</v>
      </c>
      <c r="N186" s="104">
        <v>1686.3422648716119</v>
      </c>
      <c r="O186" s="104">
        <v>1638.4541262652945</v>
      </c>
      <c r="P186" s="104">
        <v>1666.3578501352113</v>
      </c>
      <c r="Q186" s="104">
        <v>1663.59027012298</v>
      </c>
      <c r="R186" s="104">
        <v>1713.7043014077308</v>
      </c>
      <c r="S186" s="104">
        <v>1726.0893799804801</v>
      </c>
      <c r="T186" s="104">
        <v>1676.1522080283728</v>
      </c>
      <c r="U186" s="104">
        <v>1663.7938457860701</v>
      </c>
      <c r="V186" s="104">
        <v>1378.5243552190011</v>
      </c>
      <c r="W186" s="104">
        <v>1256.8980600684961</v>
      </c>
      <c r="X186" s="104">
        <v>1080.3332997526909</v>
      </c>
      <c r="Y186" s="104">
        <v>1042.5932182920208</v>
      </c>
      <c r="DA186" s="132" t="s">
        <v>2294</v>
      </c>
    </row>
    <row r="187" spans="1:105" ht="12" customHeight="1" x14ac:dyDescent="0.25">
      <c r="A187" s="108" t="s">
        <v>53</v>
      </c>
      <c r="B187" s="98">
        <v>810.31365657002675</v>
      </c>
      <c r="C187" s="98">
        <v>738.95253524165946</v>
      </c>
      <c r="D187" s="98">
        <v>759.73060243650286</v>
      </c>
      <c r="E187" s="98">
        <v>777.77766272775455</v>
      </c>
      <c r="F187" s="98">
        <v>762.62154961415729</v>
      </c>
      <c r="G187" s="98">
        <v>811.19236313225224</v>
      </c>
      <c r="H187" s="98">
        <v>860.11636955674294</v>
      </c>
      <c r="I187" s="98">
        <v>929.59883915207433</v>
      </c>
      <c r="J187" s="98">
        <v>804.55854047936464</v>
      </c>
      <c r="K187" s="98">
        <v>868.41432536797777</v>
      </c>
      <c r="L187" s="98">
        <v>852.20568312582373</v>
      </c>
      <c r="M187" s="98">
        <v>800.04698710942</v>
      </c>
      <c r="N187" s="98">
        <v>834.65720376155434</v>
      </c>
      <c r="O187" s="98">
        <v>692.45392670585863</v>
      </c>
      <c r="P187" s="98">
        <v>659.65913754519022</v>
      </c>
      <c r="Q187" s="98">
        <v>702.63196703442327</v>
      </c>
      <c r="R187" s="98">
        <v>850.26252827513417</v>
      </c>
      <c r="S187" s="98">
        <v>893.05086473739402</v>
      </c>
      <c r="T187" s="98">
        <v>796.50371095827632</v>
      </c>
      <c r="U187" s="98">
        <v>789.57706573477196</v>
      </c>
      <c r="V187" s="98">
        <v>475.56921536695404</v>
      </c>
      <c r="W187" s="98">
        <v>385.16474524516883</v>
      </c>
      <c r="X187" s="98">
        <v>440.93075859989654</v>
      </c>
      <c r="Y187" s="98">
        <v>464.41832142606756</v>
      </c>
      <c r="DA187" s="63" t="s">
        <v>2295</v>
      </c>
    </row>
    <row r="188" spans="1:105" ht="12" customHeight="1" x14ac:dyDescent="0.25">
      <c r="A188" s="108" t="s">
        <v>52</v>
      </c>
      <c r="B188" s="98">
        <v>732.77682158138293</v>
      </c>
      <c r="C188" s="98">
        <v>710.07807628202329</v>
      </c>
      <c r="D188" s="98">
        <v>704.35542690113346</v>
      </c>
      <c r="E188" s="98">
        <v>703.38974868170658</v>
      </c>
      <c r="F188" s="98">
        <v>772.89691045864947</v>
      </c>
      <c r="G188" s="98">
        <v>794.08210448222655</v>
      </c>
      <c r="H188" s="98">
        <v>822.95365902594483</v>
      </c>
      <c r="I188" s="98">
        <v>806.24059323633389</v>
      </c>
      <c r="J188" s="98">
        <v>818.98104062176776</v>
      </c>
      <c r="K188" s="98">
        <v>841.57999066353739</v>
      </c>
      <c r="L188" s="98">
        <v>819.35182012211897</v>
      </c>
      <c r="M188" s="98">
        <v>822.29874344964685</v>
      </c>
      <c r="N188" s="98">
        <v>851.68506111005763</v>
      </c>
      <c r="O188" s="98">
        <v>946.00019955943571</v>
      </c>
      <c r="P188" s="98">
        <v>1006.6987125900207</v>
      </c>
      <c r="Q188" s="98">
        <v>960.95830308855648</v>
      </c>
      <c r="R188" s="98">
        <v>863.44177313259661</v>
      </c>
      <c r="S188" s="98">
        <v>833.03851524308584</v>
      </c>
      <c r="T188" s="98">
        <v>879.6484970700966</v>
      </c>
      <c r="U188" s="98">
        <v>874.21678005129797</v>
      </c>
      <c r="V188" s="98">
        <v>902.95513985204707</v>
      </c>
      <c r="W188" s="98">
        <v>871.73331482332719</v>
      </c>
      <c r="X188" s="98">
        <v>639.40254115279436</v>
      </c>
      <c r="Y188" s="98">
        <v>578.17489686595331</v>
      </c>
      <c r="DA188" s="63" t="s">
        <v>2296</v>
      </c>
    </row>
    <row r="189" spans="1:105" ht="12" customHeight="1" x14ac:dyDescent="0.25">
      <c r="A189" s="121" t="s">
        <v>54</v>
      </c>
      <c r="B189" s="122">
        <v>308.75184950962216</v>
      </c>
      <c r="C189" s="122">
        <v>306.10671034755217</v>
      </c>
      <c r="D189" s="122">
        <v>299.80098643205156</v>
      </c>
      <c r="E189" s="122">
        <v>324.60204853283858</v>
      </c>
      <c r="F189" s="122">
        <v>326.35553947572595</v>
      </c>
      <c r="G189" s="122">
        <v>338.73354175858094</v>
      </c>
      <c r="H189" s="122">
        <v>328.62272680920881</v>
      </c>
      <c r="I189" s="122">
        <v>322.15607001860559</v>
      </c>
      <c r="J189" s="122">
        <v>281.4275268503028</v>
      </c>
      <c r="K189" s="122">
        <v>292.13528191167558</v>
      </c>
      <c r="L189" s="122">
        <v>288.17427381245045</v>
      </c>
      <c r="M189" s="122">
        <v>270.18656439968447</v>
      </c>
      <c r="N189" s="122">
        <v>279.3296863321977</v>
      </c>
      <c r="O189" s="122">
        <v>279.98874667224362</v>
      </c>
      <c r="P189" s="122">
        <v>284.70847672937492</v>
      </c>
      <c r="Q189" s="122">
        <v>297.59565673832134</v>
      </c>
      <c r="R189" s="122">
        <v>296.04409811289639</v>
      </c>
      <c r="S189" s="122">
        <v>294.16644605357311</v>
      </c>
      <c r="T189" s="122">
        <v>289.59378164215917</v>
      </c>
      <c r="U189" s="122">
        <v>284.4456203695031</v>
      </c>
      <c r="V189" s="122">
        <v>292.68608986727423</v>
      </c>
      <c r="W189" s="122">
        <v>281.72323673535345</v>
      </c>
      <c r="X189" s="122">
        <v>205.60218318831272</v>
      </c>
      <c r="Y189" s="122">
        <v>204.56316642392909</v>
      </c>
      <c r="DA189" s="130" t="s">
        <v>2297</v>
      </c>
    </row>
    <row r="190" spans="1:105" ht="12" customHeight="1" x14ac:dyDescent="0.25">
      <c r="A190" s="97" t="s">
        <v>50</v>
      </c>
      <c r="B190" s="98">
        <v>382.48089954095991</v>
      </c>
      <c r="C190" s="98">
        <v>370.06325861073731</v>
      </c>
      <c r="D190" s="98">
        <v>367.30296535255553</v>
      </c>
      <c r="E190" s="98">
        <v>408.17346730094374</v>
      </c>
      <c r="F190" s="98">
        <v>405.45035712768345</v>
      </c>
      <c r="G190" s="98">
        <v>398.14728212993992</v>
      </c>
      <c r="H190" s="98">
        <v>413.78253226680505</v>
      </c>
      <c r="I190" s="98">
        <v>406.87632398558429</v>
      </c>
      <c r="J190" s="98">
        <v>344.89308649874255</v>
      </c>
      <c r="K190" s="98">
        <v>369.49161201596741</v>
      </c>
      <c r="L190" s="98">
        <v>353.1703218066981</v>
      </c>
      <c r="M190" s="98">
        <v>352.80997370670008</v>
      </c>
      <c r="N190" s="98">
        <v>355.64368032499613</v>
      </c>
      <c r="O190" s="98">
        <v>352.24277727289518</v>
      </c>
      <c r="P190" s="98">
        <v>383.72107450231061</v>
      </c>
      <c r="Q190" s="98">
        <v>368.7843452332354</v>
      </c>
      <c r="R190" s="98">
        <v>394.0235426666647</v>
      </c>
      <c r="S190" s="98">
        <v>387.39780878097912</v>
      </c>
      <c r="T190" s="98">
        <v>384.73549993392419</v>
      </c>
      <c r="U190" s="98">
        <v>401.95278774794383</v>
      </c>
      <c r="V190" s="98">
        <v>371.12234146660597</v>
      </c>
      <c r="W190" s="98">
        <v>351.63240249214005</v>
      </c>
      <c r="X190" s="98">
        <v>319.01392771091167</v>
      </c>
      <c r="Y190" s="98">
        <v>288.01635788332209</v>
      </c>
      <c r="DA190" s="63" t="s">
        <v>2298</v>
      </c>
    </row>
    <row r="191" spans="1:105" ht="12" customHeight="1" x14ac:dyDescent="0.25">
      <c r="A191" s="109" t="s">
        <v>120</v>
      </c>
      <c r="B191" s="33">
        <v>305.90990006250286</v>
      </c>
      <c r="C191" s="33">
        <v>303.55817432576038</v>
      </c>
      <c r="D191" s="33">
        <v>296.92101913282215</v>
      </c>
      <c r="E191" s="33">
        <v>320.86244171049202</v>
      </c>
      <c r="F191" s="33">
        <v>322.52294228924382</v>
      </c>
      <c r="G191" s="33">
        <v>335.63943804814187</v>
      </c>
      <c r="H191" s="33">
        <v>323.77969498274149</v>
      </c>
      <c r="I191" s="33">
        <v>316.99206201120421</v>
      </c>
      <c r="J191" s="33">
        <v>277.30622729314342</v>
      </c>
      <c r="K191" s="33">
        <v>286.75270307102932</v>
      </c>
      <c r="L191" s="33">
        <v>283.44468738284417</v>
      </c>
      <c r="M191" s="33">
        <v>263.90325172176051</v>
      </c>
      <c r="N191" s="33">
        <v>273.35700613156234</v>
      </c>
      <c r="O191" s="33">
        <v>274.2923396964336</v>
      </c>
      <c r="P191" s="33">
        <v>276.80622912868739</v>
      </c>
      <c r="Q191" s="33">
        <v>291.93079342648002</v>
      </c>
      <c r="R191" s="33">
        <v>288.1904694407782</v>
      </c>
      <c r="S191" s="33">
        <v>286.70389562069369</v>
      </c>
      <c r="T191" s="33">
        <v>282.12306481507335</v>
      </c>
      <c r="U191" s="33">
        <v>275.29211739037311</v>
      </c>
      <c r="V191" s="33">
        <v>286.68216869608301</v>
      </c>
      <c r="W191" s="33">
        <v>276.41861952159758</v>
      </c>
      <c r="X191" s="33">
        <v>196.86027786906192</v>
      </c>
      <c r="Y191" s="33">
        <v>197.94430504223885</v>
      </c>
      <c r="DA191" s="60" t="s">
        <v>2299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12036.214203065701</v>
      </c>
      <c r="C193" s="117">
        <f t="shared" si="94"/>
        <v>12377.448787201298</v>
      </c>
      <c r="D193" s="117">
        <f t="shared" si="94"/>
        <v>11065.038160903772</v>
      </c>
      <c r="E193" s="117">
        <f t="shared" si="94"/>
        <v>12139.283037731142</v>
      </c>
      <c r="F193" s="117">
        <f t="shared" si="94"/>
        <v>11671.805780804572</v>
      </c>
      <c r="G193" s="117">
        <f t="shared" si="94"/>
        <v>11666.376307258837</v>
      </c>
      <c r="H193" s="117">
        <f t="shared" si="94"/>
        <v>10711.480754216664</v>
      </c>
      <c r="I193" s="117">
        <f t="shared" si="94"/>
        <v>9466.0040015862214</v>
      </c>
      <c r="J193" s="117">
        <f t="shared" si="94"/>
        <v>11902.67294657715</v>
      </c>
      <c r="K193" s="117">
        <f t="shared" si="94"/>
        <v>10614.514402410992</v>
      </c>
      <c r="L193" s="117">
        <f t="shared" si="94"/>
        <v>11782.269437873472</v>
      </c>
      <c r="M193" s="117">
        <f t="shared" si="94"/>
        <v>10299.509395101697</v>
      </c>
      <c r="N193" s="117">
        <f t="shared" si="94"/>
        <v>10600.537044689176</v>
      </c>
      <c r="O193" s="117">
        <f t="shared" si="94"/>
        <v>11607.285841892455</v>
      </c>
      <c r="P193" s="117">
        <f t="shared" si="94"/>
        <v>9650.4075454906797</v>
      </c>
      <c r="Q193" s="117">
        <f t="shared" si="94"/>
        <v>11361.792098925907</v>
      </c>
      <c r="R193" s="117">
        <f t="shared" ref="R193:V193" si="95">R194+R197+R199+R208</f>
        <v>10650.964447643117</v>
      </c>
      <c r="S193" s="117">
        <f t="shared" si="95"/>
        <v>10944.696786287081</v>
      </c>
      <c r="T193" s="117">
        <f t="shared" si="95"/>
        <v>10971.200989447179</v>
      </c>
      <c r="U193" s="117">
        <f t="shared" si="95"/>
        <v>9435.7106147401737</v>
      </c>
      <c r="V193" s="117">
        <f t="shared" si="95"/>
        <v>11053.651022522607</v>
      </c>
      <c r="W193" s="117">
        <f t="shared" ref="W193:Y193" si="96">W194+W197+W199+W208</f>
        <v>11108.990656170854</v>
      </c>
      <c r="X193" s="117">
        <f t="shared" si="96"/>
        <v>10090.666975673805</v>
      </c>
      <c r="Y193" s="117">
        <f t="shared" si="96"/>
        <v>9966.5809101821051</v>
      </c>
      <c r="DA193" s="129" t="s">
        <v>2450</v>
      </c>
    </row>
    <row r="194" spans="1:105" ht="12" customHeight="1" x14ac:dyDescent="0.25">
      <c r="A194" s="121" t="s">
        <v>57</v>
      </c>
      <c r="B194" s="122">
        <f t="shared" ref="B194:Q194" si="97">SUM(B195:B196)</f>
        <v>10546.442670169621</v>
      </c>
      <c r="C194" s="122">
        <f t="shared" si="97"/>
        <v>10942.27798119659</v>
      </c>
      <c r="D194" s="122">
        <f t="shared" si="97"/>
        <v>9648.4893872623488</v>
      </c>
      <c r="E194" s="122">
        <f t="shared" si="97"/>
        <v>10670.655329629844</v>
      </c>
      <c r="F194" s="122">
        <f t="shared" si="97"/>
        <v>10111.257755359653</v>
      </c>
      <c r="G194" s="122">
        <f t="shared" si="97"/>
        <v>10034.521782185268</v>
      </c>
      <c r="H194" s="122">
        <f t="shared" si="97"/>
        <v>9029.1239695729091</v>
      </c>
      <c r="I194" s="122">
        <f t="shared" si="97"/>
        <v>7819.349356902414</v>
      </c>
      <c r="J194" s="122">
        <f t="shared" si="97"/>
        <v>10253.206446456377</v>
      </c>
      <c r="K194" s="122">
        <f t="shared" si="97"/>
        <v>8935.0810387411111</v>
      </c>
      <c r="L194" s="122">
        <f t="shared" si="97"/>
        <v>10128.691853341261</v>
      </c>
      <c r="M194" s="122">
        <f t="shared" si="97"/>
        <v>8649.8309657334321</v>
      </c>
      <c r="N194" s="122">
        <f t="shared" si="97"/>
        <v>8924.6788187946022</v>
      </c>
      <c r="O194" s="122">
        <f t="shared" si="97"/>
        <v>9931.5434696407574</v>
      </c>
      <c r="P194" s="122">
        <f t="shared" si="97"/>
        <v>7905.9402632761548</v>
      </c>
      <c r="Q194" s="122">
        <f t="shared" si="97"/>
        <v>9567.8639696205537</v>
      </c>
      <c r="R194" s="122">
        <f t="shared" ref="R194:V194" si="98">SUM(R195:R196)</f>
        <v>8894.8416608864572</v>
      </c>
      <c r="S194" s="122">
        <f t="shared" si="98"/>
        <v>9187.4924959306809</v>
      </c>
      <c r="T194" s="122">
        <f t="shared" si="98"/>
        <v>9221.5792723859031</v>
      </c>
      <c r="U194" s="122">
        <f t="shared" si="98"/>
        <v>7696.037888437525</v>
      </c>
      <c r="V194" s="122">
        <f t="shared" si="98"/>
        <v>9449.1232166537411</v>
      </c>
      <c r="W194" s="122">
        <f t="shared" ref="W194:Y194" si="99">SUM(W195:W196)</f>
        <v>9572.6409871821379</v>
      </c>
      <c r="X194" s="122">
        <f t="shared" si="99"/>
        <v>8746.442010215047</v>
      </c>
      <c r="Y194" s="122">
        <f t="shared" si="99"/>
        <v>8689.6014933014121</v>
      </c>
      <c r="DA194" s="130" t="s">
        <v>2451</v>
      </c>
    </row>
    <row r="195" spans="1:105" ht="12" customHeight="1" x14ac:dyDescent="0.25">
      <c r="A195" s="97" t="s">
        <v>211</v>
      </c>
      <c r="B195" s="98">
        <v>10294.167059787585</v>
      </c>
      <c r="C195" s="98">
        <v>10686.206657720893</v>
      </c>
      <c r="D195" s="98">
        <v>9428.1191394348534</v>
      </c>
      <c r="E195" s="98">
        <v>10431.111320925022</v>
      </c>
      <c r="F195" s="98">
        <v>9884.4846573424547</v>
      </c>
      <c r="G195" s="98">
        <v>9813.0319112186044</v>
      </c>
      <c r="H195" s="98">
        <v>8834.218629776582</v>
      </c>
      <c r="I195" s="98">
        <v>7652.8558119287609</v>
      </c>
      <c r="J195" s="98">
        <v>10035.515381956468</v>
      </c>
      <c r="K195" s="98">
        <v>8747.7647385838554</v>
      </c>
      <c r="L195" s="98">
        <v>9919.172538633049</v>
      </c>
      <c r="M195" s="98">
        <v>8473.2966105455798</v>
      </c>
      <c r="N195" s="98">
        <v>8744.1297005389588</v>
      </c>
      <c r="O195" s="98">
        <v>9732.4146321813569</v>
      </c>
      <c r="P195" s="98">
        <v>7748.5098939948912</v>
      </c>
      <c r="Q195" s="98">
        <v>9378.9230896030458</v>
      </c>
      <c r="R195" s="98">
        <v>8720.0380124620133</v>
      </c>
      <c r="S195" s="98">
        <v>9008.119012740066</v>
      </c>
      <c r="T195" s="98">
        <v>9042.0520354732216</v>
      </c>
      <c r="U195" s="98">
        <v>7545.8266094970159</v>
      </c>
      <c r="V195" s="98">
        <v>9272.7519902861077</v>
      </c>
      <c r="W195" s="98">
        <v>9392.9576029938453</v>
      </c>
      <c r="X195" s="98">
        <v>8588.333666680539</v>
      </c>
      <c r="Y195" s="98">
        <v>8533.5443262432891</v>
      </c>
      <c r="DA195" s="63" t="s">
        <v>2452</v>
      </c>
    </row>
    <row r="196" spans="1:105" ht="12" customHeight="1" x14ac:dyDescent="0.25">
      <c r="A196" s="97" t="s">
        <v>53</v>
      </c>
      <c r="B196" s="98">
        <v>252.27561038203552</v>
      </c>
      <c r="C196" s="98">
        <v>256.07132347569711</v>
      </c>
      <c r="D196" s="98">
        <v>220.37024782749478</v>
      </c>
      <c r="E196" s="98">
        <v>239.54400870482363</v>
      </c>
      <c r="F196" s="98">
        <v>226.7730980171977</v>
      </c>
      <c r="G196" s="98">
        <v>221.48987096666318</v>
      </c>
      <c r="H196" s="98">
        <v>194.90533979632673</v>
      </c>
      <c r="I196" s="98">
        <v>166.49354497365337</v>
      </c>
      <c r="J196" s="98">
        <v>217.69106449991065</v>
      </c>
      <c r="K196" s="98">
        <v>187.31630015725537</v>
      </c>
      <c r="L196" s="98">
        <v>209.51931470821117</v>
      </c>
      <c r="M196" s="98">
        <v>176.5343551878515</v>
      </c>
      <c r="N196" s="98">
        <v>180.54911825564326</v>
      </c>
      <c r="O196" s="98">
        <v>199.12883745940078</v>
      </c>
      <c r="P196" s="98">
        <v>157.43036928126364</v>
      </c>
      <c r="Q196" s="98">
        <v>188.94088001750802</v>
      </c>
      <c r="R196" s="98">
        <v>174.80364842444467</v>
      </c>
      <c r="S196" s="98">
        <v>179.37348319061485</v>
      </c>
      <c r="T196" s="98">
        <v>179.52723691268088</v>
      </c>
      <c r="U196" s="98">
        <v>150.21127894050895</v>
      </c>
      <c r="V196" s="98">
        <v>176.37122636763394</v>
      </c>
      <c r="W196" s="98">
        <v>179.68338418829268</v>
      </c>
      <c r="X196" s="98">
        <v>158.108343534509</v>
      </c>
      <c r="Y196" s="98">
        <v>156.05716705812307</v>
      </c>
      <c r="DA196" s="63" t="s">
        <v>2453</v>
      </c>
    </row>
    <row r="197" spans="1:105" ht="12" customHeight="1" x14ac:dyDescent="0.25">
      <c r="A197" s="121" t="s">
        <v>92</v>
      </c>
      <c r="B197" s="122">
        <f t="shared" ref="B197:Y197" si="100">B198</f>
        <v>3.9093116762521269</v>
      </c>
      <c r="C197" s="122">
        <f t="shared" si="100"/>
        <v>5.1918654217126061</v>
      </c>
      <c r="D197" s="122">
        <f t="shared" si="100"/>
        <v>6.4547436535722067</v>
      </c>
      <c r="E197" s="122">
        <f t="shared" si="100"/>
        <v>17.318144669153245</v>
      </c>
      <c r="F197" s="122">
        <f t="shared" si="100"/>
        <v>8.4843080235381869</v>
      </c>
      <c r="G197" s="122">
        <f t="shared" si="100"/>
        <v>12.633037727605988</v>
      </c>
      <c r="H197" s="122">
        <f t="shared" si="100"/>
        <v>32.517675318581659</v>
      </c>
      <c r="I197" s="122">
        <f t="shared" si="100"/>
        <v>16.401012139092757</v>
      </c>
      <c r="J197" s="122">
        <f t="shared" si="100"/>
        <v>20.085456091973192</v>
      </c>
      <c r="K197" s="122">
        <f t="shared" si="100"/>
        <v>24.492631289249328</v>
      </c>
      <c r="L197" s="122">
        <f t="shared" si="100"/>
        <v>35.938188183761987</v>
      </c>
      <c r="M197" s="122">
        <f t="shared" si="100"/>
        <v>28.691832190613248</v>
      </c>
      <c r="N197" s="122">
        <f t="shared" si="100"/>
        <v>30.579851195609766</v>
      </c>
      <c r="O197" s="122">
        <f t="shared" si="100"/>
        <v>34.398320579519478</v>
      </c>
      <c r="P197" s="122">
        <f t="shared" si="100"/>
        <v>30.50049395967163</v>
      </c>
      <c r="Q197" s="122">
        <f t="shared" si="100"/>
        <v>49.767531642514712</v>
      </c>
      <c r="R197" s="122">
        <f t="shared" si="100"/>
        <v>47.490930506305659</v>
      </c>
      <c r="S197" s="122">
        <f t="shared" si="100"/>
        <v>48.79587123475563</v>
      </c>
      <c r="T197" s="122">
        <f t="shared" si="100"/>
        <v>49.330524599468781</v>
      </c>
      <c r="U197" s="122">
        <f t="shared" si="100"/>
        <v>49.473834044543153</v>
      </c>
      <c r="V197" s="122">
        <f t="shared" si="100"/>
        <v>72.109321258340458</v>
      </c>
      <c r="W197" s="122">
        <f t="shared" si="100"/>
        <v>83.760658974926542</v>
      </c>
      <c r="X197" s="122">
        <f t="shared" si="100"/>
        <v>91.740521292606047</v>
      </c>
      <c r="Y197" s="122">
        <f t="shared" si="100"/>
        <v>84.315659677722849</v>
      </c>
      <c r="DA197" s="130" t="s">
        <v>2454</v>
      </c>
    </row>
    <row r="198" spans="1:105" ht="12" customHeight="1" x14ac:dyDescent="0.25">
      <c r="A198" s="97" t="s">
        <v>53</v>
      </c>
      <c r="B198" s="98">
        <f>RES_hhdet_tesh!B48</f>
        <v>3.9093116762521269</v>
      </c>
      <c r="C198" s="98">
        <f>RES_hhdet_tesh!C48</f>
        <v>5.1918654217126061</v>
      </c>
      <c r="D198" s="98">
        <f>RES_hhdet_tesh!D48</f>
        <v>6.4547436535722067</v>
      </c>
      <c r="E198" s="98">
        <f>RES_hhdet_tesh!E48</f>
        <v>17.318144669153245</v>
      </c>
      <c r="F198" s="98">
        <f>RES_hhdet_tesh!F48</f>
        <v>8.4843080235381869</v>
      </c>
      <c r="G198" s="98">
        <f>RES_hhdet_tesh!G48</f>
        <v>12.633037727605988</v>
      </c>
      <c r="H198" s="98">
        <f>RES_hhdet_tesh!H48</f>
        <v>32.517675318581659</v>
      </c>
      <c r="I198" s="98">
        <f>RES_hhdet_tesh!I48</f>
        <v>16.401012139092757</v>
      </c>
      <c r="J198" s="98">
        <f>RES_hhdet_tesh!J48</f>
        <v>20.085456091973192</v>
      </c>
      <c r="K198" s="98">
        <f>RES_hhdet_tesh!K48</f>
        <v>24.492631289249328</v>
      </c>
      <c r="L198" s="98">
        <f>RES_hhdet_tesh!L48</f>
        <v>35.938188183761987</v>
      </c>
      <c r="M198" s="98">
        <f>RES_hhdet_tesh!M48</f>
        <v>28.691832190613248</v>
      </c>
      <c r="N198" s="98">
        <f>RES_hhdet_tesh!N48</f>
        <v>30.579851195609766</v>
      </c>
      <c r="O198" s="98">
        <f>RES_hhdet_tesh!O48</f>
        <v>34.398320579519478</v>
      </c>
      <c r="P198" s="98">
        <f>RES_hhdet_tesh!P48</f>
        <v>30.50049395967163</v>
      </c>
      <c r="Q198" s="98">
        <f>RES_hhdet_tesh!Q48</f>
        <v>49.767531642514712</v>
      </c>
      <c r="R198" s="98">
        <f>RES_hhdet_tesh!R48</f>
        <v>47.490930506305659</v>
      </c>
      <c r="S198" s="98">
        <f>RES_hhdet_tesh!S48</f>
        <v>48.79587123475563</v>
      </c>
      <c r="T198" s="98">
        <f>RES_hhdet_tesh!T48</f>
        <v>49.330524599468781</v>
      </c>
      <c r="U198" s="98">
        <f>RES_hhdet_tesh!U48</f>
        <v>49.473834044543153</v>
      </c>
      <c r="V198" s="98">
        <f>RES_hhdet_tesh!V48</f>
        <v>72.109321258340458</v>
      </c>
      <c r="W198" s="98">
        <f>RES_hhdet_tesh!W48</f>
        <v>83.760658974926542</v>
      </c>
      <c r="X198" s="98">
        <f>RES_hhdet_tesh!X48</f>
        <v>91.740521292606047</v>
      </c>
      <c r="Y198" s="98">
        <f>RES_hhdet_tesh!Y48</f>
        <v>84.315659677722849</v>
      </c>
      <c r="DA198" s="63" t="s">
        <v>2455</v>
      </c>
    </row>
    <row r="199" spans="1:105" ht="12" customHeight="1" x14ac:dyDescent="0.25">
      <c r="A199" s="121" t="s">
        <v>55</v>
      </c>
      <c r="B199" s="122">
        <v>1255.2847213754339</v>
      </c>
      <c r="C199" s="122">
        <v>1200.9237124354181</v>
      </c>
      <c r="D199" s="122">
        <v>1185.2905078602091</v>
      </c>
      <c r="E199" s="122">
        <v>1207.2077540526266</v>
      </c>
      <c r="F199" s="122">
        <v>1305.8786630817922</v>
      </c>
      <c r="G199" s="122">
        <v>1362.8037791860186</v>
      </c>
      <c r="H199" s="122">
        <v>1400.6259183629188</v>
      </c>
      <c r="I199" s="122">
        <v>1385.7261243158607</v>
      </c>
      <c r="J199" s="122">
        <v>1415.6399734749348</v>
      </c>
      <c r="K199" s="122">
        <v>1433.0835912660084</v>
      </c>
      <c r="L199" s="122">
        <v>1398.3651729587384</v>
      </c>
      <c r="M199" s="122">
        <v>1415.2310569360779</v>
      </c>
      <c r="N199" s="122">
        <v>1431.8773370836859</v>
      </c>
      <c r="O199" s="122">
        <v>1426.6319726686968</v>
      </c>
      <c r="P199" s="122">
        <v>1495.4028688388655</v>
      </c>
      <c r="Q199" s="122">
        <v>1514.4117643144045</v>
      </c>
      <c r="R199" s="122">
        <v>1479.0267049358945</v>
      </c>
      <c r="S199" s="122">
        <v>1478.1143392523145</v>
      </c>
      <c r="T199" s="122">
        <v>1470.5696530271027</v>
      </c>
      <c r="U199" s="122">
        <v>1461.8514315962047</v>
      </c>
      <c r="V199" s="122">
        <v>1293.3772404290839</v>
      </c>
      <c r="W199" s="122">
        <v>1219.5344499752684</v>
      </c>
      <c r="X199" s="122">
        <v>1081.6586625638272</v>
      </c>
      <c r="Y199" s="122">
        <v>1020.2427708772902</v>
      </c>
      <c r="DA199" s="130" t="s">
        <v>2456</v>
      </c>
    </row>
    <row r="200" spans="1:105" ht="12" customHeight="1" x14ac:dyDescent="0.25">
      <c r="A200" s="97" t="s">
        <v>138</v>
      </c>
      <c r="B200" s="98">
        <v>1239.3780479563384</v>
      </c>
      <c r="C200" s="98">
        <v>1203.8731743979749</v>
      </c>
      <c r="D200" s="98">
        <v>1116.3129200111975</v>
      </c>
      <c r="E200" s="98">
        <v>1161.9161274683174</v>
      </c>
      <c r="F200" s="98">
        <v>1356.1511773151531</v>
      </c>
      <c r="G200" s="98">
        <v>1415.1355829940367</v>
      </c>
      <c r="H200" s="98">
        <v>1396.9544413428719</v>
      </c>
      <c r="I200" s="98">
        <v>1293.5590418883439</v>
      </c>
      <c r="J200" s="98">
        <v>1505.7264525347068</v>
      </c>
      <c r="K200" s="98">
        <v>1433.0308943006551</v>
      </c>
      <c r="L200" s="98">
        <v>1394.4844985014308</v>
      </c>
      <c r="M200" s="98">
        <v>1480.065455597299</v>
      </c>
      <c r="N200" s="98">
        <v>1444.1198228229484</v>
      </c>
      <c r="O200" s="98">
        <v>1431.6340655521324</v>
      </c>
      <c r="P200" s="98">
        <v>1537.6983075800972</v>
      </c>
      <c r="Q200" s="98">
        <v>1598.8883312883615</v>
      </c>
      <c r="R200" s="98">
        <v>1490.893157364864</v>
      </c>
      <c r="S200" s="98">
        <v>1473.5713513621045</v>
      </c>
      <c r="T200" s="98">
        <v>1481.3650793059821</v>
      </c>
      <c r="U200" s="98">
        <v>1467.6071221336172</v>
      </c>
      <c r="V200" s="98">
        <v>1345.5904278322878</v>
      </c>
      <c r="W200" s="98">
        <v>1291.3172558366246</v>
      </c>
      <c r="X200" s="98">
        <v>1187.501083444145</v>
      </c>
      <c r="Y200" s="98">
        <v>1087.6012301269991</v>
      </c>
      <c r="DA200" s="63" t="s">
        <v>2457</v>
      </c>
    </row>
    <row r="201" spans="1:105" ht="12" customHeight="1" x14ac:dyDescent="0.25">
      <c r="A201" s="97" t="s">
        <v>137</v>
      </c>
      <c r="B201" s="98">
        <v>1239.3780479563386</v>
      </c>
      <c r="C201" s="98">
        <v>1203.874924301047</v>
      </c>
      <c r="D201" s="98">
        <v>1116.3236391658399</v>
      </c>
      <c r="E201" s="98">
        <v>1161.8743107118953</v>
      </c>
      <c r="F201" s="98">
        <v>1356.1265661693928</v>
      </c>
      <c r="G201" s="98">
        <v>1415.1162191200385</v>
      </c>
      <c r="H201" s="98">
        <v>1396.9031727090558</v>
      </c>
      <c r="I201" s="98">
        <v>1293.1377896490415</v>
      </c>
      <c r="J201" s="98">
        <v>1504.6478536426318</v>
      </c>
      <c r="K201" s="98">
        <v>1431.7575198316479</v>
      </c>
      <c r="L201" s="98">
        <v>1393.4295556738441</v>
      </c>
      <c r="M201" s="98">
        <v>1479.1141780160533</v>
      </c>
      <c r="N201" s="98">
        <v>1443.7522132307447</v>
      </c>
      <c r="O201" s="98">
        <v>1431.5278771807843</v>
      </c>
      <c r="P201" s="98">
        <v>1536.8828483898046</v>
      </c>
      <c r="Q201" s="98">
        <v>1597.2965209248234</v>
      </c>
      <c r="R201" s="98">
        <v>1489.3166906635286</v>
      </c>
      <c r="S201" s="98">
        <v>1471.8848693638574</v>
      </c>
      <c r="T201" s="98">
        <v>1480.038534040292</v>
      </c>
      <c r="U201" s="98">
        <v>1466.6555445458139</v>
      </c>
      <c r="V201" s="98">
        <v>1344.9556553219079</v>
      </c>
      <c r="W201" s="98">
        <v>1290.7369812173433</v>
      </c>
      <c r="X201" s="98">
        <v>1183.8767822715467</v>
      </c>
      <c r="Y201" s="98">
        <v>1084.7463548975491</v>
      </c>
      <c r="DA201" s="63" t="s">
        <v>2458</v>
      </c>
    </row>
    <row r="202" spans="1:105" ht="12" customHeight="1" x14ac:dyDescent="0.25">
      <c r="A202" s="100" t="s">
        <v>211</v>
      </c>
      <c r="B202" s="101">
        <v>518.8436999302686</v>
      </c>
      <c r="C202" s="101">
        <v>491.4737550122619</v>
      </c>
      <c r="D202" s="101">
        <v>466.64827311545122</v>
      </c>
      <c r="E202" s="101">
        <v>494.46323912336334</v>
      </c>
      <c r="F202" s="101">
        <v>540.2410627818341</v>
      </c>
      <c r="G202" s="101">
        <v>576.0410322348273</v>
      </c>
      <c r="H202" s="101">
        <v>577.16237831984529</v>
      </c>
      <c r="I202" s="101">
        <v>565.76558865014158</v>
      </c>
      <c r="J202" s="101">
        <v>601.49016003688689</v>
      </c>
      <c r="K202" s="101">
        <v>590.14560703432221</v>
      </c>
      <c r="L202" s="101">
        <v>577.69901802759443</v>
      </c>
      <c r="M202" s="101">
        <v>590.90513594946253</v>
      </c>
      <c r="N202" s="101">
        <v>579.66072966890886</v>
      </c>
      <c r="O202" s="101">
        <v>479.79649861862288</v>
      </c>
      <c r="P202" s="101">
        <v>481.44481342447659</v>
      </c>
      <c r="Q202" s="101">
        <v>544.06356435336011</v>
      </c>
      <c r="R202" s="101">
        <v>614.67611058619298</v>
      </c>
      <c r="S202" s="101">
        <v>643.22001437746792</v>
      </c>
      <c r="T202" s="101">
        <v>590.41095256276515</v>
      </c>
      <c r="U202" s="101">
        <v>587.5205280810876</v>
      </c>
      <c r="V202" s="101">
        <v>380.25758461490778</v>
      </c>
      <c r="W202" s="101">
        <v>325.23629290499326</v>
      </c>
      <c r="X202" s="101">
        <v>414.08157787492382</v>
      </c>
      <c r="Y202" s="101">
        <v>418.81179816865028</v>
      </c>
      <c r="DA202" s="131" t="s">
        <v>2459</v>
      </c>
    </row>
    <row r="203" spans="1:105" ht="12" customHeight="1" x14ac:dyDescent="0.25">
      <c r="A203" s="103" t="s">
        <v>52</v>
      </c>
      <c r="B203" s="104">
        <v>720.53434802606989</v>
      </c>
      <c r="C203" s="104">
        <v>712.40116928878513</v>
      </c>
      <c r="D203" s="104">
        <v>649.67536605038879</v>
      </c>
      <c r="E203" s="104">
        <v>667.4110715885322</v>
      </c>
      <c r="F203" s="104">
        <v>815.88550338755874</v>
      </c>
      <c r="G203" s="104">
        <v>839.07518688521122</v>
      </c>
      <c r="H203" s="104">
        <v>819.74079438921046</v>
      </c>
      <c r="I203" s="104">
        <v>727.37220099889976</v>
      </c>
      <c r="J203" s="104">
        <v>903.15769360574518</v>
      </c>
      <c r="K203" s="104">
        <v>841.61191279732589</v>
      </c>
      <c r="L203" s="104">
        <v>815.73053764624956</v>
      </c>
      <c r="M203" s="104">
        <v>888.20904206659054</v>
      </c>
      <c r="N203" s="104">
        <v>864.09148356183573</v>
      </c>
      <c r="O203" s="104">
        <v>951.73137856216158</v>
      </c>
      <c r="P203" s="104">
        <v>1055.4380349653279</v>
      </c>
      <c r="Q203" s="104">
        <v>1053.2329565714633</v>
      </c>
      <c r="R203" s="104">
        <v>874.64058007733593</v>
      </c>
      <c r="S203" s="104">
        <v>828.66485498638951</v>
      </c>
      <c r="T203" s="104">
        <v>889.62758147752675</v>
      </c>
      <c r="U203" s="104">
        <v>879.13501646472616</v>
      </c>
      <c r="V203" s="104">
        <v>964.69807070699983</v>
      </c>
      <c r="W203" s="104">
        <v>965.50068831234989</v>
      </c>
      <c r="X203" s="104">
        <v>769.79520439662281</v>
      </c>
      <c r="Y203" s="104">
        <v>665.93455672889888</v>
      </c>
      <c r="DA203" s="132" t="s">
        <v>2460</v>
      </c>
    </row>
    <row r="204" spans="1:105" ht="12" customHeight="1" x14ac:dyDescent="0.25">
      <c r="A204" s="106" t="s">
        <v>122</v>
      </c>
      <c r="B204" s="101">
        <v>1260.4399859433008</v>
      </c>
      <c r="C204" s="101">
        <v>1199.928975055851</v>
      </c>
      <c r="D204" s="101">
        <v>1210.3542114327213</v>
      </c>
      <c r="E204" s="101">
        <v>1224.9344126193955</v>
      </c>
      <c r="F204" s="101">
        <v>1284.7926228507661</v>
      </c>
      <c r="G204" s="101">
        <v>1339.2870115348348</v>
      </c>
      <c r="H204" s="101">
        <v>1402.4045921161769</v>
      </c>
      <c r="I204" s="101">
        <v>1434.1139312356499</v>
      </c>
      <c r="J204" s="101">
        <v>1364.2842843808091</v>
      </c>
      <c r="K204" s="101">
        <v>1433.2038336669943</v>
      </c>
      <c r="L204" s="101">
        <v>1401.0586743476226</v>
      </c>
      <c r="M204" s="101">
        <v>1369.6238997520734</v>
      </c>
      <c r="N204" s="101">
        <v>1423.1690580529921</v>
      </c>
      <c r="O204" s="101">
        <v>1423.0741117228772</v>
      </c>
      <c r="P204" s="101">
        <v>1465.7738672739417</v>
      </c>
      <c r="Q204" s="101">
        <v>1456.1538789316412</v>
      </c>
      <c r="R204" s="101">
        <v>1471.1297508042599</v>
      </c>
      <c r="S204" s="101">
        <v>1481.3632349345651</v>
      </c>
      <c r="T204" s="101">
        <v>1463.9298995771169</v>
      </c>
      <c r="U204" s="101">
        <v>1458.2469320393852</v>
      </c>
      <c r="V204" s="101">
        <v>1257.8526058471232</v>
      </c>
      <c r="W204" s="101">
        <v>1160.9908153086483</v>
      </c>
      <c r="X204" s="101">
        <v>970.09949298758181</v>
      </c>
      <c r="Y204" s="101">
        <v>935.19441292565728</v>
      </c>
      <c r="DA204" s="131" t="s">
        <v>2461</v>
      </c>
    </row>
    <row r="205" spans="1:105" ht="12" customHeight="1" x14ac:dyDescent="0.25">
      <c r="A205" s="107" t="s">
        <v>121</v>
      </c>
      <c r="B205" s="104">
        <v>1260.4399859433006</v>
      </c>
      <c r="C205" s="104">
        <v>1199.9475140902825</v>
      </c>
      <c r="D205" s="104">
        <v>1210.3080121175451</v>
      </c>
      <c r="E205" s="104">
        <v>1224.5980990968521</v>
      </c>
      <c r="F205" s="104">
        <v>1284.6160513814527</v>
      </c>
      <c r="G205" s="104">
        <v>1339.2092652212557</v>
      </c>
      <c r="H205" s="104">
        <v>1402.4024159821381</v>
      </c>
      <c r="I205" s="104">
        <v>1433.9018478013963</v>
      </c>
      <c r="J205" s="104">
        <v>1363.5524165905672</v>
      </c>
      <c r="K205" s="104">
        <v>1431.8265256052891</v>
      </c>
      <c r="L205" s="104">
        <v>1399.7889465642686</v>
      </c>
      <c r="M205" s="104">
        <v>1368.7801834400088</v>
      </c>
      <c r="N205" s="104">
        <v>1422.9708178309788</v>
      </c>
      <c r="O205" s="104">
        <v>1423.082764610225</v>
      </c>
      <c r="P205" s="104">
        <v>1465.3381339983689</v>
      </c>
      <c r="Q205" s="104">
        <v>1455.5335051163759</v>
      </c>
      <c r="R205" s="104">
        <v>1469.9229087019633</v>
      </c>
      <c r="S205" s="104">
        <v>1480.0125203479788</v>
      </c>
      <c r="T205" s="104">
        <v>1463.1863354432132</v>
      </c>
      <c r="U205" s="104">
        <v>1457.4633756072692</v>
      </c>
      <c r="V205" s="104">
        <v>1256.9852696438595</v>
      </c>
      <c r="W205" s="104">
        <v>1160.6645334573989</v>
      </c>
      <c r="X205" s="104">
        <v>974.43666845317159</v>
      </c>
      <c r="Y205" s="104">
        <v>936.28434354691956</v>
      </c>
      <c r="DA205" s="132" t="s">
        <v>2462</v>
      </c>
    </row>
    <row r="206" spans="1:105" ht="12" customHeight="1" x14ac:dyDescent="0.25">
      <c r="A206" s="108" t="s">
        <v>53</v>
      </c>
      <c r="B206" s="98">
        <v>527.66316436191767</v>
      </c>
      <c r="C206" s="98">
        <v>489.86943780825914</v>
      </c>
      <c r="D206" s="98">
        <v>505.95258521641165</v>
      </c>
      <c r="E206" s="98">
        <v>521.20835041514579</v>
      </c>
      <c r="F206" s="98">
        <v>511.71914092280304</v>
      </c>
      <c r="G206" s="98">
        <v>545.12716073902914</v>
      </c>
      <c r="H206" s="98">
        <v>579.44875695619339</v>
      </c>
      <c r="I206" s="98">
        <v>627.66125456506256</v>
      </c>
      <c r="J206" s="98">
        <v>544.57137596879932</v>
      </c>
      <c r="K206" s="98">
        <v>590.24653494175175</v>
      </c>
      <c r="L206" s="98">
        <v>580.43712644214986</v>
      </c>
      <c r="M206" s="98">
        <v>546.48143999036188</v>
      </c>
      <c r="N206" s="98">
        <v>571.28575672092131</v>
      </c>
      <c r="O206" s="98">
        <v>477.08256505078924</v>
      </c>
      <c r="P206" s="98">
        <v>458.63942140834808</v>
      </c>
      <c r="Q206" s="98">
        <v>494.5752020278191</v>
      </c>
      <c r="R206" s="98">
        <v>606.48113556936676</v>
      </c>
      <c r="S206" s="98">
        <v>646.97400510489285</v>
      </c>
      <c r="T206" s="98">
        <v>583.53783837311653</v>
      </c>
      <c r="U206" s="98">
        <v>583.246595555971</v>
      </c>
      <c r="V206" s="98">
        <v>354.03012979181239</v>
      </c>
      <c r="W206" s="98">
        <v>288.9312186340718</v>
      </c>
      <c r="X206" s="98">
        <v>335.03412730037718</v>
      </c>
      <c r="Y206" s="98">
        <v>358.10944668096624</v>
      </c>
      <c r="DA206" s="63" t="s">
        <v>2463</v>
      </c>
    </row>
    <row r="207" spans="1:105" ht="12" customHeight="1" x14ac:dyDescent="0.25">
      <c r="A207" s="108" t="s">
        <v>52</v>
      </c>
      <c r="B207" s="98">
        <v>732.77682158138293</v>
      </c>
      <c r="C207" s="98">
        <v>710.07807628202329</v>
      </c>
      <c r="D207" s="98">
        <v>704.35542690113346</v>
      </c>
      <c r="E207" s="98">
        <v>703.38974868170658</v>
      </c>
      <c r="F207" s="98">
        <v>772.89691045864947</v>
      </c>
      <c r="G207" s="98">
        <v>794.08210448222655</v>
      </c>
      <c r="H207" s="98">
        <v>822.95365902594483</v>
      </c>
      <c r="I207" s="98">
        <v>806.24059323633389</v>
      </c>
      <c r="J207" s="98">
        <v>818.98104062176776</v>
      </c>
      <c r="K207" s="98">
        <v>841.57999066353739</v>
      </c>
      <c r="L207" s="98">
        <v>819.35182012211897</v>
      </c>
      <c r="M207" s="98">
        <v>822.29874344964685</v>
      </c>
      <c r="N207" s="98">
        <v>851.68506111005763</v>
      </c>
      <c r="O207" s="98">
        <v>946.00019955943571</v>
      </c>
      <c r="P207" s="98">
        <v>1006.6987125900207</v>
      </c>
      <c r="Q207" s="98">
        <v>960.95830308855648</v>
      </c>
      <c r="R207" s="98">
        <v>863.44177313259661</v>
      </c>
      <c r="S207" s="98">
        <v>833.03851524308584</v>
      </c>
      <c r="T207" s="98">
        <v>879.6484970700966</v>
      </c>
      <c r="U207" s="98">
        <v>874.21678005129797</v>
      </c>
      <c r="V207" s="98">
        <v>902.95513985204707</v>
      </c>
      <c r="W207" s="98">
        <v>871.73331482332719</v>
      </c>
      <c r="X207" s="98">
        <v>639.40254115279436</v>
      </c>
      <c r="Y207" s="98">
        <v>578.17489686595331</v>
      </c>
      <c r="DA207" s="63" t="s">
        <v>2464</v>
      </c>
    </row>
    <row r="208" spans="1:105" ht="12" customHeight="1" x14ac:dyDescent="0.25">
      <c r="A208" s="121" t="s">
        <v>54</v>
      </c>
      <c r="B208" s="122">
        <v>230.57749984439306</v>
      </c>
      <c r="C208" s="122">
        <v>229.05522814757552</v>
      </c>
      <c r="D208" s="122">
        <v>224.80352212764137</v>
      </c>
      <c r="E208" s="122">
        <v>244.10180937951833</v>
      </c>
      <c r="F208" s="122">
        <v>246.18505433958774</v>
      </c>
      <c r="G208" s="122">
        <v>256.41770815994471</v>
      </c>
      <c r="H208" s="122">
        <v>249.21319096225358</v>
      </c>
      <c r="I208" s="122">
        <v>244.52750822885284</v>
      </c>
      <c r="J208" s="122">
        <v>213.74107055386477</v>
      </c>
      <c r="K208" s="122">
        <v>221.85714111462443</v>
      </c>
      <c r="L208" s="122">
        <v>219.27422338971218</v>
      </c>
      <c r="M208" s="122">
        <v>205.75554024157219</v>
      </c>
      <c r="N208" s="122">
        <v>213.40103761527911</v>
      </c>
      <c r="O208" s="122">
        <v>214.71207900348202</v>
      </c>
      <c r="P208" s="122">
        <v>218.56391941598599</v>
      </c>
      <c r="Q208" s="122">
        <v>229.74883334843599</v>
      </c>
      <c r="R208" s="122">
        <v>229.6051513144599</v>
      </c>
      <c r="S208" s="122">
        <v>230.29407986933091</v>
      </c>
      <c r="T208" s="122">
        <v>229.7215394347042</v>
      </c>
      <c r="U208" s="122">
        <v>228.34746066190104</v>
      </c>
      <c r="V208" s="122">
        <v>239.04124418144283</v>
      </c>
      <c r="W208" s="122">
        <v>233.05456003852206</v>
      </c>
      <c r="X208" s="122">
        <v>170.82578160232558</v>
      </c>
      <c r="Y208" s="122">
        <v>172.42098632568087</v>
      </c>
      <c r="DA208" s="130" t="s">
        <v>2465</v>
      </c>
    </row>
    <row r="209" spans="1:105" ht="12" customHeight="1" x14ac:dyDescent="0.25">
      <c r="A209" s="97" t="s">
        <v>50</v>
      </c>
      <c r="B209" s="98">
        <v>231.15125710623647</v>
      </c>
      <c r="C209" s="98">
        <v>223.99340701152906</v>
      </c>
      <c r="D209" s="98">
        <v>222.78029986133049</v>
      </c>
      <c r="E209" s="98">
        <v>248.06657556879128</v>
      </c>
      <c r="F209" s="98">
        <v>246.88798627634813</v>
      </c>
      <c r="G209" s="98">
        <v>242.81073750272094</v>
      </c>
      <c r="H209" s="98">
        <v>252.68440750285671</v>
      </c>
      <c r="I209" s="98">
        <v>248.60425495908851</v>
      </c>
      <c r="J209" s="98">
        <v>210.76372835819498</v>
      </c>
      <c r="K209" s="98">
        <v>225.83871074019393</v>
      </c>
      <c r="L209" s="98">
        <v>215.91005969344479</v>
      </c>
      <c r="M209" s="98">
        <v>215.74061215192674</v>
      </c>
      <c r="N209" s="98">
        <v>217.51962606155939</v>
      </c>
      <c r="O209" s="98">
        <v>215.47531415336005</v>
      </c>
      <c r="P209" s="98">
        <v>234.75437703585729</v>
      </c>
      <c r="Q209" s="98">
        <v>225.65113949700731</v>
      </c>
      <c r="R209" s="98">
        <v>241.19486503878596</v>
      </c>
      <c r="S209" s="98">
        <v>237.31440615987572</v>
      </c>
      <c r="T209" s="98">
        <v>235.94978653748913</v>
      </c>
      <c r="U209" s="98">
        <v>246.83986503796763</v>
      </c>
      <c r="V209" s="98">
        <v>228.24439590266127</v>
      </c>
      <c r="W209" s="98">
        <v>216.55829842327324</v>
      </c>
      <c r="X209" s="98">
        <v>196.75749146401574</v>
      </c>
      <c r="Y209" s="98">
        <v>177.89360317298076</v>
      </c>
      <c r="DA209" s="63" t="s">
        <v>2466</v>
      </c>
    </row>
    <row r="210" spans="1:105" ht="12" customHeight="1" x14ac:dyDescent="0.25">
      <c r="A210" s="109" t="s">
        <v>120</v>
      </c>
      <c r="B210" s="33">
        <v>230.55538387880847</v>
      </c>
      <c r="C210" s="33">
        <v>229.25693123899308</v>
      </c>
      <c r="D210" s="33">
        <v>224.88984276681717</v>
      </c>
      <c r="E210" s="33">
        <v>243.92439625300963</v>
      </c>
      <c r="F210" s="33">
        <v>246.15099325893678</v>
      </c>
      <c r="G210" s="33">
        <v>257.12632165802114</v>
      </c>
      <c r="H210" s="33">
        <v>249.01578313478888</v>
      </c>
      <c r="I210" s="33">
        <v>244.27901566924263</v>
      </c>
      <c r="J210" s="33">
        <v>213.93441193682111</v>
      </c>
      <c r="K210" s="33">
        <v>221.58009704608787</v>
      </c>
      <c r="L210" s="33">
        <v>219.51902447309877</v>
      </c>
      <c r="M210" s="33">
        <v>204.99619940281323</v>
      </c>
      <c r="N210" s="33">
        <v>213.07869815457701</v>
      </c>
      <c r="O210" s="33">
        <v>214.6519066090037</v>
      </c>
      <c r="P210" s="33">
        <v>217.2717504621518</v>
      </c>
      <c r="Q210" s="33">
        <v>230.07490868502228</v>
      </c>
      <c r="R210" s="33">
        <v>228.67616760342185</v>
      </c>
      <c r="S210" s="33">
        <v>229.73214944735867</v>
      </c>
      <c r="T210" s="33">
        <v>229.23248509272426</v>
      </c>
      <c r="U210" s="33">
        <v>226.90695041623701</v>
      </c>
      <c r="V210" s="33">
        <v>239.86769145093044</v>
      </c>
      <c r="W210" s="33">
        <v>234.30627506586632</v>
      </c>
      <c r="X210" s="33">
        <v>168.82693612709346</v>
      </c>
      <c r="Y210" s="33">
        <v>171.98694070472934</v>
      </c>
      <c r="DA210" s="60" t="s">
        <v>2467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6233.7643052986095</v>
      </c>
      <c r="C212" s="117">
        <f t="shared" si="101"/>
        <v>6434.4275871382724</v>
      </c>
      <c r="D212" s="117">
        <f t="shared" si="101"/>
        <v>5648.0259177302241</v>
      </c>
      <c r="E212" s="117">
        <f t="shared" si="101"/>
        <v>6164.4893075118698</v>
      </c>
      <c r="F212" s="117">
        <f t="shared" si="101"/>
        <v>5802.4046854840772</v>
      </c>
      <c r="G212" s="117">
        <f t="shared" si="101"/>
        <v>5714.5769380823713</v>
      </c>
      <c r="H212" s="117">
        <f t="shared" si="101"/>
        <v>5128.8689090847547</v>
      </c>
      <c r="I212" s="117">
        <f t="shared" si="101"/>
        <v>4430.9922061654233</v>
      </c>
      <c r="J212" s="117">
        <f t="shared" si="101"/>
        <v>5717.1039786031834</v>
      </c>
      <c r="K212" s="117">
        <f t="shared" si="101"/>
        <v>4958.798805572942</v>
      </c>
      <c r="L212" s="117">
        <f t="shared" si="101"/>
        <v>5484.5366295633057</v>
      </c>
      <c r="M212" s="117">
        <f t="shared" si="101"/>
        <v>4656.1477541472013</v>
      </c>
      <c r="N212" s="117">
        <f t="shared" si="101"/>
        <v>4667.6093780411784</v>
      </c>
      <c r="O212" s="117">
        <f t="shared" si="101"/>
        <v>5006.8699223646981</v>
      </c>
      <c r="P212" s="117">
        <f t="shared" si="101"/>
        <v>4013.2133394207062</v>
      </c>
      <c r="Q212" s="117">
        <f t="shared" si="101"/>
        <v>4743.5641701278964</v>
      </c>
      <c r="R212" s="117">
        <f t="shared" ref="R212:V212" si="102">R213+R216+R218+R227</f>
        <v>4334.5223593733763</v>
      </c>
      <c r="S212" s="117">
        <f t="shared" si="102"/>
        <v>4365.1124795466976</v>
      </c>
      <c r="T212" s="117">
        <f t="shared" si="102"/>
        <v>4261.7679003672529</v>
      </c>
      <c r="U212" s="117">
        <f t="shared" si="102"/>
        <v>3526.9114773539382</v>
      </c>
      <c r="V212" s="117">
        <f t="shared" si="102"/>
        <v>4178.9358608524972</v>
      </c>
      <c r="W212" s="117">
        <f t="shared" ref="W212:Y212" si="103">W213+W216+W218+W227</f>
        <v>4180.8263985475287</v>
      </c>
      <c r="X212" s="117">
        <f t="shared" si="103"/>
        <v>3796.4640277721637</v>
      </c>
      <c r="Y212" s="117">
        <f t="shared" si="103"/>
        <v>3708.0025210987928</v>
      </c>
      <c r="DA212" s="129" t="s">
        <v>2618</v>
      </c>
    </row>
    <row r="213" spans="1:105" ht="12" customHeight="1" x14ac:dyDescent="0.25">
      <c r="A213" s="121" t="s">
        <v>57</v>
      </c>
      <c r="B213" s="122">
        <f t="shared" ref="B213:Q213" si="104">SUM(B214:B215)</f>
        <v>6075.1385681793809</v>
      </c>
      <c r="C213" s="122">
        <f t="shared" si="104"/>
        <v>6276.172238329681</v>
      </c>
      <c r="D213" s="122">
        <f t="shared" si="104"/>
        <v>5493.3691397514385</v>
      </c>
      <c r="E213" s="122">
        <f t="shared" si="104"/>
        <v>5995.518912675062</v>
      </c>
      <c r="F213" s="122">
        <f t="shared" si="104"/>
        <v>5597.1077528539445</v>
      </c>
      <c r="G213" s="122">
        <f t="shared" si="104"/>
        <v>5491.1448798916499</v>
      </c>
      <c r="H213" s="122">
        <f t="shared" si="104"/>
        <v>4897.354787463154</v>
      </c>
      <c r="I213" s="122">
        <f t="shared" si="104"/>
        <v>4205.4422814670343</v>
      </c>
      <c r="J213" s="122">
        <f t="shared" si="104"/>
        <v>5444.0405029341782</v>
      </c>
      <c r="K213" s="122">
        <f t="shared" si="104"/>
        <v>4686.1275866980077</v>
      </c>
      <c r="L213" s="122">
        <f t="shared" si="104"/>
        <v>5210.4246039807958</v>
      </c>
      <c r="M213" s="122">
        <f t="shared" si="104"/>
        <v>4359.2571316627555</v>
      </c>
      <c r="N213" s="122">
        <f t="shared" si="104"/>
        <v>4380.0962802712247</v>
      </c>
      <c r="O213" s="122">
        <f t="shared" si="104"/>
        <v>4727.8943723756838</v>
      </c>
      <c r="P213" s="122">
        <f t="shared" si="104"/>
        <v>3717.8906224527141</v>
      </c>
      <c r="Q213" s="122">
        <f t="shared" si="104"/>
        <v>4442.323398479195</v>
      </c>
      <c r="R213" s="122">
        <f t="shared" ref="R213:V213" si="105">SUM(R214:R215)</f>
        <v>4058.3714591309736</v>
      </c>
      <c r="S213" s="122">
        <f t="shared" si="105"/>
        <v>4100.963439329139</v>
      </c>
      <c r="T213" s="122">
        <f t="shared" si="105"/>
        <v>4012.1044607433587</v>
      </c>
      <c r="U213" s="122">
        <f t="shared" si="105"/>
        <v>3280.9204470839259</v>
      </c>
      <c r="V213" s="122">
        <f t="shared" si="105"/>
        <v>3953.3244425080065</v>
      </c>
      <c r="W213" s="122">
        <f t="shared" ref="W213:Y213" si="106">SUM(W214:W215)</f>
        <v>3948.7550670554215</v>
      </c>
      <c r="X213" s="122">
        <f t="shared" si="106"/>
        <v>3560.9223736417634</v>
      </c>
      <c r="Y213" s="122">
        <f t="shared" si="106"/>
        <v>3478.4530977982854</v>
      </c>
      <c r="DA213" s="130" t="s">
        <v>2619</v>
      </c>
    </row>
    <row r="214" spans="1:105" ht="12" customHeight="1" x14ac:dyDescent="0.25">
      <c r="A214" s="97" t="s">
        <v>211</v>
      </c>
      <c r="B214" s="98">
        <v>6075.1385681793809</v>
      </c>
      <c r="C214" s="98">
        <v>6276.172238329681</v>
      </c>
      <c r="D214" s="98">
        <v>5493.3691397514385</v>
      </c>
      <c r="E214" s="98">
        <v>5995.518912675062</v>
      </c>
      <c r="F214" s="98">
        <v>5597.1077528539445</v>
      </c>
      <c r="G214" s="98">
        <v>5491.1448798916499</v>
      </c>
      <c r="H214" s="98">
        <v>4897.354787463154</v>
      </c>
      <c r="I214" s="98">
        <v>4205.4422814670343</v>
      </c>
      <c r="J214" s="98">
        <v>5444.0405029341782</v>
      </c>
      <c r="K214" s="98">
        <v>4686.1275866980077</v>
      </c>
      <c r="L214" s="98">
        <v>5210.4246039807958</v>
      </c>
      <c r="M214" s="98">
        <v>4359.2571316627555</v>
      </c>
      <c r="N214" s="98">
        <v>4380.0962802712247</v>
      </c>
      <c r="O214" s="98">
        <v>4727.8943723756838</v>
      </c>
      <c r="P214" s="98">
        <v>3717.8906224527141</v>
      </c>
      <c r="Q214" s="98">
        <v>4442.323398479195</v>
      </c>
      <c r="R214" s="98">
        <v>4058.3714591309736</v>
      </c>
      <c r="S214" s="98">
        <v>4100.963439329139</v>
      </c>
      <c r="T214" s="98">
        <v>4012.1044607433587</v>
      </c>
      <c r="U214" s="98">
        <v>3280.9204470839259</v>
      </c>
      <c r="V214" s="98">
        <v>3953.3244425080065</v>
      </c>
      <c r="W214" s="98">
        <v>3948.7550670554215</v>
      </c>
      <c r="X214" s="98">
        <v>3560.9223736417634</v>
      </c>
      <c r="Y214" s="98">
        <v>3478.4530977982854</v>
      </c>
      <c r="DA214" s="63" t="s">
        <v>2620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2621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2622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2623</v>
      </c>
    </row>
    <row r="218" spans="1:105" ht="12" customHeight="1" x14ac:dyDescent="0.25">
      <c r="A218" s="121" t="s">
        <v>55</v>
      </c>
      <c r="B218" s="122">
        <v>155.40100499105785</v>
      </c>
      <c r="C218" s="122">
        <v>155.03395546512934</v>
      </c>
      <c r="D218" s="122">
        <v>151.24262812498708</v>
      </c>
      <c r="E218" s="122">
        <v>164.99908762530927</v>
      </c>
      <c r="F218" s="122">
        <v>201.0403154186335</v>
      </c>
      <c r="G218" s="122">
        <v>218.95517295055282</v>
      </c>
      <c r="H218" s="122">
        <v>226.45628105207541</v>
      </c>
      <c r="I218" s="122">
        <v>220.23988791758751</v>
      </c>
      <c r="J218" s="122">
        <v>268.2861123985748</v>
      </c>
      <c r="K218" s="122">
        <v>267.21091196605693</v>
      </c>
      <c r="L218" s="122">
        <v>268.67017324953196</v>
      </c>
      <c r="M218" s="122">
        <v>291.22657627247622</v>
      </c>
      <c r="N218" s="122">
        <v>281.64919571277392</v>
      </c>
      <c r="O218" s="122">
        <v>273.12823608570983</v>
      </c>
      <c r="P218" s="122">
        <v>288.88013232527186</v>
      </c>
      <c r="Q218" s="122">
        <v>295.06587306738356</v>
      </c>
      <c r="R218" s="122">
        <v>269.50883729050815</v>
      </c>
      <c r="S218" s="122">
        <v>257.62715606256552</v>
      </c>
      <c r="T218" s="122">
        <v>243.30052051778111</v>
      </c>
      <c r="U218" s="122">
        <v>239.39242043387091</v>
      </c>
      <c r="V218" s="122">
        <v>219.61716867722137</v>
      </c>
      <c r="W218" s="122">
        <v>226.43784359511213</v>
      </c>
      <c r="X218" s="122">
        <v>230.35555092877604</v>
      </c>
      <c r="Y218" s="122">
        <v>224.74166928687575</v>
      </c>
      <c r="DA218" s="130" t="s">
        <v>2624</v>
      </c>
    </row>
    <row r="219" spans="1:105" ht="12" customHeight="1" x14ac:dyDescent="0.25">
      <c r="A219" s="97" t="s">
        <v>138</v>
      </c>
      <c r="B219" s="98">
        <v>634.90523004300928</v>
      </c>
      <c r="C219" s="98">
        <v>614.80666386588359</v>
      </c>
      <c r="D219" s="98">
        <v>567.51276729261838</v>
      </c>
      <c r="E219" s="98">
        <v>586.74833233224024</v>
      </c>
      <c r="F219" s="98">
        <v>680.35813709977754</v>
      </c>
      <c r="G219" s="98">
        <v>706.23987148108881</v>
      </c>
      <c r="H219" s="98">
        <v>693.99355177804875</v>
      </c>
      <c r="I219" s="98">
        <v>639.89030170996614</v>
      </c>
      <c r="J219" s="98">
        <v>738.86889003542478</v>
      </c>
      <c r="K219" s="98">
        <v>698.38416200564404</v>
      </c>
      <c r="L219" s="98">
        <v>671.62925484183722</v>
      </c>
      <c r="M219" s="98">
        <v>704.98463248609823</v>
      </c>
      <c r="N219" s="98">
        <v>677.12363878873032</v>
      </c>
      <c r="O219" s="98">
        <v>657.79856529592257</v>
      </c>
      <c r="P219" s="98">
        <v>701.19355077845944</v>
      </c>
      <c r="Q219" s="98">
        <v>723.12981019793563</v>
      </c>
      <c r="R219" s="98">
        <v>665.90254989318362</v>
      </c>
      <c r="S219" s="98">
        <v>645.37660142156574</v>
      </c>
      <c r="T219" s="98">
        <v>632.20549200132166</v>
      </c>
      <c r="U219" s="98">
        <v>608.54967343649798</v>
      </c>
      <c r="V219" s="98">
        <v>541.84246967785634</v>
      </c>
      <c r="W219" s="98">
        <v>504.63444213383212</v>
      </c>
      <c r="X219" s="98">
        <v>451.64399176020669</v>
      </c>
      <c r="Y219" s="98">
        <v>404.12095432450326</v>
      </c>
      <c r="DA219" s="63" t="s">
        <v>2625</v>
      </c>
    </row>
    <row r="220" spans="1:105" ht="12" customHeight="1" x14ac:dyDescent="0.25">
      <c r="A220" s="97" t="s">
        <v>137</v>
      </c>
      <c r="B220" s="98">
        <v>265.7918455178239</v>
      </c>
      <c r="C220" s="98">
        <v>245.57734992250641</v>
      </c>
      <c r="D220" s="98">
        <v>232.37300944884203</v>
      </c>
      <c r="E220" s="98">
        <v>244.04581534552207</v>
      </c>
      <c r="F220" s="98">
        <v>265.74101156797553</v>
      </c>
      <c r="G220" s="98">
        <v>282.92703239518056</v>
      </c>
      <c r="H220" s="98">
        <v>282.12524254409368</v>
      </c>
      <c r="I220" s="98">
        <v>274.88259118474286</v>
      </c>
      <c r="J220" s="98">
        <v>289.38461887898961</v>
      </c>
      <c r="K220" s="98">
        <v>281.20239279439426</v>
      </c>
      <c r="L220" s="98">
        <v>273.02246440579</v>
      </c>
      <c r="M220" s="98">
        <v>277.06439675102246</v>
      </c>
      <c r="N220" s="98">
        <v>271.52492650856192</v>
      </c>
      <c r="O220" s="98">
        <v>220.85099008191986</v>
      </c>
      <c r="P220" s="98">
        <v>216.6685098759431</v>
      </c>
      <c r="Q220" s="98">
        <v>238.37968420641496</v>
      </c>
      <c r="R220" s="98">
        <v>267.81172171918547</v>
      </c>
      <c r="S220" s="98">
        <v>274.41281618482014</v>
      </c>
      <c r="T220" s="98">
        <v>246.28459613085809</v>
      </c>
      <c r="U220" s="98">
        <v>240.489361388644</v>
      </c>
      <c r="V220" s="98">
        <v>150.75303225159647</v>
      </c>
      <c r="W220" s="98">
        <v>125.06794211623762</v>
      </c>
      <c r="X220" s="98">
        <v>150.35361823853543</v>
      </c>
      <c r="Y220" s="98">
        <v>150.31675037417497</v>
      </c>
      <c r="DA220" s="63" t="s">
        <v>2626</v>
      </c>
    </row>
    <row r="221" spans="1:105" ht="12" customHeight="1" x14ac:dyDescent="0.25">
      <c r="A221" s="100" t="s">
        <v>211</v>
      </c>
      <c r="B221" s="101">
        <v>265.7918455178239</v>
      </c>
      <c r="C221" s="101">
        <v>245.57734992250641</v>
      </c>
      <c r="D221" s="101">
        <v>232.37300944884203</v>
      </c>
      <c r="E221" s="101">
        <v>244.04581534552207</v>
      </c>
      <c r="F221" s="101">
        <v>265.74101156797553</v>
      </c>
      <c r="G221" s="101">
        <v>282.92703239518056</v>
      </c>
      <c r="H221" s="101">
        <v>282.12524254409368</v>
      </c>
      <c r="I221" s="101">
        <v>274.88259118474286</v>
      </c>
      <c r="J221" s="101">
        <v>289.38461887898961</v>
      </c>
      <c r="K221" s="101">
        <v>281.20239279439426</v>
      </c>
      <c r="L221" s="101">
        <v>273.02246440579</v>
      </c>
      <c r="M221" s="101">
        <v>277.06439675102246</v>
      </c>
      <c r="N221" s="101">
        <v>271.52492650856192</v>
      </c>
      <c r="O221" s="101">
        <v>220.85099008191986</v>
      </c>
      <c r="P221" s="101">
        <v>216.6685098759431</v>
      </c>
      <c r="Q221" s="101">
        <v>238.37968420641496</v>
      </c>
      <c r="R221" s="101">
        <v>267.81172171918547</v>
      </c>
      <c r="S221" s="101">
        <v>274.41281618482014</v>
      </c>
      <c r="T221" s="101">
        <v>246.28459613085809</v>
      </c>
      <c r="U221" s="101">
        <v>240.489361388644</v>
      </c>
      <c r="V221" s="101">
        <v>150.75303225159647</v>
      </c>
      <c r="W221" s="101">
        <v>125.06794211623762</v>
      </c>
      <c r="X221" s="101">
        <v>150.35361823853543</v>
      </c>
      <c r="Y221" s="101">
        <v>150.31675037417497</v>
      </c>
      <c r="DA221" s="131" t="s">
        <v>2627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2628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2629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2630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2631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2632</v>
      </c>
    </row>
    <row r="227" spans="1:105" ht="12" customHeight="1" x14ac:dyDescent="0.25">
      <c r="A227" s="121" t="s">
        <v>54</v>
      </c>
      <c r="B227" s="122">
        <v>3.2247321281710102</v>
      </c>
      <c r="C227" s="122">
        <v>3.2213933434621165</v>
      </c>
      <c r="D227" s="122">
        <v>3.4141498537979302</v>
      </c>
      <c r="E227" s="122">
        <v>3.9713072114985786</v>
      </c>
      <c r="F227" s="122">
        <v>4.2566172114992602</v>
      </c>
      <c r="G227" s="122">
        <v>4.4768852401681354</v>
      </c>
      <c r="H227" s="122">
        <v>5.0578405695246964</v>
      </c>
      <c r="I227" s="122">
        <v>5.3100367808019007</v>
      </c>
      <c r="J227" s="122">
        <v>4.7773632704297766</v>
      </c>
      <c r="K227" s="122">
        <v>5.4603069088772296</v>
      </c>
      <c r="L227" s="122">
        <v>5.4418523329774304</v>
      </c>
      <c r="M227" s="122">
        <v>5.6640462119691355</v>
      </c>
      <c r="N227" s="122">
        <v>5.8639020571800193</v>
      </c>
      <c r="O227" s="122">
        <v>5.8473139033050741</v>
      </c>
      <c r="P227" s="122">
        <v>6.4425846427200293</v>
      </c>
      <c r="Q227" s="122">
        <v>6.1748985813171693</v>
      </c>
      <c r="R227" s="122">
        <v>6.6420629518946699</v>
      </c>
      <c r="S227" s="122">
        <v>6.5218841549930682</v>
      </c>
      <c r="T227" s="122">
        <v>6.3629191061125194</v>
      </c>
      <c r="U227" s="122">
        <v>6.5986098361415504</v>
      </c>
      <c r="V227" s="122">
        <v>5.9942496672692531</v>
      </c>
      <c r="W227" s="122">
        <v>5.6334878969950042</v>
      </c>
      <c r="X227" s="122">
        <v>5.1861032016241282</v>
      </c>
      <c r="Y227" s="122">
        <v>4.8077540136316861</v>
      </c>
      <c r="DA227" s="130" t="s">
        <v>2633</v>
      </c>
    </row>
    <row r="228" spans="1:105" ht="12" customHeight="1" x14ac:dyDescent="0.25">
      <c r="A228" s="97" t="s">
        <v>50</v>
      </c>
      <c r="B228" s="98">
        <v>86.884361139724476</v>
      </c>
      <c r="C228" s="98">
        <v>84.063569826015083</v>
      </c>
      <c r="D228" s="98">
        <v>83.436541609486525</v>
      </c>
      <c r="E228" s="98">
        <v>92.720684832082398</v>
      </c>
      <c r="F228" s="98">
        <v>92.102103125124586</v>
      </c>
      <c r="G228" s="98">
        <v>90.443136608637204</v>
      </c>
      <c r="H228" s="98">
        <v>93.994840029727442</v>
      </c>
      <c r="I228" s="98">
        <v>92.426025756565338</v>
      </c>
      <c r="J228" s="98">
        <v>78.345913529054371</v>
      </c>
      <c r="K228" s="98">
        <v>83.933714585547179</v>
      </c>
      <c r="L228" s="98">
        <v>80.226170301609557</v>
      </c>
      <c r="M228" s="98">
        <v>80.144313627214004</v>
      </c>
      <c r="N228" s="98">
        <v>80.788018422626138</v>
      </c>
      <c r="O228" s="98">
        <v>80.015469285310886</v>
      </c>
      <c r="P228" s="98">
        <v>87.166079283944896</v>
      </c>
      <c r="Q228" s="98">
        <v>83.773051863181777</v>
      </c>
      <c r="R228" s="98">
        <v>89.506387952159557</v>
      </c>
      <c r="S228" s="98">
        <v>88.001286242687243</v>
      </c>
      <c r="T228" s="98">
        <v>87.396516164990246</v>
      </c>
      <c r="U228" s="98">
        <v>91.30759526482295</v>
      </c>
      <c r="V228" s="98">
        <v>84.304151087554217</v>
      </c>
      <c r="W228" s="98">
        <v>79.876816550114526</v>
      </c>
      <c r="X228" s="98">
        <v>72.467203818810717</v>
      </c>
      <c r="Y228" s="98">
        <v>65.425795856775451</v>
      </c>
      <c r="DA228" s="63" t="s">
        <v>2634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2635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203.92845597573046</v>
      </c>
      <c r="C231" s="118">
        <f t="shared" si="108"/>
        <v>209.35996264456298</v>
      </c>
      <c r="D231" s="118">
        <f t="shared" si="108"/>
        <v>185.08611280823803</v>
      </c>
      <c r="E231" s="118">
        <f t="shared" si="108"/>
        <v>200.91778754841502</v>
      </c>
      <c r="F231" s="118">
        <f t="shared" si="108"/>
        <v>190.12695460275359</v>
      </c>
      <c r="G231" s="118">
        <f t="shared" si="108"/>
        <v>187.70770725476254</v>
      </c>
      <c r="H231" s="118">
        <f t="shared" si="108"/>
        <v>170.00646765746305</v>
      </c>
      <c r="I231" s="118">
        <f t="shared" si="108"/>
        <v>148.56885709595701</v>
      </c>
      <c r="J231" s="118">
        <f t="shared" si="108"/>
        <v>186.59845496435179</v>
      </c>
      <c r="K231" s="118">
        <f t="shared" si="108"/>
        <v>163.67753532084075</v>
      </c>
      <c r="L231" s="118">
        <f t="shared" si="108"/>
        <v>179.62995809288469</v>
      </c>
      <c r="M231" s="118">
        <f t="shared" si="108"/>
        <v>153.54114288588667</v>
      </c>
      <c r="N231" s="118">
        <f t="shared" si="108"/>
        <v>154.28509390086711</v>
      </c>
      <c r="O231" s="118">
        <f t="shared" si="108"/>
        <v>164.58956325751308</v>
      </c>
      <c r="P231" s="118">
        <f t="shared" si="108"/>
        <v>134.52423619284383</v>
      </c>
      <c r="Q231" s="118">
        <f t="shared" si="108"/>
        <v>156.94558752677176</v>
      </c>
      <c r="R231" s="118">
        <f t="shared" ref="R231:V231" si="109">R232+R235+R237+R246</f>
        <v>144.52102223857597</v>
      </c>
      <c r="S231" s="118">
        <f t="shared" si="109"/>
        <v>145.58945923778191</v>
      </c>
      <c r="T231" s="118">
        <f t="shared" si="109"/>
        <v>142.47115889025278</v>
      </c>
      <c r="U231" s="118">
        <f t="shared" si="109"/>
        <v>119.64715112686004</v>
      </c>
      <c r="V231" s="118">
        <f t="shared" si="109"/>
        <v>138.16923170749823</v>
      </c>
      <c r="W231" s="118">
        <f t="shared" ref="W231:Y231" si="110">W232+W235+W237+W246</f>
        <v>137.03967871017809</v>
      </c>
      <c r="X231" s="118">
        <f t="shared" si="110"/>
        <v>122.91802310312836</v>
      </c>
      <c r="Y231" s="118">
        <f t="shared" si="110"/>
        <v>119.62087601564656</v>
      </c>
      <c r="DA231" s="129" t="s">
        <v>2786</v>
      </c>
    </row>
    <row r="232" spans="1:105" ht="12" customHeight="1" x14ac:dyDescent="0.25">
      <c r="A232" s="121" t="s">
        <v>57</v>
      </c>
      <c r="B232" s="123">
        <f t="shared" ref="B232:Q232" si="111">SUM(B233:B234)</f>
        <v>185.02562210031547</v>
      </c>
      <c r="C232" s="123">
        <f t="shared" si="111"/>
        <v>191.20034934312386</v>
      </c>
      <c r="D232" s="123">
        <f t="shared" si="111"/>
        <v>167.25827488786939</v>
      </c>
      <c r="E232" s="123">
        <f t="shared" si="111"/>
        <v>182.6025625066687</v>
      </c>
      <c r="F232" s="123">
        <f t="shared" si="111"/>
        <v>170.51271130408441</v>
      </c>
      <c r="G232" s="123">
        <f t="shared" si="111"/>
        <v>167.28090701938774</v>
      </c>
      <c r="H232" s="123">
        <f t="shared" si="111"/>
        <v>149.2095063223673</v>
      </c>
      <c r="I232" s="123">
        <f t="shared" si="111"/>
        <v>128.14869657962635</v>
      </c>
      <c r="J232" s="123">
        <f t="shared" si="111"/>
        <v>165.92297322980821</v>
      </c>
      <c r="K232" s="123">
        <f t="shared" si="111"/>
        <v>142.82216803033037</v>
      </c>
      <c r="L232" s="123">
        <f t="shared" si="111"/>
        <v>159.28737302656847</v>
      </c>
      <c r="M232" s="123">
        <f t="shared" si="111"/>
        <v>133.18484424333946</v>
      </c>
      <c r="N232" s="123">
        <f t="shared" si="111"/>
        <v>133.88335650737335</v>
      </c>
      <c r="O232" s="123">
        <f t="shared" si="111"/>
        <v>144.53506379959106</v>
      </c>
      <c r="P232" s="123">
        <f t="shared" si="111"/>
        <v>113.71611170291732</v>
      </c>
      <c r="Q232" s="123">
        <f t="shared" si="111"/>
        <v>135.89159251722992</v>
      </c>
      <c r="R232" s="123">
        <f t="shared" ref="R232:V232" si="112">SUM(R233:R234)</f>
        <v>124.18314539363736</v>
      </c>
      <c r="S232" s="123">
        <f t="shared" si="112"/>
        <v>125.58393470004944</v>
      </c>
      <c r="T232" s="123">
        <f t="shared" si="112"/>
        <v>122.97895606950686</v>
      </c>
      <c r="U232" s="123">
        <f t="shared" si="112"/>
        <v>100.60408071663321</v>
      </c>
      <c r="V232" s="123">
        <f t="shared" si="112"/>
        <v>121.20461178529928</v>
      </c>
      <c r="W232" s="123">
        <f t="shared" ref="W232:Y232" si="113">SUM(W233:W234)</f>
        <v>121.12040024952243</v>
      </c>
      <c r="X232" s="123">
        <f t="shared" si="113"/>
        <v>109.20176549890604</v>
      </c>
      <c r="Y232" s="123">
        <f t="shared" si="113"/>
        <v>106.752757350417</v>
      </c>
      <c r="DA232" s="130" t="s">
        <v>2787</v>
      </c>
    </row>
    <row r="233" spans="1:105" ht="12" customHeight="1" x14ac:dyDescent="0.25">
      <c r="A233" s="97" t="s">
        <v>211</v>
      </c>
      <c r="B233" s="99">
        <v>183.00056424510876</v>
      </c>
      <c r="C233" s="99">
        <v>189.14469423359543</v>
      </c>
      <c r="D233" s="99">
        <v>165.48905877018672</v>
      </c>
      <c r="E233" s="99">
        <v>180.67917806780011</v>
      </c>
      <c r="F233" s="99">
        <v>168.69157876963993</v>
      </c>
      <c r="G233" s="99">
        <v>165.50188387266235</v>
      </c>
      <c r="H233" s="99">
        <v>147.64376337392684</v>
      </c>
      <c r="I233" s="99">
        <v>126.81094820197221</v>
      </c>
      <c r="J233" s="99">
        <v>164.17351267781982</v>
      </c>
      <c r="K233" s="99">
        <v>141.31647853661391</v>
      </c>
      <c r="L233" s="99">
        <v>157.60281663565496</v>
      </c>
      <c r="M233" s="99">
        <v>131.76500014163204</v>
      </c>
      <c r="N233" s="99">
        <v>132.43082940958055</v>
      </c>
      <c r="O233" s="99">
        <v>142.93260989586744</v>
      </c>
      <c r="P233" s="99">
        <v>112.44885020428876</v>
      </c>
      <c r="Q233" s="99">
        <v>134.3701855710847</v>
      </c>
      <c r="R233" s="99">
        <v>122.77512488901321</v>
      </c>
      <c r="S233" s="99">
        <v>124.13861596265579</v>
      </c>
      <c r="T233" s="99">
        <v>121.53183023358517</v>
      </c>
      <c r="U233" s="99">
        <v>99.392743056592494</v>
      </c>
      <c r="V233" s="99">
        <v>119.78169967264407</v>
      </c>
      <c r="W233" s="99">
        <v>119.6700765322843</v>
      </c>
      <c r="X233" s="99">
        <v>107.92496879310026</v>
      </c>
      <c r="Y233" s="99">
        <v>105.49187433672776</v>
      </c>
      <c r="DA233" s="63" t="s">
        <v>2788</v>
      </c>
    </row>
    <row r="234" spans="1:105" ht="12" customHeight="1" x14ac:dyDescent="0.25">
      <c r="A234" s="97" t="s">
        <v>53</v>
      </c>
      <c r="B234" s="99">
        <v>2.0250578552067182</v>
      </c>
      <c r="C234" s="99">
        <v>2.0556551095284363</v>
      </c>
      <c r="D234" s="99">
        <v>1.7692161176826777</v>
      </c>
      <c r="E234" s="99">
        <v>1.9233844388685948</v>
      </c>
      <c r="F234" s="99">
        <v>1.8211325344444695</v>
      </c>
      <c r="G234" s="99">
        <v>1.7790231467253794</v>
      </c>
      <c r="H234" s="99">
        <v>1.5657429484404457</v>
      </c>
      <c r="I234" s="99">
        <v>1.3377483776541226</v>
      </c>
      <c r="J234" s="99">
        <v>1.749460551988403</v>
      </c>
      <c r="K234" s="99">
        <v>1.5056894937164638</v>
      </c>
      <c r="L234" s="99">
        <v>1.6845563909135057</v>
      </c>
      <c r="M234" s="99">
        <v>1.4198441017074108</v>
      </c>
      <c r="N234" s="99">
        <v>1.4525270977927858</v>
      </c>
      <c r="O234" s="99">
        <v>1.6024539037236165</v>
      </c>
      <c r="P234" s="99">
        <v>1.2672614986285577</v>
      </c>
      <c r="Q234" s="99">
        <v>1.521406946145222</v>
      </c>
      <c r="R234" s="99">
        <v>1.4080205046241538</v>
      </c>
      <c r="S234" s="99">
        <v>1.4453187373936496</v>
      </c>
      <c r="T234" s="99">
        <v>1.4471258359216905</v>
      </c>
      <c r="U234" s="99">
        <v>1.2113376600407164</v>
      </c>
      <c r="V234" s="99">
        <v>1.4229121126552065</v>
      </c>
      <c r="W234" s="99">
        <v>1.4503237172381302</v>
      </c>
      <c r="X234" s="99">
        <v>1.2767967058057792</v>
      </c>
      <c r="Y234" s="99">
        <v>1.2608830136892444</v>
      </c>
      <c r="DA234" s="63" t="s">
        <v>2789</v>
      </c>
    </row>
    <row r="235" spans="1:105" ht="12" customHeight="1" x14ac:dyDescent="0.25">
      <c r="A235" s="121" t="s">
        <v>92</v>
      </c>
      <c r="B235" s="123">
        <f t="shared" ref="B235:Y235" si="114">B236</f>
        <v>1.6151026047569194E-2</v>
      </c>
      <c r="C235" s="123">
        <f t="shared" si="114"/>
        <v>2.0315619782173912E-2</v>
      </c>
      <c r="D235" s="123">
        <f t="shared" si="114"/>
        <v>2.4078357688861164E-2</v>
      </c>
      <c r="E235" s="123">
        <f t="shared" si="114"/>
        <v>6.1250701893006229E-2</v>
      </c>
      <c r="F235" s="123">
        <f t="shared" si="114"/>
        <v>2.7885903270401566E-2</v>
      </c>
      <c r="G235" s="123">
        <f t="shared" si="114"/>
        <v>3.7677764673542592E-2</v>
      </c>
      <c r="H235" s="123">
        <f t="shared" si="114"/>
        <v>8.9828909510492952E-2</v>
      </c>
      <c r="I235" s="123">
        <f t="shared" si="114"/>
        <v>4.3651063745972697E-2</v>
      </c>
      <c r="J235" s="123">
        <f t="shared" si="114"/>
        <v>5.229131531171529E-2</v>
      </c>
      <c r="K235" s="123">
        <f t="shared" si="114"/>
        <v>6.2066024239429016E-2</v>
      </c>
      <c r="L235" s="123">
        <f t="shared" si="114"/>
        <v>8.8206566536924644E-2</v>
      </c>
      <c r="M235" s="123">
        <f t="shared" si="114"/>
        <v>6.8337252090427222E-2</v>
      </c>
      <c r="N235" s="123">
        <f t="shared" si="114"/>
        <v>6.9266023693873024E-2</v>
      </c>
      <c r="O235" s="123">
        <f t="shared" si="114"/>
        <v>7.2853443323852782E-2</v>
      </c>
      <c r="P235" s="123">
        <f t="shared" si="114"/>
        <v>6.128468652115103E-2</v>
      </c>
      <c r="Q235" s="123">
        <f t="shared" si="114"/>
        <v>9.6704863778894687E-2</v>
      </c>
      <c r="R235" s="123">
        <f t="shared" si="114"/>
        <v>8.9792299466296063E-2</v>
      </c>
      <c r="S235" s="123">
        <f t="shared" si="114"/>
        <v>9.0257151592647689E-2</v>
      </c>
      <c r="T235" s="123">
        <f t="shared" si="114"/>
        <v>8.9516923680264385E-2</v>
      </c>
      <c r="U235" s="123">
        <f t="shared" si="114"/>
        <v>8.8052099286516042E-2</v>
      </c>
      <c r="V235" s="123">
        <f t="shared" si="114"/>
        <v>0.12647467393985745</v>
      </c>
      <c r="W235" s="123">
        <f t="shared" si="114"/>
        <v>0.14561644838294024</v>
      </c>
      <c r="X235" s="123">
        <f t="shared" si="114"/>
        <v>0.15874401190771686</v>
      </c>
      <c r="Y235" s="123">
        <f t="shared" si="114"/>
        <v>0.14536436958961868</v>
      </c>
      <c r="DA235" s="130" t="s">
        <v>2790</v>
      </c>
    </row>
    <row r="236" spans="1:105" ht="12" customHeight="1" x14ac:dyDescent="0.25">
      <c r="A236" s="97" t="s">
        <v>53</v>
      </c>
      <c r="B236" s="99">
        <f>RES_hhdet_fecs!B48</f>
        <v>1.6151026047569194E-2</v>
      </c>
      <c r="C236" s="99">
        <f>RES_hhdet_fecs!C48</f>
        <v>2.0315619782173912E-2</v>
      </c>
      <c r="D236" s="99">
        <f>RES_hhdet_fecs!D48</f>
        <v>2.4078357688861164E-2</v>
      </c>
      <c r="E236" s="99">
        <f>RES_hhdet_fecs!E48</f>
        <v>6.1250701893006229E-2</v>
      </c>
      <c r="F236" s="99">
        <f>RES_hhdet_fecs!F48</f>
        <v>2.7885903270401566E-2</v>
      </c>
      <c r="G236" s="99">
        <f>RES_hhdet_fecs!G48</f>
        <v>3.7677764673542592E-2</v>
      </c>
      <c r="H236" s="99">
        <f>RES_hhdet_fecs!H48</f>
        <v>8.9828909510492952E-2</v>
      </c>
      <c r="I236" s="99">
        <f>RES_hhdet_fecs!I48</f>
        <v>4.3651063745972697E-2</v>
      </c>
      <c r="J236" s="99">
        <f>RES_hhdet_fecs!J48</f>
        <v>5.229131531171529E-2</v>
      </c>
      <c r="K236" s="99">
        <f>RES_hhdet_fecs!K48</f>
        <v>6.2066024239429016E-2</v>
      </c>
      <c r="L236" s="99">
        <f>RES_hhdet_fecs!L48</f>
        <v>8.8206566536924644E-2</v>
      </c>
      <c r="M236" s="99">
        <f>RES_hhdet_fecs!M48</f>
        <v>6.8337252090427222E-2</v>
      </c>
      <c r="N236" s="99">
        <f>RES_hhdet_fecs!N48</f>
        <v>6.9266023693873024E-2</v>
      </c>
      <c r="O236" s="99">
        <f>RES_hhdet_fecs!O48</f>
        <v>7.2853443323852782E-2</v>
      </c>
      <c r="P236" s="99">
        <f>RES_hhdet_fecs!P48</f>
        <v>6.128468652115103E-2</v>
      </c>
      <c r="Q236" s="99">
        <f>RES_hhdet_fecs!Q48</f>
        <v>9.6704863778894687E-2</v>
      </c>
      <c r="R236" s="99">
        <f>RES_hhdet_fecs!R48</f>
        <v>8.9792299466296063E-2</v>
      </c>
      <c r="S236" s="99">
        <f>RES_hhdet_fecs!S48</f>
        <v>9.0257151592647689E-2</v>
      </c>
      <c r="T236" s="99">
        <f>RES_hhdet_fecs!T48</f>
        <v>8.9516923680264385E-2</v>
      </c>
      <c r="U236" s="99">
        <f>RES_hhdet_fecs!U48</f>
        <v>8.8052099286516042E-2</v>
      </c>
      <c r="V236" s="99">
        <f>RES_hhdet_fecs!V48</f>
        <v>0.12647467393985745</v>
      </c>
      <c r="W236" s="99">
        <f>RES_hhdet_fecs!W48</f>
        <v>0.14561644838294024</v>
      </c>
      <c r="X236" s="99">
        <f>RES_hhdet_fecs!X48</f>
        <v>0.15874401190771686</v>
      </c>
      <c r="Y236" s="99">
        <f>RES_hhdet_fecs!Y48</f>
        <v>0.14536436958961868</v>
      </c>
      <c r="DA236" s="63" t="s">
        <v>2791</v>
      </c>
    </row>
    <row r="237" spans="1:105" ht="12" customHeight="1" x14ac:dyDescent="0.25">
      <c r="A237" s="121" t="s">
        <v>55</v>
      </c>
      <c r="B237" s="123">
        <v>16.408280925327979</v>
      </c>
      <c r="C237" s="123">
        <v>15.681975187884602</v>
      </c>
      <c r="D237" s="123">
        <v>15.396843281912343</v>
      </c>
      <c r="E237" s="123">
        <v>15.647628506581963</v>
      </c>
      <c r="F237" s="123">
        <v>16.96551437683955</v>
      </c>
      <c r="G237" s="123">
        <v>17.668389424396473</v>
      </c>
      <c r="H237" s="123">
        <v>18.067190812202714</v>
      </c>
      <c r="I237" s="123">
        <v>17.788038169286501</v>
      </c>
      <c r="J237" s="123">
        <v>18.361515795152538</v>
      </c>
      <c r="K237" s="123">
        <v>18.445053813438314</v>
      </c>
      <c r="L237" s="123">
        <v>17.937428316338309</v>
      </c>
      <c r="M237" s="123">
        <v>18.11488409105371</v>
      </c>
      <c r="N237" s="123">
        <v>18.085249436314797</v>
      </c>
      <c r="O237" s="123">
        <v>17.728486372689961</v>
      </c>
      <c r="P237" s="123">
        <v>18.455032367905293</v>
      </c>
      <c r="Q237" s="123">
        <v>18.560963319814142</v>
      </c>
      <c r="R237" s="123">
        <v>17.863488090118047</v>
      </c>
      <c r="S237" s="123">
        <v>17.544993537234738</v>
      </c>
      <c r="T237" s="123">
        <v>17.068340142385168</v>
      </c>
      <c r="U237" s="123">
        <v>16.661184621369731</v>
      </c>
      <c r="V237" s="123">
        <v>14.47683841235982</v>
      </c>
      <c r="W237" s="123">
        <v>13.499718354209113</v>
      </c>
      <c r="X237" s="123">
        <v>11.897182553908534</v>
      </c>
      <c r="Y237" s="123">
        <v>11.069961113290598</v>
      </c>
      <c r="DA237" s="130" t="s">
        <v>2792</v>
      </c>
    </row>
    <row r="238" spans="1:105" ht="12" customHeight="1" x14ac:dyDescent="0.25">
      <c r="A238" s="97" t="s">
        <v>138</v>
      </c>
      <c r="B238" s="99">
        <v>19.125162996053426</v>
      </c>
      <c r="C238" s="99">
        <v>18.528398207350314</v>
      </c>
      <c r="D238" s="99">
        <v>17.096457803956891</v>
      </c>
      <c r="E238" s="99">
        <v>17.682073555688433</v>
      </c>
      <c r="F238" s="99">
        <v>20.505356220382122</v>
      </c>
      <c r="G238" s="99">
        <v>21.285912455912737</v>
      </c>
      <c r="H238" s="99">
        <v>20.922278288689355</v>
      </c>
      <c r="I238" s="99">
        <v>19.295258494614288</v>
      </c>
      <c r="J238" s="99">
        <v>22.28174111123877</v>
      </c>
      <c r="K238" s="99">
        <v>21.060713481325415</v>
      </c>
      <c r="L238" s="99">
        <v>20.315170133564372</v>
      </c>
      <c r="M238" s="99">
        <v>21.309204158816655</v>
      </c>
      <c r="N238" s="99">
        <v>20.472619632021445</v>
      </c>
      <c r="O238" s="99">
        <v>19.886414187434472</v>
      </c>
      <c r="P238" s="99">
        <v>21.207834377785858</v>
      </c>
      <c r="Q238" s="99">
        <v>21.87303311180462</v>
      </c>
      <c r="R238" s="99">
        <v>20.145092569854263</v>
      </c>
      <c r="S238" s="99">
        <v>19.535935703991942</v>
      </c>
      <c r="T238" s="99">
        <v>19.150321552796569</v>
      </c>
      <c r="U238" s="99">
        <v>18.435503787605217</v>
      </c>
      <c r="V238" s="99">
        <v>16.417274351422087</v>
      </c>
      <c r="W238" s="99">
        <v>15.293337086114766</v>
      </c>
      <c r="X238" s="99">
        <v>13.688493766984671</v>
      </c>
      <c r="Y238" s="99">
        <v>12.255872289157194</v>
      </c>
      <c r="DA238" s="63" t="s">
        <v>2793</v>
      </c>
    </row>
    <row r="239" spans="1:105" ht="12" customHeight="1" x14ac:dyDescent="0.25">
      <c r="A239" s="97" t="s">
        <v>137</v>
      </c>
      <c r="B239" s="99">
        <v>13.790259066473203</v>
      </c>
      <c r="C239" s="99">
        <v>13.119871314041138</v>
      </c>
      <c r="D239" s="99">
        <v>12.21613326494624</v>
      </c>
      <c r="E239" s="99">
        <v>12.713374212215374</v>
      </c>
      <c r="F239" s="99">
        <v>14.561265561377146</v>
      </c>
      <c r="G239" s="99">
        <v>15.2668721723995</v>
      </c>
      <c r="H239" s="99">
        <v>15.090679813515727</v>
      </c>
      <c r="I239" s="99">
        <v>14.133128935639903</v>
      </c>
      <c r="J239" s="99">
        <v>15.985013501602849</v>
      </c>
      <c r="K239" s="99">
        <v>15.245097367249151</v>
      </c>
      <c r="L239" s="99">
        <v>14.816828784092339</v>
      </c>
      <c r="M239" s="99">
        <v>15.51843760993412</v>
      </c>
      <c r="N239" s="99">
        <v>15.161131676271161</v>
      </c>
      <c r="O239" s="99">
        <v>14.335605086691496</v>
      </c>
      <c r="P239" s="99">
        <v>15.049132865198599</v>
      </c>
      <c r="Q239" s="99">
        <v>15.691381867699445</v>
      </c>
      <c r="R239" s="99">
        <v>15.147039486034272</v>
      </c>
      <c r="S239" s="99">
        <v>14.98368519083132</v>
      </c>
      <c r="T239" s="99">
        <v>14.631352526846934</v>
      </c>
      <c r="U239" s="99">
        <v>14.374967441484571</v>
      </c>
      <c r="V239" s="99">
        <v>12.350568563291763</v>
      </c>
      <c r="W239" s="99">
        <v>11.583369401368437</v>
      </c>
      <c r="X239" s="99">
        <v>10.77338599612964</v>
      </c>
      <c r="Y239" s="99">
        <v>9.9391917306328867</v>
      </c>
      <c r="DA239" s="63" t="s">
        <v>2794</v>
      </c>
    </row>
    <row r="240" spans="1:105" ht="12" customHeight="1" x14ac:dyDescent="0.25">
      <c r="A240" s="100" t="s">
        <v>211</v>
      </c>
      <c r="B240" s="102">
        <v>8.0064112374785203</v>
      </c>
      <c r="C240" s="102">
        <v>7.4009525229586597</v>
      </c>
      <c r="D240" s="102">
        <v>7.0002924687898522</v>
      </c>
      <c r="E240" s="102">
        <v>7.354492241580024</v>
      </c>
      <c r="F240" s="102">
        <v>8.0091848798846463</v>
      </c>
      <c r="G240" s="102">
        <v>8.5273577521830184</v>
      </c>
      <c r="H240" s="102">
        <v>8.5054145267610473</v>
      </c>
      <c r="I240" s="102">
        <v>8.2888123767549029</v>
      </c>
      <c r="J240" s="102">
        <v>8.7268434852183301</v>
      </c>
      <c r="K240" s="102">
        <v>8.4800362710086823</v>
      </c>
      <c r="L240" s="102">
        <v>8.2582731093135582</v>
      </c>
      <c r="M240" s="102">
        <v>8.3746815511235102</v>
      </c>
      <c r="N240" s="102">
        <v>8.2094705052185848</v>
      </c>
      <c r="O240" s="102">
        <v>6.6767160863268966</v>
      </c>
      <c r="P240" s="102">
        <v>6.5532118303558997</v>
      </c>
      <c r="Q240" s="102">
        <v>7.2104436192462327</v>
      </c>
      <c r="R240" s="102">
        <v>8.1019241121549399</v>
      </c>
      <c r="S240" s="102">
        <v>8.3066400633824831</v>
      </c>
      <c r="T240" s="102">
        <v>7.4602787686581999</v>
      </c>
      <c r="U240" s="102">
        <v>7.2854242246532825</v>
      </c>
      <c r="V240" s="102">
        <v>4.5676631646365511</v>
      </c>
      <c r="W240" s="102">
        <v>3.7902807215506118</v>
      </c>
      <c r="X240" s="102">
        <v>4.5569399873573637</v>
      </c>
      <c r="Y240" s="102">
        <v>4.5586918366715032</v>
      </c>
      <c r="DA240" s="131" t="s">
        <v>2795</v>
      </c>
    </row>
    <row r="241" spans="1:105" ht="12" customHeight="1" x14ac:dyDescent="0.25">
      <c r="A241" s="103" t="s">
        <v>52</v>
      </c>
      <c r="B241" s="105">
        <v>5.7838478289946815</v>
      </c>
      <c r="C241" s="105">
        <v>5.7189187910824781</v>
      </c>
      <c r="D241" s="105">
        <v>5.2158407961563906</v>
      </c>
      <c r="E241" s="105">
        <v>5.3588819706353492</v>
      </c>
      <c r="F241" s="105">
        <v>6.5520806814925017</v>
      </c>
      <c r="G241" s="105">
        <v>6.7395144202164818</v>
      </c>
      <c r="H241" s="105">
        <v>6.5852652867546784</v>
      </c>
      <c r="I241" s="105">
        <v>5.8443165588849979</v>
      </c>
      <c r="J241" s="105">
        <v>7.2581700163845193</v>
      </c>
      <c r="K241" s="105">
        <v>6.7650610962404665</v>
      </c>
      <c r="L241" s="105">
        <v>6.5585556747787814</v>
      </c>
      <c r="M241" s="105">
        <v>7.1437560588106077</v>
      </c>
      <c r="N241" s="105">
        <v>6.9516611710525806</v>
      </c>
      <c r="O241" s="105">
        <v>7.6588890003646002</v>
      </c>
      <c r="P241" s="105">
        <v>8.4959210348426986</v>
      </c>
      <c r="Q241" s="105">
        <v>8.4809382484532136</v>
      </c>
      <c r="R241" s="105">
        <v>7.0451153738793346</v>
      </c>
      <c r="S241" s="105">
        <v>6.6770451274488343</v>
      </c>
      <c r="T241" s="105">
        <v>7.1710737581887338</v>
      </c>
      <c r="U241" s="105">
        <v>7.0895432168312906</v>
      </c>
      <c r="V241" s="105">
        <v>7.7829053986552124</v>
      </c>
      <c r="W241" s="105">
        <v>7.7930886798178243</v>
      </c>
      <c r="X241" s="105">
        <v>6.2164460087722766</v>
      </c>
      <c r="Y241" s="105">
        <v>5.3804998939613835</v>
      </c>
      <c r="DA241" s="132" t="s">
        <v>2796</v>
      </c>
    </row>
    <row r="242" spans="1:105" ht="12" customHeight="1" x14ac:dyDescent="0.25">
      <c r="A242" s="106" t="s">
        <v>122</v>
      </c>
      <c r="B242" s="102">
        <v>15.537485011132306</v>
      </c>
      <c r="C242" s="102">
        <v>14.743154080916906</v>
      </c>
      <c r="D242" s="102">
        <v>14.805460438014036</v>
      </c>
      <c r="E242" s="102">
        <v>14.899442732671723</v>
      </c>
      <c r="F242" s="102">
        <v>15.531221249682293</v>
      </c>
      <c r="G242" s="102">
        <v>16.095120700603218</v>
      </c>
      <c r="H242" s="102">
        <v>16.749386854505271</v>
      </c>
      <c r="I242" s="102">
        <v>17.079748562849616</v>
      </c>
      <c r="J242" s="102">
        <v>16.235673424027969</v>
      </c>
      <c r="K242" s="102">
        <v>17.033189966097336</v>
      </c>
      <c r="L242" s="102">
        <v>16.611268608243321</v>
      </c>
      <c r="M242" s="102">
        <v>16.17724238280104</v>
      </c>
      <c r="N242" s="102">
        <v>16.715277547176527</v>
      </c>
      <c r="O242" s="102">
        <v>16.604027795412751</v>
      </c>
      <c r="P242" s="102">
        <v>16.994051149431229</v>
      </c>
      <c r="Q242" s="102">
        <v>16.762254325995524</v>
      </c>
      <c r="R242" s="102">
        <v>16.765786088972412</v>
      </c>
      <c r="S242" s="102">
        <v>16.683687645375237</v>
      </c>
      <c r="T242" s="102">
        <v>16.22634256844573</v>
      </c>
      <c r="U242" s="102">
        <v>15.945327951238204</v>
      </c>
      <c r="V242" s="102">
        <v>13.579829513803602</v>
      </c>
      <c r="W242" s="102">
        <v>12.436182346444767</v>
      </c>
      <c r="X242" s="102">
        <v>10.343092349344593</v>
      </c>
      <c r="Y242" s="102">
        <v>9.8781531001021676</v>
      </c>
      <c r="DA242" s="131" t="s">
        <v>2797</v>
      </c>
    </row>
    <row r="243" spans="1:105" ht="12" customHeight="1" x14ac:dyDescent="0.25">
      <c r="A243" s="107" t="s">
        <v>121</v>
      </c>
      <c r="B243" s="105">
        <v>12.386641298154291</v>
      </c>
      <c r="C243" s="105">
        <v>11.632334070099313</v>
      </c>
      <c r="D243" s="105">
        <v>11.754239178447753</v>
      </c>
      <c r="E243" s="105">
        <v>11.89282239145758</v>
      </c>
      <c r="F243" s="105">
        <v>12.331192056416636</v>
      </c>
      <c r="G243" s="105">
        <v>12.893684132233988</v>
      </c>
      <c r="H243" s="105">
        <v>13.520691797046741</v>
      </c>
      <c r="I243" s="105">
        <v>13.947185669649281</v>
      </c>
      <c r="J243" s="105">
        <v>13.047473759444882</v>
      </c>
      <c r="K243" s="105">
        <v>13.745309264607506</v>
      </c>
      <c r="L243" s="105">
        <v>13.439490668424714</v>
      </c>
      <c r="M243" s="105">
        <v>13.048327131641566</v>
      </c>
      <c r="N243" s="105">
        <v>13.566711704518196</v>
      </c>
      <c r="O243" s="105">
        <v>13.18516817656406</v>
      </c>
      <c r="P243" s="105">
        <v>13.413619977229716</v>
      </c>
      <c r="Q243" s="105">
        <v>13.395712946135189</v>
      </c>
      <c r="R243" s="105">
        <v>13.803663807896072</v>
      </c>
      <c r="S243" s="105">
        <v>13.908127772993511</v>
      </c>
      <c r="T243" s="105">
        <v>13.511059418548395</v>
      </c>
      <c r="U243" s="105">
        <v>13.417209134760423</v>
      </c>
      <c r="V243" s="105">
        <v>11.121536335766418</v>
      </c>
      <c r="W243" s="105">
        <v>10.145117618430898</v>
      </c>
      <c r="X243" s="105">
        <v>8.7241822124046244</v>
      </c>
      <c r="Y243" s="105">
        <v>8.4237597280129819</v>
      </c>
      <c r="DA243" s="132" t="s">
        <v>2798</v>
      </c>
    </row>
    <row r="244" spans="1:105" ht="12" customHeight="1" x14ac:dyDescent="0.25">
      <c r="A244" s="108" t="s">
        <v>53</v>
      </c>
      <c r="B244" s="99">
        <v>6.5045211185237193</v>
      </c>
      <c r="C244" s="99">
        <v>5.9320642942382245</v>
      </c>
      <c r="D244" s="99">
        <v>6.0994060685524616</v>
      </c>
      <c r="E244" s="99">
        <v>6.245054766673551</v>
      </c>
      <c r="F244" s="99">
        <v>6.1243371793839252</v>
      </c>
      <c r="G244" s="99">
        <v>6.5155575022947394</v>
      </c>
      <c r="H244" s="99">
        <v>6.9096164419044177</v>
      </c>
      <c r="I244" s="99">
        <v>7.4691744904682684</v>
      </c>
      <c r="J244" s="99">
        <v>6.4657841219504482</v>
      </c>
      <c r="K244" s="99">
        <v>6.9805047654780337</v>
      </c>
      <c r="L244" s="99">
        <v>6.8518195178411148</v>
      </c>
      <c r="M244" s="99">
        <v>6.43467949639225</v>
      </c>
      <c r="N244" s="99">
        <v>6.7148608508572352</v>
      </c>
      <c r="O244" s="99">
        <v>5.5723998199145077</v>
      </c>
      <c r="P244" s="99">
        <v>5.3100340871081873</v>
      </c>
      <c r="Q244" s="99">
        <v>5.6577970586926201</v>
      </c>
      <c r="R244" s="99">
        <v>6.8487533579278992</v>
      </c>
      <c r="S244" s="99">
        <v>7.1958414660372245</v>
      </c>
      <c r="T244" s="99">
        <v>6.4204246573228883</v>
      </c>
      <c r="U244" s="99">
        <v>6.3673276865432493</v>
      </c>
      <c r="V244" s="99">
        <v>3.8367550699060744</v>
      </c>
      <c r="W244" s="99">
        <v>3.1088771373966995</v>
      </c>
      <c r="X244" s="99">
        <v>3.56071619930617</v>
      </c>
      <c r="Y244" s="99">
        <v>3.7523247651554739</v>
      </c>
      <c r="DA244" s="63" t="s">
        <v>2799</v>
      </c>
    </row>
    <row r="245" spans="1:105" ht="12" customHeight="1" x14ac:dyDescent="0.25">
      <c r="A245" s="108" t="s">
        <v>52</v>
      </c>
      <c r="B245" s="99">
        <v>5.882120179630574</v>
      </c>
      <c r="C245" s="99">
        <v>5.7002697758610879</v>
      </c>
      <c r="D245" s="99">
        <v>5.654833109895292</v>
      </c>
      <c r="E245" s="99">
        <v>5.6477676247840272</v>
      </c>
      <c r="F245" s="99">
        <v>6.2068548770327103</v>
      </c>
      <c r="G245" s="99">
        <v>6.3781266299392483</v>
      </c>
      <c r="H245" s="99">
        <v>6.611075355142324</v>
      </c>
      <c r="I245" s="99">
        <v>6.4780111791810118</v>
      </c>
      <c r="J245" s="99">
        <v>6.5816896374944349</v>
      </c>
      <c r="K245" s="99">
        <v>6.7648044991294727</v>
      </c>
      <c r="L245" s="99">
        <v>6.5876711505835992</v>
      </c>
      <c r="M245" s="99">
        <v>6.613647635249313</v>
      </c>
      <c r="N245" s="99">
        <v>6.851850853660963</v>
      </c>
      <c r="O245" s="99">
        <v>7.6127683566495508</v>
      </c>
      <c r="P245" s="99">
        <v>8.1035858901215256</v>
      </c>
      <c r="Q245" s="99">
        <v>7.7379158874425675</v>
      </c>
      <c r="R245" s="99">
        <v>6.9549104499681738</v>
      </c>
      <c r="S245" s="99">
        <v>6.712286306956285</v>
      </c>
      <c r="T245" s="99">
        <v>7.0906347612255081</v>
      </c>
      <c r="U245" s="99">
        <v>7.0498814482171728</v>
      </c>
      <c r="V245" s="99">
        <v>7.2847812658603441</v>
      </c>
      <c r="W245" s="99">
        <v>7.0362404810341985</v>
      </c>
      <c r="X245" s="99">
        <v>5.1634660130984544</v>
      </c>
      <c r="Y245" s="99">
        <v>4.6714349628575089</v>
      </c>
      <c r="DA245" s="63" t="s">
        <v>2800</v>
      </c>
    </row>
    <row r="246" spans="1:105" ht="12" customHeight="1" x14ac:dyDescent="0.25">
      <c r="A246" s="121" t="s">
        <v>54</v>
      </c>
      <c r="B246" s="123">
        <v>2.4784019240394475</v>
      </c>
      <c r="C246" s="123">
        <v>2.4573224937723523</v>
      </c>
      <c r="D246" s="123">
        <v>2.406916280767434</v>
      </c>
      <c r="E246" s="123">
        <v>2.6063458332713378</v>
      </c>
      <c r="F246" s="123">
        <v>2.6208430185592313</v>
      </c>
      <c r="G246" s="123">
        <v>2.7207330463047859</v>
      </c>
      <c r="H246" s="123">
        <v>2.639941613382554</v>
      </c>
      <c r="I246" s="123">
        <v>2.5884712832981904</v>
      </c>
      <c r="J246" s="123">
        <v>2.2616746240793173</v>
      </c>
      <c r="K246" s="123">
        <v>2.3482474528326294</v>
      </c>
      <c r="L246" s="123">
        <v>2.3169501834409973</v>
      </c>
      <c r="M246" s="123">
        <v>2.173077299403086</v>
      </c>
      <c r="N246" s="123">
        <v>2.2472219334850982</v>
      </c>
      <c r="O246" s="123">
        <v>2.2531596419081996</v>
      </c>
      <c r="P246" s="123">
        <v>2.2918074355000679</v>
      </c>
      <c r="Q246" s="123">
        <v>2.3963268259488166</v>
      </c>
      <c r="R246" s="123">
        <v>2.3845964553542593</v>
      </c>
      <c r="S246" s="123">
        <v>2.3702738489050694</v>
      </c>
      <c r="T246" s="123">
        <v>2.3343457546804784</v>
      </c>
      <c r="U246" s="123">
        <v>2.293833689570584</v>
      </c>
      <c r="V246" s="123">
        <v>2.3613068358992879</v>
      </c>
      <c r="W246" s="123">
        <v>2.2739436580636121</v>
      </c>
      <c r="X246" s="123">
        <v>1.6603310384060641</v>
      </c>
      <c r="Y246" s="123">
        <v>1.652793182349342</v>
      </c>
      <c r="DA246" s="130" t="s">
        <v>2801</v>
      </c>
    </row>
    <row r="247" spans="1:105" ht="12" customHeight="1" x14ac:dyDescent="0.25">
      <c r="A247" s="97" t="s">
        <v>50</v>
      </c>
      <c r="B247" s="99">
        <v>3.0702371462267513</v>
      </c>
      <c r="C247" s="99">
        <v>2.9707443148514168</v>
      </c>
      <c r="D247" s="99">
        <v>2.9488478266951672</v>
      </c>
      <c r="E247" s="99">
        <v>3.2773706159901366</v>
      </c>
      <c r="F247" s="99">
        <v>3.2560248235941871</v>
      </c>
      <c r="G247" s="99">
        <v>3.1979486358614233</v>
      </c>
      <c r="H247" s="99">
        <v>3.3240601964092078</v>
      </c>
      <c r="I247" s="99">
        <v>3.2691846545985945</v>
      </c>
      <c r="J247" s="99">
        <v>2.7717116036396701</v>
      </c>
      <c r="K247" s="99">
        <v>2.9700545962190423</v>
      </c>
      <c r="L247" s="99">
        <v>2.8395249550572195</v>
      </c>
      <c r="M247" s="99">
        <v>2.8376072162155404</v>
      </c>
      <c r="N247" s="99">
        <v>2.861172005832632</v>
      </c>
      <c r="O247" s="99">
        <v>2.8346111025455181</v>
      </c>
      <c r="P247" s="99">
        <v>3.0888255306089278</v>
      </c>
      <c r="Q247" s="99">
        <v>2.9695588610335188</v>
      </c>
      <c r="R247" s="99">
        <v>3.1738080548079188</v>
      </c>
      <c r="S247" s="99">
        <v>3.1214943362692473</v>
      </c>
      <c r="T247" s="99">
        <v>3.1012602406476564</v>
      </c>
      <c r="U247" s="99">
        <v>3.2414380117905366</v>
      </c>
      <c r="V247" s="99">
        <v>2.994107858892241</v>
      </c>
      <c r="W247" s="99">
        <v>2.8382191007119451</v>
      </c>
      <c r="X247" s="99">
        <v>2.5761824006368994</v>
      </c>
      <c r="Y247" s="99">
        <v>2.3270634740182552</v>
      </c>
      <c r="DA247" s="63" t="s">
        <v>2802</v>
      </c>
    </row>
    <row r="248" spans="1:105" ht="12" customHeight="1" x14ac:dyDescent="0.25">
      <c r="A248" s="109" t="s">
        <v>120</v>
      </c>
      <c r="B248" s="110">
        <v>2.4555891279737714</v>
      </c>
      <c r="C248" s="110">
        <v>2.4368636972780591</v>
      </c>
      <c r="D248" s="110">
        <v>2.3837948085431786</v>
      </c>
      <c r="E248" s="110">
        <v>2.5763191938722643</v>
      </c>
      <c r="F248" s="110">
        <v>2.5900648200482528</v>
      </c>
      <c r="G248" s="110">
        <v>2.6958809747621171</v>
      </c>
      <c r="H248" s="110">
        <v>2.6010358402555176</v>
      </c>
      <c r="I248" s="110">
        <v>2.5469793243445431</v>
      </c>
      <c r="J248" s="110">
        <v>2.2285540593251283</v>
      </c>
      <c r="K248" s="110">
        <v>2.3049811038674957</v>
      </c>
      <c r="L248" s="110">
        <v>2.2789238322310061</v>
      </c>
      <c r="M248" s="110">
        <v>2.1225413885009812</v>
      </c>
      <c r="N248" s="110">
        <v>2.1991714089425773</v>
      </c>
      <c r="O248" s="110">
        <v>2.2073188198954345</v>
      </c>
      <c r="P248" s="110">
        <v>2.2281970013589278</v>
      </c>
      <c r="Q248" s="110">
        <v>2.3507116981331739</v>
      </c>
      <c r="R248" s="110">
        <v>2.3213365045138956</v>
      </c>
      <c r="S248" s="110">
        <v>2.3101436458364031</v>
      </c>
      <c r="T248" s="110">
        <v>2.2741261048978156</v>
      </c>
      <c r="U248" s="110">
        <v>2.2200177753587997</v>
      </c>
      <c r="V248" s="110">
        <v>2.3128689340155213</v>
      </c>
      <c r="W248" s="110">
        <v>2.2311271662063694</v>
      </c>
      <c r="X248" s="110">
        <v>1.5897361813316853</v>
      </c>
      <c r="Y248" s="110">
        <v>1.5993152803505917</v>
      </c>
      <c r="DA248" s="60" t="s">
        <v>2803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96.616672860122577</v>
      </c>
      <c r="C250" s="118">
        <f t="shared" si="115"/>
        <v>99.362027332793801</v>
      </c>
      <c r="D250" s="118">
        <f t="shared" si="115"/>
        <v>88.834332447496394</v>
      </c>
      <c r="E250" s="118">
        <f t="shared" si="115"/>
        <v>97.470641073576573</v>
      </c>
      <c r="F250" s="118">
        <f t="shared" si="115"/>
        <v>93.732040656463866</v>
      </c>
      <c r="G250" s="118">
        <f t="shared" si="115"/>
        <v>93.705203756906158</v>
      </c>
      <c r="H250" s="118">
        <f t="shared" si="115"/>
        <v>86.049081445363086</v>
      </c>
      <c r="I250" s="118">
        <f t="shared" si="115"/>
        <v>76.057792498761842</v>
      </c>
      <c r="J250" s="118">
        <f t="shared" si="115"/>
        <v>95.65508272511039</v>
      </c>
      <c r="K250" s="118">
        <f t="shared" si="115"/>
        <v>85.321794222900039</v>
      </c>
      <c r="L250" s="118">
        <f t="shared" si="115"/>
        <v>94.730632871131604</v>
      </c>
      <c r="M250" s="118">
        <f t="shared" si="115"/>
        <v>82.837687030119554</v>
      </c>
      <c r="N250" s="118">
        <f t="shared" si="115"/>
        <v>85.281874856710999</v>
      </c>
      <c r="O250" s="118">
        <f t="shared" si="115"/>
        <v>93.407568417953058</v>
      </c>
      <c r="P250" s="118">
        <f t="shared" si="115"/>
        <v>77.682533454682968</v>
      </c>
      <c r="Q250" s="118">
        <f t="shared" si="115"/>
        <v>91.488456168733819</v>
      </c>
      <c r="R250" s="118">
        <f t="shared" ref="R250:V250" si="116">R251+R254+R256+R265</f>
        <v>85.79212431476472</v>
      </c>
      <c r="S250" s="118">
        <f t="shared" si="116"/>
        <v>88.18792532173137</v>
      </c>
      <c r="T250" s="118">
        <f t="shared" si="116"/>
        <v>88.436209880736925</v>
      </c>
      <c r="U250" s="118">
        <f t="shared" si="116"/>
        <v>76.09170028708354</v>
      </c>
      <c r="V250" s="118">
        <f t="shared" si="116"/>
        <v>89.177663800025357</v>
      </c>
      <c r="W250" s="118">
        <f t="shared" ref="W250:Y250" si="117">W251+W254+W256+W265</f>
        <v>89.666791929618668</v>
      </c>
      <c r="X250" s="118">
        <f t="shared" si="117"/>
        <v>81.486720219236602</v>
      </c>
      <c r="Y250" s="118">
        <f t="shared" si="117"/>
        <v>80.526212356063553</v>
      </c>
      <c r="DA250" s="129" t="s">
        <v>2954</v>
      </c>
    </row>
    <row r="251" spans="1:105" ht="12" customHeight="1" x14ac:dyDescent="0.25">
      <c r="A251" s="121" t="s">
        <v>57</v>
      </c>
      <c r="B251" s="123">
        <f t="shared" ref="B251:Q251" si="118">SUM(B252:B253)</f>
        <v>84.658031513121443</v>
      </c>
      <c r="C251" s="123">
        <f t="shared" si="118"/>
        <v>87.840955155066652</v>
      </c>
      <c r="D251" s="123">
        <f t="shared" si="118"/>
        <v>77.461740427851964</v>
      </c>
      <c r="E251" s="123">
        <f t="shared" si="118"/>
        <v>85.678504440620557</v>
      </c>
      <c r="F251" s="123">
        <f t="shared" si="118"/>
        <v>81.199845234918342</v>
      </c>
      <c r="G251" s="123">
        <f t="shared" si="118"/>
        <v>80.598026622691378</v>
      </c>
      <c r="H251" s="123">
        <f t="shared" si="118"/>
        <v>72.534119387014471</v>
      </c>
      <c r="I251" s="123">
        <f t="shared" si="118"/>
        <v>62.827191998117982</v>
      </c>
      <c r="J251" s="123">
        <f t="shared" si="118"/>
        <v>82.399248911183449</v>
      </c>
      <c r="K251" s="123">
        <f t="shared" si="118"/>
        <v>71.822140594509179</v>
      </c>
      <c r="L251" s="123">
        <f t="shared" si="118"/>
        <v>81.435702559936331</v>
      </c>
      <c r="M251" s="123">
        <f t="shared" si="118"/>
        <v>69.569526364395131</v>
      </c>
      <c r="N251" s="123">
        <f t="shared" si="118"/>
        <v>71.799507794003233</v>
      </c>
      <c r="O251" s="123">
        <f t="shared" si="118"/>
        <v>79.922329713652886</v>
      </c>
      <c r="P251" s="123">
        <f t="shared" si="118"/>
        <v>63.640158832426614</v>
      </c>
      <c r="Q251" s="123">
        <f t="shared" si="118"/>
        <v>77.043224853215634</v>
      </c>
      <c r="R251" s="123">
        <f t="shared" ref="R251:V251" si="119">SUM(R252:R253)</f>
        <v>71.646785160360039</v>
      </c>
      <c r="S251" s="123">
        <f t="shared" si="119"/>
        <v>74.029086227428166</v>
      </c>
      <c r="T251" s="123">
        <f t="shared" si="119"/>
        <v>74.332930437515003</v>
      </c>
      <c r="U251" s="123">
        <f t="shared" si="119"/>
        <v>62.062586731964224</v>
      </c>
      <c r="V251" s="123">
        <f t="shared" si="119"/>
        <v>76.232796901476277</v>
      </c>
      <c r="W251" s="123">
        <f t="shared" ref="W251:Y251" si="120">SUM(W252:W253)</f>
        <v>77.266066214377673</v>
      </c>
      <c r="X251" s="123">
        <f t="shared" si="120"/>
        <v>70.631492915023983</v>
      </c>
      <c r="Y251" s="123">
        <f t="shared" si="120"/>
        <v>70.208700601054076</v>
      </c>
      <c r="DA251" s="130" t="s">
        <v>2955</v>
      </c>
    </row>
    <row r="252" spans="1:105" ht="12" customHeight="1" x14ac:dyDescent="0.25">
      <c r="A252" s="97" t="s">
        <v>211</v>
      </c>
      <c r="B252" s="99">
        <v>82.632973657914718</v>
      </c>
      <c r="C252" s="99">
        <v>85.785300045538222</v>
      </c>
      <c r="D252" s="99">
        <v>75.69252431016929</v>
      </c>
      <c r="E252" s="99">
        <v>83.755120001751962</v>
      </c>
      <c r="F252" s="99">
        <v>79.378712700473869</v>
      </c>
      <c r="G252" s="99">
        <v>78.819003475965999</v>
      </c>
      <c r="H252" s="99">
        <v>70.968376438574026</v>
      </c>
      <c r="I252" s="99">
        <v>61.489443620463859</v>
      </c>
      <c r="J252" s="99">
        <v>80.649788359195043</v>
      </c>
      <c r="K252" s="99">
        <v>70.316451100792719</v>
      </c>
      <c r="L252" s="99">
        <v>79.751146169022832</v>
      </c>
      <c r="M252" s="99">
        <v>68.149682262687719</v>
      </c>
      <c r="N252" s="99">
        <v>70.346980696210451</v>
      </c>
      <c r="O252" s="99">
        <v>78.319875809929272</v>
      </c>
      <c r="P252" s="99">
        <v>62.372897333798058</v>
      </c>
      <c r="Q252" s="99">
        <v>75.521817907070414</v>
      </c>
      <c r="R252" s="99">
        <v>70.238764655735892</v>
      </c>
      <c r="S252" s="99">
        <v>72.583767490034518</v>
      </c>
      <c r="T252" s="99">
        <v>72.885804601593307</v>
      </c>
      <c r="U252" s="99">
        <v>60.851249071923505</v>
      </c>
      <c r="V252" s="99">
        <v>74.809884788821066</v>
      </c>
      <c r="W252" s="99">
        <v>75.815742497139539</v>
      </c>
      <c r="X252" s="99">
        <v>69.354696209218204</v>
      </c>
      <c r="Y252" s="99">
        <v>68.947817587364838</v>
      </c>
      <c r="DA252" s="63" t="s">
        <v>2956</v>
      </c>
    </row>
    <row r="253" spans="1:105" ht="12" customHeight="1" x14ac:dyDescent="0.25">
      <c r="A253" s="97" t="s">
        <v>53</v>
      </c>
      <c r="B253" s="99">
        <v>2.0250578552067182</v>
      </c>
      <c r="C253" s="99">
        <v>2.0556551095284363</v>
      </c>
      <c r="D253" s="99">
        <v>1.7692161176826777</v>
      </c>
      <c r="E253" s="99">
        <v>1.9233844388685948</v>
      </c>
      <c r="F253" s="99">
        <v>1.8211325344444695</v>
      </c>
      <c r="G253" s="99">
        <v>1.7790231467253794</v>
      </c>
      <c r="H253" s="99">
        <v>1.5657429484404457</v>
      </c>
      <c r="I253" s="99">
        <v>1.3377483776541226</v>
      </c>
      <c r="J253" s="99">
        <v>1.749460551988403</v>
      </c>
      <c r="K253" s="99">
        <v>1.5056894937164638</v>
      </c>
      <c r="L253" s="99">
        <v>1.6845563909135057</v>
      </c>
      <c r="M253" s="99">
        <v>1.4198441017074108</v>
      </c>
      <c r="N253" s="99">
        <v>1.4525270977927858</v>
      </c>
      <c r="O253" s="99">
        <v>1.6024539037236165</v>
      </c>
      <c r="P253" s="99">
        <v>1.2672614986285577</v>
      </c>
      <c r="Q253" s="99">
        <v>1.521406946145222</v>
      </c>
      <c r="R253" s="99">
        <v>1.4080205046241538</v>
      </c>
      <c r="S253" s="99">
        <v>1.4453187373936496</v>
      </c>
      <c r="T253" s="99">
        <v>1.4471258359216905</v>
      </c>
      <c r="U253" s="99">
        <v>1.2113376600407164</v>
      </c>
      <c r="V253" s="99">
        <v>1.4229121126552065</v>
      </c>
      <c r="W253" s="99">
        <v>1.4503237172381302</v>
      </c>
      <c r="X253" s="99">
        <v>1.2767967058057792</v>
      </c>
      <c r="Y253" s="99">
        <v>1.2608830136892444</v>
      </c>
      <c r="DA253" s="63" t="s">
        <v>2957</v>
      </c>
    </row>
    <row r="254" spans="1:105" ht="12" customHeight="1" x14ac:dyDescent="0.25">
      <c r="A254" s="121" t="s">
        <v>92</v>
      </c>
      <c r="B254" s="123">
        <f t="shared" ref="B254:Y254" si="121">B255</f>
        <v>3.1380688392576572E-2</v>
      </c>
      <c r="C254" s="123">
        <f t="shared" si="121"/>
        <v>4.1678562586647615E-2</v>
      </c>
      <c r="D254" s="123">
        <f t="shared" si="121"/>
        <v>5.1821135656884766E-2</v>
      </c>
      <c r="E254" s="123">
        <f t="shared" si="121"/>
        <v>0.13905357160391263</v>
      </c>
      <c r="F254" s="123">
        <f t="shared" si="121"/>
        <v>6.8134401783151069E-2</v>
      </c>
      <c r="G254" s="123">
        <f t="shared" si="121"/>
        <v>0.10146950031068785</v>
      </c>
      <c r="H254" s="123">
        <f t="shared" si="121"/>
        <v>0.26122588987531015</v>
      </c>
      <c r="I254" s="123">
        <f t="shared" si="121"/>
        <v>0.13177944757214971</v>
      </c>
      <c r="J254" s="123">
        <f t="shared" si="121"/>
        <v>0.16141550496031809</v>
      </c>
      <c r="K254" s="123">
        <f t="shared" si="121"/>
        <v>0.19687714082935576</v>
      </c>
      <c r="L254" s="123">
        <f t="shared" si="121"/>
        <v>0.28894665232711308</v>
      </c>
      <c r="M254" s="123">
        <f t="shared" si="121"/>
        <v>0.23076487667044474</v>
      </c>
      <c r="N254" s="123">
        <f t="shared" si="121"/>
        <v>0.24601650197594341</v>
      </c>
      <c r="O254" s="123">
        <f t="shared" si="121"/>
        <v>0.27681436700711842</v>
      </c>
      <c r="P254" s="123">
        <f t="shared" si="121"/>
        <v>0.24551871319814575</v>
      </c>
      <c r="Q254" s="123">
        <f t="shared" si="121"/>
        <v>0.4007426467284782</v>
      </c>
      <c r="R254" s="123">
        <f t="shared" si="121"/>
        <v>0.38253322822070013</v>
      </c>
      <c r="S254" s="123">
        <f t="shared" si="121"/>
        <v>0.39317732893715779</v>
      </c>
      <c r="T254" s="123">
        <f t="shared" si="121"/>
        <v>0.39764148256892895</v>
      </c>
      <c r="U254" s="123">
        <f t="shared" si="121"/>
        <v>0.39896816529000245</v>
      </c>
      <c r="V254" s="123">
        <f t="shared" si="121"/>
        <v>0.58175717642266955</v>
      </c>
      <c r="W254" s="123">
        <f t="shared" si="121"/>
        <v>0.67607848567416895</v>
      </c>
      <c r="X254" s="123">
        <f t="shared" si="121"/>
        <v>0.74084638898097421</v>
      </c>
      <c r="Y254" s="123">
        <f t="shared" si="121"/>
        <v>0.68123870937659792</v>
      </c>
      <c r="DA254" s="130" t="s">
        <v>2958</v>
      </c>
    </row>
    <row r="255" spans="1:105" ht="12" customHeight="1" x14ac:dyDescent="0.25">
      <c r="A255" s="97" t="s">
        <v>53</v>
      </c>
      <c r="B255" s="99">
        <f>RES_hhdet_tess!B48</f>
        <v>3.1380688392576572E-2</v>
      </c>
      <c r="C255" s="99">
        <f>RES_hhdet_tess!C48</f>
        <v>4.1678562586647615E-2</v>
      </c>
      <c r="D255" s="99">
        <f>RES_hhdet_tess!D48</f>
        <v>5.1821135656884766E-2</v>
      </c>
      <c r="E255" s="99">
        <f>RES_hhdet_tess!E48</f>
        <v>0.13905357160391263</v>
      </c>
      <c r="F255" s="99">
        <f>RES_hhdet_tess!F48</f>
        <v>6.8134401783151069E-2</v>
      </c>
      <c r="G255" s="99">
        <f>RES_hhdet_tess!G48</f>
        <v>0.10146950031068785</v>
      </c>
      <c r="H255" s="99">
        <f>RES_hhdet_tess!H48</f>
        <v>0.26122588987531015</v>
      </c>
      <c r="I255" s="99">
        <f>RES_hhdet_tess!I48</f>
        <v>0.13177944757214971</v>
      </c>
      <c r="J255" s="99">
        <f>RES_hhdet_tess!J48</f>
        <v>0.16141550496031809</v>
      </c>
      <c r="K255" s="99">
        <f>RES_hhdet_tess!K48</f>
        <v>0.19687714082935576</v>
      </c>
      <c r="L255" s="99">
        <f>RES_hhdet_tess!L48</f>
        <v>0.28894665232711308</v>
      </c>
      <c r="M255" s="99">
        <f>RES_hhdet_tess!M48</f>
        <v>0.23076487667044474</v>
      </c>
      <c r="N255" s="99">
        <f>RES_hhdet_tess!N48</f>
        <v>0.24601650197594341</v>
      </c>
      <c r="O255" s="99">
        <f>RES_hhdet_tess!O48</f>
        <v>0.27681436700711842</v>
      </c>
      <c r="P255" s="99">
        <f>RES_hhdet_tess!P48</f>
        <v>0.24551871319814575</v>
      </c>
      <c r="Q255" s="99">
        <f>RES_hhdet_tess!Q48</f>
        <v>0.4007426467284782</v>
      </c>
      <c r="R255" s="99">
        <f>RES_hhdet_tess!R48</f>
        <v>0.38253322822070013</v>
      </c>
      <c r="S255" s="99">
        <f>RES_hhdet_tess!S48</f>
        <v>0.39317732893715779</v>
      </c>
      <c r="T255" s="99">
        <f>RES_hhdet_tess!T48</f>
        <v>0.39764148256892895</v>
      </c>
      <c r="U255" s="99">
        <f>RES_hhdet_tess!U48</f>
        <v>0.39896816529000245</v>
      </c>
      <c r="V255" s="99">
        <f>RES_hhdet_tess!V48</f>
        <v>0.58175717642266955</v>
      </c>
      <c r="W255" s="99">
        <f>RES_hhdet_tess!W48</f>
        <v>0.67607848567416895</v>
      </c>
      <c r="X255" s="99">
        <f>RES_hhdet_tess!X48</f>
        <v>0.74084638898097421</v>
      </c>
      <c r="Y255" s="99">
        <f>RES_hhdet_tess!Y48</f>
        <v>0.68123870937659792</v>
      </c>
      <c r="DA255" s="63" t="s">
        <v>2959</v>
      </c>
    </row>
    <row r="256" spans="1:105" ht="12" customHeight="1" x14ac:dyDescent="0.25">
      <c r="A256" s="121" t="s">
        <v>55</v>
      </c>
      <c r="B256" s="123">
        <v>10.07637710872155</v>
      </c>
      <c r="C256" s="123">
        <v>9.6406147010679266</v>
      </c>
      <c r="D256" s="123">
        <v>9.5159627550272656</v>
      </c>
      <c r="E256" s="123">
        <v>9.6931024122899387</v>
      </c>
      <c r="F256" s="123">
        <v>10.487038101824348</v>
      </c>
      <c r="G256" s="123">
        <v>10.94614149638319</v>
      </c>
      <c r="H256" s="123">
        <v>11.251719205699228</v>
      </c>
      <c r="I256" s="123">
        <v>11.134082555391702</v>
      </c>
      <c r="J256" s="123">
        <v>11.376701634959961</v>
      </c>
      <c r="K256" s="123">
        <v>11.519440140421278</v>
      </c>
      <c r="L256" s="123">
        <v>11.242996819739952</v>
      </c>
      <c r="M256" s="123">
        <v>11.382529290718567</v>
      </c>
      <c r="N256" s="123">
        <v>11.519528053770603</v>
      </c>
      <c r="O256" s="123">
        <v>11.480567068775155</v>
      </c>
      <c r="P256" s="123">
        <v>12.03748990280571</v>
      </c>
      <c r="Q256" s="123">
        <v>12.194484207644605</v>
      </c>
      <c r="R256" s="123">
        <v>11.913366489810743</v>
      </c>
      <c r="S256" s="123">
        <v>11.910045523626101</v>
      </c>
      <c r="T256" s="123">
        <v>11.853907936281496</v>
      </c>
      <c r="U256" s="123">
        <v>11.788699922981417</v>
      </c>
      <c r="V256" s="123">
        <v>10.434594006864803</v>
      </c>
      <c r="W256" s="123">
        <v>9.8435353095009859</v>
      </c>
      <c r="X256" s="123">
        <v>8.7348851192432324</v>
      </c>
      <c r="Y256" s="123">
        <v>8.2431765479845236</v>
      </c>
      <c r="DA256" s="130" t="s">
        <v>2960</v>
      </c>
    </row>
    <row r="257" spans="1:105" ht="12" customHeight="1" x14ac:dyDescent="0.25">
      <c r="A257" s="97" t="s">
        <v>138</v>
      </c>
      <c r="B257" s="99">
        <v>9.9486916225631088</v>
      </c>
      <c r="C257" s="99">
        <v>9.6642919971875951</v>
      </c>
      <c r="D257" s="99">
        <v>8.9621844597064122</v>
      </c>
      <c r="E257" s="99">
        <v>9.329439759008336</v>
      </c>
      <c r="F257" s="99">
        <v>10.890758437521985</v>
      </c>
      <c r="G257" s="99">
        <v>11.36647444379083</v>
      </c>
      <c r="H257" s="99">
        <v>11.222224943199766</v>
      </c>
      <c r="I257" s="99">
        <v>10.393535136511076</v>
      </c>
      <c r="J257" s="99">
        <v>12.100675959513209</v>
      </c>
      <c r="K257" s="99">
        <v>11.519016550658845</v>
      </c>
      <c r="L257" s="99">
        <v>11.211795806281044</v>
      </c>
      <c r="M257" s="99">
        <v>11.903984383292052</v>
      </c>
      <c r="N257" s="99">
        <v>11.618019491737316</v>
      </c>
      <c r="O257" s="99">
        <v>11.520820521615624</v>
      </c>
      <c r="P257" s="99">
        <v>12.377953952588921</v>
      </c>
      <c r="Q257" s="99">
        <v>12.87471410690606</v>
      </c>
      <c r="R257" s="99">
        <v>12.008949210696333</v>
      </c>
      <c r="S257" s="99">
        <v>11.873439970761325</v>
      </c>
      <c r="T257" s="99">
        <v>11.940927268537765</v>
      </c>
      <c r="U257" s="99">
        <v>11.835115110686923</v>
      </c>
      <c r="V257" s="99">
        <v>10.855834921987164</v>
      </c>
      <c r="W257" s="99">
        <v>10.422933935038495</v>
      </c>
      <c r="X257" s="99">
        <v>9.5896107541683921</v>
      </c>
      <c r="Y257" s="99">
        <v>8.7874074775681965</v>
      </c>
      <c r="DA257" s="63" t="s">
        <v>2961</v>
      </c>
    </row>
    <row r="258" spans="1:105" ht="12" customHeight="1" x14ac:dyDescent="0.25">
      <c r="A258" s="97" t="s">
        <v>137</v>
      </c>
      <c r="B258" s="99">
        <v>9.9486916225631106</v>
      </c>
      <c r="C258" s="99">
        <v>9.6643060448253504</v>
      </c>
      <c r="D258" s="99">
        <v>8.9622705171544954</v>
      </c>
      <c r="E258" s="99">
        <v>9.3291039973292147</v>
      </c>
      <c r="F258" s="99">
        <v>10.890560794333062</v>
      </c>
      <c r="G258" s="99">
        <v>11.366318911712083</v>
      </c>
      <c r="H258" s="99">
        <v>11.221813084284266</v>
      </c>
      <c r="I258" s="99">
        <v>10.390150443730349</v>
      </c>
      <c r="J258" s="99">
        <v>12.092007867336626</v>
      </c>
      <c r="K258" s="99">
        <v>11.508780887462736</v>
      </c>
      <c r="L258" s="99">
        <v>11.20331395970411</v>
      </c>
      <c r="M258" s="99">
        <v>11.896333374731249</v>
      </c>
      <c r="N258" s="99">
        <v>11.615062053344689</v>
      </c>
      <c r="O258" s="99">
        <v>11.519965989583158</v>
      </c>
      <c r="P258" s="99">
        <v>12.371389780502694</v>
      </c>
      <c r="Q258" s="99">
        <v>12.861896386655109</v>
      </c>
      <c r="R258" s="99">
        <v>11.99625097779133</v>
      </c>
      <c r="S258" s="99">
        <v>11.859850983197576</v>
      </c>
      <c r="T258" s="99">
        <v>11.930234306514217</v>
      </c>
      <c r="U258" s="99">
        <v>11.827441374222609</v>
      </c>
      <c r="V258" s="99">
        <v>10.85071376071612</v>
      </c>
      <c r="W258" s="99">
        <v>10.41825021847418</v>
      </c>
      <c r="X258" s="99">
        <v>9.5603428756075655</v>
      </c>
      <c r="Y258" s="99">
        <v>8.764341163147181</v>
      </c>
      <c r="DA258" s="63" t="s">
        <v>2962</v>
      </c>
    </row>
    <row r="259" spans="1:105" ht="12" customHeight="1" x14ac:dyDescent="0.25">
      <c r="A259" s="100" t="s">
        <v>211</v>
      </c>
      <c r="B259" s="102">
        <v>4.164843793568429</v>
      </c>
      <c r="C259" s="102">
        <v>3.9453872537428718</v>
      </c>
      <c r="D259" s="102">
        <v>3.7464297209981048</v>
      </c>
      <c r="E259" s="102">
        <v>3.9702220266938664</v>
      </c>
      <c r="F259" s="102">
        <v>4.3384801128405606</v>
      </c>
      <c r="G259" s="102">
        <v>4.6268044914956006</v>
      </c>
      <c r="H259" s="102">
        <v>4.6365477975295875</v>
      </c>
      <c r="I259" s="102">
        <v>4.545833884845349</v>
      </c>
      <c r="J259" s="102">
        <v>4.8338378509521087</v>
      </c>
      <c r="K259" s="102">
        <v>4.7437197912222713</v>
      </c>
      <c r="L259" s="102">
        <v>4.6447582849253273</v>
      </c>
      <c r="M259" s="102">
        <v>4.7525773159206395</v>
      </c>
      <c r="N259" s="102">
        <v>4.6634008822921071</v>
      </c>
      <c r="O259" s="102">
        <v>3.8610769892185592</v>
      </c>
      <c r="P259" s="102">
        <v>3.8754687456599948</v>
      </c>
      <c r="Q259" s="102">
        <v>4.3809581382018976</v>
      </c>
      <c r="R259" s="102">
        <v>4.9511356039119994</v>
      </c>
      <c r="S259" s="102">
        <v>5.1828058557487413</v>
      </c>
      <c r="T259" s="102">
        <v>4.7591605483254824</v>
      </c>
      <c r="U259" s="102">
        <v>4.7378981573913181</v>
      </c>
      <c r="V259" s="102">
        <v>3.067808362060906</v>
      </c>
      <c r="W259" s="102">
        <v>2.625161538656354</v>
      </c>
      <c r="X259" s="102">
        <v>3.3438968668352875</v>
      </c>
      <c r="Y259" s="102">
        <v>3.3838412691857984</v>
      </c>
      <c r="DA259" s="131" t="s">
        <v>2963</v>
      </c>
    </row>
    <row r="260" spans="1:105" ht="12" customHeight="1" x14ac:dyDescent="0.25">
      <c r="A260" s="103" t="s">
        <v>52</v>
      </c>
      <c r="B260" s="105">
        <v>5.7838478289946815</v>
      </c>
      <c r="C260" s="105">
        <v>5.7189187910824781</v>
      </c>
      <c r="D260" s="105">
        <v>5.2158407961563906</v>
      </c>
      <c r="E260" s="105">
        <v>5.3588819706353492</v>
      </c>
      <c r="F260" s="105">
        <v>6.5520806814925017</v>
      </c>
      <c r="G260" s="105">
        <v>6.7395144202164818</v>
      </c>
      <c r="H260" s="105">
        <v>6.5852652867546784</v>
      </c>
      <c r="I260" s="105">
        <v>5.8443165588849979</v>
      </c>
      <c r="J260" s="105">
        <v>7.2581700163845193</v>
      </c>
      <c r="K260" s="105">
        <v>6.7650610962404665</v>
      </c>
      <c r="L260" s="105">
        <v>6.5585556747787814</v>
      </c>
      <c r="M260" s="105">
        <v>7.1437560588106077</v>
      </c>
      <c r="N260" s="105">
        <v>6.9516611710525806</v>
      </c>
      <c r="O260" s="105">
        <v>7.6588890003646002</v>
      </c>
      <c r="P260" s="105">
        <v>8.4959210348426986</v>
      </c>
      <c r="Q260" s="105">
        <v>8.4809382484532136</v>
      </c>
      <c r="R260" s="105">
        <v>7.0451153738793346</v>
      </c>
      <c r="S260" s="105">
        <v>6.6770451274488343</v>
      </c>
      <c r="T260" s="105">
        <v>7.1710737581887338</v>
      </c>
      <c r="U260" s="105">
        <v>7.0895432168312906</v>
      </c>
      <c r="V260" s="105">
        <v>7.7829053986552124</v>
      </c>
      <c r="W260" s="105">
        <v>7.7930886798178243</v>
      </c>
      <c r="X260" s="105">
        <v>6.2164460087722766</v>
      </c>
      <c r="Y260" s="105">
        <v>5.3804998939613835</v>
      </c>
      <c r="DA260" s="132" t="s">
        <v>2964</v>
      </c>
    </row>
    <row r="261" spans="1:105" ht="12" customHeight="1" x14ac:dyDescent="0.25">
      <c r="A261" s="106" t="s">
        <v>122</v>
      </c>
      <c r="B261" s="102">
        <v>10.117759266089113</v>
      </c>
      <c r="C261" s="102">
        <v>9.6326292814231529</v>
      </c>
      <c r="D261" s="102">
        <v>9.7171836946344179</v>
      </c>
      <c r="E261" s="102">
        <v>9.8354360879464799</v>
      </c>
      <c r="F261" s="102">
        <v>10.317703757393359</v>
      </c>
      <c r="G261" s="102">
        <v>10.757253066383988</v>
      </c>
      <c r="H261" s="102">
        <v>11.266007915745091</v>
      </c>
      <c r="I261" s="102">
        <v>11.522870662554848</v>
      </c>
      <c r="J261" s="102">
        <v>10.963984868671233</v>
      </c>
      <c r="K261" s="102">
        <v>11.520406675206086</v>
      </c>
      <c r="L261" s="102">
        <v>11.264652842168712</v>
      </c>
      <c r="M261" s="102">
        <v>11.015716536031553</v>
      </c>
      <c r="N261" s="102">
        <v>11.44946949358803</v>
      </c>
      <c r="O261" s="102">
        <v>11.451935815591161</v>
      </c>
      <c r="P261" s="102">
        <v>11.798986410134923</v>
      </c>
      <c r="Q261" s="102">
        <v>11.725374761976441</v>
      </c>
      <c r="R261" s="102">
        <v>11.849757558065683</v>
      </c>
      <c r="S261" s="102">
        <v>11.93622380662462</v>
      </c>
      <c r="T261" s="102">
        <v>11.800386482228827</v>
      </c>
      <c r="U261" s="102">
        <v>11.759632424924199</v>
      </c>
      <c r="V261" s="102">
        <v>10.147991515713796</v>
      </c>
      <c r="W261" s="102">
        <v>9.3709973381471716</v>
      </c>
      <c r="X261" s="102">
        <v>7.8339941413658396</v>
      </c>
      <c r="Y261" s="102">
        <v>7.5560179130758369</v>
      </c>
      <c r="DA261" s="131" t="s">
        <v>2965</v>
      </c>
    </row>
    <row r="262" spans="1:105" ht="12" customHeight="1" x14ac:dyDescent="0.25">
      <c r="A262" s="107" t="s">
        <v>121</v>
      </c>
      <c r="B262" s="105">
        <v>10.117759266089111</v>
      </c>
      <c r="C262" s="105">
        <v>9.6327781066033307</v>
      </c>
      <c r="D262" s="105">
        <v>9.7168127889706941</v>
      </c>
      <c r="E262" s="105">
        <v>9.8327357065036765</v>
      </c>
      <c r="F262" s="105">
        <v>10.316285775938622</v>
      </c>
      <c r="G262" s="105">
        <v>10.756628602200475</v>
      </c>
      <c r="H262" s="105">
        <v>11.26599043409718</v>
      </c>
      <c r="I262" s="105">
        <v>11.521166606880227</v>
      </c>
      <c r="J262" s="105">
        <v>10.958103259192955</v>
      </c>
      <c r="K262" s="105">
        <v>11.509335571002238</v>
      </c>
      <c r="L262" s="105">
        <v>11.254444102916446</v>
      </c>
      <c r="M262" s="105">
        <v>11.0089306295267</v>
      </c>
      <c r="N262" s="105">
        <v>11.447874640635389</v>
      </c>
      <c r="O262" s="105">
        <v>11.452005448163147</v>
      </c>
      <c r="P262" s="105">
        <v>11.795478903887394</v>
      </c>
      <c r="Q262" s="105">
        <v>11.720379331492239</v>
      </c>
      <c r="R262" s="105">
        <v>11.840036602918618</v>
      </c>
      <c r="S262" s="105">
        <v>11.925340296608875</v>
      </c>
      <c r="T262" s="105">
        <v>11.794392790757042</v>
      </c>
      <c r="U262" s="105">
        <v>11.753313648986174</v>
      </c>
      <c r="V262" s="105">
        <v>10.140994097740437</v>
      </c>
      <c r="W262" s="105">
        <v>9.3683637373303288</v>
      </c>
      <c r="X262" s="105">
        <v>7.8690188037155409</v>
      </c>
      <c r="Y262" s="105">
        <v>7.5648241411546637</v>
      </c>
      <c r="DA262" s="132" t="s">
        <v>2966</v>
      </c>
    </row>
    <row r="263" spans="1:105" ht="12" customHeight="1" x14ac:dyDescent="0.25">
      <c r="A263" s="108" t="s">
        <v>53</v>
      </c>
      <c r="B263" s="99">
        <v>4.235639086458538</v>
      </c>
      <c r="C263" s="99">
        <v>3.9325083307422428</v>
      </c>
      <c r="D263" s="99">
        <v>4.0619796790754021</v>
      </c>
      <c r="E263" s="99">
        <v>4.1849680817196511</v>
      </c>
      <c r="F263" s="99">
        <v>4.1094308989059103</v>
      </c>
      <c r="G263" s="99">
        <v>4.3785019722612271</v>
      </c>
      <c r="H263" s="99">
        <v>4.6549150789548568</v>
      </c>
      <c r="I263" s="99">
        <v>5.043155427699217</v>
      </c>
      <c r="J263" s="99">
        <v>4.3764136216985188</v>
      </c>
      <c r="K263" s="99">
        <v>4.744531071872764</v>
      </c>
      <c r="L263" s="99">
        <v>4.6667729523328498</v>
      </c>
      <c r="M263" s="99">
        <v>4.3952829942773866</v>
      </c>
      <c r="N263" s="99">
        <v>4.5960237869744276</v>
      </c>
      <c r="O263" s="99">
        <v>3.839237091513596</v>
      </c>
      <c r="P263" s="99">
        <v>3.691893013765867</v>
      </c>
      <c r="Q263" s="99">
        <v>3.9824634440496696</v>
      </c>
      <c r="R263" s="99">
        <v>4.8851261529504457</v>
      </c>
      <c r="S263" s="99">
        <v>5.2130539896525896</v>
      </c>
      <c r="T263" s="99">
        <v>4.7037580295315333</v>
      </c>
      <c r="U263" s="99">
        <v>4.703432200768999</v>
      </c>
      <c r="V263" s="99">
        <v>2.856212831880093</v>
      </c>
      <c r="W263" s="99">
        <v>2.3321232562961316</v>
      </c>
      <c r="X263" s="99">
        <v>2.7055527906170855</v>
      </c>
      <c r="Y263" s="99">
        <v>2.8933891782971544</v>
      </c>
      <c r="DA263" s="63" t="s">
        <v>2967</v>
      </c>
    </row>
    <row r="264" spans="1:105" ht="12" customHeight="1" x14ac:dyDescent="0.25">
      <c r="A264" s="108" t="s">
        <v>52</v>
      </c>
      <c r="B264" s="99">
        <v>5.882120179630574</v>
      </c>
      <c r="C264" s="99">
        <v>5.7002697758610879</v>
      </c>
      <c r="D264" s="99">
        <v>5.654833109895292</v>
      </c>
      <c r="E264" s="99">
        <v>5.6477676247840272</v>
      </c>
      <c r="F264" s="99">
        <v>6.2068548770327103</v>
      </c>
      <c r="G264" s="99">
        <v>6.3781266299392483</v>
      </c>
      <c r="H264" s="99">
        <v>6.611075355142324</v>
      </c>
      <c r="I264" s="99">
        <v>6.4780111791810118</v>
      </c>
      <c r="J264" s="99">
        <v>6.5816896374944349</v>
      </c>
      <c r="K264" s="99">
        <v>6.7648044991294727</v>
      </c>
      <c r="L264" s="99">
        <v>6.5876711505835992</v>
      </c>
      <c r="M264" s="99">
        <v>6.613647635249313</v>
      </c>
      <c r="N264" s="99">
        <v>6.851850853660963</v>
      </c>
      <c r="O264" s="99">
        <v>7.6127683566495508</v>
      </c>
      <c r="P264" s="99">
        <v>8.1035858901215256</v>
      </c>
      <c r="Q264" s="99">
        <v>7.7379158874425675</v>
      </c>
      <c r="R264" s="99">
        <v>6.9549104499681738</v>
      </c>
      <c r="S264" s="99">
        <v>6.712286306956285</v>
      </c>
      <c r="T264" s="99">
        <v>7.0906347612255081</v>
      </c>
      <c r="U264" s="99">
        <v>7.0498814482171728</v>
      </c>
      <c r="V264" s="99">
        <v>7.2847812658603441</v>
      </c>
      <c r="W264" s="99">
        <v>7.0362404810341985</v>
      </c>
      <c r="X264" s="99">
        <v>5.1634660130984544</v>
      </c>
      <c r="Y264" s="99">
        <v>4.6714349628575089</v>
      </c>
      <c r="DA264" s="63" t="s">
        <v>2968</v>
      </c>
    </row>
    <row r="265" spans="1:105" ht="12" customHeight="1" x14ac:dyDescent="0.25">
      <c r="A265" s="121" t="s">
        <v>54</v>
      </c>
      <c r="B265" s="123">
        <v>1.8508835498870095</v>
      </c>
      <c r="C265" s="123">
        <v>1.8387789140725592</v>
      </c>
      <c r="D265" s="123">
        <v>1.8048081289602962</v>
      </c>
      <c r="E265" s="123">
        <v>1.9599806490621667</v>
      </c>
      <c r="F265" s="123">
        <v>1.9770229179380114</v>
      </c>
      <c r="G265" s="123">
        <v>2.0595661375209082</v>
      </c>
      <c r="H265" s="123">
        <v>2.0020169627740731</v>
      </c>
      <c r="I265" s="123">
        <v>1.9647384976799986</v>
      </c>
      <c r="J265" s="123">
        <v>1.7177166740066629</v>
      </c>
      <c r="K265" s="123">
        <v>1.7833363471402206</v>
      </c>
      <c r="L265" s="123">
        <v>1.762986839128198</v>
      </c>
      <c r="M265" s="123">
        <v>1.6548664983354029</v>
      </c>
      <c r="N265" s="123">
        <v>1.7168225069612157</v>
      </c>
      <c r="O265" s="123">
        <v>1.727857268517891</v>
      </c>
      <c r="P265" s="123">
        <v>1.7593660062525043</v>
      </c>
      <c r="Q265" s="123">
        <v>1.8500044611451032</v>
      </c>
      <c r="R265" s="123">
        <v>1.8494394363732405</v>
      </c>
      <c r="S265" s="123">
        <v>1.8556162417399549</v>
      </c>
      <c r="T265" s="123">
        <v>1.8517300243714849</v>
      </c>
      <c r="U265" s="123">
        <v>1.8414454668479074</v>
      </c>
      <c r="V265" s="123">
        <v>1.9285157152616157</v>
      </c>
      <c r="W265" s="123">
        <v>1.8811119200658351</v>
      </c>
      <c r="X265" s="123">
        <v>1.379495795988412</v>
      </c>
      <c r="Y265" s="123">
        <v>1.3930964976483613</v>
      </c>
      <c r="DA265" s="130" t="s">
        <v>2969</v>
      </c>
    </row>
    <row r="266" spans="1:105" ht="12" customHeight="1" x14ac:dyDescent="0.25">
      <c r="A266" s="97" t="s">
        <v>50</v>
      </c>
      <c r="B266" s="99">
        <v>1.8554891938821558</v>
      </c>
      <c r="C266" s="99">
        <v>1.7981443036031035</v>
      </c>
      <c r="D266" s="99">
        <v>1.7885649315300618</v>
      </c>
      <c r="E266" s="99">
        <v>1.9918151734714027</v>
      </c>
      <c r="F266" s="99">
        <v>1.9826679094768107</v>
      </c>
      <c r="G266" s="99">
        <v>1.9502739353521799</v>
      </c>
      <c r="H266" s="99">
        <v>2.0299024626102438</v>
      </c>
      <c r="I266" s="99">
        <v>1.9974944902642306</v>
      </c>
      <c r="J266" s="99">
        <v>1.6937894506589313</v>
      </c>
      <c r="K266" s="99">
        <v>1.8153410768337266</v>
      </c>
      <c r="L266" s="99">
        <v>1.7359386242057753</v>
      </c>
      <c r="M266" s="99">
        <v>1.7351752033574657</v>
      </c>
      <c r="N266" s="99">
        <v>1.7499567663842268</v>
      </c>
      <c r="O266" s="99">
        <v>1.7339992676426059</v>
      </c>
      <c r="P266" s="99">
        <v>1.8896937421303499</v>
      </c>
      <c r="Q266" s="99">
        <v>1.8170086378581445</v>
      </c>
      <c r="R266" s="99">
        <v>1.9427930632206138</v>
      </c>
      <c r="S266" s="99">
        <v>1.9121831821252242</v>
      </c>
      <c r="T266" s="99">
        <v>1.9019344248287162</v>
      </c>
      <c r="U266" s="99">
        <v>1.9905723899620027</v>
      </c>
      <c r="V266" s="99">
        <v>1.8414098618252068</v>
      </c>
      <c r="W266" s="99">
        <v>1.7479614923040276</v>
      </c>
      <c r="X266" s="99">
        <v>1.5889061344130295</v>
      </c>
      <c r="Y266" s="99">
        <v>1.437313176403141</v>
      </c>
      <c r="DA266" s="63" t="s">
        <v>2970</v>
      </c>
    </row>
    <row r="267" spans="1:105" ht="12" customHeight="1" x14ac:dyDescent="0.25">
      <c r="A267" s="109" t="s">
        <v>120</v>
      </c>
      <c r="B267" s="110">
        <v>1.8507060213904389</v>
      </c>
      <c r="C267" s="110">
        <v>1.8403981191629704</v>
      </c>
      <c r="D267" s="110">
        <v>1.8055011438641866</v>
      </c>
      <c r="E267" s="110">
        <v>1.9585561356768275</v>
      </c>
      <c r="F267" s="110">
        <v>1.9767493857480198</v>
      </c>
      <c r="G267" s="110">
        <v>2.065257773935965</v>
      </c>
      <c r="H267" s="110">
        <v>2.0004311164645632</v>
      </c>
      <c r="I267" s="110">
        <v>1.9627419006435771</v>
      </c>
      <c r="J267" s="110">
        <v>1.719270449873973</v>
      </c>
      <c r="K267" s="110">
        <v>1.7811094061695643</v>
      </c>
      <c r="L267" s="110">
        <v>1.7649550644925074</v>
      </c>
      <c r="M267" s="110">
        <v>1.6487592133825664</v>
      </c>
      <c r="N267" s="110">
        <v>1.7142292691438215</v>
      </c>
      <c r="O267" s="110">
        <v>1.7273730418751887</v>
      </c>
      <c r="P267" s="110">
        <v>1.7489644809788663</v>
      </c>
      <c r="Q267" s="110">
        <v>1.8526301146405408</v>
      </c>
      <c r="R267" s="110">
        <v>1.8419565941934974</v>
      </c>
      <c r="S267" s="110">
        <v>1.8510884344323109</v>
      </c>
      <c r="T267" s="110">
        <v>1.8477878750596617</v>
      </c>
      <c r="U267" s="110">
        <v>1.829828867065554</v>
      </c>
      <c r="V267" s="110">
        <v>1.9351832531273077</v>
      </c>
      <c r="W267" s="110">
        <v>1.8912152025678963</v>
      </c>
      <c r="X267" s="110">
        <v>1.363354210660664</v>
      </c>
      <c r="Y267" s="110">
        <v>1.3895895728403507</v>
      </c>
      <c r="DA267" s="60" t="s">
        <v>2971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50.03945230708333</v>
      </c>
      <c r="C269" s="118">
        <f t="shared" si="122"/>
        <v>51.653436889612699</v>
      </c>
      <c r="D269" s="118">
        <f t="shared" si="122"/>
        <v>45.344499020393954</v>
      </c>
      <c r="E269" s="118">
        <f t="shared" si="122"/>
        <v>49.496887322489798</v>
      </c>
      <c r="F269" s="118">
        <f t="shared" si="122"/>
        <v>46.597008389181688</v>
      </c>
      <c r="G269" s="118">
        <f t="shared" si="122"/>
        <v>45.899907757505268</v>
      </c>
      <c r="H269" s="118">
        <f t="shared" si="122"/>
        <v>41.202002655579591</v>
      </c>
      <c r="I269" s="118">
        <f t="shared" si="122"/>
        <v>35.602296990756351</v>
      </c>
      <c r="J269" s="118">
        <f t="shared" si="122"/>
        <v>45.945146646964581</v>
      </c>
      <c r="K269" s="118">
        <f t="shared" si="122"/>
        <v>39.859912120497484</v>
      </c>
      <c r="L269" s="118">
        <f t="shared" si="122"/>
        <v>44.096226848569408</v>
      </c>
      <c r="M269" s="118">
        <f t="shared" si="122"/>
        <v>37.448823592265043</v>
      </c>
      <c r="N269" s="118">
        <f t="shared" si="122"/>
        <v>37.551161528891221</v>
      </c>
      <c r="O269" s="118">
        <f t="shared" si="122"/>
        <v>40.291895211639002</v>
      </c>
      <c r="P269" s="118">
        <f t="shared" si="122"/>
        <v>32.30501696749613</v>
      </c>
      <c r="Q269" s="118">
        <f t="shared" si="122"/>
        <v>38.19655903608276</v>
      </c>
      <c r="R269" s="118">
        <f t="shared" ref="R269:V269" si="123">R270+R273+R275+R284</f>
        <v>34.914010175179605</v>
      </c>
      <c r="S269" s="118">
        <f t="shared" si="123"/>
        <v>35.17230498788571</v>
      </c>
      <c r="T269" s="118">
        <f t="shared" si="123"/>
        <v>34.353085032567336</v>
      </c>
      <c r="U269" s="118">
        <f t="shared" si="123"/>
        <v>28.441810270723408</v>
      </c>
      <c r="V269" s="118">
        <f t="shared" si="123"/>
        <v>33.714447514367542</v>
      </c>
      <c r="W269" s="118">
        <f t="shared" ref="W269:Y269" si="124">W270+W273+W275+W284</f>
        <v>33.745756241515785</v>
      </c>
      <c r="X269" s="118">
        <f t="shared" si="124"/>
        <v>30.658171833364733</v>
      </c>
      <c r="Y269" s="118">
        <f t="shared" si="124"/>
        <v>29.959260966393408</v>
      </c>
      <c r="DA269" s="129" t="s">
        <v>3122</v>
      </c>
    </row>
    <row r="270" spans="1:105" ht="12" customHeight="1" x14ac:dyDescent="0.25">
      <c r="A270" s="121" t="s">
        <v>57</v>
      </c>
      <c r="B270" s="123">
        <f t="shared" ref="B270:Q270" si="125">SUM(B271:B272)</f>
        <v>48.766137401592466</v>
      </c>
      <c r="C270" s="123">
        <f t="shared" si="125"/>
        <v>50.383015774225832</v>
      </c>
      <c r="D270" s="123">
        <f t="shared" si="125"/>
        <v>44.102855617954582</v>
      </c>
      <c r="E270" s="123">
        <f t="shared" si="125"/>
        <v>48.140163646469702</v>
      </c>
      <c r="F270" s="123">
        <f t="shared" si="125"/>
        <v>44.948343152857952</v>
      </c>
      <c r="G270" s="123">
        <f t="shared" si="125"/>
        <v>44.105284818284666</v>
      </c>
      <c r="H270" s="123">
        <f t="shared" si="125"/>
        <v>39.342168523932898</v>
      </c>
      <c r="I270" s="123">
        <f t="shared" si="125"/>
        <v>33.790040269974618</v>
      </c>
      <c r="J270" s="123">
        <f t="shared" si="125"/>
        <v>43.750689194293315</v>
      </c>
      <c r="K270" s="123">
        <f t="shared" si="125"/>
        <v>37.668121074260824</v>
      </c>
      <c r="L270" s="123">
        <f t="shared" si="125"/>
        <v>41.892338557104097</v>
      </c>
      <c r="M270" s="123">
        <f t="shared" si="125"/>
        <v>35.060968838791027</v>
      </c>
      <c r="N270" s="123">
        <f t="shared" si="125"/>
        <v>35.238103622455547</v>
      </c>
      <c r="O270" s="123">
        <f t="shared" si="125"/>
        <v>38.046889089838665</v>
      </c>
      <c r="P270" s="123">
        <f t="shared" si="125"/>
        <v>29.927768469683855</v>
      </c>
      <c r="Q270" s="123">
        <f t="shared" si="125"/>
        <v>35.770880684177072</v>
      </c>
      <c r="R270" s="123">
        <f t="shared" ref="R270:V270" si="126">SUM(R271:R272)</f>
        <v>32.689650824466256</v>
      </c>
      <c r="S270" s="123">
        <f t="shared" si="126"/>
        <v>33.043899214077548</v>
      </c>
      <c r="T270" s="123">
        <f t="shared" si="126"/>
        <v>32.340608151744291</v>
      </c>
      <c r="U270" s="123">
        <f t="shared" si="126"/>
        <v>26.458083075934685</v>
      </c>
      <c r="V270" s="123">
        <f t="shared" si="126"/>
        <v>31.894279754993107</v>
      </c>
      <c r="W270" s="123">
        <f t="shared" ref="W270:Y270" si="127">SUM(W271:W272)</f>
        <v>31.872580501452198</v>
      </c>
      <c r="X270" s="123">
        <f t="shared" si="127"/>
        <v>28.756065965004286</v>
      </c>
      <c r="Y270" s="123">
        <f t="shared" si="127"/>
        <v>28.104588258321161</v>
      </c>
      <c r="DA270" s="130" t="s">
        <v>3123</v>
      </c>
    </row>
    <row r="271" spans="1:105" ht="12" customHeight="1" x14ac:dyDescent="0.25">
      <c r="A271" s="97" t="s">
        <v>211</v>
      </c>
      <c r="B271" s="99">
        <v>48.766137401592466</v>
      </c>
      <c r="C271" s="99">
        <v>50.383015774225832</v>
      </c>
      <c r="D271" s="99">
        <v>44.102855617954582</v>
      </c>
      <c r="E271" s="99">
        <v>48.140163646469702</v>
      </c>
      <c r="F271" s="99">
        <v>44.948343152857952</v>
      </c>
      <c r="G271" s="99">
        <v>44.105284818284666</v>
      </c>
      <c r="H271" s="99">
        <v>39.342168523932898</v>
      </c>
      <c r="I271" s="99">
        <v>33.790040269974618</v>
      </c>
      <c r="J271" s="99">
        <v>43.750689194293315</v>
      </c>
      <c r="K271" s="99">
        <v>37.668121074260824</v>
      </c>
      <c r="L271" s="99">
        <v>41.892338557104097</v>
      </c>
      <c r="M271" s="99">
        <v>35.060968838791027</v>
      </c>
      <c r="N271" s="99">
        <v>35.238103622455547</v>
      </c>
      <c r="O271" s="99">
        <v>38.046889089838665</v>
      </c>
      <c r="P271" s="99">
        <v>29.927768469683855</v>
      </c>
      <c r="Q271" s="99">
        <v>35.770880684177072</v>
      </c>
      <c r="R271" s="99">
        <v>32.689650824466256</v>
      </c>
      <c r="S271" s="99">
        <v>33.043899214077548</v>
      </c>
      <c r="T271" s="99">
        <v>32.340608151744291</v>
      </c>
      <c r="U271" s="99">
        <v>26.458083075934685</v>
      </c>
      <c r="V271" s="99">
        <v>31.894279754993107</v>
      </c>
      <c r="W271" s="99">
        <v>31.872580501452198</v>
      </c>
      <c r="X271" s="99">
        <v>28.756065965004286</v>
      </c>
      <c r="Y271" s="99">
        <v>28.104588258321161</v>
      </c>
      <c r="DA271" s="63" t="s">
        <v>3124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3125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3126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3127</v>
      </c>
    </row>
    <row r="275" spans="1:105" ht="12" customHeight="1" x14ac:dyDescent="0.25">
      <c r="A275" s="121" t="s">
        <v>55</v>
      </c>
      <c r="B275" s="123">
        <v>1.2474294498290888</v>
      </c>
      <c r="C275" s="123">
        <v>1.2445608449106313</v>
      </c>
      <c r="D275" s="123">
        <v>1.2142333096111786</v>
      </c>
      <c r="E275" s="123">
        <v>1.3248366314061983</v>
      </c>
      <c r="F275" s="123">
        <v>1.6144818867187067</v>
      </c>
      <c r="G275" s="123">
        <v>1.7586642634006522</v>
      </c>
      <c r="H275" s="123">
        <v>1.8192027245526354</v>
      </c>
      <c r="I275" s="123">
        <v>1.7695914445397944</v>
      </c>
      <c r="J275" s="123">
        <v>2.156064473137004</v>
      </c>
      <c r="K275" s="123">
        <v>2.1478999020155642</v>
      </c>
      <c r="L275" s="123">
        <v>2.1601352506600224</v>
      </c>
      <c r="M275" s="123">
        <v>2.3422995265760833</v>
      </c>
      <c r="N275" s="123">
        <v>2.2658825077455664</v>
      </c>
      <c r="O275" s="123">
        <v>2.1979509031278623</v>
      </c>
      <c r="P275" s="123">
        <v>2.3253878593176203</v>
      </c>
      <c r="Q275" s="123">
        <v>2.3759562716841556</v>
      </c>
      <c r="R275" s="123">
        <v>2.1708584031440865</v>
      </c>
      <c r="S275" s="123">
        <v>2.0758550778822484</v>
      </c>
      <c r="T275" s="123">
        <v>1.9611869217690099</v>
      </c>
      <c r="U275" s="123">
        <v>1.9305145155890517</v>
      </c>
      <c r="V275" s="123">
        <v>1.7718078843908653</v>
      </c>
      <c r="W275" s="123">
        <v>1.8277047514983686</v>
      </c>
      <c r="X275" s="123">
        <v>1.8602257288575168</v>
      </c>
      <c r="Y275" s="123">
        <v>1.8158278700935657</v>
      </c>
      <c r="DA275" s="130" t="s">
        <v>3128</v>
      </c>
    </row>
    <row r="276" spans="1:105" ht="12" customHeight="1" x14ac:dyDescent="0.25">
      <c r="A276" s="97" t="s">
        <v>138</v>
      </c>
      <c r="B276" s="99">
        <v>5.096488802319751</v>
      </c>
      <c r="C276" s="99">
        <v>4.9354626781080446</v>
      </c>
      <c r="D276" s="99">
        <v>4.5562082213147432</v>
      </c>
      <c r="E276" s="99">
        <v>4.7112120150354846</v>
      </c>
      <c r="F276" s="99">
        <v>5.4637095377709768</v>
      </c>
      <c r="G276" s="99">
        <v>5.672571269384683</v>
      </c>
      <c r="H276" s="99">
        <v>5.5750935869438809</v>
      </c>
      <c r="I276" s="99">
        <v>5.1414138195241934</v>
      </c>
      <c r="J276" s="99">
        <v>5.9378733765572793</v>
      </c>
      <c r="K276" s="99">
        <v>5.6137650296694961</v>
      </c>
      <c r="L276" s="99">
        <v>5.3999668486122268</v>
      </c>
      <c r="M276" s="99">
        <v>5.6701046726265583</v>
      </c>
      <c r="N276" s="99">
        <v>5.4474950827733739</v>
      </c>
      <c r="O276" s="99">
        <v>5.2935169625401848</v>
      </c>
      <c r="P276" s="99">
        <v>5.6443721376314215</v>
      </c>
      <c r="Q276" s="99">
        <v>5.8228516565492265</v>
      </c>
      <c r="R276" s="99">
        <v>5.363757866509129</v>
      </c>
      <c r="S276" s="99">
        <v>5.2001827590022884</v>
      </c>
      <c r="T276" s="99">
        <v>5.0960562687859969</v>
      </c>
      <c r="U276" s="99">
        <v>4.9074819323724741</v>
      </c>
      <c r="V276" s="99">
        <v>4.3714285438405227</v>
      </c>
      <c r="W276" s="99">
        <v>4.0731829671850965</v>
      </c>
      <c r="X276" s="99">
        <v>3.6472304243105431</v>
      </c>
      <c r="Y276" s="99">
        <v>3.2651447952651407</v>
      </c>
      <c r="DA276" s="63" t="s">
        <v>3129</v>
      </c>
    </row>
    <row r="277" spans="1:105" ht="12" customHeight="1" x14ac:dyDescent="0.25">
      <c r="A277" s="97" t="s">
        <v>137</v>
      </c>
      <c r="B277" s="99">
        <v>2.1335548997410654</v>
      </c>
      <c r="C277" s="99">
        <v>1.9714129926796122</v>
      </c>
      <c r="D277" s="99">
        <v>1.8655788505222473</v>
      </c>
      <c r="E277" s="99">
        <v>1.9595310529556302</v>
      </c>
      <c r="F277" s="99">
        <v>2.1340697205006358</v>
      </c>
      <c r="G277" s="99">
        <v>2.2724910049774021</v>
      </c>
      <c r="H277" s="99">
        <v>2.2664110154810149</v>
      </c>
      <c r="I277" s="99">
        <v>2.2086366198818177</v>
      </c>
      <c r="J277" s="99">
        <v>2.3256212938459795</v>
      </c>
      <c r="K277" s="99">
        <v>2.2603664928412259</v>
      </c>
      <c r="L277" s="99">
        <v>2.195128109874942</v>
      </c>
      <c r="M277" s="99">
        <v>2.2283948589012819</v>
      </c>
      <c r="N277" s="99">
        <v>2.1844322325708925</v>
      </c>
      <c r="O277" s="99">
        <v>1.7772590635957162</v>
      </c>
      <c r="P277" s="99">
        <v>1.7441085972456165</v>
      </c>
      <c r="Q277" s="99">
        <v>1.9195025837602613</v>
      </c>
      <c r="R277" s="99">
        <v>2.1571883593854055</v>
      </c>
      <c r="S277" s="99">
        <v>2.2111071154893618</v>
      </c>
      <c r="T277" s="99">
        <v>1.9852408368756516</v>
      </c>
      <c r="U277" s="99">
        <v>1.9393604950569712</v>
      </c>
      <c r="V277" s="99">
        <v>1.2162319218848627</v>
      </c>
      <c r="W277" s="99">
        <v>1.0094923553268846</v>
      </c>
      <c r="X277" s="99">
        <v>1.2141737759148798</v>
      </c>
      <c r="Y277" s="99">
        <v>1.2145026133222896</v>
      </c>
      <c r="DA277" s="63" t="s">
        <v>3130</v>
      </c>
    </row>
    <row r="278" spans="1:105" ht="12" customHeight="1" x14ac:dyDescent="0.25">
      <c r="A278" s="100" t="s">
        <v>211</v>
      </c>
      <c r="B278" s="102">
        <v>2.1335548997410654</v>
      </c>
      <c r="C278" s="102">
        <v>1.9714129926796122</v>
      </c>
      <c r="D278" s="102">
        <v>1.8655788505222473</v>
      </c>
      <c r="E278" s="102">
        <v>1.9595310529556302</v>
      </c>
      <c r="F278" s="102">
        <v>2.1340697205006358</v>
      </c>
      <c r="G278" s="102">
        <v>2.2724910049774021</v>
      </c>
      <c r="H278" s="102">
        <v>2.2664110154810149</v>
      </c>
      <c r="I278" s="102">
        <v>2.2086366198818177</v>
      </c>
      <c r="J278" s="102">
        <v>2.3256212938459795</v>
      </c>
      <c r="K278" s="102">
        <v>2.2603664928412259</v>
      </c>
      <c r="L278" s="102">
        <v>2.195128109874942</v>
      </c>
      <c r="M278" s="102">
        <v>2.2283948589012819</v>
      </c>
      <c r="N278" s="102">
        <v>2.1844322325708925</v>
      </c>
      <c r="O278" s="102">
        <v>1.7772590635957162</v>
      </c>
      <c r="P278" s="102">
        <v>1.7441085972456165</v>
      </c>
      <c r="Q278" s="102">
        <v>1.9195025837602613</v>
      </c>
      <c r="R278" s="102">
        <v>2.1571883593854055</v>
      </c>
      <c r="S278" s="102">
        <v>2.2111071154893618</v>
      </c>
      <c r="T278" s="102">
        <v>1.9852408368756516</v>
      </c>
      <c r="U278" s="102">
        <v>1.9393604950569712</v>
      </c>
      <c r="V278" s="102">
        <v>1.2162319218848627</v>
      </c>
      <c r="W278" s="102">
        <v>1.0094923553268846</v>
      </c>
      <c r="X278" s="102">
        <v>1.2141737759148798</v>
      </c>
      <c r="Y278" s="102">
        <v>1.2145026133222896</v>
      </c>
      <c r="DA278" s="131" t="s">
        <v>3131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3132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3133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3134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3135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3136</v>
      </c>
    </row>
    <row r="284" spans="1:105" ht="12" customHeight="1" x14ac:dyDescent="0.25">
      <c r="A284" s="121" t="s">
        <v>54</v>
      </c>
      <c r="B284" s="123">
        <v>2.5885455661770151E-2</v>
      </c>
      <c r="C284" s="123">
        <v>2.5860270476234223E-2</v>
      </c>
      <c r="D284" s="123">
        <v>2.7410092828191762E-2</v>
      </c>
      <c r="E284" s="123">
        <v>3.1887044613899317E-2</v>
      </c>
      <c r="F284" s="123">
        <v>3.4183349605029972E-2</v>
      </c>
      <c r="G284" s="123">
        <v>3.5958675819947862E-2</v>
      </c>
      <c r="H284" s="123">
        <v>4.0631407094053107E-2</v>
      </c>
      <c r="I284" s="123">
        <v>4.2665276241944085E-2</v>
      </c>
      <c r="J284" s="123">
        <v>3.8392979534254745E-2</v>
      </c>
      <c r="K284" s="123">
        <v>4.3891144221094198E-2</v>
      </c>
      <c r="L284" s="123">
        <v>4.3753040805289717E-2</v>
      </c>
      <c r="M284" s="123">
        <v>4.5555226897931352E-2</v>
      </c>
      <c r="N284" s="123">
        <v>4.7175398690104745E-2</v>
      </c>
      <c r="O284" s="123">
        <v>4.7055218672478812E-2</v>
      </c>
      <c r="P284" s="123">
        <v>5.1860638494649045E-2</v>
      </c>
      <c r="Q284" s="123">
        <v>4.9722080221536402E-2</v>
      </c>
      <c r="R284" s="123">
        <v>5.3500947569263192E-2</v>
      </c>
      <c r="S284" s="123">
        <v>5.2550695925915027E-2</v>
      </c>
      <c r="T284" s="123">
        <v>5.128995905403351E-2</v>
      </c>
      <c r="U284" s="123">
        <v>5.3212679199669412E-2</v>
      </c>
      <c r="V284" s="123">
        <v>4.8359874983565233E-2</v>
      </c>
      <c r="W284" s="123">
        <v>4.5470988565219576E-2</v>
      </c>
      <c r="X284" s="123">
        <v>4.1880139502930472E-2</v>
      </c>
      <c r="Y284" s="123">
        <v>3.8844837978679311E-2</v>
      </c>
      <c r="DA284" s="130" t="s">
        <v>3137</v>
      </c>
    </row>
    <row r="285" spans="1:105" ht="12" customHeight="1" x14ac:dyDescent="0.25">
      <c r="A285" s="97" t="s">
        <v>50</v>
      </c>
      <c r="B285" s="99">
        <v>0.69743507013686901</v>
      </c>
      <c r="C285" s="99">
        <v>0.67483427856164779</v>
      </c>
      <c r="D285" s="99">
        <v>0.66986027231207435</v>
      </c>
      <c r="E285" s="99">
        <v>0.74448750912831951</v>
      </c>
      <c r="F285" s="99">
        <v>0.7396385989276556</v>
      </c>
      <c r="G285" s="99">
        <v>0.72644601212228133</v>
      </c>
      <c r="H285" s="99">
        <v>0.75509351421631565</v>
      </c>
      <c r="I285" s="99">
        <v>0.7426279861386168</v>
      </c>
      <c r="J285" s="99">
        <v>0.62962200788278755</v>
      </c>
      <c r="K285" s="99">
        <v>0.6746776020771178</v>
      </c>
      <c r="L285" s="99">
        <v>0.64502648879079805</v>
      </c>
      <c r="M285" s="99">
        <v>0.64459085523552229</v>
      </c>
      <c r="N285" s="99">
        <v>0.64994383284494084</v>
      </c>
      <c r="O285" s="99">
        <v>0.64391025805423996</v>
      </c>
      <c r="P285" s="99">
        <v>0.70165760753312412</v>
      </c>
      <c r="Q285" s="99">
        <v>0.67456499087237431</v>
      </c>
      <c r="R285" s="99">
        <v>0.72096223773016688</v>
      </c>
      <c r="S285" s="99">
        <v>0.70907865342692245</v>
      </c>
      <c r="T285" s="99">
        <v>0.70448227626552185</v>
      </c>
      <c r="U285" s="99">
        <v>0.73632505875833854</v>
      </c>
      <c r="V285" s="99">
        <v>0.68014154122596149</v>
      </c>
      <c r="W285" s="99">
        <v>0.64472985091772539</v>
      </c>
      <c r="X285" s="99">
        <v>0.58520559412867823</v>
      </c>
      <c r="Y285" s="99">
        <v>0.52861573875798695</v>
      </c>
      <c r="DA285" s="63" t="s">
        <v>3138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3139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53.269915553041535</v>
      </c>
      <c r="D290" s="117">
        <f t="shared" si="129"/>
        <v>84.399031157779689</v>
      </c>
      <c r="E290" s="117">
        <f t="shared" si="129"/>
        <v>137.49970960363416</v>
      </c>
      <c r="F290" s="117">
        <f t="shared" si="129"/>
        <v>111.51934255808455</v>
      </c>
      <c r="G290" s="117">
        <f t="shared" si="129"/>
        <v>94.512176102646023</v>
      </c>
      <c r="H290" s="117">
        <f t="shared" si="129"/>
        <v>56.439712671665731</v>
      </c>
      <c r="I290" s="117">
        <f t="shared" si="129"/>
        <v>35.760044690986696</v>
      </c>
      <c r="J290" s="117">
        <f t="shared" si="129"/>
        <v>82.115075472372538</v>
      </c>
      <c r="K290" s="117">
        <f t="shared" si="129"/>
        <v>55.033612270171474</v>
      </c>
      <c r="L290" s="117">
        <f t="shared" si="129"/>
        <v>74.517616061077518</v>
      </c>
      <c r="M290" s="117">
        <f t="shared" si="129"/>
        <v>86.443453567635657</v>
      </c>
      <c r="N290" s="117">
        <f t="shared" si="129"/>
        <v>58.376698948357706</v>
      </c>
      <c r="O290" s="117">
        <f t="shared" si="129"/>
        <v>70.638447465508861</v>
      </c>
      <c r="P290" s="117">
        <f t="shared" si="129"/>
        <v>53.172194905678943</v>
      </c>
      <c r="Q290" s="117">
        <f t="shared" si="129"/>
        <v>43.215755845206239</v>
      </c>
      <c r="R290" s="117">
        <f t="shared" ref="R290:V290" si="130">R291+R294+R296+R305</f>
        <v>38.533282024357788</v>
      </c>
      <c r="S290" s="117">
        <f t="shared" si="130"/>
        <v>35.614406220599854</v>
      </c>
      <c r="T290" s="117">
        <f t="shared" si="130"/>
        <v>43.482002904962961</v>
      </c>
      <c r="U290" s="117">
        <f t="shared" si="130"/>
        <v>20.716641743512842</v>
      </c>
      <c r="V290" s="117">
        <f t="shared" si="130"/>
        <v>20.706488960989439</v>
      </c>
      <c r="W290" s="117">
        <f t="shared" ref="W290:Y290" si="131">W291+W294+W296+W305</f>
        <v>9.3613614712936357</v>
      </c>
      <c r="X290" s="117">
        <f t="shared" si="131"/>
        <v>12.78073742245339</v>
      </c>
      <c r="Y290" s="117">
        <f t="shared" si="131"/>
        <v>19.269652042439187</v>
      </c>
      <c r="DA290" s="129" t="s">
        <v>3290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48.502401886072356</v>
      </c>
      <c r="D291" s="122">
        <f t="shared" si="132"/>
        <v>75.734243807403502</v>
      </c>
      <c r="E291" s="122">
        <f t="shared" si="132"/>
        <v>124.08580921822148</v>
      </c>
      <c r="F291" s="122">
        <f t="shared" si="132"/>
        <v>99.248764592079155</v>
      </c>
      <c r="G291" s="122">
        <f t="shared" si="132"/>
        <v>83.410802458645847</v>
      </c>
      <c r="H291" s="122">
        <f t="shared" si="132"/>
        <v>48.817078800215938</v>
      </c>
      <c r="I291" s="122">
        <f t="shared" si="132"/>
        <v>30.173653404011386</v>
      </c>
      <c r="J291" s="122">
        <f t="shared" si="132"/>
        <v>71.457043891524378</v>
      </c>
      <c r="K291" s="122">
        <f t="shared" si="132"/>
        <v>47.035012893853036</v>
      </c>
      <c r="L291" s="122">
        <f t="shared" si="132"/>
        <v>64.575265793388795</v>
      </c>
      <c r="M291" s="122">
        <f t="shared" si="132"/>
        <v>72.906388311440708</v>
      </c>
      <c r="N291" s="122">
        <f t="shared" si="132"/>
        <v>48.838808797245008</v>
      </c>
      <c r="O291" s="122">
        <f t="shared" si="132"/>
        <v>59.610050297430455</v>
      </c>
      <c r="P291" s="122">
        <f t="shared" si="132"/>
        <v>42.595984823200311</v>
      </c>
      <c r="Q291" s="122">
        <f t="shared" si="132"/>
        <v>35.516817753159508</v>
      </c>
      <c r="R291" s="122">
        <f t="shared" ref="R291:V291" si="133">SUM(R292:R293)</f>
        <v>30.921431657551675</v>
      </c>
      <c r="S291" s="122">
        <f t="shared" si="133"/>
        <v>28.50732043068772</v>
      </c>
      <c r="T291" s="122">
        <f t="shared" si="133"/>
        <v>34.551962587848791</v>
      </c>
      <c r="U291" s="122">
        <f t="shared" si="133"/>
        <v>15.565215937199278</v>
      </c>
      <c r="V291" s="122">
        <f t="shared" si="133"/>
        <v>16.407755664229263</v>
      </c>
      <c r="W291" s="122">
        <f t="shared" ref="W291:Y291" si="134">SUM(W292:W293)</f>
        <v>7.2931716381916774</v>
      </c>
      <c r="X291" s="122">
        <f t="shared" si="134"/>
        <v>9.6713555869609031</v>
      </c>
      <c r="Y291" s="122">
        <f t="shared" si="134"/>
        <v>14.128469657340412</v>
      </c>
      <c r="DA291" s="130" t="s">
        <v>3291</v>
      </c>
    </row>
    <row r="292" spans="1:105" ht="12" customHeight="1" x14ac:dyDescent="0.25">
      <c r="A292" s="97" t="s">
        <v>211</v>
      </c>
      <c r="B292" s="98"/>
      <c r="C292" s="98">
        <v>47.924413225049548</v>
      </c>
      <c r="D292" s="98">
        <v>74.845052244063723</v>
      </c>
      <c r="E292" s="98">
        <v>122.6395323672314</v>
      </c>
      <c r="F292" s="98">
        <v>98.081462816447569</v>
      </c>
      <c r="G292" s="98">
        <v>82.435441604682111</v>
      </c>
      <c r="H292" s="98">
        <v>48.253002490280295</v>
      </c>
      <c r="I292" s="98">
        <v>29.826001516379282</v>
      </c>
      <c r="J292" s="98">
        <v>70.626384969614406</v>
      </c>
      <c r="K292" s="98">
        <v>46.488157695157525</v>
      </c>
      <c r="L292" s="98">
        <v>63.823962781857396</v>
      </c>
      <c r="M292" s="98">
        <v>72.048292907896453</v>
      </c>
      <c r="N292" s="98">
        <v>48.246927900293187</v>
      </c>
      <c r="O292" s="98">
        <v>58.856695123188409</v>
      </c>
      <c r="P292" s="98">
        <v>42.030798531400166</v>
      </c>
      <c r="Q292" s="98">
        <v>35.029346211811685</v>
      </c>
      <c r="R292" s="98">
        <v>30.492441851994972</v>
      </c>
      <c r="S292" s="98">
        <v>28.111560334978719</v>
      </c>
      <c r="T292" s="98">
        <v>34.072507974903822</v>
      </c>
      <c r="U292" s="98">
        <v>15.348519576886833</v>
      </c>
      <c r="V292" s="98">
        <v>16.188922276376459</v>
      </c>
      <c r="W292" s="98">
        <v>7.1950776963487852</v>
      </c>
      <c r="X292" s="98">
        <v>9.5459079373770575</v>
      </c>
      <c r="Y292" s="98">
        <v>13.946223988320973</v>
      </c>
      <c r="DA292" s="63" t="s">
        <v>3292</v>
      </c>
    </row>
    <row r="293" spans="1:105" ht="12" customHeight="1" x14ac:dyDescent="0.25">
      <c r="A293" s="97" t="s">
        <v>53</v>
      </c>
      <c r="B293" s="98"/>
      <c r="C293" s="98">
        <v>0.57798866102280988</v>
      </c>
      <c r="D293" s="98">
        <v>0.88919156333978533</v>
      </c>
      <c r="E293" s="98">
        <v>1.4462768509900825</v>
      </c>
      <c r="F293" s="98">
        <v>1.1673017756315909</v>
      </c>
      <c r="G293" s="98">
        <v>0.97536085396374028</v>
      </c>
      <c r="H293" s="98">
        <v>0.5640763099356465</v>
      </c>
      <c r="I293" s="98">
        <v>0.34765188763210453</v>
      </c>
      <c r="J293" s="98">
        <v>0.83065892190997781</v>
      </c>
      <c r="K293" s="98">
        <v>0.54685519869550847</v>
      </c>
      <c r="L293" s="98">
        <v>0.75130301153140466</v>
      </c>
      <c r="M293" s="98">
        <v>0.85809540354426128</v>
      </c>
      <c r="N293" s="98">
        <v>0.59188089695182089</v>
      </c>
      <c r="O293" s="98">
        <v>0.75335517424204679</v>
      </c>
      <c r="P293" s="98">
        <v>0.56518629180014346</v>
      </c>
      <c r="Q293" s="98">
        <v>0.4874715413478225</v>
      </c>
      <c r="R293" s="98">
        <v>0.42898980555670507</v>
      </c>
      <c r="S293" s="98">
        <v>0.39576009570900056</v>
      </c>
      <c r="T293" s="98">
        <v>0.47945461294497188</v>
      </c>
      <c r="U293" s="98">
        <v>0.21669636031244471</v>
      </c>
      <c r="V293" s="98">
        <v>0.21883338785280279</v>
      </c>
      <c r="W293" s="98">
        <v>9.8093941842892454E-2</v>
      </c>
      <c r="X293" s="98">
        <v>0.12544764958384558</v>
      </c>
      <c r="Y293" s="98">
        <v>0.18224566901943839</v>
      </c>
      <c r="DA293" s="63" t="s">
        <v>3293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1.1182473232131014E-2</v>
      </c>
      <c r="D294" s="122">
        <f t="shared" si="135"/>
        <v>6.6929834579722621E-3</v>
      </c>
      <c r="E294" s="122">
        <f t="shared" si="135"/>
        <v>3.3972359253559251E-2</v>
      </c>
      <c r="F294" s="122">
        <f t="shared" si="135"/>
        <v>1.2626871986228428E-2</v>
      </c>
      <c r="G294" s="122">
        <f t="shared" si="135"/>
        <v>6.9510069690230672E-2</v>
      </c>
      <c r="H294" s="122">
        <f t="shared" si="135"/>
        <v>0.12119862954984935</v>
      </c>
      <c r="I294" s="122">
        <f t="shared" si="135"/>
        <v>2.7252785295479656E-2</v>
      </c>
      <c r="J294" s="122">
        <f t="shared" si="135"/>
        <v>4.6248252917029893E-2</v>
      </c>
      <c r="K294" s="122">
        <f t="shared" si="135"/>
        <v>8.2984978301696381E-3</v>
      </c>
      <c r="L294" s="122">
        <f t="shared" si="135"/>
        <v>5.6566434321909477E-2</v>
      </c>
      <c r="M294" s="122">
        <f t="shared" si="135"/>
        <v>1.1639455420560741E-2</v>
      </c>
      <c r="N294" s="122">
        <f t="shared" si="135"/>
        <v>4.6288514186666366E-2</v>
      </c>
      <c r="O294" s="122">
        <f t="shared" si="135"/>
        <v>9.175260359129013E-2</v>
      </c>
      <c r="P294" s="122">
        <f t="shared" si="135"/>
        <v>4.9492799838837892E-2</v>
      </c>
      <c r="Q294" s="122">
        <f t="shared" si="135"/>
        <v>2.3837016139822174E-2</v>
      </c>
      <c r="R294" s="122">
        <f t="shared" si="135"/>
        <v>3.7004006827410035E-2</v>
      </c>
      <c r="S294" s="122">
        <f t="shared" si="135"/>
        <v>3.2253344291757816E-2</v>
      </c>
      <c r="T294" s="122">
        <f t="shared" si="135"/>
        <v>1.9878638064704211E-2</v>
      </c>
      <c r="U294" s="122">
        <f t="shared" si="135"/>
        <v>7.5902236192312483E-2</v>
      </c>
      <c r="V294" s="122">
        <f t="shared" si="135"/>
        <v>0.11025933613776603</v>
      </c>
      <c r="W294" s="122">
        <f t="shared" si="135"/>
        <v>3.3838360828362286E-2</v>
      </c>
      <c r="X294" s="122">
        <f t="shared" si="135"/>
        <v>4.5285556697806408E-2</v>
      </c>
      <c r="Y294" s="122">
        <f t="shared" si="135"/>
        <v>8.4561552787467006E-2</v>
      </c>
      <c r="DA294" s="130" t="s">
        <v>3294</v>
      </c>
    </row>
    <row r="295" spans="1:105" ht="12" customHeight="1" x14ac:dyDescent="0.25">
      <c r="A295" s="97" t="s">
        <v>53</v>
      </c>
      <c r="B295" s="98"/>
      <c r="C295" s="98">
        <v>1.1182473232131014E-2</v>
      </c>
      <c r="D295" s="98">
        <v>6.6929834579722621E-3</v>
      </c>
      <c r="E295" s="98">
        <v>3.3972359253559251E-2</v>
      </c>
      <c r="F295" s="98">
        <v>1.2626871986228428E-2</v>
      </c>
      <c r="G295" s="98">
        <v>6.9510069690230672E-2</v>
      </c>
      <c r="H295" s="98">
        <v>0.12119862954984935</v>
      </c>
      <c r="I295" s="98">
        <v>2.7252785295479656E-2</v>
      </c>
      <c r="J295" s="98">
        <v>4.6248252917029893E-2</v>
      </c>
      <c r="K295" s="98">
        <v>8.2984978301696381E-3</v>
      </c>
      <c r="L295" s="98">
        <v>5.6566434321909477E-2</v>
      </c>
      <c r="M295" s="98">
        <v>1.1639455420560741E-2</v>
      </c>
      <c r="N295" s="98">
        <v>4.6288514186666366E-2</v>
      </c>
      <c r="O295" s="98">
        <v>9.175260359129013E-2</v>
      </c>
      <c r="P295" s="98">
        <v>4.9492799838837892E-2</v>
      </c>
      <c r="Q295" s="98">
        <v>2.3837016139822174E-2</v>
      </c>
      <c r="R295" s="98">
        <v>3.7004006827410035E-2</v>
      </c>
      <c r="S295" s="98">
        <v>3.2253344291757816E-2</v>
      </c>
      <c r="T295" s="98">
        <v>1.9878638064704211E-2</v>
      </c>
      <c r="U295" s="98">
        <v>7.5902236192312483E-2</v>
      </c>
      <c r="V295" s="98">
        <v>0.11025933613776603</v>
      </c>
      <c r="W295" s="98">
        <v>3.3838360828362286E-2</v>
      </c>
      <c r="X295" s="98">
        <v>4.5285556697806408E-2</v>
      </c>
      <c r="Y295" s="98">
        <v>8.4561552787467006E-2</v>
      </c>
      <c r="DA295" s="63" t="s">
        <v>3295</v>
      </c>
    </row>
    <row r="296" spans="1:105" ht="12" customHeight="1" x14ac:dyDescent="0.25">
      <c r="A296" s="121" t="s">
        <v>55</v>
      </c>
      <c r="B296" s="122"/>
      <c r="C296" s="122">
        <v>4.066069205214923</v>
      </c>
      <c r="D296" s="122">
        <v>7.432567577990163</v>
      </c>
      <c r="E296" s="122">
        <v>11.3688143022724</v>
      </c>
      <c r="F296" s="122">
        <v>10.503777505080704</v>
      </c>
      <c r="G296" s="122">
        <v>9.4491578005911556</v>
      </c>
      <c r="H296" s="122">
        <v>6.4716014353727163</v>
      </c>
      <c r="I296" s="122">
        <v>4.8137610583552091</v>
      </c>
      <c r="J296" s="122">
        <v>9.4020005116003471</v>
      </c>
      <c r="K296" s="122">
        <v>7.0093718875135487</v>
      </c>
      <c r="L296" s="122">
        <v>8.6740632235568143</v>
      </c>
      <c r="M296" s="122">
        <v>11.948685378956348</v>
      </c>
      <c r="N296" s="122">
        <v>8.3617468010163503</v>
      </c>
      <c r="O296" s="122">
        <v>9.5923023067579791</v>
      </c>
      <c r="P296" s="122">
        <v>9.1852351355481172</v>
      </c>
      <c r="Q296" s="122">
        <v>6.6346171244628636</v>
      </c>
      <c r="R296" s="122">
        <v>6.5488107887845528</v>
      </c>
      <c r="S296" s="122">
        <v>6.1177004354786471</v>
      </c>
      <c r="T296" s="122">
        <v>7.7104110410643223</v>
      </c>
      <c r="U296" s="122">
        <v>4.3927370348356476</v>
      </c>
      <c r="V296" s="122">
        <v>3.5304980313558545</v>
      </c>
      <c r="W296" s="122">
        <v>1.7106694884418487</v>
      </c>
      <c r="X296" s="122">
        <v>2.6476583150449349</v>
      </c>
      <c r="Y296" s="122">
        <v>4.290125927509254</v>
      </c>
      <c r="DA296" s="130" t="s">
        <v>3296</v>
      </c>
    </row>
    <row r="297" spans="1:105" ht="12" customHeight="1" x14ac:dyDescent="0.25">
      <c r="A297" s="97" t="s">
        <v>138</v>
      </c>
      <c r="B297" s="98"/>
      <c r="C297" s="98">
        <v>9.1141646175285113E-2</v>
      </c>
      <c r="D297" s="98">
        <v>0.38051615613826845</v>
      </c>
      <c r="E297" s="98">
        <v>0.97957525016886804</v>
      </c>
      <c r="F297" s="98">
        <v>1.2869226143795878</v>
      </c>
      <c r="G297" s="98">
        <v>1.1206344520344094</v>
      </c>
      <c r="H297" s="98">
        <v>0.52661078832344077</v>
      </c>
      <c r="I297" s="98">
        <v>1.021924899770347</v>
      </c>
      <c r="J297" s="98">
        <v>4.2355722050419278</v>
      </c>
      <c r="K297" s="98">
        <v>2.1346727627964412</v>
      </c>
      <c r="L297" s="98">
        <v>2.4665870807485226</v>
      </c>
      <c r="M297" s="98">
        <v>3.6993091149157489</v>
      </c>
      <c r="N297" s="98">
        <v>2.4944056325082515</v>
      </c>
      <c r="O297" s="98">
        <v>3.2156461287086255</v>
      </c>
      <c r="P297" s="98">
        <v>1.490616636558205</v>
      </c>
      <c r="Q297" s="98">
        <v>0.95113567039392322</v>
      </c>
      <c r="R297" s="98">
        <v>0.90795789321450326</v>
      </c>
      <c r="S297" s="98">
        <v>1.0061599153065224</v>
      </c>
      <c r="T297" s="98">
        <v>1.265272900238035</v>
      </c>
      <c r="U297" s="98">
        <v>1.0974044221111658</v>
      </c>
      <c r="V297" s="98">
        <v>1.0008039119670997</v>
      </c>
      <c r="W297" s="98">
        <v>1.0859480615451986</v>
      </c>
      <c r="X297" s="98">
        <v>2.1390410012595411</v>
      </c>
      <c r="Y297" s="98">
        <v>2.4206390982162311</v>
      </c>
      <c r="DA297" s="63" t="s">
        <v>3297</v>
      </c>
    </row>
    <row r="298" spans="1:105" ht="12" customHeight="1" x14ac:dyDescent="0.25">
      <c r="A298" s="97" t="s">
        <v>137</v>
      </c>
      <c r="B298" s="98"/>
      <c r="C298" s="98">
        <v>0</v>
      </c>
      <c r="D298" s="98">
        <v>0</v>
      </c>
      <c r="E298" s="98">
        <v>2.6893939419737873E-4</v>
      </c>
      <c r="F298" s="98">
        <v>1.5351611460922421E-4</v>
      </c>
      <c r="G298" s="98">
        <v>1.6012731517184886E-4</v>
      </c>
      <c r="H298" s="98">
        <v>1.5765766397499677E-4</v>
      </c>
      <c r="I298" s="98">
        <v>8.8295592187503534E-4</v>
      </c>
      <c r="J298" s="98">
        <v>3.8275873033727136E-3</v>
      </c>
      <c r="K298" s="98">
        <v>4.5895176977695396E-3</v>
      </c>
      <c r="L298" s="98">
        <v>2.9025363585745306E-3</v>
      </c>
      <c r="M298" s="98">
        <v>5.2289683494776956E-3</v>
      </c>
      <c r="N298" s="98">
        <v>0</v>
      </c>
      <c r="O298" s="98">
        <v>3.678714616702705E-3</v>
      </c>
      <c r="P298" s="98">
        <v>5.8610018947329798E-3</v>
      </c>
      <c r="Q298" s="98">
        <v>5.5693057191344431E-3</v>
      </c>
      <c r="R298" s="98">
        <v>5.6557644073292751E-4</v>
      </c>
      <c r="S298" s="98">
        <v>2.0731076406357626E-3</v>
      </c>
      <c r="T298" s="98">
        <v>2.0223931668942952E-3</v>
      </c>
      <c r="U298" s="98">
        <v>1.0517982639310897E-3</v>
      </c>
      <c r="V298" s="98">
        <v>2.4133257970485734E-3</v>
      </c>
      <c r="W298" s="98">
        <v>2.5847690015107219E-3</v>
      </c>
      <c r="X298" s="98">
        <v>2.1983605576522965E-2</v>
      </c>
      <c r="Y298" s="98">
        <v>6.246779693132724E-3</v>
      </c>
      <c r="DA298" s="63" t="s">
        <v>3298</v>
      </c>
    </row>
    <row r="299" spans="1:105" ht="12" customHeight="1" x14ac:dyDescent="0.25">
      <c r="A299" s="100" t="s">
        <v>211</v>
      </c>
      <c r="B299" s="101"/>
      <c r="C299" s="101">
        <v>0</v>
      </c>
      <c r="D299" s="101">
        <v>0</v>
      </c>
      <c r="E299" s="101">
        <v>1.5492487961617089E-4</v>
      </c>
      <c r="F299" s="101">
        <v>8.401963038182436E-5</v>
      </c>
      <c r="G299" s="101">
        <v>8.8871735420109111E-5</v>
      </c>
      <c r="H299" s="101">
        <v>8.8273087650568918E-5</v>
      </c>
      <c r="I299" s="101">
        <v>5.146250034945767E-4</v>
      </c>
      <c r="J299" s="101">
        <v>2.0783420308209642E-3</v>
      </c>
      <c r="K299" s="101">
        <v>2.5414353680710202E-3</v>
      </c>
      <c r="L299" s="101">
        <v>1.607632783331353E-3</v>
      </c>
      <c r="M299" s="101">
        <v>2.7905365808051632E-3</v>
      </c>
      <c r="N299" s="101">
        <v>0</v>
      </c>
      <c r="O299" s="101">
        <v>1.6416362077240195E-3</v>
      </c>
      <c r="P299" s="101">
        <v>2.4008593834033724E-3</v>
      </c>
      <c r="Q299" s="101">
        <v>2.392123378871566E-3</v>
      </c>
      <c r="R299" s="101">
        <v>2.824017283962089E-4</v>
      </c>
      <c r="S299" s="101">
        <v>1.0740452670275574E-3</v>
      </c>
      <c r="T299" s="101">
        <v>9.578719373893466E-4</v>
      </c>
      <c r="U299" s="101">
        <v>4.9533051853201614E-4</v>
      </c>
      <c r="V299" s="101">
        <v>8.2334793134356931E-4</v>
      </c>
      <c r="W299" s="101">
        <v>7.8835577776139025E-4</v>
      </c>
      <c r="X299" s="101">
        <v>9.0348772026975967E-3</v>
      </c>
      <c r="Y299" s="101">
        <v>2.8031158196437631E-3</v>
      </c>
      <c r="DA299" s="131" t="s">
        <v>3299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1.1401451458120784E-4</v>
      </c>
      <c r="F300" s="104">
        <v>6.9496484227399836E-5</v>
      </c>
      <c r="G300" s="104">
        <v>7.1255579751739747E-5</v>
      </c>
      <c r="H300" s="104">
        <v>6.938457632442785E-5</v>
      </c>
      <c r="I300" s="104">
        <v>3.6833091838045864E-4</v>
      </c>
      <c r="J300" s="104">
        <v>1.7492452725517496E-3</v>
      </c>
      <c r="K300" s="104">
        <v>2.0480823296985195E-3</v>
      </c>
      <c r="L300" s="104">
        <v>1.2949035752431776E-3</v>
      </c>
      <c r="M300" s="104">
        <v>2.4384317686725328E-3</v>
      </c>
      <c r="N300" s="104">
        <v>0</v>
      </c>
      <c r="O300" s="104">
        <v>2.0370784089786854E-3</v>
      </c>
      <c r="P300" s="104">
        <v>3.4601425113296074E-3</v>
      </c>
      <c r="Q300" s="104">
        <v>3.1771823402628775E-3</v>
      </c>
      <c r="R300" s="104">
        <v>2.8317471233671861E-4</v>
      </c>
      <c r="S300" s="104">
        <v>9.9906237360820513E-4</v>
      </c>
      <c r="T300" s="104">
        <v>1.0645212295049484E-3</v>
      </c>
      <c r="U300" s="104">
        <v>5.5646774539907368E-4</v>
      </c>
      <c r="V300" s="104">
        <v>1.5899778657050042E-3</v>
      </c>
      <c r="W300" s="104">
        <v>1.7964132237493315E-3</v>
      </c>
      <c r="X300" s="104">
        <v>1.2948728373825368E-2</v>
      </c>
      <c r="Y300" s="104">
        <v>3.4436638734889604E-3</v>
      </c>
      <c r="DA300" s="132" t="s">
        <v>3300</v>
      </c>
    </row>
    <row r="301" spans="1:105" ht="12" customHeight="1" x14ac:dyDescent="0.25">
      <c r="A301" s="106" t="s">
        <v>122</v>
      </c>
      <c r="B301" s="101"/>
      <c r="C301" s="101">
        <v>3.8631992466449985</v>
      </c>
      <c r="D301" s="101">
        <v>6.9651880607207168</v>
      </c>
      <c r="E301" s="101">
        <v>10.016435029729996</v>
      </c>
      <c r="F301" s="101">
        <v>9.1785674690342596</v>
      </c>
      <c r="G301" s="101">
        <v>8.2731083395939731</v>
      </c>
      <c r="H301" s="101">
        <v>5.8041121892184</v>
      </c>
      <c r="I301" s="101">
        <v>3.4707471654117108</v>
      </c>
      <c r="J301" s="101">
        <v>4.6879143524394973</v>
      </c>
      <c r="K301" s="101">
        <v>3.7959590502187521</v>
      </c>
      <c r="L301" s="101">
        <v>5.5948220114768912</v>
      </c>
      <c r="M301" s="101">
        <v>7.4944640004179561</v>
      </c>
      <c r="N301" s="101">
        <v>5.6109900107007595</v>
      </c>
      <c r="O301" s="101">
        <v>5.6455739718166953</v>
      </c>
      <c r="P301" s="101">
        <v>6.4825955704960156</v>
      </c>
      <c r="Q301" s="101">
        <v>4.5113999578134933</v>
      </c>
      <c r="R301" s="101">
        <v>4.6360995680879196</v>
      </c>
      <c r="S301" s="101">
        <v>4.0677301519834517</v>
      </c>
      <c r="T301" s="101">
        <v>5.6615499526277153</v>
      </c>
      <c r="U301" s="101">
        <v>2.9597140094566408</v>
      </c>
      <c r="V301" s="101">
        <v>2.2563108458617185</v>
      </c>
      <c r="W301" s="101">
        <v>0.51751771433979366</v>
      </c>
      <c r="X301" s="101">
        <v>8.0837750635108854E-2</v>
      </c>
      <c r="Y301" s="101">
        <v>1.3744569225938621</v>
      </c>
      <c r="DA301" s="131" t="s">
        <v>3301</v>
      </c>
    </row>
    <row r="302" spans="1:105" ht="12" customHeight="1" x14ac:dyDescent="0.25">
      <c r="A302" s="107" t="s">
        <v>121</v>
      </c>
      <c r="B302" s="104"/>
      <c r="C302" s="104">
        <v>0.111728312394639</v>
      </c>
      <c r="D302" s="104">
        <v>8.6863361131177194E-2</v>
      </c>
      <c r="E302" s="104">
        <v>0.37253508297933813</v>
      </c>
      <c r="F302" s="104">
        <v>3.8133905552246612E-2</v>
      </c>
      <c r="G302" s="104">
        <v>5.5254881647600826E-2</v>
      </c>
      <c r="H302" s="104">
        <v>0.14072080016690075</v>
      </c>
      <c r="I302" s="104">
        <v>0.32020603725127661</v>
      </c>
      <c r="J302" s="104">
        <v>0.47468636681554932</v>
      </c>
      <c r="K302" s="104">
        <v>1.0741505568005851</v>
      </c>
      <c r="L302" s="104">
        <v>0.60975159497282627</v>
      </c>
      <c r="M302" s="104">
        <v>0.74968329527316446</v>
      </c>
      <c r="N302" s="104">
        <v>0.25635115780733914</v>
      </c>
      <c r="O302" s="104">
        <v>0.72740349161595597</v>
      </c>
      <c r="P302" s="104">
        <v>1.2061619265991634</v>
      </c>
      <c r="Q302" s="104">
        <v>1.1665121905363132</v>
      </c>
      <c r="R302" s="104">
        <v>1.0041877510413968</v>
      </c>
      <c r="S302" s="104">
        <v>1.0417372605480371</v>
      </c>
      <c r="T302" s="104">
        <v>0.78156579503167789</v>
      </c>
      <c r="U302" s="104">
        <v>0.33456680500390901</v>
      </c>
      <c r="V302" s="104">
        <v>0.27096994772998784</v>
      </c>
      <c r="W302" s="104">
        <v>0.10461894355534594</v>
      </c>
      <c r="X302" s="104">
        <v>0.40579595757376175</v>
      </c>
      <c r="Y302" s="104">
        <v>0.48878312700602805</v>
      </c>
      <c r="DA302" s="132" t="s">
        <v>3302</v>
      </c>
    </row>
    <row r="303" spans="1:105" ht="12" customHeight="1" x14ac:dyDescent="0.25">
      <c r="A303" s="108" t="s">
        <v>53</v>
      </c>
      <c r="B303" s="98"/>
      <c r="C303" s="98">
        <v>5.6633338775802469E-2</v>
      </c>
      <c r="D303" s="98">
        <v>4.4872850737043272E-2</v>
      </c>
      <c r="E303" s="98">
        <v>0.1951809392486423</v>
      </c>
      <c r="F303" s="98">
        <v>1.8890234193004823E-2</v>
      </c>
      <c r="G303" s="98">
        <v>2.784604281335953E-2</v>
      </c>
      <c r="H303" s="98">
        <v>7.1739719622310932E-2</v>
      </c>
      <c r="I303" s="98">
        <v>0.17109658415199572</v>
      </c>
      <c r="J303" s="98">
        <v>0.23467271572813425</v>
      </c>
      <c r="K303" s="98">
        <v>0.54461472843579128</v>
      </c>
      <c r="L303" s="98">
        <v>0.3102023617481014</v>
      </c>
      <c r="M303" s="98">
        <v>0.36830722858562831</v>
      </c>
      <c r="N303" s="98">
        <v>0.12591250873215024</v>
      </c>
      <c r="O303" s="98">
        <v>0.30331171577745175</v>
      </c>
      <c r="P303" s="98">
        <v>0.46806058393973832</v>
      </c>
      <c r="Q303" s="98">
        <v>0.48186329541603629</v>
      </c>
      <c r="R303" s="98">
        <v>0.4890252488221784</v>
      </c>
      <c r="S303" s="98">
        <v>0.53053184006420617</v>
      </c>
      <c r="T303" s="98">
        <v>0.3651024137760614</v>
      </c>
      <c r="U303" s="98">
        <v>0.15584917816551036</v>
      </c>
      <c r="V303" s="98">
        <v>9.1166710620782881E-2</v>
      </c>
      <c r="W303" s="98">
        <v>3.1176547591827152E-2</v>
      </c>
      <c r="X303" s="98">
        <v>0.16149012221883843</v>
      </c>
      <c r="Y303" s="98">
        <v>0.21272285979900324</v>
      </c>
      <c r="DA303" s="63" t="s">
        <v>3303</v>
      </c>
    </row>
    <row r="304" spans="1:105" ht="12" customHeight="1" x14ac:dyDescent="0.25">
      <c r="A304" s="108" t="s">
        <v>52</v>
      </c>
      <c r="B304" s="98"/>
      <c r="C304" s="98">
        <v>5.5094973618836529E-2</v>
      </c>
      <c r="D304" s="98">
        <v>4.1990510394133922E-2</v>
      </c>
      <c r="E304" s="98">
        <v>0.17735414373069583</v>
      </c>
      <c r="F304" s="98">
        <v>1.9243671359241789E-2</v>
      </c>
      <c r="G304" s="98">
        <v>2.7408838834241299E-2</v>
      </c>
      <c r="H304" s="98">
        <v>6.8981080544589832E-2</v>
      </c>
      <c r="I304" s="98">
        <v>0.14910945309928086</v>
      </c>
      <c r="J304" s="98">
        <v>0.24001365108741504</v>
      </c>
      <c r="K304" s="98">
        <v>0.52953582836479374</v>
      </c>
      <c r="L304" s="98">
        <v>0.29954923322472482</v>
      </c>
      <c r="M304" s="98">
        <v>0.3813760666875361</v>
      </c>
      <c r="N304" s="98">
        <v>0.1304386490751889</v>
      </c>
      <c r="O304" s="98">
        <v>0.42409177583850427</v>
      </c>
      <c r="P304" s="98">
        <v>0.73810134265942517</v>
      </c>
      <c r="Q304" s="98">
        <v>0.68464889512027682</v>
      </c>
      <c r="R304" s="98">
        <v>0.51516250221921844</v>
      </c>
      <c r="S304" s="98">
        <v>0.51120542048383089</v>
      </c>
      <c r="T304" s="98">
        <v>0.41646338125561649</v>
      </c>
      <c r="U304" s="98">
        <v>0.17871762683839867</v>
      </c>
      <c r="V304" s="98">
        <v>0.17980323710920496</v>
      </c>
      <c r="W304" s="98">
        <v>7.3442395963518786E-2</v>
      </c>
      <c r="X304" s="98">
        <v>0.24430583535492331</v>
      </c>
      <c r="Y304" s="98">
        <v>0.27606026720702481</v>
      </c>
      <c r="DA304" s="63" t="s">
        <v>3304</v>
      </c>
    </row>
    <row r="305" spans="1:105" ht="12" customHeight="1" x14ac:dyDescent="0.25">
      <c r="A305" s="121" t="s">
        <v>54</v>
      </c>
      <c r="B305" s="122"/>
      <c r="C305" s="122">
        <v>0.69026198852212728</v>
      </c>
      <c r="D305" s="122">
        <v>1.225526788928051</v>
      </c>
      <c r="E305" s="122">
        <v>2.0111137238867123</v>
      </c>
      <c r="F305" s="122">
        <v>1.7541735889384558</v>
      </c>
      <c r="G305" s="122">
        <v>1.5827057737187993</v>
      </c>
      <c r="H305" s="122">
        <v>1.0298338065272183</v>
      </c>
      <c r="I305" s="122">
        <v>0.74537744332461753</v>
      </c>
      <c r="J305" s="122">
        <v>1.2097828163307915</v>
      </c>
      <c r="K305" s="122">
        <v>0.98092899097472075</v>
      </c>
      <c r="L305" s="122">
        <v>1.2117206098100053</v>
      </c>
      <c r="M305" s="122">
        <v>1.5767404218180454</v>
      </c>
      <c r="N305" s="122">
        <v>1.1298548359096832</v>
      </c>
      <c r="O305" s="122">
        <v>1.3443422577291366</v>
      </c>
      <c r="P305" s="122">
        <v>1.3414821470916749</v>
      </c>
      <c r="Q305" s="122">
        <v>1.0404839514440425</v>
      </c>
      <c r="R305" s="122">
        <v>1.0260355711941489</v>
      </c>
      <c r="S305" s="122">
        <v>0.95713201014172622</v>
      </c>
      <c r="T305" s="122">
        <v>1.1997506379851384</v>
      </c>
      <c r="U305" s="122">
        <v>0.68278653528560485</v>
      </c>
      <c r="V305" s="122">
        <v>0.65797592926655668</v>
      </c>
      <c r="W305" s="122">
        <v>0.32368198383174812</v>
      </c>
      <c r="X305" s="122">
        <v>0.41643796374974501</v>
      </c>
      <c r="Y305" s="122">
        <v>0.76649490480205462</v>
      </c>
      <c r="DA305" s="130" t="s">
        <v>3305</v>
      </c>
    </row>
    <row r="306" spans="1:105" ht="12" customHeight="1" x14ac:dyDescent="0.25">
      <c r="A306" s="97" t="s">
        <v>50</v>
      </c>
      <c r="B306" s="98"/>
      <c r="C306" s="98">
        <v>3.9240510157966674E-2</v>
      </c>
      <c r="D306" s="98">
        <v>8.0768705406195532E-2</v>
      </c>
      <c r="E306" s="98">
        <v>0.12131018241784408</v>
      </c>
      <c r="F306" s="98">
        <v>0.12119528581832983</v>
      </c>
      <c r="G306" s="98">
        <v>0.10714288842106809</v>
      </c>
      <c r="H306" s="98">
        <v>8.396298527270156E-2</v>
      </c>
      <c r="I306" s="98">
        <v>7.7345197264625312E-2</v>
      </c>
      <c r="J306" s="98">
        <v>0.12124816206460941</v>
      </c>
      <c r="K306" s="98">
        <v>0.10090489388906804</v>
      </c>
      <c r="L306" s="98">
        <v>0.10406638060260572</v>
      </c>
      <c r="M306" s="98">
        <v>0.14574977147151696</v>
      </c>
      <c r="N306" s="98">
        <v>0.10341038726823178</v>
      </c>
      <c r="O306" s="98">
        <v>0.12008566311352337</v>
      </c>
      <c r="P306" s="98">
        <v>0.14944627745352154</v>
      </c>
      <c r="Q306" s="98">
        <v>9.9808311217045531E-2</v>
      </c>
      <c r="R306" s="98">
        <v>0.11108187406772299</v>
      </c>
      <c r="S306" s="98">
        <v>9.5111425909543981E-2</v>
      </c>
      <c r="T306" s="98">
        <v>0.10632253147639269</v>
      </c>
      <c r="U306" s="98">
        <v>6.8743412022652273E-2</v>
      </c>
      <c r="V306" s="98">
        <v>5.6611753706265353E-2</v>
      </c>
      <c r="W306" s="98">
        <v>2.9423998490573759E-2</v>
      </c>
      <c r="X306" s="98">
        <v>5.7175934211863233E-2</v>
      </c>
      <c r="Y306" s="98">
        <v>9.4540416323996068E-2</v>
      </c>
      <c r="DA306" s="63" t="s">
        <v>3306</v>
      </c>
    </row>
    <row r="307" spans="1:105" ht="12" customHeight="1" x14ac:dyDescent="0.25">
      <c r="A307" s="109" t="s">
        <v>120</v>
      </c>
      <c r="B307" s="33"/>
      <c r="C307" s="33">
        <v>0.65102147836416058</v>
      </c>
      <c r="D307" s="33">
        <v>1.1447580835218554</v>
      </c>
      <c r="E307" s="33">
        <v>1.8898035414688681</v>
      </c>
      <c r="F307" s="33">
        <v>1.6329783031201259</v>
      </c>
      <c r="G307" s="33">
        <v>1.4755628852977312</v>
      </c>
      <c r="H307" s="33">
        <v>0.94587082125451682</v>
      </c>
      <c r="I307" s="33">
        <v>0.66803224605999223</v>
      </c>
      <c r="J307" s="33">
        <v>1.0885346542661822</v>
      </c>
      <c r="K307" s="33">
        <v>0.88002409708565277</v>
      </c>
      <c r="L307" s="33">
        <v>1.1076542292073996</v>
      </c>
      <c r="M307" s="33">
        <v>1.4309906503465284</v>
      </c>
      <c r="N307" s="33">
        <v>1.0264444486414515</v>
      </c>
      <c r="O307" s="33">
        <v>1.2242565946156132</v>
      </c>
      <c r="P307" s="33">
        <v>1.1920358696381534</v>
      </c>
      <c r="Q307" s="33">
        <v>0.9406756402269969</v>
      </c>
      <c r="R307" s="33">
        <v>0.91495369712642582</v>
      </c>
      <c r="S307" s="33">
        <v>0.8620205842321822</v>
      </c>
      <c r="T307" s="33">
        <v>1.0934281065087457</v>
      </c>
      <c r="U307" s="33">
        <v>0.61404312326295252</v>
      </c>
      <c r="V307" s="33">
        <v>0.60136417556029131</v>
      </c>
      <c r="W307" s="33">
        <v>0.29425798534117437</v>
      </c>
      <c r="X307" s="33">
        <v>0.35926202953788178</v>
      </c>
      <c r="Y307" s="33">
        <v>0.67195448847805861</v>
      </c>
      <c r="DA307" s="60" t="s">
        <v>3307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27.98523684418555</v>
      </c>
      <c r="D309" s="117">
        <f t="shared" si="136"/>
        <v>44.838418221826991</v>
      </c>
      <c r="E309" s="117">
        <f t="shared" si="136"/>
        <v>73.635930371412002</v>
      </c>
      <c r="F309" s="117">
        <f t="shared" si="136"/>
        <v>60.343857284684873</v>
      </c>
      <c r="G309" s="117">
        <f t="shared" si="136"/>
        <v>51.858716098421183</v>
      </c>
      <c r="H309" s="117">
        <f t="shared" si="136"/>
        <v>31.63844172900043</v>
      </c>
      <c r="I309" s="117">
        <f t="shared" si="136"/>
        <v>20.171881262021444</v>
      </c>
      <c r="J309" s="117">
        <f t="shared" si="136"/>
        <v>46.166651846962424</v>
      </c>
      <c r="K309" s="117">
        <f t="shared" si="136"/>
        <v>31.56040155734231</v>
      </c>
      <c r="L309" s="117">
        <f t="shared" si="136"/>
        <v>43.204902059693737</v>
      </c>
      <c r="M309" s="117">
        <f t="shared" si="136"/>
        <v>51.245363581187149</v>
      </c>
      <c r="N309" s="117">
        <f t="shared" si="136"/>
        <v>35.925671759768555</v>
      </c>
      <c r="O309" s="117">
        <f t="shared" si="136"/>
        <v>45.637578492131325</v>
      </c>
      <c r="P309" s="117">
        <f t="shared" si="136"/>
        <v>36.361765504627712</v>
      </c>
      <c r="Q309" s="117">
        <f t="shared" si="136"/>
        <v>30.608026931536362</v>
      </c>
      <c r="R309" s="117">
        <f t="shared" ref="R309:V309" si="137">R310+R313+R315+R324</f>
        <v>27.765012990132703</v>
      </c>
      <c r="S309" s="117">
        <f t="shared" si="137"/>
        <v>25.877404746032958</v>
      </c>
      <c r="T309" s="117">
        <f t="shared" si="137"/>
        <v>31.625311202714379</v>
      </c>
      <c r="U309" s="117">
        <f t="shared" si="137"/>
        <v>15.415165868204108</v>
      </c>
      <c r="V309" s="117">
        <f t="shared" si="137"/>
        <v>15.559064921618605</v>
      </c>
      <c r="W309" s="117">
        <f t="shared" ref="W309:Y309" si="138">W310+W313+W315+W324</f>
        <v>7.0018943456489007</v>
      </c>
      <c r="X309" s="117">
        <f t="shared" si="138"/>
        <v>9.6168206852659974</v>
      </c>
      <c r="Y309" s="117">
        <f t="shared" si="138"/>
        <v>14.645985729122541</v>
      </c>
      <c r="DA309" s="129" t="s">
        <v>3458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24.698246227057254</v>
      </c>
      <c r="D310" s="122">
        <f t="shared" si="139"/>
        <v>38.931550182958588</v>
      </c>
      <c r="E310" s="122">
        <f t="shared" si="139"/>
        <v>64.425413399315914</v>
      </c>
      <c r="F310" s="122">
        <f t="shared" si="139"/>
        <v>52.047130964383321</v>
      </c>
      <c r="G310" s="122">
        <f t="shared" si="139"/>
        <v>44.188385192851896</v>
      </c>
      <c r="H310" s="122">
        <f t="shared" si="139"/>
        <v>26.131223167258607</v>
      </c>
      <c r="I310" s="122">
        <f t="shared" si="139"/>
        <v>16.327429176982086</v>
      </c>
      <c r="J310" s="122">
        <f t="shared" si="139"/>
        <v>39.123872321077208</v>
      </c>
      <c r="K310" s="122">
        <f t="shared" si="139"/>
        <v>26.085266005676999</v>
      </c>
      <c r="L310" s="122">
        <f t="shared" si="139"/>
        <v>36.319881548327082</v>
      </c>
      <c r="M310" s="122">
        <f t="shared" si="139"/>
        <v>42.044961646317908</v>
      </c>
      <c r="N310" s="122">
        <f t="shared" si="139"/>
        <v>29.257118258510022</v>
      </c>
      <c r="O310" s="122">
        <f t="shared" si="139"/>
        <v>37.573561702679747</v>
      </c>
      <c r="P310" s="122">
        <f t="shared" si="139"/>
        <v>28.382891312485079</v>
      </c>
      <c r="Q310" s="122">
        <f t="shared" si="139"/>
        <v>24.685295189929459</v>
      </c>
      <c r="R310" s="122">
        <f t="shared" ref="R310:V310" si="140">SUM(R311:R312)</f>
        <v>21.829043209076168</v>
      </c>
      <c r="S310" s="122">
        <f t="shared" si="140"/>
        <v>20.270793903529981</v>
      </c>
      <c r="T310" s="122">
        <f t="shared" si="140"/>
        <v>24.627620838021503</v>
      </c>
      <c r="U310" s="122">
        <f t="shared" si="140"/>
        <v>11.102384661218265</v>
      </c>
      <c r="V310" s="122">
        <f t="shared" si="140"/>
        <v>11.724041887811994</v>
      </c>
      <c r="W310" s="122">
        <f t="shared" ref="W310:Y310" si="141">SUM(W311:W312)</f>
        <v>5.2259594982668061</v>
      </c>
      <c r="X310" s="122">
        <f t="shared" si="141"/>
        <v>6.9396754647764789</v>
      </c>
      <c r="Y310" s="122">
        <f t="shared" si="141"/>
        <v>10.147834075888376</v>
      </c>
      <c r="DA310" s="130" t="s">
        <v>3459</v>
      </c>
    </row>
    <row r="311" spans="1:105" ht="12" customHeight="1" x14ac:dyDescent="0.25">
      <c r="A311" s="97" t="s">
        <v>211</v>
      </c>
      <c r="B311" s="98"/>
      <c r="C311" s="98">
        <v>24.120257566034443</v>
      </c>
      <c r="D311" s="98">
        <v>38.042358619618803</v>
      </c>
      <c r="E311" s="98">
        <v>62.979136548325826</v>
      </c>
      <c r="F311" s="98">
        <v>50.879829188751728</v>
      </c>
      <c r="G311" s="98">
        <v>43.213024338888154</v>
      </c>
      <c r="H311" s="98">
        <v>25.56714685732296</v>
      </c>
      <c r="I311" s="98">
        <v>15.979777289349983</v>
      </c>
      <c r="J311" s="98">
        <v>38.293213399167229</v>
      </c>
      <c r="K311" s="98">
        <v>25.538410806981492</v>
      </c>
      <c r="L311" s="98">
        <v>35.568578536795677</v>
      </c>
      <c r="M311" s="98">
        <v>41.186866242773647</v>
      </c>
      <c r="N311" s="98">
        <v>28.665237361558201</v>
      </c>
      <c r="O311" s="98">
        <v>36.820206528437701</v>
      </c>
      <c r="P311" s="98">
        <v>27.817705020684937</v>
      </c>
      <c r="Q311" s="98">
        <v>24.197823648581636</v>
      </c>
      <c r="R311" s="98">
        <v>21.400053403519465</v>
      </c>
      <c r="S311" s="98">
        <v>19.87503380782098</v>
      </c>
      <c r="T311" s="98">
        <v>24.14816622507653</v>
      </c>
      <c r="U311" s="98">
        <v>10.885688300905819</v>
      </c>
      <c r="V311" s="98">
        <v>11.505208499959192</v>
      </c>
      <c r="W311" s="98">
        <v>5.127865556423914</v>
      </c>
      <c r="X311" s="98">
        <v>6.8142278151926332</v>
      </c>
      <c r="Y311" s="98">
        <v>9.9655884068689371</v>
      </c>
      <c r="DA311" s="63" t="s">
        <v>3460</v>
      </c>
    </row>
    <row r="312" spans="1:105" ht="12" customHeight="1" x14ac:dyDescent="0.25">
      <c r="A312" s="97" t="s">
        <v>53</v>
      </c>
      <c r="B312" s="98"/>
      <c r="C312" s="98">
        <v>0.57798866102280988</v>
      </c>
      <c r="D312" s="98">
        <v>0.88919156333978533</v>
      </c>
      <c r="E312" s="98">
        <v>1.4462768509900825</v>
      </c>
      <c r="F312" s="98">
        <v>1.1673017756315909</v>
      </c>
      <c r="G312" s="98">
        <v>0.97536085396374028</v>
      </c>
      <c r="H312" s="98">
        <v>0.5640763099356465</v>
      </c>
      <c r="I312" s="98">
        <v>0.34765188763210453</v>
      </c>
      <c r="J312" s="98">
        <v>0.83065892190997781</v>
      </c>
      <c r="K312" s="98">
        <v>0.54685519869550847</v>
      </c>
      <c r="L312" s="98">
        <v>0.75130301153140466</v>
      </c>
      <c r="M312" s="98">
        <v>0.85809540354426128</v>
      </c>
      <c r="N312" s="98">
        <v>0.59188089695182089</v>
      </c>
      <c r="O312" s="98">
        <v>0.75335517424204679</v>
      </c>
      <c r="P312" s="98">
        <v>0.56518629180014346</v>
      </c>
      <c r="Q312" s="98">
        <v>0.4874715413478225</v>
      </c>
      <c r="R312" s="98">
        <v>0.42898980555670507</v>
      </c>
      <c r="S312" s="98">
        <v>0.39576009570900056</v>
      </c>
      <c r="T312" s="98">
        <v>0.47945461294497188</v>
      </c>
      <c r="U312" s="98">
        <v>0.21669636031244471</v>
      </c>
      <c r="V312" s="98">
        <v>0.21883338785280279</v>
      </c>
      <c r="W312" s="98">
        <v>9.8093941842892454E-2</v>
      </c>
      <c r="X312" s="98">
        <v>0.12544764958384558</v>
      </c>
      <c r="Y312" s="98">
        <v>0.18224566901943839</v>
      </c>
      <c r="DA312" s="63" t="s">
        <v>3461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2.885355350008437E-2</v>
      </c>
      <c r="D313" s="122">
        <f t="shared" si="142"/>
        <v>1.8058473748757464E-2</v>
      </c>
      <c r="E313" s="122">
        <f t="shared" si="142"/>
        <v>9.5725940008018082E-2</v>
      </c>
      <c r="F313" s="122">
        <f t="shared" si="142"/>
        <v>3.7102293360238861E-2</v>
      </c>
      <c r="G313" s="122">
        <f t="shared" si="142"/>
        <v>0.21274388578339548</v>
      </c>
      <c r="H313" s="122">
        <f t="shared" si="142"/>
        <v>0.38594846157626123</v>
      </c>
      <c r="I313" s="122">
        <f t="shared" si="142"/>
        <v>9.0204949766598638E-2</v>
      </c>
      <c r="J313" s="122">
        <f t="shared" si="142"/>
        <v>0.15899194347681891</v>
      </c>
      <c r="K313" s="122">
        <f t="shared" si="142"/>
        <v>2.9613392733857814E-2</v>
      </c>
      <c r="L313" s="122">
        <f t="shared" si="142"/>
        <v>0.20942008183691463</v>
      </c>
      <c r="M313" s="122">
        <f t="shared" si="142"/>
        <v>4.4874474553951507E-2</v>
      </c>
      <c r="N313" s="122">
        <f t="shared" si="142"/>
        <v>0.18668057148632303</v>
      </c>
      <c r="O313" s="122">
        <f t="shared" si="142"/>
        <v>0.38854361115123459</v>
      </c>
      <c r="P313" s="122">
        <f t="shared" si="142"/>
        <v>0.21979125805434771</v>
      </c>
      <c r="Q313" s="122">
        <f t="shared" si="142"/>
        <v>0.10962924628863818</v>
      </c>
      <c r="R313" s="122">
        <f t="shared" si="142"/>
        <v>0.17145458556118348</v>
      </c>
      <c r="S313" s="122">
        <f t="shared" si="142"/>
        <v>0.14956571594958881</v>
      </c>
      <c r="T313" s="122">
        <f t="shared" si="142"/>
        <v>9.2265681666768476E-2</v>
      </c>
      <c r="U313" s="122">
        <f t="shared" si="142"/>
        <v>0.35265334838308982</v>
      </c>
      <c r="V313" s="122">
        <f t="shared" si="142"/>
        <v>0.51376358149967383</v>
      </c>
      <c r="W313" s="122">
        <f t="shared" si="142"/>
        <v>0.15916570440905789</v>
      </c>
      <c r="X313" s="122">
        <f t="shared" si="142"/>
        <v>0.21532502708888521</v>
      </c>
      <c r="Y313" s="122">
        <f t="shared" si="142"/>
        <v>0.40694834501500149</v>
      </c>
      <c r="DA313" s="130" t="s">
        <v>3462</v>
      </c>
    </row>
    <row r="314" spans="1:105" ht="12" customHeight="1" x14ac:dyDescent="0.25">
      <c r="A314" s="97" t="s">
        <v>53</v>
      </c>
      <c r="B314" s="98"/>
      <c r="C314" s="98">
        <v>2.885355350008437E-2</v>
      </c>
      <c r="D314" s="98">
        <v>1.8058473748757464E-2</v>
      </c>
      <c r="E314" s="98">
        <v>9.5725940008018082E-2</v>
      </c>
      <c r="F314" s="98">
        <v>3.7102293360238861E-2</v>
      </c>
      <c r="G314" s="98">
        <v>0.21274388578339548</v>
      </c>
      <c r="H314" s="98">
        <v>0.38594846157626123</v>
      </c>
      <c r="I314" s="98">
        <v>9.0204949766598638E-2</v>
      </c>
      <c r="J314" s="98">
        <v>0.15899194347681891</v>
      </c>
      <c r="K314" s="98">
        <v>2.9613392733857814E-2</v>
      </c>
      <c r="L314" s="98">
        <v>0.20942008183691463</v>
      </c>
      <c r="M314" s="98">
        <v>4.4874474553951507E-2</v>
      </c>
      <c r="N314" s="98">
        <v>0.18668057148632303</v>
      </c>
      <c r="O314" s="98">
        <v>0.38854361115123459</v>
      </c>
      <c r="P314" s="98">
        <v>0.21979125805434771</v>
      </c>
      <c r="Q314" s="98">
        <v>0.10962924628863818</v>
      </c>
      <c r="R314" s="98">
        <v>0.17145458556118348</v>
      </c>
      <c r="S314" s="98">
        <v>0.14956571594958881</v>
      </c>
      <c r="T314" s="98">
        <v>9.2265681666768476E-2</v>
      </c>
      <c r="U314" s="98">
        <v>0.35265334838308982</v>
      </c>
      <c r="V314" s="98">
        <v>0.51376358149967383</v>
      </c>
      <c r="W314" s="98">
        <v>0.15916570440905789</v>
      </c>
      <c r="X314" s="98">
        <v>0.21532502708888521</v>
      </c>
      <c r="Y314" s="98">
        <v>0.40694834501500149</v>
      </c>
      <c r="DA314" s="63" t="s">
        <v>3463</v>
      </c>
    </row>
    <row r="315" spans="1:105" ht="12" customHeight="1" x14ac:dyDescent="0.25">
      <c r="A315" s="121" t="s">
        <v>55</v>
      </c>
      <c r="B315" s="122"/>
      <c r="C315" s="122">
        <v>2.7351348048518842</v>
      </c>
      <c r="D315" s="122">
        <v>4.9605570031744053</v>
      </c>
      <c r="E315" s="122">
        <v>7.5872959120300596</v>
      </c>
      <c r="F315" s="122">
        <v>6.9275843121981158</v>
      </c>
      <c r="G315" s="122">
        <v>6.2533956466298317</v>
      </c>
      <c r="H315" s="122">
        <v>4.3386839770422387</v>
      </c>
      <c r="I315" s="122">
        <v>3.1895243353603528</v>
      </c>
      <c r="J315" s="122">
        <v>5.9648009887585527</v>
      </c>
      <c r="K315" s="122">
        <v>4.6992929973317823</v>
      </c>
      <c r="L315" s="122">
        <v>5.74830476663589</v>
      </c>
      <c r="M315" s="122">
        <v>7.9468087391042861</v>
      </c>
      <c r="N315" s="122">
        <v>5.6118136547762409</v>
      </c>
      <c r="O315" s="122">
        <v>6.6335307931309675</v>
      </c>
      <c r="P315" s="122">
        <v>6.7166720377534688</v>
      </c>
      <c r="Q315" s="122">
        <v>4.993410022150357</v>
      </c>
      <c r="R315" s="122">
        <v>4.9477729030776842</v>
      </c>
      <c r="S315" s="122">
        <v>4.6805670806453854</v>
      </c>
      <c r="T315" s="122">
        <v>5.9117891612053208</v>
      </c>
      <c r="U315" s="122">
        <v>3.3871499114149426</v>
      </c>
      <c r="V315" s="122">
        <v>2.7590749126873204</v>
      </c>
      <c r="W315" s="122">
        <v>1.337819372744282</v>
      </c>
      <c r="X315" s="122">
        <v>2.1053636199680472</v>
      </c>
      <c r="Y315" s="122">
        <v>3.4276787621971589</v>
      </c>
      <c r="DA315" s="130" t="s">
        <v>3464</v>
      </c>
    </row>
    <row r="316" spans="1:105" ht="12" customHeight="1" x14ac:dyDescent="0.25">
      <c r="A316" s="97" t="s">
        <v>138</v>
      </c>
      <c r="B316" s="98"/>
      <c r="C316" s="98">
        <v>4.9277748135546473E-2</v>
      </c>
      <c r="D316" s="98">
        <v>0.20654526188886074</v>
      </c>
      <c r="E316" s="98">
        <v>0.53409360955527729</v>
      </c>
      <c r="F316" s="98">
        <v>0.70484378523696833</v>
      </c>
      <c r="G316" s="98">
        <v>0.61683886408429378</v>
      </c>
      <c r="H316" s="98">
        <v>0.29143777392687276</v>
      </c>
      <c r="I316" s="98">
        <v>0.56891332258224225</v>
      </c>
      <c r="J316" s="98">
        <v>2.3741640205611176</v>
      </c>
      <c r="K316" s="98">
        <v>1.2062767419405145</v>
      </c>
      <c r="L316" s="98">
        <v>1.407025398503309</v>
      </c>
      <c r="M316" s="98">
        <v>2.1505328706733344</v>
      </c>
      <c r="N316" s="98">
        <v>1.4948981006568511</v>
      </c>
      <c r="O316" s="98">
        <v>2.0116006141550198</v>
      </c>
      <c r="P316" s="98">
        <v>0.97995695007284955</v>
      </c>
      <c r="Q316" s="98">
        <v>0.65256869501303649</v>
      </c>
      <c r="R316" s="98">
        <v>0.63983727547037128</v>
      </c>
      <c r="S316" s="98">
        <v>0.72646995560833405</v>
      </c>
      <c r="T316" s="98">
        <v>0.93320541379450939</v>
      </c>
      <c r="U316" s="98">
        <v>0.82390868793765593</v>
      </c>
      <c r="V316" s="98">
        <v>0.76180382576122463</v>
      </c>
      <c r="W316" s="98">
        <v>0.83356497386945416</v>
      </c>
      <c r="X316" s="98">
        <v>1.6490532662301733</v>
      </c>
      <c r="Y316" s="98">
        <v>1.8702390104545517</v>
      </c>
      <c r="DA316" s="63" t="s">
        <v>3465</v>
      </c>
    </row>
    <row r="317" spans="1:105" ht="12" customHeight="1" x14ac:dyDescent="0.25">
      <c r="A317" s="97" t="s">
        <v>137</v>
      </c>
      <c r="B317" s="98"/>
      <c r="C317" s="98">
        <v>0</v>
      </c>
      <c r="D317" s="98">
        <v>0</v>
      </c>
      <c r="E317" s="98">
        <v>1.9848417441576706E-4</v>
      </c>
      <c r="F317" s="98">
        <v>1.1551379222309915E-4</v>
      </c>
      <c r="G317" s="98">
        <v>1.2017388690017708E-4</v>
      </c>
      <c r="H317" s="98">
        <v>1.1823680786422822E-4</v>
      </c>
      <c r="I317" s="98">
        <v>6.5482655097321785E-4</v>
      </c>
      <c r="J317" s="98">
        <v>2.9142177091262818E-3</v>
      </c>
      <c r="K317" s="98">
        <v>3.4842155062108013E-3</v>
      </c>
      <c r="L317" s="98">
        <v>2.2119521462295095E-3</v>
      </c>
      <c r="M317" s="98">
        <v>4.0606645849681653E-3</v>
      </c>
      <c r="N317" s="98">
        <v>0</v>
      </c>
      <c r="O317" s="98">
        <v>3.0640310870716993E-3</v>
      </c>
      <c r="P317" s="98">
        <v>5.0385086594132381E-3</v>
      </c>
      <c r="Q317" s="98">
        <v>4.8184043869703447E-3</v>
      </c>
      <c r="R317" s="98">
        <v>4.821830075842452E-4</v>
      </c>
      <c r="S317" s="98">
        <v>1.7745470710095598E-3</v>
      </c>
      <c r="T317" s="98">
        <v>1.7710022404595072E-3</v>
      </c>
      <c r="U317" s="98">
        <v>9.2835171943490217E-4</v>
      </c>
      <c r="V317" s="98">
        <v>2.2167036373871804E-3</v>
      </c>
      <c r="W317" s="98">
        <v>2.4015487606685207E-3</v>
      </c>
      <c r="X317" s="98">
        <v>1.9913996338452492E-2</v>
      </c>
      <c r="Y317" s="98">
        <v>5.6094128116860043E-3</v>
      </c>
      <c r="DA317" s="63" t="s">
        <v>3466</v>
      </c>
    </row>
    <row r="318" spans="1:105" ht="12" customHeight="1" x14ac:dyDescent="0.25">
      <c r="A318" s="100" t="s">
        <v>211</v>
      </c>
      <c r="B318" s="101"/>
      <c r="C318" s="101">
        <v>0</v>
      </c>
      <c r="D318" s="101">
        <v>0</v>
      </c>
      <c r="E318" s="101">
        <v>8.4469659834559205E-5</v>
      </c>
      <c r="F318" s="101">
        <v>4.6017307995699315E-5</v>
      </c>
      <c r="G318" s="101">
        <v>4.8918307148437335E-5</v>
      </c>
      <c r="H318" s="101">
        <v>4.8852231539800366E-5</v>
      </c>
      <c r="I318" s="101">
        <v>2.8649563259275926E-4</v>
      </c>
      <c r="J318" s="101">
        <v>1.1649724365745322E-3</v>
      </c>
      <c r="K318" s="101">
        <v>1.436133176512282E-3</v>
      </c>
      <c r="L318" s="101">
        <v>9.1704857098633184E-4</v>
      </c>
      <c r="M318" s="101">
        <v>1.6222328162956326E-3</v>
      </c>
      <c r="N318" s="101">
        <v>0</v>
      </c>
      <c r="O318" s="101">
        <v>1.0269526780930138E-3</v>
      </c>
      <c r="P318" s="101">
        <v>1.5783661480836305E-3</v>
      </c>
      <c r="Q318" s="101">
        <v>1.641222046707467E-3</v>
      </c>
      <c r="R318" s="101">
        <v>1.990082952475266E-4</v>
      </c>
      <c r="S318" s="101">
        <v>7.7548469740135455E-4</v>
      </c>
      <c r="T318" s="101">
        <v>7.0648101095455878E-4</v>
      </c>
      <c r="U318" s="101">
        <v>3.7188397403582849E-4</v>
      </c>
      <c r="V318" s="101">
        <v>6.2672577168217613E-4</v>
      </c>
      <c r="W318" s="101">
        <v>6.0513553691918915E-4</v>
      </c>
      <c r="X318" s="101">
        <v>6.9652679646271219E-3</v>
      </c>
      <c r="Y318" s="101">
        <v>2.1657489381970434E-3</v>
      </c>
      <c r="DA318" s="131" t="s">
        <v>3467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1.1401451458120784E-4</v>
      </c>
      <c r="F319" s="104">
        <v>6.9496484227399836E-5</v>
      </c>
      <c r="G319" s="104">
        <v>7.1255579751739747E-5</v>
      </c>
      <c r="H319" s="104">
        <v>6.938457632442785E-5</v>
      </c>
      <c r="I319" s="104">
        <v>3.6833091838045864E-4</v>
      </c>
      <c r="J319" s="104">
        <v>1.7492452725517496E-3</v>
      </c>
      <c r="K319" s="104">
        <v>2.0480823296985195E-3</v>
      </c>
      <c r="L319" s="104">
        <v>1.2949035752431776E-3</v>
      </c>
      <c r="M319" s="104">
        <v>2.4384317686725328E-3</v>
      </c>
      <c r="N319" s="104">
        <v>0</v>
      </c>
      <c r="O319" s="104">
        <v>2.0370784089786854E-3</v>
      </c>
      <c r="P319" s="104">
        <v>3.4601425113296074E-3</v>
      </c>
      <c r="Q319" s="104">
        <v>3.1771823402628775E-3</v>
      </c>
      <c r="R319" s="104">
        <v>2.8317471233671861E-4</v>
      </c>
      <c r="S319" s="104">
        <v>9.9906237360820513E-4</v>
      </c>
      <c r="T319" s="104">
        <v>1.0645212295049484E-3</v>
      </c>
      <c r="U319" s="104">
        <v>5.5646774539907368E-4</v>
      </c>
      <c r="V319" s="104">
        <v>1.5899778657050042E-3</v>
      </c>
      <c r="W319" s="104">
        <v>1.7964132237493315E-3</v>
      </c>
      <c r="X319" s="104">
        <v>1.2948728373825368E-2</v>
      </c>
      <c r="Y319" s="104">
        <v>3.4436638734889604E-3</v>
      </c>
      <c r="DA319" s="132" t="s">
        <v>3468</v>
      </c>
    </row>
    <row r="320" spans="1:105" ht="12" customHeight="1" x14ac:dyDescent="0.25">
      <c r="A320" s="106" t="s">
        <v>122</v>
      </c>
      <c r="B320" s="101"/>
      <c r="C320" s="101">
        <v>2.5927531026005441</v>
      </c>
      <c r="D320" s="101">
        <v>4.6818586077652729</v>
      </c>
      <c r="E320" s="101">
        <v>6.7442311248020417</v>
      </c>
      <c r="F320" s="101">
        <v>6.1906405029695994</v>
      </c>
      <c r="G320" s="101">
        <v>5.5902119541694075</v>
      </c>
      <c r="H320" s="101">
        <v>3.9295767130239416</v>
      </c>
      <c r="I320" s="101">
        <v>2.3547644777999226</v>
      </c>
      <c r="J320" s="101">
        <v>3.1881149723808853</v>
      </c>
      <c r="K320" s="101">
        <v>2.5886034844030266</v>
      </c>
      <c r="L320" s="101">
        <v>3.827314472595956</v>
      </c>
      <c r="M320" s="101">
        <v>5.1573850929178615</v>
      </c>
      <c r="N320" s="101">
        <v>3.8989824241084312</v>
      </c>
      <c r="O320" s="101">
        <v>3.980898315440442</v>
      </c>
      <c r="P320" s="101">
        <v>4.6573054383533012</v>
      </c>
      <c r="Q320" s="101">
        <v>3.2990066413096404</v>
      </c>
      <c r="R320" s="101">
        <v>3.4304410191191668</v>
      </c>
      <c r="S320" s="101">
        <v>3.0440927555249453</v>
      </c>
      <c r="T320" s="101">
        <v>4.284077487058342</v>
      </c>
      <c r="U320" s="101">
        <v>2.2643611489859228</v>
      </c>
      <c r="V320" s="101">
        <v>1.7447539968070662</v>
      </c>
      <c r="W320" s="101">
        <v>0.40406837543882013</v>
      </c>
      <c r="X320" s="101">
        <v>6.4079156629910025E-2</v>
      </c>
      <c r="Y320" s="101">
        <v>1.1047841121535573</v>
      </c>
      <c r="DA320" s="131" t="s">
        <v>3469</v>
      </c>
    </row>
    <row r="321" spans="1:105" ht="12" customHeight="1" x14ac:dyDescent="0.25">
      <c r="A321" s="107" t="s">
        <v>121</v>
      </c>
      <c r="B321" s="104"/>
      <c r="C321" s="104">
        <v>9.3103954115793752E-2</v>
      </c>
      <c r="D321" s="104">
        <v>7.2153133520271528E-2</v>
      </c>
      <c r="E321" s="104">
        <v>0.30877269349832442</v>
      </c>
      <c r="F321" s="104">
        <v>3.1984510199325106E-2</v>
      </c>
      <c r="G321" s="104">
        <v>4.6224654489230688E-2</v>
      </c>
      <c r="H321" s="104">
        <v>0.11755125328355996</v>
      </c>
      <c r="I321" s="104">
        <v>0.26519170842721468</v>
      </c>
      <c r="J321" s="104">
        <v>0.3996077781074231</v>
      </c>
      <c r="K321" s="104">
        <v>0.90092855548203032</v>
      </c>
      <c r="L321" s="104">
        <v>0.51175294339039512</v>
      </c>
      <c r="M321" s="104">
        <v>0.63483011092812203</v>
      </c>
      <c r="N321" s="104">
        <v>0.21793313001095882</v>
      </c>
      <c r="O321" s="104">
        <v>0.63796783244843303</v>
      </c>
      <c r="P321" s="104">
        <v>1.0743711406679055</v>
      </c>
      <c r="Q321" s="104">
        <v>1.03701628144071</v>
      </c>
      <c r="R321" s="104">
        <v>0.87701242548056113</v>
      </c>
      <c r="S321" s="104">
        <v>0.90822982244109696</v>
      </c>
      <c r="T321" s="104">
        <v>0.69273525811200987</v>
      </c>
      <c r="U321" s="104">
        <v>0.297951722771929</v>
      </c>
      <c r="V321" s="104">
        <v>0.25030038648164232</v>
      </c>
      <c r="W321" s="104">
        <v>9.7784474675339211E-2</v>
      </c>
      <c r="X321" s="104">
        <v>0.37231720076951125</v>
      </c>
      <c r="Y321" s="104">
        <v>0.44704622677736439</v>
      </c>
      <c r="DA321" s="132" t="s">
        <v>3470</v>
      </c>
    </row>
    <row r="322" spans="1:105" ht="12" customHeight="1" x14ac:dyDescent="0.25">
      <c r="A322" s="108" t="s">
        <v>53</v>
      </c>
      <c r="B322" s="98"/>
      <c r="C322" s="98">
        <v>3.8008980496957216E-2</v>
      </c>
      <c r="D322" s="98">
        <v>3.0162623126137614E-2</v>
      </c>
      <c r="E322" s="98">
        <v>0.1314185497676286</v>
      </c>
      <c r="F322" s="98">
        <v>1.2740838840083315E-2</v>
      </c>
      <c r="G322" s="98">
        <v>1.8815815654989392E-2</v>
      </c>
      <c r="H322" s="98">
        <v>4.857017273897013E-2</v>
      </c>
      <c r="I322" s="98">
        <v>0.11608225532793381</v>
      </c>
      <c r="J322" s="98">
        <v>0.15959412702000808</v>
      </c>
      <c r="K322" s="98">
        <v>0.37139272711723653</v>
      </c>
      <c r="L322" s="98">
        <v>0.21220371016567027</v>
      </c>
      <c r="M322" s="98">
        <v>0.25345404424058587</v>
      </c>
      <c r="N322" s="98">
        <v>8.7494480935769933E-2</v>
      </c>
      <c r="O322" s="98">
        <v>0.21387605660992876</v>
      </c>
      <c r="P322" s="98">
        <v>0.33626979800848045</v>
      </c>
      <c r="Q322" s="98">
        <v>0.35236738632043313</v>
      </c>
      <c r="R322" s="98">
        <v>0.36184992326134274</v>
      </c>
      <c r="S322" s="98">
        <v>0.39702440195726613</v>
      </c>
      <c r="T322" s="98">
        <v>0.27627187685639337</v>
      </c>
      <c r="U322" s="98">
        <v>0.11923409593353033</v>
      </c>
      <c r="V322" s="98">
        <v>7.0497149372437395E-2</v>
      </c>
      <c r="W322" s="98">
        <v>2.4342078711820429E-2</v>
      </c>
      <c r="X322" s="98">
        <v>0.12801136541458796</v>
      </c>
      <c r="Y322" s="98">
        <v>0.17098595957033957</v>
      </c>
      <c r="DA322" s="63" t="s">
        <v>3471</v>
      </c>
    </row>
    <row r="323" spans="1:105" ht="12" customHeight="1" x14ac:dyDescent="0.25">
      <c r="A323" s="108" t="s">
        <v>52</v>
      </c>
      <c r="B323" s="98"/>
      <c r="C323" s="98">
        <v>5.5094973618836529E-2</v>
      </c>
      <c r="D323" s="98">
        <v>4.1990510394133922E-2</v>
      </c>
      <c r="E323" s="98">
        <v>0.17735414373069583</v>
      </c>
      <c r="F323" s="98">
        <v>1.9243671359241789E-2</v>
      </c>
      <c r="G323" s="98">
        <v>2.7408838834241299E-2</v>
      </c>
      <c r="H323" s="98">
        <v>6.8981080544589832E-2</v>
      </c>
      <c r="I323" s="98">
        <v>0.14910945309928086</v>
      </c>
      <c r="J323" s="98">
        <v>0.24001365108741504</v>
      </c>
      <c r="K323" s="98">
        <v>0.52953582836479374</v>
      </c>
      <c r="L323" s="98">
        <v>0.29954923322472482</v>
      </c>
      <c r="M323" s="98">
        <v>0.3813760666875361</v>
      </c>
      <c r="N323" s="98">
        <v>0.1304386490751889</v>
      </c>
      <c r="O323" s="98">
        <v>0.42409177583850427</v>
      </c>
      <c r="P323" s="98">
        <v>0.73810134265942517</v>
      </c>
      <c r="Q323" s="98">
        <v>0.68464889512027682</v>
      </c>
      <c r="R323" s="98">
        <v>0.51516250221921844</v>
      </c>
      <c r="S323" s="98">
        <v>0.51120542048383089</v>
      </c>
      <c r="T323" s="98">
        <v>0.41646338125561649</v>
      </c>
      <c r="U323" s="98">
        <v>0.17871762683839867</v>
      </c>
      <c r="V323" s="98">
        <v>0.17980323710920496</v>
      </c>
      <c r="W323" s="98">
        <v>7.3442395963518786E-2</v>
      </c>
      <c r="X323" s="98">
        <v>0.24430583535492331</v>
      </c>
      <c r="Y323" s="98">
        <v>0.27606026720702481</v>
      </c>
      <c r="DA323" s="63" t="s">
        <v>3472</v>
      </c>
    </row>
    <row r="324" spans="1:105" ht="12" customHeight="1" x14ac:dyDescent="0.25">
      <c r="A324" s="121" t="s">
        <v>54</v>
      </c>
      <c r="B324" s="122"/>
      <c r="C324" s="122">
        <v>0.52300225877632778</v>
      </c>
      <c r="D324" s="122">
        <v>0.92825256194523365</v>
      </c>
      <c r="E324" s="122">
        <v>1.5274951200579996</v>
      </c>
      <c r="F324" s="122">
        <v>1.3320397147431928</v>
      </c>
      <c r="G324" s="122">
        <v>1.2041913731560545</v>
      </c>
      <c r="H324" s="122">
        <v>0.78258612312331877</v>
      </c>
      <c r="I324" s="122">
        <v>0.56472279991240726</v>
      </c>
      <c r="J324" s="122">
        <v>0.91898659364984425</v>
      </c>
      <c r="K324" s="122">
        <v>0.74622916159967179</v>
      </c>
      <c r="L324" s="122">
        <v>0.92729566289384802</v>
      </c>
      <c r="M324" s="122">
        <v>1.2087187212110031</v>
      </c>
      <c r="N324" s="122">
        <v>0.87005927499596336</v>
      </c>
      <c r="O324" s="122">
        <v>1.0419423851693779</v>
      </c>
      <c r="P324" s="122">
        <v>1.042410896334818</v>
      </c>
      <c r="Q324" s="122">
        <v>0.81969247316790816</v>
      </c>
      <c r="R324" s="122">
        <v>0.81674229241766683</v>
      </c>
      <c r="S324" s="122">
        <v>0.77647804590800462</v>
      </c>
      <c r="T324" s="122">
        <v>0.99363552182078907</v>
      </c>
      <c r="U324" s="122">
        <v>0.57297794718781103</v>
      </c>
      <c r="V324" s="122">
        <v>0.56218453961961612</v>
      </c>
      <c r="W324" s="122">
        <v>0.27894977022875411</v>
      </c>
      <c r="X324" s="122">
        <v>0.35645657343258597</v>
      </c>
      <c r="Y324" s="122">
        <v>0.66352454602200517</v>
      </c>
      <c r="DA324" s="130" t="s">
        <v>3473</v>
      </c>
    </row>
    <row r="325" spans="1:105" ht="12" customHeight="1" x14ac:dyDescent="0.25">
      <c r="A325" s="97" t="s">
        <v>50</v>
      </c>
      <c r="B325" s="98"/>
      <c r="C325" s="98">
        <v>2.3959397964087893E-2</v>
      </c>
      <c r="D325" s="98">
        <v>4.9325818756915364E-2</v>
      </c>
      <c r="E325" s="98">
        <v>7.4100024378846149E-2</v>
      </c>
      <c r="F325" s="98">
        <v>7.4045167337222897E-2</v>
      </c>
      <c r="G325" s="98">
        <v>6.547329946762967E-2</v>
      </c>
      <c r="H325" s="98">
        <v>5.1319051635575902E-2</v>
      </c>
      <c r="I325" s="98">
        <v>4.7283973514144782E-2</v>
      </c>
      <c r="J325" s="98">
        <v>7.4138814506739092E-2</v>
      </c>
      <c r="K325" s="98">
        <v>6.1712418119719357E-2</v>
      </c>
      <c r="L325" s="98">
        <v>6.3659122501188409E-2</v>
      </c>
      <c r="M325" s="98">
        <v>8.9171549665890859E-2</v>
      </c>
      <c r="N325" s="98">
        <v>6.327333576665993E-2</v>
      </c>
      <c r="O325" s="98">
        <v>7.3480231808445845E-2</v>
      </c>
      <c r="P325" s="98">
        <v>9.1459336401502223E-2</v>
      </c>
      <c r="Q325" s="98">
        <v>6.1117892469094728E-2</v>
      </c>
      <c r="R325" s="98">
        <v>6.8127698336406917E-2</v>
      </c>
      <c r="S325" s="98">
        <v>5.8461373486504077E-2</v>
      </c>
      <c r="T325" s="98">
        <v>6.5510048214063102E-2</v>
      </c>
      <c r="U325" s="98">
        <v>4.2448815999650481E-2</v>
      </c>
      <c r="V325" s="98">
        <v>3.5011866061078915E-2</v>
      </c>
      <c r="W325" s="98">
        <v>1.8211007382455905E-2</v>
      </c>
      <c r="X325" s="98">
        <v>3.5409581223919753E-2</v>
      </c>
      <c r="Y325" s="98">
        <v>5.8553457690986348E-2</v>
      </c>
      <c r="DA325" s="63" t="s">
        <v>3474</v>
      </c>
    </row>
    <row r="326" spans="1:105" ht="12" customHeight="1" x14ac:dyDescent="0.25">
      <c r="A326" s="109" t="s">
        <v>120</v>
      </c>
      <c r="B326" s="33"/>
      <c r="C326" s="33">
        <v>0.49904286081223986</v>
      </c>
      <c r="D326" s="33">
        <v>0.87892674318831832</v>
      </c>
      <c r="E326" s="33">
        <v>1.4533950956791535</v>
      </c>
      <c r="F326" s="33">
        <v>1.2579945474059699</v>
      </c>
      <c r="G326" s="33">
        <v>1.1387180736884248</v>
      </c>
      <c r="H326" s="33">
        <v>0.73126707148774284</v>
      </c>
      <c r="I326" s="33">
        <v>0.51743882639826244</v>
      </c>
      <c r="J326" s="33">
        <v>0.84484777914310516</v>
      </c>
      <c r="K326" s="33">
        <v>0.68451674347995239</v>
      </c>
      <c r="L326" s="33">
        <v>0.86363654039265958</v>
      </c>
      <c r="M326" s="33">
        <v>1.1195471715451122</v>
      </c>
      <c r="N326" s="33">
        <v>0.80678593922930342</v>
      </c>
      <c r="O326" s="33">
        <v>0.968462153360932</v>
      </c>
      <c r="P326" s="33">
        <v>0.9509515599333157</v>
      </c>
      <c r="Q326" s="33">
        <v>0.75857458069881345</v>
      </c>
      <c r="R326" s="33">
        <v>0.74861459408125997</v>
      </c>
      <c r="S326" s="33">
        <v>0.71801667242150058</v>
      </c>
      <c r="T326" s="33">
        <v>0.92812547360672593</v>
      </c>
      <c r="U326" s="33">
        <v>0.53052913118816059</v>
      </c>
      <c r="V326" s="33">
        <v>0.52717267355853725</v>
      </c>
      <c r="W326" s="33">
        <v>0.26073876284629821</v>
      </c>
      <c r="X326" s="33">
        <v>0.32104699220866623</v>
      </c>
      <c r="Y326" s="33">
        <v>0.60497108833101887</v>
      </c>
      <c r="DA326" s="60" t="s">
        <v>3475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0.52534787325353072</v>
      </c>
      <c r="D328" s="119">
        <f t="shared" si="143"/>
        <v>0.53126697791120203</v>
      </c>
      <c r="E328" s="119">
        <f t="shared" si="143"/>
        <v>0.53553517010093954</v>
      </c>
      <c r="F328" s="119">
        <f t="shared" si="143"/>
        <v>0.54110664482490956</v>
      </c>
      <c r="G328" s="119">
        <f t="shared" si="143"/>
        <v>0.54869878397572214</v>
      </c>
      <c r="H328" s="119">
        <f t="shared" si="143"/>
        <v>0.56057056691721585</v>
      </c>
      <c r="I328" s="119">
        <f t="shared" si="143"/>
        <v>0.56408993434803389</v>
      </c>
      <c r="J328" s="119">
        <f t="shared" si="143"/>
        <v>0.56221895408834044</v>
      </c>
      <c r="K328" s="119">
        <f t="shared" si="143"/>
        <v>0.57347501382256572</v>
      </c>
      <c r="L328" s="119">
        <f t="shared" si="143"/>
        <v>0.5797944746955046</v>
      </c>
      <c r="M328" s="119">
        <f t="shared" si="143"/>
        <v>0.59281948448636901</v>
      </c>
      <c r="N328" s="119">
        <f t="shared" si="143"/>
        <v>0.61541115559736936</v>
      </c>
      <c r="O328" s="119">
        <f t="shared" si="143"/>
        <v>0.6460727851417617</v>
      </c>
      <c r="P328" s="119">
        <f t="shared" si="143"/>
        <v>0.68384924807277747</v>
      </c>
      <c r="Q328" s="119">
        <f t="shared" si="143"/>
        <v>0.7082608260091694</v>
      </c>
      <c r="R328" s="119">
        <f t="shared" ref="R328:V328" si="144">IF(R309=0,"",R309/R290)</f>
        <v>0.72054627925495129</v>
      </c>
      <c r="S328" s="119">
        <f t="shared" si="144"/>
        <v>0.72659935942060205</v>
      </c>
      <c r="T328" s="119">
        <f t="shared" si="144"/>
        <v>0.72731955958506966</v>
      </c>
      <c r="U328" s="119">
        <f t="shared" si="144"/>
        <v>0.74409578825830569</v>
      </c>
      <c r="V328" s="119">
        <f t="shared" si="144"/>
        <v>0.75141009907239875</v>
      </c>
      <c r="W328" s="119">
        <f t="shared" ref="W328:Y328" si="145">IF(W309=0,"",W309/W290)</f>
        <v>0.74795684015834896</v>
      </c>
      <c r="X328" s="119">
        <f t="shared" si="145"/>
        <v>0.75244646434649565</v>
      </c>
      <c r="Y328" s="119">
        <f t="shared" si="145"/>
        <v>0.76005449900529842</v>
      </c>
      <c r="DA328" s="129" t="s">
        <v>3626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0.5092169720804991</v>
      </c>
      <c r="D329" s="124">
        <f t="shared" si="146"/>
        <v>0.51405478190240783</v>
      </c>
      <c r="E329" s="124">
        <f t="shared" si="146"/>
        <v>0.51920049363594201</v>
      </c>
      <c r="F329" s="124">
        <f t="shared" si="146"/>
        <v>0.5244108697806108</v>
      </c>
      <c r="G329" s="124">
        <f t="shared" si="146"/>
        <v>0.52976813422649915</v>
      </c>
      <c r="H329" s="124">
        <f t="shared" si="146"/>
        <v>0.53528854674407556</v>
      </c>
      <c r="I329" s="124">
        <f t="shared" si="146"/>
        <v>0.54111542140307956</v>
      </c>
      <c r="J329" s="124">
        <f t="shared" si="146"/>
        <v>0.54751596470278485</v>
      </c>
      <c r="K329" s="124">
        <f t="shared" si="146"/>
        <v>0.55459251312517577</v>
      </c>
      <c r="L329" s="124">
        <f t="shared" si="146"/>
        <v>0.56244261796047468</v>
      </c>
      <c r="M329" s="124">
        <f t="shared" si="146"/>
        <v>0.57669790837410162</v>
      </c>
      <c r="N329" s="124">
        <f t="shared" si="146"/>
        <v>0.59905470626794677</v>
      </c>
      <c r="O329" s="124">
        <f t="shared" si="146"/>
        <v>0.63032259686416314</v>
      </c>
      <c r="P329" s="124">
        <f t="shared" si="146"/>
        <v>0.66632785766760971</v>
      </c>
      <c r="Q329" s="124">
        <f t="shared" si="146"/>
        <v>0.6950311641513407</v>
      </c>
      <c r="R329" s="124">
        <f t="shared" ref="R329:V329" si="147">IF(R310=0,"",R310/R291)</f>
        <v>0.70595189287573135</v>
      </c>
      <c r="S329" s="124">
        <f t="shared" si="147"/>
        <v>0.7110732821352358</v>
      </c>
      <c r="T329" s="124">
        <f t="shared" si="147"/>
        <v>0.71277053439165639</v>
      </c>
      <c r="U329" s="124">
        <f t="shared" si="147"/>
        <v>0.71328176274668298</v>
      </c>
      <c r="V329" s="124">
        <f t="shared" si="147"/>
        <v>0.71454269113549229</v>
      </c>
      <c r="W329" s="124">
        <f t="shared" ref="W329:Y329" si="148">IF(W310=0,"",W310/W291)</f>
        <v>0.71655512272608035</v>
      </c>
      <c r="X329" s="124">
        <f t="shared" si="148"/>
        <v>0.71754940684144375</v>
      </c>
      <c r="Y329" s="124">
        <f t="shared" si="148"/>
        <v>0.71825429943971986</v>
      </c>
      <c r="DA329" s="130" t="s">
        <v>3627</v>
      </c>
    </row>
    <row r="330" spans="1:105" ht="12" customHeight="1" x14ac:dyDescent="0.25">
      <c r="A330" s="97" t="s">
        <v>211</v>
      </c>
      <c r="B330" s="111"/>
      <c r="C330" s="111">
        <f t="shared" ref="C330:Q330" si="149">IF(C311=0,"",C311/C292)</f>
        <v>0.50329792151585606</v>
      </c>
      <c r="D330" s="111">
        <f t="shared" si="149"/>
        <v>0.5082815427206292</v>
      </c>
      <c r="E330" s="111">
        <f t="shared" si="149"/>
        <v>0.5135304687866985</v>
      </c>
      <c r="F330" s="111">
        <f t="shared" si="149"/>
        <v>0.51875071728864486</v>
      </c>
      <c r="G330" s="111">
        <f t="shared" si="149"/>
        <v>0.5242044380148474</v>
      </c>
      <c r="H330" s="111">
        <f t="shared" si="149"/>
        <v>0.52985608227121217</v>
      </c>
      <c r="I330" s="111">
        <f t="shared" si="149"/>
        <v>0.5357666625402171</v>
      </c>
      <c r="J330" s="111">
        <f t="shared" si="149"/>
        <v>0.54219415896257639</v>
      </c>
      <c r="K330" s="111">
        <f t="shared" si="149"/>
        <v>0.54935304114324413</v>
      </c>
      <c r="L330" s="111">
        <f t="shared" si="149"/>
        <v>0.55729191649169119</v>
      </c>
      <c r="M330" s="111">
        <f t="shared" si="149"/>
        <v>0.57165637908208633</v>
      </c>
      <c r="N330" s="111">
        <f t="shared" si="149"/>
        <v>0.59413601257260584</v>
      </c>
      <c r="O330" s="111">
        <f t="shared" si="149"/>
        <v>0.62559079220082214</v>
      </c>
      <c r="P330" s="111">
        <f t="shared" si="149"/>
        <v>0.66184098310440187</v>
      </c>
      <c r="Q330" s="111">
        <f t="shared" si="149"/>
        <v>0.69078719032507307</v>
      </c>
      <c r="R330" s="111">
        <f t="shared" ref="R330:V330" si="150">IF(R311=0,"",R311/R292)</f>
        <v>0.70181501066367902</v>
      </c>
      <c r="S330" s="111">
        <f t="shared" si="150"/>
        <v>0.70700571476606455</v>
      </c>
      <c r="T330" s="111">
        <f t="shared" si="150"/>
        <v>0.70872875700441285</v>
      </c>
      <c r="U330" s="111">
        <f t="shared" si="150"/>
        <v>0.70923376331997889</v>
      </c>
      <c r="V330" s="111">
        <f t="shared" si="150"/>
        <v>0.71068402846976819</v>
      </c>
      <c r="W330" s="111">
        <f t="shared" ref="W330:Y330" si="151">IF(W311=0,"",W311/W292)</f>
        <v>0.71269078289816123</v>
      </c>
      <c r="X330" s="111">
        <f t="shared" si="151"/>
        <v>0.71383757940001547</v>
      </c>
      <c r="Y330" s="111">
        <f t="shared" si="151"/>
        <v>0.71457251907143104</v>
      </c>
      <c r="DA330" s="63" t="s">
        <v>3628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:Y331" si="154">IF(W312=0,"",W312/W293)</f>
        <v>1</v>
      </c>
      <c r="X331" s="111">
        <f t="shared" si="154"/>
        <v>1</v>
      </c>
      <c r="Y331" s="111">
        <f t="shared" si="154"/>
        <v>1</v>
      </c>
      <c r="DA331" s="63" t="s">
        <v>3629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2.5802479381017775</v>
      </c>
      <c r="D332" s="124">
        <f t="shared" si="155"/>
        <v>2.6981201824497778</v>
      </c>
      <c r="E332" s="124">
        <f t="shared" si="155"/>
        <v>2.8177595583971393</v>
      </c>
      <c r="F332" s="124">
        <f t="shared" si="155"/>
        <v>2.9383598250385918</v>
      </c>
      <c r="G332" s="124">
        <f t="shared" si="155"/>
        <v>3.0606196588707446</v>
      </c>
      <c r="H332" s="124">
        <f t="shared" si="155"/>
        <v>3.1844292547674353</v>
      </c>
      <c r="I332" s="124">
        <f t="shared" si="155"/>
        <v>3.3099350686023525</v>
      </c>
      <c r="J332" s="124">
        <f t="shared" si="155"/>
        <v>3.43779350459039</v>
      </c>
      <c r="K332" s="124">
        <f t="shared" si="155"/>
        <v>3.5685244896006023</v>
      </c>
      <c r="L332" s="124">
        <f t="shared" si="155"/>
        <v>3.7021969715316039</v>
      </c>
      <c r="M332" s="124">
        <f t="shared" si="155"/>
        <v>3.8553757828465174</v>
      </c>
      <c r="N332" s="124">
        <f t="shared" si="155"/>
        <v>4.0329782618102978</v>
      </c>
      <c r="O332" s="124">
        <f t="shared" si="155"/>
        <v>4.2346875831665027</v>
      </c>
      <c r="P332" s="124">
        <f t="shared" si="155"/>
        <v>4.4408733951210726</v>
      </c>
      <c r="Q332" s="124">
        <f t="shared" si="155"/>
        <v>4.5991178445145788</v>
      </c>
      <c r="R332" s="124">
        <f t="shared" ref="R332:V332" si="156">IF(R313=0,"",R313/R294)</f>
        <v>4.6334059541406649</v>
      </c>
      <c r="S332" s="124">
        <f t="shared" si="156"/>
        <v>4.6372157440991195</v>
      </c>
      <c r="T332" s="124">
        <f t="shared" si="156"/>
        <v>4.6414488440529569</v>
      </c>
      <c r="U332" s="124">
        <f t="shared" si="156"/>
        <v>4.6461522884461104</v>
      </c>
      <c r="V332" s="124">
        <f t="shared" si="156"/>
        <v>4.6595925523961093</v>
      </c>
      <c r="W332" s="124">
        <f t="shared" ref="W332:Y332" si="157">IF(W313=0,"",W313/W294)</f>
        <v>4.7037061049260407</v>
      </c>
      <c r="X332" s="124">
        <f t="shared" si="157"/>
        <v>4.754827869860665</v>
      </c>
      <c r="Y332" s="124">
        <f t="shared" si="157"/>
        <v>4.8124511861531936</v>
      </c>
      <c r="DA332" s="130" t="s">
        <v>3630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2.5802479381017775</v>
      </c>
      <c r="D333" s="111">
        <f t="shared" si="158"/>
        <v>2.6981201824497778</v>
      </c>
      <c r="E333" s="111">
        <f t="shared" si="158"/>
        <v>2.8177595583971393</v>
      </c>
      <c r="F333" s="111">
        <f t="shared" si="158"/>
        <v>2.9383598250385918</v>
      </c>
      <c r="G333" s="111">
        <f t="shared" si="158"/>
        <v>3.0606196588707446</v>
      </c>
      <c r="H333" s="111">
        <f t="shared" si="158"/>
        <v>3.1844292547674353</v>
      </c>
      <c r="I333" s="111">
        <f t="shared" si="158"/>
        <v>3.3099350686023525</v>
      </c>
      <c r="J333" s="111">
        <f t="shared" si="158"/>
        <v>3.43779350459039</v>
      </c>
      <c r="K333" s="111">
        <f t="shared" si="158"/>
        <v>3.5685244896006023</v>
      </c>
      <c r="L333" s="111">
        <f t="shared" si="158"/>
        <v>3.7021969715316039</v>
      </c>
      <c r="M333" s="111">
        <f t="shared" si="158"/>
        <v>3.8553757828465174</v>
      </c>
      <c r="N333" s="111">
        <f t="shared" si="158"/>
        <v>4.0329782618102978</v>
      </c>
      <c r="O333" s="111">
        <f t="shared" si="158"/>
        <v>4.2346875831665027</v>
      </c>
      <c r="P333" s="111">
        <f t="shared" si="158"/>
        <v>4.4408733951210726</v>
      </c>
      <c r="Q333" s="111">
        <f t="shared" si="158"/>
        <v>4.5991178445145788</v>
      </c>
      <c r="R333" s="111">
        <f t="shared" ref="R333:V333" si="159">IF(R314=0,"",R314/R295)</f>
        <v>4.6334059541406649</v>
      </c>
      <c r="S333" s="111">
        <f t="shared" si="159"/>
        <v>4.6372157440991195</v>
      </c>
      <c r="T333" s="111">
        <f t="shared" si="159"/>
        <v>4.6414488440529569</v>
      </c>
      <c r="U333" s="111">
        <f t="shared" si="159"/>
        <v>4.6461522884461104</v>
      </c>
      <c r="V333" s="111">
        <f t="shared" si="159"/>
        <v>4.6595925523961093</v>
      </c>
      <c r="W333" s="111">
        <f t="shared" ref="W333:Y333" si="160">IF(W314=0,"",W314/W295)</f>
        <v>4.7037061049260407</v>
      </c>
      <c r="X333" s="111">
        <f t="shared" si="160"/>
        <v>4.754827869860665</v>
      </c>
      <c r="Y333" s="111">
        <f t="shared" si="160"/>
        <v>4.8124511861531936</v>
      </c>
      <c r="DA333" s="63" t="s">
        <v>3631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0.67267295926590387</v>
      </c>
      <c r="D334" s="124">
        <f t="shared" si="161"/>
        <v>0.66740826115916552</v>
      </c>
      <c r="E334" s="124">
        <f t="shared" si="161"/>
        <v>0.66737794375914028</v>
      </c>
      <c r="F334" s="124">
        <f t="shared" si="161"/>
        <v>0.65953265945010975</v>
      </c>
      <c r="G334" s="124">
        <f t="shared" si="161"/>
        <v>0.66179396921899314</v>
      </c>
      <c r="H334" s="124">
        <f t="shared" si="161"/>
        <v>0.67041890950324923</v>
      </c>
      <c r="I334" s="124">
        <f t="shared" si="161"/>
        <v>0.66258468102074142</v>
      </c>
      <c r="J334" s="124">
        <f t="shared" si="161"/>
        <v>0.63441827953519891</v>
      </c>
      <c r="K334" s="124">
        <f t="shared" si="161"/>
        <v>0.67042997186425124</v>
      </c>
      <c r="L334" s="124">
        <f t="shared" si="161"/>
        <v>0.66270035374249758</v>
      </c>
      <c r="M334" s="124">
        <f t="shared" si="161"/>
        <v>0.66507808073178976</v>
      </c>
      <c r="N334" s="124">
        <f t="shared" si="161"/>
        <v>0.67112934513804445</v>
      </c>
      <c r="O334" s="124">
        <f t="shared" si="161"/>
        <v>0.69154730334734194</v>
      </c>
      <c r="P334" s="124">
        <f t="shared" si="161"/>
        <v>0.73124660813080644</v>
      </c>
      <c r="Q334" s="124">
        <f t="shared" si="161"/>
        <v>0.75262971901406017</v>
      </c>
      <c r="R334" s="124">
        <f t="shared" ref="R334:V334" si="162">IF(R315=0,"",R315/R296)</f>
        <v>0.75552234789730144</v>
      </c>
      <c r="S334" s="124">
        <f t="shared" si="162"/>
        <v>0.76508602047612018</v>
      </c>
      <c r="T334" s="124">
        <f t="shared" si="162"/>
        <v>0.76672814584334725</v>
      </c>
      <c r="U334" s="124">
        <f t="shared" si="162"/>
        <v>0.77107959901853573</v>
      </c>
      <c r="V334" s="124">
        <f t="shared" si="162"/>
        <v>0.78149736614573995</v>
      </c>
      <c r="W334" s="124">
        <f t="shared" ref="W334:Y334" si="163">IF(W315=0,"",W315/W296)</f>
        <v>0.7820443293010535</v>
      </c>
      <c r="X334" s="124">
        <f t="shared" si="163"/>
        <v>0.79517950182794483</v>
      </c>
      <c r="Y334" s="124">
        <f t="shared" si="163"/>
        <v>0.79896926573136473</v>
      </c>
      <c r="DA334" s="130" t="s">
        <v>3632</v>
      </c>
    </row>
    <row r="335" spans="1:105" ht="12" customHeight="1" x14ac:dyDescent="0.25">
      <c r="A335" s="97" t="s">
        <v>138</v>
      </c>
      <c r="B335" s="111"/>
      <c r="C335" s="111">
        <f t="shared" ref="C335:Q335" si="164">IF(C316=0,"",C316/C297)</f>
        <v>0.5406721318240697</v>
      </c>
      <c r="D335" s="111">
        <f t="shared" si="164"/>
        <v>0.54280287067182564</v>
      </c>
      <c r="E335" s="111">
        <f t="shared" si="164"/>
        <v>0.54522979165021312</v>
      </c>
      <c r="F335" s="111">
        <f t="shared" si="164"/>
        <v>0.54769710110095959</v>
      </c>
      <c r="G335" s="111">
        <f t="shared" si="164"/>
        <v>0.55043717687286808</v>
      </c>
      <c r="H335" s="111">
        <f t="shared" si="164"/>
        <v>0.55342157887558063</v>
      </c>
      <c r="I335" s="111">
        <f t="shared" si="164"/>
        <v>0.55670756501783236</v>
      </c>
      <c r="J335" s="111">
        <f t="shared" si="164"/>
        <v>0.56052970074148833</v>
      </c>
      <c r="K335" s="111">
        <f t="shared" si="164"/>
        <v>0.56508742837018289</v>
      </c>
      <c r="L335" s="111">
        <f t="shared" si="164"/>
        <v>0.57043410690220842</v>
      </c>
      <c r="M335" s="111">
        <f t="shared" si="164"/>
        <v>0.58133365011383009</v>
      </c>
      <c r="N335" s="111">
        <f t="shared" si="164"/>
        <v>0.59930032276011791</v>
      </c>
      <c r="O335" s="111">
        <f t="shared" si="164"/>
        <v>0.62556653737358237</v>
      </c>
      <c r="P335" s="111">
        <f t="shared" si="164"/>
        <v>0.65741715612106988</v>
      </c>
      <c r="Q335" s="111">
        <f t="shared" si="164"/>
        <v>0.6860942295884751</v>
      </c>
      <c r="R335" s="111">
        <f t="shared" ref="R335:V335" si="165">IF(R316=0,"",R316/R297)</f>
        <v>0.70469928203951526</v>
      </c>
      <c r="S335" s="111">
        <f t="shared" si="165"/>
        <v>0.72202235902731038</v>
      </c>
      <c r="T335" s="111">
        <f t="shared" si="165"/>
        <v>0.73755267627951726</v>
      </c>
      <c r="U335" s="111">
        <f t="shared" si="165"/>
        <v>0.75077944952384645</v>
      </c>
      <c r="V335" s="111">
        <f t="shared" si="165"/>
        <v>0.76119189448798641</v>
      </c>
      <c r="W335" s="111">
        <f t="shared" ref="W335:Y335" si="166">IF(W316=0,"",W316/W297)</f>
        <v>0.76759193499859668</v>
      </c>
      <c r="X335" s="111">
        <f t="shared" si="166"/>
        <v>0.7709311159810186</v>
      </c>
      <c r="Y335" s="111">
        <f t="shared" si="166"/>
        <v>0.77262199550223354</v>
      </c>
      <c r="DA335" s="63" t="s">
        <v>3633</v>
      </c>
    </row>
    <row r="336" spans="1:105" ht="12" customHeight="1" x14ac:dyDescent="0.25">
      <c r="A336" s="97" t="s">
        <v>137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>
        <f t="shared" si="167"/>
        <v>0.73802566190840935</v>
      </c>
      <c r="F336" s="111">
        <f t="shared" si="167"/>
        <v>0.75245385487471395</v>
      </c>
      <c r="G336" s="111">
        <f t="shared" si="167"/>
        <v>0.75048961366276767</v>
      </c>
      <c r="H336" s="111">
        <f t="shared" si="167"/>
        <v>0.74995915125939971</v>
      </c>
      <c r="I336" s="111">
        <f t="shared" si="167"/>
        <v>0.74162994408898186</v>
      </c>
      <c r="J336" s="111">
        <f t="shared" si="167"/>
        <v>0.76137197616848407</v>
      </c>
      <c r="K336" s="111">
        <f t="shared" si="167"/>
        <v>0.75916811648947247</v>
      </c>
      <c r="L336" s="111">
        <f t="shared" si="167"/>
        <v>0.76207560318583745</v>
      </c>
      <c r="M336" s="111">
        <f t="shared" si="167"/>
        <v>0.77657088618135772</v>
      </c>
      <c r="N336" s="111" t="str">
        <f t="shared" si="167"/>
        <v/>
      </c>
      <c r="O336" s="111">
        <f t="shared" si="167"/>
        <v>0.83290806880204338</v>
      </c>
      <c r="P336" s="111">
        <f t="shared" si="167"/>
        <v>0.85966678562945364</v>
      </c>
      <c r="Q336" s="111">
        <f t="shared" si="167"/>
        <v>0.8651714648049883</v>
      </c>
      <c r="R336" s="111">
        <f t="shared" ref="R336:V336" si="168">IF(R317=0,"",R317/R298)</f>
        <v>0.85255143753757989</v>
      </c>
      <c r="S336" s="111">
        <f t="shared" si="168"/>
        <v>0.85598404840443165</v>
      </c>
      <c r="T336" s="111">
        <f t="shared" si="168"/>
        <v>0.87569631338260567</v>
      </c>
      <c r="U336" s="111">
        <f t="shared" si="168"/>
        <v>0.88263286912567551</v>
      </c>
      <c r="V336" s="111">
        <f t="shared" si="168"/>
        <v>0.91852647499900086</v>
      </c>
      <c r="W336" s="111">
        <f t="shared" ref="W336:Y336" si="169">IF(W317=0,"",W317/W298)</f>
        <v>0.92911542937294811</v>
      </c>
      <c r="X336" s="111">
        <f t="shared" si="169"/>
        <v>0.90585669712521233</v>
      </c>
      <c r="Y336" s="111">
        <f t="shared" si="169"/>
        <v>0.89796872744729628</v>
      </c>
      <c r="DA336" s="63" t="s">
        <v>3634</v>
      </c>
    </row>
    <row r="337" spans="1:105" ht="12" customHeight="1" x14ac:dyDescent="0.25">
      <c r="A337" s="100" t="s">
        <v>211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>
        <f t="shared" si="170"/>
        <v>0.54522979165021312</v>
      </c>
      <c r="F337" s="112">
        <f t="shared" si="170"/>
        <v>0.54769710110095959</v>
      </c>
      <c r="G337" s="112">
        <f t="shared" si="170"/>
        <v>0.55043717687286808</v>
      </c>
      <c r="H337" s="112">
        <f t="shared" si="170"/>
        <v>0.55342157887558063</v>
      </c>
      <c r="I337" s="112">
        <f t="shared" si="170"/>
        <v>0.55670756501783236</v>
      </c>
      <c r="J337" s="112">
        <f t="shared" si="170"/>
        <v>0.56052970074148833</v>
      </c>
      <c r="K337" s="112">
        <f t="shared" si="170"/>
        <v>0.56508742837018289</v>
      </c>
      <c r="L337" s="112">
        <f t="shared" si="170"/>
        <v>0.57043410690220842</v>
      </c>
      <c r="M337" s="112">
        <f t="shared" si="170"/>
        <v>0.58133365011383009</v>
      </c>
      <c r="N337" s="112" t="str">
        <f t="shared" si="170"/>
        <v/>
      </c>
      <c r="O337" s="112">
        <f t="shared" si="170"/>
        <v>0.62556653737358237</v>
      </c>
      <c r="P337" s="112">
        <f t="shared" si="170"/>
        <v>0.65741715612106988</v>
      </c>
      <c r="Q337" s="112">
        <f t="shared" si="170"/>
        <v>0.6860942295884751</v>
      </c>
      <c r="R337" s="112">
        <f t="shared" ref="R337:V337" si="171">IF(R318=0,"",R318/R299)</f>
        <v>0.70469928203951526</v>
      </c>
      <c r="S337" s="112">
        <f t="shared" si="171"/>
        <v>0.72202235902731038</v>
      </c>
      <c r="T337" s="112">
        <f t="shared" si="171"/>
        <v>0.73755267627951726</v>
      </c>
      <c r="U337" s="112">
        <f t="shared" si="171"/>
        <v>0.75077944952384645</v>
      </c>
      <c r="V337" s="112">
        <f t="shared" si="171"/>
        <v>0.76119189448798641</v>
      </c>
      <c r="W337" s="112">
        <f t="shared" ref="W337:Y337" si="172">IF(W318=0,"",W318/W299)</f>
        <v>0.76759193499859657</v>
      </c>
      <c r="X337" s="112">
        <f t="shared" si="172"/>
        <v>0.7709311159810186</v>
      </c>
      <c r="Y337" s="112">
        <f t="shared" si="172"/>
        <v>0.77262199550223354</v>
      </c>
      <c r="DA337" s="131" t="s">
        <v>3635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>
        <f t="shared" si="173"/>
        <v>1</v>
      </c>
      <c r="F338" s="113">
        <f t="shared" si="173"/>
        <v>1</v>
      </c>
      <c r="G338" s="113">
        <f t="shared" si="173"/>
        <v>1</v>
      </c>
      <c r="H338" s="113">
        <f t="shared" si="173"/>
        <v>1</v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 t="str">
        <f t="shared" si="173"/>
        <v/>
      </c>
      <c r="O338" s="113">
        <f t="shared" si="173"/>
        <v>1</v>
      </c>
      <c r="P338" s="113">
        <f t="shared" si="173"/>
        <v>1</v>
      </c>
      <c r="Q338" s="113">
        <f t="shared" si="173"/>
        <v>1</v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:Y338" si="175">IF(W319=0,"",W319/W300)</f>
        <v>1</v>
      </c>
      <c r="X338" s="113">
        <f t="shared" si="175"/>
        <v>1</v>
      </c>
      <c r="Y338" s="113">
        <f t="shared" si="175"/>
        <v>1</v>
      </c>
      <c r="DA338" s="132" t="s">
        <v>3636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0.67114143927529102</v>
      </c>
      <c r="D339" s="112">
        <f t="shared" si="176"/>
        <v>0.67217978422837033</v>
      </c>
      <c r="E339" s="112">
        <f t="shared" si="176"/>
        <v>0.67331651478638299</v>
      </c>
      <c r="F339" s="112">
        <f t="shared" si="176"/>
        <v>0.67446696054204192</v>
      </c>
      <c r="G339" s="112">
        <f t="shared" si="176"/>
        <v>0.67570878135554113</v>
      </c>
      <c r="H339" s="112">
        <f t="shared" si="176"/>
        <v>0.67703321109530634</v>
      </c>
      <c r="I339" s="112">
        <f t="shared" si="176"/>
        <v>0.67846039068091935</v>
      </c>
      <c r="J339" s="112">
        <f t="shared" si="176"/>
        <v>0.68007107909764897</v>
      </c>
      <c r="K339" s="112">
        <f t="shared" si="176"/>
        <v>0.68193662001012667</v>
      </c>
      <c r="L339" s="112">
        <f t="shared" si="176"/>
        <v>0.68408154267371268</v>
      </c>
      <c r="M339" s="112">
        <f t="shared" si="176"/>
        <v>0.68815929900126827</v>
      </c>
      <c r="N339" s="112">
        <f t="shared" si="176"/>
        <v>0.69488315193444539</v>
      </c>
      <c r="O339" s="112">
        <f t="shared" si="176"/>
        <v>0.70513615361582527</v>
      </c>
      <c r="P339" s="112">
        <f t="shared" si="176"/>
        <v>0.71843220631407489</v>
      </c>
      <c r="Q339" s="112">
        <f t="shared" si="176"/>
        <v>0.73126006830672252</v>
      </c>
      <c r="R339" s="112">
        <f t="shared" ref="R339:V339" si="177">IF(R320=0,"",R320/R301)</f>
        <v>0.73994118735762915</v>
      </c>
      <c r="S339" s="112">
        <f t="shared" si="177"/>
        <v>0.74835169536519675</v>
      </c>
      <c r="T339" s="112">
        <f t="shared" si="177"/>
        <v>0.75669693333182686</v>
      </c>
      <c r="U339" s="112">
        <f t="shared" si="177"/>
        <v>0.76506079362770107</v>
      </c>
      <c r="V339" s="112">
        <f t="shared" si="177"/>
        <v>0.7732773168232141</v>
      </c>
      <c r="W339" s="112">
        <f t="shared" ref="W339:Y339" si="178">IF(W320=0,"",W320/W301)</f>
        <v>0.78078172832073423</v>
      </c>
      <c r="X339" s="112">
        <f t="shared" si="178"/>
        <v>0.79268851652187911</v>
      </c>
      <c r="Y339" s="112">
        <f t="shared" si="178"/>
        <v>0.80379682621745552</v>
      </c>
      <c r="DA339" s="131" t="s">
        <v>3637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0.83330672521874694</v>
      </c>
      <c r="D340" s="113">
        <f t="shared" si="179"/>
        <v>0.8306509508803035</v>
      </c>
      <c r="E340" s="113">
        <f t="shared" si="179"/>
        <v>0.82884192014594726</v>
      </c>
      <c r="F340" s="113">
        <f t="shared" si="179"/>
        <v>0.83874205214841357</v>
      </c>
      <c r="G340" s="113">
        <f t="shared" si="179"/>
        <v>0.83657141434195381</v>
      </c>
      <c r="H340" s="113">
        <f t="shared" si="179"/>
        <v>0.83535094416844746</v>
      </c>
      <c r="I340" s="113">
        <f t="shared" si="179"/>
        <v>0.82819084456896008</v>
      </c>
      <c r="J340" s="113">
        <f t="shared" si="179"/>
        <v>0.84183538024950311</v>
      </c>
      <c r="K340" s="113">
        <f t="shared" si="179"/>
        <v>0.83873582690818893</v>
      </c>
      <c r="L340" s="113">
        <f t="shared" si="179"/>
        <v>0.83928102461659249</v>
      </c>
      <c r="M340" s="113">
        <f t="shared" si="179"/>
        <v>0.84679772769487549</v>
      </c>
      <c r="N340" s="113">
        <f t="shared" si="179"/>
        <v>0.85013515006141138</v>
      </c>
      <c r="O340" s="113">
        <f t="shared" si="179"/>
        <v>0.87704807552017927</v>
      </c>
      <c r="P340" s="113">
        <f t="shared" si="179"/>
        <v>0.8907354120330685</v>
      </c>
      <c r="Q340" s="113">
        <f t="shared" si="179"/>
        <v>0.8889888077071304</v>
      </c>
      <c r="R340" s="113">
        <f t="shared" ref="R340:V340" si="180">IF(R321=0,"",R321/R302)</f>
        <v>0.87335503203564468</v>
      </c>
      <c r="S340" s="113">
        <f t="shared" si="180"/>
        <v>0.87184154473201381</v>
      </c>
      <c r="T340" s="113">
        <f t="shared" si="180"/>
        <v>0.88634285496582199</v>
      </c>
      <c r="U340" s="113">
        <f t="shared" si="180"/>
        <v>0.89055972773045367</v>
      </c>
      <c r="V340" s="113">
        <f t="shared" si="180"/>
        <v>0.92372009729675997</v>
      </c>
      <c r="W340" s="113">
        <f t="shared" ref="W340:Y340" si="181">IF(W321=0,"",W321/W302)</f>
        <v>0.93467274044503101</v>
      </c>
      <c r="X340" s="113">
        <f t="shared" si="181"/>
        <v>0.91749854531716213</v>
      </c>
      <c r="Y340" s="113">
        <f t="shared" si="181"/>
        <v>0.91461059532820388</v>
      </c>
      <c r="DA340" s="132" t="s">
        <v>3638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0.67114143927529102</v>
      </c>
      <c r="D341" s="111">
        <f t="shared" si="182"/>
        <v>0.67217978422837033</v>
      </c>
      <c r="E341" s="111">
        <f t="shared" si="182"/>
        <v>0.6733165147863831</v>
      </c>
      <c r="F341" s="111">
        <f t="shared" si="182"/>
        <v>0.67446696054204192</v>
      </c>
      <c r="G341" s="111">
        <f t="shared" si="182"/>
        <v>0.67570878135554113</v>
      </c>
      <c r="H341" s="111">
        <f t="shared" si="182"/>
        <v>0.67703321109530634</v>
      </c>
      <c r="I341" s="111">
        <f t="shared" si="182"/>
        <v>0.67846039068091935</v>
      </c>
      <c r="J341" s="111">
        <f t="shared" si="182"/>
        <v>0.68007107909764897</v>
      </c>
      <c r="K341" s="111">
        <f t="shared" si="182"/>
        <v>0.68193662001012667</v>
      </c>
      <c r="L341" s="111">
        <f t="shared" si="182"/>
        <v>0.68408154267371268</v>
      </c>
      <c r="M341" s="111">
        <f t="shared" si="182"/>
        <v>0.68815929900126838</v>
      </c>
      <c r="N341" s="111">
        <f t="shared" si="182"/>
        <v>0.69488315193444539</v>
      </c>
      <c r="O341" s="111">
        <f t="shared" si="182"/>
        <v>0.70513615361582527</v>
      </c>
      <c r="P341" s="111">
        <f t="shared" si="182"/>
        <v>0.71843220631407489</v>
      </c>
      <c r="Q341" s="111">
        <f t="shared" si="182"/>
        <v>0.73126006830672252</v>
      </c>
      <c r="R341" s="111">
        <f t="shared" ref="R341:V341" si="183">IF(R322=0,"",R322/R303)</f>
        <v>0.73994118735762915</v>
      </c>
      <c r="S341" s="111">
        <f t="shared" si="183"/>
        <v>0.74835169536519675</v>
      </c>
      <c r="T341" s="111">
        <f t="shared" si="183"/>
        <v>0.75669693333182675</v>
      </c>
      <c r="U341" s="111">
        <f t="shared" si="183"/>
        <v>0.76506079362770107</v>
      </c>
      <c r="V341" s="111">
        <f t="shared" si="183"/>
        <v>0.77327731682321399</v>
      </c>
      <c r="W341" s="111">
        <f t="shared" ref="W341:Y341" si="184">IF(W322=0,"",W322/W303)</f>
        <v>0.78078172832073423</v>
      </c>
      <c r="X341" s="111">
        <f t="shared" si="184"/>
        <v>0.79268851652187899</v>
      </c>
      <c r="Y341" s="111">
        <f t="shared" si="184"/>
        <v>0.80379682621745563</v>
      </c>
      <c r="DA341" s="63" t="s">
        <v>3639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:Y342" si="187">IF(W323=0,"",W323/W304)</f>
        <v>1</v>
      </c>
      <c r="X342" s="111">
        <f t="shared" si="187"/>
        <v>1</v>
      </c>
      <c r="Y342" s="111">
        <f t="shared" si="187"/>
        <v>1</v>
      </c>
      <c r="DA342" s="63" t="s">
        <v>3640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0.75768659939697991</v>
      </c>
      <c r="D343" s="124">
        <f t="shared" si="188"/>
        <v>0.7574314738212794</v>
      </c>
      <c r="E343" s="124">
        <f t="shared" si="188"/>
        <v>0.75952697349503273</v>
      </c>
      <c r="F343" s="124">
        <f t="shared" si="188"/>
        <v>0.75935456054225581</v>
      </c>
      <c r="G343" s="124">
        <f t="shared" si="188"/>
        <v>0.76084348282032888</v>
      </c>
      <c r="H343" s="124">
        <f t="shared" si="188"/>
        <v>0.75991496702010353</v>
      </c>
      <c r="I343" s="124">
        <f t="shared" si="188"/>
        <v>0.75763333727080096</v>
      </c>
      <c r="J343" s="124">
        <f t="shared" si="188"/>
        <v>0.75962939896690129</v>
      </c>
      <c r="K343" s="124">
        <f t="shared" si="188"/>
        <v>0.76073718736579032</v>
      </c>
      <c r="L343" s="124">
        <f t="shared" si="188"/>
        <v>0.76527184186398023</v>
      </c>
      <c r="M343" s="124">
        <f t="shared" si="188"/>
        <v>0.76659334947302338</v>
      </c>
      <c r="N343" s="124">
        <f t="shared" si="188"/>
        <v>0.77006288537540324</v>
      </c>
      <c r="O343" s="124">
        <f t="shared" si="188"/>
        <v>0.77505737782090345</v>
      </c>
      <c r="P343" s="124">
        <f t="shared" si="188"/>
        <v>0.77705908989900341</v>
      </c>
      <c r="Q343" s="124">
        <f t="shared" si="188"/>
        <v>0.78779924671619639</v>
      </c>
      <c r="R343" s="124">
        <f t="shared" ref="R343:V343" si="189">IF(R324=0,"",R324/R305)</f>
        <v>0.7960175215632177</v>
      </c>
      <c r="S343" s="124">
        <f t="shared" si="189"/>
        <v>0.81125491330399502</v>
      </c>
      <c r="T343" s="124">
        <f t="shared" si="189"/>
        <v>0.82820170322184694</v>
      </c>
      <c r="U343" s="124">
        <f t="shared" si="189"/>
        <v>0.83917581495384697</v>
      </c>
      <c r="V343" s="124">
        <f t="shared" si="189"/>
        <v>0.85441505473654811</v>
      </c>
      <c r="W343" s="124">
        <f t="shared" ref="W343:Y343" si="190">IF(W324=0,"",W324/W305)</f>
        <v>0.86180196662954811</v>
      </c>
      <c r="X343" s="124">
        <f t="shared" si="190"/>
        <v>0.85596560463155957</v>
      </c>
      <c r="Y343" s="124">
        <f t="shared" si="190"/>
        <v>0.86566073938007282</v>
      </c>
      <c r="DA343" s="130" t="s">
        <v>3641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0.61057814660504905</v>
      </c>
      <c r="D344" s="111">
        <f t="shared" si="191"/>
        <v>0.61070458550561002</v>
      </c>
      <c r="E344" s="111">
        <f t="shared" si="191"/>
        <v>0.61083103579561038</v>
      </c>
      <c r="F344" s="111">
        <f t="shared" si="191"/>
        <v>0.61095748763871593</v>
      </c>
      <c r="G344" s="111">
        <f t="shared" si="191"/>
        <v>0.61108394997082516</v>
      </c>
      <c r="H344" s="111">
        <f t="shared" si="191"/>
        <v>0.61121042169829798</v>
      </c>
      <c r="I344" s="111">
        <f t="shared" si="191"/>
        <v>0.61133690502293969</v>
      </c>
      <c r="J344" s="111">
        <f t="shared" si="191"/>
        <v>0.61146340896477103</v>
      </c>
      <c r="K344" s="111">
        <f t="shared" si="191"/>
        <v>0.61158994119318166</v>
      </c>
      <c r="L344" s="111">
        <f t="shared" si="191"/>
        <v>0.6117165037600476</v>
      </c>
      <c r="M344" s="111">
        <f t="shared" si="191"/>
        <v>0.61181262080618182</v>
      </c>
      <c r="N344" s="111">
        <f t="shared" si="191"/>
        <v>0.61186634571378151</v>
      </c>
      <c r="O344" s="111">
        <f t="shared" si="191"/>
        <v>0.61189845567976808</v>
      </c>
      <c r="P344" s="111">
        <f t="shared" si="191"/>
        <v>0.61198805323168037</v>
      </c>
      <c r="Q344" s="111">
        <f t="shared" si="191"/>
        <v>0.61235273619835429</v>
      </c>
      <c r="R344" s="111">
        <f t="shared" ref="R344:V344" si="192">IF(R325=0,"",R325/R306)</f>
        <v>0.61331066754303842</v>
      </c>
      <c r="S344" s="111">
        <f t="shared" si="192"/>
        <v>0.61466193916705603</v>
      </c>
      <c r="T344" s="111">
        <f t="shared" si="192"/>
        <v>0.61614454908467464</v>
      </c>
      <c r="U344" s="111">
        <f t="shared" si="192"/>
        <v>0.61749649531016559</v>
      </c>
      <c r="V344" s="111">
        <f t="shared" si="192"/>
        <v>0.6184557758577981</v>
      </c>
      <c r="W344" s="111">
        <f t="shared" ref="W344:Y344" si="193">IF(W325=0,"",W325/W306)</f>
        <v>0.61891681337225346</v>
      </c>
      <c r="X344" s="111">
        <f t="shared" si="193"/>
        <v>0.61930918509719324</v>
      </c>
      <c r="Y344" s="111">
        <f t="shared" si="193"/>
        <v>0.61934842226968723</v>
      </c>
      <c r="DA344" s="63" t="s">
        <v>3642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0.76655360444665888</v>
      </c>
      <c r="D345" s="45">
        <f t="shared" si="194"/>
        <v>0.76778382772742226</v>
      </c>
      <c r="E345" s="45">
        <f t="shared" si="194"/>
        <v>0.76907205632046183</v>
      </c>
      <c r="F345" s="45">
        <f t="shared" si="194"/>
        <v>0.77036819472881191</v>
      </c>
      <c r="G345" s="45">
        <f t="shared" si="194"/>
        <v>0.77171775261795117</v>
      </c>
      <c r="H345" s="45">
        <f t="shared" si="194"/>
        <v>0.77311516018419602</v>
      </c>
      <c r="I345" s="45">
        <f t="shared" si="194"/>
        <v>0.77457163101045001</v>
      </c>
      <c r="J345" s="45">
        <f t="shared" si="194"/>
        <v>0.77613310318783135</v>
      </c>
      <c r="K345" s="45">
        <f t="shared" si="194"/>
        <v>0.77783863617694593</v>
      </c>
      <c r="L345" s="45">
        <f t="shared" si="194"/>
        <v>0.77969867998486231</v>
      </c>
      <c r="M345" s="45">
        <f t="shared" si="194"/>
        <v>0.78235813160204981</v>
      </c>
      <c r="N345" s="45">
        <f t="shared" si="194"/>
        <v>0.78600058707231879</v>
      </c>
      <c r="O345" s="45">
        <f t="shared" si="194"/>
        <v>0.79106141442922395</v>
      </c>
      <c r="P345" s="45">
        <f t="shared" si="194"/>
        <v>0.79775414830594005</v>
      </c>
      <c r="Q345" s="45">
        <f t="shared" si="194"/>
        <v>0.80641461122110047</v>
      </c>
      <c r="R345" s="45">
        <f t="shared" ref="R345:V345" si="195">IF(R326=0,"",R326/R307)</f>
        <v>0.81819943067328627</v>
      </c>
      <c r="S345" s="45">
        <f t="shared" si="195"/>
        <v>0.83294608685133831</v>
      </c>
      <c r="T345" s="45">
        <f t="shared" si="195"/>
        <v>0.84882167202577063</v>
      </c>
      <c r="U345" s="45">
        <f t="shared" si="195"/>
        <v>0.86399327846714014</v>
      </c>
      <c r="V345" s="45">
        <f t="shared" si="195"/>
        <v>0.8766279984459836</v>
      </c>
      <c r="W345" s="45">
        <f t="shared" ref="W345:Y345" si="196">IF(W326=0,"",W326/W307)</f>
        <v>0.88608899617112291</v>
      </c>
      <c r="X345" s="45">
        <f t="shared" si="196"/>
        <v>0.89362906684468857</v>
      </c>
      <c r="Y345" s="45">
        <f t="shared" si="196"/>
        <v>0.9003155700339861</v>
      </c>
      <c r="DA345" s="60" t="s">
        <v>3643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148.85184914190404</v>
      </c>
      <c r="D347" s="117">
        <f t="shared" si="197"/>
        <v>233.36724448367085</v>
      </c>
      <c r="E347" s="117">
        <f t="shared" si="197"/>
        <v>383.37917592370025</v>
      </c>
      <c r="F347" s="117">
        <f t="shared" si="197"/>
        <v>308.24777035359097</v>
      </c>
      <c r="G347" s="117">
        <f t="shared" si="197"/>
        <v>259.2509382724694</v>
      </c>
      <c r="H347" s="117">
        <f t="shared" si="197"/>
        <v>151.39057609803351</v>
      </c>
      <c r="I347" s="117">
        <f t="shared" si="197"/>
        <v>95.801475132557115</v>
      </c>
      <c r="J347" s="117">
        <f t="shared" si="197"/>
        <v>232.34530889632333</v>
      </c>
      <c r="K347" s="117">
        <f t="shared" si="197"/>
        <v>151.00494312090152</v>
      </c>
      <c r="L347" s="117">
        <f t="shared" si="197"/>
        <v>205.20821322096504</v>
      </c>
      <c r="M347" s="117">
        <f t="shared" si="197"/>
        <v>234.80169841896401</v>
      </c>
      <c r="N347" s="117">
        <f t="shared" si="197"/>
        <v>157.29682970154491</v>
      </c>
      <c r="O347" s="117">
        <f t="shared" si="197"/>
        <v>192.48351859598452</v>
      </c>
      <c r="P347" s="117">
        <f t="shared" si="197"/>
        <v>135.11293257371486</v>
      </c>
      <c r="Q347" s="117">
        <f t="shared" si="197"/>
        <v>111.66806389578457</v>
      </c>
      <c r="R347" s="117">
        <f t="shared" ref="R347:V347" si="198">R348+R351+R353+R362</f>
        <v>97.527585425324702</v>
      </c>
      <c r="S347" s="117">
        <f t="shared" si="198"/>
        <v>90.395410681500906</v>
      </c>
      <c r="T347" s="117">
        <f t="shared" si="198"/>
        <v>109.64854634875024</v>
      </c>
      <c r="U347" s="117">
        <f t="shared" si="198"/>
        <v>51.097669284493421</v>
      </c>
      <c r="V347" s="117">
        <f t="shared" si="198"/>
        <v>53.383892205946012</v>
      </c>
      <c r="W347" s="117">
        <f t="shared" ref="W347:Y347" si="199">W348+W351+W353+W362</f>
        <v>25.730657022575866</v>
      </c>
      <c r="X347" s="117">
        <f t="shared" si="199"/>
        <v>36.387843388071758</v>
      </c>
      <c r="Y347" s="117">
        <f t="shared" si="199"/>
        <v>50.9695897756256</v>
      </c>
      <c r="DA347" s="129" t="s">
        <v>3794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148.46583157234477</v>
      </c>
      <c r="D348" s="122">
        <f t="shared" si="200"/>
        <v>231.97449355379558</v>
      </c>
      <c r="E348" s="122">
        <f t="shared" si="200"/>
        <v>380.02280272777972</v>
      </c>
      <c r="F348" s="122">
        <f t="shared" si="200"/>
        <v>303.93935265551158</v>
      </c>
      <c r="G348" s="122">
        <f t="shared" si="200"/>
        <v>255.49439251202503</v>
      </c>
      <c r="H348" s="122">
        <f t="shared" si="200"/>
        <v>149.53651136319272</v>
      </c>
      <c r="I348" s="122">
        <f t="shared" si="200"/>
        <v>92.428671270077928</v>
      </c>
      <c r="J348" s="122">
        <f t="shared" si="200"/>
        <v>218.89129988118466</v>
      </c>
      <c r="K348" s="122">
        <f t="shared" si="200"/>
        <v>144.11301404765015</v>
      </c>
      <c r="L348" s="122">
        <f t="shared" si="200"/>
        <v>197.30319150190945</v>
      </c>
      <c r="M348" s="122">
        <f t="shared" si="200"/>
        <v>222.9601541104775</v>
      </c>
      <c r="N348" s="122">
        <f t="shared" si="200"/>
        <v>149.30446962658576</v>
      </c>
      <c r="O348" s="122">
        <f t="shared" si="200"/>
        <v>182.20631108225209</v>
      </c>
      <c r="P348" s="122">
        <f t="shared" si="200"/>
        <v>130.09681731152068</v>
      </c>
      <c r="Q348" s="122">
        <f t="shared" si="200"/>
        <v>108.45222394322514</v>
      </c>
      <c r="R348" s="122">
        <f t="shared" ref="R348:V348" si="201">SUM(R349:R350)</f>
        <v>94.421700170463936</v>
      </c>
      <c r="S348" s="122">
        <f t="shared" si="201"/>
        <v>87.026006808178579</v>
      </c>
      <c r="T348" s="122">
        <f t="shared" si="201"/>
        <v>105.44887740553861</v>
      </c>
      <c r="U348" s="122">
        <f t="shared" si="201"/>
        <v>47.517097699618304</v>
      </c>
      <c r="V348" s="122">
        <f t="shared" si="201"/>
        <v>50.132571358236568</v>
      </c>
      <c r="W348" s="122">
        <f t="shared" ref="W348:Y348" si="202">SUM(W349:W350)</f>
        <v>22.286756120940119</v>
      </c>
      <c r="X348" s="122">
        <f t="shared" si="202"/>
        <v>29.580430879253885</v>
      </c>
      <c r="Y348" s="122">
        <f t="shared" si="202"/>
        <v>43.211025089563847</v>
      </c>
      <c r="DA348" s="130" t="s">
        <v>3795</v>
      </c>
    </row>
    <row r="349" spans="1:105" ht="12" customHeight="1" x14ac:dyDescent="0.25">
      <c r="A349" s="97" t="s">
        <v>211</v>
      </c>
      <c r="B349" s="98"/>
      <c r="C349" s="98">
        <v>148.46583157234477</v>
      </c>
      <c r="D349" s="98">
        <v>231.97449355379558</v>
      </c>
      <c r="E349" s="98">
        <v>380.02280272777972</v>
      </c>
      <c r="F349" s="98">
        <v>303.93935265551158</v>
      </c>
      <c r="G349" s="98">
        <v>255.49439251202503</v>
      </c>
      <c r="H349" s="98">
        <v>149.53651136319272</v>
      </c>
      <c r="I349" s="98">
        <v>92.428671270077928</v>
      </c>
      <c r="J349" s="98">
        <v>218.89129988118466</v>
      </c>
      <c r="K349" s="98">
        <v>144.11301404765015</v>
      </c>
      <c r="L349" s="98">
        <v>197.30319150190945</v>
      </c>
      <c r="M349" s="98">
        <v>222.9601541104775</v>
      </c>
      <c r="N349" s="98">
        <v>149.30446962658576</v>
      </c>
      <c r="O349" s="98">
        <v>182.20631108225209</v>
      </c>
      <c r="P349" s="98">
        <v>130.09681731152068</v>
      </c>
      <c r="Q349" s="98">
        <v>108.45222394322514</v>
      </c>
      <c r="R349" s="98">
        <v>94.421700170463936</v>
      </c>
      <c r="S349" s="98">
        <v>87.026006808178579</v>
      </c>
      <c r="T349" s="98">
        <v>105.44887740553861</v>
      </c>
      <c r="U349" s="98">
        <v>47.517097699618304</v>
      </c>
      <c r="V349" s="98">
        <v>50.132571358236568</v>
      </c>
      <c r="W349" s="98">
        <v>22.286756120940119</v>
      </c>
      <c r="X349" s="98">
        <v>29.580430879253885</v>
      </c>
      <c r="Y349" s="98">
        <v>43.211025089563847</v>
      </c>
      <c r="DA349" s="63" t="s">
        <v>3796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3797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3798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3799</v>
      </c>
    </row>
    <row r="353" spans="1:105" ht="12" customHeight="1" x14ac:dyDescent="0.25">
      <c r="A353" s="121" t="s">
        <v>55</v>
      </c>
      <c r="B353" s="122"/>
      <c r="C353" s="122">
        <v>0.28234921159584275</v>
      </c>
      <c r="D353" s="122">
        <v>1.1793704455088132</v>
      </c>
      <c r="E353" s="122">
        <v>3.035887367248189</v>
      </c>
      <c r="F353" s="122">
        <v>3.9882354113782883</v>
      </c>
      <c r="G353" s="122">
        <v>3.4734880920971114</v>
      </c>
      <c r="H353" s="122">
        <v>1.6322453757680164</v>
      </c>
      <c r="I353" s="122">
        <v>3.1684678443055421</v>
      </c>
      <c r="J353" s="122">
        <v>13.133687036226506</v>
      </c>
      <c r="K353" s="122">
        <v>6.6253513805087358</v>
      </c>
      <c r="L353" s="122">
        <v>7.6300917868798592</v>
      </c>
      <c r="M353" s="122">
        <v>11.456492243129206</v>
      </c>
      <c r="N353" s="122">
        <v>7.7191631924185069</v>
      </c>
      <c r="O353" s="122">
        <v>9.959956706854177</v>
      </c>
      <c r="P353" s="122">
        <v>4.6212975056210261</v>
      </c>
      <c r="Q353" s="122">
        <v>2.9521592895578097</v>
      </c>
      <c r="R353" s="122">
        <v>2.8124212953519652</v>
      </c>
      <c r="S353" s="122">
        <v>3.118131774465545</v>
      </c>
      <c r="T353" s="122">
        <v>3.9187785519220704</v>
      </c>
      <c r="U353" s="122">
        <v>3.398960371960098</v>
      </c>
      <c r="V353" s="122">
        <v>3.1017599086560703</v>
      </c>
      <c r="W353" s="122">
        <v>3.3661664992042559</v>
      </c>
      <c r="X353" s="122">
        <v>6.6563610777608311</v>
      </c>
      <c r="Y353" s="122">
        <v>7.5088011207555416</v>
      </c>
      <c r="DA353" s="130" t="s">
        <v>3800</v>
      </c>
    </row>
    <row r="354" spans="1:105" ht="12" customHeight="1" x14ac:dyDescent="0.25">
      <c r="A354" s="97" t="s">
        <v>138</v>
      </c>
      <c r="B354" s="98"/>
      <c r="C354" s="98">
        <v>0.28234921159584275</v>
      </c>
      <c r="D354" s="98">
        <v>1.1793704455088132</v>
      </c>
      <c r="E354" s="98">
        <v>3.0354073019231866</v>
      </c>
      <c r="F354" s="98">
        <v>3.9879750474793894</v>
      </c>
      <c r="G354" s="98">
        <v>3.4732126495251952</v>
      </c>
      <c r="H354" s="98">
        <v>1.6319718166340085</v>
      </c>
      <c r="I354" s="98">
        <v>3.1668730577818023</v>
      </c>
      <c r="J354" s="98">
        <v>13.12724566181778</v>
      </c>
      <c r="K354" s="98">
        <v>6.6174729458910058</v>
      </c>
      <c r="L354" s="98">
        <v>7.6251220064856442</v>
      </c>
      <c r="M354" s="98">
        <v>11.447856667725601</v>
      </c>
      <c r="N354" s="98">
        <v>7.7191631924185069</v>
      </c>
      <c r="O354" s="98">
        <v>9.9548745921190154</v>
      </c>
      <c r="P354" s="98">
        <v>4.6138661891695927</v>
      </c>
      <c r="Q354" s="98">
        <v>2.9447531821524215</v>
      </c>
      <c r="R354" s="98">
        <v>2.8115468212296344</v>
      </c>
      <c r="S354" s="98">
        <v>3.1148068124354462</v>
      </c>
      <c r="T354" s="98">
        <v>3.915814093873653</v>
      </c>
      <c r="U354" s="98">
        <v>3.3974268906021869</v>
      </c>
      <c r="V354" s="98">
        <v>3.0992102300415172</v>
      </c>
      <c r="W354" s="98">
        <v>3.3637245668586999</v>
      </c>
      <c r="X354" s="98">
        <v>6.6283642059755392</v>
      </c>
      <c r="Y354" s="98">
        <v>7.5001159377186841</v>
      </c>
      <c r="DA354" s="63" t="s">
        <v>3801</v>
      </c>
    </row>
    <row r="355" spans="1:105" ht="12" customHeight="1" x14ac:dyDescent="0.25">
      <c r="A355" s="97" t="s">
        <v>137</v>
      </c>
      <c r="B355" s="98"/>
      <c r="C355" s="98">
        <v>0</v>
      </c>
      <c r="D355" s="98">
        <v>0</v>
      </c>
      <c r="E355" s="98">
        <v>4.8006532500226816E-4</v>
      </c>
      <c r="F355" s="98">
        <v>2.6036389889899457E-4</v>
      </c>
      <c r="G355" s="98">
        <v>2.7544257191630721E-4</v>
      </c>
      <c r="H355" s="98">
        <v>2.7355913400792665E-4</v>
      </c>
      <c r="I355" s="98">
        <v>1.5947865237397468E-3</v>
      </c>
      <c r="J355" s="98">
        <v>6.4413744087259599E-3</v>
      </c>
      <c r="K355" s="98">
        <v>7.8784346177298605E-3</v>
      </c>
      <c r="L355" s="98">
        <v>4.9697803942148578E-3</v>
      </c>
      <c r="M355" s="98">
        <v>8.6355754036061792E-3</v>
      </c>
      <c r="N355" s="98">
        <v>0</v>
      </c>
      <c r="O355" s="98">
        <v>5.0821147351612873E-3</v>
      </c>
      <c r="P355" s="98">
        <v>7.4313164514334439E-3</v>
      </c>
      <c r="Q355" s="98">
        <v>7.4061074053881383E-3</v>
      </c>
      <c r="R355" s="98">
        <v>8.7447412233084497E-4</v>
      </c>
      <c r="S355" s="98">
        <v>3.3249620300986734E-3</v>
      </c>
      <c r="T355" s="98">
        <v>2.9644580484175548E-3</v>
      </c>
      <c r="U355" s="98">
        <v>1.5334813579110272E-3</v>
      </c>
      <c r="V355" s="98">
        <v>2.5496786145530136E-3</v>
      </c>
      <c r="W355" s="98">
        <v>2.4419323455559337E-3</v>
      </c>
      <c r="X355" s="98">
        <v>2.7996871785291609E-2</v>
      </c>
      <c r="Y355" s="98">
        <v>8.6851830368574641E-3</v>
      </c>
      <c r="DA355" s="63" t="s">
        <v>3802</v>
      </c>
    </row>
    <row r="356" spans="1:105" ht="12" customHeight="1" x14ac:dyDescent="0.25">
      <c r="A356" s="100" t="s">
        <v>211</v>
      </c>
      <c r="B356" s="101"/>
      <c r="C356" s="101">
        <v>0</v>
      </c>
      <c r="D356" s="101">
        <v>0</v>
      </c>
      <c r="E356" s="101">
        <v>4.8006532500226816E-4</v>
      </c>
      <c r="F356" s="101">
        <v>2.6036389889899457E-4</v>
      </c>
      <c r="G356" s="101">
        <v>2.7544257191630721E-4</v>
      </c>
      <c r="H356" s="101">
        <v>2.7355913400792665E-4</v>
      </c>
      <c r="I356" s="101">
        <v>1.5947865237397468E-3</v>
      </c>
      <c r="J356" s="101">
        <v>6.4413744087259599E-3</v>
      </c>
      <c r="K356" s="101">
        <v>7.8784346177298605E-3</v>
      </c>
      <c r="L356" s="101">
        <v>4.9697803942148578E-3</v>
      </c>
      <c r="M356" s="101">
        <v>8.6355754036061792E-3</v>
      </c>
      <c r="N356" s="101">
        <v>0</v>
      </c>
      <c r="O356" s="101">
        <v>5.0821147351612873E-3</v>
      </c>
      <c r="P356" s="101">
        <v>7.4313164514334439E-3</v>
      </c>
      <c r="Q356" s="101">
        <v>7.4061074053881383E-3</v>
      </c>
      <c r="R356" s="101">
        <v>8.7447412233084497E-4</v>
      </c>
      <c r="S356" s="101">
        <v>3.3249620300986734E-3</v>
      </c>
      <c r="T356" s="101">
        <v>2.9644580484175548E-3</v>
      </c>
      <c r="U356" s="101">
        <v>1.5334813579110272E-3</v>
      </c>
      <c r="V356" s="101">
        <v>2.5496786145530136E-3</v>
      </c>
      <c r="W356" s="101">
        <v>2.4419323455559337E-3</v>
      </c>
      <c r="X356" s="101">
        <v>2.7996871785291609E-2</v>
      </c>
      <c r="Y356" s="101">
        <v>8.6851830368574641E-3</v>
      </c>
      <c r="DA356" s="131" t="s">
        <v>3803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3804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3805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3806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3807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3808</v>
      </c>
    </row>
    <row r="362" spans="1:105" ht="12" customHeight="1" x14ac:dyDescent="0.25">
      <c r="A362" s="121" t="s">
        <v>54</v>
      </c>
      <c r="B362" s="122"/>
      <c r="C362" s="122">
        <v>0.10366835796343556</v>
      </c>
      <c r="D362" s="122">
        <v>0.21338048436643015</v>
      </c>
      <c r="E362" s="122">
        <v>0.32048582867237574</v>
      </c>
      <c r="F362" s="122">
        <v>0.32018228670109972</v>
      </c>
      <c r="G362" s="122">
        <v>0.28305766834727797</v>
      </c>
      <c r="H362" s="122">
        <v>0.22181935907278033</v>
      </c>
      <c r="I362" s="122">
        <v>0.20433601817365352</v>
      </c>
      <c r="J362" s="122">
        <v>0.32032197891215936</v>
      </c>
      <c r="K362" s="122">
        <v>0.26657769274262733</v>
      </c>
      <c r="L362" s="122">
        <v>0.27492993217571049</v>
      </c>
      <c r="M362" s="122">
        <v>0.38505206535727382</v>
      </c>
      <c r="N362" s="122">
        <v>0.27319688254063335</v>
      </c>
      <c r="O362" s="122">
        <v>0.31725080687825452</v>
      </c>
      <c r="P362" s="122">
        <v>0.39481775657315699</v>
      </c>
      <c r="Q362" s="122">
        <v>0.26368066300162507</v>
      </c>
      <c r="R362" s="122">
        <v>0.29346395950879461</v>
      </c>
      <c r="S362" s="122">
        <v>0.25127209885678775</v>
      </c>
      <c r="T362" s="122">
        <v>0.28089039128956278</v>
      </c>
      <c r="U362" s="122">
        <v>0.181611212915014</v>
      </c>
      <c r="V362" s="122">
        <v>0.14956093905337423</v>
      </c>
      <c r="W362" s="122">
        <v>7.7734402431490907E-2</v>
      </c>
      <c r="X362" s="122">
        <v>0.15105143105704252</v>
      </c>
      <c r="Y362" s="122">
        <v>0.24976356530620858</v>
      </c>
      <c r="DA362" s="130" t="s">
        <v>3809</v>
      </c>
    </row>
    <row r="363" spans="1:105" ht="12" customHeight="1" x14ac:dyDescent="0.25">
      <c r="A363" s="97" t="s">
        <v>50</v>
      </c>
      <c r="B363" s="98"/>
      <c r="C363" s="98">
        <v>0.10366835796343556</v>
      </c>
      <c r="D363" s="98">
        <v>0.21338048436643015</v>
      </c>
      <c r="E363" s="98">
        <v>0.32048582867237574</v>
      </c>
      <c r="F363" s="98">
        <v>0.32018228670109972</v>
      </c>
      <c r="G363" s="98">
        <v>0.28305766834727797</v>
      </c>
      <c r="H363" s="98">
        <v>0.22181935907278033</v>
      </c>
      <c r="I363" s="98">
        <v>0.20433601817365352</v>
      </c>
      <c r="J363" s="98">
        <v>0.32032197891215936</v>
      </c>
      <c r="K363" s="98">
        <v>0.26657769274262733</v>
      </c>
      <c r="L363" s="98">
        <v>0.27492993217571049</v>
      </c>
      <c r="M363" s="98">
        <v>0.38505206535727382</v>
      </c>
      <c r="N363" s="98">
        <v>0.27319688254063335</v>
      </c>
      <c r="O363" s="98">
        <v>0.31725080687825452</v>
      </c>
      <c r="P363" s="98">
        <v>0.39481775657315699</v>
      </c>
      <c r="Q363" s="98">
        <v>0.26368066300162507</v>
      </c>
      <c r="R363" s="98">
        <v>0.29346395950879461</v>
      </c>
      <c r="S363" s="98">
        <v>0.25127209885678775</v>
      </c>
      <c r="T363" s="98">
        <v>0.28089039128956278</v>
      </c>
      <c r="U363" s="98">
        <v>0.181611212915014</v>
      </c>
      <c r="V363" s="98">
        <v>0.14956093905337423</v>
      </c>
      <c r="W363" s="98">
        <v>7.7734402431490907E-2</v>
      </c>
      <c r="X363" s="98">
        <v>0.15105143105704252</v>
      </c>
      <c r="Y363" s="98">
        <v>0.24976356530620858</v>
      </c>
      <c r="DA363" s="63" t="s">
        <v>3810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3811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23325.644498564499</v>
      </c>
      <c r="D366" s="117">
        <f t="shared" si="204"/>
        <v>20437.260189160032</v>
      </c>
      <c r="E366" s="117">
        <f t="shared" si="204"/>
        <v>21975.011992445583</v>
      </c>
      <c r="F366" s="117">
        <f t="shared" si="204"/>
        <v>20611.36200159751</v>
      </c>
      <c r="G366" s="117">
        <f t="shared" si="204"/>
        <v>20116.334036232383</v>
      </c>
      <c r="H366" s="117">
        <f t="shared" si="204"/>
        <v>17976.005980322399</v>
      </c>
      <c r="I366" s="117">
        <f t="shared" si="204"/>
        <v>15491.090988049884</v>
      </c>
      <c r="J366" s="117">
        <f t="shared" si="204"/>
        <v>19092.711324570522</v>
      </c>
      <c r="K366" s="117">
        <f t="shared" si="204"/>
        <v>16366.82122186095</v>
      </c>
      <c r="L366" s="117">
        <f t="shared" si="204"/>
        <v>17620.361800388979</v>
      </c>
      <c r="M366" s="117">
        <f t="shared" si="204"/>
        <v>14714.694607763282</v>
      </c>
      <c r="N366" s="117">
        <f t="shared" si="204"/>
        <v>14317.790897325913</v>
      </c>
      <c r="O366" s="117">
        <f t="shared" si="204"/>
        <v>14556.24125631433</v>
      </c>
      <c r="P366" s="117">
        <f t="shared" si="204"/>
        <v>11155.676704364656</v>
      </c>
      <c r="Q366" s="117">
        <f t="shared" si="204"/>
        <v>12112.284383172639</v>
      </c>
      <c r="R366" s="117">
        <f t="shared" ref="R366:V366" si="205">R367+R370+R372+R381</f>
        <v>10835.680399034796</v>
      </c>
      <c r="S366" s="117">
        <f t="shared" si="205"/>
        <v>10562.440565756522</v>
      </c>
      <c r="T366" s="117">
        <f t="shared" si="205"/>
        <v>10050.195635366163</v>
      </c>
      <c r="U366" s="117">
        <f t="shared" si="205"/>
        <v>8253.4442133822413</v>
      </c>
      <c r="V366" s="117">
        <f t="shared" si="205"/>
        <v>8806.9216872552352</v>
      </c>
      <c r="W366" s="117">
        <f t="shared" ref="W366:Y366" si="206">W367+W370+W372+W381</f>
        <v>7821.3099074098418</v>
      </c>
      <c r="X366" s="117">
        <f t="shared" si="206"/>
        <v>6139.8643571867033</v>
      </c>
      <c r="Y366" s="117">
        <f t="shared" si="206"/>
        <v>5009.4117453912359</v>
      </c>
      <c r="DA366" s="129" t="s">
        <v>3962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21238.062271649906</v>
      </c>
      <c r="D367" s="122">
        <f t="shared" si="207"/>
        <v>18339.078360125404</v>
      </c>
      <c r="E367" s="122">
        <f t="shared" si="207"/>
        <v>19831.221124198375</v>
      </c>
      <c r="F367" s="122">
        <f t="shared" si="207"/>
        <v>18343.474488770451</v>
      </c>
      <c r="G367" s="122">
        <f t="shared" si="207"/>
        <v>17753.475093685171</v>
      </c>
      <c r="H367" s="122">
        <f t="shared" si="207"/>
        <v>15548.202832986755</v>
      </c>
      <c r="I367" s="122">
        <f t="shared" si="207"/>
        <v>13071.091335667017</v>
      </c>
      <c r="J367" s="122">
        <f t="shared" si="207"/>
        <v>16614.594863120587</v>
      </c>
      <c r="K367" s="122">
        <f t="shared" si="207"/>
        <v>13988.063211668563</v>
      </c>
      <c r="L367" s="122">
        <f t="shared" si="207"/>
        <v>15269.403488474132</v>
      </c>
      <c r="M367" s="122">
        <f t="shared" si="207"/>
        <v>12410.369954949439</v>
      </c>
      <c r="N367" s="122">
        <f t="shared" si="207"/>
        <v>11978.475395671674</v>
      </c>
      <c r="O367" s="122">
        <f t="shared" si="207"/>
        <v>12283.654363356538</v>
      </c>
      <c r="P367" s="122">
        <f t="shared" si="207"/>
        <v>8936.7579509285006</v>
      </c>
      <c r="Q367" s="122">
        <f t="shared" si="207"/>
        <v>9954.4665735448889</v>
      </c>
      <c r="R367" s="122">
        <f t="shared" ref="R367:V367" si="208">SUM(R368:R369)</f>
        <v>8695.2040760512118</v>
      </c>
      <c r="S367" s="122">
        <f t="shared" si="208"/>
        <v>8454.6370329193196</v>
      </c>
      <c r="T367" s="122">
        <f t="shared" si="208"/>
        <v>7986.154279799699</v>
      </c>
      <c r="U367" s="122">
        <f t="shared" si="208"/>
        <v>6201.1325482881475</v>
      </c>
      <c r="V367" s="122">
        <f t="shared" si="208"/>
        <v>6978.5765935849286</v>
      </c>
      <c r="W367" s="122">
        <f t="shared" ref="W367:Y367" si="209">SUM(W368:W369)</f>
        <v>6093.3610741500879</v>
      </c>
      <c r="X367" s="122">
        <f t="shared" si="209"/>
        <v>4646.1177857968232</v>
      </c>
      <c r="Y367" s="122">
        <f t="shared" si="209"/>
        <v>3672.8904958953208</v>
      </c>
      <c r="DA367" s="130" t="s">
        <v>3963</v>
      </c>
    </row>
    <row r="368" spans="1:105" ht="12" customHeight="1" x14ac:dyDescent="0.25">
      <c r="A368" s="97" t="s">
        <v>211</v>
      </c>
      <c r="B368" s="98"/>
      <c r="C368" s="98">
        <v>20984.974616239691</v>
      </c>
      <c r="D368" s="98">
        <v>18123.760256484991</v>
      </c>
      <c r="E368" s="98">
        <v>19600.079173160659</v>
      </c>
      <c r="F368" s="98">
        <v>18127.730036635443</v>
      </c>
      <c r="G368" s="98">
        <v>17545.875548808643</v>
      </c>
      <c r="H368" s="98">
        <v>15368.544953086672</v>
      </c>
      <c r="I368" s="98">
        <v>12920.490097049616</v>
      </c>
      <c r="J368" s="98">
        <v>16421.456990276005</v>
      </c>
      <c r="K368" s="98">
        <v>13825.43021517624</v>
      </c>
      <c r="L368" s="98">
        <v>15091.751121360636</v>
      </c>
      <c r="M368" s="98">
        <v>12264.302077205524</v>
      </c>
      <c r="N368" s="98">
        <v>11833.307425037112</v>
      </c>
      <c r="O368" s="98">
        <v>12128.412847419846</v>
      </c>
      <c r="P368" s="98">
        <v>8818.180270239458</v>
      </c>
      <c r="Q368" s="98">
        <v>9817.8406179869853</v>
      </c>
      <c r="R368" s="98">
        <v>8574.5707901422102</v>
      </c>
      <c r="S368" s="98">
        <v>8337.2633930688662</v>
      </c>
      <c r="T368" s="98">
        <v>7875.3357264568922</v>
      </c>
      <c r="U368" s="98">
        <v>6114.8014072072438</v>
      </c>
      <c r="V368" s="98">
        <v>6885.5019775547908</v>
      </c>
      <c r="W368" s="98">
        <v>6011.404713256924</v>
      </c>
      <c r="X368" s="98">
        <v>4585.85275359144</v>
      </c>
      <c r="Y368" s="98">
        <v>3625.5132213642601</v>
      </c>
      <c r="DA368" s="63" t="s">
        <v>3964</v>
      </c>
    </row>
    <row r="369" spans="1:105" ht="12" customHeight="1" x14ac:dyDescent="0.25">
      <c r="A369" s="97" t="s">
        <v>53</v>
      </c>
      <c r="B369" s="98"/>
      <c r="C369" s="98">
        <v>253.08765541021381</v>
      </c>
      <c r="D369" s="98">
        <v>215.31810364041189</v>
      </c>
      <c r="E369" s="98">
        <v>231.14195103771689</v>
      </c>
      <c r="F369" s="98">
        <v>215.74445213500837</v>
      </c>
      <c r="G369" s="98">
        <v>207.59954487652678</v>
      </c>
      <c r="H369" s="98">
        <v>179.65787990008403</v>
      </c>
      <c r="I369" s="98">
        <v>150.60123861740141</v>
      </c>
      <c r="J369" s="98">
        <v>193.1378728445799</v>
      </c>
      <c r="K369" s="98">
        <v>162.63299649232249</v>
      </c>
      <c r="L369" s="98">
        <v>177.65236711349701</v>
      </c>
      <c r="M369" s="98">
        <v>146.06787774391498</v>
      </c>
      <c r="N369" s="98">
        <v>145.16797063456235</v>
      </c>
      <c r="O369" s="98">
        <v>155.24151593669168</v>
      </c>
      <c r="P369" s="98">
        <v>118.57768068904205</v>
      </c>
      <c r="Q369" s="98">
        <v>136.62595555790276</v>
      </c>
      <c r="R369" s="98">
        <v>120.6332859090014</v>
      </c>
      <c r="S369" s="98">
        <v>117.37363985045332</v>
      </c>
      <c r="T369" s="98">
        <v>110.81855334280706</v>
      </c>
      <c r="U369" s="98">
        <v>86.331141080903407</v>
      </c>
      <c r="V369" s="98">
        <v>93.074616030138117</v>
      </c>
      <c r="W369" s="98">
        <v>81.956360893163748</v>
      </c>
      <c r="X369" s="98">
        <v>60.265032205383292</v>
      </c>
      <c r="Y369" s="98">
        <v>47.377274531060834</v>
      </c>
      <c r="DA369" s="63" t="s">
        <v>3965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4.8965423075935126</v>
      </c>
      <c r="D370" s="122">
        <f t="shared" si="210"/>
        <v>1.6207087035940995</v>
      </c>
      <c r="E370" s="122">
        <f t="shared" si="210"/>
        <v>5.4294151177531127</v>
      </c>
      <c r="F370" s="122">
        <f t="shared" si="210"/>
        <v>2.3337389145782539</v>
      </c>
      <c r="G370" s="122">
        <f t="shared" si="210"/>
        <v>14.794789818952482</v>
      </c>
      <c r="H370" s="122">
        <f t="shared" si="210"/>
        <v>38.601672235101951</v>
      </c>
      <c r="I370" s="122">
        <f t="shared" si="210"/>
        <v>11.805784370187672</v>
      </c>
      <c r="J370" s="122">
        <f t="shared" si="210"/>
        <v>10.75325739069269</v>
      </c>
      <c r="K370" s="122">
        <f t="shared" si="210"/>
        <v>2.4679468563615017</v>
      </c>
      <c r="L370" s="122">
        <f t="shared" si="210"/>
        <v>13.375643118977864</v>
      </c>
      <c r="M370" s="122">
        <f t="shared" si="210"/>
        <v>1.9813071417862682</v>
      </c>
      <c r="N370" s="122">
        <f t="shared" si="210"/>
        <v>11.352976084839721</v>
      </c>
      <c r="O370" s="122">
        <f t="shared" si="210"/>
        <v>18.907168570231125</v>
      </c>
      <c r="P370" s="122">
        <f t="shared" si="210"/>
        <v>10.383729224932525</v>
      </c>
      <c r="Q370" s="122">
        <f t="shared" si="210"/>
        <v>6.6809133077751994</v>
      </c>
      <c r="R370" s="122">
        <f t="shared" si="210"/>
        <v>10.405643391913989</v>
      </c>
      <c r="S370" s="122">
        <f t="shared" si="210"/>
        <v>9.56562437173314</v>
      </c>
      <c r="T370" s="122">
        <f t="shared" si="210"/>
        <v>4.5946411887137542</v>
      </c>
      <c r="U370" s="122">
        <f t="shared" si="210"/>
        <v>30.239209609365382</v>
      </c>
      <c r="V370" s="122">
        <f t="shared" si="210"/>
        <v>46.895702138758736</v>
      </c>
      <c r="W370" s="122">
        <f t="shared" si="210"/>
        <v>28.271561525420498</v>
      </c>
      <c r="X370" s="122">
        <f t="shared" si="210"/>
        <v>21.755174703436264</v>
      </c>
      <c r="Y370" s="122">
        <f t="shared" si="210"/>
        <v>21.982941612496173</v>
      </c>
      <c r="DA370" s="130" t="s">
        <v>3966</v>
      </c>
    </row>
    <row r="371" spans="1:105" ht="12" customHeight="1" x14ac:dyDescent="0.25">
      <c r="A371" s="97" t="s">
        <v>53</v>
      </c>
      <c r="B371" s="98"/>
      <c r="C371" s="98">
        <f>RES_hhdet_in_fech!C48</f>
        <v>4.8965423075935126</v>
      </c>
      <c r="D371" s="98">
        <f>RES_hhdet_in_fech!D48</f>
        <v>1.6207087035940995</v>
      </c>
      <c r="E371" s="98">
        <f>RES_hhdet_in_fech!E48</f>
        <v>5.4294151177531127</v>
      </c>
      <c r="F371" s="98">
        <f>RES_hhdet_in_fech!F48</f>
        <v>2.3337389145782539</v>
      </c>
      <c r="G371" s="98">
        <f>RES_hhdet_in_fech!G48</f>
        <v>14.794789818952482</v>
      </c>
      <c r="H371" s="98">
        <f>RES_hhdet_in_fech!H48</f>
        <v>38.601672235101951</v>
      </c>
      <c r="I371" s="98">
        <f>RES_hhdet_in_fech!I48</f>
        <v>11.805784370187672</v>
      </c>
      <c r="J371" s="98">
        <f>RES_hhdet_in_fech!J48</f>
        <v>10.75325739069269</v>
      </c>
      <c r="K371" s="98">
        <f>RES_hhdet_in_fech!K48</f>
        <v>2.4679468563615017</v>
      </c>
      <c r="L371" s="98">
        <f>RES_hhdet_in_fech!L48</f>
        <v>13.375643118977864</v>
      </c>
      <c r="M371" s="98">
        <f>RES_hhdet_in_fech!M48</f>
        <v>1.9813071417862682</v>
      </c>
      <c r="N371" s="98">
        <f>RES_hhdet_in_fech!N48</f>
        <v>11.352976084839721</v>
      </c>
      <c r="O371" s="98">
        <f>RES_hhdet_in_fech!O48</f>
        <v>18.907168570231125</v>
      </c>
      <c r="P371" s="98">
        <f>RES_hhdet_in_fech!P48</f>
        <v>10.383729224932525</v>
      </c>
      <c r="Q371" s="98">
        <f>RES_hhdet_in_fech!Q48</f>
        <v>6.6809133077751994</v>
      </c>
      <c r="R371" s="98">
        <f>RES_hhdet_in_fech!R48</f>
        <v>10.405643391913989</v>
      </c>
      <c r="S371" s="98">
        <f>RES_hhdet_in_fech!S48</f>
        <v>9.56562437173314</v>
      </c>
      <c r="T371" s="98">
        <f>RES_hhdet_in_fech!T48</f>
        <v>4.5946411887137542</v>
      </c>
      <c r="U371" s="98">
        <f>RES_hhdet_in_fech!U48</f>
        <v>30.239209609365382</v>
      </c>
      <c r="V371" s="98">
        <f>RES_hhdet_in_fech!V48</f>
        <v>46.895702138758736</v>
      </c>
      <c r="W371" s="98">
        <f>RES_hhdet_in_fech!W48</f>
        <v>28.271561525420498</v>
      </c>
      <c r="X371" s="98">
        <f>RES_hhdet_in_fech!X48</f>
        <v>21.755174703436264</v>
      </c>
      <c r="Y371" s="98">
        <f>RES_hhdet_in_fech!Y48</f>
        <v>21.982941612496173</v>
      </c>
      <c r="DA371" s="63" t="s">
        <v>3967</v>
      </c>
    </row>
    <row r="372" spans="1:105" ht="12" customHeight="1" x14ac:dyDescent="0.25">
      <c r="A372" s="121" t="s">
        <v>55</v>
      </c>
      <c r="B372" s="122"/>
      <c r="C372" s="122">
        <v>1780.4361768316849</v>
      </c>
      <c r="D372" s="122">
        <v>1799.799303157025</v>
      </c>
      <c r="E372" s="122">
        <v>1816.9480601268108</v>
      </c>
      <c r="F372" s="122">
        <v>1941.3417939465808</v>
      </c>
      <c r="G372" s="122">
        <v>2011.1949858325277</v>
      </c>
      <c r="H372" s="122">
        <v>2061.2001833050717</v>
      </c>
      <c r="I372" s="122">
        <v>2085.299702338104</v>
      </c>
      <c r="J372" s="122">
        <v>2186.0746106461952</v>
      </c>
      <c r="K372" s="122">
        <v>2084.564901850933</v>
      </c>
      <c r="L372" s="122">
        <v>2051.0604117185617</v>
      </c>
      <c r="M372" s="122">
        <v>2033.9453024979118</v>
      </c>
      <c r="N372" s="122">
        <v>2050.8481018984385</v>
      </c>
      <c r="O372" s="122">
        <v>1976.6553709840052</v>
      </c>
      <c r="P372" s="122">
        <v>1927.0882800213701</v>
      </c>
      <c r="Q372" s="122">
        <v>1859.515535787519</v>
      </c>
      <c r="R372" s="122">
        <v>1841.5462419257303</v>
      </c>
      <c r="S372" s="122">
        <v>1814.3738477231771</v>
      </c>
      <c r="T372" s="122">
        <v>1782.1428226559228</v>
      </c>
      <c r="U372" s="122">
        <v>1750.0524703733415</v>
      </c>
      <c r="V372" s="122">
        <v>1501.5978680759431</v>
      </c>
      <c r="W372" s="122">
        <v>1429.2446947254814</v>
      </c>
      <c r="X372" s="122">
        <v>1271.9346608274852</v>
      </c>
      <c r="Y372" s="122">
        <v>1115.2773886700634</v>
      </c>
      <c r="DA372" s="130" t="s">
        <v>3968</v>
      </c>
    </row>
    <row r="373" spans="1:105" ht="12" customHeight="1" x14ac:dyDescent="0.25">
      <c r="A373" s="97" t="s">
        <v>138</v>
      </c>
      <c r="B373" s="98"/>
      <c r="C373" s="98">
        <v>2222.174727502234</v>
      </c>
      <c r="D373" s="98">
        <v>2047.8495584859145</v>
      </c>
      <c r="E373" s="98">
        <v>2116.7707468346216</v>
      </c>
      <c r="F373" s="98">
        <v>2452.7876114773198</v>
      </c>
      <c r="G373" s="98">
        <v>2539.0568239158738</v>
      </c>
      <c r="H373" s="98">
        <v>2484.5774718870653</v>
      </c>
      <c r="I373" s="98">
        <v>2279.0003038023269</v>
      </c>
      <c r="J373" s="98">
        <v>2626.0637991596982</v>
      </c>
      <c r="K373" s="98">
        <v>2469.5358829526126</v>
      </c>
      <c r="L373" s="98">
        <v>2370.9734481449145</v>
      </c>
      <c r="M373" s="98">
        <v>2459.2983312261435</v>
      </c>
      <c r="N373" s="98">
        <v>2317.0876602293101</v>
      </c>
      <c r="O373" s="98">
        <v>2190.6024178116986</v>
      </c>
      <c r="P373" s="98">
        <v>2225.6864145810659</v>
      </c>
      <c r="Q373" s="98">
        <v>2203.0885972279079</v>
      </c>
      <c r="R373" s="98">
        <v>1986.3713879015561</v>
      </c>
      <c r="S373" s="98">
        <v>1902.7056609780254</v>
      </c>
      <c r="T373" s="98">
        <v>1859.1438824723116</v>
      </c>
      <c r="U373" s="98">
        <v>1795.8088404605121</v>
      </c>
      <c r="V373" s="98">
        <v>1610.7596867115099</v>
      </c>
      <c r="W373" s="98">
        <v>1513.9745811281059</v>
      </c>
      <c r="X373" s="98">
        <v>1370.0323187932845</v>
      </c>
      <c r="Y373" s="98">
        <v>1236.419373369703</v>
      </c>
      <c r="DA373" s="63" t="s">
        <v>3969</v>
      </c>
    </row>
    <row r="374" spans="1:105" ht="12" customHeight="1" x14ac:dyDescent="0.25">
      <c r="A374" s="97" t="s">
        <v>137</v>
      </c>
      <c r="B374" s="98"/>
      <c r="C374" s="98">
        <v>0</v>
      </c>
      <c r="D374" s="98">
        <v>0</v>
      </c>
      <c r="E374" s="98">
        <v>1563.8825772577575</v>
      </c>
      <c r="F374" s="98">
        <v>1785.3924129052775</v>
      </c>
      <c r="G374" s="98">
        <v>1862.2806754486023</v>
      </c>
      <c r="H374" s="98">
        <v>1833.5586320292123</v>
      </c>
      <c r="I374" s="98">
        <v>1711.4628952344435</v>
      </c>
      <c r="J374" s="98">
        <v>1935.4278407923766</v>
      </c>
      <c r="K374" s="98">
        <v>1840.554856036543</v>
      </c>
      <c r="L374" s="98">
        <v>1776.6577815906207</v>
      </c>
      <c r="M374" s="98">
        <v>1842.8152092250182</v>
      </c>
      <c r="N374" s="98">
        <v>0</v>
      </c>
      <c r="O374" s="98">
        <v>1645.5173458558638</v>
      </c>
      <c r="P374" s="98">
        <v>1704.086300893614</v>
      </c>
      <c r="Q374" s="98">
        <v>1750.5682571225291</v>
      </c>
      <c r="R374" s="98">
        <v>1644.4135014309866</v>
      </c>
      <c r="S374" s="98">
        <v>1607.3494573729281</v>
      </c>
      <c r="T374" s="98">
        <v>1568.02883539871</v>
      </c>
      <c r="U374" s="98">
        <v>1529.0517261898217</v>
      </c>
      <c r="V374" s="98">
        <v>1336.5228104607099</v>
      </c>
      <c r="W374" s="98">
        <v>1252.5359786487372</v>
      </c>
      <c r="X374" s="98">
        <v>1172.7951048392756</v>
      </c>
      <c r="Y374" s="98">
        <v>1068.3830563401996</v>
      </c>
      <c r="DA374" s="63" t="s">
        <v>3970</v>
      </c>
    </row>
    <row r="375" spans="1:105" ht="12" customHeight="1" x14ac:dyDescent="0.25">
      <c r="A375" s="100" t="s">
        <v>211</v>
      </c>
      <c r="B375" s="101"/>
      <c r="C375" s="101">
        <v>0</v>
      </c>
      <c r="D375" s="101">
        <v>0</v>
      </c>
      <c r="E375" s="101">
        <v>900.8881749680337</v>
      </c>
      <c r="F375" s="101">
        <v>977.14830134061731</v>
      </c>
      <c r="G375" s="101">
        <v>1033.5782829358691</v>
      </c>
      <c r="H375" s="101">
        <v>1026.6160093761166</v>
      </c>
      <c r="I375" s="101">
        <v>997.51479844032121</v>
      </c>
      <c r="J375" s="101">
        <v>1050.9181660194702</v>
      </c>
      <c r="K375" s="101">
        <v>1019.2032182988263</v>
      </c>
      <c r="L375" s="101">
        <v>984.0404879022966</v>
      </c>
      <c r="M375" s="101">
        <v>983.4527404473954</v>
      </c>
      <c r="N375" s="101">
        <v>0</v>
      </c>
      <c r="O375" s="101">
        <v>734.31650368578266</v>
      </c>
      <c r="P375" s="101">
        <v>698.04986572453049</v>
      </c>
      <c r="Q375" s="101">
        <v>751.90256476422473</v>
      </c>
      <c r="R375" s="101">
        <v>821.08302531197739</v>
      </c>
      <c r="S375" s="101">
        <v>832.7430970353663</v>
      </c>
      <c r="T375" s="101">
        <v>742.67004212254005</v>
      </c>
      <c r="U375" s="101">
        <v>720.0867413159184</v>
      </c>
      <c r="V375" s="101">
        <v>455.97792578693867</v>
      </c>
      <c r="W375" s="101">
        <v>382.02407064020696</v>
      </c>
      <c r="X375" s="101">
        <v>481.99826544666536</v>
      </c>
      <c r="Y375" s="101">
        <v>479.41524974201411</v>
      </c>
      <c r="DA375" s="131" t="s">
        <v>3971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662.99440228972367</v>
      </c>
      <c r="F376" s="104">
        <v>808.2441115646601</v>
      </c>
      <c r="G376" s="104">
        <v>828.70239251273324</v>
      </c>
      <c r="H376" s="104">
        <v>806.9426226530959</v>
      </c>
      <c r="I376" s="104">
        <v>713.94809679412231</v>
      </c>
      <c r="J376" s="104">
        <v>884.50967477290635</v>
      </c>
      <c r="K376" s="104">
        <v>821.35163773771649</v>
      </c>
      <c r="L376" s="104">
        <v>792.61729368832391</v>
      </c>
      <c r="M376" s="104">
        <v>859.36246877762278</v>
      </c>
      <c r="N376" s="104">
        <v>0</v>
      </c>
      <c r="O376" s="104">
        <v>911.20084217008116</v>
      </c>
      <c r="P376" s="104">
        <v>1006.0364351690832</v>
      </c>
      <c r="Q376" s="104">
        <v>998.66569235830445</v>
      </c>
      <c r="R376" s="104">
        <v>823.33047611900929</v>
      </c>
      <c r="S376" s="104">
        <v>774.6063603375618</v>
      </c>
      <c r="T376" s="104">
        <v>825.35879327616999</v>
      </c>
      <c r="U376" s="104">
        <v>808.96498487390329</v>
      </c>
      <c r="V376" s="104">
        <v>880.54488467377143</v>
      </c>
      <c r="W376" s="104">
        <v>870.51190800853021</v>
      </c>
      <c r="X376" s="104">
        <v>690.7968393926102</v>
      </c>
      <c r="Y376" s="104">
        <v>588.96780659818535</v>
      </c>
      <c r="DA376" s="132" t="s">
        <v>3972</v>
      </c>
    </row>
    <row r="377" spans="1:105" ht="12" customHeight="1" x14ac:dyDescent="0.25">
      <c r="A377" s="106" t="s">
        <v>122</v>
      </c>
      <c r="B377" s="101"/>
      <c r="C377" s="101">
        <v>1784.3840993876379</v>
      </c>
      <c r="D377" s="101">
        <v>1793.299620247104</v>
      </c>
      <c r="E377" s="101">
        <v>1807.8299640852283</v>
      </c>
      <c r="F377" s="101">
        <v>1888.3201780447275</v>
      </c>
      <c r="G377" s="101">
        <v>1959.5578499313233</v>
      </c>
      <c r="H377" s="101">
        <v>2041.7974821721109</v>
      </c>
      <c r="I377" s="101">
        <v>2076.5917035568577</v>
      </c>
      <c r="J377" s="101">
        <v>1963.8514487022314</v>
      </c>
      <c r="K377" s="101">
        <v>2049.6310763751376</v>
      </c>
      <c r="L377" s="101">
        <v>1989.9012200212924</v>
      </c>
      <c r="M377" s="101">
        <v>1926.9679944477548</v>
      </c>
      <c r="N377" s="101">
        <v>1974.3975620843494</v>
      </c>
      <c r="O377" s="101">
        <v>1936.4721669388357</v>
      </c>
      <c r="P377" s="101">
        <v>1948.8842312231784</v>
      </c>
      <c r="Q377" s="101">
        <v>1891.8826491678117</v>
      </c>
      <c r="R377" s="101">
        <v>1878.015951823842</v>
      </c>
      <c r="S377" s="101">
        <v>1857.7538451823107</v>
      </c>
      <c r="T377" s="101">
        <v>1804.2864645016941</v>
      </c>
      <c r="U377" s="101">
        <v>1764.2990225515496</v>
      </c>
      <c r="V377" s="101">
        <v>1493.2507333620774</v>
      </c>
      <c r="W377" s="101">
        <v>1346.1711066365019</v>
      </c>
      <c r="X377" s="101">
        <v>1090.6531785224083</v>
      </c>
      <c r="Y377" s="101">
        <v>1023.2977408467202</v>
      </c>
      <c r="DA377" s="131" t="s">
        <v>3973</v>
      </c>
    </row>
    <row r="378" spans="1:105" ht="12" customHeight="1" x14ac:dyDescent="0.25">
      <c r="A378" s="107" t="s">
        <v>121</v>
      </c>
      <c r="B378" s="104"/>
      <c r="C378" s="104">
        <v>1437.3896826876678</v>
      </c>
      <c r="D378" s="104">
        <v>1451.4667959132053</v>
      </c>
      <c r="E378" s="104">
        <v>1469.1702322989836</v>
      </c>
      <c r="F378" s="104">
        <v>1518.826443741877</v>
      </c>
      <c r="G378" s="104">
        <v>1582.7937772453145</v>
      </c>
      <c r="H378" s="104">
        <v>1654.7855469575893</v>
      </c>
      <c r="I378" s="104">
        <v>1702.0092382231935</v>
      </c>
      <c r="J378" s="104">
        <v>1588.2055368425886</v>
      </c>
      <c r="K378" s="104">
        <v>1668.9874382886849</v>
      </c>
      <c r="L378" s="104">
        <v>1623.8633042211973</v>
      </c>
      <c r="M378" s="104">
        <v>1567.2868459512679</v>
      </c>
      <c r="N378" s="104">
        <v>1614.1656552784809</v>
      </c>
      <c r="O378" s="104">
        <v>1556.8094603411057</v>
      </c>
      <c r="P378" s="104">
        <v>1572.7843038847707</v>
      </c>
      <c r="Q378" s="104">
        <v>1558.6554200295636</v>
      </c>
      <c r="R378" s="104">
        <v>1593.7095448432649</v>
      </c>
      <c r="S378" s="104">
        <v>1597.4952980186802</v>
      </c>
      <c r="T378" s="104">
        <v>1542.1802165284039</v>
      </c>
      <c r="U378" s="104">
        <v>1515.7818239951157</v>
      </c>
      <c r="V378" s="104">
        <v>1248.5659635894449</v>
      </c>
      <c r="W378" s="104">
        <v>1123.4702802850168</v>
      </c>
      <c r="X378" s="104">
        <v>949.38784682817322</v>
      </c>
      <c r="Y378" s="104">
        <v>905.32692579711841</v>
      </c>
      <c r="DA378" s="132" t="s">
        <v>3974</v>
      </c>
    </row>
    <row r="379" spans="1:105" ht="12" customHeight="1" x14ac:dyDescent="0.25">
      <c r="A379" s="108" t="s">
        <v>53</v>
      </c>
      <c r="B379" s="98"/>
      <c r="C379" s="98">
        <v>728.5904092506446</v>
      </c>
      <c r="D379" s="98">
        <v>749.81502021812253</v>
      </c>
      <c r="E379" s="98">
        <v>769.73696963774501</v>
      </c>
      <c r="F379" s="98">
        <v>752.37473857755504</v>
      </c>
      <c r="G379" s="98">
        <v>797.65881260928904</v>
      </c>
      <c r="H379" s="98">
        <v>843.61267867287779</v>
      </c>
      <c r="I379" s="98">
        <v>909.43933897975785</v>
      </c>
      <c r="J379" s="98">
        <v>785.16791827336056</v>
      </c>
      <c r="K379" s="98">
        <v>846.20832220551131</v>
      </c>
      <c r="L379" s="98">
        <v>826.11712093666574</v>
      </c>
      <c r="M379" s="98">
        <v>769.98257566975678</v>
      </c>
      <c r="N379" s="98">
        <v>792.83295969404844</v>
      </c>
      <c r="O379" s="98">
        <v>649.15628533157224</v>
      </c>
      <c r="P379" s="98">
        <v>610.33126933727499</v>
      </c>
      <c r="Q379" s="98">
        <v>643.84996848443279</v>
      </c>
      <c r="R379" s="98">
        <v>776.11403436161777</v>
      </c>
      <c r="S379" s="98">
        <v>813.56609967651866</v>
      </c>
      <c r="T379" s="98">
        <v>720.41755551672793</v>
      </c>
      <c r="U379" s="98">
        <v>706.08723882543256</v>
      </c>
      <c r="V379" s="98">
        <v>420.07481954029521</v>
      </c>
      <c r="W379" s="98">
        <v>334.79524329912266</v>
      </c>
      <c r="X379" s="98">
        <v>377.81736499800661</v>
      </c>
      <c r="Y379" s="98">
        <v>394.00650732002038</v>
      </c>
      <c r="DA379" s="63" t="s">
        <v>3975</v>
      </c>
    </row>
    <row r="380" spans="1:105" ht="12" customHeight="1" x14ac:dyDescent="0.25">
      <c r="A380" s="108" t="s">
        <v>52</v>
      </c>
      <c r="B380" s="98"/>
      <c r="C380" s="98">
        <v>708.79927343702309</v>
      </c>
      <c r="D380" s="98">
        <v>701.65177569508262</v>
      </c>
      <c r="E380" s="98">
        <v>699.43326266123847</v>
      </c>
      <c r="F380" s="98">
        <v>766.45170516432199</v>
      </c>
      <c r="G380" s="98">
        <v>785.1349646360253</v>
      </c>
      <c r="H380" s="98">
        <v>811.17286828471163</v>
      </c>
      <c r="I380" s="98">
        <v>792.56989924343532</v>
      </c>
      <c r="J380" s="98">
        <v>803.03761856922813</v>
      </c>
      <c r="K380" s="98">
        <v>822.77911608317322</v>
      </c>
      <c r="L380" s="98">
        <v>797.74618328453175</v>
      </c>
      <c r="M380" s="98">
        <v>797.30427028151087</v>
      </c>
      <c r="N380" s="98">
        <v>821.3326955844326</v>
      </c>
      <c r="O380" s="98">
        <v>907.65317500953347</v>
      </c>
      <c r="P380" s="98">
        <v>962.4530345474958</v>
      </c>
      <c r="Q380" s="98">
        <v>914.80545154513095</v>
      </c>
      <c r="R380" s="98">
        <v>817.59551048164724</v>
      </c>
      <c r="S380" s="98">
        <v>783.9291983421615</v>
      </c>
      <c r="T380" s="98">
        <v>821.7626610116763</v>
      </c>
      <c r="U380" s="98">
        <v>809.69458516968314</v>
      </c>
      <c r="V380" s="98">
        <v>828.49114404914963</v>
      </c>
      <c r="W380" s="98">
        <v>788.67503698589417</v>
      </c>
      <c r="X380" s="98">
        <v>571.57048183016661</v>
      </c>
      <c r="Y380" s="98">
        <v>511.32041847709803</v>
      </c>
      <c r="DA380" s="63" t="s">
        <v>3976</v>
      </c>
    </row>
    <row r="381" spans="1:105" ht="12" customHeight="1" x14ac:dyDescent="0.25">
      <c r="A381" s="121" t="s">
        <v>54</v>
      </c>
      <c r="B381" s="122"/>
      <c r="C381" s="122">
        <v>302.24950777531399</v>
      </c>
      <c r="D381" s="122">
        <v>296.76181717400749</v>
      </c>
      <c r="E381" s="122">
        <v>321.41339300264485</v>
      </c>
      <c r="F381" s="122">
        <v>324.21197996589979</v>
      </c>
      <c r="G381" s="122">
        <v>336.86916689573098</v>
      </c>
      <c r="H381" s="122">
        <v>328.001291795469</v>
      </c>
      <c r="I381" s="122">
        <v>322.89416567457454</v>
      </c>
      <c r="J381" s="122">
        <v>281.28859341304519</v>
      </c>
      <c r="K381" s="122">
        <v>291.72516148509186</v>
      </c>
      <c r="L381" s="122">
        <v>286.52225707730889</v>
      </c>
      <c r="M381" s="122">
        <v>268.39804317414405</v>
      </c>
      <c r="N381" s="122">
        <v>277.11442367096072</v>
      </c>
      <c r="O381" s="122">
        <v>277.02435340355538</v>
      </c>
      <c r="P381" s="122">
        <v>281.44674418985409</v>
      </c>
      <c r="Q381" s="122">
        <v>291.62136053245484</v>
      </c>
      <c r="R381" s="122">
        <v>288.52443766594013</v>
      </c>
      <c r="S381" s="122">
        <v>283.86406074229296</v>
      </c>
      <c r="T381" s="122">
        <v>277.3038917218268</v>
      </c>
      <c r="U381" s="122">
        <v>272.01998511138618</v>
      </c>
      <c r="V381" s="122">
        <v>279.85152345560465</v>
      </c>
      <c r="W381" s="122">
        <v>270.43257700885277</v>
      </c>
      <c r="X381" s="122">
        <v>200.05673585895883</v>
      </c>
      <c r="Y381" s="122">
        <v>199.26091921335572</v>
      </c>
      <c r="DA381" s="130" t="s">
        <v>3977</v>
      </c>
    </row>
    <row r="382" spans="1:105" ht="12" customHeight="1" x14ac:dyDescent="0.25">
      <c r="A382" s="97" t="s">
        <v>50</v>
      </c>
      <c r="B382" s="98"/>
      <c r="C382" s="98">
        <v>366.85460863115145</v>
      </c>
      <c r="D382" s="98">
        <v>364.7922500481763</v>
      </c>
      <c r="E382" s="98">
        <v>406.11324741494724</v>
      </c>
      <c r="F382" s="98">
        <v>404.1001072440298</v>
      </c>
      <c r="G382" s="98">
        <v>397.34432153604013</v>
      </c>
      <c r="H382" s="98">
        <v>413.41639234611313</v>
      </c>
      <c r="I382" s="98">
        <v>406.6567107538844</v>
      </c>
      <c r="J382" s="98">
        <v>344.68739301183268</v>
      </c>
      <c r="K382" s="98">
        <v>369.26492005344909</v>
      </c>
      <c r="L382" s="98">
        <v>352.95771548798615</v>
      </c>
      <c r="M382" s="98">
        <v>352.62530522441068</v>
      </c>
      <c r="N382" s="98">
        <v>355.50186341399223</v>
      </c>
      <c r="O382" s="98">
        <v>352.14227483869814</v>
      </c>
      <c r="P382" s="98">
        <v>383.5930714598224</v>
      </c>
      <c r="Q382" s="98">
        <v>368.49862204896493</v>
      </c>
      <c r="R382" s="98">
        <v>393.26703056548502</v>
      </c>
      <c r="S382" s="98">
        <v>386.08931355252929</v>
      </c>
      <c r="T382" s="98">
        <v>382.94550668022509</v>
      </c>
      <c r="U382" s="98">
        <v>399.74294091172294</v>
      </c>
      <c r="V382" s="98">
        <v>369.05532264790696</v>
      </c>
      <c r="W382" s="98">
        <v>349.89887775600494</v>
      </c>
      <c r="X382" s="98">
        <v>317.7047849421736</v>
      </c>
      <c r="Y382" s="98">
        <v>287.22702242635171</v>
      </c>
      <c r="DA382" s="63" t="s">
        <v>3978</v>
      </c>
    </row>
    <row r="383" spans="1:105" ht="12" customHeight="1" x14ac:dyDescent="0.25">
      <c r="A383" s="109" t="s">
        <v>120</v>
      </c>
      <c r="B383" s="33"/>
      <c r="C383" s="33">
        <v>299.07488518625325</v>
      </c>
      <c r="D383" s="33">
        <v>292.90776211381376</v>
      </c>
      <c r="E383" s="33">
        <v>317.16715520784658</v>
      </c>
      <c r="F383" s="33">
        <v>319.5238263251353</v>
      </c>
      <c r="G383" s="33">
        <v>333.18699846641323</v>
      </c>
      <c r="H383" s="33">
        <v>322.09403716189007</v>
      </c>
      <c r="I383" s="33">
        <v>315.37304735854315</v>
      </c>
      <c r="J383" s="33">
        <v>275.64139586125458</v>
      </c>
      <c r="K383" s="33">
        <v>284.86640639907989</v>
      </c>
      <c r="L383" s="33">
        <v>281.54340915052035</v>
      </c>
      <c r="M383" s="33">
        <v>262.02347891884006</v>
      </c>
      <c r="N383" s="33">
        <v>271.09228880890385</v>
      </c>
      <c r="O383" s="33">
        <v>271.34670291545171</v>
      </c>
      <c r="P383" s="33">
        <v>272.3542722072163</v>
      </c>
      <c r="Q383" s="33">
        <v>285.3059772027637</v>
      </c>
      <c r="R383" s="33">
        <v>279.48707739291183</v>
      </c>
      <c r="S383" s="33">
        <v>275.80674556714843</v>
      </c>
      <c r="T383" s="33">
        <v>270.05965168825844</v>
      </c>
      <c r="U383" s="33">
        <v>262.6258283152448</v>
      </c>
      <c r="V383" s="33">
        <v>273.62540538991345</v>
      </c>
      <c r="W383" s="33">
        <v>264.42747407802949</v>
      </c>
      <c r="X383" s="33">
        <v>188.92283430663613</v>
      </c>
      <c r="Y383" s="33">
        <v>191.02961942359437</v>
      </c>
      <c r="DA383" s="60" t="s">
        <v>3979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12254.077729588778</v>
      </c>
      <c r="D385" s="117">
        <f t="shared" si="211"/>
        <v>10857.641457479966</v>
      </c>
      <c r="E385" s="117">
        <f t="shared" si="211"/>
        <v>11768.391785344527</v>
      </c>
      <c r="F385" s="117">
        <f t="shared" si="211"/>
        <v>11152.944937956057</v>
      </c>
      <c r="G385" s="117">
        <f t="shared" si="211"/>
        <v>11037.808023730135</v>
      </c>
      <c r="H385" s="117">
        <f t="shared" si="211"/>
        <v>10076.819863296587</v>
      </c>
      <c r="I385" s="117">
        <f t="shared" si="211"/>
        <v>8738.368498428481</v>
      </c>
      <c r="J385" s="117">
        <f t="shared" si="211"/>
        <v>10734.284191610648</v>
      </c>
      <c r="K385" s="117">
        <f t="shared" si="211"/>
        <v>9385.9630264381703</v>
      </c>
      <c r="L385" s="117">
        <f t="shared" si="211"/>
        <v>10216.188414001263</v>
      </c>
      <c r="M385" s="117">
        <f t="shared" si="211"/>
        <v>8723.1576717485805</v>
      </c>
      <c r="N385" s="117">
        <f t="shared" si="211"/>
        <v>8811.3282417248356</v>
      </c>
      <c r="O385" s="117">
        <f t="shared" si="211"/>
        <v>9404.391329662416</v>
      </c>
      <c r="P385" s="117">
        <f t="shared" si="211"/>
        <v>7628.8011260227713</v>
      </c>
      <c r="Q385" s="117">
        <f t="shared" si="211"/>
        <v>8578.6565420838124</v>
      </c>
      <c r="R385" s="117">
        <f t="shared" ref="R385:V385" si="212">R386+R389+R391+R400</f>
        <v>7807.6091947203286</v>
      </c>
      <c r="S385" s="117">
        <f t="shared" si="212"/>
        <v>7674.662548996871</v>
      </c>
      <c r="T385" s="117">
        <f t="shared" si="212"/>
        <v>7309.703863258308</v>
      </c>
      <c r="U385" s="117">
        <f t="shared" si="212"/>
        <v>6141.3530778026088</v>
      </c>
      <c r="V385" s="117">
        <f t="shared" si="212"/>
        <v>6617.6098975433133</v>
      </c>
      <c r="W385" s="117">
        <f t="shared" ref="W385:Y385" si="213">W386+W389+W391+W400</f>
        <v>5850.0022442454538</v>
      </c>
      <c r="X385" s="117">
        <f t="shared" si="213"/>
        <v>4619.9192271322045</v>
      </c>
      <c r="Y385" s="117">
        <f t="shared" si="213"/>
        <v>3807.4259344545935</v>
      </c>
      <c r="DA385" s="129" t="s">
        <v>4130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10814.781762826653</v>
      </c>
      <c r="D386" s="122">
        <f t="shared" si="214"/>
        <v>9427.2909267054292</v>
      </c>
      <c r="E386" s="122">
        <f t="shared" si="214"/>
        <v>10296.379797087317</v>
      </c>
      <c r="F386" s="122">
        <f t="shared" si="214"/>
        <v>9619.5174114545553</v>
      </c>
      <c r="G386" s="122">
        <f t="shared" si="214"/>
        <v>9405.2253764182115</v>
      </c>
      <c r="H386" s="122">
        <f t="shared" si="214"/>
        <v>8322.7748989515967</v>
      </c>
      <c r="I386" s="122">
        <f t="shared" si="214"/>
        <v>7072.969096297601</v>
      </c>
      <c r="J386" s="122">
        <f t="shared" si="214"/>
        <v>9096.7559346273993</v>
      </c>
      <c r="K386" s="122">
        <f t="shared" si="214"/>
        <v>7757.675130313085</v>
      </c>
      <c r="L386" s="122">
        <f t="shared" si="214"/>
        <v>8588.1632727521956</v>
      </c>
      <c r="M386" s="122">
        <f t="shared" si="214"/>
        <v>7157.0343951681343</v>
      </c>
      <c r="N386" s="122">
        <f t="shared" si="214"/>
        <v>7175.7620596919223</v>
      </c>
      <c r="O386" s="122">
        <f t="shared" si="214"/>
        <v>7742.6649172927018</v>
      </c>
      <c r="P386" s="122">
        <f t="shared" si="214"/>
        <v>5954.8107799361651</v>
      </c>
      <c r="Q386" s="122">
        <f t="shared" si="214"/>
        <v>6918.6644911165095</v>
      </c>
      <c r="R386" s="122">
        <f t="shared" ref="R386:V386" si="215">SUM(R387:R388)</f>
        <v>6138.3957764291272</v>
      </c>
      <c r="S386" s="122">
        <f t="shared" si="215"/>
        <v>6011.8665042600524</v>
      </c>
      <c r="T386" s="122">
        <f t="shared" si="215"/>
        <v>5692.295453747045</v>
      </c>
      <c r="U386" s="122">
        <f t="shared" si="215"/>
        <v>4423.1547550688001</v>
      </c>
      <c r="V386" s="122">
        <f t="shared" si="215"/>
        <v>4986.4908994753323</v>
      </c>
      <c r="W386" s="122">
        <f t="shared" ref="W386:Y386" si="216">SUM(W387:W388)</f>
        <v>4366.2290923019364</v>
      </c>
      <c r="X386" s="122">
        <f t="shared" si="216"/>
        <v>3333.8190613139923</v>
      </c>
      <c r="Y386" s="122">
        <f t="shared" si="216"/>
        <v>2638.0693900480992</v>
      </c>
      <c r="DA386" s="130" t="s">
        <v>4131</v>
      </c>
    </row>
    <row r="387" spans="1:105" ht="12" customHeight="1" x14ac:dyDescent="0.25">
      <c r="A387" s="97" t="s">
        <v>211</v>
      </c>
      <c r="B387" s="98"/>
      <c r="C387" s="98">
        <v>10561.694107416439</v>
      </c>
      <c r="D387" s="98">
        <v>9211.972823065018</v>
      </c>
      <c r="E387" s="98">
        <v>10065.2378460496</v>
      </c>
      <c r="F387" s="98">
        <v>9403.7729593195472</v>
      </c>
      <c r="G387" s="98">
        <v>9197.6258315416853</v>
      </c>
      <c r="H387" s="98">
        <v>8143.1170190515131</v>
      </c>
      <c r="I387" s="98">
        <v>6922.3678576801994</v>
      </c>
      <c r="J387" s="98">
        <v>8903.6180617828195</v>
      </c>
      <c r="K387" s="98">
        <v>7595.0421338207625</v>
      </c>
      <c r="L387" s="98">
        <v>8410.5109056386991</v>
      </c>
      <c r="M387" s="98">
        <v>7010.9665174242191</v>
      </c>
      <c r="N387" s="98">
        <v>7030.5940890573602</v>
      </c>
      <c r="O387" s="98">
        <v>7587.4234013560099</v>
      </c>
      <c r="P387" s="98">
        <v>5836.2330992471234</v>
      </c>
      <c r="Q387" s="98">
        <v>6782.0385355586068</v>
      </c>
      <c r="R387" s="98">
        <v>6017.7624905201255</v>
      </c>
      <c r="S387" s="98">
        <v>5894.492864409599</v>
      </c>
      <c r="T387" s="98">
        <v>5581.4769004042382</v>
      </c>
      <c r="U387" s="98">
        <v>4336.8236139878964</v>
      </c>
      <c r="V387" s="98">
        <v>4893.4162834451945</v>
      </c>
      <c r="W387" s="98">
        <v>4284.2727314087724</v>
      </c>
      <c r="X387" s="98">
        <v>3273.554029108609</v>
      </c>
      <c r="Y387" s="98">
        <v>2590.6921155170385</v>
      </c>
      <c r="DA387" s="63" t="s">
        <v>4132</v>
      </c>
    </row>
    <row r="388" spans="1:105" ht="12" customHeight="1" x14ac:dyDescent="0.25">
      <c r="A388" s="97" t="s">
        <v>53</v>
      </c>
      <c r="B388" s="98"/>
      <c r="C388" s="98">
        <v>253.08765541021381</v>
      </c>
      <c r="D388" s="98">
        <v>215.31810364041189</v>
      </c>
      <c r="E388" s="98">
        <v>231.14195103771689</v>
      </c>
      <c r="F388" s="98">
        <v>215.74445213500837</v>
      </c>
      <c r="G388" s="98">
        <v>207.59954487652678</v>
      </c>
      <c r="H388" s="98">
        <v>179.65787990008403</v>
      </c>
      <c r="I388" s="98">
        <v>150.60123861740141</v>
      </c>
      <c r="J388" s="98">
        <v>193.1378728445799</v>
      </c>
      <c r="K388" s="98">
        <v>162.63299649232249</v>
      </c>
      <c r="L388" s="98">
        <v>177.65236711349701</v>
      </c>
      <c r="M388" s="98">
        <v>146.06787774391498</v>
      </c>
      <c r="N388" s="98">
        <v>145.16797063456235</v>
      </c>
      <c r="O388" s="98">
        <v>155.24151593669168</v>
      </c>
      <c r="P388" s="98">
        <v>118.57768068904205</v>
      </c>
      <c r="Q388" s="98">
        <v>136.62595555790276</v>
      </c>
      <c r="R388" s="98">
        <v>120.6332859090014</v>
      </c>
      <c r="S388" s="98">
        <v>117.37363985045332</v>
      </c>
      <c r="T388" s="98">
        <v>110.81855334280706</v>
      </c>
      <c r="U388" s="98">
        <v>86.331141080903407</v>
      </c>
      <c r="V388" s="98">
        <v>93.074616030138117</v>
      </c>
      <c r="W388" s="98">
        <v>81.956360893163748</v>
      </c>
      <c r="X388" s="98">
        <v>60.265032205383292</v>
      </c>
      <c r="Y388" s="98">
        <v>47.377274531060834</v>
      </c>
      <c r="DA388" s="63" t="s">
        <v>4133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12.634293192996282</v>
      </c>
      <c r="D389" s="122">
        <f t="shared" si="217"/>
        <v>4.3728668630392544</v>
      </c>
      <c r="E389" s="122">
        <f t="shared" si="217"/>
        <v>15.298786344554765</v>
      </c>
      <c r="F389" s="122">
        <f t="shared" si="217"/>
        <v>6.8573646687259115</v>
      </c>
      <c r="G389" s="122">
        <f t="shared" si="217"/>
        <v>45.281224568746723</v>
      </c>
      <c r="H389" s="122">
        <f t="shared" si="217"/>
        <v>122.92429434840253</v>
      </c>
      <c r="I389" s="122">
        <f t="shared" si="217"/>
        <v>39.076379699241706</v>
      </c>
      <c r="J389" s="122">
        <f t="shared" si="217"/>
        <v>36.96747841091193</v>
      </c>
      <c r="K389" s="122">
        <f t="shared" si="217"/>
        <v>8.8069287959588394</v>
      </c>
      <c r="L389" s="122">
        <f t="shared" si="217"/>
        <v>49.519265447367374</v>
      </c>
      <c r="M389" s="122">
        <f t="shared" si="217"/>
        <v>7.6386835728236298</v>
      </c>
      <c r="N389" s="122">
        <f t="shared" si="217"/>
        <v>45.786305757010773</v>
      </c>
      <c r="O389" s="122">
        <f t="shared" si="217"/>
        <v>80.065951977193706</v>
      </c>
      <c r="P389" s="122">
        <f t="shared" si="217"/>
        <v>46.112826857144007</v>
      </c>
      <c r="Q389" s="122">
        <f t="shared" si="217"/>
        <v>30.726307611443836</v>
      </c>
      <c r="R389" s="122">
        <f t="shared" si="217"/>
        <v>48.21357004875874</v>
      </c>
      <c r="S389" s="122">
        <f t="shared" si="217"/>
        <v>44.357863938739172</v>
      </c>
      <c r="T389" s="122">
        <f t="shared" si="217"/>
        <v>21.325792034193562</v>
      </c>
      <c r="U389" s="122">
        <f t="shared" si="217"/>
        <v>140.49597292735456</v>
      </c>
      <c r="V389" s="122">
        <f t="shared" si="217"/>
        <v>218.51486442514653</v>
      </c>
      <c r="W389" s="122">
        <f t="shared" si="217"/>
        <v>132.98111654291262</v>
      </c>
      <c r="X389" s="122">
        <f t="shared" si="217"/>
        <v>103.44211099358647</v>
      </c>
      <c r="Y389" s="122">
        <f t="shared" si="217"/>
        <v>105.79183343819361</v>
      </c>
      <c r="DA389" s="130" t="s">
        <v>4134</v>
      </c>
    </row>
    <row r="390" spans="1:105" ht="12" customHeight="1" x14ac:dyDescent="0.25">
      <c r="A390" s="97" t="s">
        <v>53</v>
      </c>
      <c r="B390" s="98"/>
      <c r="C390" s="98">
        <f>RES_hhdet_in_tesh!C48</f>
        <v>12.634293192996282</v>
      </c>
      <c r="D390" s="98">
        <f>RES_hhdet_in_tesh!D48</f>
        <v>4.3728668630392544</v>
      </c>
      <c r="E390" s="98">
        <f>RES_hhdet_in_tesh!E48</f>
        <v>15.298786344554765</v>
      </c>
      <c r="F390" s="98">
        <f>RES_hhdet_in_tesh!F48</f>
        <v>6.8573646687259115</v>
      </c>
      <c r="G390" s="98">
        <f>RES_hhdet_in_tesh!G48</f>
        <v>45.281224568746723</v>
      </c>
      <c r="H390" s="98">
        <f>RES_hhdet_in_tesh!H48</f>
        <v>122.92429434840253</v>
      </c>
      <c r="I390" s="98">
        <f>RES_hhdet_in_tesh!I48</f>
        <v>39.076379699241706</v>
      </c>
      <c r="J390" s="98">
        <f>RES_hhdet_in_tesh!J48</f>
        <v>36.96747841091193</v>
      </c>
      <c r="K390" s="98">
        <f>RES_hhdet_in_tesh!K48</f>
        <v>8.8069287959588394</v>
      </c>
      <c r="L390" s="98">
        <f>RES_hhdet_in_tesh!L48</f>
        <v>49.519265447367374</v>
      </c>
      <c r="M390" s="98">
        <f>RES_hhdet_in_tesh!M48</f>
        <v>7.6386835728236298</v>
      </c>
      <c r="N390" s="98">
        <f>RES_hhdet_in_tesh!N48</f>
        <v>45.786305757010773</v>
      </c>
      <c r="O390" s="98">
        <f>RES_hhdet_in_tesh!O48</f>
        <v>80.065951977193706</v>
      </c>
      <c r="P390" s="98">
        <f>RES_hhdet_in_tesh!P48</f>
        <v>46.112826857144007</v>
      </c>
      <c r="Q390" s="98">
        <f>RES_hhdet_in_tesh!Q48</f>
        <v>30.726307611443836</v>
      </c>
      <c r="R390" s="98">
        <f>RES_hhdet_in_tesh!R48</f>
        <v>48.21357004875874</v>
      </c>
      <c r="S390" s="98">
        <f>RES_hhdet_in_tesh!S48</f>
        <v>44.357863938739172</v>
      </c>
      <c r="T390" s="98">
        <f>RES_hhdet_in_tesh!T48</f>
        <v>21.325792034193562</v>
      </c>
      <c r="U390" s="98">
        <f>RES_hhdet_in_tesh!U48</f>
        <v>140.49597292735456</v>
      </c>
      <c r="V390" s="98">
        <f>RES_hhdet_in_tesh!V48</f>
        <v>218.51486442514653</v>
      </c>
      <c r="W390" s="98">
        <f>RES_hhdet_in_tesh!W48</f>
        <v>132.98111654291262</v>
      </c>
      <c r="X390" s="98">
        <f>RES_hhdet_in_tesh!X48</f>
        <v>103.44211099358647</v>
      </c>
      <c r="Y390" s="98">
        <f>RES_hhdet_in_tesh!Y48</f>
        <v>105.79183343819361</v>
      </c>
      <c r="DA390" s="63" t="s">
        <v>4135</v>
      </c>
    </row>
    <row r="391" spans="1:105" ht="12" customHeight="1" x14ac:dyDescent="0.25">
      <c r="A391" s="121" t="s">
        <v>55</v>
      </c>
      <c r="B391" s="122"/>
      <c r="C391" s="122">
        <v>1197.6512718534416</v>
      </c>
      <c r="D391" s="122">
        <v>1201.2009233555079</v>
      </c>
      <c r="E391" s="122">
        <v>1212.5910602845897</v>
      </c>
      <c r="F391" s="122">
        <v>1280.3783162632353</v>
      </c>
      <c r="G391" s="122">
        <v>1330.996712547445</v>
      </c>
      <c r="H391" s="122">
        <v>1381.8675791592837</v>
      </c>
      <c r="I391" s="122">
        <v>1381.6876381063398</v>
      </c>
      <c r="J391" s="122">
        <v>1386.8856934217392</v>
      </c>
      <c r="K391" s="122">
        <v>1397.5547884971265</v>
      </c>
      <c r="L391" s="122">
        <v>1359.2384603931237</v>
      </c>
      <c r="M391" s="122">
        <v>1352.7324380987509</v>
      </c>
      <c r="N391" s="122">
        <v>1376.3843436047005</v>
      </c>
      <c r="O391" s="122">
        <v>1366.9506914510287</v>
      </c>
      <c r="P391" s="122">
        <v>1409.1767683342564</v>
      </c>
      <c r="Q391" s="122">
        <v>1399.5266552020403</v>
      </c>
      <c r="R391" s="122">
        <v>1391.3293404611798</v>
      </c>
      <c r="S391" s="122">
        <v>1388.1520668104715</v>
      </c>
      <c r="T391" s="122">
        <v>1366.4190620430052</v>
      </c>
      <c r="U391" s="122">
        <v>1349.4297571168738</v>
      </c>
      <c r="V391" s="122">
        <v>1173.4947789114078</v>
      </c>
      <c r="W391" s="122">
        <v>1117.7327086936782</v>
      </c>
      <c r="X391" s="122">
        <v>1011.4163699544957</v>
      </c>
      <c r="Y391" s="122">
        <v>891.07235631251444</v>
      </c>
      <c r="DA391" s="130" t="s">
        <v>4136</v>
      </c>
    </row>
    <row r="392" spans="1:105" ht="12" customHeight="1" x14ac:dyDescent="0.25">
      <c r="A392" s="97" t="s">
        <v>138</v>
      </c>
      <c r="B392" s="98"/>
      <c r="C392" s="98">
        <v>1201.4679472042044</v>
      </c>
      <c r="D392" s="98">
        <v>1111.5786190501854</v>
      </c>
      <c r="E392" s="98">
        <v>1154.1264732679069</v>
      </c>
      <c r="F392" s="98">
        <v>1343.384664422475</v>
      </c>
      <c r="G392" s="98">
        <v>1397.5912700760446</v>
      </c>
      <c r="H392" s="98">
        <v>1375.018787330438</v>
      </c>
      <c r="I392" s="98">
        <v>1268.7367098046936</v>
      </c>
      <c r="J392" s="98">
        <v>1471.9867554710418</v>
      </c>
      <c r="K392" s="98">
        <v>1395.5036813655809</v>
      </c>
      <c r="L392" s="98">
        <v>1352.4841213813938</v>
      </c>
      <c r="M392" s="98">
        <v>1429.6728756105454</v>
      </c>
      <c r="N392" s="98">
        <v>1388.6313826389119</v>
      </c>
      <c r="O392" s="98">
        <v>1370.3675692726617</v>
      </c>
      <c r="P392" s="98">
        <v>1463.2044330911849</v>
      </c>
      <c r="Q392" s="98">
        <v>1511.5263738302358</v>
      </c>
      <c r="R392" s="98">
        <v>1399.7944909180619</v>
      </c>
      <c r="S392" s="98">
        <v>1373.7960298739715</v>
      </c>
      <c r="T392" s="98">
        <v>1371.2165461061459</v>
      </c>
      <c r="U392" s="98">
        <v>1348.2563726910003</v>
      </c>
      <c r="V392" s="98">
        <v>1226.0972174928095</v>
      </c>
      <c r="W392" s="98">
        <v>1162.1146782668127</v>
      </c>
      <c r="X392" s="98">
        <v>1056.2005444573695</v>
      </c>
      <c r="Y392" s="98">
        <v>955.28480353052123</v>
      </c>
      <c r="DA392" s="63" t="s">
        <v>4137</v>
      </c>
    </row>
    <row r="393" spans="1:105" ht="12" customHeight="1" x14ac:dyDescent="0.25">
      <c r="A393" s="97" t="s">
        <v>137</v>
      </c>
      <c r="B393" s="98"/>
      <c r="C393" s="98">
        <v>0</v>
      </c>
      <c r="D393" s="98">
        <v>0</v>
      </c>
      <c r="E393" s="98">
        <v>1154.1854742276853</v>
      </c>
      <c r="F393" s="98">
        <v>1343.425403554643</v>
      </c>
      <c r="G393" s="98">
        <v>1397.6223046490595</v>
      </c>
      <c r="H393" s="98">
        <v>1375.0940754609742</v>
      </c>
      <c r="I393" s="98">
        <v>1269.2721313030872</v>
      </c>
      <c r="J393" s="98">
        <v>1473.5805198755938</v>
      </c>
      <c r="K393" s="98">
        <v>1397.2905633528144</v>
      </c>
      <c r="L393" s="98">
        <v>1353.9475505604839</v>
      </c>
      <c r="M393" s="98">
        <v>1431.0766400963564</v>
      </c>
      <c r="N393" s="98">
        <v>0</v>
      </c>
      <c r="O393" s="98">
        <v>1370.5646747170717</v>
      </c>
      <c r="P393" s="98">
        <v>1464.9463927243989</v>
      </c>
      <c r="Q393" s="98">
        <v>1514.5417032558139</v>
      </c>
      <c r="R393" s="98">
        <v>1401.947094551193</v>
      </c>
      <c r="S393" s="98">
        <v>1375.8654957227454</v>
      </c>
      <c r="T393" s="98">
        <v>1373.1170704362712</v>
      </c>
      <c r="U393" s="98">
        <v>1349.5913121284891</v>
      </c>
      <c r="V393" s="98">
        <v>1227.6315858482337</v>
      </c>
      <c r="W393" s="98">
        <v>1163.7505036072873</v>
      </c>
      <c r="X393" s="98">
        <v>1062.3843000743232</v>
      </c>
      <c r="Y393" s="98">
        <v>959.37457352806211</v>
      </c>
      <c r="DA393" s="63" t="s">
        <v>4138</v>
      </c>
    </row>
    <row r="394" spans="1:105" ht="12" customHeight="1" x14ac:dyDescent="0.25">
      <c r="A394" s="100" t="s">
        <v>211</v>
      </c>
      <c r="B394" s="101"/>
      <c r="C394" s="101">
        <v>0</v>
      </c>
      <c r="D394" s="101">
        <v>0</v>
      </c>
      <c r="E394" s="101">
        <v>491.19107193796179</v>
      </c>
      <c r="F394" s="101">
        <v>535.18129198998304</v>
      </c>
      <c r="G394" s="101">
        <v>568.91991213632616</v>
      </c>
      <c r="H394" s="101">
        <v>568.15145280787829</v>
      </c>
      <c r="I394" s="101">
        <v>555.32403450896504</v>
      </c>
      <c r="J394" s="101">
        <v>589.07084510268737</v>
      </c>
      <c r="K394" s="101">
        <v>575.93892561509801</v>
      </c>
      <c r="L394" s="101">
        <v>561.33025687216002</v>
      </c>
      <c r="M394" s="101">
        <v>571.71417131873352</v>
      </c>
      <c r="N394" s="101">
        <v>0</v>
      </c>
      <c r="O394" s="101">
        <v>459.36383254699041</v>
      </c>
      <c r="P394" s="101">
        <v>458.9099575553156</v>
      </c>
      <c r="Q394" s="101">
        <v>515.87601089750933</v>
      </c>
      <c r="R394" s="101">
        <v>578.6166184321836</v>
      </c>
      <c r="S394" s="101">
        <v>601.25913538518353</v>
      </c>
      <c r="T394" s="101">
        <v>547.75827716010133</v>
      </c>
      <c r="U394" s="101">
        <v>540.6263272545857</v>
      </c>
      <c r="V394" s="101">
        <v>347.08670117446229</v>
      </c>
      <c r="W394" s="101">
        <v>293.23859559875706</v>
      </c>
      <c r="X394" s="101">
        <v>371.58746068171297</v>
      </c>
      <c r="Y394" s="101">
        <v>370.40676692987671</v>
      </c>
      <c r="DA394" s="131" t="s">
        <v>4139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662.99440228972367</v>
      </c>
      <c r="F395" s="104">
        <v>808.2441115646601</v>
      </c>
      <c r="G395" s="104">
        <v>828.70239251273324</v>
      </c>
      <c r="H395" s="104">
        <v>806.9426226530959</v>
      </c>
      <c r="I395" s="104">
        <v>713.94809679412231</v>
      </c>
      <c r="J395" s="104">
        <v>884.50967477290635</v>
      </c>
      <c r="K395" s="104">
        <v>821.35163773771649</v>
      </c>
      <c r="L395" s="104">
        <v>792.61729368832391</v>
      </c>
      <c r="M395" s="104">
        <v>859.36246877762278</v>
      </c>
      <c r="N395" s="104">
        <v>0</v>
      </c>
      <c r="O395" s="104">
        <v>911.20084217008116</v>
      </c>
      <c r="P395" s="104">
        <v>1006.0364351690832</v>
      </c>
      <c r="Q395" s="104">
        <v>998.66569235830445</v>
      </c>
      <c r="R395" s="104">
        <v>823.33047611900929</v>
      </c>
      <c r="S395" s="104">
        <v>774.6063603375618</v>
      </c>
      <c r="T395" s="104">
        <v>825.35879327616999</v>
      </c>
      <c r="U395" s="104">
        <v>808.96498487390329</v>
      </c>
      <c r="V395" s="104">
        <v>880.54488467377143</v>
      </c>
      <c r="W395" s="104">
        <v>870.51190800853021</v>
      </c>
      <c r="X395" s="104">
        <v>690.7968393926102</v>
      </c>
      <c r="Y395" s="104">
        <v>588.96780659818535</v>
      </c>
      <c r="DA395" s="132" t="s">
        <v>4140</v>
      </c>
    </row>
    <row r="396" spans="1:105" ht="12" customHeight="1" x14ac:dyDescent="0.25">
      <c r="A396" s="106" t="s">
        <v>122</v>
      </c>
      <c r="B396" s="101"/>
      <c r="C396" s="101">
        <v>1197.574112682963</v>
      </c>
      <c r="D396" s="101">
        <v>1205.419751794517</v>
      </c>
      <c r="E396" s="101">
        <v>1217.2417707442578</v>
      </c>
      <c r="F396" s="101">
        <v>1273.6095710160346</v>
      </c>
      <c r="G396" s="101">
        <v>1324.0904467727787</v>
      </c>
      <c r="H396" s="101">
        <v>1382.3647057612957</v>
      </c>
      <c r="I396" s="101">
        <v>1408.8852184799414</v>
      </c>
      <c r="J396" s="101">
        <v>1335.5585739064081</v>
      </c>
      <c r="K396" s="101">
        <v>1397.7184884909791</v>
      </c>
      <c r="L396" s="101">
        <v>1361.2546963604689</v>
      </c>
      <c r="M396" s="101">
        <v>1326.0609442570465</v>
      </c>
      <c r="N396" s="101">
        <v>1371.9756011128575</v>
      </c>
      <c r="O396" s="101">
        <v>1365.476535379353</v>
      </c>
      <c r="P396" s="101">
        <v>1400.1411980883777</v>
      </c>
      <c r="Q396" s="101">
        <v>1383.4582352587574</v>
      </c>
      <c r="R396" s="101">
        <v>1389.6213532691015</v>
      </c>
      <c r="S396" s="101">
        <v>1390.2532396133954</v>
      </c>
      <c r="T396" s="101">
        <v>1365.2980345405563</v>
      </c>
      <c r="U396" s="101">
        <v>1349.7960103898658</v>
      </c>
      <c r="V396" s="101">
        <v>1154.6969204385239</v>
      </c>
      <c r="W396" s="101">
        <v>1051.0658032550834</v>
      </c>
      <c r="X396" s="101">
        <v>864.54825012280003</v>
      </c>
      <c r="Y396" s="101">
        <v>822.52347636808599</v>
      </c>
      <c r="DA396" s="131" t="s">
        <v>4141</v>
      </c>
    </row>
    <row r="397" spans="1:105" ht="12" customHeight="1" x14ac:dyDescent="0.25">
      <c r="A397" s="107" t="s">
        <v>121</v>
      </c>
      <c r="B397" s="104"/>
      <c r="C397" s="104">
        <v>1197.7864893436742</v>
      </c>
      <c r="D397" s="104">
        <v>1205.6622741964911</v>
      </c>
      <c r="E397" s="104">
        <v>1217.709876359957</v>
      </c>
      <c r="F397" s="104">
        <v>1273.9036082813391</v>
      </c>
      <c r="G397" s="104">
        <v>1324.120028841756</v>
      </c>
      <c r="H397" s="104">
        <v>1382.3266690473229</v>
      </c>
      <c r="I397" s="104">
        <v>1409.5884684682389</v>
      </c>
      <c r="J397" s="104">
        <v>1337.007612022247</v>
      </c>
      <c r="K397" s="104">
        <v>1399.83955915244</v>
      </c>
      <c r="L397" s="104">
        <v>1362.8776578040522</v>
      </c>
      <c r="M397" s="104">
        <v>1327.1749397976018</v>
      </c>
      <c r="N397" s="104">
        <v>1372.2589615741476</v>
      </c>
      <c r="O397" s="104">
        <v>1365.3967411437754</v>
      </c>
      <c r="P397" s="104">
        <v>1400.934674959944</v>
      </c>
      <c r="Q397" s="104">
        <v>1385.6272234783382</v>
      </c>
      <c r="R397" s="104">
        <v>1391.8742505921025</v>
      </c>
      <c r="S397" s="104">
        <v>1392.7627683267349</v>
      </c>
      <c r="T397" s="104">
        <v>1366.9004159895953</v>
      </c>
      <c r="U397" s="104">
        <v>1349.8942484758606</v>
      </c>
      <c r="V397" s="104">
        <v>1153.325473368265</v>
      </c>
      <c r="W397" s="104">
        <v>1050.0770456825437</v>
      </c>
      <c r="X397" s="104">
        <v>871.06196840664154</v>
      </c>
      <c r="Y397" s="104">
        <v>828.02159856995502</v>
      </c>
      <c r="DA397" s="132" t="s">
        <v>4142</v>
      </c>
    </row>
    <row r="398" spans="1:105" ht="12" customHeight="1" x14ac:dyDescent="0.25">
      <c r="A398" s="108" t="s">
        <v>53</v>
      </c>
      <c r="B398" s="98"/>
      <c r="C398" s="98">
        <v>488.98721590665087</v>
      </c>
      <c r="D398" s="98">
        <v>504.01049850140868</v>
      </c>
      <c r="E398" s="98">
        <v>518.27661369871839</v>
      </c>
      <c r="F398" s="98">
        <v>507.45190311701697</v>
      </c>
      <c r="G398" s="98">
        <v>538.98506420573062</v>
      </c>
      <c r="H398" s="98">
        <v>571.15380076261124</v>
      </c>
      <c r="I398" s="98">
        <v>617.01856922480363</v>
      </c>
      <c r="J398" s="98">
        <v>533.96999345301901</v>
      </c>
      <c r="K398" s="98">
        <v>577.06044306926663</v>
      </c>
      <c r="L398" s="98">
        <v>565.13147451952034</v>
      </c>
      <c r="M398" s="98">
        <v>529.87066951609086</v>
      </c>
      <c r="N398" s="98">
        <v>550.92626598971538</v>
      </c>
      <c r="O398" s="98">
        <v>457.74356613424203</v>
      </c>
      <c r="P398" s="98">
        <v>438.48164041244843</v>
      </c>
      <c r="Q398" s="98">
        <v>470.8217719332074</v>
      </c>
      <c r="R398" s="98">
        <v>574.27874011045526</v>
      </c>
      <c r="S398" s="98">
        <v>608.83356998457339</v>
      </c>
      <c r="T398" s="98">
        <v>545.13775497791903</v>
      </c>
      <c r="U398" s="98">
        <v>540.19966330617751</v>
      </c>
      <c r="V398" s="98">
        <v>324.83432931911523</v>
      </c>
      <c r="W398" s="98">
        <v>261.40200869664966</v>
      </c>
      <c r="X398" s="98">
        <v>299.49148657647515</v>
      </c>
      <c r="Y398" s="98">
        <v>316.70118009285704</v>
      </c>
      <c r="DA398" s="63" t="s">
        <v>4143</v>
      </c>
    </row>
    <row r="399" spans="1:105" ht="12" customHeight="1" x14ac:dyDescent="0.25">
      <c r="A399" s="108" t="s">
        <v>52</v>
      </c>
      <c r="B399" s="98"/>
      <c r="C399" s="98">
        <v>708.79927343702309</v>
      </c>
      <c r="D399" s="98">
        <v>701.65177569508262</v>
      </c>
      <c r="E399" s="98">
        <v>699.43326266123847</v>
      </c>
      <c r="F399" s="98">
        <v>766.45170516432199</v>
      </c>
      <c r="G399" s="98">
        <v>785.1349646360253</v>
      </c>
      <c r="H399" s="98">
        <v>811.17286828471163</v>
      </c>
      <c r="I399" s="98">
        <v>792.56989924343532</v>
      </c>
      <c r="J399" s="98">
        <v>803.03761856922813</v>
      </c>
      <c r="K399" s="98">
        <v>822.77911608317322</v>
      </c>
      <c r="L399" s="98">
        <v>797.74618328453175</v>
      </c>
      <c r="M399" s="98">
        <v>797.30427028151087</v>
      </c>
      <c r="N399" s="98">
        <v>821.3326955844326</v>
      </c>
      <c r="O399" s="98">
        <v>907.65317500953347</v>
      </c>
      <c r="P399" s="98">
        <v>962.4530345474958</v>
      </c>
      <c r="Q399" s="98">
        <v>914.80545154513095</v>
      </c>
      <c r="R399" s="98">
        <v>817.59551048164724</v>
      </c>
      <c r="S399" s="98">
        <v>783.9291983421615</v>
      </c>
      <c r="T399" s="98">
        <v>821.7626610116763</v>
      </c>
      <c r="U399" s="98">
        <v>809.69458516968314</v>
      </c>
      <c r="V399" s="98">
        <v>828.49114404914963</v>
      </c>
      <c r="W399" s="98">
        <v>788.67503698589417</v>
      </c>
      <c r="X399" s="98">
        <v>571.57048183016661</v>
      </c>
      <c r="Y399" s="98">
        <v>511.32041847709803</v>
      </c>
      <c r="DA399" s="63" t="s">
        <v>4144</v>
      </c>
    </row>
    <row r="400" spans="1:105" ht="12" customHeight="1" x14ac:dyDescent="0.25">
      <c r="A400" s="121" t="s">
        <v>54</v>
      </c>
      <c r="B400" s="122"/>
      <c r="C400" s="122">
        <v>229.01040171568872</v>
      </c>
      <c r="D400" s="122">
        <v>224.77674055598956</v>
      </c>
      <c r="E400" s="122">
        <v>244.12214162806836</v>
      </c>
      <c r="F400" s="122">
        <v>246.19184556954045</v>
      </c>
      <c r="G400" s="122">
        <v>256.30471019573059</v>
      </c>
      <c r="H400" s="122">
        <v>249.25309083730514</v>
      </c>
      <c r="I400" s="122">
        <v>244.63538432529879</v>
      </c>
      <c r="J400" s="122">
        <v>213.67508515059654</v>
      </c>
      <c r="K400" s="122">
        <v>221.92617883199978</v>
      </c>
      <c r="L400" s="122">
        <v>219.26741540857702</v>
      </c>
      <c r="M400" s="122">
        <v>205.75215490887217</v>
      </c>
      <c r="N400" s="122">
        <v>213.39553267120192</v>
      </c>
      <c r="O400" s="122">
        <v>214.70976894149089</v>
      </c>
      <c r="P400" s="122">
        <v>218.70075089520566</v>
      </c>
      <c r="Q400" s="122">
        <v>229.73908815382026</v>
      </c>
      <c r="R400" s="122">
        <v>229.67050778126273</v>
      </c>
      <c r="S400" s="122">
        <v>230.28611398760887</v>
      </c>
      <c r="T400" s="122">
        <v>229.6635554340636</v>
      </c>
      <c r="U400" s="122">
        <v>228.27259268958079</v>
      </c>
      <c r="V400" s="122">
        <v>239.10935473142683</v>
      </c>
      <c r="W400" s="122">
        <v>233.05932670692602</v>
      </c>
      <c r="X400" s="122">
        <v>171.24168487012992</v>
      </c>
      <c r="Y400" s="122">
        <v>172.4923546557865</v>
      </c>
      <c r="DA400" s="130" t="s">
        <v>4145</v>
      </c>
    </row>
    <row r="401" spans="1:105" ht="12" customHeight="1" x14ac:dyDescent="0.25">
      <c r="A401" s="97" t="s">
        <v>50</v>
      </c>
      <c r="B401" s="98"/>
      <c r="C401" s="98">
        <v>223.99340701152911</v>
      </c>
      <c r="D401" s="98">
        <v>222.78029986133041</v>
      </c>
      <c r="E401" s="98">
        <v>248.06657556879122</v>
      </c>
      <c r="F401" s="98">
        <v>246.88798627634816</v>
      </c>
      <c r="G401" s="98">
        <v>242.81073750272103</v>
      </c>
      <c r="H401" s="98">
        <v>252.68440750285677</v>
      </c>
      <c r="I401" s="98">
        <v>248.60425495908851</v>
      </c>
      <c r="J401" s="98">
        <v>210.76372835819498</v>
      </c>
      <c r="K401" s="98">
        <v>225.83871074019387</v>
      </c>
      <c r="L401" s="98">
        <v>215.91005969344448</v>
      </c>
      <c r="M401" s="98">
        <v>215.74061215192651</v>
      </c>
      <c r="N401" s="98">
        <v>217.51962606155925</v>
      </c>
      <c r="O401" s="98">
        <v>215.47531415335985</v>
      </c>
      <c r="P401" s="98">
        <v>234.7543770358576</v>
      </c>
      <c r="Q401" s="98">
        <v>225.65113949700688</v>
      </c>
      <c r="R401" s="98">
        <v>241.19486503878613</v>
      </c>
      <c r="S401" s="98">
        <v>237.3144061598752</v>
      </c>
      <c r="T401" s="98">
        <v>235.94978653748959</v>
      </c>
      <c r="U401" s="98">
        <v>246.83986503796754</v>
      </c>
      <c r="V401" s="98">
        <v>228.24439590266132</v>
      </c>
      <c r="W401" s="98">
        <v>216.55829842327421</v>
      </c>
      <c r="X401" s="98">
        <v>196.7574914640166</v>
      </c>
      <c r="Y401" s="98">
        <v>177.89360317298102</v>
      </c>
      <c r="DA401" s="63" t="s">
        <v>4146</v>
      </c>
    </row>
    <row r="402" spans="1:105" ht="12" customHeight="1" x14ac:dyDescent="0.25">
      <c r="A402" s="109" t="s">
        <v>120</v>
      </c>
      <c r="B402" s="33"/>
      <c r="C402" s="33">
        <v>229.2569312389931</v>
      </c>
      <c r="D402" s="33">
        <v>224.8898427668172</v>
      </c>
      <c r="E402" s="33">
        <v>243.92439625300966</v>
      </c>
      <c r="F402" s="33">
        <v>246.15099325893684</v>
      </c>
      <c r="G402" s="33">
        <v>257.1263216580212</v>
      </c>
      <c r="H402" s="33">
        <v>249.01578313478905</v>
      </c>
      <c r="I402" s="33">
        <v>244.2790156692426</v>
      </c>
      <c r="J402" s="33">
        <v>213.93441193682096</v>
      </c>
      <c r="K402" s="33">
        <v>221.58009704608793</v>
      </c>
      <c r="L402" s="33">
        <v>219.51902447309871</v>
      </c>
      <c r="M402" s="33">
        <v>204.99619940281278</v>
      </c>
      <c r="N402" s="33">
        <v>213.07869815457698</v>
      </c>
      <c r="O402" s="33">
        <v>214.65190660900365</v>
      </c>
      <c r="P402" s="33">
        <v>217.271750462152</v>
      </c>
      <c r="Q402" s="33">
        <v>230.07490868502285</v>
      </c>
      <c r="R402" s="33">
        <v>228.67616760342113</v>
      </c>
      <c r="S402" s="33">
        <v>229.73214944735898</v>
      </c>
      <c r="T402" s="33">
        <v>229.23248509272474</v>
      </c>
      <c r="U402" s="33">
        <v>226.90695041623667</v>
      </c>
      <c r="V402" s="33">
        <v>239.86769145093066</v>
      </c>
      <c r="W402" s="33">
        <v>234.30627506586683</v>
      </c>
      <c r="X402" s="33">
        <v>168.82693612709295</v>
      </c>
      <c r="Y402" s="33">
        <v>171.98694070472877</v>
      </c>
      <c r="DA402" s="60" t="s">
        <v>4147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5604.361789981328</v>
      </c>
      <c r="D404" s="117">
        <f t="shared" si="218"/>
        <v>4858.9831865509868</v>
      </c>
      <c r="E404" s="117">
        <f t="shared" si="218"/>
        <v>5268.3685024556871</v>
      </c>
      <c r="F404" s="117">
        <f t="shared" si="218"/>
        <v>4898.6534819799908</v>
      </c>
      <c r="G404" s="117">
        <f t="shared" si="218"/>
        <v>4744.6228706002712</v>
      </c>
      <c r="H404" s="117">
        <f t="shared" si="218"/>
        <v>4145.983187677215</v>
      </c>
      <c r="I404" s="117">
        <f t="shared" si="218"/>
        <v>3568.4238511773056</v>
      </c>
      <c r="J404" s="117">
        <f t="shared" si="218"/>
        <v>4645.1410243372184</v>
      </c>
      <c r="K404" s="117">
        <f t="shared" si="218"/>
        <v>3861.4264593899024</v>
      </c>
      <c r="L404" s="117">
        <f t="shared" si="218"/>
        <v>4172.2554737509163</v>
      </c>
      <c r="M404" s="117">
        <f t="shared" si="218"/>
        <v>3436.6924038957291</v>
      </c>
      <c r="N404" s="117">
        <f t="shared" si="218"/>
        <v>3317.2388059712534</v>
      </c>
      <c r="O404" s="117">
        <f t="shared" si="218"/>
        <v>3410.5304687619073</v>
      </c>
      <c r="P404" s="117">
        <f t="shared" si="218"/>
        <v>2437.4097121518748</v>
      </c>
      <c r="Q404" s="117">
        <f t="shared" si="218"/>
        <v>2691.1209518203291</v>
      </c>
      <c r="R404" s="117">
        <f t="shared" ref="R404:V404" si="219">R405+R408+R410+R419</f>
        <v>2358.1310852876031</v>
      </c>
      <c r="S404" s="117">
        <f t="shared" si="219"/>
        <v>2305.1820952083672</v>
      </c>
      <c r="T404" s="117">
        <f t="shared" si="219"/>
        <v>2179.1550837440673</v>
      </c>
      <c r="U404" s="117">
        <f t="shared" si="219"/>
        <v>1750.3997425491029</v>
      </c>
      <c r="V404" s="117">
        <f t="shared" si="219"/>
        <v>1952.3073510073878</v>
      </c>
      <c r="W404" s="117">
        <f t="shared" ref="W404:Y404" si="220">W405+W408+W410+W419</f>
        <v>1848.4667401275765</v>
      </c>
      <c r="X404" s="117">
        <f t="shared" si="220"/>
        <v>1503.0708987596249</v>
      </c>
      <c r="Y404" s="117">
        <f t="shared" si="220"/>
        <v>1139.3162209273216</v>
      </c>
      <c r="DA404" s="129" t="s">
        <v>4297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5589.8279959467163</v>
      </c>
      <c r="D405" s="122">
        <f t="shared" si="221"/>
        <v>4829.984458103514</v>
      </c>
      <c r="E405" s="122">
        <f t="shared" si="221"/>
        <v>5222.2454682943489</v>
      </c>
      <c r="F405" s="122">
        <f t="shared" si="221"/>
        <v>4830.1843886453962</v>
      </c>
      <c r="G405" s="122">
        <f t="shared" si="221"/>
        <v>4675.8732913384647</v>
      </c>
      <c r="H405" s="122">
        <f t="shared" si="221"/>
        <v>4095.2077601860251</v>
      </c>
      <c r="I405" s="122">
        <f t="shared" si="221"/>
        <v>3442.7932830512882</v>
      </c>
      <c r="J405" s="122">
        <f t="shared" si="221"/>
        <v>4376.1630556625414</v>
      </c>
      <c r="K405" s="122">
        <f t="shared" si="221"/>
        <v>3685.1893327788616</v>
      </c>
      <c r="L405" s="122">
        <f t="shared" si="221"/>
        <v>4011.5320328137091</v>
      </c>
      <c r="M405" s="122">
        <f t="shared" si="221"/>
        <v>3263.3727658803537</v>
      </c>
      <c r="N405" s="122">
        <f t="shared" si="221"/>
        <v>3148.6876212954098</v>
      </c>
      <c r="O405" s="122">
        <f t="shared" si="221"/>
        <v>3228.4331670550355</v>
      </c>
      <c r="P405" s="122">
        <f t="shared" si="221"/>
        <v>2346.9200171652387</v>
      </c>
      <c r="Q405" s="122">
        <f t="shared" si="221"/>
        <v>2613.6214951976172</v>
      </c>
      <c r="R405" s="122">
        <f t="shared" ref="R405:V405" si="222">SUM(R406:R407)</f>
        <v>2283.0335163804812</v>
      </c>
      <c r="S405" s="122">
        <f t="shared" si="222"/>
        <v>2219.2586017284279</v>
      </c>
      <c r="T405" s="122">
        <f t="shared" si="222"/>
        <v>2095.690868007604</v>
      </c>
      <c r="U405" s="122">
        <f t="shared" si="222"/>
        <v>1627.7438236372398</v>
      </c>
      <c r="V405" s="122">
        <f t="shared" si="222"/>
        <v>1833.4029899881716</v>
      </c>
      <c r="W405" s="122">
        <f t="shared" ref="W405:Y405" si="223">SUM(W406:W407)</f>
        <v>1601.0600661594913</v>
      </c>
      <c r="X405" s="122">
        <f t="shared" si="223"/>
        <v>1221.8774372858807</v>
      </c>
      <c r="Y405" s="122">
        <f t="shared" si="223"/>
        <v>965.89009297815778</v>
      </c>
      <c r="DA405" s="130" t="s">
        <v>4298</v>
      </c>
    </row>
    <row r="406" spans="1:105" ht="12" customHeight="1" x14ac:dyDescent="0.25">
      <c r="A406" s="97" t="s">
        <v>211</v>
      </c>
      <c r="B406" s="98"/>
      <c r="C406" s="98">
        <v>5589.8279959467163</v>
      </c>
      <c r="D406" s="98">
        <v>4829.984458103514</v>
      </c>
      <c r="E406" s="98">
        <v>5222.2454682943489</v>
      </c>
      <c r="F406" s="98">
        <v>4830.1843886453962</v>
      </c>
      <c r="G406" s="98">
        <v>4675.8732913384647</v>
      </c>
      <c r="H406" s="98">
        <v>4095.2077601860251</v>
      </c>
      <c r="I406" s="98">
        <v>3442.7932830512882</v>
      </c>
      <c r="J406" s="98">
        <v>4376.1630556625414</v>
      </c>
      <c r="K406" s="98">
        <v>3685.1893327788616</v>
      </c>
      <c r="L406" s="98">
        <v>4011.5320328137091</v>
      </c>
      <c r="M406" s="98">
        <v>3263.3727658803537</v>
      </c>
      <c r="N406" s="98">
        <v>3148.6876212954098</v>
      </c>
      <c r="O406" s="98">
        <v>3228.4331670550355</v>
      </c>
      <c r="P406" s="98">
        <v>2346.9200171652387</v>
      </c>
      <c r="Q406" s="98">
        <v>2613.6214951976172</v>
      </c>
      <c r="R406" s="98">
        <v>2283.0335163804812</v>
      </c>
      <c r="S406" s="98">
        <v>2219.2586017284279</v>
      </c>
      <c r="T406" s="98">
        <v>2095.690868007604</v>
      </c>
      <c r="U406" s="98">
        <v>1627.7438236372398</v>
      </c>
      <c r="V406" s="98">
        <v>1833.4029899881716</v>
      </c>
      <c r="W406" s="98">
        <v>1601.0600661594913</v>
      </c>
      <c r="X406" s="98">
        <v>1221.8774372858807</v>
      </c>
      <c r="Y406" s="98">
        <v>965.89009297815778</v>
      </c>
      <c r="DA406" s="63" t="s">
        <v>4299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4300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4301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4302</v>
      </c>
    </row>
    <row r="410" spans="1:105" ht="12" customHeight="1" x14ac:dyDescent="0.25">
      <c r="A410" s="121" t="s">
        <v>55</v>
      </c>
      <c r="B410" s="122"/>
      <c r="C410" s="122">
        <v>10.630617906469983</v>
      </c>
      <c r="D410" s="122">
        <v>24.555893343649814</v>
      </c>
      <c r="E410" s="122">
        <v>41.718941421577426</v>
      </c>
      <c r="F410" s="122">
        <v>63.38077729643684</v>
      </c>
      <c r="G410" s="122">
        <v>63.569262862998691</v>
      </c>
      <c r="H410" s="122">
        <v>44.700681247925957</v>
      </c>
      <c r="I410" s="122">
        <v>118.01943771391747</v>
      </c>
      <c r="J410" s="122">
        <v>262.57396261873504</v>
      </c>
      <c r="K410" s="122">
        <v>169.42032886280202</v>
      </c>
      <c r="L410" s="122">
        <v>155.13361635653584</v>
      </c>
      <c r="M410" s="122">
        <v>167.68379501667408</v>
      </c>
      <c r="N410" s="122">
        <v>162.78972526083993</v>
      </c>
      <c r="O410" s="122">
        <v>176.4760747520142</v>
      </c>
      <c r="P410" s="122">
        <v>83.367263283982936</v>
      </c>
      <c r="Q410" s="122">
        <v>71.144940102610178</v>
      </c>
      <c r="R410" s="122">
        <v>68.001868933506586</v>
      </c>
      <c r="S410" s="122">
        <v>79.515779427386775</v>
      </c>
      <c r="T410" s="122">
        <v>77.881800423754797</v>
      </c>
      <c r="U410" s="122">
        <v>116.43465236914558</v>
      </c>
      <c r="V410" s="122">
        <v>113.43475382738701</v>
      </c>
      <c r="W410" s="122">
        <v>241.82230597731726</v>
      </c>
      <c r="X410" s="122">
        <v>274.95398726757946</v>
      </c>
      <c r="Y410" s="122">
        <v>167.84319737030964</v>
      </c>
      <c r="DA410" s="130" t="s">
        <v>4303</v>
      </c>
    </row>
    <row r="411" spans="1:105" ht="12" customHeight="1" x14ac:dyDescent="0.25">
      <c r="A411" s="97" t="s">
        <v>138</v>
      </c>
      <c r="B411" s="98"/>
      <c r="C411" s="98">
        <v>591.9270683351001</v>
      </c>
      <c r="D411" s="98">
        <v>545.75217284072801</v>
      </c>
      <c r="E411" s="98">
        <v>563.99243811281804</v>
      </c>
      <c r="F411" s="98">
        <v>653.55212184191896</v>
      </c>
      <c r="G411" s="98">
        <v>676.64380470001856</v>
      </c>
      <c r="H411" s="98">
        <v>662.05753210304601</v>
      </c>
      <c r="I411" s="98">
        <v>607.26233131002925</v>
      </c>
      <c r="J411" s="98">
        <v>699.82117826089029</v>
      </c>
      <c r="K411" s="98">
        <v>658.25852440972903</v>
      </c>
      <c r="L411" s="98">
        <v>630.22745735066064</v>
      </c>
      <c r="M411" s="98">
        <v>654.38759961847495</v>
      </c>
      <c r="N411" s="98">
        <v>616.54658086409802</v>
      </c>
      <c r="O411" s="98">
        <v>583.11121087857407</v>
      </c>
      <c r="P411" s="98">
        <v>592.35668111048813</v>
      </c>
      <c r="Q411" s="98">
        <v>586.48738939502528</v>
      </c>
      <c r="R411" s="98">
        <v>528.88390166095451</v>
      </c>
      <c r="S411" s="98">
        <v>506.47265242852785</v>
      </c>
      <c r="T411" s="98">
        <v>494.73330307942553</v>
      </c>
      <c r="U411" s="98">
        <v>478.03952309021906</v>
      </c>
      <c r="V411" s="98">
        <v>428.89707030743392</v>
      </c>
      <c r="W411" s="98">
        <v>403.22759132806283</v>
      </c>
      <c r="X411" s="98">
        <v>365.03823141180413</v>
      </c>
      <c r="Y411" s="98">
        <v>329.40032226793818</v>
      </c>
      <c r="DA411" s="63" t="s">
        <v>4304</v>
      </c>
    </row>
    <row r="412" spans="1:105" ht="12" customHeight="1" x14ac:dyDescent="0.25">
      <c r="A412" s="97" t="s">
        <v>137</v>
      </c>
      <c r="B412" s="98"/>
      <c r="C412" s="98">
        <v>0</v>
      </c>
      <c r="D412" s="98">
        <v>0</v>
      </c>
      <c r="E412" s="98">
        <v>240.03266250113407</v>
      </c>
      <c r="F412" s="98">
        <v>260.36389889899459</v>
      </c>
      <c r="G412" s="98">
        <v>275.4425719163072</v>
      </c>
      <c r="H412" s="98">
        <v>273.55913400792667</v>
      </c>
      <c r="I412" s="98">
        <v>265.79775395662449</v>
      </c>
      <c r="J412" s="98">
        <v>280.05975690112871</v>
      </c>
      <c r="K412" s="98">
        <v>271.67015923206412</v>
      </c>
      <c r="L412" s="98">
        <v>261.56738916920301</v>
      </c>
      <c r="M412" s="98">
        <v>261.68410313958117</v>
      </c>
      <c r="N412" s="98">
        <v>0</v>
      </c>
      <c r="O412" s="98">
        <v>195.46595135235719</v>
      </c>
      <c r="P412" s="98">
        <v>185.78291128583609</v>
      </c>
      <c r="Q412" s="98">
        <v>200.16506501049022</v>
      </c>
      <c r="R412" s="98">
        <v>218.61853058271123</v>
      </c>
      <c r="S412" s="98">
        <v>221.66413533991155</v>
      </c>
      <c r="T412" s="98">
        <v>197.63053656117032</v>
      </c>
      <c r="U412" s="98">
        <v>191.68516973887839</v>
      </c>
      <c r="V412" s="98">
        <v>121.41326735966732</v>
      </c>
      <c r="W412" s="98">
        <v>101.74718106483057</v>
      </c>
      <c r="X412" s="98">
        <v>128.42601736372296</v>
      </c>
      <c r="Y412" s="98">
        <v>127.72327995378625</v>
      </c>
      <c r="DA412" s="63" t="s">
        <v>4305</v>
      </c>
    </row>
    <row r="413" spans="1:105" ht="12" customHeight="1" x14ac:dyDescent="0.25">
      <c r="A413" s="100" t="s">
        <v>211</v>
      </c>
      <c r="B413" s="101"/>
      <c r="C413" s="101">
        <v>0</v>
      </c>
      <c r="D413" s="101">
        <v>0</v>
      </c>
      <c r="E413" s="101">
        <v>240.03266250113407</v>
      </c>
      <c r="F413" s="101">
        <v>260.36389889899459</v>
      </c>
      <c r="G413" s="101">
        <v>275.4425719163072</v>
      </c>
      <c r="H413" s="101">
        <v>273.55913400792667</v>
      </c>
      <c r="I413" s="101">
        <v>265.79775395662449</v>
      </c>
      <c r="J413" s="101">
        <v>280.05975690112871</v>
      </c>
      <c r="K413" s="101">
        <v>271.67015923206412</v>
      </c>
      <c r="L413" s="101">
        <v>261.56738916920301</v>
      </c>
      <c r="M413" s="101">
        <v>261.68410313958117</v>
      </c>
      <c r="N413" s="101">
        <v>0</v>
      </c>
      <c r="O413" s="101">
        <v>195.46595135235719</v>
      </c>
      <c r="P413" s="101">
        <v>185.78291128583609</v>
      </c>
      <c r="Q413" s="101">
        <v>200.16506501049022</v>
      </c>
      <c r="R413" s="101">
        <v>218.61853058271123</v>
      </c>
      <c r="S413" s="101">
        <v>221.66413533991155</v>
      </c>
      <c r="T413" s="101">
        <v>197.63053656117032</v>
      </c>
      <c r="U413" s="101">
        <v>191.68516973887839</v>
      </c>
      <c r="V413" s="101">
        <v>121.41326735966732</v>
      </c>
      <c r="W413" s="101">
        <v>101.74718106483057</v>
      </c>
      <c r="X413" s="101">
        <v>128.42601736372296</v>
      </c>
      <c r="Y413" s="101">
        <v>127.72327995378625</v>
      </c>
      <c r="DA413" s="131" t="s">
        <v>4306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4307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4308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4309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4310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4311</v>
      </c>
    </row>
    <row r="419" spans="1:105" ht="12" customHeight="1" x14ac:dyDescent="0.25">
      <c r="A419" s="121" t="s">
        <v>54</v>
      </c>
      <c r="B419" s="122"/>
      <c r="C419" s="122">
        <v>3.903176128141399</v>
      </c>
      <c r="D419" s="122">
        <v>4.4428351038233975</v>
      </c>
      <c r="E419" s="122">
        <v>4.4040927397605572</v>
      </c>
      <c r="F419" s="122">
        <v>5.0883160381581201</v>
      </c>
      <c r="G419" s="122">
        <v>5.1803163988081842</v>
      </c>
      <c r="H419" s="122">
        <v>6.0747462432638732</v>
      </c>
      <c r="I419" s="122">
        <v>7.611130412100179</v>
      </c>
      <c r="J419" s="122">
        <v>6.4040060559419292</v>
      </c>
      <c r="K419" s="122">
        <v>6.8167977482388213</v>
      </c>
      <c r="L419" s="122">
        <v>5.5898245806707569</v>
      </c>
      <c r="M419" s="122">
        <v>5.6358429987013521</v>
      </c>
      <c r="N419" s="122">
        <v>5.7614594150034444</v>
      </c>
      <c r="O419" s="122">
        <v>5.6212269548576232</v>
      </c>
      <c r="P419" s="122">
        <v>7.1224317026528778</v>
      </c>
      <c r="Q419" s="122">
        <v>6.3545165201018206</v>
      </c>
      <c r="R419" s="122">
        <v>7.0956999736156146</v>
      </c>
      <c r="S419" s="122">
        <v>6.4077140525523477</v>
      </c>
      <c r="T419" s="122">
        <v>5.5824153127086831</v>
      </c>
      <c r="U419" s="122">
        <v>6.2212665427176628</v>
      </c>
      <c r="V419" s="122">
        <v>5.4696071918290752</v>
      </c>
      <c r="W419" s="122">
        <v>5.5843679907680244</v>
      </c>
      <c r="X419" s="122">
        <v>6.2394742061647541</v>
      </c>
      <c r="Y419" s="122">
        <v>5.5829305788543842</v>
      </c>
      <c r="DA419" s="130" t="s">
        <v>4312</v>
      </c>
    </row>
    <row r="420" spans="1:105" ht="12" customHeight="1" x14ac:dyDescent="0.25">
      <c r="A420" s="97" t="s">
        <v>50</v>
      </c>
      <c r="B420" s="98"/>
      <c r="C420" s="98">
        <v>83.334692896652371</v>
      </c>
      <c r="D420" s="98">
        <v>82.866207520943746</v>
      </c>
      <c r="E420" s="98">
        <v>92.252685282779439</v>
      </c>
      <c r="F420" s="98">
        <v>91.795380361553811</v>
      </c>
      <c r="G420" s="98">
        <v>90.260736080126904</v>
      </c>
      <c r="H420" s="98">
        <v>93.911667685343062</v>
      </c>
      <c r="I420" s="98">
        <v>92.376138414852406</v>
      </c>
      <c r="J420" s="98">
        <v>78.299188196567911</v>
      </c>
      <c r="K420" s="98">
        <v>83.882219239341524</v>
      </c>
      <c r="L420" s="98">
        <v>80.177874650250956</v>
      </c>
      <c r="M420" s="98">
        <v>80.102364334777164</v>
      </c>
      <c r="N420" s="98">
        <v>80.755803293122469</v>
      </c>
      <c r="O420" s="98">
        <v>79.992639152358677</v>
      </c>
      <c r="P420" s="98">
        <v>87.137002112813278</v>
      </c>
      <c r="Q420" s="98">
        <v>83.708146984642866</v>
      </c>
      <c r="R420" s="98">
        <v>89.334538663255586</v>
      </c>
      <c r="S420" s="98">
        <v>87.704048466592582</v>
      </c>
      <c r="T420" s="98">
        <v>86.98990129747996</v>
      </c>
      <c r="U420" s="98">
        <v>90.805606457507011</v>
      </c>
      <c r="V420" s="98">
        <v>83.834607092698562</v>
      </c>
      <c r="W420" s="98">
        <v>79.483029071054091</v>
      </c>
      <c r="X420" s="98">
        <v>72.169818947464179</v>
      </c>
      <c r="Y420" s="98">
        <v>65.246490414370058</v>
      </c>
      <c r="DA420" s="63" t="s">
        <v>4313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4314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187.6481008863671</v>
      </c>
      <c r="D423" s="118">
        <f t="shared" si="225"/>
        <v>164.53217096828888</v>
      </c>
      <c r="E423" s="118">
        <f t="shared" si="225"/>
        <v>177.10616232352623</v>
      </c>
      <c r="F423" s="118">
        <f t="shared" si="225"/>
        <v>166.33534873245497</v>
      </c>
      <c r="G423" s="118">
        <f t="shared" si="225"/>
        <v>162.40696732523622</v>
      </c>
      <c r="H423" s="118">
        <f t="shared" si="225"/>
        <v>145.14869924676907</v>
      </c>
      <c r="I423" s="118">
        <f t="shared" si="225"/>
        <v>125.12708366152832</v>
      </c>
      <c r="J423" s="118">
        <f t="shared" si="225"/>
        <v>154.26442437549088</v>
      </c>
      <c r="K423" s="118">
        <f t="shared" si="225"/>
        <v>132.26626837655326</v>
      </c>
      <c r="L423" s="118">
        <f t="shared" si="225"/>
        <v>142.55774095410078</v>
      </c>
      <c r="M423" s="118">
        <f t="shared" si="225"/>
        <v>119.25007666721844</v>
      </c>
      <c r="N423" s="118">
        <f t="shared" si="225"/>
        <v>116.13580025902004</v>
      </c>
      <c r="O423" s="118">
        <f t="shared" si="225"/>
        <v>118.13948031496312</v>
      </c>
      <c r="P423" s="118">
        <f t="shared" si="225"/>
        <v>90.57393055241053</v>
      </c>
      <c r="Q423" s="118">
        <f t="shared" si="225"/>
        <v>98.369200812497738</v>
      </c>
      <c r="R423" s="118">
        <f t="shared" ref="R423:V423" si="226">R424+R427+R429+R438</f>
        <v>88.092287012368047</v>
      </c>
      <c r="S423" s="118">
        <f t="shared" si="226"/>
        <v>85.945317681977926</v>
      </c>
      <c r="T423" s="118">
        <f t="shared" si="226"/>
        <v>81.838106260339202</v>
      </c>
      <c r="U423" s="118">
        <f t="shared" si="226"/>
        <v>67.257119031546196</v>
      </c>
      <c r="V423" s="118">
        <f t="shared" si="226"/>
        <v>71.837651504870763</v>
      </c>
      <c r="W423" s="118">
        <f t="shared" ref="W423:Y423" si="227">W424+W427+W429+W438</f>
        <v>63.805558800621924</v>
      </c>
      <c r="X423" s="118">
        <f t="shared" si="227"/>
        <v>50.114513966223626</v>
      </c>
      <c r="Y423" s="118">
        <f t="shared" si="227"/>
        <v>40.929426853490185</v>
      </c>
      <c r="DA423" s="129" t="s">
        <v>4465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170.8541023175917</v>
      </c>
      <c r="D424" s="123">
        <f t="shared" si="228"/>
        <v>147.64055202220396</v>
      </c>
      <c r="E424" s="123">
        <f t="shared" si="228"/>
        <v>159.82842096757128</v>
      </c>
      <c r="F424" s="123">
        <f t="shared" si="228"/>
        <v>148.03331414091119</v>
      </c>
      <c r="G424" s="123">
        <f t="shared" si="228"/>
        <v>143.33069058489039</v>
      </c>
      <c r="H424" s="123">
        <f t="shared" si="228"/>
        <v>125.54520839075076</v>
      </c>
      <c r="I424" s="123">
        <f t="shared" si="228"/>
        <v>105.57988074353038</v>
      </c>
      <c r="J424" s="123">
        <f t="shared" si="228"/>
        <v>134.241851208052</v>
      </c>
      <c r="K424" s="123">
        <f t="shared" si="228"/>
        <v>113.04265487738853</v>
      </c>
      <c r="L424" s="123">
        <f t="shared" si="228"/>
        <v>123.53728553890899</v>
      </c>
      <c r="M424" s="123">
        <f t="shared" si="228"/>
        <v>100.57548648107648</v>
      </c>
      <c r="N424" s="123">
        <f t="shared" si="228"/>
        <v>97.160926286409747</v>
      </c>
      <c r="O424" s="123">
        <f t="shared" si="228"/>
        <v>99.695004864395429</v>
      </c>
      <c r="P424" s="123">
        <f t="shared" si="228"/>
        <v>72.558332000998959</v>
      </c>
      <c r="Q424" s="123">
        <f t="shared" si="228"/>
        <v>80.844611171343942</v>
      </c>
      <c r="R424" s="123">
        <f t="shared" ref="R424:V424" si="229">SUM(R425:R426)</f>
        <v>70.690569017414603</v>
      </c>
      <c r="S424" s="123">
        <f t="shared" si="229"/>
        <v>68.79437201623881</v>
      </c>
      <c r="T424" s="123">
        <f t="shared" si="229"/>
        <v>65.030748283329174</v>
      </c>
      <c r="U424" s="123">
        <f t="shared" si="229"/>
        <v>50.532880473629199</v>
      </c>
      <c r="V424" s="123">
        <f t="shared" si="229"/>
        <v>56.92392542282785</v>
      </c>
      <c r="W424" s="123">
        <f t="shared" ref="W424:Y424" si="230">SUM(W425:W426)</f>
        <v>49.709104090322207</v>
      </c>
      <c r="X424" s="123">
        <f t="shared" si="230"/>
        <v>37.922325497712073</v>
      </c>
      <c r="Y424" s="123">
        <f t="shared" si="230"/>
        <v>30.009372463929111</v>
      </c>
      <c r="DA424" s="130" t="s">
        <v>4466</v>
      </c>
    </row>
    <row r="425" spans="1:105" ht="12" customHeight="1" x14ac:dyDescent="0.25">
      <c r="A425" s="97" t="s">
        <v>211</v>
      </c>
      <c r="B425" s="99"/>
      <c r="C425" s="99">
        <v>168.81808492487045</v>
      </c>
      <c r="D425" s="99">
        <v>145.90711247537456</v>
      </c>
      <c r="E425" s="99">
        <v>157.96554763151414</v>
      </c>
      <c r="F425" s="99">
        <v>146.29223906396152</v>
      </c>
      <c r="G425" s="99">
        <v>141.65465893614319</v>
      </c>
      <c r="H425" s="99">
        <v>124.09454645809035</v>
      </c>
      <c r="I425" s="99">
        <v>104.36342066344008</v>
      </c>
      <c r="J425" s="99">
        <v>132.68134456900103</v>
      </c>
      <c r="K425" s="99">
        <v>111.72835815053207</v>
      </c>
      <c r="L425" s="99">
        <v>122.09998700793957</v>
      </c>
      <c r="M425" s="99">
        <v>99.391730644894196</v>
      </c>
      <c r="N425" s="99">
        <v>95.983426310154925</v>
      </c>
      <c r="O425" s="99">
        <v>98.435053775846924</v>
      </c>
      <c r="P425" s="99">
        <v>71.595589273648926</v>
      </c>
      <c r="Q425" s="99">
        <v>79.735011558809546</v>
      </c>
      <c r="R425" s="99">
        <v>69.709840382553111</v>
      </c>
      <c r="S425" s="99">
        <v>67.83931672370143</v>
      </c>
      <c r="T425" s="99">
        <v>64.128359825121294</v>
      </c>
      <c r="U425" s="99">
        <v>49.829370074613841</v>
      </c>
      <c r="V425" s="99">
        <v>56.164720099133575</v>
      </c>
      <c r="W425" s="99">
        <v>49.040511301395689</v>
      </c>
      <c r="X425" s="99">
        <v>37.430433067776463</v>
      </c>
      <c r="Y425" s="99">
        <v>29.62227617578294</v>
      </c>
      <c r="DA425" s="63" t="s">
        <v>4467</v>
      </c>
    </row>
    <row r="426" spans="1:105" ht="12" customHeight="1" x14ac:dyDescent="0.25">
      <c r="A426" s="97" t="s">
        <v>53</v>
      </c>
      <c r="B426" s="99"/>
      <c r="C426" s="99">
        <v>2.0360173927212442</v>
      </c>
      <c r="D426" s="99">
        <v>1.7334395468293946</v>
      </c>
      <c r="E426" s="99">
        <v>1.8628733360571255</v>
      </c>
      <c r="F426" s="99">
        <v>1.7410750769496781</v>
      </c>
      <c r="G426" s="99">
        <v>1.6760316487472013</v>
      </c>
      <c r="H426" s="99">
        <v>1.4506619326604031</v>
      </c>
      <c r="I426" s="99">
        <v>1.2164600800903058</v>
      </c>
      <c r="J426" s="99">
        <v>1.5605066390509668</v>
      </c>
      <c r="K426" s="99">
        <v>1.3142967268564525</v>
      </c>
      <c r="L426" s="99">
        <v>1.4372985309694171</v>
      </c>
      <c r="M426" s="99">
        <v>1.1837558361822829</v>
      </c>
      <c r="N426" s="99">
        <v>1.1774999762548255</v>
      </c>
      <c r="O426" s="99">
        <v>1.2599510885484997</v>
      </c>
      <c r="P426" s="99">
        <v>0.96274272735002853</v>
      </c>
      <c r="Q426" s="99">
        <v>1.1095996125343921</v>
      </c>
      <c r="R426" s="99">
        <v>0.98072863486149042</v>
      </c>
      <c r="S426" s="99">
        <v>0.95505529253737897</v>
      </c>
      <c r="T426" s="99">
        <v>0.9023884582078876</v>
      </c>
      <c r="U426" s="99">
        <v>0.70351039901535695</v>
      </c>
      <c r="V426" s="99">
        <v>0.75920532369427252</v>
      </c>
      <c r="W426" s="99">
        <v>0.66859278892651774</v>
      </c>
      <c r="X426" s="99">
        <v>0.491892429935608</v>
      </c>
      <c r="Y426" s="99">
        <v>0.38709628814617075</v>
      </c>
      <c r="DA426" s="63" t="s">
        <v>4468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3.9391274482735883E-2</v>
      </c>
      <c r="D427" s="123">
        <f t="shared" si="231"/>
        <v>1.3047674641387331E-2</v>
      </c>
      <c r="E427" s="123">
        <f t="shared" si="231"/>
        <v>4.3758013670124794E-2</v>
      </c>
      <c r="F427" s="123">
        <f t="shared" si="231"/>
        <v>1.8833460698850866E-2</v>
      </c>
      <c r="G427" s="123">
        <f t="shared" si="231"/>
        <v>0.11944407675785311</v>
      </c>
      <c r="H427" s="123">
        <f t="shared" si="231"/>
        <v>0.31169229248190761</v>
      </c>
      <c r="I427" s="123">
        <f t="shared" si="231"/>
        <v>9.5359543735040617E-2</v>
      </c>
      <c r="J427" s="123">
        <f t="shared" si="231"/>
        <v>8.6883682120198605E-2</v>
      </c>
      <c r="K427" s="123">
        <f t="shared" si="231"/>
        <v>1.9944381185430085E-2</v>
      </c>
      <c r="L427" s="123">
        <f t="shared" si="231"/>
        <v>0.10821579536509023</v>
      </c>
      <c r="M427" s="123">
        <f t="shared" si="231"/>
        <v>1.6056808167440078E-2</v>
      </c>
      <c r="N427" s="123">
        <f t="shared" si="231"/>
        <v>9.2087317966113524E-2</v>
      </c>
      <c r="O427" s="123">
        <f t="shared" si="231"/>
        <v>0.1534519131541299</v>
      </c>
      <c r="P427" s="123">
        <f t="shared" si="231"/>
        <v>8.430642036498831E-2</v>
      </c>
      <c r="Q427" s="123">
        <f t="shared" si="231"/>
        <v>5.4258642052399039E-2</v>
      </c>
      <c r="R427" s="123">
        <f t="shared" si="231"/>
        <v>8.4596157368252628E-2</v>
      </c>
      <c r="S427" s="123">
        <f t="shared" si="231"/>
        <v>7.7834343335421344E-2</v>
      </c>
      <c r="T427" s="123">
        <f t="shared" si="231"/>
        <v>3.741387207497756E-2</v>
      </c>
      <c r="U427" s="123">
        <f t="shared" si="231"/>
        <v>0.24641859416936873</v>
      </c>
      <c r="V427" s="123">
        <f t="shared" si="231"/>
        <v>0.38252606608226997</v>
      </c>
      <c r="W427" s="123">
        <f t="shared" si="231"/>
        <v>0.23063691410394505</v>
      </c>
      <c r="X427" s="123">
        <f t="shared" si="231"/>
        <v>0.17756907043668729</v>
      </c>
      <c r="Y427" s="123">
        <f t="shared" si="231"/>
        <v>0.17961174814208392</v>
      </c>
      <c r="DA427" s="130" t="s">
        <v>4469</v>
      </c>
    </row>
    <row r="428" spans="1:105" ht="12" customHeight="1" x14ac:dyDescent="0.25">
      <c r="A428" s="97" t="s">
        <v>53</v>
      </c>
      <c r="B428" s="99"/>
      <c r="C428" s="99">
        <f>RES_hhdet_in_fecs!C48</f>
        <v>3.9391274482735883E-2</v>
      </c>
      <c r="D428" s="99">
        <f>RES_hhdet_in_fecs!D48</f>
        <v>1.3047674641387331E-2</v>
      </c>
      <c r="E428" s="99">
        <f>RES_hhdet_in_fecs!E48</f>
        <v>4.3758013670124794E-2</v>
      </c>
      <c r="F428" s="99">
        <f>RES_hhdet_in_fecs!F48</f>
        <v>1.8833460698850866E-2</v>
      </c>
      <c r="G428" s="99">
        <f>RES_hhdet_in_fecs!G48</f>
        <v>0.11944407675785311</v>
      </c>
      <c r="H428" s="99">
        <f>RES_hhdet_in_fecs!H48</f>
        <v>0.31169229248190761</v>
      </c>
      <c r="I428" s="99">
        <f>RES_hhdet_in_fecs!I48</f>
        <v>9.5359543735040617E-2</v>
      </c>
      <c r="J428" s="99">
        <f>RES_hhdet_in_fecs!J48</f>
        <v>8.6883682120198605E-2</v>
      </c>
      <c r="K428" s="99">
        <f>RES_hhdet_in_fecs!K48</f>
        <v>1.9944381185430085E-2</v>
      </c>
      <c r="L428" s="99">
        <f>RES_hhdet_in_fecs!L48</f>
        <v>0.10821579536509023</v>
      </c>
      <c r="M428" s="99">
        <f>RES_hhdet_in_fecs!M48</f>
        <v>1.6056808167440078E-2</v>
      </c>
      <c r="N428" s="99">
        <f>RES_hhdet_in_fecs!N48</f>
        <v>9.2087317966113524E-2</v>
      </c>
      <c r="O428" s="99">
        <f>RES_hhdet_in_fecs!O48</f>
        <v>0.1534519131541299</v>
      </c>
      <c r="P428" s="99">
        <f>RES_hhdet_in_fecs!P48</f>
        <v>8.430642036498831E-2</v>
      </c>
      <c r="Q428" s="99">
        <f>RES_hhdet_in_fecs!Q48</f>
        <v>5.4258642052399039E-2</v>
      </c>
      <c r="R428" s="99">
        <f>RES_hhdet_in_fecs!R48</f>
        <v>8.4596157368252628E-2</v>
      </c>
      <c r="S428" s="99">
        <f>RES_hhdet_in_fecs!S48</f>
        <v>7.7834343335421344E-2</v>
      </c>
      <c r="T428" s="99">
        <f>RES_hhdet_in_fecs!T48</f>
        <v>3.741387207497756E-2</v>
      </c>
      <c r="U428" s="99">
        <f>RES_hhdet_in_fecs!U48</f>
        <v>0.24641859416936873</v>
      </c>
      <c r="V428" s="99">
        <f>RES_hhdet_in_fecs!V48</f>
        <v>0.38252606608226997</v>
      </c>
      <c r="W428" s="99">
        <f>RES_hhdet_in_fecs!W48</f>
        <v>0.23063691410394505</v>
      </c>
      <c r="X428" s="99">
        <f>RES_hhdet_in_fecs!X48</f>
        <v>0.17756907043668729</v>
      </c>
      <c r="Y428" s="99">
        <f>RES_hhdet_in_fecs!Y48</f>
        <v>0.17961174814208392</v>
      </c>
      <c r="DA428" s="63" t="s">
        <v>4470</v>
      </c>
    </row>
    <row r="429" spans="1:105" ht="12" customHeight="1" x14ac:dyDescent="0.25">
      <c r="A429" s="121" t="s">
        <v>55</v>
      </c>
      <c r="B429" s="123"/>
      <c r="C429" s="123">
        <v>14.323096939611277</v>
      </c>
      <c r="D429" s="123">
        <v>14.48946110754631</v>
      </c>
      <c r="E429" s="123">
        <v>14.643573263161755</v>
      </c>
      <c r="F429" s="123">
        <v>15.666784382321092</v>
      </c>
      <c r="G429" s="123">
        <v>16.237157215647315</v>
      </c>
      <c r="H429" s="123">
        <v>16.643325876806777</v>
      </c>
      <c r="I429" s="123">
        <v>16.84371168661422</v>
      </c>
      <c r="J429" s="123">
        <v>17.662946645991703</v>
      </c>
      <c r="K429" s="123">
        <v>16.846131391005024</v>
      </c>
      <c r="L429" s="123">
        <v>16.594127984848257</v>
      </c>
      <c r="M429" s="123">
        <v>16.483395661629263</v>
      </c>
      <c r="N429" s="123">
        <v>16.635030308212627</v>
      </c>
      <c r="O429" s="123">
        <v>16.042674353760951</v>
      </c>
      <c r="P429" s="123">
        <v>15.646201003183387</v>
      </c>
      <c r="Q429" s="123">
        <v>15.101945377699987</v>
      </c>
      <c r="R429" s="123">
        <v>14.971465945481349</v>
      </c>
      <c r="S429" s="123">
        <v>14.76334335475357</v>
      </c>
      <c r="T429" s="123">
        <v>14.51187608511688</v>
      </c>
      <c r="U429" s="123">
        <v>14.261135626324991</v>
      </c>
      <c r="V429" s="123">
        <v>12.248464126052159</v>
      </c>
      <c r="W429" s="123">
        <v>11.659652601591384</v>
      </c>
      <c r="X429" s="123">
        <v>10.381725656455673</v>
      </c>
      <c r="Y429" s="123">
        <v>9.1123801797525843</v>
      </c>
      <c r="DA429" s="130" t="s">
        <v>4471</v>
      </c>
    </row>
    <row r="430" spans="1:105" ht="12" customHeight="1" x14ac:dyDescent="0.25">
      <c r="A430" s="97" t="s">
        <v>138</v>
      </c>
      <c r="B430" s="99"/>
      <c r="C430" s="99">
        <v>17.87675652345369</v>
      </c>
      <c r="D430" s="99">
        <v>16.486414057244893</v>
      </c>
      <c r="E430" s="99">
        <v>17.059974466428621</v>
      </c>
      <c r="F430" s="99">
        <v>19.794193255647244</v>
      </c>
      <c r="G430" s="99">
        <v>20.498790579630633</v>
      </c>
      <c r="H430" s="99">
        <v>20.061919684328316</v>
      </c>
      <c r="I430" s="99">
        <v>18.408300738695782</v>
      </c>
      <c r="J430" s="99">
        <v>21.217951367093132</v>
      </c>
      <c r="K430" s="99">
        <v>19.957222690491349</v>
      </c>
      <c r="L430" s="99">
        <v>19.182388106368634</v>
      </c>
      <c r="M430" s="99">
        <v>19.93051995734616</v>
      </c>
      <c r="N430" s="99">
        <v>18.794577433121304</v>
      </c>
      <c r="O430" s="99">
        <v>17.779083670017684</v>
      </c>
      <c r="P430" s="99">
        <v>18.070545793679852</v>
      </c>
      <c r="Q430" s="99">
        <v>17.892253663521593</v>
      </c>
      <c r="R430" s="99">
        <v>16.148870395971322</v>
      </c>
      <c r="S430" s="99">
        <v>15.482088772003578</v>
      </c>
      <c r="T430" s="99">
        <v>15.138890836276275</v>
      </c>
      <c r="U430" s="99">
        <v>14.634003189228549</v>
      </c>
      <c r="V430" s="99">
        <v>13.138892014848768</v>
      </c>
      <c r="W430" s="99">
        <v>12.3508715678557</v>
      </c>
      <c r="X430" s="99">
        <v>11.182413776613664</v>
      </c>
      <c r="Y430" s="99">
        <v>10.102171447402373</v>
      </c>
      <c r="DA430" s="63" t="s">
        <v>4472</v>
      </c>
    </row>
    <row r="431" spans="1:105" ht="12" customHeight="1" x14ac:dyDescent="0.25">
      <c r="A431" s="97" t="s">
        <v>137</v>
      </c>
      <c r="B431" s="99"/>
      <c r="C431" s="99">
        <v>0</v>
      </c>
      <c r="D431" s="99">
        <v>0</v>
      </c>
      <c r="E431" s="99">
        <v>12.60400866575012</v>
      </c>
      <c r="F431" s="99">
        <v>14.40826033727714</v>
      </c>
      <c r="G431" s="99">
        <v>15.03491422757493</v>
      </c>
      <c r="H431" s="99">
        <v>14.805215948584829</v>
      </c>
      <c r="I431" s="99">
        <v>13.824098060026973</v>
      </c>
      <c r="J431" s="99">
        <v>15.63778222508957</v>
      </c>
      <c r="K431" s="99">
        <v>14.874196965329693</v>
      </c>
      <c r="L431" s="99">
        <v>14.374070331886818</v>
      </c>
      <c r="M431" s="99">
        <v>14.934448919358427</v>
      </c>
      <c r="N431" s="99">
        <v>0</v>
      </c>
      <c r="O431" s="99">
        <v>13.355134795140913</v>
      </c>
      <c r="P431" s="99">
        <v>13.835628116765394</v>
      </c>
      <c r="Q431" s="99">
        <v>14.217136501526264</v>
      </c>
      <c r="R431" s="99">
        <v>13.368809414863804</v>
      </c>
      <c r="S431" s="99">
        <v>13.078810610090919</v>
      </c>
      <c r="T431" s="99">
        <v>12.768359453528216</v>
      </c>
      <c r="U431" s="99">
        <v>12.460205860117714</v>
      </c>
      <c r="V431" s="99">
        <v>10.90195454163397</v>
      </c>
      <c r="W431" s="99">
        <v>10.218078426971955</v>
      </c>
      <c r="X431" s="99">
        <v>9.5725334049426714</v>
      </c>
      <c r="Y431" s="99">
        <v>8.7292297735787923</v>
      </c>
      <c r="DA431" s="63" t="s">
        <v>4473</v>
      </c>
    </row>
    <row r="432" spans="1:105" ht="12" customHeight="1" x14ac:dyDescent="0.25">
      <c r="A432" s="100" t="s">
        <v>211</v>
      </c>
      <c r="B432" s="102"/>
      <c r="C432" s="102">
        <v>0</v>
      </c>
      <c r="D432" s="102">
        <v>0</v>
      </c>
      <c r="E432" s="102">
        <v>7.2606489318906338</v>
      </c>
      <c r="F432" s="102">
        <v>7.8856653652592268</v>
      </c>
      <c r="G432" s="102">
        <v>8.3444783787393444</v>
      </c>
      <c r="H432" s="102">
        <v>8.2894931471412256</v>
      </c>
      <c r="I432" s="102">
        <v>8.0572838758961609</v>
      </c>
      <c r="J432" s="102">
        <v>8.491161008552405</v>
      </c>
      <c r="K432" s="102">
        <v>8.2365539755331643</v>
      </c>
      <c r="L432" s="102">
        <v>7.9613909493972876</v>
      </c>
      <c r="M432" s="102">
        <v>7.9700474813160076</v>
      </c>
      <c r="N432" s="102">
        <v>0</v>
      </c>
      <c r="O432" s="102">
        <v>5.9597645164411617</v>
      </c>
      <c r="P432" s="102">
        <v>5.6675288945507276</v>
      </c>
      <c r="Q432" s="102">
        <v>6.1065321821109926</v>
      </c>
      <c r="R432" s="102">
        <v>6.6752690060154567</v>
      </c>
      <c r="S432" s="102">
        <v>6.7759311474102084</v>
      </c>
      <c r="T432" s="102">
        <v>6.0475150960960029</v>
      </c>
      <c r="U432" s="102">
        <v>5.8679695920396915</v>
      </c>
      <c r="V432" s="102">
        <v>3.7193907803221053</v>
      </c>
      <c r="W432" s="102">
        <v>3.1165187917427688</v>
      </c>
      <c r="X432" s="102">
        <v>3.9341437204795815</v>
      </c>
      <c r="Y432" s="102">
        <v>3.9170649956686678</v>
      </c>
      <c r="DA432" s="131" t="s">
        <v>4474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5.3433597338594865</v>
      </c>
      <c r="F433" s="105">
        <v>6.5225949720179131</v>
      </c>
      <c r="G433" s="105">
        <v>6.6904358488355857</v>
      </c>
      <c r="H433" s="105">
        <v>6.5157228014436059</v>
      </c>
      <c r="I433" s="105">
        <v>5.766814184130812</v>
      </c>
      <c r="J433" s="105">
        <v>7.1466212165371639</v>
      </c>
      <c r="K433" s="105">
        <v>6.637642989796527</v>
      </c>
      <c r="L433" s="105">
        <v>6.4126793824895287</v>
      </c>
      <c r="M433" s="105">
        <v>6.9644014380424197</v>
      </c>
      <c r="N433" s="105">
        <v>0</v>
      </c>
      <c r="O433" s="105">
        <v>7.3953702786997511</v>
      </c>
      <c r="P433" s="105">
        <v>8.1680992222146642</v>
      </c>
      <c r="Q433" s="105">
        <v>8.1106043194152715</v>
      </c>
      <c r="R433" s="105">
        <v>6.6935404088483477</v>
      </c>
      <c r="S433" s="105">
        <v>6.3028794626807105</v>
      </c>
      <c r="T433" s="105">
        <v>6.7208443574322141</v>
      </c>
      <c r="U433" s="105">
        <v>6.5922362680780218</v>
      </c>
      <c r="V433" s="105">
        <v>7.182563761311866</v>
      </c>
      <c r="W433" s="105">
        <v>7.1015596352291865</v>
      </c>
      <c r="X433" s="105">
        <v>5.6383896844630881</v>
      </c>
      <c r="Y433" s="105">
        <v>4.8121647779101231</v>
      </c>
      <c r="DA433" s="132" t="s">
        <v>4475</v>
      </c>
    </row>
    <row r="434" spans="1:105" ht="12" customHeight="1" x14ac:dyDescent="0.25">
      <c r="A434" s="106" t="s">
        <v>122</v>
      </c>
      <c r="B434" s="102"/>
      <c r="C434" s="102">
        <v>14.354856841041508</v>
      </c>
      <c r="D434" s="102">
        <v>14.437134771732373</v>
      </c>
      <c r="E434" s="102">
        <v>14.570086568447906</v>
      </c>
      <c r="F434" s="102">
        <v>15.238895678473694</v>
      </c>
      <c r="G434" s="102">
        <v>15.820270588691782</v>
      </c>
      <c r="H434" s="102">
        <v>16.486657213344717</v>
      </c>
      <c r="I434" s="102">
        <v>16.77337406527651</v>
      </c>
      <c r="J434" s="102">
        <v>15.867438005159196</v>
      </c>
      <c r="K434" s="102">
        <v>16.563818370463832</v>
      </c>
      <c r="L434" s="102">
        <v>16.099318837016284</v>
      </c>
      <c r="M434" s="102">
        <v>15.616435624286497</v>
      </c>
      <c r="N434" s="102">
        <v>16.014917562802889</v>
      </c>
      <c r="O434" s="102">
        <v>15.716544636638604</v>
      </c>
      <c r="P434" s="102">
        <v>15.823164267967131</v>
      </c>
      <c r="Q434" s="102">
        <v>15.364812973531066</v>
      </c>
      <c r="R434" s="102">
        <v>15.267958646750797</v>
      </c>
      <c r="S434" s="102">
        <v>15.116321214317184</v>
      </c>
      <c r="T434" s="102">
        <v>14.692190357606073</v>
      </c>
      <c r="U434" s="102">
        <v>14.377230438486594</v>
      </c>
      <c r="V434" s="102">
        <v>12.18037693555214</v>
      </c>
      <c r="W434" s="102">
        <v>10.9819455713958</v>
      </c>
      <c r="X434" s="102">
        <v>8.9020784121054426</v>
      </c>
      <c r="Y434" s="102">
        <v>8.3608599496459473</v>
      </c>
      <c r="DA434" s="131" t="s">
        <v>4476</v>
      </c>
    </row>
    <row r="435" spans="1:105" ht="12" customHeight="1" x14ac:dyDescent="0.25">
      <c r="A435" s="107" t="s">
        <v>121</v>
      </c>
      <c r="B435" s="105"/>
      <c r="C435" s="105">
        <v>11.563386563942444</v>
      </c>
      <c r="D435" s="105">
        <v>11.685176036788574</v>
      </c>
      <c r="E435" s="105">
        <v>11.84068075739326</v>
      </c>
      <c r="F435" s="105">
        <v>12.257051531300977</v>
      </c>
      <c r="G435" s="105">
        <v>12.778508092014741</v>
      </c>
      <c r="H435" s="105">
        <v>13.361698362593646</v>
      </c>
      <c r="I435" s="105">
        <v>13.747737490415279</v>
      </c>
      <c r="J435" s="105">
        <v>12.832311177076923</v>
      </c>
      <c r="K435" s="105">
        <v>13.487697912587537</v>
      </c>
      <c r="L435" s="105">
        <v>13.137884845413627</v>
      </c>
      <c r="M435" s="105">
        <v>12.701526026955813</v>
      </c>
      <c r="N435" s="105">
        <v>13.092970938792213</v>
      </c>
      <c r="O435" s="105">
        <v>12.635175342008964</v>
      </c>
      <c r="P435" s="105">
        <v>12.769575534422376</v>
      </c>
      <c r="Q435" s="105">
        <v>12.658527752484559</v>
      </c>
      <c r="R435" s="105">
        <v>12.956594645518438</v>
      </c>
      <c r="S435" s="105">
        <v>12.998628492055113</v>
      </c>
      <c r="T435" s="105">
        <v>12.557875787882233</v>
      </c>
      <c r="U435" s="105">
        <v>12.352069745258026</v>
      </c>
      <c r="V435" s="105">
        <v>10.184494623471069</v>
      </c>
      <c r="W435" s="105">
        <v>9.1651718034551166</v>
      </c>
      <c r="X435" s="105">
        <v>7.7490491224848217</v>
      </c>
      <c r="Y435" s="105">
        <v>7.3969787414658468</v>
      </c>
      <c r="DA435" s="132" t="s">
        <v>4477</v>
      </c>
    </row>
    <row r="436" spans="1:105" ht="12" customHeight="1" x14ac:dyDescent="0.25">
      <c r="A436" s="108" t="s">
        <v>53</v>
      </c>
      <c r="B436" s="99"/>
      <c r="C436" s="99">
        <v>5.8613002795407594</v>
      </c>
      <c r="D436" s="99">
        <v>6.0364594842587627</v>
      </c>
      <c r="E436" s="99">
        <v>6.2036444274954921</v>
      </c>
      <c r="F436" s="99">
        <v>6.0717246395016309</v>
      </c>
      <c r="G436" s="99">
        <v>6.4398089872038282</v>
      </c>
      <c r="H436" s="99">
        <v>6.81181810417125</v>
      </c>
      <c r="I436" s="99">
        <v>7.3458668818993544</v>
      </c>
      <c r="J436" s="99">
        <v>6.3439641909144644</v>
      </c>
      <c r="K436" s="99">
        <v>6.8385189481883319</v>
      </c>
      <c r="L436" s="99">
        <v>6.683710122322057</v>
      </c>
      <c r="M436" s="99">
        <v>6.2400534723022751</v>
      </c>
      <c r="N436" s="99">
        <v>6.4309006121183456</v>
      </c>
      <c r="O436" s="99">
        <v>5.2685981801102804</v>
      </c>
      <c r="P436" s="99">
        <v>4.9553338150513619</v>
      </c>
      <c r="Q436" s="99">
        <v>5.2289894159813164</v>
      </c>
      <c r="R436" s="99">
        <v>6.3096785574628642</v>
      </c>
      <c r="S436" s="99">
        <v>6.6198902097185925</v>
      </c>
      <c r="T436" s="99">
        <v>5.8663145076223957</v>
      </c>
      <c r="U436" s="99">
        <v>5.7538879818607116</v>
      </c>
      <c r="V436" s="99">
        <v>3.426530808804344</v>
      </c>
      <c r="W436" s="99">
        <v>2.7312301692907872</v>
      </c>
      <c r="X436" s="99">
        <v>3.0838032427722983</v>
      </c>
      <c r="Y436" s="99">
        <v>3.2192323851179934</v>
      </c>
      <c r="DA436" s="63" t="s">
        <v>4478</v>
      </c>
    </row>
    <row r="437" spans="1:105" ht="12" customHeight="1" x14ac:dyDescent="0.25">
      <c r="A437" s="108" t="s">
        <v>52</v>
      </c>
      <c r="B437" s="99"/>
      <c r="C437" s="99">
        <v>5.702086284401684</v>
      </c>
      <c r="D437" s="99">
        <v>5.6487165525298115</v>
      </c>
      <c r="E437" s="99">
        <v>5.637036329897767</v>
      </c>
      <c r="F437" s="99">
        <v>6.1853268917993454</v>
      </c>
      <c r="G437" s="99">
        <v>6.338699104810912</v>
      </c>
      <c r="H437" s="99">
        <v>6.5498802584223972</v>
      </c>
      <c r="I437" s="99">
        <v>6.4018706085159209</v>
      </c>
      <c r="J437" s="99">
        <v>6.4883469861624601</v>
      </c>
      <c r="K437" s="99">
        <v>6.6491789643992014</v>
      </c>
      <c r="L437" s="99">
        <v>6.4541747230915725</v>
      </c>
      <c r="M437" s="99">
        <v>6.4614725546535361</v>
      </c>
      <c r="N437" s="99">
        <v>6.6620703266738674</v>
      </c>
      <c r="O437" s="99">
        <v>7.3665771618986842</v>
      </c>
      <c r="P437" s="99">
        <v>7.8142417193710161</v>
      </c>
      <c r="Q437" s="99">
        <v>7.429538336503243</v>
      </c>
      <c r="R437" s="99">
        <v>6.6469160880555744</v>
      </c>
      <c r="S437" s="99">
        <v>6.3787382823365206</v>
      </c>
      <c r="T437" s="99">
        <v>6.6915612802598412</v>
      </c>
      <c r="U437" s="99">
        <v>6.5981817633973154</v>
      </c>
      <c r="V437" s="99">
        <v>6.7579638146667236</v>
      </c>
      <c r="W437" s="99">
        <v>6.4339416341643298</v>
      </c>
      <c r="X437" s="99">
        <v>4.6652458797125238</v>
      </c>
      <c r="Y437" s="99">
        <v>4.1777463563478534</v>
      </c>
      <c r="DA437" s="63" t="s">
        <v>4479</v>
      </c>
    </row>
    <row r="438" spans="1:105" ht="12" customHeight="1" x14ac:dyDescent="0.25">
      <c r="A438" s="121" t="s">
        <v>54</v>
      </c>
      <c r="B438" s="123"/>
      <c r="C438" s="123">
        <v>2.431510354681405</v>
      </c>
      <c r="D438" s="123">
        <v>2.3891101638972021</v>
      </c>
      <c r="E438" s="123">
        <v>2.5904100791230871</v>
      </c>
      <c r="F438" s="123">
        <v>2.616416748523843</v>
      </c>
      <c r="G438" s="123">
        <v>2.7196754479406744</v>
      </c>
      <c r="H438" s="123">
        <v>2.6484726867296251</v>
      </c>
      <c r="I438" s="123">
        <v>2.6081316876486849</v>
      </c>
      <c r="J438" s="123">
        <v>2.2727428393269866</v>
      </c>
      <c r="K438" s="123">
        <v>2.3575377269742819</v>
      </c>
      <c r="L438" s="123">
        <v>2.3181116349784352</v>
      </c>
      <c r="M438" s="123">
        <v>2.1751377163452568</v>
      </c>
      <c r="N438" s="123">
        <v>2.2477563464315464</v>
      </c>
      <c r="O438" s="123">
        <v>2.2483491836526066</v>
      </c>
      <c r="P438" s="123">
        <v>2.2850911278632036</v>
      </c>
      <c r="Q438" s="123">
        <v>2.3683856214014041</v>
      </c>
      <c r="R438" s="123">
        <v>2.3456558921038431</v>
      </c>
      <c r="S438" s="123">
        <v>2.3097679676501217</v>
      </c>
      <c r="T438" s="123">
        <v>2.2580680198181673</v>
      </c>
      <c r="U438" s="123">
        <v>2.216684337422639</v>
      </c>
      <c r="V438" s="123">
        <v>2.2827358899084822</v>
      </c>
      <c r="W438" s="123">
        <v>2.2061651946043894</v>
      </c>
      <c r="X438" s="123">
        <v>1.6328937416191907</v>
      </c>
      <c r="Y438" s="123">
        <v>1.6280624616664054</v>
      </c>
      <c r="DA438" s="130" t="s">
        <v>4480</v>
      </c>
    </row>
    <row r="439" spans="1:105" ht="12" customHeight="1" x14ac:dyDescent="0.25">
      <c r="A439" s="97" t="s">
        <v>50</v>
      </c>
      <c r="B439" s="99"/>
      <c r="C439" s="99">
        <v>2.9512398088414469</v>
      </c>
      <c r="D439" s="99">
        <v>2.9367958472568696</v>
      </c>
      <c r="E439" s="99">
        <v>3.2730429791406688</v>
      </c>
      <c r="F439" s="99">
        <v>3.2611203595399703</v>
      </c>
      <c r="G439" s="99">
        <v>3.2079148282356735</v>
      </c>
      <c r="H439" s="99">
        <v>3.3381637535066084</v>
      </c>
      <c r="I439" s="99">
        <v>3.2847117292949806</v>
      </c>
      <c r="J439" s="99">
        <v>2.7849895894057921</v>
      </c>
      <c r="K439" s="99">
        <v>2.9841648757425974</v>
      </c>
      <c r="L439" s="99">
        <v>2.8556084796838141</v>
      </c>
      <c r="M439" s="99">
        <v>2.8577279925760015</v>
      </c>
      <c r="N439" s="99">
        <v>2.8835798551065421</v>
      </c>
      <c r="O439" s="99">
        <v>2.8580115301624507</v>
      </c>
      <c r="P439" s="99">
        <v>3.1144262365719513</v>
      </c>
      <c r="Q439" s="99">
        <v>2.9927397512085543</v>
      </c>
      <c r="R439" s="99">
        <v>3.1971958246537402</v>
      </c>
      <c r="S439" s="99">
        <v>3.1415626436248969</v>
      </c>
      <c r="T439" s="99">
        <v>3.1183009967819291</v>
      </c>
      <c r="U439" s="99">
        <v>3.2574956422831938</v>
      </c>
      <c r="V439" s="99">
        <v>3.0103671402874399</v>
      </c>
      <c r="W439" s="99">
        <v>2.854444291714028</v>
      </c>
      <c r="X439" s="99">
        <v>2.593155150648303</v>
      </c>
      <c r="Y439" s="99">
        <v>2.3467900029501365</v>
      </c>
      <c r="DA439" s="63" t="s">
        <v>4481</v>
      </c>
    </row>
    <row r="440" spans="1:105" ht="12" customHeight="1" x14ac:dyDescent="0.25">
      <c r="A440" s="109" t="s">
        <v>120</v>
      </c>
      <c r="B440" s="110"/>
      <c r="C440" s="110">
        <v>2.4059714290622276</v>
      </c>
      <c r="D440" s="110">
        <v>2.3580827150016144</v>
      </c>
      <c r="E440" s="110">
        <v>2.5561878051872018</v>
      </c>
      <c r="F440" s="110">
        <v>2.578582971663903</v>
      </c>
      <c r="G440" s="110">
        <v>2.6899478739846483</v>
      </c>
      <c r="H440" s="110">
        <v>2.6007740863218358</v>
      </c>
      <c r="I440" s="110">
        <v>2.547380924420692</v>
      </c>
      <c r="J440" s="110">
        <v>2.2271148682728934</v>
      </c>
      <c r="K440" s="110">
        <v>2.3021096185689798</v>
      </c>
      <c r="L440" s="110">
        <v>2.2778302082383037</v>
      </c>
      <c r="M440" s="110">
        <v>2.1234772982103087</v>
      </c>
      <c r="N440" s="110">
        <v>2.1989090447431736</v>
      </c>
      <c r="O440" s="110">
        <v>2.2022689719919488</v>
      </c>
      <c r="P440" s="110">
        <v>2.2112685398006646</v>
      </c>
      <c r="Q440" s="110">
        <v>2.3170956094339372</v>
      </c>
      <c r="R440" s="110">
        <v>2.2721836498737478</v>
      </c>
      <c r="S440" s="110">
        <v>2.2442065561486295</v>
      </c>
      <c r="T440" s="110">
        <v>2.1990786322328808</v>
      </c>
      <c r="U440" s="110">
        <v>2.1401315789009732</v>
      </c>
      <c r="V440" s="110">
        <v>2.2319497337787459</v>
      </c>
      <c r="W440" s="110">
        <v>2.1571760926902162</v>
      </c>
      <c r="X440" s="110">
        <v>1.5420171306091555</v>
      </c>
      <c r="Y440" s="110">
        <v>1.5608085804169465</v>
      </c>
      <c r="DA440" s="60" t="s">
        <v>4482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98.580530720716951</v>
      </c>
      <c r="D442" s="118">
        <f t="shared" si="232"/>
        <v>87.410509239491986</v>
      </c>
      <c r="E442" s="118">
        <f t="shared" si="232"/>
        <v>94.846578765854218</v>
      </c>
      <c r="F442" s="118">
        <f t="shared" si="232"/>
        <v>90.005162468399973</v>
      </c>
      <c r="G442" s="118">
        <f t="shared" si="232"/>
        <v>89.112505480541927</v>
      </c>
      <c r="H442" s="118">
        <f t="shared" si="232"/>
        <v>81.366088624057781</v>
      </c>
      <c r="I442" s="118">
        <f t="shared" si="232"/>
        <v>70.58292840779248</v>
      </c>
      <c r="J442" s="118">
        <f t="shared" si="232"/>
        <v>86.730383325428349</v>
      </c>
      <c r="K442" s="118">
        <f t="shared" si="232"/>
        <v>75.851400085503073</v>
      </c>
      <c r="L442" s="118">
        <f t="shared" si="232"/>
        <v>82.654190530260649</v>
      </c>
      <c r="M442" s="118">
        <f t="shared" si="232"/>
        <v>70.693768974820415</v>
      </c>
      <c r="N442" s="118">
        <f t="shared" si="232"/>
        <v>71.471267043628785</v>
      </c>
      <c r="O442" s="118">
        <f t="shared" si="232"/>
        <v>76.326703082288546</v>
      </c>
      <c r="P442" s="118">
        <f t="shared" si="232"/>
        <v>61.938914303261917</v>
      </c>
      <c r="Q442" s="118">
        <f t="shared" si="232"/>
        <v>69.671051421321494</v>
      </c>
      <c r="R442" s="118">
        <f t="shared" ref="R442:V442" si="233">R443+R446+R448+R457</f>
        <v>63.474569637821062</v>
      </c>
      <c r="S442" s="118">
        <f t="shared" si="233"/>
        <v>62.44781277292531</v>
      </c>
      <c r="T442" s="118">
        <f t="shared" si="233"/>
        <v>59.522455402546051</v>
      </c>
      <c r="U442" s="118">
        <f t="shared" si="233"/>
        <v>50.045739001761049</v>
      </c>
      <c r="V442" s="118">
        <f t="shared" si="233"/>
        <v>53.97953683440339</v>
      </c>
      <c r="W442" s="118">
        <f t="shared" ref="W442:Y442" si="234">W443+W446+W448+W457</f>
        <v>47.723804145050892</v>
      </c>
      <c r="X442" s="118">
        <f t="shared" si="234"/>
        <v>37.708488846328045</v>
      </c>
      <c r="Y442" s="118">
        <f t="shared" si="234"/>
        <v>31.108595021703493</v>
      </c>
      <c r="DA442" s="129" t="s">
        <v>4633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87.001808649695846</v>
      </c>
      <c r="D443" s="123">
        <f t="shared" si="235"/>
        <v>75.895331769725132</v>
      </c>
      <c r="E443" s="123">
        <f t="shared" si="235"/>
        <v>82.982995063416141</v>
      </c>
      <c r="F443" s="123">
        <f t="shared" si="235"/>
        <v>77.630279025141618</v>
      </c>
      <c r="G443" s="123">
        <f t="shared" si="235"/>
        <v>75.932032528553009</v>
      </c>
      <c r="H443" s="123">
        <f t="shared" si="235"/>
        <v>67.20291215016708</v>
      </c>
      <c r="I443" s="123">
        <f t="shared" si="235"/>
        <v>57.130901660222335</v>
      </c>
      <c r="J443" s="123">
        <f t="shared" si="235"/>
        <v>73.49955666766428</v>
      </c>
      <c r="K443" s="123">
        <f t="shared" si="235"/>
        <v>62.692610058792809</v>
      </c>
      <c r="L443" s="123">
        <f t="shared" si="235"/>
        <v>69.482634294234657</v>
      </c>
      <c r="M443" s="123">
        <f t="shared" si="235"/>
        <v>58.001672687344538</v>
      </c>
      <c r="N443" s="123">
        <f t="shared" si="235"/>
        <v>58.204710157226828</v>
      </c>
      <c r="O443" s="123">
        <f t="shared" si="235"/>
        <v>62.840014360511098</v>
      </c>
      <c r="P443" s="123">
        <f t="shared" si="235"/>
        <v>48.347637918160807</v>
      </c>
      <c r="Q443" s="123">
        <f t="shared" si="235"/>
        <v>56.189524217781646</v>
      </c>
      <c r="R443" s="123">
        <f t="shared" ref="R443:V443" si="236">SUM(R444:R445)</f>
        <v>49.904141006306361</v>
      </c>
      <c r="S443" s="123">
        <f t="shared" si="236"/>
        <v>48.917839902019352</v>
      </c>
      <c r="T443" s="123">
        <f t="shared" si="236"/>
        <v>46.352001205797826</v>
      </c>
      <c r="U443" s="123">
        <f t="shared" si="236"/>
        <v>36.044182060897668</v>
      </c>
      <c r="V443" s="123">
        <f t="shared" si="236"/>
        <v>40.674574861623483</v>
      </c>
      <c r="W443" s="123">
        <f t="shared" ref="W443:Y443" si="237">SUM(W444:W445)</f>
        <v>35.619313182044323</v>
      </c>
      <c r="X443" s="123">
        <f t="shared" si="237"/>
        <v>27.211142166931452</v>
      </c>
      <c r="Y443" s="123">
        <f t="shared" si="237"/>
        <v>21.554360795705026</v>
      </c>
      <c r="DA443" s="130" t="s">
        <v>4634</v>
      </c>
    </row>
    <row r="444" spans="1:105" ht="12" customHeight="1" x14ac:dyDescent="0.25">
      <c r="A444" s="97" t="s">
        <v>211</v>
      </c>
      <c r="B444" s="99"/>
      <c r="C444" s="99">
        <v>84.965791256974597</v>
      </c>
      <c r="D444" s="99">
        <v>74.161892222895744</v>
      </c>
      <c r="E444" s="99">
        <v>81.12012172735902</v>
      </c>
      <c r="F444" s="99">
        <v>75.889203948191934</v>
      </c>
      <c r="G444" s="99">
        <v>74.256000879805811</v>
      </c>
      <c r="H444" s="99">
        <v>65.752250217506671</v>
      </c>
      <c r="I444" s="99">
        <v>55.914441580132028</v>
      </c>
      <c r="J444" s="99">
        <v>71.939050028613309</v>
      </c>
      <c r="K444" s="99">
        <v>61.378313331936354</v>
      </c>
      <c r="L444" s="99">
        <v>68.045335763265243</v>
      </c>
      <c r="M444" s="99">
        <v>56.817916851162252</v>
      </c>
      <c r="N444" s="99">
        <v>57.027210180971998</v>
      </c>
      <c r="O444" s="99">
        <v>61.580063271962601</v>
      </c>
      <c r="P444" s="99">
        <v>47.384895190810781</v>
      </c>
      <c r="Q444" s="99">
        <v>55.079924605247257</v>
      </c>
      <c r="R444" s="99">
        <v>48.923412371444869</v>
      </c>
      <c r="S444" s="99">
        <v>47.962784609481972</v>
      </c>
      <c r="T444" s="99">
        <v>45.449612747589939</v>
      </c>
      <c r="U444" s="99">
        <v>35.340671661882311</v>
      </c>
      <c r="V444" s="99">
        <v>39.915369537929209</v>
      </c>
      <c r="W444" s="99">
        <v>34.950720393117805</v>
      </c>
      <c r="X444" s="99">
        <v>26.719249736995845</v>
      </c>
      <c r="Y444" s="99">
        <v>21.167264507558855</v>
      </c>
      <c r="DA444" s="63" t="s">
        <v>4635</v>
      </c>
    </row>
    <row r="445" spans="1:105" ht="12" customHeight="1" x14ac:dyDescent="0.25">
      <c r="A445" s="97" t="s">
        <v>53</v>
      </c>
      <c r="B445" s="99"/>
      <c r="C445" s="99">
        <v>2.0360173927212442</v>
      </c>
      <c r="D445" s="99">
        <v>1.7334395468293946</v>
      </c>
      <c r="E445" s="99">
        <v>1.8628733360571255</v>
      </c>
      <c r="F445" s="99">
        <v>1.7410750769496781</v>
      </c>
      <c r="G445" s="99">
        <v>1.6760316487472013</v>
      </c>
      <c r="H445" s="99">
        <v>1.4506619326604031</v>
      </c>
      <c r="I445" s="99">
        <v>1.2164600800903058</v>
      </c>
      <c r="J445" s="99">
        <v>1.5605066390509668</v>
      </c>
      <c r="K445" s="99">
        <v>1.3142967268564525</v>
      </c>
      <c r="L445" s="99">
        <v>1.4372985309694171</v>
      </c>
      <c r="M445" s="99">
        <v>1.1837558361822829</v>
      </c>
      <c r="N445" s="99">
        <v>1.1774999762548255</v>
      </c>
      <c r="O445" s="99">
        <v>1.2599510885484997</v>
      </c>
      <c r="P445" s="99">
        <v>0.96274272735002853</v>
      </c>
      <c r="Q445" s="99">
        <v>1.1095996125343921</v>
      </c>
      <c r="R445" s="99">
        <v>0.98072863486149042</v>
      </c>
      <c r="S445" s="99">
        <v>0.95505529253737897</v>
      </c>
      <c r="T445" s="99">
        <v>0.9023884582078876</v>
      </c>
      <c r="U445" s="99">
        <v>0.70351039901535695</v>
      </c>
      <c r="V445" s="99">
        <v>0.75920532369427252</v>
      </c>
      <c r="W445" s="99">
        <v>0.66859278892651774</v>
      </c>
      <c r="X445" s="99">
        <v>0.491892429935608</v>
      </c>
      <c r="Y445" s="99">
        <v>0.38709628814617075</v>
      </c>
      <c r="DA445" s="63" t="s">
        <v>4636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0.10163925476328044</v>
      </c>
      <c r="D446" s="123">
        <f t="shared" si="238"/>
        <v>3.5204194283965325E-2</v>
      </c>
      <c r="E446" s="123">
        <f t="shared" si="238"/>
        <v>0.12329956127546683</v>
      </c>
      <c r="F446" s="123">
        <f t="shared" si="238"/>
        <v>5.5339484283946624E-2</v>
      </c>
      <c r="G446" s="123">
        <f t="shared" si="238"/>
        <v>0.3655728894607515</v>
      </c>
      <c r="H446" s="123">
        <f t="shared" si="238"/>
        <v>0.99256205466491465</v>
      </c>
      <c r="I446" s="123">
        <f t="shared" si="238"/>
        <v>0.31563389793453062</v>
      </c>
      <c r="J446" s="123">
        <f t="shared" si="238"/>
        <v>0.29868815804771492</v>
      </c>
      <c r="K446" s="123">
        <f t="shared" si="238"/>
        <v>7.1172012690136746E-2</v>
      </c>
      <c r="L446" s="123">
        <f t="shared" si="238"/>
        <v>0.4006361898725207</v>
      </c>
      <c r="M446" s="123">
        <f t="shared" si="238"/>
        <v>6.1905029358560647E-2</v>
      </c>
      <c r="N446" s="123">
        <f t="shared" si="238"/>
        <v>0.37138615154574867</v>
      </c>
      <c r="O446" s="123">
        <f t="shared" si="238"/>
        <v>0.64982091124693842</v>
      </c>
      <c r="P446" s="123">
        <f t="shared" si="238"/>
        <v>0.37439413923677001</v>
      </c>
      <c r="Q446" s="123">
        <f t="shared" si="238"/>
        <v>0.24954188888231754</v>
      </c>
      <c r="R446" s="123">
        <f t="shared" si="238"/>
        <v>0.39196833924748242</v>
      </c>
      <c r="S446" s="123">
        <f t="shared" si="238"/>
        <v>0.36093464234663225</v>
      </c>
      <c r="T446" s="123">
        <f t="shared" si="238"/>
        <v>0.17365457329394984</v>
      </c>
      <c r="U446" s="123">
        <f t="shared" si="238"/>
        <v>1.1448983152156857</v>
      </c>
      <c r="V446" s="123">
        <f t="shared" si="238"/>
        <v>1.7824156086143272</v>
      </c>
      <c r="W446" s="123">
        <f t="shared" si="238"/>
        <v>1.0848482608920296</v>
      </c>
      <c r="X446" s="123">
        <f t="shared" si="238"/>
        <v>0.84431036493761213</v>
      </c>
      <c r="Y446" s="123">
        <f t="shared" si="238"/>
        <v>0.86437277039342042</v>
      </c>
      <c r="DA446" s="130" t="s">
        <v>4637</v>
      </c>
    </row>
    <row r="447" spans="1:105" ht="12" customHeight="1" x14ac:dyDescent="0.25">
      <c r="A447" s="97" t="s">
        <v>53</v>
      </c>
      <c r="B447" s="99"/>
      <c r="C447" s="99">
        <f>RES_hhdet_in_tess!C48</f>
        <v>0.10163925476328044</v>
      </c>
      <c r="D447" s="99">
        <f>RES_hhdet_in_tess!D48</f>
        <v>3.5204194283965325E-2</v>
      </c>
      <c r="E447" s="99">
        <f>RES_hhdet_in_tess!E48</f>
        <v>0.12329956127546683</v>
      </c>
      <c r="F447" s="99">
        <f>RES_hhdet_in_tess!F48</f>
        <v>5.5339484283946624E-2</v>
      </c>
      <c r="G447" s="99">
        <f>RES_hhdet_in_tess!G48</f>
        <v>0.3655728894607515</v>
      </c>
      <c r="H447" s="99">
        <f>RES_hhdet_in_tess!H48</f>
        <v>0.99256205466491465</v>
      </c>
      <c r="I447" s="99">
        <f>RES_hhdet_in_tess!I48</f>
        <v>0.31563389793453062</v>
      </c>
      <c r="J447" s="99">
        <f>RES_hhdet_in_tess!J48</f>
        <v>0.29868815804771492</v>
      </c>
      <c r="K447" s="99">
        <f>RES_hhdet_in_tess!K48</f>
        <v>7.1172012690136746E-2</v>
      </c>
      <c r="L447" s="99">
        <f>RES_hhdet_in_tess!L48</f>
        <v>0.4006361898725207</v>
      </c>
      <c r="M447" s="99">
        <f>RES_hhdet_in_tess!M48</f>
        <v>6.1905029358560647E-2</v>
      </c>
      <c r="N447" s="99">
        <f>RES_hhdet_in_tess!N48</f>
        <v>0.37138615154574867</v>
      </c>
      <c r="O447" s="99">
        <f>RES_hhdet_in_tess!O48</f>
        <v>0.64982091124693842</v>
      </c>
      <c r="P447" s="99">
        <f>RES_hhdet_in_tess!P48</f>
        <v>0.37439413923677001</v>
      </c>
      <c r="Q447" s="99">
        <f>RES_hhdet_in_tess!Q48</f>
        <v>0.24954188888231754</v>
      </c>
      <c r="R447" s="99">
        <f>RES_hhdet_in_tess!R48</f>
        <v>0.39196833924748242</v>
      </c>
      <c r="S447" s="99">
        <f>RES_hhdet_in_tess!S48</f>
        <v>0.36093464234663225</v>
      </c>
      <c r="T447" s="99">
        <f>RES_hhdet_in_tess!T48</f>
        <v>0.17365457329394984</v>
      </c>
      <c r="U447" s="99">
        <f>RES_hhdet_in_tess!U48</f>
        <v>1.1448983152156857</v>
      </c>
      <c r="V447" s="99">
        <f>RES_hhdet_in_tess!V48</f>
        <v>1.7824156086143272</v>
      </c>
      <c r="W447" s="99">
        <f>RES_hhdet_in_tess!W48</f>
        <v>1.0848482608920296</v>
      </c>
      <c r="X447" s="99">
        <f>RES_hhdet_in_tess!X48</f>
        <v>0.84431036493761213</v>
      </c>
      <c r="Y447" s="99">
        <f>RES_hhdet_in_tess!Y48</f>
        <v>0.86437277039342042</v>
      </c>
      <c r="DA447" s="63" t="s">
        <v>4638</v>
      </c>
    </row>
    <row r="448" spans="1:105" ht="12" customHeight="1" x14ac:dyDescent="0.25">
      <c r="A448" s="121" t="s">
        <v>55</v>
      </c>
      <c r="B448" s="123"/>
      <c r="C448" s="123">
        <v>9.6347600042207286</v>
      </c>
      <c r="D448" s="123">
        <v>9.670386042920839</v>
      </c>
      <c r="E448" s="123">
        <v>9.7727978136552149</v>
      </c>
      <c r="F448" s="123">
        <v>10.332755968703674</v>
      </c>
      <c r="G448" s="123">
        <v>10.74565272257605</v>
      </c>
      <c r="H448" s="123">
        <v>11.158000384836008</v>
      </c>
      <c r="I448" s="123">
        <v>11.160385335080619</v>
      </c>
      <c r="J448" s="123">
        <v>11.205696222672071</v>
      </c>
      <c r="K448" s="123">
        <v>11.294151394492976</v>
      </c>
      <c r="L448" s="123">
        <v>10.996934485607218</v>
      </c>
      <c r="M448" s="123">
        <v>10.962745150579101</v>
      </c>
      <c r="N448" s="123">
        <v>11.164256997102262</v>
      </c>
      <c r="O448" s="123">
        <v>11.094268187822948</v>
      </c>
      <c r="P448" s="123">
        <v>11.441231413710671</v>
      </c>
      <c r="Q448" s="123">
        <v>11.36617290618403</v>
      </c>
      <c r="R448" s="123">
        <v>11.311277102594561</v>
      </c>
      <c r="S448" s="123">
        <v>11.295227616210981</v>
      </c>
      <c r="T448" s="123">
        <v>11.12666384345008</v>
      </c>
      <c r="U448" s="123">
        <v>10.996470740295626</v>
      </c>
      <c r="V448" s="123">
        <v>9.5721424538403443</v>
      </c>
      <c r="W448" s="123">
        <v>9.1183651986948195</v>
      </c>
      <c r="X448" s="123">
        <v>8.2553354356148159</v>
      </c>
      <c r="Y448" s="123">
        <v>7.2805117012819647</v>
      </c>
      <c r="DA448" s="130" t="s">
        <v>4639</v>
      </c>
    </row>
    <row r="449" spans="1:105" ht="12" customHeight="1" x14ac:dyDescent="0.25">
      <c r="A449" s="97" t="s">
        <v>138</v>
      </c>
      <c r="B449" s="99"/>
      <c r="C449" s="99">
        <v>9.6654640596355552</v>
      </c>
      <c r="D449" s="99">
        <v>8.9488728773568695</v>
      </c>
      <c r="E449" s="99">
        <v>9.3016063238888336</v>
      </c>
      <c r="F449" s="99">
        <v>10.841222264750161</v>
      </c>
      <c r="G449" s="99">
        <v>11.283296415960031</v>
      </c>
      <c r="H449" s="99">
        <v>11.102699266976066</v>
      </c>
      <c r="I449" s="99">
        <v>10.248040280355294</v>
      </c>
      <c r="J449" s="99">
        <v>11.893291930144168</v>
      </c>
      <c r="K449" s="99">
        <v>11.27757564758082</v>
      </c>
      <c r="L449" s="99">
        <v>10.942288427707936</v>
      </c>
      <c r="M449" s="99">
        <v>11.586281915470583</v>
      </c>
      <c r="N449" s="99">
        <v>11.263596321809626</v>
      </c>
      <c r="O449" s="99">
        <v>11.121999809128164</v>
      </c>
      <c r="P449" s="99">
        <v>11.879886825236571</v>
      </c>
      <c r="Q449" s="99">
        <v>12.275771992875418</v>
      </c>
      <c r="R449" s="99">
        <v>11.380097373790171</v>
      </c>
      <c r="S449" s="99">
        <v>11.178414257832257</v>
      </c>
      <c r="T449" s="99">
        <v>11.165729452199027</v>
      </c>
      <c r="U449" s="99">
        <v>10.986908858739223</v>
      </c>
      <c r="V449" s="99">
        <v>10.001218104255809</v>
      </c>
      <c r="W449" s="99">
        <v>9.4804294056895078</v>
      </c>
      <c r="X449" s="99">
        <v>8.6208707321662885</v>
      </c>
      <c r="Y449" s="99">
        <v>7.8051598625977094</v>
      </c>
      <c r="DA449" s="63" t="s">
        <v>4640</v>
      </c>
    </row>
    <row r="450" spans="1:105" ht="12" customHeight="1" x14ac:dyDescent="0.25">
      <c r="A450" s="97" t="s">
        <v>137</v>
      </c>
      <c r="B450" s="99"/>
      <c r="C450" s="99">
        <v>0</v>
      </c>
      <c r="D450" s="99">
        <v>0</v>
      </c>
      <c r="E450" s="99">
        <v>9.3020818382395571</v>
      </c>
      <c r="F450" s="99">
        <v>10.841551032822631</v>
      </c>
      <c r="G450" s="99">
        <v>11.283546970105558</v>
      </c>
      <c r="H450" s="99">
        <v>11.103307187012808</v>
      </c>
      <c r="I450" s="99">
        <v>10.252365071338405</v>
      </c>
      <c r="J450" s="99">
        <v>11.90616915560884</v>
      </c>
      <c r="K450" s="99">
        <v>11.292016094462769</v>
      </c>
      <c r="L450" s="99">
        <v>10.954128318408296</v>
      </c>
      <c r="M450" s="99">
        <v>11.597658231936393</v>
      </c>
      <c r="N450" s="99">
        <v>0</v>
      </c>
      <c r="O450" s="99">
        <v>11.123599530811791</v>
      </c>
      <c r="P450" s="99">
        <v>11.894029950304196</v>
      </c>
      <c r="Q450" s="99">
        <v>12.300260812357944</v>
      </c>
      <c r="R450" s="99">
        <v>11.397597684808069</v>
      </c>
      <c r="S450" s="99">
        <v>11.195253254340459</v>
      </c>
      <c r="T450" s="99">
        <v>11.181205301398602</v>
      </c>
      <c r="U450" s="99">
        <v>10.997787248212253</v>
      </c>
      <c r="V450" s="99">
        <v>10.013733875726398</v>
      </c>
      <c r="W450" s="99">
        <v>9.4937743250425068</v>
      </c>
      <c r="X450" s="99">
        <v>8.6713434933221283</v>
      </c>
      <c r="Y450" s="99">
        <v>7.8385753513755985</v>
      </c>
      <c r="DA450" s="63" t="s">
        <v>4641</v>
      </c>
    </row>
    <row r="451" spans="1:105" ht="12" customHeight="1" x14ac:dyDescent="0.25">
      <c r="A451" s="100" t="s">
        <v>211</v>
      </c>
      <c r="B451" s="102"/>
      <c r="C451" s="102">
        <v>0</v>
      </c>
      <c r="D451" s="102">
        <v>0</v>
      </c>
      <c r="E451" s="102">
        <v>3.9587221043800729</v>
      </c>
      <c r="F451" s="102">
        <v>4.3189560608047186</v>
      </c>
      <c r="G451" s="102">
        <v>4.5931111212699713</v>
      </c>
      <c r="H451" s="102">
        <v>4.587584385569202</v>
      </c>
      <c r="I451" s="102">
        <v>4.4855508872075935</v>
      </c>
      <c r="J451" s="102">
        <v>4.7595479390716742</v>
      </c>
      <c r="K451" s="102">
        <v>4.6543731046662433</v>
      </c>
      <c r="L451" s="102">
        <v>4.5414489359187673</v>
      </c>
      <c r="M451" s="102">
        <v>4.633256793893973</v>
      </c>
      <c r="N451" s="102">
        <v>0</v>
      </c>
      <c r="O451" s="102">
        <v>3.7282292521120395</v>
      </c>
      <c r="P451" s="102">
        <v>3.7259307280895309</v>
      </c>
      <c r="Q451" s="102">
        <v>4.1896564929426718</v>
      </c>
      <c r="R451" s="102">
        <v>4.7040572759597206</v>
      </c>
      <c r="S451" s="102">
        <v>4.8923737916597476</v>
      </c>
      <c r="T451" s="102">
        <v>4.4603609439663892</v>
      </c>
      <c r="U451" s="102">
        <v>4.4055509801342305</v>
      </c>
      <c r="V451" s="102">
        <v>2.8311701144145331</v>
      </c>
      <c r="W451" s="102">
        <v>2.3922146898133207</v>
      </c>
      <c r="X451" s="102">
        <v>3.0329538088590402</v>
      </c>
      <c r="Y451" s="102">
        <v>3.0264105734654749</v>
      </c>
      <c r="DA451" s="131" t="s">
        <v>4642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5.3433597338594865</v>
      </c>
      <c r="F452" s="105">
        <v>6.5225949720179131</v>
      </c>
      <c r="G452" s="105">
        <v>6.6904358488355857</v>
      </c>
      <c r="H452" s="105">
        <v>6.5157228014436059</v>
      </c>
      <c r="I452" s="105">
        <v>5.766814184130812</v>
      </c>
      <c r="J452" s="105">
        <v>7.1466212165371639</v>
      </c>
      <c r="K452" s="105">
        <v>6.637642989796527</v>
      </c>
      <c r="L452" s="105">
        <v>6.4126793824895287</v>
      </c>
      <c r="M452" s="105">
        <v>6.9644014380424197</v>
      </c>
      <c r="N452" s="105">
        <v>0</v>
      </c>
      <c r="O452" s="105">
        <v>7.3953702786997511</v>
      </c>
      <c r="P452" s="105">
        <v>8.1680992222146642</v>
      </c>
      <c r="Q452" s="105">
        <v>8.1106043194152715</v>
      </c>
      <c r="R452" s="105">
        <v>6.6935404088483477</v>
      </c>
      <c r="S452" s="105">
        <v>6.3028794626807105</v>
      </c>
      <c r="T452" s="105">
        <v>6.7208443574322141</v>
      </c>
      <c r="U452" s="105">
        <v>6.5922362680780218</v>
      </c>
      <c r="V452" s="105">
        <v>7.182563761311866</v>
      </c>
      <c r="W452" s="105">
        <v>7.1015596352291865</v>
      </c>
      <c r="X452" s="105">
        <v>5.6383896844630881</v>
      </c>
      <c r="Y452" s="105">
        <v>4.8121647779101231</v>
      </c>
      <c r="DA452" s="132" t="s">
        <v>4643</v>
      </c>
    </row>
    <row r="453" spans="1:105" ht="12" customHeight="1" x14ac:dyDescent="0.25">
      <c r="A453" s="106" t="s">
        <v>122</v>
      </c>
      <c r="B453" s="102"/>
      <c r="C453" s="102">
        <v>9.6341392808873536</v>
      </c>
      <c r="D453" s="102">
        <v>9.7043501357389701</v>
      </c>
      <c r="E453" s="102">
        <v>9.8102799084032348</v>
      </c>
      <c r="F453" s="102">
        <v>10.278131650277409</v>
      </c>
      <c r="G453" s="102">
        <v>10.689895760199834</v>
      </c>
      <c r="H453" s="102">
        <v>11.162014473378369</v>
      </c>
      <c r="I453" s="102">
        <v>11.380069921364699</v>
      </c>
      <c r="J453" s="102">
        <v>10.790985686683664</v>
      </c>
      <c r="K453" s="102">
        <v>11.295474314015749</v>
      </c>
      <c r="L453" s="102">
        <v>11.013246866022063</v>
      </c>
      <c r="M453" s="102">
        <v>10.746595392107427</v>
      </c>
      <c r="N453" s="102">
        <v>11.128496394010778</v>
      </c>
      <c r="O453" s="102">
        <v>11.082303833210775</v>
      </c>
      <c r="P453" s="102">
        <v>11.367870815905659</v>
      </c>
      <c r="Q453" s="102">
        <v>11.235674184544346</v>
      </c>
      <c r="R453" s="102">
        <v>11.297391449603964</v>
      </c>
      <c r="S453" s="102">
        <v>11.312324608419154</v>
      </c>
      <c r="T453" s="102">
        <v>11.117535387527955</v>
      </c>
      <c r="U453" s="102">
        <v>10.999455329436893</v>
      </c>
      <c r="V453" s="102">
        <v>9.4188091946191221</v>
      </c>
      <c r="W453" s="102">
        <v>8.5745024435586465</v>
      </c>
      <c r="X453" s="102">
        <v>7.0565753304533088</v>
      </c>
      <c r="Y453" s="102">
        <v>6.7204326919740476</v>
      </c>
      <c r="DA453" s="131" t="s">
        <v>4644</v>
      </c>
    </row>
    <row r="454" spans="1:105" ht="12" customHeight="1" x14ac:dyDescent="0.25">
      <c r="A454" s="107" t="s">
        <v>121</v>
      </c>
      <c r="B454" s="105"/>
      <c r="C454" s="105">
        <v>9.6358477900373369</v>
      </c>
      <c r="D454" s="105">
        <v>9.706302586162165</v>
      </c>
      <c r="E454" s="105">
        <v>9.8140525747929992</v>
      </c>
      <c r="F454" s="105">
        <v>10.280504554652238</v>
      </c>
      <c r="G454" s="105">
        <v>10.690134587716873</v>
      </c>
      <c r="H454" s="105">
        <v>11.161707342886599</v>
      </c>
      <c r="I454" s="105">
        <v>11.385750323099385</v>
      </c>
      <c r="J454" s="105">
        <v>10.802693559234502</v>
      </c>
      <c r="K454" s="105">
        <v>11.312615461801961</v>
      </c>
      <c r="L454" s="105">
        <v>11.026377454353554</v>
      </c>
      <c r="M454" s="105">
        <v>10.7556233778835</v>
      </c>
      <c r="N454" s="105">
        <v>11.130794813799815</v>
      </c>
      <c r="O454" s="105">
        <v>11.081656217568984</v>
      </c>
      <c r="P454" s="105">
        <v>11.374313125141107</v>
      </c>
      <c r="Q454" s="105">
        <v>11.253289494008868</v>
      </c>
      <c r="R454" s="105">
        <v>11.315707131709619</v>
      </c>
      <c r="S454" s="105">
        <v>11.332744343910898</v>
      </c>
      <c r="T454" s="105">
        <v>11.130583478137712</v>
      </c>
      <c r="U454" s="105">
        <v>11.000255869244562</v>
      </c>
      <c r="V454" s="105">
        <v>9.4076223645110257</v>
      </c>
      <c r="W454" s="105">
        <v>8.5664362461849208</v>
      </c>
      <c r="X454" s="105">
        <v>7.1097412974710545</v>
      </c>
      <c r="Y454" s="105">
        <v>6.7653551303621455</v>
      </c>
      <c r="DA454" s="132" t="s">
        <v>4645</v>
      </c>
    </row>
    <row r="455" spans="1:105" ht="12" customHeight="1" x14ac:dyDescent="0.25">
      <c r="A455" s="108" t="s">
        <v>53</v>
      </c>
      <c r="B455" s="99"/>
      <c r="C455" s="99">
        <v>3.9337615056356503</v>
      </c>
      <c r="D455" s="99">
        <v>4.0575860336323544</v>
      </c>
      <c r="E455" s="99">
        <v>4.1770162448952313</v>
      </c>
      <c r="F455" s="99">
        <v>4.0951776628528904</v>
      </c>
      <c r="G455" s="99">
        <v>4.3514354829059601</v>
      </c>
      <c r="H455" s="99">
        <v>4.6118270844642026</v>
      </c>
      <c r="I455" s="99">
        <v>4.9838797145834635</v>
      </c>
      <c r="J455" s="99">
        <v>4.3143465730720436</v>
      </c>
      <c r="K455" s="99">
        <v>4.663436497402758</v>
      </c>
      <c r="L455" s="99">
        <v>4.5722027312619815</v>
      </c>
      <c r="M455" s="99">
        <v>4.2941508232299634</v>
      </c>
      <c r="N455" s="99">
        <v>4.4687244871259493</v>
      </c>
      <c r="O455" s="99">
        <v>3.7150790556703002</v>
      </c>
      <c r="P455" s="99">
        <v>3.5600714057700924</v>
      </c>
      <c r="Q455" s="99">
        <v>3.823751157505626</v>
      </c>
      <c r="R455" s="99">
        <v>4.6687910436540445</v>
      </c>
      <c r="S455" s="99">
        <v>4.9540060615743764</v>
      </c>
      <c r="T455" s="99">
        <v>4.439022197877871</v>
      </c>
      <c r="U455" s="99">
        <v>4.4020741058472472</v>
      </c>
      <c r="V455" s="99">
        <v>2.6496585498442999</v>
      </c>
      <c r="W455" s="99">
        <v>2.1324946120205919</v>
      </c>
      <c r="X455" s="99">
        <v>2.4444954177585334</v>
      </c>
      <c r="Y455" s="99">
        <v>2.5876087740142926</v>
      </c>
      <c r="DA455" s="63" t="s">
        <v>4646</v>
      </c>
    </row>
    <row r="456" spans="1:105" ht="12" customHeight="1" x14ac:dyDescent="0.25">
      <c r="A456" s="108" t="s">
        <v>52</v>
      </c>
      <c r="B456" s="99"/>
      <c r="C456" s="99">
        <v>5.702086284401684</v>
      </c>
      <c r="D456" s="99">
        <v>5.6487165525298115</v>
      </c>
      <c r="E456" s="99">
        <v>5.637036329897767</v>
      </c>
      <c r="F456" s="99">
        <v>6.1853268917993454</v>
      </c>
      <c r="G456" s="99">
        <v>6.338699104810912</v>
      </c>
      <c r="H456" s="99">
        <v>6.5498802584223972</v>
      </c>
      <c r="I456" s="99">
        <v>6.4018706085159209</v>
      </c>
      <c r="J456" s="99">
        <v>6.4883469861624601</v>
      </c>
      <c r="K456" s="99">
        <v>6.6491789643992014</v>
      </c>
      <c r="L456" s="99">
        <v>6.4541747230915725</v>
      </c>
      <c r="M456" s="99">
        <v>6.4614725546535361</v>
      </c>
      <c r="N456" s="99">
        <v>6.6620703266738674</v>
      </c>
      <c r="O456" s="99">
        <v>7.3665771618986842</v>
      </c>
      <c r="P456" s="99">
        <v>7.8142417193710161</v>
      </c>
      <c r="Q456" s="99">
        <v>7.429538336503243</v>
      </c>
      <c r="R456" s="99">
        <v>6.6469160880555744</v>
      </c>
      <c r="S456" s="99">
        <v>6.3787382823365206</v>
      </c>
      <c r="T456" s="99">
        <v>6.6915612802598412</v>
      </c>
      <c r="U456" s="99">
        <v>6.5981817633973154</v>
      </c>
      <c r="V456" s="99">
        <v>6.7579638146667236</v>
      </c>
      <c r="W456" s="99">
        <v>6.4339416341643298</v>
      </c>
      <c r="X456" s="99">
        <v>4.6652458797125238</v>
      </c>
      <c r="Y456" s="99">
        <v>4.1777463563478534</v>
      </c>
      <c r="DA456" s="63" t="s">
        <v>4647</v>
      </c>
    </row>
    <row r="457" spans="1:105" ht="12" customHeight="1" x14ac:dyDescent="0.25">
      <c r="A457" s="121" t="s">
        <v>54</v>
      </c>
      <c r="B457" s="123"/>
      <c r="C457" s="123">
        <v>1.8423228120370982</v>
      </c>
      <c r="D457" s="123">
        <v>1.8095872325620561</v>
      </c>
      <c r="E457" s="123">
        <v>1.9674863275073866</v>
      </c>
      <c r="F457" s="123">
        <v>1.9867879902707204</v>
      </c>
      <c r="G457" s="123">
        <v>2.0692473399521205</v>
      </c>
      <c r="H457" s="123">
        <v>2.0126140343897876</v>
      </c>
      <c r="I457" s="123">
        <v>1.9760075145549993</v>
      </c>
      <c r="J457" s="123">
        <v>1.7264422770442873</v>
      </c>
      <c r="K457" s="123">
        <v>1.7934666195271538</v>
      </c>
      <c r="L457" s="123">
        <v>1.7739855605462698</v>
      </c>
      <c r="M457" s="123">
        <v>1.6674461075382128</v>
      </c>
      <c r="N457" s="123">
        <v>1.730913737753951</v>
      </c>
      <c r="O457" s="123">
        <v>1.7425996227075582</v>
      </c>
      <c r="P457" s="123">
        <v>1.7756508321536681</v>
      </c>
      <c r="Q457" s="123">
        <v>1.8658124084734971</v>
      </c>
      <c r="R457" s="123">
        <v>1.8671831896726594</v>
      </c>
      <c r="S457" s="123">
        <v>1.8738106123483445</v>
      </c>
      <c r="T457" s="123">
        <v>1.8701357800041896</v>
      </c>
      <c r="U457" s="123">
        <v>1.860187885352071</v>
      </c>
      <c r="V457" s="123">
        <v>1.9504039103252389</v>
      </c>
      <c r="W457" s="123">
        <v>1.9012775034197222</v>
      </c>
      <c r="X457" s="123">
        <v>1.3977008788441603</v>
      </c>
      <c r="Y457" s="123">
        <v>1.4093497543230822</v>
      </c>
      <c r="DA457" s="130" t="s">
        <v>4648</v>
      </c>
    </row>
    <row r="458" spans="1:105" ht="12" customHeight="1" x14ac:dyDescent="0.25">
      <c r="A458" s="97" t="s">
        <v>50</v>
      </c>
      <c r="B458" s="99"/>
      <c r="C458" s="99">
        <v>1.8019625326694502</v>
      </c>
      <c r="D458" s="99">
        <v>1.7935146906136039</v>
      </c>
      <c r="E458" s="99">
        <v>1.9992762331520453</v>
      </c>
      <c r="F458" s="99">
        <v>1.9924059017520064</v>
      </c>
      <c r="G458" s="99">
        <v>1.9603052644082366</v>
      </c>
      <c r="H458" s="99">
        <v>2.040320475478747</v>
      </c>
      <c r="I458" s="99">
        <v>2.0080655024797416</v>
      </c>
      <c r="J458" s="99">
        <v>1.7029192282694634</v>
      </c>
      <c r="K458" s="99">
        <v>1.8250852208661734</v>
      </c>
      <c r="L458" s="99">
        <v>1.7468228352997275</v>
      </c>
      <c r="M458" s="99">
        <v>1.7483940526891126</v>
      </c>
      <c r="N458" s="99">
        <v>1.7643654685179151</v>
      </c>
      <c r="O458" s="99">
        <v>1.7488128416213744</v>
      </c>
      <c r="P458" s="99">
        <v>1.9059916494533375</v>
      </c>
      <c r="Q458" s="99">
        <v>1.8326123753821402</v>
      </c>
      <c r="R458" s="99">
        <v>1.9608743054842008</v>
      </c>
      <c r="S458" s="99">
        <v>1.9309989865452624</v>
      </c>
      <c r="T458" s="99">
        <v>1.9213241615724934</v>
      </c>
      <c r="U458" s="99">
        <v>2.011492142598009</v>
      </c>
      <c r="V458" s="99">
        <v>1.8617789453632898</v>
      </c>
      <c r="W458" s="99">
        <v>1.766663564976265</v>
      </c>
      <c r="X458" s="99">
        <v>1.60596480317859</v>
      </c>
      <c r="Y458" s="99">
        <v>1.4534806857254419</v>
      </c>
      <c r="DA458" s="63" t="s">
        <v>4649</v>
      </c>
    </row>
    <row r="459" spans="1:105" ht="12" customHeight="1" x14ac:dyDescent="0.25">
      <c r="A459" s="109" t="s">
        <v>120</v>
      </c>
      <c r="B459" s="110"/>
      <c r="C459" s="110">
        <v>1.8443060711433295</v>
      </c>
      <c r="D459" s="110">
        <v>1.8104977730218119</v>
      </c>
      <c r="E459" s="110">
        <v>1.9658926116766096</v>
      </c>
      <c r="F459" s="110">
        <v>1.9864583088391754</v>
      </c>
      <c r="G459" s="110">
        <v>2.075880527970869</v>
      </c>
      <c r="H459" s="110">
        <v>2.0106978743496122</v>
      </c>
      <c r="I459" s="110">
        <v>1.9731289974334429</v>
      </c>
      <c r="J459" s="110">
        <v>1.728537573868399</v>
      </c>
      <c r="K459" s="110">
        <v>1.7906698060375243</v>
      </c>
      <c r="L459" s="110">
        <v>1.7760212065930494</v>
      </c>
      <c r="M459" s="110">
        <v>1.6613197315271859</v>
      </c>
      <c r="N459" s="110">
        <v>1.7283438000867659</v>
      </c>
      <c r="O459" s="110">
        <v>1.7421300079375439</v>
      </c>
      <c r="P459" s="110">
        <v>1.7640486506443989</v>
      </c>
      <c r="Q459" s="110">
        <v>1.8685397550437874</v>
      </c>
      <c r="R459" s="110">
        <v>1.8590993687118498</v>
      </c>
      <c r="S459" s="110">
        <v>1.8693030690301191</v>
      </c>
      <c r="T459" s="110">
        <v>1.8666256015280582</v>
      </c>
      <c r="U459" s="110">
        <v>1.8490592992057091</v>
      </c>
      <c r="V459" s="110">
        <v>1.9565896277545081</v>
      </c>
      <c r="W459" s="110">
        <v>1.9114499985362194</v>
      </c>
      <c r="X459" s="110">
        <v>1.3779913294847839</v>
      </c>
      <c r="Y459" s="110">
        <v>1.4052202667920197</v>
      </c>
      <c r="DA459" s="60" t="s">
        <v>4650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45.085478629961862</v>
      </c>
      <c r="D461" s="118">
        <f t="shared" si="239"/>
        <v>39.11772150386787</v>
      </c>
      <c r="E461" s="118">
        <f t="shared" si="239"/>
        <v>42.460069077406224</v>
      </c>
      <c r="F461" s="118">
        <f t="shared" si="239"/>
        <v>39.532527505045181</v>
      </c>
      <c r="G461" s="118">
        <f t="shared" si="239"/>
        <v>38.305180761477658</v>
      </c>
      <c r="H461" s="118">
        <f t="shared" si="239"/>
        <v>33.477073130097388</v>
      </c>
      <c r="I461" s="118">
        <f t="shared" si="239"/>
        <v>28.823436006573022</v>
      </c>
      <c r="J461" s="118">
        <f t="shared" si="239"/>
        <v>37.531600100200968</v>
      </c>
      <c r="K461" s="118">
        <f t="shared" si="239"/>
        <v>31.205599515671661</v>
      </c>
      <c r="L461" s="118">
        <f t="shared" si="239"/>
        <v>33.755681169281196</v>
      </c>
      <c r="M461" s="118">
        <f t="shared" si="239"/>
        <v>27.85146709262958</v>
      </c>
      <c r="N461" s="118">
        <f t="shared" si="239"/>
        <v>26.907096642520425</v>
      </c>
      <c r="O461" s="118">
        <f t="shared" si="239"/>
        <v>27.680105741796357</v>
      </c>
      <c r="P461" s="118">
        <f t="shared" si="239"/>
        <v>19.789546062216044</v>
      </c>
      <c r="Q461" s="118">
        <f t="shared" si="239"/>
        <v>21.855779549571107</v>
      </c>
      <c r="R461" s="118">
        <f t="shared" ref="R461:V461" si="240">R462+R465+R467+R476</f>
        <v>19.171215163973148</v>
      </c>
      <c r="S461" s="118">
        <f t="shared" si="240"/>
        <v>18.756991459889981</v>
      </c>
      <c r="T461" s="118">
        <f t="shared" si="240"/>
        <v>17.744721771747667</v>
      </c>
      <c r="U461" s="118">
        <f t="shared" si="240"/>
        <v>14.263965538959969</v>
      </c>
      <c r="V461" s="118">
        <f t="shared" si="240"/>
        <v>15.924880462491789</v>
      </c>
      <c r="W461" s="118">
        <f t="shared" ref="W461:Y461" si="241">W462+W465+W467+W476</f>
        <v>15.079629202068357</v>
      </c>
      <c r="X461" s="118">
        <f t="shared" si="241"/>
        <v>12.268295057682327</v>
      </c>
      <c r="Y461" s="118">
        <f t="shared" si="241"/>
        <v>9.3087895939761172</v>
      </c>
      <c r="DA461" s="129" t="s">
        <v>4801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44.968558437277103</v>
      </c>
      <c r="D462" s="123">
        <f t="shared" si="242"/>
        <v>38.884264391582668</v>
      </c>
      <c r="E462" s="123">
        <f t="shared" si="242"/>
        <v>42.088343520312577</v>
      </c>
      <c r="F462" s="123">
        <f t="shared" si="242"/>
        <v>38.979976416168952</v>
      </c>
      <c r="G462" s="123">
        <f t="shared" si="242"/>
        <v>37.750138741759478</v>
      </c>
      <c r="H462" s="123">
        <f t="shared" si="242"/>
        <v>33.067082876305058</v>
      </c>
      <c r="I462" s="123">
        <f t="shared" si="242"/>
        <v>27.80867296499796</v>
      </c>
      <c r="J462" s="123">
        <f t="shared" si="242"/>
        <v>35.358324089166892</v>
      </c>
      <c r="K462" s="123">
        <f t="shared" si="242"/>
        <v>29.781362837683552</v>
      </c>
      <c r="L462" s="123">
        <f t="shared" si="242"/>
        <v>32.455346311351533</v>
      </c>
      <c r="M462" s="123">
        <f t="shared" si="242"/>
        <v>26.4468589324056</v>
      </c>
      <c r="N462" s="123">
        <f t="shared" si="242"/>
        <v>25.539928560704755</v>
      </c>
      <c r="O462" s="123">
        <f t="shared" si="242"/>
        <v>26.202191202486638</v>
      </c>
      <c r="P462" s="123">
        <f t="shared" si="242"/>
        <v>19.054852186924581</v>
      </c>
      <c r="Q462" s="123">
        <f t="shared" si="242"/>
        <v>21.226372299030466</v>
      </c>
      <c r="R462" s="123">
        <f t="shared" ref="R462:V462" si="243">SUM(R463:R464)</f>
        <v>18.560684366600555</v>
      </c>
      <c r="S462" s="123">
        <f t="shared" si="243"/>
        <v>18.057842253084498</v>
      </c>
      <c r="T462" s="123">
        <f t="shared" si="243"/>
        <v>17.065077951448274</v>
      </c>
      <c r="U462" s="123">
        <f t="shared" si="243"/>
        <v>13.264445396229368</v>
      </c>
      <c r="V462" s="123">
        <f t="shared" si="243"/>
        <v>14.954983107588667</v>
      </c>
      <c r="W462" s="123">
        <f t="shared" ref="W462:Y462" si="244">SUM(W463:W464)</f>
        <v>13.061307300697141</v>
      </c>
      <c r="X462" s="123">
        <f t="shared" si="244"/>
        <v>9.973150925427646</v>
      </c>
      <c r="Y462" s="123">
        <f t="shared" si="244"/>
        <v>7.8918104397051874</v>
      </c>
      <c r="DA462" s="130" t="s">
        <v>4802</v>
      </c>
    </row>
    <row r="463" spans="1:105" ht="12" customHeight="1" x14ac:dyDescent="0.25">
      <c r="A463" s="97" t="s">
        <v>211</v>
      </c>
      <c r="B463" s="99"/>
      <c r="C463" s="99">
        <v>44.968558437277103</v>
      </c>
      <c r="D463" s="99">
        <v>38.884264391582668</v>
      </c>
      <c r="E463" s="99">
        <v>42.088343520312577</v>
      </c>
      <c r="F463" s="99">
        <v>38.979976416168952</v>
      </c>
      <c r="G463" s="99">
        <v>37.750138741759478</v>
      </c>
      <c r="H463" s="99">
        <v>33.067082876305058</v>
      </c>
      <c r="I463" s="99">
        <v>27.80867296499796</v>
      </c>
      <c r="J463" s="99">
        <v>35.358324089166892</v>
      </c>
      <c r="K463" s="99">
        <v>29.781362837683552</v>
      </c>
      <c r="L463" s="99">
        <v>32.455346311351533</v>
      </c>
      <c r="M463" s="99">
        <v>26.4468589324056</v>
      </c>
      <c r="N463" s="99">
        <v>25.539928560704755</v>
      </c>
      <c r="O463" s="99">
        <v>26.202191202486638</v>
      </c>
      <c r="P463" s="99">
        <v>19.054852186924581</v>
      </c>
      <c r="Q463" s="99">
        <v>21.226372299030466</v>
      </c>
      <c r="R463" s="99">
        <v>18.560684366600555</v>
      </c>
      <c r="S463" s="99">
        <v>18.057842253084498</v>
      </c>
      <c r="T463" s="99">
        <v>17.065077951448274</v>
      </c>
      <c r="U463" s="99">
        <v>13.264445396229368</v>
      </c>
      <c r="V463" s="99">
        <v>14.954983107588667</v>
      </c>
      <c r="W463" s="99">
        <v>13.061307300697141</v>
      </c>
      <c r="X463" s="99">
        <v>9.973150925427646</v>
      </c>
      <c r="Y463" s="99">
        <v>7.8918104397051874</v>
      </c>
      <c r="DA463" s="63" t="s">
        <v>4803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4804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4805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4806</v>
      </c>
    </row>
    <row r="467" spans="1:105" ht="12" customHeight="1" x14ac:dyDescent="0.25">
      <c r="A467" s="121" t="s">
        <v>55</v>
      </c>
      <c r="B467" s="123"/>
      <c r="C467" s="123">
        <v>8.5520263395957377E-2</v>
      </c>
      <c r="D467" s="123">
        <v>0.19768963180492302</v>
      </c>
      <c r="E467" s="123">
        <v>0.33623106162197336</v>
      </c>
      <c r="F467" s="123">
        <v>0.5114879692918779</v>
      </c>
      <c r="G467" s="123">
        <v>0.51321931610825433</v>
      </c>
      <c r="H467" s="123">
        <v>0.36093922897462943</v>
      </c>
      <c r="I467" s="123">
        <v>0.95328521844638003</v>
      </c>
      <c r="J467" s="123">
        <v>2.121533212899084</v>
      </c>
      <c r="K467" s="123">
        <v>1.3691476421750375</v>
      </c>
      <c r="L467" s="123">
        <v>1.2551103175043585</v>
      </c>
      <c r="M467" s="123">
        <v>1.3589344491756381</v>
      </c>
      <c r="N467" s="123">
        <v>1.320435195114116</v>
      </c>
      <c r="O467" s="123">
        <v>1.4322922650229897</v>
      </c>
      <c r="P467" s="123">
        <v>0.67686621933689661</v>
      </c>
      <c r="Q467" s="123">
        <v>0.57779942068315571</v>
      </c>
      <c r="R467" s="123">
        <v>0.55284393179421421</v>
      </c>
      <c r="S467" s="123">
        <v>0.64701040266893683</v>
      </c>
      <c r="T467" s="123">
        <v>0.63418656611987034</v>
      </c>
      <c r="U467" s="123">
        <v>0.94882319081904587</v>
      </c>
      <c r="V467" s="123">
        <v>0.92528202286448558</v>
      </c>
      <c r="W467" s="123">
        <v>1.9727651181191306</v>
      </c>
      <c r="X467" s="123">
        <v>2.2442165874334772</v>
      </c>
      <c r="Y467" s="123">
        <v>1.3713637885614607</v>
      </c>
      <c r="DA467" s="130" t="s">
        <v>4807</v>
      </c>
    </row>
    <row r="468" spans="1:105" ht="12" customHeight="1" x14ac:dyDescent="0.25">
      <c r="A468" s="97" t="s">
        <v>138</v>
      </c>
      <c r="B468" s="99"/>
      <c r="C468" s="99">
        <v>4.7618830100558238</v>
      </c>
      <c r="D468" s="99">
        <v>4.3936314837236656</v>
      </c>
      <c r="E468" s="99">
        <v>4.5454599218416067</v>
      </c>
      <c r="F468" s="99">
        <v>5.2742181760228108</v>
      </c>
      <c r="G468" s="99">
        <v>5.4628078894896515</v>
      </c>
      <c r="H468" s="99">
        <v>5.3458365399119483</v>
      </c>
      <c r="I468" s="99">
        <v>4.9050750907693326</v>
      </c>
      <c r="J468" s="99">
        <v>5.6543834657607226</v>
      </c>
      <c r="K468" s="99">
        <v>5.3196278905056431</v>
      </c>
      <c r="L468" s="99">
        <v>5.0988625332979094</v>
      </c>
      <c r="M468" s="99">
        <v>5.3032545699867617</v>
      </c>
      <c r="N468" s="99">
        <v>5.000990102389868</v>
      </c>
      <c r="O468" s="99">
        <v>4.7325716993829428</v>
      </c>
      <c r="P468" s="99">
        <v>4.8093965358610991</v>
      </c>
      <c r="Q468" s="99">
        <v>4.7631226246262504</v>
      </c>
      <c r="R468" s="99">
        <v>4.2997385254633356</v>
      </c>
      <c r="S468" s="99">
        <v>4.1211074977619155</v>
      </c>
      <c r="T468" s="99">
        <v>4.0285819397850471</v>
      </c>
      <c r="U468" s="99">
        <v>3.8955326134187094</v>
      </c>
      <c r="V468" s="99">
        <v>3.4984934989024561</v>
      </c>
      <c r="W468" s="99">
        <v>3.2894952499121941</v>
      </c>
      <c r="X468" s="99">
        <v>2.9794979957300947</v>
      </c>
      <c r="Y468" s="99">
        <v>2.6913671866133875</v>
      </c>
      <c r="DA468" s="63" t="s">
        <v>4808</v>
      </c>
    </row>
    <row r="469" spans="1:105" ht="12" customHeight="1" x14ac:dyDescent="0.25">
      <c r="A469" s="97" t="s">
        <v>137</v>
      </c>
      <c r="B469" s="99"/>
      <c r="C469" s="99">
        <v>0</v>
      </c>
      <c r="D469" s="99">
        <v>0</v>
      </c>
      <c r="E469" s="99">
        <v>1.9345274397341974</v>
      </c>
      <c r="F469" s="99">
        <v>2.1011576002279373</v>
      </c>
      <c r="G469" s="99">
        <v>2.2237547207467725</v>
      </c>
      <c r="H469" s="99">
        <v>2.2088751256418422</v>
      </c>
      <c r="I469" s="99">
        <v>2.1469435446498313</v>
      </c>
      <c r="J469" s="99">
        <v>2.2628141417240211</v>
      </c>
      <c r="K469" s="99">
        <v>2.1954659187511734</v>
      </c>
      <c r="L469" s="99">
        <v>2.1162139875243957</v>
      </c>
      <c r="M469" s="99">
        <v>2.1207269463495053</v>
      </c>
      <c r="N469" s="99">
        <v>0</v>
      </c>
      <c r="O469" s="99">
        <v>1.5864154423807857</v>
      </c>
      <c r="P469" s="99">
        <v>1.5083879670019811</v>
      </c>
      <c r="Q469" s="99">
        <v>1.6256287297067282</v>
      </c>
      <c r="R469" s="99">
        <v>1.7773324455038233</v>
      </c>
      <c r="S469" s="99">
        <v>1.8036546015939776</v>
      </c>
      <c r="T469" s="99">
        <v>1.6092929369918325</v>
      </c>
      <c r="U469" s="99">
        <v>1.5620378528525478</v>
      </c>
      <c r="V469" s="99">
        <v>0.99036238749271677</v>
      </c>
      <c r="W469" s="99">
        <v>0.83004456044876496</v>
      </c>
      <c r="X469" s="99">
        <v>1.0482328381192059</v>
      </c>
      <c r="Y469" s="99">
        <v>1.043563777556493</v>
      </c>
      <c r="DA469" s="63" t="s">
        <v>4809</v>
      </c>
    </row>
    <row r="470" spans="1:105" ht="12" customHeight="1" x14ac:dyDescent="0.25">
      <c r="A470" s="100" t="s">
        <v>211</v>
      </c>
      <c r="B470" s="102"/>
      <c r="C470" s="102">
        <v>0</v>
      </c>
      <c r="D470" s="102">
        <v>0</v>
      </c>
      <c r="E470" s="102">
        <v>1.9345274397341974</v>
      </c>
      <c r="F470" s="102">
        <v>2.1011576002279373</v>
      </c>
      <c r="G470" s="102">
        <v>2.2237547207467725</v>
      </c>
      <c r="H470" s="102">
        <v>2.2088751256418422</v>
      </c>
      <c r="I470" s="102">
        <v>2.1469435446498313</v>
      </c>
      <c r="J470" s="102">
        <v>2.2628141417240211</v>
      </c>
      <c r="K470" s="102">
        <v>2.1954659187511734</v>
      </c>
      <c r="L470" s="102">
        <v>2.1162139875243957</v>
      </c>
      <c r="M470" s="102">
        <v>2.1207269463495053</v>
      </c>
      <c r="N470" s="102">
        <v>0</v>
      </c>
      <c r="O470" s="102">
        <v>1.5864154423807857</v>
      </c>
      <c r="P470" s="102">
        <v>1.5083879670019811</v>
      </c>
      <c r="Q470" s="102">
        <v>1.6256287297067282</v>
      </c>
      <c r="R470" s="102">
        <v>1.7773324455038233</v>
      </c>
      <c r="S470" s="102">
        <v>1.8036546015939776</v>
      </c>
      <c r="T470" s="102">
        <v>1.6092929369918325</v>
      </c>
      <c r="U470" s="102">
        <v>1.5620378528525478</v>
      </c>
      <c r="V470" s="102">
        <v>0.99036238749271677</v>
      </c>
      <c r="W470" s="102">
        <v>0.83004456044876496</v>
      </c>
      <c r="X470" s="102">
        <v>1.0482328381192059</v>
      </c>
      <c r="Y470" s="102">
        <v>1.043563777556493</v>
      </c>
      <c r="DA470" s="131" t="s">
        <v>4810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4811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4812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4813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4814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4815</v>
      </c>
    </row>
    <row r="476" spans="1:105" ht="12" customHeight="1" x14ac:dyDescent="0.25">
      <c r="A476" s="121" t="s">
        <v>54</v>
      </c>
      <c r="B476" s="123"/>
      <c r="C476" s="123">
        <v>3.1399929288805362E-2</v>
      </c>
      <c r="D476" s="123">
        <v>3.5767480480280084E-2</v>
      </c>
      <c r="E476" s="123">
        <v>3.5494495471676504E-2</v>
      </c>
      <c r="F476" s="123">
        <v>4.1063119584352353E-2</v>
      </c>
      <c r="G476" s="123">
        <v>4.1822703609926647E-2</v>
      </c>
      <c r="H476" s="123">
        <v>4.9051024817701704E-2</v>
      </c>
      <c r="I476" s="123">
        <v>6.1477823128682725E-2</v>
      </c>
      <c r="J476" s="123">
        <v>5.1742798134997832E-2</v>
      </c>
      <c r="K476" s="123">
        <v>5.5089035813071709E-2</v>
      </c>
      <c r="L476" s="123">
        <v>4.5224540425301323E-2</v>
      </c>
      <c r="M476" s="123">
        <v>4.5673711048339713E-2</v>
      </c>
      <c r="N476" s="123">
        <v>4.6732886701555218E-2</v>
      </c>
      <c r="O476" s="123">
        <v>4.5622274286726883E-2</v>
      </c>
      <c r="P476" s="123">
        <v>5.7827655954566258E-2</v>
      </c>
      <c r="Q476" s="123">
        <v>5.1607829857483689E-2</v>
      </c>
      <c r="R476" s="123">
        <v>5.7686865578379244E-2</v>
      </c>
      <c r="S476" s="123">
        <v>5.2138804136545834E-2</v>
      </c>
      <c r="T476" s="123">
        <v>4.545725417952555E-2</v>
      </c>
      <c r="U476" s="123">
        <v>5.0696951911554565E-2</v>
      </c>
      <c r="V476" s="123">
        <v>4.461533203863545E-2</v>
      </c>
      <c r="W476" s="123">
        <v>4.5556783252085627E-2</v>
      </c>
      <c r="X476" s="123">
        <v>5.0927544821203492E-2</v>
      </c>
      <c r="Y476" s="123">
        <v>4.5615365709469696E-2</v>
      </c>
      <c r="DA476" s="130" t="s">
        <v>4816</v>
      </c>
    </row>
    <row r="477" spans="1:105" ht="12" customHeight="1" x14ac:dyDescent="0.25">
      <c r="A477" s="97" t="s">
        <v>50</v>
      </c>
      <c r="B477" s="99"/>
      <c r="C477" s="99">
        <v>0.67040363497642308</v>
      </c>
      <c r="D477" s="99">
        <v>0.66712254466287069</v>
      </c>
      <c r="E477" s="99">
        <v>0.74350444314159458</v>
      </c>
      <c r="F477" s="99">
        <v>0.74079610087309966</v>
      </c>
      <c r="G477" s="99">
        <v>0.72870993238201587</v>
      </c>
      <c r="H477" s="99">
        <v>0.75829727824656112</v>
      </c>
      <c r="I477" s="99">
        <v>0.746155116426648</v>
      </c>
      <c r="J477" s="99">
        <v>0.63263823512941975</v>
      </c>
      <c r="K477" s="99">
        <v>0.67788289317368855</v>
      </c>
      <c r="L477" s="99">
        <v>0.64868002224497534</v>
      </c>
      <c r="M477" s="99">
        <v>0.64916149079356478</v>
      </c>
      <c r="N477" s="99">
        <v>0.65503399988600208</v>
      </c>
      <c r="O477" s="99">
        <v>0.64922589919170237</v>
      </c>
      <c r="P477" s="99">
        <v>0.70747306389968467</v>
      </c>
      <c r="Q477" s="99">
        <v>0.67983076188453517</v>
      </c>
      <c r="R477" s="99">
        <v>0.72627500352834362</v>
      </c>
      <c r="S477" s="99">
        <v>0.71363737012583184</v>
      </c>
      <c r="T477" s="99">
        <v>0.70835325442898323</v>
      </c>
      <c r="U477" s="99">
        <v>0.73997271010105048</v>
      </c>
      <c r="V477" s="99">
        <v>0.683834999587695</v>
      </c>
      <c r="W477" s="99">
        <v>0.64841556530575861</v>
      </c>
      <c r="X477" s="99">
        <v>0.58906112402126865</v>
      </c>
      <c r="Y477" s="99">
        <v>0.533096817070153</v>
      </c>
      <c r="DA477" s="63" t="s">
        <v>4817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4818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1785485</v>
      </c>
      <c r="C5" s="120">
        <v>1881562</v>
      </c>
      <c r="D5" s="120">
        <v>1936107</v>
      </c>
      <c r="E5" s="120">
        <v>1954008</v>
      </c>
      <c r="F5" s="120">
        <v>2057251</v>
      </c>
      <c r="G5" s="120">
        <v>2147582</v>
      </c>
      <c r="H5" s="120">
        <v>2178020</v>
      </c>
      <c r="I5" s="120">
        <v>2219942</v>
      </c>
      <c r="J5" s="120">
        <v>2231236</v>
      </c>
      <c r="K5" s="120">
        <v>2291664</v>
      </c>
      <c r="L5" s="120">
        <v>2311291</v>
      </c>
      <c r="M5" s="120">
        <v>2371548</v>
      </c>
      <c r="N5" s="120">
        <v>2392504</v>
      </c>
      <c r="O5" s="120">
        <v>2386399</v>
      </c>
      <c r="P5" s="120">
        <v>2378023</v>
      </c>
      <c r="Q5" s="120">
        <v>2420485</v>
      </c>
      <c r="R5" s="120">
        <v>2424940</v>
      </c>
      <c r="S5" s="120">
        <v>2436500</v>
      </c>
      <c r="T5" s="120">
        <v>2451684</v>
      </c>
      <c r="U5" s="120">
        <v>2539554</v>
      </c>
      <c r="V5" s="120">
        <v>2583814</v>
      </c>
      <c r="W5" s="120">
        <v>2634808</v>
      </c>
      <c r="X5" s="120">
        <v>2616488</v>
      </c>
      <c r="Y5" s="120">
        <v>2597678</v>
      </c>
      <c r="DA5" s="129" t="s">
        <v>339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201</v>
      </c>
      <c r="B7" s="52">
        <v>1785485</v>
      </c>
      <c r="C7" s="52">
        <v>1881562</v>
      </c>
      <c r="D7" s="52">
        <v>1936107</v>
      </c>
      <c r="E7" s="52">
        <v>1954008</v>
      </c>
      <c r="F7" s="52">
        <v>2057251</v>
      </c>
      <c r="G7" s="52">
        <v>2147582</v>
      </c>
      <c r="H7" s="52">
        <v>2178020</v>
      </c>
      <c r="I7" s="52">
        <v>2219942</v>
      </c>
      <c r="J7" s="52">
        <v>2231236</v>
      </c>
      <c r="K7" s="52">
        <v>2291664</v>
      </c>
      <c r="L7" s="52">
        <v>2311291</v>
      </c>
      <c r="M7" s="52">
        <v>2371548</v>
      </c>
      <c r="N7" s="52">
        <v>2392504</v>
      </c>
      <c r="O7" s="52">
        <v>2386399</v>
      </c>
      <c r="P7" s="52">
        <v>2378023</v>
      </c>
      <c r="Q7" s="52">
        <v>2420485</v>
      </c>
      <c r="R7" s="52">
        <v>2424940</v>
      </c>
      <c r="S7" s="52">
        <v>2436500</v>
      </c>
      <c r="T7" s="52">
        <v>2451684</v>
      </c>
      <c r="U7" s="52">
        <v>2539554</v>
      </c>
      <c r="V7" s="52">
        <v>2583814</v>
      </c>
      <c r="W7" s="52">
        <v>2634808</v>
      </c>
      <c r="X7" s="52">
        <v>2616488</v>
      </c>
      <c r="Y7" s="52">
        <v>2597678</v>
      </c>
      <c r="DA7" s="63" t="s">
        <v>1085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13079</v>
      </c>
      <c r="C9" s="52">
        <v>15318</v>
      </c>
      <c r="D9" s="52">
        <v>15982</v>
      </c>
      <c r="E9" s="52">
        <v>17758</v>
      </c>
      <c r="F9" s="52">
        <v>19373</v>
      </c>
      <c r="G9" s="52">
        <v>24545</v>
      </c>
      <c r="H9" s="52">
        <v>30853</v>
      </c>
      <c r="I9" s="52">
        <v>35811</v>
      </c>
      <c r="J9" s="52">
        <v>39699</v>
      </c>
      <c r="K9" s="52">
        <v>41320</v>
      </c>
      <c r="L9" s="52">
        <v>44661</v>
      </c>
      <c r="M9" s="52">
        <v>45419</v>
      </c>
      <c r="N9" s="52">
        <v>48408</v>
      </c>
      <c r="O9" s="52">
        <v>53167</v>
      </c>
      <c r="P9" s="52">
        <v>56008</v>
      </c>
      <c r="Q9" s="52">
        <v>56419</v>
      </c>
      <c r="R9" s="52">
        <v>59050</v>
      </c>
      <c r="S9" s="52">
        <v>62575</v>
      </c>
      <c r="T9" s="52">
        <v>64180</v>
      </c>
      <c r="U9" s="52">
        <v>86112</v>
      </c>
      <c r="V9" s="52">
        <v>117255</v>
      </c>
      <c r="W9" s="52">
        <v>142208</v>
      </c>
      <c r="X9" s="52">
        <v>158753</v>
      </c>
      <c r="Y9" s="52">
        <v>170798</v>
      </c>
      <c r="DA9" s="63" t="s">
        <v>1086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134</v>
      </c>
      <c r="B11" s="52">
        <v>1407596</v>
      </c>
      <c r="C11" s="52">
        <v>1454255</v>
      </c>
      <c r="D11" s="52">
        <v>1501698</v>
      </c>
      <c r="E11" s="52">
        <v>1554108</v>
      </c>
      <c r="F11" s="52">
        <v>1637749</v>
      </c>
      <c r="G11" s="52">
        <v>1704812</v>
      </c>
      <c r="H11" s="52">
        <v>1802149</v>
      </c>
      <c r="I11" s="52">
        <v>1910291</v>
      </c>
      <c r="J11" s="52">
        <v>2063100</v>
      </c>
      <c r="K11" s="52">
        <v>2192646</v>
      </c>
      <c r="L11" s="52">
        <v>2265237</v>
      </c>
      <c r="M11" s="52">
        <v>2319809</v>
      </c>
      <c r="N11" s="52">
        <v>2329880</v>
      </c>
      <c r="O11" s="52">
        <v>2312648</v>
      </c>
      <c r="P11" s="52">
        <v>2294061</v>
      </c>
      <c r="Q11" s="52">
        <v>2303224</v>
      </c>
      <c r="R11" s="52">
        <v>2334731</v>
      </c>
      <c r="S11" s="52">
        <v>2359362</v>
      </c>
      <c r="T11" s="52">
        <v>2390679</v>
      </c>
      <c r="U11" s="52">
        <v>2421457</v>
      </c>
      <c r="V11" s="52">
        <v>2405440</v>
      </c>
      <c r="W11" s="52">
        <v>2439302</v>
      </c>
      <c r="X11" s="52">
        <v>2402992</v>
      </c>
      <c r="Y11" s="52">
        <v>2368376</v>
      </c>
      <c r="DA11" s="63" t="s">
        <v>1087</v>
      </c>
    </row>
    <row r="12" spans="1:105" ht="12" customHeight="1" x14ac:dyDescent="0.25">
      <c r="A12" s="97" t="s">
        <v>133</v>
      </c>
      <c r="B12" s="52">
        <v>42</v>
      </c>
      <c r="C12" s="52">
        <v>115</v>
      </c>
      <c r="D12" s="52">
        <v>143</v>
      </c>
      <c r="E12" s="52">
        <v>227</v>
      </c>
      <c r="F12" s="52">
        <v>268</v>
      </c>
      <c r="G12" s="52">
        <v>273</v>
      </c>
      <c r="H12" s="52">
        <v>353</v>
      </c>
      <c r="I12" s="52">
        <v>519</v>
      </c>
      <c r="J12" s="52">
        <v>821</v>
      </c>
      <c r="K12" s="52">
        <v>1667</v>
      </c>
      <c r="L12" s="52">
        <v>2153</v>
      </c>
      <c r="M12" s="52">
        <v>2411</v>
      </c>
      <c r="N12" s="52">
        <v>2589</v>
      </c>
      <c r="O12" s="52">
        <v>2961</v>
      </c>
      <c r="P12" s="52">
        <v>3255</v>
      </c>
      <c r="Q12" s="52">
        <v>3664</v>
      </c>
      <c r="R12" s="52">
        <v>4145</v>
      </c>
      <c r="S12" s="52">
        <v>4430</v>
      </c>
      <c r="T12" s="52">
        <v>4732</v>
      </c>
      <c r="U12" s="52">
        <v>5082</v>
      </c>
      <c r="V12" s="52">
        <v>4917</v>
      </c>
      <c r="W12" s="52">
        <v>5825</v>
      </c>
      <c r="X12" s="52">
        <v>7733</v>
      </c>
      <c r="Y12" s="52">
        <v>7922</v>
      </c>
      <c r="DA12" s="63" t="s">
        <v>1088</v>
      </c>
    </row>
    <row r="13" spans="1:105" ht="12" customHeight="1" x14ac:dyDescent="0.25">
      <c r="A13" s="97" t="s">
        <v>122</v>
      </c>
      <c r="B13" s="52">
        <v>376686</v>
      </c>
      <c r="C13" s="52">
        <v>422454</v>
      </c>
      <c r="D13" s="52">
        <v>428712</v>
      </c>
      <c r="E13" s="52">
        <v>393213</v>
      </c>
      <c r="F13" s="52">
        <v>412682</v>
      </c>
      <c r="G13" s="52">
        <v>435689</v>
      </c>
      <c r="H13" s="52">
        <v>369111</v>
      </c>
      <c r="I13" s="52">
        <v>304017</v>
      </c>
      <c r="J13" s="52">
        <v>165900</v>
      </c>
      <c r="K13" s="52">
        <v>96331</v>
      </c>
      <c r="L13" s="52">
        <v>43322</v>
      </c>
      <c r="M13" s="52">
        <v>48009</v>
      </c>
      <c r="N13" s="52">
        <v>57983</v>
      </c>
      <c r="O13" s="52">
        <v>62960</v>
      </c>
      <c r="P13" s="52">
        <v>70331</v>
      </c>
      <c r="Q13" s="52">
        <v>95122</v>
      </c>
      <c r="R13" s="52">
        <v>69981</v>
      </c>
      <c r="S13" s="52">
        <v>58546</v>
      </c>
      <c r="T13" s="52">
        <v>44562</v>
      </c>
      <c r="U13" s="52">
        <v>95140</v>
      </c>
      <c r="V13" s="52">
        <v>148620</v>
      </c>
      <c r="W13" s="52">
        <v>161268</v>
      </c>
      <c r="X13" s="52">
        <v>152794</v>
      </c>
      <c r="Y13" s="52">
        <v>162214</v>
      </c>
      <c r="DA13" s="63" t="s">
        <v>1089</v>
      </c>
    </row>
    <row r="14" spans="1:105" ht="12" customHeight="1" x14ac:dyDescent="0.25">
      <c r="A14" s="97" t="s">
        <v>121</v>
      </c>
      <c r="B14" s="52">
        <v>1161</v>
      </c>
      <c r="C14" s="52">
        <v>4738</v>
      </c>
      <c r="D14" s="52">
        <v>5554</v>
      </c>
      <c r="E14" s="52">
        <v>6460</v>
      </c>
      <c r="F14" s="52">
        <v>6552</v>
      </c>
      <c r="G14" s="52">
        <v>6808</v>
      </c>
      <c r="H14" s="52">
        <v>6407</v>
      </c>
      <c r="I14" s="52">
        <v>5115</v>
      </c>
      <c r="J14" s="52">
        <v>1415</v>
      </c>
      <c r="K14" s="52">
        <v>1020</v>
      </c>
      <c r="L14" s="52">
        <v>579</v>
      </c>
      <c r="M14" s="52">
        <v>1319</v>
      </c>
      <c r="N14" s="52">
        <v>2052</v>
      </c>
      <c r="O14" s="52">
        <v>7830</v>
      </c>
      <c r="P14" s="52">
        <v>10376</v>
      </c>
      <c r="Q14" s="52">
        <v>18475</v>
      </c>
      <c r="R14" s="52">
        <v>16083</v>
      </c>
      <c r="S14" s="52">
        <v>14162</v>
      </c>
      <c r="T14" s="52">
        <v>11711</v>
      </c>
      <c r="U14" s="52">
        <v>17875</v>
      </c>
      <c r="V14" s="52">
        <v>24837</v>
      </c>
      <c r="W14" s="52">
        <v>28413</v>
      </c>
      <c r="X14" s="52">
        <v>52969</v>
      </c>
      <c r="Y14" s="52">
        <v>59166</v>
      </c>
      <c r="DA14" s="63" t="s">
        <v>1090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175</v>
      </c>
      <c r="B16" s="52">
        <v>1044842</v>
      </c>
      <c r="C16" s="52">
        <v>1079286</v>
      </c>
      <c r="D16" s="52">
        <v>1113117</v>
      </c>
      <c r="E16" s="52">
        <v>1150164</v>
      </c>
      <c r="F16" s="52">
        <v>1210075</v>
      </c>
      <c r="G16" s="52">
        <v>1259199</v>
      </c>
      <c r="H16" s="52">
        <v>1301666</v>
      </c>
      <c r="I16" s="52">
        <v>1319617</v>
      </c>
      <c r="J16" s="52">
        <v>1311654</v>
      </c>
      <c r="K16" s="52">
        <v>1332343</v>
      </c>
      <c r="L16" s="52">
        <v>1353747</v>
      </c>
      <c r="M16" s="52">
        <v>1366627</v>
      </c>
      <c r="N16" s="52">
        <v>1376115</v>
      </c>
      <c r="O16" s="52">
        <v>1366401</v>
      </c>
      <c r="P16" s="52">
        <v>1375171</v>
      </c>
      <c r="Q16" s="52">
        <v>1369492</v>
      </c>
      <c r="R16" s="52">
        <v>1363962</v>
      </c>
      <c r="S16" s="52">
        <v>1316983</v>
      </c>
      <c r="T16" s="52">
        <v>1274185</v>
      </c>
      <c r="U16" s="52">
        <v>1242702</v>
      </c>
      <c r="V16" s="52">
        <v>1232368</v>
      </c>
      <c r="W16" s="52">
        <v>1239499</v>
      </c>
      <c r="X16" s="52">
        <v>1321609</v>
      </c>
      <c r="Y16" s="52">
        <v>1334003</v>
      </c>
      <c r="DA16" s="63" t="s">
        <v>1091</v>
      </c>
    </row>
    <row r="17" spans="1:105" ht="12" customHeight="1" x14ac:dyDescent="0.25">
      <c r="A17" s="109" t="s">
        <v>120</v>
      </c>
      <c r="B17" s="36">
        <v>740643</v>
      </c>
      <c r="C17" s="36">
        <v>802276</v>
      </c>
      <c r="D17" s="36">
        <v>822990</v>
      </c>
      <c r="E17" s="36">
        <v>803844</v>
      </c>
      <c r="F17" s="36">
        <v>847176</v>
      </c>
      <c r="G17" s="36">
        <v>888383</v>
      </c>
      <c r="H17" s="36">
        <v>876354</v>
      </c>
      <c r="I17" s="36">
        <v>900325</v>
      </c>
      <c r="J17" s="36">
        <v>919582</v>
      </c>
      <c r="K17" s="36">
        <v>959321</v>
      </c>
      <c r="L17" s="36">
        <v>957544</v>
      </c>
      <c r="M17" s="36">
        <v>1004921</v>
      </c>
      <c r="N17" s="36">
        <v>1016389</v>
      </c>
      <c r="O17" s="36">
        <v>1019998</v>
      </c>
      <c r="P17" s="36">
        <v>1002852</v>
      </c>
      <c r="Q17" s="36">
        <v>1050993</v>
      </c>
      <c r="R17" s="36">
        <v>1060978</v>
      </c>
      <c r="S17" s="36">
        <v>1119517</v>
      </c>
      <c r="T17" s="36">
        <v>1177499</v>
      </c>
      <c r="U17" s="36">
        <v>1296852</v>
      </c>
      <c r="V17" s="36">
        <v>1351446</v>
      </c>
      <c r="W17" s="36">
        <v>1395309</v>
      </c>
      <c r="X17" s="36">
        <v>1294879</v>
      </c>
      <c r="Y17" s="36">
        <v>1263675</v>
      </c>
      <c r="DA17" s="60" t="s">
        <v>1092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1166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201</v>
      </c>
      <c r="B21" s="52"/>
      <c r="C21" s="52">
        <v>139491</v>
      </c>
      <c r="D21" s="52">
        <v>139549</v>
      </c>
      <c r="E21" s="52">
        <v>139940</v>
      </c>
      <c r="F21" s="52">
        <v>140953</v>
      </c>
      <c r="G21" s="52">
        <v>142851</v>
      </c>
      <c r="H21" s="52">
        <v>145957</v>
      </c>
      <c r="I21" s="52">
        <v>150614</v>
      </c>
      <c r="J21" s="52">
        <v>157097</v>
      </c>
      <c r="K21" s="52">
        <v>165663</v>
      </c>
      <c r="L21" s="52">
        <v>176603</v>
      </c>
      <c r="M21" s="52">
        <v>190202</v>
      </c>
      <c r="N21" s="52">
        <v>206794</v>
      </c>
      <c r="O21" s="52">
        <v>198802</v>
      </c>
      <c r="P21" s="52">
        <v>110773</v>
      </c>
      <c r="Q21" s="52">
        <v>138275</v>
      </c>
      <c r="R21" s="52">
        <v>169887</v>
      </c>
      <c r="S21" s="52">
        <v>205858</v>
      </c>
      <c r="T21" s="52">
        <v>199470</v>
      </c>
      <c r="U21" s="52">
        <v>200429</v>
      </c>
      <c r="V21" s="52">
        <v>208706</v>
      </c>
      <c r="W21" s="52">
        <v>200879</v>
      </c>
      <c r="X21" s="52">
        <v>194328</v>
      </c>
      <c r="Y21" s="52">
        <v>198490</v>
      </c>
      <c r="DA21" s="63" t="s">
        <v>1167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2044</v>
      </c>
      <c r="D23" s="52">
        <v>2051</v>
      </c>
      <c r="E23" s="52">
        <v>2108</v>
      </c>
      <c r="F23" s="52">
        <v>2246</v>
      </c>
      <c r="G23" s="52">
        <v>2512</v>
      </c>
      <c r="H23" s="52">
        <v>2961</v>
      </c>
      <c r="I23" s="52">
        <v>2451</v>
      </c>
      <c r="J23" s="52">
        <v>2717</v>
      </c>
      <c r="K23" s="52">
        <v>4247</v>
      </c>
      <c r="L23" s="52">
        <v>4509</v>
      </c>
      <c r="M23" s="52">
        <v>5581</v>
      </c>
      <c r="N23" s="52">
        <v>6521</v>
      </c>
      <c r="O23" s="52">
        <v>8094</v>
      </c>
      <c r="P23" s="52">
        <v>7623</v>
      </c>
      <c r="Q23" s="52">
        <v>7011</v>
      </c>
      <c r="R23" s="52">
        <v>7059</v>
      </c>
      <c r="S23" s="52">
        <v>7794</v>
      </c>
      <c r="T23" s="52">
        <v>8740</v>
      </c>
      <c r="U23" s="52">
        <v>9165</v>
      </c>
      <c r="V23" s="52">
        <v>10667</v>
      </c>
      <c r="W23" s="52">
        <v>11296</v>
      </c>
      <c r="X23" s="52">
        <v>11151</v>
      </c>
      <c r="Y23" s="52">
        <v>12857</v>
      </c>
      <c r="DA23" s="63" t="s">
        <v>1168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134</v>
      </c>
      <c r="B25" s="52"/>
      <c r="C25" s="52">
        <v>109968</v>
      </c>
      <c r="D25" s="52">
        <v>110007</v>
      </c>
      <c r="E25" s="52">
        <v>110274</v>
      </c>
      <c r="F25" s="52">
        <v>111004</v>
      </c>
      <c r="G25" s="52">
        <v>112440</v>
      </c>
      <c r="H25" s="52">
        <v>114854</v>
      </c>
      <c r="I25" s="52">
        <v>122868</v>
      </c>
      <c r="J25" s="52">
        <v>150796</v>
      </c>
      <c r="K25" s="52">
        <v>163525</v>
      </c>
      <c r="L25" s="52">
        <v>175061</v>
      </c>
      <c r="M25" s="52">
        <v>189687</v>
      </c>
      <c r="N25" s="52">
        <v>203919</v>
      </c>
      <c r="O25" s="52">
        <v>193498</v>
      </c>
      <c r="P25" s="52">
        <v>110096</v>
      </c>
      <c r="Q25" s="52">
        <v>137851</v>
      </c>
      <c r="R25" s="52">
        <v>169109</v>
      </c>
      <c r="S25" s="52">
        <v>205286</v>
      </c>
      <c r="T25" s="52">
        <v>198702</v>
      </c>
      <c r="U25" s="52">
        <v>199492</v>
      </c>
      <c r="V25" s="52">
        <v>207308</v>
      </c>
      <c r="W25" s="52">
        <v>195357</v>
      </c>
      <c r="X25" s="52">
        <v>192001</v>
      </c>
      <c r="Y25" s="52">
        <v>195865</v>
      </c>
      <c r="DA25" s="63" t="s">
        <v>1169</v>
      </c>
    </row>
    <row r="26" spans="1:105" ht="12" customHeight="1" x14ac:dyDescent="0.25">
      <c r="A26" s="97" t="s">
        <v>133</v>
      </c>
      <c r="B26" s="52"/>
      <c r="C26" s="52">
        <v>3</v>
      </c>
      <c r="D26" s="52">
        <v>4</v>
      </c>
      <c r="E26" s="52">
        <v>3</v>
      </c>
      <c r="F26" s="52">
        <v>3</v>
      </c>
      <c r="G26" s="52">
        <v>4</v>
      </c>
      <c r="H26" s="52">
        <v>5</v>
      </c>
      <c r="I26" s="52">
        <v>7</v>
      </c>
      <c r="J26" s="52">
        <v>10</v>
      </c>
      <c r="K26" s="52">
        <v>17</v>
      </c>
      <c r="L26" s="52">
        <v>26</v>
      </c>
      <c r="M26" s="52">
        <v>40</v>
      </c>
      <c r="N26" s="52">
        <v>50</v>
      </c>
      <c r="O26" s="52">
        <v>75</v>
      </c>
      <c r="P26" s="52">
        <v>69</v>
      </c>
      <c r="Q26" s="52">
        <v>102</v>
      </c>
      <c r="R26" s="52">
        <v>136</v>
      </c>
      <c r="S26" s="52">
        <v>179</v>
      </c>
      <c r="T26" s="52">
        <v>193</v>
      </c>
      <c r="U26" s="52">
        <v>231</v>
      </c>
      <c r="V26" s="52">
        <v>291</v>
      </c>
      <c r="W26" s="52">
        <v>296</v>
      </c>
      <c r="X26" s="52">
        <v>316</v>
      </c>
      <c r="Y26" s="52">
        <v>346</v>
      </c>
      <c r="DA26" s="63" t="s">
        <v>1170</v>
      </c>
    </row>
    <row r="27" spans="1:105" ht="12" customHeight="1" x14ac:dyDescent="0.25">
      <c r="A27" s="97" t="s">
        <v>122</v>
      </c>
      <c r="B27" s="52"/>
      <c r="C27" s="52">
        <v>58857</v>
      </c>
      <c r="D27" s="52">
        <v>59061</v>
      </c>
      <c r="E27" s="52">
        <v>60415</v>
      </c>
      <c r="F27" s="52">
        <v>63682</v>
      </c>
      <c r="G27" s="52">
        <v>69346</v>
      </c>
      <c r="H27" s="52">
        <v>78282</v>
      </c>
      <c r="I27" s="52">
        <v>65095</v>
      </c>
      <c r="J27" s="52">
        <v>138117</v>
      </c>
      <c r="K27" s="52">
        <v>69569</v>
      </c>
      <c r="L27" s="52">
        <v>53011</v>
      </c>
      <c r="M27" s="52">
        <v>1694</v>
      </c>
      <c r="N27" s="52">
        <v>4635</v>
      </c>
      <c r="O27" s="52">
        <v>33253</v>
      </c>
      <c r="P27" s="52">
        <v>4426</v>
      </c>
      <c r="Q27" s="52">
        <v>1615</v>
      </c>
      <c r="R27" s="52">
        <v>25141</v>
      </c>
      <c r="S27" s="52">
        <v>11435</v>
      </c>
      <c r="T27" s="52">
        <v>13986</v>
      </c>
      <c r="U27" s="52">
        <v>3479</v>
      </c>
      <c r="V27" s="52">
        <v>5578</v>
      </c>
      <c r="W27" s="52">
        <v>17301</v>
      </c>
      <c r="X27" s="52">
        <v>13316</v>
      </c>
      <c r="Y27" s="52">
        <v>15228</v>
      </c>
      <c r="DA27" s="63" t="s">
        <v>1171</v>
      </c>
    </row>
    <row r="28" spans="1:105" ht="12" customHeight="1" x14ac:dyDescent="0.25">
      <c r="A28" s="97" t="s">
        <v>121</v>
      </c>
      <c r="B28" s="52"/>
      <c r="C28" s="52">
        <v>181</v>
      </c>
      <c r="D28" s="52">
        <v>190</v>
      </c>
      <c r="E28" s="52">
        <v>234</v>
      </c>
      <c r="F28" s="52">
        <v>337</v>
      </c>
      <c r="G28" s="52">
        <v>507</v>
      </c>
      <c r="H28" s="52">
        <v>751</v>
      </c>
      <c r="I28" s="52">
        <v>1292</v>
      </c>
      <c r="J28" s="52">
        <v>3700</v>
      </c>
      <c r="K28" s="52">
        <v>395</v>
      </c>
      <c r="L28" s="52">
        <v>441</v>
      </c>
      <c r="M28" s="52">
        <v>44</v>
      </c>
      <c r="N28" s="52">
        <v>85</v>
      </c>
      <c r="O28" s="52">
        <v>348</v>
      </c>
      <c r="P28" s="52">
        <v>173</v>
      </c>
      <c r="Q28" s="52">
        <v>189</v>
      </c>
      <c r="R28" s="52">
        <v>2392</v>
      </c>
      <c r="S28" s="52">
        <v>1921</v>
      </c>
      <c r="T28" s="52">
        <v>2451</v>
      </c>
      <c r="U28" s="52">
        <v>947</v>
      </c>
      <c r="V28" s="52">
        <v>1521</v>
      </c>
      <c r="W28" s="52">
        <v>3679</v>
      </c>
      <c r="X28" s="52">
        <v>3349</v>
      </c>
      <c r="Y28" s="52">
        <v>3713</v>
      </c>
      <c r="DA28" s="63" t="s">
        <v>1172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175</v>
      </c>
      <c r="B30" s="52"/>
      <c r="C30" s="52">
        <v>163257</v>
      </c>
      <c r="D30" s="52">
        <v>163642</v>
      </c>
      <c r="E30" s="52">
        <v>166346</v>
      </c>
      <c r="F30" s="52">
        <v>173689</v>
      </c>
      <c r="G30" s="52">
        <v>188109</v>
      </c>
      <c r="H30" s="52">
        <v>212284</v>
      </c>
      <c r="I30" s="52">
        <v>151080</v>
      </c>
      <c r="J30" s="52">
        <v>177818</v>
      </c>
      <c r="K30" s="52">
        <v>204519</v>
      </c>
      <c r="L30" s="52">
        <v>215047</v>
      </c>
      <c r="M30" s="52">
        <v>226718</v>
      </c>
      <c r="N30" s="52">
        <v>239970</v>
      </c>
      <c r="O30" s="52">
        <v>230096</v>
      </c>
      <c r="P30" s="52">
        <v>162089</v>
      </c>
      <c r="Q30" s="52">
        <v>185401</v>
      </c>
      <c r="R30" s="52">
        <v>210633</v>
      </c>
      <c r="S30" s="52">
        <v>245808</v>
      </c>
      <c r="T30" s="52">
        <v>243221</v>
      </c>
      <c r="U30" s="52">
        <v>233038</v>
      </c>
      <c r="V30" s="52">
        <v>227027</v>
      </c>
      <c r="W30" s="52">
        <v>204250</v>
      </c>
      <c r="X30" s="52">
        <v>186229</v>
      </c>
      <c r="Y30" s="52">
        <v>193520</v>
      </c>
      <c r="DA30" s="63" t="s">
        <v>1173</v>
      </c>
    </row>
    <row r="31" spans="1:105" ht="12" customHeight="1" x14ac:dyDescent="0.25">
      <c r="A31" s="109" t="s">
        <v>120</v>
      </c>
      <c r="B31" s="36"/>
      <c r="C31" s="36">
        <v>115725</v>
      </c>
      <c r="D31" s="36">
        <v>116073</v>
      </c>
      <c r="E31" s="36">
        <v>118416</v>
      </c>
      <c r="F31" s="36">
        <v>124372</v>
      </c>
      <c r="G31" s="36">
        <v>135303</v>
      </c>
      <c r="H31" s="36">
        <v>153062</v>
      </c>
      <c r="I31" s="36">
        <v>110194</v>
      </c>
      <c r="J31" s="36">
        <v>105336</v>
      </c>
      <c r="K31" s="36">
        <v>150974</v>
      </c>
      <c r="L31" s="36">
        <v>139800</v>
      </c>
      <c r="M31" s="36">
        <v>143228</v>
      </c>
      <c r="N31" s="36">
        <v>163281</v>
      </c>
      <c r="O31" s="36">
        <v>155442</v>
      </c>
      <c r="P31" s="36">
        <v>131428</v>
      </c>
      <c r="Q31" s="36">
        <v>148242</v>
      </c>
      <c r="R31" s="36">
        <v>156244</v>
      </c>
      <c r="S31" s="36">
        <v>171909</v>
      </c>
      <c r="T31" s="36">
        <v>162068</v>
      </c>
      <c r="U31" s="36">
        <v>172725</v>
      </c>
      <c r="V31" s="36">
        <v>165790</v>
      </c>
      <c r="W31" s="36">
        <v>165236</v>
      </c>
      <c r="X31" s="36">
        <v>172991</v>
      </c>
      <c r="Y31" s="36">
        <v>203707</v>
      </c>
      <c r="DA31" s="60" t="s">
        <v>1174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1253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201</v>
      </c>
      <c r="B35" s="52"/>
      <c r="C35" s="52">
        <v>235568</v>
      </c>
      <c r="D35" s="52">
        <v>194094</v>
      </c>
      <c r="E35" s="52">
        <v>157841</v>
      </c>
      <c r="F35" s="52">
        <v>244196</v>
      </c>
      <c r="G35" s="52">
        <v>233182</v>
      </c>
      <c r="H35" s="52">
        <v>176395</v>
      </c>
      <c r="I35" s="52">
        <v>192536</v>
      </c>
      <c r="J35" s="52">
        <v>168391</v>
      </c>
      <c r="K35" s="52">
        <v>226091</v>
      </c>
      <c r="L35" s="52">
        <v>196230</v>
      </c>
      <c r="M35" s="52">
        <v>250459</v>
      </c>
      <c r="N35" s="52">
        <v>227750</v>
      </c>
      <c r="O35" s="52">
        <v>192697</v>
      </c>
      <c r="P35" s="52">
        <v>102397</v>
      </c>
      <c r="Q35" s="52">
        <v>180737</v>
      </c>
      <c r="R35" s="52">
        <v>174342</v>
      </c>
      <c r="S35" s="52">
        <v>217418</v>
      </c>
      <c r="T35" s="52">
        <v>214654</v>
      </c>
      <c r="U35" s="52">
        <v>288299</v>
      </c>
      <c r="V35" s="52">
        <v>252966</v>
      </c>
      <c r="W35" s="52">
        <v>251873</v>
      </c>
      <c r="X35" s="52">
        <v>176008</v>
      </c>
      <c r="Y35" s="52">
        <v>179680</v>
      </c>
      <c r="DA35" s="63" t="s">
        <v>1254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4283</v>
      </c>
      <c r="D37" s="52">
        <v>2715</v>
      </c>
      <c r="E37" s="52">
        <v>3884</v>
      </c>
      <c r="F37" s="52">
        <v>3861</v>
      </c>
      <c r="G37" s="52">
        <v>7684</v>
      </c>
      <c r="H37" s="52">
        <v>9269</v>
      </c>
      <c r="I37" s="52">
        <v>7409</v>
      </c>
      <c r="J37" s="52">
        <v>6605</v>
      </c>
      <c r="K37" s="52">
        <v>5868</v>
      </c>
      <c r="L37" s="52">
        <v>7850</v>
      </c>
      <c r="M37" s="52">
        <v>6339</v>
      </c>
      <c r="N37" s="52">
        <v>9510</v>
      </c>
      <c r="O37" s="52">
        <v>12853</v>
      </c>
      <c r="P37" s="52">
        <v>10464</v>
      </c>
      <c r="Q37" s="52">
        <v>7422</v>
      </c>
      <c r="R37" s="52">
        <v>9690</v>
      </c>
      <c r="S37" s="52">
        <v>11319</v>
      </c>
      <c r="T37" s="52">
        <v>10345</v>
      </c>
      <c r="U37" s="52">
        <v>31097</v>
      </c>
      <c r="V37" s="52">
        <v>41810</v>
      </c>
      <c r="W37" s="52">
        <v>36249</v>
      </c>
      <c r="X37" s="52">
        <v>27696</v>
      </c>
      <c r="Y37" s="52">
        <v>24902</v>
      </c>
      <c r="DA37" s="63" t="s">
        <v>1255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134</v>
      </c>
      <c r="B39" s="52"/>
      <c r="C39" s="52">
        <v>156627</v>
      </c>
      <c r="D39" s="52">
        <v>157450</v>
      </c>
      <c r="E39" s="52">
        <v>162684</v>
      </c>
      <c r="F39" s="52">
        <v>194645</v>
      </c>
      <c r="G39" s="52">
        <v>179503</v>
      </c>
      <c r="H39" s="52">
        <v>212191</v>
      </c>
      <c r="I39" s="52">
        <v>231010</v>
      </c>
      <c r="J39" s="52">
        <v>303605</v>
      </c>
      <c r="K39" s="52">
        <v>293071</v>
      </c>
      <c r="L39" s="52">
        <v>247652</v>
      </c>
      <c r="M39" s="52">
        <v>244259</v>
      </c>
      <c r="N39" s="52">
        <v>213990</v>
      </c>
      <c r="O39" s="52">
        <v>176266</v>
      </c>
      <c r="P39" s="52">
        <v>91509</v>
      </c>
      <c r="Q39" s="52">
        <v>147014</v>
      </c>
      <c r="R39" s="52">
        <v>200616</v>
      </c>
      <c r="S39" s="52">
        <v>229917</v>
      </c>
      <c r="T39" s="52">
        <v>230019</v>
      </c>
      <c r="U39" s="52">
        <v>230270</v>
      </c>
      <c r="V39" s="52">
        <v>191291</v>
      </c>
      <c r="W39" s="52">
        <v>229219</v>
      </c>
      <c r="X39" s="52">
        <v>155691</v>
      </c>
      <c r="Y39" s="52">
        <v>161249</v>
      </c>
      <c r="DA39" s="63" t="s">
        <v>1256</v>
      </c>
    </row>
    <row r="40" spans="1:105" ht="12" customHeight="1" x14ac:dyDescent="0.25">
      <c r="A40" s="97" t="s">
        <v>133</v>
      </c>
      <c r="B40" s="52"/>
      <c r="C40" s="52">
        <v>76</v>
      </c>
      <c r="D40" s="52">
        <v>32</v>
      </c>
      <c r="E40" s="52">
        <v>87</v>
      </c>
      <c r="F40" s="52">
        <v>44</v>
      </c>
      <c r="G40" s="52">
        <v>9</v>
      </c>
      <c r="H40" s="52">
        <v>85</v>
      </c>
      <c r="I40" s="52">
        <v>173</v>
      </c>
      <c r="J40" s="52">
        <v>312</v>
      </c>
      <c r="K40" s="52">
        <v>863</v>
      </c>
      <c r="L40" s="52">
        <v>512</v>
      </c>
      <c r="M40" s="52">
        <v>298</v>
      </c>
      <c r="N40" s="52">
        <v>228</v>
      </c>
      <c r="O40" s="52">
        <v>447</v>
      </c>
      <c r="P40" s="52">
        <v>363</v>
      </c>
      <c r="Q40" s="52">
        <v>511</v>
      </c>
      <c r="R40" s="52">
        <v>617</v>
      </c>
      <c r="S40" s="52">
        <v>464</v>
      </c>
      <c r="T40" s="52">
        <v>495</v>
      </c>
      <c r="U40" s="52">
        <v>581</v>
      </c>
      <c r="V40" s="52">
        <v>126</v>
      </c>
      <c r="W40" s="52">
        <v>1204</v>
      </c>
      <c r="X40" s="52">
        <v>2224</v>
      </c>
      <c r="Y40" s="52">
        <v>535</v>
      </c>
      <c r="DA40" s="63" t="s">
        <v>1257</v>
      </c>
    </row>
    <row r="41" spans="1:105" ht="12" customHeight="1" x14ac:dyDescent="0.25">
      <c r="A41" s="97" t="s">
        <v>122</v>
      </c>
      <c r="B41" s="52"/>
      <c r="C41" s="52">
        <v>104625</v>
      </c>
      <c r="D41" s="52">
        <v>65319</v>
      </c>
      <c r="E41" s="52">
        <v>24916</v>
      </c>
      <c r="F41" s="52">
        <v>83151</v>
      </c>
      <c r="G41" s="52">
        <v>92353</v>
      </c>
      <c r="H41" s="52">
        <v>11704</v>
      </c>
      <c r="I41" s="52">
        <v>1</v>
      </c>
      <c r="J41" s="52">
        <v>0</v>
      </c>
      <c r="K41" s="52">
        <v>0</v>
      </c>
      <c r="L41" s="52">
        <v>2</v>
      </c>
      <c r="M41" s="52">
        <v>6381</v>
      </c>
      <c r="N41" s="52">
        <v>14609</v>
      </c>
      <c r="O41" s="52">
        <v>38230</v>
      </c>
      <c r="P41" s="52">
        <v>11797</v>
      </c>
      <c r="Q41" s="52">
        <v>26406</v>
      </c>
      <c r="R41" s="52">
        <v>0</v>
      </c>
      <c r="S41" s="52">
        <v>0</v>
      </c>
      <c r="T41" s="52">
        <v>2</v>
      </c>
      <c r="U41" s="52">
        <v>54057</v>
      </c>
      <c r="V41" s="52">
        <v>59058</v>
      </c>
      <c r="W41" s="52">
        <v>29949</v>
      </c>
      <c r="X41" s="52">
        <v>4842</v>
      </c>
      <c r="Y41" s="52">
        <v>24648</v>
      </c>
      <c r="DA41" s="63" t="s">
        <v>1258</v>
      </c>
    </row>
    <row r="42" spans="1:105" ht="12" customHeight="1" x14ac:dyDescent="0.25">
      <c r="A42" s="97" t="s">
        <v>121</v>
      </c>
      <c r="B42" s="52"/>
      <c r="C42" s="52">
        <v>3758</v>
      </c>
      <c r="D42" s="52">
        <v>1006</v>
      </c>
      <c r="E42" s="52">
        <v>1140</v>
      </c>
      <c r="F42" s="52">
        <v>429</v>
      </c>
      <c r="G42" s="52">
        <v>763</v>
      </c>
      <c r="H42" s="52">
        <v>350</v>
      </c>
      <c r="I42" s="52">
        <v>0</v>
      </c>
      <c r="J42" s="52">
        <v>0</v>
      </c>
      <c r="K42" s="52">
        <v>0</v>
      </c>
      <c r="L42" s="52">
        <v>0</v>
      </c>
      <c r="M42" s="52">
        <v>784</v>
      </c>
      <c r="N42" s="52">
        <v>818</v>
      </c>
      <c r="O42" s="52">
        <v>6126</v>
      </c>
      <c r="P42" s="52">
        <v>2719</v>
      </c>
      <c r="Q42" s="52">
        <v>8288</v>
      </c>
      <c r="R42" s="52">
        <v>0</v>
      </c>
      <c r="S42" s="52">
        <v>0</v>
      </c>
      <c r="T42" s="52">
        <v>0</v>
      </c>
      <c r="U42" s="52">
        <v>7111</v>
      </c>
      <c r="V42" s="52">
        <v>8483</v>
      </c>
      <c r="W42" s="52">
        <v>7255</v>
      </c>
      <c r="X42" s="52">
        <v>27905</v>
      </c>
      <c r="Y42" s="52">
        <v>9910</v>
      </c>
      <c r="DA42" s="63" t="s">
        <v>1259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175</v>
      </c>
      <c r="B44" s="52"/>
      <c r="C44" s="52">
        <v>197701</v>
      </c>
      <c r="D44" s="52">
        <v>197473</v>
      </c>
      <c r="E44" s="52">
        <v>203393</v>
      </c>
      <c r="F44" s="52">
        <v>233600</v>
      </c>
      <c r="G44" s="52">
        <v>237233</v>
      </c>
      <c r="H44" s="52">
        <v>254751</v>
      </c>
      <c r="I44" s="52">
        <v>169031</v>
      </c>
      <c r="J44" s="52">
        <v>169855</v>
      </c>
      <c r="K44" s="52">
        <v>225208</v>
      </c>
      <c r="L44" s="52">
        <v>236451</v>
      </c>
      <c r="M44" s="52">
        <v>239598</v>
      </c>
      <c r="N44" s="52">
        <v>249458</v>
      </c>
      <c r="O44" s="52">
        <v>220382</v>
      </c>
      <c r="P44" s="52">
        <v>170859</v>
      </c>
      <c r="Q44" s="52">
        <v>179722</v>
      </c>
      <c r="R44" s="52">
        <v>205103</v>
      </c>
      <c r="S44" s="52">
        <v>198829</v>
      </c>
      <c r="T44" s="52">
        <v>200423</v>
      </c>
      <c r="U44" s="52">
        <v>201555</v>
      </c>
      <c r="V44" s="52">
        <v>216693</v>
      </c>
      <c r="W44" s="52">
        <v>211381</v>
      </c>
      <c r="X44" s="52">
        <v>268339</v>
      </c>
      <c r="Y44" s="52">
        <v>205914</v>
      </c>
      <c r="DA44" s="63" t="s">
        <v>1260</v>
      </c>
    </row>
    <row r="45" spans="1:105" ht="12" customHeight="1" x14ac:dyDescent="0.25">
      <c r="A45" s="109" t="s">
        <v>120</v>
      </c>
      <c r="B45" s="36"/>
      <c r="C45" s="36">
        <v>177358</v>
      </c>
      <c r="D45" s="36">
        <v>136787</v>
      </c>
      <c r="E45" s="36">
        <v>99270</v>
      </c>
      <c r="F45" s="36">
        <v>167704</v>
      </c>
      <c r="G45" s="36">
        <v>176510</v>
      </c>
      <c r="H45" s="36">
        <v>141033</v>
      </c>
      <c r="I45" s="36">
        <v>134165</v>
      </c>
      <c r="J45" s="36">
        <v>124593</v>
      </c>
      <c r="K45" s="36">
        <v>190713</v>
      </c>
      <c r="L45" s="36">
        <v>138023</v>
      </c>
      <c r="M45" s="36">
        <v>190605</v>
      </c>
      <c r="N45" s="36">
        <v>174749</v>
      </c>
      <c r="O45" s="36">
        <v>159051</v>
      </c>
      <c r="P45" s="36">
        <v>114282</v>
      </c>
      <c r="Q45" s="36">
        <v>196383</v>
      </c>
      <c r="R45" s="36">
        <v>166229</v>
      </c>
      <c r="S45" s="36">
        <v>230448</v>
      </c>
      <c r="T45" s="36">
        <v>220050</v>
      </c>
      <c r="U45" s="36">
        <v>292078</v>
      </c>
      <c r="V45" s="36">
        <v>220384</v>
      </c>
      <c r="W45" s="36">
        <v>209099</v>
      </c>
      <c r="X45" s="36">
        <v>72561</v>
      </c>
      <c r="Y45" s="36">
        <v>172503</v>
      </c>
      <c r="DA45" s="60" t="s">
        <v>1261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1340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201</v>
      </c>
      <c r="B49" s="52"/>
      <c r="C49" s="52">
        <v>80616</v>
      </c>
      <c r="D49" s="52">
        <v>69088</v>
      </c>
      <c r="E49" s="52">
        <v>54381</v>
      </c>
      <c r="F49" s="52">
        <v>64371</v>
      </c>
      <c r="G49" s="52">
        <v>73239</v>
      </c>
      <c r="H49" s="52">
        <v>64048</v>
      </c>
      <c r="I49" s="52">
        <v>74523</v>
      </c>
      <c r="J49" s="52">
        <v>65341</v>
      </c>
      <c r="K49" s="52">
        <v>90298</v>
      </c>
      <c r="L49" s="52">
        <v>70058</v>
      </c>
      <c r="M49" s="52">
        <v>96494</v>
      </c>
      <c r="N49" s="52">
        <v>60696</v>
      </c>
      <c r="O49" s="52">
        <v>54396</v>
      </c>
      <c r="P49" s="52">
        <v>51750</v>
      </c>
      <c r="Q49" s="52">
        <v>81565</v>
      </c>
      <c r="R49" s="52">
        <v>62791</v>
      </c>
      <c r="S49" s="52">
        <v>65892</v>
      </c>
      <c r="T49" s="52">
        <v>69359</v>
      </c>
      <c r="U49" s="52">
        <v>96117</v>
      </c>
      <c r="V49" s="52">
        <v>81074</v>
      </c>
      <c r="W49" s="52">
        <v>94439</v>
      </c>
      <c r="X49" s="52">
        <v>67568</v>
      </c>
      <c r="Y49" s="52">
        <v>68310</v>
      </c>
      <c r="DA49" s="63" t="s">
        <v>1341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1618</v>
      </c>
      <c r="D51" s="52">
        <v>400</v>
      </c>
      <c r="E51" s="52">
        <v>407</v>
      </c>
      <c r="F51" s="52">
        <v>464</v>
      </c>
      <c r="G51" s="52">
        <v>2998</v>
      </c>
      <c r="H51" s="52">
        <v>3385</v>
      </c>
      <c r="I51" s="52">
        <v>2816</v>
      </c>
      <c r="J51" s="52">
        <v>2068</v>
      </c>
      <c r="K51" s="52">
        <v>582</v>
      </c>
      <c r="L51" s="52">
        <v>1848</v>
      </c>
      <c r="M51" s="52">
        <v>486</v>
      </c>
      <c r="N51" s="52">
        <v>1841</v>
      </c>
      <c r="O51" s="52">
        <v>2859</v>
      </c>
      <c r="P51" s="52">
        <v>1982</v>
      </c>
      <c r="Q51" s="52">
        <v>1391</v>
      </c>
      <c r="R51" s="52">
        <v>1918</v>
      </c>
      <c r="S51" s="52">
        <v>1943</v>
      </c>
      <c r="T51" s="52">
        <v>1017</v>
      </c>
      <c r="U51" s="52">
        <v>11744</v>
      </c>
      <c r="V51" s="52">
        <v>13328</v>
      </c>
      <c r="W51" s="52">
        <v>9634</v>
      </c>
      <c r="X51" s="52">
        <v>5589</v>
      </c>
      <c r="Y51" s="52">
        <v>7118</v>
      </c>
      <c r="DA51" s="63" t="s">
        <v>1342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134</v>
      </c>
      <c r="B53" s="52"/>
      <c r="C53" s="52">
        <v>43504</v>
      </c>
      <c r="D53" s="52">
        <v>45471</v>
      </c>
      <c r="E53" s="52">
        <v>45379</v>
      </c>
      <c r="F53" s="52">
        <v>42329</v>
      </c>
      <c r="G53" s="52">
        <v>43990</v>
      </c>
      <c r="H53" s="52">
        <v>59647</v>
      </c>
      <c r="I53" s="52">
        <v>74467</v>
      </c>
      <c r="J53" s="52">
        <v>65274</v>
      </c>
      <c r="K53" s="52">
        <v>90033</v>
      </c>
      <c r="L53" s="52">
        <v>69912</v>
      </c>
      <c r="M53" s="52">
        <v>93619</v>
      </c>
      <c r="N53" s="52">
        <v>56525</v>
      </c>
      <c r="O53" s="52">
        <v>42464</v>
      </c>
      <c r="P53" s="52">
        <v>44238</v>
      </c>
      <c r="Q53" s="52">
        <v>65680</v>
      </c>
      <c r="R53" s="52">
        <v>62597</v>
      </c>
      <c r="S53" s="52">
        <v>65759</v>
      </c>
      <c r="T53" s="52">
        <v>69208</v>
      </c>
      <c r="U53" s="52">
        <v>75533</v>
      </c>
      <c r="V53" s="52">
        <v>59389</v>
      </c>
      <c r="W53" s="52">
        <v>80068</v>
      </c>
      <c r="X53" s="52">
        <v>54221</v>
      </c>
      <c r="Y53" s="52">
        <v>55006</v>
      </c>
      <c r="DA53" s="63" t="s">
        <v>1343</v>
      </c>
    </row>
    <row r="54" spans="1:105" ht="12" customHeight="1" x14ac:dyDescent="0.25">
      <c r="A54" s="108" t="s">
        <v>133</v>
      </c>
      <c r="B54" s="52"/>
      <c r="C54" s="52">
        <v>21</v>
      </c>
      <c r="D54" s="52">
        <v>9</v>
      </c>
      <c r="E54" s="52">
        <v>25</v>
      </c>
      <c r="F54" s="52">
        <v>10</v>
      </c>
      <c r="G54" s="52">
        <v>2</v>
      </c>
      <c r="H54" s="52">
        <v>24</v>
      </c>
      <c r="I54" s="52">
        <v>56</v>
      </c>
      <c r="J54" s="52">
        <v>67</v>
      </c>
      <c r="K54" s="52">
        <v>265</v>
      </c>
      <c r="L54" s="52">
        <v>145</v>
      </c>
      <c r="M54" s="52">
        <v>114</v>
      </c>
      <c r="N54" s="52">
        <v>60</v>
      </c>
      <c r="O54" s="52">
        <v>108</v>
      </c>
      <c r="P54" s="52">
        <v>176</v>
      </c>
      <c r="Q54" s="52">
        <v>228</v>
      </c>
      <c r="R54" s="52">
        <v>194</v>
      </c>
      <c r="S54" s="52">
        <v>133</v>
      </c>
      <c r="T54" s="52">
        <v>150</v>
      </c>
      <c r="U54" s="52">
        <v>192</v>
      </c>
      <c r="V54" s="52">
        <v>39</v>
      </c>
      <c r="W54" s="52">
        <v>422</v>
      </c>
      <c r="X54" s="52">
        <v>776</v>
      </c>
      <c r="Y54" s="52">
        <v>185</v>
      </c>
      <c r="DA54" s="63" t="s">
        <v>1344</v>
      </c>
    </row>
    <row r="55" spans="1:105" ht="12" customHeight="1" x14ac:dyDescent="0.25">
      <c r="A55" s="108" t="s">
        <v>122</v>
      </c>
      <c r="B55" s="52"/>
      <c r="C55" s="52">
        <v>35805</v>
      </c>
      <c r="D55" s="52">
        <v>23250</v>
      </c>
      <c r="E55" s="52">
        <v>8584</v>
      </c>
      <c r="F55" s="52">
        <v>21919</v>
      </c>
      <c r="G55" s="52">
        <v>29007</v>
      </c>
      <c r="H55" s="52">
        <v>4250</v>
      </c>
      <c r="I55" s="52">
        <v>0</v>
      </c>
      <c r="J55" s="52">
        <v>0</v>
      </c>
      <c r="K55" s="52">
        <v>0</v>
      </c>
      <c r="L55" s="52">
        <v>1</v>
      </c>
      <c r="M55" s="52">
        <v>2459</v>
      </c>
      <c r="N55" s="52">
        <v>3893</v>
      </c>
      <c r="O55" s="52">
        <v>10191</v>
      </c>
      <c r="P55" s="52">
        <v>5962</v>
      </c>
      <c r="Q55" s="52">
        <v>11917</v>
      </c>
      <c r="R55" s="52">
        <v>0</v>
      </c>
      <c r="S55" s="52">
        <v>0</v>
      </c>
      <c r="T55" s="52">
        <v>1</v>
      </c>
      <c r="U55" s="52">
        <v>18021</v>
      </c>
      <c r="V55" s="52">
        <v>18928</v>
      </c>
      <c r="W55" s="52">
        <v>11229</v>
      </c>
      <c r="X55" s="52">
        <v>1858</v>
      </c>
      <c r="Y55" s="52">
        <v>9357</v>
      </c>
      <c r="DA55" s="63" t="s">
        <v>1345</v>
      </c>
    </row>
    <row r="56" spans="1:105" ht="12" customHeight="1" x14ac:dyDescent="0.25">
      <c r="A56" s="108" t="s">
        <v>121</v>
      </c>
      <c r="B56" s="52"/>
      <c r="C56" s="52">
        <v>1286</v>
      </c>
      <c r="D56" s="52">
        <v>358</v>
      </c>
      <c r="E56" s="52">
        <v>393</v>
      </c>
      <c r="F56" s="52">
        <v>113</v>
      </c>
      <c r="G56" s="52">
        <v>240</v>
      </c>
      <c r="H56" s="52">
        <v>127</v>
      </c>
      <c r="I56" s="52">
        <v>0</v>
      </c>
      <c r="J56" s="52">
        <v>0</v>
      </c>
      <c r="K56" s="52">
        <v>0</v>
      </c>
      <c r="L56" s="52">
        <v>0</v>
      </c>
      <c r="M56" s="52">
        <v>302</v>
      </c>
      <c r="N56" s="52">
        <v>218</v>
      </c>
      <c r="O56" s="52">
        <v>1633</v>
      </c>
      <c r="P56" s="52">
        <v>1374</v>
      </c>
      <c r="Q56" s="52">
        <v>3740</v>
      </c>
      <c r="R56" s="52">
        <v>0</v>
      </c>
      <c r="S56" s="52">
        <v>0</v>
      </c>
      <c r="T56" s="52">
        <v>0</v>
      </c>
      <c r="U56" s="52">
        <v>2371</v>
      </c>
      <c r="V56" s="52">
        <v>2718</v>
      </c>
      <c r="W56" s="52">
        <v>2720</v>
      </c>
      <c r="X56" s="52">
        <v>10713</v>
      </c>
      <c r="Y56" s="52">
        <v>3762</v>
      </c>
      <c r="DA56" s="63" t="s">
        <v>1346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175</v>
      </c>
      <c r="B58" s="52"/>
      <c r="C58" s="52">
        <v>19921</v>
      </c>
      <c r="D58" s="52">
        <v>20399</v>
      </c>
      <c r="E58" s="52">
        <v>20180</v>
      </c>
      <c r="F58" s="52">
        <v>21638</v>
      </c>
      <c r="G58" s="52">
        <v>26152</v>
      </c>
      <c r="H58" s="52">
        <v>27560</v>
      </c>
      <c r="I58" s="52">
        <v>29340</v>
      </c>
      <c r="J58" s="52">
        <v>30198</v>
      </c>
      <c r="K58" s="52">
        <v>37636</v>
      </c>
      <c r="L58" s="52">
        <v>36093</v>
      </c>
      <c r="M58" s="52">
        <v>42812</v>
      </c>
      <c r="N58" s="52">
        <v>28837</v>
      </c>
      <c r="O58" s="52">
        <v>25172</v>
      </c>
      <c r="P58" s="52">
        <v>23270</v>
      </c>
      <c r="Q58" s="52">
        <v>26308</v>
      </c>
      <c r="R58" s="52">
        <v>25131</v>
      </c>
      <c r="S58" s="52">
        <v>20781</v>
      </c>
      <c r="T58" s="52">
        <v>23412</v>
      </c>
      <c r="U58" s="52">
        <v>27972</v>
      </c>
      <c r="V58" s="52">
        <v>30894</v>
      </c>
      <c r="W58" s="52">
        <v>36424</v>
      </c>
      <c r="X58" s="52">
        <v>47190</v>
      </c>
      <c r="Y58" s="52">
        <v>26575</v>
      </c>
      <c r="DA58" s="63" t="s">
        <v>1347</v>
      </c>
    </row>
    <row r="59" spans="1:105" ht="12" customHeight="1" x14ac:dyDescent="0.25">
      <c r="A59" s="115" t="s">
        <v>120</v>
      </c>
      <c r="B59" s="36"/>
      <c r="C59" s="36">
        <v>60695</v>
      </c>
      <c r="D59" s="36">
        <v>48689</v>
      </c>
      <c r="E59" s="36">
        <v>34201</v>
      </c>
      <c r="F59" s="36">
        <v>42733</v>
      </c>
      <c r="G59" s="36">
        <v>47087</v>
      </c>
      <c r="H59" s="36">
        <v>36488</v>
      </c>
      <c r="I59" s="36">
        <v>45183</v>
      </c>
      <c r="J59" s="36">
        <v>35143</v>
      </c>
      <c r="K59" s="36">
        <v>52662</v>
      </c>
      <c r="L59" s="36">
        <v>33965</v>
      </c>
      <c r="M59" s="36">
        <v>53682</v>
      </c>
      <c r="N59" s="36">
        <v>31859</v>
      </c>
      <c r="O59" s="36">
        <v>29224</v>
      </c>
      <c r="P59" s="36">
        <v>28480</v>
      </c>
      <c r="Q59" s="36">
        <v>55257</v>
      </c>
      <c r="R59" s="36">
        <v>37660</v>
      </c>
      <c r="S59" s="36">
        <v>45111</v>
      </c>
      <c r="T59" s="36">
        <v>45947</v>
      </c>
      <c r="U59" s="36">
        <v>68145</v>
      </c>
      <c r="V59" s="36">
        <v>50180</v>
      </c>
      <c r="W59" s="36">
        <v>58015</v>
      </c>
      <c r="X59" s="36">
        <v>20378</v>
      </c>
      <c r="Y59" s="36">
        <v>41735</v>
      </c>
      <c r="DA59" s="60" t="s">
        <v>1348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1427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201</v>
      </c>
      <c r="B63" s="52"/>
      <c r="C63" s="52">
        <v>154952</v>
      </c>
      <c r="D63" s="52">
        <v>125006</v>
      </c>
      <c r="E63" s="52">
        <v>103460</v>
      </c>
      <c r="F63" s="52">
        <v>179825</v>
      </c>
      <c r="G63" s="52">
        <v>159943</v>
      </c>
      <c r="H63" s="52">
        <v>112347</v>
      </c>
      <c r="I63" s="52">
        <v>118013</v>
      </c>
      <c r="J63" s="52">
        <v>103050</v>
      </c>
      <c r="K63" s="52">
        <v>135793</v>
      </c>
      <c r="L63" s="52">
        <v>126172</v>
      </c>
      <c r="M63" s="52">
        <v>153965</v>
      </c>
      <c r="N63" s="52">
        <v>167054</v>
      </c>
      <c r="O63" s="52">
        <v>138301</v>
      </c>
      <c r="P63" s="52">
        <v>50647</v>
      </c>
      <c r="Q63" s="52">
        <v>99172</v>
      </c>
      <c r="R63" s="52">
        <v>111551</v>
      </c>
      <c r="S63" s="52">
        <v>151526</v>
      </c>
      <c r="T63" s="52">
        <v>145295</v>
      </c>
      <c r="U63" s="52">
        <v>192182</v>
      </c>
      <c r="V63" s="52">
        <v>171892</v>
      </c>
      <c r="W63" s="52">
        <v>157434</v>
      </c>
      <c r="X63" s="52">
        <v>108440</v>
      </c>
      <c r="Y63" s="52">
        <v>111370</v>
      </c>
      <c r="DA63" s="63" t="s">
        <v>1428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2665</v>
      </c>
      <c r="D65" s="52">
        <v>2315</v>
      </c>
      <c r="E65" s="52">
        <v>3477</v>
      </c>
      <c r="F65" s="52">
        <v>3397</v>
      </c>
      <c r="G65" s="52">
        <v>4686</v>
      </c>
      <c r="H65" s="52">
        <v>5884</v>
      </c>
      <c r="I65" s="52">
        <v>4593</v>
      </c>
      <c r="J65" s="52">
        <v>4537</v>
      </c>
      <c r="K65" s="52">
        <v>5286</v>
      </c>
      <c r="L65" s="52">
        <v>6002</v>
      </c>
      <c r="M65" s="52">
        <v>5853</v>
      </c>
      <c r="N65" s="52">
        <v>7669</v>
      </c>
      <c r="O65" s="52">
        <v>9994</v>
      </c>
      <c r="P65" s="52">
        <v>8482</v>
      </c>
      <c r="Q65" s="52">
        <v>6031</v>
      </c>
      <c r="R65" s="52">
        <v>7772</v>
      </c>
      <c r="S65" s="52">
        <v>9376</v>
      </c>
      <c r="T65" s="52">
        <v>9328</v>
      </c>
      <c r="U65" s="52">
        <v>19353</v>
      </c>
      <c r="V65" s="52">
        <v>28482</v>
      </c>
      <c r="W65" s="52">
        <v>26615</v>
      </c>
      <c r="X65" s="52">
        <v>22107</v>
      </c>
      <c r="Y65" s="52">
        <v>17784</v>
      </c>
      <c r="DA65" s="63" t="s">
        <v>1429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134</v>
      </c>
      <c r="B67" s="52"/>
      <c r="C67" s="52">
        <f t="shared" ref="C67:Q67" si="0">C39-C53</f>
        <v>113123</v>
      </c>
      <c r="D67" s="52">
        <f t="shared" si="0"/>
        <v>111979</v>
      </c>
      <c r="E67" s="52">
        <f t="shared" si="0"/>
        <v>117305</v>
      </c>
      <c r="F67" s="52">
        <f t="shared" si="0"/>
        <v>152316</v>
      </c>
      <c r="G67" s="52">
        <f t="shared" si="0"/>
        <v>135513</v>
      </c>
      <c r="H67" s="52">
        <f t="shared" si="0"/>
        <v>152544</v>
      </c>
      <c r="I67" s="52">
        <f t="shared" si="0"/>
        <v>156543</v>
      </c>
      <c r="J67" s="52">
        <f t="shared" si="0"/>
        <v>238331</v>
      </c>
      <c r="K67" s="52">
        <f t="shared" si="0"/>
        <v>203038</v>
      </c>
      <c r="L67" s="52">
        <f t="shared" si="0"/>
        <v>177740</v>
      </c>
      <c r="M67" s="52">
        <f t="shared" si="0"/>
        <v>150640</v>
      </c>
      <c r="N67" s="52">
        <f t="shared" si="0"/>
        <v>157465</v>
      </c>
      <c r="O67" s="52">
        <f t="shared" si="0"/>
        <v>133802</v>
      </c>
      <c r="P67" s="52">
        <f t="shared" si="0"/>
        <v>47271</v>
      </c>
      <c r="Q67" s="52">
        <f t="shared" si="0"/>
        <v>81334</v>
      </c>
      <c r="R67" s="52">
        <f t="shared" ref="R67:V67" si="1">R39-R53</f>
        <v>138019</v>
      </c>
      <c r="S67" s="52">
        <f t="shared" si="1"/>
        <v>164158</v>
      </c>
      <c r="T67" s="52">
        <f t="shared" si="1"/>
        <v>160811</v>
      </c>
      <c r="U67" s="52">
        <f t="shared" si="1"/>
        <v>154737</v>
      </c>
      <c r="V67" s="52">
        <f t="shared" si="1"/>
        <v>131902</v>
      </c>
      <c r="W67" s="52">
        <f t="shared" ref="W67:Y67" si="2">W39-W53</f>
        <v>149151</v>
      </c>
      <c r="X67" s="52">
        <f t="shared" si="2"/>
        <v>101470</v>
      </c>
      <c r="Y67" s="52">
        <f t="shared" si="2"/>
        <v>106243</v>
      </c>
      <c r="DA67" s="63" t="s">
        <v>1430</v>
      </c>
    </row>
    <row r="68" spans="1:105" ht="12" customHeight="1" x14ac:dyDescent="0.25">
      <c r="A68" s="108" t="s">
        <v>133</v>
      </c>
      <c r="B68" s="52"/>
      <c r="C68" s="52">
        <f t="shared" ref="C68:Q68" si="3">C40-C54</f>
        <v>55</v>
      </c>
      <c r="D68" s="52">
        <f t="shared" si="3"/>
        <v>23</v>
      </c>
      <c r="E68" s="52">
        <f t="shared" si="3"/>
        <v>62</v>
      </c>
      <c r="F68" s="52">
        <f t="shared" si="3"/>
        <v>34</v>
      </c>
      <c r="G68" s="52">
        <f t="shared" si="3"/>
        <v>7</v>
      </c>
      <c r="H68" s="52">
        <f t="shared" si="3"/>
        <v>61</v>
      </c>
      <c r="I68" s="52">
        <f t="shared" si="3"/>
        <v>117</v>
      </c>
      <c r="J68" s="52">
        <f t="shared" si="3"/>
        <v>245</v>
      </c>
      <c r="K68" s="52">
        <f t="shared" si="3"/>
        <v>598</v>
      </c>
      <c r="L68" s="52">
        <f t="shared" si="3"/>
        <v>367</v>
      </c>
      <c r="M68" s="52">
        <f t="shared" si="3"/>
        <v>184</v>
      </c>
      <c r="N68" s="52">
        <f t="shared" si="3"/>
        <v>168</v>
      </c>
      <c r="O68" s="52">
        <f t="shared" si="3"/>
        <v>339</v>
      </c>
      <c r="P68" s="52">
        <f t="shared" si="3"/>
        <v>187</v>
      </c>
      <c r="Q68" s="52">
        <f t="shared" si="3"/>
        <v>283</v>
      </c>
      <c r="R68" s="52">
        <f t="shared" ref="R68:V68" si="4">R40-R54</f>
        <v>423</v>
      </c>
      <c r="S68" s="52">
        <f t="shared" si="4"/>
        <v>331</v>
      </c>
      <c r="T68" s="52">
        <f t="shared" si="4"/>
        <v>345</v>
      </c>
      <c r="U68" s="52">
        <f t="shared" si="4"/>
        <v>389</v>
      </c>
      <c r="V68" s="52">
        <f t="shared" si="4"/>
        <v>87</v>
      </c>
      <c r="W68" s="52">
        <f t="shared" ref="W68:Y68" si="5">W40-W54</f>
        <v>782</v>
      </c>
      <c r="X68" s="52">
        <f t="shared" si="5"/>
        <v>1448</v>
      </c>
      <c r="Y68" s="52">
        <f t="shared" si="5"/>
        <v>350</v>
      </c>
      <c r="DA68" s="63" t="s">
        <v>1431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68820</v>
      </c>
      <c r="D69" s="52">
        <f t="shared" si="6"/>
        <v>42069</v>
      </c>
      <c r="E69" s="52">
        <f t="shared" si="6"/>
        <v>16332</v>
      </c>
      <c r="F69" s="52">
        <f t="shared" si="6"/>
        <v>61232</v>
      </c>
      <c r="G69" s="52">
        <f t="shared" si="6"/>
        <v>63346</v>
      </c>
      <c r="H69" s="52">
        <f t="shared" si="6"/>
        <v>7454</v>
      </c>
      <c r="I69" s="52">
        <f t="shared" si="6"/>
        <v>1</v>
      </c>
      <c r="J69" s="52">
        <f t="shared" si="6"/>
        <v>0</v>
      </c>
      <c r="K69" s="52">
        <f t="shared" si="6"/>
        <v>0</v>
      </c>
      <c r="L69" s="52">
        <f t="shared" si="6"/>
        <v>1</v>
      </c>
      <c r="M69" s="52">
        <f t="shared" si="6"/>
        <v>3922</v>
      </c>
      <c r="N69" s="52">
        <f t="shared" si="6"/>
        <v>10716</v>
      </c>
      <c r="O69" s="52">
        <f t="shared" si="6"/>
        <v>28039</v>
      </c>
      <c r="P69" s="52">
        <f t="shared" si="6"/>
        <v>5835</v>
      </c>
      <c r="Q69" s="52">
        <f t="shared" si="6"/>
        <v>14489</v>
      </c>
      <c r="R69" s="52">
        <f t="shared" ref="R69:V69" si="7">R41-R55</f>
        <v>0</v>
      </c>
      <c r="S69" s="52">
        <f t="shared" si="7"/>
        <v>0</v>
      </c>
      <c r="T69" s="52">
        <f t="shared" si="7"/>
        <v>1</v>
      </c>
      <c r="U69" s="52">
        <f t="shared" si="7"/>
        <v>36036</v>
      </c>
      <c r="V69" s="52">
        <f t="shared" si="7"/>
        <v>40130</v>
      </c>
      <c r="W69" s="52">
        <f t="shared" ref="W69:Y69" si="8">W41-W55</f>
        <v>18720</v>
      </c>
      <c r="X69" s="52">
        <f t="shared" si="8"/>
        <v>2984</v>
      </c>
      <c r="Y69" s="52">
        <f t="shared" si="8"/>
        <v>15291</v>
      </c>
      <c r="DA69" s="63" t="s">
        <v>1432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2472</v>
      </c>
      <c r="D70" s="52">
        <f t="shared" si="9"/>
        <v>648</v>
      </c>
      <c r="E70" s="52">
        <f t="shared" si="9"/>
        <v>747</v>
      </c>
      <c r="F70" s="52">
        <f t="shared" si="9"/>
        <v>316</v>
      </c>
      <c r="G70" s="52">
        <f t="shared" si="9"/>
        <v>523</v>
      </c>
      <c r="H70" s="52">
        <f t="shared" si="9"/>
        <v>223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482</v>
      </c>
      <c r="N70" s="52">
        <f t="shared" si="9"/>
        <v>600</v>
      </c>
      <c r="O70" s="52">
        <f t="shared" si="9"/>
        <v>4493</v>
      </c>
      <c r="P70" s="52">
        <f t="shared" si="9"/>
        <v>1345</v>
      </c>
      <c r="Q70" s="52">
        <f t="shared" si="9"/>
        <v>4548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4740</v>
      </c>
      <c r="V70" s="52">
        <f t="shared" si="10"/>
        <v>5765</v>
      </c>
      <c r="W70" s="52">
        <f t="shared" ref="W70:Y70" si="11">W42-W56</f>
        <v>4535</v>
      </c>
      <c r="X70" s="52">
        <f t="shared" si="11"/>
        <v>17192</v>
      </c>
      <c r="Y70" s="52">
        <f t="shared" si="11"/>
        <v>6148</v>
      </c>
      <c r="DA70" s="63" t="s">
        <v>1433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175</v>
      </c>
      <c r="B72" s="52"/>
      <c r="C72" s="52">
        <v>177780</v>
      </c>
      <c r="D72" s="52">
        <v>177074</v>
      </c>
      <c r="E72" s="52">
        <v>183213</v>
      </c>
      <c r="F72" s="52">
        <v>211962</v>
      </c>
      <c r="G72" s="52">
        <v>211081</v>
      </c>
      <c r="H72" s="52">
        <v>227191</v>
      </c>
      <c r="I72" s="52">
        <v>139691</v>
      </c>
      <c r="J72" s="52">
        <v>139657</v>
      </c>
      <c r="K72" s="52">
        <v>187572</v>
      </c>
      <c r="L72" s="52">
        <v>200358</v>
      </c>
      <c r="M72" s="52">
        <v>196786</v>
      </c>
      <c r="N72" s="52">
        <v>220621</v>
      </c>
      <c r="O72" s="52">
        <v>195210</v>
      </c>
      <c r="P72" s="52">
        <v>147589</v>
      </c>
      <c r="Q72" s="52">
        <v>153414</v>
      </c>
      <c r="R72" s="52">
        <v>179972</v>
      </c>
      <c r="S72" s="52">
        <v>178048</v>
      </c>
      <c r="T72" s="52">
        <v>177011</v>
      </c>
      <c r="U72" s="52">
        <v>173583</v>
      </c>
      <c r="V72" s="52">
        <v>185799</v>
      </c>
      <c r="W72" s="52">
        <v>174957</v>
      </c>
      <c r="X72" s="52">
        <v>221149</v>
      </c>
      <c r="Y72" s="52">
        <v>179339</v>
      </c>
      <c r="DA72" s="63" t="s">
        <v>1434</v>
      </c>
    </row>
    <row r="73" spans="1:105" ht="12" customHeight="1" x14ac:dyDescent="0.25">
      <c r="A73" s="115" t="s">
        <v>120</v>
      </c>
      <c r="B73" s="36"/>
      <c r="C73" s="36">
        <v>116663</v>
      </c>
      <c r="D73" s="36">
        <v>88098</v>
      </c>
      <c r="E73" s="36">
        <v>65069</v>
      </c>
      <c r="F73" s="36">
        <v>124971</v>
      </c>
      <c r="G73" s="36">
        <v>129423</v>
      </c>
      <c r="H73" s="36">
        <v>104545</v>
      </c>
      <c r="I73" s="36">
        <v>88982</v>
      </c>
      <c r="J73" s="36">
        <v>89450</v>
      </c>
      <c r="K73" s="36">
        <v>138051</v>
      </c>
      <c r="L73" s="36">
        <v>104058</v>
      </c>
      <c r="M73" s="36">
        <v>136923</v>
      </c>
      <c r="N73" s="36">
        <v>142890</v>
      </c>
      <c r="O73" s="36">
        <v>129827</v>
      </c>
      <c r="P73" s="36">
        <v>85802</v>
      </c>
      <c r="Q73" s="36">
        <v>141126</v>
      </c>
      <c r="R73" s="36">
        <v>128569</v>
      </c>
      <c r="S73" s="36">
        <v>185337</v>
      </c>
      <c r="T73" s="36">
        <v>174103</v>
      </c>
      <c r="U73" s="36">
        <v>223933</v>
      </c>
      <c r="V73" s="36">
        <v>170204</v>
      </c>
      <c r="W73" s="36">
        <v>151084</v>
      </c>
      <c r="X73" s="36">
        <v>52183</v>
      </c>
      <c r="Y73" s="36">
        <v>130768</v>
      </c>
      <c r="DA73" s="60" t="s">
        <v>1435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1514</v>
      </c>
    </row>
    <row r="78" spans="1:105" ht="12.95" customHeight="1" x14ac:dyDescent="0.25">
      <c r="A78" s="127" t="s">
        <v>57</v>
      </c>
      <c r="B78" s="128">
        <f>RES_hhdet_numvin!B63</f>
        <v>0</v>
      </c>
      <c r="C78" s="128">
        <f>RES_hhdet_numvin!C63</f>
        <v>0</v>
      </c>
      <c r="D78" s="128">
        <f>RES_hhdet_numvin!D63</f>
        <v>0</v>
      </c>
      <c r="E78" s="128">
        <f>RES_hhdet_numvin!E63</f>
        <v>0</v>
      </c>
      <c r="F78" s="128">
        <f>RES_hhdet_numvin!F63</f>
        <v>0</v>
      </c>
      <c r="G78" s="128">
        <f>RES_hhdet_numvin!G63</f>
        <v>0</v>
      </c>
      <c r="H78" s="128">
        <f>RES_hhdet_numvin!H63</f>
        <v>0</v>
      </c>
      <c r="I78" s="128">
        <f>RES_hhdet_numvin!I63</f>
        <v>0</v>
      </c>
      <c r="J78" s="128">
        <f>RES_hhdet_numvin!J63</f>
        <v>0</v>
      </c>
      <c r="K78" s="128">
        <f>RES_hhdet_numvin!K63</f>
        <v>0</v>
      </c>
      <c r="L78" s="128">
        <f>RES_hhdet_numvin!L63</f>
        <v>0</v>
      </c>
      <c r="M78" s="128">
        <f>RES_hhdet_numvin!M63</f>
        <v>0</v>
      </c>
      <c r="N78" s="128">
        <f>RES_hhdet_numvin!N63</f>
        <v>0</v>
      </c>
      <c r="O78" s="128">
        <f>RES_hhdet_numvin!O63</f>
        <v>0</v>
      </c>
      <c r="P78" s="128">
        <f>RES_hhdet_numvin!P63</f>
        <v>0</v>
      </c>
      <c r="Q78" s="128">
        <f>RES_hhdet_numvin!Q63</f>
        <v>0</v>
      </c>
      <c r="R78" s="128">
        <f>RES_hhdet_numvin!R63</f>
        <v>0</v>
      </c>
      <c r="S78" s="128">
        <f>RES_hhdet_numvin!S63</f>
        <v>0</v>
      </c>
      <c r="T78" s="128">
        <f>RES_hhdet_numvin!T63</f>
        <v>0</v>
      </c>
      <c r="U78" s="128">
        <f>RES_hhdet_numvin!U63</f>
        <v>0</v>
      </c>
      <c r="V78" s="128">
        <f>RES_hhdet_numvin!V63</f>
        <v>0</v>
      </c>
      <c r="W78" s="128">
        <f>RES_hhdet_numvin!W63</f>
        <v>0</v>
      </c>
      <c r="X78" s="128">
        <f>RES_hhdet_numvin!X63</f>
        <v>0</v>
      </c>
      <c r="Y78" s="128">
        <f>RES_hhdet_numvin!Y63</f>
        <v>0</v>
      </c>
      <c r="DA78" s="133"/>
    </row>
    <row r="79" spans="1:105" ht="12" customHeight="1" x14ac:dyDescent="0.25">
      <c r="A79" s="97" t="s">
        <v>201</v>
      </c>
      <c r="B79" s="52">
        <f>RES_hhdet_numvin!B64</f>
        <v>0</v>
      </c>
      <c r="C79" s="52">
        <f>RES_hhdet_numvin!C64</f>
        <v>0</v>
      </c>
      <c r="D79" s="52">
        <f>RES_hhdet_numvin!D64</f>
        <v>0</v>
      </c>
      <c r="E79" s="52">
        <f>RES_hhdet_numvin!E64</f>
        <v>0</v>
      </c>
      <c r="F79" s="52">
        <f>RES_hhdet_numvin!F64</f>
        <v>0</v>
      </c>
      <c r="G79" s="52">
        <f>RES_hhdet_numvin!G64</f>
        <v>0</v>
      </c>
      <c r="H79" s="52">
        <f>RES_hhdet_numvin!H64</f>
        <v>0</v>
      </c>
      <c r="I79" s="52">
        <f>RES_hhdet_numvin!I64</f>
        <v>0</v>
      </c>
      <c r="J79" s="52">
        <f>RES_hhdet_numvin!J64</f>
        <v>29641</v>
      </c>
      <c r="K79" s="52">
        <f>RES_hhdet_numvin!K64</f>
        <v>74629</v>
      </c>
      <c r="L79" s="52">
        <f>RES_hhdet_numvin!L64</f>
        <v>90977</v>
      </c>
      <c r="M79" s="52">
        <f>RES_hhdet_numvin!M64</f>
        <v>144798</v>
      </c>
      <c r="N79" s="52">
        <f>RES_hhdet_numvin!N64</f>
        <v>153743</v>
      </c>
      <c r="O79" s="52">
        <f>RES_hhdet_numvin!O64</f>
        <v>145652</v>
      </c>
      <c r="P79" s="52">
        <f>RES_hhdet_numvin!P64</f>
        <v>84173</v>
      </c>
      <c r="Q79" s="52">
        <f>RES_hhdet_numvin!Q64</f>
        <v>158144</v>
      </c>
      <c r="R79" s="52">
        <f>RES_hhdet_numvin!R64</f>
        <v>159741</v>
      </c>
      <c r="S79" s="52">
        <f>RES_hhdet_numvin!S64</f>
        <v>205954</v>
      </c>
      <c r="T79" s="52">
        <f>RES_hhdet_numvin!T64</f>
        <v>208102</v>
      </c>
      <c r="U79" s="52">
        <f>RES_hhdet_numvin!U64</f>
        <v>283795</v>
      </c>
      <c r="V79" s="52">
        <f>RES_hhdet_numvin!V64</f>
        <v>251300</v>
      </c>
      <c r="W79" s="52">
        <f>RES_hhdet_numvin!W64</f>
        <v>251383</v>
      </c>
      <c r="X79" s="52">
        <f>RES_hhdet_numvin!X64</f>
        <v>175966</v>
      </c>
      <c r="Y79" s="52">
        <f>RES_hhdet_numvin!Y64</f>
        <v>179680</v>
      </c>
      <c r="DA79" s="63" t="s">
        <v>1515</v>
      </c>
    </row>
    <row r="80" spans="1:105" ht="12" hidden="1" customHeight="1" x14ac:dyDescent="0.25">
      <c r="A80" s="97" t="s">
        <v>53</v>
      </c>
      <c r="B80" s="138">
        <f>RES_hhdet_numvin!B65</f>
        <v>0</v>
      </c>
      <c r="C80" s="138">
        <f>RES_hhdet_numvin!C65</f>
        <v>0</v>
      </c>
      <c r="D80" s="138">
        <f>RES_hhdet_numvin!D65</f>
        <v>0</v>
      </c>
      <c r="E80" s="138">
        <f>RES_hhdet_numvin!E65</f>
        <v>0</v>
      </c>
      <c r="F80" s="138">
        <f>RES_hhdet_numvin!F65</f>
        <v>0</v>
      </c>
      <c r="G80" s="138">
        <f>RES_hhdet_numvin!G65</f>
        <v>0</v>
      </c>
      <c r="H80" s="138">
        <f>RES_hhdet_numvin!H65</f>
        <v>0</v>
      </c>
      <c r="I80" s="138">
        <f>RES_hhdet_numvin!I65</f>
        <v>0</v>
      </c>
      <c r="J80" s="138">
        <f>RES_hhdet_numvin!J65</f>
        <v>0</v>
      </c>
      <c r="K80" s="138">
        <f>RES_hhdet_numvin!K65</f>
        <v>0</v>
      </c>
      <c r="L80" s="138">
        <f>RES_hhdet_numvin!L65</f>
        <v>0</v>
      </c>
      <c r="M80" s="138">
        <f>RES_hhdet_numvin!M65</f>
        <v>0</v>
      </c>
      <c r="N80" s="138">
        <f>RES_hhdet_numvin!N65</f>
        <v>0</v>
      </c>
      <c r="O80" s="138">
        <f>RES_hhdet_numvin!O65</f>
        <v>0</v>
      </c>
      <c r="P80" s="138">
        <f>RES_hhdet_numvin!P65</f>
        <v>0</v>
      </c>
      <c r="Q80" s="138">
        <f>RES_hhdet_numvin!Q65</f>
        <v>0</v>
      </c>
      <c r="R80" s="138">
        <f>RES_hhdet_numvin!R65</f>
        <v>0</v>
      </c>
      <c r="S80" s="138">
        <f>RES_hhdet_numvin!S65</f>
        <v>0</v>
      </c>
      <c r="T80" s="138">
        <f>RES_hhdet_numvin!T65</f>
        <v>0</v>
      </c>
      <c r="U80" s="138">
        <f>RES_hhdet_numvin!U65</f>
        <v>0</v>
      </c>
      <c r="V80" s="138">
        <f>RES_hhdet_numvin!V65</f>
        <v>0</v>
      </c>
      <c r="W80" s="138">
        <f>RES_hhdet_numvin!W65</f>
        <v>0</v>
      </c>
      <c r="X80" s="138">
        <f>RES_hhdet_numvin!X65</f>
        <v>0</v>
      </c>
      <c r="Y80" s="138">
        <f>RES_hhdet_numvin!Y65</f>
        <v>0</v>
      </c>
      <c r="DA80" s="63"/>
    </row>
    <row r="81" spans="1:105" ht="12.95" customHeight="1" x14ac:dyDescent="0.25">
      <c r="A81" s="125" t="s">
        <v>92</v>
      </c>
      <c r="B81" s="150">
        <f>RES_hhdet_numvin!B66</f>
        <v>0</v>
      </c>
      <c r="C81" s="150">
        <f>RES_hhdet_numvin!C66</f>
        <v>0</v>
      </c>
      <c r="D81" s="150">
        <f>RES_hhdet_numvin!D66</f>
        <v>0</v>
      </c>
      <c r="E81" s="150">
        <f>RES_hhdet_numvin!E66</f>
        <v>0</v>
      </c>
      <c r="F81" s="150">
        <f>RES_hhdet_numvin!F66</f>
        <v>0</v>
      </c>
      <c r="G81" s="150">
        <f>RES_hhdet_numvin!G66</f>
        <v>0</v>
      </c>
      <c r="H81" s="150">
        <f>RES_hhdet_numvin!H66</f>
        <v>0</v>
      </c>
      <c r="I81" s="150">
        <f>RES_hhdet_numvin!I66</f>
        <v>0</v>
      </c>
      <c r="J81" s="150">
        <f>RES_hhdet_numvin!J66</f>
        <v>0</v>
      </c>
      <c r="K81" s="150">
        <f>RES_hhdet_numvin!K66</f>
        <v>0</v>
      </c>
      <c r="L81" s="150">
        <f>RES_hhdet_numvin!L66</f>
        <v>0</v>
      </c>
      <c r="M81" s="150">
        <f>RES_hhdet_numvin!M66</f>
        <v>0</v>
      </c>
      <c r="N81" s="150">
        <f>RES_hhdet_numvin!N66</f>
        <v>0</v>
      </c>
      <c r="O81" s="150">
        <f>RES_hhdet_numvin!O66</f>
        <v>0</v>
      </c>
      <c r="P81" s="150">
        <f>RES_hhdet_numvin!P66</f>
        <v>0</v>
      </c>
      <c r="Q81" s="150">
        <f>RES_hhdet_numvin!Q66</f>
        <v>0</v>
      </c>
      <c r="R81" s="150">
        <f>RES_hhdet_numvin!R66</f>
        <v>0</v>
      </c>
      <c r="S81" s="150">
        <f>RES_hhdet_numvin!S66</f>
        <v>0</v>
      </c>
      <c r="T81" s="150">
        <f>RES_hhdet_numvin!T66</f>
        <v>0</v>
      </c>
      <c r="U81" s="150">
        <f>RES_hhdet_numvin!U66</f>
        <v>0</v>
      </c>
      <c r="V81" s="150">
        <f>RES_hhdet_numvin!V66</f>
        <v>0</v>
      </c>
      <c r="W81" s="150">
        <f>RES_hhdet_numvin!W66</f>
        <v>0</v>
      </c>
      <c r="X81" s="150">
        <f>RES_hhdet_numvin!X66</f>
        <v>0</v>
      </c>
      <c r="Y81" s="150">
        <f>RES_hhdet_numvin!Y66</f>
        <v>0</v>
      </c>
      <c r="DA81" s="134"/>
    </row>
    <row r="82" spans="1:105" ht="12" customHeight="1" x14ac:dyDescent="0.25">
      <c r="A82" s="97" t="s">
        <v>53</v>
      </c>
      <c r="B82" s="138">
        <f>RES_hhdet_numvin!B67</f>
        <v>0</v>
      </c>
      <c r="C82" s="138">
        <f>RES_hhdet_numvin!C67</f>
        <v>0</v>
      </c>
      <c r="D82" s="138">
        <f>RES_hhdet_numvin!D67</f>
        <v>0</v>
      </c>
      <c r="E82" s="138">
        <f>RES_hhdet_numvin!E67</f>
        <v>0</v>
      </c>
      <c r="F82" s="138">
        <f>RES_hhdet_numvin!F67</f>
        <v>0</v>
      </c>
      <c r="G82" s="138">
        <f>RES_hhdet_numvin!G67</f>
        <v>0</v>
      </c>
      <c r="H82" s="138">
        <f>RES_hhdet_numvin!H67</f>
        <v>0</v>
      </c>
      <c r="I82" s="138">
        <f>RES_hhdet_numvin!I67</f>
        <v>0</v>
      </c>
      <c r="J82" s="138">
        <f>RES_hhdet_numvin!J67</f>
        <v>0</v>
      </c>
      <c r="K82" s="138">
        <f>RES_hhdet_numvin!K67</f>
        <v>0</v>
      </c>
      <c r="L82" s="138">
        <f>RES_hhdet_numvin!L67</f>
        <v>0</v>
      </c>
      <c r="M82" s="138">
        <f>RES_hhdet_numvin!M67</f>
        <v>0</v>
      </c>
      <c r="N82" s="138">
        <f>RES_hhdet_numvin!N67</f>
        <v>0</v>
      </c>
      <c r="O82" s="138">
        <f>RES_hhdet_numvin!O67</f>
        <v>0</v>
      </c>
      <c r="P82" s="138">
        <f>RES_hhdet_numvin!P67</f>
        <v>0</v>
      </c>
      <c r="Q82" s="138">
        <f>RES_hhdet_numvin!Q67</f>
        <v>0</v>
      </c>
      <c r="R82" s="138">
        <f>RES_hhdet_numvin!R67</f>
        <v>3034</v>
      </c>
      <c r="S82" s="138">
        <f>RES_hhdet_numvin!S67</f>
        <v>6317</v>
      </c>
      <c r="T82" s="138">
        <f>RES_hhdet_numvin!T67</f>
        <v>7583</v>
      </c>
      <c r="U82" s="138">
        <f>RES_hhdet_numvin!U67</f>
        <v>26736</v>
      </c>
      <c r="V82" s="138">
        <f>RES_hhdet_numvin!V67</f>
        <v>39154</v>
      </c>
      <c r="W82" s="138">
        <f>RES_hhdet_numvin!W67</f>
        <v>35481</v>
      </c>
      <c r="X82" s="138">
        <f>RES_hhdet_numvin!X67</f>
        <v>27591</v>
      </c>
      <c r="Y82" s="138">
        <f>RES_hhdet_numvin!Y67</f>
        <v>24902</v>
      </c>
      <c r="DA82" s="63" t="s">
        <v>1516</v>
      </c>
    </row>
    <row r="83" spans="1:105" ht="12" customHeight="1" x14ac:dyDescent="0.25">
      <c r="A83" s="125" t="s">
        <v>55</v>
      </c>
      <c r="B83" s="150">
        <f>RES_hhdet_numvin!B68</f>
        <v>0</v>
      </c>
      <c r="C83" s="150">
        <f>RES_hhdet_numvin!C68</f>
        <v>0</v>
      </c>
      <c r="D83" s="150">
        <f>RES_hhdet_numvin!D68</f>
        <v>0</v>
      </c>
      <c r="E83" s="150">
        <f>RES_hhdet_numvin!E68</f>
        <v>0</v>
      </c>
      <c r="F83" s="150">
        <f>RES_hhdet_numvin!F68</f>
        <v>0</v>
      </c>
      <c r="G83" s="150">
        <f>RES_hhdet_numvin!G68</f>
        <v>0</v>
      </c>
      <c r="H83" s="150">
        <f>RES_hhdet_numvin!H68</f>
        <v>0</v>
      </c>
      <c r="I83" s="150">
        <f>RES_hhdet_numvin!I68</f>
        <v>0</v>
      </c>
      <c r="J83" s="150">
        <f>RES_hhdet_numvin!J68</f>
        <v>0</v>
      </c>
      <c r="K83" s="150">
        <f>RES_hhdet_numvin!K68</f>
        <v>0</v>
      </c>
      <c r="L83" s="150">
        <f>RES_hhdet_numvin!L68</f>
        <v>0</v>
      </c>
      <c r="M83" s="150">
        <f>RES_hhdet_numvin!M68</f>
        <v>0</v>
      </c>
      <c r="N83" s="150">
        <f>RES_hhdet_numvin!N68</f>
        <v>0</v>
      </c>
      <c r="O83" s="150">
        <f>RES_hhdet_numvin!O68</f>
        <v>0</v>
      </c>
      <c r="P83" s="150">
        <f>RES_hhdet_numvin!P68</f>
        <v>0</v>
      </c>
      <c r="Q83" s="150">
        <f>RES_hhdet_numvin!Q68</f>
        <v>0</v>
      </c>
      <c r="R83" s="150">
        <f>RES_hhdet_numvin!R68</f>
        <v>0</v>
      </c>
      <c r="S83" s="150">
        <f>RES_hhdet_numvin!S68</f>
        <v>0</v>
      </c>
      <c r="T83" s="150">
        <f>RES_hhdet_numvin!T68</f>
        <v>0</v>
      </c>
      <c r="U83" s="150">
        <f>RES_hhdet_numvin!U68</f>
        <v>0</v>
      </c>
      <c r="V83" s="150">
        <f>RES_hhdet_numvin!V68</f>
        <v>0</v>
      </c>
      <c r="W83" s="150">
        <f>RES_hhdet_numvin!W68</f>
        <v>0</v>
      </c>
      <c r="X83" s="150">
        <f>RES_hhdet_numvin!X68</f>
        <v>0</v>
      </c>
      <c r="Y83" s="150">
        <f>RES_hhdet_numvin!Y68</f>
        <v>0</v>
      </c>
      <c r="DA83" s="134"/>
    </row>
    <row r="84" spans="1:105" ht="12" customHeight="1" x14ac:dyDescent="0.25">
      <c r="A84" s="97" t="s">
        <v>134</v>
      </c>
      <c r="B84" s="138">
        <f>RES_hhdet_numvin!B69</f>
        <v>0</v>
      </c>
      <c r="C84" s="138">
        <f>RES_hhdet_numvin!C69</f>
        <v>0</v>
      </c>
      <c r="D84" s="138">
        <f>RES_hhdet_numvin!D69</f>
        <v>0</v>
      </c>
      <c r="E84" s="138">
        <f>RES_hhdet_numvin!E69</f>
        <v>0</v>
      </c>
      <c r="F84" s="138">
        <f>RES_hhdet_numvin!F69</f>
        <v>0</v>
      </c>
      <c r="G84" s="138">
        <f>RES_hhdet_numvin!G69</f>
        <v>0</v>
      </c>
      <c r="H84" s="138">
        <f>RES_hhdet_numvin!H69</f>
        <v>0</v>
      </c>
      <c r="I84" s="138">
        <f>RES_hhdet_numvin!I69</f>
        <v>0</v>
      </c>
      <c r="J84" s="138">
        <f>RES_hhdet_numvin!J69</f>
        <v>29606</v>
      </c>
      <c r="K84" s="138">
        <f>RES_hhdet_numvin!K69</f>
        <v>74404</v>
      </c>
      <c r="L84" s="138">
        <f>RES_hhdet_numvin!L69</f>
        <v>90782</v>
      </c>
      <c r="M84" s="138">
        <f>RES_hhdet_numvin!M69</f>
        <v>138412</v>
      </c>
      <c r="N84" s="138">
        <f>RES_hhdet_numvin!N69</f>
        <v>140026</v>
      </c>
      <c r="O84" s="138">
        <f>RES_hhdet_numvin!O69</f>
        <v>110654</v>
      </c>
      <c r="P84" s="138">
        <f>RES_hhdet_numvin!P69</f>
        <v>71736</v>
      </c>
      <c r="Q84" s="138">
        <f>RES_hhdet_numvin!Q69</f>
        <v>128611</v>
      </c>
      <c r="R84" s="138">
        <f>RES_hhdet_numvin!R69</f>
        <v>183082</v>
      </c>
      <c r="S84" s="138">
        <f>RES_hhdet_numvin!S69</f>
        <v>216965</v>
      </c>
      <c r="T84" s="138">
        <f>RES_hhdet_numvin!T69</f>
        <v>222040</v>
      </c>
      <c r="U84" s="138">
        <f>RES_hhdet_numvin!U69</f>
        <v>226661</v>
      </c>
      <c r="V84" s="138">
        <f>RES_hhdet_numvin!V69</f>
        <v>190014</v>
      </c>
      <c r="W84" s="138">
        <f>RES_hhdet_numvin!W69</f>
        <v>228512</v>
      </c>
      <c r="X84" s="138">
        <f>RES_hhdet_numvin!X69</f>
        <v>155622</v>
      </c>
      <c r="Y84" s="138">
        <f>RES_hhdet_numvin!Y69</f>
        <v>161249</v>
      </c>
      <c r="DA84" s="63" t="s">
        <v>1517</v>
      </c>
    </row>
    <row r="85" spans="1:105" ht="12" customHeight="1" x14ac:dyDescent="0.25">
      <c r="A85" s="97" t="s">
        <v>133</v>
      </c>
      <c r="B85" s="138">
        <f>RES_hhdet_numvin!B70</f>
        <v>0</v>
      </c>
      <c r="C85" s="138">
        <f>RES_hhdet_numvin!C70</f>
        <v>0</v>
      </c>
      <c r="D85" s="138">
        <f>RES_hhdet_numvin!D70</f>
        <v>0</v>
      </c>
      <c r="E85" s="138">
        <f>RES_hhdet_numvin!E70</f>
        <v>0</v>
      </c>
      <c r="F85" s="138">
        <f>RES_hhdet_numvin!F70</f>
        <v>0</v>
      </c>
      <c r="G85" s="138">
        <f>RES_hhdet_numvin!G70</f>
        <v>0</v>
      </c>
      <c r="H85" s="138">
        <f>RES_hhdet_numvin!H70</f>
        <v>0</v>
      </c>
      <c r="I85" s="138">
        <f>RES_hhdet_numvin!I70</f>
        <v>0</v>
      </c>
      <c r="J85" s="138">
        <f>RES_hhdet_numvin!J70</f>
        <v>30</v>
      </c>
      <c r="K85" s="138">
        <f>RES_hhdet_numvin!K70</f>
        <v>219</v>
      </c>
      <c r="L85" s="138">
        <f>RES_hhdet_numvin!L70</f>
        <v>186</v>
      </c>
      <c r="M85" s="138">
        <f>RES_hhdet_numvin!M70</f>
        <v>170</v>
      </c>
      <c r="N85" s="138">
        <f>RES_hhdet_numvin!N70</f>
        <v>151</v>
      </c>
      <c r="O85" s="138">
        <f>RES_hhdet_numvin!O70</f>
        <v>285</v>
      </c>
      <c r="P85" s="138">
        <f>RES_hhdet_numvin!P70</f>
        <v>287</v>
      </c>
      <c r="Q85" s="138">
        <f>RES_hhdet_numvin!Q70</f>
        <v>450</v>
      </c>
      <c r="R85" s="138">
        <f>RES_hhdet_numvin!R70</f>
        <v>564</v>
      </c>
      <c r="S85" s="138">
        <f>RES_hhdet_numvin!S70</f>
        <v>440</v>
      </c>
      <c r="T85" s="138">
        <f>RES_hhdet_numvin!T70</f>
        <v>479</v>
      </c>
      <c r="U85" s="138">
        <f>RES_hhdet_numvin!U70</f>
        <v>575</v>
      </c>
      <c r="V85" s="138">
        <f>RES_hhdet_numvin!V70</f>
        <v>126</v>
      </c>
      <c r="W85" s="138">
        <f>RES_hhdet_numvin!W70</f>
        <v>1201</v>
      </c>
      <c r="X85" s="138">
        <f>RES_hhdet_numvin!X70</f>
        <v>2224</v>
      </c>
      <c r="Y85" s="138">
        <f>RES_hhdet_numvin!Y70</f>
        <v>535</v>
      </c>
      <c r="DA85" s="63" t="s">
        <v>1518</v>
      </c>
    </row>
    <row r="86" spans="1:105" ht="12" hidden="1" customHeight="1" x14ac:dyDescent="0.25">
      <c r="A86" s="108" t="s">
        <v>49</v>
      </c>
      <c r="B86" s="138">
        <f>RES_hhdet_numvin!B71</f>
        <v>0</v>
      </c>
      <c r="C86" s="138">
        <f>RES_hhdet_numvin!C71</f>
        <v>0</v>
      </c>
      <c r="D86" s="138">
        <f>RES_hhdet_numvin!D71</f>
        <v>0</v>
      </c>
      <c r="E86" s="138">
        <f>RES_hhdet_numvin!E71</f>
        <v>0</v>
      </c>
      <c r="F86" s="138">
        <f>RES_hhdet_numvin!F71</f>
        <v>0</v>
      </c>
      <c r="G86" s="138">
        <f>RES_hhdet_numvin!G71</f>
        <v>0</v>
      </c>
      <c r="H86" s="138">
        <f>RES_hhdet_numvin!H71</f>
        <v>0</v>
      </c>
      <c r="I86" s="138">
        <f>RES_hhdet_numvin!I71</f>
        <v>0</v>
      </c>
      <c r="J86" s="138">
        <f>RES_hhdet_numvin!J71</f>
        <v>0</v>
      </c>
      <c r="K86" s="138">
        <f>RES_hhdet_numvin!K71</f>
        <v>0</v>
      </c>
      <c r="L86" s="138">
        <f>RES_hhdet_numvin!L71</f>
        <v>0</v>
      </c>
      <c r="M86" s="138">
        <f>RES_hhdet_numvin!M71</f>
        <v>0</v>
      </c>
      <c r="N86" s="138">
        <f>RES_hhdet_numvin!N71</f>
        <v>0</v>
      </c>
      <c r="O86" s="138">
        <f>RES_hhdet_numvin!O71</f>
        <v>0</v>
      </c>
      <c r="P86" s="138">
        <f>RES_hhdet_numvin!P71</f>
        <v>0</v>
      </c>
      <c r="Q86" s="138">
        <f>RES_hhdet_numvin!Q71</f>
        <v>0</v>
      </c>
      <c r="R86" s="138">
        <f>RES_hhdet_numvin!R71</f>
        <v>0</v>
      </c>
      <c r="S86" s="138">
        <f>RES_hhdet_numvin!S71</f>
        <v>0</v>
      </c>
      <c r="T86" s="138">
        <f>RES_hhdet_numvin!T71</f>
        <v>0</v>
      </c>
      <c r="U86" s="138">
        <f>RES_hhdet_numvin!U71</f>
        <v>0</v>
      </c>
      <c r="V86" s="138">
        <f>RES_hhdet_numvin!V71</f>
        <v>0</v>
      </c>
      <c r="W86" s="138">
        <f>RES_hhdet_numvin!W71</f>
        <v>0</v>
      </c>
      <c r="X86" s="138">
        <f>RES_hhdet_numvin!X71</f>
        <v>0</v>
      </c>
      <c r="Y86" s="138">
        <f>RES_hhdet_numvin!Y71</f>
        <v>0</v>
      </c>
      <c r="DA86" s="63"/>
    </row>
    <row r="87" spans="1:105" ht="12" hidden="1" customHeight="1" x14ac:dyDescent="0.25">
      <c r="A87" s="108" t="s">
        <v>52</v>
      </c>
      <c r="B87" s="138">
        <f>RES_hhdet_numvin!B72</f>
        <v>0</v>
      </c>
      <c r="C87" s="138">
        <f>RES_hhdet_numvin!C72</f>
        <v>0</v>
      </c>
      <c r="D87" s="138">
        <f>RES_hhdet_numvin!D72</f>
        <v>0</v>
      </c>
      <c r="E87" s="138">
        <f>RES_hhdet_numvin!E72</f>
        <v>0</v>
      </c>
      <c r="F87" s="138">
        <f>RES_hhdet_numvin!F72</f>
        <v>0</v>
      </c>
      <c r="G87" s="138">
        <f>RES_hhdet_numvin!G72</f>
        <v>0</v>
      </c>
      <c r="H87" s="138">
        <f>RES_hhdet_numvin!H72</f>
        <v>0</v>
      </c>
      <c r="I87" s="138">
        <f>RES_hhdet_numvin!I72</f>
        <v>0</v>
      </c>
      <c r="J87" s="138">
        <f>RES_hhdet_numvin!J72</f>
        <v>0</v>
      </c>
      <c r="K87" s="138">
        <f>RES_hhdet_numvin!K72</f>
        <v>0</v>
      </c>
      <c r="L87" s="138">
        <f>RES_hhdet_numvin!L72</f>
        <v>0</v>
      </c>
      <c r="M87" s="138">
        <f>RES_hhdet_numvin!M72</f>
        <v>0</v>
      </c>
      <c r="N87" s="138">
        <f>RES_hhdet_numvin!N72</f>
        <v>0</v>
      </c>
      <c r="O87" s="138">
        <f>RES_hhdet_numvin!O72</f>
        <v>0</v>
      </c>
      <c r="P87" s="138">
        <f>RES_hhdet_numvin!P72</f>
        <v>0</v>
      </c>
      <c r="Q87" s="138">
        <f>RES_hhdet_numvin!Q72</f>
        <v>0</v>
      </c>
      <c r="R87" s="138">
        <f>RES_hhdet_numvin!R72</f>
        <v>0</v>
      </c>
      <c r="S87" s="138">
        <f>RES_hhdet_numvin!S72</f>
        <v>0</v>
      </c>
      <c r="T87" s="138">
        <f>RES_hhdet_numvin!T72</f>
        <v>0</v>
      </c>
      <c r="U87" s="138">
        <f>RES_hhdet_numvin!U72</f>
        <v>0</v>
      </c>
      <c r="V87" s="138">
        <f>RES_hhdet_numvin!V72</f>
        <v>0</v>
      </c>
      <c r="W87" s="138">
        <f>RES_hhdet_numvin!W72</f>
        <v>0</v>
      </c>
      <c r="X87" s="138">
        <f>RES_hhdet_numvin!X72</f>
        <v>0</v>
      </c>
      <c r="Y87" s="138">
        <f>RES_hhdet_numvin!Y72</f>
        <v>0</v>
      </c>
      <c r="DA87" s="63"/>
    </row>
    <row r="88" spans="1:105" ht="12" customHeight="1" x14ac:dyDescent="0.25">
      <c r="A88" s="97" t="s">
        <v>122</v>
      </c>
      <c r="B88" s="138">
        <f>RES_hhdet_numvin!B73</f>
        <v>0</v>
      </c>
      <c r="C88" s="138">
        <f>RES_hhdet_numvin!C73</f>
        <v>0</v>
      </c>
      <c r="D88" s="138">
        <f>RES_hhdet_numvin!D73</f>
        <v>0</v>
      </c>
      <c r="E88" s="138">
        <f>RES_hhdet_numvin!E73</f>
        <v>0</v>
      </c>
      <c r="F88" s="138">
        <f>RES_hhdet_numvin!F73</f>
        <v>0</v>
      </c>
      <c r="G88" s="138">
        <f>RES_hhdet_numvin!G73</f>
        <v>0</v>
      </c>
      <c r="H88" s="138">
        <f>RES_hhdet_numvin!H73</f>
        <v>0</v>
      </c>
      <c r="I88" s="138">
        <f>RES_hhdet_numvin!I73</f>
        <v>0</v>
      </c>
      <c r="J88" s="138">
        <f>RES_hhdet_numvin!J73</f>
        <v>0</v>
      </c>
      <c r="K88" s="138">
        <f>RES_hhdet_numvin!K73</f>
        <v>0</v>
      </c>
      <c r="L88" s="138">
        <f>RES_hhdet_numvin!L73</f>
        <v>0</v>
      </c>
      <c r="M88" s="138">
        <f>RES_hhdet_numvin!M73</f>
        <v>0</v>
      </c>
      <c r="N88" s="138">
        <f>RES_hhdet_numvin!N73</f>
        <v>0</v>
      </c>
      <c r="O88" s="138">
        <f>RES_hhdet_numvin!O73</f>
        <v>0</v>
      </c>
      <c r="P88" s="138">
        <f>RES_hhdet_numvin!P73</f>
        <v>0</v>
      </c>
      <c r="Q88" s="138">
        <f>RES_hhdet_numvin!Q73</f>
        <v>0</v>
      </c>
      <c r="R88" s="138">
        <f>RES_hhdet_numvin!R73</f>
        <v>0</v>
      </c>
      <c r="S88" s="138">
        <f>RES_hhdet_numvin!S73</f>
        <v>0</v>
      </c>
      <c r="T88" s="138">
        <f>RES_hhdet_numvin!T73</f>
        <v>2</v>
      </c>
      <c r="U88" s="138">
        <f>RES_hhdet_numvin!U73</f>
        <v>47302</v>
      </c>
      <c r="V88" s="138">
        <f>RES_hhdet_numvin!V73</f>
        <v>55945</v>
      </c>
      <c r="W88" s="138">
        <f>RES_hhdet_numvin!W73</f>
        <v>29483</v>
      </c>
      <c r="X88" s="138">
        <f>RES_hhdet_numvin!X73</f>
        <v>4834</v>
      </c>
      <c r="Y88" s="138">
        <f>RES_hhdet_numvin!Y73</f>
        <v>24648</v>
      </c>
      <c r="DA88" s="63" t="s">
        <v>1519</v>
      </c>
    </row>
    <row r="89" spans="1:105" ht="12" customHeight="1" x14ac:dyDescent="0.25">
      <c r="A89" s="97" t="s">
        <v>121</v>
      </c>
      <c r="B89" s="138">
        <f>RES_hhdet_numvin!B74</f>
        <v>0</v>
      </c>
      <c r="C89" s="138">
        <f>RES_hhdet_numvin!C74</f>
        <v>0</v>
      </c>
      <c r="D89" s="138">
        <f>RES_hhdet_numvin!D74</f>
        <v>0</v>
      </c>
      <c r="E89" s="138">
        <f>RES_hhdet_numvin!E74</f>
        <v>0</v>
      </c>
      <c r="F89" s="138">
        <f>RES_hhdet_numvin!F74</f>
        <v>0</v>
      </c>
      <c r="G89" s="138">
        <f>RES_hhdet_numvin!G74</f>
        <v>0</v>
      </c>
      <c r="H89" s="138">
        <f>RES_hhdet_numvin!H74</f>
        <v>0</v>
      </c>
      <c r="I89" s="138">
        <f>RES_hhdet_numvin!I74</f>
        <v>0</v>
      </c>
      <c r="J89" s="138">
        <f>RES_hhdet_numvin!J74</f>
        <v>0</v>
      </c>
      <c r="K89" s="138">
        <f>RES_hhdet_numvin!K74</f>
        <v>0</v>
      </c>
      <c r="L89" s="138">
        <f>RES_hhdet_numvin!L74</f>
        <v>0</v>
      </c>
      <c r="M89" s="138">
        <f>RES_hhdet_numvin!M74</f>
        <v>0</v>
      </c>
      <c r="N89" s="138">
        <f>RES_hhdet_numvin!N74</f>
        <v>0</v>
      </c>
      <c r="O89" s="138">
        <f>RES_hhdet_numvin!O74</f>
        <v>0</v>
      </c>
      <c r="P89" s="138">
        <f>RES_hhdet_numvin!P74</f>
        <v>0</v>
      </c>
      <c r="Q89" s="138">
        <f>RES_hhdet_numvin!Q74</f>
        <v>0</v>
      </c>
      <c r="R89" s="138">
        <f>RES_hhdet_numvin!R74</f>
        <v>0</v>
      </c>
      <c r="S89" s="138">
        <f>RES_hhdet_numvin!S74</f>
        <v>0</v>
      </c>
      <c r="T89" s="138">
        <f>RES_hhdet_numvin!T74</f>
        <v>0</v>
      </c>
      <c r="U89" s="138">
        <f>RES_hhdet_numvin!U74</f>
        <v>6225</v>
      </c>
      <c r="V89" s="138">
        <f>RES_hhdet_numvin!V74</f>
        <v>8037</v>
      </c>
      <c r="W89" s="138">
        <f>RES_hhdet_numvin!W74</f>
        <v>7144</v>
      </c>
      <c r="X89" s="138">
        <f>RES_hhdet_numvin!X74</f>
        <v>27850</v>
      </c>
      <c r="Y89" s="138">
        <f>RES_hhdet_numvin!Y74</f>
        <v>9910</v>
      </c>
      <c r="DA89" s="63" t="s">
        <v>1520</v>
      </c>
    </row>
    <row r="90" spans="1:105" ht="12" hidden="1" customHeight="1" x14ac:dyDescent="0.25">
      <c r="A90" s="108" t="s">
        <v>53</v>
      </c>
      <c r="B90" s="138">
        <f>RES_hhdet_numvin!B75</f>
        <v>0</v>
      </c>
      <c r="C90" s="138">
        <f>RES_hhdet_numvin!C75</f>
        <v>0</v>
      </c>
      <c r="D90" s="138">
        <f>RES_hhdet_numvin!D75</f>
        <v>0</v>
      </c>
      <c r="E90" s="138">
        <f>RES_hhdet_numvin!E75</f>
        <v>0</v>
      </c>
      <c r="F90" s="138">
        <f>RES_hhdet_numvin!F75</f>
        <v>0</v>
      </c>
      <c r="G90" s="138">
        <f>RES_hhdet_numvin!G75</f>
        <v>0</v>
      </c>
      <c r="H90" s="138">
        <f>RES_hhdet_numvin!H75</f>
        <v>0</v>
      </c>
      <c r="I90" s="138">
        <f>RES_hhdet_numvin!I75</f>
        <v>0</v>
      </c>
      <c r="J90" s="138">
        <f>RES_hhdet_numvin!J75</f>
        <v>0</v>
      </c>
      <c r="K90" s="138">
        <f>RES_hhdet_numvin!K75</f>
        <v>0</v>
      </c>
      <c r="L90" s="138">
        <f>RES_hhdet_numvin!L75</f>
        <v>0</v>
      </c>
      <c r="M90" s="138">
        <f>RES_hhdet_numvin!M75</f>
        <v>0</v>
      </c>
      <c r="N90" s="138">
        <f>RES_hhdet_numvin!N75</f>
        <v>0</v>
      </c>
      <c r="O90" s="138">
        <f>RES_hhdet_numvin!O75</f>
        <v>0</v>
      </c>
      <c r="P90" s="138">
        <f>RES_hhdet_numvin!P75</f>
        <v>0</v>
      </c>
      <c r="Q90" s="138">
        <f>RES_hhdet_numvin!Q75</f>
        <v>0</v>
      </c>
      <c r="R90" s="138">
        <f>RES_hhdet_numvin!R75</f>
        <v>0</v>
      </c>
      <c r="S90" s="138">
        <f>RES_hhdet_numvin!S75</f>
        <v>0</v>
      </c>
      <c r="T90" s="138">
        <f>RES_hhdet_numvin!T75</f>
        <v>0</v>
      </c>
      <c r="U90" s="138">
        <f>RES_hhdet_numvin!U75</f>
        <v>0</v>
      </c>
      <c r="V90" s="138">
        <f>RES_hhdet_numvin!V75</f>
        <v>0</v>
      </c>
      <c r="W90" s="138">
        <f>RES_hhdet_numvin!W75</f>
        <v>0</v>
      </c>
      <c r="X90" s="138">
        <f>RES_hhdet_numvin!X75</f>
        <v>0</v>
      </c>
      <c r="Y90" s="138">
        <f>RES_hhdet_numvin!Y75</f>
        <v>0</v>
      </c>
      <c r="DA90" s="63"/>
    </row>
    <row r="91" spans="1:105" ht="12" hidden="1" customHeight="1" x14ac:dyDescent="0.25">
      <c r="A91" s="103" t="s">
        <v>52</v>
      </c>
      <c r="B91" s="148">
        <f>RES_hhdet_numvin!B76</f>
        <v>0</v>
      </c>
      <c r="C91" s="148">
        <f>RES_hhdet_numvin!C76</f>
        <v>0</v>
      </c>
      <c r="D91" s="148">
        <f>RES_hhdet_numvin!D76</f>
        <v>0</v>
      </c>
      <c r="E91" s="148">
        <f>RES_hhdet_numvin!E76</f>
        <v>0</v>
      </c>
      <c r="F91" s="148">
        <f>RES_hhdet_numvin!F76</f>
        <v>0</v>
      </c>
      <c r="G91" s="148">
        <f>RES_hhdet_numvin!G76</f>
        <v>0</v>
      </c>
      <c r="H91" s="148">
        <f>RES_hhdet_numvin!H76</f>
        <v>0</v>
      </c>
      <c r="I91" s="148">
        <f>RES_hhdet_numvin!I76</f>
        <v>0</v>
      </c>
      <c r="J91" s="148">
        <f>RES_hhdet_numvin!J76</f>
        <v>0</v>
      </c>
      <c r="K91" s="148">
        <f>RES_hhdet_numvin!K76</f>
        <v>0</v>
      </c>
      <c r="L91" s="148">
        <f>RES_hhdet_numvin!L76</f>
        <v>0</v>
      </c>
      <c r="M91" s="148">
        <f>RES_hhdet_numvin!M76</f>
        <v>0</v>
      </c>
      <c r="N91" s="148">
        <f>RES_hhdet_numvin!N76</f>
        <v>0</v>
      </c>
      <c r="O91" s="148">
        <f>RES_hhdet_numvin!O76</f>
        <v>0</v>
      </c>
      <c r="P91" s="148">
        <f>RES_hhdet_numvin!P76</f>
        <v>0</v>
      </c>
      <c r="Q91" s="148">
        <f>RES_hhdet_numvin!Q76</f>
        <v>0</v>
      </c>
      <c r="R91" s="148">
        <f>RES_hhdet_numvin!R76</f>
        <v>0</v>
      </c>
      <c r="S91" s="148">
        <f>RES_hhdet_numvin!S76</f>
        <v>0</v>
      </c>
      <c r="T91" s="148">
        <f>RES_hhdet_numvin!T76</f>
        <v>0</v>
      </c>
      <c r="U91" s="148">
        <f>RES_hhdet_numvin!U76</f>
        <v>0</v>
      </c>
      <c r="V91" s="148">
        <f>RES_hhdet_numvin!V76</f>
        <v>0</v>
      </c>
      <c r="W91" s="148">
        <f>RES_hhdet_numvin!W76</f>
        <v>0</v>
      </c>
      <c r="X91" s="148">
        <f>RES_hhdet_numvin!X76</f>
        <v>0</v>
      </c>
      <c r="Y91" s="148">
        <f>RES_hhdet_numvin!Y76</f>
        <v>0</v>
      </c>
      <c r="DA91" s="132"/>
    </row>
    <row r="92" spans="1:105" ht="12" customHeight="1" x14ac:dyDescent="0.25">
      <c r="A92" s="125" t="s">
        <v>54</v>
      </c>
      <c r="B92" s="150">
        <f>RES_hhdet_numvin!B77</f>
        <v>0</v>
      </c>
      <c r="C92" s="150">
        <f>RES_hhdet_numvin!C77</f>
        <v>0</v>
      </c>
      <c r="D92" s="150">
        <f>RES_hhdet_numvin!D77</f>
        <v>0</v>
      </c>
      <c r="E92" s="150">
        <f>RES_hhdet_numvin!E77</f>
        <v>0</v>
      </c>
      <c r="F92" s="150">
        <f>RES_hhdet_numvin!F77</f>
        <v>0</v>
      </c>
      <c r="G92" s="150">
        <f>RES_hhdet_numvin!G77</f>
        <v>0</v>
      </c>
      <c r="H92" s="150">
        <f>RES_hhdet_numvin!H77</f>
        <v>0</v>
      </c>
      <c r="I92" s="150">
        <f>RES_hhdet_numvin!I77</f>
        <v>0</v>
      </c>
      <c r="J92" s="150">
        <f>RES_hhdet_numvin!J77</f>
        <v>0</v>
      </c>
      <c r="K92" s="150">
        <f>RES_hhdet_numvin!K77</f>
        <v>0</v>
      </c>
      <c r="L92" s="150">
        <f>RES_hhdet_numvin!L77</f>
        <v>0</v>
      </c>
      <c r="M92" s="150">
        <f>RES_hhdet_numvin!M77</f>
        <v>0</v>
      </c>
      <c r="N92" s="150">
        <f>RES_hhdet_numvin!N77</f>
        <v>0</v>
      </c>
      <c r="O92" s="150">
        <f>RES_hhdet_numvin!O77</f>
        <v>0</v>
      </c>
      <c r="P92" s="150">
        <f>RES_hhdet_numvin!P77</f>
        <v>0</v>
      </c>
      <c r="Q92" s="150">
        <f>RES_hhdet_numvin!Q77</f>
        <v>0</v>
      </c>
      <c r="R92" s="150">
        <f>RES_hhdet_numvin!R77</f>
        <v>0</v>
      </c>
      <c r="S92" s="150">
        <f>RES_hhdet_numvin!S77</f>
        <v>0</v>
      </c>
      <c r="T92" s="150">
        <f>RES_hhdet_numvin!T77</f>
        <v>0</v>
      </c>
      <c r="U92" s="150">
        <f>RES_hhdet_numvin!U77</f>
        <v>0</v>
      </c>
      <c r="V92" s="150">
        <f>RES_hhdet_numvin!V77</f>
        <v>0</v>
      </c>
      <c r="W92" s="150">
        <f>RES_hhdet_numvin!W77</f>
        <v>0</v>
      </c>
      <c r="X92" s="150">
        <f>RES_hhdet_numvin!X77</f>
        <v>0</v>
      </c>
      <c r="Y92" s="150">
        <f>RES_hhdet_numvin!Y77</f>
        <v>0</v>
      </c>
      <c r="DA92" s="134"/>
    </row>
    <row r="93" spans="1:105" ht="12" customHeight="1" x14ac:dyDescent="0.25">
      <c r="A93" s="97" t="s">
        <v>175</v>
      </c>
      <c r="B93" s="138">
        <f>RES_hhdet_numvin!B78</f>
        <v>0</v>
      </c>
      <c r="C93" s="138">
        <f>RES_hhdet_numvin!C78</f>
        <v>0</v>
      </c>
      <c r="D93" s="138">
        <f>RES_hhdet_numvin!D78</f>
        <v>0</v>
      </c>
      <c r="E93" s="138">
        <f>RES_hhdet_numvin!E78</f>
        <v>0</v>
      </c>
      <c r="F93" s="138">
        <f>RES_hhdet_numvin!F78</f>
        <v>0</v>
      </c>
      <c r="G93" s="138">
        <f>RES_hhdet_numvin!G78</f>
        <v>0</v>
      </c>
      <c r="H93" s="138">
        <f>RES_hhdet_numvin!H78</f>
        <v>0</v>
      </c>
      <c r="I93" s="138">
        <f>RES_hhdet_numvin!I78</f>
        <v>0</v>
      </c>
      <c r="J93" s="138">
        <f>RES_hhdet_numvin!J78</f>
        <v>0</v>
      </c>
      <c r="K93" s="138">
        <f>RES_hhdet_numvin!K78</f>
        <v>0</v>
      </c>
      <c r="L93" s="138">
        <f>RES_hhdet_numvin!L78</f>
        <v>0</v>
      </c>
      <c r="M93" s="138">
        <f>RES_hhdet_numvin!M78</f>
        <v>0</v>
      </c>
      <c r="N93" s="138">
        <f>RES_hhdet_numvin!N78</f>
        <v>0</v>
      </c>
      <c r="O93" s="138">
        <f>RES_hhdet_numvin!O78</f>
        <v>0</v>
      </c>
      <c r="P93" s="138">
        <f>RES_hhdet_numvin!P78</f>
        <v>0</v>
      </c>
      <c r="Q93" s="138">
        <f>RES_hhdet_numvin!Q78</f>
        <v>0</v>
      </c>
      <c r="R93" s="138">
        <f>RES_hhdet_numvin!R78</f>
        <v>62632</v>
      </c>
      <c r="S93" s="138">
        <f>RES_hhdet_numvin!S78</f>
        <v>105053</v>
      </c>
      <c r="T93" s="138">
        <f>RES_hhdet_numvin!T78</f>
        <v>137418</v>
      </c>
      <c r="U93" s="138">
        <f>RES_hhdet_numvin!U78</f>
        <v>161989</v>
      </c>
      <c r="V93" s="138">
        <f>RES_hhdet_numvin!V78</f>
        <v>192349</v>
      </c>
      <c r="W93" s="138">
        <f>RES_hhdet_numvin!W78</f>
        <v>201453</v>
      </c>
      <c r="X93" s="138">
        <f>RES_hhdet_numvin!X78</f>
        <v>267195</v>
      </c>
      <c r="Y93" s="138">
        <f>RES_hhdet_numvin!Y78</f>
        <v>205914</v>
      </c>
      <c r="DA93" s="63" t="s">
        <v>1521</v>
      </c>
    </row>
    <row r="94" spans="1:105" ht="12" customHeight="1" x14ac:dyDescent="0.25">
      <c r="A94" s="109" t="s">
        <v>120</v>
      </c>
      <c r="B94" s="39">
        <f>RES_hhdet_numvin!B79</f>
        <v>0</v>
      </c>
      <c r="C94" s="39">
        <f>RES_hhdet_numvin!C79</f>
        <v>0</v>
      </c>
      <c r="D94" s="39">
        <f>RES_hhdet_numvin!D79</f>
        <v>0</v>
      </c>
      <c r="E94" s="39">
        <f>RES_hhdet_numvin!E79</f>
        <v>0</v>
      </c>
      <c r="F94" s="39">
        <f>RES_hhdet_numvin!F79</f>
        <v>0</v>
      </c>
      <c r="G94" s="39">
        <f>RES_hhdet_numvin!G79</f>
        <v>0</v>
      </c>
      <c r="H94" s="39">
        <f>RES_hhdet_numvin!H79</f>
        <v>0</v>
      </c>
      <c r="I94" s="39">
        <f>RES_hhdet_numvin!I79</f>
        <v>0</v>
      </c>
      <c r="J94" s="39">
        <f>RES_hhdet_numvin!J79</f>
        <v>0</v>
      </c>
      <c r="K94" s="39">
        <f>RES_hhdet_numvin!K79</f>
        <v>0</v>
      </c>
      <c r="L94" s="39">
        <f>RES_hhdet_numvin!L79</f>
        <v>0</v>
      </c>
      <c r="M94" s="39">
        <f>RES_hhdet_numvin!M79</f>
        <v>0</v>
      </c>
      <c r="N94" s="39">
        <f>RES_hhdet_numvin!N79</f>
        <v>0</v>
      </c>
      <c r="O94" s="39">
        <f>RES_hhdet_numvin!O79</f>
        <v>0</v>
      </c>
      <c r="P94" s="39">
        <f>RES_hhdet_numvin!P79</f>
        <v>0</v>
      </c>
      <c r="Q94" s="39">
        <f>RES_hhdet_numvin!Q79</f>
        <v>0</v>
      </c>
      <c r="R94" s="39">
        <f>RES_hhdet_numvin!R79</f>
        <v>54675</v>
      </c>
      <c r="S94" s="39">
        <f>RES_hhdet_numvin!S79</f>
        <v>133010</v>
      </c>
      <c r="T94" s="39">
        <f>RES_hhdet_numvin!T79</f>
        <v>165712</v>
      </c>
      <c r="U94" s="39">
        <f>RES_hhdet_numvin!U79</f>
        <v>254220</v>
      </c>
      <c r="V94" s="39">
        <f>RES_hhdet_numvin!V79</f>
        <v>207206</v>
      </c>
      <c r="W94" s="39">
        <f>RES_hhdet_numvin!W79</f>
        <v>204092</v>
      </c>
      <c r="X94" s="39">
        <f>RES_hhdet_numvin!X79</f>
        <v>72257</v>
      </c>
      <c r="Y94" s="39">
        <f>RES_hhdet_numvin!Y79</f>
        <v>172503</v>
      </c>
      <c r="DA94" s="60" t="s">
        <v>1522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3411.6754676122382</v>
      </c>
      <c r="C98" s="117">
        <f t="shared" si="12"/>
        <v>3750.2402462257974</v>
      </c>
      <c r="D98" s="117">
        <f t="shared" si="12"/>
        <v>3583.6343998492748</v>
      </c>
      <c r="E98" s="117">
        <f t="shared" si="12"/>
        <v>3724.4082484308628</v>
      </c>
      <c r="F98" s="117">
        <f t="shared" si="12"/>
        <v>3684.3433700475321</v>
      </c>
      <c r="G98" s="117">
        <f t="shared" si="12"/>
        <v>3633.1286878531664</v>
      </c>
      <c r="H98" s="117">
        <f t="shared" si="12"/>
        <v>3617.0258126838607</v>
      </c>
      <c r="I98" s="117">
        <f t="shared" si="12"/>
        <v>3379.8607263224335</v>
      </c>
      <c r="J98" s="117">
        <f t="shared" si="12"/>
        <v>3568.8512103406679</v>
      </c>
      <c r="K98" s="117">
        <f t="shared" si="12"/>
        <v>3572.0074477243379</v>
      </c>
      <c r="L98" s="117">
        <f t="shared" si="12"/>
        <v>4060.665645761891</v>
      </c>
      <c r="M98" s="117">
        <f t="shared" si="12"/>
        <v>3178.4152338994654</v>
      </c>
      <c r="N98" s="117">
        <f t="shared" si="12"/>
        <v>3542.1282949273109</v>
      </c>
      <c r="O98" s="117">
        <f t="shared" si="12"/>
        <v>3816.5611604812593</v>
      </c>
      <c r="P98" s="117">
        <f t="shared" si="12"/>
        <v>2987.3307145948929</v>
      </c>
      <c r="Q98" s="117">
        <f t="shared" si="12"/>
        <v>3295.4650438522845</v>
      </c>
      <c r="R98" s="117">
        <f t="shared" ref="R98:V98" si="13">R99+R102+R104+R113</f>
        <v>3478.2943446155145</v>
      </c>
      <c r="S98" s="117">
        <f t="shared" si="13"/>
        <v>3404.2950974154205</v>
      </c>
      <c r="T98" s="117">
        <f t="shared" si="13"/>
        <v>3403.2250162149189</v>
      </c>
      <c r="U98" s="117">
        <f t="shared" si="13"/>
        <v>3397.1329802436962</v>
      </c>
      <c r="V98" s="117">
        <f t="shared" si="13"/>
        <v>3219.9441183165623</v>
      </c>
      <c r="W98" s="117">
        <f t="shared" ref="W98:Y98" si="14">W99+W102+W104+W113</f>
        <v>3766.0151450138737</v>
      </c>
      <c r="X98" s="117">
        <f t="shared" si="14"/>
        <v>2994.0893041841437</v>
      </c>
      <c r="Y98" s="117">
        <f t="shared" si="14"/>
        <v>2942.3609414587718</v>
      </c>
      <c r="DA98" s="129" t="s">
        <v>1628</v>
      </c>
    </row>
    <row r="99" spans="1:105" ht="12" customHeight="1" x14ac:dyDescent="0.25">
      <c r="A99" s="121" t="s">
        <v>57</v>
      </c>
      <c r="B99" s="122">
        <f t="shared" ref="B99:Q99" si="15">SUM(B100:B101)</f>
        <v>3023.4247354329868</v>
      </c>
      <c r="C99" s="122">
        <f t="shared" si="15"/>
        <v>3348.0767759813061</v>
      </c>
      <c r="D99" s="122">
        <f t="shared" si="15"/>
        <v>3178.2004721806416</v>
      </c>
      <c r="E99" s="122">
        <f t="shared" si="15"/>
        <v>3321.9312573785419</v>
      </c>
      <c r="F99" s="122">
        <f t="shared" si="15"/>
        <v>3214.495989279982</v>
      </c>
      <c r="G99" s="122">
        <f t="shared" si="15"/>
        <v>3143.0338931258721</v>
      </c>
      <c r="H99" s="122">
        <f t="shared" si="15"/>
        <v>3104.6304937905556</v>
      </c>
      <c r="I99" s="122">
        <f t="shared" si="15"/>
        <v>2881.8632744999923</v>
      </c>
      <c r="J99" s="122">
        <f t="shared" si="15"/>
        <v>3070.4173119362322</v>
      </c>
      <c r="K99" s="122">
        <f t="shared" si="15"/>
        <v>3045.9334636828244</v>
      </c>
      <c r="L99" s="122">
        <f t="shared" si="15"/>
        <v>3547.812102581107</v>
      </c>
      <c r="M99" s="122">
        <f t="shared" si="15"/>
        <v>2699.2768158679769</v>
      </c>
      <c r="N99" s="122">
        <f t="shared" si="15"/>
        <v>3021.5137305257567</v>
      </c>
      <c r="O99" s="122">
        <f t="shared" si="15"/>
        <v>3304.4153417316784</v>
      </c>
      <c r="P99" s="122">
        <f t="shared" si="15"/>
        <v>2468.1031552962704</v>
      </c>
      <c r="Q99" s="122">
        <f t="shared" si="15"/>
        <v>2777.9646702054915</v>
      </c>
      <c r="R99" s="122">
        <f t="shared" ref="R99:V99" si="16">SUM(R100:R101)</f>
        <v>2938.0265846838552</v>
      </c>
      <c r="S99" s="122">
        <f t="shared" si="16"/>
        <v>2879.3973462760569</v>
      </c>
      <c r="T99" s="122">
        <f t="shared" si="16"/>
        <v>2880.0383546455269</v>
      </c>
      <c r="U99" s="122">
        <f t="shared" si="16"/>
        <v>2839.3513825478522</v>
      </c>
      <c r="V99" s="122">
        <f t="shared" si="16"/>
        <v>2737.2862914089405</v>
      </c>
      <c r="W99" s="122">
        <f t="shared" ref="W99:Y99" si="17">SUM(W100:W101)</f>
        <v>3264.2921057217195</v>
      </c>
      <c r="X99" s="122">
        <f t="shared" si="17"/>
        <v>2634.1399760682307</v>
      </c>
      <c r="Y99" s="122">
        <f t="shared" si="17"/>
        <v>2606.2119765775428</v>
      </c>
      <c r="DA99" s="130" t="s">
        <v>1629</v>
      </c>
    </row>
    <row r="100" spans="1:105" ht="12" customHeight="1" x14ac:dyDescent="0.25">
      <c r="A100" s="97" t="s">
        <v>212</v>
      </c>
      <c r="B100" s="98">
        <v>2986.9755108909208</v>
      </c>
      <c r="C100" s="98">
        <v>3308.1417502065401</v>
      </c>
      <c r="D100" s="98">
        <v>3140.8497369766174</v>
      </c>
      <c r="E100" s="98">
        <v>3283.2336229419684</v>
      </c>
      <c r="F100" s="98">
        <v>3176.6118094511176</v>
      </c>
      <c r="G100" s="98">
        <v>3106.1423378358422</v>
      </c>
      <c r="H100" s="98">
        <v>3068.6353399969348</v>
      </c>
      <c r="I100" s="98">
        <v>2848.5379933173667</v>
      </c>
      <c r="J100" s="98">
        <v>3034.6233643906039</v>
      </c>
      <c r="K100" s="98">
        <v>3010.39602434074</v>
      </c>
      <c r="L100" s="98">
        <v>3506.4195211511346</v>
      </c>
      <c r="M100" s="98">
        <v>2667.6699878612653</v>
      </c>
      <c r="N100" s="98">
        <v>2985.7436561124646</v>
      </c>
      <c r="O100" s="98">
        <v>3264.8402247421841</v>
      </c>
      <c r="P100" s="98">
        <v>2438.4784596717514</v>
      </c>
      <c r="Q100" s="98">
        <v>2744.3258339973809</v>
      </c>
      <c r="R100" s="98">
        <v>2901.9311302614524</v>
      </c>
      <c r="S100" s="98">
        <v>2843.3389241933351</v>
      </c>
      <c r="T100" s="98">
        <v>2843.1517041705538</v>
      </c>
      <c r="U100" s="98">
        <v>2801.7865001690188</v>
      </c>
      <c r="V100" s="98">
        <v>2701.6826314613213</v>
      </c>
      <c r="W100" s="98">
        <v>3220.4780035704207</v>
      </c>
      <c r="X100" s="98">
        <v>2599.3771509423932</v>
      </c>
      <c r="Y100" s="98">
        <v>2571.3245009965372</v>
      </c>
      <c r="DA100" s="63" t="s">
        <v>1630</v>
      </c>
    </row>
    <row r="101" spans="1:105" ht="12" customHeight="1" x14ac:dyDescent="0.25">
      <c r="A101" s="97" t="s">
        <v>53</v>
      </c>
      <c r="B101" s="98">
        <v>36.449224542065977</v>
      </c>
      <c r="C101" s="98">
        <v>39.935025774766153</v>
      </c>
      <c r="D101" s="98">
        <v>37.350735204024026</v>
      </c>
      <c r="E101" s="98">
        <v>38.697634436573331</v>
      </c>
      <c r="F101" s="98">
        <v>37.88417982886449</v>
      </c>
      <c r="G101" s="98">
        <v>36.891555290029835</v>
      </c>
      <c r="H101" s="98">
        <v>35.995153793620737</v>
      </c>
      <c r="I101" s="98">
        <v>33.325281182625737</v>
      </c>
      <c r="J101" s="98">
        <v>35.793947545628356</v>
      </c>
      <c r="K101" s="98">
        <v>35.537439342084326</v>
      </c>
      <c r="L101" s="98">
        <v>41.392581429972488</v>
      </c>
      <c r="M101" s="98">
        <v>31.606828006711673</v>
      </c>
      <c r="N101" s="98">
        <v>35.770074413292022</v>
      </c>
      <c r="O101" s="98">
        <v>39.575116989494454</v>
      </c>
      <c r="P101" s="98">
        <v>29.624695624519138</v>
      </c>
      <c r="Q101" s="98">
        <v>33.638836208110547</v>
      </c>
      <c r="R101" s="98">
        <v>36.095454422402661</v>
      </c>
      <c r="S101" s="98">
        <v>36.058422082721755</v>
      </c>
      <c r="T101" s="98">
        <v>36.886650474973138</v>
      </c>
      <c r="U101" s="98">
        <v>37.564882378833254</v>
      </c>
      <c r="V101" s="98">
        <v>35.603659947619455</v>
      </c>
      <c r="W101" s="98">
        <v>43.814102151298876</v>
      </c>
      <c r="X101" s="98">
        <v>34.762825125837644</v>
      </c>
      <c r="Y101" s="98">
        <v>34.887475581005553</v>
      </c>
      <c r="DA101" s="63" t="s">
        <v>1631</v>
      </c>
    </row>
    <row r="102" spans="1:105" ht="12" customHeight="1" x14ac:dyDescent="0.25">
      <c r="A102" s="121" t="s">
        <v>92</v>
      </c>
      <c r="B102" s="122">
        <f t="shared" ref="B102:Y102" si="18">B103</f>
        <v>0.30891759101500654</v>
      </c>
      <c r="C102" s="122">
        <f t="shared" si="18"/>
        <v>0.40092018653189959</v>
      </c>
      <c r="D102" s="122">
        <f t="shared" si="18"/>
        <v>0.48239781447629831</v>
      </c>
      <c r="E102" s="122">
        <f t="shared" si="18"/>
        <v>1.372688955001935</v>
      </c>
      <c r="F102" s="122">
        <f t="shared" si="18"/>
        <v>0.66017960758697647</v>
      </c>
      <c r="G102" s="122">
        <f t="shared" si="18"/>
        <v>0.89515244192596366</v>
      </c>
      <c r="H102" s="122">
        <f t="shared" si="18"/>
        <v>2.2015023557416131</v>
      </c>
      <c r="I102" s="122">
        <f t="shared" si="18"/>
        <v>1.0978949730265986</v>
      </c>
      <c r="J102" s="122">
        <f t="shared" si="18"/>
        <v>1.3519460354954278</v>
      </c>
      <c r="K102" s="122">
        <f t="shared" si="18"/>
        <v>1.6120888498443577</v>
      </c>
      <c r="L102" s="122">
        <f t="shared" si="18"/>
        <v>2.3397030344157641</v>
      </c>
      <c r="M102" s="122">
        <f t="shared" si="18"/>
        <v>1.8842338055422219</v>
      </c>
      <c r="N102" s="122">
        <f t="shared" si="18"/>
        <v>1.9409410379811025</v>
      </c>
      <c r="O102" s="122">
        <f t="shared" si="18"/>
        <v>2.048209692341616</v>
      </c>
      <c r="P102" s="122">
        <f t="shared" si="18"/>
        <v>1.6482218737358871</v>
      </c>
      <c r="Q102" s="122">
        <f t="shared" si="18"/>
        <v>2.4490355896574312</v>
      </c>
      <c r="R102" s="122">
        <f t="shared" si="18"/>
        <v>2.2171018232975848</v>
      </c>
      <c r="S102" s="122">
        <f t="shared" si="18"/>
        <v>2.2213596243391063</v>
      </c>
      <c r="T102" s="122">
        <f t="shared" si="18"/>
        <v>2.2103809179404759</v>
      </c>
      <c r="U102" s="122">
        <f t="shared" si="18"/>
        <v>2.2870426770965286</v>
      </c>
      <c r="V102" s="122">
        <f t="shared" si="18"/>
        <v>3.5808148527428525</v>
      </c>
      <c r="W102" s="122">
        <f t="shared" si="18"/>
        <v>4.4697825715261672</v>
      </c>
      <c r="X102" s="122">
        <f t="shared" si="18"/>
        <v>5.1606323432637202</v>
      </c>
      <c r="Y102" s="122">
        <f t="shared" si="18"/>
        <v>4.9395849656316955</v>
      </c>
      <c r="DA102" s="130" t="s">
        <v>1632</v>
      </c>
    </row>
    <row r="103" spans="1:105" ht="12" customHeight="1" x14ac:dyDescent="0.25">
      <c r="A103" s="97" t="s">
        <v>53</v>
      </c>
      <c r="B103" s="98">
        <v>0.30891759101500654</v>
      </c>
      <c r="C103" s="98">
        <v>0.40092018653189959</v>
      </c>
      <c r="D103" s="98">
        <v>0.48239781447629831</v>
      </c>
      <c r="E103" s="98">
        <v>1.372688955001935</v>
      </c>
      <c r="F103" s="98">
        <v>0.66017960758697647</v>
      </c>
      <c r="G103" s="98">
        <v>0.89515244192596366</v>
      </c>
      <c r="H103" s="98">
        <v>2.2015023557416131</v>
      </c>
      <c r="I103" s="98">
        <v>1.0978949730265986</v>
      </c>
      <c r="J103" s="98">
        <v>1.3519460354954278</v>
      </c>
      <c r="K103" s="98">
        <v>1.6120888498443577</v>
      </c>
      <c r="L103" s="98">
        <v>2.3397030344157641</v>
      </c>
      <c r="M103" s="98">
        <v>1.8842338055422219</v>
      </c>
      <c r="N103" s="98">
        <v>1.9409410379811025</v>
      </c>
      <c r="O103" s="98">
        <v>2.048209692341616</v>
      </c>
      <c r="P103" s="98">
        <v>1.6482218737358871</v>
      </c>
      <c r="Q103" s="98">
        <v>2.4490355896574312</v>
      </c>
      <c r="R103" s="98">
        <v>2.2171018232975848</v>
      </c>
      <c r="S103" s="98">
        <v>2.2213596243391063</v>
      </c>
      <c r="T103" s="98">
        <v>2.2103809179404759</v>
      </c>
      <c r="U103" s="98">
        <v>2.2870426770965286</v>
      </c>
      <c r="V103" s="98">
        <v>3.5808148527428525</v>
      </c>
      <c r="W103" s="98">
        <v>4.4697825715261672</v>
      </c>
      <c r="X103" s="98">
        <v>5.1606323432637202</v>
      </c>
      <c r="Y103" s="98">
        <v>4.9395849656316955</v>
      </c>
      <c r="DA103" s="63" t="s">
        <v>1633</v>
      </c>
    </row>
    <row r="104" spans="1:105" ht="12" customHeight="1" x14ac:dyDescent="0.25">
      <c r="A104" s="121" t="s">
        <v>55</v>
      </c>
      <c r="B104" s="122">
        <v>335.08380022577796</v>
      </c>
      <c r="C104" s="122">
        <v>345.25567688439844</v>
      </c>
      <c r="D104" s="122">
        <v>348.33097905918504</v>
      </c>
      <c r="E104" s="122">
        <v>340.68233809155976</v>
      </c>
      <c r="F104" s="122">
        <v>402.54698618718186</v>
      </c>
      <c r="G104" s="122">
        <v>418.51710025823814</v>
      </c>
      <c r="H104" s="122">
        <v>438.81103633451505</v>
      </c>
      <c r="I104" s="122">
        <v>424.79503723670234</v>
      </c>
      <c r="J104" s="122">
        <v>438.22396416785438</v>
      </c>
      <c r="K104" s="122">
        <v>459.08352052991552</v>
      </c>
      <c r="L104" s="122">
        <v>444.03164783145456</v>
      </c>
      <c r="M104" s="122">
        <v>415.06995824472665</v>
      </c>
      <c r="N104" s="122">
        <v>451.71632019377523</v>
      </c>
      <c r="O104" s="122">
        <v>443.41035543621621</v>
      </c>
      <c r="P104" s="122">
        <v>450.60185221043838</v>
      </c>
      <c r="Q104" s="122">
        <v>444.77577733039465</v>
      </c>
      <c r="R104" s="122">
        <v>465.83660609193407</v>
      </c>
      <c r="S104" s="122">
        <v>452.72949678671802</v>
      </c>
      <c r="T104" s="122">
        <v>453.55332582390656</v>
      </c>
      <c r="U104" s="122">
        <v>489.4695506902425</v>
      </c>
      <c r="V104" s="122">
        <v>407.52454199409942</v>
      </c>
      <c r="W104" s="122">
        <v>425.83598293992253</v>
      </c>
      <c r="X104" s="122">
        <v>299.83271628434653</v>
      </c>
      <c r="Y104" s="122">
        <v>279.03495875314582</v>
      </c>
      <c r="DA104" s="130" t="s">
        <v>1634</v>
      </c>
    </row>
    <row r="105" spans="1:105" ht="12" customHeight="1" x14ac:dyDescent="0.25">
      <c r="A105" s="97" t="s">
        <v>134</v>
      </c>
      <c r="B105" s="98">
        <v>272.23091830022577</v>
      </c>
      <c r="C105" s="98">
        <v>278.21846469433234</v>
      </c>
      <c r="D105" s="98">
        <v>279.93396414027848</v>
      </c>
      <c r="E105" s="98">
        <v>277.19049679673384</v>
      </c>
      <c r="F105" s="98">
        <v>333.10764641706061</v>
      </c>
      <c r="G105" s="98">
        <v>342.58732697331288</v>
      </c>
      <c r="H105" s="98">
        <v>371.64307478532851</v>
      </c>
      <c r="I105" s="98">
        <v>368.34639749779376</v>
      </c>
      <c r="J105" s="98">
        <v>409.10738932170648</v>
      </c>
      <c r="K105" s="98">
        <v>441.12634070522915</v>
      </c>
      <c r="L105" s="98">
        <v>435.91208329458527</v>
      </c>
      <c r="M105" s="98">
        <v>406.21522813593953</v>
      </c>
      <c r="N105" s="98">
        <v>440.63360613767287</v>
      </c>
      <c r="O105" s="98">
        <v>430.93200000005999</v>
      </c>
      <c r="P105" s="98">
        <v>436.14289910381444</v>
      </c>
      <c r="Q105" s="98">
        <v>425.0513386781422</v>
      </c>
      <c r="R105" s="98">
        <v>450.62868094259471</v>
      </c>
      <c r="S105" s="98">
        <v>439.69166001648961</v>
      </c>
      <c r="T105" s="98">
        <v>443.46735369852286</v>
      </c>
      <c r="U105" s="98">
        <v>470.32559664488105</v>
      </c>
      <c r="V105" s="98">
        <v>383.03188712010103</v>
      </c>
      <c r="W105" s="98">
        <v>401.37647680109649</v>
      </c>
      <c r="X105" s="98">
        <v>278.05676333220111</v>
      </c>
      <c r="Y105" s="98">
        <v>256.66276671821009</v>
      </c>
      <c r="DA105" s="63" t="s">
        <v>1635</v>
      </c>
    </row>
    <row r="106" spans="1:105" ht="12" customHeight="1" x14ac:dyDescent="0.25">
      <c r="A106" s="97" t="s">
        <v>133</v>
      </c>
      <c r="B106" s="98">
        <v>5.9442953771965202E-3</v>
      </c>
      <c r="C106" s="98">
        <v>1.560020813612554E-2</v>
      </c>
      <c r="D106" s="98">
        <v>1.9084278654770984E-2</v>
      </c>
      <c r="E106" s="98">
        <v>2.9150741755720005E-2</v>
      </c>
      <c r="F106" s="98">
        <v>3.903996787521373E-2</v>
      </c>
      <c r="G106" s="98">
        <v>3.9905943851345049E-2</v>
      </c>
      <c r="H106" s="98">
        <v>5.3494442669854078E-2</v>
      </c>
      <c r="I106" s="98">
        <v>7.4857945122929731E-2</v>
      </c>
      <c r="J106" s="98">
        <v>0.12055033664855833</v>
      </c>
      <c r="K106" s="98">
        <v>0.25117030337086332</v>
      </c>
      <c r="L106" s="98">
        <v>0.31384523491699334</v>
      </c>
      <c r="M106" s="98">
        <v>0.32140813451251876</v>
      </c>
      <c r="N106" s="98">
        <v>0.3780581757592566</v>
      </c>
      <c r="O106" s="98">
        <v>0.4167101656382608</v>
      </c>
      <c r="P106" s="98">
        <v>0.46332490633657997</v>
      </c>
      <c r="Q106" s="98">
        <v>0.51390594716601046</v>
      </c>
      <c r="R106" s="98">
        <v>0.63027749280038248</v>
      </c>
      <c r="S106" s="98">
        <v>0.66471650523987735</v>
      </c>
      <c r="T106" s="98">
        <v>0.70674480504198067</v>
      </c>
      <c r="U106" s="98">
        <v>0.80550922389916335</v>
      </c>
      <c r="V106" s="98">
        <v>0.62476555450424942</v>
      </c>
      <c r="W106" s="98">
        <v>0.76599176131809776</v>
      </c>
      <c r="X106" s="98">
        <v>0.73634398750241359</v>
      </c>
      <c r="Y106" s="98">
        <v>0.72206741707643896</v>
      </c>
      <c r="DA106" s="63" t="s">
        <v>1636</v>
      </c>
    </row>
    <row r="107" spans="1:105" ht="12" customHeight="1" x14ac:dyDescent="0.25">
      <c r="A107" s="100" t="s">
        <v>212</v>
      </c>
      <c r="B107" s="101">
        <v>3.4004801003164192E-3</v>
      </c>
      <c r="C107" s="101">
        <v>8.5176089032148218E-3</v>
      </c>
      <c r="D107" s="101">
        <v>1.0556666879583711E-2</v>
      </c>
      <c r="E107" s="101">
        <v>1.6225531029514014E-2</v>
      </c>
      <c r="F107" s="101">
        <v>2.0581468968146468E-2</v>
      </c>
      <c r="G107" s="101">
        <v>2.1371360113391573E-2</v>
      </c>
      <c r="H107" s="101">
        <v>2.8825183334973106E-2</v>
      </c>
      <c r="I107" s="101">
        <v>4.1896018125101103E-2</v>
      </c>
      <c r="J107" s="101">
        <v>6.232063923399473E-2</v>
      </c>
      <c r="K107" s="101">
        <v>0.13195626554391895</v>
      </c>
      <c r="L107" s="101">
        <v>0.16505069380279849</v>
      </c>
      <c r="M107" s="101">
        <v>0.16328716400607057</v>
      </c>
      <c r="N107" s="101">
        <v>0.19253811198190227</v>
      </c>
      <c r="O107" s="101">
        <v>0.18111719937523432</v>
      </c>
      <c r="P107" s="101">
        <v>0.18839077168264676</v>
      </c>
      <c r="Q107" s="101">
        <v>0.22172492590006418</v>
      </c>
      <c r="R107" s="101">
        <v>0.31776966897022868</v>
      </c>
      <c r="S107" s="101">
        <v>0.34887636700793978</v>
      </c>
      <c r="T107" s="101">
        <v>0.34047081368328369</v>
      </c>
      <c r="U107" s="101">
        <v>0.38636290783218136</v>
      </c>
      <c r="V107" s="101">
        <v>0.21823568253077685</v>
      </c>
      <c r="W107" s="101">
        <v>0.23820068699295993</v>
      </c>
      <c r="X107" s="101">
        <v>0.29832992144875919</v>
      </c>
      <c r="Y107" s="101">
        <v>0.31952506255230462</v>
      </c>
      <c r="DA107" s="131" t="s">
        <v>1637</v>
      </c>
    </row>
    <row r="108" spans="1:105" ht="12" customHeight="1" x14ac:dyDescent="0.25">
      <c r="A108" s="103" t="s">
        <v>52</v>
      </c>
      <c r="B108" s="104">
        <v>2.5438152768801009E-3</v>
      </c>
      <c r="C108" s="104">
        <v>7.0825992329107187E-3</v>
      </c>
      <c r="D108" s="104">
        <v>8.5276117751872712E-3</v>
      </c>
      <c r="E108" s="104">
        <v>1.2925210726205991E-2</v>
      </c>
      <c r="F108" s="104">
        <v>1.8458498907067262E-2</v>
      </c>
      <c r="G108" s="104">
        <v>1.8534583737953473E-2</v>
      </c>
      <c r="H108" s="104">
        <v>2.4669259334880976E-2</v>
      </c>
      <c r="I108" s="104">
        <v>3.2961926997828628E-2</v>
      </c>
      <c r="J108" s="104">
        <v>5.8229697414563589E-2</v>
      </c>
      <c r="K108" s="104">
        <v>0.11921403782694434</v>
      </c>
      <c r="L108" s="104">
        <v>0.14879454111419488</v>
      </c>
      <c r="M108" s="104">
        <v>0.15812097050644819</v>
      </c>
      <c r="N108" s="104">
        <v>0.1855200637773543</v>
      </c>
      <c r="O108" s="104">
        <v>0.23559296626302645</v>
      </c>
      <c r="P108" s="104">
        <v>0.27493413465393324</v>
      </c>
      <c r="Q108" s="104">
        <v>0.29218102126594631</v>
      </c>
      <c r="R108" s="104">
        <v>0.31250782383015374</v>
      </c>
      <c r="S108" s="104">
        <v>0.31584013823193757</v>
      </c>
      <c r="T108" s="104">
        <v>0.36627399135869698</v>
      </c>
      <c r="U108" s="104">
        <v>0.41914631606698199</v>
      </c>
      <c r="V108" s="104">
        <v>0.40652987197347262</v>
      </c>
      <c r="W108" s="104">
        <v>0.52779107432513783</v>
      </c>
      <c r="X108" s="104">
        <v>0.43801406605365439</v>
      </c>
      <c r="Y108" s="104">
        <v>0.40254235452413439</v>
      </c>
      <c r="DA108" s="132" t="s">
        <v>1638</v>
      </c>
    </row>
    <row r="109" spans="1:105" ht="12" customHeight="1" x14ac:dyDescent="0.25">
      <c r="A109" s="106" t="s">
        <v>122</v>
      </c>
      <c r="B109" s="101">
        <v>62.692893946156552</v>
      </c>
      <c r="C109" s="101">
        <v>66.433286688829838</v>
      </c>
      <c r="D109" s="101">
        <v>67.68027535169584</v>
      </c>
      <c r="E109" s="101">
        <v>62.639589483882474</v>
      </c>
      <c r="F109" s="101">
        <v>68.534841015328553</v>
      </c>
      <c r="G109" s="101">
        <v>74.949955731831352</v>
      </c>
      <c r="H109" s="101">
        <v>66.186470457429635</v>
      </c>
      <c r="I109" s="101">
        <v>55.608432116915125</v>
      </c>
      <c r="J109" s="101">
        <v>28.798256233072706</v>
      </c>
      <c r="K109" s="101">
        <v>17.555415168792116</v>
      </c>
      <c r="L109" s="101">
        <v>7.7220554451268235</v>
      </c>
      <c r="M109" s="101">
        <v>8.3499220942964048</v>
      </c>
      <c r="N109" s="101">
        <v>10.408941258208856</v>
      </c>
      <c r="O109" s="101">
        <v>10.972452368950448</v>
      </c>
      <c r="P109" s="101">
        <v>12.528006953596705</v>
      </c>
      <c r="Q109" s="101">
        <v>16.61424939112753</v>
      </c>
      <c r="R109" s="101">
        <v>12.240369915855364</v>
      </c>
      <c r="S109" s="101">
        <v>10.284788687786389</v>
      </c>
      <c r="T109" s="101">
        <v>7.6969960061476179</v>
      </c>
      <c r="U109" s="101">
        <v>15.809621577838255</v>
      </c>
      <c r="V109" s="101">
        <v>20.968358423308832</v>
      </c>
      <c r="W109" s="101">
        <v>20.689332601803095</v>
      </c>
      <c r="X109" s="101">
        <v>16.288341371825165</v>
      </c>
      <c r="Y109" s="101">
        <v>16.505519156083842</v>
      </c>
      <c r="DA109" s="131" t="s">
        <v>1639</v>
      </c>
    </row>
    <row r="110" spans="1:105" ht="12" customHeight="1" x14ac:dyDescent="0.25">
      <c r="A110" s="107" t="s">
        <v>121</v>
      </c>
      <c r="B110" s="104">
        <v>0.15404368401838231</v>
      </c>
      <c r="C110" s="104">
        <v>0.58832529310018766</v>
      </c>
      <c r="D110" s="104">
        <v>0.69765528855593861</v>
      </c>
      <c r="E110" s="104">
        <v>0.82310106918775605</v>
      </c>
      <c r="F110" s="104">
        <v>0.86545878691746225</v>
      </c>
      <c r="G110" s="104">
        <v>0.93991160924252548</v>
      </c>
      <c r="H110" s="104">
        <v>0.92799664908707191</v>
      </c>
      <c r="I110" s="104">
        <v>0.76534967687052147</v>
      </c>
      <c r="J110" s="104">
        <v>0.1977682764266479</v>
      </c>
      <c r="K110" s="104">
        <v>0.15059435252335507</v>
      </c>
      <c r="L110" s="104">
        <v>8.3663856825458321E-2</v>
      </c>
      <c r="M110" s="104">
        <v>0.18339987997820079</v>
      </c>
      <c r="N110" s="104">
        <v>0.29571462213423438</v>
      </c>
      <c r="O110" s="104">
        <v>1.0891929015675101</v>
      </c>
      <c r="P110" s="104">
        <v>1.4676212466906402</v>
      </c>
      <c r="Q110" s="104">
        <v>2.5962833139589119</v>
      </c>
      <c r="R110" s="104">
        <v>2.3372777406836533</v>
      </c>
      <c r="S110" s="104">
        <v>2.0883315772021733</v>
      </c>
      <c r="T110" s="104">
        <v>1.6822313141940755</v>
      </c>
      <c r="U110" s="104">
        <v>2.5288232436240481</v>
      </c>
      <c r="V110" s="104">
        <v>2.8995308961853721</v>
      </c>
      <c r="W110" s="104">
        <v>3.0041817757048408</v>
      </c>
      <c r="X110" s="104">
        <v>4.7512675928178485</v>
      </c>
      <c r="Y110" s="104">
        <v>5.1446054617754546</v>
      </c>
      <c r="DA110" s="132" t="s">
        <v>1640</v>
      </c>
    </row>
    <row r="111" spans="1:105" ht="12" customHeight="1" x14ac:dyDescent="0.25">
      <c r="A111" s="108" t="s">
        <v>53</v>
      </c>
      <c r="B111" s="98">
        <v>8.0892016790868521E-2</v>
      </c>
      <c r="C111" s="98">
        <v>0.29914263493662618</v>
      </c>
      <c r="D111" s="98">
        <v>0.36138941401656921</v>
      </c>
      <c r="E111" s="98">
        <v>0.43234345383964184</v>
      </c>
      <c r="F111" s="98">
        <v>0.42998727945117204</v>
      </c>
      <c r="G111" s="98">
        <v>0.47511080351116197</v>
      </c>
      <c r="H111" s="98">
        <v>0.47465538942756264</v>
      </c>
      <c r="I111" s="98">
        <v>0.41047565135718067</v>
      </c>
      <c r="J111" s="98">
        <v>9.8088497413797784E-2</v>
      </c>
      <c r="K111" s="98">
        <v>7.6677141516540759E-2</v>
      </c>
      <c r="L111" s="98">
        <v>4.2798578435000859E-2</v>
      </c>
      <c r="M111" s="98">
        <v>9.0426402209075885E-2</v>
      </c>
      <c r="N111" s="98">
        <v>0.14596791747006069</v>
      </c>
      <c r="O111" s="98">
        <v>0.45538256035950364</v>
      </c>
      <c r="P111" s="98">
        <v>0.57539615998806148</v>
      </c>
      <c r="Q111" s="98">
        <v>1.0845650095949932</v>
      </c>
      <c r="R111" s="98">
        <v>1.1537682346247973</v>
      </c>
      <c r="S111" s="98">
        <v>1.0819799102677319</v>
      </c>
      <c r="T111" s="98">
        <v>0.80367440489310682</v>
      </c>
      <c r="U111" s="98">
        <v>1.1986168626723328</v>
      </c>
      <c r="V111" s="98">
        <v>0.99356006204514913</v>
      </c>
      <c r="W111" s="98">
        <v>0.90916109928104094</v>
      </c>
      <c r="X111" s="98">
        <v>1.9079966904260264</v>
      </c>
      <c r="Y111" s="98">
        <v>2.2653125642109879</v>
      </c>
      <c r="DA111" s="63" t="s">
        <v>1641</v>
      </c>
    </row>
    <row r="112" spans="1:105" ht="12" customHeight="1" x14ac:dyDescent="0.25">
      <c r="A112" s="108" t="s">
        <v>52</v>
      </c>
      <c r="B112" s="98">
        <v>7.3151667227513789E-2</v>
      </c>
      <c r="C112" s="98">
        <v>0.28918265816356142</v>
      </c>
      <c r="D112" s="98">
        <v>0.3362658745393694</v>
      </c>
      <c r="E112" s="98">
        <v>0.39075761534811415</v>
      </c>
      <c r="F112" s="98">
        <v>0.43547150746629021</v>
      </c>
      <c r="G112" s="98">
        <v>0.46480080573136351</v>
      </c>
      <c r="H112" s="98">
        <v>0.45334125965950928</v>
      </c>
      <c r="I112" s="98">
        <v>0.3548740255133408</v>
      </c>
      <c r="J112" s="98">
        <v>9.9679779012850106E-2</v>
      </c>
      <c r="K112" s="98">
        <v>7.3917211006814323E-2</v>
      </c>
      <c r="L112" s="98">
        <v>4.0865278390457463E-2</v>
      </c>
      <c r="M112" s="98">
        <v>9.2973477769124915E-2</v>
      </c>
      <c r="N112" s="98">
        <v>0.14974670466417367</v>
      </c>
      <c r="O112" s="98">
        <v>0.6338103412080065</v>
      </c>
      <c r="P112" s="98">
        <v>0.89222508670257883</v>
      </c>
      <c r="Q112" s="98">
        <v>1.5117183043639184</v>
      </c>
      <c r="R112" s="98">
        <v>1.1835095060588561</v>
      </c>
      <c r="S112" s="98">
        <v>1.0063516669344414</v>
      </c>
      <c r="T112" s="98">
        <v>0.87855690930096875</v>
      </c>
      <c r="U112" s="98">
        <v>1.3302063809517151</v>
      </c>
      <c r="V112" s="98">
        <v>1.9059708341402231</v>
      </c>
      <c r="W112" s="98">
        <v>2.0950206764238</v>
      </c>
      <c r="X112" s="98">
        <v>2.8432709023918221</v>
      </c>
      <c r="Y112" s="98">
        <v>2.8792928975644667</v>
      </c>
      <c r="DA112" s="63" t="s">
        <v>1642</v>
      </c>
    </row>
    <row r="113" spans="1:105" ht="12" customHeight="1" x14ac:dyDescent="0.25">
      <c r="A113" s="121" t="s">
        <v>54</v>
      </c>
      <c r="B113" s="122">
        <v>52.858014362458604</v>
      </c>
      <c r="C113" s="122">
        <v>56.506873173561132</v>
      </c>
      <c r="D113" s="122">
        <v>56.62055079497155</v>
      </c>
      <c r="E113" s="122">
        <v>60.421964005758909</v>
      </c>
      <c r="F113" s="122">
        <v>66.640214972780882</v>
      </c>
      <c r="G113" s="122">
        <v>70.682542027130026</v>
      </c>
      <c r="H113" s="122">
        <v>71.382780203048625</v>
      </c>
      <c r="I113" s="122">
        <v>72.104519612712494</v>
      </c>
      <c r="J113" s="122">
        <v>58.857988201085931</v>
      </c>
      <c r="K113" s="122">
        <v>65.378374661753753</v>
      </c>
      <c r="L113" s="122">
        <v>66.482192314913959</v>
      </c>
      <c r="M113" s="122">
        <v>62.184225981219342</v>
      </c>
      <c r="N113" s="122">
        <v>66.957303169798024</v>
      </c>
      <c r="O113" s="122">
        <v>66.687253621022961</v>
      </c>
      <c r="P113" s="122">
        <v>66.977485214448393</v>
      </c>
      <c r="Q113" s="122">
        <v>70.275560726740963</v>
      </c>
      <c r="R113" s="122">
        <v>72.214052016428184</v>
      </c>
      <c r="S113" s="122">
        <v>69.946894728306702</v>
      </c>
      <c r="T113" s="122">
        <v>67.422954827545198</v>
      </c>
      <c r="U113" s="122">
        <v>66.025004328504934</v>
      </c>
      <c r="V113" s="122">
        <v>71.552470060779484</v>
      </c>
      <c r="W113" s="122">
        <v>71.417273780705528</v>
      </c>
      <c r="X113" s="122">
        <v>54.955979488302454</v>
      </c>
      <c r="Y113" s="122">
        <v>52.174421162451395</v>
      </c>
      <c r="DA113" s="130" t="s">
        <v>1643</v>
      </c>
    </row>
    <row r="114" spans="1:105" ht="12" customHeight="1" x14ac:dyDescent="0.25">
      <c r="A114" s="97" t="s">
        <v>175</v>
      </c>
      <c r="B114" s="98">
        <v>33.376498789630368</v>
      </c>
      <c r="C114" s="98">
        <v>35.601000938202908</v>
      </c>
      <c r="D114" s="98">
        <v>35.645811003842532</v>
      </c>
      <c r="E114" s="98">
        <v>38.258794885040736</v>
      </c>
      <c r="F114" s="98">
        <v>43.155749421236209</v>
      </c>
      <c r="G114" s="98">
        <v>45.053177072347566</v>
      </c>
      <c r="H114" s="98">
        <v>46.985365365442078</v>
      </c>
      <c r="I114" s="98">
        <v>47.571391584597194</v>
      </c>
      <c r="J114" s="98">
        <v>36.941577411138788</v>
      </c>
      <c r="K114" s="98">
        <v>41.750579806287305</v>
      </c>
      <c r="L114" s="98">
        <v>43.159750707422901</v>
      </c>
      <c r="M114" s="98">
        <v>39.383053158650149</v>
      </c>
      <c r="N114" s="98">
        <v>43.056596886374578</v>
      </c>
      <c r="O114" s="98">
        <v>42.605815410054802</v>
      </c>
      <c r="P114" s="98">
        <v>43.089132653955041</v>
      </c>
      <c r="Q114" s="98">
        <v>43.932314780347461</v>
      </c>
      <c r="R114" s="98">
        <v>45.975385593019745</v>
      </c>
      <c r="S114" s="98">
        <v>42.462671839332607</v>
      </c>
      <c r="T114" s="98">
        <v>38.951993243295782</v>
      </c>
      <c r="U114" s="98">
        <v>35.509880776979983</v>
      </c>
      <c r="V114" s="98">
        <v>38.393471015496999</v>
      </c>
      <c r="W114" s="98">
        <v>38.39235763452799</v>
      </c>
      <c r="X114" s="98">
        <v>33.046001719690494</v>
      </c>
      <c r="Y114" s="98">
        <v>30.655631986242561</v>
      </c>
      <c r="DA114" s="63" t="s">
        <v>1644</v>
      </c>
    </row>
    <row r="115" spans="1:105" ht="12" customHeight="1" x14ac:dyDescent="0.25">
      <c r="A115" s="109" t="s">
        <v>120</v>
      </c>
      <c r="B115" s="33">
        <v>19.481515572828233</v>
      </c>
      <c r="C115" s="33">
        <v>20.905872235358228</v>
      </c>
      <c r="D115" s="33">
        <v>20.974739791129018</v>
      </c>
      <c r="E115" s="33">
        <v>22.16316912071817</v>
      </c>
      <c r="F115" s="33">
        <v>23.48446555154468</v>
      </c>
      <c r="G115" s="33">
        <v>25.629364954782464</v>
      </c>
      <c r="H115" s="33">
        <v>24.397414837606547</v>
      </c>
      <c r="I115" s="33">
        <v>24.533128028115307</v>
      </c>
      <c r="J115" s="33">
        <v>21.916410789947143</v>
      </c>
      <c r="K115" s="33">
        <v>23.627794855466441</v>
      </c>
      <c r="L115" s="33">
        <v>23.322441607491051</v>
      </c>
      <c r="M115" s="33">
        <v>22.801172822569193</v>
      </c>
      <c r="N115" s="33">
        <v>23.900706283423446</v>
      </c>
      <c r="O115" s="33">
        <v>24.081438210968159</v>
      </c>
      <c r="P115" s="33">
        <v>23.888352560493349</v>
      </c>
      <c r="Q115" s="33">
        <v>26.343245946393509</v>
      </c>
      <c r="R115" s="33">
        <v>26.238666423408439</v>
      </c>
      <c r="S115" s="33">
        <v>27.484222888974092</v>
      </c>
      <c r="T115" s="33">
        <v>28.470961584249416</v>
      </c>
      <c r="U115" s="33">
        <v>30.515123551524955</v>
      </c>
      <c r="V115" s="33">
        <v>33.158999045282485</v>
      </c>
      <c r="W115" s="33">
        <v>33.024916146177546</v>
      </c>
      <c r="X115" s="33">
        <v>21.909977768611959</v>
      </c>
      <c r="Y115" s="33">
        <v>21.518789176208834</v>
      </c>
      <c r="DA115" s="60" t="s">
        <v>1645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1746.7892817773723</v>
      </c>
      <c r="C117" s="117">
        <f t="shared" si="19"/>
        <v>1940.107726499808</v>
      </c>
      <c r="D117" s="117">
        <f t="shared" si="19"/>
        <v>1872.9902549970163</v>
      </c>
      <c r="E117" s="117">
        <f t="shared" si="19"/>
        <v>1963.2920607383112</v>
      </c>
      <c r="F117" s="117">
        <f t="shared" si="19"/>
        <v>1968.8663052071981</v>
      </c>
      <c r="G117" s="117">
        <f t="shared" si="19"/>
        <v>1967.0620862054257</v>
      </c>
      <c r="H117" s="117">
        <f t="shared" si="19"/>
        <v>1981.3278549058807</v>
      </c>
      <c r="I117" s="117">
        <f t="shared" si="19"/>
        <v>1870.3819674570691</v>
      </c>
      <c r="J117" s="117">
        <f t="shared" si="19"/>
        <v>1993.1091877751403</v>
      </c>
      <c r="K117" s="117">
        <f t="shared" si="19"/>
        <v>2023.4112962416325</v>
      </c>
      <c r="L117" s="117">
        <f t="shared" si="19"/>
        <v>2326.5168405859827</v>
      </c>
      <c r="M117" s="117">
        <f t="shared" si="19"/>
        <v>1856.2563856321369</v>
      </c>
      <c r="N117" s="117">
        <f t="shared" si="19"/>
        <v>2106.7942945974282</v>
      </c>
      <c r="O117" s="117">
        <f t="shared" si="19"/>
        <v>2312.2943778742888</v>
      </c>
      <c r="P117" s="117">
        <f t="shared" si="19"/>
        <v>1832.0536663970927</v>
      </c>
      <c r="Q117" s="117">
        <f t="shared" si="19"/>
        <v>2054.1134964425905</v>
      </c>
      <c r="R117" s="117">
        <f t="shared" ref="R117:V117" si="20">R118+R121+R123+R132</f>
        <v>2206.7915400296115</v>
      </c>
      <c r="S117" s="117">
        <f t="shared" si="20"/>
        <v>2213.8202484122926</v>
      </c>
      <c r="T117" s="117">
        <f t="shared" si="20"/>
        <v>2267.7367352006413</v>
      </c>
      <c r="U117" s="117">
        <f t="shared" si="20"/>
        <v>2331.0352581333627</v>
      </c>
      <c r="V117" s="117">
        <f t="shared" si="20"/>
        <v>2272.1901295332391</v>
      </c>
      <c r="W117" s="117">
        <f t="shared" ref="W117:Y117" si="21">W118+W121+W123+W132</f>
        <v>2722.9836081002659</v>
      </c>
      <c r="X117" s="117">
        <f t="shared" si="21"/>
        <v>2213.0778802704735</v>
      </c>
      <c r="Y117" s="117">
        <f t="shared" si="21"/>
        <v>2217.9077126785583</v>
      </c>
      <c r="DA117" s="129" t="s">
        <v>1796</v>
      </c>
    </row>
    <row r="118" spans="1:105" ht="12" customHeight="1" x14ac:dyDescent="0.25">
      <c r="A118" s="121" t="s">
        <v>57</v>
      </c>
      <c r="B118" s="122">
        <f t="shared" ref="B118:Q118" si="22">SUM(B119:B120)</f>
        <v>1523.7686133150355</v>
      </c>
      <c r="C118" s="122">
        <f t="shared" si="22"/>
        <v>1706.4782861373951</v>
      </c>
      <c r="D118" s="122">
        <f t="shared" si="22"/>
        <v>1635.3304303790367</v>
      </c>
      <c r="E118" s="122">
        <f t="shared" si="22"/>
        <v>1723.8131789533406</v>
      </c>
      <c r="F118" s="122">
        <f t="shared" si="22"/>
        <v>1689.1629141609926</v>
      </c>
      <c r="G118" s="122">
        <f t="shared" si="22"/>
        <v>1671.3591168790476</v>
      </c>
      <c r="H118" s="122">
        <f t="shared" si="22"/>
        <v>1667.5002657498744</v>
      </c>
      <c r="I118" s="122">
        <f t="shared" si="22"/>
        <v>1565.117830995745</v>
      </c>
      <c r="J118" s="122">
        <f t="shared" si="22"/>
        <v>1685.8879098324624</v>
      </c>
      <c r="K118" s="122">
        <f t="shared" si="22"/>
        <v>1695.1535993626728</v>
      </c>
      <c r="L118" s="122">
        <f t="shared" si="22"/>
        <v>2001.0217334969955</v>
      </c>
      <c r="M118" s="122">
        <f t="shared" si="22"/>
        <v>1548.671471511281</v>
      </c>
      <c r="N118" s="122">
        <f t="shared" si="22"/>
        <v>1768.1417031956939</v>
      </c>
      <c r="O118" s="122">
        <f t="shared" si="22"/>
        <v>1973.8075093087325</v>
      </c>
      <c r="P118" s="122">
        <f t="shared" si="22"/>
        <v>1487.7121548685898</v>
      </c>
      <c r="Q118" s="122">
        <f t="shared" si="22"/>
        <v>1703.4524709831162</v>
      </c>
      <c r="R118" s="122">
        <f t="shared" ref="R118:V118" si="23">SUM(R119:R120)</f>
        <v>1836.7085278759998</v>
      </c>
      <c r="S118" s="122">
        <f t="shared" si="23"/>
        <v>1846.9088987253426</v>
      </c>
      <c r="T118" s="122">
        <f t="shared" si="23"/>
        <v>1894.7162408186653</v>
      </c>
      <c r="U118" s="122">
        <f t="shared" si="23"/>
        <v>1924.6274986893493</v>
      </c>
      <c r="V118" s="122">
        <f t="shared" si="23"/>
        <v>1907.4730994252077</v>
      </c>
      <c r="W118" s="122">
        <f t="shared" ref="W118:Y118" si="24">SUM(W119:W120)</f>
        <v>2334.1984121948399</v>
      </c>
      <c r="X118" s="122">
        <f t="shared" si="24"/>
        <v>1923.0549588802869</v>
      </c>
      <c r="Y118" s="122">
        <f t="shared" si="24"/>
        <v>1942.6102986562091</v>
      </c>
      <c r="DA118" s="130" t="s">
        <v>1797</v>
      </c>
    </row>
    <row r="119" spans="1:105" ht="12" customHeight="1" x14ac:dyDescent="0.25">
      <c r="A119" s="97" t="s">
        <v>212</v>
      </c>
      <c r="B119" s="98">
        <v>1487.3193887729694</v>
      </c>
      <c r="C119" s="98">
        <v>1666.5432603626289</v>
      </c>
      <c r="D119" s="98">
        <v>1597.9796951750127</v>
      </c>
      <c r="E119" s="98">
        <v>1685.1155445167674</v>
      </c>
      <c r="F119" s="98">
        <v>1651.2787343321281</v>
      </c>
      <c r="G119" s="98">
        <v>1634.4675615890178</v>
      </c>
      <c r="H119" s="98">
        <v>1631.5051119562536</v>
      </c>
      <c r="I119" s="98">
        <v>1531.7925498131192</v>
      </c>
      <c r="J119" s="98">
        <v>1650.0939622868341</v>
      </c>
      <c r="K119" s="98">
        <v>1659.6161600205885</v>
      </c>
      <c r="L119" s="98">
        <v>1959.6291520670229</v>
      </c>
      <c r="M119" s="98">
        <v>1517.0646435045694</v>
      </c>
      <c r="N119" s="98">
        <v>1732.371628782402</v>
      </c>
      <c r="O119" s="98">
        <v>1934.232392319238</v>
      </c>
      <c r="P119" s="98">
        <v>1458.0874592440707</v>
      </c>
      <c r="Q119" s="98">
        <v>1669.8136347750058</v>
      </c>
      <c r="R119" s="98">
        <v>1800.6130734535973</v>
      </c>
      <c r="S119" s="98">
        <v>1810.8504766426208</v>
      </c>
      <c r="T119" s="98">
        <v>1857.8295903436922</v>
      </c>
      <c r="U119" s="98">
        <v>1887.062616310516</v>
      </c>
      <c r="V119" s="98">
        <v>1871.8694394775882</v>
      </c>
      <c r="W119" s="98">
        <v>2290.3843100435411</v>
      </c>
      <c r="X119" s="98">
        <v>1888.2921337544492</v>
      </c>
      <c r="Y119" s="98">
        <v>1907.7228230752037</v>
      </c>
      <c r="DA119" s="63" t="s">
        <v>1798</v>
      </c>
    </row>
    <row r="120" spans="1:105" ht="12" customHeight="1" x14ac:dyDescent="0.25">
      <c r="A120" s="97" t="s">
        <v>53</v>
      </c>
      <c r="B120" s="98">
        <v>36.449224542065977</v>
      </c>
      <c r="C120" s="98">
        <v>39.935025774766153</v>
      </c>
      <c r="D120" s="98">
        <v>37.350735204024026</v>
      </c>
      <c r="E120" s="98">
        <v>38.697634436573331</v>
      </c>
      <c r="F120" s="98">
        <v>37.88417982886449</v>
      </c>
      <c r="G120" s="98">
        <v>36.891555290029835</v>
      </c>
      <c r="H120" s="98">
        <v>35.995153793620737</v>
      </c>
      <c r="I120" s="98">
        <v>33.325281182625737</v>
      </c>
      <c r="J120" s="98">
        <v>35.793947545628356</v>
      </c>
      <c r="K120" s="98">
        <v>35.537439342084326</v>
      </c>
      <c r="L120" s="98">
        <v>41.392581429972488</v>
      </c>
      <c r="M120" s="98">
        <v>31.606828006711673</v>
      </c>
      <c r="N120" s="98">
        <v>35.770074413292022</v>
      </c>
      <c r="O120" s="98">
        <v>39.575116989494454</v>
      </c>
      <c r="P120" s="98">
        <v>29.624695624519138</v>
      </c>
      <c r="Q120" s="98">
        <v>33.638836208110547</v>
      </c>
      <c r="R120" s="98">
        <v>36.095454422402661</v>
      </c>
      <c r="S120" s="98">
        <v>36.058422082721755</v>
      </c>
      <c r="T120" s="98">
        <v>36.886650474973138</v>
      </c>
      <c r="U120" s="98">
        <v>37.564882378833254</v>
      </c>
      <c r="V120" s="98">
        <v>35.603659947619455</v>
      </c>
      <c r="W120" s="98">
        <v>43.814102151298876</v>
      </c>
      <c r="X120" s="98">
        <v>34.762825125837644</v>
      </c>
      <c r="Y120" s="98">
        <v>34.887475581005553</v>
      </c>
      <c r="DA120" s="63" t="s">
        <v>1799</v>
      </c>
    </row>
    <row r="121" spans="1:105" ht="12" customHeight="1" x14ac:dyDescent="0.25">
      <c r="A121" s="121" t="s">
        <v>92</v>
      </c>
      <c r="B121" s="122">
        <f t="shared" ref="B121:Y121" si="25">B122</f>
        <v>0.60021243443454997</v>
      </c>
      <c r="C121" s="122">
        <f t="shared" si="25"/>
        <v>0.83658911612696474</v>
      </c>
      <c r="D121" s="122">
        <f t="shared" si="25"/>
        <v>1.0571458033835557</v>
      </c>
      <c r="E121" s="122">
        <f t="shared" si="25"/>
        <v>3.2082147567761141</v>
      </c>
      <c r="F121" s="122">
        <f t="shared" si="25"/>
        <v>1.6425444232991766</v>
      </c>
      <c r="G121" s="122">
        <f t="shared" si="25"/>
        <v>2.4208820141508647</v>
      </c>
      <c r="H121" s="122">
        <f t="shared" si="25"/>
        <v>6.4124913534139001</v>
      </c>
      <c r="I121" s="122">
        <f t="shared" si="25"/>
        <v>3.3300111207639533</v>
      </c>
      <c r="J121" s="122">
        <f t="shared" si="25"/>
        <v>4.2115369945828087</v>
      </c>
      <c r="K121" s="122">
        <f t="shared" si="25"/>
        <v>5.1773858895672493</v>
      </c>
      <c r="L121" s="122">
        <f t="shared" si="25"/>
        <v>7.7618622453662161</v>
      </c>
      <c r="M121" s="122">
        <f t="shared" si="25"/>
        <v>6.4459982331500703</v>
      </c>
      <c r="N121" s="122">
        <f t="shared" si="25"/>
        <v>6.9218865476134797</v>
      </c>
      <c r="O121" s="122">
        <f t="shared" si="25"/>
        <v>7.71188828722536</v>
      </c>
      <c r="P121" s="122">
        <f t="shared" si="25"/>
        <v>6.5000301322970762</v>
      </c>
      <c r="Q121" s="122">
        <f t="shared" si="25"/>
        <v>10.001600751193934</v>
      </c>
      <c r="R121" s="122">
        <f t="shared" si="25"/>
        <v>9.3593751963301983</v>
      </c>
      <c r="S121" s="122">
        <f t="shared" si="25"/>
        <v>9.6491748420499555</v>
      </c>
      <c r="T121" s="122">
        <f t="shared" si="25"/>
        <v>9.8255924295391299</v>
      </c>
      <c r="U121" s="122">
        <f t="shared" si="25"/>
        <v>10.402182464155743</v>
      </c>
      <c r="V121" s="122">
        <f t="shared" si="25"/>
        <v>16.524578983153994</v>
      </c>
      <c r="W121" s="122">
        <f t="shared" si="25"/>
        <v>20.801987607121045</v>
      </c>
      <c r="X121" s="122">
        <f t="shared" si="25"/>
        <v>24.13339665942258</v>
      </c>
      <c r="Y121" s="122">
        <f t="shared" si="25"/>
        <v>23.195137273026809</v>
      </c>
      <c r="DA121" s="130" t="s">
        <v>1800</v>
      </c>
    </row>
    <row r="122" spans="1:105" ht="12" customHeight="1" x14ac:dyDescent="0.25">
      <c r="A122" s="97" t="s">
        <v>53</v>
      </c>
      <c r="B122" s="98">
        <v>0.60021243443454997</v>
      </c>
      <c r="C122" s="98">
        <v>0.83658911612696474</v>
      </c>
      <c r="D122" s="98">
        <v>1.0571458033835557</v>
      </c>
      <c r="E122" s="98">
        <v>3.2082147567761141</v>
      </c>
      <c r="F122" s="98">
        <v>1.6425444232991766</v>
      </c>
      <c r="G122" s="98">
        <v>2.4208820141508647</v>
      </c>
      <c r="H122" s="98">
        <v>6.4124913534139001</v>
      </c>
      <c r="I122" s="98">
        <v>3.3300111207639533</v>
      </c>
      <c r="J122" s="98">
        <v>4.2115369945828087</v>
      </c>
      <c r="K122" s="98">
        <v>5.1773858895672493</v>
      </c>
      <c r="L122" s="98">
        <v>7.7618622453662161</v>
      </c>
      <c r="M122" s="98">
        <v>6.4459982331500703</v>
      </c>
      <c r="N122" s="98">
        <v>6.9218865476134797</v>
      </c>
      <c r="O122" s="98">
        <v>7.71188828722536</v>
      </c>
      <c r="P122" s="98">
        <v>6.5000301322970762</v>
      </c>
      <c r="Q122" s="98">
        <v>10.001600751193934</v>
      </c>
      <c r="R122" s="98">
        <v>9.3593751963301983</v>
      </c>
      <c r="S122" s="98">
        <v>9.6491748420499555</v>
      </c>
      <c r="T122" s="98">
        <v>9.8255924295391299</v>
      </c>
      <c r="U122" s="98">
        <v>10.402182464155743</v>
      </c>
      <c r="V122" s="98">
        <v>16.524578983153994</v>
      </c>
      <c r="W122" s="98">
        <v>20.801987607121045</v>
      </c>
      <c r="X122" s="98">
        <v>24.13339665942258</v>
      </c>
      <c r="Y122" s="98">
        <v>23.195137273026809</v>
      </c>
      <c r="DA122" s="63" t="s">
        <v>1801</v>
      </c>
    </row>
    <row r="123" spans="1:105" ht="12" customHeight="1" x14ac:dyDescent="0.25">
      <c r="A123" s="121" t="s">
        <v>55</v>
      </c>
      <c r="B123" s="122">
        <v>187.59820685653978</v>
      </c>
      <c r="C123" s="122">
        <v>195.45471307708377</v>
      </c>
      <c r="D123" s="122">
        <v>199.09736549093182</v>
      </c>
      <c r="E123" s="122">
        <v>196.19348425978973</v>
      </c>
      <c r="F123" s="122">
        <v>233.88982820896496</v>
      </c>
      <c r="G123" s="122">
        <v>246.1960907658692</v>
      </c>
      <c r="H123" s="122">
        <v>259.97672394334438</v>
      </c>
      <c r="I123" s="122">
        <v>253.96660412004127</v>
      </c>
      <c r="J123" s="122">
        <v>263.52217568401284</v>
      </c>
      <c r="K123" s="122">
        <v>279.27978891442586</v>
      </c>
      <c r="L123" s="122">
        <v>273.2609856495348</v>
      </c>
      <c r="M123" s="122">
        <v>259.32484010954573</v>
      </c>
      <c r="N123" s="122">
        <v>286.74703007255857</v>
      </c>
      <c r="O123" s="122">
        <v>285.8528154396804</v>
      </c>
      <c r="P123" s="122">
        <v>292.70721090435819</v>
      </c>
      <c r="Q123" s="122">
        <v>292.94122245382579</v>
      </c>
      <c r="R123" s="122">
        <v>311.65598326169265</v>
      </c>
      <c r="S123" s="122">
        <v>309.05169742900864</v>
      </c>
      <c r="T123" s="122">
        <v>315.98372968324065</v>
      </c>
      <c r="U123" s="122">
        <v>348.74596308425095</v>
      </c>
      <c r="V123" s="122">
        <v>296.48101307081123</v>
      </c>
      <c r="W123" s="122">
        <v>315.94341079989221</v>
      </c>
      <c r="X123" s="122">
        <v>226.42150187045289</v>
      </c>
      <c r="Y123" s="122">
        <v>214.1892213912557</v>
      </c>
      <c r="DA123" s="130" t="s">
        <v>1802</v>
      </c>
    </row>
    <row r="124" spans="1:105" ht="12" customHeight="1" x14ac:dyDescent="0.25">
      <c r="A124" s="97" t="s">
        <v>134</v>
      </c>
      <c r="B124" s="98">
        <v>146.64340417813267</v>
      </c>
      <c r="C124" s="98">
        <v>151.37298411407201</v>
      </c>
      <c r="D124" s="98">
        <v>153.89754907176004</v>
      </c>
      <c r="E124" s="98">
        <v>154.0779055607608</v>
      </c>
      <c r="F124" s="98">
        <v>187.55244270385523</v>
      </c>
      <c r="G124" s="98">
        <v>195.2312755523019</v>
      </c>
      <c r="H124" s="98">
        <v>214.67316742442722</v>
      </c>
      <c r="I124" s="98">
        <v>215.80164375424727</v>
      </c>
      <c r="J124" s="98">
        <v>243.81183897120357</v>
      </c>
      <c r="K124" s="98">
        <v>267.08723143157408</v>
      </c>
      <c r="L124" s="98">
        <v>267.71677059716944</v>
      </c>
      <c r="M124" s="98">
        <v>253.24951532584578</v>
      </c>
      <c r="N124" s="98">
        <v>279.08881552453454</v>
      </c>
      <c r="O124" s="98">
        <v>276.87282861359847</v>
      </c>
      <c r="P124" s="98">
        <v>282.19306403263408</v>
      </c>
      <c r="Q124" s="98">
        <v>278.39413722515513</v>
      </c>
      <c r="R124" s="98">
        <v>300.33405433478373</v>
      </c>
      <c r="S124" s="98">
        <v>299.30809328915115</v>
      </c>
      <c r="T124" s="98">
        <v>308.35047181673531</v>
      </c>
      <c r="U124" s="98">
        <v>334.03455418228134</v>
      </c>
      <c r="V124" s="98">
        <v>277.38078614624845</v>
      </c>
      <c r="W124" s="98">
        <v>296.59290860142329</v>
      </c>
      <c r="X124" s="98">
        <v>208.8772231962146</v>
      </c>
      <c r="Y124" s="98">
        <v>196.04648220834443</v>
      </c>
      <c r="DA124" s="63" t="s">
        <v>1803</v>
      </c>
    </row>
    <row r="125" spans="1:105" ht="12" customHeight="1" x14ac:dyDescent="0.25">
      <c r="A125" s="97" t="s">
        <v>133</v>
      </c>
      <c r="B125" s="98">
        <v>4.3755615783801398E-3</v>
      </c>
      <c r="C125" s="98">
        <v>1.1968841149870504E-2</v>
      </c>
      <c r="D125" s="98">
        <v>1.4652704460676225E-2</v>
      </c>
      <c r="E125" s="98">
        <v>2.2498455439700873E-2</v>
      </c>
      <c r="F125" s="98">
        <v>3.0682769368872084E-2</v>
      </c>
      <c r="G125" s="98">
        <v>3.1257921026382356E-2</v>
      </c>
      <c r="H125" s="98">
        <v>4.2036801243731561E-2</v>
      </c>
      <c r="I125" s="98">
        <v>5.85908572486281E-2</v>
      </c>
      <c r="J125" s="98">
        <v>9.6957619582096061E-2</v>
      </c>
      <c r="K125" s="98">
        <v>0.20278937444234268</v>
      </c>
      <c r="L125" s="98">
        <v>0.25412569317533767</v>
      </c>
      <c r="M125" s="98">
        <v>0.26292761431683148</v>
      </c>
      <c r="N125" s="98">
        <v>0.30987444845372297</v>
      </c>
      <c r="O125" s="98">
        <v>0.35427629793045357</v>
      </c>
      <c r="P125" s="98">
        <v>0.40000579582301954</v>
      </c>
      <c r="Q125" s="98">
        <v>0.44222887290649204</v>
      </c>
      <c r="R125" s="98">
        <v>0.53221000174941724</v>
      </c>
      <c r="S125" s="98">
        <v>0.56104580006204441</v>
      </c>
      <c r="T125" s="98">
        <v>0.60954966021711865</v>
      </c>
      <c r="U125" s="98">
        <v>0.7002243877222456</v>
      </c>
      <c r="V125" s="98">
        <v>0.56676172816004367</v>
      </c>
      <c r="W125" s="98">
        <v>0.7075363145163045</v>
      </c>
      <c r="X125" s="98">
        <v>0.66988202853445866</v>
      </c>
      <c r="Y125" s="98">
        <v>0.65349884638958744</v>
      </c>
      <c r="DA125" s="63" t="s">
        <v>1804</v>
      </c>
    </row>
    <row r="126" spans="1:105" ht="12" customHeight="1" x14ac:dyDescent="0.25">
      <c r="A126" s="100" t="s">
        <v>212</v>
      </c>
      <c r="B126" s="101">
        <v>1.8317463015000387E-3</v>
      </c>
      <c r="C126" s="101">
        <v>4.8862419169597854E-3</v>
      </c>
      <c r="D126" s="101">
        <v>6.1250926854889542E-3</v>
      </c>
      <c r="E126" s="101">
        <v>9.5732447134948828E-3</v>
      </c>
      <c r="F126" s="101">
        <v>1.2224270461804824E-2</v>
      </c>
      <c r="G126" s="101">
        <v>1.2723337288428884E-2</v>
      </c>
      <c r="H126" s="101">
        <v>1.7367541908850585E-2</v>
      </c>
      <c r="I126" s="101">
        <v>2.5628930250799473E-2</v>
      </c>
      <c r="J126" s="101">
        <v>3.8727922167532465E-2</v>
      </c>
      <c r="K126" s="101">
        <v>8.3575336615398343E-2</v>
      </c>
      <c r="L126" s="101">
        <v>0.10533115206114281</v>
      </c>
      <c r="M126" s="101">
        <v>0.10480664381038331</v>
      </c>
      <c r="N126" s="101">
        <v>0.12435438467636865</v>
      </c>
      <c r="O126" s="101">
        <v>0.1186833316674271</v>
      </c>
      <c r="P126" s="101">
        <v>0.1250716611690863</v>
      </c>
      <c r="Q126" s="101">
        <v>0.15004785164054574</v>
      </c>
      <c r="R126" s="101">
        <v>0.21970217791926347</v>
      </c>
      <c r="S126" s="101">
        <v>0.24520566183010689</v>
      </c>
      <c r="T126" s="101">
        <v>0.24327566885842161</v>
      </c>
      <c r="U126" s="101">
        <v>0.28107807165526355</v>
      </c>
      <c r="V126" s="101">
        <v>0.1602318561865711</v>
      </c>
      <c r="W126" s="101">
        <v>0.17974524019116672</v>
      </c>
      <c r="X126" s="101">
        <v>0.23186796248080432</v>
      </c>
      <c r="Y126" s="101">
        <v>0.25095649186545305</v>
      </c>
      <c r="DA126" s="131" t="s">
        <v>1805</v>
      </c>
    </row>
    <row r="127" spans="1:105" ht="12" customHeight="1" x14ac:dyDescent="0.25">
      <c r="A127" s="103" t="s">
        <v>52</v>
      </c>
      <c r="B127" s="104">
        <v>2.5438152768801009E-3</v>
      </c>
      <c r="C127" s="104">
        <v>7.0825992329107187E-3</v>
      </c>
      <c r="D127" s="104">
        <v>8.5276117751872712E-3</v>
      </c>
      <c r="E127" s="104">
        <v>1.2925210726205991E-2</v>
      </c>
      <c r="F127" s="104">
        <v>1.8458498907067262E-2</v>
      </c>
      <c r="G127" s="104">
        <v>1.8534583737953473E-2</v>
      </c>
      <c r="H127" s="104">
        <v>2.4669259334880976E-2</v>
      </c>
      <c r="I127" s="104">
        <v>3.2961926997828628E-2</v>
      </c>
      <c r="J127" s="104">
        <v>5.8229697414563589E-2</v>
      </c>
      <c r="K127" s="104">
        <v>0.11921403782694434</v>
      </c>
      <c r="L127" s="104">
        <v>0.14879454111419488</v>
      </c>
      <c r="M127" s="104">
        <v>0.15812097050644819</v>
      </c>
      <c r="N127" s="104">
        <v>0.1855200637773543</v>
      </c>
      <c r="O127" s="104">
        <v>0.23559296626302645</v>
      </c>
      <c r="P127" s="104">
        <v>0.27493413465393324</v>
      </c>
      <c r="Q127" s="104">
        <v>0.29218102126594631</v>
      </c>
      <c r="R127" s="104">
        <v>0.31250782383015374</v>
      </c>
      <c r="S127" s="104">
        <v>0.31584013823193757</v>
      </c>
      <c r="T127" s="104">
        <v>0.36627399135869698</v>
      </c>
      <c r="U127" s="104">
        <v>0.41914631606698199</v>
      </c>
      <c r="V127" s="104">
        <v>0.40652987197347262</v>
      </c>
      <c r="W127" s="104">
        <v>0.52779107432513783</v>
      </c>
      <c r="X127" s="104">
        <v>0.43801406605365439</v>
      </c>
      <c r="Y127" s="104">
        <v>0.40254235452413439</v>
      </c>
      <c r="DA127" s="132" t="s">
        <v>1806</v>
      </c>
    </row>
    <row r="128" spans="1:105" ht="12" customHeight="1" x14ac:dyDescent="0.25">
      <c r="A128" s="106" t="s">
        <v>122</v>
      </c>
      <c r="B128" s="101">
        <v>40.82459987489581</v>
      </c>
      <c r="C128" s="101">
        <v>43.581075816048205</v>
      </c>
      <c r="D128" s="101">
        <v>44.607351339576454</v>
      </c>
      <c r="E128" s="101">
        <v>41.41277315372939</v>
      </c>
      <c r="F128" s="101">
        <v>45.582914503648539</v>
      </c>
      <c r="G128" s="101">
        <v>50.149676706384611</v>
      </c>
      <c r="H128" s="101">
        <v>44.488976973816655</v>
      </c>
      <c r="I128" s="101">
        <v>37.475224754499081</v>
      </c>
      <c r="J128" s="101">
        <v>19.447418470433021</v>
      </c>
      <c r="K128" s="101">
        <v>11.864008674258846</v>
      </c>
      <c r="L128" s="101">
        <v>5.2202747037704507</v>
      </c>
      <c r="M128" s="101">
        <v>5.6576355879388824</v>
      </c>
      <c r="N128" s="101">
        <v>7.0981476275716222</v>
      </c>
      <c r="O128" s="101">
        <v>7.6722598068674319</v>
      </c>
      <c r="P128" s="101">
        <v>8.8154293289757764</v>
      </c>
      <c r="Q128" s="101">
        <v>11.815103891763059</v>
      </c>
      <c r="R128" s="101">
        <v>8.774912843550922</v>
      </c>
      <c r="S128" s="101">
        <v>7.394630123173374</v>
      </c>
      <c r="T128" s="101">
        <v>5.5623375919120486</v>
      </c>
      <c r="U128" s="101">
        <v>11.793511362146038</v>
      </c>
      <c r="V128" s="101">
        <v>15.880202418278856</v>
      </c>
      <c r="W128" s="101">
        <v>15.853562112596439</v>
      </c>
      <c r="X128" s="101">
        <v>12.541308727971481</v>
      </c>
      <c r="Y128" s="101">
        <v>12.826573598327972</v>
      </c>
      <c r="DA128" s="131" t="s">
        <v>1807</v>
      </c>
    </row>
    <row r="129" spans="1:105" ht="12" customHeight="1" x14ac:dyDescent="0.25">
      <c r="A129" s="107" t="s">
        <v>121</v>
      </c>
      <c r="B129" s="104">
        <v>0.12582724193294684</v>
      </c>
      <c r="C129" s="104">
        <v>0.48868430581366817</v>
      </c>
      <c r="D129" s="104">
        <v>0.57781237513463257</v>
      </c>
      <c r="E129" s="104">
        <v>0.68030708985987354</v>
      </c>
      <c r="F129" s="104">
        <v>0.72378823209231014</v>
      </c>
      <c r="G129" s="104">
        <v>0.78388058615628853</v>
      </c>
      <c r="H129" s="104">
        <v>0.77254274385678179</v>
      </c>
      <c r="I129" s="104">
        <v>0.63114475404631265</v>
      </c>
      <c r="J129" s="104">
        <v>0.16596062279414481</v>
      </c>
      <c r="K129" s="104">
        <v>0.1257594341506075</v>
      </c>
      <c r="L129" s="104">
        <v>6.9814655419583177E-2</v>
      </c>
      <c r="M129" s="104">
        <v>0.15476158144423952</v>
      </c>
      <c r="N129" s="104">
        <v>0.25019247199868133</v>
      </c>
      <c r="O129" s="104">
        <v>0.95345072128409258</v>
      </c>
      <c r="P129" s="104">
        <v>1.2987117469253531</v>
      </c>
      <c r="Q129" s="104">
        <v>2.2897524640011611</v>
      </c>
      <c r="R129" s="104">
        <v>2.0148060816085858</v>
      </c>
      <c r="S129" s="104">
        <v>1.7879282166220278</v>
      </c>
      <c r="T129" s="104">
        <v>1.4613706143761673</v>
      </c>
      <c r="U129" s="104">
        <v>2.2176731521013053</v>
      </c>
      <c r="V129" s="104">
        <v>2.6532627781238816</v>
      </c>
      <c r="W129" s="104">
        <v>2.7894037713562057</v>
      </c>
      <c r="X129" s="104">
        <v>4.3330879177323443</v>
      </c>
      <c r="Y129" s="104">
        <v>4.6626667381936979</v>
      </c>
      <c r="DA129" s="132" t="s">
        <v>1808</v>
      </c>
    </row>
    <row r="130" spans="1:105" ht="12" customHeight="1" x14ac:dyDescent="0.25">
      <c r="A130" s="108" t="s">
        <v>53</v>
      </c>
      <c r="B130" s="98">
        <v>5.2675574705433048E-2</v>
      </c>
      <c r="C130" s="98">
        <v>0.19950164765010678</v>
      </c>
      <c r="D130" s="98">
        <v>0.2415465005952632</v>
      </c>
      <c r="E130" s="98">
        <v>0.28954947451175939</v>
      </c>
      <c r="F130" s="98">
        <v>0.28831672462601993</v>
      </c>
      <c r="G130" s="98">
        <v>0.31907978042492496</v>
      </c>
      <c r="H130" s="98">
        <v>0.31920148419727251</v>
      </c>
      <c r="I130" s="98">
        <v>0.27627072853297191</v>
      </c>
      <c r="J130" s="98">
        <v>6.6280843781294715E-2</v>
      </c>
      <c r="K130" s="98">
        <v>5.1842223143793179E-2</v>
      </c>
      <c r="L130" s="98">
        <v>2.8949377029125707E-2</v>
      </c>
      <c r="M130" s="98">
        <v>6.17881036751146E-2</v>
      </c>
      <c r="N130" s="98">
        <v>0.10044576733450764</v>
      </c>
      <c r="O130" s="98">
        <v>0.31964038007608603</v>
      </c>
      <c r="P130" s="98">
        <v>0.40648666022277424</v>
      </c>
      <c r="Q130" s="98">
        <v>0.77803415963724243</v>
      </c>
      <c r="R130" s="98">
        <v>0.83129657554972969</v>
      </c>
      <c r="S130" s="98">
        <v>0.78157654968758639</v>
      </c>
      <c r="T130" s="98">
        <v>0.58281370507519858</v>
      </c>
      <c r="U130" s="98">
        <v>0.88746677114959049</v>
      </c>
      <c r="V130" s="98">
        <v>0.74729194398365828</v>
      </c>
      <c r="W130" s="98">
        <v>0.69438309493240591</v>
      </c>
      <c r="X130" s="98">
        <v>1.4898170153405221</v>
      </c>
      <c r="Y130" s="98">
        <v>1.7833738406292308</v>
      </c>
      <c r="DA130" s="63" t="s">
        <v>1809</v>
      </c>
    </row>
    <row r="131" spans="1:105" ht="12" customHeight="1" x14ac:dyDescent="0.25">
      <c r="A131" s="108" t="s">
        <v>52</v>
      </c>
      <c r="B131" s="98">
        <v>7.3151667227513789E-2</v>
      </c>
      <c r="C131" s="98">
        <v>0.28918265816356142</v>
      </c>
      <c r="D131" s="98">
        <v>0.3362658745393694</v>
      </c>
      <c r="E131" s="98">
        <v>0.39075761534811415</v>
      </c>
      <c r="F131" s="98">
        <v>0.43547150746629021</v>
      </c>
      <c r="G131" s="98">
        <v>0.46480080573136351</v>
      </c>
      <c r="H131" s="98">
        <v>0.45334125965950928</v>
      </c>
      <c r="I131" s="98">
        <v>0.3548740255133408</v>
      </c>
      <c r="J131" s="98">
        <v>9.9679779012850106E-2</v>
      </c>
      <c r="K131" s="98">
        <v>7.3917211006814323E-2</v>
      </c>
      <c r="L131" s="98">
        <v>4.0865278390457463E-2</v>
      </c>
      <c r="M131" s="98">
        <v>9.2973477769124915E-2</v>
      </c>
      <c r="N131" s="98">
        <v>0.14974670466417367</v>
      </c>
      <c r="O131" s="98">
        <v>0.6338103412080065</v>
      </c>
      <c r="P131" s="98">
        <v>0.89222508670257883</v>
      </c>
      <c r="Q131" s="98">
        <v>1.5117183043639184</v>
      </c>
      <c r="R131" s="98">
        <v>1.1835095060588561</v>
      </c>
      <c r="S131" s="98">
        <v>1.0063516669344414</v>
      </c>
      <c r="T131" s="98">
        <v>0.87855690930096875</v>
      </c>
      <c r="U131" s="98">
        <v>1.3302063809517151</v>
      </c>
      <c r="V131" s="98">
        <v>1.9059708341402231</v>
      </c>
      <c r="W131" s="98">
        <v>2.0950206764238</v>
      </c>
      <c r="X131" s="98">
        <v>2.8432709023918221</v>
      </c>
      <c r="Y131" s="98">
        <v>2.8792928975644667</v>
      </c>
      <c r="DA131" s="63" t="s">
        <v>1810</v>
      </c>
    </row>
    <row r="132" spans="1:105" ht="12" customHeight="1" x14ac:dyDescent="0.25">
      <c r="A132" s="121" t="s">
        <v>54</v>
      </c>
      <c r="B132" s="122">
        <v>34.822249171362458</v>
      </c>
      <c r="C132" s="122">
        <v>37.33813816920204</v>
      </c>
      <c r="D132" s="122">
        <v>37.505313323664282</v>
      </c>
      <c r="E132" s="122">
        <v>40.077182768404505</v>
      </c>
      <c r="F132" s="122">
        <v>44.171018413941439</v>
      </c>
      <c r="G132" s="122">
        <v>47.085996546357904</v>
      </c>
      <c r="H132" s="122">
        <v>47.438373859248053</v>
      </c>
      <c r="I132" s="122">
        <v>47.967521220519046</v>
      </c>
      <c r="J132" s="122">
        <v>39.487565264082455</v>
      </c>
      <c r="K132" s="122">
        <v>43.800522074966786</v>
      </c>
      <c r="L132" s="122">
        <v>44.472259194086178</v>
      </c>
      <c r="M132" s="122">
        <v>41.814075778160202</v>
      </c>
      <c r="N132" s="122">
        <v>44.983674781562705</v>
      </c>
      <c r="O132" s="122">
        <v>44.922164838650666</v>
      </c>
      <c r="P132" s="122">
        <v>45.134270491847616</v>
      </c>
      <c r="Q132" s="122">
        <v>47.718202254454397</v>
      </c>
      <c r="R132" s="122">
        <v>49.067653695589087</v>
      </c>
      <c r="S132" s="122">
        <v>48.210477415891695</v>
      </c>
      <c r="T132" s="122">
        <v>47.211172269196055</v>
      </c>
      <c r="U132" s="122">
        <v>47.259613895606748</v>
      </c>
      <c r="V132" s="122">
        <v>51.711438054066278</v>
      </c>
      <c r="W132" s="122">
        <v>52.039797498412391</v>
      </c>
      <c r="X132" s="122">
        <v>39.468022860311287</v>
      </c>
      <c r="Y132" s="122">
        <v>37.913055358066899</v>
      </c>
      <c r="DA132" s="130" t="s">
        <v>1811</v>
      </c>
    </row>
    <row r="133" spans="1:105" ht="12" customHeight="1" x14ac:dyDescent="0.25">
      <c r="A133" s="97" t="s">
        <v>175</v>
      </c>
      <c r="B133" s="98">
        <v>20.139598166878166</v>
      </c>
      <c r="C133" s="98">
        <v>21.523234147990138</v>
      </c>
      <c r="D133" s="98">
        <v>21.591117992738845</v>
      </c>
      <c r="E133" s="98">
        <v>23.217581531809124</v>
      </c>
      <c r="F133" s="98">
        <v>26.240389534738259</v>
      </c>
      <c r="G133" s="98">
        <v>27.444839795410548</v>
      </c>
      <c r="H133" s="98">
        <v>28.674317314681854</v>
      </c>
      <c r="I133" s="98">
        <v>29.056901720741671</v>
      </c>
      <c r="J133" s="98">
        <v>22.571809941839486</v>
      </c>
      <c r="K133" s="98">
        <v>25.523098147335652</v>
      </c>
      <c r="L133" s="98">
        <v>26.398387760718261</v>
      </c>
      <c r="M133" s="98">
        <v>24.100835391223487</v>
      </c>
      <c r="N133" s="98">
        <v>26.361934030175568</v>
      </c>
      <c r="O133" s="98">
        <v>26.096325162178569</v>
      </c>
      <c r="P133" s="98">
        <v>26.398981627318779</v>
      </c>
      <c r="Q133" s="98">
        <v>26.9265325636893</v>
      </c>
      <c r="R133" s="98">
        <v>28.20605584936872</v>
      </c>
      <c r="S133" s="98">
        <v>26.096199965086932</v>
      </c>
      <c r="T133" s="98">
        <v>24.00214200572243</v>
      </c>
      <c r="U133" s="98">
        <v>21.957401302210581</v>
      </c>
      <c r="V133" s="98">
        <v>23.837987311108918</v>
      </c>
      <c r="W133" s="98">
        <v>23.928907184063366</v>
      </c>
      <c r="X133" s="98">
        <v>20.670907277739111</v>
      </c>
      <c r="Y133" s="98">
        <v>19.225557740263941</v>
      </c>
      <c r="DA133" s="63" t="s">
        <v>1812</v>
      </c>
    </row>
    <row r="134" spans="1:105" ht="12" customHeight="1" x14ac:dyDescent="0.25">
      <c r="A134" s="109" t="s">
        <v>120</v>
      </c>
      <c r="B134" s="33">
        <v>14.682651004484294</v>
      </c>
      <c r="C134" s="33">
        <v>15.814904021211902</v>
      </c>
      <c r="D134" s="33">
        <v>15.914195330925439</v>
      </c>
      <c r="E134" s="33">
        <v>16.859601236595381</v>
      </c>
      <c r="F134" s="33">
        <v>17.930628879203184</v>
      </c>
      <c r="G134" s="33">
        <v>19.64115675094736</v>
      </c>
      <c r="H134" s="33">
        <v>18.764056544566198</v>
      </c>
      <c r="I134" s="33">
        <v>18.910619499777379</v>
      </c>
      <c r="J134" s="33">
        <v>16.915755322242969</v>
      </c>
      <c r="K134" s="33">
        <v>18.277423927631133</v>
      </c>
      <c r="L134" s="33">
        <v>18.073871433367913</v>
      </c>
      <c r="M134" s="33">
        <v>17.713240386936711</v>
      </c>
      <c r="N134" s="33">
        <v>18.621740751387136</v>
      </c>
      <c r="O134" s="33">
        <v>18.825839676472096</v>
      </c>
      <c r="P134" s="33">
        <v>18.735288864528833</v>
      </c>
      <c r="Q134" s="33">
        <v>20.791669690765101</v>
      </c>
      <c r="R134" s="33">
        <v>20.861597846220363</v>
      </c>
      <c r="S134" s="33">
        <v>22.114277450804764</v>
      </c>
      <c r="T134" s="33">
        <v>23.209030263473622</v>
      </c>
      <c r="U134" s="33">
        <v>25.302212593396167</v>
      </c>
      <c r="V134" s="33">
        <v>27.873450742957363</v>
      </c>
      <c r="W134" s="33">
        <v>28.110890314349025</v>
      </c>
      <c r="X134" s="33">
        <v>18.797115582572175</v>
      </c>
      <c r="Y134" s="33">
        <v>18.687497617802961</v>
      </c>
      <c r="DA134" s="60" t="s">
        <v>1813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0.51200335388286922</v>
      </c>
      <c r="C136" s="119">
        <f t="shared" si="26"/>
        <v>0.51732891738130971</v>
      </c>
      <c r="D136" s="119">
        <f t="shared" si="26"/>
        <v>0.52265104249356265</v>
      </c>
      <c r="E136" s="119">
        <f t="shared" si="26"/>
        <v>0.52714201284605933</v>
      </c>
      <c r="F136" s="119">
        <f t="shared" si="26"/>
        <v>0.53438729984111055</v>
      </c>
      <c r="G136" s="119">
        <f t="shared" si="26"/>
        <v>0.54142373012605072</v>
      </c>
      <c r="H136" s="119">
        <f t="shared" si="26"/>
        <v>0.54777819056693999</v>
      </c>
      <c r="I136" s="119">
        <f t="shared" si="26"/>
        <v>0.55339024856571484</v>
      </c>
      <c r="J136" s="119">
        <f t="shared" si="26"/>
        <v>0.5584736012530167</v>
      </c>
      <c r="K136" s="119">
        <f t="shared" si="26"/>
        <v>0.56646334753045147</v>
      </c>
      <c r="L136" s="119">
        <f t="shared" si="26"/>
        <v>0.57293976986609663</v>
      </c>
      <c r="M136" s="119">
        <f t="shared" si="26"/>
        <v>0.58401947166442858</v>
      </c>
      <c r="N136" s="119">
        <f t="shared" si="26"/>
        <v>0.59478204039491533</v>
      </c>
      <c r="O136" s="119">
        <f t="shared" si="26"/>
        <v>0.60585806977680245</v>
      </c>
      <c r="P136" s="119">
        <f t="shared" si="26"/>
        <v>0.61327447190443873</v>
      </c>
      <c r="Q136" s="119">
        <f t="shared" si="26"/>
        <v>0.62331521321233707</v>
      </c>
      <c r="R136" s="119">
        <f t="shared" ref="R136:V136" si="27">IF(R117=0,"",R117/R98)</f>
        <v>0.63444646179693764</v>
      </c>
      <c r="S136" s="119">
        <f t="shared" si="27"/>
        <v>0.65030209927836458</v>
      </c>
      <c r="T136" s="119">
        <f t="shared" si="27"/>
        <v>0.66634933758298109</v>
      </c>
      <c r="U136" s="119">
        <f t="shared" si="27"/>
        <v>0.686177218168876</v>
      </c>
      <c r="V136" s="119">
        <f t="shared" si="27"/>
        <v>0.70566135499307237</v>
      </c>
      <c r="W136" s="119">
        <f t="shared" ref="W136:Y136" si="28">IF(W117=0,"",W117/W98)</f>
        <v>0.72304106681712099</v>
      </c>
      <c r="X136" s="119">
        <f t="shared" si="28"/>
        <v>0.73914892156949641</v>
      </c>
      <c r="Y136" s="119">
        <f t="shared" si="28"/>
        <v>0.75378505791983419</v>
      </c>
      <c r="DA136" s="129" t="s">
        <v>1964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0.5039876122786352</v>
      </c>
      <c r="C137" s="124">
        <f t="shared" si="29"/>
        <v>0.5096891141742812</v>
      </c>
      <c r="D137" s="124">
        <f t="shared" si="29"/>
        <v>0.5145460283872515</v>
      </c>
      <c r="E137" s="124">
        <f t="shared" si="29"/>
        <v>0.51891897977252699</v>
      </c>
      <c r="F137" s="124">
        <f t="shared" si="29"/>
        <v>0.52548297456092019</v>
      </c>
      <c r="G137" s="124">
        <f t="shared" si="29"/>
        <v>0.53176617679321769</v>
      </c>
      <c r="H137" s="124">
        <f t="shared" si="29"/>
        <v>0.53710103958747213</v>
      </c>
      <c r="I137" s="124">
        <f t="shared" si="29"/>
        <v>0.54309232670564334</v>
      </c>
      <c r="J137" s="124">
        <f t="shared" si="29"/>
        <v>0.54907451937512908</v>
      </c>
      <c r="K137" s="124">
        <f t="shared" si="29"/>
        <v>0.55653008168900386</v>
      </c>
      <c r="L137" s="124">
        <f t="shared" si="29"/>
        <v>0.56401570197057804</v>
      </c>
      <c r="M137" s="124">
        <f t="shared" si="29"/>
        <v>0.57373569928332513</v>
      </c>
      <c r="N137" s="124">
        <f t="shared" si="29"/>
        <v>0.58518407026667041</v>
      </c>
      <c r="O137" s="124">
        <f t="shared" si="29"/>
        <v>0.59732427833189972</v>
      </c>
      <c r="P137" s="124">
        <f t="shared" si="29"/>
        <v>0.60277551676725005</v>
      </c>
      <c r="Q137" s="124">
        <f t="shared" si="29"/>
        <v>0.61320163256687799</v>
      </c>
      <c r="R137" s="124">
        <f t="shared" ref="R137:V137" si="30">IF(R118=0,"",R118/R99)</f>
        <v>0.62515041131720661</v>
      </c>
      <c r="S137" s="124">
        <f t="shared" si="30"/>
        <v>0.64142203267428921</v>
      </c>
      <c r="T137" s="124">
        <f t="shared" si="30"/>
        <v>0.65787882226029093</v>
      </c>
      <c r="U137" s="124">
        <f t="shared" si="30"/>
        <v>0.67784054855595643</v>
      </c>
      <c r="V137" s="124">
        <f t="shared" si="30"/>
        <v>0.69684822717005246</v>
      </c>
      <c r="W137" s="124">
        <f t="shared" ref="W137:Y137" si="31">IF(W118=0,"",W118/W99)</f>
        <v>0.71507032354837607</v>
      </c>
      <c r="X137" s="124">
        <f t="shared" si="31"/>
        <v>0.73005040595856141</v>
      </c>
      <c r="Y137" s="124">
        <f t="shared" si="31"/>
        <v>0.74537693637922342</v>
      </c>
      <c r="DA137" s="130" t="s">
        <v>1965</v>
      </c>
    </row>
    <row r="138" spans="1:105" ht="12" customHeight="1" x14ac:dyDescent="0.25">
      <c r="A138" s="97" t="s">
        <v>212</v>
      </c>
      <c r="B138" s="111">
        <f t="shared" ref="B138:Q138" si="32">IF(B119=0,"",B119/B100)</f>
        <v>0.49793491220466984</v>
      </c>
      <c r="C138" s="111">
        <f t="shared" si="32"/>
        <v>0.5037702088366014</v>
      </c>
      <c r="D138" s="111">
        <f t="shared" si="32"/>
        <v>0.50877304837678361</v>
      </c>
      <c r="E138" s="111">
        <f t="shared" si="32"/>
        <v>0.51324874743662185</v>
      </c>
      <c r="F138" s="111">
        <f t="shared" si="32"/>
        <v>0.51982389834955955</v>
      </c>
      <c r="G138" s="111">
        <f t="shared" si="32"/>
        <v>0.52620497833586355</v>
      </c>
      <c r="H138" s="111">
        <f t="shared" si="32"/>
        <v>0.531671225541541</v>
      </c>
      <c r="I138" s="111">
        <f t="shared" si="32"/>
        <v>0.5377469261097042</v>
      </c>
      <c r="J138" s="111">
        <f t="shared" si="32"/>
        <v>0.54375576938135017</v>
      </c>
      <c r="K138" s="111">
        <f t="shared" si="32"/>
        <v>0.5512949613943352</v>
      </c>
      <c r="L138" s="111">
        <f t="shared" si="32"/>
        <v>0.55886899449604066</v>
      </c>
      <c r="M138" s="111">
        <f t="shared" si="32"/>
        <v>0.56868527606776287</v>
      </c>
      <c r="N138" s="111">
        <f t="shared" si="32"/>
        <v>0.5802144551947257</v>
      </c>
      <c r="O138" s="111">
        <f t="shared" si="32"/>
        <v>0.59244320063839551</v>
      </c>
      <c r="P138" s="111">
        <f t="shared" si="32"/>
        <v>0.59794969828863975</v>
      </c>
      <c r="Q138" s="111">
        <f t="shared" si="32"/>
        <v>0.60846041460855171</v>
      </c>
      <c r="R138" s="111">
        <f t="shared" ref="R138:V138" si="33">IF(R119=0,"",R119/R100)</f>
        <v>0.62048787260205218</v>
      </c>
      <c r="S138" s="111">
        <f t="shared" si="33"/>
        <v>0.63687464805356098</v>
      </c>
      <c r="T138" s="111">
        <f t="shared" si="33"/>
        <v>0.65344019020106625</v>
      </c>
      <c r="U138" s="111">
        <f t="shared" si="33"/>
        <v>0.67352120377362024</v>
      </c>
      <c r="V138" s="111">
        <f t="shared" si="33"/>
        <v>0.69285319366512976</v>
      </c>
      <c r="W138" s="111">
        <f t="shared" ref="W138:Y138" si="34">IF(W119=0,"",W119/W100)</f>
        <v>0.71119389963361945</v>
      </c>
      <c r="X138" s="111">
        <f t="shared" si="34"/>
        <v>0.72644022937181585</v>
      </c>
      <c r="Y138" s="111">
        <f t="shared" si="34"/>
        <v>0.74192223592776818</v>
      </c>
      <c r="DA138" s="63" t="s">
        <v>1966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:Y139" si="37">IF(W120=0,"",W120/W101)</f>
        <v>1</v>
      </c>
      <c r="X139" s="111">
        <f t="shared" si="37"/>
        <v>1</v>
      </c>
      <c r="Y139" s="111">
        <f t="shared" si="37"/>
        <v>1</v>
      </c>
      <c r="DA139" s="63" t="s">
        <v>1967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1.9429532402555636</v>
      </c>
      <c r="C140" s="124">
        <f t="shared" si="38"/>
        <v>2.0866724705576796</v>
      </c>
      <c r="D140" s="124">
        <f t="shared" si="38"/>
        <v>2.1914398690450461</v>
      </c>
      <c r="E140" s="124">
        <f t="shared" si="38"/>
        <v>2.3371753266358812</v>
      </c>
      <c r="F140" s="124">
        <f t="shared" si="38"/>
        <v>2.4880265982508054</v>
      </c>
      <c r="G140" s="124">
        <f t="shared" si="38"/>
        <v>2.7044354690495176</v>
      </c>
      <c r="H140" s="124">
        <f t="shared" si="38"/>
        <v>2.9127796918726188</v>
      </c>
      <c r="I140" s="124">
        <f t="shared" si="38"/>
        <v>3.033087137273264</v>
      </c>
      <c r="J140" s="124">
        <f t="shared" si="38"/>
        <v>3.1151664963013621</v>
      </c>
      <c r="K140" s="124">
        <f t="shared" si="38"/>
        <v>3.2116008308519164</v>
      </c>
      <c r="L140" s="124">
        <f t="shared" si="38"/>
        <v>3.3174561605440638</v>
      </c>
      <c r="M140" s="124">
        <f t="shared" si="38"/>
        <v>3.4210182484732141</v>
      </c>
      <c r="N140" s="124">
        <f t="shared" si="38"/>
        <v>3.566252870212574</v>
      </c>
      <c r="O140" s="124">
        <f t="shared" si="38"/>
        <v>3.7651849398333539</v>
      </c>
      <c r="P140" s="124">
        <f t="shared" si="38"/>
        <v>3.9436620978485135</v>
      </c>
      <c r="Q140" s="124">
        <f t="shared" si="38"/>
        <v>4.0838935920049035</v>
      </c>
      <c r="R140" s="124">
        <f t="shared" ref="R140:V140" si="39">IF(R121=0,"",R121/R102)</f>
        <v>4.221445807306055</v>
      </c>
      <c r="S140" s="124">
        <f t="shared" si="39"/>
        <v>4.3438148133806811</v>
      </c>
      <c r="T140" s="124">
        <f t="shared" si="39"/>
        <v>4.445203245191844</v>
      </c>
      <c r="U140" s="124">
        <f t="shared" si="39"/>
        <v>4.5483114802919351</v>
      </c>
      <c r="V140" s="124">
        <f t="shared" si="39"/>
        <v>4.6147538095962721</v>
      </c>
      <c r="W140" s="124">
        <f t="shared" ref="W140:Y140" si="40">IF(W121=0,"",W121/W102)</f>
        <v>4.6539148771208332</v>
      </c>
      <c r="X140" s="124">
        <f t="shared" si="40"/>
        <v>4.6764417718933995</v>
      </c>
      <c r="Y140" s="124">
        <f t="shared" si="40"/>
        <v>4.6957664326886448</v>
      </c>
      <c r="DA140" s="130" t="s">
        <v>1968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1.9429532402555636</v>
      </c>
      <c r="C141" s="111">
        <f t="shared" si="41"/>
        <v>2.0866724705576796</v>
      </c>
      <c r="D141" s="111">
        <f t="shared" si="41"/>
        <v>2.1914398690450461</v>
      </c>
      <c r="E141" s="111">
        <f t="shared" si="41"/>
        <v>2.3371753266358812</v>
      </c>
      <c r="F141" s="111">
        <f t="shared" si="41"/>
        <v>2.4880265982508054</v>
      </c>
      <c r="G141" s="111">
        <f t="shared" si="41"/>
        <v>2.7044354690495176</v>
      </c>
      <c r="H141" s="111">
        <f t="shared" si="41"/>
        <v>2.9127796918726188</v>
      </c>
      <c r="I141" s="111">
        <f t="shared" si="41"/>
        <v>3.033087137273264</v>
      </c>
      <c r="J141" s="111">
        <f t="shared" si="41"/>
        <v>3.1151664963013621</v>
      </c>
      <c r="K141" s="111">
        <f t="shared" si="41"/>
        <v>3.2116008308519164</v>
      </c>
      <c r="L141" s="111">
        <f t="shared" si="41"/>
        <v>3.3174561605440638</v>
      </c>
      <c r="M141" s="111">
        <f t="shared" si="41"/>
        <v>3.4210182484732141</v>
      </c>
      <c r="N141" s="111">
        <f t="shared" si="41"/>
        <v>3.566252870212574</v>
      </c>
      <c r="O141" s="111">
        <f t="shared" si="41"/>
        <v>3.7651849398333539</v>
      </c>
      <c r="P141" s="111">
        <f t="shared" si="41"/>
        <v>3.9436620978485135</v>
      </c>
      <c r="Q141" s="111">
        <f t="shared" si="41"/>
        <v>4.0838935920049035</v>
      </c>
      <c r="R141" s="111">
        <f t="shared" ref="R141:V141" si="42">IF(R122=0,"",R122/R103)</f>
        <v>4.221445807306055</v>
      </c>
      <c r="S141" s="111">
        <f t="shared" si="42"/>
        <v>4.3438148133806811</v>
      </c>
      <c r="T141" s="111">
        <f t="shared" si="42"/>
        <v>4.445203245191844</v>
      </c>
      <c r="U141" s="111">
        <f t="shared" si="42"/>
        <v>4.5483114802919351</v>
      </c>
      <c r="V141" s="111">
        <f t="shared" si="42"/>
        <v>4.6147538095962721</v>
      </c>
      <c r="W141" s="111">
        <f t="shared" ref="W141:Y141" si="43">IF(W122=0,"",W122/W103)</f>
        <v>4.6539148771208332</v>
      </c>
      <c r="X141" s="111">
        <f t="shared" si="43"/>
        <v>4.6764417718933995</v>
      </c>
      <c r="Y141" s="111">
        <f t="shared" si="43"/>
        <v>4.6957664326886448</v>
      </c>
      <c r="DA141" s="63" t="s">
        <v>1969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0.55985459974530827</v>
      </c>
      <c r="C142" s="124">
        <f t="shared" si="44"/>
        <v>0.56611585605449044</v>
      </c>
      <c r="D142" s="124">
        <f t="shared" si="44"/>
        <v>0.57157524727969466</v>
      </c>
      <c r="E142" s="124">
        <f t="shared" si="44"/>
        <v>0.5758839315205766</v>
      </c>
      <c r="F142" s="124">
        <f t="shared" si="44"/>
        <v>0.58102491444367099</v>
      </c>
      <c r="G142" s="124">
        <f t="shared" si="44"/>
        <v>0.58825813954545347</v>
      </c>
      <c r="H142" s="124">
        <f t="shared" si="44"/>
        <v>0.59245712258056915</v>
      </c>
      <c r="I142" s="124">
        <f t="shared" si="44"/>
        <v>0.59785680588948864</v>
      </c>
      <c r="J142" s="124">
        <f t="shared" si="44"/>
        <v>0.60134131684107317</v>
      </c>
      <c r="K142" s="124">
        <f t="shared" si="44"/>
        <v>0.60834200406944683</v>
      </c>
      <c r="L142" s="124">
        <f t="shared" si="44"/>
        <v>0.61540880471938597</v>
      </c>
      <c r="M142" s="124">
        <f t="shared" si="44"/>
        <v>0.62477381212120131</v>
      </c>
      <c r="N142" s="124">
        <f t="shared" si="44"/>
        <v>0.63479448772085789</v>
      </c>
      <c r="O142" s="124">
        <f t="shared" si="44"/>
        <v>0.64466878577624875</v>
      </c>
      <c r="P142" s="124">
        <f t="shared" si="44"/>
        <v>0.64959167271167628</v>
      </c>
      <c r="Q142" s="124">
        <f t="shared" si="44"/>
        <v>0.65862674494573259</v>
      </c>
      <c r="R142" s="124">
        <f t="shared" ref="R142:V142" si="45">IF(R123=0,"",R123/R104)</f>
        <v>0.66902424409340333</v>
      </c>
      <c r="S142" s="124">
        <f t="shared" si="45"/>
        <v>0.68264095806110836</v>
      </c>
      <c r="T142" s="124">
        <f t="shared" si="45"/>
        <v>0.69668484760692129</v>
      </c>
      <c r="U142" s="124">
        <f t="shared" si="45"/>
        <v>0.71249776945768073</v>
      </c>
      <c r="V142" s="124">
        <f t="shared" si="45"/>
        <v>0.72751695301605668</v>
      </c>
      <c r="W142" s="124">
        <f t="shared" ref="W142:Y142" si="46">IF(W123=0,"",W123/W104)</f>
        <v>0.74193685704682666</v>
      </c>
      <c r="X142" s="124">
        <f t="shared" si="46"/>
        <v>0.75515942581704765</v>
      </c>
      <c r="Y142" s="124">
        <f t="shared" si="46"/>
        <v>0.76760712115911878</v>
      </c>
      <c r="DA142" s="130" t="s">
        <v>1970</v>
      </c>
    </row>
    <row r="143" spans="1:105" ht="12" customHeight="1" x14ac:dyDescent="0.25">
      <c r="A143" s="97" t="s">
        <v>134</v>
      </c>
      <c r="B143" s="111">
        <f t="shared" ref="B143:Q143" si="47">IF(B124=0,"",B124/B105)</f>
        <v>0.53867284838090723</v>
      </c>
      <c r="C143" s="111">
        <f t="shared" si="47"/>
        <v>0.54407957530920725</v>
      </c>
      <c r="D143" s="111">
        <f t="shared" si="47"/>
        <v>0.54976376140853001</v>
      </c>
      <c r="E143" s="111">
        <f t="shared" si="47"/>
        <v>0.55585565645761459</v>
      </c>
      <c r="F143" s="111">
        <f t="shared" si="47"/>
        <v>0.56303853940666992</v>
      </c>
      <c r="G143" s="111">
        <f t="shared" si="47"/>
        <v>0.56987302267462503</v>
      </c>
      <c r="H143" s="111">
        <f t="shared" si="47"/>
        <v>0.57763263192359626</v>
      </c>
      <c r="I143" s="111">
        <f t="shared" si="47"/>
        <v>0.58586603593846698</v>
      </c>
      <c r="J143" s="111">
        <f t="shared" si="47"/>
        <v>0.59596048698958903</v>
      </c>
      <c r="K143" s="111">
        <f t="shared" si="47"/>
        <v>0.60546652236767684</v>
      </c>
      <c r="L143" s="111">
        <f t="shared" si="47"/>
        <v>0.61415313054363985</v>
      </c>
      <c r="M143" s="111">
        <f t="shared" si="47"/>
        <v>0.62343678371677413</v>
      </c>
      <c r="N143" s="111">
        <f t="shared" si="47"/>
        <v>0.63338068553340254</v>
      </c>
      <c r="O143" s="111">
        <f t="shared" si="47"/>
        <v>0.64249772264199445</v>
      </c>
      <c r="P143" s="111">
        <f t="shared" si="47"/>
        <v>0.6470197373670048</v>
      </c>
      <c r="Q143" s="111">
        <f t="shared" si="47"/>
        <v>0.65496591092014189</v>
      </c>
      <c r="R143" s="111">
        <f t="shared" ref="R143:V143" si="48">IF(R124=0,"",R124/R105)</f>
        <v>0.66647789418677295</v>
      </c>
      <c r="S143" s="111">
        <f t="shared" si="48"/>
        <v>0.68072269844264566</v>
      </c>
      <c r="T143" s="111">
        <f t="shared" si="48"/>
        <v>0.69531718455730462</v>
      </c>
      <c r="U143" s="111">
        <f t="shared" si="48"/>
        <v>0.71021980637488857</v>
      </c>
      <c r="V143" s="111">
        <f t="shared" si="48"/>
        <v>0.72417152585334155</v>
      </c>
      <c r="W143" s="111">
        <f t="shared" ref="W143:Y143" si="49">IF(W124=0,"",W124/W105)</f>
        <v>0.73893943901550796</v>
      </c>
      <c r="X143" s="111">
        <f t="shared" si="49"/>
        <v>0.75120353374272697</v>
      </c>
      <c r="Y143" s="111">
        <f t="shared" si="49"/>
        <v>0.76382906922991189</v>
      </c>
      <c r="DA143" s="63" t="s">
        <v>1971</v>
      </c>
    </row>
    <row r="144" spans="1:105" ht="12" customHeight="1" x14ac:dyDescent="0.25">
      <c r="A144" s="97" t="s">
        <v>133</v>
      </c>
      <c r="B144" s="111">
        <f t="shared" ref="B144:Q144" si="50">IF(B125=0,"",B125/B106)</f>
        <v>0.73609423837948063</v>
      </c>
      <c r="C144" s="111">
        <f t="shared" si="50"/>
        <v>0.7672231707059185</v>
      </c>
      <c r="D144" s="111">
        <f t="shared" si="50"/>
        <v>0.7677892743938276</v>
      </c>
      <c r="E144" s="111">
        <f t="shared" si="50"/>
        <v>0.77179701388854682</v>
      </c>
      <c r="F144" s="111">
        <f t="shared" si="50"/>
        <v>0.78593223915925436</v>
      </c>
      <c r="G144" s="111">
        <f t="shared" si="50"/>
        <v>0.7832898563387517</v>
      </c>
      <c r="H144" s="111">
        <f t="shared" si="50"/>
        <v>0.78581622960660769</v>
      </c>
      <c r="I144" s="111">
        <f t="shared" si="50"/>
        <v>0.78269390313094689</v>
      </c>
      <c r="J144" s="111">
        <f t="shared" si="50"/>
        <v>0.8042915704562289</v>
      </c>
      <c r="K144" s="111">
        <f t="shared" si="50"/>
        <v>0.80737798904082936</v>
      </c>
      <c r="L144" s="111">
        <f t="shared" si="50"/>
        <v>0.80971658926906931</v>
      </c>
      <c r="M144" s="111">
        <f t="shared" si="50"/>
        <v>0.81804903511734395</v>
      </c>
      <c r="N144" s="111">
        <f t="shared" si="50"/>
        <v>0.81964752602268209</v>
      </c>
      <c r="O144" s="111">
        <f t="shared" si="50"/>
        <v>0.85017435892839477</v>
      </c>
      <c r="P144" s="111">
        <f t="shared" si="50"/>
        <v>0.86333756366733583</v>
      </c>
      <c r="Q144" s="111">
        <f t="shared" si="50"/>
        <v>0.86052491773097906</v>
      </c>
      <c r="R144" s="111">
        <f t="shared" ref="R144:V144" si="51">IF(R125=0,"",R125/R106)</f>
        <v>0.84440584953265252</v>
      </c>
      <c r="S144" s="111">
        <f t="shared" si="51"/>
        <v>0.84403771478425815</v>
      </c>
      <c r="T144" s="111">
        <f t="shared" si="51"/>
        <v>0.86247490730534815</v>
      </c>
      <c r="U144" s="111">
        <f t="shared" si="51"/>
        <v>0.8692940651042157</v>
      </c>
      <c r="V144" s="111">
        <f t="shared" si="51"/>
        <v>0.90715905202195135</v>
      </c>
      <c r="W144" s="111">
        <f t="shared" ref="W144:Y144" si="52">IF(W125=0,"",W125/W106)</f>
        <v>0.92368658547814575</v>
      </c>
      <c r="X144" s="111">
        <f t="shared" si="52"/>
        <v>0.90974061023654784</v>
      </c>
      <c r="Y144" s="111">
        <f t="shared" si="52"/>
        <v>0.9050385475576822</v>
      </c>
      <c r="DA144" s="63" t="s">
        <v>1972</v>
      </c>
    </row>
    <row r="145" spans="1:105" ht="12" customHeight="1" x14ac:dyDescent="0.25">
      <c r="A145" s="100" t="s">
        <v>212</v>
      </c>
      <c r="B145" s="112">
        <f t="shared" ref="B145:Q145" si="53">IF(B126=0,"",B126/B107)</f>
        <v>0.53867284838090723</v>
      </c>
      <c r="C145" s="112">
        <f t="shared" si="53"/>
        <v>0.57366356831851706</v>
      </c>
      <c r="D145" s="112">
        <f t="shared" si="53"/>
        <v>0.58021085209524859</v>
      </c>
      <c r="E145" s="112">
        <f t="shared" si="53"/>
        <v>0.59001118028625898</v>
      </c>
      <c r="F145" s="112">
        <f t="shared" si="53"/>
        <v>0.59394547982576396</v>
      </c>
      <c r="G145" s="112">
        <f t="shared" si="53"/>
        <v>0.59534522935937406</v>
      </c>
      <c r="H145" s="112">
        <f t="shared" si="53"/>
        <v>0.60251279955534032</v>
      </c>
      <c r="I145" s="112">
        <f t="shared" si="53"/>
        <v>0.61172711388160417</v>
      </c>
      <c r="J145" s="112">
        <f t="shared" si="53"/>
        <v>0.62143011759107758</v>
      </c>
      <c r="K145" s="112">
        <f t="shared" si="53"/>
        <v>0.63335633416802017</v>
      </c>
      <c r="L145" s="112">
        <f t="shared" si="53"/>
        <v>0.63817454888733638</v>
      </c>
      <c r="M145" s="112">
        <f t="shared" si="53"/>
        <v>0.64185476212010684</v>
      </c>
      <c r="N145" s="112">
        <f t="shared" si="53"/>
        <v>0.64586893159135905</v>
      </c>
      <c r="O145" s="112">
        <f t="shared" si="53"/>
        <v>0.65528471109771191</v>
      </c>
      <c r="P145" s="112">
        <f t="shared" si="53"/>
        <v>0.66389483970995922</v>
      </c>
      <c r="Q145" s="112">
        <f t="shared" si="53"/>
        <v>0.67672974083290605</v>
      </c>
      <c r="R145" s="112">
        <f t="shared" ref="R145:V145" si="54">IF(R126=0,"",R126/R107)</f>
        <v>0.69138813226333129</v>
      </c>
      <c r="S145" s="112">
        <f t="shared" si="54"/>
        <v>0.70284400153859217</v>
      </c>
      <c r="T145" s="112">
        <f t="shared" si="54"/>
        <v>0.71452723429246434</v>
      </c>
      <c r="U145" s="112">
        <f t="shared" si="54"/>
        <v>0.72749755723795106</v>
      </c>
      <c r="V145" s="112">
        <f t="shared" si="54"/>
        <v>0.73421474585841051</v>
      </c>
      <c r="W145" s="112">
        <f t="shared" ref="W145:Y145" si="55">IF(W126=0,"",W126/W107)</f>
        <v>0.75459580935834636</v>
      </c>
      <c r="X145" s="112">
        <f t="shared" si="55"/>
        <v>0.77721993608552498</v>
      </c>
      <c r="Y145" s="112">
        <f t="shared" si="55"/>
        <v>0.78540471868109796</v>
      </c>
      <c r="DA145" s="131" t="s">
        <v>1973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:Y146" si="58">IF(W127=0,"",W127/W108)</f>
        <v>1</v>
      </c>
      <c r="X146" s="113">
        <f t="shared" si="58"/>
        <v>1</v>
      </c>
      <c r="Y146" s="113">
        <f t="shared" si="58"/>
        <v>1</v>
      </c>
      <c r="DA146" s="132" t="s">
        <v>1974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0.65118384724683143</v>
      </c>
      <c r="C147" s="112">
        <f t="shared" si="59"/>
        <v>0.65601264047313756</v>
      </c>
      <c r="D147" s="112">
        <f t="shared" si="59"/>
        <v>0.65908938915773407</v>
      </c>
      <c r="E147" s="112">
        <f t="shared" si="59"/>
        <v>0.66112778667531236</v>
      </c>
      <c r="F147" s="112">
        <f t="shared" si="59"/>
        <v>0.66510571598836032</v>
      </c>
      <c r="G147" s="112">
        <f t="shared" si="59"/>
        <v>0.66910882357047174</v>
      </c>
      <c r="H147" s="112">
        <f t="shared" si="59"/>
        <v>0.67217630229174175</v>
      </c>
      <c r="I147" s="112">
        <f t="shared" si="59"/>
        <v>0.67391263029514126</v>
      </c>
      <c r="J147" s="112">
        <f t="shared" si="59"/>
        <v>0.67529847338808913</v>
      </c>
      <c r="K147" s="112">
        <f t="shared" si="59"/>
        <v>0.67580336666427798</v>
      </c>
      <c r="L147" s="112">
        <f t="shared" si="59"/>
        <v>0.67602139622874924</v>
      </c>
      <c r="M147" s="112">
        <f t="shared" si="59"/>
        <v>0.67756746997716932</v>
      </c>
      <c r="N147" s="112">
        <f t="shared" si="59"/>
        <v>0.6819279167296457</v>
      </c>
      <c r="O147" s="112">
        <f t="shared" si="59"/>
        <v>0.69922926515299233</v>
      </c>
      <c r="P147" s="112">
        <f t="shared" si="59"/>
        <v>0.70365776149612747</v>
      </c>
      <c r="Q147" s="112">
        <f t="shared" si="59"/>
        <v>0.711142803602831</v>
      </c>
      <c r="R147" s="112">
        <f t="shared" ref="R147:V147" si="60">IF(R128=0,"",R128/R109)</f>
        <v>0.71688297852701999</v>
      </c>
      <c r="S147" s="112">
        <f t="shared" si="60"/>
        <v>0.71898707378935289</v>
      </c>
      <c r="T147" s="112">
        <f t="shared" si="60"/>
        <v>0.72266343745915806</v>
      </c>
      <c r="U147" s="112">
        <f t="shared" si="60"/>
        <v>0.74597050309401747</v>
      </c>
      <c r="V147" s="112">
        <f t="shared" si="60"/>
        <v>0.75734123280848331</v>
      </c>
      <c r="W147" s="112">
        <f t="shared" ref="W147:Y147" si="61">IF(W128=0,"",W128/W109)</f>
        <v>0.76626744891784404</v>
      </c>
      <c r="X147" s="112">
        <f t="shared" si="61"/>
        <v>0.76995615708698673</v>
      </c>
      <c r="Y147" s="112">
        <f t="shared" si="61"/>
        <v>0.77710815861251892</v>
      </c>
      <c r="DA147" s="131" t="s">
        <v>1975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0.81682830902649439</v>
      </c>
      <c r="C148" s="113">
        <f t="shared" si="62"/>
        <v>0.83063623397617325</v>
      </c>
      <c r="D148" s="113">
        <f t="shared" si="62"/>
        <v>0.8282204472793917</v>
      </c>
      <c r="E148" s="113">
        <f t="shared" si="62"/>
        <v>0.82651707709626354</v>
      </c>
      <c r="F148" s="113">
        <f t="shared" si="62"/>
        <v>0.83630583342998277</v>
      </c>
      <c r="G148" s="113">
        <f t="shared" si="62"/>
        <v>0.8339939399067724</v>
      </c>
      <c r="H148" s="113">
        <f t="shared" si="62"/>
        <v>0.8324844110340055</v>
      </c>
      <c r="I148" s="113">
        <f t="shared" si="62"/>
        <v>0.82464888027004024</v>
      </c>
      <c r="J148" s="113">
        <f t="shared" si="62"/>
        <v>0.83916705850293172</v>
      </c>
      <c r="K148" s="113">
        <f t="shared" si="62"/>
        <v>0.83508731930106062</v>
      </c>
      <c r="L148" s="113">
        <f t="shared" si="62"/>
        <v>0.83446613709468709</v>
      </c>
      <c r="M148" s="113">
        <f t="shared" si="62"/>
        <v>0.84384777930407984</v>
      </c>
      <c r="N148" s="113">
        <f t="shared" si="62"/>
        <v>0.84606053698998662</v>
      </c>
      <c r="O148" s="113">
        <f t="shared" si="62"/>
        <v>0.87537360913015094</v>
      </c>
      <c r="P148" s="113">
        <f t="shared" si="62"/>
        <v>0.88490933873697764</v>
      </c>
      <c r="Q148" s="113">
        <f t="shared" si="62"/>
        <v>0.88193474559972396</v>
      </c>
      <c r="R148" s="113">
        <f t="shared" ref="R148:V148" si="63">IF(R129=0,"",R129/R110)</f>
        <v>0.8620310913581265</v>
      </c>
      <c r="S148" s="113">
        <f t="shared" si="63"/>
        <v>0.85615150206050672</v>
      </c>
      <c r="T148" s="113">
        <f t="shared" si="63"/>
        <v>0.86870967271007071</v>
      </c>
      <c r="U148" s="113">
        <f t="shared" si="63"/>
        <v>0.8769585449250954</v>
      </c>
      <c r="V148" s="113">
        <f t="shared" si="63"/>
        <v>0.91506622040638319</v>
      </c>
      <c r="W148" s="113">
        <f t="shared" ref="W148:Y148" si="64">IF(W129=0,"",W129/W110)</f>
        <v>0.92850698779761953</v>
      </c>
      <c r="X148" s="113">
        <f t="shared" si="64"/>
        <v>0.91198566131748993</v>
      </c>
      <c r="Y148" s="113">
        <f t="shared" si="64"/>
        <v>0.90632153871417875</v>
      </c>
      <c r="DA148" s="132" t="s">
        <v>1976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0.65118384724683143</v>
      </c>
      <c r="C149" s="111">
        <f t="shared" si="65"/>
        <v>0.666911447418291</v>
      </c>
      <c r="D149" s="111">
        <f t="shared" si="65"/>
        <v>0.66838288900235643</v>
      </c>
      <c r="E149" s="111">
        <f t="shared" si="65"/>
        <v>0.66972096360028299</v>
      </c>
      <c r="F149" s="111">
        <f t="shared" si="65"/>
        <v>0.67052384664500342</v>
      </c>
      <c r="G149" s="111">
        <f t="shared" si="65"/>
        <v>0.6715902439322845</v>
      </c>
      <c r="H149" s="111">
        <f t="shared" si="65"/>
        <v>0.67249101412760004</v>
      </c>
      <c r="I149" s="111">
        <f t="shared" si="65"/>
        <v>0.67305022263688763</v>
      </c>
      <c r="J149" s="111">
        <f t="shared" si="65"/>
        <v>0.67572493746826634</v>
      </c>
      <c r="K149" s="111">
        <f t="shared" si="65"/>
        <v>0.67611053461884463</v>
      </c>
      <c r="L149" s="111">
        <f t="shared" si="65"/>
        <v>0.67640978013070607</v>
      </c>
      <c r="M149" s="111">
        <f t="shared" si="65"/>
        <v>0.68329715841457062</v>
      </c>
      <c r="N149" s="111">
        <f t="shared" si="65"/>
        <v>0.68813592106710675</v>
      </c>
      <c r="O149" s="111">
        <f t="shared" si="65"/>
        <v>0.70191616434266746</v>
      </c>
      <c r="P149" s="111">
        <f t="shared" si="65"/>
        <v>0.70644659886365624</v>
      </c>
      <c r="Q149" s="111">
        <f t="shared" si="65"/>
        <v>0.71736977751825315</v>
      </c>
      <c r="R149" s="111">
        <f t="shared" ref="R149:V149" si="66">IF(R130=0,"",R130/R111)</f>
        <v>0.72050568788632441</v>
      </c>
      <c r="S149" s="111">
        <f t="shared" si="66"/>
        <v>0.72235772796759989</v>
      </c>
      <c r="T149" s="111">
        <f t="shared" si="66"/>
        <v>0.72518634602120502</v>
      </c>
      <c r="U149" s="111">
        <f t="shared" si="66"/>
        <v>0.74040904878559033</v>
      </c>
      <c r="V149" s="111">
        <f t="shared" si="66"/>
        <v>0.75213565090914458</v>
      </c>
      <c r="W149" s="111">
        <f t="shared" ref="W149:Y149" si="67">IF(W130=0,"",W130/W111)</f>
        <v>0.76376243493207074</v>
      </c>
      <c r="X149" s="111">
        <f t="shared" si="67"/>
        <v>0.78082788236276701</v>
      </c>
      <c r="Y149" s="111">
        <f t="shared" si="67"/>
        <v>0.78725288015624584</v>
      </c>
      <c r="DA149" s="63" t="s">
        <v>1977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:Y150" si="70">IF(W131=0,"",W131/W112)</f>
        <v>1</v>
      </c>
      <c r="X150" s="111">
        <f t="shared" si="70"/>
        <v>1</v>
      </c>
      <c r="Y150" s="111">
        <f t="shared" si="70"/>
        <v>1</v>
      </c>
      <c r="DA150" s="63" t="s">
        <v>1978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0.65878844658406799</v>
      </c>
      <c r="C151" s="124">
        <f t="shared" si="71"/>
        <v>0.66077162072864604</v>
      </c>
      <c r="D151" s="124">
        <f t="shared" si="71"/>
        <v>0.66239753582536887</v>
      </c>
      <c r="E151" s="124">
        <f t="shared" si="71"/>
        <v>0.66328831622528339</v>
      </c>
      <c r="F151" s="124">
        <f t="shared" si="71"/>
        <v>0.66282827016664092</v>
      </c>
      <c r="G151" s="124">
        <f t="shared" si="71"/>
        <v>0.66616161779078242</v>
      </c>
      <c r="H151" s="124">
        <f t="shared" si="71"/>
        <v>0.66456327036169505</v>
      </c>
      <c r="I151" s="124">
        <f t="shared" si="71"/>
        <v>0.66524985504600831</v>
      </c>
      <c r="J151" s="124">
        <f t="shared" si="71"/>
        <v>0.67089559923752051</v>
      </c>
      <c r="K151" s="124">
        <f t="shared" si="71"/>
        <v>0.66995428230781673</v>
      </c>
      <c r="L151" s="124">
        <f t="shared" si="71"/>
        <v>0.66893490791382504</v>
      </c>
      <c r="M151" s="124">
        <f t="shared" si="71"/>
        <v>0.67242254958337411</v>
      </c>
      <c r="N151" s="124">
        <f t="shared" si="71"/>
        <v>0.67182626318577876</v>
      </c>
      <c r="O151" s="124">
        <f t="shared" si="71"/>
        <v>0.67362445444130703</v>
      </c>
      <c r="P151" s="124">
        <f t="shared" si="71"/>
        <v>0.67387227733822475</v>
      </c>
      <c r="Q151" s="124">
        <f t="shared" si="71"/>
        <v>0.67901560316254961</v>
      </c>
      <c r="R151" s="124">
        <f t="shared" ref="R151:V151" si="72">IF(R132=0,"",R132/R113)</f>
        <v>0.67947514819451682</v>
      </c>
      <c r="S151" s="124">
        <f t="shared" si="72"/>
        <v>0.68924399865290187</v>
      </c>
      <c r="T151" s="124">
        <f t="shared" si="72"/>
        <v>0.70022401702733217</v>
      </c>
      <c r="U151" s="124">
        <f t="shared" si="72"/>
        <v>0.71578357890698974</v>
      </c>
      <c r="V151" s="124">
        <f t="shared" si="72"/>
        <v>0.72270653983210564</v>
      </c>
      <c r="W151" s="124">
        <f t="shared" ref="W151:Y151" si="73">IF(W132=0,"",W132/W113)</f>
        <v>0.72867241695904306</v>
      </c>
      <c r="X151" s="124">
        <f t="shared" si="73"/>
        <v>0.718175223657185</v>
      </c>
      <c r="Y151" s="124">
        <f t="shared" si="73"/>
        <v>0.72665981746151043</v>
      </c>
      <c r="DA151" s="130" t="s">
        <v>1979</v>
      </c>
    </row>
    <row r="152" spans="1:105" ht="12" customHeight="1" x14ac:dyDescent="0.25">
      <c r="A152" s="97" t="s">
        <v>175</v>
      </c>
      <c r="B152" s="111">
        <f t="shared" ref="B152:Q152" si="74">IF(B133=0,"",B133/B114)</f>
        <v>0.60340655542741561</v>
      </c>
      <c r="C152" s="111">
        <f t="shared" si="74"/>
        <v>0.60456823068965659</v>
      </c>
      <c r="D152" s="111">
        <f t="shared" si="74"/>
        <v>0.60571263171460388</v>
      </c>
      <c r="E152" s="111">
        <f t="shared" si="74"/>
        <v>0.60685606019669069</v>
      </c>
      <c r="F152" s="111">
        <f t="shared" si="74"/>
        <v>0.60803925054365549</v>
      </c>
      <c r="G152" s="111">
        <f t="shared" si="74"/>
        <v>0.60916547020288736</v>
      </c>
      <c r="H152" s="111">
        <f t="shared" si="74"/>
        <v>0.61028188440505193</v>
      </c>
      <c r="I152" s="111">
        <f t="shared" si="74"/>
        <v>0.61080621677987235</v>
      </c>
      <c r="J152" s="111">
        <f t="shared" si="74"/>
        <v>0.61101370119169662</v>
      </c>
      <c r="K152" s="111">
        <f t="shared" si="74"/>
        <v>0.61132320235447546</v>
      </c>
      <c r="L152" s="111">
        <f t="shared" si="74"/>
        <v>0.61164365706537993</v>
      </c>
      <c r="M152" s="111">
        <f t="shared" si="74"/>
        <v>0.61195954752761328</v>
      </c>
      <c r="N152" s="111">
        <f t="shared" si="74"/>
        <v>0.61226236945163448</v>
      </c>
      <c r="O152" s="111">
        <f t="shared" si="74"/>
        <v>0.61250617811248231</v>
      </c>
      <c r="P152" s="111">
        <f t="shared" si="74"/>
        <v>0.61265985183147298</v>
      </c>
      <c r="Q152" s="111">
        <f t="shared" si="74"/>
        <v>0.61290948811407786</v>
      </c>
      <c r="R152" s="111">
        <f t="shared" ref="R152:V152" si="75">IF(R133=0,"",R133/R114)</f>
        <v>0.61350341026070987</v>
      </c>
      <c r="S152" s="111">
        <f t="shared" si="75"/>
        <v>0.61456801549907114</v>
      </c>
      <c r="T152" s="111">
        <f t="shared" si="75"/>
        <v>0.61619804295518443</v>
      </c>
      <c r="U152" s="111">
        <f t="shared" si="75"/>
        <v>0.61834624115226322</v>
      </c>
      <c r="V152" s="111">
        <f t="shared" si="75"/>
        <v>0.62088648618112807</v>
      </c>
      <c r="W152" s="111">
        <f t="shared" ref="W152:Y152" si="76">IF(W133=0,"",W133/W114)</f>
        <v>0.62327266827039074</v>
      </c>
      <c r="X152" s="111">
        <f t="shared" si="76"/>
        <v>0.62551916123100393</v>
      </c>
      <c r="Y152" s="111">
        <f t="shared" si="76"/>
        <v>0.62714602487699045</v>
      </c>
      <c r="DA152" s="63" t="s">
        <v>1980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0.75367088097410984</v>
      </c>
      <c r="C153" s="45">
        <f t="shared" si="77"/>
        <v>0.75648142508323857</v>
      </c>
      <c r="D153" s="45">
        <f t="shared" si="77"/>
        <v>0.7587314784069995</v>
      </c>
      <c r="E153" s="45">
        <f t="shared" si="77"/>
        <v>0.76070354130154594</v>
      </c>
      <c r="F153" s="45">
        <f t="shared" si="77"/>
        <v>0.76351019527560871</v>
      </c>
      <c r="G153" s="45">
        <f t="shared" si="77"/>
        <v>0.76635362544487473</v>
      </c>
      <c r="H153" s="45">
        <f t="shared" si="77"/>
        <v>0.76910019645372407</v>
      </c>
      <c r="I153" s="45">
        <f t="shared" si="77"/>
        <v>0.77081974537064923</v>
      </c>
      <c r="J153" s="45">
        <f t="shared" si="77"/>
        <v>0.7718305467244696</v>
      </c>
      <c r="K153" s="45">
        <f t="shared" si="77"/>
        <v>0.77355606138600508</v>
      </c>
      <c r="L153" s="45">
        <f t="shared" si="77"/>
        <v>0.7749562304644243</v>
      </c>
      <c r="M153" s="45">
        <f t="shared" si="77"/>
        <v>0.77685654701953255</v>
      </c>
      <c r="N153" s="45">
        <f t="shared" si="77"/>
        <v>0.77912930817037884</v>
      </c>
      <c r="O153" s="45">
        <f t="shared" si="77"/>
        <v>0.78175728175145531</v>
      </c>
      <c r="P153" s="45">
        <f t="shared" si="77"/>
        <v>0.78428551391665779</v>
      </c>
      <c r="Q153" s="45">
        <f t="shared" si="77"/>
        <v>0.7892599770383103</v>
      </c>
      <c r="R153" s="45">
        <f t="shared" ref="R153:V153" si="78">IF(R134=0,"",R134/R115)</f>
        <v>0.79507081303526139</v>
      </c>
      <c r="S153" s="45">
        <f t="shared" si="78"/>
        <v>0.80461716309528253</v>
      </c>
      <c r="T153" s="45">
        <f t="shared" si="78"/>
        <v>0.81518252184054163</v>
      </c>
      <c r="U153" s="45">
        <f t="shared" si="78"/>
        <v>0.82916959358441533</v>
      </c>
      <c r="V153" s="45">
        <f t="shared" si="78"/>
        <v>0.84059988375683214</v>
      </c>
      <c r="W153" s="45">
        <f t="shared" ref="W153:Y153" si="79">IF(W134=0,"",W134/W115)</f>
        <v>0.85120247360878487</v>
      </c>
      <c r="X153" s="45">
        <f t="shared" si="79"/>
        <v>0.85792490440135261</v>
      </c>
      <c r="Y153" s="45">
        <f t="shared" si="79"/>
        <v>0.86842700417660357</v>
      </c>
      <c r="DA153" s="60" t="s">
        <v>1981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7733.609646840001</v>
      </c>
      <c r="C155" s="117">
        <f t="shared" si="80"/>
        <v>8507.2636756800002</v>
      </c>
      <c r="D155" s="117">
        <f t="shared" si="80"/>
        <v>8118.4684600800001</v>
      </c>
      <c r="E155" s="117">
        <f t="shared" si="80"/>
        <v>8452.6058271600014</v>
      </c>
      <c r="F155" s="117">
        <f t="shared" si="80"/>
        <v>8345.0231488799982</v>
      </c>
      <c r="G155" s="117">
        <f t="shared" si="80"/>
        <v>8206.2291682800005</v>
      </c>
      <c r="H155" s="117">
        <f t="shared" si="80"/>
        <v>8190.9347374800009</v>
      </c>
      <c r="I155" s="117">
        <f t="shared" si="80"/>
        <v>7667.6351716799963</v>
      </c>
      <c r="J155" s="117">
        <f t="shared" si="80"/>
        <v>8175.5314502400024</v>
      </c>
      <c r="K155" s="117">
        <f t="shared" si="80"/>
        <v>8205.2912660400052</v>
      </c>
      <c r="L155" s="117">
        <f t="shared" si="80"/>
        <v>9361.4890406399973</v>
      </c>
      <c r="M155" s="117">
        <f t="shared" si="80"/>
        <v>7312.8118496399975</v>
      </c>
      <c r="N155" s="117">
        <f t="shared" si="80"/>
        <v>8149.4404397999988</v>
      </c>
      <c r="O155" s="117">
        <f t="shared" si="80"/>
        <v>8781.108308279996</v>
      </c>
      <c r="P155" s="117">
        <f t="shared" si="80"/>
        <v>6853.5457214400003</v>
      </c>
      <c r="Q155" s="117">
        <f t="shared" si="80"/>
        <v>7547.9254012799993</v>
      </c>
      <c r="R155" s="117">
        <f t="shared" ref="R155:V155" si="81">R156+R159+R161+R170</f>
        <v>7983.2081736000036</v>
      </c>
      <c r="S155" s="117">
        <f t="shared" si="81"/>
        <v>7811.7207062400012</v>
      </c>
      <c r="T155" s="117">
        <f t="shared" si="81"/>
        <v>7811.8609936721396</v>
      </c>
      <c r="U155" s="117">
        <f t="shared" si="81"/>
        <v>7769.6772019845203</v>
      </c>
      <c r="V155" s="117">
        <f t="shared" si="81"/>
        <v>7335.4310630938489</v>
      </c>
      <c r="W155" s="117">
        <f t="shared" ref="W155:Y155" si="82">W156+W159+W161+W170</f>
        <v>8593.6349306033881</v>
      </c>
      <c r="X155" s="117">
        <f t="shared" si="82"/>
        <v>6829.8277397170987</v>
      </c>
      <c r="Y155" s="117">
        <f t="shared" si="82"/>
        <v>6708.8722375809593</v>
      </c>
      <c r="DA155" s="129" t="s">
        <v>2132</v>
      </c>
    </row>
    <row r="156" spans="1:105" ht="12" customHeight="1" x14ac:dyDescent="0.25">
      <c r="A156" s="121" t="s">
        <v>57</v>
      </c>
      <c r="B156" s="122">
        <f t="shared" ref="B156:Q156" si="83">SUM(B157:B158)</f>
        <v>7015.7925477079389</v>
      </c>
      <c r="C156" s="122">
        <f t="shared" si="83"/>
        <v>7770.1461405480213</v>
      </c>
      <c r="D156" s="122">
        <f t="shared" si="83"/>
        <v>7377.2115297920473</v>
      </c>
      <c r="E156" s="122">
        <f t="shared" si="83"/>
        <v>7711.6420607512573</v>
      </c>
      <c r="F156" s="122">
        <f t="shared" si="83"/>
        <v>7461.2092996573765</v>
      </c>
      <c r="G156" s="122">
        <f t="shared" si="83"/>
        <v>7295.6909711686703</v>
      </c>
      <c r="H156" s="122">
        <f t="shared" si="83"/>
        <v>7207.5947296810336</v>
      </c>
      <c r="I156" s="122">
        <f t="shared" si="83"/>
        <v>6690.6312263062664</v>
      </c>
      <c r="J156" s="122">
        <f t="shared" si="83"/>
        <v>7127.7075782391566</v>
      </c>
      <c r="K156" s="122">
        <f t="shared" si="83"/>
        <v>7070.8025279122048</v>
      </c>
      <c r="L156" s="122">
        <f t="shared" si="83"/>
        <v>8235.8599378982763</v>
      </c>
      <c r="M156" s="122">
        <f t="shared" si="83"/>
        <v>6265.8093956046041</v>
      </c>
      <c r="N156" s="122">
        <f t="shared" si="83"/>
        <v>7012.899173609946</v>
      </c>
      <c r="O156" s="122">
        <f t="shared" si="83"/>
        <v>7668.4397427052745</v>
      </c>
      <c r="P156" s="122">
        <f t="shared" si="83"/>
        <v>5727.4855259890201</v>
      </c>
      <c r="Q156" s="122">
        <f t="shared" si="83"/>
        <v>6445.858248398712</v>
      </c>
      <c r="R156" s="122">
        <f t="shared" ref="R156:V156" si="84">SUM(R157:R158)</f>
        <v>6816.0407487162229</v>
      </c>
      <c r="S156" s="122">
        <f t="shared" si="84"/>
        <v>6678.4196797829009</v>
      </c>
      <c r="T156" s="122">
        <f t="shared" si="84"/>
        <v>6677.9605381806114</v>
      </c>
      <c r="U156" s="122">
        <f t="shared" si="84"/>
        <v>6580.6897850533696</v>
      </c>
      <c r="V156" s="122">
        <f t="shared" si="84"/>
        <v>6345.1606614257371</v>
      </c>
      <c r="W156" s="122">
        <f t="shared" ref="W156:Y156" si="85">SUM(W157:W158)</f>
        <v>7560.6407271655189</v>
      </c>
      <c r="X156" s="122">
        <f t="shared" si="85"/>
        <v>6099.1586000767129</v>
      </c>
      <c r="Y156" s="122">
        <f t="shared" si="85"/>
        <v>6033.8979656139218</v>
      </c>
      <c r="DA156" s="130" t="s">
        <v>2133</v>
      </c>
    </row>
    <row r="157" spans="1:105" ht="12" customHeight="1" x14ac:dyDescent="0.25">
      <c r="A157" s="97" t="s">
        <v>212</v>
      </c>
      <c r="B157" s="98">
        <v>7015.7925477079389</v>
      </c>
      <c r="C157" s="98">
        <v>7770.1461405480213</v>
      </c>
      <c r="D157" s="98">
        <v>7377.2115297920473</v>
      </c>
      <c r="E157" s="98">
        <v>7711.6420607512573</v>
      </c>
      <c r="F157" s="98">
        <v>7461.2092996573765</v>
      </c>
      <c r="G157" s="98">
        <v>7295.6909711686703</v>
      </c>
      <c r="H157" s="98">
        <v>7207.5947296810336</v>
      </c>
      <c r="I157" s="98">
        <v>6690.6312263062664</v>
      </c>
      <c r="J157" s="98">
        <v>7127.7075782391566</v>
      </c>
      <c r="K157" s="98">
        <v>7070.8025279122048</v>
      </c>
      <c r="L157" s="98">
        <v>8235.8599378982763</v>
      </c>
      <c r="M157" s="98">
        <v>6265.8093956046041</v>
      </c>
      <c r="N157" s="98">
        <v>7012.899173609946</v>
      </c>
      <c r="O157" s="98">
        <v>7668.4397427052745</v>
      </c>
      <c r="P157" s="98">
        <v>5727.4855259890201</v>
      </c>
      <c r="Q157" s="98">
        <v>6445.858248398712</v>
      </c>
      <c r="R157" s="98">
        <v>6816.0407487162229</v>
      </c>
      <c r="S157" s="98">
        <v>6678.4196797829009</v>
      </c>
      <c r="T157" s="98">
        <v>6677.9605381806114</v>
      </c>
      <c r="U157" s="98">
        <v>6580.6897850533696</v>
      </c>
      <c r="V157" s="98">
        <v>6345.1606614257371</v>
      </c>
      <c r="W157" s="98">
        <v>7560.6407271655189</v>
      </c>
      <c r="X157" s="98">
        <v>6099.1586000767129</v>
      </c>
      <c r="Y157" s="98">
        <v>6033.8979656139218</v>
      </c>
      <c r="DA157" s="63" t="s">
        <v>2134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2135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2136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2137</v>
      </c>
    </row>
    <row r="161" spans="1:105" ht="12" customHeight="1" x14ac:dyDescent="0.25">
      <c r="A161" s="121" t="s">
        <v>55</v>
      </c>
      <c r="B161" s="122">
        <v>639.42255233277228</v>
      </c>
      <c r="C161" s="122">
        <v>653.49808925353182</v>
      </c>
      <c r="D161" s="122">
        <v>657.53223476034475</v>
      </c>
      <c r="E161" s="122">
        <v>651.10170792849453</v>
      </c>
      <c r="F161" s="122">
        <v>782.44984939191943</v>
      </c>
      <c r="G161" s="122">
        <v>804.71752908032045</v>
      </c>
      <c r="H161" s="122">
        <v>872.98102595251703</v>
      </c>
      <c r="I161" s="122">
        <v>865.26850819106403</v>
      </c>
      <c r="J161" s="122">
        <v>961.05568707376528</v>
      </c>
      <c r="K161" s="122">
        <v>1036.4251933818075</v>
      </c>
      <c r="L161" s="122">
        <v>1024.2557047108294</v>
      </c>
      <c r="M161" s="122">
        <v>954.4997435682327</v>
      </c>
      <c r="N161" s="122">
        <v>1035.4101553176392</v>
      </c>
      <c r="O161" s="122">
        <v>1012.5962478898241</v>
      </c>
      <c r="P161" s="122">
        <v>1024.8526647368603</v>
      </c>
      <c r="Q161" s="122">
        <v>998.87916037324385</v>
      </c>
      <c r="R161" s="122">
        <v>1059.1806782749006</v>
      </c>
      <c r="S161" s="122">
        <v>1033.56492364677</v>
      </c>
      <c r="T161" s="122">
        <v>1042.4104821001529</v>
      </c>
      <c r="U161" s="122">
        <v>1105.583663760294</v>
      </c>
      <c r="V161" s="122">
        <v>900.09965433227342</v>
      </c>
      <c r="W161" s="122">
        <v>942.86136526238715</v>
      </c>
      <c r="X161" s="122">
        <v>653.13025479109433</v>
      </c>
      <c r="Y161" s="122">
        <v>603.03743342149005</v>
      </c>
      <c r="DA161" s="130" t="s">
        <v>2138</v>
      </c>
    </row>
    <row r="162" spans="1:105" ht="12" customHeight="1" x14ac:dyDescent="0.25">
      <c r="A162" s="97" t="s">
        <v>134</v>
      </c>
      <c r="B162" s="98">
        <v>639.41456530279515</v>
      </c>
      <c r="C162" s="98">
        <v>653.47808313803148</v>
      </c>
      <c r="D162" s="98">
        <v>657.50743931607269</v>
      </c>
      <c r="E162" s="98">
        <v>651.06359748558521</v>
      </c>
      <c r="F162" s="98">
        <v>782.40150774463063</v>
      </c>
      <c r="G162" s="98">
        <v>804.66733214081717</v>
      </c>
      <c r="H162" s="98">
        <v>872.91332151179085</v>
      </c>
      <c r="I162" s="98">
        <v>865.1701030415511</v>
      </c>
      <c r="J162" s="98">
        <v>960.90930868039982</v>
      </c>
      <c r="K162" s="98">
        <v>1036.1152551914706</v>
      </c>
      <c r="L162" s="98">
        <v>1023.8680344994889</v>
      </c>
      <c r="M162" s="98">
        <v>954.11621552650854</v>
      </c>
      <c r="N162" s="98">
        <v>1034.9579228014143</v>
      </c>
      <c r="O162" s="98">
        <v>1012.170840753741</v>
      </c>
      <c r="P162" s="98">
        <v>1024.4101734719641</v>
      </c>
      <c r="Q162" s="98">
        <v>998.35837402025936</v>
      </c>
      <c r="R162" s="98">
        <v>1058.4343025288256</v>
      </c>
      <c r="S162" s="98">
        <v>1032.7454846500989</v>
      </c>
      <c r="T162" s="98">
        <v>1041.6107883466173</v>
      </c>
      <c r="U162" s="98">
        <v>1104.6761947433858</v>
      </c>
      <c r="V162" s="98">
        <v>899.58710691031195</v>
      </c>
      <c r="W162" s="98">
        <v>942.30214709250026</v>
      </c>
      <c r="X162" s="98">
        <v>652.43025575270747</v>
      </c>
      <c r="Y162" s="98">
        <v>602.28763244376444</v>
      </c>
      <c r="DA162" s="63" t="s">
        <v>2139</v>
      </c>
    </row>
    <row r="163" spans="1:105" ht="12" customHeight="1" x14ac:dyDescent="0.25">
      <c r="A163" s="97" t="s">
        <v>133</v>
      </c>
      <c r="B163" s="98">
        <v>7.9870299771266848E-3</v>
      </c>
      <c r="C163" s="98">
        <v>2.0006115500304678E-2</v>
      </c>
      <c r="D163" s="98">
        <v>2.4795444272098448E-2</v>
      </c>
      <c r="E163" s="98">
        <v>3.8110442909361171E-2</v>
      </c>
      <c r="F163" s="98">
        <v>4.8341647288743794E-2</v>
      </c>
      <c r="G163" s="98">
        <v>5.0196939503261546E-2</v>
      </c>
      <c r="H163" s="98">
        <v>6.7704440726231496E-2</v>
      </c>
      <c r="I163" s="98">
        <v>9.8405149512943227E-2</v>
      </c>
      <c r="J163" s="98">
        <v>0.14637839336548283</v>
      </c>
      <c r="K163" s="98">
        <v>0.30993819033697606</v>
      </c>
      <c r="L163" s="98">
        <v>0.38767021134040536</v>
      </c>
      <c r="M163" s="98">
        <v>0.38352804172420579</v>
      </c>
      <c r="N163" s="98">
        <v>0.45223251622490979</v>
      </c>
      <c r="O163" s="98">
        <v>0.4254071360831137</v>
      </c>
      <c r="P163" s="98">
        <v>0.44249126489618801</v>
      </c>
      <c r="Q163" s="98">
        <v>0.52078635298445608</v>
      </c>
      <c r="R163" s="98">
        <v>0.74637574607499457</v>
      </c>
      <c r="S163" s="98">
        <v>0.81943899667114062</v>
      </c>
      <c r="T163" s="98">
        <v>0.79969375353557315</v>
      </c>
      <c r="U163" s="98">
        <v>0.90746901690809534</v>
      </c>
      <c r="V163" s="98">
        <v>0.51254742196150727</v>
      </c>
      <c r="W163" s="98">
        <v>0.5592181698869344</v>
      </c>
      <c r="X163" s="98">
        <v>0.69999903838684419</v>
      </c>
      <c r="Y163" s="98">
        <v>0.74980097772560694</v>
      </c>
      <c r="DA163" s="63" t="s">
        <v>2140</v>
      </c>
    </row>
    <row r="164" spans="1:105" ht="12" customHeight="1" x14ac:dyDescent="0.25">
      <c r="A164" s="100" t="s">
        <v>212</v>
      </c>
      <c r="B164" s="101">
        <v>7.9870299771266848E-3</v>
      </c>
      <c r="C164" s="101">
        <v>2.0006115500304678E-2</v>
      </c>
      <c r="D164" s="101">
        <v>2.4795444272098448E-2</v>
      </c>
      <c r="E164" s="101">
        <v>3.8110442909361171E-2</v>
      </c>
      <c r="F164" s="101">
        <v>4.8341647288743794E-2</v>
      </c>
      <c r="G164" s="101">
        <v>5.0196939503261546E-2</v>
      </c>
      <c r="H164" s="101">
        <v>6.7704440726231496E-2</v>
      </c>
      <c r="I164" s="101">
        <v>9.8405149512943227E-2</v>
      </c>
      <c r="J164" s="101">
        <v>0.14637839336548283</v>
      </c>
      <c r="K164" s="101">
        <v>0.30993819033697606</v>
      </c>
      <c r="L164" s="101">
        <v>0.38767021134040536</v>
      </c>
      <c r="M164" s="101">
        <v>0.38352804172420579</v>
      </c>
      <c r="N164" s="101">
        <v>0.45223251622490979</v>
      </c>
      <c r="O164" s="101">
        <v>0.4254071360831137</v>
      </c>
      <c r="P164" s="101">
        <v>0.44249126489618801</v>
      </c>
      <c r="Q164" s="101">
        <v>0.52078635298445608</v>
      </c>
      <c r="R164" s="101">
        <v>0.74637574607499457</v>
      </c>
      <c r="S164" s="101">
        <v>0.81943899667114062</v>
      </c>
      <c r="T164" s="101">
        <v>0.79969375353557315</v>
      </c>
      <c r="U164" s="101">
        <v>0.90746901690809534</v>
      </c>
      <c r="V164" s="101">
        <v>0.51254742196150727</v>
      </c>
      <c r="W164" s="101">
        <v>0.5592181698869344</v>
      </c>
      <c r="X164" s="101">
        <v>0.69999903838684419</v>
      </c>
      <c r="Y164" s="101">
        <v>0.74980097772560694</v>
      </c>
      <c r="DA164" s="131" t="s">
        <v>2141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2142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2143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2144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2145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2146</v>
      </c>
    </row>
    <row r="170" spans="1:105" ht="12" customHeight="1" x14ac:dyDescent="0.25">
      <c r="A170" s="121" t="s">
        <v>54</v>
      </c>
      <c r="B170" s="122">
        <v>78.394546799290111</v>
      </c>
      <c r="C170" s="122">
        <v>83.619445878446129</v>
      </c>
      <c r="D170" s="122">
        <v>83.724695527608134</v>
      </c>
      <c r="E170" s="122">
        <v>89.862058480250283</v>
      </c>
      <c r="F170" s="122">
        <v>101.36399983070262</v>
      </c>
      <c r="G170" s="122">
        <v>105.82066803100921</v>
      </c>
      <c r="H170" s="122">
        <v>110.35898184645046</v>
      </c>
      <c r="I170" s="122">
        <v>111.73543718266566</v>
      </c>
      <c r="J170" s="122">
        <v>86.768184927080256</v>
      </c>
      <c r="K170" s="122">
        <v>98.063544745992644</v>
      </c>
      <c r="L170" s="122">
        <v>101.37339803089124</v>
      </c>
      <c r="M170" s="122">
        <v>92.502710467161052</v>
      </c>
      <c r="N170" s="122">
        <v>101.13111087241282</v>
      </c>
      <c r="O170" s="122">
        <v>100.0723176848966</v>
      </c>
      <c r="P170" s="122">
        <v>101.20753071411981</v>
      </c>
      <c r="Q170" s="122">
        <v>103.18799250804327</v>
      </c>
      <c r="R170" s="122">
        <v>107.9867466088797</v>
      </c>
      <c r="S170" s="122">
        <v>99.736102810330877</v>
      </c>
      <c r="T170" s="122">
        <v>91.489973391375202</v>
      </c>
      <c r="U170" s="122">
        <v>83.40375317085666</v>
      </c>
      <c r="V170" s="122">
        <v>90.170747335838016</v>
      </c>
      <c r="W170" s="122">
        <v>90.132838175483329</v>
      </c>
      <c r="X170" s="122">
        <v>77.538884849290923</v>
      </c>
      <c r="Y170" s="122">
        <v>71.936838545547374</v>
      </c>
      <c r="DA170" s="130" t="s">
        <v>2147</v>
      </c>
    </row>
    <row r="171" spans="1:105" ht="12" customHeight="1" x14ac:dyDescent="0.25">
      <c r="A171" s="97" t="s">
        <v>175</v>
      </c>
      <c r="B171" s="98">
        <v>78.394546799290111</v>
      </c>
      <c r="C171" s="98">
        <v>83.619445878446129</v>
      </c>
      <c r="D171" s="98">
        <v>83.724695527608134</v>
      </c>
      <c r="E171" s="98">
        <v>89.862058480250283</v>
      </c>
      <c r="F171" s="98">
        <v>101.36399983070262</v>
      </c>
      <c r="G171" s="98">
        <v>105.82066803100921</v>
      </c>
      <c r="H171" s="98">
        <v>110.35898184645046</v>
      </c>
      <c r="I171" s="98">
        <v>111.73543718266566</v>
      </c>
      <c r="J171" s="98">
        <v>86.768184927080256</v>
      </c>
      <c r="K171" s="98">
        <v>98.063544745992644</v>
      </c>
      <c r="L171" s="98">
        <v>101.37339803089124</v>
      </c>
      <c r="M171" s="98">
        <v>92.502710467161052</v>
      </c>
      <c r="N171" s="98">
        <v>101.13111087241282</v>
      </c>
      <c r="O171" s="98">
        <v>100.0723176848966</v>
      </c>
      <c r="P171" s="98">
        <v>101.20753071411981</v>
      </c>
      <c r="Q171" s="98">
        <v>103.18799250804327</v>
      </c>
      <c r="R171" s="98">
        <v>107.9867466088797</v>
      </c>
      <c r="S171" s="98">
        <v>99.736102810330877</v>
      </c>
      <c r="T171" s="98">
        <v>91.489973391375202</v>
      </c>
      <c r="U171" s="98">
        <v>83.40375317085666</v>
      </c>
      <c r="V171" s="98">
        <v>90.170747335838016</v>
      </c>
      <c r="W171" s="98">
        <v>90.132838175483329</v>
      </c>
      <c r="X171" s="98">
        <v>77.538884849290923</v>
      </c>
      <c r="Y171" s="98">
        <v>71.936838545547374</v>
      </c>
      <c r="DA171" s="63" t="s">
        <v>2148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2149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22222.41334333827</v>
      </c>
      <c r="C174" s="117">
        <f t="shared" si="87"/>
        <v>23180.365070938948</v>
      </c>
      <c r="D174" s="117">
        <f t="shared" si="87"/>
        <v>21526.531369519893</v>
      </c>
      <c r="E174" s="117">
        <f t="shared" si="87"/>
        <v>22167.190681538115</v>
      </c>
      <c r="F174" s="117">
        <f t="shared" si="87"/>
        <v>20828.237970793449</v>
      </c>
      <c r="G174" s="117">
        <f t="shared" si="87"/>
        <v>19674.818768145906</v>
      </c>
      <c r="H174" s="117">
        <f t="shared" si="87"/>
        <v>19313.876916425608</v>
      </c>
      <c r="I174" s="117">
        <f t="shared" si="87"/>
        <v>17706.669925218725</v>
      </c>
      <c r="J174" s="117">
        <f t="shared" si="87"/>
        <v>18602.128854259237</v>
      </c>
      <c r="K174" s="117">
        <f t="shared" si="87"/>
        <v>18127.634163225524</v>
      </c>
      <c r="L174" s="117">
        <f t="shared" si="87"/>
        <v>20432.538118398239</v>
      </c>
      <c r="M174" s="117">
        <f t="shared" si="87"/>
        <v>15586.852625479551</v>
      </c>
      <c r="N174" s="117">
        <f t="shared" si="87"/>
        <v>17218.341983965176</v>
      </c>
      <c r="O174" s="117">
        <f t="shared" si="87"/>
        <v>18599.82605440123</v>
      </c>
      <c r="P174" s="117">
        <f t="shared" si="87"/>
        <v>14609.890741485093</v>
      </c>
      <c r="Q174" s="117">
        <f t="shared" si="87"/>
        <v>15834.123516568814</v>
      </c>
      <c r="R174" s="117">
        <f t="shared" ref="R174:V174" si="88">R175+R178+R180+R189</f>
        <v>16681.882119919846</v>
      </c>
      <c r="S174" s="117">
        <f t="shared" si="88"/>
        <v>16249.518564720436</v>
      </c>
      <c r="T174" s="117">
        <f t="shared" si="88"/>
        <v>16143.804396724665</v>
      </c>
      <c r="U174" s="117">
        <f t="shared" si="88"/>
        <v>15557.320915497046</v>
      </c>
      <c r="V174" s="117">
        <f t="shared" si="88"/>
        <v>14493.28399645703</v>
      </c>
      <c r="W174" s="117">
        <f t="shared" ref="W174:Y174" si="89">W175+W178+W180+W189</f>
        <v>16623.130086333182</v>
      </c>
      <c r="X174" s="117">
        <f t="shared" si="89"/>
        <v>13308.396066659425</v>
      </c>
      <c r="Y174" s="117">
        <f t="shared" si="89"/>
        <v>13173.171482056478</v>
      </c>
      <c r="DA174" s="129" t="s">
        <v>2300</v>
      </c>
    </row>
    <row r="175" spans="1:105" ht="12" customHeight="1" x14ac:dyDescent="0.25">
      <c r="A175" s="121" t="s">
        <v>57</v>
      </c>
      <c r="B175" s="122">
        <f t="shared" ref="B175:Q175" si="90">SUM(B176:B177)</f>
        <v>19693.489260949063</v>
      </c>
      <c r="C175" s="122">
        <f t="shared" si="90"/>
        <v>20694.578708893245</v>
      </c>
      <c r="D175" s="122">
        <f t="shared" si="90"/>
        <v>19091.130547774919</v>
      </c>
      <c r="E175" s="122">
        <f t="shared" si="90"/>
        <v>19771.700281325586</v>
      </c>
      <c r="F175" s="122">
        <f t="shared" si="90"/>
        <v>18172.108486191617</v>
      </c>
      <c r="G175" s="122">
        <f t="shared" si="90"/>
        <v>17020.762968330844</v>
      </c>
      <c r="H175" s="122">
        <f t="shared" si="90"/>
        <v>16577.833372872683</v>
      </c>
      <c r="I175" s="122">
        <f t="shared" si="90"/>
        <v>15097.723220892669</v>
      </c>
      <c r="J175" s="122">
        <f t="shared" si="90"/>
        <v>16004.113118387468</v>
      </c>
      <c r="K175" s="122">
        <f t="shared" si="90"/>
        <v>15457.853412468517</v>
      </c>
      <c r="L175" s="122">
        <f t="shared" si="90"/>
        <v>17851.951464795333</v>
      </c>
      <c r="M175" s="122">
        <f t="shared" si="90"/>
        <v>13237.17224721767</v>
      </c>
      <c r="N175" s="122">
        <f t="shared" si="90"/>
        <v>14687.626305333051</v>
      </c>
      <c r="O175" s="122">
        <f t="shared" si="90"/>
        <v>16103.908199902624</v>
      </c>
      <c r="P175" s="122">
        <f t="shared" si="90"/>
        <v>12070.547549832623</v>
      </c>
      <c r="Q175" s="122">
        <f t="shared" si="90"/>
        <v>13347.62624618201</v>
      </c>
      <c r="R175" s="122">
        <f t="shared" ref="R175:V175" si="91">SUM(R176:R177)</f>
        <v>14090.760670314825</v>
      </c>
      <c r="S175" s="122">
        <f t="shared" si="91"/>
        <v>13744.055463653003</v>
      </c>
      <c r="T175" s="122">
        <f t="shared" si="91"/>
        <v>13661.975223775773</v>
      </c>
      <c r="U175" s="122">
        <f t="shared" si="91"/>
        <v>13002.93538906104</v>
      </c>
      <c r="V175" s="122">
        <f t="shared" si="91"/>
        <v>12320.793822266611</v>
      </c>
      <c r="W175" s="122">
        <f t="shared" ref="W175:Y175" si="92">SUM(W176:W177)</f>
        <v>14408.532686079441</v>
      </c>
      <c r="X175" s="122">
        <f t="shared" si="92"/>
        <v>11708.461082823052</v>
      </c>
      <c r="Y175" s="122">
        <f t="shared" si="92"/>
        <v>11668.207255709453</v>
      </c>
      <c r="DA175" s="130" t="s">
        <v>2301</v>
      </c>
    </row>
    <row r="176" spans="1:105" ht="12" customHeight="1" x14ac:dyDescent="0.25">
      <c r="A176" s="97" t="s">
        <v>212</v>
      </c>
      <c r="B176" s="98">
        <v>19456.072267009473</v>
      </c>
      <c r="C176" s="98">
        <v>20447.73892909299</v>
      </c>
      <c r="D176" s="98">
        <v>18866.768438437575</v>
      </c>
      <c r="E176" s="98">
        <v>19541.377023438541</v>
      </c>
      <c r="F176" s="98">
        <v>17957.94258644983</v>
      </c>
      <c r="G176" s="98">
        <v>16820.980707153834</v>
      </c>
      <c r="H176" s="98">
        <v>16385.629610455529</v>
      </c>
      <c r="I176" s="98">
        <v>14923.136218099831</v>
      </c>
      <c r="J176" s="98">
        <v>15817.542262612616</v>
      </c>
      <c r="K176" s="98">
        <v>15277.503928622526</v>
      </c>
      <c r="L176" s="98">
        <v>17643.671450712045</v>
      </c>
      <c r="M176" s="98">
        <v>13082.173314150299</v>
      </c>
      <c r="N176" s="98">
        <v>14513.747404638805</v>
      </c>
      <c r="O176" s="98">
        <v>15911.040783101067</v>
      </c>
      <c r="P176" s="98">
        <v>11925.664506181171</v>
      </c>
      <c r="Q176" s="98">
        <v>13185.997620059425</v>
      </c>
      <c r="R176" s="98">
        <v>13917.647053098504</v>
      </c>
      <c r="S176" s="98">
        <v>13571.939950079412</v>
      </c>
      <c r="T176" s="98">
        <v>13486.996823205414</v>
      </c>
      <c r="U176" s="98">
        <v>12830.905346752103</v>
      </c>
      <c r="V176" s="98">
        <v>12160.538260066385</v>
      </c>
      <c r="W176" s="98">
        <v>14215.137946113718</v>
      </c>
      <c r="X176" s="98">
        <v>11553.944166936761</v>
      </c>
      <c r="Y176" s="98">
        <v>11512.013400656173</v>
      </c>
      <c r="DA176" s="63" t="s">
        <v>2302</v>
      </c>
    </row>
    <row r="177" spans="1:105" ht="12" customHeight="1" x14ac:dyDescent="0.25">
      <c r="A177" s="97" t="s">
        <v>53</v>
      </c>
      <c r="B177" s="98">
        <v>237.41699393958913</v>
      </c>
      <c r="C177" s="98">
        <v>246.83977980025657</v>
      </c>
      <c r="D177" s="98">
        <v>224.3621093373452</v>
      </c>
      <c r="E177" s="98">
        <v>230.32325788704441</v>
      </c>
      <c r="F177" s="98">
        <v>214.16589974178845</v>
      </c>
      <c r="G177" s="98">
        <v>199.7822611770107</v>
      </c>
      <c r="H177" s="98">
        <v>192.20376241715371</v>
      </c>
      <c r="I177" s="98">
        <v>174.58700279283752</v>
      </c>
      <c r="J177" s="98">
        <v>186.57085577485205</v>
      </c>
      <c r="K177" s="98">
        <v>180.3494838459917</v>
      </c>
      <c r="L177" s="98">
        <v>208.28001408328939</v>
      </c>
      <c r="M177" s="98">
        <v>154.99893306737064</v>
      </c>
      <c r="N177" s="98">
        <v>173.87890069424594</v>
      </c>
      <c r="O177" s="98">
        <v>192.86741680155771</v>
      </c>
      <c r="P177" s="98">
        <v>144.88304365145231</v>
      </c>
      <c r="Q177" s="98">
        <v>161.62862612258519</v>
      </c>
      <c r="R177" s="98">
        <v>173.11361721631997</v>
      </c>
      <c r="S177" s="98">
        <v>172.11551357359082</v>
      </c>
      <c r="T177" s="98">
        <v>174.97840057035799</v>
      </c>
      <c r="U177" s="98">
        <v>172.03004230893723</v>
      </c>
      <c r="V177" s="98">
        <v>160.25556220022582</v>
      </c>
      <c r="W177" s="98">
        <v>193.39473996572272</v>
      </c>
      <c r="X177" s="98">
        <v>154.51691588629177</v>
      </c>
      <c r="Y177" s="98">
        <v>156.19385505328012</v>
      </c>
      <c r="DA177" s="63" t="s">
        <v>2303</v>
      </c>
    </row>
    <row r="178" spans="1:105" ht="12" customHeight="1" x14ac:dyDescent="0.25">
      <c r="A178" s="121" t="s">
        <v>92</v>
      </c>
      <c r="B178" s="122">
        <f t="shared" ref="B178:Y178" si="93">B179</f>
        <v>2.0121768502701096</v>
      </c>
      <c r="C178" s="122">
        <f t="shared" si="93"/>
        <v>2.4781015822842893</v>
      </c>
      <c r="D178" s="122">
        <f t="shared" si="93"/>
        <v>2.8977151481603802</v>
      </c>
      <c r="E178" s="122">
        <f t="shared" si="93"/>
        <v>8.1700650901493255</v>
      </c>
      <c r="F178" s="122">
        <f t="shared" si="93"/>
        <v>3.7321108781750674</v>
      </c>
      <c r="G178" s="122">
        <f t="shared" si="93"/>
        <v>4.8476020471390422</v>
      </c>
      <c r="H178" s="122">
        <f t="shared" si="93"/>
        <v>11.755389021806485</v>
      </c>
      <c r="I178" s="122">
        <f t="shared" si="93"/>
        <v>5.7517351968201602</v>
      </c>
      <c r="J178" s="122">
        <f t="shared" si="93"/>
        <v>7.0468262401699437</v>
      </c>
      <c r="K178" s="122">
        <f t="shared" si="93"/>
        <v>8.1812138793862808</v>
      </c>
      <c r="L178" s="122">
        <f t="shared" si="93"/>
        <v>11.772964239576643</v>
      </c>
      <c r="M178" s="122">
        <f t="shared" si="93"/>
        <v>9.2402258602634415</v>
      </c>
      <c r="N178" s="122">
        <f t="shared" si="93"/>
        <v>9.4349452589087512</v>
      </c>
      <c r="O178" s="122">
        <f t="shared" si="93"/>
        <v>9.9818507810022528</v>
      </c>
      <c r="P178" s="122">
        <f t="shared" si="93"/>
        <v>8.0608221163329237</v>
      </c>
      <c r="Q178" s="122">
        <f t="shared" si="93"/>
        <v>11.767180506268753</v>
      </c>
      <c r="R178" s="122">
        <f t="shared" si="93"/>
        <v>10.6332091536083</v>
      </c>
      <c r="S178" s="122">
        <f t="shared" si="93"/>
        <v>10.603083287939176</v>
      </c>
      <c r="T178" s="122">
        <f t="shared" si="93"/>
        <v>10.485335824538453</v>
      </c>
      <c r="U178" s="122">
        <f t="shared" si="93"/>
        <v>10.473613215010442</v>
      </c>
      <c r="V178" s="122">
        <f t="shared" si="93"/>
        <v>16.117598533562933</v>
      </c>
      <c r="W178" s="122">
        <f t="shared" si="93"/>
        <v>19.729548151838511</v>
      </c>
      <c r="X178" s="122">
        <f t="shared" si="93"/>
        <v>22.938440440834071</v>
      </c>
      <c r="Y178" s="122">
        <f t="shared" si="93"/>
        <v>22.114893820672389</v>
      </c>
      <c r="DA178" s="130" t="s">
        <v>2304</v>
      </c>
    </row>
    <row r="179" spans="1:105" ht="12" customHeight="1" x14ac:dyDescent="0.25">
      <c r="A179" s="97" t="s">
        <v>53</v>
      </c>
      <c r="B179" s="98">
        <f>RES_hhdet_fech!B67</f>
        <v>2.0121768502701096</v>
      </c>
      <c r="C179" s="98">
        <f>RES_hhdet_fech!C67</f>
        <v>2.4781015822842893</v>
      </c>
      <c r="D179" s="98">
        <f>RES_hhdet_fech!D67</f>
        <v>2.8977151481603802</v>
      </c>
      <c r="E179" s="98">
        <f>RES_hhdet_fech!E67</f>
        <v>8.1700650901493255</v>
      </c>
      <c r="F179" s="98">
        <f>RES_hhdet_fech!F67</f>
        <v>3.7321108781750674</v>
      </c>
      <c r="G179" s="98">
        <f>RES_hhdet_fech!G67</f>
        <v>4.8476020471390422</v>
      </c>
      <c r="H179" s="98">
        <f>RES_hhdet_fech!H67</f>
        <v>11.755389021806485</v>
      </c>
      <c r="I179" s="98">
        <f>RES_hhdet_fech!I67</f>
        <v>5.7517351968201602</v>
      </c>
      <c r="J179" s="98">
        <f>RES_hhdet_fech!J67</f>
        <v>7.0468262401699437</v>
      </c>
      <c r="K179" s="98">
        <f>RES_hhdet_fech!K67</f>
        <v>8.1812138793862808</v>
      </c>
      <c r="L179" s="98">
        <f>RES_hhdet_fech!L67</f>
        <v>11.772964239576643</v>
      </c>
      <c r="M179" s="98">
        <f>RES_hhdet_fech!M67</f>
        <v>9.2402258602634415</v>
      </c>
      <c r="N179" s="98">
        <f>RES_hhdet_fech!N67</f>
        <v>9.4349452589087512</v>
      </c>
      <c r="O179" s="98">
        <f>RES_hhdet_fech!O67</f>
        <v>9.9818507810022528</v>
      </c>
      <c r="P179" s="98">
        <f>RES_hhdet_fech!P67</f>
        <v>8.0608221163329237</v>
      </c>
      <c r="Q179" s="98">
        <f>RES_hhdet_fech!Q67</f>
        <v>11.767180506268753</v>
      </c>
      <c r="R179" s="98">
        <f>RES_hhdet_fech!R67</f>
        <v>10.6332091536083</v>
      </c>
      <c r="S179" s="98">
        <f>RES_hhdet_fech!S67</f>
        <v>10.603083287939176</v>
      </c>
      <c r="T179" s="98">
        <f>RES_hhdet_fech!T67</f>
        <v>10.485335824538453</v>
      </c>
      <c r="U179" s="98">
        <f>RES_hhdet_fech!U67</f>
        <v>10.473613215010442</v>
      </c>
      <c r="V179" s="98">
        <f>RES_hhdet_fech!V67</f>
        <v>16.117598533562933</v>
      </c>
      <c r="W179" s="98">
        <f>RES_hhdet_fech!W67</f>
        <v>19.729548151838511</v>
      </c>
      <c r="X179" s="98">
        <f>RES_hhdet_fech!X67</f>
        <v>22.938440440834071</v>
      </c>
      <c r="Y179" s="98">
        <f>RES_hhdet_fech!Y67</f>
        <v>22.114893820672389</v>
      </c>
      <c r="DA179" s="63" t="s">
        <v>2305</v>
      </c>
    </row>
    <row r="180" spans="1:105" ht="12" customHeight="1" x14ac:dyDescent="0.25">
      <c r="A180" s="121" t="s">
        <v>55</v>
      </c>
      <c r="B180" s="122">
        <v>2182.6140217508396</v>
      </c>
      <c r="C180" s="122">
        <v>2134.0373169555687</v>
      </c>
      <c r="D180" s="122">
        <v>2092.3891533155565</v>
      </c>
      <c r="E180" s="122">
        <v>2027.6967095348841</v>
      </c>
      <c r="F180" s="122">
        <v>2275.6685739158347</v>
      </c>
      <c r="G180" s="122">
        <v>2266.434471886666</v>
      </c>
      <c r="H180" s="122">
        <v>2343.1246510915462</v>
      </c>
      <c r="I180" s="122">
        <v>2225.4483599404166</v>
      </c>
      <c r="J180" s="122">
        <v>2284.1800254532222</v>
      </c>
      <c r="K180" s="122">
        <v>2329.8098428752719</v>
      </c>
      <c r="L180" s="122">
        <v>2234.2872724723179</v>
      </c>
      <c r="M180" s="122">
        <v>2035.4905801553127</v>
      </c>
      <c r="N180" s="122">
        <v>2195.8002176186983</v>
      </c>
      <c r="O180" s="122">
        <v>2160.9389015513307</v>
      </c>
      <c r="P180" s="122">
        <v>2203.7211335665797</v>
      </c>
      <c r="Q180" s="122">
        <v>2137.0685174055984</v>
      </c>
      <c r="R180" s="122">
        <v>2234.1500114844871</v>
      </c>
      <c r="S180" s="122">
        <v>2160.9866807426765</v>
      </c>
      <c r="T180" s="122">
        <v>2151.5110345917474</v>
      </c>
      <c r="U180" s="122">
        <v>2241.5474821671523</v>
      </c>
      <c r="V180" s="122">
        <v>1834.3078965402992</v>
      </c>
      <c r="W180" s="122">
        <v>1879.6331579345815</v>
      </c>
      <c r="X180" s="122">
        <v>1332.723288005506</v>
      </c>
      <c r="Y180" s="122">
        <v>1249.2605204721624</v>
      </c>
      <c r="DA180" s="130" t="s">
        <v>2306</v>
      </c>
    </row>
    <row r="181" spans="1:105" ht="12" customHeight="1" x14ac:dyDescent="0.25">
      <c r="A181" s="97" t="s">
        <v>134</v>
      </c>
      <c r="B181" s="98">
        <v>2249.2573009809817</v>
      </c>
      <c r="C181" s="98">
        <v>2224.9748114292784</v>
      </c>
      <c r="D181" s="98">
        <v>2167.9671964345948</v>
      </c>
      <c r="E181" s="98">
        <v>2074.3252577980516</v>
      </c>
      <c r="F181" s="98">
        <v>2365.4674359931923</v>
      </c>
      <c r="G181" s="98">
        <v>2337.0850350065748</v>
      </c>
      <c r="H181" s="98">
        <v>2398.3638199468364</v>
      </c>
      <c r="I181" s="98">
        <v>2242.5214812294785</v>
      </c>
      <c r="J181" s="98">
        <v>2306.1988938061395</v>
      </c>
      <c r="K181" s="98">
        <v>2339.7754778481408</v>
      </c>
      <c r="L181" s="98">
        <v>2238.0252171035645</v>
      </c>
      <c r="M181" s="98">
        <v>2036.4965836501956</v>
      </c>
      <c r="N181" s="98">
        <v>2199.4990468956062</v>
      </c>
      <c r="O181" s="98">
        <v>2167.0998612848553</v>
      </c>
      <c r="P181" s="98">
        <v>2211.0754319860548</v>
      </c>
      <c r="Q181" s="98">
        <v>2146.2728196765897</v>
      </c>
      <c r="R181" s="98">
        <v>2244.7175110804528</v>
      </c>
      <c r="S181" s="98">
        <v>2167.3715207720452</v>
      </c>
      <c r="T181" s="98">
        <v>2157.3474830848559</v>
      </c>
      <c r="U181" s="98">
        <v>2258.9237343384443</v>
      </c>
      <c r="V181" s="98">
        <v>1851.9110213544195</v>
      </c>
      <c r="W181" s="98">
        <v>1913.6656409074201</v>
      </c>
      <c r="X181" s="98">
        <v>1345.7390443053907</v>
      </c>
      <c r="Y181" s="98">
        <v>1260.3522316274036</v>
      </c>
      <c r="DA181" s="63" t="s">
        <v>2307</v>
      </c>
    </row>
    <row r="182" spans="1:105" ht="12" customHeight="1" x14ac:dyDescent="0.25">
      <c r="A182" s="97" t="s">
        <v>133</v>
      </c>
      <c r="B182" s="98">
        <v>1646.0036961141793</v>
      </c>
      <c r="C182" s="98">
        <v>1577.6558315055654</v>
      </c>
      <c r="D182" s="98">
        <v>1552.0990262586472</v>
      </c>
      <c r="E182" s="98">
        <v>1493.4939498635401</v>
      </c>
      <c r="F182" s="98">
        <v>1694.159799957969</v>
      </c>
      <c r="G182" s="98">
        <v>1700.0224431909996</v>
      </c>
      <c r="H182" s="98">
        <v>1762.4373038255042</v>
      </c>
      <c r="I182" s="98">
        <v>1677.4526045851112</v>
      </c>
      <c r="J182" s="98">
        <v>1707.6740745709301</v>
      </c>
      <c r="K182" s="98">
        <v>1752.3159137391365</v>
      </c>
      <c r="L182" s="98">
        <v>1695.3181988316919</v>
      </c>
      <c r="M182" s="98">
        <v>1550.3843236750697</v>
      </c>
      <c r="N182" s="98">
        <v>1698.268282765606</v>
      </c>
      <c r="O182" s="98">
        <v>1636.7238184305886</v>
      </c>
      <c r="P182" s="98">
        <v>1655.4435209506682</v>
      </c>
      <c r="Q182" s="98">
        <v>1631.2025560973532</v>
      </c>
      <c r="R182" s="98">
        <v>1768.4263549501686</v>
      </c>
      <c r="S182" s="98">
        <v>1745.0683873453213</v>
      </c>
      <c r="T182" s="98">
        <v>1736.9911417240567</v>
      </c>
      <c r="U182" s="98">
        <v>1843.3829740155979</v>
      </c>
      <c r="V182" s="98">
        <v>1477.7350821404152</v>
      </c>
      <c r="W182" s="98">
        <v>1529.3535080050603</v>
      </c>
      <c r="X182" s="98">
        <v>1107.4202217319373</v>
      </c>
      <c r="Y182" s="98">
        <v>1060.040906412394</v>
      </c>
      <c r="DA182" s="63" t="s">
        <v>2308</v>
      </c>
    </row>
    <row r="183" spans="1:105" ht="12" customHeight="1" x14ac:dyDescent="0.25">
      <c r="A183" s="100" t="s">
        <v>212</v>
      </c>
      <c r="B183" s="101">
        <v>941.60913253999888</v>
      </c>
      <c r="C183" s="101">
        <v>861.38949169033367</v>
      </c>
      <c r="D183" s="101">
        <v>858.5596909759339</v>
      </c>
      <c r="E183" s="101">
        <v>831.29042234911003</v>
      </c>
      <c r="F183" s="101">
        <v>893.14359738635608</v>
      </c>
      <c r="G183" s="101">
        <v>910.43559750455677</v>
      </c>
      <c r="H183" s="101">
        <v>949.67955293409966</v>
      </c>
      <c r="I183" s="101">
        <v>938.82599382451997</v>
      </c>
      <c r="J183" s="101">
        <v>882.81246564111893</v>
      </c>
      <c r="K183" s="101">
        <v>920.60669962554141</v>
      </c>
      <c r="L183" s="101">
        <v>891.56505755993794</v>
      </c>
      <c r="M183" s="101">
        <v>787.65230916242263</v>
      </c>
      <c r="N183" s="101">
        <v>864.89696498629712</v>
      </c>
      <c r="O183" s="101">
        <v>711.37893574264615</v>
      </c>
      <c r="P183" s="101">
        <v>673.11357132693763</v>
      </c>
      <c r="Q183" s="101">
        <v>703.78299350921031</v>
      </c>
      <c r="R183" s="101">
        <v>891.59499399849449</v>
      </c>
      <c r="S183" s="101">
        <v>915.89890480865449</v>
      </c>
      <c r="T183" s="101">
        <v>836.78688992742809</v>
      </c>
      <c r="U183" s="101">
        <v>884.17957852976554</v>
      </c>
      <c r="V183" s="101">
        <v>516.18486634796307</v>
      </c>
      <c r="W183" s="101">
        <v>475.58351754989252</v>
      </c>
      <c r="X183" s="101">
        <v>448.67153581392336</v>
      </c>
      <c r="Y183" s="101">
        <v>469.08312010645074</v>
      </c>
      <c r="DA183" s="131" t="s">
        <v>2309</v>
      </c>
    </row>
    <row r="184" spans="1:105" ht="12" customHeight="1" x14ac:dyDescent="0.25">
      <c r="A184" s="103" t="s">
        <v>52</v>
      </c>
      <c r="B184" s="104">
        <v>704.39456357418032</v>
      </c>
      <c r="C184" s="104">
        <v>716.26633981523185</v>
      </c>
      <c r="D184" s="104">
        <v>693.53933528271295</v>
      </c>
      <c r="E184" s="104">
        <v>662.20352751443033</v>
      </c>
      <c r="F184" s="104">
        <v>801.01620257161289</v>
      </c>
      <c r="G184" s="104">
        <v>789.58684568644276</v>
      </c>
      <c r="H184" s="104">
        <v>812.75775089140427</v>
      </c>
      <c r="I184" s="104">
        <v>738.62661076059135</v>
      </c>
      <c r="J184" s="104">
        <v>824.86160892981059</v>
      </c>
      <c r="K184" s="104">
        <v>831.70921411359484</v>
      </c>
      <c r="L184" s="104">
        <v>803.75314127175409</v>
      </c>
      <c r="M184" s="104">
        <v>762.7320145126472</v>
      </c>
      <c r="N184" s="104">
        <v>833.37131777930881</v>
      </c>
      <c r="O184" s="104">
        <v>925.34488268794235</v>
      </c>
      <c r="P184" s="104">
        <v>982.32994962373073</v>
      </c>
      <c r="Q184" s="104">
        <v>927.41956258814287</v>
      </c>
      <c r="R184" s="104">
        <v>876.83136095167379</v>
      </c>
      <c r="S184" s="104">
        <v>829.16948253666681</v>
      </c>
      <c r="T184" s="104">
        <v>900.20425179662845</v>
      </c>
      <c r="U184" s="104">
        <v>959.20339548583252</v>
      </c>
      <c r="V184" s="104">
        <v>961.55021579245204</v>
      </c>
      <c r="W184" s="104">
        <v>1053.7699904551678</v>
      </c>
      <c r="X184" s="104">
        <v>658.74868591801373</v>
      </c>
      <c r="Y184" s="104">
        <v>590.95778630594327</v>
      </c>
      <c r="DA184" s="132" t="s">
        <v>2310</v>
      </c>
    </row>
    <row r="185" spans="1:105" ht="12" customHeight="1" x14ac:dyDescent="0.25">
      <c r="A185" s="106" t="s">
        <v>122</v>
      </c>
      <c r="B185" s="101">
        <v>1935.6131010810082</v>
      </c>
      <c r="C185" s="101">
        <v>1828.8834386491571</v>
      </c>
      <c r="D185" s="101">
        <v>1836.014859253351</v>
      </c>
      <c r="E185" s="101">
        <v>1852.6814365180021</v>
      </c>
      <c r="F185" s="101">
        <v>1931.414990254654</v>
      </c>
      <c r="G185" s="101">
        <v>2000.6655783395922</v>
      </c>
      <c r="H185" s="101">
        <v>2085.4123865718079</v>
      </c>
      <c r="I185" s="101">
        <v>2127.2694142752634</v>
      </c>
      <c r="J185" s="101">
        <v>2018.8289330357779</v>
      </c>
      <c r="K185" s="101">
        <v>2119.4576866538528</v>
      </c>
      <c r="L185" s="101">
        <v>2073.0230558798057</v>
      </c>
      <c r="M185" s="101">
        <v>2022.7372775243639</v>
      </c>
      <c r="N185" s="101">
        <v>2087.7841235011815</v>
      </c>
      <c r="O185" s="101">
        <v>2026.8364207575239</v>
      </c>
      <c r="P185" s="101">
        <v>2071.6429578753277</v>
      </c>
      <c r="Q185" s="101">
        <v>2031.3252498771385</v>
      </c>
      <c r="R185" s="101">
        <v>2034.2021708949269</v>
      </c>
      <c r="S185" s="101">
        <v>2043.0446561499625</v>
      </c>
      <c r="T185" s="101">
        <v>2008.7981587787085</v>
      </c>
      <c r="U185" s="101">
        <v>1932.5824989516389</v>
      </c>
      <c r="V185" s="101">
        <v>1640.8424738465999</v>
      </c>
      <c r="W185" s="101">
        <v>1492.0315137471166</v>
      </c>
      <c r="X185" s="101">
        <v>1239.796131748149</v>
      </c>
      <c r="Y185" s="101">
        <v>1183.3700407193896</v>
      </c>
      <c r="DA185" s="131" t="s">
        <v>2311</v>
      </c>
    </row>
    <row r="186" spans="1:105" ht="12" customHeight="1" x14ac:dyDescent="0.25">
      <c r="A186" s="107" t="s">
        <v>121</v>
      </c>
      <c r="B186" s="104">
        <v>1543.0904781514093</v>
      </c>
      <c r="C186" s="104">
        <v>1444.1163273016425</v>
      </c>
      <c r="D186" s="104">
        <v>1460.8806276387406</v>
      </c>
      <c r="E186" s="104">
        <v>1481.8367545903409</v>
      </c>
      <c r="F186" s="104">
        <v>1536.2157649343842</v>
      </c>
      <c r="G186" s="104">
        <v>1605.6363124986151</v>
      </c>
      <c r="H186" s="104">
        <v>1684.5014872612214</v>
      </c>
      <c r="I186" s="104">
        <v>1740.1792261982728</v>
      </c>
      <c r="J186" s="104">
        <v>1625.4735369907528</v>
      </c>
      <c r="K186" s="104">
        <v>1717.0709018104114</v>
      </c>
      <c r="L186" s="104">
        <v>1680.5019946115378</v>
      </c>
      <c r="M186" s="104">
        <v>1617.0891615970243</v>
      </c>
      <c r="N186" s="104">
        <v>1676.004412973268</v>
      </c>
      <c r="O186" s="104">
        <v>1617.7922663129175</v>
      </c>
      <c r="P186" s="104">
        <v>1644.9918175609237</v>
      </c>
      <c r="Q186" s="104">
        <v>1634.3585895178428</v>
      </c>
      <c r="R186" s="104">
        <v>1690.141150540999</v>
      </c>
      <c r="S186" s="104">
        <v>1714.9623106101735</v>
      </c>
      <c r="T186" s="104">
        <v>1670.5960365534197</v>
      </c>
      <c r="U186" s="104">
        <v>1645.3266754320377</v>
      </c>
      <c r="V186" s="104">
        <v>1357.7140686329217</v>
      </c>
      <c r="W186" s="104">
        <v>1229.6707159204341</v>
      </c>
      <c r="X186" s="104">
        <v>1043.199647047737</v>
      </c>
      <c r="Y186" s="104">
        <v>1011.2524341758534</v>
      </c>
      <c r="DA186" s="132" t="s">
        <v>2312</v>
      </c>
    </row>
    <row r="187" spans="1:105" ht="12" customHeight="1" x14ac:dyDescent="0.25">
      <c r="A187" s="108" t="s">
        <v>53</v>
      </c>
      <c r="B187" s="98">
        <v>810.31365657002664</v>
      </c>
      <c r="C187" s="98">
        <v>734.28215371738338</v>
      </c>
      <c r="D187" s="98">
        <v>756.74448775885855</v>
      </c>
      <c r="E187" s="98">
        <v>778.3520693738443</v>
      </c>
      <c r="F187" s="98">
        <v>763.24054640066106</v>
      </c>
      <c r="G187" s="98">
        <v>811.62436028713478</v>
      </c>
      <c r="H187" s="98">
        <v>861.59547042961663</v>
      </c>
      <c r="I187" s="98">
        <v>933.30045460097961</v>
      </c>
      <c r="J187" s="98">
        <v>806.19733210068443</v>
      </c>
      <c r="K187" s="98">
        <v>874.26976062487165</v>
      </c>
      <c r="L187" s="98">
        <v>859.66747357350607</v>
      </c>
      <c r="M187" s="98">
        <v>797.31543418616582</v>
      </c>
      <c r="N187" s="98">
        <v>827.29380125575335</v>
      </c>
      <c r="O187" s="98">
        <v>676.38559092988851</v>
      </c>
      <c r="P187" s="98">
        <v>644.93613537597867</v>
      </c>
      <c r="Q187" s="98">
        <v>682.73293973422312</v>
      </c>
      <c r="R187" s="98">
        <v>834.31726473210176</v>
      </c>
      <c r="S187" s="98">
        <v>888.53455418823057</v>
      </c>
      <c r="T187" s="98">
        <v>798.11573127032977</v>
      </c>
      <c r="U187" s="98">
        <v>779.85533498625068</v>
      </c>
      <c r="V187" s="98">
        <v>465.23748929359766</v>
      </c>
      <c r="W187" s="98">
        <v>372.13752805541498</v>
      </c>
      <c r="X187" s="98">
        <v>418.92430496431291</v>
      </c>
      <c r="Y187" s="98">
        <v>445.28251228363911</v>
      </c>
      <c r="DA187" s="63" t="s">
        <v>2313</v>
      </c>
    </row>
    <row r="188" spans="1:105" ht="12" customHeight="1" x14ac:dyDescent="0.25">
      <c r="A188" s="108" t="s">
        <v>52</v>
      </c>
      <c r="B188" s="98">
        <v>732.77682158138271</v>
      </c>
      <c r="C188" s="98">
        <v>709.83417358425902</v>
      </c>
      <c r="D188" s="98">
        <v>704.13613987988231</v>
      </c>
      <c r="E188" s="98">
        <v>703.48468521649647</v>
      </c>
      <c r="F188" s="98">
        <v>772.97521853372336</v>
      </c>
      <c r="G188" s="98">
        <v>794.01195221148032</v>
      </c>
      <c r="H188" s="98">
        <v>822.90601683160503</v>
      </c>
      <c r="I188" s="98">
        <v>806.87877159729294</v>
      </c>
      <c r="J188" s="98">
        <v>819.27620489006836</v>
      </c>
      <c r="K188" s="98">
        <v>842.80114118553979</v>
      </c>
      <c r="L188" s="98">
        <v>820.83452103803165</v>
      </c>
      <c r="M188" s="98">
        <v>819.77372741085878</v>
      </c>
      <c r="N188" s="98">
        <v>848.71061171751444</v>
      </c>
      <c r="O188" s="98">
        <v>941.40667538302887</v>
      </c>
      <c r="P188" s="98">
        <v>1000.0556821849451</v>
      </c>
      <c r="Q188" s="98">
        <v>951.62564978361956</v>
      </c>
      <c r="R188" s="98">
        <v>855.82388580889744</v>
      </c>
      <c r="S188" s="98">
        <v>826.42775642194283</v>
      </c>
      <c r="T188" s="98">
        <v>872.48030528308993</v>
      </c>
      <c r="U188" s="98">
        <v>865.47134044578718</v>
      </c>
      <c r="V188" s="98">
        <v>892.47657933932408</v>
      </c>
      <c r="W188" s="98">
        <v>857.53318786501927</v>
      </c>
      <c r="X188" s="98">
        <v>624.27534208342411</v>
      </c>
      <c r="Y188" s="98">
        <v>565.96992189221419</v>
      </c>
      <c r="DA188" s="63" t="s">
        <v>2314</v>
      </c>
    </row>
    <row r="189" spans="1:105" ht="12" customHeight="1" x14ac:dyDescent="0.25">
      <c r="A189" s="121" t="s">
        <v>54</v>
      </c>
      <c r="B189" s="122">
        <v>344.29788378809883</v>
      </c>
      <c r="C189" s="122">
        <v>349.27094350784932</v>
      </c>
      <c r="D189" s="122">
        <v>340.11395328125928</v>
      </c>
      <c r="E189" s="122">
        <v>359.62362558749817</v>
      </c>
      <c r="F189" s="122">
        <v>376.72879980782204</v>
      </c>
      <c r="G189" s="122">
        <v>382.77372588125723</v>
      </c>
      <c r="H189" s="122">
        <v>381.16350343957151</v>
      </c>
      <c r="I189" s="122">
        <v>377.74660918881949</v>
      </c>
      <c r="J189" s="122">
        <v>306.78888417837885</v>
      </c>
      <c r="K189" s="122">
        <v>331.78969400234769</v>
      </c>
      <c r="L189" s="122">
        <v>334.52641689101432</v>
      </c>
      <c r="M189" s="122">
        <v>304.94957224630531</v>
      </c>
      <c r="N189" s="122">
        <v>325.4805157545195</v>
      </c>
      <c r="O189" s="122">
        <v>324.99710216627523</v>
      </c>
      <c r="P189" s="122">
        <v>327.5612359695574</v>
      </c>
      <c r="Q189" s="122">
        <v>337.6615724749368</v>
      </c>
      <c r="R189" s="122">
        <v>346.33822896692692</v>
      </c>
      <c r="S189" s="122">
        <v>333.87333703681793</v>
      </c>
      <c r="T189" s="122">
        <v>319.83280253260642</v>
      </c>
      <c r="U189" s="122">
        <v>302.36443105384348</v>
      </c>
      <c r="V189" s="122">
        <v>322.06467911655619</v>
      </c>
      <c r="W189" s="122">
        <v>315.23469416731893</v>
      </c>
      <c r="X189" s="122">
        <v>244.27325539003334</v>
      </c>
      <c r="Y189" s="122">
        <v>233.58881205419212</v>
      </c>
      <c r="DA189" s="130" t="s">
        <v>2315</v>
      </c>
    </row>
    <row r="190" spans="1:105" ht="12" customHeight="1" x14ac:dyDescent="0.25">
      <c r="A190" s="97" t="s">
        <v>175</v>
      </c>
      <c r="B190" s="98">
        <v>371.50945398768539</v>
      </c>
      <c r="C190" s="98">
        <v>383.62365574212936</v>
      </c>
      <c r="D190" s="98">
        <v>372.43235165278099</v>
      </c>
      <c r="E190" s="98">
        <v>386.8576868281599</v>
      </c>
      <c r="F190" s="98">
        <v>414.76880835400874</v>
      </c>
      <c r="G190" s="98">
        <v>416.11250433918877</v>
      </c>
      <c r="H190" s="98">
        <v>419.80031682481632</v>
      </c>
      <c r="I190" s="98">
        <v>419.25443831722794</v>
      </c>
      <c r="J190" s="98">
        <v>327.54868684237164</v>
      </c>
      <c r="K190" s="98">
        <v>364.44012025966384</v>
      </c>
      <c r="L190" s="98">
        <v>370.78412785204938</v>
      </c>
      <c r="M190" s="98">
        <v>335.14990427900318</v>
      </c>
      <c r="N190" s="98">
        <v>363.88544692016029</v>
      </c>
      <c r="O190" s="98">
        <v>362.63559029811699</v>
      </c>
      <c r="P190" s="98">
        <v>364.41039897256206</v>
      </c>
      <c r="Q190" s="98">
        <v>373.08200478384759</v>
      </c>
      <c r="R190" s="98">
        <v>392.01512538239308</v>
      </c>
      <c r="S190" s="98">
        <v>374.97892796751228</v>
      </c>
      <c r="T190" s="98">
        <v>355.53054024300235</v>
      </c>
      <c r="U190" s="98">
        <v>332.32417219597073</v>
      </c>
      <c r="V190" s="98">
        <v>362.32364675992079</v>
      </c>
      <c r="W190" s="98">
        <v>360.22870473438104</v>
      </c>
      <c r="X190" s="98">
        <v>290.80083443741717</v>
      </c>
      <c r="Y190" s="98">
        <v>267.25951890662992</v>
      </c>
      <c r="DA190" s="63" t="s">
        <v>2316</v>
      </c>
    </row>
    <row r="191" spans="1:105" ht="12" customHeight="1" x14ac:dyDescent="0.25">
      <c r="A191" s="109" t="s">
        <v>120</v>
      </c>
      <c r="B191" s="33">
        <v>305.90990006250291</v>
      </c>
      <c r="C191" s="33">
        <v>303.05692068217945</v>
      </c>
      <c r="D191" s="33">
        <v>296.40241530374669</v>
      </c>
      <c r="E191" s="33">
        <v>320.65631748691573</v>
      </c>
      <c r="F191" s="33">
        <v>322.3938524751228</v>
      </c>
      <c r="G191" s="33">
        <v>335.51915606683161</v>
      </c>
      <c r="H191" s="33">
        <v>323.77547721738489</v>
      </c>
      <c r="I191" s="33">
        <v>316.90809315189631</v>
      </c>
      <c r="J191" s="33">
        <v>277.1779542086353</v>
      </c>
      <c r="K191" s="33">
        <v>286.44348885208882</v>
      </c>
      <c r="L191" s="33">
        <v>283.26635214164668</v>
      </c>
      <c r="M191" s="33">
        <v>263.87909092006208</v>
      </c>
      <c r="N191" s="33">
        <v>273.48309955756577</v>
      </c>
      <c r="O191" s="33">
        <v>274.57615249594579</v>
      </c>
      <c r="P191" s="33">
        <v>277.03144659285488</v>
      </c>
      <c r="Q191" s="33">
        <v>291.50712740860934</v>
      </c>
      <c r="R191" s="33">
        <v>287.61735917638271</v>
      </c>
      <c r="S191" s="33">
        <v>285.51733667176887</v>
      </c>
      <c r="T191" s="33">
        <v>281.20387637256647</v>
      </c>
      <c r="U191" s="33">
        <v>273.65565762649499</v>
      </c>
      <c r="V191" s="33">
        <v>285.35299145998823</v>
      </c>
      <c r="W191" s="33">
        <v>275.26503074232653</v>
      </c>
      <c r="X191" s="33">
        <v>196.78521425473505</v>
      </c>
      <c r="Y191" s="33">
        <v>198.04421082897798</v>
      </c>
      <c r="DA191" s="60" t="s">
        <v>2317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11377.95016316062</v>
      </c>
      <c r="C193" s="117">
        <f t="shared" si="94"/>
        <v>11991.873166652369</v>
      </c>
      <c r="D193" s="117">
        <f t="shared" si="94"/>
        <v>11250.864061549955</v>
      </c>
      <c r="E193" s="117">
        <f t="shared" si="94"/>
        <v>11685.257515008414</v>
      </c>
      <c r="F193" s="117">
        <f t="shared" si="94"/>
        <v>11130.345849660403</v>
      </c>
      <c r="G193" s="117">
        <f t="shared" si="94"/>
        <v>10652.413767003587</v>
      </c>
      <c r="H193" s="117">
        <f t="shared" si="94"/>
        <v>10579.72055011221</v>
      </c>
      <c r="I193" s="117">
        <f t="shared" si="94"/>
        <v>9798.6984711878576</v>
      </c>
      <c r="J193" s="117">
        <f t="shared" si="94"/>
        <v>10388.797892210809</v>
      </c>
      <c r="K193" s="117">
        <f t="shared" si="94"/>
        <v>10268.640330908103</v>
      </c>
      <c r="L193" s="117">
        <f t="shared" si="94"/>
        <v>11706.613687335337</v>
      </c>
      <c r="M193" s="117">
        <f t="shared" si="94"/>
        <v>9103.0254352438806</v>
      </c>
      <c r="N193" s="117">
        <f t="shared" si="94"/>
        <v>10241.160577440243</v>
      </c>
      <c r="O193" s="117">
        <f t="shared" si="94"/>
        <v>11268.854711503809</v>
      </c>
      <c r="P193" s="117">
        <f t="shared" si="94"/>
        <v>8959.8730290658204</v>
      </c>
      <c r="Q193" s="117">
        <f t="shared" si="94"/>
        <v>9869.6500757605718</v>
      </c>
      <c r="R193" s="117">
        <f t="shared" ref="R193:V193" si="95">R194+R197+R199+R208</f>
        <v>10583.761087096749</v>
      </c>
      <c r="S193" s="117">
        <f t="shared" si="95"/>
        <v>10567.09603490046</v>
      </c>
      <c r="T193" s="117">
        <f t="shared" si="95"/>
        <v>10757.413365826696</v>
      </c>
      <c r="U193" s="117">
        <f t="shared" si="95"/>
        <v>10675.079187956235</v>
      </c>
      <c r="V193" s="117">
        <f t="shared" si="95"/>
        <v>10227.350423239277</v>
      </c>
      <c r="W193" s="117">
        <f t="shared" ref="W193:Y193" si="96">W194+W197+W199+W208</f>
        <v>12019.20571146212</v>
      </c>
      <c r="X193" s="117">
        <f t="shared" si="96"/>
        <v>9836.8866004910415</v>
      </c>
      <c r="Y193" s="117">
        <f t="shared" si="96"/>
        <v>9929.7398285898544</v>
      </c>
      <c r="DA193" s="129" t="s">
        <v>2468</v>
      </c>
    </row>
    <row r="194" spans="1:105" ht="12" customHeight="1" x14ac:dyDescent="0.25">
      <c r="A194" s="121" t="s">
        <v>57</v>
      </c>
      <c r="B194" s="122">
        <f t="shared" ref="B194:Q194" si="97">SUM(B195:B196)</f>
        <v>9925.2746300606614</v>
      </c>
      <c r="C194" s="122">
        <f t="shared" si="97"/>
        <v>10547.801490345737</v>
      </c>
      <c r="D194" s="122">
        <f t="shared" si="97"/>
        <v>9823.2654007801211</v>
      </c>
      <c r="E194" s="122">
        <f t="shared" si="97"/>
        <v>10259.910538353659</v>
      </c>
      <c r="F194" s="122">
        <f t="shared" si="97"/>
        <v>9549.1336213677114</v>
      </c>
      <c r="G194" s="122">
        <f t="shared" si="97"/>
        <v>9051.0660497728713</v>
      </c>
      <c r="H194" s="122">
        <f t="shared" si="97"/>
        <v>8903.971538677808</v>
      </c>
      <c r="I194" s="122">
        <f t="shared" si="97"/>
        <v>8199.4576319924181</v>
      </c>
      <c r="J194" s="122">
        <f t="shared" si="97"/>
        <v>8787.4507185037946</v>
      </c>
      <c r="K194" s="122">
        <f t="shared" si="97"/>
        <v>8602.7604223777507</v>
      </c>
      <c r="L194" s="122">
        <f t="shared" si="97"/>
        <v>10068.78093696123</v>
      </c>
      <c r="M194" s="122">
        <f t="shared" si="97"/>
        <v>7594.6382757912543</v>
      </c>
      <c r="N194" s="122">
        <f t="shared" si="97"/>
        <v>8594.9649439106142</v>
      </c>
      <c r="O194" s="122">
        <f t="shared" si="97"/>
        <v>9619.2553438299947</v>
      </c>
      <c r="P194" s="122">
        <f t="shared" si="97"/>
        <v>7275.8305370140242</v>
      </c>
      <c r="Q194" s="122">
        <f t="shared" si="97"/>
        <v>8184.7862050513186</v>
      </c>
      <c r="R194" s="122">
        <f t="shared" ref="R194:V194" si="98">SUM(R195:R196)</f>
        <v>8808.8448288196341</v>
      </c>
      <c r="S194" s="122">
        <f t="shared" si="98"/>
        <v>8815.739992684481</v>
      </c>
      <c r="T194" s="122">
        <f t="shared" si="98"/>
        <v>8987.9241699668801</v>
      </c>
      <c r="U194" s="122">
        <f t="shared" si="98"/>
        <v>8813.9168569587928</v>
      </c>
      <c r="V194" s="122">
        <f t="shared" si="98"/>
        <v>8585.7233323742203</v>
      </c>
      <c r="W194" s="122">
        <f t="shared" ref="W194:Y194" si="99">SUM(W195:W196)</f>
        <v>10303.114129692178</v>
      </c>
      <c r="X194" s="122">
        <f t="shared" si="99"/>
        <v>8547.766766664985</v>
      </c>
      <c r="Y194" s="122">
        <f t="shared" si="99"/>
        <v>8697.2125772985382</v>
      </c>
      <c r="DA194" s="130" t="s">
        <v>2469</v>
      </c>
    </row>
    <row r="195" spans="1:105" ht="12" customHeight="1" x14ac:dyDescent="0.25">
      <c r="A195" s="97" t="s">
        <v>212</v>
      </c>
      <c r="B195" s="98">
        <v>9687.8576361210726</v>
      </c>
      <c r="C195" s="98">
        <v>10300.96171054548</v>
      </c>
      <c r="D195" s="98">
        <v>9598.9032914427753</v>
      </c>
      <c r="E195" s="98">
        <v>10029.587280466614</v>
      </c>
      <c r="F195" s="98">
        <v>9334.9677216259224</v>
      </c>
      <c r="G195" s="98">
        <v>8851.2837885958616</v>
      </c>
      <c r="H195" s="98">
        <v>8711.7677762606545</v>
      </c>
      <c r="I195" s="98">
        <v>8024.8706291995813</v>
      </c>
      <c r="J195" s="98">
        <v>8600.8798627289434</v>
      </c>
      <c r="K195" s="98">
        <v>8422.4109385317588</v>
      </c>
      <c r="L195" s="98">
        <v>9860.50092287794</v>
      </c>
      <c r="M195" s="98">
        <v>7439.6393427238836</v>
      </c>
      <c r="N195" s="98">
        <v>8421.0860432163681</v>
      </c>
      <c r="O195" s="98">
        <v>9426.3879270284378</v>
      </c>
      <c r="P195" s="98">
        <v>7130.9474933625715</v>
      </c>
      <c r="Q195" s="98">
        <v>8023.1575789287335</v>
      </c>
      <c r="R195" s="98">
        <v>8635.7312116033136</v>
      </c>
      <c r="S195" s="98">
        <v>8643.6244791108893</v>
      </c>
      <c r="T195" s="98">
        <v>8812.9457693965214</v>
      </c>
      <c r="U195" s="98">
        <v>8641.8868146498553</v>
      </c>
      <c r="V195" s="98">
        <v>8425.4677701739947</v>
      </c>
      <c r="W195" s="98">
        <v>10109.719389726455</v>
      </c>
      <c r="X195" s="98">
        <v>8393.2498507786931</v>
      </c>
      <c r="Y195" s="98">
        <v>8541.0187222452587</v>
      </c>
      <c r="DA195" s="63" t="s">
        <v>2470</v>
      </c>
    </row>
    <row r="196" spans="1:105" ht="12" customHeight="1" x14ac:dyDescent="0.25">
      <c r="A196" s="97" t="s">
        <v>53</v>
      </c>
      <c r="B196" s="98">
        <v>237.41699393958913</v>
      </c>
      <c r="C196" s="98">
        <v>246.83977980025657</v>
      </c>
      <c r="D196" s="98">
        <v>224.3621093373452</v>
      </c>
      <c r="E196" s="98">
        <v>230.32325788704441</v>
      </c>
      <c r="F196" s="98">
        <v>214.16589974178845</v>
      </c>
      <c r="G196" s="98">
        <v>199.7822611770107</v>
      </c>
      <c r="H196" s="98">
        <v>192.20376241715371</v>
      </c>
      <c r="I196" s="98">
        <v>174.58700279283752</v>
      </c>
      <c r="J196" s="98">
        <v>186.57085577485205</v>
      </c>
      <c r="K196" s="98">
        <v>180.3494838459917</v>
      </c>
      <c r="L196" s="98">
        <v>208.28001408328939</v>
      </c>
      <c r="M196" s="98">
        <v>154.99893306737064</v>
      </c>
      <c r="N196" s="98">
        <v>173.87890069424594</v>
      </c>
      <c r="O196" s="98">
        <v>192.86741680155771</v>
      </c>
      <c r="P196" s="98">
        <v>144.88304365145231</v>
      </c>
      <c r="Q196" s="98">
        <v>161.62862612258519</v>
      </c>
      <c r="R196" s="98">
        <v>173.11361721631997</v>
      </c>
      <c r="S196" s="98">
        <v>172.11551357359082</v>
      </c>
      <c r="T196" s="98">
        <v>174.97840057035799</v>
      </c>
      <c r="U196" s="98">
        <v>172.03004230893723</v>
      </c>
      <c r="V196" s="98">
        <v>160.25556220022582</v>
      </c>
      <c r="W196" s="98">
        <v>193.39473996572272</v>
      </c>
      <c r="X196" s="98">
        <v>154.51691588629177</v>
      </c>
      <c r="Y196" s="98">
        <v>156.19385505328012</v>
      </c>
      <c r="DA196" s="63" t="s">
        <v>2471</v>
      </c>
    </row>
    <row r="197" spans="1:105" ht="12" customHeight="1" x14ac:dyDescent="0.25">
      <c r="A197" s="121" t="s">
        <v>92</v>
      </c>
      <c r="B197" s="122">
        <f t="shared" ref="B197:Y197" si="100">B198</f>
        <v>3.9095655311995432</v>
      </c>
      <c r="C197" s="122">
        <f t="shared" si="100"/>
        <v>5.1709863509980547</v>
      </c>
      <c r="D197" s="122">
        <f t="shared" si="100"/>
        <v>6.3501685048144303</v>
      </c>
      <c r="E197" s="122">
        <f t="shared" si="100"/>
        <v>19.094874545706162</v>
      </c>
      <c r="F197" s="122">
        <f t="shared" si="100"/>
        <v>9.2855911325207394</v>
      </c>
      <c r="G197" s="122">
        <f t="shared" si="100"/>
        <v>13.110026916119875</v>
      </c>
      <c r="H197" s="122">
        <f t="shared" si="100"/>
        <v>34.240858412780263</v>
      </c>
      <c r="I197" s="122">
        <f t="shared" si="100"/>
        <v>17.445514042477136</v>
      </c>
      <c r="J197" s="122">
        <f t="shared" si="100"/>
        <v>21.952037008634704</v>
      </c>
      <c r="K197" s="122">
        <f t="shared" si="100"/>
        <v>26.274793292414206</v>
      </c>
      <c r="L197" s="122">
        <f t="shared" si="100"/>
        <v>39.056292744448491</v>
      </c>
      <c r="M197" s="122">
        <f t="shared" si="100"/>
        <v>31.610981287975328</v>
      </c>
      <c r="N197" s="122">
        <f t="shared" si="100"/>
        <v>33.647400609881849</v>
      </c>
      <c r="O197" s="122">
        <f t="shared" si="100"/>
        <v>37.583514232293481</v>
      </c>
      <c r="P197" s="122">
        <f t="shared" si="100"/>
        <v>31.789158657681188</v>
      </c>
      <c r="Q197" s="122">
        <f t="shared" si="100"/>
        <v>48.055913065515981</v>
      </c>
      <c r="R197" s="122">
        <f t="shared" si="100"/>
        <v>44.887516199708116</v>
      </c>
      <c r="S197" s="122">
        <f t="shared" si="100"/>
        <v>46.05783025365934</v>
      </c>
      <c r="T197" s="122">
        <f t="shared" si="100"/>
        <v>46.609448834164638</v>
      </c>
      <c r="U197" s="122">
        <f t="shared" si="100"/>
        <v>47.637255225969319</v>
      </c>
      <c r="V197" s="122">
        <f t="shared" si="100"/>
        <v>74.378749234302845</v>
      </c>
      <c r="W197" s="122">
        <f t="shared" si="100"/>
        <v>91.819637662713092</v>
      </c>
      <c r="X197" s="122">
        <f t="shared" si="100"/>
        <v>107.27028105960531</v>
      </c>
      <c r="Y197" s="122">
        <f t="shared" si="100"/>
        <v>103.84637606558695</v>
      </c>
      <c r="DA197" s="130" t="s">
        <v>2472</v>
      </c>
    </row>
    <row r="198" spans="1:105" ht="12" customHeight="1" x14ac:dyDescent="0.25">
      <c r="A198" s="97" t="s">
        <v>53</v>
      </c>
      <c r="B198" s="98">
        <f>RES_hhdet_tesh!B67</f>
        <v>3.9095655311995432</v>
      </c>
      <c r="C198" s="98">
        <f>RES_hhdet_tesh!C67</f>
        <v>5.1709863509980547</v>
      </c>
      <c r="D198" s="98">
        <f>RES_hhdet_tesh!D67</f>
        <v>6.3501685048144303</v>
      </c>
      <c r="E198" s="98">
        <f>RES_hhdet_tesh!E67</f>
        <v>19.094874545706162</v>
      </c>
      <c r="F198" s="98">
        <f>RES_hhdet_tesh!F67</f>
        <v>9.2855911325207394</v>
      </c>
      <c r="G198" s="98">
        <f>RES_hhdet_tesh!G67</f>
        <v>13.110026916119875</v>
      </c>
      <c r="H198" s="98">
        <f>RES_hhdet_tesh!H67</f>
        <v>34.240858412780263</v>
      </c>
      <c r="I198" s="98">
        <f>RES_hhdet_tesh!I67</f>
        <v>17.445514042477136</v>
      </c>
      <c r="J198" s="98">
        <f>RES_hhdet_tesh!J67</f>
        <v>21.952037008634704</v>
      </c>
      <c r="K198" s="98">
        <f>RES_hhdet_tesh!K67</f>
        <v>26.274793292414206</v>
      </c>
      <c r="L198" s="98">
        <f>RES_hhdet_tesh!L67</f>
        <v>39.056292744448491</v>
      </c>
      <c r="M198" s="98">
        <f>RES_hhdet_tesh!M67</f>
        <v>31.610981287975328</v>
      </c>
      <c r="N198" s="98">
        <f>RES_hhdet_tesh!N67</f>
        <v>33.647400609881849</v>
      </c>
      <c r="O198" s="98">
        <f>RES_hhdet_tesh!O67</f>
        <v>37.583514232293481</v>
      </c>
      <c r="P198" s="98">
        <f>RES_hhdet_tesh!P67</f>
        <v>31.789158657681188</v>
      </c>
      <c r="Q198" s="98">
        <f>RES_hhdet_tesh!Q67</f>
        <v>48.055913065515981</v>
      </c>
      <c r="R198" s="98">
        <f>RES_hhdet_tesh!R67</f>
        <v>44.887516199708116</v>
      </c>
      <c r="S198" s="98">
        <f>RES_hhdet_tesh!S67</f>
        <v>46.05783025365934</v>
      </c>
      <c r="T198" s="98">
        <f>RES_hhdet_tesh!T67</f>
        <v>46.609448834164638</v>
      </c>
      <c r="U198" s="98">
        <f>RES_hhdet_tesh!U67</f>
        <v>47.637255225969319</v>
      </c>
      <c r="V198" s="98">
        <f>RES_hhdet_tesh!V67</f>
        <v>74.378749234302845</v>
      </c>
      <c r="W198" s="98">
        <f>RES_hhdet_tesh!W67</f>
        <v>91.819637662713092</v>
      </c>
      <c r="X198" s="98">
        <f>RES_hhdet_tesh!X67</f>
        <v>107.27028105960531</v>
      </c>
      <c r="Y198" s="98">
        <f>RES_hhdet_tesh!Y67</f>
        <v>103.84637606558695</v>
      </c>
      <c r="DA198" s="63" t="s">
        <v>2473</v>
      </c>
    </row>
    <row r="199" spans="1:105" ht="12" customHeight="1" x14ac:dyDescent="0.25">
      <c r="A199" s="121" t="s">
        <v>55</v>
      </c>
      <c r="B199" s="122">
        <v>1221.946499545814</v>
      </c>
      <c r="C199" s="122">
        <v>1208.1123625405296</v>
      </c>
      <c r="D199" s="122">
        <v>1195.95784771169</v>
      </c>
      <c r="E199" s="122">
        <v>1167.7179530182859</v>
      </c>
      <c r="F199" s="122">
        <v>1322.2201384615987</v>
      </c>
      <c r="G199" s="122">
        <v>1333.2485258337326</v>
      </c>
      <c r="H199" s="122">
        <v>1388.2008886332978</v>
      </c>
      <c r="I199" s="122">
        <v>1330.4994481459785</v>
      </c>
      <c r="J199" s="122">
        <v>1373.571824408117</v>
      </c>
      <c r="K199" s="122">
        <v>1417.3211889154661</v>
      </c>
      <c r="L199" s="122">
        <v>1375.0000597519263</v>
      </c>
      <c r="M199" s="122">
        <v>1271.7212093004302</v>
      </c>
      <c r="N199" s="122">
        <v>1393.8818742806097</v>
      </c>
      <c r="O199" s="122">
        <v>1393.0898577997573</v>
      </c>
      <c r="P199" s="122">
        <v>1431.5188973435856</v>
      </c>
      <c r="Q199" s="122">
        <v>1407.530481344852</v>
      </c>
      <c r="R199" s="122">
        <v>1494.7005226246777</v>
      </c>
      <c r="S199" s="122">
        <v>1475.1780180994749</v>
      </c>
      <c r="T199" s="122">
        <v>1498.9251372591609</v>
      </c>
      <c r="U199" s="122">
        <v>1597.0975811775763</v>
      </c>
      <c r="V199" s="122">
        <v>1334.4900917842904</v>
      </c>
      <c r="W199" s="122">
        <v>1394.569117598985</v>
      </c>
      <c r="X199" s="122">
        <v>1006.4185529432457</v>
      </c>
      <c r="Y199" s="122">
        <v>958.94127169737897</v>
      </c>
      <c r="DA199" s="130" t="s">
        <v>2474</v>
      </c>
    </row>
    <row r="200" spans="1:105" ht="12" customHeight="1" x14ac:dyDescent="0.25">
      <c r="A200" s="97" t="s">
        <v>134</v>
      </c>
      <c r="B200" s="98">
        <v>1211.6138370609769</v>
      </c>
      <c r="C200" s="98">
        <v>1210.5633504761252</v>
      </c>
      <c r="D200" s="98">
        <v>1191.8698005221884</v>
      </c>
      <c r="E200" s="98">
        <v>1153.0254278799468</v>
      </c>
      <c r="F200" s="98">
        <v>1331.8493301756473</v>
      </c>
      <c r="G200" s="98">
        <v>1331.8417131468286</v>
      </c>
      <c r="H200" s="98">
        <v>1385.3732056262211</v>
      </c>
      <c r="I200" s="98">
        <v>1313.8171707147735</v>
      </c>
      <c r="J200" s="98">
        <v>1374.4034158475583</v>
      </c>
      <c r="K200" s="98">
        <v>1416.6557216938834</v>
      </c>
      <c r="L200" s="98">
        <v>1374.4901933197632</v>
      </c>
      <c r="M200" s="98">
        <v>1269.6268801610763</v>
      </c>
      <c r="N200" s="98">
        <v>1393.1202141528047</v>
      </c>
      <c r="O200" s="98">
        <v>1392.3567256133015</v>
      </c>
      <c r="P200" s="98">
        <v>1430.6094453022542</v>
      </c>
      <c r="Q200" s="98">
        <v>1405.7355324226189</v>
      </c>
      <c r="R200" s="98">
        <v>1496.0545998290743</v>
      </c>
      <c r="S200" s="98">
        <v>1475.3789901476873</v>
      </c>
      <c r="T200" s="98">
        <v>1500.0407780503494</v>
      </c>
      <c r="U200" s="98">
        <v>1604.3323772174899</v>
      </c>
      <c r="V200" s="98">
        <v>1341.1012300788502</v>
      </c>
      <c r="W200" s="98">
        <v>1414.0830151553816</v>
      </c>
      <c r="X200" s="98">
        <v>1010.9239255777695</v>
      </c>
      <c r="Y200" s="98">
        <v>962.69367198580187</v>
      </c>
      <c r="DA200" s="63" t="s">
        <v>2475</v>
      </c>
    </row>
    <row r="201" spans="1:105" ht="12" customHeight="1" x14ac:dyDescent="0.25">
      <c r="A201" s="97" t="s">
        <v>133</v>
      </c>
      <c r="B201" s="98">
        <v>1211.6138370609767</v>
      </c>
      <c r="C201" s="98">
        <v>1210.4141093303824</v>
      </c>
      <c r="D201" s="98">
        <v>1191.684985158493</v>
      </c>
      <c r="E201" s="98">
        <v>1152.6741707652916</v>
      </c>
      <c r="F201" s="98">
        <v>1331.4948050745611</v>
      </c>
      <c r="G201" s="98">
        <v>1331.610335299732</v>
      </c>
      <c r="H201" s="98">
        <v>1384.9518370101928</v>
      </c>
      <c r="I201" s="98">
        <v>1312.9319263998934</v>
      </c>
      <c r="J201" s="98">
        <v>1373.4678632640403</v>
      </c>
      <c r="K201" s="98">
        <v>1414.7812985989472</v>
      </c>
      <c r="L201" s="98">
        <v>1372.7272696837795</v>
      </c>
      <c r="M201" s="98">
        <v>1268.2904000434469</v>
      </c>
      <c r="N201" s="98">
        <v>1391.9813964916177</v>
      </c>
      <c r="O201" s="98">
        <v>1391.50062307706</v>
      </c>
      <c r="P201" s="98">
        <v>1429.2065761664262</v>
      </c>
      <c r="Q201" s="98">
        <v>1403.6904453882375</v>
      </c>
      <c r="R201" s="98">
        <v>1493.269558587629</v>
      </c>
      <c r="S201" s="98">
        <v>1472.9035337971957</v>
      </c>
      <c r="T201" s="98">
        <v>1498.1112739486664</v>
      </c>
      <c r="U201" s="98">
        <v>1602.4418790259181</v>
      </c>
      <c r="V201" s="98">
        <v>1340.5407562540793</v>
      </c>
      <c r="W201" s="98">
        <v>1412.6433197982183</v>
      </c>
      <c r="X201" s="98">
        <v>1007.4651483067056</v>
      </c>
      <c r="Y201" s="98">
        <v>959.3778822912019</v>
      </c>
      <c r="DA201" s="63" t="s">
        <v>2476</v>
      </c>
    </row>
    <row r="202" spans="1:105" ht="12" customHeight="1" x14ac:dyDescent="0.25">
      <c r="A202" s="100" t="s">
        <v>212</v>
      </c>
      <c r="B202" s="101">
        <v>507.2192734867964</v>
      </c>
      <c r="C202" s="101">
        <v>494.1477695151504</v>
      </c>
      <c r="D202" s="101">
        <v>498.14564987578001</v>
      </c>
      <c r="E202" s="101">
        <v>490.4706432508612</v>
      </c>
      <c r="F202" s="101">
        <v>530.47860250294821</v>
      </c>
      <c r="G202" s="101">
        <v>542.02348961328914</v>
      </c>
      <c r="H202" s="101">
        <v>572.19408611878839</v>
      </c>
      <c r="I202" s="101">
        <v>574.30531563930231</v>
      </c>
      <c r="J202" s="101">
        <v>548.60625433422967</v>
      </c>
      <c r="K202" s="101">
        <v>583.07208448535255</v>
      </c>
      <c r="L202" s="101">
        <v>568.97412841202549</v>
      </c>
      <c r="M202" s="101">
        <v>505.55838553079957</v>
      </c>
      <c r="N202" s="101">
        <v>558.61007871230879</v>
      </c>
      <c r="O202" s="101">
        <v>466.15574038911757</v>
      </c>
      <c r="P202" s="101">
        <v>446.87662654269542</v>
      </c>
      <c r="Q202" s="101">
        <v>476.27088280009468</v>
      </c>
      <c r="R202" s="101">
        <v>616.43819763595525</v>
      </c>
      <c r="S202" s="101">
        <v>643.73405126052899</v>
      </c>
      <c r="T202" s="101">
        <v>597.90702215203794</v>
      </c>
      <c r="U202" s="101">
        <v>643.23848354008567</v>
      </c>
      <c r="V202" s="101">
        <v>378.99054046162735</v>
      </c>
      <c r="W202" s="101">
        <v>358.8733293430505</v>
      </c>
      <c r="X202" s="101">
        <v>348.71646238869187</v>
      </c>
      <c r="Y202" s="101">
        <v>368.42009598525863</v>
      </c>
      <c r="DA202" s="131" t="s">
        <v>2477</v>
      </c>
    </row>
    <row r="203" spans="1:105" ht="12" customHeight="1" x14ac:dyDescent="0.25">
      <c r="A203" s="103" t="s">
        <v>52</v>
      </c>
      <c r="B203" s="104">
        <v>704.39456357418032</v>
      </c>
      <c r="C203" s="104">
        <v>716.26633981523185</v>
      </c>
      <c r="D203" s="104">
        <v>693.53933528271295</v>
      </c>
      <c r="E203" s="104">
        <v>662.20352751443033</v>
      </c>
      <c r="F203" s="104">
        <v>801.01620257161289</v>
      </c>
      <c r="G203" s="104">
        <v>789.58684568644276</v>
      </c>
      <c r="H203" s="104">
        <v>812.75775089140427</v>
      </c>
      <c r="I203" s="104">
        <v>738.62661076059135</v>
      </c>
      <c r="J203" s="104">
        <v>824.86160892981059</v>
      </c>
      <c r="K203" s="104">
        <v>831.70921411359484</v>
      </c>
      <c r="L203" s="104">
        <v>803.75314127175409</v>
      </c>
      <c r="M203" s="104">
        <v>762.7320145126472</v>
      </c>
      <c r="N203" s="104">
        <v>833.37131777930881</v>
      </c>
      <c r="O203" s="104">
        <v>925.34488268794235</v>
      </c>
      <c r="P203" s="104">
        <v>982.32994962373073</v>
      </c>
      <c r="Q203" s="104">
        <v>927.41956258814287</v>
      </c>
      <c r="R203" s="104">
        <v>876.83136095167379</v>
      </c>
      <c r="S203" s="104">
        <v>829.16948253666681</v>
      </c>
      <c r="T203" s="104">
        <v>900.20425179662845</v>
      </c>
      <c r="U203" s="104">
        <v>959.20339548583252</v>
      </c>
      <c r="V203" s="104">
        <v>961.55021579245204</v>
      </c>
      <c r="W203" s="104">
        <v>1053.7699904551678</v>
      </c>
      <c r="X203" s="104">
        <v>658.74868591801373</v>
      </c>
      <c r="Y203" s="104">
        <v>590.95778630594327</v>
      </c>
      <c r="DA203" s="132" t="s">
        <v>2478</v>
      </c>
    </row>
    <row r="204" spans="1:105" ht="12" customHeight="1" x14ac:dyDescent="0.25">
      <c r="A204" s="106" t="s">
        <v>122</v>
      </c>
      <c r="B204" s="101">
        <v>1260.4399859433011</v>
      </c>
      <c r="C204" s="101">
        <v>1199.770653705825</v>
      </c>
      <c r="D204" s="101">
        <v>1210.0979120698141</v>
      </c>
      <c r="E204" s="101">
        <v>1224.8591775395848</v>
      </c>
      <c r="F204" s="101">
        <v>1284.5951499639737</v>
      </c>
      <c r="G204" s="101">
        <v>1338.662991480742</v>
      </c>
      <c r="H204" s="101">
        <v>1401.7647867592341</v>
      </c>
      <c r="I204" s="101">
        <v>1433.5937263206474</v>
      </c>
      <c r="J204" s="101">
        <v>1363.3120965107657</v>
      </c>
      <c r="K204" s="101">
        <v>1432.3366401431563</v>
      </c>
      <c r="L204" s="101">
        <v>1401.4079406502549</v>
      </c>
      <c r="M204" s="101">
        <v>1370.5409795606909</v>
      </c>
      <c r="N204" s="101">
        <v>1423.7182779203899</v>
      </c>
      <c r="O204" s="101">
        <v>1417.2233410716046</v>
      </c>
      <c r="P204" s="101">
        <v>1457.7276463577693</v>
      </c>
      <c r="Q204" s="101">
        <v>1444.5623332268494</v>
      </c>
      <c r="R204" s="101">
        <v>1458.2849111972853</v>
      </c>
      <c r="S204" s="101">
        <v>1468.9226989462361</v>
      </c>
      <c r="T204" s="101">
        <v>1451.6849825846489</v>
      </c>
      <c r="U204" s="101">
        <v>1441.6495390136474</v>
      </c>
      <c r="V204" s="101">
        <v>1242.6776619875056</v>
      </c>
      <c r="W204" s="101">
        <v>1143.2951817440321</v>
      </c>
      <c r="X204" s="101">
        <v>954.58866517211618</v>
      </c>
      <c r="Y204" s="101">
        <v>919.60651330066639</v>
      </c>
      <c r="DA204" s="131" t="s">
        <v>2479</v>
      </c>
    </row>
    <row r="205" spans="1:105" ht="12" customHeight="1" x14ac:dyDescent="0.25">
      <c r="A205" s="107" t="s">
        <v>121</v>
      </c>
      <c r="B205" s="104">
        <v>1260.4399859433004</v>
      </c>
      <c r="C205" s="104">
        <v>1199.5353475333391</v>
      </c>
      <c r="D205" s="104">
        <v>1209.9312068447564</v>
      </c>
      <c r="E205" s="104">
        <v>1224.7633831378218</v>
      </c>
      <c r="F205" s="104">
        <v>1284.7462056217287</v>
      </c>
      <c r="G205" s="104">
        <v>1339.0909543181015</v>
      </c>
      <c r="H205" s="104">
        <v>1402.3212285085647</v>
      </c>
      <c r="I205" s="104">
        <v>1435.0368503535906</v>
      </c>
      <c r="J205" s="104">
        <v>1364.0438467108861</v>
      </c>
      <c r="K205" s="104">
        <v>1433.904136442711</v>
      </c>
      <c r="L205" s="104">
        <v>1402.3220078234065</v>
      </c>
      <c r="M205" s="104">
        <v>1364.5770979503454</v>
      </c>
      <c r="N205" s="104">
        <v>1418.0011936377505</v>
      </c>
      <c r="O205" s="104">
        <v>1416.1726549851846</v>
      </c>
      <c r="P205" s="104">
        <v>1455.6686215055761</v>
      </c>
      <c r="Q205" s="104">
        <v>1441.3976268651422</v>
      </c>
      <c r="R205" s="104">
        <v>1456.9542205501371</v>
      </c>
      <c r="S205" s="104">
        <v>1468.2675582060572</v>
      </c>
      <c r="T205" s="104">
        <v>1451.2629361450624</v>
      </c>
      <c r="U205" s="104">
        <v>1442.8832872133248</v>
      </c>
      <c r="V205" s="104">
        <v>1242.3982811765004</v>
      </c>
      <c r="W205" s="104">
        <v>1141.7578524222247</v>
      </c>
      <c r="X205" s="104">
        <v>951.38311999900247</v>
      </c>
      <c r="Y205" s="104">
        <v>916.51986217071817</v>
      </c>
      <c r="DA205" s="132" t="s">
        <v>2480</v>
      </c>
    </row>
    <row r="206" spans="1:105" ht="12" customHeight="1" x14ac:dyDescent="0.25">
      <c r="A206" s="108" t="s">
        <v>53</v>
      </c>
      <c r="B206" s="98">
        <v>527.66316436191767</v>
      </c>
      <c r="C206" s="98">
        <v>489.70117394908016</v>
      </c>
      <c r="D206" s="98">
        <v>505.7950669648742</v>
      </c>
      <c r="E206" s="98">
        <v>521.27869792132526</v>
      </c>
      <c r="F206" s="98">
        <v>511.77098708800548</v>
      </c>
      <c r="G206" s="98">
        <v>545.07900210662126</v>
      </c>
      <c r="H206" s="98">
        <v>579.41521167695953</v>
      </c>
      <c r="I206" s="98">
        <v>628.15807875629787</v>
      </c>
      <c r="J206" s="98">
        <v>544.76764182081808</v>
      </c>
      <c r="K206" s="98">
        <v>591.1029952571713</v>
      </c>
      <c r="L206" s="98">
        <v>581.4874867853747</v>
      </c>
      <c r="M206" s="98">
        <v>544.80337053948654</v>
      </c>
      <c r="N206" s="98">
        <v>569.29058192023581</v>
      </c>
      <c r="O206" s="98">
        <v>474.76597960215588</v>
      </c>
      <c r="P206" s="98">
        <v>455.61293932063069</v>
      </c>
      <c r="Q206" s="98">
        <v>489.77197708152255</v>
      </c>
      <c r="R206" s="98">
        <v>601.13033474123961</v>
      </c>
      <c r="S206" s="98">
        <v>641.83980178411457</v>
      </c>
      <c r="T206" s="98">
        <v>578.78263086197251</v>
      </c>
      <c r="U206" s="98">
        <v>577.41194676753776</v>
      </c>
      <c r="V206" s="98">
        <v>349.92170183717622</v>
      </c>
      <c r="W206" s="98">
        <v>284.22466455720553</v>
      </c>
      <c r="X206" s="98">
        <v>327.10777791557837</v>
      </c>
      <c r="Y206" s="98">
        <v>350.54994027850375</v>
      </c>
      <c r="DA206" s="63" t="s">
        <v>2481</v>
      </c>
    </row>
    <row r="207" spans="1:105" ht="12" customHeight="1" x14ac:dyDescent="0.25">
      <c r="A207" s="108" t="s">
        <v>52</v>
      </c>
      <c r="B207" s="98">
        <v>732.77682158138271</v>
      </c>
      <c r="C207" s="98">
        <v>709.83417358425902</v>
      </c>
      <c r="D207" s="98">
        <v>704.13613987988231</v>
      </c>
      <c r="E207" s="98">
        <v>703.48468521649647</v>
      </c>
      <c r="F207" s="98">
        <v>772.97521853372336</v>
      </c>
      <c r="G207" s="98">
        <v>794.01195221148032</v>
      </c>
      <c r="H207" s="98">
        <v>822.90601683160503</v>
      </c>
      <c r="I207" s="98">
        <v>806.87877159729294</v>
      </c>
      <c r="J207" s="98">
        <v>819.27620489006836</v>
      </c>
      <c r="K207" s="98">
        <v>842.80114118553979</v>
      </c>
      <c r="L207" s="98">
        <v>820.83452103803165</v>
      </c>
      <c r="M207" s="98">
        <v>819.77372741085878</v>
      </c>
      <c r="N207" s="98">
        <v>848.71061171751444</v>
      </c>
      <c r="O207" s="98">
        <v>941.40667538302887</v>
      </c>
      <c r="P207" s="98">
        <v>1000.0556821849451</v>
      </c>
      <c r="Q207" s="98">
        <v>951.62564978361956</v>
      </c>
      <c r="R207" s="98">
        <v>855.82388580889744</v>
      </c>
      <c r="S207" s="98">
        <v>826.42775642194283</v>
      </c>
      <c r="T207" s="98">
        <v>872.48030528308993</v>
      </c>
      <c r="U207" s="98">
        <v>865.47134044578718</v>
      </c>
      <c r="V207" s="98">
        <v>892.47657933932408</v>
      </c>
      <c r="W207" s="98">
        <v>857.53318786501927</v>
      </c>
      <c r="X207" s="98">
        <v>624.27534208342411</v>
      </c>
      <c r="Y207" s="98">
        <v>565.96992189221419</v>
      </c>
      <c r="DA207" s="63" t="s">
        <v>2482</v>
      </c>
    </row>
    <row r="208" spans="1:105" ht="12" customHeight="1" x14ac:dyDescent="0.25">
      <c r="A208" s="121" t="s">
        <v>54</v>
      </c>
      <c r="B208" s="122">
        <v>226.81946802294357</v>
      </c>
      <c r="C208" s="122">
        <v>230.78832741510499</v>
      </c>
      <c r="D208" s="122">
        <v>225.29064455333076</v>
      </c>
      <c r="E208" s="122">
        <v>238.53414909076338</v>
      </c>
      <c r="F208" s="122">
        <v>249.70649869857348</v>
      </c>
      <c r="G208" s="122">
        <v>254.98916448086379</v>
      </c>
      <c r="H208" s="122">
        <v>253.30726438832284</v>
      </c>
      <c r="I208" s="122">
        <v>251.29587700698329</v>
      </c>
      <c r="J208" s="122">
        <v>205.82331229026374</v>
      </c>
      <c r="K208" s="122">
        <v>222.28392632247298</v>
      </c>
      <c r="L208" s="122">
        <v>223.77639787773251</v>
      </c>
      <c r="M208" s="122">
        <v>205.05496886421997</v>
      </c>
      <c r="N208" s="122">
        <v>218.66635863913885</v>
      </c>
      <c r="O208" s="122">
        <v>218.92599564176285</v>
      </c>
      <c r="P208" s="122">
        <v>220.7344360505293</v>
      </c>
      <c r="Q208" s="122">
        <v>229.27747629888412</v>
      </c>
      <c r="R208" s="122">
        <v>235.3282194527292</v>
      </c>
      <c r="S208" s="122">
        <v>230.12019386284439</v>
      </c>
      <c r="T208" s="122">
        <v>223.95460976649119</v>
      </c>
      <c r="U208" s="122">
        <v>216.4274945938958</v>
      </c>
      <c r="V208" s="122">
        <v>232.75824984646371</v>
      </c>
      <c r="W208" s="122">
        <v>229.70282650824504</v>
      </c>
      <c r="X208" s="122">
        <v>175.43099982320584</v>
      </c>
      <c r="Y208" s="122">
        <v>169.73960352835033</v>
      </c>
      <c r="DA208" s="130" t="s">
        <v>2483</v>
      </c>
    </row>
    <row r="209" spans="1:105" ht="12" customHeight="1" x14ac:dyDescent="0.25">
      <c r="A209" s="97" t="s">
        <v>175</v>
      </c>
      <c r="B209" s="98">
        <v>224.17123993942917</v>
      </c>
      <c r="C209" s="98">
        <v>231.92667480271709</v>
      </c>
      <c r="D209" s="98">
        <v>225.58697985526476</v>
      </c>
      <c r="E209" s="98">
        <v>234.76693168534237</v>
      </c>
      <c r="F209" s="98">
        <v>252.19571538045659</v>
      </c>
      <c r="G209" s="98">
        <v>253.48136936308293</v>
      </c>
      <c r="H209" s="98">
        <v>256.19652842568672</v>
      </c>
      <c r="I209" s="98">
        <v>256.08321733671636</v>
      </c>
      <c r="J209" s="98">
        <v>200.13673546803747</v>
      </c>
      <c r="K209" s="98">
        <v>222.79070138358787</v>
      </c>
      <c r="L209" s="98">
        <v>226.78775994122489</v>
      </c>
      <c r="M209" s="98">
        <v>205.09818377650168</v>
      </c>
      <c r="N209" s="98">
        <v>222.79336594030431</v>
      </c>
      <c r="O209" s="98">
        <v>222.11653946106355</v>
      </c>
      <c r="P209" s="98">
        <v>223.25962104037779</v>
      </c>
      <c r="Q209" s="98">
        <v>228.66550057664193</v>
      </c>
      <c r="R209" s="98">
        <v>240.50261629587789</v>
      </c>
      <c r="S209" s="98">
        <v>230.45005561496319</v>
      </c>
      <c r="T209" s="98">
        <v>219.07722310853754</v>
      </c>
      <c r="U209" s="98">
        <v>205.49140272141597</v>
      </c>
      <c r="V209" s="98">
        <v>224.9618558970995</v>
      </c>
      <c r="W209" s="98">
        <v>224.52070598738436</v>
      </c>
      <c r="X209" s="98">
        <v>181.90149404256923</v>
      </c>
      <c r="Y209" s="98">
        <v>167.61074489282981</v>
      </c>
      <c r="DA209" s="63" t="s">
        <v>2484</v>
      </c>
    </row>
    <row r="210" spans="1:105" ht="12" customHeight="1" x14ac:dyDescent="0.25">
      <c r="A210" s="109" t="s">
        <v>120</v>
      </c>
      <c r="B210" s="33">
        <v>230.5553838788085</v>
      </c>
      <c r="C210" s="33">
        <v>229.2569312389931</v>
      </c>
      <c r="D210" s="33">
        <v>224.8898427668172</v>
      </c>
      <c r="E210" s="33">
        <v>243.92439625300963</v>
      </c>
      <c r="F210" s="33">
        <v>246.15099325893678</v>
      </c>
      <c r="G210" s="33">
        <v>257.12632165802114</v>
      </c>
      <c r="H210" s="33">
        <v>249.01578313478902</v>
      </c>
      <c r="I210" s="33">
        <v>244.27901566924268</v>
      </c>
      <c r="J210" s="33">
        <v>213.93441193682102</v>
      </c>
      <c r="K210" s="33">
        <v>221.5800970460879</v>
      </c>
      <c r="L210" s="33">
        <v>219.51902447309871</v>
      </c>
      <c r="M210" s="33">
        <v>204.99619940281272</v>
      </c>
      <c r="N210" s="33">
        <v>213.07869815457704</v>
      </c>
      <c r="O210" s="33">
        <v>214.65190660900362</v>
      </c>
      <c r="P210" s="33">
        <v>217.27175046215228</v>
      </c>
      <c r="Q210" s="33">
        <v>230.07490868502276</v>
      </c>
      <c r="R210" s="33">
        <v>228.67616760342139</v>
      </c>
      <c r="S210" s="33">
        <v>229.73214944735938</v>
      </c>
      <c r="T210" s="33">
        <v>229.23248509272469</v>
      </c>
      <c r="U210" s="33">
        <v>226.90695041623673</v>
      </c>
      <c r="V210" s="33">
        <v>239.86769145093047</v>
      </c>
      <c r="W210" s="33">
        <v>234.30627506586654</v>
      </c>
      <c r="X210" s="33">
        <v>168.82693612709326</v>
      </c>
      <c r="Y210" s="33">
        <v>171.98694070472902</v>
      </c>
      <c r="DA210" s="60" t="s">
        <v>2485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4331.377551107963</v>
      </c>
      <c r="C212" s="117">
        <f t="shared" si="101"/>
        <v>4521.3836566002074</v>
      </c>
      <c r="D212" s="117">
        <f t="shared" si="101"/>
        <v>4193.1920395308725</v>
      </c>
      <c r="E212" s="117">
        <f t="shared" si="101"/>
        <v>4325.7785163417975</v>
      </c>
      <c r="F212" s="117">
        <f t="shared" si="101"/>
        <v>4056.3952327061688</v>
      </c>
      <c r="G212" s="117">
        <f t="shared" si="101"/>
        <v>3821.148234749593</v>
      </c>
      <c r="H212" s="117">
        <f t="shared" si="101"/>
        <v>3760.7252171605405</v>
      </c>
      <c r="I212" s="117">
        <f t="shared" si="101"/>
        <v>3453.979956088941</v>
      </c>
      <c r="J212" s="117">
        <f t="shared" si="101"/>
        <v>3664.1267217990398</v>
      </c>
      <c r="K212" s="117">
        <f t="shared" si="101"/>
        <v>3580.4949006660681</v>
      </c>
      <c r="L212" s="117">
        <f t="shared" si="101"/>
        <v>4050.3290328392218</v>
      </c>
      <c r="M212" s="117">
        <f t="shared" si="101"/>
        <v>3083.5605476422984</v>
      </c>
      <c r="N212" s="117">
        <f t="shared" si="101"/>
        <v>3406.2390030695865</v>
      </c>
      <c r="O212" s="117">
        <f t="shared" si="101"/>
        <v>3679.6480003050601</v>
      </c>
      <c r="P212" s="117">
        <f t="shared" si="101"/>
        <v>2882.0350860525741</v>
      </c>
      <c r="Q212" s="117">
        <f t="shared" si="101"/>
        <v>3118.3524794741547</v>
      </c>
      <c r="R212" s="117">
        <f t="shared" ref="R212:V212" si="102">R213+R216+R218+R227</f>
        <v>3292.1260623355638</v>
      </c>
      <c r="S212" s="117">
        <f t="shared" si="102"/>
        <v>3206.1238277200914</v>
      </c>
      <c r="T212" s="117">
        <f t="shared" si="102"/>
        <v>3186.3245808481593</v>
      </c>
      <c r="U212" s="117">
        <f t="shared" si="102"/>
        <v>3059.4652454661409</v>
      </c>
      <c r="V212" s="117">
        <f t="shared" si="102"/>
        <v>2838.9934658972543</v>
      </c>
      <c r="W212" s="117">
        <f t="shared" ref="W212:Y212" si="103">W213+W216+W218+W227</f>
        <v>3261.5791855055054</v>
      </c>
      <c r="X212" s="117">
        <f t="shared" si="103"/>
        <v>2610.3034830341658</v>
      </c>
      <c r="Y212" s="117">
        <f t="shared" si="103"/>
        <v>2582.6419739401722</v>
      </c>
      <c r="DA212" s="129" t="s">
        <v>2636</v>
      </c>
    </row>
    <row r="213" spans="1:105" ht="12" customHeight="1" x14ac:dyDescent="0.25">
      <c r="A213" s="121" t="s">
        <v>57</v>
      </c>
      <c r="B213" s="122">
        <f t="shared" ref="B213:Q213" si="104">SUM(B214:B215)</f>
        <v>3929.3483550452338</v>
      </c>
      <c r="C213" s="122">
        <f t="shared" si="104"/>
        <v>4129.6253541196202</v>
      </c>
      <c r="D213" s="122">
        <f t="shared" si="104"/>
        <v>3810.3325538268532</v>
      </c>
      <c r="E213" s="122">
        <f t="shared" si="104"/>
        <v>3946.5765036536477</v>
      </c>
      <c r="F213" s="122">
        <f t="shared" si="104"/>
        <v>3626.7860847594079</v>
      </c>
      <c r="G213" s="122">
        <f t="shared" si="104"/>
        <v>3397.1652636167887</v>
      </c>
      <c r="H213" s="122">
        <f t="shared" si="104"/>
        <v>3309.2417561275993</v>
      </c>
      <c r="I213" s="122">
        <f t="shared" si="104"/>
        <v>3013.8765906074423</v>
      </c>
      <c r="J213" s="122">
        <f t="shared" si="104"/>
        <v>3194.5108353572446</v>
      </c>
      <c r="K213" s="122">
        <f t="shared" si="104"/>
        <v>3085.4446934246052</v>
      </c>
      <c r="L213" s="122">
        <f t="shared" si="104"/>
        <v>3563.3158861858055</v>
      </c>
      <c r="M213" s="122">
        <f t="shared" si="104"/>
        <v>2642.0757225257948</v>
      </c>
      <c r="N213" s="122">
        <f t="shared" si="104"/>
        <v>2931.1964258408539</v>
      </c>
      <c r="O213" s="122">
        <f t="shared" si="104"/>
        <v>3213.3937965550917</v>
      </c>
      <c r="P213" s="122">
        <f t="shared" si="104"/>
        <v>2408.50720366835</v>
      </c>
      <c r="Q213" s="122">
        <f t="shared" si="104"/>
        <v>2663.0440793472021</v>
      </c>
      <c r="R213" s="122">
        <f t="shared" ref="R213:V213" si="105">SUM(R214:R215)</f>
        <v>2810.8079988437744</v>
      </c>
      <c r="S213" s="122">
        <f t="shared" si="105"/>
        <v>2740.9889923180385</v>
      </c>
      <c r="T213" s="122">
        <f t="shared" si="105"/>
        <v>2723.8259654101471</v>
      </c>
      <c r="U213" s="122">
        <f t="shared" si="105"/>
        <v>2591.2777539100839</v>
      </c>
      <c r="V213" s="122">
        <f t="shared" si="105"/>
        <v>2455.7342987636639</v>
      </c>
      <c r="W213" s="122">
        <f t="shared" ref="W213:Y213" si="106">SUM(W214:W215)</f>
        <v>2869.5224574866629</v>
      </c>
      <c r="X213" s="122">
        <f t="shared" si="106"/>
        <v>2331.0478015097765</v>
      </c>
      <c r="Y213" s="122">
        <f t="shared" si="106"/>
        <v>2322.8044298076675</v>
      </c>
      <c r="DA213" s="130" t="s">
        <v>2637</v>
      </c>
    </row>
    <row r="214" spans="1:105" ht="12" customHeight="1" x14ac:dyDescent="0.25">
      <c r="A214" s="97" t="s">
        <v>212</v>
      </c>
      <c r="B214" s="98">
        <v>3929.3483550452338</v>
      </c>
      <c r="C214" s="98">
        <v>4129.6253541196202</v>
      </c>
      <c r="D214" s="98">
        <v>3810.3325538268532</v>
      </c>
      <c r="E214" s="98">
        <v>3946.5765036536477</v>
      </c>
      <c r="F214" s="98">
        <v>3626.7860847594079</v>
      </c>
      <c r="G214" s="98">
        <v>3397.1652636167887</v>
      </c>
      <c r="H214" s="98">
        <v>3309.2417561275993</v>
      </c>
      <c r="I214" s="98">
        <v>3013.8765906074423</v>
      </c>
      <c r="J214" s="98">
        <v>3194.5108353572446</v>
      </c>
      <c r="K214" s="98">
        <v>3085.4446934246052</v>
      </c>
      <c r="L214" s="98">
        <v>3563.3158861858055</v>
      </c>
      <c r="M214" s="98">
        <v>2642.0757225257948</v>
      </c>
      <c r="N214" s="98">
        <v>2931.1964258408539</v>
      </c>
      <c r="O214" s="98">
        <v>3213.3937965550917</v>
      </c>
      <c r="P214" s="98">
        <v>2408.50720366835</v>
      </c>
      <c r="Q214" s="98">
        <v>2663.0440793472021</v>
      </c>
      <c r="R214" s="98">
        <v>2810.8079988437744</v>
      </c>
      <c r="S214" s="98">
        <v>2740.9889923180385</v>
      </c>
      <c r="T214" s="98">
        <v>2723.8259654101471</v>
      </c>
      <c r="U214" s="98">
        <v>2591.2777539100839</v>
      </c>
      <c r="V214" s="98">
        <v>2455.7342987636639</v>
      </c>
      <c r="W214" s="98">
        <v>2869.5224574866629</v>
      </c>
      <c r="X214" s="98">
        <v>2331.0478015097765</v>
      </c>
      <c r="Y214" s="98">
        <v>2322.8044298076675</v>
      </c>
      <c r="DA214" s="63" t="s">
        <v>2638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2639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2640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2641</v>
      </c>
    </row>
    <row r="218" spans="1:105" ht="12" customHeight="1" x14ac:dyDescent="0.25">
      <c r="A218" s="121" t="s">
        <v>55</v>
      </c>
      <c r="B218" s="122">
        <v>358.12261224976533</v>
      </c>
      <c r="C218" s="122">
        <v>347.31679809303751</v>
      </c>
      <c r="D218" s="122">
        <v>339.61564870141206</v>
      </c>
      <c r="E218" s="122">
        <v>333.21343000053969</v>
      </c>
      <c r="F218" s="122">
        <v>380.33757154179017</v>
      </c>
      <c r="G218" s="122">
        <v>374.70863933499186</v>
      </c>
      <c r="H218" s="122">
        <v>400.8140540272895</v>
      </c>
      <c r="I218" s="122">
        <v>389.77077247561601</v>
      </c>
      <c r="J218" s="122">
        <v>430.72794051089409</v>
      </c>
      <c r="K218" s="122">
        <v>452.25879246774718</v>
      </c>
      <c r="L218" s="122">
        <v>443.15307103728151</v>
      </c>
      <c r="M218" s="122">
        <v>402.47962241043939</v>
      </c>
      <c r="N218" s="122">
        <v>432.77259110857881</v>
      </c>
      <c r="O218" s="122">
        <v>424.31975872007325</v>
      </c>
      <c r="P218" s="122">
        <v>430.96835679758368</v>
      </c>
      <c r="Q218" s="122">
        <v>412.67727764197826</v>
      </c>
      <c r="R218" s="122">
        <v>436.78634451776156</v>
      </c>
      <c r="S218" s="122">
        <v>424.20066638488407</v>
      </c>
      <c r="T218" s="122">
        <v>425.18141901654246</v>
      </c>
      <c r="U218" s="122">
        <v>435.34560153487342</v>
      </c>
      <c r="V218" s="122">
        <v>348.36085505081763</v>
      </c>
      <c r="W218" s="122">
        <v>357.84822471405397</v>
      </c>
      <c r="X218" s="122">
        <v>249.62096321140945</v>
      </c>
      <c r="Y218" s="122">
        <v>232.14479755438899</v>
      </c>
      <c r="DA218" s="130" t="s">
        <v>2642</v>
      </c>
    </row>
    <row r="219" spans="1:105" ht="12" customHeight="1" x14ac:dyDescent="0.25">
      <c r="A219" s="97" t="s">
        <v>134</v>
      </c>
      <c r="B219" s="98">
        <v>454.26000450611906</v>
      </c>
      <c r="C219" s="98">
        <v>449.35591291625713</v>
      </c>
      <c r="D219" s="98">
        <v>437.84265499193094</v>
      </c>
      <c r="E219" s="98">
        <v>418.93072906489459</v>
      </c>
      <c r="F219" s="98">
        <v>477.72980337318518</v>
      </c>
      <c r="G219" s="98">
        <v>471.99769366992791</v>
      </c>
      <c r="H219" s="98">
        <v>484.3735570764631</v>
      </c>
      <c r="I219" s="98">
        <v>452.89963834910549</v>
      </c>
      <c r="J219" s="98">
        <v>465.75992859308798</v>
      </c>
      <c r="K219" s="98">
        <v>472.54105550621057</v>
      </c>
      <c r="L219" s="98">
        <v>451.9915728462359</v>
      </c>
      <c r="M219" s="98">
        <v>411.29085003399354</v>
      </c>
      <c r="N219" s="98">
        <v>444.21082751103671</v>
      </c>
      <c r="O219" s="98">
        <v>437.66748798508939</v>
      </c>
      <c r="P219" s="98">
        <v>446.54879424390379</v>
      </c>
      <c r="Q219" s="98">
        <v>433.46125866188413</v>
      </c>
      <c r="R219" s="98">
        <v>453.34314853780825</v>
      </c>
      <c r="S219" s="98">
        <v>437.72235233512237</v>
      </c>
      <c r="T219" s="98">
        <v>435.69663193871583</v>
      </c>
      <c r="U219" s="98">
        <v>456.20310199329816</v>
      </c>
      <c r="V219" s="98">
        <v>373.98027259474856</v>
      </c>
      <c r="W219" s="98">
        <v>386.29991165198084</v>
      </c>
      <c r="X219" s="98">
        <v>271.50746059608502</v>
      </c>
      <c r="Y219" s="98">
        <v>254.30406001570884</v>
      </c>
      <c r="DA219" s="63" t="s">
        <v>2643</v>
      </c>
    </row>
    <row r="220" spans="1:105" ht="12" customHeight="1" x14ac:dyDescent="0.25">
      <c r="A220" s="97" t="s">
        <v>133</v>
      </c>
      <c r="B220" s="98">
        <v>190.16738040777821</v>
      </c>
      <c r="C220" s="98">
        <v>173.9662217417798</v>
      </c>
      <c r="D220" s="98">
        <v>173.39471518949964</v>
      </c>
      <c r="E220" s="98">
        <v>167.8874136976263</v>
      </c>
      <c r="F220" s="98">
        <v>180.37928092814849</v>
      </c>
      <c r="G220" s="98">
        <v>183.8715732720203</v>
      </c>
      <c r="H220" s="98">
        <v>191.7972825105708</v>
      </c>
      <c r="I220" s="98">
        <v>189.60529771280005</v>
      </c>
      <c r="J220" s="98">
        <v>178.29280556088042</v>
      </c>
      <c r="K220" s="98">
        <v>185.92572905637437</v>
      </c>
      <c r="L220" s="98">
        <v>180.06047902480509</v>
      </c>
      <c r="M220" s="98">
        <v>159.07426035844287</v>
      </c>
      <c r="N220" s="98">
        <v>174.67459104863261</v>
      </c>
      <c r="O220" s="98">
        <v>143.67008986258486</v>
      </c>
      <c r="P220" s="98">
        <v>135.94201686518832</v>
      </c>
      <c r="Q220" s="98">
        <v>142.13601336912009</v>
      </c>
      <c r="R220" s="98">
        <v>180.06652498793596</v>
      </c>
      <c r="S220" s="98">
        <v>184.97494281515591</v>
      </c>
      <c r="T220" s="98">
        <v>168.99698933549729</v>
      </c>
      <c r="U220" s="98">
        <v>178.56533193783852</v>
      </c>
      <c r="V220" s="98">
        <v>104.23986617073567</v>
      </c>
      <c r="W220" s="98">
        <v>96.003119293894329</v>
      </c>
      <c r="X220" s="98">
        <v>90.521018800833346</v>
      </c>
      <c r="Y220" s="98">
        <v>94.647939627064758</v>
      </c>
      <c r="DA220" s="63" t="s">
        <v>2644</v>
      </c>
    </row>
    <row r="221" spans="1:105" ht="12" customHeight="1" x14ac:dyDescent="0.25">
      <c r="A221" s="100" t="s">
        <v>212</v>
      </c>
      <c r="B221" s="101">
        <v>190.16738040777821</v>
      </c>
      <c r="C221" s="101">
        <v>173.9662217417798</v>
      </c>
      <c r="D221" s="101">
        <v>173.39471518949964</v>
      </c>
      <c r="E221" s="101">
        <v>167.8874136976263</v>
      </c>
      <c r="F221" s="101">
        <v>180.37928092814849</v>
      </c>
      <c r="G221" s="101">
        <v>183.8715732720203</v>
      </c>
      <c r="H221" s="101">
        <v>191.7972825105708</v>
      </c>
      <c r="I221" s="101">
        <v>189.60529771280005</v>
      </c>
      <c r="J221" s="101">
        <v>178.29280556088042</v>
      </c>
      <c r="K221" s="101">
        <v>185.92572905637437</v>
      </c>
      <c r="L221" s="101">
        <v>180.06047902480509</v>
      </c>
      <c r="M221" s="101">
        <v>159.07426035844287</v>
      </c>
      <c r="N221" s="101">
        <v>174.67459104863261</v>
      </c>
      <c r="O221" s="101">
        <v>143.67008986258486</v>
      </c>
      <c r="P221" s="101">
        <v>135.94201686518832</v>
      </c>
      <c r="Q221" s="101">
        <v>142.13601336912009</v>
      </c>
      <c r="R221" s="101">
        <v>180.06652498793596</v>
      </c>
      <c r="S221" s="101">
        <v>184.97494281515591</v>
      </c>
      <c r="T221" s="101">
        <v>168.99698933549729</v>
      </c>
      <c r="U221" s="101">
        <v>178.56533193783852</v>
      </c>
      <c r="V221" s="101">
        <v>104.23986617073567</v>
      </c>
      <c r="W221" s="101">
        <v>96.003119293894329</v>
      </c>
      <c r="X221" s="101">
        <v>90.521018800833346</v>
      </c>
      <c r="Y221" s="101">
        <v>94.647939627064758</v>
      </c>
      <c r="DA221" s="131" t="s">
        <v>2645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2646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2647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2648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2649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2650</v>
      </c>
    </row>
    <row r="227" spans="1:105" ht="12" customHeight="1" x14ac:dyDescent="0.25">
      <c r="A227" s="121" t="s">
        <v>54</v>
      </c>
      <c r="B227" s="122">
        <v>43.906583812964044</v>
      </c>
      <c r="C227" s="122">
        <v>44.441504387549351</v>
      </c>
      <c r="D227" s="122">
        <v>43.243837002607876</v>
      </c>
      <c r="E227" s="122">
        <v>45.988582687609409</v>
      </c>
      <c r="F227" s="122">
        <v>49.271576404970816</v>
      </c>
      <c r="G227" s="122">
        <v>49.274331797812245</v>
      </c>
      <c r="H227" s="122">
        <v>50.669407005652133</v>
      </c>
      <c r="I227" s="122">
        <v>50.332593005882885</v>
      </c>
      <c r="J227" s="122">
        <v>38.887945930901196</v>
      </c>
      <c r="K227" s="122">
        <v>42.7914147737158</v>
      </c>
      <c r="L227" s="122">
        <v>43.860075616134552</v>
      </c>
      <c r="M227" s="122">
        <v>39.005202706064161</v>
      </c>
      <c r="N227" s="122">
        <v>42.269986120153952</v>
      </c>
      <c r="O227" s="122">
        <v>41.934445029895087</v>
      </c>
      <c r="P227" s="122">
        <v>42.559525586640589</v>
      </c>
      <c r="Q227" s="122">
        <v>42.631122484974398</v>
      </c>
      <c r="R227" s="122">
        <v>44.531718974028102</v>
      </c>
      <c r="S227" s="122">
        <v>40.934169017168429</v>
      </c>
      <c r="T227" s="122">
        <v>37.31719642146998</v>
      </c>
      <c r="U227" s="122">
        <v>32.841890021183502</v>
      </c>
      <c r="V227" s="122">
        <v>34.898312082772996</v>
      </c>
      <c r="W227" s="122">
        <v>34.208503304788557</v>
      </c>
      <c r="X227" s="122">
        <v>29.63471831297943</v>
      </c>
      <c r="Y227" s="122">
        <v>27.692746578116065</v>
      </c>
      <c r="DA227" s="130" t="s">
        <v>2651</v>
      </c>
    </row>
    <row r="228" spans="1:105" ht="12" customHeight="1" x14ac:dyDescent="0.25">
      <c r="A228" s="97" t="s">
        <v>175</v>
      </c>
      <c r="B228" s="98">
        <v>75.030049327352941</v>
      </c>
      <c r="C228" s="98">
        <v>77.476633513680468</v>
      </c>
      <c r="D228" s="98">
        <v>75.216437739795666</v>
      </c>
      <c r="E228" s="98">
        <v>78.129778431815183</v>
      </c>
      <c r="F228" s="98">
        <v>83.76670853517561</v>
      </c>
      <c r="G228" s="98">
        <v>84.038081376342589</v>
      </c>
      <c r="H228" s="98">
        <v>84.78287198593992</v>
      </c>
      <c r="I228" s="98">
        <v>84.672626362547362</v>
      </c>
      <c r="J228" s="98">
        <v>66.151732794685387</v>
      </c>
      <c r="K228" s="98">
        <v>73.602326687641735</v>
      </c>
      <c r="L228" s="98">
        <v>74.883562460999912</v>
      </c>
      <c r="M228" s="98">
        <v>67.686874668187471</v>
      </c>
      <c r="N228" s="98">
        <v>73.490304859995575</v>
      </c>
      <c r="O228" s="98">
        <v>73.23788381660772</v>
      </c>
      <c r="P228" s="98">
        <v>73.596324176498641</v>
      </c>
      <c r="Q228" s="98">
        <v>75.347641686145849</v>
      </c>
      <c r="R228" s="98">
        <v>79.171374722228109</v>
      </c>
      <c r="S228" s="98">
        <v>75.730744292318789</v>
      </c>
      <c r="T228" s="98">
        <v>71.802739312874664</v>
      </c>
      <c r="U228" s="98">
        <v>67.114845852711795</v>
      </c>
      <c r="V228" s="98">
        <v>73.168686087141197</v>
      </c>
      <c r="W228" s="98">
        <v>72.717152797608819</v>
      </c>
      <c r="X228" s="98">
        <v>58.670064178808502</v>
      </c>
      <c r="Y228" s="98">
        <v>53.925544804282588</v>
      </c>
      <c r="DA228" s="63" t="s">
        <v>2652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2653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178.38297025395809</v>
      </c>
      <c r="C231" s="118">
        <f t="shared" si="108"/>
        <v>186.08423329890169</v>
      </c>
      <c r="D231" s="118">
        <f t="shared" si="108"/>
        <v>172.82317659582282</v>
      </c>
      <c r="E231" s="118">
        <f t="shared" si="108"/>
        <v>177.98829468050388</v>
      </c>
      <c r="F231" s="118">
        <f t="shared" si="108"/>
        <v>167.26402794429811</v>
      </c>
      <c r="G231" s="118">
        <f t="shared" si="108"/>
        <v>158.02961030857566</v>
      </c>
      <c r="H231" s="118">
        <f t="shared" si="108"/>
        <v>155.15514670116812</v>
      </c>
      <c r="I231" s="118">
        <f t="shared" si="108"/>
        <v>142.27019413795733</v>
      </c>
      <c r="J231" s="118">
        <f t="shared" si="108"/>
        <v>149.49483888230571</v>
      </c>
      <c r="K231" s="118">
        <f t="shared" si="108"/>
        <v>145.71389827041222</v>
      </c>
      <c r="L231" s="118">
        <f t="shared" si="108"/>
        <v>164.27966422984224</v>
      </c>
      <c r="M231" s="118">
        <f t="shared" si="108"/>
        <v>125.3631381887121</v>
      </c>
      <c r="N231" s="118">
        <f t="shared" si="108"/>
        <v>138.52246165700063</v>
      </c>
      <c r="O231" s="118">
        <f t="shared" si="108"/>
        <v>149.67879213141259</v>
      </c>
      <c r="P231" s="118">
        <f t="shared" si="108"/>
        <v>117.60470435520584</v>
      </c>
      <c r="Q231" s="118">
        <f t="shared" si="108"/>
        <v>127.5009701553042</v>
      </c>
      <c r="R231" s="118">
        <f t="shared" ref="R231:V231" si="109">R232+R235+R237+R246</f>
        <v>134.37037666134634</v>
      </c>
      <c r="S231" s="118">
        <f t="shared" si="109"/>
        <v>130.93202650393326</v>
      </c>
      <c r="T231" s="118">
        <f t="shared" si="109"/>
        <v>130.13132065263946</v>
      </c>
      <c r="U231" s="118">
        <f t="shared" si="109"/>
        <v>125.45774756198102</v>
      </c>
      <c r="V231" s="118">
        <f t="shared" si="109"/>
        <v>116.9276291571733</v>
      </c>
      <c r="W231" s="118">
        <f t="shared" ref="W231:Y231" si="110">W232+W235+W237+W246</f>
        <v>134.17445317970899</v>
      </c>
      <c r="X231" s="118">
        <f t="shared" si="110"/>
        <v>107.47134450725945</v>
      </c>
      <c r="Y231" s="118">
        <f t="shared" si="110"/>
        <v>106.4342540061252</v>
      </c>
      <c r="DA231" s="129" t="s">
        <v>2804</v>
      </c>
    </row>
    <row r="232" spans="1:105" ht="12" customHeight="1" x14ac:dyDescent="0.25">
      <c r="A232" s="121" t="s">
        <v>57</v>
      </c>
      <c r="B232" s="123">
        <f t="shared" ref="B232:Q232" si="111">SUM(B233:B234)</f>
        <v>158.08288032252017</v>
      </c>
      <c r="C232" s="123">
        <f t="shared" si="111"/>
        <v>166.12917012752587</v>
      </c>
      <c r="D232" s="123">
        <f t="shared" si="111"/>
        <v>153.27085304340875</v>
      </c>
      <c r="E232" s="123">
        <f t="shared" si="111"/>
        <v>158.75404630944411</v>
      </c>
      <c r="F232" s="123">
        <f t="shared" si="111"/>
        <v>145.93361502319058</v>
      </c>
      <c r="G232" s="123">
        <f t="shared" si="111"/>
        <v>136.71203637183163</v>
      </c>
      <c r="H232" s="123">
        <f t="shared" si="111"/>
        <v>133.1755493775614</v>
      </c>
      <c r="I232" s="123">
        <f t="shared" si="111"/>
        <v>121.30773447232559</v>
      </c>
      <c r="J232" s="123">
        <f t="shared" si="111"/>
        <v>128.61604877764964</v>
      </c>
      <c r="K232" s="123">
        <f t="shared" si="111"/>
        <v>124.25361519004744</v>
      </c>
      <c r="L232" s="123">
        <f t="shared" si="111"/>
        <v>143.53148764437105</v>
      </c>
      <c r="M232" s="123">
        <f t="shared" si="111"/>
        <v>106.464947961531</v>
      </c>
      <c r="N232" s="123">
        <f t="shared" si="111"/>
        <v>118.16272168409535</v>
      </c>
      <c r="O232" s="123">
        <f t="shared" si="111"/>
        <v>129.59333710468786</v>
      </c>
      <c r="P232" s="123">
        <f t="shared" si="111"/>
        <v>97.163846131488768</v>
      </c>
      <c r="Q232" s="123">
        <f t="shared" si="111"/>
        <v>107.47897058386644</v>
      </c>
      <c r="R232" s="123">
        <f t="shared" ref="R232:V232" si="112">SUM(R233:R234)</f>
        <v>113.49923258684348</v>
      </c>
      <c r="S232" s="123">
        <f t="shared" si="112"/>
        <v>110.74402155800138</v>
      </c>
      <c r="T232" s="123">
        <f t="shared" si="112"/>
        <v>110.12589318502148</v>
      </c>
      <c r="U232" s="123">
        <f t="shared" si="112"/>
        <v>104.85860608432721</v>
      </c>
      <c r="V232" s="123">
        <f t="shared" si="112"/>
        <v>99.400605916792586</v>
      </c>
      <c r="W232" s="123">
        <f t="shared" ref="W232:Y232" si="113">SUM(W233:W234)</f>
        <v>116.29921586585628</v>
      </c>
      <c r="X232" s="123">
        <f t="shared" si="113"/>
        <v>94.551142630501175</v>
      </c>
      <c r="Y232" s="123">
        <f t="shared" si="113"/>
        <v>94.274711032336683</v>
      </c>
      <c r="DA232" s="130" t="s">
        <v>2805</v>
      </c>
    </row>
    <row r="233" spans="1:105" ht="12" customHeight="1" x14ac:dyDescent="0.25">
      <c r="A233" s="97" t="s">
        <v>212</v>
      </c>
      <c r="B233" s="99">
        <v>156.17709502758478</v>
      </c>
      <c r="C233" s="99">
        <v>164.14762276918049</v>
      </c>
      <c r="D233" s="99">
        <v>151.46958874412076</v>
      </c>
      <c r="E233" s="99">
        <v>156.90469857361597</v>
      </c>
      <c r="F233" s="99">
        <v>144.21372632740372</v>
      </c>
      <c r="G233" s="99">
        <v>135.107370364362</v>
      </c>
      <c r="H233" s="99">
        <v>131.6315091476587</v>
      </c>
      <c r="I233" s="99">
        <v>119.90495648605247</v>
      </c>
      <c r="J233" s="99">
        <v>127.11668382631993</v>
      </c>
      <c r="K233" s="99">
        <v>122.80392649346244</v>
      </c>
      <c r="L233" s="99">
        <v>141.8568953552917</v>
      </c>
      <c r="M233" s="99">
        <v>105.21831061067391</v>
      </c>
      <c r="N233" s="99">
        <v>116.76385683538862</v>
      </c>
      <c r="O233" s="99">
        <v>128.0412708700936</v>
      </c>
      <c r="P233" s="99">
        <v>95.997586382103435</v>
      </c>
      <c r="Q233" s="99">
        <v>106.17748985372469</v>
      </c>
      <c r="R233" s="99">
        <v>112.10482506235985</v>
      </c>
      <c r="S233" s="99">
        <v>109.35718459448158</v>
      </c>
      <c r="T233" s="99">
        <v>108.71543442373179</v>
      </c>
      <c r="U233" s="99">
        <v>103.47131699141066</v>
      </c>
      <c r="V233" s="99">
        <v>98.107710327918255</v>
      </c>
      <c r="W233" s="99">
        <v>114.73822023218398</v>
      </c>
      <c r="X233" s="99">
        <v>93.303348334611755</v>
      </c>
      <c r="Y233" s="99">
        <v>93.01272363123276</v>
      </c>
      <c r="DA233" s="63" t="s">
        <v>2806</v>
      </c>
    </row>
    <row r="234" spans="1:105" ht="12" customHeight="1" x14ac:dyDescent="0.25">
      <c r="A234" s="97" t="s">
        <v>53</v>
      </c>
      <c r="B234" s="99">
        <v>1.9057852949353808</v>
      </c>
      <c r="C234" s="99">
        <v>1.9815473583453747</v>
      </c>
      <c r="D234" s="99">
        <v>1.8012642992879957</v>
      </c>
      <c r="E234" s="99">
        <v>1.8493477358281305</v>
      </c>
      <c r="F234" s="99">
        <v>1.7198886957868575</v>
      </c>
      <c r="G234" s="99">
        <v>1.6046660074696222</v>
      </c>
      <c r="H234" s="99">
        <v>1.5440402299026845</v>
      </c>
      <c r="I234" s="99">
        <v>1.4027779862731173</v>
      </c>
      <c r="J234" s="99">
        <v>1.4993649513297105</v>
      </c>
      <c r="K234" s="99">
        <v>1.4496886965850033</v>
      </c>
      <c r="L234" s="99">
        <v>1.6745922890793501</v>
      </c>
      <c r="M234" s="99">
        <v>1.2466373508570909</v>
      </c>
      <c r="N234" s="99">
        <v>1.3988648487067252</v>
      </c>
      <c r="O234" s="99">
        <v>1.5520662345942668</v>
      </c>
      <c r="P234" s="99">
        <v>1.1662597493853282</v>
      </c>
      <c r="Q234" s="99">
        <v>1.301480730141745</v>
      </c>
      <c r="R234" s="99">
        <v>1.3944075244836229</v>
      </c>
      <c r="S234" s="99">
        <v>1.3868369635197981</v>
      </c>
      <c r="T234" s="99">
        <v>1.4104587612896851</v>
      </c>
      <c r="U234" s="99">
        <v>1.3872890929165496</v>
      </c>
      <c r="V234" s="99">
        <v>1.2928955888743374</v>
      </c>
      <c r="W234" s="99">
        <v>1.5609956336723074</v>
      </c>
      <c r="X234" s="99">
        <v>1.2477942958894253</v>
      </c>
      <c r="Y234" s="99">
        <v>1.2619874011039189</v>
      </c>
      <c r="DA234" s="63" t="s">
        <v>2807</v>
      </c>
    </row>
    <row r="235" spans="1:105" ht="12" customHeight="1" x14ac:dyDescent="0.25">
      <c r="A235" s="121" t="s">
        <v>92</v>
      </c>
      <c r="B235" s="123">
        <f t="shared" ref="B235:Y235" si="114">B236</f>
        <v>1.6152074830119059E-2</v>
      </c>
      <c r="C235" s="123">
        <f t="shared" si="114"/>
        <v>1.9893372324592484E-2</v>
      </c>
      <c r="D235" s="123">
        <f t="shared" si="114"/>
        <v>2.3263958701864998E-2</v>
      </c>
      <c r="E235" s="123">
        <f t="shared" si="114"/>
        <v>6.5600371906192972E-2</v>
      </c>
      <c r="F235" s="123">
        <f t="shared" si="114"/>
        <v>2.9971229399896892E-2</v>
      </c>
      <c r="G235" s="123">
        <f t="shared" si="114"/>
        <v>3.8936300835498268E-2</v>
      </c>
      <c r="H235" s="123">
        <f t="shared" si="114"/>
        <v>9.4435162660508179E-2</v>
      </c>
      <c r="I235" s="123">
        <f t="shared" si="114"/>
        <v>4.6214250705394463E-2</v>
      </c>
      <c r="J235" s="123">
        <f t="shared" si="114"/>
        <v>5.663137599246354E-2</v>
      </c>
      <c r="K235" s="123">
        <f t="shared" si="114"/>
        <v>6.5762391066328696E-2</v>
      </c>
      <c r="L235" s="123">
        <f t="shared" si="114"/>
        <v>9.4655818139699935E-2</v>
      </c>
      <c r="M235" s="123">
        <f t="shared" si="114"/>
        <v>7.4317999871348461E-2</v>
      </c>
      <c r="N235" s="123">
        <f t="shared" si="114"/>
        <v>7.5904627988002821E-2</v>
      </c>
      <c r="O235" s="123">
        <f t="shared" si="114"/>
        <v>8.0327168854510647E-2</v>
      </c>
      <c r="P235" s="123">
        <f t="shared" si="114"/>
        <v>6.4886905633003727E-2</v>
      </c>
      <c r="Q235" s="123">
        <f t="shared" si="114"/>
        <v>9.4752761589355333E-2</v>
      </c>
      <c r="R235" s="123">
        <f t="shared" si="114"/>
        <v>8.5649107745648559E-2</v>
      </c>
      <c r="S235" s="123">
        <f t="shared" si="114"/>
        <v>8.5435342379557369E-2</v>
      </c>
      <c r="T235" s="123">
        <f t="shared" si="114"/>
        <v>8.4519767757496589E-2</v>
      </c>
      <c r="U235" s="123">
        <f t="shared" si="114"/>
        <v>8.446158113777183E-2</v>
      </c>
      <c r="V235" s="123">
        <f t="shared" si="114"/>
        <v>0.13003212968829886</v>
      </c>
      <c r="W235" s="123">
        <f t="shared" si="114"/>
        <v>0.159248067061214</v>
      </c>
      <c r="X235" s="123">
        <f t="shared" si="114"/>
        <v>0.1852383279493825</v>
      </c>
      <c r="Y235" s="123">
        <f t="shared" si="114"/>
        <v>0.17867999588664593</v>
      </c>
      <c r="DA235" s="130" t="s">
        <v>2808</v>
      </c>
    </row>
    <row r="236" spans="1:105" ht="12" customHeight="1" x14ac:dyDescent="0.25">
      <c r="A236" s="97" t="s">
        <v>53</v>
      </c>
      <c r="B236" s="99">
        <f>RES_hhdet_fecs!B67</f>
        <v>1.6152074830119059E-2</v>
      </c>
      <c r="C236" s="99">
        <f>RES_hhdet_fecs!C67</f>
        <v>1.9893372324592484E-2</v>
      </c>
      <c r="D236" s="99">
        <f>RES_hhdet_fecs!D67</f>
        <v>2.3263958701864998E-2</v>
      </c>
      <c r="E236" s="99">
        <f>RES_hhdet_fecs!E67</f>
        <v>6.5600371906192972E-2</v>
      </c>
      <c r="F236" s="99">
        <f>RES_hhdet_fecs!F67</f>
        <v>2.9971229399896892E-2</v>
      </c>
      <c r="G236" s="99">
        <f>RES_hhdet_fecs!G67</f>
        <v>3.8936300835498268E-2</v>
      </c>
      <c r="H236" s="99">
        <f>RES_hhdet_fecs!H67</f>
        <v>9.4435162660508179E-2</v>
      </c>
      <c r="I236" s="99">
        <f>RES_hhdet_fecs!I67</f>
        <v>4.6214250705394463E-2</v>
      </c>
      <c r="J236" s="99">
        <f>RES_hhdet_fecs!J67</f>
        <v>5.663137599246354E-2</v>
      </c>
      <c r="K236" s="99">
        <f>RES_hhdet_fecs!K67</f>
        <v>6.5762391066328696E-2</v>
      </c>
      <c r="L236" s="99">
        <f>RES_hhdet_fecs!L67</f>
        <v>9.4655818139699935E-2</v>
      </c>
      <c r="M236" s="99">
        <f>RES_hhdet_fecs!M67</f>
        <v>7.4317999871348461E-2</v>
      </c>
      <c r="N236" s="99">
        <f>RES_hhdet_fecs!N67</f>
        <v>7.5904627988002821E-2</v>
      </c>
      <c r="O236" s="99">
        <f>RES_hhdet_fecs!O67</f>
        <v>8.0327168854510647E-2</v>
      </c>
      <c r="P236" s="99">
        <f>RES_hhdet_fecs!P67</f>
        <v>6.4886905633003727E-2</v>
      </c>
      <c r="Q236" s="99">
        <f>RES_hhdet_fecs!Q67</f>
        <v>9.4752761589355333E-2</v>
      </c>
      <c r="R236" s="99">
        <f>RES_hhdet_fecs!R67</f>
        <v>8.5649107745648559E-2</v>
      </c>
      <c r="S236" s="99">
        <f>RES_hhdet_fecs!S67</f>
        <v>8.5435342379557369E-2</v>
      </c>
      <c r="T236" s="99">
        <f>RES_hhdet_fecs!T67</f>
        <v>8.4519767757496589E-2</v>
      </c>
      <c r="U236" s="99">
        <f>RES_hhdet_fecs!U67</f>
        <v>8.446158113777183E-2</v>
      </c>
      <c r="V236" s="99">
        <f>RES_hhdet_fecs!V67</f>
        <v>0.13003212968829886</v>
      </c>
      <c r="W236" s="99">
        <f>RES_hhdet_fecs!W67</f>
        <v>0.159248067061214</v>
      </c>
      <c r="X236" s="99">
        <f>RES_hhdet_fecs!X67</f>
        <v>0.1852383279493825</v>
      </c>
      <c r="Y236" s="99">
        <f>RES_hhdet_fecs!Y67</f>
        <v>0.17867999588664593</v>
      </c>
      <c r="DA236" s="63" t="s">
        <v>2809</v>
      </c>
    </row>
    <row r="237" spans="1:105" ht="12" customHeight="1" x14ac:dyDescent="0.25">
      <c r="A237" s="121" t="s">
        <v>55</v>
      </c>
      <c r="B237" s="123">
        <v>17.520202063677598</v>
      </c>
      <c r="C237" s="123">
        <v>17.131339249474419</v>
      </c>
      <c r="D237" s="123">
        <v>16.798495491134187</v>
      </c>
      <c r="E237" s="123">
        <v>16.281101409930255</v>
      </c>
      <c r="F237" s="123">
        <v>18.275069282056933</v>
      </c>
      <c r="G237" s="123">
        <v>18.204170549314011</v>
      </c>
      <c r="H237" s="123">
        <v>18.823142062692273</v>
      </c>
      <c r="I237" s="123">
        <v>17.881113249972707</v>
      </c>
      <c r="J237" s="123">
        <v>18.356669151075415</v>
      </c>
      <c r="K237" s="123">
        <v>18.727522377014168</v>
      </c>
      <c r="L237" s="123">
        <v>17.963894685421305</v>
      </c>
      <c r="M237" s="123">
        <v>16.371200332304507</v>
      </c>
      <c r="N237" s="123">
        <v>17.66532757537167</v>
      </c>
      <c r="O237" s="123">
        <v>17.389771480010598</v>
      </c>
      <c r="P237" s="123">
        <v>17.739213590318219</v>
      </c>
      <c r="Q237" s="123">
        <v>17.208297571535951</v>
      </c>
      <c r="R237" s="123">
        <v>17.995785871346527</v>
      </c>
      <c r="S237" s="123">
        <v>17.412353740248474</v>
      </c>
      <c r="T237" s="123">
        <v>17.342812477767275</v>
      </c>
      <c r="U237" s="123">
        <v>18.076344872836735</v>
      </c>
      <c r="V237" s="123">
        <v>14.79866630221073</v>
      </c>
      <c r="W237" s="123">
        <v>15.171556128990954</v>
      </c>
      <c r="X237" s="123">
        <v>10.762346033336812</v>
      </c>
      <c r="Y237" s="123">
        <v>10.093553533169455</v>
      </c>
      <c r="DA237" s="130" t="s">
        <v>2810</v>
      </c>
    </row>
    <row r="238" spans="1:105" ht="12" customHeight="1" x14ac:dyDescent="0.25">
      <c r="A238" s="97" t="s">
        <v>134</v>
      </c>
      <c r="B238" s="99">
        <v>18.055158637154367</v>
      </c>
      <c r="C238" s="99">
        <v>17.861355100625893</v>
      </c>
      <c r="D238" s="99">
        <v>17.405264750357372</v>
      </c>
      <c r="E238" s="99">
        <v>16.655498685075312</v>
      </c>
      <c r="F238" s="99">
        <v>18.996211387161328</v>
      </c>
      <c r="G238" s="99">
        <v>18.771641136438141</v>
      </c>
      <c r="H238" s="99">
        <v>19.266897678640319</v>
      </c>
      <c r="I238" s="99">
        <v>18.018292984535684</v>
      </c>
      <c r="J238" s="99">
        <v>18.533622402102726</v>
      </c>
      <c r="K238" s="99">
        <v>18.807628336101896</v>
      </c>
      <c r="L238" s="99">
        <v>17.993948136704383</v>
      </c>
      <c r="M238" s="99">
        <v>16.379291494656371</v>
      </c>
      <c r="N238" s="99">
        <v>17.69508485032668</v>
      </c>
      <c r="O238" s="99">
        <v>17.439350707718805</v>
      </c>
      <c r="P238" s="99">
        <v>17.798413217931206</v>
      </c>
      <c r="Q238" s="99">
        <v>17.282413291798335</v>
      </c>
      <c r="R238" s="99">
        <v>18.08090569720736</v>
      </c>
      <c r="S238" s="99">
        <v>17.463800190222916</v>
      </c>
      <c r="T238" s="99">
        <v>17.389858683956653</v>
      </c>
      <c r="U238" s="99">
        <v>18.216470892626411</v>
      </c>
      <c r="V238" s="99">
        <v>14.940683228862829</v>
      </c>
      <c r="W238" s="99">
        <v>15.446251073295251</v>
      </c>
      <c r="X238" s="99">
        <v>10.867454178775299</v>
      </c>
      <c r="Y238" s="99">
        <v>10.183170373280248</v>
      </c>
      <c r="DA238" s="63" t="s">
        <v>2811</v>
      </c>
    </row>
    <row r="239" spans="1:105" ht="12" customHeight="1" x14ac:dyDescent="0.25">
      <c r="A239" s="97" t="s">
        <v>133</v>
      </c>
      <c r="B239" s="99">
        <v>13.21274264074745</v>
      </c>
      <c r="C239" s="99">
        <v>12.664894401655026</v>
      </c>
      <c r="D239" s="99">
        <v>12.460840973623393</v>
      </c>
      <c r="E239" s="99">
        <v>11.991796573178423</v>
      </c>
      <c r="F239" s="99">
        <v>13.60518314221475</v>
      </c>
      <c r="G239" s="99">
        <v>13.654706931698129</v>
      </c>
      <c r="H239" s="99">
        <v>14.158276953401261</v>
      </c>
      <c r="I239" s="99">
        <v>13.478057066599886</v>
      </c>
      <c r="J239" s="99">
        <v>13.723615326050146</v>
      </c>
      <c r="K239" s="99">
        <v>14.085499546884934</v>
      </c>
      <c r="L239" s="99">
        <v>13.630529053854229</v>
      </c>
      <c r="M239" s="99">
        <v>12.469550388689257</v>
      </c>
      <c r="N239" s="99">
        <v>13.662657142120725</v>
      </c>
      <c r="O239" s="99">
        <v>13.17124383200531</v>
      </c>
      <c r="P239" s="99">
        <v>13.325763299880389</v>
      </c>
      <c r="Q239" s="99">
        <v>13.134917648242073</v>
      </c>
      <c r="R239" s="99">
        <v>14.244442785551087</v>
      </c>
      <c r="S239" s="99">
        <v>14.061052912616224</v>
      </c>
      <c r="T239" s="99">
        <v>14.001467416214917</v>
      </c>
      <c r="U239" s="99">
        <v>14.865456402826533</v>
      </c>
      <c r="V239" s="99">
        <v>11.921939825321752</v>
      </c>
      <c r="W239" s="99">
        <v>12.344255840466255</v>
      </c>
      <c r="X239" s="99">
        <v>8.9429214135143464</v>
      </c>
      <c r="Y239" s="99">
        <v>8.5647304632495924</v>
      </c>
      <c r="DA239" s="63" t="s">
        <v>2812</v>
      </c>
    </row>
    <row r="240" spans="1:105" ht="12" customHeight="1" x14ac:dyDescent="0.25">
      <c r="A240" s="100" t="s">
        <v>212</v>
      </c>
      <c r="B240" s="102">
        <v>7.5584515185471624</v>
      </c>
      <c r="C240" s="102">
        <v>6.9149473117609368</v>
      </c>
      <c r="D240" s="102">
        <v>6.8928435587018662</v>
      </c>
      <c r="E240" s="102">
        <v>6.6747278346543917</v>
      </c>
      <c r="F240" s="102">
        <v>7.1725124247661629</v>
      </c>
      <c r="G240" s="102">
        <v>7.3126865553465397</v>
      </c>
      <c r="H240" s="102">
        <v>7.6291089040376576</v>
      </c>
      <c r="I240" s="102">
        <v>7.5433131677087646</v>
      </c>
      <c r="J240" s="102">
        <v>7.0946668711034251</v>
      </c>
      <c r="K240" s="102">
        <v>7.4000385140399967</v>
      </c>
      <c r="L240" s="102">
        <v>7.1682728521682257</v>
      </c>
      <c r="M240" s="102">
        <v>6.3349906264446387</v>
      </c>
      <c r="N240" s="102">
        <v>6.9581413112332839</v>
      </c>
      <c r="O240" s="102">
        <v>5.7246954642617913</v>
      </c>
      <c r="P240" s="102">
        <v>5.4183377517397178</v>
      </c>
      <c r="Q240" s="102">
        <v>5.6670654588068556</v>
      </c>
      <c r="R240" s="102">
        <v>7.1816809585226933</v>
      </c>
      <c r="S240" s="102">
        <v>7.3799417011462314</v>
      </c>
      <c r="T240" s="102">
        <v>6.7451376648966113</v>
      </c>
      <c r="U240" s="102">
        <v>7.1302237040150462</v>
      </c>
      <c r="V240" s="102">
        <v>4.164430410915438</v>
      </c>
      <c r="W240" s="102">
        <v>3.8386969287452155</v>
      </c>
      <c r="X240" s="102">
        <v>3.6232264920984583</v>
      </c>
      <c r="Y240" s="102">
        <v>3.7900145779929999</v>
      </c>
      <c r="DA240" s="131" t="s">
        <v>2813</v>
      </c>
    </row>
    <row r="241" spans="1:105" ht="12" customHeight="1" x14ac:dyDescent="0.25">
      <c r="A241" s="103" t="s">
        <v>52</v>
      </c>
      <c r="B241" s="105">
        <v>5.654291122200287</v>
      </c>
      <c r="C241" s="105">
        <v>5.7499470898940901</v>
      </c>
      <c r="D241" s="105">
        <v>5.567997414921523</v>
      </c>
      <c r="E241" s="105">
        <v>5.3170687385240338</v>
      </c>
      <c r="F241" s="105">
        <v>6.4326707174485875</v>
      </c>
      <c r="G241" s="105">
        <v>6.3420203763515888</v>
      </c>
      <c r="H241" s="105">
        <v>6.5291680493636015</v>
      </c>
      <c r="I241" s="105">
        <v>5.9347438988911234</v>
      </c>
      <c r="J241" s="105">
        <v>6.6289484549467161</v>
      </c>
      <c r="K241" s="105">
        <v>6.6854610328449366</v>
      </c>
      <c r="L241" s="105">
        <v>6.4622562016860039</v>
      </c>
      <c r="M241" s="105">
        <v>6.134559762244618</v>
      </c>
      <c r="N241" s="105">
        <v>6.7045158308874404</v>
      </c>
      <c r="O241" s="105">
        <v>7.4465483677435182</v>
      </c>
      <c r="P241" s="105">
        <v>7.9074255481406723</v>
      </c>
      <c r="Q241" s="105">
        <v>7.4678521894352174</v>
      </c>
      <c r="R241" s="105">
        <v>7.0627618270283907</v>
      </c>
      <c r="S241" s="105">
        <v>6.6811112114699922</v>
      </c>
      <c r="T241" s="105">
        <v>7.2563297513183045</v>
      </c>
      <c r="U241" s="105">
        <v>7.7352326988114877</v>
      </c>
      <c r="V241" s="105">
        <v>7.7575094144063144</v>
      </c>
      <c r="W241" s="105">
        <v>8.5055589117210388</v>
      </c>
      <c r="X241" s="105">
        <v>5.3196949214158868</v>
      </c>
      <c r="Y241" s="105">
        <v>4.7747158852565939</v>
      </c>
      <c r="DA241" s="132" t="s">
        <v>2814</v>
      </c>
    </row>
    <row r="242" spans="1:105" ht="12" customHeight="1" x14ac:dyDescent="0.25">
      <c r="A242" s="106" t="s">
        <v>122</v>
      </c>
      <c r="B242" s="102">
        <v>15.537485011132308</v>
      </c>
      <c r="C242" s="102">
        <v>14.681665773277746</v>
      </c>
      <c r="D242" s="102">
        <v>14.740225204260275</v>
      </c>
      <c r="E242" s="102">
        <v>14.87584124706887</v>
      </c>
      <c r="F242" s="102">
        <v>15.510493559512749</v>
      </c>
      <c r="G242" s="102">
        <v>16.069494994010622</v>
      </c>
      <c r="H242" s="102">
        <v>16.752849061381678</v>
      </c>
      <c r="I242" s="102">
        <v>17.092261494163591</v>
      </c>
      <c r="J242" s="102">
        <v>16.224191781470115</v>
      </c>
      <c r="K242" s="102">
        <v>17.036665621156299</v>
      </c>
      <c r="L242" s="102">
        <v>16.667314143121882</v>
      </c>
      <c r="M242" s="102">
        <v>16.2686270881415</v>
      </c>
      <c r="N242" s="102">
        <v>16.796332449727927</v>
      </c>
      <c r="O242" s="102">
        <v>16.31060561639795</v>
      </c>
      <c r="P242" s="102">
        <v>16.676028719274775</v>
      </c>
      <c r="Q242" s="102">
        <v>16.356822010974447</v>
      </c>
      <c r="R242" s="102">
        <v>16.385232190442615</v>
      </c>
      <c r="S242" s="102">
        <v>16.462024767214899</v>
      </c>
      <c r="T242" s="102">
        <v>16.192438343684312</v>
      </c>
      <c r="U242" s="102">
        <v>15.584781506606262</v>
      </c>
      <c r="V242" s="102">
        <v>13.237843150950146</v>
      </c>
      <c r="W242" s="102">
        <v>12.043009435900551</v>
      </c>
      <c r="X242" s="102">
        <v>10.011917027903612</v>
      </c>
      <c r="Y242" s="102">
        <v>9.5611833239040056</v>
      </c>
      <c r="DA242" s="131" t="s">
        <v>2815</v>
      </c>
    </row>
    <row r="243" spans="1:105" ht="12" customHeight="1" x14ac:dyDescent="0.25">
      <c r="A243" s="107" t="s">
        <v>121</v>
      </c>
      <c r="B243" s="105">
        <v>12.38664129815429</v>
      </c>
      <c r="C243" s="105">
        <v>11.59288383672841</v>
      </c>
      <c r="D243" s="105">
        <v>11.728504995157397</v>
      </c>
      <c r="E243" s="105">
        <v>11.898196787024087</v>
      </c>
      <c r="F243" s="105">
        <v>12.336791858954715</v>
      </c>
      <c r="G243" s="105">
        <v>12.896590497304286</v>
      </c>
      <c r="H243" s="105">
        <v>13.532191206628029</v>
      </c>
      <c r="I243" s="105">
        <v>13.982055202455602</v>
      </c>
      <c r="J243" s="105">
        <v>13.063015874349547</v>
      </c>
      <c r="K243" s="105">
        <v>13.80219241278907</v>
      </c>
      <c r="L243" s="105">
        <v>13.511405279786434</v>
      </c>
      <c r="M243" s="105">
        <v>13.006049194137374</v>
      </c>
      <c r="N243" s="105">
        <v>13.483543145400386</v>
      </c>
      <c r="O243" s="105">
        <v>13.018895533378325</v>
      </c>
      <c r="P243" s="105">
        <v>13.241630604509234</v>
      </c>
      <c r="Q243" s="105">
        <v>13.16033094772366</v>
      </c>
      <c r="R243" s="105">
        <v>13.613865712301683</v>
      </c>
      <c r="S243" s="105">
        <v>13.818470363396949</v>
      </c>
      <c r="T243" s="105">
        <v>13.466272457926223</v>
      </c>
      <c r="U243" s="105">
        <v>13.268285704496</v>
      </c>
      <c r="V243" s="105">
        <v>10.953644954269551</v>
      </c>
      <c r="W243" s="105">
        <v>9.9253507036784558</v>
      </c>
      <c r="X243" s="105">
        <v>8.4243110962552556</v>
      </c>
      <c r="Y243" s="105">
        <v>8.1705380203995208</v>
      </c>
      <c r="DA243" s="132" t="s">
        <v>2816</v>
      </c>
    </row>
    <row r="244" spans="1:105" ht="12" customHeight="1" x14ac:dyDescent="0.25">
      <c r="A244" s="108" t="s">
        <v>53</v>
      </c>
      <c r="B244" s="99">
        <v>6.5045211185237184</v>
      </c>
      <c r="C244" s="99">
        <v>5.8945720303114655</v>
      </c>
      <c r="D244" s="99">
        <v>6.075432404825075</v>
      </c>
      <c r="E244" s="99">
        <v>6.2496668828798603</v>
      </c>
      <c r="F244" s="99">
        <v>6.1293081181613864</v>
      </c>
      <c r="G244" s="99">
        <v>6.5190273356306907</v>
      </c>
      <c r="H244" s="99">
        <v>6.921498577941092</v>
      </c>
      <c r="I244" s="99">
        <v>7.4989163646187409</v>
      </c>
      <c r="J244" s="99">
        <v>6.4789541677721001</v>
      </c>
      <c r="K244" s="99">
        <v>7.0275720380007156</v>
      </c>
      <c r="L244" s="99">
        <v>6.9118130645163038</v>
      </c>
      <c r="M244" s="99">
        <v>6.41270995226325</v>
      </c>
      <c r="N244" s="99">
        <v>6.6556218926448381</v>
      </c>
      <c r="O244" s="99">
        <v>5.4430927455647415</v>
      </c>
      <c r="P244" s="99">
        <v>5.1915188738208933</v>
      </c>
      <c r="Q244" s="99">
        <v>5.4975643004179018</v>
      </c>
      <c r="R244" s="99">
        <v>6.7203163474731102</v>
      </c>
      <c r="S244" s="99">
        <v>7.159450868360878</v>
      </c>
      <c r="T244" s="99">
        <v>6.4334187649676116</v>
      </c>
      <c r="U244" s="99">
        <v>6.288929455335035</v>
      </c>
      <c r="V244" s="99">
        <v>3.7534016880807934</v>
      </c>
      <c r="W244" s="99">
        <v>3.0037272809129565</v>
      </c>
      <c r="X244" s="99">
        <v>3.383004088229324</v>
      </c>
      <c r="Y244" s="99">
        <v>3.5977146491593213</v>
      </c>
      <c r="DA244" s="63" t="s">
        <v>2817</v>
      </c>
    </row>
    <row r="245" spans="1:105" ht="12" customHeight="1" x14ac:dyDescent="0.25">
      <c r="A245" s="108" t="s">
        <v>52</v>
      </c>
      <c r="B245" s="99">
        <v>5.8821201796305722</v>
      </c>
      <c r="C245" s="99">
        <v>5.6983118064169442</v>
      </c>
      <c r="D245" s="99">
        <v>5.6530725903323251</v>
      </c>
      <c r="E245" s="99">
        <v>5.6485299041442261</v>
      </c>
      <c r="F245" s="99">
        <v>6.2074837407933314</v>
      </c>
      <c r="G245" s="99">
        <v>6.3775631616735966</v>
      </c>
      <c r="H245" s="99">
        <v>6.6106926286869392</v>
      </c>
      <c r="I245" s="99">
        <v>6.4831388378368588</v>
      </c>
      <c r="J245" s="99">
        <v>6.5840617065774474</v>
      </c>
      <c r="K245" s="99">
        <v>6.7746203747883547</v>
      </c>
      <c r="L245" s="99">
        <v>6.5995922152701292</v>
      </c>
      <c r="M245" s="99">
        <v>6.5933392418741263</v>
      </c>
      <c r="N245" s="99">
        <v>6.8279212527555471</v>
      </c>
      <c r="O245" s="99">
        <v>7.5758027878135819</v>
      </c>
      <c r="P245" s="99">
        <v>8.050111730688343</v>
      </c>
      <c r="Q245" s="99">
        <v>7.6627666473057561</v>
      </c>
      <c r="R245" s="99">
        <v>6.8935493648285746</v>
      </c>
      <c r="S245" s="99">
        <v>6.6590194950360697</v>
      </c>
      <c r="T245" s="99">
        <v>7.0328536929586116</v>
      </c>
      <c r="U245" s="99">
        <v>6.9793562491609658</v>
      </c>
      <c r="V245" s="99">
        <v>7.2002432661887585</v>
      </c>
      <c r="W245" s="99">
        <v>6.9216234227655002</v>
      </c>
      <c r="X245" s="99">
        <v>5.0413070080259326</v>
      </c>
      <c r="Y245" s="99">
        <v>4.5728233712401991</v>
      </c>
      <c r="DA245" s="63" t="s">
        <v>2818</v>
      </c>
    </row>
    <row r="246" spans="1:105" ht="12" customHeight="1" x14ac:dyDescent="0.25">
      <c r="A246" s="121" t="s">
        <v>54</v>
      </c>
      <c r="B246" s="123">
        <v>2.7637357929301771</v>
      </c>
      <c r="C246" s="123">
        <v>2.8038305495768232</v>
      </c>
      <c r="D246" s="123">
        <v>2.7305641025780112</v>
      </c>
      <c r="E246" s="123">
        <v>2.8875465892233412</v>
      </c>
      <c r="F246" s="123">
        <v>3.0253724096506924</v>
      </c>
      <c r="G246" s="123">
        <v>3.0744670865945154</v>
      </c>
      <c r="H246" s="123">
        <v>3.0620200982539334</v>
      </c>
      <c r="I246" s="123">
        <v>3.0351321649536303</v>
      </c>
      <c r="J246" s="123">
        <v>2.4654895775882117</v>
      </c>
      <c r="K246" s="123">
        <v>2.666998312284278</v>
      </c>
      <c r="L246" s="123">
        <v>2.6896260819101894</v>
      </c>
      <c r="M246" s="123">
        <v>2.4526718950052322</v>
      </c>
      <c r="N246" s="123">
        <v>2.6185077695456114</v>
      </c>
      <c r="O246" s="123">
        <v>2.6153563778595967</v>
      </c>
      <c r="P246" s="123">
        <v>2.6367577277658536</v>
      </c>
      <c r="Q246" s="123">
        <v>2.7189492383124483</v>
      </c>
      <c r="R246" s="123">
        <v>2.7897090954107036</v>
      </c>
      <c r="S246" s="123">
        <v>2.6902158633038478</v>
      </c>
      <c r="T246" s="123">
        <v>2.5780952220931916</v>
      </c>
      <c r="U246" s="123">
        <v>2.4383350236793095</v>
      </c>
      <c r="V246" s="123">
        <v>2.5983248084816721</v>
      </c>
      <c r="W246" s="123">
        <v>2.5444331178005477</v>
      </c>
      <c r="X246" s="123">
        <v>1.9726175154720744</v>
      </c>
      <c r="Y246" s="123">
        <v>1.8873094447324168</v>
      </c>
      <c r="DA246" s="130" t="s">
        <v>2819</v>
      </c>
    </row>
    <row r="247" spans="1:105" ht="12" customHeight="1" x14ac:dyDescent="0.25">
      <c r="A247" s="97" t="s">
        <v>175</v>
      </c>
      <c r="B247" s="99">
        <v>2.9821675466051878</v>
      </c>
      <c r="C247" s="99">
        <v>3.0796026566290986</v>
      </c>
      <c r="D247" s="99">
        <v>2.9900284897186236</v>
      </c>
      <c r="E247" s="99">
        <v>3.1062185980984616</v>
      </c>
      <c r="F247" s="99">
        <v>3.3308579270234482</v>
      </c>
      <c r="G247" s="99">
        <v>3.3422466392275862</v>
      </c>
      <c r="H247" s="99">
        <v>3.3724031702178583</v>
      </c>
      <c r="I247" s="99">
        <v>3.3686407768656403</v>
      </c>
      <c r="J247" s="99">
        <v>2.6323244263733536</v>
      </c>
      <c r="K247" s="99">
        <v>2.9294495978356863</v>
      </c>
      <c r="L247" s="99">
        <v>2.9811417295456701</v>
      </c>
      <c r="M247" s="99">
        <v>2.6955694503315186</v>
      </c>
      <c r="N247" s="99">
        <v>2.9274774490761084</v>
      </c>
      <c r="O247" s="99">
        <v>2.9182454169693735</v>
      </c>
      <c r="P247" s="99">
        <v>2.933381090485446</v>
      </c>
      <c r="Q247" s="99">
        <v>3.0041648663186793</v>
      </c>
      <c r="R247" s="99">
        <v>3.1576305165037439</v>
      </c>
      <c r="S247" s="99">
        <v>3.021428034283641</v>
      </c>
      <c r="T247" s="99">
        <v>2.8658460916161048</v>
      </c>
      <c r="U247" s="99">
        <v>2.6799371389565732</v>
      </c>
      <c r="V247" s="99">
        <v>2.9231225313445321</v>
      </c>
      <c r="W247" s="99">
        <v>2.9076045983125725</v>
      </c>
      <c r="X247" s="99">
        <v>2.3483488546841103</v>
      </c>
      <c r="Y247" s="99">
        <v>2.1593560487396308</v>
      </c>
      <c r="DA247" s="63" t="s">
        <v>2820</v>
      </c>
    </row>
    <row r="248" spans="1:105" ht="12" customHeight="1" x14ac:dyDescent="0.25">
      <c r="A248" s="109" t="s">
        <v>120</v>
      </c>
      <c r="B248" s="110">
        <v>2.4555891279737718</v>
      </c>
      <c r="C248" s="110">
        <v>2.4328398003433653</v>
      </c>
      <c r="D248" s="110">
        <v>2.3796312598693552</v>
      </c>
      <c r="E248" s="110">
        <v>2.5746641488296267</v>
      </c>
      <c r="F248" s="110">
        <v>2.5890281465520721</v>
      </c>
      <c r="G248" s="110">
        <v>2.6949148609260707</v>
      </c>
      <c r="H248" s="110">
        <v>2.6010019574672256</v>
      </c>
      <c r="I248" s="110">
        <v>2.5463046483063194</v>
      </c>
      <c r="J248" s="110">
        <v>2.2275232007469672</v>
      </c>
      <c r="K248" s="110">
        <v>2.3024955721739078</v>
      </c>
      <c r="L248" s="110">
        <v>2.2774899989316624</v>
      </c>
      <c r="M248" s="110">
        <v>2.1223470661451569</v>
      </c>
      <c r="N248" s="110">
        <v>2.2001858371485583</v>
      </c>
      <c r="O248" s="110">
        <v>2.2096027529224518</v>
      </c>
      <c r="P248" s="110">
        <v>2.2300099261615642</v>
      </c>
      <c r="Q248" s="110">
        <v>2.3473002160739478</v>
      </c>
      <c r="R248" s="110">
        <v>2.316720176359691</v>
      </c>
      <c r="S248" s="110">
        <v>2.3005828353342133</v>
      </c>
      <c r="T248" s="110">
        <v>2.2667167481555888</v>
      </c>
      <c r="U248" s="110">
        <v>2.2068209944305712</v>
      </c>
      <c r="V248" s="110">
        <v>2.3021455159838151</v>
      </c>
      <c r="W248" s="110">
        <v>2.2218159147844609</v>
      </c>
      <c r="X248" s="110">
        <v>1.5891300085431033</v>
      </c>
      <c r="Y248" s="110">
        <v>1.6001224814028938</v>
      </c>
      <c r="DA248" s="60" t="s">
        <v>2821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91.332679045614626</v>
      </c>
      <c r="C250" s="118">
        <f t="shared" si="115"/>
        <v>96.266754954251866</v>
      </c>
      <c r="D250" s="118">
        <f t="shared" si="115"/>
        <v>90.3262134148559</v>
      </c>
      <c r="E250" s="118">
        <f t="shared" si="115"/>
        <v>93.825107920918384</v>
      </c>
      <c r="F250" s="118">
        <f t="shared" si="115"/>
        <v>89.383772253701537</v>
      </c>
      <c r="G250" s="118">
        <f t="shared" si="115"/>
        <v>85.560981083635241</v>
      </c>
      <c r="H250" s="118">
        <f t="shared" si="115"/>
        <v>84.990605517114005</v>
      </c>
      <c r="I250" s="118">
        <f t="shared" si="115"/>
        <v>78.730938097496718</v>
      </c>
      <c r="J250" s="118">
        <f t="shared" si="115"/>
        <v>83.488921039340795</v>
      </c>
      <c r="K250" s="118">
        <f t="shared" si="115"/>
        <v>82.541582595969359</v>
      </c>
      <c r="L250" s="118">
        <f t="shared" si="115"/>
        <v>94.122353017525455</v>
      </c>
      <c r="M250" s="118">
        <f t="shared" si="115"/>
        <v>73.214513731166392</v>
      </c>
      <c r="N250" s="118">
        <f t="shared" si="115"/>
        <v>82.390672384877277</v>
      </c>
      <c r="O250" s="118">
        <f t="shared" si="115"/>
        <v>90.684104087260849</v>
      </c>
      <c r="P250" s="118">
        <f t="shared" si="115"/>
        <v>72.1239629569165</v>
      </c>
      <c r="Q250" s="118">
        <f t="shared" si="115"/>
        <v>79.473294397133259</v>
      </c>
      <c r="R250" s="118">
        <f t="shared" ref="R250:V250" si="116">R251+R254+R256+R265</f>
        <v>85.250810043113049</v>
      </c>
      <c r="S250" s="118">
        <f t="shared" si="116"/>
        <v>85.145371698278282</v>
      </c>
      <c r="T250" s="118">
        <f t="shared" si="116"/>
        <v>86.712919315684786</v>
      </c>
      <c r="U250" s="118">
        <f t="shared" si="116"/>
        <v>86.0862482198132</v>
      </c>
      <c r="V250" s="118">
        <f t="shared" si="116"/>
        <v>82.511309227178373</v>
      </c>
      <c r="W250" s="118">
        <f t="shared" ref="W250:Y250" si="117">W251+W254+W256+W265</f>
        <v>97.013639766660631</v>
      </c>
      <c r="X250" s="118">
        <f t="shared" si="117"/>
        <v>79.437328392164616</v>
      </c>
      <c r="Y250" s="118">
        <f t="shared" si="117"/>
        <v>80.228550320661455</v>
      </c>
      <c r="DA250" s="129" t="s">
        <v>2972</v>
      </c>
    </row>
    <row r="251" spans="1:105" ht="12" customHeight="1" x14ac:dyDescent="0.25">
      <c r="A251" s="121" t="s">
        <v>57</v>
      </c>
      <c r="B251" s="123">
        <f t="shared" ref="B251:Q251" si="118">SUM(B252:B253)</f>
        <v>79.671813395876185</v>
      </c>
      <c r="C251" s="123">
        <f t="shared" si="118"/>
        <v>84.674229560807106</v>
      </c>
      <c r="D251" s="123">
        <f t="shared" si="118"/>
        <v>78.86490870101207</v>
      </c>
      <c r="E251" s="123">
        <f t="shared" si="118"/>
        <v>82.380487745657248</v>
      </c>
      <c r="F251" s="123">
        <f t="shared" si="118"/>
        <v>76.685630110814373</v>
      </c>
      <c r="G251" s="123">
        <f t="shared" si="118"/>
        <v>72.698836903064219</v>
      </c>
      <c r="H251" s="123">
        <f t="shared" si="118"/>
        <v>71.528726018320967</v>
      </c>
      <c r="I251" s="123">
        <f t="shared" si="118"/>
        <v>65.881299761965693</v>
      </c>
      <c r="J251" s="123">
        <f t="shared" si="118"/>
        <v>70.619795166516113</v>
      </c>
      <c r="K251" s="123">
        <f t="shared" si="118"/>
        <v>69.150874611871146</v>
      </c>
      <c r="L251" s="123">
        <f t="shared" si="118"/>
        <v>80.954012758621289</v>
      </c>
      <c r="M251" s="123">
        <f t="shared" si="118"/>
        <v>61.082741367871812</v>
      </c>
      <c r="N251" s="123">
        <f t="shared" si="118"/>
        <v>69.146942428886675</v>
      </c>
      <c r="O251" s="123">
        <f t="shared" si="118"/>
        <v>77.409246562680252</v>
      </c>
      <c r="P251" s="123">
        <f t="shared" si="118"/>
        <v>58.567987563001708</v>
      </c>
      <c r="Q251" s="123">
        <f t="shared" si="118"/>
        <v>65.906280228634373</v>
      </c>
      <c r="R251" s="123">
        <f t="shared" ref="R251:V251" si="119">SUM(R252:R253)</f>
        <v>70.954091935852531</v>
      </c>
      <c r="S251" s="123">
        <f t="shared" si="119"/>
        <v>71.033655414258561</v>
      </c>
      <c r="T251" s="123">
        <f t="shared" si="119"/>
        <v>72.449492908924526</v>
      </c>
      <c r="U251" s="123">
        <f t="shared" si="119"/>
        <v>71.077415069013284</v>
      </c>
      <c r="V251" s="123">
        <f t="shared" si="119"/>
        <v>69.267136012745937</v>
      </c>
      <c r="W251" s="123">
        <f t="shared" ref="W251:Y251" si="120">SUM(W252:W253)</f>
        <v>83.162117917620279</v>
      </c>
      <c r="X251" s="123">
        <f t="shared" si="120"/>
        <v>69.027100061243203</v>
      </c>
      <c r="Y251" s="123">
        <f t="shared" si="120"/>
        <v>70.270195287319694</v>
      </c>
      <c r="DA251" s="130" t="s">
        <v>2973</v>
      </c>
    </row>
    <row r="252" spans="1:105" ht="12" customHeight="1" x14ac:dyDescent="0.25">
      <c r="A252" s="97" t="s">
        <v>212</v>
      </c>
      <c r="B252" s="99">
        <v>77.766028100940801</v>
      </c>
      <c r="C252" s="99">
        <v>82.692682202461725</v>
      </c>
      <c r="D252" s="99">
        <v>77.063644401724076</v>
      </c>
      <c r="E252" s="99">
        <v>80.531140009829116</v>
      </c>
      <c r="F252" s="99">
        <v>74.965741415027509</v>
      </c>
      <c r="G252" s="99">
        <v>71.094170895594601</v>
      </c>
      <c r="H252" s="99">
        <v>69.984685788418275</v>
      </c>
      <c r="I252" s="99">
        <v>64.47852177569257</v>
      </c>
      <c r="J252" s="99">
        <v>69.120430215186403</v>
      </c>
      <c r="K252" s="99">
        <v>67.701185915286146</v>
      </c>
      <c r="L252" s="99">
        <v>79.279420469541932</v>
      </c>
      <c r="M252" s="99">
        <v>59.836104017014719</v>
      </c>
      <c r="N252" s="99">
        <v>67.748077580179952</v>
      </c>
      <c r="O252" s="99">
        <v>75.857180328085988</v>
      </c>
      <c r="P252" s="99">
        <v>57.401727813616382</v>
      </c>
      <c r="Q252" s="99">
        <v>64.604799498492625</v>
      </c>
      <c r="R252" s="99">
        <v>69.559684411368906</v>
      </c>
      <c r="S252" s="99">
        <v>69.646818450738763</v>
      </c>
      <c r="T252" s="99">
        <v>71.039034147634837</v>
      </c>
      <c r="U252" s="99">
        <v>69.690125976096738</v>
      </c>
      <c r="V252" s="99">
        <v>67.974240423871592</v>
      </c>
      <c r="W252" s="99">
        <v>81.601122283947973</v>
      </c>
      <c r="X252" s="99">
        <v>67.779305765353783</v>
      </c>
      <c r="Y252" s="99">
        <v>69.008207886215772</v>
      </c>
      <c r="DA252" s="63" t="s">
        <v>2974</v>
      </c>
    </row>
    <row r="253" spans="1:105" ht="12" customHeight="1" x14ac:dyDescent="0.25">
      <c r="A253" s="97" t="s">
        <v>53</v>
      </c>
      <c r="B253" s="99">
        <v>1.9057852949353808</v>
      </c>
      <c r="C253" s="99">
        <v>1.9815473583453747</v>
      </c>
      <c r="D253" s="99">
        <v>1.8012642992879957</v>
      </c>
      <c r="E253" s="99">
        <v>1.8493477358281305</v>
      </c>
      <c r="F253" s="99">
        <v>1.7198886957868575</v>
      </c>
      <c r="G253" s="99">
        <v>1.6046660074696222</v>
      </c>
      <c r="H253" s="99">
        <v>1.5440402299026845</v>
      </c>
      <c r="I253" s="99">
        <v>1.4027779862731173</v>
      </c>
      <c r="J253" s="99">
        <v>1.4993649513297105</v>
      </c>
      <c r="K253" s="99">
        <v>1.4496886965850033</v>
      </c>
      <c r="L253" s="99">
        <v>1.6745922890793501</v>
      </c>
      <c r="M253" s="99">
        <v>1.2466373508570909</v>
      </c>
      <c r="N253" s="99">
        <v>1.3988648487067252</v>
      </c>
      <c r="O253" s="99">
        <v>1.5520662345942668</v>
      </c>
      <c r="P253" s="99">
        <v>1.1662597493853282</v>
      </c>
      <c r="Q253" s="99">
        <v>1.301480730141745</v>
      </c>
      <c r="R253" s="99">
        <v>1.3944075244836229</v>
      </c>
      <c r="S253" s="99">
        <v>1.3868369635197981</v>
      </c>
      <c r="T253" s="99">
        <v>1.4104587612896851</v>
      </c>
      <c r="U253" s="99">
        <v>1.3872890929165496</v>
      </c>
      <c r="V253" s="99">
        <v>1.2928955888743374</v>
      </c>
      <c r="W253" s="99">
        <v>1.5609956336723074</v>
      </c>
      <c r="X253" s="99">
        <v>1.2477942958894253</v>
      </c>
      <c r="Y253" s="99">
        <v>1.2619874011039189</v>
      </c>
      <c r="DA253" s="63" t="s">
        <v>2975</v>
      </c>
    </row>
    <row r="254" spans="1:105" ht="12" customHeight="1" x14ac:dyDescent="0.25">
      <c r="A254" s="121" t="s">
        <v>92</v>
      </c>
      <c r="B254" s="123">
        <f t="shared" ref="B254:Y254" si="121">B255</f>
        <v>3.1382726128030156E-2</v>
      </c>
      <c r="C254" s="123">
        <f t="shared" si="121"/>
        <v>4.1510952376281184E-2</v>
      </c>
      <c r="D254" s="123">
        <f t="shared" si="121"/>
        <v>5.098156661108439E-2</v>
      </c>
      <c r="E254" s="123">
        <f t="shared" si="121"/>
        <v>0.15331957063729185</v>
      </c>
      <c r="F254" s="123">
        <f t="shared" si="121"/>
        <v>7.4569215929219987E-2</v>
      </c>
      <c r="G254" s="123">
        <f t="shared" si="121"/>
        <v>0.10530071301310386</v>
      </c>
      <c r="H254" s="123">
        <f t="shared" si="121"/>
        <v>0.27506882399621568</v>
      </c>
      <c r="I254" s="123">
        <f t="shared" si="121"/>
        <v>0.14017184937325383</v>
      </c>
      <c r="J254" s="123">
        <f t="shared" si="121"/>
        <v>0.17641616513116773</v>
      </c>
      <c r="K254" s="123">
        <f t="shared" si="121"/>
        <v>0.21120254978742986</v>
      </c>
      <c r="L254" s="123">
        <f t="shared" si="121"/>
        <v>0.3140165270188861</v>
      </c>
      <c r="M254" s="123">
        <f t="shared" si="121"/>
        <v>0.25424323374991303</v>
      </c>
      <c r="N254" s="123">
        <f t="shared" si="121"/>
        <v>0.27069509742463277</v>
      </c>
      <c r="O254" s="123">
        <f t="shared" si="121"/>
        <v>0.30244664643045427</v>
      </c>
      <c r="P254" s="123">
        <f t="shared" si="121"/>
        <v>0.25589203039155001</v>
      </c>
      <c r="Q254" s="123">
        <f t="shared" si="121"/>
        <v>0.38696019587953667</v>
      </c>
      <c r="R254" s="123">
        <f t="shared" si="121"/>
        <v>0.3615630667923726</v>
      </c>
      <c r="S254" s="123">
        <f t="shared" si="121"/>
        <v>0.37111530581457164</v>
      </c>
      <c r="T254" s="123">
        <f t="shared" si="121"/>
        <v>0.37570754591848488</v>
      </c>
      <c r="U254" s="123">
        <f t="shared" si="121"/>
        <v>0.3841575791325364</v>
      </c>
      <c r="V254" s="123">
        <f t="shared" si="121"/>
        <v>0.6000662658489937</v>
      </c>
      <c r="W254" s="123">
        <f t="shared" si="121"/>
        <v>0.74112694844892002</v>
      </c>
      <c r="X254" s="123">
        <f t="shared" si="121"/>
        <v>0.86625625457818101</v>
      </c>
      <c r="Y254" s="123">
        <f t="shared" si="121"/>
        <v>0.8390395268774572</v>
      </c>
      <c r="DA254" s="130" t="s">
        <v>2976</v>
      </c>
    </row>
    <row r="255" spans="1:105" ht="12" customHeight="1" x14ac:dyDescent="0.25">
      <c r="A255" s="97" t="s">
        <v>53</v>
      </c>
      <c r="B255" s="99">
        <f>RES_hhdet_tess!B67</f>
        <v>3.1382726128030156E-2</v>
      </c>
      <c r="C255" s="99">
        <f>RES_hhdet_tess!C67</f>
        <v>4.1510952376281184E-2</v>
      </c>
      <c r="D255" s="99">
        <f>RES_hhdet_tess!D67</f>
        <v>5.098156661108439E-2</v>
      </c>
      <c r="E255" s="99">
        <f>RES_hhdet_tess!E67</f>
        <v>0.15331957063729185</v>
      </c>
      <c r="F255" s="99">
        <f>RES_hhdet_tess!F67</f>
        <v>7.4569215929219987E-2</v>
      </c>
      <c r="G255" s="99">
        <f>RES_hhdet_tess!G67</f>
        <v>0.10530071301310386</v>
      </c>
      <c r="H255" s="99">
        <f>RES_hhdet_tess!H67</f>
        <v>0.27506882399621568</v>
      </c>
      <c r="I255" s="99">
        <f>RES_hhdet_tess!I67</f>
        <v>0.14017184937325383</v>
      </c>
      <c r="J255" s="99">
        <f>RES_hhdet_tess!J67</f>
        <v>0.17641616513116773</v>
      </c>
      <c r="K255" s="99">
        <f>RES_hhdet_tess!K67</f>
        <v>0.21120254978742986</v>
      </c>
      <c r="L255" s="99">
        <f>RES_hhdet_tess!L67</f>
        <v>0.3140165270188861</v>
      </c>
      <c r="M255" s="99">
        <f>RES_hhdet_tess!M67</f>
        <v>0.25424323374991303</v>
      </c>
      <c r="N255" s="99">
        <f>RES_hhdet_tess!N67</f>
        <v>0.27069509742463277</v>
      </c>
      <c r="O255" s="99">
        <f>RES_hhdet_tess!O67</f>
        <v>0.30244664643045427</v>
      </c>
      <c r="P255" s="99">
        <f>RES_hhdet_tess!P67</f>
        <v>0.25589203039155001</v>
      </c>
      <c r="Q255" s="99">
        <f>RES_hhdet_tess!Q67</f>
        <v>0.38696019587953667</v>
      </c>
      <c r="R255" s="99">
        <f>RES_hhdet_tess!R67</f>
        <v>0.3615630667923726</v>
      </c>
      <c r="S255" s="99">
        <f>RES_hhdet_tess!S67</f>
        <v>0.37111530581457164</v>
      </c>
      <c r="T255" s="99">
        <f>RES_hhdet_tess!T67</f>
        <v>0.37570754591848488</v>
      </c>
      <c r="U255" s="99">
        <f>RES_hhdet_tess!U67</f>
        <v>0.3841575791325364</v>
      </c>
      <c r="V255" s="99">
        <f>RES_hhdet_tess!V67</f>
        <v>0.6000662658489937</v>
      </c>
      <c r="W255" s="99">
        <f>RES_hhdet_tess!W67</f>
        <v>0.74112694844892002</v>
      </c>
      <c r="X255" s="99">
        <f>RES_hhdet_tess!X67</f>
        <v>0.86625625457818101</v>
      </c>
      <c r="Y255" s="99">
        <f>RES_hhdet_tess!Y67</f>
        <v>0.8390395268774572</v>
      </c>
      <c r="DA255" s="63" t="s">
        <v>2977</v>
      </c>
    </row>
    <row r="256" spans="1:105" ht="12" customHeight="1" x14ac:dyDescent="0.25">
      <c r="A256" s="121" t="s">
        <v>55</v>
      </c>
      <c r="B256" s="123">
        <v>9.8087657138171487</v>
      </c>
      <c r="C256" s="123">
        <v>9.6983227845761011</v>
      </c>
      <c r="D256" s="123">
        <v>9.6016042142718572</v>
      </c>
      <c r="E256" s="123">
        <v>9.3760246894358392</v>
      </c>
      <c r="F256" s="123">
        <v>10.618270566059289</v>
      </c>
      <c r="G256" s="123">
        <v>10.708751499307597</v>
      </c>
      <c r="H256" s="123">
        <v>11.151904584387946</v>
      </c>
      <c r="I256" s="123">
        <v>10.690345253376897</v>
      </c>
      <c r="J256" s="123">
        <v>11.038623600123598</v>
      </c>
      <c r="K256" s="123">
        <v>11.39273849408821</v>
      </c>
      <c r="L256" s="123">
        <v>11.055138956460056</v>
      </c>
      <c r="M256" s="123">
        <v>10.228297240613763</v>
      </c>
      <c r="N256" s="123">
        <v>11.213852568629202</v>
      </c>
      <c r="O256" s="123">
        <v>11.210642864944873</v>
      </c>
      <c r="P256" s="123">
        <v>11.523245428724511</v>
      </c>
      <c r="Q256" s="123">
        <v>11.333845015598277</v>
      </c>
      <c r="R256" s="123">
        <v>12.039617039444359</v>
      </c>
      <c r="S256" s="123">
        <v>11.88638583934214</v>
      </c>
      <c r="T256" s="123">
        <v>12.082474668148706</v>
      </c>
      <c r="U256" s="123">
        <v>12.879355401843958</v>
      </c>
      <c r="V256" s="123">
        <v>10.766280616885743</v>
      </c>
      <c r="W256" s="123">
        <v>11.256336670853068</v>
      </c>
      <c r="X256" s="123">
        <v>8.1272870509790067</v>
      </c>
      <c r="Y256" s="123">
        <v>7.7478835698616573</v>
      </c>
      <c r="DA256" s="130" t="s">
        <v>2978</v>
      </c>
    </row>
    <row r="257" spans="1:105" ht="12" customHeight="1" x14ac:dyDescent="0.25">
      <c r="A257" s="97" t="s">
        <v>134</v>
      </c>
      <c r="B257" s="99">
        <v>9.7258237310450824</v>
      </c>
      <c r="C257" s="99">
        <v>9.7179984975954774</v>
      </c>
      <c r="D257" s="99">
        <v>9.568783817467768</v>
      </c>
      <c r="E257" s="99">
        <v>9.2580531552214751</v>
      </c>
      <c r="F257" s="99">
        <v>10.695599113687665</v>
      </c>
      <c r="G257" s="99">
        <v>10.697451874985337</v>
      </c>
      <c r="H257" s="99">
        <v>11.129188815115633</v>
      </c>
      <c r="I257" s="99">
        <v>10.556305885227808</v>
      </c>
      <c r="J257" s="99">
        <v>11.045306632438296</v>
      </c>
      <c r="K257" s="99">
        <v>11.387389322643394</v>
      </c>
      <c r="L257" s="99">
        <v>11.051039578996891</v>
      </c>
      <c r="M257" s="99">
        <v>10.211452808988081</v>
      </c>
      <c r="N257" s="99">
        <v>11.207724973071638</v>
      </c>
      <c r="O257" s="99">
        <v>11.204743114064387</v>
      </c>
      <c r="P257" s="99">
        <v>11.515924645815279</v>
      </c>
      <c r="Q257" s="99">
        <v>11.319391564561062</v>
      </c>
      <c r="R257" s="99">
        <v>12.050523954064387</v>
      </c>
      <c r="S257" s="99">
        <v>11.888005190551732</v>
      </c>
      <c r="T257" s="99">
        <v>12.091467579978136</v>
      </c>
      <c r="U257" s="99">
        <v>12.937698430194922</v>
      </c>
      <c r="V257" s="99">
        <v>10.819617371137026</v>
      </c>
      <c r="W257" s="99">
        <v>11.413844102993481</v>
      </c>
      <c r="X257" s="99">
        <v>8.1636699818831691</v>
      </c>
      <c r="Y257" s="99">
        <v>7.778201548032265</v>
      </c>
      <c r="DA257" s="63" t="s">
        <v>2979</v>
      </c>
    </row>
    <row r="258" spans="1:105" ht="12" customHeight="1" x14ac:dyDescent="0.25">
      <c r="A258" s="97" t="s">
        <v>133</v>
      </c>
      <c r="B258" s="99">
        <v>9.7258237310450806</v>
      </c>
      <c r="C258" s="99">
        <v>9.716800439493408</v>
      </c>
      <c r="D258" s="99">
        <v>9.567300049475179</v>
      </c>
      <c r="E258" s="99">
        <v>9.2552327863380182</v>
      </c>
      <c r="F258" s="99">
        <v>10.69275205113258</v>
      </c>
      <c r="G258" s="99">
        <v>10.695593430877587</v>
      </c>
      <c r="H258" s="99">
        <v>11.125803813247906</v>
      </c>
      <c r="I258" s="99">
        <v>10.549193092078704</v>
      </c>
      <c r="J258" s="99">
        <v>11.03778812292604</v>
      </c>
      <c r="K258" s="99">
        <v>11.372322298799469</v>
      </c>
      <c r="L258" s="99">
        <v>11.0368654954198</v>
      </c>
      <c r="M258" s="99">
        <v>10.200703663814348</v>
      </c>
      <c r="N258" s="99">
        <v>11.198563125435379</v>
      </c>
      <c r="O258" s="99">
        <v>11.197853781164687</v>
      </c>
      <c r="P258" s="99">
        <v>11.504632021326334</v>
      </c>
      <c r="Q258" s="99">
        <v>11.302923928656694</v>
      </c>
      <c r="R258" s="99">
        <v>12.028090811452527</v>
      </c>
      <c r="S258" s="99">
        <v>11.868058967825135</v>
      </c>
      <c r="T258" s="99">
        <v>12.07591431193881</v>
      </c>
      <c r="U258" s="99">
        <v>12.92245302604257</v>
      </c>
      <c r="V258" s="99">
        <v>10.815095630201629</v>
      </c>
      <c r="W258" s="99">
        <v>11.402223527548934</v>
      </c>
      <c r="X258" s="99">
        <v>8.1357387840280317</v>
      </c>
      <c r="Y258" s="99">
        <v>7.7514112186824455</v>
      </c>
      <c r="DA258" s="63" t="s">
        <v>2980</v>
      </c>
    </row>
    <row r="259" spans="1:105" ht="12" customHeight="1" x14ac:dyDescent="0.25">
      <c r="A259" s="100" t="s">
        <v>212</v>
      </c>
      <c r="B259" s="102">
        <v>4.0715326088447936</v>
      </c>
      <c r="C259" s="102">
        <v>3.9668533495993161</v>
      </c>
      <c r="D259" s="102">
        <v>3.999302634553656</v>
      </c>
      <c r="E259" s="102">
        <v>3.9381640478139839</v>
      </c>
      <c r="F259" s="102">
        <v>4.2600813336839929</v>
      </c>
      <c r="G259" s="102">
        <v>4.353573054525997</v>
      </c>
      <c r="H259" s="102">
        <v>4.5966357638843034</v>
      </c>
      <c r="I259" s="102">
        <v>4.6144491931875837</v>
      </c>
      <c r="J259" s="102">
        <v>4.4088396679793238</v>
      </c>
      <c r="K259" s="102">
        <v>4.6868612659545352</v>
      </c>
      <c r="L259" s="102">
        <v>4.5746092937337979</v>
      </c>
      <c r="M259" s="102">
        <v>4.0661439015697294</v>
      </c>
      <c r="N259" s="102">
        <v>4.4940472945479391</v>
      </c>
      <c r="O259" s="102">
        <v>3.7513054134211687</v>
      </c>
      <c r="P259" s="102">
        <v>3.5972064731856603</v>
      </c>
      <c r="Q259" s="102">
        <v>3.835071739221477</v>
      </c>
      <c r="R259" s="102">
        <v>4.9653289844241364</v>
      </c>
      <c r="S259" s="102">
        <v>5.1869477563551438</v>
      </c>
      <c r="T259" s="102">
        <v>4.8195845606205063</v>
      </c>
      <c r="U259" s="102">
        <v>5.1872203272310822</v>
      </c>
      <c r="V259" s="102">
        <v>3.0575862157953146</v>
      </c>
      <c r="W259" s="102">
        <v>2.8966646158278944</v>
      </c>
      <c r="X259" s="102">
        <v>2.8160438626121449</v>
      </c>
      <c r="Y259" s="102">
        <v>2.9766953334258521</v>
      </c>
      <c r="DA259" s="131" t="s">
        <v>2981</v>
      </c>
    </row>
    <row r="260" spans="1:105" ht="12" customHeight="1" x14ac:dyDescent="0.25">
      <c r="A260" s="103" t="s">
        <v>52</v>
      </c>
      <c r="B260" s="105">
        <v>5.654291122200287</v>
      </c>
      <c r="C260" s="105">
        <v>5.7499470898940901</v>
      </c>
      <c r="D260" s="105">
        <v>5.567997414921523</v>
      </c>
      <c r="E260" s="105">
        <v>5.3170687385240338</v>
      </c>
      <c r="F260" s="105">
        <v>6.4326707174485875</v>
      </c>
      <c r="G260" s="105">
        <v>6.3420203763515888</v>
      </c>
      <c r="H260" s="105">
        <v>6.5291680493636015</v>
      </c>
      <c r="I260" s="105">
        <v>5.9347438988911234</v>
      </c>
      <c r="J260" s="105">
        <v>6.6289484549467161</v>
      </c>
      <c r="K260" s="105">
        <v>6.6854610328449366</v>
      </c>
      <c r="L260" s="105">
        <v>6.4622562016860039</v>
      </c>
      <c r="M260" s="105">
        <v>6.134559762244618</v>
      </c>
      <c r="N260" s="105">
        <v>6.7045158308874404</v>
      </c>
      <c r="O260" s="105">
        <v>7.4465483677435182</v>
      </c>
      <c r="P260" s="105">
        <v>7.9074255481406723</v>
      </c>
      <c r="Q260" s="105">
        <v>7.4678521894352174</v>
      </c>
      <c r="R260" s="105">
        <v>7.0627618270283907</v>
      </c>
      <c r="S260" s="105">
        <v>6.6811112114699922</v>
      </c>
      <c r="T260" s="105">
        <v>7.2563297513183045</v>
      </c>
      <c r="U260" s="105">
        <v>7.7352326988114877</v>
      </c>
      <c r="V260" s="105">
        <v>7.7575094144063144</v>
      </c>
      <c r="W260" s="105">
        <v>8.5055589117210388</v>
      </c>
      <c r="X260" s="105">
        <v>5.3196949214158868</v>
      </c>
      <c r="Y260" s="105">
        <v>4.7747158852565939</v>
      </c>
      <c r="DA260" s="132" t="s">
        <v>2982</v>
      </c>
    </row>
    <row r="261" spans="1:105" ht="12" customHeight="1" x14ac:dyDescent="0.25">
      <c r="A261" s="106" t="s">
        <v>122</v>
      </c>
      <c r="B261" s="102">
        <v>10.117759266089115</v>
      </c>
      <c r="C261" s="102">
        <v>9.6313583304720236</v>
      </c>
      <c r="D261" s="102">
        <v>9.7151260259233396</v>
      </c>
      <c r="E261" s="102">
        <v>9.8348319986079584</v>
      </c>
      <c r="F261" s="102">
        <v>10.316117924232579</v>
      </c>
      <c r="G261" s="102">
        <v>10.752240890814033</v>
      </c>
      <c r="H261" s="102">
        <v>11.260868134931211</v>
      </c>
      <c r="I261" s="102">
        <v>11.518690901224147</v>
      </c>
      <c r="J261" s="102">
        <v>10.956171941982351</v>
      </c>
      <c r="K261" s="102">
        <v>11.513435983510993</v>
      </c>
      <c r="L261" s="102">
        <v>11.267460978416434</v>
      </c>
      <c r="M261" s="102">
        <v>11.023092496114081</v>
      </c>
      <c r="N261" s="102">
        <v>11.453887996141512</v>
      </c>
      <c r="O261" s="102">
        <v>11.404852779354208</v>
      </c>
      <c r="P261" s="102">
        <v>11.734217039250021</v>
      </c>
      <c r="Q261" s="102">
        <v>11.632036262916863</v>
      </c>
      <c r="R261" s="102">
        <v>11.746294056541309</v>
      </c>
      <c r="S261" s="102">
        <v>11.835983016027692</v>
      </c>
      <c r="T261" s="102">
        <v>11.701683154292379</v>
      </c>
      <c r="U261" s="102">
        <v>11.625787301093412</v>
      </c>
      <c r="V261" s="102">
        <v>10.025564451665922</v>
      </c>
      <c r="W261" s="102">
        <v>9.2281661177410399</v>
      </c>
      <c r="X261" s="102">
        <v>7.7087371598784289</v>
      </c>
      <c r="Y261" s="102">
        <v>7.4300735669957643</v>
      </c>
      <c r="DA261" s="131" t="s">
        <v>2983</v>
      </c>
    </row>
    <row r="262" spans="1:105" ht="12" customHeight="1" x14ac:dyDescent="0.25">
      <c r="A262" s="107" t="s">
        <v>121</v>
      </c>
      <c r="B262" s="105">
        <v>10.117759266089109</v>
      </c>
      <c r="C262" s="105">
        <v>9.6294693710633368</v>
      </c>
      <c r="D262" s="105">
        <v>9.7137876530078415</v>
      </c>
      <c r="E262" s="105">
        <v>9.8340628311273033</v>
      </c>
      <c r="F262" s="105">
        <v>10.31733099745535</v>
      </c>
      <c r="G262" s="105">
        <v>10.755678320211043</v>
      </c>
      <c r="H262" s="105">
        <v>11.265338226649286</v>
      </c>
      <c r="I262" s="105">
        <v>11.530286166578902</v>
      </c>
      <c r="J262" s="105">
        <v>10.962052606455011</v>
      </c>
      <c r="K262" s="105">
        <v>11.526035862473462</v>
      </c>
      <c r="L262" s="105">
        <v>11.274810170544143</v>
      </c>
      <c r="M262" s="105">
        <v>10.975125729992442</v>
      </c>
      <c r="N262" s="105">
        <v>11.407893754125105</v>
      </c>
      <c r="O262" s="105">
        <v>11.396397569941783</v>
      </c>
      <c r="P262" s="105">
        <v>11.717642582035595</v>
      </c>
      <c r="Q262" s="105">
        <v>11.606553126388839</v>
      </c>
      <c r="R262" s="105">
        <v>11.735575517578399</v>
      </c>
      <c r="S262" s="105">
        <v>11.830704157800893</v>
      </c>
      <c r="T262" s="105">
        <v>11.698281139549728</v>
      </c>
      <c r="U262" s="105">
        <v>11.635736525065258</v>
      </c>
      <c r="V262" s="105">
        <v>10.02331048797689</v>
      </c>
      <c r="W262" s="105">
        <v>9.215757484707467</v>
      </c>
      <c r="X262" s="105">
        <v>7.6828509262626179</v>
      </c>
      <c r="Y262" s="105">
        <v>7.4051345907711932</v>
      </c>
      <c r="DA262" s="132" t="s">
        <v>2984</v>
      </c>
    </row>
    <row r="263" spans="1:105" ht="12" customHeight="1" x14ac:dyDescent="0.25">
      <c r="A263" s="108" t="s">
        <v>53</v>
      </c>
      <c r="B263" s="99">
        <v>4.235639086458538</v>
      </c>
      <c r="C263" s="99">
        <v>3.9311575646463934</v>
      </c>
      <c r="D263" s="99">
        <v>4.0607150626755173</v>
      </c>
      <c r="E263" s="99">
        <v>4.1855329269830763</v>
      </c>
      <c r="F263" s="99">
        <v>4.1098472566620199</v>
      </c>
      <c r="G263" s="99">
        <v>4.3781151585374465</v>
      </c>
      <c r="H263" s="99">
        <v>4.6546455979623467</v>
      </c>
      <c r="I263" s="99">
        <v>5.0471473287420441</v>
      </c>
      <c r="J263" s="99">
        <v>4.3779908998775658</v>
      </c>
      <c r="K263" s="99">
        <v>4.751415487685108</v>
      </c>
      <c r="L263" s="99">
        <v>4.6752179552740136</v>
      </c>
      <c r="M263" s="99">
        <v>4.3817864881183137</v>
      </c>
      <c r="N263" s="99">
        <v>4.5799725013695562</v>
      </c>
      <c r="O263" s="99">
        <v>3.8205947821282025</v>
      </c>
      <c r="P263" s="99">
        <v>3.6675308513472484</v>
      </c>
      <c r="Q263" s="99">
        <v>3.943786479083081</v>
      </c>
      <c r="R263" s="99">
        <v>4.8420261527498241</v>
      </c>
      <c r="S263" s="99">
        <v>5.1716846627648243</v>
      </c>
      <c r="T263" s="99">
        <v>4.6654274465911163</v>
      </c>
      <c r="U263" s="99">
        <v>4.6563802759042936</v>
      </c>
      <c r="V263" s="99">
        <v>2.8230672217881292</v>
      </c>
      <c r="W263" s="99">
        <v>2.2941340619419677</v>
      </c>
      <c r="X263" s="99">
        <v>2.6415439182366858</v>
      </c>
      <c r="Y263" s="99">
        <v>2.8323112195309927</v>
      </c>
      <c r="DA263" s="63" t="s">
        <v>2985</v>
      </c>
    </row>
    <row r="264" spans="1:105" ht="12" customHeight="1" x14ac:dyDescent="0.25">
      <c r="A264" s="108" t="s">
        <v>52</v>
      </c>
      <c r="B264" s="99">
        <v>5.8821201796305722</v>
      </c>
      <c r="C264" s="99">
        <v>5.6983118064169442</v>
      </c>
      <c r="D264" s="99">
        <v>5.6530725903323251</v>
      </c>
      <c r="E264" s="99">
        <v>5.6485299041442261</v>
      </c>
      <c r="F264" s="99">
        <v>6.2074837407933314</v>
      </c>
      <c r="G264" s="99">
        <v>6.3775631616735966</v>
      </c>
      <c r="H264" s="99">
        <v>6.6106926286869392</v>
      </c>
      <c r="I264" s="99">
        <v>6.4831388378368588</v>
      </c>
      <c r="J264" s="99">
        <v>6.5840617065774474</v>
      </c>
      <c r="K264" s="99">
        <v>6.7746203747883547</v>
      </c>
      <c r="L264" s="99">
        <v>6.5995922152701292</v>
      </c>
      <c r="M264" s="99">
        <v>6.5933392418741263</v>
      </c>
      <c r="N264" s="99">
        <v>6.8279212527555471</v>
      </c>
      <c r="O264" s="99">
        <v>7.5758027878135819</v>
      </c>
      <c r="P264" s="99">
        <v>8.050111730688343</v>
      </c>
      <c r="Q264" s="99">
        <v>7.6627666473057561</v>
      </c>
      <c r="R264" s="99">
        <v>6.8935493648285746</v>
      </c>
      <c r="S264" s="99">
        <v>6.6590194950360697</v>
      </c>
      <c r="T264" s="99">
        <v>7.0328536929586116</v>
      </c>
      <c r="U264" s="99">
        <v>6.9793562491609658</v>
      </c>
      <c r="V264" s="99">
        <v>7.2002432661887585</v>
      </c>
      <c r="W264" s="99">
        <v>6.9216234227655002</v>
      </c>
      <c r="X264" s="99">
        <v>5.0413070080259326</v>
      </c>
      <c r="Y264" s="99">
        <v>4.5728233712401991</v>
      </c>
      <c r="DA264" s="63" t="s">
        <v>2986</v>
      </c>
    </row>
    <row r="265" spans="1:105" ht="12" customHeight="1" x14ac:dyDescent="0.25">
      <c r="A265" s="121" t="s">
        <v>54</v>
      </c>
      <c r="B265" s="123">
        <v>1.8207172097932585</v>
      </c>
      <c r="C265" s="123">
        <v>1.8526916564923681</v>
      </c>
      <c r="D265" s="123">
        <v>1.8087189329608842</v>
      </c>
      <c r="E265" s="123">
        <v>1.9152759151880099</v>
      </c>
      <c r="F265" s="123">
        <v>2.0053023608986509</v>
      </c>
      <c r="G265" s="123">
        <v>2.0480919682503158</v>
      </c>
      <c r="H265" s="123">
        <v>2.0349060904088727</v>
      </c>
      <c r="I265" s="123">
        <v>2.0191212327808796</v>
      </c>
      <c r="J265" s="123">
        <v>1.6540861075699047</v>
      </c>
      <c r="K265" s="123">
        <v>1.7867669402225721</v>
      </c>
      <c r="L265" s="123">
        <v>1.7991847754252144</v>
      </c>
      <c r="M265" s="123">
        <v>1.6492318889309041</v>
      </c>
      <c r="N265" s="123">
        <v>1.7591822899367566</v>
      </c>
      <c r="O265" s="123">
        <v>1.7617680132052633</v>
      </c>
      <c r="P265" s="123">
        <v>1.7768379347987389</v>
      </c>
      <c r="Q265" s="123">
        <v>1.8462089570210816</v>
      </c>
      <c r="R265" s="123">
        <v>1.8955380010237795</v>
      </c>
      <c r="S265" s="123">
        <v>1.8542151388630124</v>
      </c>
      <c r="T265" s="123">
        <v>1.8052441926930669</v>
      </c>
      <c r="U265" s="123">
        <v>1.7453201698234357</v>
      </c>
      <c r="V265" s="123">
        <v>1.8778263316977075</v>
      </c>
      <c r="W265" s="123">
        <v>1.8540582297383585</v>
      </c>
      <c r="X265" s="123">
        <v>1.4166850253642373</v>
      </c>
      <c r="Y265" s="123">
        <v>1.3714319366026426</v>
      </c>
      <c r="DA265" s="130" t="s">
        <v>2987</v>
      </c>
    </row>
    <row r="266" spans="1:105" ht="12" customHeight="1" x14ac:dyDescent="0.25">
      <c r="A266" s="97" t="s">
        <v>175</v>
      </c>
      <c r="B266" s="99">
        <v>1.7994594470044631</v>
      </c>
      <c r="C266" s="99">
        <v>1.8618299293454206</v>
      </c>
      <c r="D266" s="99">
        <v>1.8110980254091098</v>
      </c>
      <c r="E266" s="99">
        <v>1.8850275805517205</v>
      </c>
      <c r="F266" s="99">
        <v>2.0252923576147319</v>
      </c>
      <c r="G266" s="99">
        <v>2.0359812455190927</v>
      </c>
      <c r="H266" s="99">
        <v>2.0581165616941255</v>
      </c>
      <c r="I266" s="99">
        <v>2.0575867286077121</v>
      </c>
      <c r="J266" s="99">
        <v>1.6083862904956925</v>
      </c>
      <c r="K266" s="99">
        <v>1.7908405092849422</v>
      </c>
      <c r="L266" s="99">
        <v>1.8233964296895255</v>
      </c>
      <c r="M266" s="99">
        <v>1.6495794611541335</v>
      </c>
      <c r="N266" s="99">
        <v>1.7923842794875648</v>
      </c>
      <c r="O266" s="99">
        <v>1.7874433471421778</v>
      </c>
      <c r="P266" s="99">
        <v>1.7971648242620579</v>
      </c>
      <c r="Q266" s="99">
        <v>1.8412811504256785</v>
      </c>
      <c r="R266" s="99">
        <v>1.9372170902183332</v>
      </c>
      <c r="S266" s="99">
        <v>1.8568730310029571</v>
      </c>
      <c r="T266" s="99">
        <v>1.7659287530646084</v>
      </c>
      <c r="U266" s="99">
        <v>1.6571290563981476</v>
      </c>
      <c r="V266" s="99">
        <v>1.8149272771633911</v>
      </c>
      <c r="W266" s="99">
        <v>1.8122304762655344</v>
      </c>
      <c r="X266" s="99">
        <v>1.4689372058597931</v>
      </c>
      <c r="Y266" s="99">
        <v>1.3542315622611443</v>
      </c>
      <c r="DA266" s="63" t="s">
        <v>2988</v>
      </c>
    </row>
    <row r="267" spans="1:105" ht="12" customHeight="1" x14ac:dyDescent="0.25">
      <c r="A267" s="109" t="s">
        <v>120</v>
      </c>
      <c r="B267" s="110">
        <v>1.8507060213904392</v>
      </c>
      <c r="C267" s="110">
        <v>1.8403981191629706</v>
      </c>
      <c r="D267" s="110">
        <v>1.8055011438641868</v>
      </c>
      <c r="E267" s="110">
        <v>1.9585561356768275</v>
      </c>
      <c r="F267" s="110">
        <v>1.9767493857480198</v>
      </c>
      <c r="G267" s="110">
        <v>2.065257773935965</v>
      </c>
      <c r="H267" s="110">
        <v>2.0004311164645645</v>
      </c>
      <c r="I267" s="110">
        <v>1.9627419006435776</v>
      </c>
      <c r="J267" s="110">
        <v>1.7192704498739724</v>
      </c>
      <c r="K267" s="110">
        <v>1.7811094061695645</v>
      </c>
      <c r="L267" s="110">
        <v>1.7649550644925069</v>
      </c>
      <c r="M267" s="110">
        <v>1.6487592133825621</v>
      </c>
      <c r="N267" s="110">
        <v>1.7142292691438217</v>
      </c>
      <c r="O267" s="110">
        <v>1.727373041875188</v>
      </c>
      <c r="P267" s="110">
        <v>1.7489644809788703</v>
      </c>
      <c r="Q267" s="110">
        <v>1.8526301146405446</v>
      </c>
      <c r="R267" s="110">
        <v>1.8419565941934937</v>
      </c>
      <c r="S267" s="110">
        <v>1.8510884344323166</v>
      </c>
      <c r="T267" s="110">
        <v>1.847787875059665</v>
      </c>
      <c r="U267" s="110">
        <v>1.8298288670655518</v>
      </c>
      <c r="V267" s="110">
        <v>1.9351832531273079</v>
      </c>
      <c r="W267" s="110">
        <v>1.8912152025678983</v>
      </c>
      <c r="X267" s="110">
        <v>1.3633542106606624</v>
      </c>
      <c r="Y267" s="110">
        <v>1.3895895728403482</v>
      </c>
      <c r="DA267" s="60" t="s">
        <v>2989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34.768680652300667</v>
      </c>
      <c r="C269" s="118">
        <f t="shared" si="122"/>
        <v>36.2961587798045</v>
      </c>
      <c r="D269" s="118">
        <f t="shared" si="122"/>
        <v>33.664539628253401</v>
      </c>
      <c r="E269" s="118">
        <f t="shared" si="122"/>
        <v>34.73322137885868</v>
      </c>
      <c r="F269" s="118">
        <f t="shared" si="122"/>
        <v>32.575439483066134</v>
      </c>
      <c r="G269" s="118">
        <f t="shared" si="122"/>
        <v>30.691747333725775</v>
      </c>
      <c r="H269" s="118">
        <f t="shared" si="122"/>
        <v>30.211224566471596</v>
      </c>
      <c r="I269" s="118">
        <f t="shared" si="122"/>
        <v>27.752163505432087</v>
      </c>
      <c r="J269" s="118">
        <f t="shared" si="122"/>
        <v>29.446524008690478</v>
      </c>
      <c r="K269" s="118">
        <f t="shared" si="122"/>
        <v>28.780803110633389</v>
      </c>
      <c r="L269" s="118">
        <f t="shared" si="122"/>
        <v>32.565053332070832</v>
      </c>
      <c r="M269" s="118">
        <f t="shared" si="122"/>
        <v>24.800698148350456</v>
      </c>
      <c r="N269" s="118">
        <f t="shared" si="122"/>
        <v>27.403370901605687</v>
      </c>
      <c r="O269" s="118">
        <f t="shared" si="122"/>
        <v>29.611312844729675</v>
      </c>
      <c r="P269" s="118">
        <f t="shared" si="122"/>
        <v>23.199412660500837</v>
      </c>
      <c r="Q269" s="118">
        <f t="shared" si="122"/>
        <v>25.109881579685297</v>
      </c>
      <c r="R269" s="118">
        <f t="shared" ref="R269:V269" si="123">R270+R273+R275+R284</f>
        <v>26.517644461978144</v>
      </c>
      <c r="S269" s="118">
        <f t="shared" si="123"/>
        <v>25.833644751625972</v>
      </c>
      <c r="T269" s="118">
        <f t="shared" si="123"/>
        <v>25.684195344801328</v>
      </c>
      <c r="U269" s="118">
        <f t="shared" si="123"/>
        <v>24.672218341783957</v>
      </c>
      <c r="V269" s="118">
        <f t="shared" si="123"/>
        <v>22.904179290298949</v>
      </c>
      <c r="W269" s="118">
        <f t="shared" ref="W269:Y269" si="124">W270+W273+W275+W284</f>
        <v>26.32600487662156</v>
      </c>
      <c r="X269" s="118">
        <f t="shared" si="124"/>
        <v>21.079386538281867</v>
      </c>
      <c r="Y269" s="118">
        <f t="shared" si="124"/>
        <v>20.866772457616019</v>
      </c>
      <c r="DA269" s="129" t="s">
        <v>3140</v>
      </c>
    </row>
    <row r="270" spans="1:105" ht="12" customHeight="1" x14ac:dyDescent="0.25">
      <c r="A270" s="121" t="s">
        <v>57</v>
      </c>
      <c r="B270" s="123">
        <f t="shared" ref="B270:Q270" si="125">SUM(B271:B272)</f>
        <v>31.541526111771027</v>
      </c>
      <c r="C270" s="123">
        <f t="shared" si="125"/>
        <v>33.151253894463693</v>
      </c>
      <c r="D270" s="123">
        <f t="shared" si="125"/>
        <v>30.59079814276263</v>
      </c>
      <c r="E270" s="123">
        <f t="shared" si="125"/>
        <v>31.688472923927481</v>
      </c>
      <c r="F270" s="123">
        <f t="shared" si="125"/>
        <v>29.125404169082458</v>
      </c>
      <c r="G270" s="123">
        <f t="shared" si="125"/>
        <v>27.286284518786555</v>
      </c>
      <c r="H270" s="123">
        <f t="shared" si="125"/>
        <v>26.584299587461157</v>
      </c>
      <c r="I270" s="123">
        <f t="shared" si="125"/>
        <v>24.216005011923162</v>
      </c>
      <c r="J270" s="123">
        <f t="shared" si="125"/>
        <v>25.672485465563579</v>
      </c>
      <c r="K270" s="123">
        <f t="shared" si="125"/>
        <v>24.801480994619677</v>
      </c>
      <c r="L270" s="123">
        <f t="shared" si="125"/>
        <v>28.649418585954717</v>
      </c>
      <c r="M270" s="123">
        <f t="shared" si="125"/>
        <v>21.249890010931704</v>
      </c>
      <c r="N270" s="123">
        <f t="shared" si="125"/>
        <v>23.581628526475093</v>
      </c>
      <c r="O270" s="123">
        <f t="shared" si="125"/>
        <v>25.859215064924101</v>
      </c>
      <c r="P270" s="123">
        <f t="shared" si="125"/>
        <v>19.387672545729615</v>
      </c>
      <c r="Q270" s="123">
        <f t="shared" si="125"/>
        <v>21.443605850858244</v>
      </c>
      <c r="R270" s="123">
        <f t="shared" ref="R270:V270" si="126">SUM(R271:R272)</f>
        <v>22.640690469594198</v>
      </c>
      <c r="S270" s="123">
        <f t="shared" si="126"/>
        <v>22.085777000701505</v>
      </c>
      <c r="T270" s="123">
        <f t="shared" si="126"/>
        <v>21.956105351393298</v>
      </c>
      <c r="U270" s="123">
        <f t="shared" si="126"/>
        <v>20.896648727557722</v>
      </c>
      <c r="V270" s="123">
        <f t="shared" si="126"/>
        <v>19.812155027430812</v>
      </c>
      <c r="W270" s="123">
        <f t="shared" ref="W270:Y270" si="127">SUM(W271:W272)</f>
        <v>23.161498744253453</v>
      </c>
      <c r="X270" s="123">
        <f t="shared" si="127"/>
        <v>18.824270038563018</v>
      </c>
      <c r="Y270" s="123">
        <f t="shared" si="127"/>
        <v>18.767383163990161</v>
      </c>
      <c r="DA270" s="130" t="s">
        <v>3141</v>
      </c>
    </row>
    <row r="271" spans="1:105" ht="12" customHeight="1" x14ac:dyDescent="0.25">
      <c r="A271" s="97" t="s">
        <v>212</v>
      </c>
      <c r="B271" s="99">
        <v>31.541526111771027</v>
      </c>
      <c r="C271" s="99">
        <v>33.151253894463693</v>
      </c>
      <c r="D271" s="99">
        <v>30.59079814276263</v>
      </c>
      <c r="E271" s="99">
        <v>31.688472923927481</v>
      </c>
      <c r="F271" s="99">
        <v>29.125404169082458</v>
      </c>
      <c r="G271" s="99">
        <v>27.286284518786555</v>
      </c>
      <c r="H271" s="99">
        <v>26.584299587461157</v>
      </c>
      <c r="I271" s="99">
        <v>24.216005011923162</v>
      </c>
      <c r="J271" s="99">
        <v>25.672485465563579</v>
      </c>
      <c r="K271" s="99">
        <v>24.801480994619677</v>
      </c>
      <c r="L271" s="99">
        <v>28.649418585954717</v>
      </c>
      <c r="M271" s="99">
        <v>21.249890010931704</v>
      </c>
      <c r="N271" s="99">
        <v>23.581628526475093</v>
      </c>
      <c r="O271" s="99">
        <v>25.859215064924101</v>
      </c>
      <c r="P271" s="99">
        <v>19.387672545729615</v>
      </c>
      <c r="Q271" s="99">
        <v>21.443605850858244</v>
      </c>
      <c r="R271" s="99">
        <v>22.640690469594198</v>
      </c>
      <c r="S271" s="99">
        <v>22.085777000701505</v>
      </c>
      <c r="T271" s="99">
        <v>21.956105351393298</v>
      </c>
      <c r="U271" s="99">
        <v>20.896648727557722</v>
      </c>
      <c r="V271" s="99">
        <v>19.812155027430812</v>
      </c>
      <c r="W271" s="99">
        <v>23.161498744253453</v>
      </c>
      <c r="X271" s="99">
        <v>18.824270038563018</v>
      </c>
      <c r="Y271" s="99">
        <v>18.767383163990161</v>
      </c>
      <c r="DA271" s="63" t="s">
        <v>3142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3143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3144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3145</v>
      </c>
    </row>
    <row r="275" spans="1:105" ht="12" customHeight="1" x14ac:dyDescent="0.25">
      <c r="A275" s="121" t="s">
        <v>55</v>
      </c>
      <c r="B275" s="123">
        <v>2.8747091641768141</v>
      </c>
      <c r="C275" s="123">
        <v>2.7881433224707366</v>
      </c>
      <c r="D275" s="123">
        <v>2.7265635239932333</v>
      </c>
      <c r="E275" s="123">
        <v>2.6754896920624267</v>
      </c>
      <c r="F275" s="123">
        <v>3.0543531470996053</v>
      </c>
      <c r="G275" s="123">
        <v>3.0096877105285595</v>
      </c>
      <c r="H275" s="123">
        <v>3.2198798626290066</v>
      </c>
      <c r="I275" s="123">
        <v>3.1317443485197001</v>
      </c>
      <c r="J275" s="123">
        <v>3.461518010829177</v>
      </c>
      <c r="K275" s="123">
        <v>3.635355341141707</v>
      </c>
      <c r="L275" s="123">
        <v>3.5629953210206016</v>
      </c>
      <c r="M275" s="123">
        <v>3.2370940904323988</v>
      </c>
      <c r="N275" s="123">
        <v>3.4816781263763379</v>
      </c>
      <c r="O275" s="123">
        <v>3.4146377916090436</v>
      </c>
      <c r="P275" s="123">
        <v>3.4691502547456206</v>
      </c>
      <c r="Q275" s="123">
        <v>3.3229975252715396</v>
      </c>
      <c r="R275" s="123">
        <v>3.5182568256672355</v>
      </c>
      <c r="S275" s="123">
        <v>3.4180368281604752</v>
      </c>
      <c r="T275" s="123">
        <v>3.4272850570966682</v>
      </c>
      <c r="U275" s="123">
        <v>3.510725199810917</v>
      </c>
      <c r="V275" s="123">
        <v>2.810474760738507</v>
      </c>
      <c r="W275" s="123">
        <v>2.8883904308619308</v>
      </c>
      <c r="X275" s="123">
        <v>2.0158026856996947</v>
      </c>
      <c r="Y275" s="123">
        <v>1.8756423525466115</v>
      </c>
      <c r="DA275" s="130" t="s">
        <v>3146</v>
      </c>
    </row>
    <row r="276" spans="1:105" ht="12" customHeight="1" x14ac:dyDescent="0.25">
      <c r="A276" s="97" t="s">
        <v>134</v>
      </c>
      <c r="B276" s="99">
        <v>3.6464198383596962</v>
      </c>
      <c r="C276" s="99">
        <v>3.607279276122406</v>
      </c>
      <c r="D276" s="99">
        <v>3.515167268982176</v>
      </c>
      <c r="E276" s="99">
        <v>3.3637445144378106</v>
      </c>
      <c r="F276" s="99">
        <v>3.8364748517511025</v>
      </c>
      <c r="G276" s="99">
        <v>3.7911206439150473</v>
      </c>
      <c r="H276" s="99">
        <v>3.8911426551781987</v>
      </c>
      <c r="I276" s="99">
        <v>3.6389744511568267</v>
      </c>
      <c r="J276" s="99">
        <v>3.7430503803286665</v>
      </c>
      <c r="K276" s="99">
        <v>3.7983886187591396</v>
      </c>
      <c r="L276" s="99">
        <v>3.6340577656888171</v>
      </c>
      <c r="M276" s="99">
        <v>3.307961710260801</v>
      </c>
      <c r="N276" s="99">
        <v>3.5736993363719769</v>
      </c>
      <c r="O276" s="99">
        <v>3.5220512689308903</v>
      </c>
      <c r="P276" s="99">
        <v>3.5945675334933873</v>
      </c>
      <c r="Q276" s="99">
        <v>3.4903561884115923</v>
      </c>
      <c r="R276" s="99">
        <v>3.6516197146079983</v>
      </c>
      <c r="S276" s="99">
        <v>3.5269890864174211</v>
      </c>
      <c r="T276" s="99">
        <v>3.5120456569453471</v>
      </c>
      <c r="U276" s="99">
        <v>3.6789247915979812</v>
      </c>
      <c r="V276" s="99">
        <v>3.0171648217717295</v>
      </c>
      <c r="W276" s="99">
        <v>3.1180396916876751</v>
      </c>
      <c r="X276" s="99">
        <v>2.1925460955519478</v>
      </c>
      <c r="Y276" s="99">
        <v>2.0546808303049167</v>
      </c>
      <c r="DA276" s="63" t="s">
        <v>3147</v>
      </c>
    </row>
    <row r="277" spans="1:105" ht="12" customHeight="1" x14ac:dyDescent="0.25">
      <c r="A277" s="97" t="s">
        <v>133</v>
      </c>
      <c r="B277" s="99">
        <v>1.5265048686857852</v>
      </c>
      <c r="C277" s="99">
        <v>1.3965427590832391</v>
      </c>
      <c r="D277" s="99">
        <v>1.3920786851154292</v>
      </c>
      <c r="E277" s="99">
        <v>1.3480280334868013</v>
      </c>
      <c r="F277" s="99">
        <v>1.4485606093057743</v>
      </c>
      <c r="G277" s="99">
        <v>1.4768701767177872</v>
      </c>
      <c r="H277" s="99">
        <v>1.5407748342594456</v>
      </c>
      <c r="I277" s="99">
        <v>1.5234475273504622</v>
      </c>
      <c r="J277" s="99">
        <v>1.4328389212880481</v>
      </c>
      <c r="K277" s="99">
        <v>1.494511778295518</v>
      </c>
      <c r="L277" s="99">
        <v>1.4477043852238951</v>
      </c>
      <c r="M277" s="99">
        <v>1.2794147069167592</v>
      </c>
      <c r="N277" s="99">
        <v>1.4052662192166743</v>
      </c>
      <c r="O277" s="99">
        <v>1.1561594959623116</v>
      </c>
      <c r="P277" s="99">
        <v>1.0942874923413535</v>
      </c>
      <c r="Q277" s="99">
        <v>1.1445205400606324</v>
      </c>
      <c r="R277" s="99">
        <v>1.4504122863832432</v>
      </c>
      <c r="S277" s="99">
        <v>1.4904530259634934</v>
      </c>
      <c r="T277" s="99">
        <v>1.362244045338538</v>
      </c>
      <c r="U277" s="99">
        <v>1.4399911436719854</v>
      </c>
      <c r="V277" s="99">
        <v>0.84097713244180616</v>
      </c>
      <c r="W277" s="99">
        <v>0.77489413653779804</v>
      </c>
      <c r="X277" s="99">
        <v>0.73099835231567645</v>
      </c>
      <c r="Y277" s="99">
        <v>0.76471963195386738</v>
      </c>
      <c r="DA277" s="63" t="s">
        <v>3148</v>
      </c>
    </row>
    <row r="278" spans="1:105" ht="12" customHeight="1" x14ac:dyDescent="0.25">
      <c r="A278" s="100" t="s">
        <v>212</v>
      </c>
      <c r="B278" s="102">
        <v>1.5265048686857852</v>
      </c>
      <c r="C278" s="102">
        <v>1.3965427590832391</v>
      </c>
      <c r="D278" s="102">
        <v>1.3920786851154292</v>
      </c>
      <c r="E278" s="102">
        <v>1.3480280334868013</v>
      </c>
      <c r="F278" s="102">
        <v>1.4485606093057743</v>
      </c>
      <c r="G278" s="102">
        <v>1.4768701767177872</v>
      </c>
      <c r="H278" s="102">
        <v>1.5407748342594456</v>
      </c>
      <c r="I278" s="102">
        <v>1.5234475273504622</v>
      </c>
      <c r="J278" s="102">
        <v>1.4328389212880481</v>
      </c>
      <c r="K278" s="102">
        <v>1.494511778295518</v>
      </c>
      <c r="L278" s="102">
        <v>1.4477043852238951</v>
      </c>
      <c r="M278" s="102">
        <v>1.2794147069167592</v>
      </c>
      <c r="N278" s="102">
        <v>1.4052662192166743</v>
      </c>
      <c r="O278" s="102">
        <v>1.1561594959623116</v>
      </c>
      <c r="P278" s="102">
        <v>1.0942874923413535</v>
      </c>
      <c r="Q278" s="102">
        <v>1.1445205400606324</v>
      </c>
      <c r="R278" s="102">
        <v>1.4504122863832432</v>
      </c>
      <c r="S278" s="102">
        <v>1.4904530259634934</v>
      </c>
      <c r="T278" s="102">
        <v>1.362244045338538</v>
      </c>
      <c r="U278" s="102">
        <v>1.4399911436719854</v>
      </c>
      <c r="V278" s="102">
        <v>0.84097713244180616</v>
      </c>
      <c r="W278" s="102">
        <v>0.77489413653779804</v>
      </c>
      <c r="X278" s="102">
        <v>0.73099835231567645</v>
      </c>
      <c r="Y278" s="102">
        <v>0.76471963195386738</v>
      </c>
      <c r="DA278" s="131" t="s">
        <v>3149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3150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3151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3152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3153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3154</v>
      </c>
    </row>
    <row r="284" spans="1:105" ht="12" customHeight="1" x14ac:dyDescent="0.25">
      <c r="A284" s="121" t="s">
        <v>54</v>
      </c>
      <c r="B284" s="123">
        <v>0.3524453763528243</v>
      </c>
      <c r="C284" s="123">
        <v>0.35676156287006727</v>
      </c>
      <c r="D284" s="123">
        <v>0.34717796149753594</v>
      </c>
      <c r="E284" s="123">
        <v>0.36925876286877229</v>
      </c>
      <c r="F284" s="123">
        <v>0.39568216688407193</v>
      </c>
      <c r="G284" s="123">
        <v>0.39577510441065838</v>
      </c>
      <c r="H284" s="123">
        <v>0.40704511638143392</v>
      </c>
      <c r="I284" s="123">
        <v>0.40441414498922473</v>
      </c>
      <c r="J284" s="123">
        <v>0.31252053229772092</v>
      </c>
      <c r="K284" s="123">
        <v>0.34396677487200383</v>
      </c>
      <c r="L284" s="123">
        <v>0.35263942509551122</v>
      </c>
      <c r="M284" s="123">
        <v>0.31371404698635275</v>
      </c>
      <c r="N284" s="123">
        <v>0.34006424875425545</v>
      </c>
      <c r="O284" s="123">
        <v>0.33745998819653333</v>
      </c>
      <c r="P284" s="123">
        <v>0.34258986002559982</v>
      </c>
      <c r="Q284" s="123">
        <v>0.34327820355551258</v>
      </c>
      <c r="R284" s="123">
        <v>0.35869716671670926</v>
      </c>
      <c r="S284" s="123">
        <v>0.32983092276399323</v>
      </c>
      <c r="T284" s="123">
        <v>0.3008049363113614</v>
      </c>
      <c r="U284" s="123">
        <v>0.26484441441531731</v>
      </c>
      <c r="V284" s="123">
        <v>0.28154950212962793</v>
      </c>
      <c r="W284" s="123">
        <v>0.27611570150617398</v>
      </c>
      <c r="X284" s="123">
        <v>0.23931381401915613</v>
      </c>
      <c r="Y284" s="123">
        <v>0.22374694107924331</v>
      </c>
      <c r="DA284" s="130" t="s">
        <v>3155</v>
      </c>
    </row>
    <row r="285" spans="1:105" ht="12" customHeight="1" x14ac:dyDescent="0.25">
      <c r="A285" s="97" t="s">
        <v>175</v>
      </c>
      <c r="B285" s="99">
        <v>0.60227855771238381</v>
      </c>
      <c r="C285" s="99">
        <v>0.62195655253281301</v>
      </c>
      <c r="D285" s="99">
        <v>0.60386615378357333</v>
      </c>
      <c r="E285" s="99">
        <v>0.62733190807196537</v>
      </c>
      <c r="F285" s="99">
        <v>0.67270006694165563</v>
      </c>
      <c r="G285" s="99">
        <v>0.67500013125840352</v>
      </c>
      <c r="H285" s="99">
        <v>0.68109054425719873</v>
      </c>
      <c r="I285" s="99">
        <v>0.68033069129578472</v>
      </c>
      <c r="J285" s="99">
        <v>0.53162424115036255</v>
      </c>
      <c r="K285" s="99">
        <v>0.59163164077889541</v>
      </c>
      <c r="L285" s="99">
        <v>0.60207138369904367</v>
      </c>
      <c r="M285" s="99">
        <v>0.54439720618895338</v>
      </c>
      <c r="N285" s="99">
        <v>0.59123334561541097</v>
      </c>
      <c r="O285" s="99">
        <v>0.5893688444111348</v>
      </c>
      <c r="P285" s="99">
        <v>0.59242564503444073</v>
      </c>
      <c r="Q285" s="99">
        <v>0.60672113640172043</v>
      </c>
      <c r="R285" s="99">
        <v>0.63771505911309612</v>
      </c>
      <c r="S285" s="99">
        <v>0.61020760580392419</v>
      </c>
      <c r="T285" s="99">
        <v>0.57878459523191983</v>
      </c>
      <c r="U285" s="99">
        <v>0.54122926655471448</v>
      </c>
      <c r="V285" s="99">
        <v>0.59030382588282271</v>
      </c>
      <c r="W285" s="99">
        <v>0.58694025509829317</v>
      </c>
      <c r="X285" s="99">
        <v>0.47378742322075124</v>
      </c>
      <c r="Y285" s="99">
        <v>0.43569805046079102</v>
      </c>
      <c r="DA285" s="63" t="s">
        <v>3156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3157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145.82067908254299</v>
      </c>
      <c r="D290" s="117">
        <f t="shared" si="129"/>
        <v>115.22610020138173</v>
      </c>
      <c r="E290" s="117">
        <f t="shared" si="129"/>
        <v>92.407082113124844</v>
      </c>
      <c r="F290" s="117">
        <f t="shared" si="129"/>
        <v>101.65836457894068</v>
      </c>
      <c r="G290" s="117">
        <f t="shared" si="129"/>
        <v>108.29968700549031</v>
      </c>
      <c r="H290" s="117">
        <f t="shared" si="129"/>
        <v>92.145750655279045</v>
      </c>
      <c r="I290" s="117">
        <f t="shared" si="129"/>
        <v>96.722910666177825</v>
      </c>
      <c r="J290" s="117">
        <f t="shared" si="129"/>
        <v>87.655406048547931</v>
      </c>
      <c r="K290" s="117">
        <f t="shared" si="129"/>
        <v>116.12419515889617</v>
      </c>
      <c r="L290" s="117">
        <f t="shared" si="129"/>
        <v>99.20643691474703</v>
      </c>
      <c r="M290" s="117">
        <f t="shared" si="129"/>
        <v>101.63266685570701</v>
      </c>
      <c r="N290" s="117">
        <f t="shared" si="129"/>
        <v>67.695926200176842</v>
      </c>
      <c r="O290" s="117">
        <f t="shared" si="129"/>
        <v>61.712913671155576</v>
      </c>
      <c r="P290" s="117">
        <f t="shared" si="129"/>
        <v>43.29422514444876</v>
      </c>
      <c r="Q290" s="117">
        <f t="shared" si="129"/>
        <v>69.352777653695284</v>
      </c>
      <c r="R290" s="117">
        <f t="shared" ref="R290:V290" si="130">R291+R294+R296+R305</f>
        <v>53.947908277122728</v>
      </c>
      <c r="S290" s="117">
        <f t="shared" si="130"/>
        <v>53.203940833867854</v>
      </c>
      <c r="T290" s="117">
        <f t="shared" si="130"/>
        <v>53.594428271599867</v>
      </c>
      <c r="U290" s="117">
        <f t="shared" si="130"/>
        <v>69.583320608295665</v>
      </c>
      <c r="V290" s="117">
        <f t="shared" si="130"/>
        <v>51.895259912530392</v>
      </c>
      <c r="W290" s="117">
        <f t="shared" ref="W290:Y290" si="131">W291+W294+W296+W305</f>
        <v>62.365229518430894</v>
      </c>
      <c r="X290" s="117">
        <f t="shared" si="131"/>
        <v>31.362716126055012</v>
      </c>
      <c r="Y290" s="117">
        <f t="shared" si="131"/>
        <v>26.551798118245831</v>
      </c>
      <c r="DA290" s="129" t="s">
        <v>3308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130.30356119094583</v>
      </c>
      <c r="D291" s="122">
        <f t="shared" si="132"/>
        <v>101.96313040641655</v>
      </c>
      <c r="E291" s="122">
        <f t="shared" si="132"/>
        <v>82.003833539158123</v>
      </c>
      <c r="F291" s="122">
        <f t="shared" si="132"/>
        <v>88.261789697964048</v>
      </c>
      <c r="G291" s="122">
        <f t="shared" si="132"/>
        <v>92.933025439187503</v>
      </c>
      <c r="H291" s="122">
        <f t="shared" si="132"/>
        <v>77.926205759466129</v>
      </c>
      <c r="I291" s="122">
        <f t="shared" si="132"/>
        <v>81.233883491814879</v>
      </c>
      <c r="J291" s="122">
        <f t="shared" si="132"/>
        <v>74.041610178836976</v>
      </c>
      <c r="K291" s="122">
        <f t="shared" si="132"/>
        <v>96.989834188757442</v>
      </c>
      <c r="L291" s="122">
        <f t="shared" si="132"/>
        <v>84.826068850435988</v>
      </c>
      <c r="M291" s="122">
        <f t="shared" si="132"/>
        <v>83.834970657149427</v>
      </c>
      <c r="N291" s="122">
        <f t="shared" si="132"/>
        <v>55.745666842732383</v>
      </c>
      <c r="O291" s="122">
        <f t="shared" si="132"/>
        <v>51.346630752973446</v>
      </c>
      <c r="P291" s="122">
        <f t="shared" si="132"/>
        <v>33.604960991328852</v>
      </c>
      <c r="Q291" s="122">
        <f t="shared" si="132"/>
        <v>54.762611162607968</v>
      </c>
      <c r="R291" s="122">
        <f t="shared" ref="R291:V291" si="133">SUM(R292:R293)</f>
        <v>42.355797157658785</v>
      </c>
      <c r="S291" s="122">
        <f t="shared" si="133"/>
        <v>41.515294108587938</v>
      </c>
      <c r="T291" s="122">
        <f t="shared" si="133"/>
        <v>41.413388723009092</v>
      </c>
      <c r="U291" s="122">
        <f t="shared" si="133"/>
        <v>52.064835165704814</v>
      </c>
      <c r="V291" s="122">
        <f t="shared" si="133"/>
        <v>39.040924848263558</v>
      </c>
      <c r="W291" s="122">
        <f t="shared" ref="W291:Y291" si="134">SUM(W292:W293)</f>
        <v>47.375132551110546</v>
      </c>
      <c r="X291" s="122">
        <f t="shared" si="134"/>
        <v>23.517088775642765</v>
      </c>
      <c r="Y291" s="122">
        <f t="shared" si="134"/>
        <v>19.144093316572409</v>
      </c>
      <c r="DA291" s="130" t="s">
        <v>3309</v>
      </c>
    </row>
    <row r="292" spans="1:105" ht="12" customHeight="1" x14ac:dyDescent="0.25">
      <c r="A292" s="97" t="s">
        <v>212</v>
      </c>
      <c r="B292" s="98"/>
      <c r="C292" s="98">
        <v>128.61190862753622</v>
      </c>
      <c r="D292" s="98">
        <v>100.66017464306167</v>
      </c>
      <c r="E292" s="98">
        <v>80.964509971958037</v>
      </c>
      <c r="F292" s="98">
        <v>87.133990953919877</v>
      </c>
      <c r="G292" s="98">
        <v>91.753361512462718</v>
      </c>
      <c r="H292" s="98">
        <v>76.949494048048876</v>
      </c>
      <c r="I292" s="98">
        <v>80.219350501679514</v>
      </c>
      <c r="J292" s="98">
        <v>73.109226514163197</v>
      </c>
      <c r="K292" s="98">
        <v>95.768877733859398</v>
      </c>
      <c r="L292" s="98">
        <v>83.757905728979352</v>
      </c>
      <c r="M292" s="98">
        <v>82.767138080986456</v>
      </c>
      <c r="N292" s="98">
        <v>55.014348832393232</v>
      </c>
      <c r="O292" s="98">
        <v>50.643384557078974</v>
      </c>
      <c r="P292" s="98">
        <v>33.120594128384916</v>
      </c>
      <c r="Q292" s="98">
        <v>53.942742435062911</v>
      </c>
      <c r="R292" s="98">
        <v>41.710227194236246</v>
      </c>
      <c r="S292" s="98">
        <v>40.875866516262676</v>
      </c>
      <c r="T292" s="98">
        <v>40.768588806170911</v>
      </c>
      <c r="U292" s="98">
        <v>51.242476157693886</v>
      </c>
      <c r="V292" s="98">
        <v>38.445013259566039</v>
      </c>
      <c r="W292" s="98">
        <v>46.642124864765677</v>
      </c>
      <c r="X292" s="98">
        <v>23.1649944363025</v>
      </c>
      <c r="Y292" s="98">
        <v>18.858363590613859</v>
      </c>
      <c r="DA292" s="63" t="s">
        <v>3310</v>
      </c>
    </row>
    <row r="293" spans="1:105" ht="12" customHeight="1" x14ac:dyDescent="0.25">
      <c r="A293" s="97" t="s">
        <v>53</v>
      </c>
      <c r="B293" s="98"/>
      <c r="C293" s="98">
        <v>1.6916525634096078</v>
      </c>
      <c r="D293" s="98">
        <v>1.3029557633548883</v>
      </c>
      <c r="E293" s="98">
        <v>1.0393235672000865</v>
      </c>
      <c r="F293" s="98">
        <v>1.127798744044177</v>
      </c>
      <c r="G293" s="98">
        <v>1.1796639267247842</v>
      </c>
      <c r="H293" s="98">
        <v>0.97671171141724888</v>
      </c>
      <c r="I293" s="98">
        <v>1.0145329901353668</v>
      </c>
      <c r="J293" s="98">
        <v>0.93238366467378586</v>
      </c>
      <c r="K293" s="98">
        <v>1.2209564548980378</v>
      </c>
      <c r="L293" s="98">
        <v>1.0681631214566378</v>
      </c>
      <c r="M293" s="98">
        <v>1.0678325761629732</v>
      </c>
      <c r="N293" s="98">
        <v>0.73131801033914912</v>
      </c>
      <c r="O293" s="98">
        <v>0.70324619589447113</v>
      </c>
      <c r="P293" s="98">
        <v>0.48436686294393289</v>
      </c>
      <c r="Q293" s="98">
        <v>0.81986872754505891</v>
      </c>
      <c r="R293" s="98">
        <v>0.64556996342253581</v>
      </c>
      <c r="S293" s="98">
        <v>0.63942759232526059</v>
      </c>
      <c r="T293" s="98">
        <v>0.64479991683817994</v>
      </c>
      <c r="U293" s="98">
        <v>0.82235900801092887</v>
      </c>
      <c r="V293" s="98">
        <v>0.59591158869751726</v>
      </c>
      <c r="W293" s="98">
        <v>0.73300768634486657</v>
      </c>
      <c r="X293" s="98">
        <v>0.35209433934026441</v>
      </c>
      <c r="Y293" s="98">
        <v>0.28572972595854995</v>
      </c>
      <c r="DA293" s="63" t="s">
        <v>3311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3.3946044445756059E-2</v>
      </c>
      <c r="D294" s="122">
        <f t="shared" si="135"/>
        <v>9.6301920258593712E-3</v>
      </c>
      <c r="E294" s="122">
        <f t="shared" si="135"/>
        <v>2.54168202503651E-2</v>
      </c>
      <c r="F294" s="122">
        <f t="shared" si="135"/>
        <v>1.2933484771765985E-2</v>
      </c>
      <c r="G294" s="122">
        <f t="shared" si="135"/>
        <v>9.3156544001480365E-2</v>
      </c>
      <c r="H294" s="122">
        <f t="shared" si="135"/>
        <v>0.21256858084261146</v>
      </c>
      <c r="I294" s="122">
        <f t="shared" si="135"/>
        <v>7.5609697923222391E-2</v>
      </c>
      <c r="J294" s="122">
        <f t="shared" si="135"/>
        <v>6.0455996859935406E-2</v>
      </c>
      <c r="K294" s="122">
        <f t="shared" si="135"/>
        <v>1.9165578322058448E-2</v>
      </c>
      <c r="L294" s="122">
        <f t="shared" si="135"/>
        <v>8.0597355918958155E-2</v>
      </c>
      <c r="M294" s="122">
        <f t="shared" si="135"/>
        <v>1.6396450244616001E-2</v>
      </c>
      <c r="N294" s="122">
        <f t="shared" si="135"/>
        <v>5.9302125690781318E-2</v>
      </c>
      <c r="O294" s="122">
        <f t="shared" si="135"/>
        <v>8.8442580467801235E-2</v>
      </c>
      <c r="P294" s="122">
        <f t="shared" si="135"/>
        <v>4.6183959171646277E-2</v>
      </c>
      <c r="Q294" s="122">
        <f t="shared" si="135"/>
        <v>4.6832329732334234E-2</v>
      </c>
      <c r="R294" s="122">
        <f t="shared" si="135"/>
        <v>5.6150067321971857E-2</v>
      </c>
      <c r="S294" s="122">
        <f t="shared" si="135"/>
        <v>5.4164432116582055E-2</v>
      </c>
      <c r="T294" s="122">
        <f t="shared" si="135"/>
        <v>2.7393732942824094E-2</v>
      </c>
      <c r="U294" s="122">
        <f t="shared" si="135"/>
        <v>0.24997079692723434</v>
      </c>
      <c r="V294" s="122">
        <f t="shared" si="135"/>
        <v>0.32692690368056637</v>
      </c>
      <c r="W294" s="122">
        <f t="shared" si="135"/>
        <v>0.22957659733833963</v>
      </c>
      <c r="X294" s="122">
        <f t="shared" si="135"/>
        <v>0.12636094677186221</v>
      </c>
      <c r="Y294" s="122">
        <f t="shared" si="135"/>
        <v>0.12913733806933922</v>
      </c>
      <c r="DA294" s="130" t="s">
        <v>3312</v>
      </c>
    </row>
    <row r="295" spans="1:105" ht="12" customHeight="1" x14ac:dyDescent="0.25">
      <c r="A295" s="97" t="s">
        <v>53</v>
      </c>
      <c r="B295" s="98"/>
      <c r="C295" s="98">
        <v>3.3946044445756059E-2</v>
      </c>
      <c r="D295" s="98">
        <v>9.6301920258593712E-3</v>
      </c>
      <c r="E295" s="98">
        <v>2.54168202503651E-2</v>
      </c>
      <c r="F295" s="98">
        <v>1.2933484771765985E-2</v>
      </c>
      <c r="G295" s="98">
        <v>9.3156544001480365E-2</v>
      </c>
      <c r="H295" s="98">
        <v>0.21256858084261146</v>
      </c>
      <c r="I295" s="98">
        <v>7.5609697923222391E-2</v>
      </c>
      <c r="J295" s="98">
        <v>6.0455996859935406E-2</v>
      </c>
      <c r="K295" s="98">
        <v>1.9165578322058448E-2</v>
      </c>
      <c r="L295" s="98">
        <v>8.0597355918958155E-2</v>
      </c>
      <c r="M295" s="98">
        <v>1.6396450244616001E-2</v>
      </c>
      <c r="N295" s="98">
        <v>5.9302125690781318E-2</v>
      </c>
      <c r="O295" s="98">
        <v>8.8442580467801235E-2</v>
      </c>
      <c r="P295" s="98">
        <v>4.6183959171646277E-2</v>
      </c>
      <c r="Q295" s="98">
        <v>4.6832329732334234E-2</v>
      </c>
      <c r="R295" s="98">
        <v>5.6150067321971857E-2</v>
      </c>
      <c r="S295" s="98">
        <v>5.4164432116582055E-2</v>
      </c>
      <c r="T295" s="98">
        <v>2.7393732942824094E-2</v>
      </c>
      <c r="U295" s="98">
        <v>0.24997079692723434</v>
      </c>
      <c r="V295" s="98">
        <v>0.32692690368056637</v>
      </c>
      <c r="W295" s="98">
        <v>0.22957659733833963</v>
      </c>
      <c r="X295" s="98">
        <v>0.12636094677186221</v>
      </c>
      <c r="Y295" s="98">
        <v>0.12913733806933922</v>
      </c>
      <c r="DA295" s="63" t="s">
        <v>3313</v>
      </c>
    </row>
    <row r="296" spans="1:105" ht="12" customHeight="1" x14ac:dyDescent="0.25">
      <c r="A296" s="121" t="s">
        <v>55</v>
      </c>
      <c r="B296" s="122"/>
      <c r="C296" s="122">
        <v>13.27088375175844</v>
      </c>
      <c r="D296" s="122">
        <v>11.378538343424076</v>
      </c>
      <c r="E296" s="122">
        <v>8.7777619967816811</v>
      </c>
      <c r="F296" s="122">
        <v>11.441272181857157</v>
      </c>
      <c r="G296" s="122">
        <v>12.991639497257761</v>
      </c>
      <c r="H296" s="122">
        <v>12.003298841560493</v>
      </c>
      <c r="I296" s="122">
        <v>13.131888297736754</v>
      </c>
      <c r="J296" s="122">
        <v>11.871172885621771</v>
      </c>
      <c r="K296" s="122">
        <v>16.64764020331129</v>
      </c>
      <c r="L296" s="122">
        <v>12.32847258411611</v>
      </c>
      <c r="M296" s="122">
        <v>15.339691906022207</v>
      </c>
      <c r="N296" s="122">
        <v>10.246970164226436</v>
      </c>
      <c r="O296" s="122">
        <v>8.8116808387975354</v>
      </c>
      <c r="P296" s="122">
        <v>8.2475978481801526</v>
      </c>
      <c r="Q296" s="122">
        <v>12.345383944027359</v>
      </c>
      <c r="R296" s="122">
        <v>9.7877117445222908</v>
      </c>
      <c r="S296" s="122">
        <v>9.9000262881363241</v>
      </c>
      <c r="T296" s="122">
        <v>10.378916142400415</v>
      </c>
      <c r="U296" s="122">
        <v>14.940553157541276</v>
      </c>
      <c r="V296" s="122">
        <v>10.396127796862206</v>
      </c>
      <c r="W296" s="122">
        <v>12.32476800477647</v>
      </c>
      <c r="X296" s="122">
        <v>6.216875071279504</v>
      </c>
      <c r="Y296" s="122">
        <v>5.9852577057084311</v>
      </c>
      <c r="DA296" s="130" t="s">
        <v>3314</v>
      </c>
    </row>
    <row r="297" spans="1:105" ht="12" customHeight="1" x14ac:dyDescent="0.25">
      <c r="A297" s="97" t="s">
        <v>134</v>
      </c>
      <c r="B297" s="98"/>
      <c r="C297" s="98">
        <v>7.6156103139190545</v>
      </c>
      <c r="D297" s="98">
        <v>7.7476254691516493</v>
      </c>
      <c r="E297" s="98">
        <v>7.3906240417406464</v>
      </c>
      <c r="F297" s="98">
        <v>7.8661840493411876</v>
      </c>
      <c r="G297" s="98">
        <v>8.0712556718263269</v>
      </c>
      <c r="H297" s="98">
        <v>11.235563463873955</v>
      </c>
      <c r="I297" s="98">
        <v>13.124068451945185</v>
      </c>
      <c r="J297" s="98">
        <v>11.861644886763061</v>
      </c>
      <c r="K297" s="98">
        <v>16.608906212150011</v>
      </c>
      <c r="L297" s="98">
        <v>12.307933012298029</v>
      </c>
      <c r="M297" s="98">
        <v>14.877073979883553</v>
      </c>
      <c r="N297" s="98">
        <v>9.547585024352637</v>
      </c>
      <c r="O297" s="98">
        <v>6.8820938950220745</v>
      </c>
      <c r="P297" s="98">
        <v>7.0397195345312351</v>
      </c>
      <c r="Q297" s="98">
        <v>9.8766033407848131</v>
      </c>
      <c r="R297" s="98">
        <v>9.7613450570349602</v>
      </c>
      <c r="S297" s="98">
        <v>9.8823587547282603</v>
      </c>
      <c r="T297" s="98">
        <v>10.358949398623347</v>
      </c>
      <c r="U297" s="98">
        <v>11.870901541691838</v>
      </c>
      <c r="V297" s="98">
        <v>7.6696586484946208</v>
      </c>
      <c r="W297" s="98">
        <v>10.713102165940175</v>
      </c>
      <c r="X297" s="98">
        <v>5.10297387113041</v>
      </c>
      <c r="Y297" s="98">
        <v>4.8544366299721036</v>
      </c>
      <c r="DA297" s="63" t="s">
        <v>3315</v>
      </c>
    </row>
    <row r="298" spans="1:105" ht="12" customHeight="1" x14ac:dyDescent="0.25">
      <c r="A298" s="97" t="s">
        <v>133</v>
      </c>
      <c r="B298" s="98"/>
      <c r="C298" s="98">
        <v>2.7922847430216632E-3</v>
      </c>
      <c r="D298" s="98">
        <v>1.1758765353576373E-3</v>
      </c>
      <c r="E298" s="98">
        <v>3.1485902086085572E-3</v>
      </c>
      <c r="F298" s="98">
        <v>1.4236982334909208E-3</v>
      </c>
      <c r="G298" s="98">
        <v>2.8364834658580607E-4</v>
      </c>
      <c r="H298" s="98">
        <v>3.5223885468071165E-3</v>
      </c>
      <c r="I298" s="98">
        <v>7.8198457915700827E-3</v>
      </c>
      <c r="J298" s="98">
        <v>9.5279988587100919E-3</v>
      </c>
      <c r="K298" s="98">
        <v>3.8733991161281109E-2</v>
      </c>
      <c r="L298" s="98">
        <v>2.0368471111286455E-2</v>
      </c>
      <c r="M298" s="98">
        <v>1.4489385655048943E-2</v>
      </c>
      <c r="N298" s="98">
        <v>8.2228163961479694E-3</v>
      </c>
      <c r="O298" s="98">
        <v>1.4121965098703358E-2</v>
      </c>
      <c r="P298" s="98">
        <v>2.2989799453709547E-2</v>
      </c>
      <c r="Q298" s="98">
        <v>2.8975203324801989E-2</v>
      </c>
      <c r="R298" s="98">
        <v>2.6366687487329798E-2</v>
      </c>
      <c r="S298" s="98">
        <v>1.7667533408062989E-2</v>
      </c>
      <c r="T298" s="98">
        <v>1.9811603066449083E-2</v>
      </c>
      <c r="U298" s="98">
        <v>2.6801109392526515E-2</v>
      </c>
      <c r="V298" s="98">
        <v>4.3838370938529686E-3</v>
      </c>
      <c r="W298" s="98">
        <v>4.915556206961201E-2</v>
      </c>
      <c r="X298" s="98">
        <v>6.5128576867506921E-2</v>
      </c>
      <c r="Y298" s="98">
        <v>1.4670013315732101E-2</v>
      </c>
      <c r="DA298" s="63" t="s">
        <v>3316</v>
      </c>
    </row>
    <row r="299" spans="1:105" ht="12" customHeight="1" x14ac:dyDescent="0.25">
      <c r="A299" s="100" t="s">
        <v>212</v>
      </c>
      <c r="B299" s="101"/>
      <c r="C299" s="101">
        <v>1.5010556443652596E-3</v>
      </c>
      <c r="D299" s="101">
        <v>6.4116084477546485E-4</v>
      </c>
      <c r="E299" s="101">
        <v>1.733221477226684E-3</v>
      </c>
      <c r="F299" s="101">
        <v>7.4068293810697935E-4</v>
      </c>
      <c r="G299" s="101">
        <v>1.4940685833875409E-4</v>
      </c>
      <c r="H299" s="101">
        <v>1.8686013586077166E-3</v>
      </c>
      <c r="I299" s="101">
        <v>4.3208875461085558E-3</v>
      </c>
      <c r="J299" s="101">
        <v>4.8682423879666059E-3</v>
      </c>
      <c r="K299" s="101">
        <v>2.0185916665228752E-2</v>
      </c>
      <c r="L299" s="101">
        <v>1.0600047412364944E-2</v>
      </c>
      <c r="M299" s="101">
        <v>7.2328773068308198E-3</v>
      </c>
      <c r="N299" s="101">
        <v>4.0720823717522708E-3</v>
      </c>
      <c r="O299" s="101">
        <v>5.8710309960478104E-3</v>
      </c>
      <c r="P299" s="101">
        <v>8.7765216948623923E-3</v>
      </c>
      <c r="Q299" s="101">
        <v>1.1666667920065836E-2</v>
      </c>
      <c r="R299" s="101">
        <v>1.2522138925962758E-2</v>
      </c>
      <c r="S299" s="101">
        <v>8.7547433711011764E-3</v>
      </c>
      <c r="T299" s="101">
        <v>8.9784118372666956E-3</v>
      </c>
      <c r="U299" s="101">
        <v>1.213438901238648E-2</v>
      </c>
      <c r="V299" s="101">
        <v>1.4254901492131212E-3</v>
      </c>
      <c r="W299" s="101">
        <v>1.4388554638578179E-2</v>
      </c>
      <c r="X299" s="101">
        <v>2.5445152892403108E-2</v>
      </c>
      <c r="Y299" s="101">
        <v>6.304886602371421E-3</v>
      </c>
      <c r="DA299" s="131" t="s">
        <v>3317</v>
      </c>
    </row>
    <row r="300" spans="1:105" ht="12" customHeight="1" x14ac:dyDescent="0.25">
      <c r="A300" s="103" t="s">
        <v>52</v>
      </c>
      <c r="B300" s="104"/>
      <c r="C300" s="104">
        <v>1.2912290986564039E-3</v>
      </c>
      <c r="D300" s="104">
        <v>5.3471569058217256E-4</v>
      </c>
      <c r="E300" s="104">
        <v>1.4153687313818732E-3</v>
      </c>
      <c r="F300" s="104">
        <v>6.8301529538394151E-4</v>
      </c>
      <c r="G300" s="104">
        <v>1.3424148824705198E-4</v>
      </c>
      <c r="H300" s="104">
        <v>1.6537871881994E-3</v>
      </c>
      <c r="I300" s="104">
        <v>3.4989582454615278E-3</v>
      </c>
      <c r="J300" s="104">
        <v>4.659756470743486E-3</v>
      </c>
      <c r="K300" s="104">
        <v>1.8548074496052357E-2</v>
      </c>
      <c r="L300" s="104">
        <v>9.768423698921511E-3</v>
      </c>
      <c r="M300" s="104">
        <v>7.2565083482181219E-3</v>
      </c>
      <c r="N300" s="104">
        <v>4.1507340243956995E-3</v>
      </c>
      <c r="O300" s="104">
        <v>8.2509341026555487E-3</v>
      </c>
      <c r="P300" s="104">
        <v>1.4213277758847153E-2</v>
      </c>
      <c r="Q300" s="104">
        <v>1.7308535404736154E-2</v>
      </c>
      <c r="R300" s="104">
        <v>1.384454856136704E-2</v>
      </c>
      <c r="S300" s="104">
        <v>8.9127900369618124E-3</v>
      </c>
      <c r="T300" s="104">
        <v>1.0833191229182387E-2</v>
      </c>
      <c r="U300" s="104">
        <v>1.4666720380140037E-2</v>
      </c>
      <c r="V300" s="104">
        <v>2.958346944639847E-3</v>
      </c>
      <c r="W300" s="104">
        <v>3.4767007431033829E-2</v>
      </c>
      <c r="X300" s="104">
        <v>3.9683423975103806E-2</v>
      </c>
      <c r="Y300" s="104">
        <v>8.3651267133606801E-3</v>
      </c>
      <c r="DA300" s="132" t="s">
        <v>3318</v>
      </c>
    </row>
    <row r="301" spans="1:105" ht="12" customHeight="1" x14ac:dyDescent="0.25">
      <c r="A301" s="106" t="s">
        <v>122</v>
      </c>
      <c r="B301" s="101"/>
      <c r="C301" s="101">
        <v>5.4935402131190347</v>
      </c>
      <c r="D301" s="101">
        <v>3.5850572803736172</v>
      </c>
      <c r="E301" s="101">
        <v>1.3343432856154431</v>
      </c>
      <c r="F301" s="101">
        <v>3.5589071352160264</v>
      </c>
      <c r="G301" s="101">
        <v>4.8874371928596645</v>
      </c>
      <c r="H301" s="101">
        <v>0.74614267405257695</v>
      </c>
      <c r="I301" s="101">
        <v>0</v>
      </c>
      <c r="J301" s="101">
        <v>0</v>
      </c>
      <c r="K301" s="101">
        <v>0</v>
      </c>
      <c r="L301" s="101">
        <v>1.7110070679460815E-4</v>
      </c>
      <c r="M301" s="101">
        <v>0.40743029220524746</v>
      </c>
      <c r="N301" s="101">
        <v>0.66090539202015253</v>
      </c>
      <c r="O301" s="101">
        <v>1.6968691189401266</v>
      </c>
      <c r="P301" s="101">
        <v>0.99907547605783231</v>
      </c>
      <c r="Q301" s="101">
        <v>1.9385696930466738</v>
      </c>
      <c r="R301" s="101">
        <v>0</v>
      </c>
      <c r="S301" s="101">
        <v>0</v>
      </c>
      <c r="T301" s="101">
        <v>1.5514071061923426E-4</v>
      </c>
      <c r="U301" s="101">
        <v>2.73382912170262</v>
      </c>
      <c r="V301" s="101">
        <v>2.43028803792583</v>
      </c>
      <c r="W301" s="101">
        <v>1.299755404679388</v>
      </c>
      <c r="X301" s="101">
        <v>0.17424192654296086</v>
      </c>
      <c r="Y301" s="101">
        <v>0.82330154437684966</v>
      </c>
      <c r="DA301" s="131" t="s">
        <v>3319</v>
      </c>
    </row>
    <row r="302" spans="1:105" ht="12" customHeight="1" x14ac:dyDescent="0.25">
      <c r="A302" s="107" t="s">
        <v>121</v>
      </c>
      <c r="B302" s="104"/>
      <c r="C302" s="104">
        <v>0.15894093997732939</v>
      </c>
      <c r="D302" s="104">
        <v>4.467971736345034E-2</v>
      </c>
      <c r="E302" s="104">
        <v>4.9646079216981984E-2</v>
      </c>
      <c r="F302" s="104">
        <v>1.4757299066451597E-2</v>
      </c>
      <c r="G302" s="104">
        <v>3.2662984225182753E-2</v>
      </c>
      <c r="H302" s="104">
        <v>1.8070315087155106E-2</v>
      </c>
      <c r="I302" s="104">
        <v>0</v>
      </c>
      <c r="J302" s="104">
        <v>0</v>
      </c>
      <c r="K302" s="104">
        <v>0</v>
      </c>
      <c r="L302" s="104">
        <v>0</v>
      </c>
      <c r="M302" s="104">
        <v>4.0698248278356226E-2</v>
      </c>
      <c r="N302" s="104">
        <v>3.0256931457498606E-2</v>
      </c>
      <c r="O302" s="104">
        <v>0.21859585973663165</v>
      </c>
      <c r="P302" s="104">
        <v>0.18581303813737537</v>
      </c>
      <c r="Q302" s="104">
        <v>0.501235706871072</v>
      </c>
      <c r="R302" s="104">
        <v>0</v>
      </c>
      <c r="S302" s="104">
        <v>0</v>
      </c>
      <c r="T302" s="104">
        <v>0</v>
      </c>
      <c r="U302" s="104">
        <v>0.30902138475429219</v>
      </c>
      <c r="V302" s="104">
        <v>0.29179727334790295</v>
      </c>
      <c r="W302" s="104">
        <v>0.26275487208729542</v>
      </c>
      <c r="X302" s="104">
        <v>0.87453069673862605</v>
      </c>
      <c r="Y302" s="104">
        <v>0.29284951804374543</v>
      </c>
      <c r="DA302" s="132" t="s">
        <v>3320</v>
      </c>
    </row>
    <row r="303" spans="1:105" ht="12" customHeight="1" x14ac:dyDescent="0.25">
      <c r="A303" s="108" t="s">
        <v>53</v>
      </c>
      <c r="B303" s="98"/>
      <c r="C303" s="98">
        <v>8.0564683258497777E-2</v>
      </c>
      <c r="D303" s="98">
        <v>2.3081150235433178E-2</v>
      </c>
      <c r="E303" s="98">
        <v>2.6010888139951314E-2</v>
      </c>
      <c r="F303" s="98">
        <v>7.310261862361455E-3</v>
      </c>
      <c r="G303" s="98">
        <v>1.6460714963562283E-2</v>
      </c>
      <c r="H303" s="98">
        <v>9.2122794661612609E-3</v>
      </c>
      <c r="I303" s="98">
        <v>0</v>
      </c>
      <c r="J303" s="98">
        <v>0</v>
      </c>
      <c r="K303" s="98">
        <v>0</v>
      </c>
      <c r="L303" s="98">
        <v>0</v>
      </c>
      <c r="M303" s="98">
        <v>1.9994388465371157E-2</v>
      </c>
      <c r="N303" s="98">
        <v>1.486135728403289E-2</v>
      </c>
      <c r="O303" s="98">
        <v>9.1149803434777077E-2</v>
      </c>
      <c r="P303" s="98">
        <v>7.2106204993071021E-2</v>
      </c>
      <c r="Q303" s="98">
        <v>0.20705063474907814</v>
      </c>
      <c r="R303" s="98">
        <v>0</v>
      </c>
      <c r="S303" s="98">
        <v>0</v>
      </c>
      <c r="T303" s="98">
        <v>0</v>
      </c>
      <c r="U303" s="98">
        <v>0.14394951360748928</v>
      </c>
      <c r="V303" s="98">
        <v>9.817397760193658E-2</v>
      </c>
      <c r="W303" s="98">
        <v>7.8301209094893687E-2</v>
      </c>
      <c r="X303" s="98">
        <v>0.34802729417228251</v>
      </c>
      <c r="Y303" s="98">
        <v>0.12745077218726714</v>
      </c>
      <c r="DA303" s="63" t="s">
        <v>3321</v>
      </c>
    </row>
    <row r="304" spans="1:105" ht="12" customHeight="1" x14ac:dyDescent="0.25">
      <c r="A304" s="108" t="s">
        <v>52</v>
      </c>
      <c r="B304" s="98"/>
      <c r="C304" s="98">
        <v>7.8376256718831611E-2</v>
      </c>
      <c r="D304" s="98">
        <v>2.1598567128017162E-2</v>
      </c>
      <c r="E304" s="98">
        <v>2.363519107703067E-2</v>
      </c>
      <c r="F304" s="98">
        <v>7.4470372040901425E-3</v>
      </c>
      <c r="G304" s="98">
        <v>1.6202269261620474E-2</v>
      </c>
      <c r="H304" s="98">
        <v>8.8580356209938434E-3</v>
      </c>
      <c r="I304" s="98">
        <v>0</v>
      </c>
      <c r="J304" s="98">
        <v>0</v>
      </c>
      <c r="K304" s="98">
        <v>0</v>
      </c>
      <c r="L304" s="98">
        <v>0</v>
      </c>
      <c r="M304" s="98">
        <v>2.070385981298507E-2</v>
      </c>
      <c r="N304" s="98">
        <v>1.5395574173465716E-2</v>
      </c>
      <c r="O304" s="98">
        <v>0.12744605630185457</v>
      </c>
      <c r="P304" s="98">
        <v>0.11370683314430434</v>
      </c>
      <c r="Q304" s="98">
        <v>0.29418507212199391</v>
      </c>
      <c r="R304" s="98">
        <v>0</v>
      </c>
      <c r="S304" s="98">
        <v>0</v>
      </c>
      <c r="T304" s="98">
        <v>0</v>
      </c>
      <c r="U304" s="98">
        <v>0.16507187114680291</v>
      </c>
      <c r="V304" s="98">
        <v>0.19362329574596637</v>
      </c>
      <c r="W304" s="98">
        <v>0.18445366299240173</v>
      </c>
      <c r="X304" s="98">
        <v>0.52650340256634354</v>
      </c>
      <c r="Y304" s="98">
        <v>0.16539874585647829</v>
      </c>
      <c r="DA304" s="63" t="s">
        <v>3322</v>
      </c>
    </row>
    <row r="305" spans="1:105" ht="12" customHeight="1" x14ac:dyDescent="0.25">
      <c r="A305" s="121" t="s">
        <v>54</v>
      </c>
      <c r="B305" s="122"/>
      <c r="C305" s="122">
        <v>2.2122880953929625</v>
      </c>
      <c r="D305" s="122">
        <v>1.8748012595152503</v>
      </c>
      <c r="E305" s="122">
        <v>1.600069756934666</v>
      </c>
      <c r="F305" s="122">
        <v>1.9423692143477105</v>
      </c>
      <c r="G305" s="122">
        <v>2.281865525043576</v>
      </c>
      <c r="H305" s="122">
        <v>2.0036774734098115</v>
      </c>
      <c r="I305" s="122">
        <v>2.2815291787029679</v>
      </c>
      <c r="J305" s="122">
        <v>1.6821669872292586</v>
      </c>
      <c r="K305" s="122">
        <v>2.4675551885053828</v>
      </c>
      <c r="L305" s="122">
        <v>1.9712981242759806</v>
      </c>
      <c r="M305" s="122">
        <v>2.4416078422907623</v>
      </c>
      <c r="N305" s="122">
        <v>1.6439870675272412</v>
      </c>
      <c r="O305" s="122">
        <v>1.466159498916797</v>
      </c>
      <c r="P305" s="122">
        <v>1.3954823457680998</v>
      </c>
      <c r="Q305" s="122">
        <v>2.1979502173276284</v>
      </c>
      <c r="R305" s="122">
        <v>1.7482493076196801</v>
      </c>
      <c r="S305" s="122">
        <v>1.7344560050270155</v>
      </c>
      <c r="T305" s="122">
        <v>1.7747296732475379</v>
      </c>
      <c r="U305" s="122">
        <v>2.3279614881223445</v>
      </c>
      <c r="V305" s="122">
        <v>2.1312803637240614</v>
      </c>
      <c r="W305" s="122">
        <v>2.4357523652055484</v>
      </c>
      <c r="X305" s="122">
        <v>1.5023913323608848</v>
      </c>
      <c r="Y305" s="122">
        <v>1.2933097578956525</v>
      </c>
      <c r="DA305" s="130" t="s">
        <v>3323</v>
      </c>
    </row>
    <row r="306" spans="1:105" ht="12" customHeight="1" x14ac:dyDescent="0.25">
      <c r="A306" s="97" t="s">
        <v>175</v>
      </c>
      <c r="B306" s="98"/>
      <c r="C306" s="98">
        <v>0.65146692975412857</v>
      </c>
      <c r="D306" s="98">
        <v>0.64854278749809835</v>
      </c>
      <c r="E306" s="98">
        <v>0.66735833171853853</v>
      </c>
      <c r="F306" s="98">
        <v>0.7683183398548471</v>
      </c>
      <c r="G306" s="98">
        <v>0.93287359066799558</v>
      </c>
      <c r="H306" s="98">
        <v>0.99313858880421868</v>
      </c>
      <c r="I306" s="98">
        <v>1.0562926869745883</v>
      </c>
      <c r="J306" s="98">
        <v>0.84924647349305327</v>
      </c>
      <c r="K306" s="98">
        <v>1.1776467883516126</v>
      </c>
      <c r="L306" s="98">
        <v>1.1490606443277929</v>
      </c>
      <c r="M306" s="98">
        <v>1.2321543259260874</v>
      </c>
      <c r="N306" s="98">
        <v>0.90136202632665097</v>
      </c>
      <c r="O306" s="98">
        <v>0.78431633073097073</v>
      </c>
      <c r="P306" s="98">
        <v>0.72853052526409967</v>
      </c>
      <c r="Q306" s="98">
        <v>0.84239111308918324</v>
      </c>
      <c r="R306" s="98">
        <v>0.84322064600170421</v>
      </c>
      <c r="S306" s="98">
        <v>0.6646436147192224</v>
      </c>
      <c r="T306" s="98">
        <v>0.70779667100158694</v>
      </c>
      <c r="U306" s="98">
        <v>0.78912769013933848</v>
      </c>
      <c r="V306" s="98">
        <v>0.95066790951375568</v>
      </c>
      <c r="W306" s="98">
        <v>1.1166844452883615</v>
      </c>
      <c r="X306" s="98">
        <v>1.1713621391106157</v>
      </c>
      <c r="Y306" s="98">
        <v>0.60778773152903942</v>
      </c>
      <c r="DA306" s="63" t="s">
        <v>3324</v>
      </c>
    </row>
    <row r="307" spans="1:105" ht="12" customHeight="1" x14ac:dyDescent="0.25">
      <c r="A307" s="109" t="s">
        <v>120</v>
      </c>
      <c r="B307" s="33"/>
      <c r="C307" s="33">
        <v>1.560821165638834</v>
      </c>
      <c r="D307" s="33">
        <v>1.2262584720171521</v>
      </c>
      <c r="E307" s="33">
        <v>0.93271142521612738</v>
      </c>
      <c r="F307" s="33">
        <v>1.1740508744928635</v>
      </c>
      <c r="G307" s="33">
        <v>1.3489919343755803</v>
      </c>
      <c r="H307" s="33">
        <v>1.0105388846055929</v>
      </c>
      <c r="I307" s="33">
        <v>1.2252364917283796</v>
      </c>
      <c r="J307" s="33">
        <v>0.83292051373620535</v>
      </c>
      <c r="K307" s="33">
        <v>1.28990840015377</v>
      </c>
      <c r="L307" s="33">
        <v>0.82223747994818774</v>
      </c>
      <c r="M307" s="33">
        <v>1.2094535163646749</v>
      </c>
      <c r="N307" s="33">
        <v>0.74262504120059025</v>
      </c>
      <c r="O307" s="33">
        <v>0.68184316818582635</v>
      </c>
      <c r="P307" s="33">
        <v>0.66695182050400004</v>
      </c>
      <c r="Q307" s="33">
        <v>1.3555591042384449</v>
      </c>
      <c r="R307" s="33">
        <v>0.9050286616179759</v>
      </c>
      <c r="S307" s="33">
        <v>1.0698123903077932</v>
      </c>
      <c r="T307" s="33">
        <v>1.0669330022459511</v>
      </c>
      <c r="U307" s="33">
        <v>1.538833797983006</v>
      </c>
      <c r="V307" s="33">
        <v>1.1806124542103058</v>
      </c>
      <c r="W307" s="33">
        <v>1.3190679199171866</v>
      </c>
      <c r="X307" s="33">
        <v>0.33102919325026925</v>
      </c>
      <c r="Y307" s="33">
        <v>0.68552202636661308</v>
      </c>
      <c r="DA307" s="60" t="s">
        <v>3325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82.309041010921405</v>
      </c>
      <c r="D309" s="117">
        <f t="shared" si="136"/>
        <v>65.499403659118286</v>
      </c>
      <c r="E309" s="117">
        <f t="shared" si="136"/>
        <v>52.905853075309238</v>
      </c>
      <c r="F309" s="117">
        <f t="shared" si="136"/>
        <v>58.915181288480511</v>
      </c>
      <c r="G309" s="117">
        <f t="shared" si="136"/>
        <v>63.648690200904788</v>
      </c>
      <c r="H309" s="117">
        <f t="shared" si="136"/>
        <v>54.835885975191388</v>
      </c>
      <c r="I309" s="117">
        <f t="shared" si="136"/>
        <v>57.762253665167009</v>
      </c>
      <c r="J309" s="117">
        <f t="shared" si="136"/>
        <v>52.847999900875216</v>
      </c>
      <c r="K309" s="117">
        <f t="shared" si="136"/>
        <v>70.763466979830639</v>
      </c>
      <c r="L309" s="117">
        <f t="shared" si="136"/>
        <v>61.326993628297252</v>
      </c>
      <c r="M309" s="117">
        <f t="shared" si="136"/>
        <v>64.30613655915208</v>
      </c>
      <c r="N309" s="117">
        <f t="shared" si="136"/>
        <v>44.540170581878868</v>
      </c>
      <c r="O309" s="117">
        <f t="shared" si="136"/>
        <v>42.742015230135735</v>
      </c>
      <c r="P309" s="117">
        <f t="shared" si="136"/>
        <v>31.598375637483777</v>
      </c>
      <c r="Q309" s="117">
        <f t="shared" si="136"/>
        <v>52.757755418671728</v>
      </c>
      <c r="R309" s="117">
        <f t="shared" ref="R309:V309" si="137">R310+R313+R315+R324</f>
        <v>41.980839634754368</v>
      </c>
      <c r="S309" s="117">
        <f t="shared" si="137"/>
        <v>42.132071974317995</v>
      </c>
      <c r="T309" s="117">
        <f t="shared" si="137"/>
        <v>42.914343107784077</v>
      </c>
      <c r="U309" s="117">
        <f t="shared" si="137"/>
        <v>57.131678811924921</v>
      </c>
      <c r="V309" s="117">
        <f t="shared" si="137"/>
        <v>43.508532054345423</v>
      </c>
      <c r="W309" s="117">
        <f t="shared" ref="W309:Y309" si="138">W310+W313+W315+W324</f>
        <v>52.125671226954871</v>
      </c>
      <c r="X309" s="117">
        <f t="shared" si="138"/>
        <v>26.326417937900331</v>
      </c>
      <c r="Y309" s="117">
        <f t="shared" si="138"/>
        <v>22.490218863828424</v>
      </c>
      <c r="DA309" s="129" t="s">
        <v>3476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72.286628370507472</v>
      </c>
      <c r="D310" s="122">
        <f t="shared" si="139"/>
        <v>57.047423500848112</v>
      </c>
      <c r="E310" s="122">
        <f t="shared" si="139"/>
        <v>46.297394877529165</v>
      </c>
      <c r="F310" s="122">
        <f t="shared" si="139"/>
        <v>50.285787410007359</v>
      </c>
      <c r="G310" s="122">
        <f t="shared" si="139"/>
        <v>53.444265043432686</v>
      </c>
      <c r="H310" s="122">
        <f t="shared" si="139"/>
        <v>45.246842052329789</v>
      </c>
      <c r="I310" s="122">
        <f t="shared" si="139"/>
        <v>47.647420116056828</v>
      </c>
      <c r="J310" s="122">
        <f t="shared" si="139"/>
        <v>43.91508775596899</v>
      </c>
      <c r="K310" s="122">
        <f t="shared" si="139"/>
        <v>58.240232484463121</v>
      </c>
      <c r="L310" s="122">
        <f t="shared" si="139"/>
        <v>51.63769803946105</v>
      </c>
      <c r="M310" s="122">
        <f t="shared" si="139"/>
        <v>52.321664379064849</v>
      </c>
      <c r="N310" s="122">
        <f t="shared" si="139"/>
        <v>36.14959973072488</v>
      </c>
      <c r="O310" s="122">
        <f t="shared" si="139"/>
        <v>35.074378244233145</v>
      </c>
      <c r="P310" s="122">
        <f t="shared" si="139"/>
        <v>24.324248881762269</v>
      </c>
      <c r="Q310" s="122">
        <f t="shared" si="139"/>
        <v>41.517708911751292</v>
      </c>
      <c r="R310" s="122">
        <f t="shared" ref="R310:V310" si="140">SUM(R311:R312)</f>
        <v>32.849672517846145</v>
      </c>
      <c r="S310" s="122">
        <f t="shared" si="140"/>
        <v>32.751419561476929</v>
      </c>
      <c r="T310" s="122">
        <f t="shared" si="140"/>
        <v>33.120732264392799</v>
      </c>
      <c r="U310" s="122">
        <f t="shared" si="140"/>
        <v>42.13336127746151</v>
      </c>
      <c r="V310" s="122">
        <f t="shared" si="140"/>
        <v>31.926080822829999</v>
      </c>
      <c r="W310" s="122">
        <f t="shared" ref="W310:Y310" si="141">SUM(W311:W312)</f>
        <v>39.051019958926119</v>
      </c>
      <c r="X310" s="122">
        <f t="shared" si="141"/>
        <v>19.477610430422651</v>
      </c>
      <c r="Y310" s="122">
        <f t="shared" si="141"/>
        <v>15.910050785718012</v>
      </c>
      <c r="DA310" s="130" t="s">
        <v>3477</v>
      </c>
    </row>
    <row r="311" spans="1:105" ht="12" customHeight="1" x14ac:dyDescent="0.25">
      <c r="A311" s="97" t="s">
        <v>212</v>
      </c>
      <c r="B311" s="98"/>
      <c r="C311" s="98">
        <v>70.594975807097867</v>
      </c>
      <c r="D311" s="98">
        <v>55.744467737493224</v>
      </c>
      <c r="E311" s="98">
        <v>45.258071310329079</v>
      </c>
      <c r="F311" s="98">
        <v>49.157988665963181</v>
      </c>
      <c r="G311" s="98">
        <v>52.264601116707901</v>
      </c>
      <c r="H311" s="98">
        <v>44.270130340912537</v>
      </c>
      <c r="I311" s="98">
        <v>46.632887125921464</v>
      </c>
      <c r="J311" s="98">
        <v>42.982704091295204</v>
      </c>
      <c r="K311" s="98">
        <v>57.019276029565084</v>
      </c>
      <c r="L311" s="98">
        <v>50.569534918004415</v>
      </c>
      <c r="M311" s="98">
        <v>51.253831802901878</v>
      </c>
      <c r="N311" s="98">
        <v>35.418281720385728</v>
      </c>
      <c r="O311" s="98">
        <v>34.371132048338673</v>
      </c>
      <c r="P311" s="98">
        <v>23.839882018818336</v>
      </c>
      <c r="Q311" s="98">
        <v>40.697840184206235</v>
      </c>
      <c r="R311" s="98">
        <v>32.204102554423606</v>
      </c>
      <c r="S311" s="98">
        <v>32.111991969151667</v>
      </c>
      <c r="T311" s="98">
        <v>32.475932347554618</v>
      </c>
      <c r="U311" s="98">
        <v>41.311002269450583</v>
      </c>
      <c r="V311" s="98">
        <v>31.33016923413248</v>
      </c>
      <c r="W311" s="98">
        <v>38.31801227258125</v>
      </c>
      <c r="X311" s="98">
        <v>19.125516091082385</v>
      </c>
      <c r="Y311" s="98">
        <v>15.624321059759462</v>
      </c>
      <c r="DA311" s="63" t="s">
        <v>3478</v>
      </c>
    </row>
    <row r="312" spans="1:105" ht="12" customHeight="1" x14ac:dyDescent="0.25">
      <c r="A312" s="97" t="s">
        <v>53</v>
      </c>
      <c r="B312" s="98"/>
      <c r="C312" s="98">
        <v>1.6916525634096078</v>
      </c>
      <c r="D312" s="98">
        <v>1.3029557633548883</v>
      </c>
      <c r="E312" s="98">
        <v>1.0393235672000865</v>
      </c>
      <c r="F312" s="98">
        <v>1.127798744044177</v>
      </c>
      <c r="G312" s="98">
        <v>1.1796639267247842</v>
      </c>
      <c r="H312" s="98">
        <v>0.97671171141724888</v>
      </c>
      <c r="I312" s="98">
        <v>1.0145329901353668</v>
      </c>
      <c r="J312" s="98">
        <v>0.93238366467378586</v>
      </c>
      <c r="K312" s="98">
        <v>1.2209564548980378</v>
      </c>
      <c r="L312" s="98">
        <v>1.0681631214566378</v>
      </c>
      <c r="M312" s="98">
        <v>1.0678325761629732</v>
      </c>
      <c r="N312" s="98">
        <v>0.73131801033914912</v>
      </c>
      <c r="O312" s="98">
        <v>0.70324619589447113</v>
      </c>
      <c r="P312" s="98">
        <v>0.48436686294393289</v>
      </c>
      <c r="Q312" s="98">
        <v>0.81986872754505891</v>
      </c>
      <c r="R312" s="98">
        <v>0.64556996342253581</v>
      </c>
      <c r="S312" s="98">
        <v>0.63942759232526059</v>
      </c>
      <c r="T312" s="98">
        <v>0.64479991683817994</v>
      </c>
      <c r="U312" s="98">
        <v>0.82235900801092887</v>
      </c>
      <c r="V312" s="98">
        <v>0.59591158869751726</v>
      </c>
      <c r="W312" s="98">
        <v>0.73300768634486657</v>
      </c>
      <c r="X312" s="98">
        <v>0.35209433934026441</v>
      </c>
      <c r="Y312" s="98">
        <v>0.28572972595854995</v>
      </c>
      <c r="DA312" s="63" t="s">
        <v>3479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8.758921118787337E-2</v>
      </c>
      <c r="D313" s="122">
        <f t="shared" si="142"/>
        <v>2.5983415465838083E-2</v>
      </c>
      <c r="E313" s="122">
        <f t="shared" si="142"/>
        <v>7.1618488204528236E-2</v>
      </c>
      <c r="F313" s="122">
        <f t="shared" si="142"/>
        <v>3.800323205110559E-2</v>
      </c>
      <c r="G313" s="122">
        <f t="shared" si="142"/>
        <v>0.28511674992338837</v>
      </c>
      <c r="H313" s="122">
        <f t="shared" si="142"/>
        <v>0.67690960747960849</v>
      </c>
      <c r="I313" s="122">
        <f t="shared" si="142"/>
        <v>0.25026319068250424</v>
      </c>
      <c r="J313" s="122">
        <f t="shared" si="142"/>
        <v>0.20783523331862291</v>
      </c>
      <c r="K313" s="122">
        <f t="shared" si="142"/>
        <v>6.8392835599623988E-2</v>
      </c>
      <c r="L313" s="122">
        <f t="shared" si="142"/>
        <v>0.29838728699662165</v>
      </c>
      <c r="M313" s="122">
        <f t="shared" si="142"/>
        <v>6.3214477197740385E-2</v>
      </c>
      <c r="N313" s="122">
        <f t="shared" si="142"/>
        <v>0.23916418379006305</v>
      </c>
      <c r="O313" s="122">
        <f t="shared" si="142"/>
        <v>0.37452669733020216</v>
      </c>
      <c r="P313" s="122">
        <f t="shared" si="142"/>
        <v>0.2050971155667218</v>
      </c>
      <c r="Q313" s="122">
        <f t="shared" si="142"/>
        <v>0.21538740337216905</v>
      </c>
      <c r="R313" s="122">
        <f t="shared" si="142"/>
        <v>0.26016605625502359</v>
      </c>
      <c r="S313" s="122">
        <f t="shared" si="142"/>
        <v>0.2511721573812023</v>
      </c>
      <c r="T313" s="122">
        <f t="shared" si="142"/>
        <v>0.12714661010176628</v>
      </c>
      <c r="U313" s="122">
        <f t="shared" si="142"/>
        <v>1.1614023901881678</v>
      </c>
      <c r="V313" s="122">
        <f t="shared" si="142"/>
        <v>1.5233461655678873</v>
      </c>
      <c r="W313" s="122">
        <f t="shared" si="142"/>
        <v>1.0798608424484955</v>
      </c>
      <c r="X313" s="122">
        <f t="shared" si="142"/>
        <v>0.60082455137283053</v>
      </c>
      <c r="Y313" s="122">
        <f t="shared" si="142"/>
        <v>0.62146713576845747</v>
      </c>
      <c r="DA313" s="130" t="s">
        <v>3480</v>
      </c>
    </row>
    <row r="314" spans="1:105" ht="12" customHeight="1" x14ac:dyDescent="0.25">
      <c r="A314" s="97" t="s">
        <v>53</v>
      </c>
      <c r="B314" s="98"/>
      <c r="C314" s="98">
        <v>8.758921118787337E-2</v>
      </c>
      <c r="D314" s="98">
        <v>2.5983415465838083E-2</v>
      </c>
      <c r="E314" s="98">
        <v>7.1618488204528236E-2</v>
      </c>
      <c r="F314" s="98">
        <v>3.800323205110559E-2</v>
      </c>
      <c r="G314" s="98">
        <v>0.28511674992338837</v>
      </c>
      <c r="H314" s="98">
        <v>0.67690960747960849</v>
      </c>
      <c r="I314" s="98">
        <v>0.25026319068250424</v>
      </c>
      <c r="J314" s="98">
        <v>0.20783523331862291</v>
      </c>
      <c r="K314" s="98">
        <v>6.8392835599623988E-2</v>
      </c>
      <c r="L314" s="98">
        <v>0.29838728699662165</v>
      </c>
      <c r="M314" s="98">
        <v>6.3214477197740385E-2</v>
      </c>
      <c r="N314" s="98">
        <v>0.23916418379006305</v>
      </c>
      <c r="O314" s="98">
        <v>0.37452669733020216</v>
      </c>
      <c r="P314" s="98">
        <v>0.2050971155667218</v>
      </c>
      <c r="Q314" s="98">
        <v>0.21538740337216905</v>
      </c>
      <c r="R314" s="98">
        <v>0.26016605625502359</v>
      </c>
      <c r="S314" s="98">
        <v>0.2511721573812023</v>
      </c>
      <c r="T314" s="98">
        <v>0.12714661010176628</v>
      </c>
      <c r="U314" s="98">
        <v>1.1614023901881678</v>
      </c>
      <c r="V314" s="98">
        <v>1.5233461655678873</v>
      </c>
      <c r="W314" s="98">
        <v>1.0798608424484955</v>
      </c>
      <c r="X314" s="98">
        <v>0.60082455137283053</v>
      </c>
      <c r="Y314" s="98">
        <v>0.62146713576845747</v>
      </c>
      <c r="DA314" s="63" t="s">
        <v>3481</v>
      </c>
    </row>
    <row r="315" spans="1:105" ht="12" customHeight="1" x14ac:dyDescent="0.25">
      <c r="A315" s="121" t="s">
        <v>55</v>
      </c>
      <c r="B315" s="122"/>
      <c r="C315" s="122">
        <v>8.3411036759762194</v>
      </c>
      <c r="D315" s="122">
        <v>7.0888161446494573</v>
      </c>
      <c r="E315" s="122">
        <v>5.4121574260278775</v>
      </c>
      <c r="F315" s="122">
        <v>7.2177207165564914</v>
      </c>
      <c r="G315" s="122">
        <v>8.3082721324416973</v>
      </c>
      <c r="H315" s="122">
        <v>7.5237539010712311</v>
      </c>
      <c r="I315" s="122">
        <v>8.2694938011067247</v>
      </c>
      <c r="J315" s="122">
        <v>7.5589525628034595</v>
      </c>
      <c r="K315" s="122">
        <v>10.730525072672995</v>
      </c>
      <c r="L315" s="122">
        <v>8.0459887587796182</v>
      </c>
      <c r="M315" s="122">
        <v>10.220030753604764</v>
      </c>
      <c r="N315" s="122">
        <v>7.0152788480924526</v>
      </c>
      <c r="O315" s="122">
        <v>6.2729808947585033</v>
      </c>
      <c r="P315" s="122">
        <v>6.0902548478270404</v>
      </c>
      <c r="Q315" s="122">
        <v>9.4142565912199263</v>
      </c>
      <c r="R315" s="122">
        <v>7.6108105428478217</v>
      </c>
      <c r="S315" s="122">
        <v>7.8266058273038537</v>
      </c>
      <c r="T315" s="122">
        <v>8.319810670093247</v>
      </c>
      <c r="U315" s="122">
        <v>12.013133574796493</v>
      </c>
      <c r="V315" s="122">
        <v>8.4265571439275213</v>
      </c>
      <c r="W315" s="122">
        <v>10.122802399541499</v>
      </c>
      <c r="X315" s="122">
        <v>5.2140803930552453</v>
      </c>
      <c r="Y315" s="122">
        <v>4.9585177509542673</v>
      </c>
      <c r="DA315" s="130" t="s">
        <v>3482</v>
      </c>
    </row>
    <row r="316" spans="1:105" ht="12" customHeight="1" x14ac:dyDescent="0.25">
      <c r="A316" s="97" t="s">
        <v>134</v>
      </c>
      <c r="B316" s="98"/>
      <c r="C316" s="98">
        <v>4.5195325962702046</v>
      </c>
      <c r="D316" s="98">
        <v>4.640981082035065</v>
      </c>
      <c r="E316" s="98">
        <v>4.4701096217005221</v>
      </c>
      <c r="F316" s="98">
        <v>4.8038425239439384</v>
      </c>
      <c r="G316" s="98">
        <v>4.9782365904629327</v>
      </c>
      <c r="H316" s="98">
        <v>7.0006773966857097</v>
      </c>
      <c r="I316" s="98">
        <v>8.2632742932759999</v>
      </c>
      <c r="J316" s="98">
        <v>7.5511936542860578</v>
      </c>
      <c r="K316" s="98">
        <v>10.698973818368325</v>
      </c>
      <c r="L316" s="98">
        <v>8.0291882541699042</v>
      </c>
      <c r="M316" s="98">
        <v>9.8931243165529654</v>
      </c>
      <c r="N316" s="98">
        <v>6.523371367751877</v>
      </c>
      <c r="O316" s="98">
        <v>4.8723305925878853</v>
      </c>
      <c r="P316" s="98">
        <v>5.1862974852276356</v>
      </c>
      <c r="Q316" s="98">
        <v>7.5248678192791507</v>
      </c>
      <c r="R316" s="98">
        <v>7.5872328700594771</v>
      </c>
      <c r="S316" s="98">
        <v>7.810773503251994</v>
      </c>
      <c r="T316" s="98">
        <v>8.3016647827474799</v>
      </c>
      <c r="U316" s="98">
        <v>9.6218839246321579</v>
      </c>
      <c r="V316" s="98">
        <v>6.2736071595063772</v>
      </c>
      <c r="W316" s="98">
        <v>8.815780005544843</v>
      </c>
      <c r="X316" s="98">
        <v>4.2128898596211721</v>
      </c>
      <c r="Y316" s="98">
        <v>4.0153271230098646</v>
      </c>
      <c r="DA316" s="63" t="s">
        <v>3483</v>
      </c>
    </row>
    <row r="317" spans="1:105" ht="12" customHeight="1" x14ac:dyDescent="0.25">
      <c r="A317" s="97" t="s">
        <v>133</v>
      </c>
      <c r="B317" s="98"/>
      <c r="C317" s="98">
        <v>2.1820401609195187E-3</v>
      </c>
      <c r="D317" s="98">
        <v>9.1878373349318042E-4</v>
      </c>
      <c r="E317" s="98">
        <v>2.4636821022327939E-3</v>
      </c>
      <c r="F317" s="98">
        <v>1.1353469688509571E-3</v>
      </c>
      <c r="G317" s="98">
        <v>2.2639352992308995E-4</v>
      </c>
      <c r="H317" s="98">
        <v>2.8180790669896814E-3</v>
      </c>
      <c r="I317" s="98">
        <v>6.219507830723961E-3</v>
      </c>
      <c r="J317" s="98">
        <v>7.7589085174012921E-3</v>
      </c>
      <c r="K317" s="98">
        <v>3.1551254304669644E-2</v>
      </c>
      <c r="L317" s="98">
        <v>1.6683457774258399E-2</v>
      </c>
      <c r="M317" s="98">
        <v>1.2066308612679278E-2</v>
      </c>
      <c r="N317" s="98">
        <v>6.9329774381239832E-3</v>
      </c>
      <c r="O317" s="98">
        <v>1.2407460353011759E-2</v>
      </c>
      <c r="P317" s="98">
        <v>2.0679110974479879E-2</v>
      </c>
      <c r="Q317" s="98">
        <v>2.6197232354566669E-2</v>
      </c>
      <c r="R317" s="98">
        <v>2.3577672788344731E-2</v>
      </c>
      <c r="S317" s="98">
        <v>1.58323240518599E-2</v>
      </c>
      <c r="T317" s="98">
        <v>1.8028492845806314E-2</v>
      </c>
      <c r="U317" s="98">
        <v>2.4502172402335362E-2</v>
      </c>
      <c r="V317" s="98">
        <v>4.1243656184519533E-3</v>
      </c>
      <c r="W317" s="98">
        <v>4.6607306377752136E-2</v>
      </c>
      <c r="X317" s="98">
        <v>6.0690317073925214E-2</v>
      </c>
      <c r="Y317" s="98">
        <v>1.3580187514792742E-2</v>
      </c>
      <c r="DA317" s="63" t="s">
        <v>3484</v>
      </c>
    </row>
    <row r="318" spans="1:105" ht="12" customHeight="1" x14ac:dyDescent="0.25">
      <c r="A318" s="100" t="s">
        <v>212</v>
      </c>
      <c r="B318" s="101"/>
      <c r="C318" s="101">
        <v>8.9081106226311494E-4</v>
      </c>
      <c r="D318" s="101">
        <v>3.8406804291100786E-4</v>
      </c>
      <c r="E318" s="101">
        <v>1.0483133708509207E-3</v>
      </c>
      <c r="F318" s="101">
        <v>4.5233167346701549E-4</v>
      </c>
      <c r="G318" s="101">
        <v>9.2152041676037968E-5</v>
      </c>
      <c r="H318" s="101">
        <v>1.1642918787902815E-3</v>
      </c>
      <c r="I318" s="101">
        <v>2.7205495852624328E-3</v>
      </c>
      <c r="J318" s="101">
        <v>3.0991520466578061E-3</v>
      </c>
      <c r="K318" s="101">
        <v>1.300317980861729E-2</v>
      </c>
      <c r="L318" s="101">
        <v>6.91503407533689E-3</v>
      </c>
      <c r="M318" s="101">
        <v>4.8098002644611565E-3</v>
      </c>
      <c r="N318" s="101">
        <v>2.7822434137282836E-3</v>
      </c>
      <c r="O318" s="101">
        <v>4.1565262503562104E-3</v>
      </c>
      <c r="P318" s="101">
        <v>6.4658332156327259E-3</v>
      </c>
      <c r="Q318" s="101">
        <v>8.8886969498305143E-3</v>
      </c>
      <c r="R318" s="101">
        <v>9.7331242269776911E-3</v>
      </c>
      <c r="S318" s="101">
        <v>6.9195340148980877E-3</v>
      </c>
      <c r="T318" s="101">
        <v>7.1953016166239276E-3</v>
      </c>
      <c r="U318" s="101">
        <v>9.8354520221953234E-3</v>
      </c>
      <c r="V318" s="101">
        <v>1.1660186738121066E-3</v>
      </c>
      <c r="W318" s="101">
        <v>1.1840298946718304E-2</v>
      </c>
      <c r="X318" s="101">
        <v>2.1006893098821408E-2</v>
      </c>
      <c r="Y318" s="101">
        <v>5.2150608014320619E-3</v>
      </c>
      <c r="DA318" s="131" t="s">
        <v>3485</v>
      </c>
    </row>
    <row r="319" spans="1:105" ht="12" customHeight="1" x14ac:dyDescent="0.25">
      <c r="A319" s="103" t="s">
        <v>52</v>
      </c>
      <c r="B319" s="104"/>
      <c r="C319" s="104">
        <v>1.2912290986564039E-3</v>
      </c>
      <c r="D319" s="104">
        <v>5.3471569058217256E-4</v>
      </c>
      <c r="E319" s="104">
        <v>1.4153687313818732E-3</v>
      </c>
      <c r="F319" s="104">
        <v>6.8301529538394151E-4</v>
      </c>
      <c r="G319" s="104">
        <v>1.3424148824705198E-4</v>
      </c>
      <c r="H319" s="104">
        <v>1.6537871881994E-3</v>
      </c>
      <c r="I319" s="104">
        <v>3.4989582454615278E-3</v>
      </c>
      <c r="J319" s="104">
        <v>4.659756470743486E-3</v>
      </c>
      <c r="K319" s="104">
        <v>1.8548074496052357E-2</v>
      </c>
      <c r="L319" s="104">
        <v>9.768423698921511E-3</v>
      </c>
      <c r="M319" s="104">
        <v>7.2565083482181219E-3</v>
      </c>
      <c r="N319" s="104">
        <v>4.1507340243956995E-3</v>
      </c>
      <c r="O319" s="104">
        <v>8.2509341026555487E-3</v>
      </c>
      <c r="P319" s="104">
        <v>1.4213277758847153E-2</v>
      </c>
      <c r="Q319" s="104">
        <v>1.7308535404736154E-2</v>
      </c>
      <c r="R319" s="104">
        <v>1.384454856136704E-2</v>
      </c>
      <c r="S319" s="104">
        <v>8.9127900369618124E-3</v>
      </c>
      <c r="T319" s="104">
        <v>1.0833191229182387E-2</v>
      </c>
      <c r="U319" s="104">
        <v>1.4666720380140037E-2</v>
      </c>
      <c r="V319" s="104">
        <v>2.958346944639847E-3</v>
      </c>
      <c r="W319" s="104">
        <v>3.4767007431033829E-2</v>
      </c>
      <c r="X319" s="104">
        <v>3.9683423975103806E-2</v>
      </c>
      <c r="Y319" s="104">
        <v>8.3651267133606801E-3</v>
      </c>
      <c r="DA319" s="132" t="s">
        <v>3486</v>
      </c>
    </row>
    <row r="320" spans="1:105" ht="12" customHeight="1" x14ac:dyDescent="0.25">
      <c r="A320" s="106" t="s">
        <v>122</v>
      </c>
      <c r="B320" s="101"/>
      <c r="C320" s="101">
        <v>3.6869424853493977</v>
      </c>
      <c r="D320" s="101">
        <v>2.409803029167886</v>
      </c>
      <c r="E320" s="101">
        <v>0.89843537059920142</v>
      </c>
      <c r="F320" s="101">
        <v>2.4003652783405389</v>
      </c>
      <c r="G320" s="101">
        <v>3.3024842295389507</v>
      </c>
      <c r="H320" s="101">
        <v>0.50516337054905469</v>
      </c>
      <c r="I320" s="101">
        <v>0</v>
      </c>
      <c r="J320" s="101">
        <v>0</v>
      </c>
      <c r="K320" s="101">
        <v>0</v>
      </c>
      <c r="L320" s="101">
        <v>1.1704683545661814E-4</v>
      </c>
      <c r="M320" s="101">
        <v>0.28037694427584497</v>
      </c>
      <c r="N320" s="101">
        <v>0.45925202193743386</v>
      </c>
      <c r="O320" s="101">
        <v>1.1965237637189152</v>
      </c>
      <c r="P320" s="101">
        <v>0.71776799853851314</v>
      </c>
      <c r="Q320" s="101">
        <v>1.4175986061546528</v>
      </c>
      <c r="R320" s="101">
        <v>0</v>
      </c>
      <c r="S320" s="101">
        <v>0</v>
      </c>
      <c r="T320" s="101">
        <v>1.1739449996049494E-4</v>
      </c>
      <c r="U320" s="101">
        <v>2.0915454774923274</v>
      </c>
      <c r="V320" s="101">
        <v>1.8792866130748394</v>
      </c>
      <c r="W320" s="101">
        <v>1.0148252712597878</v>
      </c>
      <c r="X320" s="101">
        <v>0.13811957426725385</v>
      </c>
      <c r="Y320" s="101">
        <v>0.66176716839004135</v>
      </c>
      <c r="DA320" s="131" t="s">
        <v>3487</v>
      </c>
    </row>
    <row r="321" spans="1:105" ht="12" customHeight="1" x14ac:dyDescent="0.25">
      <c r="A321" s="107" t="s">
        <v>121</v>
      </c>
      <c r="B321" s="104"/>
      <c r="C321" s="104">
        <v>0.13244655419569776</v>
      </c>
      <c r="D321" s="104">
        <v>3.7113249713013233E-2</v>
      </c>
      <c r="E321" s="104">
        <v>4.1148751625921152E-2</v>
      </c>
      <c r="F321" s="104">
        <v>1.2377567303163479E-2</v>
      </c>
      <c r="G321" s="104">
        <v>2.7324918909890063E-2</v>
      </c>
      <c r="H321" s="104">
        <v>1.5095054769476356E-2</v>
      </c>
      <c r="I321" s="104">
        <v>0</v>
      </c>
      <c r="J321" s="104">
        <v>0</v>
      </c>
      <c r="K321" s="104">
        <v>0</v>
      </c>
      <c r="L321" s="104">
        <v>0</v>
      </c>
      <c r="M321" s="104">
        <v>3.446318416327393E-2</v>
      </c>
      <c r="N321" s="104">
        <v>2.5722480965018418E-2</v>
      </c>
      <c r="O321" s="104">
        <v>0.19171907809869182</v>
      </c>
      <c r="P321" s="104">
        <v>0.16551025308641132</v>
      </c>
      <c r="Q321" s="104">
        <v>0.44559293343155504</v>
      </c>
      <c r="R321" s="104">
        <v>0</v>
      </c>
      <c r="S321" s="104">
        <v>0</v>
      </c>
      <c r="T321" s="104">
        <v>0</v>
      </c>
      <c r="U321" s="104">
        <v>0.27520200026967023</v>
      </c>
      <c r="V321" s="104">
        <v>0.26953900572785422</v>
      </c>
      <c r="W321" s="104">
        <v>0.24558981635911603</v>
      </c>
      <c r="X321" s="104">
        <v>0.80238064209289373</v>
      </c>
      <c r="Y321" s="104">
        <v>0.26784327203956759</v>
      </c>
      <c r="DA321" s="132" t="s">
        <v>3488</v>
      </c>
    </row>
    <row r="322" spans="1:105" ht="12" customHeight="1" x14ac:dyDescent="0.25">
      <c r="A322" s="108" t="s">
        <v>53</v>
      </c>
      <c r="B322" s="98"/>
      <c r="C322" s="98">
        <v>5.407029747686614E-2</v>
      </c>
      <c r="D322" s="98">
        <v>1.5514682584996073E-2</v>
      </c>
      <c r="E322" s="98">
        <v>1.7513560548890483E-2</v>
      </c>
      <c r="F322" s="98">
        <v>4.930530099073337E-3</v>
      </c>
      <c r="G322" s="98">
        <v>1.1122649648269591E-2</v>
      </c>
      <c r="H322" s="98">
        <v>6.2370191484825126E-3</v>
      </c>
      <c r="I322" s="98">
        <v>0</v>
      </c>
      <c r="J322" s="98">
        <v>0</v>
      </c>
      <c r="K322" s="98">
        <v>0</v>
      </c>
      <c r="L322" s="98">
        <v>0</v>
      </c>
      <c r="M322" s="98">
        <v>1.3759324350288859E-2</v>
      </c>
      <c r="N322" s="98">
        <v>1.0326906791552704E-2</v>
      </c>
      <c r="O322" s="98">
        <v>6.4273021796837249E-2</v>
      </c>
      <c r="P322" s="98">
        <v>5.1803419942106979E-2</v>
      </c>
      <c r="Q322" s="98">
        <v>0.15140786130956113</v>
      </c>
      <c r="R322" s="98">
        <v>0</v>
      </c>
      <c r="S322" s="98">
        <v>0</v>
      </c>
      <c r="T322" s="98">
        <v>0</v>
      </c>
      <c r="U322" s="98">
        <v>0.11013012912286731</v>
      </c>
      <c r="V322" s="98">
        <v>7.5915709981887833E-2</v>
      </c>
      <c r="W322" s="98">
        <v>6.113615336671429E-2</v>
      </c>
      <c r="X322" s="98">
        <v>0.27587723952655019</v>
      </c>
      <c r="Y322" s="98">
        <v>0.10244452618308927</v>
      </c>
      <c r="DA322" s="63" t="s">
        <v>3489</v>
      </c>
    </row>
    <row r="323" spans="1:105" ht="12" customHeight="1" x14ac:dyDescent="0.25">
      <c r="A323" s="108" t="s">
        <v>52</v>
      </c>
      <c r="B323" s="98"/>
      <c r="C323" s="98">
        <v>7.8376256718831611E-2</v>
      </c>
      <c r="D323" s="98">
        <v>2.1598567128017162E-2</v>
      </c>
      <c r="E323" s="98">
        <v>2.363519107703067E-2</v>
      </c>
      <c r="F323" s="98">
        <v>7.4470372040901425E-3</v>
      </c>
      <c r="G323" s="98">
        <v>1.6202269261620474E-2</v>
      </c>
      <c r="H323" s="98">
        <v>8.8580356209938434E-3</v>
      </c>
      <c r="I323" s="98">
        <v>0</v>
      </c>
      <c r="J323" s="98">
        <v>0</v>
      </c>
      <c r="K323" s="98">
        <v>0</v>
      </c>
      <c r="L323" s="98">
        <v>0</v>
      </c>
      <c r="M323" s="98">
        <v>2.070385981298507E-2</v>
      </c>
      <c r="N323" s="98">
        <v>1.5395574173465716E-2</v>
      </c>
      <c r="O323" s="98">
        <v>0.12744605630185457</v>
      </c>
      <c r="P323" s="98">
        <v>0.11370683314430434</v>
      </c>
      <c r="Q323" s="98">
        <v>0.29418507212199391</v>
      </c>
      <c r="R323" s="98">
        <v>0</v>
      </c>
      <c r="S323" s="98">
        <v>0</v>
      </c>
      <c r="T323" s="98">
        <v>0</v>
      </c>
      <c r="U323" s="98">
        <v>0.16507187114680291</v>
      </c>
      <c r="V323" s="98">
        <v>0.19362329574596637</v>
      </c>
      <c r="W323" s="98">
        <v>0.18445366299240173</v>
      </c>
      <c r="X323" s="98">
        <v>0.52650340256634354</v>
      </c>
      <c r="Y323" s="98">
        <v>0.16539874585647829</v>
      </c>
      <c r="DA323" s="63" t="s">
        <v>3490</v>
      </c>
    </row>
    <row r="324" spans="1:105" ht="12" customHeight="1" x14ac:dyDescent="0.25">
      <c r="A324" s="121" t="s">
        <v>54</v>
      </c>
      <c r="B324" s="122"/>
      <c r="C324" s="122">
        <v>1.5937197532498377</v>
      </c>
      <c r="D324" s="122">
        <v>1.3371805981548675</v>
      </c>
      <c r="E324" s="122">
        <v>1.1246822835476691</v>
      </c>
      <c r="F324" s="122">
        <v>1.3736699298655601</v>
      </c>
      <c r="G324" s="122">
        <v>1.6110362751070153</v>
      </c>
      <c r="H324" s="122">
        <v>1.3883804143107576</v>
      </c>
      <c r="I324" s="122">
        <v>1.5950765573209504</v>
      </c>
      <c r="J324" s="122">
        <v>1.1661243487841357</v>
      </c>
      <c r="K324" s="122">
        <v>1.72431658709491</v>
      </c>
      <c r="L324" s="122">
        <v>1.3449195430599683</v>
      </c>
      <c r="M324" s="122">
        <v>1.7012269492847301</v>
      </c>
      <c r="N324" s="122">
        <v>1.1361278192714717</v>
      </c>
      <c r="O324" s="122">
        <v>1.0201293938138802</v>
      </c>
      <c r="P324" s="122">
        <v>0.97877479232774611</v>
      </c>
      <c r="Q324" s="122">
        <v>1.6104025123283408</v>
      </c>
      <c r="R324" s="122">
        <v>1.2601905178053778</v>
      </c>
      <c r="S324" s="122">
        <v>1.3028744281560076</v>
      </c>
      <c r="T324" s="122">
        <v>1.3466535631962595</v>
      </c>
      <c r="U324" s="122">
        <v>1.823781569478754</v>
      </c>
      <c r="V324" s="122">
        <v>1.6325479220200101</v>
      </c>
      <c r="W324" s="122">
        <v>1.8719880260387596</v>
      </c>
      <c r="X324" s="122">
        <v>1.033902563049605</v>
      </c>
      <c r="Y324" s="122">
        <v>1.000183191387688</v>
      </c>
      <c r="DA324" s="130" t="s">
        <v>3491</v>
      </c>
    </row>
    <row r="325" spans="1:105" ht="12" customHeight="1" x14ac:dyDescent="0.25">
      <c r="A325" s="97" t="s">
        <v>175</v>
      </c>
      <c r="B325" s="98"/>
      <c r="C325" s="98">
        <v>0.39726666283275386</v>
      </c>
      <c r="D325" s="98">
        <v>0.39567917472635816</v>
      </c>
      <c r="E325" s="98">
        <v>0.40735998980311339</v>
      </c>
      <c r="F325" s="98">
        <v>0.46921847716271003</v>
      </c>
      <c r="G325" s="98">
        <v>0.56999525121094963</v>
      </c>
      <c r="H325" s="98">
        <v>0.60711748266654586</v>
      </c>
      <c r="I325" s="98">
        <v>0.64604312954937781</v>
      </c>
      <c r="J325" s="98">
        <v>0.51966716574925198</v>
      </c>
      <c r="K325" s="98">
        <v>0.7209759963261152</v>
      </c>
      <c r="L325" s="98">
        <v>0.70382206531028668</v>
      </c>
      <c r="M325" s="98">
        <v>0.75500115596213369</v>
      </c>
      <c r="N325" s="98">
        <v>0.55242410091320293</v>
      </c>
      <c r="O325" s="98">
        <v>0.48074957276989716</v>
      </c>
      <c r="P325" s="98">
        <v>0.44671121080048137</v>
      </c>
      <c r="Q325" s="98">
        <v>0.51725984429667193</v>
      </c>
      <c r="R325" s="98">
        <v>0.51969658212654368</v>
      </c>
      <c r="S325" s="98">
        <v>0.41177838398405459</v>
      </c>
      <c r="T325" s="98">
        <v>0.44101770829037601</v>
      </c>
      <c r="U325" s="98">
        <v>0.49423951134337568</v>
      </c>
      <c r="V325" s="98">
        <v>0.59758998934522922</v>
      </c>
      <c r="W325" s="98">
        <v>0.7031764569978084</v>
      </c>
      <c r="X325" s="98">
        <v>0.73808525398701674</v>
      </c>
      <c r="Y325" s="98">
        <v>0.38299703744857755</v>
      </c>
      <c r="DA325" s="63" t="s">
        <v>3492</v>
      </c>
    </row>
    <row r="326" spans="1:105" ht="12" customHeight="1" x14ac:dyDescent="0.25">
      <c r="A326" s="109" t="s">
        <v>120</v>
      </c>
      <c r="B326" s="33"/>
      <c r="C326" s="33">
        <v>1.1964530904170838</v>
      </c>
      <c r="D326" s="33">
        <v>0.94150142342850918</v>
      </c>
      <c r="E326" s="33">
        <v>0.71732229374455569</v>
      </c>
      <c r="F326" s="33">
        <v>0.90445145270285021</v>
      </c>
      <c r="G326" s="33">
        <v>1.0410410238960657</v>
      </c>
      <c r="H326" s="33">
        <v>0.78126293164421179</v>
      </c>
      <c r="I326" s="33">
        <v>0.94903342777157274</v>
      </c>
      <c r="J326" s="33">
        <v>0.64645718303488375</v>
      </c>
      <c r="K326" s="33">
        <v>1.0033405907687947</v>
      </c>
      <c r="L326" s="33">
        <v>0.64109747774968162</v>
      </c>
      <c r="M326" s="33">
        <v>0.94622579332259626</v>
      </c>
      <c r="N326" s="33">
        <v>0.58370371835826884</v>
      </c>
      <c r="O326" s="33">
        <v>0.53937982104398308</v>
      </c>
      <c r="P326" s="33">
        <v>0.53206358152726474</v>
      </c>
      <c r="Q326" s="33">
        <v>1.0931426680316687</v>
      </c>
      <c r="R326" s="33">
        <v>0.74049393567883415</v>
      </c>
      <c r="S326" s="33">
        <v>0.89109604417195298</v>
      </c>
      <c r="T326" s="33">
        <v>0.9056358549058835</v>
      </c>
      <c r="U326" s="33">
        <v>1.3295420581353783</v>
      </c>
      <c r="V326" s="33">
        <v>1.0349579326747809</v>
      </c>
      <c r="W326" s="33">
        <v>1.1688115690409513</v>
      </c>
      <c r="X326" s="33">
        <v>0.29581730906258819</v>
      </c>
      <c r="Y326" s="33">
        <v>0.61718615393911047</v>
      </c>
      <c r="DA326" s="60" t="s">
        <v>3493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0.56445383143723871</v>
      </c>
      <c r="D328" s="119">
        <f t="shared" si="143"/>
        <v>0.56844242358844366</v>
      </c>
      <c r="E328" s="119">
        <f t="shared" si="143"/>
        <v>0.57253028518465543</v>
      </c>
      <c r="F328" s="119">
        <f t="shared" si="143"/>
        <v>0.57954091168495203</v>
      </c>
      <c r="G328" s="119">
        <f t="shared" si="143"/>
        <v>0.58770890259062414</v>
      </c>
      <c r="H328" s="119">
        <f t="shared" si="143"/>
        <v>0.59509945477935977</v>
      </c>
      <c r="I328" s="119">
        <f t="shared" si="143"/>
        <v>0.59719308762867263</v>
      </c>
      <c r="J328" s="119">
        <f t="shared" si="143"/>
        <v>0.60290633839064489</v>
      </c>
      <c r="K328" s="119">
        <f t="shared" si="143"/>
        <v>0.60937745904721141</v>
      </c>
      <c r="L328" s="119">
        <f t="shared" si="143"/>
        <v>0.61817554924383133</v>
      </c>
      <c r="M328" s="119">
        <f t="shared" si="143"/>
        <v>0.63273097664996547</v>
      </c>
      <c r="N328" s="119">
        <f t="shared" si="143"/>
        <v>0.6579446221058205</v>
      </c>
      <c r="O328" s="119">
        <f t="shared" si="143"/>
        <v>0.69259434837077249</v>
      </c>
      <c r="P328" s="119">
        <f t="shared" si="143"/>
        <v>0.72985197291457615</v>
      </c>
      <c r="Q328" s="119">
        <f t="shared" si="143"/>
        <v>0.76071582427615525</v>
      </c>
      <c r="R328" s="119">
        <f t="shared" ref="R328:V328" si="144">IF(R309=0,"",R309/R290)</f>
        <v>0.77817363036773857</v>
      </c>
      <c r="S328" s="119">
        <f t="shared" si="144"/>
        <v>0.79189757965256069</v>
      </c>
      <c r="T328" s="119">
        <f t="shared" si="144"/>
        <v>0.80072396500448806</v>
      </c>
      <c r="U328" s="119">
        <f t="shared" si="144"/>
        <v>0.82105421690832225</v>
      </c>
      <c r="V328" s="119">
        <f t="shared" si="144"/>
        <v>0.83839125437812967</v>
      </c>
      <c r="W328" s="119">
        <f t="shared" ref="W328:Y328" si="145">IF(W309=0,"",W309/W290)</f>
        <v>0.83581302641642796</v>
      </c>
      <c r="X328" s="119">
        <f t="shared" si="145"/>
        <v>0.83941766497797976</v>
      </c>
      <c r="Y328" s="119">
        <f t="shared" si="145"/>
        <v>0.84703185688857829</v>
      </c>
      <c r="DA328" s="129" t="s">
        <v>3644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0.55475558541780146</v>
      </c>
      <c r="D329" s="124">
        <f t="shared" si="146"/>
        <v>0.5594907028988011</v>
      </c>
      <c r="E329" s="124">
        <f t="shared" si="146"/>
        <v>0.56457598235845197</v>
      </c>
      <c r="F329" s="124">
        <f t="shared" si="146"/>
        <v>0.56973450892042488</v>
      </c>
      <c r="G329" s="124">
        <f t="shared" si="146"/>
        <v>0.57508366687582946</v>
      </c>
      <c r="H329" s="124">
        <f t="shared" si="146"/>
        <v>0.58063704772169544</v>
      </c>
      <c r="I329" s="124">
        <f t="shared" si="146"/>
        <v>0.58654613158876956</v>
      </c>
      <c r="J329" s="124">
        <f t="shared" si="146"/>
        <v>0.59311362421614477</v>
      </c>
      <c r="K329" s="124">
        <f t="shared" si="146"/>
        <v>0.60047769925163996</v>
      </c>
      <c r="L329" s="124">
        <f t="shared" si="146"/>
        <v>0.60874797971019778</v>
      </c>
      <c r="M329" s="124">
        <f t="shared" si="146"/>
        <v>0.62410309169235534</v>
      </c>
      <c r="N329" s="124">
        <f t="shared" si="146"/>
        <v>0.64847371604162163</v>
      </c>
      <c r="O329" s="124">
        <f t="shared" si="146"/>
        <v>0.6830901605399301</v>
      </c>
      <c r="P329" s="124">
        <f t="shared" si="146"/>
        <v>0.72382910630483099</v>
      </c>
      <c r="Q329" s="124">
        <f t="shared" si="146"/>
        <v>0.75813968746800142</v>
      </c>
      <c r="R329" s="124">
        <f t="shared" ref="R329:V329" si="147">IF(R310=0,"",R310/R291)</f>
        <v>0.77556496919586981</v>
      </c>
      <c r="S329" s="124">
        <f t="shared" si="147"/>
        <v>0.78890009729455113</v>
      </c>
      <c r="T329" s="124">
        <f t="shared" si="147"/>
        <v>0.79975904618476845</v>
      </c>
      <c r="U329" s="124">
        <f t="shared" si="147"/>
        <v>0.80924795292955853</v>
      </c>
      <c r="V329" s="124">
        <f t="shared" si="147"/>
        <v>0.8177593370780506</v>
      </c>
      <c r="W329" s="124">
        <f t="shared" ref="W329:Y329" si="148">IF(W310=0,"",W310/W291)</f>
        <v>0.82429362950691532</v>
      </c>
      <c r="X329" s="124">
        <f t="shared" si="148"/>
        <v>0.82823221089321641</v>
      </c>
      <c r="Y329" s="124">
        <f t="shared" si="148"/>
        <v>0.83106838869956856</v>
      </c>
      <c r="DA329" s="130" t="s">
        <v>3645</v>
      </c>
    </row>
    <row r="330" spans="1:105" ht="12" customHeight="1" x14ac:dyDescent="0.25">
      <c r="A330" s="97" t="s">
        <v>212</v>
      </c>
      <c r="B330" s="111"/>
      <c r="C330" s="111">
        <f t="shared" ref="C330:Q330" si="149">IF(C311=0,"",C311/C292)</f>
        <v>0.54889921594696911</v>
      </c>
      <c r="D330" s="111">
        <f t="shared" si="149"/>
        <v>0.55378870476990172</v>
      </c>
      <c r="E330" s="111">
        <f t="shared" si="149"/>
        <v>0.55898654022613314</v>
      </c>
      <c r="F330" s="111">
        <f t="shared" si="149"/>
        <v>0.56416546663127132</v>
      </c>
      <c r="G330" s="111">
        <f t="shared" si="149"/>
        <v>0.5696205594561119</v>
      </c>
      <c r="H330" s="111">
        <f t="shared" si="149"/>
        <v>0.57531411854728165</v>
      </c>
      <c r="I330" s="111">
        <f t="shared" si="149"/>
        <v>0.58131718636820839</v>
      </c>
      <c r="J330" s="111">
        <f t="shared" si="149"/>
        <v>0.58792448150122767</v>
      </c>
      <c r="K330" s="111">
        <f t="shared" si="149"/>
        <v>0.59538419347484672</v>
      </c>
      <c r="L330" s="111">
        <f t="shared" si="149"/>
        <v>0.60375834947014306</v>
      </c>
      <c r="M330" s="111">
        <f t="shared" si="149"/>
        <v>0.61925340166710541</v>
      </c>
      <c r="N330" s="111">
        <f t="shared" si="149"/>
        <v>0.6438007987387272</v>
      </c>
      <c r="O330" s="111">
        <f t="shared" si="149"/>
        <v>0.67868947442878302</v>
      </c>
      <c r="P330" s="111">
        <f t="shared" si="149"/>
        <v>0.71979028897875807</v>
      </c>
      <c r="Q330" s="111">
        <f t="shared" si="149"/>
        <v>0.75446368402939301</v>
      </c>
      <c r="R330" s="111">
        <f t="shared" ref="R330:V330" si="150">IF(R311=0,"",R311/R292)</f>
        <v>0.7720912764261747</v>
      </c>
      <c r="S330" s="111">
        <f t="shared" si="150"/>
        <v>0.78559782840018189</v>
      </c>
      <c r="T330" s="111">
        <f t="shared" si="150"/>
        <v>0.79659201602383944</v>
      </c>
      <c r="U330" s="111">
        <f t="shared" si="150"/>
        <v>0.80618669055569969</v>
      </c>
      <c r="V330" s="111">
        <f t="shared" si="150"/>
        <v>0.81493454099243379</v>
      </c>
      <c r="W330" s="111">
        <f t="shared" ref="W330:Y330" si="151">IF(W311=0,"",W311/W292)</f>
        <v>0.82153230333482052</v>
      </c>
      <c r="X330" s="111">
        <f t="shared" si="151"/>
        <v>0.82562144116513414</v>
      </c>
      <c r="Y330" s="111">
        <f t="shared" si="151"/>
        <v>0.82850884620423604</v>
      </c>
      <c r="DA330" s="63" t="s">
        <v>3646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:Y331" si="154">IF(W312=0,"",W312/W293)</f>
        <v>1</v>
      </c>
      <c r="X331" s="111">
        <f t="shared" si="154"/>
        <v>1</v>
      </c>
      <c r="Y331" s="111">
        <f t="shared" si="154"/>
        <v>1</v>
      </c>
      <c r="DA331" s="63" t="s">
        <v>3647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2.5802479381017775</v>
      </c>
      <c r="D332" s="124">
        <f t="shared" si="155"/>
        <v>2.6981201824497778</v>
      </c>
      <c r="E332" s="124">
        <f t="shared" si="155"/>
        <v>2.8177595583971393</v>
      </c>
      <c r="F332" s="124">
        <f t="shared" si="155"/>
        <v>2.9383598250385918</v>
      </c>
      <c r="G332" s="124">
        <f t="shared" si="155"/>
        <v>3.0606196588707451</v>
      </c>
      <c r="H332" s="124">
        <f t="shared" si="155"/>
        <v>3.1844292547674349</v>
      </c>
      <c r="I332" s="124">
        <f t="shared" si="155"/>
        <v>3.3099350686023525</v>
      </c>
      <c r="J332" s="124">
        <f t="shared" si="155"/>
        <v>3.4377935045903896</v>
      </c>
      <c r="K332" s="124">
        <f t="shared" si="155"/>
        <v>3.5685244896006019</v>
      </c>
      <c r="L332" s="124">
        <f t="shared" si="155"/>
        <v>3.7021969715316034</v>
      </c>
      <c r="M332" s="124">
        <f t="shared" si="155"/>
        <v>3.8553757828465174</v>
      </c>
      <c r="N332" s="124">
        <f t="shared" si="155"/>
        <v>4.0329782618102978</v>
      </c>
      <c r="O332" s="124">
        <f t="shared" si="155"/>
        <v>4.2346875831665027</v>
      </c>
      <c r="P332" s="124">
        <f t="shared" si="155"/>
        <v>4.4408733951210726</v>
      </c>
      <c r="Q332" s="124">
        <f t="shared" si="155"/>
        <v>4.5991178445145788</v>
      </c>
      <c r="R332" s="124">
        <f t="shared" ref="R332:V332" si="156">IF(R313=0,"",R313/R294)</f>
        <v>4.6334059541406649</v>
      </c>
      <c r="S332" s="124">
        <f t="shared" si="156"/>
        <v>4.6372157440991195</v>
      </c>
      <c r="T332" s="124">
        <f t="shared" si="156"/>
        <v>4.6414488440529569</v>
      </c>
      <c r="U332" s="124">
        <f t="shared" si="156"/>
        <v>4.6461522884461104</v>
      </c>
      <c r="V332" s="124">
        <f t="shared" si="156"/>
        <v>4.6595925523961093</v>
      </c>
      <c r="W332" s="124">
        <f t="shared" ref="W332:Y332" si="157">IF(W313=0,"",W313/W294)</f>
        <v>4.7037061049260407</v>
      </c>
      <c r="X332" s="124">
        <f t="shared" si="157"/>
        <v>4.754827869860665</v>
      </c>
      <c r="Y332" s="124">
        <f t="shared" si="157"/>
        <v>4.8124511861531936</v>
      </c>
      <c r="DA332" s="130" t="s">
        <v>3648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2.5802479381017775</v>
      </c>
      <c r="D333" s="111">
        <f t="shared" si="158"/>
        <v>2.6981201824497778</v>
      </c>
      <c r="E333" s="111">
        <f t="shared" si="158"/>
        <v>2.8177595583971393</v>
      </c>
      <c r="F333" s="111">
        <f t="shared" si="158"/>
        <v>2.9383598250385918</v>
      </c>
      <c r="G333" s="111">
        <f t="shared" si="158"/>
        <v>3.0606196588707451</v>
      </c>
      <c r="H333" s="111">
        <f t="shared" si="158"/>
        <v>3.1844292547674349</v>
      </c>
      <c r="I333" s="111">
        <f t="shared" si="158"/>
        <v>3.3099350686023525</v>
      </c>
      <c r="J333" s="111">
        <f t="shared" si="158"/>
        <v>3.4377935045903896</v>
      </c>
      <c r="K333" s="111">
        <f t="shared" si="158"/>
        <v>3.5685244896006019</v>
      </c>
      <c r="L333" s="111">
        <f t="shared" si="158"/>
        <v>3.7021969715316034</v>
      </c>
      <c r="M333" s="111">
        <f t="shared" si="158"/>
        <v>3.8553757828465174</v>
      </c>
      <c r="N333" s="111">
        <f t="shared" si="158"/>
        <v>4.0329782618102978</v>
      </c>
      <c r="O333" s="111">
        <f t="shared" si="158"/>
        <v>4.2346875831665027</v>
      </c>
      <c r="P333" s="111">
        <f t="shared" si="158"/>
        <v>4.4408733951210726</v>
      </c>
      <c r="Q333" s="111">
        <f t="shared" si="158"/>
        <v>4.5991178445145788</v>
      </c>
      <c r="R333" s="111">
        <f t="shared" ref="R333:V333" si="159">IF(R314=0,"",R314/R295)</f>
        <v>4.6334059541406649</v>
      </c>
      <c r="S333" s="111">
        <f t="shared" si="159"/>
        <v>4.6372157440991195</v>
      </c>
      <c r="T333" s="111">
        <f t="shared" si="159"/>
        <v>4.6414488440529569</v>
      </c>
      <c r="U333" s="111">
        <f t="shared" si="159"/>
        <v>4.6461522884461104</v>
      </c>
      <c r="V333" s="111">
        <f t="shared" si="159"/>
        <v>4.6595925523961093</v>
      </c>
      <c r="W333" s="111">
        <f t="shared" ref="W333:Y333" si="160">IF(W314=0,"",W314/W295)</f>
        <v>4.7037061049260407</v>
      </c>
      <c r="X333" s="111">
        <f t="shared" si="160"/>
        <v>4.754827869860665</v>
      </c>
      <c r="Y333" s="111">
        <f t="shared" si="160"/>
        <v>4.8124511861531936</v>
      </c>
      <c r="DA333" s="63" t="s">
        <v>3649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0.62852661751867078</v>
      </c>
      <c r="D334" s="124">
        <f t="shared" si="161"/>
        <v>0.62299883611555873</v>
      </c>
      <c r="E334" s="124">
        <f t="shared" si="161"/>
        <v>0.61657600513800848</v>
      </c>
      <c r="F334" s="124">
        <f t="shared" si="161"/>
        <v>0.63084948962248222</v>
      </c>
      <c r="G334" s="124">
        <f t="shared" si="161"/>
        <v>0.63950913463965686</v>
      </c>
      <c r="H334" s="124">
        <f t="shared" si="161"/>
        <v>0.62680718029120586</v>
      </c>
      <c r="I334" s="124">
        <f t="shared" si="161"/>
        <v>0.62972617597820646</v>
      </c>
      <c r="J334" s="124">
        <f t="shared" si="161"/>
        <v>0.63674858715593108</v>
      </c>
      <c r="K334" s="124">
        <f t="shared" si="161"/>
        <v>0.64456733456665194</v>
      </c>
      <c r="L334" s="124">
        <f t="shared" si="161"/>
        <v>0.65263467991533641</v>
      </c>
      <c r="M334" s="124">
        <f t="shared" si="161"/>
        <v>0.6662474589592301</v>
      </c>
      <c r="N334" s="124">
        <f t="shared" si="161"/>
        <v>0.68461981792274007</v>
      </c>
      <c r="O334" s="124">
        <f t="shared" si="161"/>
        <v>0.71189379296839472</v>
      </c>
      <c r="P334" s="124">
        <f t="shared" si="161"/>
        <v>0.73842771676493246</v>
      </c>
      <c r="Q334" s="124">
        <f t="shared" si="161"/>
        <v>0.76257300979079723</v>
      </c>
      <c r="R334" s="124">
        <f t="shared" ref="R334:V334" si="162">IF(R315=0,"",R315/R296)</f>
        <v>0.77758834153521372</v>
      </c>
      <c r="S334" s="124">
        <f t="shared" si="162"/>
        <v>0.79056414594402147</v>
      </c>
      <c r="T334" s="124">
        <f t="shared" si="162"/>
        <v>0.80160688803571523</v>
      </c>
      <c r="U334" s="124">
        <f t="shared" si="162"/>
        <v>0.80406216879144388</v>
      </c>
      <c r="V334" s="124">
        <f t="shared" si="162"/>
        <v>0.81054766818765467</v>
      </c>
      <c r="W334" s="124">
        <f t="shared" ref="W334:Y334" si="163">IF(W315=0,"",W315/W296)</f>
        <v>0.8213381700668444</v>
      </c>
      <c r="X334" s="124">
        <f t="shared" si="163"/>
        <v>0.8386979524718241</v>
      </c>
      <c r="Y334" s="124">
        <f t="shared" si="163"/>
        <v>0.82845518017128783</v>
      </c>
      <c r="DA334" s="130" t="s">
        <v>3650</v>
      </c>
    </row>
    <row r="335" spans="1:105" ht="12" customHeight="1" x14ac:dyDescent="0.25">
      <c r="A335" s="97" t="s">
        <v>134</v>
      </c>
      <c r="B335" s="111"/>
      <c r="C335" s="111">
        <f t="shared" ref="C335:Q335" si="164">IF(C316=0,"",C316/C297)</f>
        <v>0.59345638891342078</v>
      </c>
      <c r="D335" s="111">
        <f t="shared" si="164"/>
        <v>0.59901980297238655</v>
      </c>
      <c r="E335" s="111">
        <f t="shared" si="164"/>
        <v>0.60483520693980775</v>
      </c>
      <c r="F335" s="111">
        <f t="shared" si="164"/>
        <v>0.61069541391499382</v>
      </c>
      <c r="G335" s="111">
        <f t="shared" si="164"/>
        <v>0.61678588721207983</v>
      </c>
      <c r="H335" s="111">
        <f t="shared" si="164"/>
        <v>0.62308200378158141</v>
      </c>
      <c r="I335" s="111">
        <f t="shared" si="164"/>
        <v>0.62962749116500216</v>
      </c>
      <c r="J335" s="111">
        <f t="shared" si="164"/>
        <v>0.63660594515966096</v>
      </c>
      <c r="K335" s="111">
        <f t="shared" si="164"/>
        <v>0.64417088528934208</v>
      </c>
      <c r="L335" s="111">
        <f t="shared" si="164"/>
        <v>0.65235878730792385</v>
      </c>
      <c r="M335" s="111">
        <f t="shared" si="164"/>
        <v>0.66499126978397949</v>
      </c>
      <c r="N335" s="111">
        <f t="shared" si="164"/>
        <v>0.68324831369534589</v>
      </c>
      <c r="O335" s="111">
        <f t="shared" si="164"/>
        <v>0.70797211821130746</v>
      </c>
      <c r="P335" s="111">
        <f t="shared" si="164"/>
        <v>0.7367193337444492</v>
      </c>
      <c r="Q335" s="111">
        <f t="shared" si="164"/>
        <v>0.76188822813260926</v>
      </c>
      <c r="R335" s="111">
        <f t="shared" ref="R335:V335" si="165">IF(R316=0,"",R316/R297)</f>
        <v>0.77727329847758941</v>
      </c>
      <c r="S335" s="111">
        <f t="shared" si="165"/>
        <v>0.79037542525107107</v>
      </c>
      <c r="T335" s="111">
        <f t="shared" si="165"/>
        <v>0.80140026399305808</v>
      </c>
      <c r="U335" s="111">
        <f t="shared" si="165"/>
        <v>0.81054365507447801</v>
      </c>
      <c r="V335" s="111">
        <f t="shared" si="165"/>
        <v>0.81797736340426874</v>
      </c>
      <c r="W335" s="111">
        <f t="shared" ref="W335:Y335" si="166">IF(W316=0,"",W316/W297)</f>
        <v>0.82289703477043019</v>
      </c>
      <c r="X335" s="111">
        <f t="shared" si="166"/>
        <v>0.82557543228962949</v>
      </c>
      <c r="Y335" s="111">
        <f t="shared" si="166"/>
        <v>0.82714585215070346</v>
      </c>
      <c r="DA335" s="63" t="s">
        <v>3651</v>
      </c>
    </row>
    <row r="336" spans="1:105" ht="12" customHeight="1" x14ac:dyDescent="0.25">
      <c r="A336" s="97" t="s">
        <v>133</v>
      </c>
      <c r="B336" s="111"/>
      <c r="C336" s="111">
        <f t="shared" ref="C336:Q336" si="167">IF(C317=0,"",C317/C298)</f>
        <v>0.78145331215692204</v>
      </c>
      <c r="D336" s="111">
        <f t="shared" si="167"/>
        <v>0.78136071761457226</v>
      </c>
      <c r="E336" s="111">
        <f t="shared" si="167"/>
        <v>0.78247149962444884</v>
      </c>
      <c r="F336" s="111">
        <f t="shared" si="167"/>
        <v>0.79746321386314867</v>
      </c>
      <c r="G336" s="111">
        <f t="shared" si="167"/>
        <v>0.79814859719129005</v>
      </c>
      <c r="H336" s="111">
        <f t="shared" si="167"/>
        <v>0.80004776007579881</v>
      </c>
      <c r="I336" s="111">
        <f t="shared" si="167"/>
        <v>0.79534916627495245</v>
      </c>
      <c r="J336" s="111">
        <f t="shared" si="167"/>
        <v>0.81432718794969494</v>
      </c>
      <c r="K336" s="111">
        <f t="shared" si="167"/>
        <v>0.81456243879687251</v>
      </c>
      <c r="L336" s="111">
        <f t="shared" si="167"/>
        <v>0.81908247718277993</v>
      </c>
      <c r="M336" s="111">
        <f t="shared" si="167"/>
        <v>0.83276882125603968</v>
      </c>
      <c r="N336" s="111">
        <f t="shared" si="167"/>
        <v>0.84313902975770938</v>
      </c>
      <c r="O336" s="111">
        <f t="shared" si="167"/>
        <v>0.87859304751793921</v>
      </c>
      <c r="P336" s="111">
        <f t="shared" si="167"/>
        <v>0.89949070743821458</v>
      </c>
      <c r="Q336" s="111">
        <f t="shared" si="167"/>
        <v>0.90412591970122769</v>
      </c>
      <c r="R336" s="111">
        <f t="shared" ref="R336:V336" si="168">IF(R317=0,"",R317/R298)</f>
        <v>0.89422202920540184</v>
      </c>
      <c r="S336" s="111">
        <f t="shared" si="168"/>
        <v>0.89612532129892286</v>
      </c>
      <c r="T336" s="111">
        <f t="shared" si="168"/>
        <v>0.90999667141209473</v>
      </c>
      <c r="U336" s="111">
        <f t="shared" si="168"/>
        <v>0.91422231981067881</v>
      </c>
      <c r="V336" s="111">
        <f t="shared" si="168"/>
        <v>0.94081178888584915</v>
      </c>
      <c r="W336" s="111">
        <f t="shared" ref="W336:Y336" si="169">IF(W317=0,"",W317/W298)</f>
        <v>0.94815936214397989</v>
      </c>
      <c r="X336" s="111">
        <f t="shared" si="169"/>
        <v>0.93185388032337024</v>
      </c>
      <c r="Y336" s="111">
        <f t="shared" si="169"/>
        <v>0.92571064678103387</v>
      </c>
      <c r="DA336" s="63" t="s">
        <v>3652</v>
      </c>
    </row>
    <row r="337" spans="1:105" ht="12" customHeight="1" x14ac:dyDescent="0.25">
      <c r="A337" s="100" t="s">
        <v>212</v>
      </c>
      <c r="B337" s="112"/>
      <c r="C337" s="112">
        <f t="shared" ref="C337:Q337" si="170">IF(C318=0,"",C318/C299)</f>
        <v>0.59345638891342078</v>
      </c>
      <c r="D337" s="112">
        <f t="shared" si="170"/>
        <v>0.59901980297238655</v>
      </c>
      <c r="E337" s="112">
        <f t="shared" si="170"/>
        <v>0.60483520693980775</v>
      </c>
      <c r="F337" s="112">
        <f t="shared" si="170"/>
        <v>0.61069541391499382</v>
      </c>
      <c r="G337" s="112">
        <f t="shared" si="170"/>
        <v>0.61678588721207983</v>
      </c>
      <c r="H337" s="112">
        <f t="shared" si="170"/>
        <v>0.62308200378158141</v>
      </c>
      <c r="I337" s="112">
        <f t="shared" si="170"/>
        <v>0.62962749116500216</v>
      </c>
      <c r="J337" s="112">
        <f t="shared" si="170"/>
        <v>0.63660594515966096</v>
      </c>
      <c r="K337" s="112">
        <f t="shared" si="170"/>
        <v>0.64417088528934208</v>
      </c>
      <c r="L337" s="112">
        <f t="shared" si="170"/>
        <v>0.65235878730792374</v>
      </c>
      <c r="M337" s="112">
        <f t="shared" si="170"/>
        <v>0.66499126978397949</v>
      </c>
      <c r="N337" s="112">
        <f t="shared" si="170"/>
        <v>0.68324831369534589</v>
      </c>
      <c r="O337" s="112">
        <f t="shared" si="170"/>
        <v>0.70797211821130746</v>
      </c>
      <c r="P337" s="112">
        <f t="shared" si="170"/>
        <v>0.7367193337444492</v>
      </c>
      <c r="Q337" s="112">
        <f t="shared" si="170"/>
        <v>0.76188822813260926</v>
      </c>
      <c r="R337" s="112">
        <f t="shared" ref="R337:V337" si="171">IF(R318=0,"",R318/R299)</f>
        <v>0.7772732984775893</v>
      </c>
      <c r="S337" s="112">
        <f t="shared" si="171"/>
        <v>0.79037542525107107</v>
      </c>
      <c r="T337" s="112">
        <f t="shared" si="171"/>
        <v>0.80140026399305808</v>
      </c>
      <c r="U337" s="112">
        <f t="shared" si="171"/>
        <v>0.81054365507447812</v>
      </c>
      <c r="V337" s="112">
        <f t="shared" si="171"/>
        <v>0.81797736340426874</v>
      </c>
      <c r="W337" s="112">
        <f t="shared" ref="W337:Y337" si="172">IF(W318=0,"",W318/W299)</f>
        <v>0.82289703477043019</v>
      </c>
      <c r="X337" s="112">
        <f t="shared" si="172"/>
        <v>0.82557543228962937</v>
      </c>
      <c r="Y337" s="112">
        <f t="shared" si="172"/>
        <v>0.82714585215070335</v>
      </c>
      <c r="DA337" s="131" t="s">
        <v>3653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>
        <f t="shared" si="173"/>
        <v>1</v>
      </c>
      <c r="E338" s="113">
        <f t="shared" si="173"/>
        <v>1</v>
      </c>
      <c r="F338" s="113">
        <f t="shared" si="173"/>
        <v>1</v>
      </c>
      <c r="G338" s="113">
        <f t="shared" si="173"/>
        <v>1</v>
      </c>
      <c r="H338" s="113">
        <f t="shared" si="173"/>
        <v>1</v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>
        <f t="shared" si="173"/>
        <v>1</v>
      </c>
      <c r="Q338" s="113">
        <f t="shared" si="173"/>
        <v>1</v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:Y338" si="175">IF(W319=0,"",W319/W300)</f>
        <v>1</v>
      </c>
      <c r="X338" s="113">
        <f t="shared" si="175"/>
        <v>1</v>
      </c>
      <c r="Y338" s="113">
        <f t="shared" si="175"/>
        <v>1</v>
      </c>
      <c r="DA338" s="132" t="s">
        <v>3654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0.67114143927529102</v>
      </c>
      <c r="D339" s="112">
        <f t="shared" si="176"/>
        <v>0.67217978422837033</v>
      </c>
      <c r="E339" s="112">
        <f t="shared" si="176"/>
        <v>0.67331651478638299</v>
      </c>
      <c r="F339" s="112">
        <f t="shared" si="176"/>
        <v>0.6744669605420418</v>
      </c>
      <c r="G339" s="112">
        <f t="shared" si="176"/>
        <v>0.67570878135554113</v>
      </c>
      <c r="H339" s="112">
        <f t="shared" si="176"/>
        <v>0.67703321109530634</v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>
        <f t="shared" si="176"/>
        <v>0.68408154267371268</v>
      </c>
      <c r="M339" s="112">
        <f t="shared" si="176"/>
        <v>0.68815929900126827</v>
      </c>
      <c r="N339" s="112">
        <f t="shared" si="176"/>
        <v>0.69488315193444539</v>
      </c>
      <c r="O339" s="112">
        <f t="shared" si="176"/>
        <v>0.70513615361582527</v>
      </c>
      <c r="P339" s="112">
        <f t="shared" si="176"/>
        <v>0.71843220631407489</v>
      </c>
      <c r="Q339" s="112">
        <f t="shared" si="176"/>
        <v>0.73126006830672252</v>
      </c>
      <c r="R339" s="112" t="str">
        <f t="shared" ref="R339:V339" si="177">IF(R320=0,"",R320/R301)</f>
        <v/>
      </c>
      <c r="S339" s="112" t="str">
        <f t="shared" si="177"/>
        <v/>
      </c>
      <c r="T339" s="112">
        <f t="shared" si="177"/>
        <v>0.75669693333182686</v>
      </c>
      <c r="U339" s="112">
        <f t="shared" si="177"/>
        <v>0.76506079362770107</v>
      </c>
      <c r="V339" s="112">
        <f t="shared" si="177"/>
        <v>0.7732773168232141</v>
      </c>
      <c r="W339" s="112">
        <f t="shared" ref="W339:Y339" si="178">IF(W320=0,"",W320/W301)</f>
        <v>0.78078172832073423</v>
      </c>
      <c r="X339" s="112">
        <f t="shared" si="178"/>
        <v>0.79268851652187899</v>
      </c>
      <c r="Y339" s="112">
        <f t="shared" si="178"/>
        <v>0.80379682621745552</v>
      </c>
      <c r="DA339" s="131" t="s">
        <v>3655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0.83330672521874682</v>
      </c>
      <c r="D340" s="113">
        <f t="shared" si="179"/>
        <v>0.8306509508803035</v>
      </c>
      <c r="E340" s="113">
        <f t="shared" si="179"/>
        <v>0.82884192014594726</v>
      </c>
      <c r="F340" s="113">
        <f t="shared" si="179"/>
        <v>0.83874205214841346</v>
      </c>
      <c r="G340" s="113">
        <f t="shared" si="179"/>
        <v>0.83657141434195381</v>
      </c>
      <c r="H340" s="113">
        <f t="shared" si="179"/>
        <v>0.83535094416844735</v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>
        <f t="shared" si="179"/>
        <v>0.84679772769487549</v>
      </c>
      <c r="N340" s="113">
        <f t="shared" si="179"/>
        <v>0.85013515006141149</v>
      </c>
      <c r="O340" s="113">
        <f t="shared" si="179"/>
        <v>0.87704807552017927</v>
      </c>
      <c r="P340" s="113">
        <f t="shared" si="179"/>
        <v>0.8907354120330685</v>
      </c>
      <c r="Q340" s="113">
        <f t="shared" si="179"/>
        <v>0.88898880770713051</v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>
        <f t="shared" si="180"/>
        <v>0.89055972773045367</v>
      </c>
      <c r="V340" s="113">
        <f t="shared" si="180"/>
        <v>0.92372009729676008</v>
      </c>
      <c r="W340" s="113">
        <f t="shared" ref="W340:Y340" si="181">IF(W321=0,"",W321/W302)</f>
        <v>0.93467274044503112</v>
      </c>
      <c r="X340" s="113">
        <f t="shared" si="181"/>
        <v>0.91749854531716224</v>
      </c>
      <c r="Y340" s="113">
        <f t="shared" si="181"/>
        <v>0.91461059532820388</v>
      </c>
      <c r="DA340" s="132" t="s">
        <v>3656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0.67114143927529102</v>
      </c>
      <c r="D341" s="111">
        <f t="shared" si="182"/>
        <v>0.67217978422837033</v>
      </c>
      <c r="E341" s="111">
        <f t="shared" si="182"/>
        <v>0.67331651478638299</v>
      </c>
      <c r="F341" s="111">
        <f t="shared" si="182"/>
        <v>0.67446696054204192</v>
      </c>
      <c r="G341" s="111">
        <f t="shared" si="182"/>
        <v>0.67570878135554113</v>
      </c>
      <c r="H341" s="111">
        <f t="shared" si="182"/>
        <v>0.67703321109530634</v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>
        <f t="shared" si="182"/>
        <v>0.68815929900126827</v>
      </c>
      <c r="N341" s="111">
        <f t="shared" si="182"/>
        <v>0.69488315193444539</v>
      </c>
      <c r="O341" s="111">
        <f t="shared" si="182"/>
        <v>0.70513615361582527</v>
      </c>
      <c r="P341" s="111">
        <f t="shared" si="182"/>
        <v>0.71843220631407489</v>
      </c>
      <c r="Q341" s="111">
        <f t="shared" si="182"/>
        <v>0.73126006830672252</v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>
        <f t="shared" si="183"/>
        <v>0.76506079362770107</v>
      </c>
      <c r="V341" s="111">
        <f t="shared" si="183"/>
        <v>0.7732773168232141</v>
      </c>
      <c r="W341" s="111">
        <f t="shared" ref="W341:Y341" si="184">IF(W322=0,"",W322/W303)</f>
        <v>0.78078172832073423</v>
      </c>
      <c r="X341" s="111">
        <f t="shared" si="184"/>
        <v>0.79268851652187899</v>
      </c>
      <c r="Y341" s="111">
        <f t="shared" si="184"/>
        <v>0.80379682621745552</v>
      </c>
      <c r="DA341" s="63" t="s">
        <v>3657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>
        <f t="shared" si="186"/>
        <v>1</v>
      </c>
      <c r="V342" s="111">
        <f t="shared" si="186"/>
        <v>1</v>
      </c>
      <c r="W342" s="111">
        <f t="shared" ref="W342:Y342" si="187">IF(W323=0,"",W323/W304)</f>
        <v>1</v>
      </c>
      <c r="X342" s="111">
        <f t="shared" si="187"/>
        <v>1</v>
      </c>
      <c r="Y342" s="111">
        <f t="shared" si="187"/>
        <v>1</v>
      </c>
      <c r="DA342" s="63" t="s">
        <v>3658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0.72039430875604371</v>
      </c>
      <c r="D343" s="124">
        <f t="shared" si="188"/>
        <v>0.71323858535310014</v>
      </c>
      <c r="E343" s="124">
        <f t="shared" si="188"/>
        <v>0.70289578230781602</v>
      </c>
      <c r="F343" s="124">
        <f t="shared" si="188"/>
        <v>0.7072136027067687</v>
      </c>
      <c r="G343" s="124">
        <f t="shared" si="188"/>
        <v>0.70601718524856982</v>
      </c>
      <c r="H343" s="124">
        <f t="shared" si="188"/>
        <v>0.69291611685789145</v>
      </c>
      <c r="I343" s="124">
        <f t="shared" si="188"/>
        <v>0.69912608272129984</v>
      </c>
      <c r="J343" s="124">
        <f t="shared" si="188"/>
        <v>0.69322746055365747</v>
      </c>
      <c r="K343" s="124">
        <f t="shared" si="188"/>
        <v>0.69879555080563038</v>
      </c>
      <c r="L343" s="124">
        <f t="shared" si="188"/>
        <v>0.68225070906204566</v>
      </c>
      <c r="M343" s="124">
        <f t="shared" si="188"/>
        <v>0.69676502500442783</v>
      </c>
      <c r="N343" s="124">
        <f t="shared" si="188"/>
        <v>0.69108075222291598</v>
      </c>
      <c r="O343" s="124">
        <f t="shared" si="188"/>
        <v>0.69578336774924887</v>
      </c>
      <c r="P343" s="124">
        <f t="shared" si="188"/>
        <v>0.7013881582206688</v>
      </c>
      <c r="Q343" s="124">
        <f t="shared" si="188"/>
        <v>0.73268379767324487</v>
      </c>
      <c r="R343" s="124">
        <f t="shared" ref="R343:V343" si="189">IF(R324=0,"",R324/R305)</f>
        <v>0.72082998249327712</v>
      </c>
      <c r="S343" s="124">
        <f t="shared" si="189"/>
        <v>0.75117179356516128</v>
      </c>
      <c r="T343" s="124">
        <f t="shared" si="189"/>
        <v>0.75879362558470576</v>
      </c>
      <c r="U343" s="124">
        <f t="shared" si="189"/>
        <v>0.78342428720749802</v>
      </c>
      <c r="V343" s="124">
        <f t="shared" si="189"/>
        <v>0.76599397705114758</v>
      </c>
      <c r="W343" s="124">
        <f t="shared" ref="W343:Y343" si="190">IF(W324=0,"",W324/W305)</f>
        <v>0.76854611855453792</v>
      </c>
      <c r="X343" s="124">
        <f t="shared" si="190"/>
        <v>0.68817127786867083</v>
      </c>
      <c r="Y343" s="124">
        <f t="shared" si="190"/>
        <v>0.77335161610091652</v>
      </c>
      <c r="DA343" s="130" t="s">
        <v>3659</v>
      </c>
    </row>
    <row r="344" spans="1:105" ht="12" customHeight="1" x14ac:dyDescent="0.25">
      <c r="A344" s="97" t="s">
        <v>175</v>
      </c>
      <c r="B344" s="111"/>
      <c r="C344" s="111">
        <f t="shared" ref="C344:Q344" si="191">IF(C325=0,"",C325/C306)</f>
        <v>0.60980326811475616</v>
      </c>
      <c r="D344" s="111">
        <f t="shared" si="191"/>
        <v>0.61010496509070866</v>
      </c>
      <c r="E344" s="111">
        <f t="shared" si="191"/>
        <v>0.61040668924310271</v>
      </c>
      <c r="F344" s="111">
        <f t="shared" si="191"/>
        <v>0.61070841710137513</v>
      </c>
      <c r="G344" s="111">
        <f t="shared" si="191"/>
        <v>0.61101016998755164</v>
      </c>
      <c r="H344" s="111">
        <f t="shared" si="191"/>
        <v>0.61131194529208788</v>
      </c>
      <c r="I344" s="111">
        <f t="shared" si="191"/>
        <v>0.61161374826873149</v>
      </c>
      <c r="J344" s="111">
        <f t="shared" si="191"/>
        <v>0.61191560044023285</v>
      </c>
      <c r="K344" s="111">
        <f t="shared" si="191"/>
        <v>0.61221752010659058</v>
      </c>
      <c r="L344" s="111">
        <f t="shared" si="191"/>
        <v>0.61251951216380462</v>
      </c>
      <c r="M344" s="111">
        <f t="shared" si="191"/>
        <v>0.61274885789543831</v>
      </c>
      <c r="N344" s="111">
        <f t="shared" si="191"/>
        <v>0.61287705137137216</v>
      </c>
      <c r="O344" s="111">
        <f t="shared" si="191"/>
        <v>0.61295366924445649</v>
      </c>
      <c r="P344" s="111">
        <f t="shared" si="191"/>
        <v>0.61316745875341883</v>
      </c>
      <c r="Q344" s="111">
        <f t="shared" si="191"/>
        <v>0.6140376319970865</v>
      </c>
      <c r="R344" s="111">
        <f t="shared" ref="R344:V344" si="192">IF(R325=0,"",R325/R306)</f>
        <v>0.61632336042859814</v>
      </c>
      <c r="S344" s="111">
        <f t="shared" si="192"/>
        <v>0.61954764157030184</v>
      </c>
      <c r="T344" s="111">
        <f t="shared" si="192"/>
        <v>0.62308531017290869</v>
      </c>
      <c r="U344" s="111">
        <f t="shared" si="192"/>
        <v>0.62631120098713866</v>
      </c>
      <c r="V344" s="111">
        <f t="shared" si="192"/>
        <v>0.62860014876370707</v>
      </c>
      <c r="W344" s="111">
        <f t="shared" ref="W344:Y344" si="193">IF(W325=0,"",W325/W306)</f>
        <v>0.6297002344437842</v>
      </c>
      <c r="X344" s="111">
        <f t="shared" si="193"/>
        <v>0.6301085115721986</v>
      </c>
      <c r="Y344" s="111">
        <f t="shared" si="193"/>
        <v>0.63014933928504013</v>
      </c>
      <c r="DA344" s="63" t="s">
        <v>3660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0.76655360444665888</v>
      </c>
      <c r="D345" s="45">
        <f t="shared" si="194"/>
        <v>0.76778382772742226</v>
      </c>
      <c r="E345" s="45">
        <f t="shared" si="194"/>
        <v>0.76907205632046183</v>
      </c>
      <c r="F345" s="45">
        <f t="shared" si="194"/>
        <v>0.77036819472881191</v>
      </c>
      <c r="G345" s="45">
        <f t="shared" si="194"/>
        <v>0.77171775261795128</v>
      </c>
      <c r="H345" s="45">
        <f t="shared" si="194"/>
        <v>0.77311516018419602</v>
      </c>
      <c r="I345" s="45">
        <f t="shared" si="194"/>
        <v>0.77457163101045001</v>
      </c>
      <c r="J345" s="45">
        <f t="shared" si="194"/>
        <v>0.77613310318783135</v>
      </c>
      <c r="K345" s="45">
        <f t="shared" si="194"/>
        <v>0.77783863617694593</v>
      </c>
      <c r="L345" s="45">
        <f t="shared" si="194"/>
        <v>0.7796986799848622</v>
      </c>
      <c r="M345" s="45">
        <f t="shared" si="194"/>
        <v>0.78235813160204981</v>
      </c>
      <c r="N345" s="45">
        <f t="shared" si="194"/>
        <v>0.78600058707231879</v>
      </c>
      <c r="O345" s="45">
        <f t="shared" si="194"/>
        <v>0.79106141442922406</v>
      </c>
      <c r="P345" s="45">
        <f t="shared" si="194"/>
        <v>0.79775414830594005</v>
      </c>
      <c r="Q345" s="45">
        <f t="shared" si="194"/>
        <v>0.80641461122110036</v>
      </c>
      <c r="R345" s="45">
        <f t="shared" ref="R345:V345" si="195">IF(R326=0,"",R326/R307)</f>
        <v>0.81819943067328627</v>
      </c>
      <c r="S345" s="45">
        <f t="shared" si="195"/>
        <v>0.83294608685133831</v>
      </c>
      <c r="T345" s="45">
        <f t="shared" si="195"/>
        <v>0.84882167202577063</v>
      </c>
      <c r="U345" s="45">
        <f t="shared" si="195"/>
        <v>0.86399327846714025</v>
      </c>
      <c r="V345" s="45">
        <f t="shared" si="195"/>
        <v>0.8766279984459836</v>
      </c>
      <c r="W345" s="45">
        <f t="shared" ref="W345:Y345" si="196">IF(W326=0,"",W326/W307)</f>
        <v>0.88608899617112313</v>
      </c>
      <c r="X345" s="45">
        <f t="shared" si="196"/>
        <v>0.89362906684468857</v>
      </c>
      <c r="Y345" s="45">
        <f t="shared" si="196"/>
        <v>0.9003155700339861</v>
      </c>
      <c r="DA345" s="60" t="s">
        <v>3661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321.50417591526218</v>
      </c>
      <c r="D347" s="117">
        <f t="shared" si="197"/>
        <v>256.1524770651173</v>
      </c>
      <c r="E347" s="117">
        <f t="shared" si="197"/>
        <v>209.09963808554875</v>
      </c>
      <c r="F347" s="117">
        <f t="shared" si="197"/>
        <v>224.94227888037878</v>
      </c>
      <c r="G347" s="117">
        <f t="shared" si="197"/>
        <v>236.65902131931904</v>
      </c>
      <c r="H347" s="117">
        <f t="shared" si="197"/>
        <v>209.46567223592237</v>
      </c>
      <c r="I347" s="117">
        <f t="shared" si="197"/>
        <v>221.7357007011388</v>
      </c>
      <c r="J347" s="117">
        <f t="shared" si="197"/>
        <v>201.58528110122916</v>
      </c>
      <c r="K347" s="117">
        <f t="shared" si="197"/>
        <v>266.76581779672392</v>
      </c>
      <c r="L347" s="117">
        <f t="shared" si="197"/>
        <v>228.36274749567457</v>
      </c>
      <c r="M347" s="117">
        <f t="shared" si="197"/>
        <v>232.25728375680882</v>
      </c>
      <c r="N347" s="117">
        <f t="shared" si="197"/>
        <v>153.7694134469221</v>
      </c>
      <c r="O347" s="117">
        <f t="shared" si="197"/>
        <v>136.97153262205714</v>
      </c>
      <c r="P347" s="117">
        <f t="shared" si="197"/>
        <v>96.060118855726984</v>
      </c>
      <c r="Q347" s="117">
        <f t="shared" si="197"/>
        <v>151.90455397264719</v>
      </c>
      <c r="R347" s="117">
        <f t="shared" ref="R347:V347" si="198">R348+R351+R353+R362</f>
        <v>122.90612545498574</v>
      </c>
      <c r="S347" s="117">
        <f t="shared" si="198"/>
        <v>120.8023301355432</v>
      </c>
      <c r="T347" s="117">
        <f t="shared" si="198"/>
        <v>121.7712997009737</v>
      </c>
      <c r="U347" s="117">
        <f t="shared" si="198"/>
        <v>150.11936743952981</v>
      </c>
      <c r="V347" s="117">
        <f t="shared" si="198"/>
        <v>110.5408104613642</v>
      </c>
      <c r="W347" s="117">
        <f t="shared" ref="W347:Y347" si="199">W348+W351+W353+W362</f>
        <v>137.30691577541617</v>
      </c>
      <c r="X347" s="117">
        <f t="shared" si="199"/>
        <v>69.135923362054996</v>
      </c>
      <c r="Y347" s="117">
        <f t="shared" si="199"/>
        <v>57.085750613100984</v>
      </c>
      <c r="DA347" s="129" t="s">
        <v>3812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302.08298220243228</v>
      </c>
      <c r="D348" s="122">
        <f t="shared" si="200"/>
        <v>236.43009476871512</v>
      </c>
      <c r="E348" s="122">
        <f t="shared" si="200"/>
        <v>190.16902000668321</v>
      </c>
      <c r="F348" s="122">
        <f t="shared" si="200"/>
        <v>204.65986485581408</v>
      </c>
      <c r="G348" s="122">
        <f t="shared" si="200"/>
        <v>215.50981840299258</v>
      </c>
      <c r="H348" s="122">
        <f t="shared" si="200"/>
        <v>180.73857148268817</v>
      </c>
      <c r="I348" s="122">
        <f t="shared" si="200"/>
        <v>188.41879331772225</v>
      </c>
      <c r="J348" s="122">
        <f t="shared" si="200"/>
        <v>171.71857106848867</v>
      </c>
      <c r="K348" s="122">
        <f t="shared" si="200"/>
        <v>224.94144202312478</v>
      </c>
      <c r="L348" s="122">
        <f t="shared" si="200"/>
        <v>196.73013343511693</v>
      </c>
      <c r="M348" s="122">
        <f t="shared" si="200"/>
        <v>194.403023535503</v>
      </c>
      <c r="N348" s="122">
        <f t="shared" si="200"/>
        <v>129.2174164629113</v>
      </c>
      <c r="O348" s="122">
        <f t="shared" si="200"/>
        <v>118.95091830206741</v>
      </c>
      <c r="P348" s="122">
        <f t="shared" si="200"/>
        <v>77.793479261661034</v>
      </c>
      <c r="Q348" s="122">
        <f t="shared" si="200"/>
        <v>126.70043292921513</v>
      </c>
      <c r="R348" s="122">
        <f t="shared" ref="R348:V348" si="201">SUM(R349:R350)</f>
        <v>97.968764740640694</v>
      </c>
      <c r="S348" s="122">
        <f t="shared" si="201"/>
        <v>96.009022718891899</v>
      </c>
      <c r="T348" s="122">
        <f t="shared" si="201"/>
        <v>95.756771207657465</v>
      </c>
      <c r="U348" s="122">
        <f t="shared" si="201"/>
        <v>120.35565143576595</v>
      </c>
      <c r="V348" s="122">
        <f t="shared" si="201"/>
        <v>90.291799237219777</v>
      </c>
      <c r="W348" s="122">
        <f t="shared" ref="W348:Y348" si="202">SUM(W349:W350)</f>
        <v>109.50062334321912</v>
      </c>
      <c r="X348" s="122">
        <f t="shared" si="202"/>
        <v>54.354165183640475</v>
      </c>
      <c r="Y348" s="122">
        <f t="shared" si="202"/>
        <v>44.2532405614743</v>
      </c>
      <c r="DA348" s="130" t="s">
        <v>3813</v>
      </c>
    </row>
    <row r="349" spans="1:105" ht="12" customHeight="1" x14ac:dyDescent="0.25">
      <c r="A349" s="97" t="s">
        <v>212</v>
      </c>
      <c r="B349" s="98"/>
      <c r="C349" s="98">
        <v>302.08298220243228</v>
      </c>
      <c r="D349" s="98">
        <v>236.43009476871512</v>
      </c>
      <c r="E349" s="98">
        <v>190.16902000668321</v>
      </c>
      <c r="F349" s="98">
        <v>204.65986485581408</v>
      </c>
      <c r="G349" s="98">
        <v>215.50981840299258</v>
      </c>
      <c r="H349" s="98">
        <v>180.73857148268817</v>
      </c>
      <c r="I349" s="98">
        <v>188.41879331772225</v>
      </c>
      <c r="J349" s="98">
        <v>171.71857106848867</v>
      </c>
      <c r="K349" s="98">
        <v>224.94144202312478</v>
      </c>
      <c r="L349" s="98">
        <v>196.73013343511693</v>
      </c>
      <c r="M349" s="98">
        <v>194.403023535503</v>
      </c>
      <c r="N349" s="98">
        <v>129.2174164629113</v>
      </c>
      <c r="O349" s="98">
        <v>118.95091830206741</v>
      </c>
      <c r="P349" s="98">
        <v>77.793479261661034</v>
      </c>
      <c r="Q349" s="98">
        <v>126.70043292921513</v>
      </c>
      <c r="R349" s="98">
        <v>97.968764740640694</v>
      </c>
      <c r="S349" s="98">
        <v>96.009022718891899</v>
      </c>
      <c r="T349" s="98">
        <v>95.756771207657465</v>
      </c>
      <c r="U349" s="98">
        <v>120.35565143576595</v>
      </c>
      <c r="V349" s="98">
        <v>90.291799237219777</v>
      </c>
      <c r="W349" s="98">
        <v>109.50062334321912</v>
      </c>
      <c r="X349" s="98">
        <v>54.354165183640475</v>
      </c>
      <c r="Y349" s="98">
        <v>44.2532405614743</v>
      </c>
      <c r="DA349" s="63" t="s">
        <v>3814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3815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3816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3817</v>
      </c>
    </row>
    <row r="353" spans="1:105" ht="12" customHeight="1" x14ac:dyDescent="0.25">
      <c r="A353" s="121" t="s">
        <v>55</v>
      </c>
      <c r="B353" s="122"/>
      <c r="C353" s="122">
        <v>17.891031575851443</v>
      </c>
      <c r="D353" s="122">
        <v>18.199088369549127</v>
      </c>
      <c r="E353" s="122">
        <v>17.363130299588374</v>
      </c>
      <c r="F353" s="122">
        <v>18.477791903168999</v>
      </c>
      <c r="G353" s="122">
        <v>18.958074277508135</v>
      </c>
      <c r="H353" s="122">
        <v>26.394422000171506</v>
      </c>
      <c r="I353" s="122">
        <v>30.835892612972586</v>
      </c>
      <c r="J353" s="122">
        <v>27.872004331881669</v>
      </c>
      <c r="K353" s="122">
        <v>39.058325120882166</v>
      </c>
      <c r="L353" s="122">
        <v>28.93370639427587</v>
      </c>
      <c r="M353" s="122">
        <v>34.960182547773123</v>
      </c>
      <c r="N353" s="122">
        <v>22.434882543657295</v>
      </c>
      <c r="O353" s="122">
        <v>16.178416200813754</v>
      </c>
      <c r="P353" s="122">
        <v>16.555470884684368</v>
      </c>
      <c r="Q353" s="122">
        <v>23.225517177441976</v>
      </c>
      <c r="R353" s="122">
        <v>22.956808445763599</v>
      </c>
      <c r="S353" s="122">
        <v>23.232195950545592</v>
      </c>
      <c r="T353" s="122">
        <v>24.35206418264621</v>
      </c>
      <c r="U353" s="122">
        <v>27.910254103904812</v>
      </c>
      <c r="V353" s="122">
        <v>18.016276501241826</v>
      </c>
      <c r="W353" s="122">
        <v>25.184678532931446</v>
      </c>
      <c r="X353" s="122">
        <v>12.033283043911377</v>
      </c>
      <c r="Y353" s="122">
        <v>11.406268768048173</v>
      </c>
      <c r="DA353" s="130" t="s">
        <v>3818</v>
      </c>
    </row>
    <row r="354" spans="1:105" ht="12" customHeight="1" x14ac:dyDescent="0.25">
      <c r="A354" s="97" t="s">
        <v>134</v>
      </c>
      <c r="B354" s="98"/>
      <c r="C354" s="98">
        <v>17.887505904159447</v>
      </c>
      <c r="D354" s="98">
        <v>18.197582414290956</v>
      </c>
      <c r="E354" s="98">
        <v>17.359059317995417</v>
      </c>
      <c r="F354" s="98">
        <v>18.476052190935526</v>
      </c>
      <c r="G354" s="98">
        <v>18.957723351456185</v>
      </c>
      <c r="H354" s="98">
        <v>26.390033039017137</v>
      </c>
      <c r="I354" s="98">
        <v>30.825743734772903</v>
      </c>
      <c r="J354" s="98">
        <v>27.860569829475672</v>
      </c>
      <c r="K354" s="98">
        <v>39.010912544785647</v>
      </c>
      <c r="L354" s="98">
        <v>28.908809058033953</v>
      </c>
      <c r="M354" s="98">
        <v>34.9431940031658</v>
      </c>
      <c r="N354" s="98">
        <v>22.425318057757352</v>
      </c>
      <c r="O354" s="98">
        <v>16.164626353739596</v>
      </c>
      <c r="P354" s="98">
        <v>16.534856636165387</v>
      </c>
      <c r="Q354" s="98">
        <v>23.198114568497999</v>
      </c>
      <c r="R354" s="98">
        <v>22.92739651096942</v>
      </c>
      <c r="S354" s="98">
        <v>23.211632854840214</v>
      </c>
      <c r="T354" s="98">
        <v>24.330975796874586</v>
      </c>
      <c r="U354" s="98">
        <v>27.88175348481165</v>
      </c>
      <c r="V354" s="98">
        <v>18.012928600969342</v>
      </c>
      <c r="W354" s="98">
        <v>25.150898860446532</v>
      </c>
      <c r="X354" s="98">
        <v>11.973578732423642</v>
      </c>
      <c r="Y354" s="98">
        <v>11.391473652756916</v>
      </c>
      <c r="DA354" s="63" t="s">
        <v>3819</v>
      </c>
    </row>
    <row r="355" spans="1:105" ht="12" customHeight="1" x14ac:dyDescent="0.25">
      <c r="A355" s="97" t="s">
        <v>133</v>
      </c>
      <c r="B355" s="98"/>
      <c r="C355" s="98">
        <v>3.5256716919957712E-3</v>
      </c>
      <c r="D355" s="98">
        <v>1.5059552581722193E-3</v>
      </c>
      <c r="E355" s="98">
        <v>4.0709815929583547E-3</v>
      </c>
      <c r="F355" s="98">
        <v>1.7397122334743952E-3</v>
      </c>
      <c r="G355" s="98">
        <v>3.5092605195040231E-4</v>
      </c>
      <c r="H355" s="98">
        <v>4.3889611543707404E-3</v>
      </c>
      <c r="I355" s="98">
        <v>1.0148878199684538E-2</v>
      </c>
      <c r="J355" s="98">
        <v>1.1434502405995549E-2</v>
      </c>
      <c r="K355" s="98">
        <v>4.7412576096522642E-2</v>
      </c>
      <c r="L355" s="98">
        <v>2.489733624191624E-2</v>
      </c>
      <c r="M355" s="98">
        <v>1.6988544607322235E-2</v>
      </c>
      <c r="N355" s="98">
        <v>9.5644858999434021E-3</v>
      </c>
      <c r="O355" s="98">
        <v>1.3789847074155918E-2</v>
      </c>
      <c r="P355" s="98">
        <v>2.0614248518979975E-2</v>
      </c>
      <c r="Q355" s="98">
        <v>2.7402608943977457E-2</v>
      </c>
      <c r="R355" s="98">
        <v>2.9411934794178914E-2</v>
      </c>
      <c r="S355" s="98">
        <v>2.0563095705376917E-2</v>
      </c>
      <c r="T355" s="98">
        <v>2.1088385771624647E-2</v>
      </c>
      <c r="U355" s="98">
        <v>2.8500619093160172E-2</v>
      </c>
      <c r="V355" s="98">
        <v>3.3479002724848706E-3</v>
      </c>
      <c r="W355" s="98">
        <v>3.3779672484914626E-2</v>
      </c>
      <c r="X355" s="98">
        <v>5.9704311487735563E-2</v>
      </c>
      <c r="Y355" s="98">
        <v>1.4795115291256123E-2</v>
      </c>
      <c r="DA355" s="63" t="s">
        <v>3820</v>
      </c>
    </row>
    <row r="356" spans="1:105" ht="12" customHeight="1" x14ac:dyDescent="0.25">
      <c r="A356" s="100" t="s">
        <v>212</v>
      </c>
      <c r="B356" s="101"/>
      <c r="C356" s="101">
        <v>3.5256716919957712E-3</v>
      </c>
      <c r="D356" s="101">
        <v>1.5059552581722193E-3</v>
      </c>
      <c r="E356" s="101">
        <v>4.0709815929583547E-3</v>
      </c>
      <c r="F356" s="101">
        <v>1.7397122334743952E-3</v>
      </c>
      <c r="G356" s="101">
        <v>3.5092605195040231E-4</v>
      </c>
      <c r="H356" s="101">
        <v>4.3889611543707404E-3</v>
      </c>
      <c r="I356" s="101">
        <v>1.0148878199684538E-2</v>
      </c>
      <c r="J356" s="101">
        <v>1.1434502405995549E-2</v>
      </c>
      <c r="K356" s="101">
        <v>4.7412576096522642E-2</v>
      </c>
      <c r="L356" s="101">
        <v>2.489733624191624E-2</v>
      </c>
      <c r="M356" s="101">
        <v>1.6988544607322235E-2</v>
      </c>
      <c r="N356" s="101">
        <v>9.5644858999434021E-3</v>
      </c>
      <c r="O356" s="101">
        <v>1.3789847074155918E-2</v>
      </c>
      <c r="P356" s="101">
        <v>2.0614248518979975E-2</v>
      </c>
      <c r="Q356" s="101">
        <v>2.7402608943977457E-2</v>
      </c>
      <c r="R356" s="101">
        <v>2.9411934794178914E-2</v>
      </c>
      <c r="S356" s="101">
        <v>2.0563095705376917E-2</v>
      </c>
      <c r="T356" s="101">
        <v>2.1088385771624647E-2</v>
      </c>
      <c r="U356" s="101">
        <v>2.8500619093160172E-2</v>
      </c>
      <c r="V356" s="101">
        <v>3.3479002724848706E-3</v>
      </c>
      <c r="W356" s="101">
        <v>3.3779672484914626E-2</v>
      </c>
      <c r="X356" s="101">
        <v>5.9704311487735563E-2</v>
      </c>
      <c r="Y356" s="101">
        <v>1.4795115291256123E-2</v>
      </c>
      <c r="DA356" s="131" t="s">
        <v>3821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3822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3823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3824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3825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3826</v>
      </c>
    </row>
    <row r="362" spans="1:105" ht="12" customHeight="1" x14ac:dyDescent="0.25">
      <c r="A362" s="121" t="s">
        <v>54</v>
      </c>
      <c r="B362" s="122"/>
      <c r="C362" s="122">
        <v>1.5301621369784626</v>
      </c>
      <c r="D362" s="122">
        <v>1.5232939268530385</v>
      </c>
      <c r="E362" s="122">
        <v>1.5674877792771786</v>
      </c>
      <c r="F362" s="122">
        <v>1.8046221213956979</v>
      </c>
      <c r="G362" s="122">
        <v>2.1911286388183169</v>
      </c>
      <c r="H362" s="122">
        <v>2.3326787530626873</v>
      </c>
      <c r="I362" s="122">
        <v>2.4810147704439411</v>
      </c>
      <c r="J362" s="122">
        <v>1.9947057008588216</v>
      </c>
      <c r="K362" s="122">
        <v>2.7660506527169688</v>
      </c>
      <c r="L362" s="122">
        <v>2.6989076662817699</v>
      </c>
      <c r="M362" s="122">
        <v>2.8940776735326996</v>
      </c>
      <c r="N362" s="122">
        <v>2.1171144403535012</v>
      </c>
      <c r="O362" s="122">
        <v>1.8421981191759844</v>
      </c>
      <c r="P362" s="122">
        <v>1.7111687093815862</v>
      </c>
      <c r="Q362" s="122">
        <v>1.9786038659900858</v>
      </c>
      <c r="R362" s="122">
        <v>1.9805522685814438</v>
      </c>
      <c r="S362" s="122">
        <v>1.5611114661057133</v>
      </c>
      <c r="T362" s="122">
        <v>1.6624643106700236</v>
      </c>
      <c r="U362" s="122">
        <v>1.8534618998590491</v>
      </c>
      <c r="V362" s="122">
        <v>2.2327347229025869</v>
      </c>
      <c r="W362" s="122">
        <v>2.6216138992656237</v>
      </c>
      <c r="X362" s="122">
        <v>2.7484751345031335</v>
      </c>
      <c r="Y362" s="122">
        <v>1.4262412835785094</v>
      </c>
      <c r="DA362" s="130" t="s">
        <v>3827</v>
      </c>
    </row>
    <row r="363" spans="1:105" ht="12" customHeight="1" x14ac:dyDescent="0.25">
      <c r="A363" s="97" t="s">
        <v>175</v>
      </c>
      <c r="B363" s="98"/>
      <c r="C363" s="98">
        <v>1.5301621369784626</v>
      </c>
      <c r="D363" s="98">
        <v>1.5232939268530385</v>
      </c>
      <c r="E363" s="98">
        <v>1.5674877792771786</v>
      </c>
      <c r="F363" s="98">
        <v>1.8046221213956979</v>
      </c>
      <c r="G363" s="98">
        <v>2.1911286388183169</v>
      </c>
      <c r="H363" s="98">
        <v>2.3326787530626873</v>
      </c>
      <c r="I363" s="98">
        <v>2.4810147704439411</v>
      </c>
      <c r="J363" s="98">
        <v>1.9947057008588216</v>
      </c>
      <c r="K363" s="98">
        <v>2.7660506527169688</v>
      </c>
      <c r="L363" s="98">
        <v>2.6989076662817699</v>
      </c>
      <c r="M363" s="98">
        <v>2.8940776735326996</v>
      </c>
      <c r="N363" s="98">
        <v>2.1171144403535012</v>
      </c>
      <c r="O363" s="98">
        <v>1.8421981191759844</v>
      </c>
      <c r="P363" s="98">
        <v>1.7111687093815862</v>
      </c>
      <c r="Q363" s="98">
        <v>1.9786038659900858</v>
      </c>
      <c r="R363" s="98">
        <v>1.9805522685814438</v>
      </c>
      <c r="S363" s="98">
        <v>1.5611114661057133</v>
      </c>
      <c r="T363" s="98">
        <v>1.6624643106700236</v>
      </c>
      <c r="U363" s="98">
        <v>1.8534618998590491</v>
      </c>
      <c r="V363" s="98">
        <v>2.2327347229025869</v>
      </c>
      <c r="W363" s="98">
        <v>2.6216138992656237</v>
      </c>
      <c r="X363" s="98">
        <v>2.7484751345031335</v>
      </c>
      <c r="Y363" s="98">
        <v>1.4262412835785094</v>
      </c>
      <c r="DA363" s="63" t="s">
        <v>3828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3829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21036.698642080664</v>
      </c>
      <c r="D366" s="117">
        <f t="shared" si="204"/>
        <v>19396.704859629306</v>
      </c>
      <c r="E366" s="117">
        <f t="shared" si="204"/>
        <v>19762.313399452785</v>
      </c>
      <c r="F366" s="117">
        <f t="shared" si="204"/>
        <v>18366.761119962099</v>
      </c>
      <c r="G366" s="117">
        <f t="shared" si="204"/>
        <v>17197.468013952301</v>
      </c>
      <c r="H366" s="117">
        <f t="shared" si="204"/>
        <v>16732.061580703459</v>
      </c>
      <c r="I366" s="117">
        <f t="shared" si="204"/>
        <v>15094.500369652967</v>
      </c>
      <c r="J366" s="117">
        <f t="shared" si="204"/>
        <v>15601.725904785857</v>
      </c>
      <c r="K366" s="117">
        <f t="shared" si="204"/>
        <v>14956.304565970036</v>
      </c>
      <c r="L366" s="117">
        <f t="shared" si="204"/>
        <v>16468.795302727853</v>
      </c>
      <c r="M366" s="117">
        <f t="shared" si="204"/>
        <v>12249.341052623713</v>
      </c>
      <c r="N366" s="117">
        <f t="shared" si="204"/>
        <v>12971.260407737853</v>
      </c>
      <c r="O366" s="117">
        <f t="shared" si="204"/>
        <v>13194.374328912778</v>
      </c>
      <c r="P366" s="117">
        <f t="shared" si="204"/>
        <v>9729.6973609650049</v>
      </c>
      <c r="Q366" s="117">
        <f t="shared" si="204"/>
        <v>9888.7121205477397</v>
      </c>
      <c r="R366" s="117">
        <f t="shared" ref="R366:V366" si="205">R367+R370+R372+R381</f>
        <v>9992.1035381334477</v>
      </c>
      <c r="S366" s="117">
        <f t="shared" si="205"/>
        <v>9390.5456185558669</v>
      </c>
      <c r="T366" s="117">
        <f t="shared" si="205"/>
        <v>8986.6232327269208</v>
      </c>
      <c r="U366" s="117">
        <f t="shared" si="205"/>
        <v>8419.4681344036817</v>
      </c>
      <c r="V366" s="117">
        <f t="shared" si="205"/>
        <v>7444.3332360896029</v>
      </c>
      <c r="W366" s="117">
        <f t="shared" ref="W366:Y366" si="206">W367+W370+W372+W381</f>
        <v>7680.1704729968706</v>
      </c>
      <c r="X366" s="117">
        <f t="shared" si="206"/>
        <v>5398.2416017348432</v>
      </c>
      <c r="Y366" s="117">
        <f t="shared" si="206"/>
        <v>4520.5301144078312</v>
      </c>
      <c r="DA366" s="129" t="s">
        <v>3980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18798.134571929892</v>
      </c>
      <c r="D367" s="122">
        <f t="shared" si="207"/>
        <v>17164.069109347853</v>
      </c>
      <c r="E367" s="122">
        <f t="shared" si="207"/>
        <v>17537.459481444053</v>
      </c>
      <c r="F367" s="122">
        <f t="shared" si="207"/>
        <v>15946.382908255611</v>
      </c>
      <c r="G367" s="122">
        <f t="shared" si="207"/>
        <v>14757.316263981631</v>
      </c>
      <c r="H367" s="122">
        <f t="shared" si="207"/>
        <v>14150.040172723442</v>
      </c>
      <c r="I367" s="122">
        <f t="shared" si="207"/>
        <v>12677.295130494036</v>
      </c>
      <c r="J367" s="122">
        <f t="shared" si="207"/>
        <v>13178.615668261491</v>
      </c>
      <c r="K367" s="122">
        <f t="shared" si="207"/>
        <v>12491.879904485691</v>
      </c>
      <c r="L367" s="122">
        <f t="shared" si="207"/>
        <v>14081.577845935804</v>
      </c>
      <c r="M367" s="122">
        <f t="shared" si="207"/>
        <v>10104.262531791073</v>
      </c>
      <c r="N367" s="122">
        <f t="shared" si="207"/>
        <v>10681.463447030737</v>
      </c>
      <c r="O367" s="122">
        <f t="shared" si="207"/>
        <v>10978.037275848981</v>
      </c>
      <c r="P367" s="122">
        <f t="shared" si="207"/>
        <v>7552.1873686793151</v>
      </c>
      <c r="Q367" s="122">
        <f t="shared" si="207"/>
        <v>7808.3634870487431</v>
      </c>
      <c r="R367" s="122">
        <f t="shared" ref="R367:V367" si="208">SUM(R368:R369)</f>
        <v>7845.0402277965259</v>
      </c>
      <c r="S367" s="122">
        <f t="shared" si="208"/>
        <v>7327.4884733029457</v>
      </c>
      <c r="T367" s="122">
        <f t="shared" si="208"/>
        <v>6944.1270901915505</v>
      </c>
      <c r="U367" s="122">
        <f t="shared" si="208"/>
        <v>6299.7600109985433</v>
      </c>
      <c r="V367" s="122">
        <f t="shared" si="208"/>
        <v>5600.3892244777016</v>
      </c>
      <c r="W367" s="122">
        <f t="shared" ref="W367:Y367" si="209">SUM(W368:W369)</f>
        <v>5834.1658802975007</v>
      </c>
      <c r="X367" s="122">
        <f t="shared" si="209"/>
        <v>4047.8294823100487</v>
      </c>
      <c r="Y367" s="122">
        <f t="shared" si="209"/>
        <v>3259.344243474412</v>
      </c>
      <c r="DA367" s="130" t="s">
        <v>3981</v>
      </c>
    </row>
    <row r="368" spans="1:105" ht="12" customHeight="1" x14ac:dyDescent="0.25">
      <c r="A368" s="97" t="s">
        <v>212</v>
      </c>
      <c r="B368" s="98"/>
      <c r="C368" s="98">
        <v>18554.08972583912</v>
      </c>
      <c r="D368" s="98">
        <v>16944.73470210177</v>
      </c>
      <c r="E368" s="98">
        <v>17315.188227025468</v>
      </c>
      <c r="F368" s="98">
        <v>15742.621907288813</v>
      </c>
      <c r="G368" s="98">
        <v>14569.991321426309</v>
      </c>
      <c r="H368" s="98">
        <v>13972.686356776299</v>
      </c>
      <c r="I368" s="98">
        <v>12518.967920434399</v>
      </c>
      <c r="J368" s="98">
        <v>13012.661336063389</v>
      </c>
      <c r="K368" s="98">
        <v>12334.625883682747</v>
      </c>
      <c r="L368" s="98">
        <v>13904.257095949497</v>
      </c>
      <c r="M368" s="98">
        <v>9975.5613393772928</v>
      </c>
      <c r="N368" s="98">
        <v>10541.335127862352</v>
      </c>
      <c r="O368" s="98">
        <v>10827.681491264588</v>
      </c>
      <c r="P368" s="98">
        <v>7443.3335210264077</v>
      </c>
      <c r="Q368" s="98">
        <v>7691.46195696416</v>
      </c>
      <c r="R368" s="98">
        <v>7725.4692912832661</v>
      </c>
      <c r="S368" s="98">
        <v>7214.6289015985994</v>
      </c>
      <c r="T368" s="98">
        <v>6836.0081289489135</v>
      </c>
      <c r="U368" s="98">
        <v>6200.2559142917471</v>
      </c>
      <c r="V368" s="98">
        <v>5514.9061870482901</v>
      </c>
      <c r="W368" s="98">
        <v>5743.8972477178377</v>
      </c>
      <c r="X368" s="98">
        <v>3987.2259841078335</v>
      </c>
      <c r="Y368" s="98">
        <v>3210.6978269483116</v>
      </c>
      <c r="DA368" s="63" t="s">
        <v>3982</v>
      </c>
    </row>
    <row r="369" spans="1:105" ht="12" customHeight="1" x14ac:dyDescent="0.25">
      <c r="A369" s="97" t="s">
        <v>53</v>
      </c>
      <c r="B369" s="98"/>
      <c r="C369" s="98">
        <v>244.04484609077278</v>
      </c>
      <c r="D369" s="98">
        <v>219.33440724608252</v>
      </c>
      <c r="E369" s="98">
        <v>222.27125441858379</v>
      </c>
      <c r="F369" s="98">
        <v>203.76100096679838</v>
      </c>
      <c r="G369" s="98">
        <v>187.32494255532217</v>
      </c>
      <c r="H369" s="98">
        <v>177.35381594714283</v>
      </c>
      <c r="I369" s="98">
        <v>158.32721005963683</v>
      </c>
      <c r="J369" s="98">
        <v>165.95433219810118</v>
      </c>
      <c r="K369" s="98">
        <v>157.25402080294339</v>
      </c>
      <c r="L369" s="98">
        <v>177.32074998630702</v>
      </c>
      <c r="M369" s="98">
        <v>128.70119241378094</v>
      </c>
      <c r="N369" s="98">
        <v>140.12831916838513</v>
      </c>
      <c r="O369" s="98">
        <v>150.35578458439406</v>
      </c>
      <c r="P369" s="98">
        <v>108.85384765290705</v>
      </c>
      <c r="Q369" s="98">
        <v>116.90153008458327</v>
      </c>
      <c r="R369" s="98">
        <v>119.57093651325974</v>
      </c>
      <c r="S369" s="98">
        <v>112.85957170434622</v>
      </c>
      <c r="T369" s="98">
        <v>108.11896124263662</v>
      </c>
      <c r="U369" s="98">
        <v>99.504096706795906</v>
      </c>
      <c r="V369" s="98">
        <v>85.483037429411723</v>
      </c>
      <c r="W369" s="98">
        <v>90.268632579663048</v>
      </c>
      <c r="X369" s="98">
        <v>60.603498202215178</v>
      </c>
      <c r="Y369" s="98">
        <v>48.646416526100658</v>
      </c>
      <c r="DA369" s="63" t="s">
        <v>3983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4.8971977883316331</v>
      </c>
      <c r="D370" s="122">
        <f t="shared" si="210"/>
        <v>1.6211083438620959</v>
      </c>
      <c r="E370" s="122">
        <f t="shared" si="210"/>
        <v>5.4356782610056102</v>
      </c>
      <c r="F370" s="122">
        <f t="shared" si="210"/>
        <v>2.3367110639206845</v>
      </c>
      <c r="G370" s="122">
        <f t="shared" si="210"/>
        <v>14.792809933740449</v>
      </c>
      <c r="H370" s="122">
        <f t="shared" si="210"/>
        <v>38.598747739188902</v>
      </c>
      <c r="I370" s="122">
        <f t="shared" si="210"/>
        <v>11.799589212016107</v>
      </c>
      <c r="J370" s="122">
        <f t="shared" si="210"/>
        <v>10.760521624723355</v>
      </c>
      <c r="K370" s="122">
        <f t="shared" si="210"/>
        <v>2.4684453242102786</v>
      </c>
      <c r="L370" s="122">
        <f t="shared" si="210"/>
        <v>13.379589045326492</v>
      </c>
      <c r="M370" s="122">
        <f t="shared" si="210"/>
        <v>1.9761924714996175</v>
      </c>
      <c r="N370" s="122">
        <f t="shared" si="210"/>
        <v>11.36291883787707</v>
      </c>
      <c r="O370" s="122">
        <f t="shared" si="210"/>
        <v>18.909243526004271</v>
      </c>
      <c r="P370" s="122">
        <f t="shared" si="210"/>
        <v>10.379119713357415</v>
      </c>
      <c r="Q370" s="122">
        <f t="shared" si="210"/>
        <v>6.6776190128982673</v>
      </c>
      <c r="R370" s="122">
        <f t="shared" si="210"/>
        <v>10.399982210102285</v>
      </c>
      <c r="S370" s="122">
        <f t="shared" si="210"/>
        <v>9.5600732337134904</v>
      </c>
      <c r="T370" s="122">
        <f t="shared" si="210"/>
        <v>4.5933348826402369</v>
      </c>
      <c r="U370" s="122">
        <f t="shared" si="210"/>
        <v>30.246058119414208</v>
      </c>
      <c r="V370" s="122">
        <f t="shared" si="210"/>
        <v>46.897401013950059</v>
      </c>
      <c r="W370" s="122">
        <f t="shared" si="210"/>
        <v>28.271962081818845</v>
      </c>
      <c r="X370" s="122">
        <f t="shared" si="210"/>
        <v>21.749612404640622</v>
      </c>
      <c r="Y370" s="122">
        <f t="shared" si="210"/>
        <v>21.986052433705389</v>
      </c>
      <c r="DA370" s="130" t="s">
        <v>3984</v>
      </c>
    </row>
    <row r="371" spans="1:105" ht="12" customHeight="1" x14ac:dyDescent="0.25">
      <c r="A371" s="97" t="s">
        <v>53</v>
      </c>
      <c r="B371" s="98"/>
      <c r="C371" s="98">
        <f>RES_hhdet_in_fech!C67</f>
        <v>4.8971977883316331</v>
      </c>
      <c r="D371" s="98">
        <f>RES_hhdet_in_fech!D67</f>
        <v>1.6211083438620959</v>
      </c>
      <c r="E371" s="98">
        <f>RES_hhdet_in_fech!E67</f>
        <v>5.4356782610056102</v>
      </c>
      <c r="F371" s="98">
        <f>RES_hhdet_in_fech!F67</f>
        <v>2.3367110639206845</v>
      </c>
      <c r="G371" s="98">
        <f>RES_hhdet_in_fech!G67</f>
        <v>14.792809933740449</v>
      </c>
      <c r="H371" s="98">
        <f>RES_hhdet_in_fech!H67</f>
        <v>38.598747739188902</v>
      </c>
      <c r="I371" s="98">
        <f>RES_hhdet_in_fech!I67</f>
        <v>11.799589212016107</v>
      </c>
      <c r="J371" s="98">
        <f>RES_hhdet_in_fech!J67</f>
        <v>10.760521624723355</v>
      </c>
      <c r="K371" s="98">
        <f>RES_hhdet_in_fech!K67</f>
        <v>2.4684453242102786</v>
      </c>
      <c r="L371" s="98">
        <f>RES_hhdet_in_fech!L67</f>
        <v>13.379589045326492</v>
      </c>
      <c r="M371" s="98">
        <f>RES_hhdet_in_fech!M67</f>
        <v>1.9761924714996175</v>
      </c>
      <c r="N371" s="98">
        <f>RES_hhdet_in_fech!N67</f>
        <v>11.36291883787707</v>
      </c>
      <c r="O371" s="98">
        <f>RES_hhdet_in_fech!O67</f>
        <v>18.909243526004271</v>
      </c>
      <c r="P371" s="98">
        <f>RES_hhdet_in_fech!P67</f>
        <v>10.379119713357415</v>
      </c>
      <c r="Q371" s="98">
        <f>RES_hhdet_in_fech!Q67</f>
        <v>6.6776190128982673</v>
      </c>
      <c r="R371" s="98">
        <f>RES_hhdet_in_fech!R67</f>
        <v>10.399982210102285</v>
      </c>
      <c r="S371" s="98">
        <f>RES_hhdet_in_fech!S67</f>
        <v>9.5600732337134904</v>
      </c>
      <c r="T371" s="98">
        <f>RES_hhdet_in_fech!T67</f>
        <v>4.5933348826402369</v>
      </c>
      <c r="U371" s="98">
        <f>RES_hhdet_in_fech!U67</f>
        <v>30.246058119414208</v>
      </c>
      <c r="V371" s="98">
        <f>RES_hhdet_in_fech!V67</f>
        <v>46.897401013950059</v>
      </c>
      <c r="W371" s="98">
        <f>RES_hhdet_in_fech!W67</f>
        <v>28.271962081818845</v>
      </c>
      <c r="X371" s="98">
        <f>RES_hhdet_in_fech!X67</f>
        <v>21.749612404640622</v>
      </c>
      <c r="Y371" s="98">
        <f>RES_hhdet_in_fech!Y67</f>
        <v>21.986052433705389</v>
      </c>
      <c r="DA371" s="63" t="s">
        <v>3985</v>
      </c>
    </row>
    <row r="372" spans="1:105" ht="12" customHeight="1" x14ac:dyDescent="0.25">
      <c r="A372" s="121" t="s">
        <v>55</v>
      </c>
      <c r="B372" s="122"/>
      <c r="C372" s="122">
        <v>1914.5129755005294</v>
      </c>
      <c r="D372" s="122">
        <v>1915.4180311200498</v>
      </c>
      <c r="E372" s="122">
        <v>1877.2249870831899</v>
      </c>
      <c r="F372" s="122">
        <v>2067.1108958226332</v>
      </c>
      <c r="G372" s="122">
        <v>2063.0096991098703</v>
      </c>
      <c r="H372" s="122">
        <v>2179.5897690380425</v>
      </c>
      <c r="I372" s="122">
        <v>2049.3520242432332</v>
      </c>
      <c r="J372" s="122">
        <v>2112.9419607869672</v>
      </c>
      <c r="K372" s="122">
        <v>2144.1455576481239</v>
      </c>
      <c r="L372" s="122">
        <v>2046.5919117484132</v>
      </c>
      <c r="M372" s="122">
        <v>1848.8260085294244</v>
      </c>
      <c r="N372" s="122">
        <v>1963.4286116046108</v>
      </c>
      <c r="O372" s="122">
        <v>1883.9592645638529</v>
      </c>
      <c r="P372" s="122">
        <v>1853.5181251079262</v>
      </c>
      <c r="Q372" s="122">
        <v>1760.2748147984821</v>
      </c>
      <c r="R372" s="122">
        <v>1812.856740437232</v>
      </c>
      <c r="S372" s="122">
        <v>1747.3639551239219</v>
      </c>
      <c r="T372" s="122">
        <v>1740.3191328611547</v>
      </c>
      <c r="U372" s="122">
        <v>1807.782527775576</v>
      </c>
      <c r="V372" s="122">
        <v>1491.3161590338143</v>
      </c>
      <c r="W372" s="122">
        <v>1517.7739270380916</v>
      </c>
      <c r="X372" s="122">
        <v>1070.0665563429529</v>
      </c>
      <c r="Y372" s="122">
        <v>1019.0096196367889</v>
      </c>
      <c r="DA372" s="130" t="s">
        <v>3986</v>
      </c>
    </row>
    <row r="373" spans="1:105" ht="12" customHeight="1" x14ac:dyDescent="0.25">
      <c r="A373" s="97" t="s">
        <v>134</v>
      </c>
      <c r="B373" s="98"/>
      <c r="C373" s="98">
        <v>2035.8943534129874</v>
      </c>
      <c r="D373" s="98">
        <v>1981.5901169148178</v>
      </c>
      <c r="E373" s="98">
        <v>1894.1130832641468</v>
      </c>
      <c r="F373" s="98">
        <v>2161.2539982952117</v>
      </c>
      <c r="G373" s="98">
        <v>2133.8645933925932</v>
      </c>
      <c r="H373" s="98">
        <v>2190.7154271774625</v>
      </c>
      <c r="I373" s="98">
        <v>2049.6718827953659</v>
      </c>
      <c r="J373" s="98">
        <v>2113.4131512249046</v>
      </c>
      <c r="K373" s="98">
        <v>2145.4531032766276</v>
      </c>
      <c r="L373" s="98">
        <v>2047.4490921876941</v>
      </c>
      <c r="M373" s="98">
        <v>1848.1330754018493</v>
      </c>
      <c r="N373" s="98">
        <v>1964.4124517155446</v>
      </c>
      <c r="O373" s="98">
        <v>1884.8613413504786</v>
      </c>
      <c r="P373" s="98">
        <v>1850.7151812152053</v>
      </c>
      <c r="Q373" s="98">
        <v>1748.8565294355569</v>
      </c>
      <c r="R373" s="98">
        <v>1813.5764176129301</v>
      </c>
      <c r="S373" s="98">
        <v>1747.7734198739286</v>
      </c>
      <c r="T373" s="98">
        <v>1740.7609164545938</v>
      </c>
      <c r="U373" s="98">
        <v>1827.7916265721749</v>
      </c>
      <c r="V373" s="98">
        <v>1501.9301567965858</v>
      </c>
      <c r="W373" s="98">
        <v>1556.0945470085956</v>
      </c>
      <c r="X373" s="98">
        <v>1094.5498261051378</v>
      </c>
      <c r="Y373" s="98">
        <v>1026.380722222586</v>
      </c>
      <c r="DA373" s="63" t="s">
        <v>3987</v>
      </c>
    </row>
    <row r="374" spans="1:105" ht="12" customHeight="1" x14ac:dyDescent="0.25">
      <c r="A374" s="97" t="s">
        <v>133</v>
      </c>
      <c r="B374" s="98"/>
      <c r="C374" s="98">
        <v>1546.3938838734259</v>
      </c>
      <c r="D374" s="98">
        <v>1519.4937895788134</v>
      </c>
      <c r="E374" s="98">
        <v>1464.7241650447008</v>
      </c>
      <c r="F374" s="98">
        <v>1655.7610455499409</v>
      </c>
      <c r="G374" s="98">
        <v>1649.4151353964623</v>
      </c>
      <c r="H374" s="98">
        <v>1706.8907833069486</v>
      </c>
      <c r="I374" s="98">
        <v>1624.0144027850008</v>
      </c>
      <c r="J374" s="98">
        <v>1653.8899511462444</v>
      </c>
      <c r="K374" s="98">
        <v>1699.910630964903</v>
      </c>
      <c r="L374" s="98">
        <v>1633.6918553397343</v>
      </c>
      <c r="M374" s="98">
        <v>1478.1715365633263</v>
      </c>
      <c r="N374" s="98">
        <v>1593.8559114533482</v>
      </c>
      <c r="O374" s="98">
        <v>1520.7264268325932</v>
      </c>
      <c r="P374" s="98">
        <v>1519.1554979922842</v>
      </c>
      <c r="Q374" s="98">
        <v>1477.9895380151188</v>
      </c>
      <c r="R374" s="98">
        <v>1580.6421416373482</v>
      </c>
      <c r="S374" s="98">
        <v>1544.9128837276132</v>
      </c>
      <c r="T374" s="98">
        <v>1536.0596244186856</v>
      </c>
      <c r="U374" s="98">
        <v>1623.421365807726</v>
      </c>
      <c r="V374" s="98">
        <v>1307.282702602821</v>
      </c>
      <c r="W374" s="98">
        <v>1354.690016278644</v>
      </c>
      <c r="X374" s="98">
        <v>976.08936722822864</v>
      </c>
      <c r="Y374" s="98">
        <v>922.22840465926674</v>
      </c>
      <c r="DA374" s="63" t="s">
        <v>3988</v>
      </c>
    </row>
    <row r="375" spans="1:105" ht="12" customHeight="1" x14ac:dyDescent="0.25">
      <c r="A375" s="100" t="s">
        <v>212</v>
      </c>
      <c r="B375" s="101"/>
      <c r="C375" s="101">
        <v>831.29891161752221</v>
      </c>
      <c r="D375" s="101">
        <v>828.52229163762843</v>
      </c>
      <c r="E375" s="101">
        <v>806.29463120585342</v>
      </c>
      <c r="F375" s="101">
        <v>861.41425701841695</v>
      </c>
      <c r="G375" s="101">
        <v>868.80088123985502</v>
      </c>
      <c r="H375" s="101">
        <v>905.49307502532258</v>
      </c>
      <c r="I375" s="101">
        <v>897.35575287933045</v>
      </c>
      <c r="J375" s="101">
        <v>845.03968615002429</v>
      </c>
      <c r="K375" s="101">
        <v>885.89513515702026</v>
      </c>
      <c r="L375" s="101">
        <v>850.19690624692612</v>
      </c>
      <c r="M375" s="101">
        <v>737.88037788107397</v>
      </c>
      <c r="N375" s="101">
        <v>789.30529972464853</v>
      </c>
      <c r="O375" s="101">
        <v>632.2230600373706</v>
      </c>
      <c r="P375" s="101">
        <v>579.94856426846377</v>
      </c>
      <c r="Q375" s="101">
        <v>595.10240311563894</v>
      </c>
      <c r="R375" s="101">
        <v>750.68286447910759</v>
      </c>
      <c r="S375" s="101">
        <v>765.54635643538859</v>
      </c>
      <c r="T375" s="101">
        <v>696.1261977827445</v>
      </c>
      <c r="U375" s="101">
        <v>735.01533444820188</v>
      </c>
      <c r="V375" s="101">
        <v>425.08847270124619</v>
      </c>
      <c r="W375" s="101">
        <v>396.53765508688207</v>
      </c>
      <c r="X375" s="101">
        <v>381.34939193124757</v>
      </c>
      <c r="Y375" s="101">
        <v>396.35584424637642</v>
      </c>
      <c r="DA375" s="131" t="s">
        <v>3989</v>
      </c>
    </row>
    <row r="376" spans="1:105" ht="12" customHeight="1" x14ac:dyDescent="0.25">
      <c r="A376" s="103" t="s">
        <v>52</v>
      </c>
      <c r="B376" s="104"/>
      <c r="C376" s="104">
        <v>715.09497225590371</v>
      </c>
      <c r="D376" s="104">
        <v>690.97149794118513</v>
      </c>
      <c r="E376" s="104">
        <v>658.42953383884742</v>
      </c>
      <c r="F376" s="104">
        <v>794.346788531524</v>
      </c>
      <c r="G376" s="104">
        <v>780.61425415660722</v>
      </c>
      <c r="H376" s="104">
        <v>801.39770828162591</v>
      </c>
      <c r="I376" s="104">
        <v>726.65864990567081</v>
      </c>
      <c r="J376" s="104">
        <v>808.85026499621995</v>
      </c>
      <c r="K376" s="104">
        <v>814.01549580788264</v>
      </c>
      <c r="L376" s="104">
        <v>783.49494909280816</v>
      </c>
      <c r="M376" s="104">
        <v>740.29115868225222</v>
      </c>
      <c r="N376" s="104">
        <v>804.55061172869978</v>
      </c>
      <c r="O376" s="104">
        <v>888.50336679522252</v>
      </c>
      <c r="P376" s="104">
        <v>939.2069337238205</v>
      </c>
      <c r="Q376" s="104">
        <v>882.88713489948009</v>
      </c>
      <c r="R376" s="104">
        <v>829.95927715824064</v>
      </c>
      <c r="S376" s="104">
        <v>779.36652729222465</v>
      </c>
      <c r="T376" s="104">
        <v>839.93342663594115</v>
      </c>
      <c r="U376" s="104">
        <v>888.40603135952415</v>
      </c>
      <c r="V376" s="104">
        <v>882.19422990157477</v>
      </c>
      <c r="W376" s="104">
        <v>958.15236119176154</v>
      </c>
      <c r="X376" s="104">
        <v>594.73997529698102</v>
      </c>
      <c r="Y376" s="104">
        <v>525.87256041289038</v>
      </c>
      <c r="DA376" s="132" t="s">
        <v>3990</v>
      </c>
    </row>
    <row r="377" spans="1:105" ht="12" customHeight="1" x14ac:dyDescent="0.25">
      <c r="A377" s="106" t="s">
        <v>122</v>
      </c>
      <c r="B377" s="101"/>
      <c r="C377" s="101">
        <v>1784.3840993876377</v>
      </c>
      <c r="D377" s="101">
        <v>1793.2996202471038</v>
      </c>
      <c r="E377" s="101">
        <v>1807.8299640852288</v>
      </c>
      <c r="F377" s="101">
        <v>1888.3201780447278</v>
      </c>
      <c r="G377" s="101">
        <v>1959.5578499313235</v>
      </c>
      <c r="H377" s="101">
        <v>2041.7974821721104</v>
      </c>
      <c r="I377" s="101">
        <v>0</v>
      </c>
      <c r="J377" s="101">
        <v>0</v>
      </c>
      <c r="K377" s="101">
        <v>0</v>
      </c>
      <c r="L377" s="101">
        <v>1989.9012200212928</v>
      </c>
      <c r="M377" s="101">
        <v>1926.9679944477543</v>
      </c>
      <c r="N377" s="101">
        <v>1974.3975620843498</v>
      </c>
      <c r="O377" s="101">
        <v>1936.4721669388352</v>
      </c>
      <c r="P377" s="101">
        <v>1948.8842312231786</v>
      </c>
      <c r="Q377" s="101">
        <v>1891.8826491678119</v>
      </c>
      <c r="R377" s="101">
        <v>0</v>
      </c>
      <c r="S377" s="101">
        <v>0</v>
      </c>
      <c r="T377" s="101">
        <v>1804.2864645016946</v>
      </c>
      <c r="U377" s="101">
        <v>1764.2990225515496</v>
      </c>
      <c r="V377" s="101">
        <v>1493.2507333620777</v>
      </c>
      <c r="W377" s="101">
        <v>1346.1711066365021</v>
      </c>
      <c r="X377" s="101">
        <v>1090.6531785224083</v>
      </c>
      <c r="Y377" s="101">
        <v>1023.2977408467202</v>
      </c>
      <c r="DA377" s="131" t="s">
        <v>3991</v>
      </c>
    </row>
    <row r="378" spans="1:105" ht="12" customHeight="1" x14ac:dyDescent="0.25">
      <c r="A378" s="107" t="s">
        <v>121</v>
      </c>
      <c r="B378" s="104"/>
      <c r="C378" s="104">
        <v>1437.3896826876676</v>
      </c>
      <c r="D378" s="104">
        <v>1451.4667959132055</v>
      </c>
      <c r="E378" s="104">
        <v>1469.1702322989834</v>
      </c>
      <c r="F378" s="104">
        <v>1518.8264437418768</v>
      </c>
      <c r="G378" s="104">
        <v>1582.7937772453142</v>
      </c>
      <c r="H378" s="104">
        <v>1654.7855469575898</v>
      </c>
      <c r="I378" s="104">
        <v>0</v>
      </c>
      <c r="J378" s="104">
        <v>0</v>
      </c>
      <c r="K378" s="104">
        <v>0</v>
      </c>
      <c r="L378" s="104">
        <v>0</v>
      </c>
      <c r="M378" s="104">
        <v>1567.2868459512681</v>
      </c>
      <c r="N378" s="104">
        <v>1614.1656552784809</v>
      </c>
      <c r="O378" s="104">
        <v>1556.8094603411059</v>
      </c>
      <c r="P378" s="104">
        <v>1572.7843038847714</v>
      </c>
      <c r="Q378" s="104">
        <v>1558.6554200295636</v>
      </c>
      <c r="R378" s="104">
        <v>0</v>
      </c>
      <c r="S378" s="104">
        <v>0</v>
      </c>
      <c r="T378" s="104">
        <v>0</v>
      </c>
      <c r="U378" s="104">
        <v>1515.7818239951152</v>
      </c>
      <c r="V378" s="104">
        <v>1248.5659635894449</v>
      </c>
      <c r="W378" s="104">
        <v>1123.4702802850168</v>
      </c>
      <c r="X378" s="104">
        <v>949.38784682817322</v>
      </c>
      <c r="Y378" s="104">
        <v>905.32692579711841</v>
      </c>
      <c r="DA378" s="132" t="s">
        <v>3992</v>
      </c>
    </row>
    <row r="379" spans="1:105" ht="12" customHeight="1" x14ac:dyDescent="0.25">
      <c r="A379" s="108" t="s">
        <v>53</v>
      </c>
      <c r="B379" s="98"/>
      <c r="C379" s="98">
        <v>728.59040925064483</v>
      </c>
      <c r="D379" s="98">
        <v>749.81502021812264</v>
      </c>
      <c r="E379" s="98">
        <v>769.73696963774501</v>
      </c>
      <c r="F379" s="98">
        <v>752.37473857755515</v>
      </c>
      <c r="G379" s="98">
        <v>797.65881260928893</v>
      </c>
      <c r="H379" s="98">
        <v>843.61267867287756</v>
      </c>
      <c r="I379" s="98">
        <v>0</v>
      </c>
      <c r="J379" s="98">
        <v>0</v>
      </c>
      <c r="K379" s="98">
        <v>0</v>
      </c>
      <c r="L379" s="98">
        <v>0</v>
      </c>
      <c r="M379" s="98">
        <v>769.98257566975678</v>
      </c>
      <c r="N379" s="98">
        <v>792.8329596940481</v>
      </c>
      <c r="O379" s="98">
        <v>649.15628533157224</v>
      </c>
      <c r="P379" s="98">
        <v>610.3312693372751</v>
      </c>
      <c r="Q379" s="98">
        <v>643.84996848443279</v>
      </c>
      <c r="R379" s="98">
        <v>0</v>
      </c>
      <c r="S379" s="98">
        <v>0</v>
      </c>
      <c r="T379" s="98">
        <v>0</v>
      </c>
      <c r="U379" s="98">
        <v>706.08723882543245</v>
      </c>
      <c r="V379" s="98">
        <v>420.07481954029521</v>
      </c>
      <c r="W379" s="98">
        <v>334.79524329912266</v>
      </c>
      <c r="X379" s="98">
        <v>377.81736499800667</v>
      </c>
      <c r="Y379" s="98">
        <v>394.00650732002043</v>
      </c>
      <c r="DA379" s="63" t="s">
        <v>3993</v>
      </c>
    </row>
    <row r="380" spans="1:105" ht="12" customHeight="1" x14ac:dyDescent="0.25">
      <c r="A380" s="108" t="s">
        <v>52</v>
      </c>
      <c r="B380" s="98"/>
      <c r="C380" s="98">
        <v>708.79927343702298</v>
      </c>
      <c r="D380" s="98">
        <v>701.65177569508262</v>
      </c>
      <c r="E380" s="98">
        <v>699.43326266123836</v>
      </c>
      <c r="F380" s="98">
        <v>766.45170516432177</v>
      </c>
      <c r="G380" s="98">
        <v>785.13496463602542</v>
      </c>
      <c r="H380" s="98">
        <v>811.17286828471185</v>
      </c>
      <c r="I380" s="98">
        <v>0</v>
      </c>
      <c r="J380" s="98">
        <v>0</v>
      </c>
      <c r="K380" s="98">
        <v>0</v>
      </c>
      <c r="L380" s="98">
        <v>0</v>
      </c>
      <c r="M380" s="98">
        <v>797.30427028151109</v>
      </c>
      <c r="N380" s="98">
        <v>821.33269558443249</v>
      </c>
      <c r="O380" s="98">
        <v>907.6531750095337</v>
      </c>
      <c r="P380" s="98">
        <v>962.45303454749603</v>
      </c>
      <c r="Q380" s="98">
        <v>914.80545154513072</v>
      </c>
      <c r="R380" s="98">
        <v>0</v>
      </c>
      <c r="S380" s="98">
        <v>0</v>
      </c>
      <c r="T380" s="98">
        <v>0</v>
      </c>
      <c r="U380" s="98">
        <v>809.6945851696828</v>
      </c>
      <c r="V380" s="98">
        <v>828.49114404914963</v>
      </c>
      <c r="W380" s="98">
        <v>788.67503698589417</v>
      </c>
      <c r="X380" s="98">
        <v>571.57048183016661</v>
      </c>
      <c r="Y380" s="98">
        <v>511.32041847709797</v>
      </c>
      <c r="DA380" s="63" t="s">
        <v>3994</v>
      </c>
    </row>
    <row r="381" spans="1:105" ht="12" customHeight="1" x14ac:dyDescent="0.25">
      <c r="A381" s="121" t="s">
        <v>54</v>
      </c>
      <c r="B381" s="122"/>
      <c r="C381" s="122">
        <v>319.1538968619152</v>
      </c>
      <c r="D381" s="122">
        <v>315.59661081754228</v>
      </c>
      <c r="E381" s="122">
        <v>342.1932526645366</v>
      </c>
      <c r="F381" s="122">
        <v>350.93060481993246</v>
      </c>
      <c r="G381" s="122">
        <v>362.34924092705785</v>
      </c>
      <c r="H381" s="122">
        <v>363.8328912027871</v>
      </c>
      <c r="I381" s="122">
        <v>356.05362570368231</v>
      </c>
      <c r="J381" s="122">
        <v>299.4077541126747</v>
      </c>
      <c r="K381" s="122">
        <v>317.81065851201134</v>
      </c>
      <c r="L381" s="122">
        <v>327.24595599831071</v>
      </c>
      <c r="M381" s="122">
        <v>294.27631983171557</v>
      </c>
      <c r="N381" s="122">
        <v>315.00543026462719</v>
      </c>
      <c r="O381" s="122">
        <v>313.46854497393832</v>
      </c>
      <c r="P381" s="122">
        <v>313.6127474644058</v>
      </c>
      <c r="Q381" s="122">
        <v>313.39619968761502</v>
      </c>
      <c r="R381" s="122">
        <v>323.80658768958733</v>
      </c>
      <c r="S381" s="122">
        <v>306.13311689528609</v>
      </c>
      <c r="T381" s="122">
        <v>297.58367479157522</v>
      </c>
      <c r="U381" s="122">
        <v>281.67953751014767</v>
      </c>
      <c r="V381" s="122">
        <v>305.7304515641369</v>
      </c>
      <c r="W381" s="122">
        <v>299.95870357945898</v>
      </c>
      <c r="X381" s="122">
        <v>258.59595067720062</v>
      </c>
      <c r="Y381" s="122">
        <v>220.19019886292548</v>
      </c>
      <c r="DA381" s="130" t="s">
        <v>3995</v>
      </c>
    </row>
    <row r="382" spans="1:105" ht="12" customHeight="1" x14ac:dyDescent="0.25">
      <c r="A382" s="97" t="s">
        <v>175</v>
      </c>
      <c r="B382" s="98"/>
      <c r="C382" s="98">
        <v>380.33032443353818</v>
      </c>
      <c r="D382" s="98">
        <v>369.751096553894</v>
      </c>
      <c r="E382" s="98">
        <v>384.60740326494567</v>
      </c>
      <c r="F382" s="98">
        <v>412.95601684591327</v>
      </c>
      <c r="G382" s="98">
        <v>414.8562197716729</v>
      </c>
      <c r="H382" s="98">
        <v>419.09295311295585</v>
      </c>
      <c r="I382" s="98">
        <v>418.70088444152907</v>
      </c>
      <c r="J382" s="98">
        <v>327.06591452163087</v>
      </c>
      <c r="K382" s="98">
        <v>363.90775184741352</v>
      </c>
      <c r="L382" s="98">
        <v>370.25393548699833</v>
      </c>
      <c r="M382" s="98">
        <v>334.71818206391657</v>
      </c>
      <c r="N382" s="98">
        <v>363.52048986298678</v>
      </c>
      <c r="O382" s="98">
        <v>362.3708456380578</v>
      </c>
      <c r="P382" s="98">
        <v>364.10872405764849</v>
      </c>
      <c r="Q382" s="98">
        <v>372.39655789977201</v>
      </c>
      <c r="R382" s="98">
        <v>390.22148394412562</v>
      </c>
      <c r="S382" s="98">
        <v>371.96502763026592</v>
      </c>
      <c r="T382" s="98">
        <v>351.60068698737638</v>
      </c>
      <c r="U382" s="98">
        <v>328.09792064637872</v>
      </c>
      <c r="V382" s="98">
        <v>357.87750979623809</v>
      </c>
      <c r="W382" s="98">
        <v>356.5517268477829</v>
      </c>
      <c r="X382" s="98">
        <v>288.68280732902014</v>
      </c>
      <c r="Y382" s="98">
        <v>265.98575043020617</v>
      </c>
      <c r="DA382" s="63" t="s">
        <v>3996</v>
      </c>
    </row>
    <row r="383" spans="1:105" ht="12" customHeight="1" x14ac:dyDescent="0.25">
      <c r="A383" s="109" t="s">
        <v>120</v>
      </c>
      <c r="B383" s="33"/>
      <c r="C383" s="33">
        <v>299.0748851862532</v>
      </c>
      <c r="D383" s="33">
        <v>292.90776211381376</v>
      </c>
      <c r="E383" s="33">
        <v>317.16715520784658</v>
      </c>
      <c r="F383" s="33">
        <v>319.52382632513519</v>
      </c>
      <c r="G383" s="33">
        <v>333.18699846641323</v>
      </c>
      <c r="H383" s="33">
        <v>322.09403716189007</v>
      </c>
      <c r="I383" s="33">
        <v>315.37304735854315</v>
      </c>
      <c r="J383" s="33">
        <v>275.64139586125452</v>
      </c>
      <c r="K383" s="33">
        <v>284.86640639907989</v>
      </c>
      <c r="L383" s="33">
        <v>281.54340915052035</v>
      </c>
      <c r="M383" s="33">
        <v>262.02347891884</v>
      </c>
      <c r="N383" s="33">
        <v>271.09228880890379</v>
      </c>
      <c r="O383" s="33">
        <v>271.34670291545171</v>
      </c>
      <c r="P383" s="33">
        <v>272.3542722072163</v>
      </c>
      <c r="Q383" s="33">
        <v>285.3059772027637</v>
      </c>
      <c r="R383" s="33">
        <v>279.48707739291183</v>
      </c>
      <c r="S383" s="33">
        <v>275.80674556714848</v>
      </c>
      <c r="T383" s="33">
        <v>270.0596516882585</v>
      </c>
      <c r="U383" s="33">
        <v>262.62582831524486</v>
      </c>
      <c r="V383" s="33">
        <v>273.62540538991345</v>
      </c>
      <c r="W383" s="33">
        <v>264.42747407802949</v>
      </c>
      <c r="X383" s="33">
        <v>188.92283430663616</v>
      </c>
      <c r="Y383" s="33">
        <v>191.02961942359434</v>
      </c>
      <c r="DA383" s="60" t="s">
        <v>3997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11874.245149312988</v>
      </c>
      <c r="D385" s="117">
        <f t="shared" si="211"/>
        <v>11025.909920037424</v>
      </c>
      <c r="E385" s="117">
        <f t="shared" si="211"/>
        <v>11314.52292649724</v>
      </c>
      <c r="F385" s="117">
        <f t="shared" si="211"/>
        <v>10644.289484162564</v>
      </c>
      <c r="G385" s="117">
        <f t="shared" si="211"/>
        <v>10107.105053817264</v>
      </c>
      <c r="H385" s="117">
        <f t="shared" si="211"/>
        <v>9957.2407240113025</v>
      </c>
      <c r="I385" s="117">
        <f t="shared" si="211"/>
        <v>9014.3312819651965</v>
      </c>
      <c r="J385" s="117">
        <f t="shared" si="211"/>
        <v>9406.3794378289058</v>
      </c>
      <c r="K385" s="117">
        <f t="shared" si="211"/>
        <v>9114.0348731470276</v>
      </c>
      <c r="L385" s="117">
        <f t="shared" si="211"/>
        <v>10180.606581648022</v>
      </c>
      <c r="M385" s="117">
        <f t="shared" si="211"/>
        <v>7750.5375275451197</v>
      </c>
      <c r="N385" s="117">
        <f t="shared" si="211"/>
        <v>8534.3710272052722</v>
      </c>
      <c r="O385" s="117">
        <f t="shared" si="211"/>
        <v>9138.3490904933915</v>
      </c>
      <c r="P385" s="117">
        <f t="shared" si="211"/>
        <v>7101.2388147620559</v>
      </c>
      <c r="Q385" s="117">
        <f t="shared" si="211"/>
        <v>7522.4997918120789</v>
      </c>
      <c r="R385" s="117">
        <f t="shared" ref="R385:V385" si="212">R386+R389+R391+R400</f>
        <v>7775.5914852796295</v>
      </c>
      <c r="S385" s="117">
        <f t="shared" si="212"/>
        <v>7436.3503469513489</v>
      </c>
      <c r="T385" s="117">
        <f t="shared" si="212"/>
        <v>7195.8045869105499</v>
      </c>
      <c r="U385" s="117">
        <f t="shared" si="212"/>
        <v>6912.8398158773871</v>
      </c>
      <c r="V385" s="117">
        <f t="shared" si="212"/>
        <v>6241.2638798139633</v>
      </c>
      <c r="W385" s="117">
        <f t="shared" ref="W385:Y385" si="213">W386+W389+W391+W400</f>
        <v>6419.1865264296011</v>
      </c>
      <c r="X385" s="117">
        <f t="shared" si="213"/>
        <v>4531.3793603152499</v>
      </c>
      <c r="Y385" s="117">
        <f t="shared" si="213"/>
        <v>3829.0330169276031</v>
      </c>
      <c r="DA385" s="129" t="s">
        <v>4148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10428.370149213579</v>
      </c>
      <c r="D386" s="122">
        <f t="shared" si="214"/>
        <v>9603.1370905926287</v>
      </c>
      <c r="E386" s="122">
        <f t="shared" si="214"/>
        <v>9901.2284148078215</v>
      </c>
      <c r="F386" s="122">
        <f t="shared" si="214"/>
        <v>9085.2046352920661</v>
      </c>
      <c r="G386" s="122">
        <f t="shared" si="214"/>
        <v>8486.6915503368709</v>
      </c>
      <c r="H386" s="122">
        <f t="shared" si="214"/>
        <v>8216.0375510335289</v>
      </c>
      <c r="I386" s="122">
        <f t="shared" si="214"/>
        <v>7435.818417800423</v>
      </c>
      <c r="J386" s="122">
        <f t="shared" si="214"/>
        <v>7816.4165011542418</v>
      </c>
      <c r="K386" s="122">
        <f t="shared" si="214"/>
        <v>7501.0953043733643</v>
      </c>
      <c r="L386" s="122">
        <f t="shared" si="214"/>
        <v>8572.1320648453002</v>
      </c>
      <c r="M386" s="122">
        <f t="shared" si="214"/>
        <v>6306.1014853620345</v>
      </c>
      <c r="N386" s="122">
        <f t="shared" si="214"/>
        <v>6926.64829425877</v>
      </c>
      <c r="O386" s="122">
        <f t="shared" si="214"/>
        <v>7498.9892451730175</v>
      </c>
      <c r="P386" s="122">
        <f t="shared" si="214"/>
        <v>5466.4930337177821</v>
      </c>
      <c r="Q386" s="122">
        <f t="shared" si="214"/>
        <v>5919.8302537076879</v>
      </c>
      <c r="R386" s="122">
        <f t="shared" ref="R386:V386" si="215">SUM(R387:R388)</f>
        <v>6084.3383826113713</v>
      </c>
      <c r="S386" s="122">
        <f t="shared" si="215"/>
        <v>5780.6563695133964</v>
      </c>
      <c r="T386" s="122">
        <f t="shared" si="215"/>
        <v>5553.6284582374064</v>
      </c>
      <c r="U386" s="122">
        <f t="shared" si="215"/>
        <v>5098.0678928480638</v>
      </c>
      <c r="V386" s="122">
        <f t="shared" si="215"/>
        <v>4579.7705795879428</v>
      </c>
      <c r="W386" s="122">
        <f t="shared" ref="W386:Y386" si="216">SUM(W387:W388)</f>
        <v>4809.0657686158338</v>
      </c>
      <c r="X386" s="122">
        <f t="shared" si="216"/>
        <v>3352.5427614523946</v>
      </c>
      <c r="Y386" s="122">
        <f t="shared" si="216"/>
        <v>2708.7379686414943</v>
      </c>
      <c r="DA386" s="130" t="s">
        <v>4149</v>
      </c>
    </row>
    <row r="387" spans="1:105" ht="12" customHeight="1" x14ac:dyDescent="0.25">
      <c r="A387" s="97" t="s">
        <v>212</v>
      </c>
      <c r="B387" s="98"/>
      <c r="C387" s="98">
        <v>10184.325303122807</v>
      </c>
      <c r="D387" s="98">
        <v>9383.8026833465465</v>
      </c>
      <c r="E387" s="98">
        <v>9678.9571603892382</v>
      </c>
      <c r="F387" s="98">
        <v>8881.4436343252673</v>
      </c>
      <c r="G387" s="98">
        <v>8299.3666077815487</v>
      </c>
      <c r="H387" s="98">
        <v>8038.6837350863852</v>
      </c>
      <c r="I387" s="98">
        <v>7277.4912077407862</v>
      </c>
      <c r="J387" s="98">
        <v>7650.4621689561409</v>
      </c>
      <c r="K387" s="98">
        <v>7343.8412835704212</v>
      </c>
      <c r="L387" s="98">
        <v>8394.8113148589928</v>
      </c>
      <c r="M387" s="98">
        <v>6177.400292948254</v>
      </c>
      <c r="N387" s="98">
        <v>6786.5199750903848</v>
      </c>
      <c r="O387" s="98">
        <v>7348.6334605886232</v>
      </c>
      <c r="P387" s="98">
        <v>5357.6391860648746</v>
      </c>
      <c r="Q387" s="98">
        <v>5802.9287236231048</v>
      </c>
      <c r="R387" s="98">
        <v>5964.7674460981116</v>
      </c>
      <c r="S387" s="98">
        <v>5667.7967978090501</v>
      </c>
      <c r="T387" s="98">
        <v>5445.5094969947695</v>
      </c>
      <c r="U387" s="98">
        <v>4998.5637961412676</v>
      </c>
      <c r="V387" s="98">
        <v>4494.2875421585313</v>
      </c>
      <c r="W387" s="98">
        <v>4718.7971360361707</v>
      </c>
      <c r="X387" s="98">
        <v>3291.9392632501795</v>
      </c>
      <c r="Y387" s="98">
        <v>2660.0915521153938</v>
      </c>
      <c r="DA387" s="63" t="s">
        <v>4150</v>
      </c>
    </row>
    <row r="388" spans="1:105" ht="12" customHeight="1" x14ac:dyDescent="0.25">
      <c r="A388" s="97" t="s">
        <v>53</v>
      </c>
      <c r="B388" s="98"/>
      <c r="C388" s="98">
        <v>244.04484609077278</v>
      </c>
      <c r="D388" s="98">
        <v>219.33440724608252</v>
      </c>
      <c r="E388" s="98">
        <v>222.27125441858379</v>
      </c>
      <c r="F388" s="98">
        <v>203.76100096679838</v>
      </c>
      <c r="G388" s="98">
        <v>187.32494255532217</v>
      </c>
      <c r="H388" s="98">
        <v>177.35381594714283</v>
      </c>
      <c r="I388" s="98">
        <v>158.32721005963683</v>
      </c>
      <c r="J388" s="98">
        <v>165.95433219810118</v>
      </c>
      <c r="K388" s="98">
        <v>157.25402080294339</v>
      </c>
      <c r="L388" s="98">
        <v>177.32074998630702</v>
      </c>
      <c r="M388" s="98">
        <v>128.70119241378094</v>
      </c>
      <c r="N388" s="98">
        <v>140.12831916838513</v>
      </c>
      <c r="O388" s="98">
        <v>150.35578458439406</v>
      </c>
      <c r="P388" s="98">
        <v>108.85384765290705</v>
      </c>
      <c r="Q388" s="98">
        <v>116.90153008458327</v>
      </c>
      <c r="R388" s="98">
        <v>119.57093651325974</v>
      </c>
      <c r="S388" s="98">
        <v>112.85957170434622</v>
      </c>
      <c r="T388" s="98">
        <v>108.11896124263662</v>
      </c>
      <c r="U388" s="98">
        <v>99.504096706795906</v>
      </c>
      <c r="V388" s="98">
        <v>85.483037429411723</v>
      </c>
      <c r="W388" s="98">
        <v>90.268632579663048</v>
      </c>
      <c r="X388" s="98">
        <v>60.603498202215178</v>
      </c>
      <c r="Y388" s="98">
        <v>48.646416526100658</v>
      </c>
      <c r="DA388" s="63" t="s">
        <v>4151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12.635984495819283</v>
      </c>
      <c r="D389" s="122">
        <f t="shared" si="217"/>
        <v>4.3739451405120553</v>
      </c>
      <c r="E389" s="122">
        <f t="shared" si="217"/>
        <v>15.3164343763201</v>
      </c>
      <c r="F389" s="122">
        <f t="shared" si="217"/>
        <v>6.8660979129477253</v>
      </c>
      <c r="G389" s="122">
        <f t="shared" si="217"/>
        <v>45.275164893144449</v>
      </c>
      <c r="H389" s="122">
        <f t="shared" si="217"/>
        <v>122.91498149806155</v>
      </c>
      <c r="I389" s="122">
        <f t="shared" si="217"/>
        <v>39.055874127954112</v>
      </c>
      <c r="J389" s="122">
        <f t="shared" si="217"/>
        <v>36.992451347478372</v>
      </c>
      <c r="K389" s="122">
        <f t="shared" si="217"/>
        <v>8.8087075906844792</v>
      </c>
      <c r="L389" s="122">
        <f t="shared" si="217"/>
        <v>49.533874043945154</v>
      </c>
      <c r="M389" s="122">
        <f t="shared" si="217"/>
        <v>7.6189645968632318</v>
      </c>
      <c r="N389" s="122">
        <f t="shared" si="217"/>
        <v>45.826404663872964</v>
      </c>
      <c r="O389" s="122">
        <f t="shared" si="217"/>
        <v>80.074738766641886</v>
      </c>
      <c r="P389" s="122">
        <f t="shared" si="217"/>
        <v>46.0923565998256</v>
      </c>
      <c r="Q389" s="122">
        <f t="shared" si="217"/>
        <v>30.711156761090248</v>
      </c>
      <c r="R389" s="122">
        <f t="shared" si="217"/>
        <v>48.187339495244927</v>
      </c>
      <c r="S389" s="122">
        <f t="shared" si="217"/>
        <v>44.332122114116778</v>
      </c>
      <c r="T389" s="122">
        <f t="shared" si="217"/>
        <v>21.319728881378651</v>
      </c>
      <c r="U389" s="122">
        <f t="shared" si="217"/>
        <v>140.5277921479904</v>
      </c>
      <c r="V389" s="122">
        <f t="shared" si="217"/>
        <v>218.52278049133542</v>
      </c>
      <c r="W389" s="122">
        <f t="shared" si="217"/>
        <v>132.98300064248883</v>
      </c>
      <c r="X389" s="122">
        <f t="shared" si="217"/>
        <v>103.41566322025248</v>
      </c>
      <c r="Y389" s="122">
        <f t="shared" si="217"/>
        <v>105.80680411341181</v>
      </c>
      <c r="DA389" s="130" t="s">
        <v>4152</v>
      </c>
    </row>
    <row r="390" spans="1:105" ht="12" customHeight="1" x14ac:dyDescent="0.25">
      <c r="A390" s="97" t="s">
        <v>53</v>
      </c>
      <c r="B390" s="98"/>
      <c r="C390" s="98">
        <f>RES_hhdet_in_tesh!C67</f>
        <v>12.635984495819283</v>
      </c>
      <c r="D390" s="98">
        <f>RES_hhdet_in_tesh!D67</f>
        <v>4.3739451405120553</v>
      </c>
      <c r="E390" s="98">
        <f>RES_hhdet_in_tesh!E67</f>
        <v>15.3164343763201</v>
      </c>
      <c r="F390" s="98">
        <f>RES_hhdet_in_tesh!F67</f>
        <v>6.8660979129477253</v>
      </c>
      <c r="G390" s="98">
        <f>RES_hhdet_in_tesh!G67</f>
        <v>45.275164893144449</v>
      </c>
      <c r="H390" s="98">
        <f>RES_hhdet_in_tesh!H67</f>
        <v>122.91498149806155</v>
      </c>
      <c r="I390" s="98">
        <f>RES_hhdet_in_tesh!I67</f>
        <v>39.055874127954112</v>
      </c>
      <c r="J390" s="98">
        <f>RES_hhdet_in_tesh!J67</f>
        <v>36.992451347478372</v>
      </c>
      <c r="K390" s="98">
        <f>RES_hhdet_in_tesh!K67</f>
        <v>8.8087075906844792</v>
      </c>
      <c r="L390" s="98">
        <f>RES_hhdet_in_tesh!L67</f>
        <v>49.533874043945154</v>
      </c>
      <c r="M390" s="98">
        <f>RES_hhdet_in_tesh!M67</f>
        <v>7.6189645968632318</v>
      </c>
      <c r="N390" s="98">
        <f>RES_hhdet_in_tesh!N67</f>
        <v>45.826404663872964</v>
      </c>
      <c r="O390" s="98">
        <f>RES_hhdet_in_tesh!O67</f>
        <v>80.074738766641886</v>
      </c>
      <c r="P390" s="98">
        <f>RES_hhdet_in_tesh!P67</f>
        <v>46.0923565998256</v>
      </c>
      <c r="Q390" s="98">
        <f>RES_hhdet_in_tesh!Q67</f>
        <v>30.711156761090248</v>
      </c>
      <c r="R390" s="98">
        <f>RES_hhdet_in_tesh!R67</f>
        <v>48.187339495244927</v>
      </c>
      <c r="S390" s="98">
        <f>RES_hhdet_in_tesh!S67</f>
        <v>44.332122114116778</v>
      </c>
      <c r="T390" s="98">
        <f>RES_hhdet_in_tesh!T67</f>
        <v>21.319728881378651</v>
      </c>
      <c r="U390" s="98">
        <f>RES_hhdet_in_tesh!U67</f>
        <v>140.5277921479904</v>
      </c>
      <c r="V390" s="98">
        <f>RES_hhdet_in_tesh!V67</f>
        <v>218.52278049133542</v>
      </c>
      <c r="W390" s="98">
        <f>RES_hhdet_in_tesh!W67</f>
        <v>132.98300064248883</v>
      </c>
      <c r="X390" s="98">
        <f>RES_hhdet_in_tesh!X67</f>
        <v>103.41566322025248</v>
      </c>
      <c r="Y390" s="98">
        <f>RES_hhdet_in_tesh!Y67</f>
        <v>105.80680411341181</v>
      </c>
      <c r="DA390" s="63" t="s">
        <v>4153</v>
      </c>
    </row>
    <row r="391" spans="1:105" ht="12" customHeight="1" x14ac:dyDescent="0.25">
      <c r="A391" s="121" t="s">
        <v>55</v>
      </c>
      <c r="B391" s="122"/>
      <c r="C391" s="122">
        <v>1203.3223646869533</v>
      </c>
      <c r="D391" s="122">
        <v>1193.3032040625462</v>
      </c>
      <c r="E391" s="122">
        <v>1157.4518832810029</v>
      </c>
      <c r="F391" s="122">
        <v>1304.0358536227805</v>
      </c>
      <c r="G391" s="122">
        <v>1319.3135474309718</v>
      </c>
      <c r="H391" s="122">
        <v>1366.1825173222962</v>
      </c>
      <c r="I391" s="122">
        <v>1290.5306134598877</v>
      </c>
      <c r="J391" s="122">
        <v>1345.4128082735838</v>
      </c>
      <c r="K391" s="122">
        <v>1382.0461870161789</v>
      </c>
      <c r="L391" s="122">
        <v>1335.6768572412425</v>
      </c>
      <c r="M391" s="122">
        <v>1231.7756302404648</v>
      </c>
      <c r="N391" s="122">
        <v>1344.2021385810467</v>
      </c>
      <c r="O391" s="122">
        <v>1341.1789066483086</v>
      </c>
      <c r="P391" s="122">
        <v>1368.6891571058645</v>
      </c>
      <c r="Q391" s="122">
        <v>1342.3380635798167</v>
      </c>
      <c r="R391" s="122">
        <v>1409.6562662375206</v>
      </c>
      <c r="S391" s="122">
        <v>1381.4032928359104</v>
      </c>
      <c r="T391" s="122">
        <v>1395.0518042818446</v>
      </c>
      <c r="U391" s="122">
        <v>1453.5695399865081</v>
      </c>
      <c r="V391" s="122">
        <v>1208.7828352354277</v>
      </c>
      <c r="W391" s="122">
        <v>1246.6056598086345</v>
      </c>
      <c r="X391" s="122">
        <v>897.46262981341022</v>
      </c>
      <c r="Y391" s="122">
        <v>844.20379803247147</v>
      </c>
      <c r="DA391" s="130" t="s">
        <v>4154</v>
      </c>
    </row>
    <row r="392" spans="1:105" ht="12" customHeight="1" x14ac:dyDescent="0.25">
      <c r="A392" s="97" t="s">
        <v>134</v>
      </c>
      <c r="B392" s="98"/>
      <c r="C392" s="98">
        <v>1208.2145111856951</v>
      </c>
      <c r="D392" s="98">
        <v>1187.0117214063425</v>
      </c>
      <c r="E392" s="98">
        <v>1145.6262786834675</v>
      </c>
      <c r="F392" s="98">
        <v>1319.8679050643295</v>
      </c>
      <c r="G392" s="98">
        <v>1316.1375664260947</v>
      </c>
      <c r="H392" s="98">
        <v>1364.9953580809565</v>
      </c>
      <c r="I392" s="98">
        <v>1290.5297652758925</v>
      </c>
      <c r="J392" s="98">
        <v>1345.4113766483877</v>
      </c>
      <c r="K392" s="98">
        <v>1382.0384248844714</v>
      </c>
      <c r="L392" s="98">
        <v>1335.6714068542738</v>
      </c>
      <c r="M392" s="98">
        <v>1228.9923605412466</v>
      </c>
      <c r="N392" s="98">
        <v>1342.1814950367859</v>
      </c>
      <c r="O392" s="98">
        <v>1334.4292763705046</v>
      </c>
      <c r="P392" s="98">
        <v>1363.4576552556039</v>
      </c>
      <c r="Q392" s="98">
        <v>1332.4332024698008</v>
      </c>
      <c r="R392" s="98">
        <v>1409.6445241591723</v>
      </c>
      <c r="S392" s="98">
        <v>1381.397159975375</v>
      </c>
      <c r="T392" s="98">
        <v>1395.046257995509</v>
      </c>
      <c r="U392" s="98">
        <v>1481.5049057163358</v>
      </c>
      <c r="V392" s="98">
        <v>1228.5448696738315</v>
      </c>
      <c r="W392" s="98">
        <v>1280.505588555809</v>
      </c>
      <c r="X392" s="98">
        <v>903.6334458492878</v>
      </c>
      <c r="Y392" s="98">
        <v>848.96655711385529</v>
      </c>
      <c r="DA392" s="63" t="s">
        <v>4155</v>
      </c>
    </row>
    <row r="393" spans="1:105" ht="12" customHeight="1" x14ac:dyDescent="0.25">
      <c r="A393" s="97" t="s">
        <v>133</v>
      </c>
      <c r="B393" s="98"/>
      <c r="C393" s="98">
        <v>1208.4346224520953</v>
      </c>
      <c r="D393" s="98">
        <v>1187.2727578361876</v>
      </c>
      <c r="E393" s="98">
        <v>1146.1049139586958</v>
      </c>
      <c r="F393" s="98">
        <v>1320.408524773663</v>
      </c>
      <c r="G393" s="98">
        <v>1316.478376502768</v>
      </c>
      <c r="H393" s="98">
        <v>1365.5941478787499</v>
      </c>
      <c r="I393" s="98">
        <v>1291.6585012735652</v>
      </c>
      <c r="J393" s="98">
        <v>1346.8075530951794</v>
      </c>
      <c r="K393" s="98">
        <v>1384.6833492955018</v>
      </c>
      <c r="L393" s="98">
        <v>1338.1283718250013</v>
      </c>
      <c r="M393" s="98">
        <v>1230.9751681180703</v>
      </c>
      <c r="N393" s="98">
        <v>1343.8421267563654</v>
      </c>
      <c r="O393" s="98">
        <v>1336.0996657919143</v>
      </c>
      <c r="P393" s="98">
        <v>1366.4662535977329</v>
      </c>
      <c r="Q393" s="98">
        <v>1336.2886503667121</v>
      </c>
      <c r="R393" s="98">
        <v>1413.4450233425218</v>
      </c>
      <c r="S393" s="98">
        <v>1384.4355543092529</v>
      </c>
      <c r="T393" s="98">
        <v>1397.8091453115162</v>
      </c>
      <c r="U393" s="98">
        <v>1484.1680470789597</v>
      </c>
      <c r="V393" s="98">
        <v>1229.9069780152877</v>
      </c>
      <c r="W393" s="98">
        <v>1284.4620217375766</v>
      </c>
      <c r="X393" s="98">
        <v>909.57266439400803</v>
      </c>
      <c r="Y393" s="98">
        <v>853.71665295697085</v>
      </c>
      <c r="DA393" s="63" t="s">
        <v>4156</v>
      </c>
    </row>
    <row r="394" spans="1:105" ht="12" customHeight="1" x14ac:dyDescent="0.25">
      <c r="A394" s="100" t="s">
        <v>212</v>
      </c>
      <c r="B394" s="101"/>
      <c r="C394" s="101">
        <v>493.33965019619177</v>
      </c>
      <c r="D394" s="101">
        <v>496.30125989500237</v>
      </c>
      <c r="E394" s="101">
        <v>487.67538011984828</v>
      </c>
      <c r="F394" s="101">
        <v>526.06173624213909</v>
      </c>
      <c r="G394" s="101">
        <v>535.8641223461608</v>
      </c>
      <c r="H394" s="101">
        <v>564.19643959712391</v>
      </c>
      <c r="I394" s="101">
        <v>564.99985136789451</v>
      </c>
      <c r="J394" s="101">
        <v>537.95728809895934</v>
      </c>
      <c r="K394" s="101">
        <v>570.66785348761914</v>
      </c>
      <c r="L394" s="101">
        <v>554.63342273219337</v>
      </c>
      <c r="M394" s="101">
        <v>490.68400943581798</v>
      </c>
      <c r="N394" s="101">
        <v>539.29151502766558</v>
      </c>
      <c r="O394" s="101">
        <v>447.59629899669193</v>
      </c>
      <c r="P394" s="101">
        <v>427.25931987391249</v>
      </c>
      <c r="Q394" s="101">
        <v>453.40151546723189</v>
      </c>
      <c r="R394" s="101">
        <v>583.4857461842812</v>
      </c>
      <c r="S394" s="101">
        <v>605.06902701702836</v>
      </c>
      <c r="T394" s="101">
        <v>557.87571867557517</v>
      </c>
      <c r="U394" s="101">
        <v>595.76201571943545</v>
      </c>
      <c r="V394" s="101">
        <v>347.71274811371285</v>
      </c>
      <c r="W394" s="101">
        <v>326.30966054581484</v>
      </c>
      <c r="X394" s="101">
        <v>314.83268909702701</v>
      </c>
      <c r="Y394" s="101">
        <v>327.84409254408041</v>
      </c>
      <c r="DA394" s="131" t="s">
        <v>4157</v>
      </c>
    </row>
    <row r="395" spans="1:105" ht="12" customHeight="1" x14ac:dyDescent="0.25">
      <c r="A395" s="103" t="s">
        <v>52</v>
      </c>
      <c r="B395" s="104"/>
      <c r="C395" s="104">
        <v>715.09497225590371</v>
      </c>
      <c r="D395" s="104">
        <v>690.97149794118513</v>
      </c>
      <c r="E395" s="104">
        <v>658.42953383884742</v>
      </c>
      <c r="F395" s="104">
        <v>794.346788531524</v>
      </c>
      <c r="G395" s="104">
        <v>780.61425415660722</v>
      </c>
      <c r="H395" s="104">
        <v>801.39770828162591</v>
      </c>
      <c r="I395" s="104">
        <v>726.65864990567081</v>
      </c>
      <c r="J395" s="104">
        <v>808.85026499621995</v>
      </c>
      <c r="K395" s="104">
        <v>814.01549580788264</v>
      </c>
      <c r="L395" s="104">
        <v>783.49494909280816</v>
      </c>
      <c r="M395" s="104">
        <v>740.29115868225222</v>
      </c>
      <c r="N395" s="104">
        <v>804.55061172869978</v>
      </c>
      <c r="O395" s="104">
        <v>888.50336679522252</v>
      </c>
      <c r="P395" s="104">
        <v>939.2069337238205</v>
      </c>
      <c r="Q395" s="104">
        <v>882.88713489948009</v>
      </c>
      <c r="R395" s="104">
        <v>829.95927715824064</v>
      </c>
      <c r="S395" s="104">
        <v>779.36652729222465</v>
      </c>
      <c r="T395" s="104">
        <v>839.93342663594115</v>
      </c>
      <c r="U395" s="104">
        <v>888.40603135952415</v>
      </c>
      <c r="V395" s="104">
        <v>882.19422990157477</v>
      </c>
      <c r="W395" s="104">
        <v>958.15236119176154</v>
      </c>
      <c r="X395" s="104">
        <v>594.73997529698102</v>
      </c>
      <c r="Y395" s="104">
        <v>525.87256041289038</v>
      </c>
      <c r="DA395" s="132" t="s">
        <v>4158</v>
      </c>
    </row>
    <row r="396" spans="1:105" ht="12" customHeight="1" x14ac:dyDescent="0.25">
      <c r="A396" s="106" t="s">
        <v>122</v>
      </c>
      <c r="B396" s="101"/>
      <c r="C396" s="101">
        <v>1197.5741126829632</v>
      </c>
      <c r="D396" s="101">
        <v>1205.4197517945167</v>
      </c>
      <c r="E396" s="101">
        <v>1217.2417707442582</v>
      </c>
      <c r="F396" s="101">
        <v>1273.6095710160348</v>
      </c>
      <c r="G396" s="101">
        <v>1324.0904467727789</v>
      </c>
      <c r="H396" s="101">
        <v>1382.3647057612957</v>
      </c>
      <c r="I396" s="101">
        <v>0</v>
      </c>
      <c r="J396" s="101">
        <v>0</v>
      </c>
      <c r="K396" s="101">
        <v>0</v>
      </c>
      <c r="L396" s="101">
        <v>1361.2546963604691</v>
      </c>
      <c r="M396" s="101">
        <v>1326.0609442570462</v>
      </c>
      <c r="N396" s="101">
        <v>1371.9756011128582</v>
      </c>
      <c r="O396" s="101">
        <v>1365.476535379353</v>
      </c>
      <c r="P396" s="101">
        <v>1400.1411980883777</v>
      </c>
      <c r="Q396" s="101">
        <v>1383.4582352587574</v>
      </c>
      <c r="R396" s="101">
        <v>0</v>
      </c>
      <c r="S396" s="101">
        <v>0</v>
      </c>
      <c r="T396" s="101">
        <v>1365.298034540556</v>
      </c>
      <c r="U396" s="101">
        <v>1349.7960103898658</v>
      </c>
      <c r="V396" s="101">
        <v>1154.6969204385239</v>
      </c>
      <c r="W396" s="101">
        <v>1051.0658032550834</v>
      </c>
      <c r="X396" s="101">
        <v>864.54825012279991</v>
      </c>
      <c r="Y396" s="101">
        <v>822.52347636808611</v>
      </c>
      <c r="DA396" s="131" t="s">
        <v>4159</v>
      </c>
    </row>
    <row r="397" spans="1:105" ht="12" customHeight="1" x14ac:dyDescent="0.25">
      <c r="A397" s="107" t="s">
        <v>121</v>
      </c>
      <c r="B397" s="104"/>
      <c r="C397" s="104">
        <v>1197.786489343674</v>
      </c>
      <c r="D397" s="104">
        <v>1205.6622741964914</v>
      </c>
      <c r="E397" s="104">
        <v>1217.7098763599568</v>
      </c>
      <c r="F397" s="104">
        <v>1273.9036082813384</v>
      </c>
      <c r="G397" s="104">
        <v>1324.120028841756</v>
      </c>
      <c r="H397" s="104">
        <v>1382.3266690473231</v>
      </c>
      <c r="I397" s="104">
        <v>0</v>
      </c>
      <c r="J397" s="104">
        <v>0</v>
      </c>
      <c r="K397" s="104">
        <v>0</v>
      </c>
      <c r="L397" s="104">
        <v>0</v>
      </c>
      <c r="M397" s="104">
        <v>1327.1749397976021</v>
      </c>
      <c r="N397" s="104">
        <v>1372.2589615741479</v>
      </c>
      <c r="O397" s="104">
        <v>1365.3967411437757</v>
      </c>
      <c r="P397" s="104">
        <v>1400.9346749599445</v>
      </c>
      <c r="Q397" s="104">
        <v>1385.627223478338</v>
      </c>
      <c r="R397" s="104">
        <v>0</v>
      </c>
      <c r="S397" s="104">
        <v>0</v>
      </c>
      <c r="T397" s="104">
        <v>0</v>
      </c>
      <c r="U397" s="104">
        <v>1349.8942484758604</v>
      </c>
      <c r="V397" s="104">
        <v>1153.325473368265</v>
      </c>
      <c r="W397" s="104">
        <v>1050.0770456825439</v>
      </c>
      <c r="X397" s="104">
        <v>871.06196840664188</v>
      </c>
      <c r="Y397" s="104">
        <v>828.02159856995513</v>
      </c>
      <c r="DA397" s="132" t="s">
        <v>4160</v>
      </c>
    </row>
    <row r="398" spans="1:105" ht="12" customHeight="1" x14ac:dyDescent="0.25">
      <c r="A398" s="108" t="s">
        <v>53</v>
      </c>
      <c r="B398" s="98"/>
      <c r="C398" s="98">
        <v>488.98721590665099</v>
      </c>
      <c r="D398" s="98">
        <v>504.01049850140873</v>
      </c>
      <c r="E398" s="98">
        <v>518.27661369871839</v>
      </c>
      <c r="F398" s="98">
        <v>507.45190311701685</v>
      </c>
      <c r="G398" s="98">
        <v>538.98506420573051</v>
      </c>
      <c r="H398" s="98">
        <v>571.15380076261113</v>
      </c>
      <c r="I398" s="98">
        <v>0</v>
      </c>
      <c r="J398" s="98">
        <v>0</v>
      </c>
      <c r="K398" s="98">
        <v>0</v>
      </c>
      <c r="L398" s="98">
        <v>0</v>
      </c>
      <c r="M398" s="98">
        <v>529.87066951609074</v>
      </c>
      <c r="N398" s="98">
        <v>550.92626598971538</v>
      </c>
      <c r="O398" s="98">
        <v>457.74356613424203</v>
      </c>
      <c r="P398" s="98">
        <v>438.48164041244848</v>
      </c>
      <c r="Q398" s="98">
        <v>470.82177193320746</v>
      </c>
      <c r="R398" s="98">
        <v>0</v>
      </c>
      <c r="S398" s="98">
        <v>0</v>
      </c>
      <c r="T398" s="98">
        <v>0</v>
      </c>
      <c r="U398" s="98">
        <v>540.1996633061774</v>
      </c>
      <c r="V398" s="98">
        <v>324.83432931911534</v>
      </c>
      <c r="W398" s="98">
        <v>261.40200869664972</v>
      </c>
      <c r="X398" s="98">
        <v>299.49148657647515</v>
      </c>
      <c r="Y398" s="98">
        <v>316.7011800928571</v>
      </c>
      <c r="DA398" s="63" t="s">
        <v>4161</v>
      </c>
    </row>
    <row r="399" spans="1:105" ht="12" customHeight="1" x14ac:dyDescent="0.25">
      <c r="A399" s="108" t="s">
        <v>52</v>
      </c>
      <c r="B399" s="98"/>
      <c r="C399" s="98">
        <v>708.79927343702298</v>
      </c>
      <c r="D399" s="98">
        <v>701.65177569508262</v>
      </c>
      <c r="E399" s="98">
        <v>699.43326266123836</v>
      </c>
      <c r="F399" s="98">
        <v>766.45170516432177</v>
      </c>
      <c r="G399" s="98">
        <v>785.13496463602542</v>
      </c>
      <c r="H399" s="98">
        <v>811.17286828471185</v>
      </c>
      <c r="I399" s="98">
        <v>0</v>
      </c>
      <c r="J399" s="98">
        <v>0</v>
      </c>
      <c r="K399" s="98">
        <v>0</v>
      </c>
      <c r="L399" s="98">
        <v>0</v>
      </c>
      <c r="M399" s="98">
        <v>797.30427028151109</v>
      </c>
      <c r="N399" s="98">
        <v>821.33269558443249</v>
      </c>
      <c r="O399" s="98">
        <v>907.6531750095337</v>
      </c>
      <c r="P399" s="98">
        <v>962.45303454749603</v>
      </c>
      <c r="Q399" s="98">
        <v>914.80545154513072</v>
      </c>
      <c r="R399" s="98">
        <v>0</v>
      </c>
      <c r="S399" s="98">
        <v>0</v>
      </c>
      <c r="T399" s="98">
        <v>0</v>
      </c>
      <c r="U399" s="98">
        <v>809.6945851696828</v>
      </c>
      <c r="V399" s="98">
        <v>828.49114404914963</v>
      </c>
      <c r="W399" s="98">
        <v>788.67503698589417</v>
      </c>
      <c r="X399" s="98">
        <v>571.57048183016661</v>
      </c>
      <c r="Y399" s="98">
        <v>511.32041847709797</v>
      </c>
      <c r="DA399" s="63" t="s">
        <v>4162</v>
      </c>
    </row>
    <row r="400" spans="1:105" ht="12" customHeight="1" x14ac:dyDescent="0.25">
      <c r="A400" s="121" t="s">
        <v>54</v>
      </c>
      <c r="B400" s="122"/>
      <c r="C400" s="122">
        <v>229.91665091663705</v>
      </c>
      <c r="D400" s="122">
        <v>225.09568024173674</v>
      </c>
      <c r="E400" s="122">
        <v>240.52619403209562</v>
      </c>
      <c r="F400" s="122">
        <v>248.18289733476976</v>
      </c>
      <c r="G400" s="122">
        <v>255.82479115627723</v>
      </c>
      <c r="H400" s="122">
        <v>252.10567415741494</v>
      </c>
      <c r="I400" s="122">
        <v>248.92637657693129</v>
      </c>
      <c r="J400" s="122">
        <v>207.55767705360338</v>
      </c>
      <c r="K400" s="122">
        <v>222.08467416680108</v>
      </c>
      <c r="L400" s="122">
        <v>223.2637855175345</v>
      </c>
      <c r="M400" s="122">
        <v>205.04144734575635</v>
      </c>
      <c r="N400" s="122">
        <v>217.69418970158191</v>
      </c>
      <c r="O400" s="122">
        <v>218.10619990542372</v>
      </c>
      <c r="P400" s="122">
        <v>219.96426733858337</v>
      </c>
      <c r="Q400" s="122">
        <v>229.62031776348439</v>
      </c>
      <c r="R400" s="122">
        <v>233.40949693549305</v>
      </c>
      <c r="S400" s="122">
        <v>229.95856248792521</v>
      </c>
      <c r="T400" s="122">
        <v>225.80459550991941</v>
      </c>
      <c r="U400" s="122">
        <v>220.67459089482514</v>
      </c>
      <c r="V400" s="122">
        <v>234.18768449925642</v>
      </c>
      <c r="W400" s="122">
        <v>230.53209736264441</v>
      </c>
      <c r="X400" s="122">
        <v>177.95830582919291</v>
      </c>
      <c r="Y400" s="122">
        <v>170.28444614022561</v>
      </c>
      <c r="DA400" s="130" t="s">
        <v>4163</v>
      </c>
    </row>
    <row r="401" spans="1:105" ht="12" customHeight="1" x14ac:dyDescent="0.25">
      <c r="A401" s="97" t="s">
        <v>175</v>
      </c>
      <c r="B401" s="98"/>
      <c r="C401" s="98">
        <v>231.92667480271709</v>
      </c>
      <c r="D401" s="98">
        <v>225.58697985526473</v>
      </c>
      <c r="E401" s="98">
        <v>234.76693168534234</v>
      </c>
      <c r="F401" s="98">
        <v>252.19571538045651</v>
      </c>
      <c r="G401" s="98">
        <v>253.48136936308291</v>
      </c>
      <c r="H401" s="98">
        <v>256.19652842568684</v>
      </c>
      <c r="I401" s="98">
        <v>256.08321733671659</v>
      </c>
      <c r="J401" s="98">
        <v>200.13673546803761</v>
      </c>
      <c r="K401" s="98">
        <v>222.79070138358804</v>
      </c>
      <c r="L401" s="98">
        <v>226.78775994122498</v>
      </c>
      <c r="M401" s="98">
        <v>205.09818377650222</v>
      </c>
      <c r="N401" s="98">
        <v>222.79336594030411</v>
      </c>
      <c r="O401" s="98">
        <v>222.11653946106404</v>
      </c>
      <c r="P401" s="98">
        <v>223.25962104037808</v>
      </c>
      <c r="Q401" s="98">
        <v>228.66550057664188</v>
      </c>
      <c r="R401" s="98">
        <v>240.50261629587771</v>
      </c>
      <c r="S401" s="98">
        <v>230.45005561496339</v>
      </c>
      <c r="T401" s="98">
        <v>219.0772231085372</v>
      </c>
      <c r="U401" s="98">
        <v>205.49140272141639</v>
      </c>
      <c r="V401" s="98">
        <v>224.96185589710029</v>
      </c>
      <c r="W401" s="98">
        <v>224.52070598738501</v>
      </c>
      <c r="X401" s="98">
        <v>181.90149404257272</v>
      </c>
      <c r="Y401" s="98">
        <v>167.61074489282996</v>
      </c>
      <c r="DA401" s="63" t="s">
        <v>4164</v>
      </c>
    </row>
    <row r="402" spans="1:105" ht="12" customHeight="1" x14ac:dyDescent="0.25">
      <c r="A402" s="109" t="s">
        <v>120</v>
      </c>
      <c r="B402" s="33"/>
      <c r="C402" s="33">
        <v>229.25693123899308</v>
      </c>
      <c r="D402" s="33">
        <v>224.8898427668172</v>
      </c>
      <c r="E402" s="33">
        <v>243.92439625300963</v>
      </c>
      <c r="F402" s="33">
        <v>246.15099325893684</v>
      </c>
      <c r="G402" s="33">
        <v>257.1263216580212</v>
      </c>
      <c r="H402" s="33">
        <v>249.01578313478907</v>
      </c>
      <c r="I402" s="33">
        <v>244.27901566924265</v>
      </c>
      <c r="J402" s="33">
        <v>213.93441193682094</v>
      </c>
      <c r="K402" s="33">
        <v>221.58009704608793</v>
      </c>
      <c r="L402" s="33">
        <v>219.51902447309871</v>
      </c>
      <c r="M402" s="33">
        <v>204.99619940281278</v>
      </c>
      <c r="N402" s="33">
        <v>213.07869815457693</v>
      </c>
      <c r="O402" s="33">
        <v>214.65190660900367</v>
      </c>
      <c r="P402" s="33">
        <v>217.271750462152</v>
      </c>
      <c r="Q402" s="33">
        <v>230.07490868502285</v>
      </c>
      <c r="R402" s="33">
        <v>228.67616760342119</v>
      </c>
      <c r="S402" s="33">
        <v>229.73214944735906</v>
      </c>
      <c r="T402" s="33">
        <v>229.2324850927248</v>
      </c>
      <c r="U402" s="33">
        <v>226.9069504162367</v>
      </c>
      <c r="V402" s="33">
        <v>239.86769145093066</v>
      </c>
      <c r="W402" s="33">
        <v>234.3062750658668</v>
      </c>
      <c r="X402" s="33">
        <v>168.82693612709298</v>
      </c>
      <c r="Y402" s="33">
        <v>171.98694070472877</v>
      </c>
      <c r="DA402" s="60" t="s">
        <v>4165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3988.0938760948466</v>
      </c>
      <c r="D404" s="117">
        <f t="shared" si="218"/>
        <v>3707.6261733603124</v>
      </c>
      <c r="E404" s="117">
        <f t="shared" si="218"/>
        <v>3845.0863000965182</v>
      </c>
      <c r="F404" s="117">
        <f t="shared" si="218"/>
        <v>3494.4661241922413</v>
      </c>
      <c r="G404" s="117">
        <f t="shared" si="218"/>
        <v>3231.3251316828332</v>
      </c>
      <c r="H404" s="117">
        <f t="shared" si="218"/>
        <v>3270.4482924669369</v>
      </c>
      <c r="I404" s="117">
        <f t="shared" si="218"/>
        <v>2975.3995504896311</v>
      </c>
      <c r="J404" s="117">
        <f t="shared" si="218"/>
        <v>3085.1269662421623</v>
      </c>
      <c r="K404" s="117">
        <f t="shared" si="218"/>
        <v>2954.28268396558</v>
      </c>
      <c r="L404" s="117">
        <f t="shared" si="218"/>
        <v>3259.6241327996022</v>
      </c>
      <c r="M404" s="117">
        <f t="shared" si="218"/>
        <v>2406.9608862396503</v>
      </c>
      <c r="N404" s="117">
        <f t="shared" si="218"/>
        <v>2533.4357032905314</v>
      </c>
      <c r="O404" s="117">
        <f t="shared" si="218"/>
        <v>2518.0442058617755</v>
      </c>
      <c r="P404" s="117">
        <f t="shared" si="218"/>
        <v>1856.234180786995</v>
      </c>
      <c r="Q404" s="117">
        <f t="shared" si="218"/>
        <v>1862.3742288070518</v>
      </c>
      <c r="R404" s="117">
        <f t="shared" ref="R404:V404" si="219">R405+R408+R410+R419</f>
        <v>1957.384425395132</v>
      </c>
      <c r="S404" s="117">
        <f t="shared" si="219"/>
        <v>1833.3383435856128</v>
      </c>
      <c r="T404" s="117">
        <f t="shared" si="219"/>
        <v>1755.6668882333036</v>
      </c>
      <c r="U404" s="117">
        <f t="shared" si="219"/>
        <v>1561.8399184278514</v>
      </c>
      <c r="V404" s="117">
        <f t="shared" si="219"/>
        <v>1363.4557374912326</v>
      </c>
      <c r="W404" s="117">
        <f t="shared" ref="W404:Y404" si="220">W405+W408+W410+W419</f>
        <v>1453.9217460521202</v>
      </c>
      <c r="X404" s="117">
        <f t="shared" si="220"/>
        <v>1023.2051172456634</v>
      </c>
      <c r="Y404" s="117">
        <f t="shared" si="220"/>
        <v>835.68658487924142</v>
      </c>
      <c r="DA404" s="129" t="s">
        <v>4315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3747.1839610304687</v>
      </c>
      <c r="D405" s="122">
        <f t="shared" si="221"/>
        <v>3422.1586204364739</v>
      </c>
      <c r="E405" s="122">
        <f t="shared" si="221"/>
        <v>3496.9754143300638</v>
      </c>
      <c r="F405" s="122">
        <f t="shared" si="221"/>
        <v>3179.3799203960489</v>
      </c>
      <c r="G405" s="122">
        <f t="shared" si="221"/>
        <v>2942.5554472752574</v>
      </c>
      <c r="H405" s="122">
        <f t="shared" si="221"/>
        <v>2821.9237366145417</v>
      </c>
      <c r="I405" s="122">
        <f t="shared" si="221"/>
        <v>2528.3307612109315</v>
      </c>
      <c r="J405" s="122">
        <f t="shared" si="221"/>
        <v>2628.0370834313626</v>
      </c>
      <c r="K405" s="122">
        <f t="shared" si="221"/>
        <v>2491.1010434685682</v>
      </c>
      <c r="L405" s="122">
        <f t="shared" si="221"/>
        <v>2808.1037630979604</v>
      </c>
      <c r="M405" s="122">
        <f t="shared" si="221"/>
        <v>2014.6643681006383</v>
      </c>
      <c r="N405" s="122">
        <f t="shared" si="221"/>
        <v>2128.9280424230806</v>
      </c>
      <c r="O405" s="122">
        <f t="shared" si="221"/>
        <v>2186.7585539757961</v>
      </c>
      <c r="P405" s="122">
        <f t="shared" si="221"/>
        <v>1503.2556379064936</v>
      </c>
      <c r="Q405" s="122">
        <f t="shared" si="221"/>
        <v>1553.3676568284818</v>
      </c>
      <c r="R405" s="122">
        <f t="shared" ref="R405:V405" si="222">SUM(R406:R407)</f>
        <v>1560.2357780675686</v>
      </c>
      <c r="S405" s="122">
        <f t="shared" si="222"/>
        <v>1457.0664529668534</v>
      </c>
      <c r="T405" s="122">
        <f t="shared" si="222"/>
        <v>1380.5961909436046</v>
      </c>
      <c r="U405" s="122">
        <f t="shared" si="222"/>
        <v>1252.1786097752317</v>
      </c>
      <c r="V405" s="122">
        <f t="shared" si="222"/>
        <v>1113.6961200535286</v>
      </c>
      <c r="W405" s="122">
        <f t="shared" ref="W405:Y405" si="223">SUM(W406:W407)</f>
        <v>1159.4852057224145</v>
      </c>
      <c r="X405" s="122">
        <f t="shared" si="223"/>
        <v>804.43649632430254</v>
      </c>
      <c r="Y405" s="122">
        <f t="shared" si="223"/>
        <v>647.82960857084322</v>
      </c>
      <c r="DA405" s="130" t="s">
        <v>4316</v>
      </c>
    </row>
    <row r="406" spans="1:105" ht="12" customHeight="1" x14ac:dyDescent="0.25">
      <c r="A406" s="97" t="s">
        <v>212</v>
      </c>
      <c r="B406" s="98"/>
      <c r="C406" s="98">
        <v>3747.1839610304687</v>
      </c>
      <c r="D406" s="98">
        <v>3422.1586204364739</v>
      </c>
      <c r="E406" s="98">
        <v>3496.9754143300638</v>
      </c>
      <c r="F406" s="98">
        <v>3179.3799203960489</v>
      </c>
      <c r="G406" s="98">
        <v>2942.5554472752574</v>
      </c>
      <c r="H406" s="98">
        <v>2821.9237366145417</v>
      </c>
      <c r="I406" s="98">
        <v>2528.3307612109315</v>
      </c>
      <c r="J406" s="98">
        <v>2628.0370834313626</v>
      </c>
      <c r="K406" s="98">
        <v>2491.1010434685682</v>
      </c>
      <c r="L406" s="98">
        <v>2808.1037630979604</v>
      </c>
      <c r="M406" s="98">
        <v>2014.6643681006383</v>
      </c>
      <c r="N406" s="98">
        <v>2128.9280424230806</v>
      </c>
      <c r="O406" s="98">
        <v>2186.7585539757961</v>
      </c>
      <c r="P406" s="98">
        <v>1503.2556379064936</v>
      </c>
      <c r="Q406" s="98">
        <v>1553.3676568284818</v>
      </c>
      <c r="R406" s="98">
        <v>1560.2357780675686</v>
      </c>
      <c r="S406" s="98">
        <v>1457.0664529668534</v>
      </c>
      <c r="T406" s="98">
        <v>1380.5961909436046</v>
      </c>
      <c r="U406" s="98">
        <v>1252.1786097752317</v>
      </c>
      <c r="V406" s="98">
        <v>1113.6961200535286</v>
      </c>
      <c r="W406" s="98">
        <v>1159.4852057224145</v>
      </c>
      <c r="X406" s="98">
        <v>804.43649632430254</v>
      </c>
      <c r="Y406" s="98">
        <v>647.82960857084322</v>
      </c>
      <c r="DA406" s="63" t="s">
        <v>4317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4318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4319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4320</v>
      </c>
    </row>
    <row r="410" spans="1:105" ht="12" customHeight="1" x14ac:dyDescent="0.25">
      <c r="A410" s="121" t="s">
        <v>55</v>
      </c>
      <c r="B410" s="122"/>
      <c r="C410" s="122">
        <v>221.9290410818131</v>
      </c>
      <c r="D410" s="122">
        <v>263.41894930449752</v>
      </c>
      <c r="E410" s="122">
        <v>319.28670490775039</v>
      </c>
      <c r="F410" s="122">
        <v>287.05149684126388</v>
      </c>
      <c r="G410" s="122">
        <v>258.85217271546765</v>
      </c>
      <c r="H410" s="122">
        <v>412.1037659282336</v>
      </c>
      <c r="I410" s="122">
        <v>413.77685564151454</v>
      </c>
      <c r="J410" s="122">
        <v>426.56225542739884</v>
      </c>
      <c r="K410" s="122">
        <v>432.54917186296672</v>
      </c>
      <c r="L410" s="122">
        <v>412.99646570378644</v>
      </c>
      <c r="M410" s="122">
        <v>362.30421111958384</v>
      </c>
      <c r="N410" s="122">
        <v>369.62703544973795</v>
      </c>
      <c r="O410" s="122">
        <v>297.41922569331848</v>
      </c>
      <c r="P410" s="122">
        <v>319.91248086346604</v>
      </c>
      <c r="Q410" s="122">
        <v>284.74857080171614</v>
      </c>
      <c r="R410" s="122">
        <v>365.6066704744884</v>
      </c>
      <c r="S410" s="122">
        <v>352.57991790423102</v>
      </c>
      <c r="T410" s="122">
        <v>351.10171978613027</v>
      </c>
      <c r="U410" s="122">
        <v>290.37791549782884</v>
      </c>
      <c r="V410" s="122">
        <v>222.22015074181397</v>
      </c>
      <c r="W410" s="122">
        <v>266.67667523937615</v>
      </c>
      <c r="X410" s="122">
        <v>178.09144926461309</v>
      </c>
      <c r="Y410" s="122">
        <v>166.97802324766758</v>
      </c>
      <c r="DA410" s="130" t="s">
        <v>4321</v>
      </c>
    </row>
    <row r="411" spans="1:105" ht="12" customHeight="1" x14ac:dyDescent="0.25">
      <c r="A411" s="97" t="s">
        <v>134</v>
      </c>
      <c r="B411" s="98"/>
      <c r="C411" s="98">
        <v>411.16922361528697</v>
      </c>
      <c r="D411" s="98">
        <v>400.20194001211667</v>
      </c>
      <c r="E411" s="98">
        <v>382.53507829602717</v>
      </c>
      <c r="F411" s="98">
        <v>436.48685749570097</v>
      </c>
      <c r="G411" s="98">
        <v>430.95529328156817</v>
      </c>
      <c r="H411" s="98">
        <v>442.43688767276035</v>
      </c>
      <c r="I411" s="98">
        <v>413.9517334493521</v>
      </c>
      <c r="J411" s="98">
        <v>426.82492002138173</v>
      </c>
      <c r="K411" s="98">
        <v>433.29570873774782</v>
      </c>
      <c r="L411" s="98">
        <v>413.50281865822683</v>
      </c>
      <c r="M411" s="98">
        <v>373.2489559081576</v>
      </c>
      <c r="N411" s="98">
        <v>396.73273874847149</v>
      </c>
      <c r="O411" s="98">
        <v>380.66659649914271</v>
      </c>
      <c r="P411" s="98">
        <v>373.77043799822292</v>
      </c>
      <c r="Q411" s="98">
        <v>353.19906468480514</v>
      </c>
      <c r="R411" s="98">
        <v>366.2698933011074</v>
      </c>
      <c r="S411" s="98">
        <v>352.98031987773862</v>
      </c>
      <c r="T411" s="98">
        <v>351.56305335907103</v>
      </c>
      <c r="U411" s="98">
        <v>369.13340506548991</v>
      </c>
      <c r="V411" s="98">
        <v>303.3041236755854</v>
      </c>
      <c r="W411" s="98">
        <v>314.11923440633626</v>
      </c>
      <c r="X411" s="98">
        <v>220.82917564087052</v>
      </c>
      <c r="Y411" s="98">
        <v>207.09511058351663</v>
      </c>
      <c r="DA411" s="63" t="s">
        <v>4322</v>
      </c>
    </row>
    <row r="412" spans="1:105" ht="12" customHeight="1" x14ac:dyDescent="0.25">
      <c r="A412" s="97" t="s">
        <v>133</v>
      </c>
      <c r="B412" s="98"/>
      <c r="C412" s="98">
        <v>167.88912819027482</v>
      </c>
      <c r="D412" s="98">
        <v>167.32836201913548</v>
      </c>
      <c r="E412" s="98">
        <v>162.83926371833419</v>
      </c>
      <c r="F412" s="98">
        <v>173.97122334743952</v>
      </c>
      <c r="G412" s="98">
        <v>175.46302597520116</v>
      </c>
      <c r="H412" s="98">
        <v>182.8733814321142</v>
      </c>
      <c r="I412" s="98">
        <v>181.2299678515096</v>
      </c>
      <c r="J412" s="98">
        <v>170.66421501485894</v>
      </c>
      <c r="K412" s="98">
        <v>178.91538149631185</v>
      </c>
      <c r="L412" s="98">
        <v>171.70576718562924</v>
      </c>
      <c r="M412" s="98">
        <v>149.02232111686169</v>
      </c>
      <c r="N412" s="98">
        <v>159.40809833239004</v>
      </c>
      <c r="O412" s="98">
        <v>127.68376920514739</v>
      </c>
      <c r="P412" s="98">
        <v>117.12641203965894</v>
      </c>
      <c r="Q412" s="98">
        <v>120.18688133323447</v>
      </c>
      <c r="R412" s="98">
        <v>151.60791131020059</v>
      </c>
      <c r="S412" s="98">
        <v>154.60974214569109</v>
      </c>
      <c r="T412" s="98">
        <v>140.58923847749764</v>
      </c>
      <c r="U412" s="98">
        <v>148.44072444354256</v>
      </c>
      <c r="V412" s="98">
        <v>85.843596730381293</v>
      </c>
      <c r="W412" s="98">
        <v>80.046617262830864</v>
      </c>
      <c r="X412" s="98">
        <v>76.938545731617992</v>
      </c>
      <c r="Y412" s="98">
        <v>79.973596168952014</v>
      </c>
      <c r="DA412" s="63" t="s">
        <v>4323</v>
      </c>
    </row>
    <row r="413" spans="1:105" ht="12" customHeight="1" x14ac:dyDescent="0.25">
      <c r="A413" s="100" t="s">
        <v>212</v>
      </c>
      <c r="B413" s="101"/>
      <c r="C413" s="101">
        <v>167.88912819027482</v>
      </c>
      <c r="D413" s="101">
        <v>167.32836201913548</v>
      </c>
      <c r="E413" s="101">
        <v>162.83926371833419</v>
      </c>
      <c r="F413" s="101">
        <v>173.97122334743952</v>
      </c>
      <c r="G413" s="101">
        <v>175.46302597520116</v>
      </c>
      <c r="H413" s="101">
        <v>182.8733814321142</v>
      </c>
      <c r="I413" s="101">
        <v>181.2299678515096</v>
      </c>
      <c r="J413" s="101">
        <v>170.66421501485894</v>
      </c>
      <c r="K413" s="101">
        <v>178.91538149631185</v>
      </c>
      <c r="L413" s="101">
        <v>171.70576718562924</v>
      </c>
      <c r="M413" s="101">
        <v>149.02232111686169</v>
      </c>
      <c r="N413" s="101">
        <v>159.40809833239004</v>
      </c>
      <c r="O413" s="101">
        <v>127.68376920514739</v>
      </c>
      <c r="P413" s="101">
        <v>117.12641203965894</v>
      </c>
      <c r="Q413" s="101">
        <v>120.18688133323447</v>
      </c>
      <c r="R413" s="101">
        <v>151.60791131020059</v>
      </c>
      <c r="S413" s="101">
        <v>154.60974214569109</v>
      </c>
      <c r="T413" s="101">
        <v>140.58923847749764</v>
      </c>
      <c r="U413" s="101">
        <v>148.44072444354256</v>
      </c>
      <c r="V413" s="101">
        <v>85.843596730381293</v>
      </c>
      <c r="W413" s="101">
        <v>80.046617262830864</v>
      </c>
      <c r="X413" s="101">
        <v>76.938545731617992</v>
      </c>
      <c r="Y413" s="101">
        <v>79.973596168952014</v>
      </c>
      <c r="DA413" s="131" t="s">
        <v>4324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4325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4326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4327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4328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4329</v>
      </c>
    </row>
    <row r="419" spans="1:105" ht="12" customHeight="1" x14ac:dyDescent="0.25">
      <c r="A419" s="121" t="s">
        <v>54</v>
      </c>
      <c r="B419" s="122"/>
      <c r="C419" s="122">
        <v>18.980873982565033</v>
      </c>
      <c r="D419" s="122">
        <v>22.048603619341112</v>
      </c>
      <c r="E419" s="122">
        <v>28.824180858703937</v>
      </c>
      <c r="F419" s="122">
        <v>28.034706954928428</v>
      </c>
      <c r="G419" s="122">
        <v>29.917511692108263</v>
      </c>
      <c r="H419" s="122">
        <v>36.420789924161369</v>
      </c>
      <c r="I419" s="122">
        <v>33.291933637185046</v>
      </c>
      <c r="J419" s="122">
        <v>30.52762738340126</v>
      </c>
      <c r="K419" s="122">
        <v>30.632468634044702</v>
      </c>
      <c r="L419" s="122">
        <v>38.523903997855633</v>
      </c>
      <c r="M419" s="122">
        <v>29.992307019428146</v>
      </c>
      <c r="N419" s="122">
        <v>34.880625417712885</v>
      </c>
      <c r="O419" s="122">
        <v>33.866426192660938</v>
      </c>
      <c r="P419" s="122">
        <v>33.066062017035485</v>
      </c>
      <c r="Q419" s="122">
        <v>24.258001176853867</v>
      </c>
      <c r="R419" s="122">
        <v>31.541976853075184</v>
      </c>
      <c r="S419" s="122">
        <v>23.691972714528521</v>
      </c>
      <c r="T419" s="122">
        <v>23.96897750356873</v>
      </c>
      <c r="U419" s="122">
        <v>19.283393154791028</v>
      </c>
      <c r="V419" s="122">
        <v>27.53946669589001</v>
      </c>
      <c r="W419" s="122">
        <v>27.759865090329459</v>
      </c>
      <c r="X419" s="122">
        <v>40.677171656747774</v>
      </c>
      <c r="Y419" s="122">
        <v>20.87895306073063</v>
      </c>
      <c r="DA419" s="130" t="s">
        <v>4330</v>
      </c>
    </row>
    <row r="420" spans="1:105" ht="12" customHeight="1" x14ac:dyDescent="0.25">
      <c r="A420" s="97" t="s">
        <v>175</v>
      </c>
      <c r="B420" s="98"/>
      <c r="C420" s="98">
        <v>76.811512322597395</v>
      </c>
      <c r="D420" s="98">
        <v>74.674931460024439</v>
      </c>
      <c r="E420" s="98">
        <v>77.675311163388443</v>
      </c>
      <c r="F420" s="98">
        <v>83.400597162200654</v>
      </c>
      <c r="G420" s="98">
        <v>83.784362145087073</v>
      </c>
      <c r="H420" s="98">
        <v>84.640012810692568</v>
      </c>
      <c r="I420" s="98">
        <v>84.56083062181122</v>
      </c>
      <c r="J420" s="98">
        <v>66.054232096788581</v>
      </c>
      <c r="K420" s="98">
        <v>73.494809563103644</v>
      </c>
      <c r="L420" s="98">
        <v>74.776484810954202</v>
      </c>
      <c r="M420" s="98">
        <v>67.599684049628607</v>
      </c>
      <c r="N420" s="98">
        <v>73.416598132728822</v>
      </c>
      <c r="O420" s="98">
        <v>73.184415985062159</v>
      </c>
      <c r="P420" s="98">
        <v>73.53539791068269</v>
      </c>
      <c r="Q420" s="98">
        <v>75.209208833437955</v>
      </c>
      <c r="R420" s="98">
        <v>78.809130897355615</v>
      </c>
      <c r="S420" s="98">
        <v>75.122056980208527</v>
      </c>
      <c r="T420" s="98">
        <v>71.009068455066782</v>
      </c>
      <c r="U420" s="98">
        <v>66.261329181290193</v>
      </c>
      <c r="V420" s="98">
        <v>72.270820317944796</v>
      </c>
      <c r="W420" s="98">
        <v>71.974903889348326</v>
      </c>
      <c r="X420" s="98">
        <v>58.242744956624996</v>
      </c>
      <c r="Y420" s="98">
        <v>53.668533718852657</v>
      </c>
      <c r="DA420" s="63" t="s">
        <v>4331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4332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169.23418983549161</v>
      </c>
      <c r="D423" s="118">
        <f t="shared" si="225"/>
        <v>156.15507806074146</v>
      </c>
      <c r="E423" s="118">
        <f t="shared" si="225"/>
        <v>159.27306369685246</v>
      </c>
      <c r="F423" s="118">
        <f t="shared" si="225"/>
        <v>148.22123912712831</v>
      </c>
      <c r="G423" s="118">
        <f t="shared" si="225"/>
        <v>138.84182976819613</v>
      </c>
      <c r="H423" s="118">
        <f t="shared" si="225"/>
        <v>135.10437061572387</v>
      </c>
      <c r="I423" s="118">
        <f t="shared" si="225"/>
        <v>121.92367936122378</v>
      </c>
      <c r="J423" s="118">
        <f t="shared" si="225"/>
        <v>126.0581184647495</v>
      </c>
      <c r="K423" s="118">
        <f t="shared" si="225"/>
        <v>120.86736739091317</v>
      </c>
      <c r="L423" s="118">
        <f t="shared" si="225"/>
        <v>133.24097888503977</v>
      </c>
      <c r="M423" s="118">
        <f t="shared" si="225"/>
        <v>99.270484273429602</v>
      </c>
      <c r="N423" s="118">
        <f t="shared" si="225"/>
        <v>105.21369662565253</v>
      </c>
      <c r="O423" s="118">
        <f t="shared" si="225"/>
        <v>107.08647231459335</v>
      </c>
      <c r="P423" s="118">
        <f t="shared" si="225"/>
        <v>78.996277538522136</v>
      </c>
      <c r="Q423" s="118">
        <f t="shared" si="225"/>
        <v>80.310590272678553</v>
      </c>
      <c r="R423" s="118">
        <f t="shared" ref="R423:V423" si="226">R424+R427+R429+R438</f>
        <v>81.234146848494845</v>
      </c>
      <c r="S423" s="118">
        <f t="shared" si="226"/>
        <v>76.40974842598645</v>
      </c>
      <c r="T423" s="118">
        <f t="shared" si="226"/>
        <v>73.177503575505654</v>
      </c>
      <c r="U423" s="118">
        <f t="shared" si="226"/>
        <v>68.610043983788302</v>
      </c>
      <c r="V423" s="118">
        <f t="shared" si="226"/>
        <v>60.723080741620883</v>
      </c>
      <c r="W423" s="118">
        <f t="shared" ref="W423:Y423" si="227">W424+W427+W429+W438</f>
        <v>62.65415569959</v>
      </c>
      <c r="X423" s="118">
        <f t="shared" si="227"/>
        <v>44.061275364582741</v>
      </c>
      <c r="Y423" s="118">
        <f t="shared" si="227"/>
        <v>36.935016736621769</v>
      </c>
      <c r="DA423" s="129" t="s">
        <v>4483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151.22558576446153</v>
      </c>
      <c r="D424" s="123">
        <f t="shared" si="228"/>
        <v>138.18102461251752</v>
      </c>
      <c r="E424" s="123">
        <f t="shared" si="228"/>
        <v>141.34200002851651</v>
      </c>
      <c r="F424" s="123">
        <f t="shared" si="228"/>
        <v>128.6885923337029</v>
      </c>
      <c r="G424" s="123">
        <f t="shared" si="228"/>
        <v>119.14153821346675</v>
      </c>
      <c r="H424" s="123">
        <f t="shared" si="228"/>
        <v>114.25563206913772</v>
      </c>
      <c r="I424" s="123">
        <f t="shared" si="228"/>
        <v>102.39904791850319</v>
      </c>
      <c r="J424" s="123">
        <f t="shared" si="228"/>
        <v>106.47998210258989</v>
      </c>
      <c r="K424" s="123">
        <f t="shared" si="228"/>
        <v>100.95145035051048</v>
      </c>
      <c r="L424" s="123">
        <f t="shared" si="228"/>
        <v>113.92716843882316</v>
      </c>
      <c r="M424" s="123">
        <f t="shared" si="228"/>
        <v>81.886448458541622</v>
      </c>
      <c r="N424" s="123">
        <f t="shared" si="228"/>
        <v>86.640482058588347</v>
      </c>
      <c r="O424" s="123">
        <f t="shared" si="228"/>
        <v>89.098524530465227</v>
      </c>
      <c r="P424" s="123">
        <f t="shared" si="228"/>
        <v>61.316880398830953</v>
      </c>
      <c r="Q424" s="123">
        <f t="shared" si="228"/>
        <v>63.415161960825721</v>
      </c>
      <c r="R424" s="123">
        <f t="shared" ref="R424:V424" si="229">SUM(R425:R426)</f>
        <v>63.778877737311667</v>
      </c>
      <c r="S424" s="123">
        <f t="shared" si="229"/>
        <v>59.622898773106328</v>
      </c>
      <c r="T424" s="123">
        <f t="shared" si="229"/>
        <v>56.545586903064425</v>
      </c>
      <c r="U424" s="123">
        <f t="shared" si="229"/>
        <v>51.336593302818372</v>
      </c>
      <c r="V424" s="123">
        <f t="shared" si="229"/>
        <v>45.682115009818965</v>
      </c>
      <c r="W424" s="123">
        <f t="shared" ref="W424:Y424" si="230">SUM(W425:W426)</f>
        <v>47.594612479839959</v>
      </c>
      <c r="X424" s="123">
        <f t="shared" si="230"/>
        <v>33.039004662485276</v>
      </c>
      <c r="Y424" s="123">
        <f t="shared" si="230"/>
        <v>26.630490481514901</v>
      </c>
      <c r="DA424" s="130" t="s">
        <v>4484</v>
      </c>
    </row>
    <row r="425" spans="1:105" ht="12" customHeight="1" x14ac:dyDescent="0.25">
      <c r="A425" s="97" t="s">
        <v>212</v>
      </c>
      <c r="B425" s="99"/>
      <c r="C425" s="99">
        <v>149.26231517175154</v>
      </c>
      <c r="D425" s="99">
        <v>136.4152514189374</v>
      </c>
      <c r="E425" s="99">
        <v>139.55061948781673</v>
      </c>
      <c r="F425" s="99">
        <v>127.04422467128158</v>
      </c>
      <c r="G425" s="99">
        <v>117.62919129329789</v>
      </c>
      <c r="H425" s="99">
        <v>112.82357448530301</v>
      </c>
      <c r="I425" s="99">
        <v>101.1201824032008</v>
      </c>
      <c r="J425" s="99">
        <v>105.1391118042885</v>
      </c>
      <c r="K425" s="99">
        <v>99.680623093533256</v>
      </c>
      <c r="L425" s="99">
        <v>112.49255286005696</v>
      </c>
      <c r="M425" s="99">
        <v>80.843434826820811</v>
      </c>
      <c r="N425" s="99">
        <v>85.503860173112201</v>
      </c>
      <c r="O425" s="99">
        <v>87.878226382037411</v>
      </c>
      <c r="P425" s="99">
        <v>60.433086336045001</v>
      </c>
      <c r="Q425" s="99">
        <v>62.465753102480662</v>
      </c>
      <c r="R425" s="99">
        <v>62.80678582708866</v>
      </c>
      <c r="S425" s="99">
        <v>58.704573914074352</v>
      </c>
      <c r="T425" s="99">
        <v>55.665181052277219</v>
      </c>
      <c r="U425" s="99">
        <v>50.525736804208449</v>
      </c>
      <c r="V425" s="99">
        <v>44.984833840472518</v>
      </c>
      <c r="W425" s="99">
        <v>46.858208909070207</v>
      </c>
      <c r="X425" s="99">
        <v>32.54434962120542</v>
      </c>
      <c r="Y425" s="99">
        <v>26.233024661556843</v>
      </c>
      <c r="DA425" s="63" t="s">
        <v>4485</v>
      </c>
    </row>
    <row r="426" spans="1:105" ht="12" customHeight="1" x14ac:dyDescent="0.25">
      <c r="A426" s="97" t="s">
        <v>53</v>
      </c>
      <c r="B426" s="99"/>
      <c r="C426" s="99">
        <v>1.9632705927099912</v>
      </c>
      <c r="D426" s="99">
        <v>1.7657731935801098</v>
      </c>
      <c r="E426" s="99">
        <v>1.7913805406997882</v>
      </c>
      <c r="F426" s="99">
        <v>1.6443676624213193</v>
      </c>
      <c r="G426" s="99">
        <v>1.5123469201688555</v>
      </c>
      <c r="H426" s="99">
        <v>1.4320575838347034</v>
      </c>
      <c r="I426" s="99">
        <v>1.2788655153023851</v>
      </c>
      <c r="J426" s="99">
        <v>1.3408702983013834</v>
      </c>
      <c r="K426" s="99">
        <v>1.2708272569772259</v>
      </c>
      <c r="L426" s="99">
        <v>1.4346155787661967</v>
      </c>
      <c r="M426" s="99">
        <v>1.0430136317208107</v>
      </c>
      <c r="N426" s="99">
        <v>1.1366218854761463</v>
      </c>
      <c r="O426" s="99">
        <v>1.2202981484278088</v>
      </c>
      <c r="P426" s="99">
        <v>0.88379406278595563</v>
      </c>
      <c r="Q426" s="99">
        <v>0.94940885834505861</v>
      </c>
      <c r="R426" s="99">
        <v>0.97209191022300567</v>
      </c>
      <c r="S426" s="99">
        <v>0.9183248590319778</v>
      </c>
      <c r="T426" s="99">
        <v>0.88040585078720401</v>
      </c>
      <c r="U426" s="99">
        <v>0.81085649860992337</v>
      </c>
      <c r="V426" s="99">
        <v>0.69728116934644568</v>
      </c>
      <c r="W426" s="99">
        <v>0.73640357076974949</v>
      </c>
      <c r="X426" s="99">
        <v>0.49465504127985849</v>
      </c>
      <c r="Y426" s="99">
        <v>0.3974658199580578</v>
      </c>
      <c r="DA426" s="63" t="s">
        <v>4486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3.9396547636739554E-2</v>
      </c>
      <c r="D427" s="123">
        <f t="shared" si="231"/>
        <v>1.305089198462665E-2</v>
      </c>
      <c r="E427" s="123">
        <f t="shared" si="231"/>
        <v>4.3808491060804429E-2</v>
      </c>
      <c r="F427" s="123">
        <f t="shared" si="231"/>
        <v>1.8857446183037686E-2</v>
      </c>
      <c r="G427" s="123">
        <f t="shared" si="231"/>
        <v>0.11942809237658567</v>
      </c>
      <c r="H427" s="123">
        <f t="shared" si="231"/>
        <v>0.31166867840555512</v>
      </c>
      <c r="I427" s="123">
        <f t="shared" si="231"/>
        <v>9.5309503226245734E-2</v>
      </c>
      <c r="J427" s="123">
        <f t="shared" si="231"/>
        <v>8.6942375349369633E-2</v>
      </c>
      <c r="K427" s="123">
        <f t="shared" si="231"/>
        <v>1.9948409486428162E-2</v>
      </c>
      <c r="L427" s="123">
        <f t="shared" si="231"/>
        <v>0.10824771992785484</v>
      </c>
      <c r="M427" s="123">
        <f t="shared" si="231"/>
        <v>1.601535811767222E-2</v>
      </c>
      <c r="N427" s="123">
        <f t="shared" si="231"/>
        <v>9.2167966551433056E-2</v>
      </c>
      <c r="O427" s="123">
        <f t="shared" si="231"/>
        <v>0.15346875364147822</v>
      </c>
      <c r="P427" s="123">
        <f t="shared" si="231"/>
        <v>8.4268995330869026E-2</v>
      </c>
      <c r="Q427" s="123">
        <f t="shared" si="231"/>
        <v>5.4231887631512529E-2</v>
      </c>
      <c r="R427" s="123">
        <f t="shared" si="231"/>
        <v>8.45501328977422E-2</v>
      </c>
      <c r="S427" s="123">
        <f t="shared" si="231"/>
        <v>7.7789174388185597E-2</v>
      </c>
      <c r="T427" s="123">
        <f t="shared" si="231"/>
        <v>3.7403234907390809E-2</v>
      </c>
      <c r="U427" s="123">
        <f t="shared" si="231"/>
        <v>0.24647440251357439</v>
      </c>
      <c r="V427" s="123">
        <f t="shared" si="231"/>
        <v>0.38253992372836676</v>
      </c>
      <c r="W427" s="123">
        <f t="shared" si="231"/>
        <v>0.23064018180783738</v>
      </c>
      <c r="X427" s="123">
        <f t="shared" si="231"/>
        <v>0.1775236701013603</v>
      </c>
      <c r="Y427" s="123">
        <f t="shared" si="231"/>
        <v>0.1796371651242783</v>
      </c>
      <c r="DA427" s="130" t="s">
        <v>4487</v>
      </c>
    </row>
    <row r="428" spans="1:105" ht="12" customHeight="1" x14ac:dyDescent="0.25">
      <c r="A428" s="97" t="s">
        <v>53</v>
      </c>
      <c r="B428" s="99"/>
      <c r="C428" s="99">
        <f>RES_hhdet_in_fecs!C67</f>
        <v>3.9396547636739554E-2</v>
      </c>
      <c r="D428" s="99">
        <f>RES_hhdet_in_fecs!D67</f>
        <v>1.305089198462665E-2</v>
      </c>
      <c r="E428" s="99">
        <f>RES_hhdet_in_fecs!E67</f>
        <v>4.3808491060804429E-2</v>
      </c>
      <c r="F428" s="99">
        <f>RES_hhdet_in_fecs!F67</f>
        <v>1.8857446183037686E-2</v>
      </c>
      <c r="G428" s="99">
        <f>RES_hhdet_in_fecs!G67</f>
        <v>0.11942809237658567</v>
      </c>
      <c r="H428" s="99">
        <f>RES_hhdet_in_fecs!H67</f>
        <v>0.31166867840555512</v>
      </c>
      <c r="I428" s="99">
        <f>RES_hhdet_in_fecs!I67</f>
        <v>9.5309503226245734E-2</v>
      </c>
      <c r="J428" s="99">
        <f>RES_hhdet_in_fecs!J67</f>
        <v>8.6942375349369633E-2</v>
      </c>
      <c r="K428" s="99">
        <f>RES_hhdet_in_fecs!K67</f>
        <v>1.9948409486428162E-2</v>
      </c>
      <c r="L428" s="99">
        <f>RES_hhdet_in_fecs!L67</f>
        <v>0.10824771992785484</v>
      </c>
      <c r="M428" s="99">
        <f>RES_hhdet_in_fecs!M67</f>
        <v>1.601535811767222E-2</v>
      </c>
      <c r="N428" s="99">
        <f>RES_hhdet_in_fecs!N67</f>
        <v>9.2167966551433056E-2</v>
      </c>
      <c r="O428" s="99">
        <f>RES_hhdet_in_fecs!O67</f>
        <v>0.15346875364147822</v>
      </c>
      <c r="P428" s="99">
        <f>RES_hhdet_in_fecs!P67</f>
        <v>8.4268995330869026E-2</v>
      </c>
      <c r="Q428" s="99">
        <f>RES_hhdet_in_fecs!Q67</f>
        <v>5.4231887631512529E-2</v>
      </c>
      <c r="R428" s="99">
        <f>RES_hhdet_in_fecs!R67</f>
        <v>8.45501328977422E-2</v>
      </c>
      <c r="S428" s="99">
        <f>RES_hhdet_in_fecs!S67</f>
        <v>7.7789174388185597E-2</v>
      </c>
      <c r="T428" s="99">
        <f>RES_hhdet_in_fecs!T67</f>
        <v>3.7403234907390809E-2</v>
      </c>
      <c r="U428" s="99">
        <f>RES_hhdet_in_fecs!U67</f>
        <v>0.24647440251357439</v>
      </c>
      <c r="V428" s="99">
        <f>RES_hhdet_in_fecs!V67</f>
        <v>0.38253992372836676</v>
      </c>
      <c r="W428" s="99">
        <f>RES_hhdet_in_fecs!W67</f>
        <v>0.23064018180783738</v>
      </c>
      <c r="X428" s="99">
        <f>RES_hhdet_in_fecs!X67</f>
        <v>0.1775236701013603</v>
      </c>
      <c r="Y428" s="99">
        <f>RES_hhdet_in_fecs!Y67</f>
        <v>0.1796371651242783</v>
      </c>
      <c r="DA428" s="63" t="s">
        <v>4488</v>
      </c>
    </row>
    <row r="429" spans="1:105" ht="12" customHeight="1" x14ac:dyDescent="0.25">
      <c r="A429" s="121" t="s">
        <v>55</v>
      </c>
      <c r="B429" s="123"/>
      <c r="C429" s="123">
        <v>15.401706220683051</v>
      </c>
      <c r="D429" s="123">
        <v>15.42026103573034</v>
      </c>
      <c r="E429" s="123">
        <v>15.129371187348086</v>
      </c>
      <c r="F429" s="123">
        <v>16.681751147676017</v>
      </c>
      <c r="G429" s="123">
        <v>16.655477493638482</v>
      </c>
      <c r="H429" s="123">
        <v>17.599272063758164</v>
      </c>
      <c r="I429" s="123">
        <v>16.553349430793475</v>
      </c>
      <c r="J429" s="123">
        <v>17.072052773361388</v>
      </c>
      <c r="K429" s="123">
        <v>17.327624461827867</v>
      </c>
      <c r="L429" s="123">
        <v>16.557975534154323</v>
      </c>
      <c r="M429" s="123">
        <v>14.983161332153154</v>
      </c>
      <c r="N429" s="123">
        <v>15.925945189124496</v>
      </c>
      <c r="O429" s="123">
        <v>15.290346218573795</v>
      </c>
      <c r="P429" s="123">
        <v>15.048878377362469</v>
      </c>
      <c r="Q429" s="123">
        <v>14.295967735257072</v>
      </c>
      <c r="R429" s="123">
        <v>14.738225050004985</v>
      </c>
      <c r="S429" s="123">
        <v>14.218091859947576</v>
      </c>
      <c r="T429" s="123">
        <v>14.17130842914219</v>
      </c>
      <c r="U429" s="123">
        <v>14.731576480108739</v>
      </c>
      <c r="V429" s="123">
        <v>12.164596702533247</v>
      </c>
      <c r="W429" s="123">
        <v>12.38186629786043</v>
      </c>
      <c r="X429" s="123">
        <v>8.734047246478454</v>
      </c>
      <c r="Y429" s="123">
        <v>8.3258238311711086</v>
      </c>
      <c r="DA429" s="130" t="s">
        <v>4489</v>
      </c>
    </row>
    <row r="430" spans="1:105" ht="12" customHeight="1" x14ac:dyDescent="0.25">
      <c r="A430" s="97" t="s">
        <v>134</v>
      </c>
      <c r="B430" s="99"/>
      <c r="C430" s="99">
        <v>16.37818449332606</v>
      </c>
      <c r="D430" s="99">
        <v>15.952985913357907</v>
      </c>
      <c r="E430" s="99">
        <v>15.265479686610252</v>
      </c>
      <c r="F430" s="99">
        <v>17.441493554767693</v>
      </c>
      <c r="G430" s="99">
        <v>17.227516538122476</v>
      </c>
      <c r="H430" s="99">
        <v>17.689107081001083</v>
      </c>
      <c r="I430" s="99">
        <v>16.555933042744591</v>
      </c>
      <c r="J430" s="99">
        <v>17.075859876524685</v>
      </c>
      <c r="K430" s="99">
        <v>17.338191216280052</v>
      </c>
      <c r="L430" s="99">
        <v>16.564910562413004</v>
      </c>
      <c r="M430" s="99">
        <v>14.977545698883743</v>
      </c>
      <c r="N430" s="99">
        <v>15.933925404747812</v>
      </c>
      <c r="O430" s="99">
        <v>15.297667537374412</v>
      </c>
      <c r="P430" s="99">
        <v>15.026121026803693</v>
      </c>
      <c r="Q430" s="99">
        <v>14.203234806416628</v>
      </c>
      <c r="R430" s="99">
        <v>14.744075906248723</v>
      </c>
      <c r="S430" s="99">
        <v>14.221423625726498</v>
      </c>
      <c r="T430" s="99">
        <v>14.174905844951363</v>
      </c>
      <c r="U430" s="99">
        <v>14.894630146515643</v>
      </c>
      <c r="V430" s="99">
        <v>12.251174589726098</v>
      </c>
      <c r="W430" s="99">
        <v>12.694482547535927</v>
      </c>
      <c r="X430" s="99">
        <v>8.9338834469312651</v>
      </c>
      <c r="Y430" s="99">
        <v>8.3860494663252787</v>
      </c>
      <c r="DA430" s="63" t="s">
        <v>4490</v>
      </c>
    </row>
    <row r="431" spans="1:105" ht="12" customHeight="1" x14ac:dyDescent="0.25">
      <c r="A431" s="97" t="s">
        <v>133</v>
      </c>
      <c r="B431" s="99"/>
      <c r="C431" s="99">
        <v>12.440294009839675</v>
      </c>
      <c r="D431" s="99">
        <v>12.232834032461847</v>
      </c>
      <c r="E431" s="99">
        <v>11.804847971085383</v>
      </c>
      <c r="F431" s="99">
        <v>13.362124778935888</v>
      </c>
      <c r="G431" s="99">
        <v>13.316368157219882</v>
      </c>
      <c r="H431" s="99">
        <v>13.782426264460939</v>
      </c>
      <c r="I431" s="99">
        <v>13.117745302868878</v>
      </c>
      <c r="J431" s="99">
        <v>13.363025133347492</v>
      </c>
      <c r="K431" s="99">
        <v>13.737599542606532</v>
      </c>
      <c r="L431" s="99">
        <v>13.21740285192128</v>
      </c>
      <c r="M431" s="99">
        <v>11.979322287088303</v>
      </c>
      <c r="N431" s="99">
        <v>12.928232651363528</v>
      </c>
      <c r="O431" s="99">
        <v>12.342322898042092</v>
      </c>
      <c r="P431" s="99">
        <v>12.334158493462922</v>
      </c>
      <c r="Q431" s="99">
        <v>12.003404565514133</v>
      </c>
      <c r="R431" s="99">
        <v>12.850358821709488</v>
      </c>
      <c r="S431" s="99">
        <v>12.57077166553886</v>
      </c>
      <c r="T431" s="99">
        <v>12.508036194144507</v>
      </c>
      <c r="U431" s="99">
        <v>13.22922179100077</v>
      </c>
      <c r="V431" s="99">
        <v>10.663444338767103</v>
      </c>
      <c r="W431" s="99">
        <v>11.051442087519515</v>
      </c>
      <c r="X431" s="99">
        <v>7.9669910246445497</v>
      </c>
      <c r="Y431" s="99">
        <v>7.5350723696130144</v>
      </c>
      <c r="DA431" s="63" t="s">
        <v>4491</v>
      </c>
    </row>
    <row r="432" spans="1:105" ht="12" customHeight="1" x14ac:dyDescent="0.25">
      <c r="A432" s="100" t="s">
        <v>212</v>
      </c>
      <c r="B432" s="102"/>
      <c r="C432" s="102">
        <v>6.6875606392583062</v>
      </c>
      <c r="D432" s="102">
        <v>6.670100105251116</v>
      </c>
      <c r="E432" s="102">
        <v>6.4982784939558762</v>
      </c>
      <c r="F432" s="102">
        <v>6.9516823212925765</v>
      </c>
      <c r="G432" s="102">
        <v>7.0141665015861054</v>
      </c>
      <c r="H432" s="102">
        <v>7.3114763179738018</v>
      </c>
      <c r="I432" s="102">
        <v>7.2482634342089476</v>
      </c>
      <c r="J432" s="102">
        <v>6.8277133898011915</v>
      </c>
      <c r="K432" s="102">
        <v>7.1592425989020718</v>
      </c>
      <c r="L432" s="102">
        <v>6.8785279038964777</v>
      </c>
      <c r="M432" s="102">
        <v>5.9798924802102658</v>
      </c>
      <c r="N432" s="102">
        <v>6.4022867277191482</v>
      </c>
      <c r="O432" s="102">
        <v>5.1311669297560458</v>
      </c>
      <c r="P432" s="102">
        <v>4.708653932528394</v>
      </c>
      <c r="Q432" s="102">
        <v>4.8330889487213824</v>
      </c>
      <c r="R432" s="102">
        <v>6.1029273582903665</v>
      </c>
      <c r="S432" s="102">
        <v>6.2291592927328034</v>
      </c>
      <c r="T432" s="102">
        <v>5.6685115207386261</v>
      </c>
      <c r="U432" s="102">
        <v>5.9896223395851989</v>
      </c>
      <c r="V432" s="102">
        <v>3.4674269449723201</v>
      </c>
      <c r="W432" s="102">
        <v>3.2349193380429213</v>
      </c>
      <c r="X432" s="102">
        <v>3.1126321879700529</v>
      </c>
      <c r="Y432" s="102">
        <v>3.2384276556944158</v>
      </c>
      <c r="DA432" s="131" t="s">
        <v>4492</v>
      </c>
    </row>
    <row r="433" spans="1:105" ht="12" customHeight="1" x14ac:dyDescent="0.25">
      <c r="A433" s="103" t="s">
        <v>52</v>
      </c>
      <c r="B433" s="105"/>
      <c r="C433" s="105">
        <v>5.7527333705813692</v>
      </c>
      <c r="D433" s="105">
        <v>5.5627339272107319</v>
      </c>
      <c r="E433" s="105">
        <v>5.306569477129508</v>
      </c>
      <c r="F433" s="105">
        <v>6.4104424576433114</v>
      </c>
      <c r="G433" s="105">
        <v>6.302201655633775</v>
      </c>
      <c r="H433" s="105">
        <v>6.4709499464871376</v>
      </c>
      <c r="I433" s="105">
        <v>5.8694818686599346</v>
      </c>
      <c r="J433" s="105">
        <v>6.5353117435462993</v>
      </c>
      <c r="K433" s="105">
        <v>6.5783569437044589</v>
      </c>
      <c r="L433" s="105">
        <v>6.3388749480248023</v>
      </c>
      <c r="M433" s="105">
        <v>5.9994298068780365</v>
      </c>
      <c r="N433" s="105">
        <v>6.5259459236443806</v>
      </c>
      <c r="O433" s="105">
        <v>7.2111559682860458</v>
      </c>
      <c r="P433" s="105">
        <v>7.6255045609345284</v>
      </c>
      <c r="Q433" s="105">
        <v>7.1703156167927524</v>
      </c>
      <c r="R433" s="105">
        <v>6.7474314634191224</v>
      </c>
      <c r="S433" s="105">
        <v>6.3416123728060558</v>
      </c>
      <c r="T433" s="105">
        <v>6.8395246734058821</v>
      </c>
      <c r="U433" s="105">
        <v>7.2395994514155699</v>
      </c>
      <c r="V433" s="105">
        <v>7.196017393794782</v>
      </c>
      <c r="W433" s="105">
        <v>7.816522749476591</v>
      </c>
      <c r="X433" s="105">
        <v>4.8543588366744963</v>
      </c>
      <c r="Y433" s="105">
        <v>4.2966447139185986</v>
      </c>
      <c r="DA433" s="132" t="s">
        <v>4493</v>
      </c>
    </row>
    <row r="434" spans="1:105" ht="12" customHeight="1" x14ac:dyDescent="0.25">
      <c r="A434" s="106" t="s">
        <v>122</v>
      </c>
      <c r="B434" s="102"/>
      <c r="C434" s="102">
        <v>14.354856841041506</v>
      </c>
      <c r="D434" s="102">
        <v>14.437134771732371</v>
      </c>
      <c r="E434" s="102">
        <v>14.570086568447909</v>
      </c>
      <c r="F434" s="102">
        <v>15.238895678473696</v>
      </c>
      <c r="G434" s="102">
        <v>15.820270588691786</v>
      </c>
      <c r="H434" s="102">
        <v>16.486657213344714</v>
      </c>
      <c r="I434" s="102">
        <v>0</v>
      </c>
      <c r="J434" s="102">
        <v>0</v>
      </c>
      <c r="K434" s="102">
        <v>0</v>
      </c>
      <c r="L434" s="102">
        <v>16.099318837016288</v>
      </c>
      <c r="M434" s="102">
        <v>15.616435624286494</v>
      </c>
      <c r="N434" s="102">
        <v>16.014917562802893</v>
      </c>
      <c r="O434" s="102">
        <v>15.7165446366386</v>
      </c>
      <c r="P434" s="102">
        <v>15.823164267967133</v>
      </c>
      <c r="Q434" s="102">
        <v>15.364812973531068</v>
      </c>
      <c r="R434" s="102">
        <v>0</v>
      </c>
      <c r="S434" s="102">
        <v>0</v>
      </c>
      <c r="T434" s="102">
        <v>14.692190357606076</v>
      </c>
      <c r="U434" s="102">
        <v>14.377230438486594</v>
      </c>
      <c r="V434" s="102">
        <v>12.180376935552141</v>
      </c>
      <c r="W434" s="102">
        <v>10.981945571395801</v>
      </c>
      <c r="X434" s="102">
        <v>8.9020784121054426</v>
      </c>
      <c r="Y434" s="102">
        <v>8.3608599496459473</v>
      </c>
      <c r="DA434" s="131" t="s">
        <v>4494</v>
      </c>
    </row>
    <row r="435" spans="1:105" ht="12" customHeight="1" x14ac:dyDescent="0.25">
      <c r="A435" s="107" t="s">
        <v>121</v>
      </c>
      <c r="B435" s="105"/>
      <c r="C435" s="105">
        <v>11.563386563942442</v>
      </c>
      <c r="D435" s="105">
        <v>11.685176036788576</v>
      </c>
      <c r="E435" s="105">
        <v>11.840680757393258</v>
      </c>
      <c r="F435" s="105">
        <v>12.257051531300975</v>
      </c>
      <c r="G435" s="105">
        <v>12.778508092014739</v>
      </c>
      <c r="H435" s="105">
        <v>13.36169836259365</v>
      </c>
      <c r="I435" s="105">
        <v>0</v>
      </c>
      <c r="J435" s="105">
        <v>0</v>
      </c>
      <c r="K435" s="105">
        <v>0</v>
      </c>
      <c r="L435" s="105">
        <v>0</v>
      </c>
      <c r="M435" s="105">
        <v>12.701526026955815</v>
      </c>
      <c r="N435" s="105">
        <v>13.092970938792213</v>
      </c>
      <c r="O435" s="105">
        <v>12.635175342008965</v>
      </c>
      <c r="P435" s="105">
        <v>12.769575534422382</v>
      </c>
      <c r="Q435" s="105">
        <v>12.658527752484559</v>
      </c>
      <c r="R435" s="105">
        <v>0</v>
      </c>
      <c r="S435" s="105">
        <v>0</v>
      </c>
      <c r="T435" s="105">
        <v>0</v>
      </c>
      <c r="U435" s="105">
        <v>12.352069745258023</v>
      </c>
      <c r="V435" s="105">
        <v>10.184494623471069</v>
      </c>
      <c r="W435" s="105">
        <v>9.1651718034551166</v>
      </c>
      <c r="X435" s="105">
        <v>7.7490491224848217</v>
      </c>
      <c r="Y435" s="105">
        <v>7.3969787414658468</v>
      </c>
      <c r="DA435" s="132" t="s">
        <v>4495</v>
      </c>
    </row>
    <row r="436" spans="1:105" ht="12" customHeight="1" x14ac:dyDescent="0.25">
      <c r="A436" s="108" t="s">
        <v>53</v>
      </c>
      <c r="B436" s="99"/>
      <c r="C436" s="99">
        <v>5.8613002795407612</v>
      </c>
      <c r="D436" s="99">
        <v>6.0364594842587636</v>
      </c>
      <c r="E436" s="99">
        <v>6.2036444274954921</v>
      </c>
      <c r="F436" s="99">
        <v>6.0717246395016318</v>
      </c>
      <c r="G436" s="99">
        <v>6.4398089872038273</v>
      </c>
      <c r="H436" s="99">
        <v>6.8118181041712482</v>
      </c>
      <c r="I436" s="99">
        <v>0</v>
      </c>
      <c r="J436" s="99">
        <v>0</v>
      </c>
      <c r="K436" s="99">
        <v>0</v>
      </c>
      <c r="L436" s="99">
        <v>0</v>
      </c>
      <c r="M436" s="99">
        <v>6.2400534723022751</v>
      </c>
      <c r="N436" s="99">
        <v>6.430900612118343</v>
      </c>
      <c r="O436" s="99">
        <v>5.2685981801102804</v>
      </c>
      <c r="P436" s="99">
        <v>4.9553338150513628</v>
      </c>
      <c r="Q436" s="99">
        <v>5.2289894159813164</v>
      </c>
      <c r="R436" s="99">
        <v>0</v>
      </c>
      <c r="S436" s="99">
        <v>0</v>
      </c>
      <c r="T436" s="99">
        <v>0</v>
      </c>
      <c r="U436" s="99">
        <v>5.7538879818607107</v>
      </c>
      <c r="V436" s="99">
        <v>3.426530808804344</v>
      </c>
      <c r="W436" s="99">
        <v>2.7312301692907872</v>
      </c>
      <c r="X436" s="99">
        <v>3.0838032427722992</v>
      </c>
      <c r="Y436" s="99">
        <v>3.2192323851179938</v>
      </c>
      <c r="DA436" s="63" t="s">
        <v>4496</v>
      </c>
    </row>
    <row r="437" spans="1:105" ht="12" customHeight="1" x14ac:dyDescent="0.25">
      <c r="A437" s="108" t="s">
        <v>52</v>
      </c>
      <c r="B437" s="99"/>
      <c r="C437" s="99">
        <v>5.7020862844016831</v>
      </c>
      <c r="D437" s="99">
        <v>5.6487165525298115</v>
      </c>
      <c r="E437" s="99">
        <v>5.6370363298977662</v>
      </c>
      <c r="F437" s="99">
        <v>6.1853268917993436</v>
      </c>
      <c r="G437" s="99">
        <v>6.3386991048109129</v>
      </c>
      <c r="H437" s="99">
        <v>6.549880258422399</v>
      </c>
      <c r="I437" s="99">
        <v>0</v>
      </c>
      <c r="J437" s="99">
        <v>0</v>
      </c>
      <c r="K437" s="99">
        <v>0</v>
      </c>
      <c r="L437" s="99">
        <v>0</v>
      </c>
      <c r="M437" s="99">
        <v>6.4614725546535388</v>
      </c>
      <c r="N437" s="99">
        <v>6.6620703266738666</v>
      </c>
      <c r="O437" s="99">
        <v>7.3665771618986859</v>
      </c>
      <c r="P437" s="99">
        <v>7.8142417193710179</v>
      </c>
      <c r="Q437" s="99">
        <v>7.4295383365032412</v>
      </c>
      <c r="R437" s="99">
        <v>0</v>
      </c>
      <c r="S437" s="99">
        <v>0</v>
      </c>
      <c r="T437" s="99">
        <v>0</v>
      </c>
      <c r="U437" s="99">
        <v>6.5981817633973128</v>
      </c>
      <c r="V437" s="99">
        <v>6.7579638146667236</v>
      </c>
      <c r="W437" s="99">
        <v>6.4339416341643298</v>
      </c>
      <c r="X437" s="99">
        <v>4.6652458797125238</v>
      </c>
      <c r="Y437" s="99">
        <v>4.1777463563478525</v>
      </c>
      <c r="DA437" s="63" t="s">
        <v>4497</v>
      </c>
    </row>
    <row r="438" spans="1:105" ht="12" customHeight="1" x14ac:dyDescent="0.25">
      <c r="A438" s="121" t="s">
        <v>54</v>
      </c>
      <c r="B438" s="123"/>
      <c r="C438" s="123">
        <v>2.5675013027103075</v>
      </c>
      <c r="D438" s="123">
        <v>2.5407415205089943</v>
      </c>
      <c r="E438" s="123">
        <v>2.7578839899270613</v>
      </c>
      <c r="F438" s="123">
        <v>2.8320381995663655</v>
      </c>
      <c r="G438" s="123">
        <v>2.9253859687143362</v>
      </c>
      <c r="H438" s="123">
        <v>2.93779780442244</v>
      </c>
      <c r="I438" s="123">
        <v>2.8759725087008627</v>
      </c>
      <c r="J438" s="123">
        <v>2.4191412134488579</v>
      </c>
      <c r="K438" s="123">
        <v>2.5683441690883977</v>
      </c>
      <c r="L438" s="123">
        <v>2.6475871921344076</v>
      </c>
      <c r="M438" s="123">
        <v>2.384859124617146</v>
      </c>
      <c r="N438" s="123">
        <v>2.5551014113882591</v>
      </c>
      <c r="O438" s="123">
        <v>2.5441328119128435</v>
      </c>
      <c r="P438" s="123">
        <v>2.5462497669978412</v>
      </c>
      <c r="Q438" s="123">
        <v>2.545228688964249</v>
      </c>
      <c r="R438" s="123">
        <v>2.6324939282804558</v>
      </c>
      <c r="S438" s="123">
        <v>2.4909686185443611</v>
      </c>
      <c r="T438" s="123">
        <v>2.4232050083916472</v>
      </c>
      <c r="U438" s="123">
        <v>2.2953997983476149</v>
      </c>
      <c r="V438" s="123">
        <v>2.4938291055403048</v>
      </c>
      <c r="W438" s="123">
        <v>2.4470367400817779</v>
      </c>
      <c r="X438" s="123">
        <v>2.1106997855176513</v>
      </c>
      <c r="Y438" s="123">
        <v>1.7990652588114828</v>
      </c>
      <c r="DA438" s="130" t="s">
        <v>4498</v>
      </c>
    </row>
    <row r="439" spans="1:105" ht="12" customHeight="1" x14ac:dyDescent="0.25">
      <c r="A439" s="97" t="s">
        <v>175</v>
      </c>
      <c r="B439" s="99"/>
      <c r="C439" s="99">
        <v>3.0596480664807113</v>
      </c>
      <c r="D439" s="99">
        <v>2.97671752822255</v>
      </c>
      <c r="E439" s="99">
        <v>3.0997180441534207</v>
      </c>
      <c r="F439" s="99">
        <v>3.33258826213943</v>
      </c>
      <c r="G439" s="99">
        <v>3.3492951751435509</v>
      </c>
      <c r="H439" s="99">
        <v>3.3839995978206567</v>
      </c>
      <c r="I439" s="99">
        <v>3.3819968288280258</v>
      </c>
      <c r="J439" s="99">
        <v>2.6426123654628633</v>
      </c>
      <c r="K439" s="99">
        <v>2.9408716401122472</v>
      </c>
      <c r="L439" s="99">
        <v>2.9955437476446503</v>
      </c>
      <c r="M439" s="99">
        <v>2.7126059994459761</v>
      </c>
      <c r="N439" s="99">
        <v>2.9486212854717566</v>
      </c>
      <c r="O439" s="99">
        <v>2.9410273319290616</v>
      </c>
      <c r="P439" s="99">
        <v>2.9562310884664962</v>
      </c>
      <c r="Q439" s="99">
        <v>3.0243966065408956</v>
      </c>
      <c r="R439" s="99">
        <v>3.172436035032939</v>
      </c>
      <c r="S439" s="99">
        <v>3.026635015576931</v>
      </c>
      <c r="T439" s="99">
        <v>2.8630621160871388</v>
      </c>
      <c r="U439" s="99">
        <v>2.6736620897172485</v>
      </c>
      <c r="V439" s="99">
        <v>2.9191902395791161</v>
      </c>
      <c r="W439" s="99">
        <v>2.9087176498781053</v>
      </c>
      <c r="X439" s="99">
        <v>2.3562733210490205</v>
      </c>
      <c r="Y439" s="99">
        <v>2.1732380705817924</v>
      </c>
      <c r="DA439" s="63" t="s">
        <v>4499</v>
      </c>
    </row>
    <row r="440" spans="1:105" ht="12" customHeight="1" x14ac:dyDescent="0.25">
      <c r="A440" s="109" t="s">
        <v>120</v>
      </c>
      <c r="B440" s="110"/>
      <c r="C440" s="110">
        <v>2.4059714290622272</v>
      </c>
      <c r="D440" s="110">
        <v>2.3580827150016144</v>
      </c>
      <c r="E440" s="110">
        <v>2.5561878051872018</v>
      </c>
      <c r="F440" s="110">
        <v>2.5785829716639022</v>
      </c>
      <c r="G440" s="110">
        <v>2.6899478739846483</v>
      </c>
      <c r="H440" s="110">
        <v>2.6007740863218358</v>
      </c>
      <c r="I440" s="110">
        <v>2.547380924420692</v>
      </c>
      <c r="J440" s="110">
        <v>2.227114868272893</v>
      </c>
      <c r="K440" s="110">
        <v>2.3021096185689798</v>
      </c>
      <c r="L440" s="110">
        <v>2.2778302082383037</v>
      </c>
      <c r="M440" s="110">
        <v>2.1234772982103083</v>
      </c>
      <c r="N440" s="110">
        <v>2.1989090447431732</v>
      </c>
      <c r="O440" s="110">
        <v>2.2022689719919488</v>
      </c>
      <c r="P440" s="110">
        <v>2.2112685398006646</v>
      </c>
      <c r="Q440" s="110">
        <v>2.3170956094339372</v>
      </c>
      <c r="R440" s="110">
        <v>2.2721836498737478</v>
      </c>
      <c r="S440" s="110">
        <v>2.24420655614863</v>
      </c>
      <c r="T440" s="110">
        <v>2.1990786322328812</v>
      </c>
      <c r="U440" s="110">
        <v>2.1401315789009736</v>
      </c>
      <c r="V440" s="110">
        <v>2.2319497337787459</v>
      </c>
      <c r="W440" s="110">
        <v>2.1571760926902162</v>
      </c>
      <c r="X440" s="110">
        <v>1.5420171306091559</v>
      </c>
      <c r="Y440" s="110">
        <v>1.5608085804169463</v>
      </c>
      <c r="DA440" s="60" t="s">
        <v>4500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95.524886862820253</v>
      </c>
      <c r="D442" s="118">
        <f t="shared" si="232"/>
        <v>88.765171028490485</v>
      </c>
      <c r="E442" s="118">
        <f t="shared" si="232"/>
        <v>91.188652580592745</v>
      </c>
      <c r="F442" s="118">
        <f t="shared" si="232"/>
        <v>85.900272054809221</v>
      </c>
      <c r="G442" s="118">
        <f t="shared" si="232"/>
        <v>81.598579406740782</v>
      </c>
      <c r="H442" s="118">
        <f t="shared" si="232"/>
        <v>80.40053729172584</v>
      </c>
      <c r="I442" s="118">
        <f t="shared" si="232"/>
        <v>72.811978532777488</v>
      </c>
      <c r="J442" s="118">
        <f t="shared" si="232"/>
        <v>76.00123862799623</v>
      </c>
      <c r="K442" s="118">
        <f t="shared" si="232"/>
        <v>73.653849222400467</v>
      </c>
      <c r="L442" s="118">
        <f t="shared" si="232"/>
        <v>82.366315304045173</v>
      </c>
      <c r="M442" s="118">
        <f t="shared" si="232"/>
        <v>62.811510466842158</v>
      </c>
      <c r="N442" s="118">
        <f t="shared" si="232"/>
        <v>69.22478586672139</v>
      </c>
      <c r="O442" s="118">
        <f t="shared" si="232"/>
        <v>74.167485512050519</v>
      </c>
      <c r="P442" s="118">
        <f t="shared" si="232"/>
        <v>57.655589014397805</v>
      </c>
      <c r="Q442" s="118">
        <f t="shared" si="232"/>
        <v>61.093536877385233</v>
      </c>
      <c r="R442" s="118">
        <f t="shared" ref="R442:V442" si="233">R443+R446+R448+R457</f>
        <v>63.214270962919223</v>
      </c>
      <c r="S442" s="118">
        <f t="shared" si="233"/>
        <v>60.508694840399713</v>
      </c>
      <c r="T442" s="118">
        <f t="shared" si="233"/>
        <v>58.594980812108986</v>
      </c>
      <c r="U442" s="118">
        <f t="shared" si="233"/>
        <v>56.332565935154854</v>
      </c>
      <c r="V442" s="118">
        <f t="shared" si="233"/>
        <v>50.909699832671976</v>
      </c>
      <c r="W442" s="118">
        <f t="shared" ref="W442:Y442" si="234">W443+W446+W448+W457</f>
        <v>52.367159492840401</v>
      </c>
      <c r="X442" s="118">
        <f t="shared" si="234"/>
        <v>36.985812882489824</v>
      </c>
      <c r="Y442" s="118">
        <f t="shared" si="234"/>
        <v>31.285135810631459</v>
      </c>
      <c r="DA442" s="129" t="s">
        <v>4651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83.893238360913799</v>
      </c>
      <c r="D443" s="123">
        <f t="shared" si="235"/>
        <v>77.310998587733962</v>
      </c>
      <c r="E443" s="123">
        <f t="shared" si="235"/>
        <v>79.798298514608049</v>
      </c>
      <c r="F443" s="123">
        <f t="shared" si="235"/>
        <v>73.318331956902966</v>
      </c>
      <c r="G443" s="123">
        <f t="shared" si="235"/>
        <v>68.5163526730272</v>
      </c>
      <c r="H443" s="123">
        <f t="shared" si="235"/>
        <v>66.341052890200388</v>
      </c>
      <c r="I443" s="123">
        <f t="shared" si="235"/>
        <v>60.0617654349711</v>
      </c>
      <c r="J443" s="123">
        <f t="shared" si="235"/>
        <v>63.154728091337304</v>
      </c>
      <c r="K443" s="123">
        <f t="shared" si="235"/>
        <v>60.619094642590703</v>
      </c>
      <c r="L443" s="123">
        <f t="shared" si="235"/>
        <v>69.352933621237</v>
      </c>
      <c r="M443" s="123">
        <f t="shared" si="235"/>
        <v>51.105585650682535</v>
      </c>
      <c r="N443" s="123">
        <f t="shared" si="235"/>
        <v>56.184075360170226</v>
      </c>
      <c r="O443" s="123">
        <f t="shared" si="235"/>
        <v>60.862325425386381</v>
      </c>
      <c r="P443" s="123">
        <f t="shared" si="235"/>
        <v>44.382942740486016</v>
      </c>
      <c r="Q443" s="123">
        <f t="shared" si="235"/>
        <v>48.077551069713103</v>
      </c>
      <c r="R443" s="123">
        <f t="shared" ref="R443:V443" si="236">SUM(R444:R445)</f>
        <v>49.46466334768526</v>
      </c>
      <c r="S443" s="123">
        <f t="shared" si="236"/>
        <v>47.036510643086757</v>
      </c>
      <c r="T443" s="123">
        <f t="shared" si="236"/>
        <v>45.222844647552748</v>
      </c>
      <c r="U443" s="123">
        <f t="shared" si="236"/>
        <v>41.544033040683047</v>
      </c>
      <c r="V443" s="123">
        <f t="shared" si="236"/>
        <v>37.356976086752823</v>
      </c>
      <c r="W443" s="123">
        <f t="shared" ref="W443:Y443" si="237">SUM(W444:W445)</f>
        <v>39.2319358659824</v>
      </c>
      <c r="X443" s="123">
        <f t="shared" si="237"/>
        <v>27.363967877321464</v>
      </c>
      <c r="Y443" s="123">
        <f t="shared" si="237"/>
        <v>22.131758814751791</v>
      </c>
      <c r="DA443" s="130" t="s">
        <v>4652</v>
      </c>
    </row>
    <row r="444" spans="1:105" ht="12" customHeight="1" x14ac:dyDescent="0.25">
      <c r="A444" s="97" t="s">
        <v>212</v>
      </c>
      <c r="B444" s="99"/>
      <c r="C444" s="99">
        <v>81.929967768203809</v>
      </c>
      <c r="D444" s="99">
        <v>75.545225394153846</v>
      </c>
      <c r="E444" s="99">
        <v>78.006917973908259</v>
      </c>
      <c r="F444" s="99">
        <v>71.67396429448165</v>
      </c>
      <c r="G444" s="99">
        <v>67.004005752858347</v>
      </c>
      <c r="H444" s="99">
        <v>64.908995306365682</v>
      </c>
      <c r="I444" s="99">
        <v>58.782899919668715</v>
      </c>
      <c r="J444" s="99">
        <v>61.813857793035922</v>
      </c>
      <c r="K444" s="99">
        <v>59.348267385613475</v>
      </c>
      <c r="L444" s="99">
        <v>67.918318042470801</v>
      </c>
      <c r="M444" s="99">
        <v>50.062572018961724</v>
      </c>
      <c r="N444" s="99">
        <v>55.04745347469408</v>
      </c>
      <c r="O444" s="99">
        <v>59.642027276958572</v>
      </c>
      <c r="P444" s="99">
        <v>43.499148677700063</v>
      </c>
      <c r="Q444" s="99">
        <v>47.128142211368043</v>
      </c>
      <c r="R444" s="99">
        <v>48.492571437462253</v>
      </c>
      <c r="S444" s="99">
        <v>46.118185784054781</v>
      </c>
      <c r="T444" s="99">
        <v>44.342438796765542</v>
      </c>
      <c r="U444" s="99">
        <v>40.733176542073124</v>
      </c>
      <c r="V444" s="99">
        <v>36.659694917406377</v>
      </c>
      <c r="W444" s="99">
        <v>38.495532295212648</v>
      </c>
      <c r="X444" s="99">
        <v>26.869312836041605</v>
      </c>
      <c r="Y444" s="99">
        <v>21.734292994793734</v>
      </c>
      <c r="DA444" s="63" t="s">
        <v>4653</v>
      </c>
    </row>
    <row r="445" spans="1:105" ht="12" customHeight="1" x14ac:dyDescent="0.25">
      <c r="A445" s="97" t="s">
        <v>53</v>
      </c>
      <c r="B445" s="99"/>
      <c r="C445" s="99">
        <v>1.9632705927099912</v>
      </c>
      <c r="D445" s="99">
        <v>1.7657731935801098</v>
      </c>
      <c r="E445" s="99">
        <v>1.7913805406997882</v>
      </c>
      <c r="F445" s="99">
        <v>1.6443676624213193</v>
      </c>
      <c r="G445" s="99">
        <v>1.5123469201688555</v>
      </c>
      <c r="H445" s="99">
        <v>1.4320575838347034</v>
      </c>
      <c r="I445" s="99">
        <v>1.2788655153023851</v>
      </c>
      <c r="J445" s="99">
        <v>1.3408702983013834</v>
      </c>
      <c r="K445" s="99">
        <v>1.2708272569772259</v>
      </c>
      <c r="L445" s="99">
        <v>1.4346155787661967</v>
      </c>
      <c r="M445" s="99">
        <v>1.0430136317208107</v>
      </c>
      <c r="N445" s="99">
        <v>1.1366218854761463</v>
      </c>
      <c r="O445" s="99">
        <v>1.2202981484278088</v>
      </c>
      <c r="P445" s="99">
        <v>0.88379406278595563</v>
      </c>
      <c r="Q445" s="99">
        <v>0.94940885834505861</v>
      </c>
      <c r="R445" s="99">
        <v>0.97209191022300567</v>
      </c>
      <c r="S445" s="99">
        <v>0.9183248590319778</v>
      </c>
      <c r="T445" s="99">
        <v>0.88040585078720401</v>
      </c>
      <c r="U445" s="99">
        <v>0.81085649860992337</v>
      </c>
      <c r="V445" s="99">
        <v>0.69728116934644568</v>
      </c>
      <c r="W445" s="99">
        <v>0.73640357076974949</v>
      </c>
      <c r="X445" s="99">
        <v>0.49465504127985849</v>
      </c>
      <c r="Y445" s="99">
        <v>0.3974658199580578</v>
      </c>
      <c r="DA445" s="63" t="s">
        <v>4654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0.10165286080802571</v>
      </c>
      <c r="D446" s="123">
        <f t="shared" si="238"/>
        <v>3.5212875062693202E-2</v>
      </c>
      <c r="E446" s="123">
        <f t="shared" si="238"/>
        <v>0.12344179442553732</v>
      </c>
      <c r="F446" s="123">
        <f t="shared" si="238"/>
        <v>5.540996226706528E-2</v>
      </c>
      <c r="G446" s="123">
        <f t="shared" si="238"/>
        <v>0.36552396734920933</v>
      </c>
      <c r="H446" s="123">
        <f t="shared" si="238"/>
        <v>0.99248685730935349</v>
      </c>
      <c r="I446" s="123">
        <f t="shared" si="238"/>
        <v>0.31546826709961984</v>
      </c>
      <c r="J446" s="123">
        <f t="shared" si="238"/>
        <v>0.29888993324972252</v>
      </c>
      <c r="K446" s="123">
        <f t="shared" si="238"/>
        <v>7.118638778089989E-2</v>
      </c>
      <c r="L446" s="123">
        <f t="shared" si="238"/>
        <v>0.40075438089210536</v>
      </c>
      <c r="M446" s="123">
        <f t="shared" si="238"/>
        <v>6.1745223840487855E-2</v>
      </c>
      <c r="N446" s="123">
        <f t="shared" si="238"/>
        <v>0.37171140553718823</v>
      </c>
      <c r="O446" s="123">
        <f t="shared" si="238"/>
        <v>0.64989222544960701</v>
      </c>
      <c r="P446" s="123">
        <f t="shared" si="238"/>
        <v>0.37422793939843818</v>
      </c>
      <c r="Q446" s="123">
        <f t="shared" si="238"/>
        <v>0.24941884214779875</v>
      </c>
      <c r="R446" s="123">
        <f t="shared" si="238"/>
        <v>0.39175508919178326</v>
      </c>
      <c r="S446" s="123">
        <f t="shared" si="238"/>
        <v>0.36072518419336624</v>
      </c>
      <c r="T446" s="123">
        <f t="shared" si="238"/>
        <v>0.17360520142475028</v>
      </c>
      <c r="U446" s="123">
        <f t="shared" si="238"/>
        <v>1.1451576092818316</v>
      </c>
      <c r="V446" s="123">
        <f t="shared" si="238"/>
        <v>1.7824801795988734</v>
      </c>
      <c r="W446" s="123">
        <f t="shared" si="238"/>
        <v>1.0848636312107767</v>
      </c>
      <c r="X446" s="123">
        <f t="shared" si="238"/>
        <v>0.84409449415789861</v>
      </c>
      <c r="Y446" s="123">
        <f t="shared" si="238"/>
        <v>0.86449508837953026</v>
      </c>
      <c r="DA446" s="130" t="s">
        <v>4655</v>
      </c>
    </row>
    <row r="447" spans="1:105" ht="12" customHeight="1" x14ac:dyDescent="0.25">
      <c r="A447" s="97" t="s">
        <v>53</v>
      </c>
      <c r="B447" s="99"/>
      <c r="C447" s="99">
        <f>RES_hhdet_in_tess!C67</f>
        <v>0.10165286080802571</v>
      </c>
      <c r="D447" s="99">
        <f>RES_hhdet_in_tess!D67</f>
        <v>3.5212875062693202E-2</v>
      </c>
      <c r="E447" s="99">
        <f>RES_hhdet_in_tess!E67</f>
        <v>0.12344179442553732</v>
      </c>
      <c r="F447" s="99">
        <f>RES_hhdet_in_tess!F67</f>
        <v>5.540996226706528E-2</v>
      </c>
      <c r="G447" s="99">
        <f>RES_hhdet_in_tess!G67</f>
        <v>0.36552396734920933</v>
      </c>
      <c r="H447" s="99">
        <f>RES_hhdet_in_tess!H67</f>
        <v>0.99248685730935349</v>
      </c>
      <c r="I447" s="99">
        <f>RES_hhdet_in_tess!I67</f>
        <v>0.31546826709961984</v>
      </c>
      <c r="J447" s="99">
        <f>RES_hhdet_in_tess!J67</f>
        <v>0.29888993324972252</v>
      </c>
      <c r="K447" s="99">
        <f>RES_hhdet_in_tess!K67</f>
        <v>7.118638778089989E-2</v>
      </c>
      <c r="L447" s="99">
        <f>RES_hhdet_in_tess!L67</f>
        <v>0.40075438089210536</v>
      </c>
      <c r="M447" s="99">
        <f>RES_hhdet_in_tess!M67</f>
        <v>6.1745223840487855E-2</v>
      </c>
      <c r="N447" s="99">
        <f>RES_hhdet_in_tess!N67</f>
        <v>0.37171140553718823</v>
      </c>
      <c r="O447" s="99">
        <f>RES_hhdet_in_tess!O67</f>
        <v>0.64989222544960701</v>
      </c>
      <c r="P447" s="99">
        <f>RES_hhdet_in_tess!P67</f>
        <v>0.37422793939843818</v>
      </c>
      <c r="Q447" s="99">
        <f>RES_hhdet_in_tess!Q67</f>
        <v>0.24941884214779875</v>
      </c>
      <c r="R447" s="99">
        <f>RES_hhdet_in_tess!R67</f>
        <v>0.39175508919178326</v>
      </c>
      <c r="S447" s="99">
        <f>RES_hhdet_in_tess!S67</f>
        <v>0.36072518419336624</v>
      </c>
      <c r="T447" s="99">
        <f>RES_hhdet_in_tess!T67</f>
        <v>0.17360520142475028</v>
      </c>
      <c r="U447" s="99">
        <f>RES_hhdet_in_tess!U67</f>
        <v>1.1451576092818316</v>
      </c>
      <c r="V447" s="99">
        <f>RES_hhdet_in_tess!V67</f>
        <v>1.7824801795988734</v>
      </c>
      <c r="W447" s="99">
        <f>RES_hhdet_in_tess!W67</f>
        <v>1.0848636312107767</v>
      </c>
      <c r="X447" s="99">
        <f>RES_hhdet_in_tess!X67</f>
        <v>0.84409449415789861</v>
      </c>
      <c r="Y447" s="99">
        <f>RES_hhdet_in_tess!Y67</f>
        <v>0.86449508837953026</v>
      </c>
      <c r="DA447" s="63" t="s">
        <v>4656</v>
      </c>
    </row>
    <row r="448" spans="1:105" ht="12" customHeight="1" x14ac:dyDescent="0.25">
      <c r="A448" s="121" t="s">
        <v>55</v>
      </c>
      <c r="B448" s="123"/>
      <c r="C448" s="123">
        <v>9.6803823149021877</v>
      </c>
      <c r="D448" s="123">
        <v>9.6068046778581024</v>
      </c>
      <c r="E448" s="123">
        <v>9.3284072469451722</v>
      </c>
      <c r="F448" s="123">
        <v>10.523674197520673</v>
      </c>
      <c r="G448" s="123">
        <v>10.651329998967023</v>
      </c>
      <c r="H448" s="123">
        <v>11.031350097462047</v>
      </c>
      <c r="I448" s="123">
        <v>10.424077436684595</v>
      </c>
      <c r="J448" s="123">
        <v>10.870605483289356</v>
      </c>
      <c r="K448" s="123">
        <v>11.168820713732305</v>
      </c>
      <c r="L448" s="123">
        <v>10.80630906277878</v>
      </c>
      <c r="M448" s="123">
        <v>9.9824931647232322</v>
      </c>
      <c r="N448" s="123">
        <v>10.903217695625948</v>
      </c>
      <c r="O448" s="123">
        <v>10.88510256534045</v>
      </c>
      <c r="P448" s="123">
        <v>11.112508900068931</v>
      </c>
      <c r="Q448" s="123">
        <v>10.901719143747114</v>
      </c>
      <c r="R448" s="123">
        <v>11.460271973806119</v>
      </c>
      <c r="S448" s="123">
        <v>11.240313648213096</v>
      </c>
      <c r="T448" s="123">
        <v>11.359818449278972</v>
      </c>
      <c r="U448" s="123">
        <v>11.845103334313256</v>
      </c>
      <c r="V448" s="123">
        <v>9.8599854916815559</v>
      </c>
      <c r="W448" s="123">
        <v>10.169699407097021</v>
      </c>
      <c r="X448" s="123">
        <v>7.3252275424136508</v>
      </c>
      <c r="Y448" s="123">
        <v>6.897571882127262</v>
      </c>
      <c r="DA448" s="130" t="s">
        <v>4657</v>
      </c>
    </row>
    <row r="449" spans="1:105" ht="12" customHeight="1" x14ac:dyDescent="0.25">
      <c r="A449" s="97" t="s">
        <v>134</v>
      </c>
      <c r="B449" s="99"/>
      <c r="C449" s="99">
        <v>9.7197382263670669</v>
      </c>
      <c r="D449" s="99">
        <v>9.5561544786409112</v>
      </c>
      <c r="E449" s="99">
        <v>9.2330995652863432</v>
      </c>
      <c r="F449" s="99">
        <v>10.651440125724552</v>
      </c>
      <c r="G449" s="99">
        <v>10.625689072426651</v>
      </c>
      <c r="H449" s="99">
        <v>11.021764285137115</v>
      </c>
      <c r="I449" s="99">
        <v>10.424070585599038</v>
      </c>
      <c r="J449" s="99">
        <v>10.870593916108927</v>
      </c>
      <c r="K449" s="99">
        <v>11.168757985107016</v>
      </c>
      <c r="L449" s="99">
        <v>10.806264966359967</v>
      </c>
      <c r="M449" s="99">
        <v>9.9599371325482782</v>
      </c>
      <c r="N449" s="99">
        <v>10.886827663341375</v>
      </c>
      <c r="O449" s="99">
        <v>10.830322090127318</v>
      </c>
      <c r="P449" s="99">
        <v>11.070033871630278</v>
      </c>
      <c r="Q449" s="99">
        <v>10.821277400412166</v>
      </c>
      <c r="R449" s="99">
        <v>11.460176512653899</v>
      </c>
      <c r="S449" s="99">
        <v>11.24026374585921</v>
      </c>
      <c r="T449" s="99">
        <v>11.359773286220763</v>
      </c>
      <c r="U449" s="99">
        <v>12.072747959939296</v>
      </c>
      <c r="V449" s="99">
        <v>10.02118348950953</v>
      </c>
      <c r="W449" s="99">
        <v>10.44625204631229</v>
      </c>
      <c r="X449" s="99">
        <v>7.3755946887254442</v>
      </c>
      <c r="Y449" s="99">
        <v>6.9364860320015751</v>
      </c>
      <c r="DA449" s="63" t="s">
        <v>4658</v>
      </c>
    </row>
    <row r="450" spans="1:105" ht="12" customHeight="1" x14ac:dyDescent="0.25">
      <c r="A450" s="97" t="s">
        <v>133</v>
      </c>
      <c r="B450" s="99"/>
      <c r="C450" s="99">
        <v>9.7215089581951304</v>
      </c>
      <c r="D450" s="99">
        <v>9.5582559780643503</v>
      </c>
      <c r="E450" s="99">
        <v>9.2369570947738122</v>
      </c>
      <c r="F450" s="99">
        <v>10.655802970250626</v>
      </c>
      <c r="G450" s="99">
        <v>10.628440564367811</v>
      </c>
      <c r="H450" s="99">
        <v>11.026599261291834</v>
      </c>
      <c r="I450" s="99">
        <v>10.433187790043936</v>
      </c>
      <c r="J450" s="99">
        <v>10.88187467933996</v>
      </c>
      <c r="K450" s="99">
        <v>11.190132586640377</v>
      </c>
      <c r="L450" s="99">
        <v>10.826143069874423</v>
      </c>
      <c r="M450" s="99">
        <v>9.9760061004647334</v>
      </c>
      <c r="N450" s="99">
        <v>10.900297534152582</v>
      </c>
      <c r="O450" s="99">
        <v>10.843879088441243</v>
      </c>
      <c r="P450" s="99">
        <v>11.094460948940027</v>
      </c>
      <c r="Q450" s="99">
        <v>10.852589192341382</v>
      </c>
      <c r="R450" s="99">
        <v>11.491073941566595</v>
      </c>
      <c r="S450" s="99">
        <v>11.264986797756407</v>
      </c>
      <c r="T450" s="99">
        <v>11.382271302573507</v>
      </c>
      <c r="U450" s="99">
        <v>12.094449835058704</v>
      </c>
      <c r="V450" s="99">
        <v>10.03229414404016</v>
      </c>
      <c r="W450" s="99">
        <v>10.478528280473634</v>
      </c>
      <c r="X450" s="99">
        <v>7.4240715008164875</v>
      </c>
      <c r="Y450" s="99">
        <v>6.9752967168163611</v>
      </c>
      <c r="DA450" s="63" t="s">
        <v>4659</v>
      </c>
    </row>
    <row r="451" spans="1:105" ht="12" customHeight="1" x14ac:dyDescent="0.25">
      <c r="A451" s="100" t="s">
        <v>212</v>
      </c>
      <c r="B451" s="102"/>
      <c r="C451" s="102">
        <v>3.9687755876137634</v>
      </c>
      <c r="D451" s="102">
        <v>3.9955220508536184</v>
      </c>
      <c r="E451" s="102">
        <v>3.9303876176443042</v>
      </c>
      <c r="F451" s="102">
        <v>4.2453605126073155</v>
      </c>
      <c r="G451" s="102">
        <v>4.3262389087340365</v>
      </c>
      <c r="H451" s="102">
        <v>4.5556493148046959</v>
      </c>
      <c r="I451" s="102">
        <v>4.5637059213840026</v>
      </c>
      <c r="J451" s="102">
        <v>4.346562935793659</v>
      </c>
      <c r="K451" s="102">
        <v>4.6117756429359185</v>
      </c>
      <c r="L451" s="102">
        <v>4.4872681218496222</v>
      </c>
      <c r="M451" s="102">
        <v>3.9765762935866946</v>
      </c>
      <c r="N451" s="102">
        <v>4.3743516105082012</v>
      </c>
      <c r="O451" s="102">
        <v>3.6327231201551995</v>
      </c>
      <c r="P451" s="102">
        <v>3.4689563880054992</v>
      </c>
      <c r="Q451" s="102">
        <v>3.6822735755486291</v>
      </c>
      <c r="R451" s="102">
        <v>4.743642478147474</v>
      </c>
      <c r="S451" s="102">
        <v>4.9233744249503513</v>
      </c>
      <c r="T451" s="102">
        <v>4.5427466291676257</v>
      </c>
      <c r="U451" s="102">
        <v>4.8548503836431331</v>
      </c>
      <c r="V451" s="102">
        <v>2.8362767502453772</v>
      </c>
      <c r="W451" s="102">
        <v>2.662005530997043</v>
      </c>
      <c r="X451" s="102">
        <v>2.5697126641419916</v>
      </c>
      <c r="Y451" s="102">
        <v>2.6786520028977616</v>
      </c>
      <c r="DA451" s="131" t="s">
        <v>4660</v>
      </c>
    </row>
    <row r="452" spans="1:105" ht="12" customHeight="1" x14ac:dyDescent="0.25">
      <c r="A452" s="103" t="s">
        <v>52</v>
      </c>
      <c r="B452" s="105"/>
      <c r="C452" s="105">
        <v>5.7527333705813692</v>
      </c>
      <c r="D452" s="105">
        <v>5.5627339272107319</v>
      </c>
      <c r="E452" s="105">
        <v>5.306569477129508</v>
      </c>
      <c r="F452" s="105">
        <v>6.4104424576433114</v>
      </c>
      <c r="G452" s="105">
        <v>6.302201655633775</v>
      </c>
      <c r="H452" s="105">
        <v>6.4709499464871376</v>
      </c>
      <c r="I452" s="105">
        <v>5.8694818686599346</v>
      </c>
      <c r="J452" s="105">
        <v>6.5353117435462993</v>
      </c>
      <c r="K452" s="105">
        <v>6.5783569437044589</v>
      </c>
      <c r="L452" s="105">
        <v>6.3388749480248023</v>
      </c>
      <c r="M452" s="105">
        <v>5.9994298068780365</v>
      </c>
      <c r="N452" s="105">
        <v>6.5259459236443806</v>
      </c>
      <c r="O452" s="105">
        <v>7.2111559682860458</v>
      </c>
      <c r="P452" s="105">
        <v>7.6255045609345284</v>
      </c>
      <c r="Q452" s="105">
        <v>7.1703156167927524</v>
      </c>
      <c r="R452" s="105">
        <v>6.7474314634191224</v>
      </c>
      <c r="S452" s="105">
        <v>6.3416123728060558</v>
      </c>
      <c r="T452" s="105">
        <v>6.8395246734058821</v>
      </c>
      <c r="U452" s="105">
        <v>7.2395994514155699</v>
      </c>
      <c r="V452" s="105">
        <v>7.196017393794782</v>
      </c>
      <c r="W452" s="105">
        <v>7.816522749476591</v>
      </c>
      <c r="X452" s="105">
        <v>4.8543588366744963</v>
      </c>
      <c r="Y452" s="105">
        <v>4.2966447139185986</v>
      </c>
      <c r="DA452" s="132" t="s">
        <v>4661</v>
      </c>
    </row>
    <row r="453" spans="1:105" ht="12" customHeight="1" x14ac:dyDescent="0.25">
      <c r="A453" s="106" t="s">
        <v>122</v>
      </c>
      <c r="B453" s="102"/>
      <c r="C453" s="102">
        <v>9.6341392808873554</v>
      </c>
      <c r="D453" s="102">
        <v>9.7043501357389683</v>
      </c>
      <c r="E453" s="102">
        <v>9.8102799084032384</v>
      </c>
      <c r="F453" s="102">
        <v>10.278131650277411</v>
      </c>
      <c r="G453" s="102">
        <v>10.689895760199835</v>
      </c>
      <c r="H453" s="102">
        <v>11.162014473378369</v>
      </c>
      <c r="I453" s="102">
        <v>0</v>
      </c>
      <c r="J453" s="102">
        <v>0</v>
      </c>
      <c r="K453" s="102">
        <v>0</v>
      </c>
      <c r="L453" s="102">
        <v>11.013246866022065</v>
      </c>
      <c r="M453" s="102">
        <v>10.746595392107425</v>
      </c>
      <c r="N453" s="102">
        <v>11.128496394010783</v>
      </c>
      <c r="O453" s="102">
        <v>11.082303833210775</v>
      </c>
      <c r="P453" s="102">
        <v>11.367870815905659</v>
      </c>
      <c r="Q453" s="102">
        <v>11.235674184544346</v>
      </c>
      <c r="R453" s="102">
        <v>0</v>
      </c>
      <c r="S453" s="102">
        <v>0</v>
      </c>
      <c r="T453" s="102">
        <v>11.117535387527953</v>
      </c>
      <c r="U453" s="102">
        <v>10.999455329436893</v>
      </c>
      <c r="V453" s="102">
        <v>9.4188091946191221</v>
      </c>
      <c r="W453" s="102">
        <v>8.5745024435586465</v>
      </c>
      <c r="X453" s="102">
        <v>7.0565753304533079</v>
      </c>
      <c r="Y453" s="102">
        <v>6.7204326919740485</v>
      </c>
      <c r="DA453" s="131" t="s">
        <v>4662</v>
      </c>
    </row>
    <row r="454" spans="1:105" ht="12" customHeight="1" x14ac:dyDescent="0.25">
      <c r="A454" s="107" t="s">
        <v>121</v>
      </c>
      <c r="B454" s="105"/>
      <c r="C454" s="105">
        <v>9.6358477900373352</v>
      </c>
      <c r="D454" s="105">
        <v>9.7063025861621668</v>
      </c>
      <c r="E454" s="105">
        <v>9.8140525747929974</v>
      </c>
      <c r="F454" s="105">
        <v>10.280504554652232</v>
      </c>
      <c r="G454" s="105">
        <v>10.690134587716873</v>
      </c>
      <c r="H454" s="105">
        <v>11.161707342886601</v>
      </c>
      <c r="I454" s="105">
        <v>0</v>
      </c>
      <c r="J454" s="105">
        <v>0</v>
      </c>
      <c r="K454" s="105">
        <v>0</v>
      </c>
      <c r="L454" s="105">
        <v>0</v>
      </c>
      <c r="M454" s="105">
        <v>10.755623377883502</v>
      </c>
      <c r="N454" s="105">
        <v>11.130794813799817</v>
      </c>
      <c r="O454" s="105">
        <v>11.081656217568986</v>
      </c>
      <c r="P454" s="105">
        <v>11.374313125141111</v>
      </c>
      <c r="Q454" s="105">
        <v>11.253289494008866</v>
      </c>
      <c r="R454" s="105">
        <v>0</v>
      </c>
      <c r="S454" s="105">
        <v>0</v>
      </c>
      <c r="T454" s="105">
        <v>0</v>
      </c>
      <c r="U454" s="105">
        <v>11.00025586924456</v>
      </c>
      <c r="V454" s="105">
        <v>9.4076223645110257</v>
      </c>
      <c r="W454" s="105">
        <v>8.5664362461849226</v>
      </c>
      <c r="X454" s="105">
        <v>7.1097412974710581</v>
      </c>
      <c r="Y454" s="105">
        <v>6.7653551303621464</v>
      </c>
      <c r="DA454" s="132" t="s">
        <v>4663</v>
      </c>
    </row>
    <row r="455" spans="1:105" ht="12" customHeight="1" x14ac:dyDescent="0.25">
      <c r="A455" s="108" t="s">
        <v>53</v>
      </c>
      <c r="B455" s="99"/>
      <c r="C455" s="99">
        <v>3.9337615056356512</v>
      </c>
      <c r="D455" s="99">
        <v>4.0575860336323553</v>
      </c>
      <c r="E455" s="99">
        <v>4.1770162448952313</v>
      </c>
      <c r="F455" s="99">
        <v>4.0951776628528895</v>
      </c>
      <c r="G455" s="99">
        <v>4.3514354829059592</v>
      </c>
      <c r="H455" s="99">
        <v>4.6118270844642018</v>
      </c>
      <c r="I455" s="99">
        <v>0</v>
      </c>
      <c r="J455" s="99">
        <v>0</v>
      </c>
      <c r="K455" s="99">
        <v>0</v>
      </c>
      <c r="L455" s="99">
        <v>0</v>
      </c>
      <c r="M455" s="99">
        <v>4.2941508232299626</v>
      </c>
      <c r="N455" s="99">
        <v>4.4687244871259493</v>
      </c>
      <c r="O455" s="99">
        <v>3.7150790556703002</v>
      </c>
      <c r="P455" s="99">
        <v>3.5600714057700928</v>
      </c>
      <c r="Q455" s="99">
        <v>3.8237511575056264</v>
      </c>
      <c r="R455" s="99">
        <v>0</v>
      </c>
      <c r="S455" s="99">
        <v>0</v>
      </c>
      <c r="T455" s="99">
        <v>0</v>
      </c>
      <c r="U455" s="99">
        <v>4.4020741058472463</v>
      </c>
      <c r="V455" s="99">
        <v>2.6496585498443008</v>
      </c>
      <c r="W455" s="99">
        <v>2.1324946120205923</v>
      </c>
      <c r="X455" s="99">
        <v>2.4444954177585334</v>
      </c>
      <c r="Y455" s="99">
        <v>2.587608774014293</v>
      </c>
      <c r="DA455" s="63" t="s">
        <v>4664</v>
      </c>
    </row>
    <row r="456" spans="1:105" ht="12" customHeight="1" x14ac:dyDescent="0.25">
      <c r="A456" s="108" t="s">
        <v>52</v>
      </c>
      <c r="B456" s="99"/>
      <c r="C456" s="99">
        <v>5.7020862844016831</v>
      </c>
      <c r="D456" s="99">
        <v>5.6487165525298115</v>
      </c>
      <c r="E456" s="99">
        <v>5.6370363298977662</v>
      </c>
      <c r="F456" s="99">
        <v>6.1853268917993436</v>
      </c>
      <c r="G456" s="99">
        <v>6.3386991048109129</v>
      </c>
      <c r="H456" s="99">
        <v>6.549880258422399</v>
      </c>
      <c r="I456" s="99">
        <v>0</v>
      </c>
      <c r="J456" s="99">
        <v>0</v>
      </c>
      <c r="K456" s="99">
        <v>0</v>
      </c>
      <c r="L456" s="99">
        <v>0</v>
      </c>
      <c r="M456" s="99">
        <v>6.4614725546535388</v>
      </c>
      <c r="N456" s="99">
        <v>6.6620703266738666</v>
      </c>
      <c r="O456" s="99">
        <v>7.3665771618986859</v>
      </c>
      <c r="P456" s="99">
        <v>7.8142417193710179</v>
      </c>
      <c r="Q456" s="99">
        <v>7.4295383365032412</v>
      </c>
      <c r="R456" s="99">
        <v>0</v>
      </c>
      <c r="S456" s="99">
        <v>0</v>
      </c>
      <c r="T456" s="99">
        <v>0</v>
      </c>
      <c r="U456" s="99">
        <v>6.5981817633973128</v>
      </c>
      <c r="V456" s="99">
        <v>6.7579638146667236</v>
      </c>
      <c r="W456" s="99">
        <v>6.4339416341643298</v>
      </c>
      <c r="X456" s="99">
        <v>4.6652458797125238</v>
      </c>
      <c r="Y456" s="99">
        <v>4.1777463563478525</v>
      </c>
      <c r="DA456" s="63" t="s">
        <v>4665</v>
      </c>
    </row>
    <row r="457" spans="1:105" ht="12" customHeight="1" x14ac:dyDescent="0.25">
      <c r="A457" s="121" t="s">
        <v>54</v>
      </c>
      <c r="B457" s="123"/>
      <c r="C457" s="123">
        <v>1.8496133261962338</v>
      </c>
      <c r="D457" s="123">
        <v>1.8121548878357197</v>
      </c>
      <c r="E457" s="123">
        <v>1.9385050246139828</v>
      </c>
      <c r="F457" s="123">
        <v>2.00285593811852</v>
      </c>
      <c r="G457" s="123">
        <v>2.0653727673973563</v>
      </c>
      <c r="H457" s="123">
        <v>2.0356474467540364</v>
      </c>
      <c r="I457" s="123">
        <v>2.0106673940221831</v>
      </c>
      <c r="J457" s="123">
        <v>1.6770151201198453</v>
      </c>
      <c r="K457" s="123">
        <v>1.794747478296556</v>
      </c>
      <c r="L457" s="123">
        <v>1.8063182391372903</v>
      </c>
      <c r="M457" s="123">
        <v>1.661686427595904</v>
      </c>
      <c r="N457" s="123">
        <v>1.7657814053880327</v>
      </c>
      <c r="O457" s="123">
        <v>1.7701652958740848</v>
      </c>
      <c r="P457" s="123">
        <v>1.7859094344444235</v>
      </c>
      <c r="Q457" s="123">
        <v>1.8648478217772204</v>
      </c>
      <c r="R457" s="123">
        <v>1.8975805522360594</v>
      </c>
      <c r="S457" s="123">
        <v>1.8711453649064997</v>
      </c>
      <c r="T457" s="123">
        <v>1.8387125138525156</v>
      </c>
      <c r="U457" s="123">
        <v>1.7982719508767149</v>
      </c>
      <c r="V457" s="123">
        <v>1.9102580746387239</v>
      </c>
      <c r="W457" s="123">
        <v>1.8806605885502004</v>
      </c>
      <c r="X457" s="123">
        <v>1.4525229685968113</v>
      </c>
      <c r="Y457" s="123">
        <v>1.3913100253728738</v>
      </c>
      <c r="DA457" s="130" t="s">
        <v>4666</v>
      </c>
    </row>
    <row r="458" spans="1:105" ht="12" customHeight="1" x14ac:dyDescent="0.25">
      <c r="A458" s="97" t="s">
        <v>175</v>
      </c>
      <c r="B458" s="99"/>
      <c r="C458" s="99">
        <v>1.8657833902209326</v>
      </c>
      <c r="D458" s="99">
        <v>1.8161101436411193</v>
      </c>
      <c r="E458" s="99">
        <v>1.8920886289187948</v>
      </c>
      <c r="F458" s="99">
        <v>2.0352397024217943</v>
      </c>
      <c r="G458" s="99">
        <v>2.0464534143029471</v>
      </c>
      <c r="H458" s="99">
        <v>2.0686793770113887</v>
      </c>
      <c r="I458" s="99">
        <v>2.0684757571124721</v>
      </c>
      <c r="J458" s="99">
        <v>1.6170557323429917</v>
      </c>
      <c r="K458" s="99">
        <v>1.8004531424613215</v>
      </c>
      <c r="L458" s="99">
        <v>1.834828994972636</v>
      </c>
      <c r="M458" s="99">
        <v>1.6621462280808357</v>
      </c>
      <c r="N458" s="99">
        <v>1.8071423190507954</v>
      </c>
      <c r="O458" s="99">
        <v>1.8027134944541521</v>
      </c>
      <c r="P458" s="99">
        <v>1.8126647040028543</v>
      </c>
      <c r="Q458" s="99">
        <v>1.8570933305003954</v>
      </c>
      <c r="R458" s="99">
        <v>1.9552464378562784</v>
      </c>
      <c r="S458" s="99">
        <v>1.875144585794781</v>
      </c>
      <c r="T458" s="99">
        <v>1.7839319466464592</v>
      </c>
      <c r="U458" s="99">
        <v>1.674544514444593</v>
      </c>
      <c r="V458" s="99">
        <v>1.8350034188689941</v>
      </c>
      <c r="W458" s="99">
        <v>1.8316201860590162</v>
      </c>
      <c r="X458" s="99">
        <v>1.4847078751834799</v>
      </c>
      <c r="Y458" s="99">
        <v>1.3694645342862115</v>
      </c>
      <c r="DA458" s="63" t="s">
        <v>4667</v>
      </c>
    </row>
    <row r="459" spans="1:105" ht="12" customHeight="1" x14ac:dyDescent="0.25">
      <c r="A459" s="109" t="s">
        <v>120</v>
      </c>
      <c r="B459" s="110"/>
      <c r="C459" s="110">
        <v>1.8443060711433292</v>
      </c>
      <c r="D459" s="110">
        <v>1.8104977730218119</v>
      </c>
      <c r="E459" s="110">
        <v>1.9658926116766093</v>
      </c>
      <c r="F459" s="110">
        <v>1.9864583088391754</v>
      </c>
      <c r="G459" s="110">
        <v>2.075880527970869</v>
      </c>
      <c r="H459" s="110">
        <v>2.0106978743496127</v>
      </c>
      <c r="I459" s="110">
        <v>1.9731289974334434</v>
      </c>
      <c r="J459" s="110">
        <v>1.7285375738683988</v>
      </c>
      <c r="K459" s="110">
        <v>1.7906698060375243</v>
      </c>
      <c r="L459" s="110">
        <v>1.7760212065930494</v>
      </c>
      <c r="M459" s="110">
        <v>1.6613197315271859</v>
      </c>
      <c r="N459" s="110">
        <v>1.7283438000867655</v>
      </c>
      <c r="O459" s="110">
        <v>1.7421300079375441</v>
      </c>
      <c r="P459" s="110">
        <v>1.7640486506443989</v>
      </c>
      <c r="Q459" s="110">
        <v>1.8685397550437874</v>
      </c>
      <c r="R459" s="110">
        <v>1.8590993687118502</v>
      </c>
      <c r="S459" s="110">
        <v>1.8693030690301198</v>
      </c>
      <c r="T459" s="110">
        <v>1.8666256015280589</v>
      </c>
      <c r="U459" s="110">
        <v>1.8490592992057093</v>
      </c>
      <c r="V459" s="110">
        <v>1.9565896277545081</v>
      </c>
      <c r="W459" s="110">
        <v>1.911449998536219</v>
      </c>
      <c r="X459" s="110">
        <v>1.3779913294847841</v>
      </c>
      <c r="Y459" s="110">
        <v>1.4052202667920197</v>
      </c>
      <c r="DA459" s="60" t="s">
        <v>4668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32.083068146383006</v>
      </c>
      <c r="D461" s="118">
        <f t="shared" si="239"/>
        <v>29.848608756538685</v>
      </c>
      <c r="E461" s="118">
        <f t="shared" si="239"/>
        <v>30.989219876055873</v>
      </c>
      <c r="F461" s="118">
        <f t="shared" si="239"/>
        <v>28.200622615633844</v>
      </c>
      <c r="G461" s="118">
        <f t="shared" si="239"/>
        <v>26.08774114275532</v>
      </c>
      <c r="H461" s="118">
        <f t="shared" si="239"/>
        <v>26.407496533158088</v>
      </c>
      <c r="I461" s="118">
        <f t="shared" si="239"/>
        <v>24.033366582624254</v>
      </c>
      <c r="J461" s="118">
        <f t="shared" si="239"/>
        <v>24.927069156499563</v>
      </c>
      <c r="K461" s="118">
        <f t="shared" si="239"/>
        <v>23.874638883186012</v>
      </c>
      <c r="L461" s="118">
        <f t="shared" si="239"/>
        <v>26.372026749253401</v>
      </c>
      <c r="M461" s="118">
        <f t="shared" si="239"/>
        <v>19.506369508181361</v>
      </c>
      <c r="N461" s="118">
        <f t="shared" si="239"/>
        <v>20.549439848389611</v>
      </c>
      <c r="O461" s="118">
        <f t="shared" si="239"/>
        <v>20.436624307911259</v>
      </c>
      <c r="P461" s="118">
        <f t="shared" si="239"/>
        <v>15.070930274792968</v>
      </c>
      <c r="Q461" s="118">
        <f t="shared" si="239"/>
        <v>15.125162083880566</v>
      </c>
      <c r="R461" s="118">
        <f t="shared" ref="R461:V461" si="240">R462+R465+R467+R476</f>
        <v>15.913211191685441</v>
      </c>
      <c r="S461" s="118">
        <f t="shared" si="240"/>
        <v>14.91765519314249</v>
      </c>
      <c r="T461" s="118">
        <f t="shared" si="240"/>
        <v>14.296284228676251</v>
      </c>
      <c r="U461" s="118">
        <f t="shared" si="240"/>
        <v>12.727396052620232</v>
      </c>
      <c r="V461" s="118">
        <f t="shared" si="240"/>
        <v>11.12164517756011</v>
      </c>
      <c r="W461" s="118">
        <f t="shared" ref="W461:Y461" si="241">W462+W465+W467+W476</f>
        <v>11.860965817419352</v>
      </c>
      <c r="X461" s="118">
        <f t="shared" si="241"/>
        <v>8.3515569979162674</v>
      </c>
      <c r="Y461" s="118">
        <f t="shared" si="241"/>
        <v>6.8279819441327589</v>
      </c>
      <c r="DA461" s="129" t="s">
        <v>4819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30.145017172086945</v>
      </c>
      <c r="D462" s="123">
        <f t="shared" si="242"/>
        <v>27.550424176568601</v>
      </c>
      <c r="E462" s="123">
        <f t="shared" si="242"/>
        <v>28.183643111759469</v>
      </c>
      <c r="F462" s="123">
        <f t="shared" si="242"/>
        <v>25.657851614612031</v>
      </c>
      <c r="G462" s="123">
        <f t="shared" si="242"/>
        <v>23.756391473594444</v>
      </c>
      <c r="H462" s="123">
        <f t="shared" si="242"/>
        <v>22.785849103051799</v>
      </c>
      <c r="I462" s="123">
        <f t="shared" si="242"/>
        <v>20.422232038150437</v>
      </c>
      <c r="J462" s="123">
        <f t="shared" si="242"/>
        <v>21.233895019994108</v>
      </c>
      <c r="K462" s="123">
        <f t="shared" si="242"/>
        <v>20.13149863996998</v>
      </c>
      <c r="L462" s="123">
        <f t="shared" si="242"/>
        <v>22.718995975617101</v>
      </c>
      <c r="M462" s="123">
        <f t="shared" si="242"/>
        <v>16.327140097624735</v>
      </c>
      <c r="N462" s="123">
        <f t="shared" si="242"/>
        <v>17.268359600561741</v>
      </c>
      <c r="O462" s="123">
        <f t="shared" si="242"/>
        <v>17.747886600116274</v>
      </c>
      <c r="P462" s="123">
        <f t="shared" si="242"/>
        <v>12.20506611642765</v>
      </c>
      <c r="Q462" s="123">
        <f t="shared" si="242"/>
        <v>12.615583496576996</v>
      </c>
      <c r="R462" s="123">
        <f t="shared" ref="R462:V462" si="243">SUM(R463:R464)</f>
        <v>12.684458465638826</v>
      </c>
      <c r="S462" s="123">
        <f t="shared" si="243"/>
        <v>11.855975747686458</v>
      </c>
      <c r="T462" s="123">
        <f t="shared" si="243"/>
        <v>11.242107305799308</v>
      </c>
      <c r="U462" s="123">
        <f t="shared" si="243"/>
        <v>10.203973472051434</v>
      </c>
      <c r="V462" s="123">
        <f t="shared" si="243"/>
        <v>9.0843675685807703</v>
      </c>
      <c r="W462" s="123">
        <f t="shared" ref="W462:Y462" si="244">SUM(W463:W464)</f>
        <v>9.4589783997797081</v>
      </c>
      <c r="X462" s="123">
        <f t="shared" si="244"/>
        <v>6.56593398236833</v>
      </c>
      <c r="Y462" s="123">
        <f t="shared" si="244"/>
        <v>5.2930954621408661</v>
      </c>
      <c r="DA462" s="130" t="s">
        <v>4820</v>
      </c>
    </row>
    <row r="463" spans="1:105" ht="12" customHeight="1" x14ac:dyDescent="0.25">
      <c r="A463" s="97" t="s">
        <v>212</v>
      </c>
      <c r="B463" s="99"/>
      <c r="C463" s="99">
        <v>30.145017172086945</v>
      </c>
      <c r="D463" s="99">
        <v>27.550424176568601</v>
      </c>
      <c r="E463" s="99">
        <v>28.183643111759469</v>
      </c>
      <c r="F463" s="99">
        <v>25.657851614612031</v>
      </c>
      <c r="G463" s="99">
        <v>23.756391473594444</v>
      </c>
      <c r="H463" s="99">
        <v>22.785849103051799</v>
      </c>
      <c r="I463" s="99">
        <v>20.422232038150437</v>
      </c>
      <c r="J463" s="99">
        <v>21.233895019994108</v>
      </c>
      <c r="K463" s="99">
        <v>20.13149863996998</v>
      </c>
      <c r="L463" s="99">
        <v>22.718995975617101</v>
      </c>
      <c r="M463" s="99">
        <v>16.327140097624735</v>
      </c>
      <c r="N463" s="99">
        <v>17.268359600561741</v>
      </c>
      <c r="O463" s="99">
        <v>17.747886600116274</v>
      </c>
      <c r="P463" s="99">
        <v>12.20506611642765</v>
      </c>
      <c r="Q463" s="99">
        <v>12.615583496576996</v>
      </c>
      <c r="R463" s="99">
        <v>12.684458465638826</v>
      </c>
      <c r="S463" s="99">
        <v>11.855975747686458</v>
      </c>
      <c r="T463" s="99">
        <v>11.242107305799308</v>
      </c>
      <c r="U463" s="99">
        <v>10.203973472051434</v>
      </c>
      <c r="V463" s="99">
        <v>9.0843675685807703</v>
      </c>
      <c r="W463" s="99">
        <v>9.4589783997797081</v>
      </c>
      <c r="X463" s="99">
        <v>6.56593398236833</v>
      </c>
      <c r="Y463" s="99">
        <v>5.2930954621408661</v>
      </c>
      <c r="DA463" s="63" t="s">
        <v>4821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4822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4823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4824</v>
      </c>
    </row>
    <row r="467" spans="1:105" ht="12" customHeight="1" x14ac:dyDescent="0.25">
      <c r="A467" s="121" t="s">
        <v>55</v>
      </c>
      <c r="B467" s="123"/>
      <c r="C467" s="123">
        <v>1.7853553025339839</v>
      </c>
      <c r="D467" s="123">
        <v>2.1206801304140908</v>
      </c>
      <c r="E467" s="123">
        <v>2.573270176442926</v>
      </c>
      <c r="F467" s="123">
        <v>2.316528661597625</v>
      </c>
      <c r="G467" s="123">
        <v>2.0898139929744866</v>
      </c>
      <c r="H467" s="123">
        <v>3.3275648464212013</v>
      </c>
      <c r="I467" s="123">
        <v>3.3422236866983663</v>
      </c>
      <c r="J467" s="123">
        <v>3.446518395170834</v>
      </c>
      <c r="K467" s="123">
        <v>3.4955880605127003</v>
      </c>
      <c r="L467" s="123">
        <v>3.3413526827502387</v>
      </c>
      <c r="M467" s="123">
        <v>2.9361672874999512</v>
      </c>
      <c r="N467" s="123">
        <v>2.998153267299204</v>
      </c>
      <c r="O467" s="123">
        <v>2.4138754050840814</v>
      </c>
      <c r="P467" s="123">
        <v>2.5973978623134704</v>
      </c>
      <c r="Q467" s="123">
        <v>2.312568666335161</v>
      </c>
      <c r="R467" s="123">
        <v>2.97232167829016</v>
      </c>
      <c r="S467" s="123">
        <v>2.8689006924030385</v>
      </c>
      <c r="T467" s="123">
        <v>2.8589990577828499</v>
      </c>
      <c r="U467" s="123">
        <v>2.366282672039338</v>
      </c>
      <c r="V467" s="123">
        <v>1.8126394571501576</v>
      </c>
      <c r="W467" s="123">
        <v>2.1755248780795755</v>
      </c>
      <c r="X467" s="123">
        <v>1.4536097057241657</v>
      </c>
      <c r="Y467" s="123">
        <v>1.3642948785241116</v>
      </c>
      <c r="DA467" s="130" t="s">
        <v>4825</v>
      </c>
    </row>
    <row r="468" spans="1:105" ht="12" customHeight="1" x14ac:dyDescent="0.25">
      <c r="A468" s="97" t="s">
        <v>134</v>
      </c>
      <c r="B468" s="99"/>
      <c r="C468" s="99">
        <v>3.3077381402721318</v>
      </c>
      <c r="D468" s="99">
        <v>3.2218650350617635</v>
      </c>
      <c r="E468" s="99">
        <v>3.0830162775078072</v>
      </c>
      <c r="F468" s="99">
        <v>3.5224840383208833</v>
      </c>
      <c r="G468" s="99">
        <v>3.4792692400392156</v>
      </c>
      <c r="H468" s="99">
        <v>3.5724920660789787</v>
      </c>
      <c r="I468" s="99">
        <v>3.343636237312698</v>
      </c>
      <c r="J468" s="99">
        <v>3.4486406606629254</v>
      </c>
      <c r="K468" s="99">
        <v>3.5016210980399203</v>
      </c>
      <c r="L468" s="99">
        <v>3.3454493371849319</v>
      </c>
      <c r="M468" s="99">
        <v>3.0248651293465616</v>
      </c>
      <c r="N468" s="99">
        <v>3.2180155747428691</v>
      </c>
      <c r="O468" s="99">
        <v>3.0895169358481365</v>
      </c>
      <c r="P468" s="99">
        <v>3.0346754025732743</v>
      </c>
      <c r="Q468" s="99">
        <v>2.8684853015039025</v>
      </c>
      <c r="R468" s="99">
        <v>2.9777135700259922</v>
      </c>
      <c r="S468" s="99">
        <v>2.8721587154517239</v>
      </c>
      <c r="T468" s="99">
        <v>2.8627556678363826</v>
      </c>
      <c r="U468" s="99">
        <v>3.0080592684875778</v>
      </c>
      <c r="V468" s="99">
        <v>2.4740376615506814</v>
      </c>
      <c r="W468" s="99">
        <v>2.562557105981913</v>
      </c>
      <c r="X468" s="99">
        <v>1.8024415789984745</v>
      </c>
      <c r="Y468" s="99">
        <v>1.6920717663390046</v>
      </c>
      <c r="DA468" s="63" t="s">
        <v>4826</v>
      </c>
    </row>
    <row r="469" spans="1:105" ht="12" customHeight="1" x14ac:dyDescent="0.25">
      <c r="A469" s="97" t="s">
        <v>133</v>
      </c>
      <c r="B469" s="99"/>
      <c r="C469" s="99">
        <v>1.3506197467046077</v>
      </c>
      <c r="D469" s="99">
        <v>1.3470934172565159</v>
      </c>
      <c r="E469" s="99">
        <v>1.312392324639329</v>
      </c>
      <c r="F469" s="99">
        <v>1.4039617616082489</v>
      </c>
      <c r="G469" s="99">
        <v>1.4165810666603302</v>
      </c>
      <c r="H469" s="99">
        <v>1.4766257571779893</v>
      </c>
      <c r="I469" s="99">
        <v>1.4638592831728392</v>
      </c>
      <c r="J469" s="99">
        <v>1.3789249962042489</v>
      </c>
      <c r="K469" s="99">
        <v>1.4458806352742628</v>
      </c>
      <c r="L469" s="99">
        <v>1.3891874954709331</v>
      </c>
      <c r="M469" s="99">
        <v>1.2076990853032652</v>
      </c>
      <c r="N469" s="99">
        <v>1.2930058275301595</v>
      </c>
      <c r="O469" s="99">
        <v>1.0362904731335312</v>
      </c>
      <c r="P469" s="99">
        <v>0.95095974821343454</v>
      </c>
      <c r="Q469" s="99">
        <v>0.97609064408377066</v>
      </c>
      <c r="R469" s="99">
        <v>1.2325472092803225</v>
      </c>
      <c r="S469" s="99">
        <v>1.258041010760317</v>
      </c>
      <c r="T469" s="99">
        <v>1.1448092609355893</v>
      </c>
      <c r="U469" s="99">
        <v>1.2096399048582167</v>
      </c>
      <c r="V469" s="99">
        <v>0.70022223483217316</v>
      </c>
      <c r="W469" s="99">
        <v>0.65301326823985162</v>
      </c>
      <c r="X469" s="99">
        <v>0.62798420295636803</v>
      </c>
      <c r="Y469" s="99">
        <v>0.65342471750683395</v>
      </c>
      <c r="DA469" s="63" t="s">
        <v>4827</v>
      </c>
    </row>
    <row r="470" spans="1:105" ht="12" customHeight="1" x14ac:dyDescent="0.25">
      <c r="A470" s="100" t="s">
        <v>212</v>
      </c>
      <c r="B470" s="102"/>
      <c r="C470" s="102">
        <v>1.3506197467046077</v>
      </c>
      <c r="D470" s="102">
        <v>1.3470934172565159</v>
      </c>
      <c r="E470" s="102">
        <v>1.312392324639329</v>
      </c>
      <c r="F470" s="102">
        <v>1.4039617616082489</v>
      </c>
      <c r="G470" s="102">
        <v>1.4165810666603302</v>
      </c>
      <c r="H470" s="102">
        <v>1.4766257571779893</v>
      </c>
      <c r="I470" s="102">
        <v>1.4638592831728392</v>
      </c>
      <c r="J470" s="102">
        <v>1.3789249962042489</v>
      </c>
      <c r="K470" s="102">
        <v>1.4458806352742628</v>
      </c>
      <c r="L470" s="102">
        <v>1.3891874954709331</v>
      </c>
      <c r="M470" s="102">
        <v>1.2076990853032652</v>
      </c>
      <c r="N470" s="102">
        <v>1.2930058275301595</v>
      </c>
      <c r="O470" s="102">
        <v>1.0362904731335312</v>
      </c>
      <c r="P470" s="102">
        <v>0.95095974821343454</v>
      </c>
      <c r="Q470" s="102">
        <v>0.97609064408377066</v>
      </c>
      <c r="R470" s="102">
        <v>1.2325472092803225</v>
      </c>
      <c r="S470" s="102">
        <v>1.258041010760317</v>
      </c>
      <c r="T470" s="102">
        <v>1.1448092609355893</v>
      </c>
      <c r="U470" s="102">
        <v>1.2096399048582167</v>
      </c>
      <c r="V470" s="102">
        <v>0.70022223483217316</v>
      </c>
      <c r="W470" s="102">
        <v>0.65301326823985162</v>
      </c>
      <c r="X470" s="102">
        <v>0.62798420295636803</v>
      </c>
      <c r="Y470" s="102">
        <v>0.65342471750683395</v>
      </c>
      <c r="DA470" s="131" t="s">
        <v>4828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4829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4830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4831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4832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4833</v>
      </c>
    </row>
    <row r="476" spans="1:105" ht="12" customHeight="1" x14ac:dyDescent="0.25">
      <c r="A476" s="121" t="s">
        <v>54</v>
      </c>
      <c r="B476" s="123"/>
      <c r="C476" s="123">
        <v>0.15269567176208054</v>
      </c>
      <c r="D476" s="123">
        <v>0.17750444955599318</v>
      </c>
      <c r="E476" s="123">
        <v>0.23230658785347821</v>
      </c>
      <c r="F476" s="123">
        <v>0.22624233942418634</v>
      </c>
      <c r="G476" s="123">
        <v>0.24153567618638602</v>
      </c>
      <c r="H476" s="123">
        <v>0.29408258368509088</v>
      </c>
      <c r="I476" s="123">
        <v>0.2689108577754542</v>
      </c>
      <c r="J476" s="123">
        <v>0.2466557413346217</v>
      </c>
      <c r="K476" s="123">
        <v>0.24755218270333282</v>
      </c>
      <c r="L476" s="123">
        <v>0.31167809088606302</v>
      </c>
      <c r="M476" s="123">
        <v>0.24306212305667566</v>
      </c>
      <c r="N476" s="123">
        <v>0.28292698052866327</v>
      </c>
      <c r="O476" s="123">
        <v>0.27486230271090395</v>
      </c>
      <c r="P476" s="123">
        <v>0.26846629605184852</v>
      </c>
      <c r="Q476" s="123">
        <v>0.19700992096840969</v>
      </c>
      <c r="R476" s="123">
        <v>0.25643104775645437</v>
      </c>
      <c r="S476" s="123">
        <v>0.19277875305299436</v>
      </c>
      <c r="T476" s="123">
        <v>0.19517786509409285</v>
      </c>
      <c r="U476" s="123">
        <v>0.15713990852945967</v>
      </c>
      <c r="V476" s="123">
        <v>0.22463815182918018</v>
      </c>
      <c r="W476" s="123">
        <v>0.22646253956006737</v>
      </c>
      <c r="X476" s="123">
        <v>0.33201330982377175</v>
      </c>
      <c r="Y476" s="123">
        <v>0.17059160346778157</v>
      </c>
      <c r="DA476" s="130" t="s">
        <v>4834</v>
      </c>
    </row>
    <row r="477" spans="1:105" ht="12" customHeight="1" x14ac:dyDescent="0.25">
      <c r="A477" s="97" t="s">
        <v>175</v>
      </c>
      <c r="B477" s="99"/>
      <c r="C477" s="99">
        <v>0.61792652350644472</v>
      </c>
      <c r="D477" s="99">
        <v>0.60117787199982631</v>
      </c>
      <c r="E477" s="99">
        <v>0.62601905619722498</v>
      </c>
      <c r="F477" s="99">
        <v>0.6730495254216794</v>
      </c>
      <c r="G477" s="99">
        <v>0.67642365357199163</v>
      </c>
      <c r="H477" s="99">
        <v>0.68343255877585984</v>
      </c>
      <c r="I477" s="99">
        <v>0.68302807955010814</v>
      </c>
      <c r="J477" s="99">
        <v>0.53370199332887991</v>
      </c>
      <c r="K477" s="99">
        <v>0.59393843643706956</v>
      </c>
      <c r="L477" s="99">
        <v>0.60498001527431366</v>
      </c>
      <c r="M477" s="99">
        <v>0.54783790764810947</v>
      </c>
      <c r="N477" s="99">
        <v>0.59550355481387607</v>
      </c>
      <c r="O477" s="99">
        <v>0.59396987995639339</v>
      </c>
      <c r="P477" s="99">
        <v>0.59704043062669365</v>
      </c>
      <c r="Q477" s="99">
        <v>0.61080713865699932</v>
      </c>
      <c r="R477" s="99">
        <v>0.64070518163525236</v>
      </c>
      <c r="S477" s="99">
        <v>0.61125920774591713</v>
      </c>
      <c r="T477" s="99">
        <v>0.57822234516748616</v>
      </c>
      <c r="U477" s="99">
        <v>0.5399619829874901</v>
      </c>
      <c r="V477" s="99">
        <v>0.58950972750045161</v>
      </c>
      <c r="W477" s="99">
        <v>0.58716493997126062</v>
      </c>
      <c r="X477" s="99">
        <v>0.47538621144676008</v>
      </c>
      <c r="Y477" s="99">
        <v>0.43849905674070216</v>
      </c>
      <c r="DA477" s="63" t="s">
        <v>4835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4836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tabColor theme="9" tint="0.59999389629810485"/>
    <pageSetUpPr fitToPage="1"/>
  </sheetPr>
  <dimension ref="A1:DA59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80208</v>
      </c>
      <c r="C5" s="120">
        <v>81709</v>
      </c>
      <c r="D5" s="120">
        <v>88904</v>
      </c>
      <c r="E5" s="120">
        <v>102109</v>
      </c>
      <c r="F5" s="120">
        <v>118233</v>
      </c>
      <c r="G5" s="120">
        <v>148169</v>
      </c>
      <c r="H5" s="120">
        <v>190361</v>
      </c>
      <c r="I5" s="120">
        <v>258948</v>
      </c>
      <c r="J5" s="120">
        <v>309889</v>
      </c>
      <c r="K5" s="120">
        <v>358750</v>
      </c>
      <c r="L5" s="120">
        <v>404234</v>
      </c>
      <c r="M5" s="120">
        <v>425651</v>
      </c>
      <c r="N5" s="120">
        <v>445366</v>
      </c>
      <c r="O5" s="120">
        <v>454489</v>
      </c>
      <c r="P5" s="120">
        <v>461946</v>
      </c>
      <c r="Q5" s="120">
        <v>474480</v>
      </c>
      <c r="R5" s="120">
        <v>490730</v>
      </c>
      <c r="S5" s="120">
        <v>503209</v>
      </c>
      <c r="T5" s="120">
        <v>510882</v>
      </c>
      <c r="U5" s="120">
        <v>516112</v>
      </c>
      <c r="V5" s="120">
        <v>525872</v>
      </c>
      <c r="W5" s="120">
        <v>552729</v>
      </c>
      <c r="X5" s="120">
        <v>587158</v>
      </c>
      <c r="Y5" s="120">
        <v>608044</v>
      </c>
      <c r="DA5" s="129" t="s">
        <v>340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204</v>
      </c>
      <c r="B7" s="52">
        <v>80208</v>
      </c>
      <c r="C7" s="52">
        <v>81709</v>
      </c>
      <c r="D7" s="52">
        <v>88904</v>
      </c>
      <c r="E7" s="52">
        <v>102109</v>
      </c>
      <c r="F7" s="52">
        <v>118233</v>
      </c>
      <c r="G7" s="52">
        <v>148169</v>
      </c>
      <c r="H7" s="52">
        <v>190361</v>
      </c>
      <c r="I7" s="52">
        <v>258948</v>
      </c>
      <c r="J7" s="52">
        <v>309889</v>
      </c>
      <c r="K7" s="52">
        <v>358750</v>
      </c>
      <c r="L7" s="52">
        <v>404234</v>
      </c>
      <c r="M7" s="52">
        <v>425651</v>
      </c>
      <c r="N7" s="52">
        <v>445366</v>
      </c>
      <c r="O7" s="52">
        <v>454489</v>
      </c>
      <c r="P7" s="52">
        <v>461946</v>
      </c>
      <c r="Q7" s="52">
        <v>474480</v>
      </c>
      <c r="R7" s="52">
        <v>490730</v>
      </c>
      <c r="S7" s="52">
        <v>503209</v>
      </c>
      <c r="T7" s="52">
        <v>510882</v>
      </c>
      <c r="U7" s="52">
        <v>516112</v>
      </c>
      <c r="V7" s="52">
        <v>525872</v>
      </c>
      <c r="W7" s="52">
        <v>552729</v>
      </c>
      <c r="X7" s="52">
        <v>587158</v>
      </c>
      <c r="Y7" s="52">
        <v>608044</v>
      </c>
      <c r="DA7" s="63" t="s">
        <v>1093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588</v>
      </c>
      <c r="C9" s="52">
        <v>666</v>
      </c>
      <c r="D9" s="52">
        <v>706</v>
      </c>
      <c r="E9" s="52">
        <v>836</v>
      </c>
      <c r="F9" s="52">
        <v>1085</v>
      </c>
      <c r="G9" s="52">
        <v>1920</v>
      </c>
      <c r="H9" s="52">
        <v>3446</v>
      </c>
      <c r="I9" s="52">
        <v>5384</v>
      </c>
      <c r="J9" s="52">
        <v>7433</v>
      </c>
      <c r="K9" s="52">
        <v>9172</v>
      </c>
      <c r="L9" s="52">
        <v>10891</v>
      </c>
      <c r="M9" s="52">
        <v>11681</v>
      </c>
      <c r="N9" s="52">
        <v>12259</v>
      </c>
      <c r="O9" s="52">
        <v>12441</v>
      </c>
      <c r="P9" s="52">
        <v>12170</v>
      </c>
      <c r="Q9" s="52">
        <v>11398</v>
      </c>
      <c r="R9" s="52">
        <v>11263</v>
      </c>
      <c r="S9" s="52">
        <v>11565</v>
      </c>
      <c r="T9" s="52">
        <v>11853</v>
      </c>
      <c r="U9" s="52">
        <v>15844</v>
      </c>
      <c r="V9" s="52">
        <v>22078</v>
      </c>
      <c r="W9" s="52">
        <v>28119</v>
      </c>
      <c r="X9" s="52">
        <v>34372</v>
      </c>
      <c r="Y9" s="52">
        <v>40901</v>
      </c>
      <c r="DA9" s="63" t="s">
        <v>1094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132</v>
      </c>
      <c r="B11" s="52">
        <v>1579</v>
      </c>
      <c r="C11" s="52">
        <v>1659</v>
      </c>
      <c r="D11" s="52">
        <v>1890</v>
      </c>
      <c r="E11" s="52">
        <v>2263</v>
      </c>
      <c r="F11" s="52">
        <v>2734</v>
      </c>
      <c r="G11" s="52">
        <v>3610</v>
      </c>
      <c r="H11" s="52">
        <v>4905</v>
      </c>
      <c r="I11" s="52">
        <v>7008</v>
      </c>
      <c r="J11" s="52">
        <v>8891</v>
      </c>
      <c r="K11" s="52">
        <v>10752</v>
      </c>
      <c r="L11" s="52">
        <v>12632</v>
      </c>
      <c r="M11" s="52">
        <v>13814</v>
      </c>
      <c r="N11" s="52">
        <v>14727</v>
      </c>
      <c r="O11" s="52">
        <v>15160</v>
      </c>
      <c r="P11" s="52">
        <v>15343</v>
      </c>
      <c r="Q11" s="52">
        <v>16098</v>
      </c>
      <c r="R11" s="52">
        <v>17795</v>
      </c>
      <c r="S11" s="52">
        <v>20296</v>
      </c>
      <c r="T11" s="52">
        <v>22005</v>
      </c>
      <c r="U11" s="52">
        <v>23245</v>
      </c>
      <c r="V11" s="52">
        <v>28356</v>
      </c>
      <c r="W11" s="52">
        <v>32038</v>
      </c>
      <c r="X11" s="52">
        <v>65847</v>
      </c>
      <c r="Y11" s="52">
        <v>81986</v>
      </c>
      <c r="DA11" s="63" t="s">
        <v>1095</v>
      </c>
    </row>
    <row r="12" spans="1:105" ht="12" customHeight="1" x14ac:dyDescent="0.25">
      <c r="A12" s="97" t="s">
        <v>131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1</v>
      </c>
      <c r="J12" s="52">
        <v>2</v>
      </c>
      <c r="K12" s="52">
        <v>6</v>
      </c>
      <c r="L12" s="52">
        <v>12</v>
      </c>
      <c r="M12" s="52">
        <v>12</v>
      </c>
      <c r="N12" s="52">
        <v>13</v>
      </c>
      <c r="O12" s="52">
        <v>19</v>
      </c>
      <c r="P12" s="52">
        <v>19</v>
      </c>
      <c r="Q12" s="52">
        <v>21</v>
      </c>
      <c r="R12" s="52">
        <v>28</v>
      </c>
      <c r="S12" s="52">
        <v>36</v>
      </c>
      <c r="T12" s="52">
        <v>42</v>
      </c>
      <c r="U12" s="52">
        <v>44</v>
      </c>
      <c r="V12" s="52">
        <v>46</v>
      </c>
      <c r="W12" s="52">
        <v>48</v>
      </c>
      <c r="X12" s="52">
        <v>272</v>
      </c>
      <c r="Y12" s="52">
        <v>305</v>
      </c>
      <c r="DA12" s="63" t="s">
        <v>1096</v>
      </c>
    </row>
    <row r="13" spans="1:105" ht="12" customHeight="1" x14ac:dyDescent="0.25">
      <c r="A13" s="97" t="s">
        <v>124</v>
      </c>
      <c r="B13" s="52">
        <v>6200</v>
      </c>
      <c r="C13" s="52">
        <v>6420</v>
      </c>
      <c r="D13" s="52">
        <v>7329</v>
      </c>
      <c r="E13" s="52">
        <v>10282</v>
      </c>
      <c r="F13" s="52">
        <v>18885</v>
      </c>
      <c r="G13" s="52">
        <v>26950</v>
      </c>
      <c r="H13" s="52">
        <v>30495</v>
      </c>
      <c r="I13" s="52">
        <v>34082</v>
      </c>
      <c r="J13" s="52">
        <v>36001</v>
      </c>
      <c r="K13" s="52">
        <v>38914</v>
      </c>
      <c r="L13" s="52">
        <v>42068</v>
      </c>
      <c r="M13" s="52">
        <v>45072</v>
      </c>
      <c r="N13" s="52">
        <v>46918</v>
      </c>
      <c r="O13" s="52">
        <v>48278</v>
      </c>
      <c r="P13" s="52">
        <v>51425</v>
      </c>
      <c r="Q13" s="52">
        <v>53429</v>
      </c>
      <c r="R13" s="52">
        <v>55047</v>
      </c>
      <c r="S13" s="52">
        <v>54449</v>
      </c>
      <c r="T13" s="52">
        <v>53639</v>
      </c>
      <c r="U13" s="52">
        <v>53755</v>
      </c>
      <c r="V13" s="52">
        <v>55564</v>
      </c>
      <c r="W13" s="52">
        <v>59500</v>
      </c>
      <c r="X13" s="52">
        <v>64220</v>
      </c>
      <c r="Y13" s="52">
        <v>68588</v>
      </c>
      <c r="DA13" s="63" t="s">
        <v>1097</v>
      </c>
    </row>
    <row r="14" spans="1:105" ht="12" customHeight="1" x14ac:dyDescent="0.25">
      <c r="A14" s="97" t="s">
        <v>123</v>
      </c>
      <c r="B14" s="52">
        <v>0</v>
      </c>
      <c r="C14" s="52">
        <v>0</v>
      </c>
      <c r="D14" s="52">
        <v>0</v>
      </c>
      <c r="E14" s="52">
        <v>1</v>
      </c>
      <c r="F14" s="52">
        <v>2</v>
      </c>
      <c r="G14" s="52">
        <v>4</v>
      </c>
      <c r="H14" s="52">
        <v>6</v>
      </c>
      <c r="I14" s="52">
        <v>11</v>
      </c>
      <c r="J14" s="52">
        <v>16</v>
      </c>
      <c r="K14" s="52">
        <v>30</v>
      </c>
      <c r="L14" s="52">
        <v>40</v>
      </c>
      <c r="M14" s="52">
        <v>51</v>
      </c>
      <c r="N14" s="52">
        <v>55</v>
      </c>
      <c r="O14" s="52">
        <v>64</v>
      </c>
      <c r="P14" s="52">
        <v>80</v>
      </c>
      <c r="Q14" s="52">
        <v>89</v>
      </c>
      <c r="R14" s="52">
        <v>110</v>
      </c>
      <c r="S14" s="52">
        <v>115</v>
      </c>
      <c r="T14" s="52">
        <v>115</v>
      </c>
      <c r="U14" s="52">
        <v>112</v>
      </c>
      <c r="V14" s="52">
        <v>116</v>
      </c>
      <c r="W14" s="52">
        <v>123</v>
      </c>
      <c r="X14" s="52">
        <v>204</v>
      </c>
      <c r="Y14" s="52">
        <v>224</v>
      </c>
      <c r="DA14" s="63" t="s">
        <v>1098</v>
      </c>
    </row>
    <row r="15" spans="1:105" ht="12" customHeight="1" x14ac:dyDescent="0.25">
      <c r="A15" s="97" t="s">
        <v>122</v>
      </c>
      <c r="B15" s="52">
        <v>72207</v>
      </c>
      <c r="C15" s="52">
        <v>73009</v>
      </c>
      <c r="D15" s="52">
        <v>78835</v>
      </c>
      <c r="E15" s="52">
        <v>87818</v>
      </c>
      <c r="F15" s="52">
        <v>94824</v>
      </c>
      <c r="G15" s="52">
        <v>115626</v>
      </c>
      <c r="H15" s="52">
        <v>151595</v>
      </c>
      <c r="I15" s="52">
        <v>207145</v>
      </c>
      <c r="J15" s="52">
        <v>247847</v>
      </c>
      <c r="K15" s="52">
        <v>275945</v>
      </c>
      <c r="L15" s="52">
        <v>309431</v>
      </c>
      <c r="M15" s="52">
        <v>322780</v>
      </c>
      <c r="N15" s="52">
        <v>339205</v>
      </c>
      <c r="O15" s="52">
        <v>342402</v>
      </c>
      <c r="P15" s="52">
        <v>340826</v>
      </c>
      <c r="Q15" s="52">
        <v>341184</v>
      </c>
      <c r="R15" s="52">
        <v>348117</v>
      </c>
      <c r="S15" s="52">
        <v>352266</v>
      </c>
      <c r="T15" s="52">
        <v>357048</v>
      </c>
      <c r="U15" s="52">
        <v>361285</v>
      </c>
      <c r="V15" s="52">
        <v>364915</v>
      </c>
      <c r="W15" s="52">
        <v>379612</v>
      </c>
      <c r="X15" s="52">
        <v>332312</v>
      </c>
      <c r="Y15" s="52">
        <v>326437</v>
      </c>
      <c r="DA15" s="63" t="s">
        <v>1099</v>
      </c>
    </row>
    <row r="16" spans="1:105" ht="12" customHeight="1" x14ac:dyDescent="0.25">
      <c r="A16" s="97" t="s">
        <v>121</v>
      </c>
      <c r="B16" s="52">
        <v>222</v>
      </c>
      <c r="C16" s="52">
        <v>621</v>
      </c>
      <c r="D16" s="52">
        <v>850</v>
      </c>
      <c r="E16" s="52">
        <v>1745</v>
      </c>
      <c r="F16" s="52">
        <v>1788</v>
      </c>
      <c r="G16" s="52">
        <v>1979</v>
      </c>
      <c r="H16" s="52">
        <v>3360</v>
      </c>
      <c r="I16" s="52">
        <v>10701</v>
      </c>
      <c r="J16" s="52">
        <v>17132</v>
      </c>
      <c r="K16" s="52">
        <v>33103</v>
      </c>
      <c r="L16" s="52">
        <v>40051</v>
      </c>
      <c r="M16" s="52">
        <v>43922</v>
      </c>
      <c r="N16" s="52">
        <v>44448</v>
      </c>
      <c r="O16" s="52">
        <v>48566</v>
      </c>
      <c r="P16" s="52">
        <v>54253</v>
      </c>
      <c r="Q16" s="52">
        <v>63659</v>
      </c>
      <c r="R16" s="52">
        <v>69633</v>
      </c>
      <c r="S16" s="52">
        <v>76047</v>
      </c>
      <c r="T16" s="52">
        <v>78033</v>
      </c>
      <c r="U16" s="52">
        <v>77671</v>
      </c>
      <c r="V16" s="52">
        <v>76875</v>
      </c>
      <c r="W16" s="52">
        <v>81408</v>
      </c>
      <c r="X16" s="52">
        <v>124303</v>
      </c>
      <c r="Y16" s="52">
        <v>130504</v>
      </c>
      <c r="DA16" s="63" t="s">
        <v>1100</v>
      </c>
    </row>
    <row r="17" spans="1:105" ht="12" customHeight="1" x14ac:dyDescent="0.25">
      <c r="A17" s="125" t="s">
        <v>54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X17" s="126"/>
      <c r="Y17" s="126"/>
      <c r="DA17" s="134"/>
    </row>
    <row r="18" spans="1:105" ht="12" customHeight="1" x14ac:dyDescent="0.25">
      <c r="A18" s="97" t="s">
        <v>202</v>
      </c>
      <c r="B18" s="52">
        <v>0</v>
      </c>
      <c r="C18" s="52">
        <v>0</v>
      </c>
      <c r="D18" s="52">
        <v>0</v>
      </c>
      <c r="E18" s="52">
        <v>0</v>
      </c>
      <c r="F18" s="52">
        <v>0</v>
      </c>
      <c r="G18" s="52">
        <v>0</v>
      </c>
      <c r="H18" s="52">
        <v>0</v>
      </c>
      <c r="I18" s="52">
        <v>0</v>
      </c>
      <c r="J18" s="52">
        <v>0</v>
      </c>
      <c r="K18" s="52">
        <v>0</v>
      </c>
      <c r="L18" s="52">
        <v>0</v>
      </c>
      <c r="M18" s="52">
        <v>0</v>
      </c>
      <c r="N18" s="52">
        <v>0</v>
      </c>
      <c r="O18" s="52">
        <v>0</v>
      </c>
      <c r="P18" s="52">
        <v>0</v>
      </c>
      <c r="Q18" s="52">
        <v>0</v>
      </c>
      <c r="R18" s="52">
        <v>0</v>
      </c>
      <c r="S18" s="52">
        <v>0</v>
      </c>
      <c r="T18" s="52">
        <v>0</v>
      </c>
      <c r="U18" s="52">
        <v>0</v>
      </c>
      <c r="V18" s="52">
        <v>0</v>
      </c>
      <c r="W18" s="52">
        <v>0</v>
      </c>
      <c r="X18" s="52">
        <v>0</v>
      </c>
      <c r="Y18" s="52">
        <v>0</v>
      </c>
      <c r="DA18" s="63" t="s">
        <v>1101</v>
      </c>
    </row>
    <row r="19" spans="1:105" ht="12" customHeight="1" x14ac:dyDescent="0.25">
      <c r="A19" s="97" t="s">
        <v>50</v>
      </c>
      <c r="B19" s="52">
        <v>2977</v>
      </c>
      <c r="C19" s="52">
        <v>3168</v>
      </c>
      <c r="D19" s="52">
        <v>3761</v>
      </c>
      <c r="E19" s="52">
        <v>4524</v>
      </c>
      <c r="F19" s="52">
        <v>5653</v>
      </c>
      <c r="G19" s="52">
        <v>7644</v>
      </c>
      <c r="H19" s="52">
        <v>10788</v>
      </c>
      <c r="I19" s="52">
        <v>16936</v>
      </c>
      <c r="J19" s="52">
        <v>21589</v>
      </c>
      <c r="K19" s="52">
        <v>26205</v>
      </c>
      <c r="L19" s="52">
        <v>29727</v>
      </c>
      <c r="M19" s="52">
        <v>31564</v>
      </c>
      <c r="N19" s="52">
        <v>33163</v>
      </c>
      <c r="O19" s="52">
        <v>33729</v>
      </c>
      <c r="P19" s="52">
        <v>34736</v>
      </c>
      <c r="Q19" s="52">
        <v>35437</v>
      </c>
      <c r="R19" s="52">
        <v>36918</v>
      </c>
      <c r="S19" s="52">
        <v>37725</v>
      </c>
      <c r="T19" s="52">
        <v>37665</v>
      </c>
      <c r="U19" s="52">
        <v>37710</v>
      </c>
      <c r="V19" s="52">
        <v>37703</v>
      </c>
      <c r="W19" s="52">
        <v>39229</v>
      </c>
      <c r="X19" s="52">
        <v>43067</v>
      </c>
      <c r="Y19" s="52">
        <v>45930</v>
      </c>
      <c r="DA19" s="63" t="s">
        <v>1102</v>
      </c>
    </row>
    <row r="20" spans="1:105" ht="12" customHeight="1" x14ac:dyDescent="0.25">
      <c r="A20" s="109" t="s">
        <v>120</v>
      </c>
      <c r="B20" s="36">
        <v>77231</v>
      </c>
      <c r="C20" s="36">
        <v>78541</v>
      </c>
      <c r="D20" s="36">
        <v>85143</v>
      </c>
      <c r="E20" s="36">
        <v>97585</v>
      </c>
      <c r="F20" s="36">
        <v>112580</v>
      </c>
      <c r="G20" s="36">
        <v>140525</v>
      </c>
      <c r="H20" s="36">
        <v>179573</v>
      </c>
      <c r="I20" s="36">
        <v>242012</v>
      </c>
      <c r="J20" s="36">
        <v>288300</v>
      </c>
      <c r="K20" s="36">
        <v>332545</v>
      </c>
      <c r="L20" s="36">
        <v>374507</v>
      </c>
      <c r="M20" s="36">
        <v>394087</v>
      </c>
      <c r="N20" s="36">
        <v>412203</v>
      </c>
      <c r="O20" s="36">
        <v>420760</v>
      </c>
      <c r="P20" s="36">
        <v>427210</v>
      </c>
      <c r="Q20" s="36">
        <v>439043</v>
      </c>
      <c r="R20" s="36">
        <v>453812</v>
      </c>
      <c r="S20" s="36">
        <v>465484</v>
      </c>
      <c r="T20" s="36">
        <v>473217</v>
      </c>
      <c r="U20" s="36">
        <v>478402</v>
      </c>
      <c r="V20" s="36">
        <v>488169</v>
      </c>
      <c r="W20" s="36">
        <v>513500</v>
      </c>
      <c r="X20" s="36">
        <v>544091</v>
      </c>
      <c r="Y20" s="36">
        <v>562114</v>
      </c>
      <c r="DA20" s="60" t="s">
        <v>1103</v>
      </c>
    </row>
    <row r="22" spans="1:105" ht="12" customHeight="1" x14ac:dyDescent="0.25">
      <c r="A22" s="116" t="str">
        <f>RES_hh_SLD!$A$21</f>
        <v>Retired equipment</v>
      </c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DA22" s="129" t="s">
        <v>1175</v>
      </c>
    </row>
    <row r="23" spans="1:105" ht="12" customHeight="1" x14ac:dyDescent="0.25">
      <c r="A23" s="127" t="s">
        <v>57</v>
      </c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X23" s="128"/>
      <c r="Y23" s="128"/>
      <c r="DA23" s="133"/>
    </row>
    <row r="24" spans="1:105" ht="12" customHeight="1" x14ac:dyDescent="0.25">
      <c r="A24" s="97" t="s">
        <v>204</v>
      </c>
      <c r="B24" s="52"/>
      <c r="C24" s="52">
        <v>6266</v>
      </c>
      <c r="D24" s="52">
        <v>6268</v>
      </c>
      <c r="E24" s="52">
        <v>6283</v>
      </c>
      <c r="F24" s="52">
        <v>6331</v>
      </c>
      <c r="G24" s="52">
        <v>6437</v>
      </c>
      <c r="H24" s="52">
        <v>6639</v>
      </c>
      <c r="I24" s="52">
        <v>6993</v>
      </c>
      <c r="J24" s="52">
        <v>7571</v>
      </c>
      <c r="K24" s="52">
        <v>8469</v>
      </c>
      <c r="L24" s="52">
        <v>9787</v>
      </c>
      <c r="M24" s="52">
        <v>11594</v>
      </c>
      <c r="N24" s="52">
        <v>13979</v>
      </c>
      <c r="O24" s="52">
        <v>15737</v>
      </c>
      <c r="P24" s="52">
        <v>14406</v>
      </c>
      <c r="Q24" s="52">
        <v>18804</v>
      </c>
      <c r="R24" s="52">
        <v>23956</v>
      </c>
      <c r="S24" s="52">
        <v>29892</v>
      </c>
      <c r="T24" s="52">
        <v>35133</v>
      </c>
      <c r="U24" s="52">
        <v>39947</v>
      </c>
      <c r="V24" s="52">
        <v>44190</v>
      </c>
      <c r="W24" s="52">
        <v>48390</v>
      </c>
      <c r="X24" s="52">
        <v>50289</v>
      </c>
      <c r="Y24" s="52">
        <v>49961</v>
      </c>
      <c r="DA24" s="63" t="s">
        <v>1176</v>
      </c>
    </row>
    <row r="25" spans="1:105" ht="12" customHeight="1" x14ac:dyDescent="0.25">
      <c r="A25" s="125" t="s">
        <v>92</v>
      </c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X25" s="126"/>
      <c r="Y25" s="126"/>
      <c r="DA25" s="134"/>
    </row>
    <row r="26" spans="1:105" ht="12" customHeight="1" x14ac:dyDescent="0.25">
      <c r="A26" s="97" t="s">
        <v>53</v>
      </c>
      <c r="B26" s="52"/>
      <c r="C26" s="52">
        <v>92</v>
      </c>
      <c r="D26" s="52">
        <v>92</v>
      </c>
      <c r="E26" s="52">
        <v>95</v>
      </c>
      <c r="F26" s="52">
        <v>98</v>
      </c>
      <c r="G26" s="52">
        <v>114</v>
      </c>
      <c r="H26" s="52">
        <v>136</v>
      </c>
      <c r="I26" s="52">
        <v>126</v>
      </c>
      <c r="J26" s="52">
        <v>181</v>
      </c>
      <c r="K26" s="52">
        <v>328</v>
      </c>
      <c r="L26" s="52">
        <v>506</v>
      </c>
      <c r="M26" s="52">
        <v>791</v>
      </c>
      <c r="N26" s="52">
        <v>1162</v>
      </c>
      <c r="O26" s="52">
        <v>1629</v>
      </c>
      <c r="P26" s="52">
        <v>1941</v>
      </c>
      <c r="Q26" s="52">
        <v>2073</v>
      </c>
      <c r="R26" s="52">
        <v>2048</v>
      </c>
      <c r="S26" s="52">
        <v>1944</v>
      </c>
      <c r="T26" s="52">
        <v>1871</v>
      </c>
      <c r="U26" s="52">
        <v>1695</v>
      </c>
      <c r="V26" s="52">
        <v>1757</v>
      </c>
      <c r="W26" s="52">
        <v>1871</v>
      </c>
      <c r="X26" s="52">
        <v>2077</v>
      </c>
      <c r="Y26" s="52">
        <v>2613</v>
      </c>
      <c r="DA26" s="63" t="s">
        <v>1177</v>
      </c>
    </row>
    <row r="27" spans="1:105" ht="12" customHeight="1" x14ac:dyDescent="0.25">
      <c r="A27" s="125" t="s">
        <v>55</v>
      </c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X27" s="126"/>
      <c r="Y27" s="126"/>
      <c r="DA27" s="134"/>
    </row>
    <row r="28" spans="1:105" ht="12" customHeight="1" x14ac:dyDescent="0.25">
      <c r="A28" s="97" t="s">
        <v>132</v>
      </c>
      <c r="B28" s="52"/>
      <c r="C28" s="52">
        <v>123</v>
      </c>
      <c r="D28" s="52">
        <v>124</v>
      </c>
      <c r="E28" s="52">
        <v>123</v>
      </c>
      <c r="F28" s="52">
        <v>125</v>
      </c>
      <c r="G28" s="52">
        <v>128</v>
      </c>
      <c r="H28" s="52">
        <v>132</v>
      </c>
      <c r="I28" s="52">
        <v>141</v>
      </c>
      <c r="J28" s="52">
        <v>330</v>
      </c>
      <c r="K28" s="52">
        <v>286</v>
      </c>
      <c r="L28" s="52">
        <v>366</v>
      </c>
      <c r="M28" s="52">
        <v>540</v>
      </c>
      <c r="N28" s="52">
        <v>808</v>
      </c>
      <c r="O28" s="52">
        <v>1085</v>
      </c>
      <c r="P28" s="52">
        <v>357</v>
      </c>
      <c r="Q28" s="52">
        <v>470</v>
      </c>
      <c r="R28" s="52">
        <v>617</v>
      </c>
      <c r="S28" s="52">
        <v>1016</v>
      </c>
      <c r="T28" s="52">
        <v>1349</v>
      </c>
      <c r="U28" s="52">
        <v>1672</v>
      </c>
      <c r="V28" s="52">
        <v>1865</v>
      </c>
      <c r="W28" s="52">
        <v>2321</v>
      </c>
      <c r="X28" s="52">
        <v>2623</v>
      </c>
      <c r="Y28" s="52">
        <v>3426</v>
      </c>
      <c r="DA28" s="63" t="s">
        <v>1178</v>
      </c>
    </row>
    <row r="29" spans="1:105" ht="12" customHeight="1" x14ac:dyDescent="0.25">
      <c r="A29" s="97" t="s">
        <v>131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1</v>
      </c>
      <c r="W29" s="52">
        <v>1</v>
      </c>
      <c r="X29" s="52">
        <v>6</v>
      </c>
      <c r="Y29" s="52">
        <v>9</v>
      </c>
      <c r="DA29" s="63" t="s">
        <v>1179</v>
      </c>
    </row>
    <row r="30" spans="1:105" ht="12" customHeight="1" x14ac:dyDescent="0.25">
      <c r="A30" s="97" t="s">
        <v>124</v>
      </c>
      <c r="B30" s="52"/>
      <c r="C30" s="52">
        <v>969</v>
      </c>
      <c r="D30" s="52">
        <v>970</v>
      </c>
      <c r="E30" s="52">
        <v>990</v>
      </c>
      <c r="F30" s="52">
        <v>1045</v>
      </c>
      <c r="G30" s="52">
        <v>1197</v>
      </c>
      <c r="H30" s="52">
        <v>1542</v>
      </c>
      <c r="I30" s="52">
        <v>1601</v>
      </c>
      <c r="J30" s="52">
        <v>2546</v>
      </c>
      <c r="K30" s="52">
        <v>3643</v>
      </c>
      <c r="L30" s="52">
        <v>5088</v>
      </c>
      <c r="M30" s="52">
        <v>6666</v>
      </c>
      <c r="N30" s="52">
        <v>7732</v>
      </c>
      <c r="O30" s="52">
        <v>6662</v>
      </c>
      <c r="P30" s="52">
        <v>5509</v>
      </c>
      <c r="Q30" s="52">
        <v>6242</v>
      </c>
      <c r="R30" s="52">
        <v>6966</v>
      </c>
      <c r="S30" s="52">
        <v>8186</v>
      </c>
      <c r="T30" s="52">
        <v>8832</v>
      </c>
      <c r="U30" s="52">
        <v>9021</v>
      </c>
      <c r="V30" s="52">
        <v>8706</v>
      </c>
      <c r="W30" s="52">
        <v>8383</v>
      </c>
      <c r="X30" s="52">
        <v>8619</v>
      </c>
      <c r="Y30" s="52">
        <v>8755</v>
      </c>
      <c r="DA30" s="63" t="s">
        <v>1180</v>
      </c>
    </row>
    <row r="31" spans="1:105" ht="12" customHeight="1" x14ac:dyDescent="0.25">
      <c r="A31" s="97" t="s">
        <v>123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1</v>
      </c>
      <c r="M31" s="52">
        <v>1</v>
      </c>
      <c r="N31" s="52">
        <v>3</v>
      </c>
      <c r="O31" s="52">
        <v>6</v>
      </c>
      <c r="P31" s="52">
        <v>4</v>
      </c>
      <c r="Q31" s="52">
        <v>7</v>
      </c>
      <c r="R31" s="52">
        <v>10</v>
      </c>
      <c r="S31" s="52">
        <v>9</v>
      </c>
      <c r="T31" s="52">
        <v>12</v>
      </c>
      <c r="U31" s="52">
        <v>13</v>
      </c>
      <c r="V31" s="52">
        <v>15</v>
      </c>
      <c r="W31" s="52">
        <v>18</v>
      </c>
      <c r="X31" s="52">
        <v>19</v>
      </c>
      <c r="Y31" s="52">
        <v>21</v>
      </c>
      <c r="DA31" s="63" t="s">
        <v>1181</v>
      </c>
    </row>
    <row r="32" spans="1:105" ht="12" customHeight="1" x14ac:dyDescent="0.25">
      <c r="A32" s="97" t="s">
        <v>122</v>
      </c>
      <c r="B32" s="52"/>
      <c r="C32" s="52">
        <v>11282</v>
      </c>
      <c r="D32" s="52">
        <v>11307</v>
      </c>
      <c r="E32" s="52">
        <v>11479</v>
      </c>
      <c r="F32" s="52">
        <v>12006</v>
      </c>
      <c r="G32" s="52">
        <v>13108</v>
      </c>
      <c r="H32" s="52">
        <v>15046</v>
      </c>
      <c r="I32" s="52">
        <v>11449</v>
      </c>
      <c r="J32" s="52">
        <v>13505</v>
      </c>
      <c r="K32" s="52">
        <v>19536</v>
      </c>
      <c r="L32" s="52">
        <v>25367</v>
      </c>
      <c r="M32" s="52">
        <v>31709</v>
      </c>
      <c r="N32" s="52">
        <v>39290</v>
      </c>
      <c r="O32" s="52">
        <v>49083</v>
      </c>
      <c r="P32" s="52">
        <v>53755</v>
      </c>
      <c r="Q32" s="52">
        <v>57562</v>
      </c>
      <c r="R32" s="52">
        <v>53259</v>
      </c>
      <c r="S32" s="52">
        <v>52260</v>
      </c>
      <c r="T32" s="52">
        <v>53824</v>
      </c>
      <c r="U32" s="52">
        <v>51471</v>
      </c>
      <c r="V32" s="52">
        <v>55059</v>
      </c>
      <c r="W32" s="52">
        <v>55422</v>
      </c>
      <c r="X32" s="52">
        <v>57221</v>
      </c>
      <c r="Y32" s="52">
        <v>59988</v>
      </c>
      <c r="DA32" s="63" t="s">
        <v>1182</v>
      </c>
    </row>
    <row r="33" spans="1:105" ht="12" customHeight="1" x14ac:dyDescent="0.25">
      <c r="A33" s="97" t="s">
        <v>121</v>
      </c>
      <c r="B33" s="52"/>
      <c r="C33" s="52">
        <v>35</v>
      </c>
      <c r="D33" s="52">
        <v>34</v>
      </c>
      <c r="E33" s="52">
        <v>42</v>
      </c>
      <c r="F33" s="52">
        <v>55</v>
      </c>
      <c r="G33" s="52">
        <v>88</v>
      </c>
      <c r="H33" s="52">
        <v>144</v>
      </c>
      <c r="I33" s="52">
        <v>200</v>
      </c>
      <c r="J33" s="52">
        <v>354</v>
      </c>
      <c r="K33" s="52">
        <v>584</v>
      </c>
      <c r="L33" s="52">
        <v>911</v>
      </c>
      <c r="M33" s="52">
        <v>1664</v>
      </c>
      <c r="N33" s="52">
        <v>2586</v>
      </c>
      <c r="O33" s="52">
        <v>4260</v>
      </c>
      <c r="P33" s="52">
        <v>6337</v>
      </c>
      <c r="Q33" s="52">
        <v>8771</v>
      </c>
      <c r="R33" s="52">
        <v>9385</v>
      </c>
      <c r="S33" s="52">
        <v>10382</v>
      </c>
      <c r="T33" s="52">
        <v>7473</v>
      </c>
      <c r="U33" s="52">
        <v>7692</v>
      </c>
      <c r="V33" s="52">
        <v>9226</v>
      </c>
      <c r="W33" s="52">
        <v>12443</v>
      </c>
      <c r="X33" s="52">
        <v>14333</v>
      </c>
      <c r="Y33" s="52">
        <v>15544</v>
      </c>
      <c r="DA33" s="63" t="s">
        <v>1183</v>
      </c>
    </row>
    <row r="34" spans="1:105" ht="12" customHeight="1" x14ac:dyDescent="0.25">
      <c r="A34" s="125" t="s">
        <v>54</v>
      </c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X34" s="126"/>
      <c r="Y34" s="126"/>
      <c r="DA34" s="134"/>
    </row>
    <row r="35" spans="1:105" ht="12" customHeight="1" x14ac:dyDescent="0.25">
      <c r="A35" s="97" t="s">
        <v>202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X35" s="52">
        <v>0</v>
      </c>
      <c r="Y35" s="52">
        <v>0</v>
      </c>
      <c r="DA35" s="63" t="s">
        <v>1184</v>
      </c>
    </row>
    <row r="36" spans="1:105" ht="12" customHeight="1" x14ac:dyDescent="0.25">
      <c r="A36" s="97" t="s">
        <v>50</v>
      </c>
      <c r="B36" s="52"/>
      <c r="C36" s="52">
        <v>465</v>
      </c>
      <c r="D36" s="52">
        <v>466</v>
      </c>
      <c r="E36" s="52">
        <v>478</v>
      </c>
      <c r="F36" s="52">
        <v>506</v>
      </c>
      <c r="G36" s="52">
        <v>573</v>
      </c>
      <c r="H36" s="52">
        <v>690</v>
      </c>
      <c r="I36" s="52">
        <v>619</v>
      </c>
      <c r="J36" s="52">
        <v>889</v>
      </c>
      <c r="K36" s="52">
        <v>1327</v>
      </c>
      <c r="L36" s="52">
        <v>1878</v>
      </c>
      <c r="M36" s="52">
        <v>2553</v>
      </c>
      <c r="N36" s="52">
        <v>3447</v>
      </c>
      <c r="O36" s="52">
        <v>4430</v>
      </c>
      <c r="P36" s="52">
        <v>5093</v>
      </c>
      <c r="Q36" s="52">
        <v>5907</v>
      </c>
      <c r="R36" s="52">
        <v>5500</v>
      </c>
      <c r="S36" s="52">
        <v>5453</v>
      </c>
      <c r="T36" s="52">
        <v>5237</v>
      </c>
      <c r="U36" s="52">
        <v>5214</v>
      </c>
      <c r="V36" s="52">
        <v>5626</v>
      </c>
      <c r="W36" s="52">
        <v>5981</v>
      </c>
      <c r="X36" s="52">
        <v>6428</v>
      </c>
      <c r="Y36" s="52">
        <v>6597</v>
      </c>
      <c r="DA36" s="63" t="s">
        <v>1185</v>
      </c>
    </row>
    <row r="37" spans="1:105" ht="12" customHeight="1" x14ac:dyDescent="0.25">
      <c r="A37" s="109" t="s">
        <v>120</v>
      </c>
      <c r="B37" s="36"/>
      <c r="C37" s="36">
        <v>12067</v>
      </c>
      <c r="D37" s="36">
        <v>12095</v>
      </c>
      <c r="E37" s="36">
        <v>12286</v>
      </c>
      <c r="F37" s="36">
        <v>12867</v>
      </c>
      <c r="G37" s="36">
        <v>14119</v>
      </c>
      <c r="H37" s="36">
        <v>16393</v>
      </c>
      <c r="I37" s="36">
        <v>12933</v>
      </c>
      <c r="J37" s="36">
        <v>15947</v>
      </c>
      <c r="K37" s="36">
        <v>22918</v>
      </c>
      <c r="L37" s="36">
        <v>30169</v>
      </c>
      <c r="M37" s="36">
        <v>38480</v>
      </c>
      <c r="N37" s="36">
        <v>47613</v>
      </c>
      <c r="O37" s="36">
        <v>57626</v>
      </c>
      <c r="P37" s="36">
        <v>62112</v>
      </c>
      <c r="Q37" s="36">
        <v>68661</v>
      </c>
      <c r="R37" s="36">
        <v>66218</v>
      </c>
      <c r="S37" s="36">
        <v>67819</v>
      </c>
      <c r="T37" s="36">
        <v>67811</v>
      </c>
      <c r="U37" s="36">
        <v>66399</v>
      </c>
      <c r="V37" s="36">
        <v>70707</v>
      </c>
      <c r="W37" s="36">
        <v>73963</v>
      </c>
      <c r="X37" s="36">
        <v>77936</v>
      </c>
      <c r="Y37" s="36">
        <v>83066</v>
      </c>
      <c r="DA37" s="60" t="s">
        <v>1186</v>
      </c>
    </row>
    <row r="39" spans="1:105" ht="12" customHeight="1" x14ac:dyDescent="0.25">
      <c r="A39" s="116" t="str">
        <f>RES_hh_SLD!$A$37</f>
        <v>New equipment installations</v>
      </c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DA39" s="129" t="s">
        <v>1262</v>
      </c>
    </row>
    <row r="40" spans="1:105" ht="12" customHeight="1" x14ac:dyDescent="0.25">
      <c r="A40" s="127" t="s">
        <v>57</v>
      </c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X40" s="128"/>
      <c r="Y40" s="128"/>
      <c r="DA40" s="133"/>
    </row>
    <row r="41" spans="1:105" ht="12" customHeight="1" x14ac:dyDescent="0.25">
      <c r="A41" s="97" t="s">
        <v>204</v>
      </c>
      <c r="B41" s="52"/>
      <c r="C41" s="52">
        <v>7767</v>
      </c>
      <c r="D41" s="52">
        <v>13463</v>
      </c>
      <c r="E41" s="52">
        <v>19488</v>
      </c>
      <c r="F41" s="52">
        <v>22455</v>
      </c>
      <c r="G41" s="52">
        <v>36373</v>
      </c>
      <c r="H41" s="52">
        <v>48831</v>
      </c>
      <c r="I41" s="52">
        <v>75580</v>
      </c>
      <c r="J41" s="52">
        <v>58512</v>
      </c>
      <c r="K41" s="52">
        <v>57330</v>
      </c>
      <c r="L41" s="52">
        <v>55271</v>
      </c>
      <c r="M41" s="52">
        <v>33011</v>
      </c>
      <c r="N41" s="52">
        <v>33694</v>
      </c>
      <c r="O41" s="52">
        <v>24860</v>
      </c>
      <c r="P41" s="52">
        <v>21863</v>
      </c>
      <c r="Q41" s="52">
        <v>31338</v>
      </c>
      <c r="R41" s="52">
        <v>40206</v>
      </c>
      <c r="S41" s="52">
        <v>42371</v>
      </c>
      <c r="T41" s="52">
        <v>42806</v>
      </c>
      <c r="U41" s="52">
        <v>45177</v>
      </c>
      <c r="V41" s="52">
        <v>53950</v>
      </c>
      <c r="W41" s="52">
        <v>75247</v>
      </c>
      <c r="X41" s="52">
        <v>84718</v>
      </c>
      <c r="Y41" s="52">
        <v>70847</v>
      </c>
      <c r="DA41" s="63" t="s">
        <v>1263</v>
      </c>
    </row>
    <row r="42" spans="1:105" ht="12" customHeight="1" x14ac:dyDescent="0.25">
      <c r="A42" s="125" t="s">
        <v>92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DA42" s="134"/>
    </row>
    <row r="43" spans="1:105" ht="12" customHeight="1" x14ac:dyDescent="0.25">
      <c r="A43" s="97" t="s">
        <v>53</v>
      </c>
      <c r="B43" s="52"/>
      <c r="C43" s="52">
        <v>170</v>
      </c>
      <c r="D43" s="52">
        <v>132</v>
      </c>
      <c r="E43" s="52">
        <v>225</v>
      </c>
      <c r="F43" s="52">
        <v>347</v>
      </c>
      <c r="G43" s="52">
        <v>949</v>
      </c>
      <c r="H43" s="52">
        <v>1662</v>
      </c>
      <c r="I43" s="52">
        <v>2064</v>
      </c>
      <c r="J43" s="52">
        <v>2230</v>
      </c>
      <c r="K43" s="52">
        <v>2067</v>
      </c>
      <c r="L43" s="52">
        <v>2225</v>
      </c>
      <c r="M43" s="52">
        <v>1581</v>
      </c>
      <c r="N43" s="52">
        <v>1740</v>
      </c>
      <c r="O43" s="52">
        <v>1811</v>
      </c>
      <c r="P43" s="52">
        <v>1670</v>
      </c>
      <c r="Q43" s="52">
        <v>1301</v>
      </c>
      <c r="R43" s="52">
        <v>1913</v>
      </c>
      <c r="S43" s="52">
        <v>2246</v>
      </c>
      <c r="T43" s="52">
        <v>2159</v>
      </c>
      <c r="U43" s="52">
        <v>5686</v>
      </c>
      <c r="V43" s="52">
        <v>7991</v>
      </c>
      <c r="W43" s="52">
        <v>7912</v>
      </c>
      <c r="X43" s="52">
        <v>8330</v>
      </c>
      <c r="Y43" s="52">
        <v>9142</v>
      </c>
      <c r="DA43" s="63" t="s">
        <v>1264</v>
      </c>
    </row>
    <row r="44" spans="1:105" ht="12" customHeight="1" x14ac:dyDescent="0.25">
      <c r="A44" s="125" t="s">
        <v>55</v>
      </c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DA44" s="134"/>
    </row>
    <row r="45" spans="1:105" ht="12" customHeight="1" x14ac:dyDescent="0.25">
      <c r="A45" s="97" t="s">
        <v>132</v>
      </c>
      <c r="B45" s="52"/>
      <c r="C45" s="52">
        <v>203</v>
      </c>
      <c r="D45" s="52">
        <v>355</v>
      </c>
      <c r="E45" s="52">
        <v>496</v>
      </c>
      <c r="F45" s="52">
        <v>596</v>
      </c>
      <c r="G45" s="52">
        <v>1004</v>
      </c>
      <c r="H45" s="52">
        <v>1427</v>
      </c>
      <c r="I45" s="52">
        <v>2244</v>
      </c>
      <c r="J45" s="52">
        <v>2213</v>
      </c>
      <c r="K45" s="52">
        <v>2147</v>
      </c>
      <c r="L45" s="52">
        <v>2246</v>
      </c>
      <c r="M45" s="52">
        <v>1722</v>
      </c>
      <c r="N45" s="52">
        <v>1721</v>
      </c>
      <c r="O45" s="52">
        <v>1518</v>
      </c>
      <c r="P45" s="52">
        <v>540</v>
      </c>
      <c r="Q45" s="52">
        <v>1225</v>
      </c>
      <c r="R45" s="52">
        <v>2314</v>
      </c>
      <c r="S45" s="52">
        <v>3517</v>
      </c>
      <c r="T45" s="52">
        <v>3058</v>
      </c>
      <c r="U45" s="52">
        <v>2912</v>
      </c>
      <c r="V45" s="52">
        <v>6976</v>
      </c>
      <c r="W45" s="52">
        <v>6003</v>
      </c>
      <c r="X45" s="52">
        <v>36432</v>
      </c>
      <c r="Y45" s="52">
        <v>19565</v>
      </c>
      <c r="DA45" s="63" t="s">
        <v>1265</v>
      </c>
    </row>
    <row r="46" spans="1:105" ht="12" customHeight="1" x14ac:dyDescent="0.25">
      <c r="A46" s="97" t="s">
        <v>131</v>
      </c>
      <c r="B46" s="52"/>
      <c r="C46" s="52">
        <v>0</v>
      </c>
      <c r="D46" s="52">
        <v>0</v>
      </c>
      <c r="E46" s="52">
        <v>0</v>
      </c>
      <c r="F46" s="52">
        <v>0</v>
      </c>
      <c r="G46" s="52">
        <v>0</v>
      </c>
      <c r="H46" s="52">
        <v>0</v>
      </c>
      <c r="I46" s="52">
        <v>1</v>
      </c>
      <c r="J46" s="52">
        <v>1</v>
      </c>
      <c r="K46" s="52">
        <v>4</v>
      </c>
      <c r="L46" s="52">
        <v>6</v>
      </c>
      <c r="M46" s="52">
        <v>0</v>
      </c>
      <c r="N46" s="52">
        <v>1</v>
      </c>
      <c r="O46" s="52">
        <v>6</v>
      </c>
      <c r="P46" s="52">
        <v>0</v>
      </c>
      <c r="Q46" s="52">
        <v>2</v>
      </c>
      <c r="R46" s="52">
        <v>7</v>
      </c>
      <c r="S46" s="52">
        <v>8</v>
      </c>
      <c r="T46" s="52">
        <v>6</v>
      </c>
      <c r="U46" s="52">
        <v>2</v>
      </c>
      <c r="V46" s="52">
        <v>3</v>
      </c>
      <c r="W46" s="52">
        <v>3</v>
      </c>
      <c r="X46" s="52">
        <v>230</v>
      </c>
      <c r="Y46" s="52">
        <v>42</v>
      </c>
      <c r="DA46" s="63" t="s">
        <v>1266</v>
      </c>
    </row>
    <row r="47" spans="1:105" ht="12" customHeight="1" x14ac:dyDescent="0.25">
      <c r="A47" s="97" t="s">
        <v>124</v>
      </c>
      <c r="B47" s="52"/>
      <c r="C47" s="52">
        <v>1189</v>
      </c>
      <c r="D47" s="52">
        <v>1879</v>
      </c>
      <c r="E47" s="52">
        <v>3943</v>
      </c>
      <c r="F47" s="52">
        <v>9648</v>
      </c>
      <c r="G47" s="52">
        <v>9262</v>
      </c>
      <c r="H47" s="52">
        <v>5087</v>
      </c>
      <c r="I47" s="52">
        <v>5188</v>
      </c>
      <c r="J47" s="52">
        <v>4465</v>
      </c>
      <c r="K47" s="52">
        <v>6556</v>
      </c>
      <c r="L47" s="52">
        <v>8242</v>
      </c>
      <c r="M47" s="52">
        <v>9670</v>
      </c>
      <c r="N47" s="52">
        <v>9578</v>
      </c>
      <c r="O47" s="52">
        <v>8022</v>
      </c>
      <c r="P47" s="52">
        <v>8656</v>
      </c>
      <c r="Q47" s="52">
        <v>8246</v>
      </c>
      <c r="R47" s="52">
        <v>8584</v>
      </c>
      <c r="S47" s="52">
        <v>7588</v>
      </c>
      <c r="T47" s="52">
        <v>8022</v>
      </c>
      <c r="U47" s="52">
        <v>9137</v>
      </c>
      <c r="V47" s="52">
        <v>10515</v>
      </c>
      <c r="W47" s="52">
        <v>12319</v>
      </c>
      <c r="X47" s="52">
        <v>13339</v>
      </c>
      <c r="Y47" s="52">
        <v>13123</v>
      </c>
      <c r="DA47" s="63" t="s">
        <v>1267</v>
      </c>
    </row>
    <row r="48" spans="1:105" ht="12" customHeight="1" x14ac:dyDescent="0.25">
      <c r="A48" s="97" t="s">
        <v>123</v>
      </c>
      <c r="B48" s="52"/>
      <c r="C48" s="52">
        <v>0</v>
      </c>
      <c r="D48" s="52">
        <v>0</v>
      </c>
      <c r="E48" s="52">
        <v>1</v>
      </c>
      <c r="F48" s="52">
        <v>1</v>
      </c>
      <c r="G48" s="52">
        <v>2</v>
      </c>
      <c r="H48" s="52">
        <v>2</v>
      </c>
      <c r="I48" s="52">
        <v>5</v>
      </c>
      <c r="J48" s="52">
        <v>5</v>
      </c>
      <c r="K48" s="52">
        <v>14</v>
      </c>
      <c r="L48" s="52">
        <v>11</v>
      </c>
      <c r="M48" s="52">
        <v>12</v>
      </c>
      <c r="N48" s="52">
        <v>7</v>
      </c>
      <c r="O48" s="52">
        <v>15</v>
      </c>
      <c r="P48" s="52">
        <v>20</v>
      </c>
      <c r="Q48" s="52">
        <v>16</v>
      </c>
      <c r="R48" s="52">
        <v>31</v>
      </c>
      <c r="S48" s="52">
        <v>14</v>
      </c>
      <c r="T48" s="52">
        <v>12</v>
      </c>
      <c r="U48" s="52">
        <v>10</v>
      </c>
      <c r="V48" s="52">
        <v>19</v>
      </c>
      <c r="W48" s="52">
        <v>25</v>
      </c>
      <c r="X48" s="52">
        <v>100</v>
      </c>
      <c r="Y48" s="52">
        <v>41</v>
      </c>
      <c r="DA48" s="63" t="s">
        <v>1268</v>
      </c>
    </row>
    <row r="49" spans="1:105" ht="12" customHeight="1" x14ac:dyDescent="0.25">
      <c r="A49" s="97" t="s">
        <v>122</v>
      </c>
      <c r="B49" s="52"/>
      <c r="C49" s="52">
        <v>12084</v>
      </c>
      <c r="D49" s="52">
        <v>17133</v>
      </c>
      <c r="E49" s="52">
        <v>20462</v>
      </c>
      <c r="F49" s="52">
        <v>19012</v>
      </c>
      <c r="G49" s="52">
        <v>33910</v>
      </c>
      <c r="H49" s="52">
        <v>51015</v>
      </c>
      <c r="I49" s="52">
        <v>66999</v>
      </c>
      <c r="J49" s="52">
        <v>54207</v>
      </c>
      <c r="K49" s="52">
        <v>47634</v>
      </c>
      <c r="L49" s="52">
        <v>58853</v>
      </c>
      <c r="M49" s="52">
        <v>45058</v>
      </c>
      <c r="N49" s="52">
        <v>55715</v>
      </c>
      <c r="O49" s="52">
        <v>52280</v>
      </c>
      <c r="P49" s="52">
        <v>52179</v>
      </c>
      <c r="Q49" s="52">
        <v>57920</v>
      </c>
      <c r="R49" s="52">
        <v>60192</v>
      </c>
      <c r="S49" s="52">
        <v>56409</v>
      </c>
      <c r="T49" s="52">
        <v>58606</v>
      </c>
      <c r="U49" s="52">
        <v>55708</v>
      </c>
      <c r="V49" s="52">
        <v>58689</v>
      </c>
      <c r="W49" s="52">
        <v>70119</v>
      </c>
      <c r="X49" s="52">
        <v>9921</v>
      </c>
      <c r="Y49" s="52">
        <v>54113</v>
      </c>
      <c r="DA49" s="63" t="s">
        <v>1269</v>
      </c>
    </row>
    <row r="50" spans="1:105" ht="12" customHeight="1" x14ac:dyDescent="0.25">
      <c r="A50" s="97" t="s">
        <v>121</v>
      </c>
      <c r="B50" s="52"/>
      <c r="C50" s="52">
        <v>434</v>
      </c>
      <c r="D50" s="52">
        <v>263</v>
      </c>
      <c r="E50" s="52">
        <v>937</v>
      </c>
      <c r="F50" s="52">
        <v>98</v>
      </c>
      <c r="G50" s="52">
        <v>279</v>
      </c>
      <c r="H50" s="52">
        <v>1525</v>
      </c>
      <c r="I50" s="52">
        <v>7541</v>
      </c>
      <c r="J50" s="52">
        <v>6785</v>
      </c>
      <c r="K50" s="52">
        <v>16555</v>
      </c>
      <c r="L50" s="52">
        <v>7859</v>
      </c>
      <c r="M50" s="52">
        <v>5535</v>
      </c>
      <c r="N50" s="52">
        <v>3112</v>
      </c>
      <c r="O50" s="52">
        <v>8378</v>
      </c>
      <c r="P50" s="52">
        <v>12024</v>
      </c>
      <c r="Q50" s="52">
        <v>18177</v>
      </c>
      <c r="R50" s="52">
        <v>15359</v>
      </c>
      <c r="S50" s="52">
        <v>16796</v>
      </c>
      <c r="T50" s="52">
        <v>9459</v>
      </c>
      <c r="U50" s="52">
        <v>7330</v>
      </c>
      <c r="V50" s="52">
        <v>8430</v>
      </c>
      <c r="W50" s="52">
        <v>16976</v>
      </c>
      <c r="X50" s="52">
        <v>57228</v>
      </c>
      <c r="Y50" s="52">
        <v>21745</v>
      </c>
      <c r="DA50" s="63" t="s">
        <v>1270</v>
      </c>
    </row>
    <row r="51" spans="1:105" ht="12" customHeight="1" x14ac:dyDescent="0.25">
      <c r="A51" s="125" t="s">
        <v>54</v>
      </c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DA51" s="134"/>
    </row>
    <row r="52" spans="1:105" ht="12" customHeight="1" x14ac:dyDescent="0.25">
      <c r="A52" s="97" t="s">
        <v>202</v>
      </c>
      <c r="B52" s="52"/>
      <c r="C52" s="52">
        <v>0</v>
      </c>
      <c r="D52" s="52">
        <v>0</v>
      </c>
      <c r="E52" s="52">
        <v>0</v>
      </c>
      <c r="F52" s="52">
        <v>0</v>
      </c>
      <c r="G52" s="52">
        <v>0</v>
      </c>
      <c r="H52" s="52">
        <v>0</v>
      </c>
      <c r="I52" s="52">
        <v>0</v>
      </c>
      <c r="J52" s="52">
        <v>0</v>
      </c>
      <c r="K52" s="52">
        <v>0</v>
      </c>
      <c r="L52" s="52">
        <v>0</v>
      </c>
      <c r="M52" s="52">
        <v>0</v>
      </c>
      <c r="N52" s="52">
        <v>0</v>
      </c>
      <c r="O52" s="52">
        <v>0</v>
      </c>
      <c r="P52" s="52">
        <v>0</v>
      </c>
      <c r="Q52" s="52">
        <v>0</v>
      </c>
      <c r="R52" s="52">
        <v>0</v>
      </c>
      <c r="S52" s="52">
        <v>0</v>
      </c>
      <c r="T52" s="52">
        <v>0</v>
      </c>
      <c r="U52" s="52">
        <v>0</v>
      </c>
      <c r="V52" s="52">
        <v>0</v>
      </c>
      <c r="W52" s="52">
        <v>0</v>
      </c>
      <c r="X52" s="52">
        <v>0</v>
      </c>
      <c r="Y52" s="52">
        <v>0</v>
      </c>
      <c r="DA52" s="63" t="s">
        <v>1271</v>
      </c>
    </row>
    <row r="53" spans="1:105" ht="12" customHeight="1" x14ac:dyDescent="0.25">
      <c r="A53" s="97" t="s">
        <v>50</v>
      </c>
      <c r="B53" s="52"/>
      <c r="C53" s="52">
        <v>656</v>
      </c>
      <c r="D53" s="52">
        <v>1059</v>
      </c>
      <c r="E53" s="52">
        <v>1241</v>
      </c>
      <c r="F53" s="52">
        <v>1635</v>
      </c>
      <c r="G53" s="52">
        <v>2564</v>
      </c>
      <c r="H53" s="52">
        <v>3834</v>
      </c>
      <c r="I53" s="52">
        <v>6767</v>
      </c>
      <c r="J53" s="52">
        <v>5542</v>
      </c>
      <c r="K53" s="52">
        <v>5943</v>
      </c>
      <c r="L53" s="52">
        <v>5400</v>
      </c>
      <c r="M53" s="52">
        <v>4390</v>
      </c>
      <c r="N53" s="52">
        <v>5046</v>
      </c>
      <c r="O53" s="52">
        <v>4996</v>
      </c>
      <c r="P53" s="52">
        <v>6100</v>
      </c>
      <c r="Q53" s="52">
        <v>6608</v>
      </c>
      <c r="R53" s="52">
        <v>6981</v>
      </c>
      <c r="S53" s="52">
        <v>6260</v>
      </c>
      <c r="T53" s="52">
        <v>5177</v>
      </c>
      <c r="U53" s="52">
        <v>5259</v>
      </c>
      <c r="V53" s="52">
        <v>5619</v>
      </c>
      <c r="W53" s="52">
        <v>7507</v>
      </c>
      <c r="X53" s="52">
        <v>10266</v>
      </c>
      <c r="Y53" s="52">
        <v>9460</v>
      </c>
      <c r="DA53" s="63" t="s">
        <v>1272</v>
      </c>
    </row>
    <row r="54" spans="1:105" ht="12" customHeight="1" x14ac:dyDescent="0.25">
      <c r="A54" s="109" t="s">
        <v>120</v>
      </c>
      <c r="B54" s="36"/>
      <c r="C54" s="36">
        <v>13377</v>
      </c>
      <c r="D54" s="36">
        <v>18697</v>
      </c>
      <c r="E54" s="36">
        <v>24728</v>
      </c>
      <c r="F54" s="36">
        <v>27862</v>
      </c>
      <c r="G54" s="36">
        <v>42064</v>
      </c>
      <c r="H54" s="36">
        <v>55441</v>
      </c>
      <c r="I54" s="36">
        <v>75372</v>
      </c>
      <c r="J54" s="36">
        <v>62235</v>
      </c>
      <c r="K54" s="36">
        <v>67163</v>
      </c>
      <c r="L54" s="36">
        <v>72131</v>
      </c>
      <c r="M54" s="36">
        <v>58060</v>
      </c>
      <c r="N54" s="36">
        <v>65729</v>
      </c>
      <c r="O54" s="36">
        <v>66183</v>
      </c>
      <c r="P54" s="36">
        <v>68562</v>
      </c>
      <c r="Q54" s="36">
        <v>80494</v>
      </c>
      <c r="R54" s="36">
        <v>80987</v>
      </c>
      <c r="S54" s="36">
        <v>79491</v>
      </c>
      <c r="T54" s="36">
        <v>75544</v>
      </c>
      <c r="U54" s="36">
        <v>71584</v>
      </c>
      <c r="V54" s="36">
        <v>80474</v>
      </c>
      <c r="W54" s="36">
        <v>99294</v>
      </c>
      <c r="X54" s="36">
        <v>108527</v>
      </c>
      <c r="Y54" s="36">
        <v>101089</v>
      </c>
      <c r="DA54" s="60" t="s">
        <v>1273</v>
      </c>
    </row>
    <row r="56" spans="1:105" ht="12" customHeight="1" x14ac:dyDescent="0.25">
      <c r="A56" s="144" t="str">
        <f>RES_hh_SLD!$A$53</f>
        <v>New equipment installations in new and renovated households</v>
      </c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DA56" s="129" t="s">
        <v>1349</v>
      </c>
    </row>
    <row r="57" spans="1:105" ht="12" customHeight="1" x14ac:dyDescent="0.25">
      <c r="A57" s="145" t="s">
        <v>57</v>
      </c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X57" s="128"/>
      <c r="Y57" s="128"/>
      <c r="DA57" s="133"/>
    </row>
    <row r="58" spans="1:105" ht="12" customHeight="1" x14ac:dyDescent="0.25">
      <c r="A58" s="108" t="s">
        <v>204</v>
      </c>
      <c r="B58" s="52"/>
      <c r="C58" s="52">
        <v>2657</v>
      </c>
      <c r="D58" s="52">
        <v>4791</v>
      </c>
      <c r="E58" s="52">
        <v>6714</v>
      </c>
      <c r="F58" s="52">
        <v>5919</v>
      </c>
      <c r="G58" s="52">
        <v>11423</v>
      </c>
      <c r="H58" s="52">
        <v>17729</v>
      </c>
      <c r="I58" s="52">
        <v>29253</v>
      </c>
      <c r="J58" s="52">
        <v>22703</v>
      </c>
      <c r="K58" s="52">
        <v>22896</v>
      </c>
      <c r="L58" s="52">
        <v>19731</v>
      </c>
      <c r="M58" s="52">
        <v>12717</v>
      </c>
      <c r="N58" s="52">
        <v>8979</v>
      </c>
      <c r="O58" s="52">
        <v>7017</v>
      </c>
      <c r="P58" s="52">
        <v>11049</v>
      </c>
      <c r="Q58" s="52">
        <v>14142</v>
      </c>
      <c r="R58" s="52">
        <v>14480</v>
      </c>
      <c r="S58" s="52">
        <v>12840</v>
      </c>
      <c r="T58" s="52">
        <v>13830</v>
      </c>
      <c r="U58" s="52">
        <v>15061</v>
      </c>
      <c r="V58" s="52">
        <v>17289</v>
      </c>
      <c r="W58" s="52">
        <v>28213</v>
      </c>
      <c r="X58" s="52">
        <v>32520</v>
      </c>
      <c r="Y58" s="52">
        <v>26932</v>
      </c>
      <c r="DA58" s="63" t="s">
        <v>1350</v>
      </c>
    </row>
    <row r="59" spans="1:105" ht="12" customHeight="1" x14ac:dyDescent="0.25">
      <c r="A59" s="146" t="s">
        <v>92</v>
      </c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DA59" s="134"/>
    </row>
    <row r="60" spans="1:105" ht="12" customHeight="1" x14ac:dyDescent="0.25">
      <c r="A60" s="108" t="s">
        <v>53</v>
      </c>
      <c r="B60" s="52"/>
      <c r="C60" s="52">
        <v>53</v>
      </c>
      <c r="D60" s="52">
        <v>28</v>
      </c>
      <c r="E60" s="52">
        <v>50</v>
      </c>
      <c r="F60" s="52">
        <v>43</v>
      </c>
      <c r="G60" s="52">
        <v>468</v>
      </c>
      <c r="H60" s="52">
        <v>937</v>
      </c>
      <c r="I60" s="52">
        <v>1106</v>
      </c>
      <c r="J60" s="52">
        <v>719</v>
      </c>
      <c r="K60" s="52">
        <v>148</v>
      </c>
      <c r="L60" s="52">
        <v>520</v>
      </c>
      <c r="M60" s="52">
        <v>65</v>
      </c>
      <c r="N60" s="52">
        <v>272</v>
      </c>
      <c r="O60" s="52">
        <v>369</v>
      </c>
      <c r="P60" s="52">
        <v>423</v>
      </c>
      <c r="Q60" s="52">
        <v>242</v>
      </c>
      <c r="R60" s="52">
        <v>442</v>
      </c>
      <c r="S60" s="52">
        <v>379</v>
      </c>
      <c r="T60" s="52">
        <v>203</v>
      </c>
      <c r="U60" s="52">
        <v>1840</v>
      </c>
      <c r="V60" s="52">
        <v>2842</v>
      </c>
      <c r="W60" s="52">
        <v>2878</v>
      </c>
      <c r="X60" s="52">
        <v>2691</v>
      </c>
      <c r="Y60" s="52">
        <v>2807</v>
      </c>
      <c r="DA60" s="63" t="s">
        <v>1351</v>
      </c>
    </row>
    <row r="61" spans="1:105" ht="12" customHeight="1" x14ac:dyDescent="0.25">
      <c r="A61" s="146" t="s">
        <v>55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DA61" s="134"/>
    </row>
    <row r="62" spans="1:105" ht="12" customHeight="1" x14ac:dyDescent="0.25">
      <c r="A62" s="108" t="s">
        <v>132</v>
      </c>
      <c r="B62" s="52"/>
      <c r="C62" s="52">
        <v>7</v>
      </c>
      <c r="D62" s="52">
        <v>23</v>
      </c>
      <c r="E62" s="52">
        <v>44</v>
      </c>
      <c r="F62" s="52">
        <v>43</v>
      </c>
      <c r="G62" s="52">
        <v>107</v>
      </c>
      <c r="H62" s="52">
        <v>198</v>
      </c>
      <c r="I62" s="52">
        <v>377</v>
      </c>
      <c r="J62" s="52">
        <v>377</v>
      </c>
      <c r="K62" s="52">
        <v>263</v>
      </c>
      <c r="L62" s="52">
        <v>203</v>
      </c>
      <c r="M62" s="52">
        <v>102</v>
      </c>
      <c r="N62" s="52">
        <v>63</v>
      </c>
      <c r="O62" s="52">
        <v>45</v>
      </c>
      <c r="P62" s="52">
        <v>26</v>
      </c>
      <c r="Q62" s="52">
        <v>81</v>
      </c>
      <c r="R62" s="52">
        <v>196</v>
      </c>
      <c r="S62" s="52">
        <v>298</v>
      </c>
      <c r="T62" s="52">
        <v>299</v>
      </c>
      <c r="U62" s="52">
        <v>322</v>
      </c>
      <c r="V62" s="52">
        <v>762</v>
      </c>
      <c r="W62" s="52">
        <v>802</v>
      </c>
      <c r="X62" s="52">
        <v>6948</v>
      </c>
      <c r="Y62" s="52">
        <v>2783</v>
      </c>
      <c r="DA62" s="63" t="s">
        <v>1352</v>
      </c>
    </row>
    <row r="63" spans="1:105" ht="12" customHeight="1" x14ac:dyDescent="0.25">
      <c r="A63" s="108" t="s">
        <v>131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1</v>
      </c>
      <c r="L63" s="52">
        <v>1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1</v>
      </c>
      <c r="S63" s="52">
        <v>1</v>
      </c>
      <c r="T63" s="52">
        <v>1</v>
      </c>
      <c r="U63" s="52">
        <v>1</v>
      </c>
      <c r="V63" s="52">
        <v>1</v>
      </c>
      <c r="W63" s="52">
        <v>2</v>
      </c>
      <c r="X63" s="52">
        <v>47</v>
      </c>
      <c r="Y63" s="52">
        <v>8</v>
      </c>
      <c r="DA63" s="63" t="s">
        <v>1353</v>
      </c>
    </row>
    <row r="64" spans="1:105" ht="12" customHeight="1" x14ac:dyDescent="0.25">
      <c r="A64" s="108" t="s">
        <v>124</v>
      </c>
      <c r="B64" s="52"/>
      <c r="C64" s="52">
        <v>230</v>
      </c>
      <c r="D64" s="52">
        <v>465</v>
      </c>
      <c r="E64" s="52">
        <v>1038</v>
      </c>
      <c r="F64" s="52">
        <v>1972</v>
      </c>
      <c r="G64" s="52">
        <v>2412</v>
      </c>
      <c r="H64" s="52">
        <v>1547</v>
      </c>
      <c r="I64" s="52">
        <v>1879</v>
      </c>
      <c r="J64" s="52">
        <v>1523</v>
      </c>
      <c r="K64" s="52">
        <v>2095</v>
      </c>
      <c r="L64" s="52">
        <v>2146</v>
      </c>
      <c r="M64" s="52">
        <v>2024</v>
      </c>
      <c r="N64" s="52">
        <v>1248</v>
      </c>
      <c r="O64" s="52">
        <v>814</v>
      </c>
      <c r="P64" s="52">
        <v>1310</v>
      </c>
      <c r="Q64" s="52">
        <v>1375</v>
      </c>
      <c r="R64" s="52">
        <v>1457</v>
      </c>
      <c r="S64" s="52">
        <v>1177</v>
      </c>
      <c r="T64" s="52">
        <v>1425</v>
      </c>
      <c r="U64" s="52">
        <v>1865</v>
      </c>
      <c r="V64" s="52">
        <v>2237</v>
      </c>
      <c r="W64" s="52">
        <v>3396</v>
      </c>
      <c r="X64" s="52">
        <v>4222</v>
      </c>
      <c r="Y64" s="52">
        <v>3557</v>
      </c>
      <c r="DA64" s="63" t="s">
        <v>1354</v>
      </c>
    </row>
    <row r="65" spans="1:105" ht="12" customHeight="1" x14ac:dyDescent="0.25">
      <c r="A65" s="108" t="s">
        <v>123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1</v>
      </c>
      <c r="H65" s="52">
        <v>1</v>
      </c>
      <c r="I65" s="52">
        <v>2</v>
      </c>
      <c r="J65" s="52">
        <v>2</v>
      </c>
      <c r="K65" s="52">
        <v>6</v>
      </c>
      <c r="L65" s="52">
        <v>4</v>
      </c>
      <c r="M65" s="52">
        <v>3</v>
      </c>
      <c r="N65" s="52">
        <v>1</v>
      </c>
      <c r="O65" s="52">
        <v>2</v>
      </c>
      <c r="P65" s="52">
        <v>3</v>
      </c>
      <c r="Q65" s="52">
        <v>3</v>
      </c>
      <c r="R65" s="52">
        <v>5</v>
      </c>
      <c r="S65" s="52">
        <v>3</v>
      </c>
      <c r="T65" s="52">
        <v>3</v>
      </c>
      <c r="U65" s="52">
        <v>3</v>
      </c>
      <c r="V65" s="52">
        <v>5</v>
      </c>
      <c r="W65" s="52">
        <v>8</v>
      </c>
      <c r="X65" s="52">
        <v>33</v>
      </c>
      <c r="Y65" s="52">
        <v>13</v>
      </c>
      <c r="DA65" s="63" t="s">
        <v>1355</v>
      </c>
    </row>
    <row r="66" spans="1:105" ht="12" customHeight="1" x14ac:dyDescent="0.25">
      <c r="A66" s="108" t="s">
        <v>122</v>
      </c>
      <c r="B66" s="52"/>
      <c r="C66" s="52">
        <v>2336</v>
      </c>
      <c r="D66" s="52">
        <v>4238</v>
      </c>
      <c r="E66" s="52">
        <v>5386</v>
      </c>
      <c r="F66" s="52">
        <v>3884</v>
      </c>
      <c r="G66" s="52">
        <v>8830</v>
      </c>
      <c r="H66" s="52">
        <v>15519</v>
      </c>
      <c r="I66" s="52">
        <v>24264</v>
      </c>
      <c r="J66" s="52">
        <v>18486</v>
      </c>
      <c r="K66" s="52">
        <v>15236</v>
      </c>
      <c r="L66" s="52">
        <v>15330</v>
      </c>
      <c r="M66" s="52">
        <v>9429</v>
      </c>
      <c r="N66" s="52">
        <v>7261</v>
      </c>
      <c r="O66" s="52">
        <v>5306</v>
      </c>
      <c r="P66" s="52">
        <v>7891</v>
      </c>
      <c r="Q66" s="52">
        <v>9653</v>
      </c>
      <c r="R66" s="52">
        <v>10214</v>
      </c>
      <c r="S66" s="52">
        <v>8754</v>
      </c>
      <c r="T66" s="52">
        <v>10419</v>
      </c>
      <c r="U66" s="52">
        <v>11374</v>
      </c>
      <c r="V66" s="52">
        <v>12490</v>
      </c>
      <c r="W66" s="52">
        <v>19324</v>
      </c>
      <c r="X66" s="52">
        <v>3144</v>
      </c>
      <c r="Y66" s="52">
        <v>14673</v>
      </c>
      <c r="DA66" s="63" t="s">
        <v>1356</v>
      </c>
    </row>
    <row r="67" spans="1:105" ht="12" customHeight="1" x14ac:dyDescent="0.25">
      <c r="A67" s="108" t="s">
        <v>121</v>
      </c>
      <c r="B67" s="52"/>
      <c r="C67" s="52">
        <v>84</v>
      </c>
      <c r="D67" s="52">
        <v>65</v>
      </c>
      <c r="E67" s="52">
        <v>246</v>
      </c>
      <c r="F67" s="52">
        <v>20</v>
      </c>
      <c r="G67" s="52">
        <v>73</v>
      </c>
      <c r="H67" s="52">
        <v>464</v>
      </c>
      <c r="I67" s="52">
        <v>2731</v>
      </c>
      <c r="J67" s="52">
        <v>2315</v>
      </c>
      <c r="K67" s="52">
        <v>5295</v>
      </c>
      <c r="L67" s="52">
        <v>2047</v>
      </c>
      <c r="M67" s="52">
        <v>1159</v>
      </c>
      <c r="N67" s="52">
        <v>406</v>
      </c>
      <c r="O67" s="52">
        <v>850</v>
      </c>
      <c r="P67" s="52">
        <v>1819</v>
      </c>
      <c r="Q67" s="52">
        <v>3030</v>
      </c>
      <c r="R67" s="52">
        <v>2607</v>
      </c>
      <c r="S67" s="52">
        <v>2607</v>
      </c>
      <c r="T67" s="52">
        <v>1683</v>
      </c>
      <c r="U67" s="52">
        <v>1496</v>
      </c>
      <c r="V67" s="52">
        <v>1794</v>
      </c>
      <c r="W67" s="52">
        <v>4681</v>
      </c>
      <c r="X67" s="52">
        <v>18126</v>
      </c>
      <c r="Y67" s="52">
        <v>5898</v>
      </c>
      <c r="DA67" s="63" t="s">
        <v>1357</v>
      </c>
    </row>
    <row r="68" spans="1:105" ht="12" customHeight="1" x14ac:dyDescent="0.25">
      <c r="A68" s="146" t="s">
        <v>54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108" t="s">
        <v>202</v>
      </c>
      <c r="B69" s="52"/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DA69" s="63" t="s">
        <v>1358</v>
      </c>
    </row>
    <row r="70" spans="1:105" ht="12" customHeight="1" x14ac:dyDescent="0.25">
      <c r="A70" s="108" t="s">
        <v>50</v>
      </c>
      <c r="B70" s="52"/>
      <c r="C70" s="52">
        <v>124</v>
      </c>
      <c r="D70" s="52">
        <v>257</v>
      </c>
      <c r="E70" s="52">
        <v>321</v>
      </c>
      <c r="F70" s="52">
        <v>328</v>
      </c>
      <c r="G70" s="52">
        <v>656</v>
      </c>
      <c r="H70" s="52">
        <v>1147</v>
      </c>
      <c r="I70" s="52">
        <v>2410</v>
      </c>
      <c r="J70" s="52">
        <v>1857</v>
      </c>
      <c r="K70" s="52">
        <v>1861</v>
      </c>
      <c r="L70" s="52">
        <v>1375</v>
      </c>
      <c r="M70" s="52">
        <v>895</v>
      </c>
      <c r="N70" s="52">
        <v>641</v>
      </c>
      <c r="O70" s="52">
        <v>493</v>
      </c>
      <c r="P70" s="52">
        <v>903</v>
      </c>
      <c r="Q70" s="52">
        <v>1074</v>
      </c>
      <c r="R70" s="52">
        <v>1150</v>
      </c>
      <c r="S70" s="52">
        <v>938</v>
      </c>
      <c r="T70" s="52">
        <v>888</v>
      </c>
      <c r="U70" s="52">
        <v>1032</v>
      </c>
      <c r="V70" s="52">
        <v>1128</v>
      </c>
      <c r="W70" s="52">
        <v>1983</v>
      </c>
      <c r="X70" s="52">
        <v>2811</v>
      </c>
      <c r="Y70" s="52">
        <v>2304</v>
      </c>
      <c r="DA70" s="63" t="s">
        <v>1359</v>
      </c>
    </row>
    <row r="71" spans="1:105" ht="12" customHeight="1" x14ac:dyDescent="0.25">
      <c r="A71" s="115" t="s">
        <v>120</v>
      </c>
      <c r="B71" s="36"/>
      <c r="C71" s="36">
        <v>2533</v>
      </c>
      <c r="D71" s="36">
        <v>4534</v>
      </c>
      <c r="E71" s="36">
        <v>6393</v>
      </c>
      <c r="F71" s="36">
        <v>5591</v>
      </c>
      <c r="G71" s="36">
        <v>10767</v>
      </c>
      <c r="H71" s="36">
        <v>16582</v>
      </c>
      <c r="I71" s="36">
        <v>26843</v>
      </c>
      <c r="J71" s="36">
        <v>20846</v>
      </c>
      <c r="K71" s="36">
        <v>21035</v>
      </c>
      <c r="L71" s="36">
        <v>18356</v>
      </c>
      <c r="M71" s="36">
        <v>11822</v>
      </c>
      <c r="N71" s="36">
        <v>8338</v>
      </c>
      <c r="O71" s="36">
        <v>6524</v>
      </c>
      <c r="P71" s="36">
        <v>10146</v>
      </c>
      <c r="Q71" s="36">
        <v>13068</v>
      </c>
      <c r="R71" s="36">
        <v>13330</v>
      </c>
      <c r="S71" s="36">
        <v>11902</v>
      </c>
      <c r="T71" s="36">
        <v>12942</v>
      </c>
      <c r="U71" s="36">
        <v>14029</v>
      </c>
      <c r="V71" s="36">
        <v>16161</v>
      </c>
      <c r="W71" s="36">
        <v>26230</v>
      </c>
      <c r="X71" s="36">
        <v>29709</v>
      </c>
      <c r="Y71" s="36">
        <v>24628</v>
      </c>
      <c r="DA71" s="60" t="s">
        <v>1360</v>
      </c>
    </row>
    <row r="72" spans="1:105" ht="12" customHeight="1" x14ac:dyDescent="0.25">
      <c r="A72" s="147"/>
    </row>
    <row r="73" spans="1:105" ht="12" customHeight="1" x14ac:dyDescent="0.25">
      <c r="A73" s="144" t="str">
        <f>RES_hh_SLD!$A$69</f>
        <v>New equipment installations via replacement</v>
      </c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DA73" s="129" t="s">
        <v>1436</v>
      </c>
    </row>
    <row r="74" spans="1:105" ht="12" customHeight="1" x14ac:dyDescent="0.25">
      <c r="A74" s="145" t="s">
        <v>57</v>
      </c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DA74" s="133"/>
    </row>
    <row r="75" spans="1:105" ht="12" customHeight="1" x14ac:dyDescent="0.25">
      <c r="A75" s="108" t="s">
        <v>204</v>
      </c>
      <c r="B75" s="52"/>
      <c r="C75" s="52">
        <v>5110</v>
      </c>
      <c r="D75" s="52">
        <v>8672</v>
      </c>
      <c r="E75" s="52">
        <v>12774</v>
      </c>
      <c r="F75" s="52">
        <v>16536</v>
      </c>
      <c r="G75" s="52">
        <v>24950</v>
      </c>
      <c r="H75" s="52">
        <v>31102</v>
      </c>
      <c r="I75" s="52">
        <v>46327</v>
      </c>
      <c r="J75" s="52">
        <v>35809</v>
      </c>
      <c r="K75" s="52">
        <v>34434</v>
      </c>
      <c r="L75" s="52">
        <v>35540</v>
      </c>
      <c r="M75" s="52">
        <v>20294</v>
      </c>
      <c r="N75" s="52">
        <v>24715</v>
      </c>
      <c r="O75" s="52">
        <v>17843</v>
      </c>
      <c r="P75" s="52">
        <v>10814</v>
      </c>
      <c r="Q75" s="52">
        <v>17196</v>
      </c>
      <c r="R75" s="52">
        <v>25726</v>
      </c>
      <c r="S75" s="52">
        <v>29531</v>
      </c>
      <c r="T75" s="52">
        <v>28976</v>
      </c>
      <c r="U75" s="52">
        <v>30116</v>
      </c>
      <c r="V75" s="52">
        <v>36661</v>
      </c>
      <c r="W75" s="52">
        <v>47034</v>
      </c>
      <c r="X75" s="52">
        <v>52198</v>
      </c>
      <c r="Y75" s="52">
        <v>43915</v>
      </c>
      <c r="DA75" s="63" t="s">
        <v>1437</v>
      </c>
    </row>
    <row r="76" spans="1:105" ht="12" customHeight="1" x14ac:dyDescent="0.25">
      <c r="A76" s="146" t="s">
        <v>92</v>
      </c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DA76" s="134"/>
    </row>
    <row r="77" spans="1:105" ht="12" customHeight="1" x14ac:dyDescent="0.25">
      <c r="A77" s="108" t="s">
        <v>53</v>
      </c>
      <c r="B77" s="52"/>
      <c r="C77" s="52">
        <v>117</v>
      </c>
      <c r="D77" s="52">
        <v>104</v>
      </c>
      <c r="E77" s="52">
        <v>175</v>
      </c>
      <c r="F77" s="52">
        <v>304</v>
      </c>
      <c r="G77" s="52">
        <v>481</v>
      </c>
      <c r="H77" s="52">
        <v>725</v>
      </c>
      <c r="I77" s="52">
        <v>958</v>
      </c>
      <c r="J77" s="52">
        <v>1511</v>
      </c>
      <c r="K77" s="52">
        <v>1919</v>
      </c>
      <c r="L77" s="52">
        <v>1705</v>
      </c>
      <c r="M77" s="52">
        <v>1516</v>
      </c>
      <c r="N77" s="52">
        <v>1468</v>
      </c>
      <c r="O77" s="52">
        <v>1442</v>
      </c>
      <c r="P77" s="52">
        <v>1247</v>
      </c>
      <c r="Q77" s="52">
        <v>1059</v>
      </c>
      <c r="R77" s="52">
        <v>1471</v>
      </c>
      <c r="S77" s="52">
        <v>1867</v>
      </c>
      <c r="T77" s="52">
        <v>1956</v>
      </c>
      <c r="U77" s="52">
        <v>3846</v>
      </c>
      <c r="V77" s="52">
        <v>5149</v>
      </c>
      <c r="W77" s="52">
        <v>5034</v>
      </c>
      <c r="X77" s="52">
        <v>5639</v>
      </c>
      <c r="Y77" s="52">
        <v>6335</v>
      </c>
      <c r="DA77" s="63" t="s">
        <v>1438</v>
      </c>
    </row>
    <row r="78" spans="1:105" ht="12" customHeight="1" x14ac:dyDescent="0.25">
      <c r="A78" s="146" t="s">
        <v>55</v>
      </c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DA78" s="134"/>
    </row>
    <row r="79" spans="1:105" ht="12" customHeight="1" x14ac:dyDescent="0.25">
      <c r="A79" s="108" t="s">
        <v>132</v>
      </c>
      <c r="B79" s="52"/>
      <c r="C79" s="52">
        <f t="shared" ref="C79:Q79" si="0">C45-C62</f>
        <v>196</v>
      </c>
      <c r="D79" s="52">
        <f t="shared" si="0"/>
        <v>332</v>
      </c>
      <c r="E79" s="52">
        <f t="shared" si="0"/>
        <v>452</v>
      </c>
      <c r="F79" s="52">
        <f t="shared" si="0"/>
        <v>553</v>
      </c>
      <c r="G79" s="52">
        <f t="shared" si="0"/>
        <v>897</v>
      </c>
      <c r="H79" s="52">
        <f t="shared" si="0"/>
        <v>1229</v>
      </c>
      <c r="I79" s="52">
        <f t="shared" si="0"/>
        <v>1867</v>
      </c>
      <c r="J79" s="52">
        <f t="shared" si="0"/>
        <v>1836</v>
      </c>
      <c r="K79" s="52">
        <f t="shared" si="0"/>
        <v>1884</v>
      </c>
      <c r="L79" s="52">
        <f t="shared" si="0"/>
        <v>2043</v>
      </c>
      <c r="M79" s="52">
        <f t="shared" si="0"/>
        <v>1620</v>
      </c>
      <c r="N79" s="52">
        <f t="shared" si="0"/>
        <v>1658</v>
      </c>
      <c r="O79" s="52">
        <f t="shared" si="0"/>
        <v>1473</v>
      </c>
      <c r="P79" s="52">
        <f t="shared" si="0"/>
        <v>514</v>
      </c>
      <c r="Q79" s="52">
        <f t="shared" si="0"/>
        <v>1144</v>
      </c>
      <c r="R79" s="52">
        <f t="shared" ref="R79:V79" si="1">R45-R62</f>
        <v>2118</v>
      </c>
      <c r="S79" s="52">
        <f t="shared" si="1"/>
        <v>3219</v>
      </c>
      <c r="T79" s="52">
        <f t="shared" si="1"/>
        <v>2759</v>
      </c>
      <c r="U79" s="52">
        <f t="shared" si="1"/>
        <v>2590</v>
      </c>
      <c r="V79" s="52">
        <f t="shared" si="1"/>
        <v>6214</v>
      </c>
      <c r="W79" s="52">
        <f t="shared" ref="W79:Y79" si="2">W45-W62</f>
        <v>5201</v>
      </c>
      <c r="X79" s="52">
        <f t="shared" si="2"/>
        <v>29484</v>
      </c>
      <c r="Y79" s="52">
        <f t="shared" si="2"/>
        <v>16782</v>
      </c>
      <c r="DA79" s="63" t="s">
        <v>1439</v>
      </c>
    </row>
    <row r="80" spans="1:105" ht="12" customHeight="1" x14ac:dyDescent="0.25">
      <c r="A80" s="108" t="s">
        <v>131</v>
      </c>
      <c r="B80" s="52"/>
      <c r="C80" s="52">
        <f t="shared" ref="C80:Q80" si="3">C46-C63</f>
        <v>0</v>
      </c>
      <c r="D80" s="52">
        <f t="shared" si="3"/>
        <v>0</v>
      </c>
      <c r="E80" s="52">
        <f t="shared" si="3"/>
        <v>0</v>
      </c>
      <c r="F80" s="52">
        <f t="shared" si="3"/>
        <v>0</v>
      </c>
      <c r="G80" s="52">
        <f t="shared" si="3"/>
        <v>0</v>
      </c>
      <c r="H80" s="52">
        <f t="shared" si="3"/>
        <v>0</v>
      </c>
      <c r="I80" s="52">
        <f t="shared" si="3"/>
        <v>1</v>
      </c>
      <c r="J80" s="52">
        <f t="shared" si="3"/>
        <v>1</v>
      </c>
      <c r="K80" s="52">
        <f t="shared" si="3"/>
        <v>3</v>
      </c>
      <c r="L80" s="52">
        <f t="shared" si="3"/>
        <v>5</v>
      </c>
      <c r="M80" s="52">
        <f t="shared" si="3"/>
        <v>0</v>
      </c>
      <c r="N80" s="52">
        <f t="shared" si="3"/>
        <v>1</v>
      </c>
      <c r="O80" s="52">
        <f t="shared" si="3"/>
        <v>6</v>
      </c>
      <c r="P80" s="52">
        <f t="shared" si="3"/>
        <v>0</v>
      </c>
      <c r="Q80" s="52">
        <f t="shared" si="3"/>
        <v>2</v>
      </c>
      <c r="R80" s="52">
        <f t="shared" ref="R80:V80" si="4">R46-R63</f>
        <v>6</v>
      </c>
      <c r="S80" s="52">
        <f t="shared" si="4"/>
        <v>7</v>
      </c>
      <c r="T80" s="52">
        <f t="shared" si="4"/>
        <v>5</v>
      </c>
      <c r="U80" s="52">
        <f t="shared" si="4"/>
        <v>1</v>
      </c>
      <c r="V80" s="52">
        <f t="shared" si="4"/>
        <v>2</v>
      </c>
      <c r="W80" s="52">
        <f t="shared" ref="W80:Y80" si="5">W46-W63</f>
        <v>1</v>
      </c>
      <c r="X80" s="52">
        <f t="shared" si="5"/>
        <v>183</v>
      </c>
      <c r="Y80" s="52">
        <f t="shared" si="5"/>
        <v>34</v>
      </c>
      <c r="DA80" s="63" t="s">
        <v>1440</v>
      </c>
    </row>
    <row r="81" spans="1:105" ht="12" customHeight="1" x14ac:dyDescent="0.25">
      <c r="A81" s="108" t="s">
        <v>124</v>
      </c>
      <c r="B81" s="52"/>
      <c r="C81" s="52">
        <f t="shared" ref="C81:Q81" si="6">C47-C64</f>
        <v>959</v>
      </c>
      <c r="D81" s="52">
        <f t="shared" si="6"/>
        <v>1414</v>
      </c>
      <c r="E81" s="52">
        <f t="shared" si="6"/>
        <v>2905</v>
      </c>
      <c r="F81" s="52">
        <f t="shared" si="6"/>
        <v>7676</v>
      </c>
      <c r="G81" s="52">
        <f t="shared" si="6"/>
        <v>6850</v>
      </c>
      <c r="H81" s="52">
        <f t="shared" si="6"/>
        <v>3540</v>
      </c>
      <c r="I81" s="52">
        <f t="shared" si="6"/>
        <v>3309</v>
      </c>
      <c r="J81" s="52">
        <f t="shared" si="6"/>
        <v>2942</v>
      </c>
      <c r="K81" s="52">
        <f t="shared" si="6"/>
        <v>4461</v>
      </c>
      <c r="L81" s="52">
        <f t="shared" si="6"/>
        <v>6096</v>
      </c>
      <c r="M81" s="52">
        <f t="shared" si="6"/>
        <v>7646</v>
      </c>
      <c r="N81" s="52">
        <f t="shared" si="6"/>
        <v>8330</v>
      </c>
      <c r="O81" s="52">
        <f t="shared" si="6"/>
        <v>7208</v>
      </c>
      <c r="P81" s="52">
        <f t="shared" si="6"/>
        <v>7346</v>
      </c>
      <c r="Q81" s="52">
        <f t="shared" si="6"/>
        <v>6871</v>
      </c>
      <c r="R81" s="52">
        <f t="shared" ref="R81:V81" si="7">R47-R64</f>
        <v>7127</v>
      </c>
      <c r="S81" s="52">
        <f t="shared" si="7"/>
        <v>6411</v>
      </c>
      <c r="T81" s="52">
        <f t="shared" si="7"/>
        <v>6597</v>
      </c>
      <c r="U81" s="52">
        <f t="shared" si="7"/>
        <v>7272</v>
      </c>
      <c r="V81" s="52">
        <f t="shared" si="7"/>
        <v>8278</v>
      </c>
      <c r="W81" s="52">
        <f t="shared" ref="W81:Y81" si="8">W47-W64</f>
        <v>8923</v>
      </c>
      <c r="X81" s="52">
        <f t="shared" si="8"/>
        <v>9117</v>
      </c>
      <c r="Y81" s="52">
        <f t="shared" si="8"/>
        <v>9566</v>
      </c>
      <c r="DA81" s="63" t="s">
        <v>1441</v>
      </c>
    </row>
    <row r="82" spans="1:105" ht="12" customHeight="1" x14ac:dyDescent="0.25">
      <c r="A82" s="108" t="s">
        <v>123</v>
      </c>
      <c r="B82" s="52"/>
      <c r="C82" s="52">
        <f t="shared" ref="C82:Q82" si="9">C48-C65</f>
        <v>0</v>
      </c>
      <c r="D82" s="52">
        <f t="shared" si="9"/>
        <v>0</v>
      </c>
      <c r="E82" s="52">
        <f t="shared" si="9"/>
        <v>1</v>
      </c>
      <c r="F82" s="52">
        <f t="shared" si="9"/>
        <v>1</v>
      </c>
      <c r="G82" s="52">
        <f t="shared" si="9"/>
        <v>1</v>
      </c>
      <c r="H82" s="52">
        <f t="shared" si="9"/>
        <v>1</v>
      </c>
      <c r="I82" s="52">
        <f t="shared" si="9"/>
        <v>3</v>
      </c>
      <c r="J82" s="52">
        <f t="shared" si="9"/>
        <v>3</v>
      </c>
      <c r="K82" s="52">
        <f t="shared" si="9"/>
        <v>8</v>
      </c>
      <c r="L82" s="52">
        <f t="shared" si="9"/>
        <v>7</v>
      </c>
      <c r="M82" s="52">
        <f t="shared" si="9"/>
        <v>9</v>
      </c>
      <c r="N82" s="52">
        <f t="shared" si="9"/>
        <v>6</v>
      </c>
      <c r="O82" s="52">
        <f t="shared" si="9"/>
        <v>13</v>
      </c>
      <c r="P82" s="52">
        <f t="shared" si="9"/>
        <v>17</v>
      </c>
      <c r="Q82" s="52">
        <f t="shared" si="9"/>
        <v>13</v>
      </c>
      <c r="R82" s="52">
        <f t="shared" ref="R82:V82" si="10">R48-R65</f>
        <v>26</v>
      </c>
      <c r="S82" s="52">
        <f t="shared" si="10"/>
        <v>11</v>
      </c>
      <c r="T82" s="52">
        <f t="shared" si="10"/>
        <v>9</v>
      </c>
      <c r="U82" s="52">
        <f t="shared" si="10"/>
        <v>7</v>
      </c>
      <c r="V82" s="52">
        <f t="shared" si="10"/>
        <v>14</v>
      </c>
      <c r="W82" s="52">
        <f t="shared" ref="W82:Y82" si="11">W48-W65</f>
        <v>17</v>
      </c>
      <c r="X82" s="52">
        <f t="shared" si="11"/>
        <v>67</v>
      </c>
      <c r="Y82" s="52">
        <f t="shared" si="11"/>
        <v>28</v>
      </c>
      <c r="DA82" s="63" t="s">
        <v>1442</v>
      </c>
    </row>
    <row r="83" spans="1:105" ht="12" customHeight="1" x14ac:dyDescent="0.25">
      <c r="A83" s="108" t="s">
        <v>122</v>
      </c>
      <c r="B83" s="52"/>
      <c r="C83" s="52">
        <f t="shared" ref="C83:Q83" si="12">C49-C66</f>
        <v>9748</v>
      </c>
      <c r="D83" s="52">
        <f t="shared" si="12"/>
        <v>12895</v>
      </c>
      <c r="E83" s="52">
        <f t="shared" si="12"/>
        <v>15076</v>
      </c>
      <c r="F83" s="52">
        <f t="shared" si="12"/>
        <v>15128</v>
      </c>
      <c r="G83" s="52">
        <f t="shared" si="12"/>
        <v>25080</v>
      </c>
      <c r="H83" s="52">
        <f t="shared" si="12"/>
        <v>35496</v>
      </c>
      <c r="I83" s="52">
        <f t="shared" si="12"/>
        <v>42735</v>
      </c>
      <c r="J83" s="52">
        <f t="shared" si="12"/>
        <v>35721</v>
      </c>
      <c r="K83" s="52">
        <f t="shared" si="12"/>
        <v>32398</v>
      </c>
      <c r="L83" s="52">
        <f t="shared" si="12"/>
        <v>43523</v>
      </c>
      <c r="M83" s="52">
        <f t="shared" si="12"/>
        <v>35629</v>
      </c>
      <c r="N83" s="52">
        <f t="shared" si="12"/>
        <v>48454</v>
      </c>
      <c r="O83" s="52">
        <f t="shared" si="12"/>
        <v>46974</v>
      </c>
      <c r="P83" s="52">
        <f t="shared" si="12"/>
        <v>44288</v>
      </c>
      <c r="Q83" s="52">
        <f t="shared" si="12"/>
        <v>48267</v>
      </c>
      <c r="R83" s="52">
        <f t="shared" ref="R83:V83" si="13">R49-R66</f>
        <v>49978</v>
      </c>
      <c r="S83" s="52">
        <f t="shared" si="13"/>
        <v>47655</v>
      </c>
      <c r="T83" s="52">
        <f t="shared" si="13"/>
        <v>48187</v>
      </c>
      <c r="U83" s="52">
        <f t="shared" si="13"/>
        <v>44334</v>
      </c>
      <c r="V83" s="52">
        <f t="shared" si="13"/>
        <v>46199</v>
      </c>
      <c r="W83" s="52">
        <f t="shared" ref="W83:Y83" si="14">W49-W66</f>
        <v>50795</v>
      </c>
      <c r="X83" s="52">
        <f t="shared" si="14"/>
        <v>6777</v>
      </c>
      <c r="Y83" s="52">
        <f t="shared" si="14"/>
        <v>39440</v>
      </c>
      <c r="DA83" s="63" t="s">
        <v>1443</v>
      </c>
    </row>
    <row r="84" spans="1:105" ht="12" customHeight="1" x14ac:dyDescent="0.25">
      <c r="A84" s="108" t="s">
        <v>121</v>
      </c>
      <c r="B84" s="52"/>
      <c r="C84" s="52">
        <f t="shared" ref="C84:Q84" si="15">C50-C67</f>
        <v>350</v>
      </c>
      <c r="D84" s="52">
        <f t="shared" si="15"/>
        <v>198</v>
      </c>
      <c r="E84" s="52">
        <f t="shared" si="15"/>
        <v>691</v>
      </c>
      <c r="F84" s="52">
        <f t="shared" si="15"/>
        <v>78</v>
      </c>
      <c r="G84" s="52">
        <f t="shared" si="15"/>
        <v>206</v>
      </c>
      <c r="H84" s="52">
        <f t="shared" si="15"/>
        <v>1061</v>
      </c>
      <c r="I84" s="52">
        <f t="shared" si="15"/>
        <v>4810</v>
      </c>
      <c r="J84" s="52">
        <f t="shared" si="15"/>
        <v>4470</v>
      </c>
      <c r="K84" s="52">
        <f t="shared" si="15"/>
        <v>11260</v>
      </c>
      <c r="L84" s="52">
        <f t="shared" si="15"/>
        <v>5812</v>
      </c>
      <c r="M84" s="52">
        <f t="shared" si="15"/>
        <v>4376</v>
      </c>
      <c r="N84" s="52">
        <f t="shared" si="15"/>
        <v>2706</v>
      </c>
      <c r="O84" s="52">
        <f t="shared" si="15"/>
        <v>7528</v>
      </c>
      <c r="P84" s="52">
        <f t="shared" si="15"/>
        <v>10205</v>
      </c>
      <c r="Q84" s="52">
        <f t="shared" si="15"/>
        <v>15147</v>
      </c>
      <c r="R84" s="52">
        <f t="shared" ref="R84:V84" si="16">R50-R67</f>
        <v>12752</v>
      </c>
      <c r="S84" s="52">
        <f t="shared" si="16"/>
        <v>14189</v>
      </c>
      <c r="T84" s="52">
        <f t="shared" si="16"/>
        <v>7776</v>
      </c>
      <c r="U84" s="52">
        <f t="shared" si="16"/>
        <v>5834</v>
      </c>
      <c r="V84" s="52">
        <f t="shared" si="16"/>
        <v>6636</v>
      </c>
      <c r="W84" s="52">
        <f t="shared" ref="W84:Y84" si="17">W50-W67</f>
        <v>12295</v>
      </c>
      <c r="X84" s="52">
        <f t="shared" si="17"/>
        <v>39102</v>
      </c>
      <c r="Y84" s="52">
        <f t="shared" si="17"/>
        <v>15847</v>
      </c>
      <c r="DA84" s="63" t="s">
        <v>1444</v>
      </c>
    </row>
    <row r="85" spans="1:105" ht="12" customHeight="1" x14ac:dyDescent="0.25">
      <c r="A85" s="146" t="s">
        <v>54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108" t="s">
        <v>202</v>
      </c>
      <c r="B86" s="52"/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0</v>
      </c>
      <c r="Q86" s="52">
        <v>0</v>
      </c>
      <c r="R86" s="52">
        <v>0</v>
      </c>
      <c r="S86" s="52">
        <v>0</v>
      </c>
      <c r="T86" s="52">
        <v>0</v>
      </c>
      <c r="U86" s="52">
        <v>0</v>
      </c>
      <c r="V86" s="52">
        <v>0</v>
      </c>
      <c r="W86" s="52">
        <v>0</v>
      </c>
      <c r="X86" s="52">
        <v>0</v>
      </c>
      <c r="Y86" s="52">
        <v>0</v>
      </c>
      <c r="DA86" s="63" t="s">
        <v>1445</v>
      </c>
    </row>
    <row r="87" spans="1:105" ht="12" customHeight="1" x14ac:dyDescent="0.25">
      <c r="A87" s="108" t="s">
        <v>50</v>
      </c>
      <c r="B87" s="52"/>
      <c r="C87" s="52">
        <v>532</v>
      </c>
      <c r="D87" s="52">
        <v>802</v>
      </c>
      <c r="E87" s="52">
        <v>920</v>
      </c>
      <c r="F87" s="52">
        <v>1307</v>
      </c>
      <c r="G87" s="52">
        <v>1908</v>
      </c>
      <c r="H87" s="52">
        <v>2687</v>
      </c>
      <c r="I87" s="52">
        <v>4357</v>
      </c>
      <c r="J87" s="52">
        <v>3685</v>
      </c>
      <c r="K87" s="52">
        <v>4082</v>
      </c>
      <c r="L87" s="52">
        <v>4025</v>
      </c>
      <c r="M87" s="52">
        <v>3495</v>
      </c>
      <c r="N87" s="52">
        <v>4405</v>
      </c>
      <c r="O87" s="52">
        <v>4503</v>
      </c>
      <c r="P87" s="52">
        <v>5197</v>
      </c>
      <c r="Q87" s="52">
        <v>5534</v>
      </c>
      <c r="R87" s="52">
        <v>5831</v>
      </c>
      <c r="S87" s="52">
        <v>5322</v>
      </c>
      <c r="T87" s="52">
        <v>4289</v>
      </c>
      <c r="U87" s="52">
        <v>4227</v>
      </c>
      <c r="V87" s="52">
        <v>4491</v>
      </c>
      <c r="W87" s="52">
        <v>5524</v>
      </c>
      <c r="X87" s="52">
        <v>7455</v>
      </c>
      <c r="Y87" s="52">
        <v>7156</v>
      </c>
      <c r="DA87" s="63" t="s">
        <v>1446</v>
      </c>
    </row>
    <row r="88" spans="1:105" ht="12" customHeight="1" x14ac:dyDescent="0.25">
      <c r="A88" s="115" t="s">
        <v>120</v>
      </c>
      <c r="B88" s="36"/>
      <c r="C88" s="36">
        <v>10844</v>
      </c>
      <c r="D88" s="36">
        <v>14163</v>
      </c>
      <c r="E88" s="36">
        <v>18335</v>
      </c>
      <c r="F88" s="36">
        <v>22271</v>
      </c>
      <c r="G88" s="36">
        <v>31297</v>
      </c>
      <c r="H88" s="36">
        <v>38859</v>
      </c>
      <c r="I88" s="36">
        <v>48529</v>
      </c>
      <c r="J88" s="36">
        <v>41389</v>
      </c>
      <c r="K88" s="36">
        <v>46128</v>
      </c>
      <c r="L88" s="36">
        <v>53775</v>
      </c>
      <c r="M88" s="36">
        <v>46238</v>
      </c>
      <c r="N88" s="36">
        <v>57391</v>
      </c>
      <c r="O88" s="36">
        <v>59659</v>
      </c>
      <c r="P88" s="36">
        <v>58416</v>
      </c>
      <c r="Q88" s="36">
        <v>67426</v>
      </c>
      <c r="R88" s="36">
        <v>67657</v>
      </c>
      <c r="S88" s="36">
        <v>67589</v>
      </c>
      <c r="T88" s="36">
        <v>62602</v>
      </c>
      <c r="U88" s="36">
        <v>57555</v>
      </c>
      <c r="V88" s="36">
        <v>64313</v>
      </c>
      <c r="W88" s="36">
        <v>73064</v>
      </c>
      <c r="X88" s="36">
        <v>78818</v>
      </c>
      <c r="Y88" s="36">
        <v>76461</v>
      </c>
      <c r="DA88" s="60" t="s">
        <v>1447</v>
      </c>
    </row>
    <row r="90" spans="1:105" ht="12" customHeight="1" x14ac:dyDescent="0.25">
      <c r="A90" s="141" t="str">
        <f>RES_hh_SLD!$A$85</f>
        <v>Year:</v>
      </c>
      <c r="B90" s="17">
        <v>2021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DA90" s="55"/>
    </row>
    <row r="91" spans="1:105" s="2" customFormat="1" ht="12" customHeight="1" x14ac:dyDescent="0.25">
      <c r="A91" s="139" t="str">
        <f>RES_hh_SLD!$A$86</f>
        <v>Year of installation:</v>
      </c>
      <c r="B91" s="140" t="s">
        <v>145</v>
      </c>
      <c r="C91" s="140">
        <v>2001</v>
      </c>
      <c r="D91" s="140">
        <v>2002</v>
      </c>
      <c r="E91" s="140">
        <v>2003</v>
      </c>
      <c r="F91" s="140">
        <v>2004</v>
      </c>
      <c r="G91" s="140">
        <v>2005</v>
      </c>
      <c r="H91" s="140">
        <v>2006</v>
      </c>
      <c r="I91" s="140">
        <v>2007</v>
      </c>
      <c r="J91" s="140">
        <v>2008</v>
      </c>
      <c r="K91" s="140">
        <v>2009</v>
      </c>
      <c r="L91" s="140">
        <v>2010</v>
      </c>
      <c r="M91" s="140">
        <v>2011</v>
      </c>
      <c r="N91" s="140">
        <v>2012</v>
      </c>
      <c r="O91" s="140">
        <v>2013</v>
      </c>
      <c r="P91" s="140">
        <v>2014</v>
      </c>
      <c r="Q91" s="140">
        <v>2015</v>
      </c>
      <c r="R91" s="140">
        <v>2016</v>
      </c>
      <c r="S91" s="140">
        <v>2017</v>
      </c>
      <c r="T91" s="140">
        <v>2018</v>
      </c>
      <c r="U91" s="140">
        <v>2019</v>
      </c>
      <c r="V91" s="140">
        <v>2020</v>
      </c>
      <c r="W91" s="140">
        <v>2021</v>
      </c>
      <c r="X91" s="140">
        <v>2022</v>
      </c>
      <c r="Y91" s="140">
        <v>2023</v>
      </c>
      <c r="DA91" s="143"/>
    </row>
    <row r="92" spans="1:105" ht="12" customHeight="1" x14ac:dyDescent="0.25">
      <c r="A92" s="116" t="str">
        <f>RES_hh_SLD!$A$87</f>
        <v>Equipment installations in 2021 - vintage structure</v>
      </c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DA92" s="129" t="s">
        <v>1523</v>
      </c>
    </row>
    <row r="93" spans="1:105" ht="12.95" customHeight="1" x14ac:dyDescent="0.25">
      <c r="A93" s="127" t="s">
        <v>57</v>
      </c>
      <c r="B93" s="128">
        <f>RES_hhdet_numvin!B82</f>
        <v>0</v>
      </c>
      <c r="C93" s="128">
        <f>RES_hhdet_numvin!C82</f>
        <v>0</v>
      </c>
      <c r="D93" s="128">
        <f>RES_hhdet_numvin!D82</f>
        <v>0</v>
      </c>
      <c r="E93" s="128">
        <f>RES_hhdet_numvin!E82</f>
        <v>0</v>
      </c>
      <c r="F93" s="128">
        <f>RES_hhdet_numvin!F82</f>
        <v>0</v>
      </c>
      <c r="G93" s="128">
        <f>RES_hhdet_numvin!G82</f>
        <v>0</v>
      </c>
      <c r="H93" s="128">
        <f>RES_hhdet_numvin!H82</f>
        <v>0</v>
      </c>
      <c r="I93" s="128">
        <f>RES_hhdet_numvin!I82</f>
        <v>0</v>
      </c>
      <c r="J93" s="128">
        <f>RES_hhdet_numvin!J82</f>
        <v>0</v>
      </c>
      <c r="K93" s="128">
        <f>RES_hhdet_numvin!K82</f>
        <v>0</v>
      </c>
      <c r="L93" s="128">
        <f>RES_hhdet_numvin!L82</f>
        <v>0</v>
      </c>
      <c r="M93" s="128">
        <f>RES_hhdet_numvin!M82</f>
        <v>0</v>
      </c>
      <c r="N93" s="128">
        <f>RES_hhdet_numvin!N82</f>
        <v>0</v>
      </c>
      <c r="O93" s="128">
        <f>RES_hhdet_numvin!O82</f>
        <v>0</v>
      </c>
      <c r="P93" s="128">
        <f>RES_hhdet_numvin!P82</f>
        <v>0</v>
      </c>
      <c r="Q93" s="128">
        <f>RES_hhdet_numvin!Q82</f>
        <v>0</v>
      </c>
      <c r="R93" s="128">
        <f>RES_hhdet_numvin!R82</f>
        <v>0</v>
      </c>
      <c r="S93" s="128">
        <f>RES_hhdet_numvin!S82</f>
        <v>0</v>
      </c>
      <c r="T93" s="128">
        <f>RES_hhdet_numvin!T82</f>
        <v>0</v>
      </c>
      <c r="U93" s="128">
        <f>RES_hhdet_numvin!U82</f>
        <v>0</v>
      </c>
      <c r="V93" s="128">
        <f>RES_hhdet_numvin!V82</f>
        <v>0</v>
      </c>
      <c r="W93" s="128">
        <f>RES_hhdet_numvin!W82</f>
        <v>0</v>
      </c>
      <c r="X93" s="128">
        <f>RES_hhdet_numvin!X82</f>
        <v>0</v>
      </c>
      <c r="Y93" s="128">
        <f>RES_hhdet_numvin!Y82</f>
        <v>0</v>
      </c>
      <c r="DA93" s="133"/>
    </row>
    <row r="94" spans="1:105" ht="12" customHeight="1" x14ac:dyDescent="0.25">
      <c r="A94" s="97" t="s">
        <v>204</v>
      </c>
      <c r="B94" s="52">
        <f>RES_hhdet_numvin!B83</f>
        <v>0</v>
      </c>
      <c r="C94" s="52">
        <f>RES_hhdet_numvin!C83</f>
        <v>0</v>
      </c>
      <c r="D94" s="52">
        <f>RES_hhdet_numvin!D83</f>
        <v>0</v>
      </c>
      <c r="E94" s="52">
        <f>RES_hhdet_numvin!E83</f>
        <v>0</v>
      </c>
      <c r="F94" s="52">
        <f>RES_hhdet_numvin!F83</f>
        <v>0</v>
      </c>
      <c r="G94" s="52">
        <f>RES_hhdet_numvin!G83</f>
        <v>0</v>
      </c>
      <c r="H94" s="52">
        <f>RES_hhdet_numvin!H83</f>
        <v>0</v>
      </c>
      <c r="I94" s="52">
        <f>RES_hhdet_numvin!I83</f>
        <v>0</v>
      </c>
      <c r="J94" s="52">
        <f>RES_hhdet_numvin!J83</f>
        <v>10301</v>
      </c>
      <c r="K94" s="52">
        <f>RES_hhdet_numvin!K83</f>
        <v>18922</v>
      </c>
      <c r="L94" s="52">
        <f>RES_hhdet_numvin!L83</f>
        <v>25625</v>
      </c>
      <c r="M94" s="52">
        <f>RES_hhdet_numvin!M83</f>
        <v>19083</v>
      </c>
      <c r="N94" s="52">
        <f>RES_hhdet_numvin!N83</f>
        <v>22745</v>
      </c>
      <c r="O94" s="52">
        <f>RES_hhdet_numvin!O83</f>
        <v>18791</v>
      </c>
      <c r="P94" s="52">
        <f>RES_hhdet_numvin!P83</f>
        <v>17971</v>
      </c>
      <c r="Q94" s="52">
        <f>RES_hhdet_numvin!Q83</f>
        <v>27422</v>
      </c>
      <c r="R94" s="52">
        <f>RES_hhdet_numvin!R83</f>
        <v>36839</v>
      </c>
      <c r="S94" s="52">
        <f>RES_hhdet_numvin!S83</f>
        <v>40136</v>
      </c>
      <c r="T94" s="52">
        <f>RES_hhdet_numvin!T83</f>
        <v>41498</v>
      </c>
      <c r="U94" s="52">
        <f>RES_hhdet_numvin!U83</f>
        <v>44471</v>
      </c>
      <c r="V94" s="52">
        <f>RES_hhdet_numvin!V83</f>
        <v>53594</v>
      </c>
      <c r="W94" s="52">
        <f>RES_hhdet_numvin!W83</f>
        <v>75100</v>
      </c>
      <c r="X94" s="52">
        <f>RES_hhdet_numvin!X83</f>
        <v>84699</v>
      </c>
      <c r="Y94" s="52">
        <f>RES_hhdet_numvin!Y83</f>
        <v>70847</v>
      </c>
      <c r="DA94" s="63" t="s">
        <v>1524</v>
      </c>
    </row>
    <row r="95" spans="1:105" ht="12" hidden="1" customHeight="1" x14ac:dyDescent="0.25">
      <c r="A95" s="97" t="s">
        <v>53</v>
      </c>
      <c r="B95" s="138">
        <f>RES_hhdet_numvin!B84</f>
        <v>0</v>
      </c>
      <c r="C95" s="138">
        <f>RES_hhdet_numvin!C84</f>
        <v>0</v>
      </c>
      <c r="D95" s="138">
        <f>RES_hhdet_numvin!D84</f>
        <v>0</v>
      </c>
      <c r="E95" s="138">
        <f>RES_hhdet_numvin!E84</f>
        <v>0</v>
      </c>
      <c r="F95" s="138">
        <f>RES_hhdet_numvin!F84</f>
        <v>0</v>
      </c>
      <c r="G95" s="138">
        <f>RES_hhdet_numvin!G84</f>
        <v>0</v>
      </c>
      <c r="H95" s="138">
        <f>RES_hhdet_numvin!H84</f>
        <v>0</v>
      </c>
      <c r="I95" s="138">
        <f>RES_hhdet_numvin!I84</f>
        <v>0</v>
      </c>
      <c r="J95" s="138">
        <f>RES_hhdet_numvin!J84</f>
        <v>0</v>
      </c>
      <c r="K95" s="138">
        <f>RES_hhdet_numvin!K84</f>
        <v>0</v>
      </c>
      <c r="L95" s="138">
        <f>RES_hhdet_numvin!L84</f>
        <v>0</v>
      </c>
      <c r="M95" s="138">
        <f>RES_hhdet_numvin!M84</f>
        <v>0</v>
      </c>
      <c r="N95" s="138">
        <f>RES_hhdet_numvin!N84</f>
        <v>0</v>
      </c>
      <c r="O95" s="138">
        <f>RES_hhdet_numvin!O84</f>
        <v>0</v>
      </c>
      <c r="P95" s="138">
        <f>RES_hhdet_numvin!P84</f>
        <v>0</v>
      </c>
      <c r="Q95" s="138">
        <f>RES_hhdet_numvin!Q84</f>
        <v>0</v>
      </c>
      <c r="R95" s="138">
        <f>RES_hhdet_numvin!R84</f>
        <v>0</v>
      </c>
      <c r="S95" s="138">
        <f>RES_hhdet_numvin!S84</f>
        <v>0</v>
      </c>
      <c r="T95" s="138">
        <f>RES_hhdet_numvin!T84</f>
        <v>0</v>
      </c>
      <c r="U95" s="138">
        <f>RES_hhdet_numvin!U84</f>
        <v>0</v>
      </c>
      <c r="V95" s="138">
        <f>RES_hhdet_numvin!V84</f>
        <v>0</v>
      </c>
      <c r="W95" s="138">
        <f>RES_hhdet_numvin!W84</f>
        <v>0</v>
      </c>
      <c r="X95" s="138">
        <f>RES_hhdet_numvin!X84</f>
        <v>0</v>
      </c>
      <c r="Y95" s="138">
        <f>RES_hhdet_numvin!Y84</f>
        <v>0</v>
      </c>
      <c r="DA95" s="63"/>
    </row>
    <row r="96" spans="1:105" ht="12.95" customHeight="1" x14ac:dyDescent="0.25">
      <c r="A96" s="125" t="s">
        <v>92</v>
      </c>
      <c r="B96" s="150">
        <f>RES_hhdet_numvin!B85</f>
        <v>0</v>
      </c>
      <c r="C96" s="150">
        <f>RES_hhdet_numvin!C85</f>
        <v>0</v>
      </c>
      <c r="D96" s="150">
        <f>RES_hhdet_numvin!D85</f>
        <v>0</v>
      </c>
      <c r="E96" s="150">
        <f>RES_hhdet_numvin!E85</f>
        <v>0</v>
      </c>
      <c r="F96" s="150">
        <f>RES_hhdet_numvin!F85</f>
        <v>0</v>
      </c>
      <c r="G96" s="150">
        <f>RES_hhdet_numvin!G85</f>
        <v>0</v>
      </c>
      <c r="H96" s="150">
        <f>RES_hhdet_numvin!H85</f>
        <v>0</v>
      </c>
      <c r="I96" s="150">
        <f>RES_hhdet_numvin!I85</f>
        <v>0</v>
      </c>
      <c r="J96" s="150">
        <f>RES_hhdet_numvin!J85</f>
        <v>0</v>
      </c>
      <c r="K96" s="150">
        <f>RES_hhdet_numvin!K85</f>
        <v>0</v>
      </c>
      <c r="L96" s="150">
        <f>RES_hhdet_numvin!L85</f>
        <v>0</v>
      </c>
      <c r="M96" s="150">
        <f>RES_hhdet_numvin!M85</f>
        <v>0</v>
      </c>
      <c r="N96" s="150">
        <f>RES_hhdet_numvin!N85</f>
        <v>0</v>
      </c>
      <c r="O96" s="150">
        <f>RES_hhdet_numvin!O85</f>
        <v>0</v>
      </c>
      <c r="P96" s="150">
        <f>RES_hhdet_numvin!P85</f>
        <v>0</v>
      </c>
      <c r="Q96" s="150">
        <f>RES_hhdet_numvin!Q85</f>
        <v>0</v>
      </c>
      <c r="R96" s="150">
        <f>RES_hhdet_numvin!R85</f>
        <v>0</v>
      </c>
      <c r="S96" s="150">
        <f>RES_hhdet_numvin!S85</f>
        <v>0</v>
      </c>
      <c r="T96" s="150">
        <f>RES_hhdet_numvin!T85</f>
        <v>0</v>
      </c>
      <c r="U96" s="150">
        <f>RES_hhdet_numvin!U85</f>
        <v>0</v>
      </c>
      <c r="V96" s="150">
        <f>RES_hhdet_numvin!V85</f>
        <v>0</v>
      </c>
      <c r="W96" s="150">
        <f>RES_hhdet_numvin!W85</f>
        <v>0</v>
      </c>
      <c r="X96" s="150">
        <f>RES_hhdet_numvin!X85</f>
        <v>0</v>
      </c>
      <c r="Y96" s="150">
        <f>RES_hhdet_numvin!Y85</f>
        <v>0</v>
      </c>
      <c r="DA96" s="134"/>
    </row>
    <row r="97" spans="1:105" ht="12" customHeight="1" x14ac:dyDescent="0.25">
      <c r="A97" s="97" t="s">
        <v>53</v>
      </c>
      <c r="B97" s="138">
        <f>RES_hhdet_numvin!B86</f>
        <v>0</v>
      </c>
      <c r="C97" s="138">
        <f>RES_hhdet_numvin!C86</f>
        <v>0</v>
      </c>
      <c r="D97" s="138">
        <f>RES_hhdet_numvin!D86</f>
        <v>0</v>
      </c>
      <c r="E97" s="138">
        <f>RES_hhdet_numvin!E86</f>
        <v>0</v>
      </c>
      <c r="F97" s="138">
        <f>RES_hhdet_numvin!F86</f>
        <v>0</v>
      </c>
      <c r="G97" s="138">
        <f>RES_hhdet_numvin!G86</f>
        <v>0</v>
      </c>
      <c r="H97" s="138">
        <f>RES_hhdet_numvin!H86</f>
        <v>0</v>
      </c>
      <c r="I97" s="138">
        <f>RES_hhdet_numvin!I86</f>
        <v>0</v>
      </c>
      <c r="J97" s="138">
        <f>RES_hhdet_numvin!J86</f>
        <v>0</v>
      </c>
      <c r="K97" s="138">
        <f>RES_hhdet_numvin!K86</f>
        <v>0</v>
      </c>
      <c r="L97" s="138">
        <f>RES_hhdet_numvin!L86</f>
        <v>0</v>
      </c>
      <c r="M97" s="138">
        <f>RES_hhdet_numvin!M86</f>
        <v>0</v>
      </c>
      <c r="N97" s="138">
        <f>RES_hhdet_numvin!N86</f>
        <v>0</v>
      </c>
      <c r="O97" s="138">
        <f>RES_hhdet_numvin!O86</f>
        <v>0</v>
      </c>
      <c r="P97" s="138">
        <f>RES_hhdet_numvin!P86</f>
        <v>0</v>
      </c>
      <c r="Q97" s="138">
        <f>RES_hhdet_numvin!Q86</f>
        <v>0</v>
      </c>
      <c r="R97" s="138">
        <f>RES_hhdet_numvin!R86</f>
        <v>595</v>
      </c>
      <c r="S97" s="138">
        <f>RES_hhdet_numvin!S86</f>
        <v>1259</v>
      </c>
      <c r="T97" s="138">
        <f>RES_hhdet_numvin!T86</f>
        <v>1582</v>
      </c>
      <c r="U97" s="138">
        <f>RES_hhdet_numvin!U86</f>
        <v>4867</v>
      </c>
      <c r="V97" s="138">
        <f>RES_hhdet_numvin!V86</f>
        <v>7444</v>
      </c>
      <c r="W97" s="138">
        <f>RES_hhdet_numvin!W86</f>
        <v>7719</v>
      </c>
      <c r="X97" s="138">
        <f>RES_hhdet_numvin!X86</f>
        <v>8293</v>
      </c>
      <c r="Y97" s="138">
        <f>RES_hhdet_numvin!Y86</f>
        <v>9142</v>
      </c>
      <c r="DA97" s="63" t="s">
        <v>1525</v>
      </c>
    </row>
    <row r="98" spans="1:105" ht="12" customHeight="1" x14ac:dyDescent="0.25">
      <c r="A98" s="96" t="s">
        <v>55</v>
      </c>
      <c r="B98" s="149">
        <f>RES_hhdet_numvin!B87</f>
        <v>0</v>
      </c>
      <c r="C98" s="149">
        <f>RES_hhdet_numvin!C87</f>
        <v>0</v>
      </c>
      <c r="D98" s="149">
        <f>RES_hhdet_numvin!D87</f>
        <v>0</v>
      </c>
      <c r="E98" s="149">
        <f>RES_hhdet_numvin!E87</f>
        <v>0</v>
      </c>
      <c r="F98" s="149">
        <f>RES_hhdet_numvin!F87</f>
        <v>0</v>
      </c>
      <c r="G98" s="149">
        <f>RES_hhdet_numvin!G87</f>
        <v>0</v>
      </c>
      <c r="H98" s="149">
        <f>RES_hhdet_numvin!H87</f>
        <v>0</v>
      </c>
      <c r="I98" s="149">
        <f>RES_hhdet_numvin!I87</f>
        <v>0</v>
      </c>
      <c r="J98" s="149">
        <f>RES_hhdet_numvin!J87</f>
        <v>0</v>
      </c>
      <c r="K98" s="149">
        <f>RES_hhdet_numvin!K87</f>
        <v>0</v>
      </c>
      <c r="L98" s="149">
        <f>RES_hhdet_numvin!L87</f>
        <v>0</v>
      </c>
      <c r="M98" s="149">
        <f>RES_hhdet_numvin!M87</f>
        <v>0</v>
      </c>
      <c r="N98" s="149">
        <f>RES_hhdet_numvin!N87</f>
        <v>0</v>
      </c>
      <c r="O98" s="149">
        <f>RES_hhdet_numvin!O87</f>
        <v>0</v>
      </c>
      <c r="P98" s="149">
        <f>RES_hhdet_numvin!P87</f>
        <v>0</v>
      </c>
      <c r="Q98" s="149">
        <f>RES_hhdet_numvin!Q87</f>
        <v>0</v>
      </c>
      <c r="R98" s="149">
        <f>RES_hhdet_numvin!R87</f>
        <v>0</v>
      </c>
      <c r="S98" s="149">
        <f>RES_hhdet_numvin!S87</f>
        <v>0</v>
      </c>
      <c r="T98" s="149">
        <f>RES_hhdet_numvin!T87</f>
        <v>0</v>
      </c>
      <c r="U98" s="149">
        <f>RES_hhdet_numvin!U87</f>
        <v>0</v>
      </c>
      <c r="V98" s="149">
        <f>RES_hhdet_numvin!V87</f>
        <v>0</v>
      </c>
      <c r="W98" s="149">
        <f>RES_hhdet_numvin!W87</f>
        <v>0</v>
      </c>
      <c r="X98" s="149">
        <f>RES_hhdet_numvin!X87</f>
        <v>0</v>
      </c>
      <c r="Y98" s="149">
        <f>RES_hhdet_numvin!Y87</f>
        <v>0</v>
      </c>
      <c r="DA98" s="151"/>
    </row>
    <row r="99" spans="1:105" ht="12" customHeight="1" x14ac:dyDescent="0.25">
      <c r="A99" s="97" t="s">
        <v>132</v>
      </c>
      <c r="B99" s="138">
        <f>RES_hhdet_numvin!B88</f>
        <v>0</v>
      </c>
      <c r="C99" s="138">
        <f>RES_hhdet_numvin!C88</f>
        <v>0</v>
      </c>
      <c r="D99" s="138">
        <f>RES_hhdet_numvin!D88</f>
        <v>0</v>
      </c>
      <c r="E99" s="138">
        <f>RES_hhdet_numvin!E88</f>
        <v>0</v>
      </c>
      <c r="F99" s="138">
        <f>RES_hhdet_numvin!F88</f>
        <v>0</v>
      </c>
      <c r="G99" s="138">
        <f>RES_hhdet_numvin!G88</f>
        <v>0</v>
      </c>
      <c r="H99" s="138">
        <f>RES_hhdet_numvin!H88</f>
        <v>0</v>
      </c>
      <c r="I99" s="138">
        <f>RES_hhdet_numvin!I88</f>
        <v>0</v>
      </c>
      <c r="J99" s="138">
        <f>RES_hhdet_numvin!J88</f>
        <v>166</v>
      </c>
      <c r="K99" s="138">
        <f>RES_hhdet_numvin!K88</f>
        <v>249</v>
      </c>
      <c r="L99" s="138">
        <f>RES_hhdet_numvin!L88</f>
        <v>452</v>
      </c>
      <c r="M99" s="138">
        <f>RES_hhdet_numvin!M88</f>
        <v>480</v>
      </c>
      <c r="N99" s="138">
        <f>RES_hhdet_numvin!N88</f>
        <v>644</v>
      </c>
      <c r="O99" s="138">
        <f>RES_hhdet_numvin!O88</f>
        <v>696</v>
      </c>
      <c r="P99" s="138">
        <f>RES_hhdet_numvin!P88</f>
        <v>302</v>
      </c>
      <c r="Q99" s="138">
        <f>RES_hhdet_numvin!Q88</f>
        <v>837</v>
      </c>
      <c r="R99" s="138">
        <f>RES_hhdet_numvin!R88</f>
        <v>2038</v>
      </c>
      <c r="S99" s="138">
        <f>RES_hhdet_numvin!S88</f>
        <v>3142</v>
      </c>
      <c r="T99" s="138">
        <f>RES_hhdet_numvin!T88</f>
        <v>2739</v>
      </c>
      <c r="U99" s="138">
        <f>RES_hhdet_numvin!U88</f>
        <v>2594</v>
      </c>
      <c r="V99" s="138">
        <f>RES_hhdet_numvin!V88</f>
        <v>6084</v>
      </c>
      <c r="W99" s="138">
        <f>RES_hhdet_numvin!W88</f>
        <v>5664</v>
      </c>
      <c r="X99" s="138">
        <f>RES_hhdet_numvin!X88</f>
        <v>36334</v>
      </c>
      <c r="Y99" s="138">
        <f>RES_hhdet_numvin!Y88</f>
        <v>19565</v>
      </c>
      <c r="DA99" s="63" t="s">
        <v>1526</v>
      </c>
    </row>
    <row r="100" spans="1:105" ht="12" customHeight="1" x14ac:dyDescent="0.25">
      <c r="A100" s="97" t="s">
        <v>131</v>
      </c>
      <c r="B100" s="138">
        <f>RES_hhdet_numvin!B89</f>
        <v>0</v>
      </c>
      <c r="C100" s="138">
        <f>RES_hhdet_numvin!C89</f>
        <v>0</v>
      </c>
      <c r="D100" s="138">
        <f>RES_hhdet_numvin!D89</f>
        <v>0</v>
      </c>
      <c r="E100" s="138">
        <f>RES_hhdet_numvin!E89</f>
        <v>0</v>
      </c>
      <c r="F100" s="138">
        <f>RES_hhdet_numvin!F89</f>
        <v>0</v>
      </c>
      <c r="G100" s="138">
        <f>RES_hhdet_numvin!G89</f>
        <v>0</v>
      </c>
      <c r="H100" s="138">
        <f>RES_hhdet_numvin!H89</f>
        <v>0</v>
      </c>
      <c r="I100" s="138">
        <f>RES_hhdet_numvin!I89</f>
        <v>0</v>
      </c>
      <c r="J100" s="138">
        <f>RES_hhdet_numvin!J89</f>
        <v>0</v>
      </c>
      <c r="K100" s="138">
        <f>RES_hhdet_numvin!K89</f>
        <v>0</v>
      </c>
      <c r="L100" s="138">
        <f>RES_hhdet_numvin!L89</f>
        <v>0</v>
      </c>
      <c r="M100" s="138">
        <f>RES_hhdet_numvin!M89</f>
        <v>0</v>
      </c>
      <c r="N100" s="138">
        <f>RES_hhdet_numvin!N89</f>
        <v>0</v>
      </c>
      <c r="O100" s="138">
        <f>RES_hhdet_numvin!O89</f>
        <v>3</v>
      </c>
      <c r="P100" s="138">
        <f>RES_hhdet_numvin!P89</f>
        <v>0</v>
      </c>
      <c r="Q100" s="138">
        <f>RES_hhdet_numvin!Q89</f>
        <v>1</v>
      </c>
      <c r="R100" s="138">
        <f>RES_hhdet_numvin!R89</f>
        <v>7</v>
      </c>
      <c r="S100" s="138">
        <f>RES_hhdet_numvin!S89</f>
        <v>8</v>
      </c>
      <c r="T100" s="138">
        <f>RES_hhdet_numvin!T89</f>
        <v>6</v>
      </c>
      <c r="U100" s="138">
        <f>RES_hhdet_numvin!U89</f>
        <v>2</v>
      </c>
      <c r="V100" s="138">
        <f>RES_hhdet_numvin!V89</f>
        <v>3</v>
      </c>
      <c r="W100" s="138">
        <f>RES_hhdet_numvin!W89</f>
        <v>3</v>
      </c>
      <c r="X100" s="138">
        <f>RES_hhdet_numvin!X89</f>
        <v>230</v>
      </c>
      <c r="Y100" s="138">
        <f>RES_hhdet_numvin!Y89</f>
        <v>42</v>
      </c>
      <c r="DA100" s="63" t="s">
        <v>1527</v>
      </c>
    </row>
    <row r="101" spans="1:105" ht="12" hidden="1" customHeight="1" x14ac:dyDescent="0.25">
      <c r="A101" s="108" t="s">
        <v>202</v>
      </c>
      <c r="B101" s="138">
        <f>RES_hhdet_numvin!B90</f>
        <v>0</v>
      </c>
      <c r="C101" s="138">
        <f>RES_hhdet_numvin!C90</f>
        <v>0</v>
      </c>
      <c r="D101" s="138">
        <f>RES_hhdet_numvin!D90</f>
        <v>0</v>
      </c>
      <c r="E101" s="138">
        <f>RES_hhdet_numvin!E90</f>
        <v>0</v>
      </c>
      <c r="F101" s="138">
        <f>RES_hhdet_numvin!F90</f>
        <v>0</v>
      </c>
      <c r="G101" s="138">
        <f>RES_hhdet_numvin!G90</f>
        <v>0</v>
      </c>
      <c r="H101" s="138">
        <f>RES_hhdet_numvin!H90</f>
        <v>0</v>
      </c>
      <c r="I101" s="138">
        <f>RES_hhdet_numvin!I90</f>
        <v>0</v>
      </c>
      <c r="J101" s="138">
        <f>RES_hhdet_numvin!J90</f>
        <v>0</v>
      </c>
      <c r="K101" s="138">
        <f>RES_hhdet_numvin!K90</f>
        <v>0</v>
      </c>
      <c r="L101" s="138">
        <f>RES_hhdet_numvin!L90</f>
        <v>0</v>
      </c>
      <c r="M101" s="138">
        <f>RES_hhdet_numvin!M90</f>
        <v>0</v>
      </c>
      <c r="N101" s="138">
        <f>RES_hhdet_numvin!N90</f>
        <v>0</v>
      </c>
      <c r="O101" s="138">
        <f>RES_hhdet_numvin!O90</f>
        <v>0</v>
      </c>
      <c r="P101" s="138">
        <f>RES_hhdet_numvin!P90</f>
        <v>0</v>
      </c>
      <c r="Q101" s="138">
        <f>RES_hhdet_numvin!Q90</f>
        <v>0</v>
      </c>
      <c r="R101" s="138">
        <f>RES_hhdet_numvin!R90</f>
        <v>0</v>
      </c>
      <c r="S101" s="138">
        <f>RES_hhdet_numvin!S90</f>
        <v>0</v>
      </c>
      <c r="T101" s="138">
        <f>RES_hhdet_numvin!T90</f>
        <v>0</v>
      </c>
      <c r="U101" s="138">
        <f>RES_hhdet_numvin!U90</f>
        <v>0</v>
      </c>
      <c r="V101" s="138">
        <f>RES_hhdet_numvin!V90</f>
        <v>0</v>
      </c>
      <c r="W101" s="138">
        <f>RES_hhdet_numvin!W90</f>
        <v>0</v>
      </c>
      <c r="X101" s="138">
        <f>RES_hhdet_numvin!X90</f>
        <v>0</v>
      </c>
      <c r="Y101" s="138">
        <f>RES_hhdet_numvin!Y90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RES_hhdet_numvin!B91</f>
        <v>0</v>
      </c>
      <c r="C102" s="138">
        <f>RES_hhdet_numvin!C91</f>
        <v>0</v>
      </c>
      <c r="D102" s="138">
        <f>RES_hhdet_numvin!D91</f>
        <v>0</v>
      </c>
      <c r="E102" s="138">
        <f>RES_hhdet_numvin!E91</f>
        <v>0</v>
      </c>
      <c r="F102" s="138">
        <f>RES_hhdet_numvin!F91</f>
        <v>0</v>
      </c>
      <c r="G102" s="138">
        <f>RES_hhdet_numvin!G91</f>
        <v>0</v>
      </c>
      <c r="H102" s="138">
        <f>RES_hhdet_numvin!H91</f>
        <v>0</v>
      </c>
      <c r="I102" s="138">
        <f>RES_hhdet_numvin!I91</f>
        <v>0</v>
      </c>
      <c r="J102" s="138">
        <f>RES_hhdet_numvin!J91</f>
        <v>0</v>
      </c>
      <c r="K102" s="138">
        <f>RES_hhdet_numvin!K91</f>
        <v>0</v>
      </c>
      <c r="L102" s="138">
        <f>RES_hhdet_numvin!L91</f>
        <v>0</v>
      </c>
      <c r="M102" s="138">
        <f>RES_hhdet_numvin!M91</f>
        <v>0</v>
      </c>
      <c r="N102" s="138">
        <f>RES_hhdet_numvin!N91</f>
        <v>0</v>
      </c>
      <c r="O102" s="138">
        <f>RES_hhdet_numvin!O91</f>
        <v>0</v>
      </c>
      <c r="P102" s="138">
        <f>RES_hhdet_numvin!P91</f>
        <v>0</v>
      </c>
      <c r="Q102" s="138">
        <f>RES_hhdet_numvin!Q91</f>
        <v>0</v>
      </c>
      <c r="R102" s="138">
        <f>RES_hhdet_numvin!R91</f>
        <v>0</v>
      </c>
      <c r="S102" s="138">
        <f>RES_hhdet_numvin!S91</f>
        <v>0</v>
      </c>
      <c r="T102" s="138">
        <f>RES_hhdet_numvin!T91</f>
        <v>0</v>
      </c>
      <c r="U102" s="138">
        <f>RES_hhdet_numvin!U91</f>
        <v>0</v>
      </c>
      <c r="V102" s="138">
        <f>RES_hhdet_numvin!V91</f>
        <v>0</v>
      </c>
      <c r="W102" s="138">
        <f>RES_hhdet_numvin!W91</f>
        <v>0</v>
      </c>
      <c r="X102" s="138">
        <f>RES_hhdet_numvin!X91</f>
        <v>0</v>
      </c>
      <c r="Y102" s="138">
        <f>RES_hhdet_numvin!Y91</f>
        <v>0</v>
      </c>
      <c r="DA102" s="63"/>
    </row>
    <row r="103" spans="1:105" ht="12" customHeight="1" x14ac:dyDescent="0.25">
      <c r="A103" s="97" t="s">
        <v>124</v>
      </c>
      <c r="B103" s="138">
        <f>RES_hhdet_numvin!B92</f>
        <v>0</v>
      </c>
      <c r="C103" s="138">
        <f>RES_hhdet_numvin!C92</f>
        <v>0</v>
      </c>
      <c r="D103" s="138">
        <f>RES_hhdet_numvin!D92</f>
        <v>0</v>
      </c>
      <c r="E103" s="138">
        <f>RES_hhdet_numvin!E92</f>
        <v>0</v>
      </c>
      <c r="F103" s="138">
        <f>RES_hhdet_numvin!F92</f>
        <v>0</v>
      </c>
      <c r="G103" s="138">
        <f>RES_hhdet_numvin!G92</f>
        <v>0</v>
      </c>
      <c r="H103" s="138">
        <f>RES_hhdet_numvin!H92</f>
        <v>0</v>
      </c>
      <c r="I103" s="138">
        <f>RES_hhdet_numvin!I92</f>
        <v>0</v>
      </c>
      <c r="J103" s="138">
        <f>RES_hhdet_numvin!J92</f>
        <v>0</v>
      </c>
      <c r="K103" s="138">
        <f>RES_hhdet_numvin!K92</f>
        <v>0</v>
      </c>
      <c r="L103" s="138">
        <f>RES_hhdet_numvin!L92</f>
        <v>0</v>
      </c>
      <c r="M103" s="138">
        <f>RES_hhdet_numvin!M92</f>
        <v>0</v>
      </c>
      <c r="N103" s="138">
        <f>RES_hhdet_numvin!N92</f>
        <v>0</v>
      </c>
      <c r="O103" s="138">
        <f>RES_hhdet_numvin!O92</f>
        <v>0</v>
      </c>
      <c r="P103" s="138">
        <f>RES_hhdet_numvin!P92</f>
        <v>0</v>
      </c>
      <c r="Q103" s="138">
        <f>RES_hhdet_numvin!Q92</f>
        <v>0</v>
      </c>
      <c r="R103" s="138">
        <f>RES_hhdet_numvin!R92</f>
        <v>2791</v>
      </c>
      <c r="S103" s="138">
        <f>RES_hhdet_numvin!S92</f>
        <v>4337</v>
      </c>
      <c r="T103" s="138">
        <f>RES_hhdet_numvin!T92</f>
        <v>5948</v>
      </c>
      <c r="U103" s="138">
        <f>RES_hhdet_numvin!U92</f>
        <v>7728</v>
      </c>
      <c r="V103" s="138">
        <f>RES_hhdet_numvin!V92</f>
        <v>9505</v>
      </c>
      <c r="W103" s="138">
        <f>RES_hhdet_numvin!W92</f>
        <v>11860</v>
      </c>
      <c r="X103" s="138">
        <f>RES_hhdet_numvin!X92</f>
        <v>13296</v>
      </c>
      <c r="Y103" s="138">
        <f>RES_hhdet_numvin!Y92</f>
        <v>13123</v>
      </c>
      <c r="DA103" s="63" t="s">
        <v>1528</v>
      </c>
    </row>
    <row r="104" spans="1:105" ht="12" customHeight="1" x14ac:dyDescent="0.25">
      <c r="A104" s="97" t="s">
        <v>123</v>
      </c>
      <c r="B104" s="138">
        <f>RES_hhdet_numvin!B93</f>
        <v>0</v>
      </c>
      <c r="C104" s="138">
        <f>RES_hhdet_numvin!C93</f>
        <v>0</v>
      </c>
      <c r="D104" s="138">
        <f>RES_hhdet_numvin!D93</f>
        <v>0</v>
      </c>
      <c r="E104" s="138">
        <f>RES_hhdet_numvin!E93</f>
        <v>0</v>
      </c>
      <c r="F104" s="138">
        <f>RES_hhdet_numvin!F93</f>
        <v>0</v>
      </c>
      <c r="G104" s="138">
        <f>RES_hhdet_numvin!G93</f>
        <v>0</v>
      </c>
      <c r="H104" s="138">
        <f>RES_hhdet_numvin!H93</f>
        <v>0</v>
      </c>
      <c r="I104" s="138">
        <f>RES_hhdet_numvin!I93</f>
        <v>0</v>
      </c>
      <c r="J104" s="138">
        <f>RES_hhdet_numvin!J93</f>
        <v>0</v>
      </c>
      <c r="K104" s="138">
        <f>RES_hhdet_numvin!K93</f>
        <v>0</v>
      </c>
      <c r="L104" s="138">
        <f>RES_hhdet_numvin!L93</f>
        <v>0</v>
      </c>
      <c r="M104" s="138">
        <f>RES_hhdet_numvin!M93</f>
        <v>0</v>
      </c>
      <c r="N104" s="138">
        <f>RES_hhdet_numvin!N93</f>
        <v>0</v>
      </c>
      <c r="O104" s="138">
        <f>RES_hhdet_numvin!O93</f>
        <v>0</v>
      </c>
      <c r="P104" s="138">
        <f>RES_hhdet_numvin!P93</f>
        <v>0</v>
      </c>
      <c r="Q104" s="138">
        <f>RES_hhdet_numvin!Q93</f>
        <v>0</v>
      </c>
      <c r="R104" s="138">
        <f>RES_hhdet_numvin!R93</f>
        <v>9</v>
      </c>
      <c r="S104" s="138">
        <f>RES_hhdet_numvin!S93</f>
        <v>10</v>
      </c>
      <c r="T104" s="138">
        <f>RES_hhdet_numvin!T93</f>
        <v>10</v>
      </c>
      <c r="U104" s="138">
        <f>RES_hhdet_numvin!U93</f>
        <v>10</v>
      </c>
      <c r="V104" s="138">
        <f>RES_hhdet_numvin!V93</f>
        <v>19</v>
      </c>
      <c r="W104" s="138">
        <f>RES_hhdet_numvin!W93</f>
        <v>25</v>
      </c>
      <c r="X104" s="138">
        <f>RES_hhdet_numvin!X93</f>
        <v>100</v>
      </c>
      <c r="Y104" s="138">
        <f>RES_hhdet_numvin!Y93</f>
        <v>41</v>
      </c>
      <c r="DA104" s="63" t="s">
        <v>1529</v>
      </c>
    </row>
    <row r="105" spans="1:105" ht="12" hidden="1" customHeight="1" x14ac:dyDescent="0.25">
      <c r="A105" s="108" t="s">
        <v>50</v>
      </c>
      <c r="B105" s="138">
        <f>RES_hhdet_numvin!B94</f>
        <v>0</v>
      </c>
      <c r="C105" s="138">
        <f>RES_hhdet_numvin!C94</f>
        <v>0</v>
      </c>
      <c r="D105" s="138">
        <f>RES_hhdet_numvin!D94</f>
        <v>0</v>
      </c>
      <c r="E105" s="138">
        <f>RES_hhdet_numvin!E94</f>
        <v>0</v>
      </c>
      <c r="F105" s="138">
        <f>RES_hhdet_numvin!F94</f>
        <v>0</v>
      </c>
      <c r="G105" s="138">
        <f>RES_hhdet_numvin!G94</f>
        <v>0</v>
      </c>
      <c r="H105" s="138">
        <f>RES_hhdet_numvin!H94</f>
        <v>0</v>
      </c>
      <c r="I105" s="138">
        <f>RES_hhdet_numvin!I94</f>
        <v>0</v>
      </c>
      <c r="J105" s="138">
        <f>RES_hhdet_numvin!J94</f>
        <v>0</v>
      </c>
      <c r="K105" s="138">
        <f>RES_hhdet_numvin!K94</f>
        <v>0</v>
      </c>
      <c r="L105" s="138">
        <f>RES_hhdet_numvin!L94</f>
        <v>0</v>
      </c>
      <c r="M105" s="138">
        <f>RES_hhdet_numvin!M94</f>
        <v>0</v>
      </c>
      <c r="N105" s="138">
        <f>RES_hhdet_numvin!N94</f>
        <v>0</v>
      </c>
      <c r="O105" s="138">
        <f>RES_hhdet_numvin!O94</f>
        <v>0</v>
      </c>
      <c r="P105" s="138">
        <f>RES_hhdet_numvin!P94</f>
        <v>0</v>
      </c>
      <c r="Q105" s="138">
        <f>RES_hhdet_numvin!Q94</f>
        <v>0</v>
      </c>
      <c r="R105" s="138">
        <f>RES_hhdet_numvin!R94</f>
        <v>0</v>
      </c>
      <c r="S105" s="138">
        <f>RES_hhdet_numvin!S94</f>
        <v>0</v>
      </c>
      <c r="T105" s="138">
        <f>RES_hhdet_numvin!T94</f>
        <v>0</v>
      </c>
      <c r="U105" s="138">
        <f>RES_hhdet_numvin!U94</f>
        <v>0</v>
      </c>
      <c r="V105" s="138">
        <f>RES_hhdet_numvin!V94</f>
        <v>0</v>
      </c>
      <c r="W105" s="138">
        <f>RES_hhdet_numvin!W94</f>
        <v>0</v>
      </c>
      <c r="X105" s="138">
        <f>RES_hhdet_numvin!X94</f>
        <v>0</v>
      </c>
      <c r="Y105" s="138">
        <f>RES_hhdet_numvin!Y94</f>
        <v>0</v>
      </c>
      <c r="DA105" s="63"/>
    </row>
    <row r="106" spans="1:105" ht="12" hidden="1" customHeight="1" x14ac:dyDescent="0.25">
      <c r="A106" s="108" t="s">
        <v>52</v>
      </c>
      <c r="B106" s="138">
        <f>RES_hhdet_numvin!B95</f>
        <v>0</v>
      </c>
      <c r="C106" s="138">
        <f>RES_hhdet_numvin!C95</f>
        <v>0</v>
      </c>
      <c r="D106" s="138">
        <f>RES_hhdet_numvin!D95</f>
        <v>0</v>
      </c>
      <c r="E106" s="138">
        <f>RES_hhdet_numvin!E95</f>
        <v>0</v>
      </c>
      <c r="F106" s="138">
        <f>RES_hhdet_numvin!F95</f>
        <v>0</v>
      </c>
      <c r="G106" s="138">
        <f>RES_hhdet_numvin!G95</f>
        <v>0</v>
      </c>
      <c r="H106" s="138">
        <f>RES_hhdet_numvin!H95</f>
        <v>0</v>
      </c>
      <c r="I106" s="138">
        <f>RES_hhdet_numvin!I95</f>
        <v>0</v>
      </c>
      <c r="J106" s="138">
        <f>RES_hhdet_numvin!J95</f>
        <v>0</v>
      </c>
      <c r="K106" s="138">
        <f>RES_hhdet_numvin!K95</f>
        <v>0</v>
      </c>
      <c r="L106" s="138">
        <f>RES_hhdet_numvin!L95</f>
        <v>0</v>
      </c>
      <c r="M106" s="138">
        <f>RES_hhdet_numvin!M95</f>
        <v>0</v>
      </c>
      <c r="N106" s="138">
        <f>RES_hhdet_numvin!N95</f>
        <v>0</v>
      </c>
      <c r="O106" s="138">
        <f>RES_hhdet_numvin!O95</f>
        <v>0</v>
      </c>
      <c r="P106" s="138">
        <f>RES_hhdet_numvin!P95</f>
        <v>0</v>
      </c>
      <c r="Q106" s="138">
        <f>RES_hhdet_numvin!Q95</f>
        <v>0</v>
      </c>
      <c r="R106" s="138">
        <f>RES_hhdet_numvin!R95</f>
        <v>0</v>
      </c>
      <c r="S106" s="138">
        <f>RES_hhdet_numvin!S95</f>
        <v>0</v>
      </c>
      <c r="T106" s="138">
        <f>RES_hhdet_numvin!T95</f>
        <v>0</v>
      </c>
      <c r="U106" s="138">
        <f>RES_hhdet_numvin!U95</f>
        <v>0</v>
      </c>
      <c r="V106" s="138">
        <f>RES_hhdet_numvin!V95</f>
        <v>0</v>
      </c>
      <c r="W106" s="138">
        <f>RES_hhdet_numvin!W95</f>
        <v>0</v>
      </c>
      <c r="X106" s="138">
        <f>RES_hhdet_numvin!X95</f>
        <v>0</v>
      </c>
      <c r="Y106" s="138">
        <f>RES_hhdet_numvin!Y95</f>
        <v>0</v>
      </c>
      <c r="DA106" s="63"/>
    </row>
    <row r="107" spans="1:105" ht="12" customHeight="1" x14ac:dyDescent="0.25">
      <c r="A107" s="97" t="s">
        <v>122</v>
      </c>
      <c r="B107" s="138">
        <f>RES_hhdet_numvin!B96</f>
        <v>0</v>
      </c>
      <c r="C107" s="138">
        <f>RES_hhdet_numvin!C96</f>
        <v>0</v>
      </c>
      <c r="D107" s="138">
        <f>RES_hhdet_numvin!D96</f>
        <v>0</v>
      </c>
      <c r="E107" s="138">
        <f>RES_hhdet_numvin!E96</f>
        <v>0</v>
      </c>
      <c r="F107" s="138">
        <f>RES_hhdet_numvin!F96</f>
        <v>0</v>
      </c>
      <c r="G107" s="138">
        <f>RES_hhdet_numvin!G96</f>
        <v>0</v>
      </c>
      <c r="H107" s="138">
        <f>RES_hhdet_numvin!H96</f>
        <v>0</v>
      </c>
      <c r="I107" s="138">
        <f>RES_hhdet_numvin!I96</f>
        <v>0</v>
      </c>
      <c r="J107" s="138">
        <f>RES_hhdet_numvin!J96</f>
        <v>0</v>
      </c>
      <c r="K107" s="138">
        <f>RES_hhdet_numvin!K96</f>
        <v>0</v>
      </c>
      <c r="L107" s="138">
        <f>RES_hhdet_numvin!L96</f>
        <v>0</v>
      </c>
      <c r="M107" s="138">
        <f>RES_hhdet_numvin!M96</f>
        <v>0</v>
      </c>
      <c r="N107" s="138">
        <f>RES_hhdet_numvin!N96</f>
        <v>0</v>
      </c>
      <c r="O107" s="138">
        <f>RES_hhdet_numvin!O96</f>
        <v>0</v>
      </c>
      <c r="P107" s="138">
        <f>RES_hhdet_numvin!P96</f>
        <v>0</v>
      </c>
      <c r="Q107" s="138">
        <f>RES_hhdet_numvin!Q96</f>
        <v>0</v>
      </c>
      <c r="R107" s="138">
        <f>RES_hhdet_numvin!R96</f>
        <v>19571</v>
      </c>
      <c r="S107" s="138">
        <f>RES_hhdet_numvin!S96</f>
        <v>32189</v>
      </c>
      <c r="T107" s="138">
        <f>RES_hhdet_numvin!T96</f>
        <v>43343</v>
      </c>
      <c r="U107" s="138">
        <f>RES_hhdet_numvin!U96</f>
        <v>46998</v>
      </c>
      <c r="V107" s="138">
        <f>RES_hhdet_numvin!V96</f>
        <v>52943</v>
      </c>
      <c r="W107" s="138">
        <f>RES_hhdet_numvin!W96</f>
        <v>67392</v>
      </c>
      <c r="X107" s="138">
        <f>RES_hhdet_numvin!X96</f>
        <v>9888</v>
      </c>
      <c r="Y107" s="138">
        <f>RES_hhdet_numvin!Y96</f>
        <v>54113</v>
      </c>
      <c r="DA107" s="63" t="s">
        <v>1530</v>
      </c>
    </row>
    <row r="108" spans="1:105" ht="12" customHeight="1" x14ac:dyDescent="0.25">
      <c r="A108" s="97" t="s">
        <v>121</v>
      </c>
      <c r="B108" s="138">
        <f>RES_hhdet_numvin!B97</f>
        <v>0</v>
      </c>
      <c r="C108" s="138">
        <f>RES_hhdet_numvin!C97</f>
        <v>0</v>
      </c>
      <c r="D108" s="138">
        <f>RES_hhdet_numvin!D97</f>
        <v>0</v>
      </c>
      <c r="E108" s="138">
        <f>RES_hhdet_numvin!E97</f>
        <v>0</v>
      </c>
      <c r="F108" s="138">
        <f>RES_hhdet_numvin!F97</f>
        <v>0</v>
      </c>
      <c r="G108" s="138">
        <f>RES_hhdet_numvin!G97</f>
        <v>0</v>
      </c>
      <c r="H108" s="138">
        <f>RES_hhdet_numvin!H97</f>
        <v>0</v>
      </c>
      <c r="I108" s="138">
        <f>RES_hhdet_numvin!I97</f>
        <v>0</v>
      </c>
      <c r="J108" s="138">
        <f>RES_hhdet_numvin!J97</f>
        <v>0</v>
      </c>
      <c r="K108" s="138">
        <f>RES_hhdet_numvin!K97</f>
        <v>0</v>
      </c>
      <c r="L108" s="138">
        <f>RES_hhdet_numvin!L97</f>
        <v>0</v>
      </c>
      <c r="M108" s="138">
        <f>RES_hhdet_numvin!M97</f>
        <v>0</v>
      </c>
      <c r="N108" s="138">
        <f>RES_hhdet_numvin!N97</f>
        <v>0</v>
      </c>
      <c r="O108" s="138">
        <f>RES_hhdet_numvin!O97</f>
        <v>0</v>
      </c>
      <c r="P108" s="138">
        <f>RES_hhdet_numvin!P97</f>
        <v>0</v>
      </c>
      <c r="Q108" s="138">
        <f>RES_hhdet_numvin!Q97</f>
        <v>0</v>
      </c>
      <c r="R108" s="138">
        <f>RES_hhdet_numvin!R97</f>
        <v>4996</v>
      </c>
      <c r="S108" s="138">
        <f>RES_hhdet_numvin!S97</f>
        <v>9592</v>
      </c>
      <c r="T108" s="138">
        <f>RES_hhdet_numvin!T97</f>
        <v>7008</v>
      </c>
      <c r="U108" s="138">
        <f>RES_hhdet_numvin!U97</f>
        <v>6202</v>
      </c>
      <c r="V108" s="138">
        <f>RES_hhdet_numvin!V97</f>
        <v>7626</v>
      </c>
      <c r="W108" s="138">
        <f>RES_hhdet_numvin!W97</f>
        <v>16335</v>
      </c>
      <c r="X108" s="138">
        <f>RES_hhdet_numvin!X97</f>
        <v>57000</v>
      </c>
      <c r="Y108" s="138">
        <f>RES_hhdet_numvin!Y97</f>
        <v>21745</v>
      </c>
      <c r="DA108" s="63" t="s">
        <v>1531</v>
      </c>
    </row>
    <row r="109" spans="1:105" ht="12" hidden="1" customHeight="1" x14ac:dyDescent="0.25">
      <c r="A109" s="108" t="s">
        <v>53</v>
      </c>
      <c r="B109" s="138">
        <f>RES_hhdet_numvin!B98</f>
        <v>0</v>
      </c>
      <c r="C109" s="138">
        <f>RES_hhdet_numvin!C98</f>
        <v>0</v>
      </c>
      <c r="D109" s="138">
        <f>RES_hhdet_numvin!D98</f>
        <v>0</v>
      </c>
      <c r="E109" s="138">
        <f>RES_hhdet_numvin!E98</f>
        <v>0</v>
      </c>
      <c r="F109" s="138">
        <f>RES_hhdet_numvin!F98</f>
        <v>0</v>
      </c>
      <c r="G109" s="138">
        <f>RES_hhdet_numvin!G98</f>
        <v>0</v>
      </c>
      <c r="H109" s="138">
        <f>RES_hhdet_numvin!H98</f>
        <v>0</v>
      </c>
      <c r="I109" s="138">
        <f>RES_hhdet_numvin!I98</f>
        <v>0</v>
      </c>
      <c r="J109" s="138">
        <f>RES_hhdet_numvin!J98</f>
        <v>0</v>
      </c>
      <c r="K109" s="138">
        <f>RES_hhdet_numvin!K98</f>
        <v>0</v>
      </c>
      <c r="L109" s="138">
        <f>RES_hhdet_numvin!L98</f>
        <v>0</v>
      </c>
      <c r="M109" s="138">
        <f>RES_hhdet_numvin!M98</f>
        <v>0</v>
      </c>
      <c r="N109" s="138">
        <f>RES_hhdet_numvin!N98</f>
        <v>0</v>
      </c>
      <c r="O109" s="138">
        <f>RES_hhdet_numvin!O98</f>
        <v>0</v>
      </c>
      <c r="P109" s="138">
        <f>RES_hhdet_numvin!P98</f>
        <v>0</v>
      </c>
      <c r="Q109" s="138">
        <f>RES_hhdet_numvin!Q98</f>
        <v>0</v>
      </c>
      <c r="R109" s="138">
        <f>RES_hhdet_numvin!R98</f>
        <v>0</v>
      </c>
      <c r="S109" s="138">
        <f>RES_hhdet_numvin!S98</f>
        <v>0</v>
      </c>
      <c r="T109" s="138">
        <f>RES_hhdet_numvin!T98</f>
        <v>0</v>
      </c>
      <c r="U109" s="138">
        <f>RES_hhdet_numvin!U98</f>
        <v>0</v>
      </c>
      <c r="V109" s="138">
        <f>RES_hhdet_numvin!V98</f>
        <v>0</v>
      </c>
      <c r="W109" s="138">
        <f>RES_hhdet_numvin!W98</f>
        <v>0</v>
      </c>
      <c r="X109" s="138">
        <f>RES_hhdet_numvin!X98</f>
        <v>0</v>
      </c>
      <c r="Y109" s="138">
        <f>RES_hhdet_numvin!Y98</f>
        <v>0</v>
      </c>
      <c r="DA109" s="63"/>
    </row>
    <row r="110" spans="1:105" ht="12" hidden="1" customHeight="1" x14ac:dyDescent="0.25">
      <c r="A110" s="103" t="s">
        <v>52</v>
      </c>
      <c r="B110" s="148">
        <f>RES_hhdet_numvin!B99</f>
        <v>0</v>
      </c>
      <c r="C110" s="148">
        <f>RES_hhdet_numvin!C99</f>
        <v>0</v>
      </c>
      <c r="D110" s="148">
        <f>RES_hhdet_numvin!D99</f>
        <v>0</v>
      </c>
      <c r="E110" s="148">
        <f>RES_hhdet_numvin!E99</f>
        <v>0</v>
      </c>
      <c r="F110" s="148">
        <f>RES_hhdet_numvin!F99</f>
        <v>0</v>
      </c>
      <c r="G110" s="148">
        <f>RES_hhdet_numvin!G99</f>
        <v>0</v>
      </c>
      <c r="H110" s="148">
        <f>RES_hhdet_numvin!H99</f>
        <v>0</v>
      </c>
      <c r="I110" s="148">
        <f>RES_hhdet_numvin!I99</f>
        <v>0</v>
      </c>
      <c r="J110" s="148">
        <f>RES_hhdet_numvin!J99</f>
        <v>0</v>
      </c>
      <c r="K110" s="148">
        <f>RES_hhdet_numvin!K99</f>
        <v>0</v>
      </c>
      <c r="L110" s="148">
        <f>RES_hhdet_numvin!L99</f>
        <v>0</v>
      </c>
      <c r="M110" s="148">
        <f>RES_hhdet_numvin!M99</f>
        <v>0</v>
      </c>
      <c r="N110" s="148">
        <f>RES_hhdet_numvin!N99</f>
        <v>0</v>
      </c>
      <c r="O110" s="148">
        <f>RES_hhdet_numvin!O99</f>
        <v>0</v>
      </c>
      <c r="P110" s="148">
        <f>RES_hhdet_numvin!P99</f>
        <v>0</v>
      </c>
      <c r="Q110" s="148">
        <f>RES_hhdet_numvin!Q99</f>
        <v>0</v>
      </c>
      <c r="R110" s="148">
        <f>RES_hhdet_numvin!R99</f>
        <v>0</v>
      </c>
      <c r="S110" s="148">
        <f>RES_hhdet_numvin!S99</f>
        <v>0</v>
      </c>
      <c r="T110" s="148">
        <f>RES_hhdet_numvin!T99</f>
        <v>0</v>
      </c>
      <c r="U110" s="148">
        <f>RES_hhdet_numvin!U99</f>
        <v>0</v>
      </c>
      <c r="V110" s="148">
        <f>RES_hhdet_numvin!V99</f>
        <v>0</v>
      </c>
      <c r="W110" s="148">
        <f>RES_hhdet_numvin!W99</f>
        <v>0</v>
      </c>
      <c r="X110" s="148">
        <f>RES_hhdet_numvin!X99</f>
        <v>0</v>
      </c>
      <c r="Y110" s="148">
        <f>RES_hhdet_numvin!Y99</f>
        <v>0</v>
      </c>
      <c r="DA110" s="132"/>
    </row>
    <row r="111" spans="1:105" ht="12" customHeight="1" x14ac:dyDescent="0.25">
      <c r="A111" s="125" t="s">
        <v>54</v>
      </c>
      <c r="B111" s="150">
        <f>RES_hhdet_numvin!B100</f>
        <v>0</v>
      </c>
      <c r="C111" s="150">
        <f>RES_hhdet_numvin!C100</f>
        <v>0</v>
      </c>
      <c r="D111" s="150">
        <f>RES_hhdet_numvin!D100</f>
        <v>0</v>
      </c>
      <c r="E111" s="150">
        <f>RES_hhdet_numvin!E100</f>
        <v>0</v>
      </c>
      <c r="F111" s="150">
        <f>RES_hhdet_numvin!F100</f>
        <v>0</v>
      </c>
      <c r="G111" s="150">
        <f>RES_hhdet_numvin!G100</f>
        <v>0</v>
      </c>
      <c r="H111" s="150">
        <f>RES_hhdet_numvin!H100</f>
        <v>0</v>
      </c>
      <c r="I111" s="150">
        <f>RES_hhdet_numvin!I100</f>
        <v>0</v>
      </c>
      <c r="J111" s="150">
        <f>RES_hhdet_numvin!J100</f>
        <v>0</v>
      </c>
      <c r="K111" s="150">
        <f>RES_hhdet_numvin!K100</f>
        <v>0</v>
      </c>
      <c r="L111" s="150">
        <f>RES_hhdet_numvin!L100</f>
        <v>0</v>
      </c>
      <c r="M111" s="150">
        <f>RES_hhdet_numvin!M100</f>
        <v>0</v>
      </c>
      <c r="N111" s="150">
        <f>RES_hhdet_numvin!N100</f>
        <v>0</v>
      </c>
      <c r="O111" s="150">
        <f>RES_hhdet_numvin!O100</f>
        <v>0</v>
      </c>
      <c r="P111" s="150">
        <f>RES_hhdet_numvin!P100</f>
        <v>0</v>
      </c>
      <c r="Q111" s="150">
        <f>RES_hhdet_numvin!Q100</f>
        <v>0</v>
      </c>
      <c r="R111" s="150">
        <f>RES_hhdet_numvin!R100</f>
        <v>0</v>
      </c>
      <c r="S111" s="150">
        <f>RES_hhdet_numvin!S100</f>
        <v>0</v>
      </c>
      <c r="T111" s="150">
        <f>RES_hhdet_numvin!T100</f>
        <v>0</v>
      </c>
      <c r="U111" s="150">
        <f>RES_hhdet_numvin!U100</f>
        <v>0</v>
      </c>
      <c r="V111" s="150">
        <f>RES_hhdet_numvin!V100</f>
        <v>0</v>
      </c>
      <c r="W111" s="150">
        <f>RES_hhdet_numvin!W100</f>
        <v>0</v>
      </c>
      <c r="X111" s="150">
        <f>RES_hhdet_numvin!X100</f>
        <v>0</v>
      </c>
      <c r="Y111" s="150">
        <f>RES_hhdet_numvin!Y100</f>
        <v>0</v>
      </c>
      <c r="DA111" s="134"/>
    </row>
    <row r="112" spans="1:105" ht="12" customHeight="1" x14ac:dyDescent="0.25">
      <c r="A112" s="97" t="s">
        <v>202</v>
      </c>
      <c r="B112" s="138">
        <f>RES_hhdet_numvin!B101</f>
        <v>0</v>
      </c>
      <c r="C112" s="138">
        <f>RES_hhdet_numvin!C101</f>
        <v>0</v>
      </c>
      <c r="D112" s="138">
        <f>RES_hhdet_numvin!D101</f>
        <v>0</v>
      </c>
      <c r="E112" s="138">
        <f>RES_hhdet_numvin!E101</f>
        <v>0</v>
      </c>
      <c r="F112" s="138">
        <f>RES_hhdet_numvin!F101</f>
        <v>0</v>
      </c>
      <c r="G112" s="138">
        <f>RES_hhdet_numvin!G101</f>
        <v>0</v>
      </c>
      <c r="H112" s="138">
        <f>RES_hhdet_numvin!H101</f>
        <v>0</v>
      </c>
      <c r="I112" s="138">
        <f>RES_hhdet_numvin!I101</f>
        <v>0</v>
      </c>
      <c r="J112" s="138">
        <f>RES_hhdet_numvin!J101</f>
        <v>0</v>
      </c>
      <c r="K112" s="138">
        <f>RES_hhdet_numvin!K101</f>
        <v>0</v>
      </c>
      <c r="L112" s="138">
        <f>RES_hhdet_numvin!L101</f>
        <v>0</v>
      </c>
      <c r="M112" s="138">
        <f>RES_hhdet_numvin!M101</f>
        <v>0</v>
      </c>
      <c r="N112" s="138">
        <f>RES_hhdet_numvin!N101</f>
        <v>0</v>
      </c>
      <c r="O112" s="138">
        <f>RES_hhdet_numvin!O101</f>
        <v>0</v>
      </c>
      <c r="P112" s="138">
        <f>RES_hhdet_numvin!P101</f>
        <v>0</v>
      </c>
      <c r="Q112" s="138">
        <f>RES_hhdet_numvin!Q101</f>
        <v>0</v>
      </c>
      <c r="R112" s="138">
        <f>RES_hhdet_numvin!R101</f>
        <v>0</v>
      </c>
      <c r="S112" s="138">
        <f>RES_hhdet_numvin!S101</f>
        <v>0</v>
      </c>
      <c r="T112" s="138">
        <f>RES_hhdet_numvin!T101</f>
        <v>0</v>
      </c>
      <c r="U112" s="138">
        <f>RES_hhdet_numvin!U101</f>
        <v>0</v>
      </c>
      <c r="V112" s="138">
        <f>RES_hhdet_numvin!V101</f>
        <v>0</v>
      </c>
      <c r="W112" s="138">
        <f>RES_hhdet_numvin!W101</f>
        <v>0</v>
      </c>
      <c r="X112" s="138">
        <f>RES_hhdet_numvin!X101</f>
        <v>0</v>
      </c>
      <c r="Y112" s="138">
        <f>RES_hhdet_numvin!Y101</f>
        <v>0</v>
      </c>
      <c r="DA112" s="63" t="s">
        <v>1532</v>
      </c>
    </row>
    <row r="113" spans="1:105" ht="12" customHeight="1" x14ac:dyDescent="0.25">
      <c r="A113" s="97" t="s">
        <v>50</v>
      </c>
      <c r="B113" s="138">
        <f>RES_hhdet_numvin!B102</f>
        <v>0</v>
      </c>
      <c r="C113" s="138">
        <f>RES_hhdet_numvin!C102</f>
        <v>0</v>
      </c>
      <c r="D113" s="138">
        <f>RES_hhdet_numvin!D102</f>
        <v>0</v>
      </c>
      <c r="E113" s="138">
        <f>RES_hhdet_numvin!E102</f>
        <v>0</v>
      </c>
      <c r="F113" s="138">
        <f>RES_hhdet_numvin!F102</f>
        <v>0</v>
      </c>
      <c r="G113" s="138">
        <f>RES_hhdet_numvin!G102</f>
        <v>0</v>
      </c>
      <c r="H113" s="138">
        <f>RES_hhdet_numvin!H102</f>
        <v>0</v>
      </c>
      <c r="I113" s="138">
        <f>RES_hhdet_numvin!I102</f>
        <v>0</v>
      </c>
      <c r="J113" s="138">
        <f>RES_hhdet_numvin!J102</f>
        <v>0</v>
      </c>
      <c r="K113" s="138">
        <f>RES_hhdet_numvin!K102</f>
        <v>0</v>
      </c>
      <c r="L113" s="138">
        <f>RES_hhdet_numvin!L102</f>
        <v>0</v>
      </c>
      <c r="M113" s="138">
        <f>RES_hhdet_numvin!M102</f>
        <v>0</v>
      </c>
      <c r="N113" s="138">
        <f>RES_hhdet_numvin!N102</f>
        <v>0</v>
      </c>
      <c r="O113" s="138">
        <f>RES_hhdet_numvin!O102</f>
        <v>0</v>
      </c>
      <c r="P113" s="138">
        <f>RES_hhdet_numvin!P102</f>
        <v>0</v>
      </c>
      <c r="Q113" s="138">
        <f>RES_hhdet_numvin!Q102</f>
        <v>0</v>
      </c>
      <c r="R113" s="138">
        <f>RES_hhdet_numvin!R102</f>
        <v>2257</v>
      </c>
      <c r="S113" s="138">
        <f>RES_hhdet_numvin!S102</f>
        <v>3544</v>
      </c>
      <c r="T113" s="138">
        <f>RES_hhdet_numvin!T102</f>
        <v>3789</v>
      </c>
      <c r="U113" s="138">
        <f>RES_hhdet_numvin!U102</f>
        <v>4369</v>
      </c>
      <c r="V113" s="138">
        <f>RES_hhdet_numvin!V102</f>
        <v>5051</v>
      </c>
      <c r="W113" s="138">
        <f>RES_hhdet_numvin!W102</f>
        <v>7221</v>
      </c>
      <c r="X113" s="138">
        <f>RES_hhdet_numvin!X102</f>
        <v>10239</v>
      </c>
      <c r="Y113" s="138">
        <f>RES_hhdet_numvin!Y102</f>
        <v>9460</v>
      </c>
      <c r="DA113" s="63" t="s">
        <v>1533</v>
      </c>
    </row>
    <row r="114" spans="1:105" ht="12" customHeight="1" x14ac:dyDescent="0.25">
      <c r="A114" s="109" t="s">
        <v>120</v>
      </c>
      <c r="B114" s="39">
        <f>RES_hhdet_numvin!B103</f>
        <v>0</v>
      </c>
      <c r="C114" s="39">
        <f>RES_hhdet_numvin!C103</f>
        <v>0</v>
      </c>
      <c r="D114" s="39">
        <f>RES_hhdet_numvin!D103</f>
        <v>0</v>
      </c>
      <c r="E114" s="39">
        <f>RES_hhdet_numvin!E103</f>
        <v>0</v>
      </c>
      <c r="F114" s="39">
        <f>RES_hhdet_numvin!F103</f>
        <v>0</v>
      </c>
      <c r="G114" s="39">
        <f>RES_hhdet_numvin!G103</f>
        <v>0</v>
      </c>
      <c r="H114" s="39">
        <f>RES_hhdet_numvin!H103</f>
        <v>0</v>
      </c>
      <c r="I114" s="39">
        <f>RES_hhdet_numvin!I103</f>
        <v>0</v>
      </c>
      <c r="J114" s="39">
        <f>RES_hhdet_numvin!J103</f>
        <v>0</v>
      </c>
      <c r="K114" s="39">
        <f>RES_hhdet_numvin!K103</f>
        <v>0</v>
      </c>
      <c r="L114" s="39">
        <f>RES_hhdet_numvin!L103</f>
        <v>0</v>
      </c>
      <c r="M114" s="39">
        <f>RES_hhdet_numvin!M103</f>
        <v>0</v>
      </c>
      <c r="N114" s="39">
        <f>RES_hhdet_numvin!N103</f>
        <v>0</v>
      </c>
      <c r="O114" s="39">
        <f>RES_hhdet_numvin!O103</f>
        <v>0</v>
      </c>
      <c r="P114" s="39">
        <f>RES_hhdet_numvin!P103</f>
        <v>0</v>
      </c>
      <c r="Q114" s="39">
        <f>RES_hhdet_numvin!Q103</f>
        <v>0</v>
      </c>
      <c r="R114" s="39">
        <f>RES_hhdet_numvin!R103</f>
        <v>26205</v>
      </c>
      <c r="S114" s="39">
        <f>RES_hhdet_numvin!S103</f>
        <v>44887</v>
      </c>
      <c r="T114" s="39">
        <f>RES_hhdet_numvin!T103</f>
        <v>55100</v>
      </c>
      <c r="U114" s="39">
        <f>RES_hhdet_numvin!U103</f>
        <v>59264</v>
      </c>
      <c r="V114" s="39">
        <f>RES_hhdet_numvin!V103</f>
        <v>72113</v>
      </c>
      <c r="W114" s="39">
        <f>RES_hhdet_numvin!W103</f>
        <v>95304</v>
      </c>
      <c r="X114" s="39">
        <f>RES_hhdet_numvin!X103</f>
        <v>108152</v>
      </c>
      <c r="Y114" s="39">
        <f>RES_hhdet_numvin!Y103</f>
        <v>101089</v>
      </c>
      <c r="DA114" s="60" t="s">
        <v>1534</v>
      </c>
    </row>
    <row r="116" spans="1:105" s="2" customFormat="1" ht="12" customHeight="1" x14ac:dyDescent="0.25">
      <c r="A116" s="135" t="str">
        <f>RES_hh_SLD!$A$108</f>
        <v>Thermal uses of total stock</v>
      </c>
      <c r="B116" s="136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  <c r="DA116" s="142"/>
    </row>
    <row r="118" spans="1:105" ht="12" customHeight="1" x14ac:dyDescent="0.25">
      <c r="A118" s="116" t="str">
        <f>RES_hh_SLD!$A$110</f>
        <v>Final energy consumption (ktoe)</v>
      </c>
      <c r="B118" s="117">
        <f t="shared" ref="B118:Q118" si="18">B119+B122+B124+B137</f>
        <v>167.90552125093785</v>
      </c>
      <c r="C118" s="117">
        <f t="shared" si="18"/>
        <v>185.98047752715473</v>
      </c>
      <c r="D118" s="117">
        <f t="shared" si="18"/>
        <v>165.09389615956135</v>
      </c>
      <c r="E118" s="117">
        <f t="shared" si="18"/>
        <v>209.56932055146376</v>
      </c>
      <c r="F118" s="117">
        <f t="shared" si="18"/>
        <v>218.29784764637785</v>
      </c>
      <c r="G118" s="117">
        <f t="shared" si="18"/>
        <v>234.24543283677392</v>
      </c>
      <c r="H118" s="117">
        <f t="shared" si="18"/>
        <v>254.34072403628997</v>
      </c>
      <c r="I118" s="117">
        <f t="shared" si="18"/>
        <v>420.65549713021301</v>
      </c>
      <c r="J118" s="117">
        <f t="shared" si="18"/>
        <v>486.75384872203307</v>
      </c>
      <c r="K118" s="117">
        <f t="shared" si="18"/>
        <v>523.49862583977381</v>
      </c>
      <c r="L118" s="117">
        <f t="shared" si="18"/>
        <v>733.85104962833236</v>
      </c>
      <c r="M118" s="117">
        <f t="shared" si="18"/>
        <v>561.59513946033428</v>
      </c>
      <c r="N118" s="117">
        <f t="shared" si="18"/>
        <v>654.22038362453247</v>
      </c>
      <c r="O118" s="117">
        <f t="shared" si="18"/>
        <v>744.96005456741364</v>
      </c>
      <c r="P118" s="117">
        <f t="shared" si="18"/>
        <v>567.76797059738976</v>
      </c>
      <c r="Q118" s="117">
        <f t="shared" si="18"/>
        <v>656.10568188537013</v>
      </c>
      <c r="R118" s="117">
        <f t="shared" ref="R118:V118" si="19">R119+R122+R124+R137</f>
        <v>730.55494589344698</v>
      </c>
      <c r="S118" s="117">
        <f t="shared" si="19"/>
        <v>695.82803451567872</v>
      </c>
      <c r="T118" s="117">
        <f t="shared" si="19"/>
        <v>677.73132025416703</v>
      </c>
      <c r="U118" s="117">
        <f t="shared" si="19"/>
        <v>670.8480387522942</v>
      </c>
      <c r="V118" s="117">
        <f t="shared" si="19"/>
        <v>612.77410625866651</v>
      </c>
      <c r="W118" s="117">
        <f t="shared" ref="W118:Y118" si="20">W119+W122+W124+W137</f>
        <v>737.20197015593851</v>
      </c>
      <c r="X118" s="117">
        <f t="shared" si="20"/>
        <v>673.49124450427496</v>
      </c>
      <c r="Y118" s="117">
        <f t="shared" si="20"/>
        <v>690.58812298851956</v>
      </c>
      <c r="DA118" s="129" t="s">
        <v>1646</v>
      </c>
    </row>
    <row r="119" spans="1:105" ht="12" customHeight="1" x14ac:dyDescent="0.25">
      <c r="A119" s="121" t="s">
        <v>57</v>
      </c>
      <c r="B119" s="122">
        <f t="shared" ref="B119:Q119" si="21">SUM(B120:B121)</f>
        <v>152.25540804227487</v>
      </c>
      <c r="C119" s="122">
        <f t="shared" si="21"/>
        <v>170.75130941221897</v>
      </c>
      <c r="D119" s="122">
        <f t="shared" si="21"/>
        <v>148.60746732245036</v>
      </c>
      <c r="E119" s="122">
        <f t="shared" si="21"/>
        <v>190.31309229473865</v>
      </c>
      <c r="F119" s="122">
        <f t="shared" si="21"/>
        <v>195.0035790741828</v>
      </c>
      <c r="G119" s="122">
        <f t="shared" si="21"/>
        <v>204.03547511575871</v>
      </c>
      <c r="H119" s="122">
        <f t="shared" si="21"/>
        <v>214.24879745440589</v>
      </c>
      <c r="I119" s="122">
        <f t="shared" si="21"/>
        <v>365.66926003741321</v>
      </c>
      <c r="J119" s="122">
        <f t="shared" si="21"/>
        <v>425.40508587931498</v>
      </c>
      <c r="K119" s="122">
        <f t="shared" si="21"/>
        <v>449.40651977063084</v>
      </c>
      <c r="L119" s="122">
        <f t="shared" si="21"/>
        <v>651.88212791063972</v>
      </c>
      <c r="M119" s="122">
        <f t="shared" si="21"/>
        <v>478.11653369958549</v>
      </c>
      <c r="N119" s="122">
        <f t="shared" si="21"/>
        <v>563.98812817708995</v>
      </c>
      <c r="O119" s="122">
        <f t="shared" si="21"/>
        <v>653.57265519549844</v>
      </c>
      <c r="P119" s="122">
        <f t="shared" si="21"/>
        <v>472.90295693266012</v>
      </c>
      <c r="Q119" s="122">
        <f t="shared" si="21"/>
        <v>560.64670811209942</v>
      </c>
      <c r="R119" s="122">
        <f t="shared" ref="R119:V119" si="22">SUM(R120:R121)</f>
        <v>631.16232388454682</v>
      </c>
      <c r="S119" s="122">
        <f t="shared" si="22"/>
        <v>594.99682658100471</v>
      </c>
      <c r="T119" s="122">
        <f t="shared" si="22"/>
        <v>577.90769833246077</v>
      </c>
      <c r="U119" s="122">
        <f t="shared" si="22"/>
        <v>571.75268046084477</v>
      </c>
      <c r="V119" s="122">
        <f t="shared" si="22"/>
        <v>525.09764293645537</v>
      </c>
      <c r="W119" s="122">
        <f t="shared" ref="W119:Y119" si="23">SUM(W120:W121)</f>
        <v>652.88177546336158</v>
      </c>
      <c r="X119" s="122">
        <f t="shared" si="23"/>
        <v>597.50604342054521</v>
      </c>
      <c r="Y119" s="122">
        <f t="shared" si="23"/>
        <v>616.69307284214312</v>
      </c>
      <c r="DA119" s="130" t="s">
        <v>1647</v>
      </c>
    </row>
    <row r="120" spans="1:105" ht="12" customHeight="1" x14ac:dyDescent="0.25">
      <c r="A120" s="97" t="s">
        <v>199</v>
      </c>
      <c r="B120" s="98">
        <v>151.58490811987113</v>
      </c>
      <c r="C120" s="98">
        <v>170.00106175664209</v>
      </c>
      <c r="D120" s="98">
        <v>147.94877314757051</v>
      </c>
      <c r="E120" s="98">
        <v>189.44883425207388</v>
      </c>
      <c r="F120" s="98">
        <v>194.08265604418034</v>
      </c>
      <c r="G120" s="98">
        <v>203.04195690490451</v>
      </c>
      <c r="H120" s="98">
        <v>213.18432787430845</v>
      </c>
      <c r="I120" s="98">
        <v>363.80238349316721</v>
      </c>
      <c r="J120" s="98">
        <v>423.18493802761952</v>
      </c>
      <c r="K120" s="98">
        <v>447.04245390724515</v>
      </c>
      <c r="L120" s="98">
        <v>648.43701823989295</v>
      </c>
      <c r="M120" s="98">
        <v>475.59136779174548</v>
      </c>
      <c r="N120" s="98">
        <v>560.99633994080614</v>
      </c>
      <c r="O120" s="98">
        <v>650.10023504173887</v>
      </c>
      <c r="P120" s="98">
        <v>470.39502799137233</v>
      </c>
      <c r="Q120" s="98">
        <v>557.6766750099498</v>
      </c>
      <c r="R120" s="98">
        <v>627.80119212011675</v>
      </c>
      <c r="S120" s="98">
        <v>591.81103229037171</v>
      </c>
      <c r="T120" s="98">
        <v>574.78123837462545</v>
      </c>
      <c r="U120" s="98">
        <v>568.60564884785049</v>
      </c>
      <c r="V120" s="98">
        <v>522.28770577748412</v>
      </c>
      <c r="W120" s="98">
        <v>649.29544759069086</v>
      </c>
      <c r="X120" s="98">
        <v>594.28055817001177</v>
      </c>
      <c r="Y120" s="98">
        <v>613.3262160397187</v>
      </c>
      <c r="DA120" s="63" t="s">
        <v>1648</v>
      </c>
    </row>
    <row r="121" spans="1:105" ht="12" customHeight="1" x14ac:dyDescent="0.25">
      <c r="A121" s="97" t="s">
        <v>53</v>
      </c>
      <c r="B121" s="98">
        <v>0.67049992240373291</v>
      </c>
      <c r="C121" s="98">
        <v>0.75024765557687267</v>
      </c>
      <c r="D121" s="98">
        <v>0.6586941748798526</v>
      </c>
      <c r="E121" s="98">
        <v>0.86425804266478201</v>
      </c>
      <c r="F121" s="98">
        <v>0.92092303000246489</v>
      </c>
      <c r="G121" s="98">
        <v>0.99351821085421665</v>
      </c>
      <c r="H121" s="98">
        <v>1.0644695800974318</v>
      </c>
      <c r="I121" s="98">
        <v>1.8668765442460042</v>
      </c>
      <c r="J121" s="98">
        <v>2.2201478516954563</v>
      </c>
      <c r="K121" s="98">
        <v>2.364065863385691</v>
      </c>
      <c r="L121" s="98">
        <v>3.4451096707467928</v>
      </c>
      <c r="M121" s="98">
        <v>2.5251659078399848</v>
      </c>
      <c r="N121" s="98">
        <v>2.9917882362838339</v>
      </c>
      <c r="O121" s="98">
        <v>3.4724201537596211</v>
      </c>
      <c r="P121" s="98">
        <v>2.5079289412877723</v>
      </c>
      <c r="Q121" s="98">
        <v>2.9700331021496211</v>
      </c>
      <c r="R121" s="98">
        <v>3.3611317644300569</v>
      </c>
      <c r="S121" s="98">
        <v>3.1857942906329475</v>
      </c>
      <c r="T121" s="98">
        <v>3.1264599578353218</v>
      </c>
      <c r="U121" s="98">
        <v>3.1470316129943341</v>
      </c>
      <c r="V121" s="98">
        <v>2.8099371589712732</v>
      </c>
      <c r="W121" s="98">
        <v>3.5863278726706707</v>
      </c>
      <c r="X121" s="98">
        <v>3.2254852505333909</v>
      </c>
      <c r="Y121" s="98">
        <v>3.366856802424433</v>
      </c>
      <c r="DA121" s="63" t="s">
        <v>1649</v>
      </c>
    </row>
    <row r="122" spans="1:105" ht="12" customHeight="1" x14ac:dyDescent="0.25">
      <c r="A122" s="121" t="s">
        <v>92</v>
      </c>
      <c r="B122" s="122">
        <f t="shared" ref="B122:Y122" si="24">B123</f>
        <v>1.388818285165715E-2</v>
      </c>
      <c r="C122" s="122">
        <f t="shared" si="24"/>
        <v>1.754763378539664E-2</v>
      </c>
      <c r="D122" s="122">
        <f t="shared" si="24"/>
        <v>2.1353372870643369E-2</v>
      </c>
      <c r="E122" s="122">
        <f t="shared" si="24"/>
        <v>6.3929046165180178E-2</v>
      </c>
      <c r="F122" s="122">
        <f t="shared" si="24"/>
        <v>3.5734242900217969E-2</v>
      </c>
      <c r="G122" s="122">
        <f t="shared" si="24"/>
        <v>6.6268607070229177E-2</v>
      </c>
      <c r="H122" s="122">
        <f t="shared" si="24"/>
        <v>0.23309469255442433</v>
      </c>
      <c r="I122" s="122">
        <f t="shared" si="24"/>
        <v>0.15640140923300472</v>
      </c>
      <c r="J122" s="122">
        <f t="shared" si="24"/>
        <v>0.23945525116510094</v>
      </c>
      <c r="K122" s="122">
        <f t="shared" si="24"/>
        <v>0.34117390017082971</v>
      </c>
      <c r="L122" s="122">
        <f t="shared" si="24"/>
        <v>0.54973994462277198</v>
      </c>
      <c r="M122" s="122">
        <f t="shared" si="24"/>
        <v>0.4730874517417808</v>
      </c>
      <c r="N122" s="122">
        <f t="shared" si="24"/>
        <v>0.49059986031858849</v>
      </c>
      <c r="O122" s="122">
        <f t="shared" si="24"/>
        <v>0.49320715116146796</v>
      </c>
      <c r="P122" s="122">
        <f t="shared" si="24"/>
        <v>0.37296381353640096</v>
      </c>
      <c r="Q122" s="122">
        <f t="shared" si="24"/>
        <v>0.51345109246250442</v>
      </c>
      <c r="R122" s="122">
        <f t="shared" si="24"/>
        <v>0.43262460603811503</v>
      </c>
      <c r="S122" s="122">
        <f t="shared" si="24"/>
        <v>0.4137832505297247</v>
      </c>
      <c r="T122" s="122">
        <f t="shared" si="24"/>
        <v>0.40682724116387242</v>
      </c>
      <c r="U122" s="122">
        <f t="shared" si="24"/>
        <v>0.42046659329492631</v>
      </c>
      <c r="V122" s="122">
        <f t="shared" si="24"/>
        <v>0.67557219896847676</v>
      </c>
      <c r="W122" s="122">
        <f t="shared" si="24"/>
        <v>0.88085200935409336</v>
      </c>
      <c r="X122" s="122">
        <f t="shared" si="24"/>
        <v>1.0919361473012739</v>
      </c>
      <c r="Y122" s="122">
        <f t="shared" si="24"/>
        <v>1.1268142933967342</v>
      </c>
      <c r="DA122" s="130" t="s">
        <v>1650</v>
      </c>
    </row>
    <row r="123" spans="1:105" ht="12" customHeight="1" x14ac:dyDescent="0.25">
      <c r="A123" s="97" t="s">
        <v>53</v>
      </c>
      <c r="B123" s="98">
        <v>1.388818285165715E-2</v>
      </c>
      <c r="C123" s="98">
        <v>1.754763378539664E-2</v>
      </c>
      <c r="D123" s="98">
        <v>2.1353372870643369E-2</v>
      </c>
      <c r="E123" s="98">
        <v>6.3929046165180178E-2</v>
      </c>
      <c r="F123" s="98">
        <v>3.5734242900217969E-2</v>
      </c>
      <c r="G123" s="98">
        <v>6.6268607070229177E-2</v>
      </c>
      <c r="H123" s="98">
        <v>0.23309469255442433</v>
      </c>
      <c r="I123" s="98">
        <v>0.15640140923300472</v>
      </c>
      <c r="J123" s="98">
        <v>0.23945525116510094</v>
      </c>
      <c r="K123" s="98">
        <v>0.34117390017082971</v>
      </c>
      <c r="L123" s="98">
        <v>0.54973994462277198</v>
      </c>
      <c r="M123" s="98">
        <v>0.4730874517417808</v>
      </c>
      <c r="N123" s="98">
        <v>0.49059986031858849</v>
      </c>
      <c r="O123" s="98">
        <v>0.49320715116146796</v>
      </c>
      <c r="P123" s="98">
        <v>0.37296381353640096</v>
      </c>
      <c r="Q123" s="98">
        <v>0.51345109246250442</v>
      </c>
      <c r="R123" s="98">
        <v>0.43262460603811503</v>
      </c>
      <c r="S123" s="98">
        <v>0.4137832505297247</v>
      </c>
      <c r="T123" s="98">
        <v>0.40682724116387242</v>
      </c>
      <c r="U123" s="98">
        <v>0.42046659329492631</v>
      </c>
      <c r="V123" s="98">
        <v>0.67557219896847676</v>
      </c>
      <c r="W123" s="98">
        <v>0.88085200935409336</v>
      </c>
      <c r="X123" s="98">
        <v>1.0919361473012739</v>
      </c>
      <c r="Y123" s="98">
        <v>1.1268142933967342</v>
      </c>
      <c r="DA123" s="63" t="s">
        <v>1651</v>
      </c>
    </row>
    <row r="124" spans="1:105" ht="12" customHeight="1" x14ac:dyDescent="0.25">
      <c r="A124" s="121" t="s">
        <v>55</v>
      </c>
      <c r="B124" s="122">
        <v>13.506872220165542</v>
      </c>
      <c r="C124" s="122">
        <v>13.062483151736078</v>
      </c>
      <c r="D124" s="122">
        <v>14.176474047577081</v>
      </c>
      <c r="E124" s="122">
        <v>16.347529217748953</v>
      </c>
      <c r="F124" s="122">
        <v>19.946411385699893</v>
      </c>
      <c r="G124" s="122">
        <v>25.836080891649292</v>
      </c>
      <c r="H124" s="122">
        <v>34.484647947712681</v>
      </c>
      <c r="I124" s="122">
        <v>47.654123518429891</v>
      </c>
      <c r="J124" s="122">
        <v>53.61004343658513</v>
      </c>
      <c r="K124" s="122">
        <v>64.736529240827096</v>
      </c>
      <c r="L124" s="122">
        <v>71.403263242212063</v>
      </c>
      <c r="M124" s="122">
        <v>73.108038686603507</v>
      </c>
      <c r="N124" s="122">
        <v>79.030972144139611</v>
      </c>
      <c r="O124" s="122">
        <v>79.933631251051111</v>
      </c>
      <c r="P124" s="122">
        <v>83.175641181167805</v>
      </c>
      <c r="Q124" s="122">
        <v>82.824760886908223</v>
      </c>
      <c r="R124" s="122">
        <v>86.502289798043961</v>
      </c>
      <c r="S124" s="122">
        <v>87.728534512139618</v>
      </c>
      <c r="T124" s="122">
        <v>86.708166607385408</v>
      </c>
      <c r="U124" s="122">
        <v>86.043425547604414</v>
      </c>
      <c r="V124" s="122">
        <v>73.755235301120578</v>
      </c>
      <c r="W124" s="122">
        <v>70.078568411733329</v>
      </c>
      <c r="X124" s="122">
        <v>64.561335590377809</v>
      </c>
      <c r="Y124" s="122">
        <v>62.129404443955046</v>
      </c>
      <c r="DA124" s="130" t="s">
        <v>1652</v>
      </c>
    </row>
    <row r="125" spans="1:105" ht="12" customHeight="1" x14ac:dyDescent="0.25">
      <c r="A125" s="97" t="s">
        <v>132</v>
      </c>
      <c r="B125" s="98">
        <v>0.32111079672387377</v>
      </c>
      <c r="C125" s="98">
        <v>0.34382216425210349</v>
      </c>
      <c r="D125" s="98">
        <v>0.32672126343553559</v>
      </c>
      <c r="E125" s="98">
        <v>0.40980719246607927</v>
      </c>
      <c r="F125" s="98">
        <v>0.53729236510606648</v>
      </c>
      <c r="G125" s="98">
        <v>0.61720044677222408</v>
      </c>
      <c r="H125" s="98">
        <v>0.74877616696404525</v>
      </c>
      <c r="I125" s="98">
        <v>1.4419199042049451</v>
      </c>
      <c r="J125" s="98">
        <v>1.5630071508636703</v>
      </c>
      <c r="K125" s="98">
        <v>1.8918725035571142</v>
      </c>
      <c r="L125" s="98">
        <v>2.4541528993791522</v>
      </c>
      <c r="M125" s="98">
        <v>2.301500982304689</v>
      </c>
      <c r="N125" s="98">
        <v>2.6074006729070995</v>
      </c>
      <c r="O125" s="98">
        <v>2.7146455628478803</v>
      </c>
      <c r="P125" s="98">
        <v>2.6370746324121801</v>
      </c>
      <c r="Q125" s="98">
        <v>2.6784769996576956</v>
      </c>
      <c r="R125" s="98">
        <v>3.0104009408838044</v>
      </c>
      <c r="S125" s="98">
        <v>3.5204330061328633</v>
      </c>
      <c r="T125" s="98">
        <v>4.0373154520627184</v>
      </c>
      <c r="U125" s="98">
        <v>4.0529325312658093</v>
      </c>
      <c r="V125" s="98">
        <v>3.6122353169806707</v>
      </c>
      <c r="W125" s="98">
        <v>3.6158611979358617</v>
      </c>
      <c r="X125" s="98">
        <v>9.2137896731234861</v>
      </c>
      <c r="Y125" s="98">
        <v>9.2805702755686426</v>
      </c>
      <c r="DA125" s="63" t="s">
        <v>1653</v>
      </c>
    </row>
    <row r="126" spans="1:105" ht="12" customHeight="1" x14ac:dyDescent="0.25">
      <c r="A126" s="97" t="s">
        <v>131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1.5080972065936385E-4</v>
      </c>
      <c r="J126" s="98">
        <v>2.6663094328050895E-4</v>
      </c>
      <c r="K126" s="98">
        <v>8.2431023008267272E-4</v>
      </c>
      <c r="L126" s="98">
        <v>1.8429178749852808E-3</v>
      </c>
      <c r="M126" s="98">
        <v>1.5964018561878679E-3</v>
      </c>
      <c r="N126" s="98">
        <v>1.8669321429561699E-3</v>
      </c>
      <c r="O126" s="98">
        <v>2.7189583503992153E-3</v>
      </c>
      <c r="P126" s="98">
        <v>2.5996836312270856E-3</v>
      </c>
      <c r="Q126" s="98">
        <v>2.8217855137327545E-3</v>
      </c>
      <c r="R126" s="98">
        <v>3.9296017783586887E-3</v>
      </c>
      <c r="S126" s="98">
        <v>5.2766956757778274E-3</v>
      </c>
      <c r="T126" s="98">
        <v>6.5230267690936494E-3</v>
      </c>
      <c r="U126" s="98">
        <v>6.5991348801111805E-3</v>
      </c>
      <c r="V126" s="98">
        <v>5.0086499488917902E-3</v>
      </c>
      <c r="W126" s="98">
        <v>4.6792761398910263E-3</v>
      </c>
      <c r="X126" s="98">
        <v>3.3820114154157713E-2</v>
      </c>
      <c r="Y126" s="98">
        <v>3.113653041097755E-2</v>
      </c>
      <c r="DA126" s="63" t="s">
        <v>1654</v>
      </c>
    </row>
    <row r="127" spans="1:105" ht="12" customHeight="1" x14ac:dyDescent="0.25">
      <c r="A127" s="100" t="s">
        <v>199</v>
      </c>
      <c r="B127" s="101">
        <v>0</v>
      </c>
      <c r="C127" s="101">
        <v>0</v>
      </c>
      <c r="D127" s="101">
        <v>0</v>
      </c>
      <c r="E127" s="101">
        <v>0</v>
      </c>
      <c r="F127" s="101">
        <v>0</v>
      </c>
      <c r="G127" s="101">
        <v>0</v>
      </c>
      <c r="H127" s="101">
        <v>0</v>
      </c>
      <c r="I127" s="101">
        <v>6.4616385331797143E-5</v>
      </c>
      <c r="J127" s="101">
        <v>1.2016975414093806E-4</v>
      </c>
      <c r="K127" s="101">
        <v>4.1133640343731193E-4</v>
      </c>
      <c r="L127" s="101">
        <v>9.1828463143888751E-4</v>
      </c>
      <c r="M127" s="101">
        <v>7.6837126352884968E-4</v>
      </c>
      <c r="N127" s="101">
        <v>9.0255051680855343E-4</v>
      </c>
      <c r="O127" s="101">
        <v>1.1125166509315429E-3</v>
      </c>
      <c r="P127" s="101">
        <v>1.001417487394625E-3</v>
      </c>
      <c r="Q127" s="101">
        <v>1.1678528168303939E-3</v>
      </c>
      <c r="R127" s="101">
        <v>1.9065090761571958E-3</v>
      </c>
      <c r="S127" s="101">
        <v>2.6705590412957536E-3</v>
      </c>
      <c r="T127" s="101">
        <v>3.0282885319044286E-3</v>
      </c>
      <c r="U127" s="101">
        <v>3.0695237211505913E-3</v>
      </c>
      <c r="V127" s="101">
        <v>1.6926114678359218E-3</v>
      </c>
      <c r="W127" s="101">
        <v>1.4169207458161342E-3</v>
      </c>
      <c r="X127" s="101">
        <v>1.3132810347524601E-2</v>
      </c>
      <c r="Y127" s="101">
        <v>1.316209399939983E-2</v>
      </c>
      <c r="DA127" s="131" t="s">
        <v>1655</v>
      </c>
    </row>
    <row r="128" spans="1:105" ht="12" customHeight="1" x14ac:dyDescent="0.25">
      <c r="A128" s="103" t="s">
        <v>52</v>
      </c>
      <c r="B128" s="104">
        <v>0</v>
      </c>
      <c r="C128" s="104">
        <v>0</v>
      </c>
      <c r="D128" s="104">
        <v>0</v>
      </c>
      <c r="E128" s="104">
        <v>0</v>
      </c>
      <c r="F128" s="104">
        <v>0</v>
      </c>
      <c r="G128" s="104">
        <v>0</v>
      </c>
      <c r="H128" s="104">
        <v>0</v>
      </c>
      <c r="I128" s="104">
        <v>8.6193335327566705E-5</v>
      </c>
      <c r="J128" s="104">
        <v>1.4646118913957086E-4</v>
      </c>
      <c r="K128" s="104">
        <v>4.1297382664536074E-4</v>
      </c>
      <c r="L128" s="104">
        <v>9.2463324354639313E-4</v>
      </c>
      <c r="M128" s="104">
        <v>8.2803059265901821E-4</v>
      </c>
      <c r="N128" s="104">
        <v>9.6438162614761644E-4</v>
      </c>
      <c r="O128" s="104">
        <v>1.6064416994676723E-3</v>
      </c>
      <c r="P128" s="104">
        <v>1.5982661438324606E-3</v>
      </c>
      <c r="Q128" s="104">
        <v>1.6539326969023604E-3</v>
      </c>
      <c r="R128" s="104">
        <v>2.0230927022014929E-3</v>
      </c>
      <c r="S128" s="104">
        <v>2.6061366344820734E-3</v>
      </c>
      <c r="T128" s="104">
        <v>3.4947382371892204E-3</v>
      </c>
      <c r="U128" s="104">
        <v>3.5296111589605893E-3</v>
      </c>
      <c r="V128" s="104">
        <v>3.3160384810558682E-3</v>
      </c>
      <c r="W128" s="104">
        <v>3.2623553940748923E-3</v>
      </c>
      <c r="X128" s="104">
        <v>2.0687303806633108E-2</v>
      </c>
      <c r="Y128" s="104">
        <v>1.797443641157772E-2</v>
      </c>
      <c r="DA128" s="132" t="s">
        <v>1656</v>
      </c>
    </row>
    <row r="129" spans="1:105" ht="12" customHeight="1" x14ac:dyDescent="0.25">
      <c r="A129" s="106" t="s">
        <v>124</v>
      </c>
      <c r="B129" s="101">
        <v>1.1386951056509587</v>
      </c>
      <c r="C129" s="101">
        <v>1.13089491257373</v>
      </c>
      <c r="D129" s="101">
        <v>1.2876011597602499</v>
      </c>
      <c r="E129" s="101">
        <v>1.765914337794817</v>
      </c>
      <c r="F129" s="101">
        <v>3.460131723330504</v>
      </c>
      <c r="G129" s="101">
        <v>5.1019305243179591</v>
      </c>
      <c r="H129" s="101">
        <v>6.1726474277672319</v>
      </c>
      <c r="I129" s="101">
        <v>6.9339500925798943</v>
      </c>
      <c r="J129" s="101">
        <v>6.8473109625576756</v>
      </c>
      <c r="K129" s="101">
        <v>8.0000521465210497</v>
      </c>
      <c r="L129" s="101">
        <v>8.4997731478531051</v>
      </c>
      <c r="M129" s="101">
        <v>8.9616481279724702</v>
      </c>
      <c r="N129" s="101">
        <v>9.3112967349099787</v>
      </c>
      <c r="O129" s="101">
        <v>9.4238611253985027</v>
      </c>
      <c r="P129" s="101">
        <v>10.716953955314244</v>
      </c>
      <c r="Q129" s="101">
        <v>10.039542019163932</v>
      </c>
      <c r="R129" s="101">
        <v>11.112028401359321</v>
      </c>
      <c r="S129" s="101">
        <v>10.382166446248053</v>
      </c>
      <c r="T129" s="101">
        <v>9.5518526253991425</v>
      </c>
      <c r="U129" s="101">
        <v>9.3014417263052245</v>
      </c>
      <c r="V129" s="101">
        <v>8.1168040281332576</v>
      </c>
      <c r="W129" s="101">
        <v>7.7425506133347506</v>
      </c>
      <c r="X129" s="101">
        <v>7.7538366778623322</v>
      </c>
      <c r="Y129" s="101">
        <v>7.5158512587724342</v>
      </c>
      <c r="DA129" s="131" t="s">
        <v>1657</v>
      </c>
    </row>
    <row r="130" spans="1:105" ht="12" customHeight="1" x14ac:dyDescent="0.25">
      <c r="A130" s="107" t="s">
        <v>123</v>
      </c>
      <c r="B130" s="104">
        <v>0</v>
      </c>
      <c r="C130" s="104">
        <v>0</v>
      </c>
      <c r="D130" s="104">
        <v>0</v>
      </c>
      <c r="E130" s="104">
        <v>1.3064529970468314E-4</v>
      </c>
      <c r="F130" s="104">
        <v>2.7783029754000318E-4</v>
      </c>
      <c r="G130" s="104">
        <v>5.7772462012974004E-4</v>
      </c>
      <c r="H130" s="104">
        <v>9.3055737190378385E-4</v>
      </c>
      <c r="I130" s="104">
        <v>1.7357992910512782E-3</v>
      </c>
      <c r="J130" s="104">
        <v>2.317153872991526E-3</v>
      </c>
      <c r="K130" s="104">
        <v>4.7254177871042143E-3</v>
      </c>
      <c r="L130" s="104">
        <v>6.2191162324095606E-3</v>
      </c>
      <c r="M130" s="104">
        <v>7.794809950552822E-3</v>
      </c>
      <c r="N130" s="104">
        <v>8.4809884192280569E-3</v>
      </c>
      <c r="O130" s="104">
        <v>9.4606998153012895E-3</v>
      </c>
      <c r="P130" s="104">
        <v>1.2606130180000601E-2</v>
      </c>
      <c r="Q130" s="104">
        <v>1.294614365833143E-2</v>
      </c>
      <c r="R130" s="104">
        <v>1.7826210601704646E-2</v>
      </c>
      <c r="S130" s="104">
        <v>1.8019304930921208E-2</v>
      </c>
      <c r="T130" s="104">
        <v>1.6878787796652625E-2</v>
      </c>
      <c r="U130" s="104">
        <v>1.6309529195989922E-2</v>
      </c>
      <c r="V130" s="104">
        <v>1.3977888811250835E-2</v>
      </c>
      <c r="W130" s="104">
        <v>1.3239027695430478E-2</v>
      </c>
      <c r="X130" s="104">
        <v>2.0961844708159837E-2</v>
      </c>
      <c r="Y130" s="104">
        <v>2.1188967244423512E-2</v>
      </c>
      <c r="DA130" s="132" t="s">
        <v>1658</v>
      </c>
    </row>
    <row r="131" spans="1:105" ht="12" customHeight="1" x14ac:dyDescent="0.25">
      <c r="A131" s="108" t="s">
        <v>50</v>
      </c>
      <c r="B131" s="98">
        <v>0</v>
      </c>
      <c r="C131" s="98">
        <v>0</v>
      </c>
      <c r="D131" s="98">
        <v>0</v>
      </c>
      <c r="E131" s="98">
        <v>7.2028498352549571E-5</v>
      </c>
      <c r="F131" s="98">
        <v>1.4538775047202596E-4</v>
      </c>
      <c r="G131" s="98">
        <v>3.068317470799176E-4</v>
      </c>
      <c r="H131" s="98">
        <v>4.9953423889284663E-4</v>
      </c>
      <c r="I131" s="98">
        <v>9.7297008255730298E-4</v>
      </c>
      <c r="J131" s="98">
        <v>1.205642201379498E-3</v>
      </c>
      <c r="K131" s="98">
        <v>2.5130738654193683E-3</v>
      </c>
      <c r="L131" s="98">
        <v>3.3184577765951366E-3</v>
      </c>
      <c r="M131" s="98">
        <v>4.0243216717740947E-3</v>
      </c>
      <c r="N131" s="98">
        <v>4.38380286676179E-3</v>
      </c>
      <c r="O131" s="98">
        <v>4.1749356554372464E-3</v>
      </c>
      <c r="P131" s="98">
        <v>5.181015205279544E-3</v>
      </c>
      <c r="Q131" s="98">
        <v>5.6306445420638059E-3</v>
      </c>
      <c r="R131" s="98">
        <v>8.9919646093137053E-3</v>
      </c>
      <c r="S131" s="98">
        <v>9.4492374530958014E-3</v>
      </c>
      <c r="T131" s="98">
        <v>8.0991395385169255E-3</v>
      </c>
      <c r="U131" s="98">
        <v>7.7886860920451766E-3</v>
      </c>
      <c r="V131" s="98">
        <v>4.8238482344937208E-3</v>
      </c>
      <c r="W131" s="98">
        <v>4.0340420777434062E-3</v>
      </c>
      <c r="X131" s="98">
        <v>8.4847536575398657E-3</v>
      </c>
      <c r="Y131" s="98">
        <v>9.3579308130793352E-3</v>
      </c>
      <c r="DA131" s="63" t="s">
        <v>1659</v>
      </c>
    </row>
    <row r="132" spans="1:105" ht="12" customHeight="1" x14ac:dyDescent="0.25">
      <c r="A132" s="108" t="s">
        <v>52</v>
      </c>
      <c r="B132" s="98">
        <v>0</v>
      </c>
      <c r="C132" s="98">
        <v>0</v>
      </c>
      <c r="D132" s="98">
        <v>0</v>
      </c>
      <c r="E132" s="98">
        <v>5.8616801352133585E-5</v>
      </c>
      <c r="F132" s="98">
        <v>1.3244254706797721E-4</v>
      </c>
      <c r="G132" s="98">
        <v>2.7089287304982244E-4</v>
      </c>
      <c r="H132" s="98">
        <v>4.3102313301093717E-4</v>
      </c>
      <c r="I132" s="98">
        <v>7.6282920849397526E-4</v>
      </c>
      <c r="J132" s="98">
        <v>1.1115116716120281E-3</v>
      </c>
      <c r="K132" s="98">
        <v>2.2123439216848464E-3</v>
      </c>
      <c r="L132" s="98">
        <v>2.9006584558144239E-3</v>
      </c>
      <c r="M132" s="98">
        <v>3.7704882787787273E-3</v>
      </c>
      <c r="N132" s="98">
        <v>4.0971855524662669E-3</v>
      </c>
      <c r="O132" s="98">
        <v>5.2857641598640431E-3</v>
      </c>
      <c r="P132" s="98">
        <v>7.4251149747210582E-3</v>
      </c>
      <c r="Q132" s="98">
        <v>7.3154991162676236E-3</v>
      </c>
      <c r="R132" s="98">
        <v>8.8342459923909412E-3</v>
      </c>
      <c r="S132" s="98">
        <v>8.5700674778254049E-3</v>
      </c>
      <c r="T132" s="98">
        <v>8.7796482581356979E-3</v>
      </c>
      <c r="U132" s="98">
        <v>8.5208431039447453E-3</v>
      </c>
      <c r="V132" s="98">
        <v>9.154040576757113E-3</v>
      </c>
      <c r="W132" s="98">
        <v>9.2049856176870705E-3</v>
      </c>
      <c r="X132" s="98">
        <v>1.2477091050619973E-2</v>
      </c>
      <c r="Y132" s="98">
        <v>1.1831036431344179E-2</v>
      </c>
      <c r="DA132" s="63" t="s">
        <v>1660</v>
      </c>
    </row>
    <row r="133" spans="1:105" ht="12" customHeight="1" x14ac:dyDescent="0.25">
      <c r="A133" s="106" t="s">
        <v>122</v>
      </c>
      <c r="B133" s="101">
        <v>12.017610936350502</v>
      </c>
      <c r="C133" s="101">
        <v>11.510521886252997</v>
      </c>
      <c r="D133" s="101">
        <v>12.455307302762279</v>
      </c>
      <c r="E133" s="101">
        <v>13.949611382319677</v>
      </c>
      <c r="F133" s="101">
        <v>15.712755476200762</v>
      </c>
      <c r="G133" s="101">
        <v>19.843375397723808</v>
      </c>
      <c r="H133" s="101">
        <v>27.077131038470871</v>
      </c>
      <c r="I133" s="101">
        <v>37.687223162581319</v>
      </c>
      <c r="J133" s="101">
        <v>42.815019247415073</v>
      </c>
      <c r="K133" s="101">
        <v>49.986400333460871</v>
      </c>
      <c r="L133" s="101">
        <v>54.697087368985571</v>
      </c>
      <c r="M133" s="101">
        <v>55.711955152768027</v>
      </c>
      <c r="N133" s="101">
        <v>60.657217193665872</v>
      </c>
      <c r="O133" s="101">
        <v>60.933460848728657</v>
      </c>
      <c r="P133" s="101">
        <v>62.016870270367093</v>
      </c>
      <c r="Q133" s="101">
        <v>60.977300345240828</v>
      </c>
      <c r="R133" s="101">
        <v>62.09063922502294</v>
      </c>
      <c r="S133" s="101">
        <v>62.501331051216106</v>
      </c>
      <c r="T133" s="101">
        <v>61.813191483388991</v>
      </c>
      <c r="U133" s="101">
        <v>61.514679344484485</v>
      </c>
      <c r="V133" s="101">
        <v>52.869687744482526</v>
      </c>
      <c r="W133" s="101">
        <v>49.936123381240826</v>
      </c>
      <c r="X133" s="101">
        <v>36.219217891528743</v>
      </c>
      <c r="Y133" s="101">
        <v>33.787721228562049</v>
      </c>
      <c r="DA133" s="131" t="s">
        <v>1661</v>
      </c>
    </row>
    <row r="134" spans="1:105" ht="12" customHeight="1" x14ac:dyDescent="0.25">
      <c r="A134" s="107" t="s">
        <v>121</v>
      </c>
      <c r="B134" s="104">
        <v>2.9455381440207474E-2</v>
      </c>
      <c r="C134" s="104">
        <v>7.7244188657248705E-2</v>
      </c>
      <c r="D134" s="104">
        <v>0.10684432161901584</v>
      </c>
      <c r="E134" s="104">
        <v>0.22206565986867416</v>
      </c>
      <c r="F134" s="104">
        <v>0.23595399076501772</v>
      </c>
      <c r="G134" s="104">
        <v>0.27299679821516976</v>
      </c>
      <c r="H134" s="104">
        <v>0.48516275713863311</v>
      </c>
      <c r="I134" s="104">
        <v>1.5891437500520267</v>
      </c>
      <c r="J134" s="104">
        <v>2.3821222909324389</v>
      </c>
      <c r="K134" s="104">
        <v>4.8526545292708674</v>
      </c>
      <c r="L134" s="104">
        <v>5.7441877918868407</v>
      </c>
      <c r="M134" s="104">
        <v>6.1235432117515858</v>
      </c>
      <c r="N134" s="104">
        <v>6.4447096220944777</v>
      </c>
      <c r="O134" s="104">
        <v>6.8494840559103718</v>
      </c>
      <c r="P134" s="104">
        <v>7.7895365092630602</v>
      </c>
      <c r="Q134" s="104">
        <v>9.1136735936737132</v>
      </c>
      <c r="R134" s="104">
        <v>10.26746541839783</v>
      </c>
      <c r="S134" s="104">
        <v>11.301308007935894</v>
      </c>
      <c r="T134" s="104">
        <v>11.282405231968802</v>
      </c>
      <c r="U134" s="104">
        <v>11.151463281472795</v>
      </c>
      <c r="V134" s="104">
        <v>9.137521672763981</v>
      </c>
      <c r="W134" s="104">
        <v>8.7661149153865665</v>
      </c>
      <c r="X134" s="104">
        <v>11.319709389000931</v>
      </c>
      <c r="Y134" s="104">
        <v>11.492936183396516</v>
      </c>
      <c r="DA134" s="132" t="s">
        <v>1662</v>
      </c>
    </row>
    <row r="135" spans="1:105" ht="12" customHeight="1" x14ac:dyDescent="0.25">
      <c r="A135" s="108" t="s">
        <v>53</v>
      </c>
      <c r="B135" s="98">
        <v>1.5467724140889592E-2</v>
      </c>
      <c r="C135" s="98">
        <v>3.933128025002549E-2</v>
      </c>
      <c r="D135" s="98">
        <v>5.5370255186962966E-2</v>
      </c>
      <c r="E135" s="98">
        <v>0.11653126271036032</v>
      </c>
      <c r="F135" s="98">
        <v>0.11713027671259653</v>
      </c>
      <c r="G135" s="98">
        <v>0.13789530558454094</v>
      </c>
      <c r="H135" s="98">
        <v>0.24773055703594854</v>
      </c>
      <c r="I135" s="98">
        <v>0.84971498850290783</v>
      </c>
      <c r="J135" s="98">
        <v>1.1789667251439921</v>
      </c>
      <c r="K135" s="98">
        <v>2.4632488242632036</v>
      </c>
      <c r="L135" s="98">
        <v>2.9284385765973755</v>
      </c>
      <c r="M135" s="98">
        <v>3.0218403186160585</v>
      </c>
      <c r="N135" s="98">
        <v>3.1928648566537516</v>
      </c>
      <c r="O135" s="98">
        <v>2.899287252311372</v>
      </c>
      <c r="P135" s="98">
        <v>3.0856031367391488</v>
      </c>
      <c r="Q135" s="98">
        <v>3.8413277613026646</v>
      </c>
      <c r="R135" s="98">
        <v>5.0826151511639237</v>
      </c>
      <c r="S135" s="98">
        <v>5.8359316101432421</v>
      </c>
      <c r="T135" s="98">
        <v>5.3579158750165874</v>
      </c>
      <c r="U135" s="98">
        <v>5.2922518281296851</v>
      </c>
      <c r="V135" s="98">
        <v>3.1522666623169839</v>
      </c>
      <c r="W135" s="98">
        <v>2.6754338711287806</v>
      </c>
      <c r="X135" s="98">
        <v>4.5698310047622668</v>
      </c>
      <c r="Y135" s="98">
        <v>5.0770993918469633</v>
      </c>
      <c r="DA135" s="63" t="s">
        <v>1663</v>
      </c>
    </row>
    <row r="136" spans="1:105" ht="12" customHeight="1" x14ac:dyDescent="0.25">
      <c r="A136" s="108" t="s">
        <v>52</v>
      </c>
      <c r="B136" s="98">
        <v>1.3987657299317882E-2</v>
      </c>
      <c r="C136" s="98">
        <v>3.7912908407223216E-2</v>
      </c>
      <c r="D136" s="98">
        <v>5.1474066432052878E-2</v>
      </c>
      <c r="E136" s="98">
        <v>0.10553439715831385</v>
      </c>
      <c r="F136" s="98">
        <v>0.11882371405242118</v>
      </c>
      <c r="G136" s="98">
        <v>0.13510149263062884</v>
      </c>
      <c r="H136" s="98">
        <v>0.23743220010268459</v>
      </c>
      <c r="I136" s="98">
        <v>0.73942876154911885</v>
      </c>
      <c r="J136" s="98">
        <v>1.203155565788447</v>
      </c>
      <c r="K136" s="98">
        <v>2.3894057050076638</v>
      </c>
      <c r="L136" s="98">
        <v>2.8157492152894652</v>
      </c>
      <c r="M136" s="98">
        <v>3.1017028931355273</v>
      </c>
      <c r="N136" s="98">
        <v>3.2518447654407261</v>
      </c>
      <c r="O136" s="98">
        <v>3.9501968035989994</v>
      </c>
      <c r="P136" s="98">
        <v>4.7039333725239114</v>
      </c>
      <c r="Q136" s="98">
        <v>5.272345832371049</v>
      </c>
      <c r="R136" s="98">
        <v>5.1848502672339061</v>
      </c>
      <c r="S136" s="98">
        <v>5.4653763977926531</v>
      </c>
      <c r="T136" s="98">
        <v>5.9244893569522157</v>
      </c>
      <c r="U136" s="98">
        <v>5.8592114533431099</v>
      </c>
      <c r="V136" s="98">
        <v>5.9852550104469975</v>
      </c>
      <c r="W136" s="98">
        <v>6.0906810442577859</v>
      </c>
      <c r="X136" s="98">
        <v>6.7498783842386629</v>
      </c>
      <c r="Y136" s="98">
        <v>6.4158367915495527</v>
      </c>
      <c r="DA136" s="63" t="s">
        <v>1664</v>
      </c>
    </row>
    <row r="137" spans="1:105" ht="12" customHeight="1" x14ac:dyDescent="0.25">
      <c r="A137" s="121" t="s">
        <v>54</v>
      </c>
      <c r="B137" s="122">
        <v>2.1293528056457949</v>
      </c>
      <c r="C137" s="122">
        <v>2.1491373294142782</v>
      </c>
      <c r="D137" s="122">
        <v>2.2886014166632838</v>
      </c>
      <c r="E137" s="122">
        <v>2.8447699928109609</v>
      </c>
      <c r="F137" s="122">
        <v>3.3121229435949311</v>
      </c>
      <c r="G137" s="122">
        <v>4.3076082222956638</v>
      </c>
      <c r="H137" s="122">
        <v>5.3741839416169634</v>
      </c>
      <c r="I137" s="122">
        <v>7.1757121651368472</v>
      </c>
      <c r="J137" s="122">
        <v>7.4992641549678725</v>
      </c>
      <c r="K137" s="122">
        <v>9.0144029281450813</v>
      </c>
      <c r="L137" s="122">
        <v>10.015918530857943</v>
      </c>
      <c r="M137" s="122">
        <v>9.8974796224034254</v>
      </c>
      <c r="N137" s="122">
        <v>10.710683442984299</v>
      </c>
      <c r="O137" s="122">
        <v>10.96056096970263</v>
      </c>
      <c r="P137" s="122">
        <v>11.316408670025483</v>
      </c>
      <c r="Q137" s="122">
        <v>12.120761793899867</v>
      </c>
      <c r="R137" s="122">
        <v>12.45770760481815</v>
      </c>
      <c r="S137" s="122">
        <v>12.688890172004649</v>
      </c>
      <c r="T137" s="122">
        <v>12.708628073156859</v>
      </c>
      <c r="U137" s="122">
        <v>12.631466150550123</v>
      </c>
      <c r="V137" s="122">
        <v>13.245655822122156</v>
      </c>
      <c r="W137" s="122">
        <v>13.360774271489516</v>
      </c>
      <c r="X137" s="122">
        <v>10.331929346050789</v>
      </c>
      <c r="Y137" s="122">
        <v>10.638831409024649</v>
      </c>
      <c r="DA137" s="130" t="s">
        <v>1665</v>
      </c>
    </row>
    <row r="138" spans="1:105" ht="12" customHeight="1" x14ac:dyDescent="0.25">
      <c r="A138" s="97" t="s">
        <v>202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1666</v>
      </c>
    </row>
    <row r="139" spans="1:105" ht="12" customHeight="1" x14ac:dyDescent="0.25">
      <c r="A139" s="97" t="s">
        <v>50</v>
      </c>
      <c r="B139" s="98">
        <v>9.7905901799951664E-2</v>
      </c>
      <c r="C139" s="98">
        <v>0.10074777927661842</v>
      </c>
      <c r="D139" s="98">
        <v>0.11864903798584808</v>
      </c>
      <c r="E139" s="98">
        <v>0.15858525236397439</v>
      </c>
      <c r="F139" s="98">
        <v>0.19688260126558388</v>
      </c>
      <c r="G139" s="98">
        <v>0.26147505508581853</v>
      </c>
      <c r="H139" s="98">
        <v>0.38367459515131253</v>
      </c>
      <c r="I139" s="98">
        <v>0.59236209834513298</v>
      </c>
      <c r="J139" s="98">
        <v>0.64007589546598875</v>
      </c>
      <c r="K139" s="98">
        <v>0.83237339002122179</v>
      </c>
      <c r="L139" s="98">
        <v>0.9026038615038503</v>
      </c>
      <c r="M139" s="98">
        <v>0.95750986181598707</v>
      </c>
      <c r="N139" s="98">
        <v>1.0141765756556842</v>
      </c>
      <c r="O139" s="98">
        <v>1.0216588833189519</v>
      </c>
      <c r="P139" s="98">
        <v>1.146128325758909</v>
      </c>
      <c r="Q139" s="98">
        <v>1.1236370141655019</v>
      </c>
      <c r="R139" s="98">
        <v>1.2506080876462455</v>
      </c>
      <c r="S139" s="98">
        <v>1.2564179058985354</v>
      </c>
      <c r="T139" s="98">
        <v>1.2460236090027963</v>
      </c>
      <c r="U139" s="98">
        <v>1.3035033425786937</v>
      </c>
      <c r="V139" s="98">
        <v>1.2033016007761717</v>
      </c>
      <c r="W139" s="98">
        <v>1.1857936941401288</v>
      </c>
      <c r="X139" s="98">
        <v>1.180505546657014</v>
      </c>
      <c r="Y139" s="98">
        <v>1.1366835379506137</v>
      </c>
      <c r="DA139" s="63" t="s">
        <v>1667</v>
      </c>
    </row>
    <row r="140" spans="1:105" ht="12" customHeight="1" x14ac:dyDescent="0.25">
      <c r="A140" s="109" t="s">
        <v>120</v>
      </c>
      <c r="B140" s="33">
        <v>2.0314469038458434</v>
      </c>
      <c r="C140" s="33">
        <v>2.0483895501376597</v>
      </c>
      <c r="D140" s="33">
        <v>2.1699523786774355</v>
      </c>
      <c r="E140" s="33">
        <v>2.6861847404469863</v>
      </c>
      <c r="F140" s="33">
        <v>3.1152403423293471</v>
      </c>
      <c r="G140" s="33">
        <v>4.0461331672098453</v>
      </c>
      <c r="H140" s="33">
        <v>4.9905093464656511</v>
      </c>
      <c r="I140" s="33">
        <v>6.5833500667917146</v>
      </c>
      <c r="J140" s="33">
        <v>6.8591882595018836</v>
      </c>
      <c r="K140" s="33">
        <v>8.1820295381238601</v>
      </c>
      <c r="L140" s="33">
        <v>9.113314669354093</v>
      </c>
      <c r="M140" s="33">
        <v>8.939969760587438</v>
      </c>
      <c r="N140" s="33">
        <v>9.6965068673286154</v>
      </c>
      <c r="O140" s="33">
        <v>9.9389020863836777</v>
      </c>
      <c r="P140" s="33">
        <v>10.170280344266574</v>
      </c>
      <c r="Q140" s="33">
        <v>10.997124779734365</v>
      </c>
      <c r="R140" s="33">
        <v>11.207099517171905</v>
      </c>
      <c r="S140" s="33">
        <v>11.432472266106114</v>
      </c>
      <c r="T140" s="33">
        <v>11.462604464154063</v>
      </c>
      <c r="U140" s="33">
        <v>11.32796280797143</v>
      </c>
      <c r="V140" s="33">
        <v>12.042354221345985</v>
      </c>
      <c r="W140" s="33">
        <v>12.174980577349388</v>
      </c>
      <c r="X140" s="33">
        <v>9.1514237993937737</v>
      </c>
      <c r="Y140" s="33">
        <v>9.502147871074035</v>
      </c>
      <c r="DA140" s="60" t="s">
        <v>1668</v>
      </c>
    </row>
    <row r="142" spans="1:105" ht="12" customHeight="1" x14ac:dyDescent="0.25">
      <c r="A142" s="116" t="str">
        <f>RES_hh_SLD!$A$131</f>
        <v>Thermal energy service (ktoe useful)</v>
      </c>
      <c r="B142" s="117">
        <f t="shared" ref="B142:Q142" si="25">B143+B146+B148+B161</f>
        <v>79.34564482086769</v>
      </c>
      <c r="C142" s="117">
        <f t="shared" si="25"/>
        <v>89.088093994571594</v>
      </c>
      <c r="D142" s="117">
        <f t="shared" si="25"/>
        <v>82.08854958620914</v>
      </c>
      <c r="E142" s="117">
        <f t="shared" si="25"/>
        <v>107.94225691719829</v>
      </c>
      <c r="F142" s="117">
        <f t="shared" si="25"/>
        <v>116.91404575057911</v>
      </c>
      <c r="G142" s="117">
        <f t="shared" si="25"/>
        <v>131.46830213921262</v>
      </c>
      <c r="H142" s="117">
        <f t="shared" si="25"/>
        <v>149.3278033759774</v>
      </c>
      <c r="I142" s="117">
        <f t="shared" si="25"/>
        <v>254.25644193662967</v>
      </c>
      <c r="J142" s="117">
        <f t="shared" si="25"/>
        <v>300.74668867189047</v>
      </c>
      <c r="K142" s="117">
        <f t="shared" si="25"/>
        <v>330.46864412332604</v>
      </c>
      <c r="L142" s="117">
        <f t="shared" si="25"/>
        <v>469.56294730292279</v>
      </c>
      <c r="M142" s="117">
        <f t="shared" si="25"/>
        <v>364.96414316021213</v>
      </c>
      <c r="N142" s="117">
        <f t="shared" si="25"/>
        <v>429.73623289740601</v>
      </c>
      <c r="O142" s="117">
        <f t="shared" si="25"/>
        <v>493.75595615201377</v>
      </c>
      <c r="P142" s="117">
        <f t="shared" si="25"/>
        <v>379.90916063414915</v>
      </c>
      <c r="Q142" s="117">
        <f t="shared" si="25"/>
        <v>442.3159679101322</v>
      </c>
      <c r="R142" s="117">
        <f t="shared" ref="R142:V142" si="26">R143+R146+R148+R161</f>
        <v>496.69598447691487</v>
      </c>
      <c r="S142" s="117">
        <f t="shared" si="26"/>
        <v>479.42289611498029</v>
      </c>
      <c r="T142" s="117">
        <f t="shared" si="26"/>
        <v>473.49218623731747</v>
      </c>
      <c r="U142" s="117">
        <f t="shared" si="26"/>
        <v>475.54700113899264</v>
      </c>
      <c r="V142" s="117">
        <f t="shared" si="26"/>
        <v>442.89962888866296</v>
      </c>
      <c r="W142" s="117">
        <f t="shared" ref="W142:Y142" si="27">W143+W146+W148+W161</f>
        <v>542.23193227407239</v>
      </c>
      <c r="X142" s="117">
        <f t="shared" si="27"/>
        <v>506.67564102142785</v>
      </c>
      <c r="Y142" s="117">
        <f t="shared" si="27"/>
        <v>528.25234146948583</v>
      </c>
      <c r="DA142" s="129" t="s">
        <v>1814</v>
      </c>
    </row>
    <row r="143" spans="1:105" ht="12" customHeight="1" x14ac:dyDescent="0.25">
      <c r="A143" s="121" t="s">
        <v>57</v>
      </c>
      <c r="B143" s="122">
        <f t="shared" ref="B143:Q143" si="28">SUM(B144:B145)</f>
        <v>69.070277098110324</v>
      </c>
      <c r="C143" s="122">
        <f t="shared" si="28"/>
        <v>79.022400342814066</v>
      </c>
      <c r="D143" s="122">
        <f t="shared" si="28"/>
        <v>71.111117068195639</v>
      </c>
      <c r="E143" s="122">
        <f t="shared" si="28"/>
        <v>94.951059689100347</v>
      </c>
      <c r="F143" s="122">
        <f t="shared" si="28"/>
        <v>101.27287879816824</v>
      </c>
      <c r="G143" s="122">
        <f t="shared" si="28"/>
        <v>111.03721755632724</v>
      </c>
      <c r="H143" s="122">
        <f t="shared" si="28"/>
        <v>121.68400988045528</v>
      </c>
      <c r="I143" s="122">
        <f t="shared" si="28"/>
        <v>216.39376727216191</v>
      </c>
      <c r="J143" s="122">
        <f t="shared" si="28"/>
        <v>258.09109927419274</v>
      </c>
      <c r="K143" s="122">
        <f t="shared" si="28"/>
        <v>278.37170617623735</v>
      </c>
      <c r="L143" s="122">
        <f t="shared" si="28"/>
        <v>411.19555127372701</v>
      </c>
      <c r="M143" s="122">
        <f t="shared" si="28"/>
        <v>305.53247155661393</v>
      </c>
      <c r="N143" s="122">
        <f t="shared" si="28"/>
        <v>365.2281789115799</v>
      </c>
      <c r="O143" s="122">
        <f t="shared" si="28"/>
        <v>427.75843950570135</v>
      </c>
      <c r="P143" s="122">
        <f t="shared" si="28"/>
        <v>311.10010692643436</v>
      </c>
      <c r="Q143" s="122">
        <f t="shared" si="28"/>
        <v>371.54712499532877</v>
      </c>
      <c r="R143" s="122">
        <f t="shared" ref="R143:V143" si="29">SUM(R144:R145)</f>
        <v>422.53425851115173</v>
      </c>
      <c r="S143" s="122">
        <f t="shared" si="29"/>
        <v>403.16149874903516</v>
      </c>
      <c r="T143" s="122">
        <f t="shared" si="29"/>
        <v>396.79393504018611</v>
      </c>
      <c r="U143" s="122">
        <f t="shared" si="29"/>
        <v>398.37292699442526</v>
      </c>
      <c r="V143" s="122">
        <f t="shared" si="29"/>
        <v>372.14243713714336</v>
      </c>
      <c r="W143" s="122">
        <f t="shared" ref="W143:Y143" si="30">SUM(W144:W145)</f>
        <v>472.27498557196066</v>
      </c>
      <c r="X143" s="122">
        <f t="shared" si="30"/>
        <v>441.24069288078778</v>
      </c>
      <c r="Y143" s="122">
        <f t="shared" si="30"/>
        <v>463.63443542798308</v>
      </c>
      <c r="DA143" s="130" t="s">
        <v>1815</v>
      </c>
    </row>
    <row r="144" spans="1:105" ht="12" customHeight="1" x14ac:dyDescent="0.25">
      <c r="A144" s="97" t="s">
        <v>199</v>
      </c>
      <c r="B144" s="98">
        <v>68.399777175706589</v>
      </c>
      <c r="C144" s="98">
        <v>78.272152687237195</v>
      </c>
      <c r="D144" s="98">
        <v>70.452422893315784</v>
      </c>
      <c r="E144" s="98">
        <v>94.086801646435561</v>
      </c>
      <c r="F144" s="98">
        <v>100.35195576816577</v>
      </c>
      <c r="G144" s="98">
        <v>110.04369934547302</v>
      </c>
      <c r="H144" s="98">
        <v>120.61954030035784</v>
      </c>
      <c r="I144" s="98">
        <v>214.52689072791591</v>
      </c>
      <c r="J144" s="98">
        <v>255.87095142249728</v>
      </c>
      <c r="K144" s="98">
        <v>276.00764031285166</v>
      </c>
      <c r="L144" s="98">
        <v>407.75044160298023</v>
      </c>
      <c r="M144" s="98">
        <v>303.00730564877392</v>
      </c>
      <c r="N144" s="98">
        <v>362.23639067529609</v>
      </c>
      <c r="O144" s="98">
        <v>424.28601935194172</v>
      </c>
      <c r="P144" s="98">
        <v>308.59217798514658</v>
      </c>
      <c r="Q144" s="98">
        <v>368.57709189317916</v>
      </c>
      <c r="R144" s="98">
        <v>419.17312674672166</v>
      </c>
      <c r="S144" s="98">
        <v>399.97570445840222</v>
      </c>
      <c r="T144" s="98">
        <v>393.66747508235079</v>
      </c>
      <c r="U144" s="98">
        <v>395.22589538143092</v>
      </c>
      <c r="V144" s="98">
        <v>369.33249997817211</v>
      </c>
      <c r="W144" s="98">
        <v>468.68865769928999</v>
      </c>
      <c r="X144" s="98">
        <v>438.01520763025439</v>
      </c>
      <c r="Y144" s="98">
        <v>460.26757862555866</v>
      </c>
      <c r="DA144" s="63" t="s">
        <v>1816</v>
      </c>
    </row>
    <row r="145" spans="1:105" ht="12" customHeight="1" x14ac:dyDescent="0.25">
      <c r="A145" s="97" t="s">
        <v>53</v>
      </c>
      <c r="B145" s="98">
        <v>0.67049992240373291</v>
      </c>
      <c r="C145" s="98">
        <v>0.75024765557687267</v>
      </c>
      <c r="D145" s="98">
        <v>0.6586941748798526</v>
      </c>
      <c r="E145" s="98">
        <v>0.86425804266478201</v>
      </c>
      <c r="F145" s="98">
        <v>0.92092303000246489</v>
      </c>
      <c r="G145" s="98">
        <v>0.99351821085421665</v>
      </c>
      <c r="H145" s="98">
        <v>1.0644695800974318</v>
      </c>
      <c r="I145" s="98">
        <v>1.8668765442460042</v>
      </c>
      <c r="J145" s="98">
        <v>2.2201478516954563</v>
      </c>
      <c r="K145" s="98">
        <v>2.364065863385691</v>
      </c>
      <c r="L145" s="98">
        <v>3.4451096707467928</v>
      </c>
      <c r="M145" s="98">
        <v>2.5251659078399848</v>
      </c>
      <c r="N145" s="98">
        <v>2.9917882362838339</v>
      </c>
      <c r="O145" s="98">
        <v>3.4724201537596211</v>
      </c>
      <c r="P145" s="98">
        <v>2.5079289412877723</v>
      </c>
      <c r="Q145" s="98">
        <v>2.9700331021496211</v>
      </c>
      <c r="R145" s="98">
        <v>3.3611317644300569</v>
      </c>
      <c r="S145" s="98">
        <v>3.1857942906329475</v>
      </c>
      <c r="T145" s="98">
        <v>3.1264599578353218</v>
      </c>
      <c r="U145" s="98">
        <v>3.1470316129943341</v>
      </c>
      <c r="V145" s="98">
        <v>2.8099371589712732</v>
      </c>
      <c r="W145" s="98">
        <v>3.5863278726706707</v>
      </c>
      <c r="X145" s="98">
        <v>3.2254852505333909</v>
      </c>
      <c r="Y145" s="98">
        <v>3.366856802424433</v>
      </c>
      <c r="DA145" s="63" t="s">
        <v>1817</v>
      </c>
    </row>
    <row r="146" spans="1:105" ht="12" customHeight="1" x14ac:dyDescent="0.25">
      <c r="A146" s="121" t="s">
        <v>92</v>
      </c>
      <c r="B146" s="122">
        <f t="shared" ref="B146:Y146" si="31">B147</f>
        <v>2.6984089872889017E-2</v>
      </c>
      <c r="C146" s="122">
        <f t="shared" si="31"/>
        <v>3.6382760457574631E-2</v>
      </c>
      <c r="D146" s="122">
        <f t="shared" si="31"/>
        <v>4.6698609147217442E-2</v>
      </c>
      <c r="E146" s="122">
        <f t="shared" si="31"/>
        <v>0.15080136865504112</v>
      </c>
      <c r="F146" s="122">
        <f t="shared" si="31"/>
        <v>9.1603826703290744E-2</v>
      </c>
      <c r="G146" s="122">
        <f t="shared" si="31"/>
        <v>0.18759084551791302</v>
      </c>
      <c r="H146" s="122">
        <f t="shared" si="31"/>
        <v>0.70657979096528856</v>
      </c>
      <c r="I146" s="122">
        <f t="shared" si="31"/>
        <v>0.49254264508119749</v>
      </c>
      <c r="J146" s="122">
        <f t="shared" si="31"/>
        <v>0.77532653521210682</v>
      </c>
      <c r="K146" s="122">
        <f t="shared" si="31"/>
        <v>1.1324293488991723</v>
      </c>
      <c r="L146" s="122">
        <f t="shared" si="31"/>
        <v>1.8705149139806023</v>
      </c>
      <c r="M146" s="122">
        <f t="shared" si="31"/>
        <v>1.6442874946348096</v>
      </c>
      <c r="N146" s="122">
        <f t="shared" si="31"/>
        <v>1.7515342989283036</v>
      </c>
      <c r="O146" s="122">
        <f t="shared" si="31"/>
        <v>1.8216167717051843</v>
      </c>
      <c r="P146" s="122">
        <f t="shared" si="31"/>
        <v>1.4311048930391148</v>
      </c>
      <c r="Q146" s="122">
        <f t="shared" si="31"/>
        <v>2.0455576190359888</v>
      </c>
      <c r="R146" s="122">
        <f t="shared" si="31"/>
        <v>1.7987163137716844</v>
      </c>
      <c r="S146" s="122">
        <f t="shared" si="31"/>
        <v>1.7877610930051386</v>
      </c>
      <c r="T146" s="122">
        <f t="shared" si="31"/>
        <v>1.8109550801702514</v>
      </c>
      <c r="U146" s="122">
        <f t="shared" si="31"/>
        <v>1.917103104565137</v>
      </c>
      <c r="V146" s="122">
        <f t="shared" si="31"/>
        <v>3.1217454588686091</v>
      </c>
      <c r="W146" s="122">
        <f t="shared" si="31"/>
        <v>4.1013764043657686</v>
      </c>
      <c r="X146" s="122">
        <f t="shared" si="31"/>
        <v>5.1128114861709424</v>
      </c>
      <c r="Y146" s="122">
        <f t="shared" si="31"/>
        <v>5.3061270528006501</v>
      </c>
      <c r="DA146" s="130" t="s">
        <v>1818</v>
      </c>
    </row>
    <row r="147" spans="1:105" ht="12" customHeight="1" x14ac:dyDescent="0.25">
      <c r="A147" s="97" t="s">
        <v>53</v>
      </c>
      <c r="B147" s="98">
        <v>2.6984089872889017E-2</v>
      </c>
      <c r="C147" s="98">
        <v>3.6382760457574631E-2</v>
      </c>
      <c r="D147" s="98">
        <v>4.6698609147217442E-2</v>
      </c>
      <c r="E147" s="98">
        <v>0.15080136865504112</v>
      </c>
      <c r="F147" s="98">
        <v>9.1603826703290744E-2</v>
      </c>
      <c r="G147" s="98">
        <v>0.18759084551791302</v>
      </c>
      <c r="H147" s="98">
        <v>0.70657979096528856</v>
      </c>
      <c r="I147" s="98">
        <v>0.49254264508119749</v>
      </c>
      <c r="J147" s="98">
        <v>0.77532653521210682</v>
      </c>
      <c r="K147" s="98">
        <v>1.1324293488991723</v>
      </c>
      <c r="L147" s="98">
        <v>1.8705149139806023</v>
      </c>
      <c r="M147" s="98">
        <v>1.6442874946348096</v>
      </c>
      <c r="N147" s="98">
        <v>1.7515342989283036</v>
      </c>
      <c r="O147" s="98">
        <v>1.8216167717051843</v>
      </c>
      <c r="P147" s="98">
        <v>1.4311048930391148</v>
      </c>
      <c r="Q147" s="98">
        <v>2.0455576190359888</v>
      </c>
      <c r="R147" s="98">
        <v>1.7987163137716844</v>
      </c>
      <c r="S147" s="98">
        <v>1.7877610930051386</v>
      </c>
      <c r="T147" s="98">
        <v>1.8109550801702514</v>
      </c>
      <c r="U147" s="98">
        <v>1.917103104565137</v>
      </c>
      <c r="V147" s="98">
        <v>3.1217454588686091</v>
      </c>
      <c r="W147" s="98">
        <v>4.1013764043657686</v>
      </c>
      <c r="X147" s="98">
        <v>5.1128114861709424</v>
      </c>
      <c r="Y147" s="98">
        <v>5.3061270528006501</v>
      </c>
      <c r="DA147" s="63" t="s">
        <v>1819</v>
      </c>
    </row>
    <row r="148" spans="1:105" ht="12" customHeight="1" x14ac:dyDescent="0.25">
      <c r="A148" s="121" t="s">
        <v>55</v>
      </c>
      <c r="B148" s="122">
        <v>8.6581720985122121</v>
      </c>
      <c r="C148" s="122">
        <v>8.4200520993950416</v>
      </c>
      <c r="D148" s="122">
        <v>9.2122753886192026</v>
      </c>
      <c r="E148" s="122">
        <v>10.697178714453818</v>
      </c>
      <c r="F148" s="122">
        <v>13.046782677942204</v>
      </c>
      <c r="G148" s="122">
        <v>16.97705163689762</v>
      </c>
      <c r="H148" s="122">
        <v>22.857895509113639</v>
      </c>
      <c r="I148" s="122">
        <v>31.924834100028711</v>
      </c>
      <c r="J148" s="122">
        <v>36.18572553721382</v>
      </c>
      <c r="K148" s="122">
        <v>44.119843354239549</v>
      </c>
      <c r="L148" s="122">
        <v>48.876092667850287</v>
      </c>
      <c r="M148" s="122">
        <v>50.255486093828445</v>
      </c>
      <c r="N148" s="122">
        <v>54.584096473270108</v>
      </c>
      <c r="O148" s="122">
        <v>55.785125747704164</v>
      </c>
      <c r="P148" s="122">
        <v>58.695653668015893</v>
      </c>
      <c r="Q148" s="122">
        <v>59.350183183630406</v>
      </c>
      <c r="R148" s="122">
        <v>62.674237424996996</v>
      </c>
      <c r="S148" s="122">
        <v>64.508947895834609</v>
      </c>
      <c r="T148" s="122">
        <v>64.79582942667227</v>
      </c>
      <c r="U148" s="122">
        <v>65.122743163509597</v>
      </c>
      <c r="V148" s="122">
        <v>56.827065421917723</v>
      </c>
      <c r="W148" s="122">
        <v>54.779763097817394</v>
      </c>
      <c r="X148" s="122">
        <v>51.695225958922592</v>
      </c>
      <c r="Y148" s="122">
        <v>50.296566574167841</v>
      </c>
      <c r="DA148" s="130" t="s">
        <v>1820</v>
      </c>
    </row>
    <row r="149" spans="1:105" ht="12" customHeight="1" x14ac:dyDescent="0.25">
      <c r="A149" s="97" t="s">
        <v>132</v>
      </c>
      <c r="B149" s="98">
        <v>0.15115808647907025</v>
      </c>
      <c r="C149" s="98">
        <v>0.16617548290244361</v>
      </c>
      <c r="D149" s="98">
        <v>0.16468617942738151</v>
      </c>
      <c r="E149" s="98">
        <v>0.21660504413987036</v>
      </c>
      <c r="F149" s="98">
        <v>0.29679893855857292</v>
      </c>
      <c r="G149" s="98">
        <v>0.35841324014149356</v>
      </c>
      <c r="H149" s="98">
        <v>0.45458181756532662</v>
      </c>
      <c r="I149" s="98">
        <v>0.91183598430677504</v>
      </c>
      <c r="J149" s="98">
        <v>1.0175459341411954</v>
      </c>
      <c r="K149" s="98">
        <v>1.2579809158345459</v>
      </c>
      <c r="L149" s="98">
        <v>1.6635714775583392</v>
      </c>
      <c r="M149" s="98">
        <v>1.584418865445657</v>
      </c>
      <c r="N149" s="98">
        <v>1.8239273582266871</v>
      </c>
      <c r="O149" s="98">
        <v>1.9268733029669685</v>
      </c>
      <c r="P149" s="98">
        <v>1.8781973949366015</v>
      </c>
      <c r="Q149" s="98">
        <v>1.9213139584000285</v>
      </c>
      <c r="R149" s="98">
        <v>2.1877036320147609</v>
      </c>
      <c r="S149" s="98">
        <v>2.6085919852491544</v>
      </c>
      <c r="T149" s="98">
        <v>3.0439920095851147</v>
      </c>
      <c r="U149" s="98">
        <v>3.1082232260828797</v>
      </c>
      <c r="V149" s="98">
        <v>2.8495178650054687</v>
      </c>
      <c r="W149" s="98">
        <v>2.9136443413913353</v>
      </c>
      <c r="X149" s="98">
        <v>7.7299167738827244</v>
      </c>
      <c r="Y149" s="98">
        <v>7.8800585895839097</v>
      </c>
      <c r="DA149" s="63" t="s">
        <v>1821</v>
      </c>
    </row>
    <row r="150" spans="1:105" ht="12" customHeight="1" x14ac:dyDescent="0.25">
      <c r="A150" s="97" t="s">
        <v>131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1.3022688575387964E-4</v>
      </c>
      <c r="J150" s="98">
        <v>2.2919413108564744E-4</v>
      </c>
      <c r="K150" s="98">
        <v>7.0192435841536882E-4</v>
      </c>
      <c r="L150" s="98">
        <v>1.5793070774381556E-3</v>
      </c>
      <c r="M150" s="98">
        <v>1.3758264978986313E-3</v>
      </c>
      <c r="N150" s="98">
        <v>1.6101690646657778E-3</v>
      </c>
      <c r="O150" s="98">
        <v>2.4164851382990574E-3</v>
      </c>
      <c r="P150" s="98">
        <v>2.3274162779143123E-3</v>
      </c>
      <c r="Q150" s="98">
        <v>2.509136282239467E-3</v>
      </c>
      <c r="R150" s="98">
        <v>3.4441796164772845E-3</v>
      </c>
      <c r="S150" s="98">
        <v>4.6292989809125608E-3</v>
      </c>
      <c r="T150" s="98">
        <v>5.8139208845137749E-3</v>
      </c>
      <c r="U150" s="98">
        <v>5.8889167396180319E-3</v>
      </c>
      <c r="V150" s="98">
        <v>4.6284917841082586E-3</v>
      </c>
      <c r="W150" s="98">
        <v>4.3699273785778436E-3</v>
      </c>
      <c r="X150" s="98">
        <v>3.1857415997847582E-2</v>
      </c>
      <c r="Y150" s="98">
        <v>2.9252233070722264E-2</v>
      </c>
      <c r="DA150" s="63" t="s">
        <v>1822</v>
      </c>
    </row>
    <row r="151" spans="1:105" ht="12" customHeight="1" x14ac:dyDescent="0.25">
      <c r="A151" s="100" t="s">
        <v>199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4.4033550426312917E-5</v>
      </c>
      <c r="J151" s="101">
        <v>8.2732941946076592E-5</v>
      </c>
      <c r="K151" s="101">
        <v>2.8895053177000813E-4</v>
      </c>
      <c r="L151" s="101">
        <v>6.5467383389176243E-4</v>
      </c>
      <c r="M151" s="101">
        <v>5.477959052396131E-4</v>
      </c>
      <c r="N151" s="101">
        <v>6.4578743851816133E-4</v>
      </c>
      <c r="O151" s="101">
        <v>8.1004343883138538E-4</v>
      </c>
      <c r="P151" s="101">
        <v>7.2915013408185177E-4</v>
      </c>
      <c r="Q151" s="101">
        <v>8.552035853371066E-4</v>
      </c>
      <c r="R151" s="101">
        <v>1.4210869142757916E-3</v>
      </c>
      <c r="S151" s="101">
        <v>2.0231623464304874E-3</v>
      </c>
      <c r="T151" s="101">
        <v>2.3191826473245541E-3</v>
      </c>
      <c r="U151" s="101">
        <v>2.3593055806574426E-3</v>
      </c>
      <c r="V151" s="101">
        <v>1.3124533030523901E-3</v>
      </c>
      <c r="W151" s="101">
        <v>1.1075719845029509E-3</v>
      </c>
      <c r="X151" s="101">
        <v>1.1170112191214476E-2</v>
      </c>
      <c r="Y151" s="101">
        <v>1.1277796659144542E-2</v>
      </c>
      <c r="DA151" s="131" t="s">
        <v>1823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8.6193335327566705E-5</v>
      </c>
      <c r="J152" s="104">
        <v>1.4646118913957086E-4</v>
      </c>
      <c r="K152" s="104">
        <v>4.1297382664536074E-4</v>
      </c>
      <c r="L152" s="104">
        <v>9.2463324354639313E-4</v>
      </c>
      <c r="M152" s="104">
        <v>8.2803059265901821E-4</v>
      </c>
      <c r="N152" s="104">
        <v>9.6438162614761644E-4</v>
      </c>
      <c r="O152" s="104">
        <v>1.6064416994676723E-3</v>
      </c>
      <c r="P152" s="104">
        <v>1.5982661438324606E-3</v>
      </c>
      <c r="Q152" s="104">
        <v>1.6539326969023604E-3</v>
      </c>
      <c r="R152" s="104">
        <v>2.0230927022014929E-3</v>
      </c>
      <c r="S152" s="104">
        <v>2.6061366344820734E-3</v>
      </c>
      <c r="T152" s="104">
        <v>3.4947382371892204E-3</v>
      </c>
      <c r="U152" s="104">
        <v>3.5296111589605893E-3</v>
      </c>
      <c r="V152" s="104">
        <v>3.3160384810558682E-3</v>
      </c>
      <c r="W152" s="104">
        <v>3.2623553940748923E-3</v>
      </c>
      <c r="X152" s="104">
        <v>2.0687303806633108E-2</v>
      </c>
      <c r="Y152" s="104">
        <v>1.797443641157772E-2</v>
      </c>
      <c r="DA152" s="132" t="s">
        <v>1824</v>
      </c>
    </row>
    <row r="153" spans="1:105" ht="12" customHeight="1" x14ac:dyDescent="0.25">
      <c r="A153" s="106" t="s">
        <v>124</v>
      </c>
      <c r="B153" s="101">
        <v>0.65727989837129064</v>
      </c>
      <c r="C153" s="101">
        <v>0.65728037083118007</v>
      </c>
      <c r="D153" s="101">
        <v>0.75548345928016669</v>
      </c>
      <c r="E153" s="101">
        <v>1.0487321372603657</v>
      </c>
      <c r="F153" s="101">
        <v>2.078047890457809</v>
      </c>
      <c r="G153" s="101">
        <v>3.0809590492359029</v>
      </c>
      <c r="H153" s="101">
        <v>3.7397147646193174</v>
      </c>
      <c r="I153" s="101">
        <v>4.2114669776895512</v>
      </c>
      <c r="J153" s="101">
        <v>4.1678208926425926</v>
      </c>
      <c r="K153" s="101">
        <v>4.8877170859257788</v>
      </c>
      <c r="L153" s="101">
        <v>5.2208907586799729</v>
      </c>
      <c r="M153" s="101">
        <v>5.5514606874766059</v>
      </c>
      <c r="N153" s="101">
        <v>5.8399435592339586</v>
      </c>
      <c r="O153" s="101">
        <v>5.9968476703545246</v>
      </c>
      <c r="P153" s="101">
        <v>6.945777205090871</v>
      </c>
      <c r="Q153" s="101">
        <v>6.6433746443710984</v>
      </c>
      <c r="R153" s="101">
        <v>7.5221712015205018</v>
      </c>
      <c r="S153" s="101">
        <v>7.1968007284339253</v>
      </c>
      <c r="T153" s="101">
        <v>6.79808886126097</v>
      </c>
      <c r="U153" s="101">
        <v>6.8048775872201857</v>
      </c>
      <c r="V153" s="101">
        <v>6.0886846569431219</v>
      </c>
      <c r="W153" s="101">
        <v>5.9243350521753593</v>
      </c>
      <c r="X153" s="101">
        <v>6.0220313250208592</v>
      </c>
      <c r="Y153" s="101">
        <v>5.8965778313845245</v>
      </c>
      <c r="DA153" s="131" t="s">
        <v>1825</v>
      </c>
    </row>
    <row r="154" spans="1:105" ht="12" customHeight="1" x14ac:dyDescent="0.25">
      <c r="A154" s="107" t="s">
        <v>123</v>
      </c>
      <c r="B154" s="104">
        <v>0</v>
      </c>
      <c r="C154" s="104">
        <v>0</v>
      </c>
      <c r="D154" s="104">
        <v>0</v>
      </c>
      <c r="E154" s="104">
        <v>1.0207034435478315E-4</v>
      </c>
      <c r="F154" s="104">
        <v>2.20304923743873E-4</v>
      </c>
      <c r="G154" s="104">
        <v>4.5683723635144067E-4</v>
      </c>
      <c r="H154" s="104">
        <v>7.3444907478379773E-4</v>
      </c>
      <c r="I154" s="104">
        <v>1.356305532329169E-3</v>
      </c>
      <c r="J154" s="104">
        <v>1.84927871391287E-3</v>
      </c>
      <c r="K154" s="104">
        <v>3.759763141682203E-3</v>
      </c>
      <c r="L154" s="104">
        <v>4.9531791670238186E-3</v>
      </c>
      <c r="M154" s="104">
        <v>6.2751044943485171E-3</v>
      </c>
      <c r="N154" s="104">
        <v>6.8432841624627028E-3</v>
      </c>
      <c r="O154" s="104">
        <v>7.947663527501269E-3</v>
      </c>
      <c r="P154" s="104">
        <v>1.0807589290153709E-2</v>
      </c>
      <c r="Q154" s="104">
        <v>1.1073445564742369E-2</v>
      </c>
      <c r="R154" s="104">
        <v>1.5044500204649199E-2</v>
      </c>
      <c r="S154" s="104">
        <v>1.5220167561204088E-2</v>
      </c>
      <c r="T154" s="104">
        <v>1.4594629037033381E-2</v>
      </c>
      <c r="U154" s="104">
        <v>1.4206994741565164E-2</v>
      </c>
      <c r="V154" s="104">
        <v>1.2744868645019725E-2</v>
      </c>
      <c r="W154" s="104">
        <v>1.2271973436878185E-2</v>
      </c>
      <c r="X154" s="104">
        <v>1.9105093804259371E-2</v>
      </c>
      <c r="Y154" s="104">
        <v>1.9209813495970486E-2</v>
      </c>
      <c r="DA154" s="132" t="s">
        <v>1826</v>
      </c>
    </row>
    <row r="155" spans="1:105" ht="12" customHeight="1" x14ac:dyDescent="0.25">
      <c r="A155" s="108" t="s">
        <v>50</v>
      </c>
      <c r="B155" s="98">
        <v>0</v>
      </c>
      <c r="C155" s="98">
        <v>0</v>
      </c>
      <c r="D155" s="98">
        <v>0</v>
      </c>
      <c r="E155" s="98">
        <v>4.3453543002649564E-5</v>
      </c>
      <c r="F155" s="98">
        <v>8.786237667589579E-5</v>
      </c>
      <c r="G155" s="98">
        <v>1.8594436330161823E-4</v>
      </c>
      <c r="H155" s="98">
        <v>3.0342594177286061E-4</v>
      </c>
      <c r="I155" s="98">
        <v>5.9347632383519369E-4</v>
      </c>
      <c r="J155" s="98">
        <v>7.3776704230084182E-4</v>
      </c>
      <c r="K155" s="98">
        <v>1.5474192199973567E-3</v>
      </c>
      <c r="L155" s="98">
        <v>2.0525207112093943E-3</v>
      </c>
      <c r="M155" s="98">
        <v>2.5046162155697898E-3</v>
      </c>
      <c r="N155" s="98">
        <v>2.7460986099964359E-3</v>
      </c>
      <c r="O155" s="98">
        <v>2.6618993676372259E-3</v>
      </c>
      <c r="P155" s="98">
        <v>3.3824743154326521E-3</v>
      </c>
      <c r="Q155" s="98">
        <v>3.757946448474745E-3</v>
      </c>
      <c r="R155" s="98">
        <v>6.2102542122582588E-3</v>
      </c>
      <c r="S155" s="98">
        <v>6.6501000833786832E-3</v>
      </c>
      <c r="T155" s="98">
        <v>5.8149807788976842E-3</v>
      </c>
      <c r="U155" s="98">
        <v>5.6861516376204178E-3</v>
      </c>
      <c r="V155" s="98">
        <v>3.590828068262612E-3</v>
      </c>
      <c r="W155" s="98">
        <v>3.0669878191911136E-3</v>
      </c>
      <c r="X155" s="98">
        <v>6.6280027536394E-3</v>
      </c>
      <c r="Y155" s="98">
        <v>7.3787770646263056E-3</v>
      </c>
      <c r="DA155" s="63" t="s">
        <v>1827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5.8616801352133585E-5</v>
      </c>
      <c r="F156" s="98">
        <v>1.3244254706797721E-4</v>
      </c>
      <c r="G156" s="98">
        <v>2.7089287304982244E-4</v>
      </c>
      <c r="H156" s="98">
        <v>4.3102313301093717E-4</v>
      </c>
      <c r="I156" s="98">
        <v>7.6282920849397526E-4</v>
      </c>
      <c r="J156" s="98">
        <v>1.1115116716120281E-3</v>
      </c>
      <c r="K156" s="98">
        <v>2.2123439216848464E-3</v>
      </c>
      <c r="L156" s="98">
        <v>2.9006584558144239E-3</v>
      </c>
      <c r="M156" s="98">
        <v>3.7704882787787273E-3</v>
      </c>
      <c r="N156" s="98">
        <v>4.0971855524662669E-3</v>
      </c>
      <c r="O156" s="98">
        <v>5.2857641598640431E-3</v>
      </c>
      <c r="P156" s="98">
        <v>7.4251149747210582E-3</v>
      </c>
      <c r="Q156" s="98">
        <v>7.3154991162676236E-3</v>
      </c>
      <c r="R156" s="98">
        <v>8.8342459923909412E-3</v>
      </c>
      <c r="S156" s="98">
        <v>8.5700674778254049E-3</v>
      </c>
      <c r="T156" s="98">
        <v>8.7796482581356979E-3</v>
      </c>
      <c r="U156" s="98">
        <v>8.5208431039447453E-3</v>
      </c>
      <c r="V156" s="98">
        <v>9.154040576757113E-3</v>
      </c>
      <c r="W156" s="98">
        <v>9.2049856176870705E-3</v>
      </c>
      <c r="X156" s="98">
        <v>1.2477091050619973E-2</v>
      </c>
      <c r="Y156" s="98">
        <v>1.1831036431344179E-2</v>
      </c>
      <c r="DA156" s="63" t="s">
        <v>1828</v>
      </c>
    </row>
    <row r="157" spans="1:105" ht="12" customHeight="1" x14ac:dyDescent="0.25">
      <c r="A157" s="106" t="s">
        <v>122</v>
      </c>
      <c r="B157" s="101">
        <v>7.8256741242483168</v>
      </c>
      <c r="C157" s="101">
        <v>7.5325279386473714</v>
      </c>
      <c r="D157" s="101">
        <v>8.2036568324481003</v>
      </c>
      <c r="E157" s="101">
        <v>9.2480045953876324</v>
      </c>
      <c r="F157" s="101">
        <v>10.47422109384841</v>
      </c>
      <c r="G157" s="101">
        <v>13.309375579022108</v>
      </c>
      <c r="H157" s="101">
        <v>18.258254221366535</v>
      </c>
      <c r="I157" s="101">
        <v>25.484967845156547</v>
      </c>
      <c r="J157" s="101">
        <v>28.995101167627915</v>
      </c>
      <c r="K157" s="101">
        <v>33.904455752222852</v>
      </c>
      <c r="L157" s="101">
        <v>37.174643472621291</v>
      </c>
      <c r="M157" s="101">
        <v>37.948930019929648</v>
      </c>
      <c r="N157" s="101">
        <v>41.478683726806977</v>
      </c>
      <c r="O157" s="101">
        <v>41.908698340125262</v>
      </c>
      <c r="P157" s="101">
        <v>43.01155710957822</v>
      </c>
      <c r="Q157" s="101">
        <v>42.78605456387492</v>
      </c>
      <c r="R157" s="101">
        <v>44.119187013754988</v>
      </c>
      <c r="S157" s="101">
        <v>44.973679889508098</v>
      </c>
      <c r="T157" s="101">
        <v>45.078685674720759</v>
      </c>
      <c r="U157" s="101">
        <v>45.421275801452602</v>
      </c>
      <c r="V157" s="101">
        <v>39.539539200980869</v>
      </c>
      <c r="W157" s="101">
        <v>37.81573798409859</v>
      </c>
      <c r="X157" s="101">
        <v>27.605635861356614</v>
      </c>
      <c r="Y157" s="101">
        <v>26.081796103849712</v>
      </c>
      <c r="DA157" s="131" t="s">
        <v>1829</v>
      </c>
    </row>
    <row r="158" spans="1:105" ht="12" customHeight="1" x14ac:dyDescent="0.25">
      <c r="A158" s="107" t="s">
        <v>121</v>
      </c>
      <c r="B158" s="104">
        <v>2.4059989413535057E-2</v>
      </c>
      <c r="C158" s="104">
        <v>6.4068307014046311E-2</v>
      </c>
      <c r="D158" s="104">
        <v>8.8448917463553545E-2</v>
      </c>
      <c r="E158" s="104">
        <v>0.183734867321595</v>
      </c>
      <c r="F158" s="104">
        <v>0.19749445015366845</v>
      </c>
      <c r="G158" s="104">
        <v>0.22784693126176475</v>
      </c>
      <c r="H158" s="104">
        <v>0.40461025648767646</v>
      </c>
      <c r="I158" s="104">
        <v>1.3150767604577585</v>
      </c>
      <c r="J158" s="104">
        <v>2.0031790699571204</v>
      </c>
      <c r="K158" s="104">
        <v>4.0652279127562778</v>
      </c>
      <c r="L158" s="104">
        <v>4.8104544727462244</v>
      </c>
      <c r="M158" s="104">
        <v>5.1630255899842883</v>
      </c>
      <c r="N158" s="104">
        <v>5.4330883757753563</v>
      </c>
      <c r="O158" s="104">
        <v>5.9423422855916082</v>
      </c>
      <c r="P158" s="104">
        <v>6.846986952842129</v>
      </c>
      <c r="Q158" s="104">
        <v>7.9858574351373726</v>
      </c>
      <c r="R158" s="104">
        <v>8.8266868978856152</v>
      </c>
      <c r="S158" s="104">
        <v>9.7100258261013153</v>
      </c>
      <c r="T158" s="104">
        <v>9.8546543311838875</v>
      </c>
      <c r="U158" s="104">
        <v>9.7682706372727477</v>
      </c>
      <c r="V158" s="104">
        <v>8.3319503385591389</v>
      </c>
      <c r="W158" s="104">
        <v>8.1094038193366575</v>
      </c>
      <c r="X158" s="104">
        <v>10.286679488860285</v>
      </c>
      <c r="Y158" s="104">
        <v>10.389672002783005</v>
      </c>
      <c r="DA158" s="132" t="s">
        <v>1830</v>
      </c>
    </row>
    <row r="159" spans="1:105" ht="12" customHeight="1" x14ac:dyDescent="0.25">
      <c r="A159" s="108" t="s">
        <v>53</v>
      </c>
      <c r="B159" s="98">
        <v>1.0072332114217175E-2</v>
      </c>
      <c r="C159" s="98">
        <v>2.6155398606823095E-2</v>
      </c>
      <c r="D159" s="98">
        <v>3.6974851031500666E-2</v>
      </c>
      <c r="E159" s="98">
        <v>7.8200470163281133E-2</v>
      </c>
      <c r="F159" s="98">
        <v>7.8670736101247279E-2</v>
      </c>
      <c r="G159" s="98">
        <v>9.2745438631135893E-2</v>
      </c>
      <c r="H159" s="98">
        <v>0.16717805638499186</v>
      </c>
      <c r="I159" s="98">
        <v>0.5756479989086396</v>
      </c>
      <c r="J159" s="98">
        <v>0.8000235041686734</v>
      </c>
      <c r="K159" s="98">
        <v>1.6758222077486136</v>
      </c>
      <c r="L159" s="98">
        <v>1.9947052574567588</v>
      </c>
      <c r="M159" s="98">
        <v>2.0613226968487615</v>
      </c>
      <c r="N159" s="98">
        <v>2.1812436103346302</v>
      </c>
      <c r="O159" s="98">
        <v>1.992145481992609</v>
      </c>
      <c r="P159" s="98">
        <v>2.1430535803182176</v>
      </c>
      <c r="Q159" s="98">
        <v>2.7135116027663231</v>
      </c>
      <c r="R159" s="98">
        <v>3.6418366306517083</v>
      </c>
      <c r="S159" s="98">
        <v>4.2446494283086631</v>
      </c>
      <c r="T159" s="98">
        <v>3.9301649742316718</v>
      </c>
      <c r="U159" s="98">
        <v>3.9090591839296382</v>
      </c>
      <c r="V159" s="98">
        <v>2.346695328112141</v>
      </c>
      <c r="W159" s="98">
        <v>2.0187227750788721</v>
      </c>
      <c r="X159" s="98">
        <v>3.5368011046216221</v>
      </c>
      <c r="Y159" s="98">
        <v>3.9738352112334514</v>
      </c>
      <c r="DA159" s="63" t="s">
        <v>1831</v>
      </c>
    </row>
    <row r="160" spans="1:105" ht="12" customHeight="1" x14ac:dyDescent="0.25">
      <c r="A160" s="108" t="s">
        <v>52</v>
      </c>
      <c r="B160" s="98">
        <v>1.3987657299317882E-2</v>
      </c>
      <c r="C160" s="98">
        <v>3.7912908407223216E-2</v>
      </c>
      <c r="D160" s="98">
        <v>5.1474066432052878E-2</v>
      </c>
      <c r="E160" s="98">
        <v>0.10553439715831385</v>
      </c>
      <c r="F160" s="98">
        <v>0.11882371405242118</v>
      </c>
      <c r="G160" s="98">
        <v>0.13510149263062884</v>
      </c>
      <c r="H160" s="98">
        <v>0.23743220010268459</v>
      </c>
      <c r="I160" s="98">
        <v>0.73942876154911885</v>
      </c>
      <c r="J160" s="98">
        <v>1.203155565788447</v>
      </c>
      <c r="K160" s="98">
        <v>2.3894057050076638</v>
      </c>
      <c r="L160" s="98">
        <v>2.8157492152894652</v>
      </c>
      <c r="M160" s="98">
        <v>3.1017028931355273</v>
      </c>
      <c r="N160" s="98">
        <v>3.2518447654407261</v>
      </c>
      <c r="O160" s="98">
        <v>3.9501968035989994</v>
      </c>
      <c r="P160" s="98">
        <v>4.7039333725239114</v>
      </c>
      <c r="Q160" s="98">
        <v>5.272345832371049</v>
      </c>
      <c r="R160" s="98">
        <v>5.1848502672339061</v>
      </c>
      <c r="S160" s="98">
        <v>5.4653763977926531</v>
      </c>
      <c r="T160" s="98">
        <v>5.9244893569522157</v>
      </c>
      <c r="U160" s="98">
        <v>5.8592114533431099</v>
      </c>
      <c r="V160" s="98">
        <v>5.9852550104469975</v>
      </c>
      <c r="W160" s="98">
        <v>6.0906810442577859</v>
      </c>
      <c r="X160" s="98">
        <v>6.7498783842386629</v>
      </c>
      <c r="Y160" s="98">
        <v>6.4158367915495527</v>
      </c>
      <c r="DA160" s="63" t="s">
        <v>1832</v>
      </c>
    </row>
    <row r="161" spans="1:105" ht="12" customHeight="1" x14ac:dyDescent="0.25">
      <c r="A161" s="121" t="s">
        <v>54</v>
      </c>
      <c r="B161" s="122">
        <v>1.5902115343722718</v>
      </c>
      <c r="C161" s="122">
        <v>1.6092587919049253</v>
      </c>
      <c r="D161" s="122">
        <v>1.7184585202470832</v>
      </c>
      <c r="E161" s="122">
        <v>2.143217144989094</v>
      </c>
      <c r="F161" s="122">
        <v>2.5027804477653732</v>
      </c>
      <c r="G161" s="122">
        <v>3.2664421004698392</v>
      </c>
      <c r="H161" s="122">
        <v>4.0793181954431894</v>
      </c>
      <c r="I161" s="122">
        <v>5.4452979193578575</v>
      </c>
      <c r="J161" s="122">
        <v>5.694537325271761</v>
      </c>
      <c r="K161" s="122">
        <v>6.844665243949958</v>
      </c>
      <c r="L161" s="122">
        <v>7.6207884473648981</v>
      </c>
      <c r="M161" s="122">
        <v>7.5318980151349617</v>
      </c>
      <c r="N161" s="122">
        <v>8.1724232136277219</v>
      </c>
      <c r="O161" s="122">
        <v>8.3907741269030804</v>
      </c>
      <c r="P161" s="122">
        <v>8.6822951466597988</v>
      </c>
      <c r="Q161" s="122">
        <v>9.3731021121370279</v>
      </c>
      <c r="R161" s="122">
        <v>9.6887722269944501</v>
      </c>
      <c r="S161" s="122">
        <v>9.9646883771054195</v>
      </c>
      <c r="T161" s="122">
        <v>10.091466690288843</v>
      </c>
      <c r="U161" s="122">
        <v>10.134227876492702</v>
      </c>
      <c r="V161" s="122">
        <v>10.808380870733286</v>
      </c>
      <c r="W161" s="122">
        <v>11.075807199928544</v>
      </c>
      <c r="X161" s="122">
        <v>8.6269106955465684</v>
      </c>
      <c r="Y161" s="122">
        <v>9.0152124145342505</v>
      </c>
      <c r="DA161" s="130" t="s">
        <v>1833</v>
      </c>
    </row>
    <row r="162" spans="1:105" ht="12" customHeight="1" x14ac:dyDescent="0.25">
      <c r="A162" s="97" t="s">
        <v>202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X162" s="98">
        <v>0</v>
      </c>
      <c r="Y162" s="98">
        <v>0</v>
      </c>
      <c r="DA162" s="63" t="s">
        <v>1834</v>
      </c>
    </row>
    <row r="163" spans="1:105" ht="12" customHeight="1" x14ac:dyDescent="0.25">
      <c r="A163" s="97" t="s">
        <v>50</v>
      </c>
      <c r="B163" s="98">
        <v>5.9169156698647127E-2</v>
      </c>
      <c r="C163" s="98">
        <v>6.1015572950346007E-2</v>
      </c>
      <c r="D163" s="98">
        <v>7.2044428871750943E-2</v>
      </c>
      <c r="E163" s="98">
        <v>9.6496404804231439E-2</v>
      </c>
      <c r="F163" s="98">
        <v>0.12000496873776409</v>
      </c>
      <c r="G163" s="98">
        <v>0.15959116745234739</v>
      </c>
      <c r="H163" s="98">
        <v>0.23439031712302832</v>
      </c>
      <c r="I163" s="98">
        <v>0.36202593826200546</v>
      </c>
      <c r="J163" s="98">
        <v>0.39124489523001466</v>
      </c>
      <c r="K163" s="98">
        <v>0.50886529793179558</v>
      </c>
      <c r="L163" s="98">
        <v>0.55187947932132664</v>
      </c>
      <c r="M163" s="98">
        <v>0.58552336044397402</v>
      </c>
      <c r="N163" s="98">
        <v>0.62025824239720462</v>
      </c>
      <c r="O163" s="98">
        <v>0.62491546612886206</v>
      </c>
      <c r="P163" s="98">
        <v>0.70115460367304838</v>
      </c>
      <c r="Q163" s="98">
        <v>0.68756658902454071</v>
      </c>
      <c r="R163" s="98">
        <v>0.76564333856422329</v>
      </c>
      <c r="S163" s="98">
        <v>0.76979243098721339</v>
      </c>
      <c r="T163" s="98">
        <v>0.76414864229875601</v>
      </c>
      <c r="U163" s="98">
        <v>0.80037242567340738</v>
      </c>
      <c r="V163" s="98">
        <v>0.73993967830765539</v>
      </c>
      <c r="W163" s="98">
        <v>0.7304699474502655</v>
      </c>
      <c r="X163" s="98">
        <v>0.7286117699811423</v>
      </c>
      <c r="Y163" s="98">
        <v>0.70254971571237868</v>
      </c>
      <c r="DA163" s="63" t="s">
        <v>1835</v>
      </c>
    </row>
    <row r="164" spans="1:105" ht="12" customHeight="1" x14ac:dyDescent="0.25">
      <c r="A164" s="109" t="s">
        <v>120</v>
      </c>
      <c r="B164" s="33">
        <v>1.5310423776736246</v>
      </c>
      <c r="C164" s="33">
        <v>1.5482432189545792</v>
      </c>
      <c r="D164" s="33">
        <v>1.6464140913753322</v>
      </c>
      <c r="E164" s="33">
        <v>2.0467207401848624</v>
      </c>
      <c r="F164" s="33">
        <v>2.3827754790276092</v>
      </c>
      <c r="G164" s="33">
        <v>3.1068509330174918</v>
      </c>
      <c r="H164" s="33">
        <v>3.8449278783201608</v>
      </c>
      <c r="I164" s="33">
        <v>5.0832719810958524</v>
      </c>
      <c r="J164" s="33">
        <v>5.3032924300417461</v>
      </c>
      <c r="K164" s="33">
        <v>6.3357999460181622</v>
      </c>
      <c r="L164" s="33">
        <v>7.0689089680435711</v>
      </c>
      <c r="M164" s="33">
        <v>6.9463746546909881</v>
      </c>
      <c r="N164" s="33">
        <v>7.5521649712305177</v>
      </c>
      <c r="O164" s="33">
        <v>7.7658586607742182</v>
      </c>
      <c r="P164" s="33">
        <v>7.9811405429867506</v>
      </c>
      <c r="Q164" s="33">
        <v>8.6855355231124864</v>
      </c>
      <c r="R164" s="33">
        <v>8.9231288884302273</v>
      </c>
      <c r="S164" s="33">
        <v>9.1948959461182067</v>
      </c>
      <c r="T164" s="33">
        <v>9.3273180479900866</v>
      </c>
      <c r="U164" s="33">
        <v>9.3338554508192946</v>
      </c>
      <c r="V164" s="33">
        <v>10.068441192425631</v>
      </c>
      <c r="W164" s="33">
        <v>10.345337252478279</v>
      </c>
      <c r="X164" s="33">
        <v>7.8982989255654257</v>
      </c>
      <c r="Y164" s="33">
        <v>8.312662698821871</v>
      </c>
      <c r="DA164" s="60" t="s">
        <v>1836</v>
      </c>
    </row>
    <row r="166" spans="1:105" ht="12" customHeight="1" x14ac:dyDescent="0.25">
      <c r="A166" s="116" t="str">
        <f>RES_hh_SLD!$A$152</f>
        <v>System efficiency indicator (ratio of energy service to energy consumption)</v>
      </c>
      <c r="B166" s="119">
        <f t="shared" ref="B166:Q166" si="32">IF(B142=0,"",B142/B118)</f>
        <v>0.47256126081931626</v>
      </c>
      <c r="C166" s="119">
        <f t="shared" si="32"/>
        <v>0.47901852484255492</v>
      </c>
      <c r="D166" s="119">
        <f t="shared" si="32"/>
        <v>0.49722340738067927</v>
      </c>
      <c r="E166" s="119">
        <f t="shared" si="32"/>
        <v>0.51506707486170911</v>
      </c>
      <c r="F166" s="119">
        <f t="shared" si="32"/>
        <v>0.5355712253286572</v>
      </c>
      <c r="G166" s="119">
        <f t="shared" si="32"/>
        <v>0.56124168803249153</v>
      </c>
      <c r="H166" s="119">
        <f t="shared" si="32"/>
        <v>0.58711715924293328</v>
      </c>
      <c r="I166" s="119">
        <f t="shared" si="32"/>
        <v>0.60442914373213374</v>
      </c>
      <c r="J166" s="119">
        <f t="shared" si="32"/>
        <v>0.61786196341641186</v>
      </c>
      <c r="K166" s="119">
        <f t="shared" si="32"/>
        <v>0.63126936311093951</v>
      </c>
      <c r="L166" s="119">
        <f t="shared" si="32"/>
        <v>0.6398613826889511</v>
      </c>
      <c r="M166" s="119">
        <f t="shared" si="32"/>
        <v>0.64987055178384379</v>
      </c>
      <c r="N166" s="119">
        <f t="shared" si="32"/>
        <v>0.65686769115411492</v>
      </c>
      <c r="O166" s="119">
        <f t="shared" si="32"/>
        <v>0.66279521046095546</v>
      </c>
      <c r="P166" s="119">
        <f t="shared" si="32"/>
        <v>0.66912749628060075</v>
      </c>
      <c r="Q166" s="119">
        <f t="shared" si="32"/>
        <v>0.67415353977594472</v>
      </c>
      <c r="R166" s="119">
        <f t="shared" ref="R166:V166" si="33">IF(R142=0,"",R142/R118)</f>
        <v>0.67988860696777631</v>
      </c>
      <c r="S166" s="119">
        <f t="shared" si="33"/>
        <v>0.68899623518140629</v>
      </c>
      <c r="T166" s="119">
        <f t="shared" si="33"/>
        <v>0.69864291657606359</v>
      </c>
      <c r="U166" s="119">
        <f t="shared" si="33"/>
        <v>0.70887440026426751</v>
      </c>
      <c r="V166" s="119">
        <f t="shared" si="33"/>
        <v>0.7227779770147541</v>
      </c>
      <c r="W166" s="119">
        <f t="shared" ref="W166:Y166" si="34">IF(W142=0,"",W142/W118)</f>
        <v>0.73552697120352972</v>
      </c>
      <c r="X166" s="119">
        <f t="shared" si="34"/>
        <v>0.75231214237145405</v>
      </c>
      <c r="Y166" s="119">
        <f t="shared" si="34"/>
        <v>0.7649311128947226</v>
      </c>
      <c r="DA166" s="129" t="s">
        <v>1982</v>
      </c>
    </row>
    <row r="167" spans="1:105" ht="12" customHeight="1" x14ac:dyDescent="0.25">
      <c r="A167" s="121" t="s">
        <v>57</v>
      </c>
      <c r="B167" s="124">
        <f t="shared" ref="B167:Q167" si="35">IF(B143=0,"",B143/B119)</f>
        <v>0.45364744665708323</v>
      </c>
      <c r="C167" s="124">
        <f t="shared" si="35"/>
        <v>0.46279235348082909</v>
      </c>
      <c r="D167" s="124">
        <f t="shared" si="35"/>
        <v>0.47851644570388807</v>
      </c>
      <c r="E167" s="124">
        <f t="shared" si="35"/>
        <v>0.49892027155992641</v>
      </c>
      <c r="F167" s="124">
        <f t="shared" si="35"/>
        <v>0.51933856434318182</v>
      </c>
      <c r="G167" s="124">
        <f t="shared" si="35"/>
        <v>0.54420545002446619</v>
      </c>
      <c r="H167" s="124">
        <f t="shared" si="35"/>
        <v>0.56795655950578094</v>
      </c>
      <c r="I167" s="124">
        <f t="shared" si="35"/>
        <v>0.5917745649443481</v>
      </c>
      <c r="J167" s="124">
        <f t="shared" si="35"/>
        <v>0.60669490760957134</v>
      </c>
      <c r="K167" s="124">
        <f t="shared" si="35"/>
        <v>0.61942071138245469</v>
      </c>
      <c r="L167" s="124">
        <f t="shared" si="35"/>
        <v>0.63078205962120482</v>
      </c>
      <c r="M167" s="124">
        <f t="shared" si="35"/>
        <v>0.63903347828709234</v>
      </c>
      <c r="N167" s="124">
        <f t="shared" si="35"/>
        <v>0.6475813242595414</v>
      </c>
      <c r="O167" s="124">
        <f t="shared" si="35"/>
        <v>0.65449255886898916</v>
      </c>
      <c r="P167" s="124">
        <f t="shared" si="35"/>
        <v>0.65785189617821327</v>
      </c>
      <c r="Q167" s="124">
        <f t="shared" si="35"/>
        <v>0.66271168566468985</v>
      </c>
      <c r="R167" s="124">
        <f t="shared" ref="R167:V167" si="36">IF(R143=0,"",R143/R119)</f>
        <v>0.6694541840055116</v>
      </c>
      <c r="S167" s="124">
        <f t="shared" si="36"/>
        <v>0.6775859647280783</v>
      </c>
      <c r="T167" s="124">
        <f t="shared" si="36"/>
        <v>0.686604342155548</v>
      </c>
      <c r="U167" s="124">
        <f t="shared" si="36"/>
        <v>0.6967574278328319</v>
      </c>
      <c r="V167" s="124">
        <f t="shared" si="36"/>
        <v>0.70871092670697466</v>
      </c>
      <c r="W167" s="124">
        <f t="shared" ref="W167:Y167" si="37">IF(W143=0,"",W143/W119)</f>
        <v>0.72336984017784667</v>
      </c>
      <c r="X167" s="124">
        <f t="shared" si="37"/>
        <v>0.73847067781074716</v>
      </c>
      <c r="Y167" s="124">
        <f t="shared" si="37"/>
        <v>0.75180743200379851</v>
      </c>
      <c r="DA167" s="130" t="s">
        <v>1983</v>
      </c>
    </row>
    <row r="168" spans="1:105" ht="12" customHeight="1" x14ac:dyDescent="0.25">
      <c r="A168" s="97" t="s">
        <v>199</v>
      </c>
      <c r="B168" s="111">
        <f t="shared" ref="B168:Q168" si="38">IF(B144=0,"",B144/B120)</f>
        <v>0.45123078559784491</v>
      </c>
      <c r="C168" s="111">
        <f t="shared" si="38"/>
        <v>0.46042155195056617</v>
      </c>
      <c r="D168" s="111">
        <f t="shared" si="38"/>
        <v>0.47619470844170836</v>
      </c>
      <c r="E168" s="111">
        <f t="shared" si="38"/>
        <v>0.49663436577945375</v>
      </c>
      <c r="F168" s="111">
        <f t="shared" si="38"/>
        <v>0.51705782378267728</v>
      </c>
      <c r="G168" s="111">
        <f t="shared" si="38"/>
        <v>0.54197517115643445</v>
      </c>
      <c r="H168" s="111">
        <f t="shared" si="38"/>
        <v>0.56579928507443578</v>
      </c>
      <c r="I168" s="111">
        <f t="shared" si="38"/>
        <v>0.58967972850553096</v>
      </c>
      <c r="J168" s="111">
        <f t="shared" si="38"/>
        <v>0.60463151787740999</v>
      </c>
      <c r="K168" s="111">
        <f t="shared" si="38"/>
        <v>0.61740811840237275</v>
      </c>
      <c r="L168" s="111">
        <f t="shared" si="38"/>
        <v>0.62882042532021309</v>
      </c>
      <c r="M168" s="111">
        <f t="shared" si="38"/>
        <v>0.63711691626298905</v>
      </c>
      <c r="N168" s="111">
        <f t="shared" si="38"/>
        <v>0.64570187875649543</v>
      </c>
      <c r="O168" s="111">
        <f t="shared" si="38"/>
        <v>0.65264707883808248</v>
      </c>
      <c r="P168" s="111">
        <f t="shared" si="38"/>
        <v>0.65602772057957759</v>
      </c>
      <c r="Q168" s="111">
        <f t="shared" si="38"/>
        <v>0.66091538055918009</v>
      </c>
      <c r="R168" s="111">
        <f t="shared" ref="R168:V168" si="39">IF(R144=0,"",R144/R120)</f>
        <v>0.66768450268651536</v>
      </c>
      <c r="S168" s="111">
        <f t="shared" si="39"/>
        <v>0.67585036884232064</v>
      </c>
      <c r="T168" s="111">
        <f t="shared" si="39"/>
        <v>0.6848996606005604</v>
      </c>
      <c r="U168" s="111">
        <f t="shared" si="39"/>
        <v>0.69507908720616118</v>
      </c>
      <c r="V168" s="111">
        <f t="shared" si="39"/>
        <v>0.70714377515047777</v>
      </c>
      <c r="W168" s="111">
        <f t="shared" ref="W168:Y168" si="40">IF(W144=0,"",W144/W120)</f>
        <v>0.72184189714933356</v>
      </c>
      <c r="X168" s="111">
        <f t="shared" si="40"/>
        <v>0.73705121530317164</v>
      </c>
      <c r="Y168" s="111">
        <f t="shared" si="40"/>
        <v>0.75044497787414322</v>
      </c>
      <c r="DA168" s="63" t="s">
        <v>1984</v>
      </c>
    </row>
    <row r="169" spans="1:105" ht="12" customHeight="1" x14ac:dyDescent="0.25">
      <c r="A169" s="97" t="s">
        <v>53</v>
      </c>
      <c r="B169" s="111">
        <f t="shared" ref="B169:Q169" si="41">IF(B145=0,"",B145/B121)</f>
        <v>1</v>
      </c>
      <c r="C169" s="111">
        <f t="shared" si="41"/>
        <v>1</v>
      </c>
      <c r="D169" s="111">
        <f t="shared" si="41"/>
        <v>1</v>
      </c>
      <c r="E169" s="111">
        <f t="shared" si="41"/>
        <v>1</v>
      </c>
      <c r="F169" s="111">
        <f t="shared" si="41"/>
        <v>1</v>
      </c>
      <c r="G169" s="111">
        <f t="shared" si="41"/>
        <v>1</v>
      </c>
      <c r="H169" s="111">
        <f t="shared" si="41"/>
        <v>1</v>
      </c>
      <c r="I169" s="111">
        <f t="shared" si="41"/>
        <v>1</v>
      </c>
      <c r="J169" s="111">
        <f t="shared" si="41"/>
        <v>1</v>
      </c>
      <c r="K169" s="111">
        <f t="shared" si="41"/>
        <v>1</v>
      </c>
      <c r="L169" s="111">
        <f t="shared" si="41"/>
        <v>1</v>
      </c>
      <c r="M169" s="111">
        <f t="shared" si="41"/>
        <v>1</v>
      </c>
      <c r="N169" s="111">
        <f t="shared" si="41"/>
        <v>1</v>
      </c>
      <c r="O169" s="111">
        <f t="shared" si="41"/>
        <v>1</v>
      </c>
      <c r="P169" s="111">
        <f t="shared" si="41"/>
        <v>1</v>
      </c>
      <c r="Q169" s="111">
        <f t="shared" si="41"/>
        <v>1</v>
      </c>
      <c r="R169" s="111">
        <f t="shared" ref="R169:V169" si="42">IF(R145=0,"",R145/R121)</f>
        <v>1</v>
      </c>
      <c r="S169" s="111">
        <f t="shared" si="42"/>
        <v>1</v>
      </c>
      <c r="T169" s="111">
        <f t="shared" si="42"/>
        <v>1</v>
      </c>
      <c r="U169" s="111">
        <f t="shared" si="42"/>
        <v>1</v>
      </c>
      <c r="V169" s="111">
        <f t="shared" si="42"/>
        <v>1</v>
      </c>
      <c r="W169" s="111">
        <f t="shared" ref="W169:Y169" si="43">IF(W145=0,"",W145/W121)</f>
        <v>1</v>
      </c>
      <c r="X169" s="111">
        <f t="shared" si="43"/>
        <v>1</v>
      </c>
      <c r="Y169" s="111">
        <f t="shared" si="43"/>
        <v>1</v>
      </c>
      <c r="DA169" s="63" t="s">
        <v>1985</v>
      </c>
    </row>
    <row r="170" spans="1:105" ht="12" customHeight="1" x14ac:dyDescent="0.25">
      <c r="A170" s="121" t="s">
        <v>92</v>
      </c>
      <c r="B170" s="124">
        <f t="shared" ref="B170:Q170" si="44">IF(B146=0,"",B146/B122)</f>
        <v>1.9429532402555638</v>
      </c>
      <c r="C170" s="124">
        <f t="shared" si="44"/>
        <v>2.0733713104870479</v>
      </c>
      <c r="D170" s="124">
        <f t="shared" si="44"/>
        <v>2.1869429916347651</v>
      </c>
      <c r="E170" s="124">
        <f t="shared" si="44"/>
        <v>2.3588865734896127</v>
      </c>
      <c r="F170" s="124">
        <f t="shared" si="44"/>
        <v>2.563474674951963</v>
      </c>
      <c r="G170" s="124">
        <f t="shared" si="44"/>
        <v>2.8307648796527554</v>
      </c>
      <c r="H170" s="124">
        <f t="shared" si="44"/>
        <v>3.0312993540181621</v>
      </c>
      <c r="I170" s="124">
        <f t="shared" si="44"/>
        <v>3.1492212729836346</v>
      </c>
      <c r="J170" s="124">
        <f t="shared" si="44"/>
        <v>3.2378765194734878</v>
      </c>
      <c r="K170" s="124">
        <f t="shared" si="44"/>
        <v>3.3192144778136661</v>
      </c>
      <c r="L170" s="124">
        <f t="shared" si="44"/>
        <v>3.4025450256559719</v>
      </c>
      <c r="M170" s="124">
        <f t="shared" si="44"/>
        <v>3.4756523103307542</v>
      </c>
      <c r="N170" s="124">
        <f t="shared" si="44"/>
        <v>3.5701891512787682</v>
      </c>
      <c r="O170" s="124">
        <f t="shared" si="44"/>
        <v>3.693411110149976</v>
      </c>
      <c r="P170" s="124">
        <f t="shared" si="44"/>
        <v>3.837114596908314</v>
      </c>
      <c r="Q170" s="124">
        <f t="shared" si="44"/>
        <v>3.9839385855145859</v>
      </c>
      <c r="R170" s="124">
        <f t="shared" ref="R170:V170" si="45">IF(R146=0,"",R146/R122)</f>
        <v>4.157683794835318</v>
      </c>
      <c r="S170" s="124">
        <f t="shared" si="45"/>
        <v>4.3205255184119933</v>
      </c>
      <c r="T170" s="124">
        <f t="shared" si="45"/>
        <v>4.4514105667786099</v>
      </c>
      <c r="U170" s="124">
        <f t="shared" si="45"/>
        <v>4.5594659246101639</v>
      </c>
      <c r="V170" s="124">
        <f t="shared" si="45"/>
        <v>4.6208909479033711</v>
      </c>
      <c r="W170" s="124">
        <f t="shared" ref="W170:Y170" si="46">IF(W146=0,"",W146/W122)</f>
        <v>4.6561469586397433</v>
      </c>
      <c r="X170" s="124">
        <f t="shared" si="46"/>
        <v>4.6823355915153861</v>
      </c>
      <c r="Y170" s="124">
        <f t="shared" si="46"/>
        <v>4.7089632106152592</v>
      </c>
      <c r="DA170" s="130" t="s">
        <v>1986</v>
      </c>
    </row>
    <row r="171" spans="1:105" ht="12" customHeight="1" x14ac:dyDescent="0.25">
      <c r="A171" s="97" t="s">
        <v>53</v>
      </c>
      <c r="B171" s="111">
        <f t="shared" ref="B171:Q171" si="47">IF(B147=0,"",B147/B123)</f>
        <v>1.9429532402555638</v>
      </c>
      <c r="C171" s="111">
        <f t="shared" si="47"/>
        <v>2.0733713104870479</v>
      </c>
      <c r="D171" s="111">
        <f t="shared" si="47"/>
        <v>2.1869429916347651</v>
      </c>
      <c r="E171" s="111">
        <f t="shared" si="47"/>
        <v>2.3588865734896127</v>
      </c>
      <c r="F171" s="111">
        <f t="shared" si="47"/>
        <v>2.563474674951963</v>
      </c>
      <c r="G171" s="111">
        <f t="shared" si="47"/>
        <v>2.8307648796527554</v>
      </c>
      <c r="H171" s="111">
        <f t="shared" si="47"/>
        <v>3.0312993540181621</v>
      </c>
      <c r="I171" s="111">
        <f t="shared" si="47"/>
        <v>3.1492212729836346</v>
      </c>
      <c r="J171" s="111">
        <f t="shared" si="47"/>
        <v>3.2378765194734878</v>
      </c>
      <c r="K171" s="111">
        <f t="shared" si="47"/>
        <v>3.3192144778136661</v>
      </c>
      <c r="L171" s="111">
        <f t="shared" si="47"/>
        <v>3.4025450256559719</v>
      </c>
      <c r="M171" s="111">
        <f t="shared" si="47"/>
        <v>3.4756523103307542</v>
      </c>
      <c r="N171" s="111">
        <f t="shared" si="47"/>
        <v>3.5701891512787682</v>
      </c>
      <c r="O171" s="111">
        <f t="shared" si="47"/>
        <v>3.693411110149976</v>
      </c>
      <c r="P171" s="111">
        <f t="shared" si="47"/>
        <v>3.837114596908314</v>
      </c>
      <c r="Q171" s="111">
        <f t="shared" si="47"/>
        <v>3.9839385855145859</v>
      </c>
      <c r="R171" s="111">
        <f t="shared" ref="R171:V171" si="48">IF(R147=0,"",R147/R123)</f>
        <v>4.157683794835318</v>
      </c>
      <c r="S171" s="111">
        <f t="shared" si="48"/>
        <v>4.3205255184119933</v>
      </c>
      <c r="T171" s="111">
        <f t="shared" si="48"/>
        <v>4.4514105667786099</v>
      </c>
      <c r="U171" s="111">
        <f t="shared" si="48"/>
        <v>4.5594659246101639</v>
      </c>
      <c r="V171" s="111">
        <f t="shared" si="48"/>
        <v>4.6208909479033711</v>
      </c>
      <c r="W171" s="111">
        <f t="shared" ref="W171:Y171" si="49">IF(W147=0,"",W147/W123)</f>
        <v>4.6561469586397433</v>
      </c>
      <c r="X171" s="111">
        <f t="shared" si="49"/>
        <v>4.6823355915153861</v>
      </c>
      <c r="Y171" s="111">
        <f t="shared" si="49"/>
        <v>4.7089632106152592</v>
      </c>
      <c r="DA171" s="63" t="s">
        <v>1987</v>
      </c>
    </row>
    <row r="172" spans="1:105" ht="12" customHeight="1" x14ac:dyDescent="0.25">
      <c r="A172" s="121" t="s">
        <v>55</v>
      </c>
      <c r="B172" s="124">
        <f t="shared" ref="B172:Q172" si="50">IF(B148=0,"",B148/B124)</f>
        <v>0.64101976811372374</v>
      </c>
      <c r="C172" s="124">
        <f t="shared" si="50"/>
        <v>0.64459812132090433</v>
      </c>
      <c r="D172" s="124">
        <f t="shared" si="50"/>
        <v>0.64982839581282792</v>
      </c>
      <c r="E172" s="124">
        <f t="shared" si="50"/>
        <v>0.65436058085399251</v>
      </c>
      <c r="F172" s="124">
        <f t="shared" si="50"/>
        <v>0.65409172736183441</v>
      </c>
      <c r="G172" s="124">
        <f t="shared" si="50"/>
        <v>0.65710630447766261</v>
      </c>
      <c r="H172" s="124">
        <f t="shared" si="50"/>
        <v>0.66284265229478068</v>
      </c>
      <c r="I172" s="124">
        <f t="shared" si="50"/>
        <v>0.66992805119334553</v>
      </c>
      <c r="J172" s="124">
        <f t="shared" si="50"/>
        <v>0.67498034356225822</v>
      </c>
      <c r="K172" s="124">
        <f t="shared" si="50"/>
        <v>0.68152932929272159</v>
      </c>
      <c r="L172" s="124">
        <f t="shared" si="50"/>
        <v>0.68450782847352831</v>
      </c>
      <c r="M172" s="124">
        <f t="shared" si="50"/>
        <v>0.68741395606660394</v>
      </c>
      <c r="N172" s="124">
        <f t="shared" si="50"/>
        <v>0.69066715228705033</v>
      </c>
      <c r="O172" s="124">
        <f t="shared" si="50"/>
        <v>0.69789305045453698</v>
      </c>
      <c r="P172" s="124">
        <f t="shared" si="50"/>
        <v>0.70568321247044929</v>
      </c>
      <c r="Q172" s="124">
        <f t="shared" si="50"/>
        <v>0.7165753640347865</v>
      </c>
      <c r="R172" s="124">
        <f t="shared" ref="R172:V172" si="51">IF(R148=0,"",R148/R124)</f>
        <v>0.72453847836076846</v>
      </c>
      <c r="S172" s="124">
        <f t="shared" si="51"/>
        <v>0.73532458115903043</v>
      </c>
      <c r="T172" s="124">
        <f t="shared" si="51"/>
        <v>0.74728635100852492</v>
      </c>
      <c r="U172" s="124">
        <f t="shared" si="51"/>
        <v>0.75685902495222912</v>
      </c>
      <c r="V172" s="124">
        <f t="shared" si="51"/>
        <v>0.77048178600352646</v>
      </c>
      <c r="W172" s="124">
        <f t="shared" ref="W172:Y172" si="52">IF(W148=0,"",W148/W124)</f>
        <v>0.78169067004864157</v>
      </c>
      <c r="X172" s="124">
        <f t="shared" si="52"/>
        <v>0.80071494008291899</v>
      </c>
      <c r="Y172" s="124">
        <f t="shared" si="52"/>
        <v>0.80954528736129716</v>
      </c>
      <c r="DA172" s="130" t="s">
        <v>1988</v>
      </c>
    </row>
    <row r="173" spans="1:105" ht="12" customHeight="1" x14ac:dyDescent="0.25">
      <c r="A173" s="97" t="s">
        <v>132</v>
      </c>
      <c r="B173" s="111">
        <f t="shared" ref="B173:Q173" si="53">IF(B149=0,"",B149/B125)</f>
        <v>0.4707349862454252</v>
      </c>
      <c r="C173" s="111">
        <f t="shared" si="53"/>
        <v>0.48331812250648687</v>
      </c>
      <c r="D173" s="111">
        <f t="shared" si="53"/>
        <v>0.50405712103239109</v>
      </c>
      <c r="E173" s="111">
        <f t="shared" si="53"/>
        <v>0.52855354450080638</v>
      </c>
      <c r="F173" s="111">
        <f t="shared" si="53"/>
        <v>0.55239746148259905</v>
      </c>
      <c r="G173" s="111">
        <f t="shared" si="53"/>
        <v>0.58070800501828679</v>
      </c>
      <c r="H173" s="111">
        <f t="shared" si="53"/>
        <v>0.60709974171380743</v>
      </c>
      <c r="I173" s="111">
        <f t="shared" si="53"/>
        <v>0.63237630720518345</v>
      </c>
      <c r="J173" s="111">
        <f t="shared" si="53"/>
        <v>0.65101809264207811</v>
      </c>
      <c r="K173" s="111">
        <f t="shared" si="53"/>
        <v>0.66493958417878574</v>
      </c>
      <c r="L173" s="111">
        <f t="shared" si="53"/>
        <v>0.67785975273960597</v>
      </c>
      <c r="M173" s="111">
        <f t="shared" si="53"/>
        <v>0.68842849845714316</v>
      </c>
      <c r="N173" s="111">
        <f t="shared" si="53"/>
        <v>0.69951940151688097</v>
      </c>
      <c r="O173" s="111">
        <f t="shared" si="53"/>
        <v>0.70980658740050184</v>
      </c>
      <c r="P173" s="111">
        <f t="shared" si="53"/>
        <v>0.71222762217335511</v>
      </c>
      <c r="Q173" s="111">
        <f t="shared" si="53"/>
        <v>0.71731583233515495</v>
      </c>
      <c r="R173" s="111">
        <f t="shared" ref="R173:V173" si="54">IF(R149=0,"",R149/R125)</f>
        <v>0.72671503729084241</v>
      </c>
      <c r="S173" s="111">
        <f t="shared" si="54"/>
        <v>0.74098611753292498</v>
      </c>
      <c r="T173" s="111">
        <f t="shared" si="54"/>
        <v>0.75396437205071465</v>
      </c>
      <c r="U173" s="111">
        <f t="shared" si="54"/>
        <v>0.76690722140201073</v>
      </c>
      <c r="V173" s="111">
        <f t="shared" si="54"/>
        <v>0.78885167076747142</v>
      </c>
      <c r="W173" s="111">
        <f t="shared" ref="W173:Y173" si="55">IF(W149=0,"",W149/W125)</f>
        <v>0.80579540582326792</v>
      </c>
      <c r="X173" s="111">
        <f t="shared" si="55"/>
        <v>0.83895086040772116</v>
      </c>
      <c r="Y173" s="111">
        <f t="shared" si="55"/>
        <v>0.84909206606929977</v>
      </c>
      <c r="DA173" s="63" t="s">
        <v>1989</v>
      </c>
    </row>
    <row r="174" spans="1:105" ht="12" customHeight="1" x14ac:dyDescent="0.25">
      <c r="A174" s="97" t="s">
        <v>131</v>
      </c>
      <c r="B174" s="111" t="str">
        <f t="shared" ref="B174:Q174" si="56">IF(B150=0,"",B150/B126)</f>
        <v/>
      </c>
      <c r="C174" s="111" t="str">
        <f t="shared" si="56"/>
        <v/>
      </c>
      <c r="D174" s="111" t="str">
        <f t="shared" si="56"/>
        <v/>
      </c>
      <c r="E174" s="111" t="str">
        <f t="shared" si="56"/>
        <v/>
      </c>
      <c r="F174" s="111" t="str">
        <f t="shared" si="56"/>
        <v/>
      </c>
      <c r="G174" s="111" t="str">
        <f t="shared" si="56"/>
        <v/>
      </c>
      <c r="H174" s="111" t="str">
        <f t="shared" si="56"/>
        <v/>
      </c>
      <c r="I174" s="111">
        <f t="shared" si="56"/>
        <v>0.86351785007297399</v>
      </c>
      <c r="J174" s="111">
        <f t="shared" si="56"/>
        <v>0.85959314498814143</v>
      </c>
      <c r="K174" s="111">
        <f t="shared" si="56"/>
        <v>0.85152935484613668</v>
      </c>
      <c r="L174" s="111">
        <f t="shared" si="56"/>
        <v>0.85696009511588755</v>
      </c>
      <c r="M174" s="111">
        <f t="shared" si="56"/>
        <v>0.86182967813883649</v>
      </c>
      <c r="N174" s="111">
        <f t="shared" si="56"/>
        <v>0.86246791065270112</v>
      </c>
      <c r="O174" s="111">
        <f t="shared" si="56"/>
        <v>0.88875401049973901</v>
      </c>
      <c r="P174" s="111">
        <f t="shared" si="56"/>
        <v>0.89526904349347336</v>
      </c>
      <c r="Q174" s="111">
        <f t="shared" si="56"/>
        <v>0.88920163138845221</v>
      </c>
      <c r="R174" s="111">
        <f t="shared" ref="R174:V174" si="57">IF(R150=0,"",R150/R126)</f>
        <v>0.87647039337300103</v>
      </c>
      <c r="S174" s="111">
        <f t="shared" si="57"/>
        <v>0.87731020800818971</v>
      </c>
      <c r="T174" s="111">
        <f t="shared" si="57"/>
        <v>0.89129189413423149</v>
      </c>
      <c r="U174" s="111">
        <f t="shared" si="57"/>
        <v>0.89237708375477498</v>
      </c>
      <c r="V174" s="111">
        <f t="shared" si="57"/>
        <v>0.92409967383173885</v>
      </c>
      <c r="W174" s="111">
        <f t="shared" ref="W174:Y174" si="58">IF(W150=0,"",W150/W126)</f>
        <v>0.9338896119688318</v>
      </c>
      <c r="X174" s="111">
        <f t="shared" si="58"/>
        <v>0.94196654253253476</v>
      </c>
      <c r="Y174" s="111">
        <f t="shared" si="58"/>
        <v>0.93948274533533271</v>
      </c>
      <c r="DA174" s="63" t="s">
        <v>1990</v>
      </c>
    </row>
    <row r="175" spans="1:105" ht="12" customHeight="1" x14ac:dyDescent="0.25">
      <c r="A175" s="100" t="s">
        <v>199</v>
      </c>
      <c r="B175" s="112" t="str">
        <f t="shared" ref="B175:Q175" si="59">IF(B151=0,"",B151/B127)</f>
        <v/>
      </c>
      <c r="C175" s="112" t="str">
        <f t="shared" si="59"/>
        <v/>
      </c>
      <c r="D175" s="112" t="str">
        <f t="shared" si="59"/>
        <v/>
      </c>
      <c r="E175" s="112" t="str">
        <f t="shared" si="59"/>
        <v/>
      </c>
      <c r="F175" s="112" t="str">
        <f t="shared" si="59"/>
        <v/>
      </c>
      <c r="G175" s="112" t="str">
        <f t="shared" si="59"/>
        <v/>
      </c>
      <c r="H175" s="112" t="str">
        <f t="shared" si="59"/>
        <v/>
      </c>
      <c r="I175" s="112">
        <f t="shared" si="59"/>
        <v>0.68146105976380578</v>
      </c>
      <c r="J175" s="112">
        <f t="shared" si="59"/>
        <v>0.68846726480812592</v>
      </c>
      <c r="K175" s="112">
        <f t="shared" si="59"/>
        <v>0.70246768668031223</v>
      </c>
      <c r="L175" s="112">
        <f t="shared" si="59"/>
        <v>0.71293127585717575</v>
      </c>
      <c r="M175" s="112">
        <f t="shared" si="59"/>
        <v>0.71293127585717586</v>
      </c>
      <c r="N175" s="112">
        <f t="shared" si="59"/>
        <v>0.7155138981047684</v>
      </c>
      <c r="O175" s="112">
        <f t="shared" si="59"/>
        <v>0.72811803594410229</v>
      </c>
      <c r="P175" s="112">
        <f t="shared" si="59"/>
        <v>0.72811803594410185</v>
      </c>
      <c r="Q175" s="112">
        <f t="shared" si="59"/>
        <v>0.73228712814870656</v>
      </c>
      <c r="R175" s="112">
        <f t="shared" ref="R175:V175" si="60">IF(R151=0,"",R151/R127)</f>
        <v>0.74538691268135349</v>
      </c>
      <c r="S175" s="112">
        <f t="shared" si="60"/>
        <v>0.75758008534754218</v>
      </c>
      <c r="T175" s="112">
        <f t="shared" si="60"/>
        <v>0.76583939175243243</v>
      </c>
      <c r="U175" s="112">
        <f t="shared" si="60"/>
        <v>0.76862269035440844</v>
      </c>
      <c r="V175" s="112">
        <f t="shared" si="60"/>
        <v>0.77540140073044606</v>
      </c>
      <c r="W175" s="112">
        <f t="shared" ref="W175:Y175" si="61">IF(W151=0,"",W151/W127)</f>
        <v>0.78167532501262016</v>
      </c>
      <c r="X175" s="112">
        <f t="shared" si="61"/>
        <v>0.85055002666051038</v>
      </c>
      <c r="Y175" s="112">
        <f t="shared" si="61"/>
        <v>0.85683909107918477</v>
      </c>
      <c r="DA175" s="131" t="s">
        <v>1991</v>
      </c>
    </row>
    <row r="176" spans="1:105" ht="12" customHeight="1" x14ac:dyDescent="0.25">
      <c r="A176" s="103" t="s">
        <v>52</v>
      </c>
      <c r="B176" s="113" t="str">
        <f t="shared" ref="B176:Q176" si="62">IF(B152=0,"",B152/B128)</f>
        <v/>
      </c>
      <c r="C176" s="113" t="str">
        <f t="shared" si="62"/>
        <v/>
      </c>
      <c r="D176" s="113" t="str">
        <f t="shared" si="62"/>
        <v/>
      </c>
      <c r="E176" s="113" t="str">
        <f t="shared" si="62"/>
        <v/>
      </c>
      <c r="F176" s="113" t="str">
        <f t="shared" si="62"/>
        <v/>
      </c>
      <c r="G176" s="113" t="str">
        <f t="shared" si="62"/>
        <v/>
      </c>
      <c r="H176" s="113" t="str">
        <f t="shared" si="62"/>
        <v/>
      </c>
      <c r="I176" s="113">
        <f t="shared" si="62"/>
        <v>1</v>
      </c>
      <c r="J176" s="113">
        <f t="shared" si="62"/>
        <v>1</v>
      </c>
      <c r="K176" s="113">
        <f t="shared" si="62"/>
        <v>1</v>
      </c>
      <c r="L176" s="113">
        <f t="shared" si="62"/>
        <v>1</v>
      </c>
      <c r="M176" s="113">
        <f t="shared" si="62"/>
        <v>1</v>
      </c>
      <c r="N176" s="113">
        <f t="shared" si="62"/>
        <v>1</v>
      </c>
      <c r="O176" s="113">
        <f t="shared" si="62"/>
        <v>1</v>
      </c>
      <c r="P176" s="113">
        <f t="shared" si="62"/>
        <v>1</v>
      </c>
      <c r="Q176" s="113">
        <f t="shared" si="62"/>
        <v>1</v>
      </c>
      <c r="R176" s="113">
        <f t="shared" ref="R176:V176" si="63">IF(R152=0,"",R152/R128)</f>
        <v>1</v>
      </c>
      <c r="S176" s="113">
        <f t="shared" si="63"/>
        <v>1</v>
      </c>
      <c r="T176" s="113">
        <f t="shared" si="63"/>
        <v>1</v>
      </c>
      <c r="U176" s="113">
        <f t="shared" si="63"/>
        <v>1</v>
      </c>
      <c r="V176" s="113">
        <f t="shared" si="63"/>
        <v>1</v>
      </c>
      <c r="W176" s="113">
        <f t="shared" ref="W176:Y176" si="64">IF(W152=0,"",W152/W128)</f>
        <v>1</v>
      </c>
      <c r="X176" s="113">
        <f t="shared" si="64"/>
        <v>1</v>
      </c>
      <c r="Y176" s="113">
        <f t="shared" si="64"/>
        <v>1</v>
      </c>
      <c r="DA176" s="132" t="s">
        <v>1992</v>
      </c>
    </row>
    <row r="177" spans="1:105" ht="12" customHeight="1" x14ac:dyDescent="0.25">
      <c r="A177" s="106" t="s">
        <v>124</v>
      </c>
      <c r="B177" s="112">
        <f t="shared" ref="B177:Q177" si="65">IF(B153=0,"",B153/B129)</f>
        <v>0.57722202818773249</v>
      </c>
      <c r="C177" s="112">
        <f t="shared" si="65"/>
        <v>0.58120375600180085</v>
      </c>
      <c r="D177" s="112">
        <f t="shared" si="65"/>
        <v>0.5867371690010259</v>
      </c>
      <c r="E177" s="112">
        <f t="shared" si="65"/>
        <v>0.59387486403783807</v>
      </c>
      <c r="F177" s="112">
        <f t="shared" si="65"/>
        <v>0.60056901199634427</v>
      </c>
      <c r="G177" s="112">
        <f t="shared" si="65"/>
        <v>0.60388102788753173</v>
      </c>
      <c r="H177" s="112">
        <f t="shared" si="65"/>
        <v>0.60585264400433214</v>
      </c>
      <c r="I177" s="112">
        <f t="shared" si="65"/>
        <v>0.60736909286328644</v>
      </c>
      <c r="J177" s="112">
        <f t="shared" si="65"/>
        <v>0.60867994975443418</v>
      </c>
      <c r="K177" s="112">
        <f t="shared" si="65"/>
        <v>0.61096065330665128</v>
      </c>
      <c r="L177" s="112">
        <f t="shared" si="65"/>
        <v>0.61423883530334911</v>
      </c>
      <c r="M177" s="112">
        <f t="shared" si="65"/>
        <v>0.61946871916880286</v>
      </c>
      <c r="N177" s="112">
        <f t="shared" si="65"/>
        <v>0.6271890721019342</v>
      </c>
      <c r="O177" s="112">
        <f t="shared" si="65"/>
        <v>0.63634720318535454</v>
      </c>
      <c r="P177" s="112">
        <f t="shared" si="65"/>
        <v>0.64811113624750161</v>
      </c>
      <c r="Q177" s="112">
        <f t="shared" si="65"/>
        <v>0.66172088643983207</v>
      </c>
      <c r="R177" s="112">
        <f t="shared" ref="R177:V177" si="66">IF(R153=0,"",R153/R129)</f>
        <v>0.67693952263479851</v>
      </c>
      <c r="S177" s="112">
        <f t="shared" si="66"/>
        <v>0.69318872565703593</v>
      </c>
      <c r="T177" s="112">
        <f t="shared" si="66"/>
        <v>0.71170370061869526</v>
      </c>
      <c r="U177" s="112">
        <f t="shared" si="66"/>
        <v>0.73159385259335064</v>
      </c>
      <c r="V177" s="112">
        <f t="shared" si="66"/>
        <v>0.75013325883431825</v>
      </c>
      <c r="W177" s="112">
        <f t="shared" ref="W177:Y177" si="67">IF(W153=0,"",W153/W129)</f>
        <v>0.76516581525112204</v>
      </c>
      <c r="X177" s="112">
        <f t="shared" si="67"/>
        <v>0.77665181447709863</v>
      </c>
      <c r="Y177" s="112">
        <f t="shared" si="67"/>
        <v>0.78455222547174441</v>
      </c>
      <c r="DA177" s="131" t="s">
        <v>1993</v>
      </c>
    </row>
    <row r="178" spans="1:105" ht="12" customHeight="1" x14ac:dyDescent="0.25">
      <c r="A178" s="107" t="s">
        <v>123</v>
      </c>
      <c r="B178" s="113" t="str">
        <f t="shared" ref="B178:Q178" si="68">IF(B154=0,"",B154/B130)</f>
        <v/>
      </c>
      <c r="C178" s="113" t="str">
        <f t="shared" si="68"/>
        <v/>
      </c>
      <c r="D178" s="113" t="str">
        <f t="shared" si="68"/>
        <v/>
      </c>
      <c r="E178" s="113">
        <f t="shared" si="68"/>
        <v>0.78127835127255107</v>
      </c>
      <c r="F178" s="113">
        <f t="shared" si="68"/>
        <v>0.79294780192989056</v>
      </c>
      <c r="G178" s="113">
        <f t="shared" si="68"/>
        <v>0.79075258424826766</v>
      </c>
      <c r="H178" s="113">
        <f t="shared" si="68"/>
        <v>0.78925716668196688</v>
      </c>
      <c r="I178" s="113">
        <f t="shared" si="68"/>
        <v>0.78137232761958852</v>
      </c>
      <c r="J178" s="113">
        <f t="shared" si="68"/>
        <v>0.79808196402830467</v>
      </c>
      <c r="K178" s="113">
        <f t="shared" si="68"/>
        <v>0.79564671550157795</v>
      </c>
      <c r="L178" s="113">
        <f t="shared" si="68"/>
        <v>0.79644421842631141</v>
      </c>
      <c r="M178" s="113">
        <f t="shared" si="68"/>
        <v>0.80503624003090357</v>
      </c>
      <c r="N178" s="113">
        <f t="shared" si="68"/>
        <v>0.8068970058899787</v>
      </c>
      <c r="O178" s="113">
        <f t="shared" si="68"/>
        <v>0.84007141994370149</v>
      </c>
      <c r="P178" s="113">
        <f t="shared" si="68"/>
        <v>0.85732807259913557</v>
      </c>
      <c r="Q178" s="113">
        <f t="shared" si="68"/>
        <v>0.85534703282981916</v>
      </c>
      <c r="R178" s="113">
        <f t="shared" ref="R178:V178" si="69">IF(R154=0,"",R154/R130)</f>
        <v>0.84395391375049478</v>
      </c>
      <c r="S178" s="113">
        <f t="shared" si="69"/>
        <v>0.84465897100649046</v>
      </c>
      <c r="T178" s="113">
        <f t="shared" si="69"/>
        <v>0.86467281968719134</v>
      </c>
      <c r="U178" s="113">
        <f t="shared" si="69"/>
        <v>0.87108552128275318</v>
      </c>
      <c r="V178" s="113">
        <f t="shared" si="69"/>
        <v>0.91178781124380892</v>
      </c>
      <c r="W178" s="113">
        <f t="shared" ref="W178:Y178" si="70">IF(W154=0,"",W154/W130)</f>
        <v>0.92695428389457357</v>
      </c>
      <c r="X178" s="113">
        <f t="shared" si="70"/>
        <v>0.91142235190886201</v>
      </c>
      <c r="Y178" s="113">
        <f t="shared" si="70"/>
        <v>0.90659508197720695</v>
      </c>
      <c r="DA178" s="132" t="s">
        <v>1994</v>
      </c>
    </row>
    <row r="179" spans="1:105" ht="12" customHeight="1" x14ac:dyDescent="0.25">
      <c r="A179" s="108" t="s">
        <v>50</v>
      </c>
      <c r="B179" s="111" t="str">
        <f t="shared" ref="B179:Q179" si="71">IF(B155=0,"",B155/B131)</f>
        <v/>
      </c>
      <c r="C179" s="111" t="str">
        <f t="shared" si="71"/>
        <v/>
      </c>
      <c r="D179" s="111" t="str">
        <f t="shared" si="71"/>
        <v/>
      </c>
      <c r="E179" s="111">
        <f t="shared" si="71"/>
        <v>0.6032826450159009</v>
      </c>
      <c r="F179" s="111">
        <f t="shared" si="71"/>
        <v>0.60433135797641613</v>
      </c>
      <c r="G179" s="111">
        <f t="shared" si="71"/>
        <v>0.60601409427554132</v>
      </c>
      <c r="H179" s="111">
        <f t="shared" si="71"/>
        <v>0.60741770663281291</v>
      </c>
      <c r="I179" s="111">
        <f t="shared" si="71"/>
        <v>0.60996358929694117</v>
      </c>
      <c r="J179" s="111">
        <f t="shared" si="71"/>
        <v>0.61192868120963873</v>
      </c>
      <c r="K179" s="111">
        <f t="shared" si="71"/>
        <v>0.61574760745806079</v>
      </c>
      <c r="L179" s="111">
        <f t="shared" si="71"/>
        <v>0.61851644630999592</v>
      </c>
      <c r="M179" s="111">
        <f t="shared" si="71"/>
        <v>0.62236978548129995</v>
      </c>
      <c r="N179" s="111">
        <f t="shared" si="71"/>
        <v>0.62641927419170496</v>
      </c>
      <c r="O179" s="111">
        <f t="shared" si="71"/>
        <v>0.63759051332216088</v>
      </c>
      <c r="P179" s="111">
        <f t="shared" si="71"/>
        <v>0.65285936856271964</v>
      </c>
      <c r="Q179" s="111">
        <f t="shared" si="71"/>
        <v>0.66740964029978367</v>
      </c>
      <c r="R179" s="111">
        <f t="shared" ref="R179:V179" si="72">IF(R155=0,"",R155/R131)</f>
        <v>0.69064486817772797</v>
      </c>
      <c r="S179" s="111">
        <f t="shared" si="72"/>
        <v>0.70377108379258135</v>
      </c>
      <c r="T179" s="111">
        <f t="shared" si="72"/>
        <v>0.71797513195611573</v>
      </c>
      <c r="U179" s="111">
        <f t="shared" si="72"/>
        <v>0.73005274194165537</v>
      </c>
      <c r="V179" s="111">
        <f t="shared" si="72"/>
        <v>0.7443907630811859</v>
      </c>
      <c r="W179" s="111">
        <f t="shared" ref="W179:Y179" si="73">IF(W155=0,"",W155/W131)</f>
        <v>0.76027660596608082</v>
      </c>
      <c r="X179" s="111">
        <f t="shared" si="73"/>
        <v>0.78116619776574325</v>
      </c>
      <c r="Y179" s="111">
        <f t="shared" si="73"/>
        <v>0.78850519543414255</v>
      </c>
      <c r="DA179" s="63" t="s">
        <v>1995</v>
      </c>
    </row>
    <row r="180" spans="1:105" ht="12" customHeight="1" x14ac:dyDescent="0.25">
      <c r="A180" s="108" t="s">
        <v>52</v>
      </c>
      <c r="B180" s="111" t="str">
        <f t="shared" ref="B180:Q180" si="74">IF(B156=0,"",B156/B132)</f>
        <v/>
      </c>
      <c r="C180" s="111" t="str">
        <f t="shared" si="74"/>
        <v/>
      </c>
      <c r="D180" s="111" t="str">
        <f t="shared" si="74"/>
        <v/>
      </c>
      <c r="E180" s="111">
        <f t="shared" si="74"/>
        <v>1</v>
      </c>
      <c r="F180" s="111">
        <f t="shared" si="74"/>
        <v>1</v>
      </c>
      <c r="G180" s="111">
        <f t="shared" si="74"/>
        <v>1</v>
      </c>
      <c r="H180" s="111">
        <f t="shared" si="74"/>
        <v>1</v>
      </c>
      <c r="I180" s="111">
        <f t="shared" si="74"/>
        <v>1</v>
      </c>
      <c r="J180" s="111">
        <f t="shared" si="74"/>
        <v>1</v>
      </c>
      <c r="K180" s="111">
        <f t="shared" si="74"/>
        <v>1</v>
      </c>
      <c r="L180" s="111">
        <f t="shared" si="74"/>
        <v>1</v>
      </c>
      <c r="M180" s="111">
        <f t="shared" si="74"/>
        <v>1</v>
      </c>
      <c r="N180" s="111">
        <f t="shared" si="74"/>
        <v>1</v>
      </c>
      <c r="O180" s="111">
        <f t="shared" si="74"/>
        <v>1</v>
      </c>
      <c r="P180" s="111">
        <f t="shared" si="74"/>
        <v>1</v>
      </c>
      <c r="Q180" s="111">
        <f t="shared" si="74"/>
        <v>1</v>
      </c>
      <c r="R180" s="111">
        <f t="shared" ref="R180:V180" si="75">IF(R156=0,"",R156/R132)</f>
        <v>1</v>
      </c>
      <c r="S180" s="111">
        <f t="shared" si="75"/>
        <v>1</v>
      </c>
      <c r="T180" s="111">
        <f t="shared" si="75"/>
        <v>1</v>
      </c>
      <c r="U180" s="111">
        <f t="shared" si="75"/>
        <v>1</v>
      </c>
      <c r="V180" s="111">
        <f t="shared" si="75"/>
        <v>1</v>
      </c>
      <c r="W180" s="111">
        <f t="shared" ref="W180:Y180" si="76">IF(W156=0,"",W156/W132)</f>
        <v>1</v>
      </c>
      <c r="X180" s="111">
        <f t="shared" si="76"/>
        <v>1</v>
      </c>
      <c r="Y180" s="111">
        <f t="shared" si="76"/>
        <v>1</v>
      </c>
      <c r="DA180" s="63" t="s">
        <v>1996</v>
      </c>
    </row>
    <row r="181" spans="1:105" ht="12" customHeight="1" x14ac:dyDescent="0.25">
      <c r="A181" s="106" t="s">
        <v>122</v>
      </c>
      <c r="B181" s="112">
        <f t="shared" ref="B181:Q181" si="77">IF(B157=0,"",B157/B133)</f>
        <v>0.65118384724683143</v>
      </c>
      <c r="C181" s="112">
        <f t="shared" si="77"/>
        <v>0.6544036850008913</v>
      </c>
      <c r="D181" s="112">
        <f t="shared" si="77"/>
        <v>0.65864748520726846</v>
      </c>
      <c r="E181" s="112">
        <f t="shared" si="77"/>
        <v>0.6629578661315928</v>
      </c>
      <c r="F181" s="112">
        <f t="shared" si="77"/>
        <v>0.66660625564453868</v>
      </c>
      <c r="G181" s="112">
        <f t="shared" si="77"/>
        <v>0.67072135220244833</v>
      </c>
      <c r="H181" s="112">
        <f t="shared" si="77"/>
        <v>0.67430534628744165</v>
      </c>
      <c r="I181" s="112">
        <f t="shared" si="77"/>
        <v>0.67622301954206909</v>
      </c>
      <c r="J181" s="112">
        <f t="shared" si="77"/>
        <v>0.67721798745608353</v>
      </c>
      <c r="K181" s="112">
        <f t="shared" si="77"/>
        <v>0.67827360094035871</v>
      </c>
      <c r="L181" s="112">
        <f t="shared" si="77"/>
        <v>0.67964575923105031</v>
      </c>
      <c r="M181" s="112">
        <f t="shared" si="77"/>
        <v>0.68116313484008417</v>
      </c>
      <c r="N181" s="112">
        <f t="shared" si="77"/>
        <v>0.68382107926867419</v>
      </c>
      <c r="O181" s="112">
        <f t="shared" si="77"/>
        <v>0.68777807392503731</v>
      </c>
      <c r="P181" s="112">
        <f t="shared" si="77"/>
        <v>0.69354607741516439</v>
      </c>
      <c r="Q181" s="112">
        <f t="shared" si="77"/>
        <v>0.70167184053129861</v>
      </c>
      <c r="R181" s="112">
        <f t="shared" ref="R181:V181" si="78">IF(R157=0,"",R157/R133)</f>
        <v>0.71056100507940434</v>
      </c>
      <c r="S181" s="112">
        <f t="shared" si="78"/>
        <v>0.71956355381703563</v>
      </c>
      <c r="T181" s="112">
        <f t="shared" si="78"/>
        <v>0.72927290426081171</v>
      </c>
      <c r="U181" s="112">
        <f t="shared" si="78"/>
        <v>0.73838108701000904</v>
      </c>
      <c r="V181" s="112">
        <f t="shared" si="78"/>
        <v>0.74786784049253652</v>
      </c>
      <c r="W181" s="112">
        <f t="shared" ref="W181:Y181" si="79">IF(W157=0,"",W157/W133)</f>
        <v>0.75728221222524006</v>
      </c>
      <c r="X181" s="112">
        <f t="shared" si="79"/>
        <v>0.76218199807713827</v>
      </c>
      <c r="Y181" s="112">
        <f t="shared" si="79"/>
        <v>0.7719311973546702</v>
      </c>
      <c r="DA181" s="131" t="s">
        <v>1997</v>
      </c>
    </row>
    <row r="182" spans="1:105" ht="12" customHeight="1" x14ac:dyDescent="0.25">
      <c r="A182" s="107" t="s">
        <v>121</v>
      </c>
      <c r="B182" s="113">
        <f t="shared" ref="B182:Q182" si="80">IF(B158=0,"",B158/B134)</f>
        <v>0.81682830902649439</v>
      </c>
      <c r="C182" s="113">
        <f t="shared" si="80"/>
        <v>0.82942559340396471</v>
      </c>
      <c r="D182" s="113">
        <f t="shared" si="80"/>
        <v>0.82782983806049704</v>
      </c>
      <c r="E182" s="113">
        <f t="shared" si="80"/>
        <v>0.82738982438911379</v>
      </c>
      <c r="F182" s="113">
        <f t="shared" si="80"/>
        <v>0.83700406809541772</v>
      </c>
      <c r="G182" s="113">
        <f t="shared" si="80"/>
        <v>0.83461393229301195</v>
      </c>
      <c r="H182" s="113">
        <f t="shared" si="80"/>
        <v>0.83396808706827608</v>
      </c>
      <c r="I182" s="113">
        <f t="shared" si="80"/>
        <v>0.82753794954968951</v>
      </c>
      <c r="J182" s="113">
        <f t="shared" si="80"/>
        <v>0.84092201209914041</v>
      </c>
      <c r="K182" s="113">
        <f t="shared" si="80"/>
        <v>0.83773280958599294</v>
      </c>
      <c r="L182" s="113">
        <f t="shared" si="80"/>
        <v>0.83744728533084656</v>
      </c>
      <c r="M182" s="113">
        <f t="shared" si="80"/>
        <v>0.84314348922630533</v>
      </c>
      <c r="N182" s="113">
        <f t="shared" si="80"/>
        <v>0.84303074837523051</v>
      </c>
      <c r="O182" s="113">
        <f t="shared" si="80"/>
        <v>0.86756056910067592</v>
      </c>
      <c r="P182" s="113">
        <f t="shared" si="80"/>
        <v>0.87899799233239584</v>
      </c>
      <c r="Q182" s="113">
        <f t="shared" si="80"/>
        <v>0.8762501040942241</v>
      </c>
      <c r="R182" s="113">
        <f t="shared" ref="R182:V182" si="81">IF(R158=0,"",R158/R134)</f>
        <v>0.8596753471474522</v>
      </c>
      <c r="S182" s="113">
        <f t="shared" si="81"/>
        <v>0.8591948665838357</v>
      </c>
      <c r="T182" s="113">
        <f t="shared" si="81"/>
        <v>0.8734533221037506</v>
      </c>
      <c r="U182" s="113">
        <f t="shared" si="81"/>
        <v>0.87596312615779282</v>
      </c>
      <c r="V182" s="113">
        <f t="shared" si="81"/>
        <v>0.91183918757686877</v>
      </c>
      <c r="W182" s="113">
        <f t="shared" ref="W182:Y182" si="82">IF(W158=0,"",W158/W134)</f>
        <v>0.9250852741050396</v>
      </c>
      <c r="X182" s="113">
        <f t="shared" si="82"/>
        <v>0.9087405988404248</v>
      </c>
      <c r="Y182" s="113">
        <f t="shared" si="82"/>
        <v>0.90400501986538806</v>
      </c>
      <c r="DA182" s="132" t="s">
        <v>1998</v>
      </c>
    </row>
    <row r="183" spans="1:105" ht="12" customHeight="1" x14ac:dyDescent="0.25">
      <c r="A183" s="108" t="s">
        <v>53</v>
      </c>
      <c r="B183" s="111">
        <f t="shared" ref="B183:Q183" si="83">IF(B159=0,"",B159/B135)</f>
        <v>0.65118384724683143</v>
      </c>
      <c r="C183" s="111">
        <f t="shared" si="83"/>
        <v>0.66500247234657828</v>
      </c>
      <c r="D183" s="111">
        <f t="shared" si="83"/>
        <v>0.66777461845988506</v>
      </c>
      <c r="E183" s="111">
        <f t="shared" si="83"/>
        <v>0.67106859004565345</v>
      </c>
      <c r="F183" s="111">
        <f t="shared" si="83"/>
        <v>0.67165158581740803</v>
      </c>
      <c r="G183" s="111">
        <f t="shared" si="83"/>
        <v>0.67257865115847226</v>
      </c>
      <c r="H183" s="111">
        <f t="shared" si="83"/>
        <v>0.6748382532427456</v>
      </c>
      <c r="I183" s="111">
        <f t="shared" si="83"/>
        <v>0.67746009744144897</v>
      </c>
      <c r="J183" s="111">
        <f t="shared" si="83"/>
        <v>0.67858022377261173</v>
      </c>
      <c r="K183" s="111">
        <f t="shared" si="83"/>
        <v>0.68033005486154174</v>
      </c>
      <c r="L183" s="111">
        <f t="shared" si="83"/>
        <v>0.68114976813836936</v>
      </c>
      <c r="M183" s="111">
        <f t="shared" si="83"/>
        <v>0.68214150302713727</v>
      </c>
      <c r="N183" s="111">
        <f t="shared" si="83"/>
        <v>0.68316189637310853</v>
      </c>
      <c r="O183" s="111">
        <f t="shared" si="83"/>
        <v>0.68711559380824694</v>
      </c>
      <c r="P183" s="111">
        <f t="shared" si="83"/>
        <v>0.69453312216391727</v>
      </c>
      <c r="Q183" s="111">
        <f t="shared" si="83"/>
        <v>0.70639939400696217</v>
      </c>
      <c r="R183" s="111">
        <f t="shared" ref="R183:V183" si="84">IF(R159=0,"",R159/R135)</f>
        <v>0.71652811049794396</v>
      </c>
      <c r="S183" s="111">
        <f t="shared" si="84"/>
        <v>0.72733022109635015</v>
      </c>
      <c r="T183" s="111">
        <f t="shared" si="84"/>
        <v>0.73352494998244155</v>
      </c>
      <c r="U183" s="111">
        <f t="shared" si="84"/>
        <v>0.73863816592248677</v>
      </c>
      <c r="V183" s="111">
        <f t="shared" si="84"/>
        <v>0.74444695817303397</v>
      </c>
      <c r="W183" s="111">
        <f t="shared" ref="W183:Y183" si="85">IF(W159=0,"",W159/W135)</f>
        <v>0.75454033712564217</v>
      </c>
      <c r="X183" s="111">
        <f t="shared" si="85"/>
        <v>0.77394571066980078</v>
      </c>
      <c r="Y183" s="111">
        <f t="shared" si="85"/>
        <v>0.78269793528462661</v>
      </c>
      <c r="DA183" s="63" t="s">
        <v>1999</v>
      </c>
    </row>
    <row r="184" spans="1:105" ht="12" customHeight="1" x14ac:dyDescent="0.25">
      <c r="A184" s="108" t="s">
        <v>52</v>
      </c>
      <c r="B184" s="111">
        <f t="shared" ref="B184:Q184" si="86">IF(B160=0,"",B160/B136)</f>
        <v>1</v>
      </c>
      <c r="C184" s="111">
        <f t="shared" si="86"/>
        <v>1</v>
      </c>
      <c r="D184" s="111">
        <f t="shared" si="86"/>
        <v>1</v>
      </c>
      <c r="E184" s="111">
        <f t="shared" si="86"/>
        <v>1</v>
      </c>
      <c r="F184" s="111">
        <f t="shared" si="86"/>
        <v>1</v>
      </c>
      <c r="G184" s="111">
        <f t="shared" si="86"/>
        <v>1</v>
      </c>
      <c r="H184" s="111">
        <f t="shared" si="86"/>
        <v>1</v>
      </c>
      <c r="I184" s="111">
        <f t="shared" si="86"/>
        <v>1</v>
      </c>
      <c r="J184" s="111">
        <f t="shared" si="86"/>
        <v>1</v>
      </c>
      <c r="K184" s="111">
        <f t="shared" si="86"/>
        <v>1</v>
      </c>
      <c r="L184" s="111">
        <f t="shared" si="86"/>
        <v>1</v>
      </c>
      <c r="M184" s="111">
        <f t="shared" si="86"/>
        <v>1</v>
      </c>
      <c r="N184" s="111">
        <f t="shared" si="86"/>
        <v>1</v>
      </c>
      <c r="O184" s="111">
        <f t="shared" si="86"/>
        <v>1</v>
      </c>
      <c r="P184" s="111">
        <f t="shared" si="86"/>
        <v>1</v>
      </c>
      <c r="Q184" s="111">
        <f t="shared" si="86"/>
        <v>1</v>
      </c>
      <c r="R184" s="111">
        <f t="shared" ref="R184:V184" si="87">IF(R160=0,"",R160/R136)</f>
        <v>1</v>
      </c>
      <c r="S184" s="111">
        <f t="shared" si="87"/>
        <v>1</v>
      </c>
      <c r="T184" s="111">
        <f t="shared" si="87"/>
        <v>1</v>
      </c>
      <c r="U184" s="111">
        <f t="shared" si="87"/>
        <v>1</v>
      </c>
      <c r="V184" s="111">
        <f t="shared" si="87"/>
        <v>1</v>
      </c>
      <c r="W184" s="111">
        <f t="shared" ref="W184:Y184" si="88">IF(W160=0,"",W160/W136)</f>
        <v>1</v>
      </c>
      <c r="X184" s="111">
        <f t="shared" si="88"/>
        <v>1</v>
      </c>
      <c r="Y184" s="111">
        <f t="shared" si="88"/>
        <v>1</v>
      </c>
      <c r="DA184" s="63" t="s">
        <v>2000</v>
      </c>
    </row>
    <row r="185" spans="1:105" ht="12" customHeight="1" x14ac:dyDescent="0.25">
      <c r="A185" s="121" t="s">
        <v>54</v>
      </c>
      <c r="B185" s="124">
        <f t="shared" ref="B185:Q185" si="89">IF(B161=0,"",B161/B137)</f>
        <v>0.74680509972605924</v>
      </c>
      <c r="C185" s="124">
        <f t="shared" si="89"/>
        <v>0.74879290861487646</v>
      </c>
      <c r="D185" s="124">
        <f t="shared" si="89"/>
        <v>0.75087715481385453</v>
      </c>
      <c r="E185" s="124">
        <f t="shared" si="89"/>
        <v>0.75338855176525121</v>
      </c>
      <c r="F185" s="124">
        <f t="shared" si="89"/>
        <v>0.75564237511331356</v>
      </c>
      <c r="G185" s="124">
        <f t="shared" si="89"/>
        <v>0.75829600369948369</v>
      </c>
      <c r="H185" s="124">
        <f t="shared" si="89"/>
        <v>0.7590581639481101</v>
      </c>
      <c r="I185" s="124">
        <f t="shared" si="89"/>
        <v>0.75885121839387637</v>
      </c>
      <c r="J185" s="124">
        <f t="shared" si="89"/>
        <v>0.75934614484801499</v>
      </c>
      <c r="K185" s="124">
        <f t="shared" si="89"/>
        <v>0.75930322823481822</v>
      </c>
      <c r="L185" s="124">
        <f t="shared" si="89"/>
        <v>0.76086765521166</v>
      </c>
      <c r="M185" s="124">
        <f t="shared" si="89"/>
        <v>0.76099151526274877</v>
      </c>
      <c r="N185" s="124">
        <f t="shared" si="89"/>
        <v>0.76301603507671711</v>
      </c>
      <c r="O185" s="124">
        <f t="shared" si="89"/>
        <v>0.76554239788428724</v>
      </c>
      <c r="P185" s="124">
        <f t="shared" si="89"/>
        <v>0.76723061174497575</v>
      </c>
      <c r="Q185" s="124">
        <f t="shared" si="89"/>
        <v>0.77330965425410136</v>
      </c>
      <c r="R185" s="124">
        <f t="shared" ref="R185:V185" si="90">IF(R161=0,"",R161/R137)</f>
        <v>0.77773315399112553</v>
      </c>
      <c r="S185" s="124">
        <f t="shared" si="90"/>
        <v>0.7853081114288778</v>
      </c>
      <c r="T185" s="124">
        <f t="shared" si="90"/>
        <v>0.79406420836282243</v>
      </c>
      <c r="U185" s="124">
        <f t="shared" si="90"/>
        <v>0.80230020456107842</v>
      </c>
      <c r="V185" s="124">
        <f t="shared" si="90"/>
        <v>0.81599439211471358</v>
      </c>
      <c r="W185" s="124">
        <f t="shared" ref="W185:Y185" si="91">IF(W161=0,"",W161/W137)</f>
        <v>0.82897944197464279</v>
      </c>
      <c r="X185" s="124">
        <f t="shared" si="91"/>
        <v>0.83497577331421302</v>
      </c>
      <c r="Y185" s="124">
        <f t="shared" si="91"/>
        <v>0.84738746841000567</v>
      </c>
      <c r="DA185" s="130" t="s">
        <v>2001</v>
      </c>
    </row>
    <row r="186" spans="1:105" ht="12" customHeight="1" x14ac:dyDescent="0.25">
      <c r="A186" s="97" t="s">
        <v>202</v>
      </c>
      <c r="B186" s="111" t="str">
        <f t="shared" ref="B186:Q186" si="92">IF(B162=0,"",B162/B138)</f>
        <v/>
      </c>
      <c r="C186" s="111" t="str">
        <f t="shared" si="92"/>
        <v/>
      </c>
      <c r="D186" s="111" t="str">
        <f t="shared" si="92"/>
        <v/>
      </c>
      <c r="E186" s="111" t="str">
        <f t="shared" si="92"/>
        <v/>
      </c>
      <c r="F186" s="111" t="str">
        <f t="shared" si="92"/>
        <v/>
      </c>
      <c r="G186" s="111" t="str">
        <f t="shared" si="92"/>
        <v/>
      </c>
      <c r="H186" s="111" t="str">
        <f t="shared" si="92"/>
        <v/>
      </c>
      <c r="I186" s="111" t="str">
        <f t="shared" si="92"/>
        <v/>
      </c>
      <c r="J186" s="111" t="str">
        <f t="shared" si="92"/>
        <v/>
      </c>
      <c r="K186" s="111" t="str">
        <f t="shared" si="92"/>
        <v/>
      </c>
      <c r="L186" s="111" t="str">
        <f t="shared" si="92"/>
        <v/>
      </c>
      <c r="M186" s="111" t="str">
        <f t="shared" si="92"/>
        <v/>
      </c>
      <c r="N186" s="111" t="str">
        <f t="shared" si="92"/>
        <v/>
      </c>
      <c r="O186" s="111" t="str">
        <f t="shared" si="92"/>
        <v/>
      </c>
      <c r="P186" s="111" t="str">
        <f t="shared" si="92"/>
        <v/>
      </c>
      <c r="Q186" s="111" t="str">
        <f t="shared" si="92"/>
        <v/>
      </c>
      <c r="R186" s="111" t="str">
        <f t="shared" ref="R186:V186" si="93">IF(R162=0,"",R162/R138)</f>
        <v/>
      </c>
      <c r="S186" s="111" t="str">
        <f t="shared" si="93"/>
        <v/>
      </c>
      <c r="T186" s="111" t="str">
        <f t="shared" si="93"/>
        <v/>
      </c>
      <c r="U186" s="111" t="str">
        <f t="shared" si="93"/>
        <v/>
      </c>
      <c r="V186" s="111" t="str">
        <f t="shared" si="93"/>
        <v/>
      </c>
      <c r="W186" s="111" t="str">
        <f t="shared" ref="W186:Y186" si="94">IF(W162=0,"",W162/W138)</f>
        <v/>
      </c>
      <c r="X186" s="111" t="str">
        <f t="shared" si="94"/>
        <v/>
      </c>
      <c r="Y186" s="111" t="str">
        <f t="shared" si="94"/>
        <v/>
      </c>
      <c r="DA186" s="63" t="s">
        <v>2002</v>
      </c>
    </row>
    <row r="187" spans="1:105" ht="12" customHeight="1" x14ac:dyDescent="0.25">
      <c r="A187" s="97" t="s">
        <v>50</v>
      </c>
      <c r="B187" s="111">
        <f t="shared" ref="B187:Q187" si="95">IF(B163=0,"",B163/B139)</f>
        <v>0.60434719062744324</v>
      </c>
      <c r="C187" s="111">
        <f t="shared" si="95"/>
        <v>0.60562697647973396</v>
      </c>
      <c r="D187" s="111">
        <f t="shared" si="95"/>
        <v>0.60720617794089549</v>
      </c>
      <c r="E187" s="111">
        <f t="shared" si="95"/>
        <v>0.60848284040157319</v>
      </c>
      <c r="F187" s="111">
        <f t="shared" si="95"/>
        <v>0.60952551401880317</v>
      </c>
      <c r="G187" s="111">
        <f t="shared" si="95"/>
        <v>0.61034949356820323</v>
      </c>
      <c r="H187" s="111">
        <f t="shared" si="95"/>
        <v>0.6109091404151743</v>
      </c>
      <c r="I187" s="111">
        <f t="shared" si="95"/>
        <v>0.61115648565866754</v>
      </c>
      <c r="J187" s="111">
        <f t="shared" si="95"/>
        <v>0.61124766297468536</v>
      </c>
      <c r="K187" s="111">
        <f t="shared" si="95"/>
        <v>0.61134258258643015</v>
      </c>
      <c r="L187" s="111">
        <f t="shared" si="95"/>
        <v>0.61143044347475628</v>
      </c>
      <c r="M187" s="111">
        <f t="shared" si="95"/>
        <v>0.61150634974504214</v>
      </c>
      <c r="N187" s="111">
        <f t="shared" si="95"/>
        <v>0.61158801858167156</v>
      </c>
      <c r="O187" s="111">
        <f t="shared" si="95"/>
        <v>0.61166743257668088</v>
      </c>
      <c r="P187" s="111">
        <f t="shared" si="95"/>
        <v>0.61175924886838373</v>
      </c>
      <c r="Q187" s="111">
        <f t="shared" si="95"/>
        <v>0.61191165861973662</v>
      </c>
      <c r="R187" s="111">
        <f t="shared" ref="R187:V187" si="96">IF(R163=0,"",R163/R139)</f>
        <v>0.61221684565084766</v>
      </c>
      <c r="S187" s="111">
        <f t="shared" si="96"/>
        <v>0.61268820459597906</v>
      </c>
      <c r="T187" s="111">
        <f t="shared" si="96"/>
        <v>0.61326979422991101</v>
      </c>
      <c r="U187" s="111">
        <f t="shared" si="96"/>
        <v>0.61401639683565912</v>
      </c>
      <c r="V187" s="111">
        <f t="shared" si="96"/>
        <v>0.61492453581909012</v>
      </c>
      <c r="W187" s="111">
        <f t="shared" ref="W187:Y187" si="97">IF(W163=0,"",W163/W139)</f>
        <v>0.61601773652537539</v>
      </c>
      <c r="X187" s="111">
        <f t="shared" si="97"/>
        <v>0.61720317371184219</v>
      </c>
      <c r="Y187" s="111">
        <f t="shared" si="97"/>
        <v>0.61806975491088956</v>
      </c>
      <c r="DA187" s="63" t="s">
        <v>2003</v>
      </c>
    </row>
    <row r="188" spans="1:105" ht="12" customHeight="1" x14ac:dyDescent="0.25">
      <c r="A188" s="109" t="s">
        <v>120</v>
      </c>
      <c r="B188" s="45">
        <f t="shared" ref="B188:Q188" si="98">IF(B164=0,"",B164/B140)</f>
        <v>0.75367088097410984</v>
      </c>
      <c r="C188" s="45">
        <f t="shared" si="98"/>
        <v>0.75583436697894268</v>
      </c>
      <c r="D188" s="45">
        <f t="shared" si="98"/>
        <v>0.75873282176763956</v>
      </c>
      <c r="E188" s="45">
        <f t="shared" si="98"/>
        <v>0.7619434022413083</v>
      </c>
      <c r="F188" s="45">
        <f t="shared" si="98"/>
        <v>0.7648769331376678</v>
      </c>
      <c r="G188" s="45">
        <f t="shared" si="98"/>
        <v>0.76785681652685966</v>
      </c>
      <c r="H188" s="45">
        <f t="shared" si="98"/>
        <v>0.77044798664553005</v>
      </c>
      <c r="I188" s="45">
        <f t="shared" si="98"/>
        <v>0.77214061678678125</v>
      </c>
      <c r="J188" s="45">
        <f t="shared" si="98"/>
        <v>0.77316618663953585</v>
      </c>
      <c r="K188" s="45">
        <f t="shared" si="98"/>
        <v>0.7743555454666522</v>
      </c>
      <c r="L188" s="45">
        <f t="shared" si="98"/>
        <v>0.77566826391001598</v>
      </c>
      <c r="M188" s="45">
        <f t="shared" si="98"/>
        <v>0.77700203028813686</v>
      </c>
      <c r="N188" s="45">
        <f t="shared" si="98"/>
        <v>0.77885418682853336</v>
      </c>
      <c r="O188" s="45">
        <f t="shared" si="98"/>
        <v>0.78135981150407596</v>
      </c>
      <c r="P188" s="45">
        <f t="shared" si="98"/>
        <v>0.78475128244484071</v>
      </c>
      <c r="Q188" s="45">
        <f t="shared" si="98"/>
        <v>0.78980057943129789</v>
      </c>
      <c r="R188" s="45">
        <f t="shared" ref="R188:V188" si="99">IF(R164=0,"",R164/R140)</f>
        <v>0.79620323481181743</v>
      </c>
      <c r="S188" s="45">
        <f t="shared" si="99"/>
        <v>0.8042788761778451</v>
      </c>
      <c r="T188" s="45">
        <f t="shared" si="99"/>
        <v>0.81371716848108477</v>
      </c>
      <c r="U188" s="45">
        <f t="shared" si="99"/>
        <v>0.82396593359673709</v>
      </c>
      <c r="V188" s="45">
        <f t="shared" si="99"/>
        <v>0.83608578583235471</v>
      </c>
      <c r="W188" s="45">
        <f t="shared" ref="W188:Y188" si="100">IF(W164=0,"",W164/W140)</f>
        <v>0.84972104774647284</v>
      </c>
      <c r="X188" s="45">
        <f t="shared" si="100"/>
        <v>0.86306776942060537</v>
      </c>
      <c r="Y188" s="45">
        <f t="shared" si="100"/>
        <v>0.87481933680771951</v>
      </c>
      <c r="DA188" s="60" t="s">
        <v>2004</v>
      </c>
    </row>
    <row r="190" spans="1:105" ht="12" customHeight="1" x14ac:dyDescent="0.25">
      <c r="A190" s="116" t="str">
        <f>RES_hh_SLD!$A$173</f>
        <v>CO2 emissions (kt CO2)</v>
      </c>
      <c r="B190" s="117">
        <f t="shared" ref="B190:Q190" si="101">B191+B194+B196+B209</f>
        <v>3.2669400928351431</v>
      </c>
      <c r="C190" s="117">
        <f t="shared" si="101"/>
        <v>3.253840863632834</v>
      </c>
      <c r="D190" s="117">
        <f t="shared" si="101"/>
        <v>3.7151313349196426</v>
      </c>
      <c r="E190" s="117">
        <f t="shared" si="101"/>
        <v>5.084469561839045</v>
      </c>
      <c r="F190" s="117">
        <f t="shared" si="101"/>
        <v>9.6617434549847765</v>
      </c>
      <c r="G190" s="117">
        <f t="shared" si="101"/>
        <v>14.17023519861705</v>
      </c>
      <c r="H190" s="117">
        <f t="shared" si="101"/>
        <v>17.322275412664766</v>
      </c>
      <c r="I190" s="117">
        <f t="shared" si="101"/>
        <v>19.886114870139242</v>
      </c>
      <c r="J190" s="117">
        <f t="shared" si="101"/>
        <v>19.783893859443541</v>
      </c>
      <c r="K190" s="117">
        <f t="shared" si="101"/>
        <v>23.340766334628658</v>
      </c>
      <c r="L190" s="117">
        <f t="shared" si="101"/>
        <v>24.848632208312488</v>
      </c>
      <c r="M190" s="117">
        <f t="shared" si="101"/>
        <v>26.215765591723297</v>
      </c>
      <c r="N190" s="117">
        <f t="shared" si="101"/>
        <v>27.290147876149412</v>
      </c>
      <c r="O190" s="117">
        <f t="shared" si="101"/>
        <v>27.606743942446371</v>
      </c>
      <c r="P190" s="117">
        <f t="shared" si="101"/>
        <v>31.354418249149745</v>
      </c>
      <c r="Q190" s="117">
        <f t="shared" si="101"/>
        <v>29.506552158726119</v>
      </c>
      <c r="R190" s="117">
        <f t="shared" ref="R190:V190" si="102">R191+R194+R196+R209</f>
        <v>32.68424396005431</v>
      </c>
      <c r="S190" s="117">
        <f t="shared" si="102"/>
        <v>30.772599817782591</v>
      </c>
      <c r="T190" s="117">
        <f t="shared" si="102"/>
        <v>28.547990805932379</v>
      </c>
      <c r="U190" s="117">
        <f t="shared" si="102"/>
        <v>28.03747141544536</v>
      </c>
      <c r="V190" s="117">
        <f t="shared" si="102"/>
        <v>24.635258897725802</v>
      </c>
      <c r="W190" s="117">
        <f t="shared" ref="W190:Y190" si="103">W191+W194+W196+W209</f>
        <v>23.598189536235271</v>
      </c>
      <c r="X190" s="117">
        <f t="shared" si="103"/>
        <v>23.625793463097754</v>
      </c>
      <c r="Y190" s="117">
        <f t="shared" si="103"/>
        <v>22.883601469610053</v>
      </c>
      <c r="DA190" s="129" t="s">
        <v>2150</v>
      </c>
    </row>
    <row r="191" spans="1:105" ht="12" customHeight="1" x14ac:dyDescent="0.25">
      <c r="A191" s="121" t="s">
        <v>57</v>
      </c>
      <c r="B191" s="122">
        <f t="shared" ref="B191:Q191" si="104">SUM(B192:B193)</f>
        <v>0</v>
      </c>
      <c r="C191" s="122">
        <f t="shared" si="104"/>
        <v>0</v>
      </c>
      <c r="D191" s="122">
        <f t="shared" si="104"/>
        <v>0</v>
      </c>
      <c r="E191" s="122">
        <f t="shared" si="104"/>
        <v>0</v>
      </c>
      <c r="F191" s="122">
        <f t="shared" si="104"/>
        <v>0</v>
      </c>
      <c r="G191" s="122">
        <f t="shared" si="104"/>
        <v>0</v>
      </c>
      <c r="H191" s="122">
        <f t="shared" si="104"/>
        <v>0</v>
      </c>
      <c r="I191" s="122">
        <f t="shared" si="104"/>
        <v>0</v>
      </c>
      <c r="J191" s="122">
        <f t="shared" si="104"/>
        <v>0</v>
      </c>
      <c r="K191" s="122">
        <f t="shared" si="104"/>
        <v>0</v>
      </c>
      <c r="L191" s="122">
        <f t="shared" si="104"/>
        <v>0</v>
      </c>
      <c r="M191" s="122">
        <f t="shared" si="104"/>
        <v>0</v>
      </c>
      <c r="N191" s="122">
        <f t="shared" si="104"/>
        <v>0</v>
      </c>
      <c r="O191" s="122">
        <f t="shared" si="104"/>
        <v>0</v>
      </c>
      <c r="P191" s="122">
        <f t="shared" si="104"/>
        <v>0</v>
      </c>
      <c r="Q191" s="122">
        <f t="shared" si="104"/>
        <v>0</v>
      </c>
      <c r="R191" s="122">
        <f t="shared" ref="R191:V191" si="105">SUM(R192:R193)</f>
        <v>0</v>
      </c>
      <c r="S191" s="122">
        <f t="shared" si="105"/>
        <v>0</v>
      </c>
      <c r="T191" s="122">
        <f t="shared" si="105"/>
        <v>0</v>
      </c>
      <c r="U191" s="122">
        <f t="shared" si="105"/>
        <v>0</v>
      </c>
      <c r="V191" s="122">
        <f t="shared" si="105"/>
        <v>0</v>
      </c>
      <c r="W191" s="122">
        <f t="shared" ref="W191:Y191" si="106">SUM(W192:W193)</f>
        <v>0</v>
      </c>
      <c r="X191" s="122">
        <f t="shared" si="106"/>
        <v>0</v>
      </c>
      <c r="Y191" s="122">
        <f t="shared" si="106"/>
        <v>0</v>
      </c>
      <c r="DA191" s="130" t="s">
        <v>2151</v>
      </c>
    </row>
    <row r="192" spans="1:105" ht="12" customHeight="1" x14ac:dyDescent="0.25">
      <c r="A192" s="97" t="s">
        <v>199</v>
      </c>
      <c r="B192" s="98">
        <v>0</v>
      </c>
      <c r="C192" s="98">
        <v>0</v>
      </c>
      <c r="D192" s="98">
        <v>0</v>
      </c>
      <c r="E192" s="98">
        <v>0</v>
      </c>
      <c r="F192" s="98">
        <v>0</v>
      </c>
      <c r="G192" s="98">
        <v>0</v>
      </c>
      <c r="H192" s="98">
        <v>0</v>
      </c>
      <c r="I192" s="98">
        <v>0</v>
      </c>
      <c r="J192" s="98">
        <v>0</v>
      </c>
      <c r="K192" s="98">
        <v>0</v>
      </c>
      <c r="L192" s="98">
        <v>0</v>
      </c>
      <c r="M192" s="98">
        <v>0</v>
      </c>
      <c r="N192" s="98">
        <v>0</v>
      </c>
      <c r="O192" s="98">
        <v>0</v>
      </c>
      <c r="P192" s="98">
        <v>0</v>
      </c>
      <c r="Q192" s="98">
        <v>0</v>
      </c>
      <c r="R192" s="98">
        <v>0</v>
      </c>
      <c r="S192" s="98">
        <v>0</v>
      </c>
      <c r="T192" s="98">
        <v>0</v>
      </c>
      <c r="U192" s="98">
        <v>0</v>
      </c>
      <c r="V192" s="98">
        <v>0</v>
      </c>
      <c r="W192" s="98">
        <v>0</v>
      </c>
      <c r="X192" s="98">
        <v>0</v>
      </c>
      <c r="Y192" s="98">
        <v>0</v>
      </c>
      <c r="DA192" s="63" t="s">
        <v>2152</v>
      </c>
    </row>
    <row r="193" spans="1:105" ht="12" customHeight="1" x14ac:dyDescent="0.25">
      <c r="A193" s="97" t="s">
        <v>53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X193" s="98">
        <v>0</v>
      </c>
      <c r="Y193" s="98">
        <v>0</v>
      </c>
      <c r="DA193" s="63" t="s">
        <v>2153</v>
      </c>
    </row>
    <row r="194" spans="1:105" ht="12" customHeight="1" x14ac:dyDescent="0.25">
      <c r="A194" s="121" t="s">
        <v>92</v>
      </c>
      <c r="B194" s="122">
        <f t="shared" ref="B194:Y194" si="107">B195</f>
        <v>0</v>
      </c>
      <c r="C194" s="122">
        <f t="shared" si="107"/>
        <v>0</v>
      </c>
      <c r="D194" s="122">
        <f t="shared" si="107"/>
        <v>0</v>
      </c>
      <c r="E194" s="122">
        <f t="shared" si="107"/>
        <v>0</v>
      </c>
      <c r="F194" s="122">
        <f t="shared" si="107"/>
        <v>0</v>
      </c>
      <c r="G194" s="122">
        <f t="shared" si="107"/>
        <v>0</v>
      </c>
      <c r="H194" s="122">
        <f t="shared" si="107"/>
        <v>0</v>
      </c>
      <c r="I194" s="122">
        <f t="shared" si="107"/>
        <v>0</v>
      </c>
      <c r="J194" s="122">
        <f t="shared" si="107"/>
        <v>0</v>
      </c>
      <c r="K194" s="122">
        <f t="shared" si="107"/>
        <v>0</v>
      </c>
      <c r="L194" s="122">
        <f t="shared" si="107"/>
        <v>0</v>
      </c>
      <c r="M194" s="122">
        <f t="shared" si="107"/>
        <v>0</v>
      </c>
      <c r="N194" s="122">
        <f t="shared" si="107"/>
        <v>0</v>
      </c>
      <c r="O194" s="122">
        <f t="shared" si="107"/>
        <v>0</v>
      </c>
      <c r="P194" s="122">
        <f t="shared" si="107"/>
        <v>0</v>
      </c>
      <c r="Q194" s="122">
        <f t="shared" si="107"/>
        <v>0</v>
      </c>
      <c r="R194" s="122">
        <f t="shared" si="107"/>
        <v>0</v>
      </c>
      <c r="S194" s="122">
        <f t="shared" si="107"/>
        <v>0</v>
      </c>
      <c r="T194" s="122">
        <f t="shared" si="107"/>
        <v>0</v>
      </c>
      <c r="U194" s="122">
        <f t="shared" si="107"/>
        <v>0</v>
      </c>
      <c r="V194" s="122">
        <f t="shared" si="107"/>
        <v>0</v>
      </c>
      <c r="W194" s="122">
        <f t="shared" si="107"/>
        <v>0</v>
      </c>
      <c r="X194" s="122">
        <f t="shared" si="107"/>
        <v>0</v>
      </c>
      <c r="Y194" s="122">
        <f t="shared" si="107"/>
        <v>0</v>
      </c>
      <c r="DA194" s="130" t="s">
        <v>2154</v>
      </c>
    </row>
    <row r="195" spans="1:105" ht="12" customHeight="1" x14ac:dyDescent="0.25">
      <c r="A195" s="97" t="s">
        <v>53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X195" s="98">
        <v>0</v>
      </c>
      <c r="Y195" s="98">
        <v>0</v>
      </c>
      <c r="DA195" s="63" t="s">
        <v>2155</v>
      </c>
    </row>
    <row r="196" spans="1:105" ht="12" customHeight="1" x14ac:dyDescent="0.25">
      <c r="A196" s="121" t="s">
        <v>55</v>
      </c>
      <c r="B196" s="122">
        <v>3.0082853497221831</v>
      </c>
      <c r="C196" s="122">
        <v>2.9876782473970906</v>
      </c>
      <c r="D196" s="122">
        <v>3.4016759060167399</v>
      </c>
      <c r="E196" s="122">
        <v>4.6655078143080297</v>
      </c>
      <c r="F196" s="122">
        <v>9.1416050596731875</v>
      </c>
      <c r="G196" s="122">
        <v>13.479451885657435</v>
      </c>
      <c r="H196" s="122">
        <v>16.308656703032693</v>
      </c>
      <c r="I196" s="122">
        <v>18.321170739494505</v>
      </c>
      <c r="J196" s="122">
        <v>18.092896041428094</v>
      </c>
      <c r="K196" s="122">
        <v>21.14174338083458</v>
      </c>
      <c r="L196" s="122">
        <v>22.464069422638222</v>
      </c>
      <c r="M196" s="122">
        <v>23.686148247079604</v>
      </c>
      <c r="N196" s="122">
        <v>24.61082439488067</v>
      </c>
      <c r="O196" s="122">
        <v>24.907653171045425</v>
      </c>
      <c r="P196" s="122">
        <v>28.326495292274394</v>
      </c>
      <c r="Q196" s="122">
        <v>26.538048341203094</v>
      </c>
      <c r="R196" s="122">
        <v>29.380298971057854</v>
      </c>
      <c r="S196" s="122">
        <v>27.453306039592103</v>
      </c>
      <c r="T196" s="122">
        <v>25.256157417197272</v>
      </c>
      <c r="U196" s="122">
        <v>24.59378399698431</v>
      </c>
      <c r="V196" s="122">
        <v>21.456291535041977</v>
      </c>
      <c r="W196" s="122">
        <v>20.465475800862333</v>
      </c>
      <c r="X196" s="122">
        <v>20.507050330146551</v>
      </c>
      <c r="Y196" s="122">
        <v>19.880630421857635</v>
      </c>
      <c r="DA196" s="130" t="s">
        <v>2156</v>
      </c>
    </row>
    <row r="197" spans="1:105" ht="12" customHeight="1" x14ac:dyDescent="0.25">
      <c r="A197" s="97" t="s">
        <v>132</v>
      </c>
      <c r="B197" s="98">
        <v>0</v>
      </c>
      <c r="C197" s="98">
        <v>0</v>
      </c>
      <c r="D197" s="98">
        <v>0</v>
      </c>
      <c r="E197" s="98">
        <v>0</v>
      </c>
      <c r="F197" s="98">
        <v>0</v>
      </c>
      <c r="G197" s="98">
        <v>0</v>
      </c>
      <c r="H197" s="98">
        <v>0</v>
      </c>
      <c r="I197" s="98">
        <v>0</v>
      </c>
      <c r="J197" s="98">
        <v>0</v>
      </c>
      <c r="K197" s="98">
        <v>0</v>
      </c>
      <c r="L197" s="98">
        <v>0</v>
      </c>
      <c r="M197" s="98">
        <v>0</v>
      </c>
      <c r="N197" s="98">
        <v>0</v>
      </c>
      <c r="O197" s="98">
        <v>0</v>
      </c>
      <c r="P197" s="98">
        <v>0</v>
      </c>
      <c r="Q197" s="98">
        <v>0</v>
      </c>
      <c r="R197" s="98">
        <v>0</v>
      </c>
      <c r="S197" s="98">
        <v>0</v>
      </c>
      <c r="T197" s="98">
        <v>0</v>
      </c>
      <c r="U197" s="98">
        <v>0</v>
      </c>
      <c r="V197" s="98">
        <v>0</v>
      </c>
      <c r="W197" s="98">
        <v>0</v>
      </c>
      <c r="X197" s="98">
        <v>0</v>
      </c>
      <c r="Y197" s="98">
        <v>0</v>
      </c>
      <c r="DA197" s="63" t="s">
        <v>2157</v>
      </c>
    </row>
    <row r="198" spans="1:105" ht="12" customHeight="1" x14ac:dyDescent="0.25">
      <c r="A198" s="97" t="s">
        <v>131</v>
      </c>
      <c r="B198" s="98">
        <v>0</v>
      </c>
      <c r="C198" s="98">
        <v>0</v>
      </c>
      <c r="D198" s="98">
        <v>0</v>
      </c>
      <c r="E198" s="98">
        <v>0</v>
      </c>
      <c r="F198" s="98">
        <v>0</v>
      </c>
      <c r="G198" s="98">
        <v>0</v>
      </c>
      <c r="H198" s="98">
        <v>0</v>
      </c>
      <c r="I198" s="98">
        <v>0</v>
      </c>
      <c r="J198" s="98">
        <v>0</v>
      </c>
      <c r="K198" s="98">
        <v>0</v>
      </c>
      <c r="L198" s="98">
        <v>0</v>
      </c>
      <c r="M198" s="98">
        <v>0</v>
      </c>
      <c r="N198" s="98">
        <v>0</v>
      </c>
      <c r="O198" s="98">
        <v>0</v>
      </c>
      <c r="P198" s="98">
        <v>0</v>
      </c>
      <c r="Q198" s="98">
        <v>0</v>
      </c>
      <c r="R198" s="98">
        <v>0</v>
      </c>
      <c r="S198" s="98">
        <v>0</v>
      </c>
      <c r="T198" s="98">
        <v>0</v>
      </c>
      <c r="U198" s="98">
        <v>0</v>
      </c>
      <c r="V198" s="98">
        <v>0</v>
      </c>
      <c r="W198" s="98">
        <v>0</v>
      </c>
      <c r="X198" s="98">
        <v>0</v>
      </c>
      <c r="Y198" s="98">
        <v>0</v>
      </c>
      <c r="DA198" s="63" t="s">
        <v>2158</v>
      </c>
    </row>
    <row r="199" spans="1:105" ht="12" customHeight="1" x14ac:dyDescent="0.25">
      <c r="A199" s="100" t="s">
        <v>199</v>
      </c>
      <c r="B199" s="101">
        <v>0</v>
      </c>
      <c r="C199" s="101">
        <v>0</v>
      </c>
      <c r="D199" s="101">
        <v>0</v>
      </c>
      <c r="E199" s="101">
        <v>0</v>
      </c>
      <c r="F199" s="101">
        <v>0</v>
      </c>
      <c r="G199" s="101">
        <v>0</v>
      </c>
      <c r="H199" s="101">
        <v>0</v>
      </c>
      <c r="I199" s="101">
        <v>0</v>
      </c>
      <c r="J199" s="101">
        <v>0</v>
      </c>
      <c r="K199" s="101">
        <v>0</v>
      </c>
      <c r="L199" s="101">
        <v>0</v>
      </c>
      <c r="M199" s="101">
        <v>0</v>
      </c>
      <c r="N199" s="101">
        <v>0</v>
      </c>
      <c r="O199" s="101">
        <v>0</v>
      </c>
      <c r="P199" s="101">
        <v>0</v>
      </c>
      <c r="Q199" s="101">
        <v>0</v>
      </c>
      <c r="R199" s="101">
        <v>0</v>
      </c>
      <c r="S199" s="101">
        <v>0</v>
      </c>
      <c r="T199" s="101">
        <v>0</v>
      </c>
      <c r="U199" s="101">
        <v>0</v>
      </c>
      <c r="V199" s="101">
        <v>0</v>
      </c>
      <c r="W199" s="101">
        <v>0</v>
      </c>
      <c r="X199" s="101">
        <v>0</v>
      </c>
      <c r="Y199" s="101">
        <v>0</v>
      </c>
      <c r="DA199" s="131" t="s">
        <v>2159</v>
      </c>
    </row>
    <row r="200" spans="1:105" ht="12" customHeight="1" x14ac:dyDescent="0.25">
      <c r="A200" s="103" t="s">
        <v>52</v>
      </c>
      <c r="B200" s="104">
        <v>0</v>
      </c>
      <c r="C200" s="104">
        <v>0</v>
      </c>
      <c r="D200" s="104">
        <v>0</v>
      </c>
      <c r="E200" s="104">
        <v>0</v>
      </c>
      <c r="F200" s="104">
        <v>0</v>
      </c>
      <c r="G200" s="104">
        <v>0</v>
      </c>
      <c r="H200" s="104">
        <v>0</v>
      </c>
      <c r="I200" s="104">
        <v>0</v>
      </c>
      <c r="J200" s="104">
        <v>0</v>
      </c>
      <c r="K200" s="104">
        <v>0</v>
      </c>
      <c r="L200" s="104">
        <v>0</v>
      </c>
      <c r="M200" s="104">
        <v>0</v>
      </c>
      <c r="N200" s="104">
        <v>0</v>
      </c>
      <c r="O200" s="104">
        <v>0</v>
      </c>
      <c r="P200" s="104">
        <v>0</v>
      </c>
      <c r="Q200" s="104">
        <v>0</v>
      </c>
      <c r="R200" s="104">
        <v>0</v>
      </c>
      <c r="S200" s="104">
        <v>0</v>
      </c>
      <c r="T200" s="104">
        <v>0</v>
      </c>
      <c r="U200" s="104">
        <v>0</v>
      </c>
      <c r="V200" s="104">
        <v>0</v>
      </c>
      <c r="W200" s="104">
        <v>0</v>
      </c>
      <c r="X200" s="104">
        <v>0</v>
      </c>
      <c r="Y200" s="104">
        <v>0</v>
      </c>
      <c r="DA200" s="132" t="s">
        <v>2160</v>
      </c>
    </row>
    <row r="201" spans="1:105" ht="12" customHeight="1" x14ac:dyDescent="0.25">
      <c r="A201" s="106" t="s">
        <v>124</v>
      </c>
      <c r="B201" s="101">
        <v>3.0082853497221831</v>
      </c>
      <c r="C201" s="101">
        <v>2.9876782473970906</v>
      </c>
      <c r="D201" s="101">
        <v>3.4016759060167399</v>
      </c>
      <c r="E201" s="101">
        <v>4.6653175243214644</v>
      </c>
      <c r="F201" s="101">
        <v>9.1412209640205386</v>
      </c>
      <c r="G201" s="101">
        <v>13.478641275824311</v>
      </c>
      <c r="H201" s="101">
        <v>16.30733699811336</v>
      </c>
      <c r="I201" s="101">
        <v>18.318600278244123</v>
      </c>
      <c r="J201" s="101">
        <v>18.089710890501021</v>
      </c>
      <c r="K201" s="101">
        <v>21.135104164371285</v>
      </c>
      <c r="L201" s="101">
        <v>22.455302485937203</v>
      </c>
      <c r="M201" s="101">
        <v>23.675516509165139</v>
      </c>
      <c r="N201" s="101">
        <v>24.599242954094017</v>
      </c>
      <c r="O201" s="101">
        <v>24.896623530445446</v>
      </c>
      <c r="P201" s="101">
        <v>28.312807719489211</v>
      </c>
      <c r="Q201" s="101">
        <v>26.523172905802237</v>
      </c>
      <c r="R201" s="101">
        <v>29.356543362321876</v>
      </c>
      <c r="S201" s="101">
        <v>27.428342375082504</v>
      </c>
      <c r="T201" s="101">
        <v>25.234760536945338</v>
      </c>
      <c r="U201" s="101">
        <v>24.57320729462737</v>
      </c>
      <c r="V201" s="101">
        <v>21.443547551247637</v>
      </c>
      <c r="W201" s="101">
        <v>20.454818382891172</v>
      </c>
      <c r="X201" s="101">
        <v>20.484634707213505</v>
      </c>
      <c r="Y201" s="101">
        <v>19.855907977694141</v>
      </c>
      <c r="DA201" s="131" t="s">
        <v>2161</v>
      </c>
    </row>
    <row r="202" spans="1:105" ht="12" customHeight="1" x14ac:dyDescent="0.25">
      <c r="A202" s="107" t="s">
        <v>123</v>
      </c>
      <c r="B202" s="104">
        <v>0</v>
      </c>
      <c r="C202" s="104">
        <v>0</v>
      </c>
      <c r="D202" s="104">
        <v>0</v>
      </c>
      <c r="E202" s="104">
        <v>1.9028998656544884E-4</v>
      </c>
      <c r="F202" s="104">
        <v>3.8409565264973166E-4</v>
      </c>
      <c r="G202" s="104">
        <v>8.1060983312341987E-4</v>
      </c>
      <c r="H202" s="104">
        <v>1.319704919331236E-3</v>
      </c>
      <c r="I202" s="104">
        <v>2.5704612503817284E-3</v>
      </c>
      <c r="J202" s="104">
        <v>3.1851509270722157E-3</v>
      </c>
      <c r="K202" s="104">
        <v>6.6392164632945597E-3</v>
      </c>
      <c r="L202" s="104">
        <v>8.7669367010196168E-3</v>
      </c>
      <c r="M202" s="104">
        <v>1.0631737914467169E-2</v>
      </c>
      <c r="N202" s="104">
        <v>1.1581440786654264E-2</v>
      </c>
      <c r="O202" s="104">
        <v>1.1029640599978524E-2</v>
      </c>
      <c r="P202" s="104">
        <v>1.3687572785184034E-2</v>
      </c>
      <c r="Q202" s="104">
        <v>1.4875435400857742E-2</v>
      </c>
      <c r="R202" s="104">
        <v>2.3755608735979289E-2</v>
      </c>
      <c r="S202" s="104">
        <v>2.4963664509600171E-2</v>
      </c>
      <c r="T202" s="104">
        <v>2.1396880251933346E-2</v>
      </c>
      <c r="U202" s="104">
        <v>2.0576702356940268E-2</v>
      </c>
      <c r="V202" s="104">
        <v>1.2743983794340516E-2</v>
      </c>
      <c r="W202" s="104">
        <v>1.0657417971161636E-2</v>
      </c>
      <c r="X202" s="104">
        <v>2.2415622933047774E-2</v>
      </c>
      <c r="Y202" s="104">
        <v>2.4722444163494558E-2</v>
      </c>
      <c r="DA202" s="132" t="s">
        <v>2162</v>
      </c>
    </row>
    <row r="203" spans="1:105" ht="12" customHeight="1" x14ac:dyDescent="0.25">
      <c r="A203" s="108" t="s">
        <v>50</v>
      </c>
      <c r="B203" s="98">
        <v>0</v>
      </c>
      <c r="C203" s="98">
        <v>0</v>
      </c>
      <c r="D203" s="98">
        <v>0</v>
      </c>
      <c r="E203" s="98">
        <v>1.9028998656544884E-4</v>
      </c>
      <c r="F203" s="98">
        <v>3.8409565264973166E-4</v>
      </c>
      <c r="G203" s="98">
        <v>8.1060983312341987E-4</v>
      </c>
      <c r="H203" s="98">
        <v>1.319704919331236E-3</v>
      </c>
      <c r="I203" s="98">
        <v>2.5704612503817284E-3</v>
      </c>
      <c r="J203" s="98">
        <v>3.1851509270722157E-3</v>
      </c>
      <c r="K203" s="98">
        <v>6.6392164632945597E-3</v>
      </c>
      <c r="L203" s="98">
        <v>8.7669367010196168E-3</v>
      </c>
      <c r="M203" s="98">
        <v>1.0631737914467169E-2</v>
      </c>
      <c r="N203" s="98">
        <v>1.1581440786654264E-2</v>
      </c>
      <c r="O203" s="98">
        <v>1.1029640599978524E-2</v>
      </c>
      <c r="P203" s="98">
        <v>1.3687572785184034E-2</v>
      </c>
      <c r="Q203" s="98">
        <v>1.4875435400857742E-2</v>
      </c>
      <c r="R203" s="98">
        <v>2.3755608735979289E-2</v>
      </c>
      <c r="S203" s="98">
        <v>2.4963664509600171E-2</v>
      </c>
      <c r="T203" s="98">
        <v>2.1396880251933346E-2</v>
      </c>
      <c r="U203" s="98">
        <v>2.0576702356940268E-2</v>
      </c>
      <c r="V203" s="98">
        <v>1.2743983794340516E-2</v>
      </c>
      <c r="W203" s="98">
        <v>1.0657417971161636E-2</v>
      </c>
      <c r="X203" s="98">
        <v>2.2415622933047774E-2</v>
      </c>
      <c r="Y203" s="98">
        <v>2.4722444163494558E-2</v>
      </c>
      <c r="DA203" s="63" t="s">
        <v>2163</v>
      </c>
    </row>
    <row r="204" spans="1:105" ht="12" customHeight="1" x14ac:dyDescent="0.25">
      <c r="A204" s="108" t="s">
        <v>52</v>
      </c>
      <c r="B204" s="98">
        <v>0</v>
      </c>
      <c r="C204" s="98">
        <v>0</v>
      </c>
      <c r="D204" s="98">
        <v>0</v>
      </c>
      <c r="E204" s="98">
        <v>0</v>
      </c>
      <c r="F204" s="98">
        <v>0</v>
      </c>
      <c r="G204" s="98">
        <v>0</v>
      </c>
      <c r="H204" s="98">
        <v>0</v>
      </c>
      <c r="I204" s="98">
        <v>0</v>
      </c>
      <c r="J204" s="98">
        <v>0</v>
      </c>
      <c r="K204" s="98">
        <v>0</v>
      </c>
      <c r="L204" s="98">
        <v>0</v>
      </c>
      <c r="M204" s="98">
        <v>0</v>
      </c>
      <c r="N204" s="98">
        <v>0</v>
      </c>
      <c r="O204" s="98">
        <v>0</v>
      </c>
      <c r="P204" s="98">
        <v>0</v>
      </c>
      <c r="Q204" s="98">
        <v>0</v>
      </c>
      <c r="R204" s="98">
        <v>0</v>
      </c>
      <c r="S204" s="98">
        <v>0</v>
      </c>
      <c r="T204" s="98">
        <v>0</v>
      </c>
      <c r="U204" s="98">
        <v>0</v>
      </c>
      <c r="V204" s="98">
        <v>0</v>
      </c>
      <c r="W204" s="98">
        <v>0</v>
      </c>
      <c r="X204" s="98">
        <v>0</v>
      </c>
      <c r="Y204" s="98">
        <v>0</v>
      </c>
      <c r="DA204" s="63" t="s">
        <v>2164</v>
      </c>
    </row>
    <row r="205" spans="1:105" ht="12" customHeight="1" x14ac:dyDescent="0.25">
      <c r="A205" s="106" t="s">
        <v>122</v>
      </c>
      <c r="B205" s="101">
        <v>0</v>
      </c>
      <c r="C205" s="101">
        <v>0</v>
      </c>
      <c r="D205" s="101">
        <v>0</v>
      </c>
      <c r="E205" s="101">
        <v>0</v>
      </c>
      <c r="F205" s="101">
        <v>0</v>
      </c>
      <c r="G205" s="101">
        <v>0</v>
      </c>
      <c r="H205" s="101">
        <v>0</v>
      </c>
      <c r="I205" s="101">
        <v>0</v>
      </c>
      <c r="J205" s="101">
        <v>0</v>
      </c>
      <c r="K205" s="101">
        <v>0</v>
      </c>
      <c r="L205" s="101">
        <v>0</v>
      </c>
      <c r="M205" s="101">
        <v>0</v>
      </c>
      <c r="N205" s="101">
        <v>0</v>
      </c>
      <c r="O205" s="101">
        <v>0</v>
      </c>
      <c r="P205" s="101">
        <v>0</v>
      </c>
      <c r="Q205" s="101">
        <v>0</v>
      </c>
      <c r="R205" s="101">
        <v>0</v>
      </c>
      <c r="S205" s="101">
        <v>0</v>
      </c>
      <c r="T205" s="101">
        <v>0</v>
      </c>
      <c r="U205" s="101">
        <v>0</v>
      </c>
      <c r="V205" s="101">
        <v>0</v>
      </c>
      <c r="W205" s="101">
        <v>0</v>
      </c>
      <c r="X205" s="101">
        <v>0</v>
      </c>
      <c r="Y205" s="101">
        <v>0</v>
      </c>
      <c r="DA205" s="131" t="s">
        <v>2165</v>
      </c>
    </row>
    <row r="206" spans="1:105" ht="12" customHeight="1" x14ac:dyDescent="0.25">
      <c r="A206" s="107" t="s">
        <v>121</v>
      </c>
      <c r="B206" s="104">
        <v>0</v>
      </c>
      <c r="C206" s="104">
        <v>0</v>
      </c>
      <c r="D206" s="104">
        <v>0</v>
      </c>
      <c r="E206" s="104">
        <v>0</v>
      </c>
      <c r="F206" s="104">
        <v>0</v>
      </c>
      <c r="G206" s="104">
        <v>0</v>
      </c>
      <c r="H206" s="104">
        <v>0</v>
      </c>
      <c r="I206" s="104">
        <v>0</v>
      </c>
      <c r="J206" s="104">
        <v>0</v>
      </c>
      <c r="K206" s="104">
        <v>0</v>
      </c>
      <c r="L206" s="104">
        <v>0</v>
      </c>
      <c r="M206" s="104">
        <v>0</v>
      </c>
      <c r="N206" s="104">
        <v>0</v>
      </c>
      <c r="O206" s="104">
        <v>0</v>
      </c>
      <c r="P206" s="104">
        <v>0</v>
      </c>
      <c r="Q206" s="104">
        <v>0</v>
      </c>
      <c r="R206" s="104">
        <v>0</v>
      </c>
      <c r="S206" s="104">
        <v>0</v>
      </c>
      <c r="T206" s="104">
        <v>0</v>
      </c>
      <c r="U206" s="104">
        <v>0</v>
      </c>
      <c r="V206" s="104">
        <v>0</v>
      </c>
      <c r="W206" s="104">
        <v>0</v>
      </c>
      <c r="X206" s="104">
        <v>0</v>
      </c>
      <c r="Y206" s="104">
        <v>0</v>
      </c>
      <c r="DA206" s="132" t="s">
        <v>2166</v>
      </c>
    </row>
    <row r="207" spans="1:105" ht="12" customHeight="1" x14ac:dyDescent="0.25">
      <c r="A207" s="108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2167</v>
      </c>
    </row>
    <row r="208" spans="1:105" ht="12" customHeight="1" x14ac:dyDescent="0.25">
      <c r="A208" s="108" t="s">
        <v>52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X208" s="98">
        <v>0</v>
      </c>
      <c r="Y208" s="98">
        <v>0</v>
      </c>
      <c r="DA208" s="63" t="s">
        <v>2168</v>
      </c>
    </row>
    <row r="209" spans="1:105" ht="12" customHeight="1" x14ac:dyDescent="0.25">
      <c r="A209" s="121" t="s">
        <v>54</v>
      </c>
      <c r="B209" s="122">
        <v>0.25865474311295977</v>
      </c>
      <c r="C209" s="122">
        <v>0.26616261623574339</v>
      </c>
      <c r="D209" s="122">
        <v>0.3134554289029029</v>
      </c>
      <c r="E209" s="122">
        <v>0.41896174753101495</v>
      </c>
      <c r="F209" s="122">
        <v>0.52013839531158912</v>
      </c>
      <c r="G209" s="122">
        <v>0.6907833129596157</v>
      </c>
      <c r="H209" s="122">
        <v>1.0136187096320743</v>
      </c>
      <c r="I209" s="122">
        <v>1.5649441306447354</v>
      </c>
      <c r="J209" s="122">
        <v>1.6909978180154484</v>
      </c>
      <c r="K209" s="122">
        <v>2.1990229537940778</v>
      </c>
      <c r="L209" s="122">
        <v>2.3845627856742664</v>
      </c>
      <c r="M209" s="122">
        <v>2.5296173446436923</v>
      </c>
      <c r="N209" s="122">
        <v>2.6793234812687432</v>
      </c>
      <c r="O209" s="122">
        <v>2.6990907714009467</v>
      </c>
      <c r="P209" s="122">
        <v>3.0279229568753498</v>
      </c>
      <c r="Q209" s="122">
        <v>2.9685038175230263</v>
      </c>
      <c r="R209" s="122">
        <v>3.3039449889964572</v>
      </c>
      <c r="S209" s="122">
        <v>3.319293778190489</v>
      </c>
      <c r="T209" s="122">
        <v>3.291833388735105</v>
      </c>
      <c r="U209" s="122">
        <v>3.4436874184610482</v>
      </c>
      <c r="V209" s="122">
        <v>3.1789673626838257</v>
      </c>
      <c r="W209" s="122">
        <v>3.132713735372938</v>
      </c>
      <c r="X209" s="122">
        <v>3.1187431329512036</v>
      </c>
      <c r="Y209" s="122">
        <v>3.0029710477524185</v>
      </c>
      <c r="DA209" s="130" t="s">
        <v>2169</v>
      </c>
    </row>
    <row r="210" spans="1:105" ht="12" customHeight="1" x14ac:dyDescent="0.25">
      <c r="A210" s="97" t="s">
        <v>202</v>
      </c>
      <c r="B210" s="98">
        <v>0</v>
      </c>
      <c r="C210" s="98">
        <v>0</v>
      </c>
      <c r="D210" s="98">
        <v>0</v>
      </c>
      <c r="E210" s="98">
        <v>0</v>
      </c>
      <c r="F210" s="98">
        <v>0</v>
      </c>
      <c r="G210" s="98">
        <v>0</v>
      </c>
      <c r="H210" s="98">
        <v>0</v>
      </c>
      <c r="I210" s="98">
        <v>0</v>
      </c>
      <c r="J210" s="98">
        <v>0</v>
      </c>
      <c r="K210" s="98">
        <v>0</v>
      </c>
      <c r="L210" s="98">
        <v>0</v>
      </c>
      <c r="M210" s="98">
        <v>0</v>
      </c>
      <c r="N210" s="98">
        <v>0</v>
      </c>
      <c r="O210" s="98">
        <v>0</v>
      </c>
      <c r="P210" s="98">
        <v>0</v>
      </c>
      <c r="Q210" s="98">
        <v>0</v>
      </c>
      <c r="R210" s="98">
        <v>0</v>
      </c>
      <c r="S210" s="98">
        <v>0</v>
      </c>
      <c r="T210" s="98">
        <v>0</v>
      </c>
      <c r="U210" s="98">
        <v>0</v>
      </c>
      <c r="V210" s="98">
        <v>0</v>
      </c>
      <c r="W210" s="98">
        <v>0</v>
      </c>
      <c r="X210" s="98">
        <v>0</v>
      </c>
      <c r="Y210" s="98">
        <v>0</v>
      </c>
      <c r="DA210" s="63" t="s">
        <v>2170</v>
      </c>
    </row>
    <row r="211" spans="1:105" ht="12" customHeight="1" x14ac:dyDescent="0.25">
      <c r="A211" s="97" t="s">
        <v>50</v>
      </c>
      <c r="B211" s="98">
        <v>0.25865474311295977</v>
      </c>
      <c r="C211" s="98">
        <v>0.26616261623574339</v>
      </c>
      <c r="D211" s="98">
        <v>0.3134554289029029</v>
      </c>
      <c r="E211" s="98">
        <v>0.41896174753101495</v>
      </c>
      <c r="F211" s="98">
        <v>0.52013839531158912</v>
      </c>
      <c r="G211" s="98">
        <v>0.6907833129596157</v>
      </c>
      <c r="H211" s="98">
        <v>1.0136187096320743</v>
      </c>
      <c r="I211" s="98">
        <v>1.5649441306447354</v>
      </c>
      <c r="J211" s="98">
        <v>1.6909978180154484</v>
      </c>
      <c r="K211" s="98">
        <v>2.1990229537940778</v>
      </c>
      <c r="L211" s="98">
        <v>2.3845627856742664</v>
      </c>
      <c r="M211" s="98">
        <v>2.5296173446436923</v>
      </c>
      <c r="N211" s="98">
        <v>2.6793234812687432</v>
      </c>
      <c r="O211" s="98">
        <v>2.6990907714009467</v>
      </c>
      <c r="P211" s="98">
        <v>3.0279229568753498</v>
      </c>
      <c r="Q211" s="98">
        <v>2.9685038175230263</v>
      </c>
      <c r="R211" s="98">
        <v>3.3039449889964572</v>
      </c>
      <c r="S211" s="98">
        <v>3.319293778190489</v>
      </c>
      <c r="T211" s="98">
        <v>3.291833388735105</v>
      </c>
      <c r="U211" s="98">
        <v>3.4436874184610482</v>
      </c>
      <c r="V211" s="98">
        <v>3.1789673626838257</v>
      </c>
      <c r="W211" s="98">
        <v>3.132713735372938</v>
      </c>
      <c r="X211" s="98">
        <v>3.1187431329512036</v>
      </c>
      <c r="Y211" s="98">
        <v>3.0029710477524185</v>
      </c>
      <c r="DA211" s="63" t="s">
        <v>2171</v>
      </c>
    </row>
    <row r="212" spans="1:105" ht="12" customHeight="1" x14ac:dyDescent="0.25">
      <c r="A212" s="109" t="s">
        <v>120</v>
      </c>
      <c r="B212" s="33">
        <v>0</v>
      </c>
      <c r="C212" s="33">
        <v>0</v>
      </c>
      <c r="D212" s="33">
        <v>0</v>
      </c>
      <c r="E212" s="33">
        <v>0</v>
      </c>
      <c r="F212" s="33">
        <v>0</v>
      </c>
      <c r="G212" s="33">
        <v>0</v>
      </c>
      <c r="H212" s="33">
        <v>0</v>
      </c>
      <c r="I212" s="33">
        <v>0</v>
      </c>
      <c r="J212" s="33">
        <v>0</v>
      </c>
      <c r="K212" s="33">
        <v>0</v>
      </c>
      <c r="L212" s="33">
        <v>0</v>
      </c>
      <c r="M212" s="33">
        <v>0</v>
      </c>
      <c r="N212" s="33">
        <v>0</v>
      </c>
      <c r="O212" s="33">
        <v>0</v>
      </c>
      <c r="P212" s="33">
        <v>0</v>
      </c>
      <c r="Q212" s="33">
        <v>0</v>
      </c>
      <c r="R212" s="33">
        <v>0</v>
      </c>
      <c r="S212" s="33">
        <v>0</v>
      </c>
      <c r="T212" s="33">
        <v>0</v>
      </c>
      <c r="U212" s="33">
        <v>0</v>
      </c>
      <c r="V212" s="33">
        <v>0</v>
      </c>
      <c r="W212" s="33">
        <v>0</v>
      </c>
      <c r="X212" s="33">
        <v>0</v>
      </c>
      <c r="Y212" s="33">
        <v>0</v>
      </c>
      <c r="DA212" s="60" t="s">
        <v>2172</v>
      </c>
    </row>
    <row r="214" spans="1:105" ht="12" customHeight="1" x14ac:dyDescent="0.25">
      <c r="A214" s="116" t="str">
        <f>RES_hh_SLD!$A$194</f>
        <v>Final energy consumption per household (kWh / household)</v>
      </c>
      <c r="B214" s="117">
        <f t="shared" ref="B214:Q214" si="108">B215+B218+B220+B233</f>
        <v>24345.965641188002</v>
      </c>
      <c r="C214" s="117">
        <f t="shared" si="108"/>
        <v>26471.41629001468</v>
      </c>
      <c r="D214" s="117">
        <f t="shared" si="108"/>
        <v>21596.801182575571</v>
      </c>
      <c r="E214" s="117">
        <f t="shared" si="108"/>
        <v>23869.504137867607</v>
      </c>
      <c r="F214" s="117">
        <f t="shared" si="108"/>
        <v>21472.888010347146</v>
      </c>
      <c r="G214" s="117">
        <f t="shared" si="108"/>
        <v>18386.264224579234</v>
      </c>
      <c r="H214" s="117">
        <f t="shared" si="108"/>
        <v>15538.805850683975</v>
      </c>
      <c r="I214" s="117">
        <f t="shared" si="108"/>
        <v>18892.686684679466</v>
      </c>
      <c r="J214" s="117">
        <f t="shared" si="108"/>
        <v>18267.661196871282</v>
      </c>
      <c r="K214" s="117">
        <f t="shared" si="108"/>
        <v>16970.840469732597</v>
      </c>
      <c r="L214" s="117">
        <f t="shared" si="108"/>
        <v>21113.235668393816</v>
      </c>
      <c r="M214" s="117">
        <f t="shared" si="108"/>
        <v>15344.381833764484</v>
      </c>
      <c r="N214" s="117">
        <f t="shared" si="108"/>
        <v>17083.888445802582</v>
      </c>
      <c r="O214" s="117">
        <f t="shared" si="108"/>
        <v>19062.915570275676</v>
      </c>
      <c r="P214" s="117">
        <f t="shared" si="108"/>
        <v>14294.184813912543</v>
      </c>
      <c r="Q214" s="117">
        <f t="shared" si="108"/>
        <v>16081.835020078513</v>
      </c>
      <c r="R214" s="117">
        <f t="shared" ref="R214:V214" si="109">R215+R218+R220+R233</f>
        <v>17313.704115788292</v>
      </c>
      <c r="S214" s="117">
        <f t="shared" si="109"/>
        <v>16081.747427842791</v>
      </c>
      <c r="T214" s="117">
        <f t="shared" si="109"/>
        <v>15428.250074490707</v>
      </c>
      <c r="U214" s="117">
        <f t="shared" si="109"/>
        <v>15116.801567662023</v>
      </c>
      <c r="V214" s="117">
        <f t="shared" si="109"/>
        <v>13551.896385029613</v>
      </c>
      <c r="W214" s="117">
        <f t="shared" ref="W214:Y214" si="110">W215+W218+W220+W233</f>
        <v>15511.505480829781</v>
      </c>
      <c r="X214" s="117">
        <f t="shared" si="110"/>
        <v>13340.026319295177</v>
      </c>
      <c r="Y214" s="117">
        <f t="shared" si="110"/>
        <v>13208.813622626785</v>
      </c>
      <c r="DA214" s="129" t="s">
        <v>2318</v>
      </c>
    </row>
    <row r="215" spans="1:105" ht="12" customHeight="1" x14ac:dyDescent="0.25">
      <c r="A215" s="121" t="s">
        <v>57</v>
      </c>
      <c r="B215" s="122">
        <f t="shared" ref="B215:Q215" si="111">SUM(B216:B217)</f>
        <v>22076.730444988738</v>
      </c>
      <c r="C215" s="122">
        <f t="shared" si="111"/>
        <v>24303.782061512276</v>
      </c>
      <c r="D215" s="122">
        <f t="shared" si="111"/>
        <v>19440.124684604714</v>
      </c>
      <c r="E215" s="122">
        <f t="shared" si="111"/>
        <v>21676.260304065367</v>
      </c>
      <c r="F215" s="122">
        <f t="shared" si="111"/>
        <v>19181.545123888813</v>
      </c>
      <c r="G215" s="122">
        <f t="shared" si="111"/>
        <v>16015.040768286714</v>
      </c>
      <c r="H215" s="122">
        <f t="shared" si="111"/>
        <v>13089.411772341711</v>
      </c>
      <c r="I215" s="122">
        <f t="shared" si="111"/>
        <v>16423.117746555741</v>
      </c>
      <c r="J215" s="122">
        <f t="shared" si="111"/>
        <v>15965.268689035212</v>
      </c>
      <c r="K215" s="122">
        <f t="shared" si="111"/>
        <v>14568.913797721076</v>
      </c>
      <c r="L215" s="122">
        <f t="shared" si="111"/>
        <v>18754.951705202282</v>
      </c>
      <c r="M215" s="122">
        <f t="shared" si="111"/>
        <v>13063.508101534306</v>
      </c>
      <c r="N215" s="122">
        <f t="shared" si="111"/>
        <v>14727.621620643598</v>
      </c>
      <c r="O215" s="122">
        <f t="shared" si="111"/>
        <v>16724.387124712914</v>
      </c>
      <c r="P215" s="122">
        <f t="shared" si="111"/>
        <v>11905.853474490174</v>
      </c>
      <c r="Q215" s="122">
        <f t="shared" si="111"/>
        <v>13742.035945337457</v>
      </c>
      <c r="R215" s="122">
        <f t="shared" ref="R215:V215" si="112">SUM(R216:R217)</f>
        <v>14958.159938820287</v>
      </c>
      <c r="S215" s="122">
        <f t="shared" si="112"/>
        <v>13751.369894292597</v>
      </c>
      <c r="T215" s="122">
        <f t="shared" si="112"/>
        <v>13155.810014066887</v>
      </c>
      <c r="U215" s="122">
        <f t="shared" si="112"/>
        <v>12883.799783302124</v>
      </c>
      <c r="V215" s="122">
        <f t="shared" si="112"/>
        <v>11612.87459182268</v>
      </c>
      <c r="W215" s="122">
        <f t="shared" ref="W215:Y215" si="113">SUM(W216:W217)</f>
        <v>13737.319823347236</v>
      </c>
      <c r="X215" s="122">
        <f t="shared" si="113"/>
        <v>11834.966542192969</v>
      </c>
      <c r="Y215" s="122">
        <f t="shared" si="113"/>
        <v>11795.429997095809</v>
      </c>
      <c r="DA215" s="130" t="s">
        <v>2319</v>
      </c>
    </row>
    <row r="216" spans="1:105" ht="12" customHeight="1" x14ac:dyDescent="0.25">
      <c r="A216" s="97" t="s">
        <v>199</v>
      </c>
      <c r="B216" s="98">
        <v>21979.509293762483</v>
      </c>
      <c r="C216" s="98">
        <v>24196.996025281762</v>
      </c>
      <c r="D216" s="98">
        <v>19353.957433931486</v>
      </c>
      <c r="E216" s="98">
        <v>21577.823133627979</v>
      </c>
      <c r="F216" s="98">
        <v>19090.958444713553</v>
      </c>
      <c r="G216" s="98">
        <v>15937.058081002366</v>
      </c>
      <c r="H216" s="98">
        <v>13024.378592139185</v>
      </c>
      <c r="I216" s="98">
        <v>16339.271668541694</v>
      </c>
      <c r="J216" s="98">
        <v>15881.947501399582</v>
      </c>
      <c r="K216" s="98">
        <v>14492.275230498286</v>
      </c>
      <c r="L216" s="98">
        <v>18655.834299267142</v>
      </c>
      <c r="M216" s="98">
        <v>12994.513362867701</v>
      </c>
      <c r="N216" s="98">
        <v>14649.49599545447</v>
      </c>
      <c r="O216" s="98">
        <v>16635.53074669667</v>
      </c>
      <c r="P216" s="98">
        <v>11842.713597562617</v>
      </c>
      <c r="Q216" s="98">
        <v>13669.237334272711</v>
      </c>
      <c r="R216" s="98">
        <v>14878.503177627123</v>
      </c>
      <c r="S216" s="98">
        <v>13677.740870169298</v>
      </c>
      <c r="T216" s="98">
        <v>13084.637552892633</v>
      </c>
      <c r="U216" s="98">
        <v>12812.884986399273</v>
      </c>
      <c r="V216" s="98">
        <v>11550.731010953503</v>
      </c>
      <c r="W216" s="98">
        <v>13661.859709694505</v>
      </c>
      <c r="X216" s="98">
        <v>11771.078468686856</v>
      </c>
      <c r="Y216" s="98">
        <v>11731.032445911691</v>
      </c>
      <c r="DA216" s="63" t="s">
        <v>2320</v>
      </c>
    </row>
    <row r="217" spans="1:105" ht="12" customHeight="1" x14ac:dyDescent="0.25">
      <c r="A217" s="97" t="s">
        <v>53</v>
      </c>
      <c r="B217" s="98">
        <v>97.221151226254406</v>
      </c>
      <c r="C217" s="98">
        <v>106.7860362305135</v>
      </c>
      <c r="D217" s="98">
        <v>86.167250673228253</v>
      </c>
      <c r="E217" s="98">
        <v>98.437170437389597</v>
      </c>
      <c r="F217" s="98">
        <v>90.586679175261281</v>
      </c>
      <c r="G217" s="98">
        <v>77.982687284347875</v>
      </c>
      <c r="H217" s="98">
        <v>65.03318020252641</v>
      </c>
      <c r="I217" s="98">
        <v>83.846078014045403</v>
      </c>
      <c r="J217" s="98">
        <v>83.321187635631333</v>
      </c>
      <c r="K217" s="98">
        <v>76.638567222789092</v>
      </c>
      <c r="L217" s="98">
        <v>99.117405935139544</v>
      </c>
      <c r="M217" s="98">
        <v>68.99473866660486</v>
      </c>
      <c r="N217" s="98">
        <v>78.125625189127561</v>
      </c>
      <c r="O217" s="98">
        <v>88.856378016243283</v>
      </c>
      <c r="P217" s="98">
        <v>63.139876927556017</v>
      </c>
      <c r="Q217" s="98">
        <v>72.798611064744762</v>
      </c>
      <c r="R217" s="98">
        <v>79.656761193164385</v>
      </c>
      <c r="S217" s="98">
        <v>73.629024123299018</v>
      </c>
      <c r="T217" s="98">
        <v>71.172461174253158</v>
      </c>
      <c r="U217" s="98">
        <v>70.914796902850753</v>
      </c>
      <c r="V217" s="98">
        <v>62.143580869177114</v>
      </c>
      <c r="W217" s="98">
        <v>75.460113652730172</v>
      </c>
      <c r="X217" s="98">
        <v>63.888073506114765</v>
      </c>
      <c r="Y217" s="98">
        <v>64.397551184118512</v>
      </c>
      <c r="DA217" s="63" t="s">
        <v>2321</v>
      </c>
    </row>
    <row r="218" spans="1:105" ht="12" customHeight="1" x14ac:dyDescent="0.25">
      <c r="A218" s="121" t="s">
        <v>92</v>
      </c>
      <c r="B218" s="122">
        <f t="shared" ref="B218:Y218" si="114">B219</f>
        <v>2.0137588091558531</v>
      </c>
      <c r="C218" s="122">
        <f t="shared" si="114"/>
        <v>2.4976316063611468</v>
      </c>
      <c r="D218" s="122">
        <f t="shared" si="114"/>
        <v>2.793347053963628</v>
      </c>
      <c r="E218" s="122">
        <f t="shared" si="114"/>
        <v>7.2813836870505577</v>
      </c>
      <c r="F218" s="122">
        <f t="shared" si="114"/>
        <v>3.5150021138729035</v>
      </c>
      <c r="G218" s="122">
        <f t="shared" si="114"/>
        <v>5.201519212701478</v>
      </c>
      <c r="H218" s="122">
        <f t="shared" si="114"/>
        <v>14.240791309185994</v>
      </c>
      <c r="I218" s="122">
        <f t="shared" si="114"/>
        <v>7.0243770540025219</v>
      </c>
      <c r="J218" s="122">
        <f t="shared" si="114"/>
        <v>8.9866519013263595</v>
      </c>
      <c r="K218" s="122">
        <f t="shared" si="114"/>
        <v>11.060215913551914</v>
      </c>
      <c r="L218" s="122">
        <f t="shared" si="114"/>
        <v>15.816273633496534</v>
      </c>
      <c r="M218" s="122">
        <f t="shared" si="114"/>
        <v>12.926099230958958</v>
      </c>
      <c r="N218" s="122">
        <f t="shared" si="114"/>
        <v>12.811207805501954</v>
      </c>
      <c r="O218" s="122">
        <f t="shared" si="114"/>
        <v>12.620765668713373</v>
      </c>
      <c r="P218" s="122">
        <f t="shared" si="114"/>
        <v>9.389775323151067</v>
      </c>
      <c r="Q218" s="122">
        <f t="shared" si="114"/>
        <v>12.585222149171571</v>
      </c>
      <c r="R218" s="122">
        <f t="shared" si="114"/>
        <v>10.25293780332011</v>
      </c>
      <c r="S218" s="122">
        <f t="shared" si="114"/>
        <v>9.5632216507667742</v>
      </c>
      <c r="T218" s="122">
        <f t="shared" si="114"/>
        <v>9.2612400020666925</v>
      </c>
      <c r="U218" s="122">
        <f t="shared" si="114"/>
        <v>9.4747389714247934</v>
      </c>
      <c r="V218" s="122">
        <f t="shared" si="114"/>
        <v>14.940716893090686</v>
      </c>
      <c r="W218" s="122">
        <f t="shared" si="114"/>
        <v>18.534053521324385</v>
      </c>
      <c r="X218" s="122">
        <f t="shared" si="114"/>
        <v>21.628279599552105</v>
      </c>
      <c r="Y218" s="122">
        <f t="shared" si="114"/>
        <v>21.552470268934513</v>
      </c>
      <c r="DA218" s="130" t="s">
        <v>2322</v>
      </c>
    </row>
    <row r="219" spans="1:105" ht="12" customHeight="1" x14ac:dyDescent="0.25">
      <c r="A219" s="97" t="s">
        <v>53</v>
      </c>
      <c r="B219" s="98">
        <f>RES_hhdet_fech!B86</f>
        <v>2.0137588091558531</v>
      </c>
      <c r="C219" s="98">
        <f>RES_hhdet_fech!C86</f>
        <v>2.4976316063611468</v>
      </c>
      <c r="D219" s="98">
        <f>RES_hhdet_fech!D86</f>
        <v>2.793347053963628</v>
      </c>
      <c r="E219" s="98">
        <f>RES_hhdet_fech!E86</f>
        <v>7.2813836870505577</v>
      </c>
      <c r="F219" s="98">
        <f>RES_hhdet_fech!F86</f>
        <v>3.5150021138729035</v>
      </c>
      <c r="G219" s="98">
        <f>RES_hhdet_fech!G86</f>
        <v>5.201519212701478</v>
      </c>
      <c r="H219" s="98">
        <f>RES_hhdet_fech!H86</f>
        <v>14.240791309185994</v>
      </c>
      <c r="I219" s="98">
        <f>RES_hhdet_fech!I86</f>
        <v>7.0243770540025219</v>
      </c>
      <c r="J219" s="98">
        <f>RES_hhdet_fech!J86</f>
        <v>8.9866519013263595</v>
      </c>
      <c r="K219" s="98">
        <f>RES_hhdet_fech!K86</f>
        <v>11.060215913551914</v>
      </c>
      <c r="L219" s="98">
        <f>RES_hhdet_fech!L86</f>
        <v>15.816273633496534</v>
      </c>
      <c r="M219" s="98">
        <f>RES_hhdet_fech!M86</f>
        <v>12.926099230958958</v>
      </c>
      <c r="N219" s="98">
        <f>RES_hhdet_fech!N86</f>
        <v>12.811207805501954</v>
      </c>
      <c r="O219" s="98">
        <f>RES_hhdet_fech!O86</f>
        <v>12.620765668713373</v>
      </c>
      <c r="P219" s="98">
        <f>RES_hhdet_fech!P86</f>
        <v>9.389775323151067</v>
      </c>
      <c r="Q219" s="98">
        <f>RES_hhdet_fech!Q86</f>
        <v>12.585222149171571</v>
      </c>
      <c r="R219" s="98">
        <f>RES_hhdet_fech!R86</f>
        <v>10.25293780332011</v>
      </c>
      <c r="S219" s="98">
        <f>RES_hhdet_fech!S86</f>
        <v>9.5632216507667742</v>
      </c>
      <c r="T219" s="98">
        <f>RES_hhdet_fech!T86</f>
        <v>9.2612400020666925</v>
      </c>
      <c r="U219" s="98">
        <f>RES_hhdet_fech!U86</f>
        <v>9.4747389714247934</v>
      </c>
      <c r="V219" s="98">
        <f>RES_hhdet_fech!V86</f>
        <v>14.940716893090686</v>
      </c>
      <c r="W219" s="98">
        <f>RES_hhdet_fech!W86</f>
        <v>18.534053521324385</v>
      </c>
      <c r="X219" s="98">
        <f>RES_hhdet_fech!X86</f>
        <v>21.628279599552105</v>
      </c>
      <c r="Y219" s="98">
        <f>RES_hhdet_fech!Y86</f>
        <v>21.552470268934513</v>
      </c>
      <c r="DA219" s="63" t="s">
        <v>2323</v>
      </c>
    </row>
    <row r="220" spans="1:105" ht="12" customHeight="1" x14ac:dyDescent="0.25">
      <c r="A220" s="121" t="s">
        <v>55</v>
      </c>
      <c r="B220" s="122">
        <v>1958.4695282331595</v>
      </c>
      <c r="C220" s="122">
        <v>1859.2404637762127</v>
      </c>
      <c r="D220" s="122">
        <v>1854.499158342948</v>
      </c>
      <c r="E220" s="122">
        <v>1861.9491406479381</v>
      </c>
      <c r="F220" s="122">
        <v>1962.0306041095948</v>
      </c>
      <c r="G220" s="122">
        <v>2027.9115116514338</v>
      </c>
      <c r="H220" s="122">
        <v>2106.8204917598587</v>
      </c>
      <c r="I220" s="122">
        <v>2140.2654452605912</v>
      </c>
      <c r="J220" s="122">
        <v>2011.9617190913036</v>
      </c>
      <c r="K220" s="122">
        <v>2098.636474065001</v>
      </c>
      <c r="L220" s="122">
        <v>2054.3050597102824</v>
      </c>
      <c r="M220" s="122">
        <v>1997.5202452835745</v>
      </c>
      <c r="N220" s="122">
        <v>2063.7637494472942</v>
      </c>
      <c r="O220" s="122">
        <v>2045.4359323321894</v>
      </c>
      <c r="P220" s="122">
        <v>2094.038495705086</v>
      </c>
      <c r="Q220" s="122">
        <v>2030.1213309617742</v>
      </c>
      <c r="R220" s="122">
        <v>2050.0512101384697</v>
      </c>
      <c r="S220" s="122">
        <v>2027.5528783789316</v>
      </c>
      <c r="T220" s="122">
        <v>1973.8725921913324</v>
      </c>
      <c r="U220" s="122">
        <v>1938.891246703505</v>
      </c>
      <c r="V220" s="122">
        <v>1631.1448157575082</v>
      </c>
      <c r="W220" s="122">
        <v>1474.5268488327167</v>
      </c>
      <c r="X220" s="122">
        <v>1278.7841312152671</v>
      </c>
      <c r="Y220" s="122">
        <v>1188.3432345080244</v>
      </c>
      <c r="DA220" s="130" t="s">
        <v>2324</v>
      </c>
    </row>
    <row r="221" spans="1:105" ht="12" customHeight="1" x14ac:dyDescent="0.25">
      <c r="A221" s="97" t="s">
        <v>132</v>
      </c>
      <c r="B221" s="98">
        <v>2365.1162545273287</v>
      </c>
      <c r="C221" s="98">
        <v>2410.2783425268017</v>
      </c>
      <c r="D221" s="98">
        <v>2010.4594146853328</v>
      </c>
      <c r="E221" s="98">
        <v>2106.0793850554578</v>
      </c>
      <c r="F221" s="98">
        <v>2285.5560373751109</v>
      </c>
      <c r="G221" s="98">
        <v>1988.3770625930656</v>
      </c>
      <c r="H221" s="98">
        <v>1775.3856925161765</v>
      </c>
      <c r="I221" s="98">
        <v>2392.9121697921678</v>
      </c>
      <c r="J221" s="98">
        <v>2044.5139089578772</v>
      </c>
      <c r="K221" s="98">
        <v>2046.3613482486273</v>
      </c>
      <c r="L221" s="98">
        <v>2259.4837096088932</v>
      </c>
      <c r="M221" s="98">
        <v>1937.6325773999952</v>
      </c>
      <c r="N221" s="98">
        <v>2059.0799094119348</v>
      </c>
      <c r="O221" s="98">
        <v>2082.5414179367312</v>
      </c>
      <c r="P221" s="98">
        <v>1998.9036026170668</v>
      </c>
      <c r="Q221" s="98">
        <v>1935.0656917641322</v>
      </c>
      <c r="R221" s="98">
        <v>1967.4606879729502</v>
      </c>
      <c r="S221" s="98">
        <v>2017.2761066872883</v>
      </c>
      <c r="T221" s="98">
        <v>2133.7868078840902</v>
      </c>
      <c r="U221" s="98">
        <v>2027.7739444448855</v>
      </c>
      <c r="V221" s="98">
        <v>1481.5311305009591</v>
      </c>
      <c r="W221" s="98">
        <v>1312.5808643484013</v>
      </c>
      <c r="X221" s="98">
        <v>1627.3539249840712</v>
      </c>
      <c r="Y221" s="98">
        <v>1316.4812566153162</v>
      </c>
      <c r="DA221" s="63" t="s">
        <v>2325</v>
      </c>
    </row>
    <row r="222" spans="1:105" ht="12" customHeight="1" x14ac:dyDescent="0.25">
      <c r="A222" s="97" t="s">
        <v>131</v>
      </c>
      <c r="B222" s="98">
        <v>0</v>
      </c>
      <c r="C222" s="98">
        <v>0</v>
      </c>
      <c r="D222" s="98">
        <v>0</v>
      </c>
      <c r="E222" s="98">
        <v>0</v>
      </c>
      <c r="F222" s="98">
        <v>0</v>
      </c>
      <c r="G222" s="98">
        <v>0</v>
      </c>
      <c r="H222" s="98">
        <v>0</v>
      </c>
      <c r="I222" s="98">
        <v>1753.9170512684016</v>
      </c>
      <c r="J222" s="98">
        <v>1550.4589351761595</v>
      </c>
      <c r="K222" s="98">
        <v>1597.7879959769141</v>
      </c>
      <c r="L222" s="98">
        <v>1786.0945738399012</v>
      </c>
      <c r="M222" s="98">
        <v>1547.1794656220752</v>
      </c>
      <c r="N222" s="98">
        <v>1670.1862171215582</v>
      </c>
      <c r="O222" s="98">
        <v>1664.288716586467</v>
      </c>
      <c r="P222" s="98">
        <v>1591.2800332195266</v>
      </c>
      <c r="Q222" s="98">
        <v>1562.7316916529494</v>
      </c>
      <c r="R222" s="98">
        <v>1632.1881672254126</v>
      </c>
      <c r="S222" s="98">
        <v>1704.6658530360037</v>
      </c>
      <c r="T222" s="98">
        <v>1806.2571743942653</v>
      </c>
      <c r="U222" s="98">
        <v>1744.2713330839326</v>
      </c>
      <c r="V222" s="98">
        <v>1266.3173675132939</v>
      </c>
      <c r="W222" s="98">
        <v>1133.7496147277632</v>
      </c>
      <c r="X222" s="98">
        <v>1446.0585574001991</v>
      </c>
      <c r="Y222" s="98">
        <v>1187.271635015308</v>
      </c>
      <c r="DA222" s="63" t="s">
        <v>2326</v>
      </c>
    </row>
    <row r="223" spans="1:105" ht="12" customHeight="1" x14ac:dyDescent="0.25">
      <c r="A223" s="100" t="s">
        <v>199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751.48856140880082</v>
      </c>
      <c r="J223" s="101">
        <v>698.7871203295548</v>
      </c>
      <c r="K223" s="101">
        <v>797.30706199598956</v>
      </c>
      <c r="L223" s="101">
        <v>889.97085530285506</v>
      </c>
      <c r="M223" s="101">
        <v>744.67981623671005</v>
      </c>
      <c r="N223" s="101">
        <v>807.43557772949816</v>
      </c>
      <c r="O223" s="101">
        <v>680.97729738599173</v>
      </c>
      <c r="P223" s="101">
        <v>612.97291465260457</v>
      </c>
      <c r="Q223" s="101">
        <v>646.76801236845154</v>
      </c>
      <c r="R223" s="101">
        <v>791.88216270386386</v>
      </c>
      <c r="S223" s="101">
        <v>862.73893472971156</v>
      </c>
      <c r="T223" s="101">
        <v>838.54751490591684</v>
      </c>
      <c r="U223" s="101">
        <v>811.33092902230408</v>
      </c>
      <c r="V223" s="101">
        <v>427.93633415069058</v>
      </c>
      <c r="W223" s="101">
        <v>343.30808903836754</v>
      </c>
      <c r="X223" s="101">
        <v>561.52420713864376</v>
      </c>
      <c r="Y223" s="101">
        <v>501.88574823940996</v>
      </c>
      <c r="DA223" s="131" t="s">
        <v>2327</v>
      </c>
    </row>
    <row r="224" spans="1:105" ht="12" customHeight="1" x14ac:dyDescent="0.25">
      <c r="A224" s="103" t="s">
        <v>52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1002.4284898596007</v>
      </c>
      <c r="J224" s="104">
        <v>851.67181484660455</v>
      </c>
      <c r="K224" s="104">
        <v>800.48093398092431</v>
      </c>
      <c r="L224" s="104">
        <v>896.12371853704599</v>
      </c>
      <c r="M224" s="104">
        <v>802.49964938536505</v>
      </c>
      <c r="N224" s="104">
        <v>862.75063939205995</v>
      </c>
      <c r="O224" s="104">
        <v>983.31141920047514</v>
      </c>
      <c r="P224" s="104">
        <v>978.30711856692176</v>
      </c>
      <c r="Q224" s="104">
        <v>915.96367928449763</v>
      </c>
      <c r="R224" s="104">
        <v>840.30600452154874</v>
      </c>
      <c r="S224" s="104">
        <v>841.92691830629201</v>
      </c>
      <c r="T224" s="104">
        <v>967.70965948834839</v>
      </c>
      <c r="U224" s="104">
        <v>932.94040406162833</v>
      </c>
      <c r="V224" s="104">
        <v>838.38103336260315</v>
      </c>
      <c r="W224" s="104">
        <v>790.4415256893958</v>
      </c>
      <c r="X224" s="104">
        <v>884.53435026155535</v>
      </c>
      <c r="Y224" s="104">
        <v>685.38588677589803</v>
      </c>
      <c r="DA224" s="132" t="s">
        <v>2328</v>
      </c>
    </row>
    <row r="225" spans="1:105" ht="12" customHeight="1" x14ac:dyDescent="0.25">
      <c r="A225" s="106" t="s">
        <v>124</v>
      </c>
      <c r="B225" s="101">
        <v>2135.9716256001047</v>
      </c>
      <c r="C225" s="101">
        <v>2048.6460799427541</v>
      </c>
      <c r="D225" s="101">
        <v>2043.2257453966035</v>
      </c>
      <c r="E225" s="101">
        <v>1997.4308255741805</v>
      </c>
      <c r="F225" s="101">
        <v>2130.8621626864579</v>
      </c>
      <c r="G225" s="101">
        <v>2201.6865305312754</v>
      </c>
      <c r="H225" s="101">
        <v>2354.0872138033419</v>
      </c>
      <c r="I225" s="101">
        <v>2366.1123049323442</v>
      </c>
      <c r="J225" s="101">
        <v>2212.0004026150878</v>
      </c>
      <c r="K225" s="101">
        <v>2390.9288807123353</v>
      </c>
      <c r="L225" s="101">
        <v>2349.8231841193215</v>
      </c>
      <c r="M225" s="101">
        <v>2312.3883503798329</v>
      </c>
      <c r="N225" s="101">
        <v>2308.0775187988202</v>
      </c>
      <c r="O225" s="101">
        <v>2270.1749220842744</v>
      </c>
      <c r="P225" s="101">
        <v>2423.688371420606</v>
      </c>
      <c r="Q225" s="101">
        <v>2185.327699992074</v>
      </c>
      <c r="R225" s="101">
        <v>2347.6827130962433</v>
      </c>
      <c r="S225" s="101">
        <v>2217.5723295168846</v>
      </c>
      <c r="T225" s="101">
        <v>2071.0312651874947</v>
      </c>
      <c r="U225" s="101">
        <v>2012.3852158297789</v>
      </c>
      <c r="V225" s="101">
        <v>1698.9135203943163</v>
      </c>
      <c r="W225" s="101">
        <v>1513.3758593795487</v>
      </c>
      <c r="X225" s="101">
        <v>1404.1906036054022</v>
      </c>
      <c r="Y225" s="101">
        <v>1274.4117067055959</v>
      </c>
      <c r="DA225" s="131" t="s">
        <v>2329</v>
      </c>
    </row>
    <row r="226" spans="1:105" ht="12" customHeight="1" x14ac:dyDescent="0.25">
      <c r="A226" s="107" t="s">
        <v>123</v>
      </c>
      <c r="B226" s="104">
        <v>0</v>
      </c>
      <c r="C226" s="104">
        <v>0</v>
      </c>
      <c r="D226" s="104">
        <v>0</v>
      </c>
      <c r="E226" s="104">
        <v>1519.404835565465</v>
      </c>
      <c r="F226" s="104">
        <v>1615.5831801951183</v>
      </c>
      <c r="G226" s="104">
        <v>1679.7343330272192</v>
      </c>
      <c r="H226" s="104">
        <v>1803.7303725401678</v>
      </c>
      <c r="I226" s="104">
        <v>1835.2132504478514</v>
      </c>
      <c r="J226" s="104">
        <v>1684.2812214307155</v>
      </c>
      <c r="K226" s="104">
        <v>1831.8869621340671</v>
      </c>
      <c r="L226" s="104">
        <v>1808.2080445730796</v>
      </c>
      <c r="M226" s="104">
        <v>1777.5223475476337</v>
      </c>
      <c r="N226" s="104">
        <v>1793.3435511931327</v>
      </c>
      <c r="O226" s="104">
        <v>1719.1865445617811</v>
      </c>
      <c r="P226" s="104">
        <v>1832.6161749175874</v>
      </c>
      <c r="Q226" s="104">
        <v>1691.7264128808374</v>
      </c>
      <c r="R226" s="104">
        <v>1884.7166299802275</v>
      </c>
      <c r="S226" s="104">
        <v>1822.3001421444665</v>
      </c>
      <c r="T226" s="104">
        <v>1706.9591484788696</v>
      </c>
      <c r="U226" s="104">
        <v>1693.569862047882</v>
      </c>
      <c r="V226" s="104">
        <v>1401.4038523693723</v>
      </c>
      <c r="W226" s="104">
        <v>1251.7877406329792</v>
      </c>
      <c r="X226" s="104">
        <v>1195.0306566465631</v>
      </c>
      <c r="Y226" s="104">
        <v>1100.1236118421671</v>
      </c>
      <c r="DA226" s="132" t="s">
        <v>2330</v>
      </c>
    </row>
    <row r="227" spans="1:105" ht="12" customHeight="1" x14ac:dyDescent="0.25">
      <c r="A227" s="108" t="s">
        <v>50</v>
      </c>
      <c r="B227" s="98">
        <v>0</v>
      </c>
      <c r="C227" s="98">
        <v>0</v>
      </c>
      <c r="D227" s="98">
        <v>0</v>
      </c>
      <c r="E227" s="98">
        <v>837.69143584015148</v>
      </c>
      <c r="F227" s="98">
        <v>845.42976899483097</v>
      </c>
      <c r="G227" s="98">
        <v>892.11330463486036</v>
      </c>
      <c r="H227" s="98">
        <v>968.26386638730094</v>
      </c>
      <c r="I227" s="98">
        <v>1028.6947327401303</v>
      </c>
      <c r="J227" s="98">
        <v>876.35117512772251</v>
      </c>
      <c r="K227" s="98">
        <v>974.2349684942418</v>
      </c>
      <c r="L227" s="98">
        <v>964.84159854503594</v>
      </c>
      <c r="M227" s="98">
        <v>917.70315770064155</v>
      </c>
      <c r="N227" s="98">
        <v>926.97504255344768</v>
      </c>
      <c r="O227" s="98">
        <v>758.66408863648712</v>
      </c>
      <c r="P227" s="98">
        <v>753.19008546751377</v>
      </c>
      <c r="Q227" s="98">
        <v>735.77973060901206</v>
      </c>
      <c r="R227" s="98">
        <v>950.69589460289455</v>
      </c>
      <c r="S227" s="98">
        <v>955.60549199568834</v>
      </c>
      <c r="T227" s="98">
        <v>819.06950289523343</v>
      </c>
      <c r="U227" s="98">
        <v>808.77160045076255</v>
      </c>
      <c r="V227" s="98">
        <v>483.63237040656878</v>
      </c>
      <c r="W227" s="98">
        <v>381.43015743216108</v>
      </c>
      <c r="X227" s="98">
        <v>483.71414233915999</v>
      </c>
      <c r="Y227" s="98">
        <v>485.86042569693154</v>
      </c>
      <c r="DA227" s="63" t="s">
        <v>2331</v>
      </c>
    </row>
    <row r="228" spans="1:105" ht="12" customHeight="1" x14ac:dyDescent="0.25">
      <c r="A228" s="108" t="s">
        <v>52</v>
      </c>
      <c r="B228" s="98">
        <v>0</v>
      </c>
      <c r="C228" s="98">
        <v>0</v>
      </c>
      <c r="D228" s="98">
        <v>0</v>
      </c>
      <c r="E228" s="98">
        <v>681.71339972531359</v>
      </c>
      <c r="F228" s="98">
        <v>770.15341120028745</v>
      </c>
      <c r="G228" s="98">
        <v>787.62102839235865</v>
      </c>
      <c r="H228" s="98">
        <v>835.4665061528666</v>
      </c>
      <c r="I228" s="98">
        <v>806.51851770772112</v>
      </c>
      <c r="J228" s="98">
        <v>807.93004630299288</v>
      </c>
      <c r="K228" s="98">
        <v>857.65199363982549</v>
      </c>
      <c r="L228" s="98">
        <v>843.3664460280437</v>
      </c>
      <c r="M228" s="98">
        <v>859.81918984699212</v>
      </c>
      <c r="N228" s="98">
        <v>866.36850863968527</v>
      </c>
      <c r="O228" s="98">
        <v>960.52245592529403</v>
      </c>
      <c r="P228" s="98">
        <v>1079.4260894500737</v>
      </c>
      <c r="Q228" s="98">
        <v>955.94668227182547</v>
      </c>
      <c r="R228" s="98">
        <v>934.02073537733327</v>
      </c>
      <c r="S228" s="98">
        <v>866.69465014877801</v>
      </c>
      <c r="T228" s="98">
        <v>887.88964558363625</v>
      </c>
      <c r="U228" s="98">
        <v>884.79826159711956</v>
      </c>
      <c r="V228" s="98">
        <v>917.7714819628037</v>
      </c>
      <c r="W228" s="98">
        <v>870.35758320081823</v>
      </c>
      <c r="X228" s="98">
        <v>711.31651430740339</v>
      </c>
      <c r="Y228" s="98">
        <v>614.26318614523564</v>
      </c>
      <c r="DA228" s="63" t="s">
        <v>2332</v>
      </c>
    </row>
    <row r="229" spans="1:105" ht="12" customHeight="1" x14ac:dyDescent="0.25">
      <c r="A229" s="106" t="s">
        <v>122</v>
      </c>
      <c r="B229" s="101">
        <v>1935.6131010810079</v>
      </c>
      <c r="C229" s="101">
        <v>1833.5735256902894</v>
      </c>
      <c r="D229" s="101">
        <v>1837.4481376434999</v>
      </c>
      <c r="E229" s="101">
        <v>1847.3886945316206</v>
      </c>
      <c r="F229" s="101">
        <v>1927.1423499136808</v>
      </c>
      <c r="G229" s="101">
        <v>1995.9045186681876</v>
      </c>
      <c r="H229" s="101">
        <v>2077.2916915295109</v>
      </c>
      <c r="I229" s="101">
        <v>2115.9207578306055</v>
      </c>
      <c r="J229" s="101">
        <v>2009.0566916179632</v>
      </c>
      <c r="K229" s="101">
        <v>2106.7308191058</v>
      </c>
      <c r="L229" s="101">
        <v>2055.7963684999313</v>
      </c>
      <c r="M229" s="101">
        <v>2007.3425814074358</v>
      </c>
      <c r="N229" s="101">
        <v>2079.696454835082</v>
      </c>
      <c r="O229" s="101">
        <v>2069.6612451758874</v>
      </c>
      <c r="P229" s="101">
        <v>2116.2006456208424</v>
      </c>
      <c r="Q229" s="101">
        <v>2078.5441375186138</v>
      </c>
      <c r="R229" s="101">
        <v>2074.3432069879286</v>
      </c>
      <c r="S229" s="101">
        <v>2063.4704459858267</v>
      </c>
      <c r="T229" s="101">
        <v>2013.4195316926966</v>
      </c>
      <c r="U229" s="101">
        <v>1980.1976854183113</v>
      </c>
      <c r="V229" s="101">
        <v>1684.9799774422308</v>
      </c>
      <c r="W229" s="101">
        <v>1529.8702752384827</v>
      </c>
      <c r="X229" s="101">
        <v>1267.5723539278727</v>
      </c>
      <c r="Y229" s="101">
        <v>1203.7581459460071</v>
      </c>
      <c r="DA229" s="131" t="s">
        <v>2333</v>
      </c>
    </row>
    <row r="230" spans="1:105" ht="12" customHeight="1" x14ac:dyDescent="0.25">
      <c r="A230" s="107" t="s">
        <v>121</v>
      </c>
      <c r="B230" s="104">
        <v>1543.0904781514098</v>
      </c>
      <c r="C230" s="104">
        <v>1446.6182191365579</v>
      </c>
      <c r="D230" s="104">
        <v>1461.8817181519462</v>
      </c>
      <c r="E230" s="104">
        <v>1480.0135382651463</v>
      </c>
      <c r="F230" s="104">
        <v>1534.7566625263737</v>
      </c>
      <c r="G230" s="104">
        <v>1604.3217601022859</v>
      </c>
      <c r="H230" s="104">
        <v>1679.2984718816376</v>
      </c>
      <c r="I230" s="104">
        <v>1727.1041784043612</v>
      </c>
      <c r="J230" s="104">
        <v>1617.0956247691026</v>
      </c>
      <c r="K230" s="104">
        <v>1704.8718296051775</v>
      </c>
      <c r="L230" s="104">
        <v>1667.9959057113172</v>
      </c>
      <c r="M230" s="104">
        <v>1621.438175690336</v>
      </c>
      <c r="N230" s="104">
        <v>1686.284487602564</v>
      </c>
      <c r="O230" s="104">
        <v>1640.2318405929584</v>
      </c>
      <c r="P230" s="104">
        <v>1669.8119846410225</v>
      </c>
      <c r="Q230" s="104">
        <v>1664.9966838063003</v>
      </c>
      <c r="R230" s="104">
        <v>1714.8567893953552</v>
      </c>
      <c r="S230" s="104">
        <v>1728.3286932067597</v>
      </c>
      <c r="T230" s="104">
        <v>1681.5241352735018</v>
      </c>
      <c r="U230" s="104">
        <v>1669.7547084951732</v>
      </c>
      <c r="V230" s="104">
        <v>1382.365880380424</v>
      </c>
      <c r="W230" s="104">
        <v>1252.3328968399394</v>
      </c>
      <c r="X230" s="104">
        <v>1059.0912543871091</v>
      </c>
      <c r="Y230" s="104">
        <v>1024.2049884517064</v>
      </c>
      <c r="DA230" s="132" t="s">
        <v>2334</v>
      </c>
    </row>
    <row r="231" spans="1:105" ht="12" customHeight="1" x14ac:dyDescent="0.25">
      <c r="A231" s="108" t="s">
        <v>53</v>
      </c>
      <c r="B231" s="98">
        <v>810.31365657002686</v>
      </c>
      <c r="C231" s="98">
        <v>736.59064300772377</v>
      </c>
      <c r="D231" s="98">
        <v>757.59537391103447</v>
      </c>
      <c r="E231" s="98">
        <v>776.65248442492293</v>
      </c>
      <c r="F231" s="98">
        <v>761.87087145833209</v>
      </c>
      <c r="G231" s="98">
        <v>810.37008789702429</v>
      </c>
      <c r="H231" s="98">
        <v>857.47213640716711</v>
      </c>
      <c r="I231" s="98">
        <v>923.48241438078844</v>
      </c>
      <c r="J231" s="98">
        <v>800.33755623538582</v>
      </c>
      <c r="K231" s="98">
        <v>865.40748047551756</v>
      </c>
      <c r="L231" s="98">
        <v>850.35930802795133</v>
      </c>
      <c r="M231" s="98">
        <v>800.14577900607355</v>
      </c>
      <c r="N231" s="98">
        <v>835.42607727868813</v>
      </c>
      <c r="O231" s="98">
        <v>694.28634732902151</v>
      </c>
      <c r="P231" s="98">
        <v>661.44848174803792</v>
      </c>
      <c r="Q231" s="98">
        <v>701.78045310089681</v>
      </c>
      <c r="R231" s="98">
        <v>848.89081625143876</v>
      </c>
      <c r="S231" s="98">
        <v>892.49917322137503</v>
      </c>
      <c r="T231" s="98">
        <v>798.54115087774289</v>
      </c>
      <c r="U231" s="98">
        <v>792.43074971544377</v>
      </c>
      <c r="V231" s="98">
        <v>476.88925245849134</v>
      </c>
      <c r="W231" s="98">
        <v>382.2142285921251</v>
      </c>
      <c r="X231" s="98">
        <v>427.56115769840761</v>
      </c>
      <c r="Y231" s="98">
        <v>452.45100477518071</v>
      </c>
      <c r="DA231" s="63" t="s">
        <v>2335</v>
      </c>
    </row>
    <row r="232" spans="1:105" ht="12" customHeight="1" x14ac:dyDescent="0.25">
      <c r="A232" s="108" t="s">
        <v>52</v>
      </c>
      <c r="B232" s="98">
        <v>732.77682158138259</v>
      </c>
      <c r="C232" s="98">
        <v>710.02757612883408</v>
      </c>
      <c r="D232" s="98">
        <v>704.28634424091172</v>
      </c>
      <c r="E232" s="98">
        <v>703.36105384022358</v>
      </c>
      <c r="F232" s="98">
        <v>772.8857910680415</v>
      </c>
      <c r="G232" s="98">
        <v>793.95167220526207</v>
      </c>
      <c r="H232" s="98">
        <v>821.82633547447085</v>
      </c>
      <c r="I232" s="98">
        <v>803.62176402357284</v>
      </c>
      <c r="J232" s="98">
        <v>816.75806853371694</v>
      </c>
      <c r="K232" s="98">
        <v>839.46434912965981</v>
      </c>
      <c r="L232" s="98">
        <v>817.63659768336572</v>
      </c>
      <c r="M232" s="98">
        <v>821.29239668426248</v>
      </c>
      <c r="N232" s="98">
        <v>850.85841032387611</v>
      </c>
      <c r="O232" s="98">
        <v>945.94549326393701</v>
      </c>
      <c r="P232" s="98">
        <v>1008.3635028929845</v>
      </c>
      <c r="Q232" s="98">
        <v>963.21623070540386</v>
      </c>
      <c r="R232" s="98">
        <v>865.96597314391636</v>
      </c>
      <c r="S232" s="98">
        <v>835.82951998538476</v>
      </c>
      <c r="T232" s="98">
        <v>882.98298439575899</v>
      </c>
      <c r="U232" s="98">
        <v>877.32395877972954</v>
      </c>
      <c r="V232" s="98">
        <v>905.47662792193285</v>
      </c>
      <c r="W232" s="98">
        <v>870.11866824781418</v>
      </c>
      <c r="X232" s="98">
        <v>631.53009668870129</v>
      </c>
      <c r="Y232" s="98">
        <v>571.75398367652565</v>
      </c>
      <c r="DA232" s="63" t="s">
        <v>2336</v>
      </c>
    </row>
    <row r="233" spans="1:105" ht="12" customHeight="1" x14ac:dyDescent="0.25">
      <c r="A233" s="121" t="s">
        <v>54</v>
      </c>
      <c r="B233" s="122">
        <v>308.75190915694935</v>
      </c>
      <c r="C233" s="122">
        <v>305.89613311982833</v>
      </c>
      <c r="D233" s="122">
        <v>299.38399257394485</v>
      </c>
      <c r="E233" s="122">
        <v>324.01330946725045</v>
      </c>
      <c r="F233" s="122">
        <v>325.79728023486717</v>
      </c>
      <c r="G233" s="122">
        <v>338.11042542838629</v>
      </c>
      <c r="H233" s="122">
        <v>328.33279527321918</v>
      </c>
      <c r="I233" s="122">
        <v>322.27911580912587</v>
      </c>
      <c r="J233" s="122">
        <v>281.44413684343868</v>
      </c>
      <c r="K233" s="122">
        <v>292.22998203296805</v>
      </c>
      <c r="L233" s="122">
        <v>288.16262984775619</v>
      </c>
      <c r="M233" s="122">
        <v>270.42738771564461</v>
      </c>
      <c r="N233" s="122">
        <v>279.69186790618818</v>
      </c>
      <c r="O233" s="122">
        <v>280.47174756185871</v>
      </c>
      <c r="P233" s="122">
        <v>284.90306839413347</v>
      </c>
      <c r="Q233" s="122">
        <v>297.09252163011183</v>
      </c>
      <c r="R233" s="122">
        <v>295.24002902621629</v>
      </c>
      <c r="S233" s="122">
        <v>293.26143352049365</v>
      </c>
      <c r="T233" s="122">
        <v>289.30622823042171</v>
      </c>
      <c r="U233" s="122">
        <v>284.63579868497135</v>
      </c>
      <c r="V233" s="122">
        <v>292.93626055633439</v>
      </c>
      <c r="W233" s="122">
        <v>281.12475512850432</v>
      </c>
      <c r="X233" s="122">
        <v>204.64736628738885</v>
      </c>
      <c r="Y233" s="122">
        <v>203.48792075401889</v>
      </c>
      <c r="DA233" s="130" t="s">
        <v>2337</v>
      </c>
    </row>
    <row r="234" spans="1:105" ht="12" customHeight="1" x14ac:dyDescent="0.25">
      <c r="A234" s="97" t="s">
        <v>202</v>
      </c>
      <c r="B234" s="98">
        <v>0</v>
      </c>
      <c r="C234" s="98">
        <v>0</v>
      </c>
      <c r="D234" s="98">
        <v>0</v>
      </c>
      <c r="E234" s="98">
        <v>0</v>
      </c>
      <c r="F234" s="98">
        <v>0</v>
      </c>
      <c r="G234" s="98">
        <v>0</v>
      </c>
      <c r="H234" s="98">
        <v>0</v>
      </c>
      <c r="I234" s="98">
        <v>0</v>
      </c>
      <c r="J234" s="98">
        <v>0</v>
      </c>
      <c r="K234" s="98">
        <v>0</v>
      </c>
      <c r="L234" s="98">
        <v>0</v>
      </c>
      <c r="M234" s="98">
        <v>0</v>
      </c>
      <c r="N234" s="98">
        <v>0</v>
      </c>
      <c r="O234" s="98">
        <v>0</v>
      </c>
      <c r="P234" s="98">
        <v>0</v>
      </c>
      <c r="Q234" s="98">
        <v>0</v>
      </c>
      <c r="R234" s="98">
        <v>0</v>
      </c>
      <c r="S234" s="98">
        <v>0</v>
      </c>
      <c r="T234" s="98">
        <v>0</v>
      </c>
      <c r="U234" s="98">
        <v>0</v>
      </c>
      <c r="V234" s="98">
        <v>0</v>
      </c>
      <c r="W234" s="98">
        <v>0</v>
      </c>
      <c r="X234" s="98">
        <v>0</v>
      </c>
      <c r="Y234" s="98">
        <v>0</v>
      </c>
      <c r="DA234" s="63" t="s">
        <v>2338</v>
      </c>
    </row>
    <row r="235" spans="1:105" ht="12" customHeight="1" x14ac:dyDescent="0.25">
      <c r="A235" s="97" t="s">
        <v>50</v>
      </c>
      <c r="B235" s="98">
        <v>382.48089954096002</v>
      </c>
      <c r="C235" s="98">
        <v>369.85374778632325</v>
      </c>
      <c r="D235" s="98">
        <v>366.89399409077726</v>
      </c>
      <c r="E235" s="98">
        <v>407.68047855725513</v>
      </c>
      <c r="F235" s="98">
        <v>405.04946978926949</v>
      </c>
      <c r="G235" s="98">
        <v>397.82246083831365</v>
      </c>
      <c r="H235" s="98">
        <v>413.62027638206945</v>
      </c>
      <c r="I235" s="98">
        <v>406.77675978707464</v>
      </c>
      <c r="J235" s="98">
        <v>344.80905388250727</v>
      </c>
      <c r="K235" s="98">
        <v>369.41433031661165</v>
      </c>
      <c r="L235" s="98">
        <v>353.122848228539</v>
      </c>
      <c r="M235" s="98">
        <v>352.80191651628218</v>
      </c>
      <c r="N235" s="98">
        <v>355.66364849005242</v>
      </c>
      <c r="O235" s="98">
        <v>352.27527685372854</v>
      </c>
      <c r="P235" s="98">
        <v>383.73653928420407</v>
      </c>
      <c r="Q235" s="98">
        <v>368.76424287453193</v>
      </c>
      <c r="R235" s="98">
        <v>393.96966410222205</v>
      </c>
      <c r="S235" s="98">
        <v>387.33307476739475</v>
      </c>
      <c r="T235" s="98">
        <v>384.74059664682125</v>
      </c>
      <c r="U235" s="98">
        <v>402.0085885491967</v>
      </c>
      <c r="V235" s="98">
        <v>371.1746443791443</v>
      </c>
      <c r="W235" s="98">
        <v>351.54555718600267</v>
      </c>
      <c r="X235" s="98">
        <v>318.78885243042407</v>
      </c>
      <c r="Y235" s="98">
        <v>287.82123985120046</v>
      </c>
      <c r="DA235" s="63" t="s">
        <v>2339</v>
      </c>
    </row>
    <row r="236" spans="1:105" ht="12" customHeight="1" x14ac:dyDescent="0.25">
      <c r="A236" s="109" t="s">
        <v>120</v>
      </c>
      <c r="B236" s="33">
        <v>305.90990006250286</v>
      </c>
      <c r="C236" s="33">
        <v>303.31636302187371</v>
      </c>
      <c r="D236" s="33">
        <v>296.4018905138247</v>
      </c>
      <c r="E236" s="33">
        <v>320.13453431775838</v>
      </c>
      <c r="F236" s="33">
        <v>321.81777563768259</v>
      </c>
      <c r="G236" s="33">
        <v>334.86232865789361</v>
      </c>
      <c r="H236" s="33">
        <v>323.20907764193686</v>
      </c>
      <c r="I236" s="33">
        <v>316.36597059975395</v>
      </c>
      <c r="J236" s="33">
        <v>276.69913096776588</v>
      </c>
      <c r="K236" s="33">
        <v>286.14775001392439</v>
      </c>
      <c r="L236" s="33">
        <v>283.00632459363402</v>
      </c>
      <c r="M236" s="33">
        <v>263.82968307919799</v>
      </c>
      <c r="N236" s="33">
        <v>273.57970433750313</v>
      </c>
      <c r="O236" s="33">
        <v>274.71582675311862</v>
      </c>
      <c r="P236" s="33">
        <v>276.86702184831876</v>
      </c>
      <c r="Q236" s="33">
        <v>291.30759672357988</v>
      </c>
      <c r="R236" s="33">
        <v>287.20828753913349</v>
      </c>
      <c r="S236" s="33">
        <v>285.63742782741002</v>
      </c>
      <c r="T236" s="33">
        <v>281.71027228124046</v>
      </c>
      <c r="U236" s="33">
        <v>275.38389776110409</v>
      </c>
      <c r="V236" s="33">
        <v>286.8936364133196</v>
      </c>
      <c r="W236" s="33">
        <v>275.74493498456349</v>
      </c>
      <c r="X236" s="33">
        <v>195.61260669069989</v>
      </c>
      <c r="Y236" s="33">
        <v>196.59709550125245</v>
      </c>
      <c r="DA236" s="60" t="s">
        <v>2340</v>
      </c>
    </row>
    <row r="238" spans="1:105" ht="12" customHeight="1" x14ac:dyDescent="0.25">
      <c r="A238" s="116" t="str">
        <f>RES_hh_SLD!$A$215</f>
        <v>Thermal energy service per household (kWh useful / household)</v>
      </c>
      <c r="B238" s="117">
        <f t="shared" ref="B238:Q238" si="115">B239+B242+B244+B257</f>
        <v>11504.960219263558</v>
      </c>
      <c r="C238" s="117">
        <f t="shared" si="115"/>
        <v>12680.298781736012</v>
      </c>
      <c r="D238" s="117">
        <f t="shared" si="115"/>
        <v>10738.435072523309</v>
      </c>
      <c r="E238" s="117">
        <f t="shared" si="115"/>
        <v>12294.39567469093</v>
      </c>
      <c r="F238" s="117">
        <f t="shared" si="115"/>
        <v>11500.260943046651</v>
      </c>
      <c r="G238" s="117">
        <f t="shared" si="115"/>
        <v>10319.137970014261</v>
      </c>
      <c r="H238" s="117">
        <f t="shared" si="115"/>
        <v>9123.0995490810492</v>
      </c>
      <c r="I238" s="117">
        <f t="shared" si="115"/>
        <v>11419.290435620291</v>
      </c>
      <c r="J238" s="117">
        <f t="shared" si="115"/>
        <v>11286.893014124687</v>
      </c>
      <c r="K238" s="117">
        <f t="shared" si="115"/>
        <v>10713.171654785456</v>
      </c>
      <c r="L238" s="117">
        <f t="shared" si="115"/>
        <v>13509.54416781615</v>
      </c>
      <c r="M238" s="117">
        <f t="shared" si="115"/>
        <v>9971.8618890905163</v>
      </c>
      <c r="N238" s="117">
        <f t="shared" si="115"/>
        <v>11221.854359328805</v>
      </c>
      <c r="O238" s="117">
        <f t="shared" si="115"/>
        <v>12634.809137400292</v>
      </c>
      <c r="P238" s="117">
        <f t="shared" si="115"/>
        <v>9564.6320959054829</v>
      </c>
      <c r="Q238" s="117">
        <f t="shared" si="115"/>
        <v>10841.626004878683</v>
      </c>
      <c r="R238" s="117">
        <f t="shared" ref="R238:V238" si="116">R239+R242+R244+R257</f>
        <v>11771.390172735555</v>
      </c>
      <c r="S238" s="117">
        <f t="shared" si="116"/>
        <v>11080.263432921947</v>
      </c>
      <c r="T238" s="117">
        <f t="shared" si="116"/>
        <v>10778.837629707057</v>
      </c>
      <c r="U238" s="117">
        <f t="shared" si="116"/>
        <v>10715.913645190356</v>
      </c>
      <c r="V238" s="117">
        <f t="shared" si="116"/>
        <v>9795.0122538852611</v>
      </c>
      <c r="W238" s="117">
        <f t="shared" ref="W238:Y238" si="117">W239+W242+W244+W257</f>
        <v>11409.130645121682</v>
      </c>
      <c r="X238" s="117">
        <f t="shared" si="117"/>
        <v>10035.863779560535</v>
      </c>
      <c r="Y238" s="117">
        <f t="shared" si="117"/>
        <v>10103.832504374881</v>
      </c>
      <c r="DA238" s="129" t="s">
        <v>2486</v>
      </c>
    </row>
    <row r="239" spans="1:105" ht="12" customHeight="1" x14ac:dyDescent="0.25">
      <c r="A239" s="121" t="s">
        <v>57</v>
      </c>
      <c r="B239" s="122">
        <f t="shared" ref="B239:Q239" si="118">SUM(B240:B241)</f>
        <v>10015.052396905834</v>
      </c>
      <c r="C239" s="122">
        <f t="shared" si="118"/>
        <v>11247.604498732424</v>
      </c>
      <c r="D239" s="122">
        <f t="shared" si="118"/>
        <v>9302.4193681174675</v>
      </c>
      <c r="E239" s="122">
        <f t="shared" si="118"/>
        <v>10814.725677307944</v>
      </c>
      <c r="F239" s="122">
        <f t="shared" si="118"/>
        <v>9961.7161065243745</v>
      </c>
      <c r="G239" s="122">
        <f t="shared" si="118"/>
        <v>8715.472468465643</v>
      </c>
      <c r="H239" s="122">
        <f t="shared" si="118"/>
        <v>7434.2172761736647</v>
      </c>
      <c r="I239" s="122">
        <f t="shared" si="118"/>
        <v>9718.7833594978256</v>
      </c>
      <c r="J239" s="122">
        <f t="shared" si="118"/>
        <v>9686.0472122561987</v>
      </c>
      <c r="K239" s="122">
        <f t="shared" si="118"/>
        <v>9024.2869486540512</v>
      </c>
      <c r="L239" s="122">
        <f t="shared" si="118"/>
        <v>11830.287064703727</v>
      </c>
      <c r="M239" s="122">
        <f t="shared" si="118"/>
        <v>8348.0190207550786</v>
      </c>
      <c r="N239" s="122">
        <f t="shared" si="118"/>
        <v>9537.3327122898354</v>
      </c>
      <c r="O239" s="122">
        <f t="shared" si="118"/>
        <v>10945.986924768933</v>
      </c>
      <c r="P239" s="122">
        <f t="shared" si="118"/>
        <v>7832.2882838133273</v>
      </c>
      <c r="Q239" s="122">
        <f t="shared" si="118"/>
        <v>9107.0078057993451</v>
      </c>
      <c r="R239" s="122">
        <f t="shared" ref="R239:V239" si="119">SUM(R240:R241)</f>
        <v>10013.802756066869</v>
      </c>
      <c r="S239" s="122">
        <f t="shared" si="119"/>
        <v>9317.735236156901</v>
      </c>
      <c r="T239" s="122">
        <f t="shared" si="119"/>
        <v>9032.8362802317642</v>
      </c>
      <c r="U239" s="122">
        <f t="shared" si="119"/>
        <v>8976.8831977267837</v>
      </c>
      <c r="V239" s="122">
        <f t="shared" si="119"/>
        <v>8230.1711137025304</v>
      </c>
      <c r="W239" s="122">
        <f t="shared" ref="W239:Y239" si="120">SUM(W240:W241)</f>
        <v>9937.1628450866574</v>
      </c>
      <c r="X239" s="122">
        <f t="shared" si="120"/>
        <v>8739.7757642807574</v>
      </c>
      <c r="Y239" s="122">
        <f t="shared" si="120"/>
        <v>8867.8919354971731</v>
      </c>
      <c r="DA239" s="130" t="s">
        <v>2487</v>
      </c>
    </row>
    <row r="240" spans="1:105" ht="12" customHeight="1" x14ac:dyDescent="0.25">
      <c r="A240" s="97" t="s">
        <v>199</v>
      </c>
      <c r="B240" s="98">
        <v>9917.8312456795793</v>
      </c>
      <c r="C240" s="98">
        <v>11140.818462501911</v>
      </c>
      <c r="D240" s="98">
        <v>9216.252117444239</v>
      </c>
      <c r="E240" s="98">
        <v>10716.288506870555</v>
      </c>
      <c r="F240" s="98">
        <v>9871.129427349113</v>
      </c>
      <c r="G240" s="98">
        <v>8637.4897811812953</v>
      </c>
      <c r="H240" s="98">
        <v>7369.184095971138</v>
      </c>
      <c r="I240" s="98">
        <v>9634.9372814837807</v>
      </c>
      <c r="J240" s="98">
        <v>9602.7260246205678</v>
      </c>
      <c r="K240" s="98">
        <v>8947.6483814312614</v>
      </c>
      <c r="L240" s="98">
        <v>11731.169658768587</v>
      </c>
      <c r="M240" s="98">
        <v>8279.0242820884741</v>
      </c>
      <c r="N240" s="98">
        <v>9459.2070871007072</v>
      </c>
      <c r="O240" s="98">
        <v>10857.130546752689</v>
      </c>
      <c r="P240" s="98">
        <v>7769.1484068857717</v>
      </c>
      <c r="Q240" s="98">
        <v>9034.2091947345998</v>
      </c>
      <c r="R240" s="98">
        <v>9934.1459948737047</v>
      </c>
      <c r="S240" s="98">
        <v>9244.1062120336028</v>
      </c>
      <c r="T240" s="98">
        <v>8961.6638190575104</v>
      </c>
      <c r="U240" s="98">
        <v>8905.9684008239328</v>
      </c>
      <c r="V240" s="98">
        <v>8168.0275328333537</v>
      </c>
      <c r="W240" s="98">
        <v>9861.7027314339266</v>
      </c>
      <c r="X240" s="98">
        <v>8675.8876907746435</v>
      </c>
      <c r="Y240" s="98">
        <v>8803.494384313055</v>
      </c>
      <c r="DA240" s="63" t="s">
        <v>2488</v>
      </c>
    </row>
    <row r="241" spans="1:105" ht="12" customHeight="1" x14ac:dyDescent="0.25">
      <c r="A241" s="97" t="s">
        <v>53</v>
      </c>
      <c r="B241" s="98">
        <v>97.221151226254406</v>
      </c>
      <c r="C241" s="98">
        <v>106.7860362305135</v>
      </c>
      <c r="D241" s="98">
        <v>86.167250673228253</v>
      </c>
      <c r="E241" s="98">
        <v>98.437170437389597</v>
      </c>
      <c r="F241" s="98">
        <v>90.586679175261281</v>
      </c>
      <c r="G241" s="98">
        <v>77.982687284347875</v>
      </c>
      <c r="H241" s="98">
        <v>65.03318020252641</v>
      </c>
      <c r="I241" s="98">
        <v>83.846078014045403</v>
      </c>
      <c r="J241" s="98">
        <v>83.321187635631333</v>
      </c>
      <c r="K241" s="98">
        <v>76.638567222789092</v>
      </c>
      <c r="L241" s="98">
        <v>99.117405935139544</v>
      </c>
      <c r="M241" s="98">
        <v>68.99473866660486</v>
      </c>
      <c r="N241" s="98">
        <v>78.125625189127561</v>
      </c>
      <c r="O241" s="98">
        <v>88.856378016243283</v>
      </c>
      <c r="P241" s="98">
        <v>63.139876927556017</v>
      </c>
      <c r="Q241" s="98">
        <v>72.798611064744762</v>
      </c>
      <c r="R241" s="98">
        <v>79.656761193164385</v>
      </c>
      <c r="S241" s="98">
        <v>73.629024123299018</v>
      </c>
      <c r="T241" s="98">
        <v>71.172461174253158</v>
      </c>
      <c r="U241" s="98">
        <v>70.914796902850753</v>
      </c>
      <c r="V241" s="98">
        <v>62.143580869177114</v>
      </c>
      <c r="W241" s="98">
        <v>75.460113652730172</v>
      </c>
      <c r="X241" s="98">
        <v>63.888073506114765</v>
      </c>
      <c r="Y241" s="98">
        <v>64.397551184118512</v>
      </c>
      <c r="DA241" s="63" t="s">
        <v>2489</v>
      </c>
    </row>
    <row r="242" spans="1:105" ht="12" customHeight="1" x14ac:dyDescent="0.25">
      <c r="A242" s="121" t="s">
        <v>92</v>
      </c>
      <c r="B242" s="122">
        <f t="shared" ref="B242:Y242" si="121">B243</f>
        <v>3.9126392033425503</v>
      </c>
      <c r="C242" s="122">
        <f t="shared" si="121"/>
        <v>5.1785177167948815</v>
      </c>
      <c r="D242" s="122">
        <f t="shared" si="121"/>
        <v>6.1088907628693736</v>
      </c>
      <c r="E242" s="122">
        <f t="shared" si="121"/>
        <v>17.175958215809853</v>
      </c>
      <c r="F242" s="122">
        <f t="shared" si="121"/>
        <v>9.0106189013158051</v>
      </c>
      <c r="G242" s="122">
        <f t="shared" si="121"/>
        <v>14.724277908154393</v>
      </c>
      <c r="H242" s="122">
        <f t="shared" si="121"/>
        <v>43.168101496242961</v>
      </c>
      <c r="I242" s="122">
        <f t="shared" si="121"/>
        <v>22.121317647922854</v>
      </c>
      <c r="J242" s="122">
        <f t="shared" si="121"/>
        <v>29.09766917998639</v>
      </c>
      <c r="K242" s="122">
        <f t="shared" si="121"/>
        <v>36.711228788006615</v>
      </c>
      <c r="L242" s="122">
        <f t="shared" si="121"/>
        <v>53.815583176067335</v>
      </c>
      <c r="M242" s="122">
        <f t="shared" si="121"/>
        <v>44.926626655647084</v>
      </c>
      <c r="N242" s="122">
        <f t="shared" si="121"/>
        <v>45.738435121980956</v>
      </c>
      <c r="O242" s="122">
        <f t="shared" si="121"/>
        <v>46.613676139425365</v>
      </c>
      <c r="P242" s="122">
        <f t="shared" si="121"/>
        <v>36.029643954152448</v>
      </c>
      <c r="Q242" s="122">
        <f t="shared" si="121"/>
        <v>50.138752127357421</v>
      </c>
      <c r="R242" s="122">
        <f t="shared" si="121"/>
        <v>42.628473354318444</v>
      </c>
      <c r="S242" s="122">
        <f t="shared" si="121"/>
        <v>41.318143180367926</v>
      </c>
      <c r="T242" s="122">
        <f t="shared" si="121"/>
        <v>41.225581606672428</v>
      </c>
      <c r="U242" s="122">
        <f t="shared" si="121"/>
        <v>43.199749484787297</v>
      </c>
      <c r="V242" s="122">
        <f t="shared" si="121"/>
        <v>69.039423446469712</v>
      </c>
      <c r="W242" s="122">
        <f t="shared" si="121"/>
        <v>86.297276934580751</v>
      </c>
      <c r="X242" s="122">
        <f t="shared" si="121"/>
        <v>101.27086335222897</v>
      </c>
      <c r="Y242" s="122">
        <f t="shared" si="121"/>
        <v>101.48978959429179</v>
      </c>
      <c r="DA242" s="130" t="s">
        <v>2490</v>
      </c>
    </row>
    <row r="243" spans="1:105" ht="12" customHeight="1" x14ac:dyDescent="0.25">
      <c r="A243" s="97" t="s">
        <v>53</v>
      </c>
      <c r="B243" s="98">
        <f>RES_hhdet_tesh!B86</f>
        <v>3.9126392033425503</v>
      </c>
      <c r="C243" s="98">
        <f>RES_hhdet_tesh!C86</f>
        <v>5.1785177167948815</v>
      </c>
      <c r="D243" s="98">
        <f>RES_hhdet_tesh!D86</f>
        <v>6.1088907628693736</v>
      </c>
      <c r="E243" s="98">
        <f>RES_hhdet_tesh!E86</f>
        <v>17.175958215809853</v>
      </c>
      <c r="F243" s="98">
        <f>RES_hhdet_tesh!F86</f>
        <v>9.0106189013158051</v>
      </c>
      <c r="G243" s="98">
        <f>RES_hhdet_tesh!G86</f>
        <v>14.724277908154393</v>
      </c>
      <c r="H243" s="98">
        <f>RES_hhdet_tesh!H86</f>
        <v>43.168101496242961</v>
      </c>
      <c r="I243" s="98">
        <f>RES_hhdet_tesh!I86</f>
        <v>22.121317647922854</v>
      </c>
      <c r="J243" s="98">
        <f>RES_hhdet_tesh!J86</f>
        <v>29.09766917998639</v>
      </c>
      <c r="K243" s="98">
        <f>RES_hhdet_tesh!K86</f>
        <v>36.711228788006615</v>
      </c>
      <c r="L243" s="98">
        <f>RES_hhdet_tesh!L86</f>
        <v>53.815583176067335</v>
      </c>
      <c r="M243" s="98">
        <f>RES_hhdet_tesh!M86</f>
        <v>44.926626655647084</v>
      </c>
      <c r="N243" s="98">
        <f>RES_hhdet_tesh!N86</f>
        <v>45.738435121980956</v>
      </c>
      <c r="O243" s="98">
        <f>RES_hhdet_tesh!O86</f>
        <v>46.613676139425365</v>
      </c>
      <c r="P243" s="98">
        <f>RES_hhdet_tesh!P86</f>
        <v>36.029643954152448</v>
      </c>
      <c r="Q243" s="98">
        <f>RES_hhdet_tesh!Q86</f>
        <v>50.138752127357421</v>
      </c>
      <c r="R243" s="98">
        <f>RES_hhdet_tesh!R86</f>
        <v>42.628473354318444</v>
      </c>
      <c r="S243" s="98">
        <f>RES_hhdet_tesh!S86</f>
        <v>41.318143180367926</v>
      </c>
      <c r="T243" s="98">
        <f>RES_hhdet_tesh!T86</f>
        <v>41.225581606672428</v>
      </c>
      <c r="U243" s="98">
        <f>RES_hhdet_tesh!U86</f>
        <v>43.199749484787297</v>
      </c>
      <c r="V243" s="98">
        <f>RES_hhdet_tesh!V86</f>
        <v>69.039423446469712</v>
      </c>
      <c r="W243" s="98">
        <f>RES_hhdet_tesh!W86</f>
        <v>86.297276934580751</v>
      </c>
      <c r="X243" s="98">
        <f>RES_hhdet_tesh!X86</f>
        <v>101.27086335222897</v>
      </c>
      <c r="Y243" s="98">
        <f>RES_hhdet_tesh!Y86</f>
        <v>101.48978959429179</v>
      </c>
      <c r="DA243" s="63" t="s">
        <v>2491</v>
      </c>
    </row>
    <row r="244" spans="1:105" ht="12" customHeight="1" x14ac:dyDescent="0.25">
      <c r="A244" s="121" t="s">
        <v>55</v>
      </c>
      <c r="B244" s="122">
        <v>1255.4176828458137</v>
      </c>
      <c r="C244" s="122">
        <v>1198.4629100339539</v>
      </c>
      <c r="D244" s="122">
        <v>1205.1062131022375</v>
      </c>
      <c r="E244" s="122">
        <v>1218.386121194977</v>
      </c>
      <c r="F244" s="122">
        <v>1283.3479869788282</v>
      </c>
      <c r="G244" s="122">
        <v>1332.553439228984</v>
      </c>
      <c r="H244" s="122">
        <v>1396.4904826670991</v>
      </c>
      <c r="I244" s="122">
        <v>1433.823858779886</v>
      </c>
      <c r="J244" s="122">
        <v>1358.0346123863601</v>
      </c>
      <c r="K244" s="122">
        <v>1430.2823085987623</v>
      </c>
      <c r="L244" s="122">
        <v>1406.1878954444674</v>
      </c>
      <c r="M244" s="122">
        <v>1373.1232941335152</v>
      </c>
      <c r="N244" s="122">
        <v>1425.3738318240084</v>
      </c>
      <c r="O244" s="122">
        <v>1427.4955223246316</v>
      </c>
      <c r="P244" s="122">
        <v>1477.7278126859521</v>
      </c>
      <c r="Q244" s="122">
        <v>1454.7349317687188</v>
      </c>
      <c r="R244" s="122">
        <v>1485.3409843553786</v>
      </c>
      <c r="S244" s="122">
        <v>1490.9094710717743</v>
      </c>
      <c r="T244" s="122">
        <v>1475.0480467743992</v>
      </c>
      <c r="U244" s="122">
        <v>1467.4673384684265</v>
      </c>
      <c r="V244" s="122">
        <v>1256.7673708752382</v>
      </c>
      <c r="W244" s="122">
        <v>1152.6238804687584</v>
      </c>
      <c r="X244" s="122">
        <v>1023.9415590050203</v>
      </c>
      <c r="Y244" s="122">
        <v>962.01766526365191</v>
      </c>
      <c r="DA244" s="130" t="s">
        <v>2492</v>
      </c>
    </row>
    <row r="245" spans="1:105" ht="12" customHeight="1" x14ac:dyDescent="0.25">
      <c r="A245" s="97" t="s">
        <v>132</v>
      </c>
      <c r="B245" s="98">
        <v>1113.3429675437537</v>
      </c>
      <c r="C245" s="98">
        <v>1164.9312032281009</v>
      </c>
      <c r="D245" s="98">
        <v>1013.386384518755</v>
      </c>
      <c r="E245" s="98">
        <v>1113.1757239711412</v>
      </c>
      <c r="F245" s="98">
        <v>1262.5353531222397</v>
      </c>
      <c r="G245" s="98">
        <v>1154.6664772425402</v>
      </c>
      <c r="H245" s="98">
        <v>1077.83619536896</v>
      </c>
      <c r="I245" s="98">
        <v>1513.2209613995142</v>
      </c>
      <c r="J245" s="98">
        <v>1331.0155453899563</v>
      </c>
      <c r="K245" s="98">
        <v>1360.7066639839813</v>
      </c>
      <c r="L245" s="98">
        <v>1531.6130687146522</v>
      </c>
      <c r="M245" s="98">
        <v>1333.9214858211228</v>
      </c>
      <c r="N245" s="98">
        <v>1440.3663459072704</v>
      </c>
      <c r="O245" s="98">
        <v>1478.2016169858734</v>
      </c>
      <c r="P245" s="98">
        <v>1423.6743598457065</v>
      </c>
      <c r="Q245" s="98">
        <v>1388.0532573109908</v>
      </c>
      <c r="R245" s="98">
        <v>1429.783267228529</v>
      </c>
      <c r="S245" s="98">
        <v>1494.7735902861482</v>
      </c>
      <c r="T245" s="98">
        <v>1608.7992306964272</v>
      </c>
      <c r="U245" s="98">
        <v>1555.1144813656224</v>
      </c>
      <c r="V245" s="98">
        <v>1168.7083075897021</v>
      </c>
      <c r="W245" s="98">
        <v>1057.6716302634754</v>
      </c>
      <c r="X245" s="98">
        <v>1365.2699755532688</v>
      </c>
      <c r="Y245" s="98">
        <v>1117.8137901210068</v>
      </c>
      <c r="DA245" s="63" t="s">
        <v>2493</v>
      </c>
    </row>
    <row r="246" spans="1:105" ht="12" customHeight="1" x14ac:dyDescent="0.25">
      <c r="A246" s="97" t="s">
        <v>131</v>
      </c>
      <c r="B246" s="98">
        <v>0</v>
      </c>
      <c r="C246" s="98">
        <v>0</v>
      </c>
      <c r="D246" s="98">
        <v>0</v>
      </c>
      <c r="E246" s="98">
        <v>0</v>
      </c>
      <c r="F246" s="98">
        <v>0</v>
      </c>
      <c r="G246" s="98">
        <v>0</v>
      </c>
      <c r="H246" s="98">
        <v>0</v>
      </c>
      <c r="I246" s="98">
        <v>1514.5386813176203</v>
      </c>
      <c r="J246" s="98">
        <v>1332.76387226304</v>
      </c>
      <c r="K246" s="98">
        <v>1360.5633813951231</v>
      </c>
      <c r="L246" s="98">
        <v>1530.6117758838125</v>
      </c>
      <c r="M246" s="98">
        <v>1333.4051808800903</v>
      </c>
      <c r="N246" s="98">
        <v>1440.4820170817691</v>
      </c>
      <c r="O246" s="98">
        <v>1479.1432714956861</v>
      </c>
      <c r="P246" s="98">
        <v>1424.623753270708</v>
      </c>
      <c r="Q246" s="98">
        <v>1389.583569640238</v>
      </c>
      <c r="R246" s="98">
        <v>1430.5646049868151</v>
      </c>
      <c r="S246" s="98">
        <v>1495.5207541114746</v>
      </c>
      <c r="T246" s="98">
        <v>1609.9023782594097</v>
      </c>
      <c r="U246" s="98">
        <v>1556.5477654944937</v>
      </c>
      <c r="V246" s="98">
        <v>1170.203466286501</v>
      </c>
      <c r="W246" s="98">
        <v>1058.7969877679234</v>
      </c>
      <c r="X246" s="98">
        <v>1362.1387796138506</v>
      </c>
      <c r="Y246" s="98">
        <v>1115.4212151229506</v>
      </c>
      <c r="DA246" s="63" t="s">
        <v>2494</v>
      </c>
    </row>
    <row r="247" spans="1:105" ht="12" customHeight="1" x14ac:dyDescent="0.25">
      <c r="A247" s="100" t="s">
        <v>199</v>
      </c>
      <c r="B247" s="101">
        <v>0</v>
      </c>
      <c r="C247" s="101">
        <v>0</v>
      </c>
      <c r="D247" s="101">
        <v>0</v>
      </c>
      <c r="E247" s="101">
        <v>0</v>
      </c>
      <c r="F247" s="101">
        <v>0</v>
      </c>
      <c r="G247" s="101">
        <v>0</v>
      </c>
      <c r="H247" s="101">
        <v>0</v>
      </c>
      <c r="I247" s="101">
        <v>512.11019145801913</v>
      </c>
      <c r="J247" s="101">
        <v>481.09205741643541</v>
      </c>
      <c r="K247" s="101">
        <v>560.08244741419901</v>
      </c>
      <c r="L247" s="101">
        <v>634.48805734676637</v>
      </c>
      <c r="M247" s="101">
        <v>530.90553149472498</v>
      </c>
      <c r="N247" s="101">
        <v>577.73137768970901</v>
      </c>
      <c r="O247" s="101">
        <v>495.83185229521109</v>
      </c>
      <c r="P247" s="101">
        <v>446.31663470378606</v>
      </c>
      <c r="Q247" s="101">
        <v>473.61989035574049</v>
      </c>
      <c r="R247" s="101">
        <v>590.25860046526634</v>
      </c>
      <c r="S247" s="101">
        <v>653.59383580518249</v>
      </c>
      <c r="T247" s="101">
        <v>642.19271877106098</v>
      </c>
      <c r="U247" s="101">
        <v>623.60736143286499</v>
      </c>
      <c r="V247" s="101">
        <v>331.82243292389774</v>
      </c>
      <c r="W247" s="101">
        <v>268.35546207852747</v>
      </c>
      <c r="X247" s="101">
        <v>477.60442935229543</v>
      </c>
      <c r="Y247" s="101">
        <v>430.0353283470526</v>
      </c>
      <c r="DA247" s="131" t="s">
        <v>2495</v>
      </c>
    </row>
    <row r="248" spans="1:105" ht="12" customHeight="1" x14ac:dyDescent="0.25">
      <c r="A248" s="103" t="s">
        <v>52</v>
      </c>
      <c r="B248" s="104">
        <v>0</v>
      </c>
      <c r="C248" s="104">
        <v>0</v>
      </c>
      <c r="D248" s="104">
        <v>0</v>
      </c>
      <c r="E248" s="104">
        <v>0</v>
      </c>
      <c r="F248" s="104">
        <v>0</v>
      </c>
      <c r="G248" s="104">
        <v>0</v>
      </c>
      <c r="H248" s="104">
        <v>0</v>
      </c>
      <c r="I248" s="104">
        <v>1002.4284898596007</v>
      </c>
      <c r="J248" s="104">
        <v>851.67181484660455</v>
      </c>
      <c r="K248" s="104">
        <v>800.48093398092431</v>
      </c>
      <c r="L248" s="104">
        <v>896.12371853704599</v>
      </c>
      <c r="M248" s="104">
        <v>802.49964938536505</v>
      </c>
      <c r="N248" s="104">
        <v>862.75063939205995</v>
      </c>
      <c r="O248" s="104">
        <v>983.31141920047514</v>
      </c>
      <c r="P248" s="104">
        <v>978.30711856692176</v>
      </c>
      <c r="Q248" s="104">
        <v>915.96367928449763</v>
      </c>
      <c r="R248" s="104">
        <v>840.30600452154874</v>
      </c>
      <c r="S248" s="104">
        <v>841.92691830629201</v>
      </c>
      <c r="T248" s="104">
        <v>967.70965948834839</v>
      </c>
      <c r="U248" s="104">
        <v>932.94040406162833</v>
      </c>
      <c r="V248" s="104">
        <v>838.38103336260315</v>
      </c>
      <c r="W248" s="104">
        <v>790.4415256893958</v>
      </c>
      <c r="X248" s="104">
        <v>884.53435026155535</v>
      </c>
      <c r="Y248" s="104">
        <v>685.38588677589803</v>
      </c>
      <c r="DA248" s="132" t="s">
        <v>2496</v>
      </c>
    </row>
    <row r="249" spans="1:105" ht="12" customHeight="1" x14ac:dyDescent="0.25">
      <c r="A249" s="106" t="s">
        <v>124</v>
      </c>
      <c r="B249" s="101">
        <v>1232.9298738803404</v>
      </c>
      <c r="C249" s="101">
        <v>1190.6807963810941</v>
      </c>
      <c r="D249" s="101">
        <v>1198.836489484014</v>
      </c>
      <c r="E249" s="101">
        <v>1186.2239599628531</v>
      </c>
      <c r="F249" s="101">
        <v>1279.7297837449998</v>
      </c>
      <c r="G249" s="101">
        <v>1329.5567251433597</v>
      </c>
      <c r="H249" s="101">
        <v>1426.2299626995461</v>
      </c>
      <c r="I249" s="101">
        <v>1437.1034842594179</v>
      </c>
      <c r="J249" s="101">
        <v>1346.4002939205398</v>
      </c>
      <c r="K249" s="101">
        <v>1460.7634709697488</v>
      </c>
      <c r="L249" s="101">
        <v>1443.3526557822593</v>
      </c>
      <c r="M249" s="101">
        <v>1432.4522496306561</v>
      </c>
      <c r="N249" s="101">
        <v>1447.6009973547666</v>
      </c>
      <c r="O249" s="101">
        <v>1444.6194624098578</v>
      </c>
      <c r="P249" s="101">
        <v>1570.8194243112657</v>
      </c>
      <c r="Q249" s="101">
        <v>1446.0769828002747</v>
      </c>
      <c r="R249" s="101">
        <v>1589.2392151013394</v>
      </c>
      <c r="S249" s="101">
        <v>1537.1961371501141</v>
      </c>
      <c r="T249" s="101">
        <v>1473.9606155309584</v>
      </c>
      <c r="U249" s="101">
        <v>1472.2486529508094</v>
      </c>
      <c r="V249" s="101">
        <v>1274.4115355310723</v>
      </c>
      <c r="W249" s="101">
        <v>1157.9834732235199</v>
      </c>
      <c r="X249" s="101">
        <v>1090.567180161828</v>
      </c>
      <c r="Y249" s="101">
        <v>999.84254066311917</v>
      </c>
      <c r="DA249" s="131" t="s">
        <v>2497</v>
      </c>
    </row>
    <row r="250" spans="1:105" ht="12" customHeight="1" x14ac:dyDescent="0.25">
      <c r="A250" s="107" t="s">
        <v>123</v>
      </c>
      <c r="B250" s="104">
        <v>0</v>
      </c>
      <c r="C250" s="104">
        <v>0</v>
      </c>
      <c r="D250" s="104">
        <v>0</v>
      </c>
      <c r="E250" s="104">
        <v>1187.0781048461281</v>
      </c>
      <c r="F250" s="104">
        <v>1281.0731315706214</v>
      </c>
      <c r="G250" s="104">
        <v>1328.2542646918139</v>
      </c>
      <c r="H250" s="104">
        <v>1423.6071232892616</v>
      </c>
      <c r="I250" s="104">
        <v>1433.9848491807486</v>
      </c>
      <c r="J250" s="104">
        <v>1344.1944651754175</v>
      </c>
      <c r="K250" s="104">
        <v>1457.534844592134</v>
      </c>
      <c r="L250" s="104">
        <v>1440.1368428121752</v>
      </c>
      <c r="M250" s="104">
        <v>1430.969907240652</v>
      </c>
      <c r="N250" s="104">
        <v>1447.0435419898406</v>
      </c>
      <c r="O250" s="104">
        <v>1444.2394816381211</v>
      </c>
      <c r="P250" s="104">
        <v>1571.1532930560954</v>
      </c>
      <c r="Q250" s="104">
        <v>1447.0131676174581</v>
      </c>
      <c r="R250" s="104">
        <v>1590.6139761824563</v>
      </c>
      <c r="S250" s="104">
        <v>1539.2221629287264</v>
      </c>
      <c r="T250" s="104">
        <v>1475.9611800060713</v>
      </c>
      <c r="U250" s="104">
        <v>1475.2441861107397</v>
      </c>
      <c r="V250" s="104">
        <v>1277.7829512205119</v>
      </c>
      <c r="W250" s="104">
        <v>1160.3500087064497</v>
      </c>
      <c r="X250" s="104">
        <v>1089.1776516840023</v>
      </c>
      <c r="Y250" s="104">
        <v>997.36665606311055</v>
      </c>
      <c r="DA250" s="132" t="s">
        <v>2498</v>
      </c>
    </row>
    <row r="251" spans="1:105" ht="12" customHeight="1" x14ac:dyDescent="0.25">
      <c r="A251" s="108" t="s">
        <v>50</v>
      </c>
      <c r="B251" s="98">
        <v>0</v>
      </c>
      <c r="C251" s="98">
        <v>0</v>
      </c>
      <c r="D251" s="98">
        <v>0</v>
      </c>
      <c r="E251" s="98">
        <v>505.36470512081445</v>
      </c>
      <c r="F251" s="98">
        <v>510.91972037033406</v>
      </c>
      <c r="G251" s="98">
        <v>540.63323629945501</v>
      </c>
      <c r="H251" s="98">
        <v>588.14061713639478</v>
      </c>
      <c r="I251" s="98">
        <v>627.46633147302748</v>
      </c>
      <c r="J251" s="98">
        <v>536.26441887242436</v>
      </c>
      <c r="K251" s="98">
        <v>599.88285095230867</v>
      </c>
      <c r="L251" s="98">
        <v>596.77039678413144</v>
      </c>
      <c r="M251" s="98">
        <v>571.15071739365987</v>
      </c>
      <c r="N251" s="98">
        <v>580.67503335015545</v>
      </c>
      <c r="O251" s="98">
        <v>483.71702571282714</v>
      </c>
      <c r="P251" s="98">
        <v>491.72720360602187</v>
      </c>
      <c r="Q251" s="98">
        <v>491.06648534563243</v>
      </c>
      <c r="R251" s="98">
        <v>656.59324080512317</v>
      </c>
      <c r="S251" s="98">
        <v>672.52751277994867</v>
      </c>
      <c r="T251" s="98">
        <v>588.07153442243543</v>
      </c>
      <c r="U251" s="98">
        <v>590.44592451362018</v>
      </c>
      <c r="V251" s="98">
        <v>360.01146925770848</v>
      </c>
      <c r="W251" s="98">
        <v>289.99242550563127</v>
      </c>
      <c r="X251" s="98">
        <v>377.86113737659917</v>
      </c>
      <c r="Y251" s="98">
        <v>383.10346991787475</v>
      </c>
      <c r="DA251" s="63" t="s">
        <v>2499</v>
      </c>
    </row>
    <row r="252" spans="1:105" ht="12" customHeight="1" x14ac:dyDescent="0.25">
      <c r="A252" s="108" t="s">
        <v>52</v>
      </c>
      <c r="B252" s="98">
        <v>0</v>
      </c>
      <c r="C252" s="98">
        <v>0</v>
      </c>
      <c r="D252" s="98">
        <v>0</v>
      </c>
      <c r="E252" s="98">
        <v>681.71339972531359</v>
      </c>
      <c r="F252" s="98">
        <v>770.15341120028745</v>
      </c>
      <c r="G252" s="98">
        <v>787.62102839235865</v>
      </c>
      <c r="H252" s="98">
        <v>835.4665061528666</v>
      </c>
      <c r="I252" s="98">
        <v>806.51851770772112</v>
      </c>
      <c r="J252" s="98">
        <v>807.93004630299288</v>
      </c>
      <c r="K252" s="98">
        <v>857.65199363982549</v>
      </c>
      <c r="L252" s="98">
        <v>843.3664460280437</v>
      </c>
      <c r="M252" s="98">
        <v>859.81918984699212</v>
      </c>
      <c r="N252" s="98">
        <v>866.36850863968527</v>
      </c>
      <c r="O252" s="98">
        <v>960.52245592529403</v>
      </c>
      <c r="P252" s="98">
        <v>1079.4260894500737</v>
      </c>
      <c r="Q252" s="98">
        <v>955.94668227182547</v>
      </c>
      <c r="R252" s="98">
        <v>934.02073537733327</v>
      </c>
      <c r="S252" s="98">
        <v>866.69465014877801</v>
      </c>
      <c r="T252" s="98">
        <v>887.88964558363625</v>
      </c>
      <c r="U252" s="98">
        <v>884.79826159711956</v>
      </c>
      <c r="V252" s="98">
        <v>917.7714819628037</v>
      </c>
      <c r="W252" s="98">
        <v>870.35758320081823</v>
      </c>
      <c r="X252" s="98">
        <v>711.31651430740339</v>
      </c>
      <c r="Y252" s="98">
        <v>614.26318614523564</v>
      </c>
      <c r="DA252" s="63" t="s">
        <v>2500</v>
      </c>
    </row>
    <row r="253" spans="1:105" ht="12" customHeight="1" x14ac:dyDescent="0.25">
      <c r="A253" s="106" t="s">
        <v>122</v>
      </c>
      <c r="B253" s="101">
        <v>1260.4399859433008</v>
      </c>
      <c r="C253" s="101">
        <v>1199.8972719318019</v>
      </c>
      <c r="D253" s="101">
        <v>1210.2305950576699</v>
      </c>
      <c r="E253" s="101">
        <v>1224.740866842312</v>
      </c>
      <c r="F253" s="101">
        <v>1284.6451459699761</v>
      </c>
      <c r="G253" s="101">
        <v>1338.6957776281038</v>
      </c>
      <c r="H253" s="101">
        <v>1400.7288933968325</v>
      </c>
      <c r="I253" s="101">
        <v>1430.834323971955</v>
      </c>
      <c r="J253" s="101">
        <v>1360.5693293826944</v>
      </c>
      <c r="K253" s="101">
        <v>1428.9398988869223</v>
      </c>
      <c r="L253" s="101">
        <v>1397.2132836935716</v>
      </c>
      <c r="M253" s="101">
        <v>1367.3277654494757</v>
      </c>
      <c r="N253" s="101">
        <v>1422.1402742965615</v>
      </c>
      <c r="O253" s="101">
        <v>1423.4676248843662</v>
      </c>
      <c r="P253" s="101">
        <v>1467.6826567937737</v>
      </c>
      <c r="Q253" s="101">
        <v>1458.4558905982265</v>
      </c>
      <c r="R253" s="101">
        <v>1473.9473940369776</v>
      </c>
      <c r="S253" s="101">
        <v>1484.7981273099849</v>
      </c>
      <c r="T253" s="101">
        <v>1468.3323093729764</v>
      </c>
      <c r="U253" s="101">
        <v>1462.1405194538765</v>
      </c>
      <c r="V253" s="101">
        <v>1260.1423370028842</v>
      </c>
      <c r="W253" s="101">
        <v>1158.543546450235</v>
      </c>
      <c r="X253" s="101">
        <v>966.12082942408767</v>
      </c>
      <c r="Y253" s="101">
        <v>929.21846692553891</v>
      </c>
      <c r="DA253" s="131" t="s">
        <v>2501</v>
      </c>
    </row>
    <row r="254" spans="1:105" ht="12" customHeight="1" x14ac:dyDescent="0.25">
      <c r="A254" s="107" t="s">
        <v>121</v>
      </c>
      <c r="B254" s="104">
        <v>1260.4399859433006</v>
      </c>
      <c r="C254" s="104">
        <v>1199.8621748363262</v>
      </c>
      <c r="D254" s="104">
        <v>1210.1893060013267</v>
      </c>
      <c r="E254" s="104">
        <v>1224.5481415187105</v>
      </c>
      <c r="F254" s="104">
        <v>1284.597570071121</v>
      </c>
      <c r="G254" s="104">
        <v>1338.9892928622153</v>
      </c>
      <c r="H254" s="104">
        <v>1400.4813342118086</v>
      </c>
      <c r="I254" s="104">
        <v>1429.2442504554463</v>
      </c>
      <c r="J254" s="104">
        <v>1359.8513065375503</v>
      </c>
      <c r="K254" s="104">
        <v>1428.2270677991576</v>
      </c>
      <c r="L254" s="104">
        <v>1396.8586431809092</v>
      </c>
      <c r="M254" s="104">
        <v>1367.105041016285</v>
      </c>
      <c r="N254" s="104">
        <v>1421.5896735571316</v>
      </c>
      <c r="O254" s="104">
        <v>1423.000469081876</v>
      </c>
      <c r="P254" s="104">
        <v>1467.7613820720321</v>
      </c>
      <c r="Q254" s="104">
        <v>1458.9535175018088</v>
      </c>
      <c r="R254" s="104">
        <v>1474.2201057316172</v>
      </c>
      <c r="S254" s="104">
        <v>1484.971140972797</v>
      </c>
      <c r="T254" s="104">
        <v>1468.7328421522766</v>
      </c>
      <c r="U254" s="104">
        <v>1462.6435543701261</v>
      </c>
      <c r="V254" s="104">
        <v>1260.4953813000689</v>
      </c>
      <c r="W254" s="104">
        <v>1158.5147211439335</v>
      </c>
      <c r="X254" s="104">
        <v>962.43922073839815</v>
      </c>
      <c r="Y254" s="104">
        <v>925.88645093151422</v>
      </c>
      <c r="DA254" s="132" t="s">
        <v>2502</v>
      </c>
    </row>
    <row r="255" spans="1:105" ht="12" customHeight="1" x14ac:dyDescent="0.25">
      <c r="A255" s="108" t="s">
        <v>53</v>
      </c>
      <c r="B255" s="98">
        <v>527.66316436191778</v>
      </c>
      <c r="C255" s="98">
        <v>489.83459870749215</v>
      </c>
      <c r="D255" s="98">
        <v>505.902961760415</v>
      </c>
      <c r="E255" s="98">
        <v>521.18708767848682</v>
      </c>
      <c r="F255" s="98">
        <v>511.7117790030793</v>
      </c>
      <c r="G255" s="98">
        <v>545.03762065695332</v>
      </c>
      <c r="H255" s="98">
        <v>578.65499873733791</v>
      </c>
      <c r="I255" s="98">
        <v>625.62248643187354</v>
      </c>
      <c r="J255" s="98">
        <v>543.09323800383333</v>
      </c>
      <c r="K255" s="98">
        <v>588.76271866949753</v>
      </c>
      <c r="L255" s="98">
        <v>579.22204549754326</v>
      </c>
      <c r="M255" s="98">
        <v>545.81264433202261</v>
      </c>
      <c r="N255" s="98">
        <v>570.73126323325573</v>
      </c>
      <c r="O255" s="98">
        <v>477.05497581793935</v>
      </c>
      <c r="P255" s="98">
        <v>459.39787917904755</v>
      </c>
      <c r="Q255" s="98">
        <v>495.73728679640493</v>
      </c>
      <c r="R255" s="98">
        <v>608.25413258770072</v>
      </c>
      <c r="S255" s="98">
        <v>649.14162098741247</v>
      </c>
      <c r="T255" s="98">
        <v>585.74985775651771</v>
      </c>
      <c r="U255" s="98">
        <v>585.3195955903966</v>
      </c>
      <c r="V255" s="98">
        <v>355.01875337813595</v>
      </c>
      <c r="W255" s="98">
        <v>288.39605289611933</v>
      </c>
      <c r="X255" s="98">
        <v>330.9091240496968</v>
      </c>
      <c r="Y255" s="98">
        <v>354.13246725498863</v>
      </c>
      <c r="DA255" s="63" t="s">
        <v>2503</v>
      </c>
    </row>
    <row r="256" spans="1:105" ht="12" customHeight="1" x14ac:dyDescent="0.25">
      <c r="A256" s="108" t="s">
        <v>52</v>
      </c>
      <c r="B256" s="98">
        <v>732.77682158138259</v>
      </c>
      <c r="C256" s="98">
        <v>710.02757612883408</v>
      </c>
      <c r="D256" s="98">
        <v>704.28634424091172</v>
      </c>
      <c r="E256" s="98">
        <v>703.36105384022358</v>
      </c>
      <c r="F256" s="98">
        <v>772.8857910680415</v>
      </c>
      <c r="G256" s="98">
        <v>793.95167220526207</v>
      </c>
      <c r="H256" s="98">
        <v>821.82633547447085</v>
      </c>
      <c r="I256" s="98">
        <v>803.62176402357284</v>
      </c>
      <c r="J256" s="98">
        <v>816.75806853371694</v>
      </c>
      <c r="K256" s="98">
        <v>839.46434912965981</v>
      </c>
      <c r="L256" s="98">
        <v>817.63659768336572</v>
      </c>
      <c r="M256" s="98">
        <v>821.29239668426248</v>
      </c>
      <c r="N256" s="98">
        <v>850.85841032387611</v>
      </c>
      <c r="O256" s="98">
        <v>945.94549326393701</v>
      </c>
      <c r="P256" s="98">
        <v>1008.3635028929845</v>
      </c>
      <c r="Q256" s="98">
        <v>963.21623070540386</v>
      </c>
      <c r="R256" s="98">
        <v>865.96597314391636</v>
      </c>
      <c r="S256" s="98">
        <v>835.82951998538476</v>
      </c>
      <c r="T256" s="98">
        <v>882.98298439575899</v>
      </c>
      <c r="U256" s="98">
        <v>877.32395877972954</v>
      </c>
      <c r="V256" s="98">
        <v>905.47662792193285</v>
      </c>
      <c r="W256" s="98">
        <v>870.11866824781418</v>
      </c>
      <c r="X256" s="98">
        <v>631.53009668870129</v>
      </c>
      <c r="Y256" s="98">
        <v>571.75398367652565</v>
      </c>
      <c r="DA256" s="63" t="s">
        <v>2504</v>
      </c>
    </row>
    <row r="257" spans="1:105" ht="12" customHeight="1" x14ac:dyDescent="0.25">
      <c r="A257" s="121" t="s">
        <v>54</v>
      </c>
      <c r="B257" s="122">
        <v>230.5775003085667</v>
      </c>
      <c r="C257" s="122">
        <v>229.05285525283972</v>
      </c>
      <c r="D257" s="122">
        <v>224.80060054073587</v>
      </c>
      <c r="E257" s="122">
        <v>244.10791797219795</v>
      </c>
      <c r="F257" s="122">
        <v>246.18623064213281</v>
      </c>
      <c r="G257" s="122">
        <v>256.38778441147764</v>
      </c>
      <c r="H257" s="122">
        <v>249.22368874404049</v>
      </c>
      <c r="I257" s="122">
        <v>244.5618996946564</v>
      </c>
      <c r="J257" s="122">
        <v>213.71352030214234</v>
      </c>
      <c r="K257" s="122">
        <v>221.89116874463559</v>
      </c>
      <c r="L257" s="122">
        <v>219.25362449188779</v>
      </c>
      <c r="M257" s="122">
        <v>205.79294754627523</v>
      </c>
      <c r="N257" s="122">
        <v>213.40938009298065</v>
      </c>
      <c r="O257" s="122">
        <v>214.71301416730176</v>
      </c>
      <c r="P257" s="122">
        <v>218.58635545205169</v>
      </c>
      <c r="Q257" s="122">
        <v>229.74451518326092</v>
      </c>
      <c r="R257" s="122">
        <v>229.61795895899061</v>
      </c>
      <c r="S257" s="122">
        <v>230.30058251290424</v>
      </c>
      <c r="T257" s="122">
        <v>229.72772109422382</v>
      </c>
      <c r="U257" s="122">
        <v>228.36335951035844</v>
      </c>
      <c r="V257" s="122">
        <v>239.03434586102344</v>
      </c>
      <c r="W257" s="122">
        <v>233.04664263168564</v>
      </c>
      <c r="X257" s="122">
        <v>170.87559292252953</v>
      </c>
      <c r="Y257" s="122">
        <v>172.43311401976391</v>
      </c>
      <c r="DA257" s="130" t="s">
        <v>2505</v>
      </c>
    </row>
    <row r="258" spans="1:105" ht="12" customHeight="1" x14ac:dyDescent="0.25">
      <c r="A258" s="97" t="s">
        <v>202</v>
      </c>
      <c r="B258" s="98">
        <v>0</v>
      </c>
      <c r="C258" s="98">
        <v>0</v>
      </c>
      <c r="D258" s="98">
        <v>0</v>
      </c>
      <c r="E258" s="98">
        <v>0</v>
      </c>
      <c r="F258" s="98">
        <v>0</v>
      </c>
      <c r="G258" s="98">
        <v>0</v>
      </c>
      <c r="H258" s="98">
        <v>0</v>
      </c>
      <c r="I258" s="98">
        <v>0</v>
      </c>
      <c r="J258" s="98">
        <v>0</v>
      </c>
      <c r="K258" s="98">
        <v>0</v>
      </c>
      <c r="L258" s="98">
        <v>0</v>
      </c>
      <c r="M258" s="98">
        <v>0</v>
      </c>
      <c r="N258" s="98">
        <v>0</v>
      </c>
      <c r="O258" s="98">
        <v>0</v>
      </c>
      <c r="P258" s="98">
        <v>0</v>
      </c>
      <c r="Q258" s="98">
        <v>0</v>
      </c>
      <c r="R258" s="98">
        <v>0</v>
      </c>
      <c r="S258" s="98">
        <v>0</v>
      </c>
      <c r="T258" s="98">
        <v>0</v>
      </c>
      <c r="U258" s="98">
        <v>0</v>
      </c>
      <c r="V258" s="98">
        <v>0</v>
      </c>
      <c r="W258" s="98">
        <v>0</v>
      </c>
      <c r="X258" s="98">
        <v>0</v>
      </c>
      <c r="Y258" s="98">
        <v>0</v>
      </c>
      <c r="DA258" s="63" t="s">
        <v>2506</v>
      </c>
    </row>
    <row r="259" spans="1:105" ht="12" customHeight="1" x14ac:dyDescent="0.25">
      <c r="A259" s="97" t="s">
        <v>50</v>
      </c>
      <c r="B259" s="98">
        <v>231.1512571062365</v>
      </c>
      <c r="C259" s="98">
        <v>223.99340701152909</v>
      </c>
      <c r="D259" s="98">
        <v>222.78029986133035</v>
      </c>
      <c r="E259" s="98">
        <v>248.06657556879128</v>
      </c>
      <c r="F259" s="98">
        <v>246.88798627634819</v>
      </c>
      <c r="G259" s="98">
        <v>242.81073750272111</v>
      </c>
      <c r="H259" s="98">
        <v>252.68440750285683</v>
      </c>
      <c r="I259" s="98">
        <v>248.60425495908856</v>
      </c>
      <c r="J259" s="98">
        <v>210.76372835819492</v>
      </c>
      <c r="K259" s="98">
        <v>225.83871074019396</v>
      </c>
      <c r="L259" s="98">
        <v>215.91005969344465</v>
      </c>
      <c r="M259" s="98">
        <v>215.7406121519268</v>
      </c>
      <c r="N259" s="98">
        <v>217.51962606155925</v>
      </c>
      <c r="O259" s="98">
        <v>215.47531415335959</v>
      </c>
      <c r="P259" s="98">
        <v>234.75437703585771</v>
      </c>
      <c r="Q259" s="98">
        <v>225.6511394970062</v>
      </c>
      <c r="R259" s="98">
        <v>241.19486503878642</v>
      </c>
      <c r="S259" s="98">
        <v>237.3144061598752</v>
      </c>
      <c r="T259" s="98">
        <v>235.94978653748925</v>
      </c>
      <c r="U259" s="98">
        <v>246.83986503796683</v>
      </c>
      <c r="V259" s="98">
        <v>228.2443959026611</v>
      </c>
      <c r="W259" s="98">
        <v>216.55829842327333</v>
      </c>
      <c r="X259" s="98">
        <v>196.7574914640139</v>
      </c>
      <c r="Y259" s="98">
        <v>177.89360317297982</v>
      </c>
      <c r="DA259" s="63" t="s">
        <v>2507</v>
      </c>
    </row>
    <row r="260" spans="1:105" ht="12" customHeight="1" x14ac:dyDescent="0.25">
      <c r="A260" s="109" t="s">
        <v>120</v>
      </c>
      <c r="B260" s="33">
        <v>230.55538387880841</v>
      </c>
      <c r="C260" s="33">
        <v>229.25693123899308</v>
      </c>
      <c r="D260" s="33">
        <v>224.8898427668172</v>
      </c>
      <c r="E260" s="33">
        <v>243.92439625300969</v>
      </c>
      <c r="F260" s="33">
        <v>246.15099325893672</v>
      </c>
      <c r="G260" s="33">
        <v>257.1263216580212</v>
      </c>
      <c r="H260" s="33">
        <v>249.01578313478902</v>
      </c>
      <c r="I260" s="33">
        <v>244.27901566924268</v>
      </c>
      <c r="J260" s="33">
        <v>213.93441193682105</v>
      </c>
      <c r="K260" s="33">
        <v>221.58009704608767</v>
      </c>
      <c r="L260" s="33">
        <v>219.51902447309857</v>
      </c>
      <c r="M260" s="33">
        <v>204.99619940281255</v>
      </c>
      <c r="N260" s="33">
        <v>213.07869815457653</v>
      </c>
      <c r="O260" s="33">
        <v>214.65190660900313</v>
      </c>
      <c r="P260" s="33">
        <v>217.27175046215189</v>
      </c>
      <c r="Q260" s="33">
        <v>230.07490868502222</v>
      </c>
      <c r="R260" s="33">
        <v>228.67616760342068</v>
      </c>
      <c r="S260" s="33">
        <v>229.73214944735963</v>
      </c>
      <c r="T260" s="33">
        <v>229.23248509272639</v>
      </c>
      <c r="U260" s="33">
        <v>226.90695041623653</v>
      </c>
      <c r="V260" s="33">
        <v>239.86769145093211</v>
      </c>
      <c r="W260" s="33">
        <v>234.3062750658664</v>
      </c>
      <c r="X260" s="33">
        <v>168.82693612709252</v>
      </c>
      <c r="Y260" s="33">
        <v>171.98694070472956</v>
      </c>
      <c r="DA260" s="60" t="s">
        <v>2508</v>
      </c>
    </row>
    <row r="262" spans="1:105" ht="12" customHeight="1" x14ac:dyDescent="0.25">
      <c r="A262" s="116" t="str">
        <f>RES_hh_SLD!$A$236</f>
        <v>CO2 emissions per household (kg CO2 / household)</v>
      </c>
      <c r="B262" s="117">
        <f t="shared" ref="B262:Q262" si="122">B263+B266+B268+B281</f>
        <v>40.730850947974552</v>
      </c>
      <c r="C262" s="117">
        <f t="shared" si="122"/>
        <v>39.82230676709829</v>
      </c>
      <c r="D262" s="117">
        <f t="shared" si="122"/>
        <v>41.788123536844722</v>
      </c>
      <c r="E262" s="117">
        <f t="shared" si="122"/>
        <v>49.794529001743669</v>
      </c>
      <c r="F262" s="117">
        <f t="shared" si="122"/>
        <v>81.717823746202654</v>
      </c>
      <c r="G262" s="117">
        <f t="shared" si="122"/>
        <v>95.635626876182272</v>
      </c>
      <c r="H262" s="117">
        <f t="shared" si="122"/>
        <v>90.996976337930391</v>
      </c>
      <c r="I262" s="117">
        <f t="shared" si="122"/>
        <v>76.795784752688718</v>
      </c>
      <c r="J262" s="117">
        <f t="shared" si="122"/>
        <v>63.841871958809577</v>
      </c>
      <c r="K262" s="117">
        <f t="shared" si="122"/>
        <v>65.061369573877784</v>
      </c>
      <c r="L262" s="117">
        <f t="shared" si="122"/>
        <v>61.470910928601974</v>
      </c>
      <c r="M262" s="117">
        <f t="shared" si="122"/>
        <v>61.58981323131696</v>
      </c>
      <c r="N262" s="117">
        <f t="shared" si="122"/>
        <v>61.275777396903706</v>
      </c>
      <c r="O262" s="117">
        <f t="shared" si="122"/>
        <v>60.742380877086958</v>
      </c>
      <c r="P262" s="117">
        <f t="shared" si="122"/>
        <v>67.874639566420626</v>
      </c>
      <c r="Q262" s="117">
        <f t="shared" si="122"/>
        <v>62.187135724848503</v>
      </c>
      <c r="R262" s="117">
        <f t="shared" ref="R262:V262" si="123">R263+R266+R268+R281</f>
        <v>66.603313349610403</v>
      </c>
      <c r="S262" s="117">
        <f t="shared" si="123"/>
        <v>61.152721469176008</v>
      </c>
      <c r="T262" s="117">
        <f t="shared" si="123"/>
        <v>55.879813354027696</v>
      </c>
      <c r="U262" s="117">
        <f t="shared" si="123"/>
        <v>54.324393572413278</v>
      </c>
      <c r="V262" s="117">
        <f t="shared" si="123"/>
        <v>46.84649286846571</v>
      </c>
      <c r="W262" s="117">
        <f t="shared" ref="W262:Y262" si="124">W263+W266+W268+W281</f>
        <v>42.693959492328553</v>
      </c>
      <c r="X262" s="117">
        <f t="shared" si="124"/>
        <v>40.237539917871771</v>
      </c>
      <c r="Y262" s="117">
        <f t="shared" si="124"/>
        <v>37.634778847599932</v>
      </c>
      <c r="DA262" s="129" t="s">
        <v>2654</v>
      </c>
    </row>
    <row r="263" spans="1:105" ht="12" customHeight="1" x14ac:dyDescent="0.25">
      <c r="A263" s="121" t="s">
        <v>57</v>
      </c>
      <c r="B263" s="122">
        <f t="shared" ref="B263:Q263" si="125">SUM(B264:B265)</f>
        <v>0</v>
      </c>
      <c r="C263" s="122">
        <f t="shared" si="125"/>
        <v>0</v>
      </c>
      <c r="D263" s="122">
        <f t="shared" si="125"/>
        <v>0</v>
      </c>
      <c r="E263" s="122">
        <f t="shared" si="125"/>
        <v>0</v>
      </c>
      <c r="F263" s="122">
        <f t="shared" si="125"/>
        <v>0</v>
      </c>
      <c r="G263" s="122">
        <f t="shared" si="125"/>
        <v>0</v>
      </c>
      <c r="H263" s="122">
        <f t="shared" si="125"/>
        <v>0</v>
      </c>
      <c r="I263" s="122">
        <f t="shared" si="125"/>
        <v>0</v>
      </c>
      <c r="J263" s="122">
        <f t="shared" si="125"/>
        <v>0</v>
      </c>
      <c r="K263" s="122">
        <f t="shared" si="125"/>
        <v>0</v>
      </c>
      <c r="L263" s="122">
        <f t="shared" si="125"/>
        <v>0</v>
      </c>
      <c r="M263" s="122">
        <f t="shared" si="125"/>
        <v>0</v>
      </c>
      <c r="N263" s="122">
        <f t="shared" si="125"/>
        <v>0</v>
      </c>
      <c r="O263" s="122">
        <f t="shared" si="125"/>
        <v>0</v>
      </c>
      <c r="P263" s="122">
        <f t="shared" si="125"/>
        <v>0</v>
      </c>
      <c r="Q263" s="122">
        <f t="shared" si="125"/>
        <v>0</v>
      </c>
      <c r="R263" s="122">
        <f t="shared" ref="R263:V263" si="126">SUM(R264:R265)</f>
        <v>0</v>
      </c>
      <c r="S263" s="122">
        <f t="shared" si="126"/>
        <v>0</v>
      </c>
      <c r="T263" s="122">
        <f t="shared" si="126"/>
        <v>0</v>
      </c>
      <c r="U263" s="122">
        <f t="shared" si="126"/>
        <v>0</v>
      </c>
      <c r="V263" s="122">
        <f t="shared" si="126"/>
        <v>0</v>
      </c>
      <c r="W263" s="122">
        <f t="shared" ref="W263:Y263" si="127">SUM(W264:W265)</f>
        <v>0</v>
      </c>
      <c r="X263" s="122">
        <f t="shared" si="127"/>
        <v>0</v>
      </c>
      <c r="Y263" s="122">
        <f t="shared" si="127"/>
        <v>0</v>
      </c>
      <c r="DA263" s="130" t="s">
        <v>2655</v>
      </c>
    </row>
    <row r="264" spans="1:105" ht="12" customHeight="1" x14ac:dyDescent="0.25">
      <c r="A264" s="97" t="s">
        <v>199</v>
      </c>
      <c r="B264" s="98">
        <v>0</v>
      </c>
      <c r="C264" s="98">
        <v>0</v>
      </c>
      <c r="D264" s="98">
        <v>0</v>
      </c>
      <c r="E264" s="98">
        <v>0</v>
      </c>
      <c r="F264" s="98">
        <v>0</v>
      </c>
      <c r="G264" s="98">
        <v>0</v>
      </c>
      <c r="H264" s="98">
        <v>0</v>
      </c>
      <c r="I264" s="98">
        <v>0</v>
      </c>
      <c r="J264" s="98">
        <v>0</v>
      </c>
      <c r="K264" s="98">
        <v>0</v>
      </c>
      <c r="L264" s="98">
        <v>0</v>
      </c>
      <c r="M264" s="98">
        <v>0</v>
      </c>
      <c r="N264" s="98">
        <v>0</v>
      </c>
      <c r="O264" s="98">
        <v>0</v>
      </c>
      <c r="P264" s="98">
        <v>0</v>
      </c>
      <c r="Q264" s="98">
        <v>0</v>
      </c>
      <c r="R264" s="98">
        <v>0</v>
      </c>
      <c r="S264" s="98">
        <v>0</v>
      </c>
      <c r="T264" s="98">
        <v>0</v>
      </c>
      <c r="U264" s="98">
        <v>0</v>
      </c>
      <c r="V264" s="98">
        <v>0</v>
      </c>
      <c r="W264" s="98">
        <v>0</v>
      </c>
      <c r="X264" s="98">
        <v>0</v>
      </c>
      <c r="Y264" s="98">
        <v>0</v>
      </c>
      <c r="DA264" s="63" t="s">
        <v>2656</v>
      </c>
    </row>
    <row r="265" spans="1:105" ht="12" customHeight="1" x14ac:dyDescent="0.25">
      <c r="A265" s="97" t="s">
        <v>53</v>
      </c>
      <c r="B265" s="98">
        <v>0</v>
      </c>
      <c r="C265" s="98">
        <v>0</v>
      </c>
      <c r="D265" s="98">
        <v>0</v>
      </c>
      <c r="E265" s="98">
        <v>0</v>
      </c>
      <c r="F265" s="98">
        <v>0</v>
      </c>
      <c r="G265" s="98">
        <v>0</v>
      </c>
      <c r="H265" s="98">
        <v>0</v>
      </c>
      <c r="I265" s="98">
        <v>0</v>
      </c>
      <c r="J265" s="98">
        <v>0</v>
      </c>
      <c r="K265" s="98">
        <v>0</v>
      </c>
      <c r="L265" s="98">
        <v>0</v>
      </c>
      <c r="M265" s="98">
        <v>0</v>
      </c>
      <c r="N265" s="98">
        <v>0</v>
      </c>
      <c r="O265" s="98">
        <v>0</v>
      </c>
      <c r="P265" s="98">
        <v>0</v>
      </c>
      <c r="Q265" s="98">
        <v>0</v>
      </c>
      <c r="R265" s="98">
        <v>0</v>
      </c>
      <c r="S265" s="98">
        <v>0</v>
      </c>
      <c r="T265" s="98">
        <v>0</v>
      </c>
      <c r="U265" s="98">
        <v>0</v>
      </c>
      <c r="V265" s="98">
        <v>0</v>
      </c>
      <c r="W265" s="98">
        <v>0</v>
      </c>
      <c r="X265" s="98">
        <v>0</v>
      </c>
      <c r="Y265" s="98">
        <v>0</v>
      </c>
      <c r="DA265" s="63" t="s">
        <v>2657</v>
      </c>
    </row>
    <row r="266" spans="1:105" ht="12" customHeight="1" x14ac:dyDescent="0.25">
      <c r="A266" s="121" t="s">
        <v>92</v>
      </c>
      <c r="B266" s="122">
        <f t="shared" ref="B266:Y266" si="128">B267</f>
        <v>0</v>
      </c>
      <c r="C266" s="122">
        <f t="shared" si="128"/>
        <v>0</v>
      </c>
      <c r="D266" s="122">
        <f t="shared" si="128"/>
        <v>0</v>
      </c>
      <c r="E266" s="122">
        <f t="shared" si="128"/>
        <v>0</v>
      </c>
      <c r="F266" s="122">
        <f t="shared" si="128"/>
        <v>0</v>
      </c>
      <c r="G266" s="122">
        <f t="shared" si="128"/>
        <v>0</v>
      </c>
      <c r="H266" s="122">
        <f t="shared" si="128"/>
        <v>0</v>
      </c>
      <c r="I266" s="122">
        <f t="shared" si="128"/>
        <v>0</v>
      </c>
      <c r="J266" s="122">
        <f t="shared" si="128"/>
        <v>0</v>
      </c>
      <c r="K266" s="122">
        <f t="shared" si="128"/>
        <v>0</v>
      </c>
      <c r="L266" s="122">
        <f t="shared" si="128"/>
        <v>0</v>
      </c>
      <c r="M266" s="122">
        <f t="shared" si="128"/>
        <v>0</v>
      </c>
      <c r="N266" s="122">
        <f t="shared" si="128"/>
        <v>0</v>
      </c>
      <c r="O266" s="122">
        <f t="shared" si="128"/>
        <v>0</v>
      </c>
      <c r="P266" s="122">
        <f t="shared" si="128"/>
        <v>0</v>
      </c>
      <c r="Q266" s="122">
        <f t="shared" si="128"/>
        <v>0</v>
      </c>
      <c r="R266" s="122">
        <f t="shared" si="128"/>
        <v>0</v>
      </c>
      <c r="S266" s="122">
        <f t="shared" si="128"/>
        <v>0</v>
      </c>
      <c r="T266" s="122">
        <f t="shared" si="128"/>
        <v>0</v>
      </c>
      <c r="U266" s="122">
        <f t="shared" si="128"/>
        <v>0</v>
      </c>
      <c r="V266" s="122">
        <f t="shared" si="128"/>
        <v>0</v>
      </c>
      <c r="W266" s="122">
        <f t="shared" si="128"/>
        <v>0</v>
      </c>
      <c r="X266" s="122">
        <f t="shared" si="128"/>
        <v>0</v>
      </c>
      <c r="Y266" s="122">
        <f t="shared" si="128"/>
        <v>0</v>
      </c>
      <c r="DA266" s="130" t="s">
        <v>2658</v>
      </c>
    </row>
    <row r="267" spans="1:105" ht="12" customHeight="1" x14ac:dyDescent="0.25">
      <c r="A267" s="97" t="s">
        <v>53</v>
      </c>
      <c r="B267" s="98">
        <v>0</v>
      </c>
      <c r="C267" s="98">
        <v>0</v>
      </c>
      <c r="D267" s="98">
        <v>0</v>
      </c>
      <c r="E267" s="98">
        <v>0</v>
      </c>
      <c r="F267" s="98">
        <v>0</v>
      </c>
      <c r="G267" s="98">
        <v>0</v>
      </c>
      <c r="H267" s="98">
        <v>0</v>
      </c>
      <c r="I267" s="98">
        <v>0</v>
      </c>
      <c r="J267" s="98">
        <v>0</v>
      </c>
      <c r="K267" s="98">
        <v>0</v>
      </c>
      <c r="L267" s="98">
        <v>0</v>
      </c>
      <c r="M267" s="98">
        <v>0</v>
      </c>
      <c r="N267" s="98">
        <v>0</v>
      </c>
      <c r="O267" s="98">
        <v>0</v>
      </c>
      <c r="P267" s="98">
        <v>0</v>
      </c>
      <c r="Q267" s="98">
        <v>0</v>
      </c>
      <c r="R267" s="98">
        <v>0</v>
      </c>
      <c r="S267" s="98">
        <v>0</v>
      </c>
      <c r="T267" s="98">
        <v>0</v>
      </c>
      <c r="U267" s="98">
        <v>0</v>
      </c>
      <c r="V267" s="98">
        <v>0</v>
      </c>
      <c r="W267" s="98">
        <v>0</v>
      </c>
      <c r="X267" s="98">
        <v>0</v>
      </c>
      <c r="Y267" s="98">
        <v>0</v>
      </c>
      <c r="DA267" s="63" t="s">
        <v>2659</v>
      </c>
    </row>
    <row r="268" spans="1:105" ht="12" customHeight="1" x14ac:dyDescent="0.25">
      <c r="A268" s="121" t="s">
        <v>55</v>
      </c>
      <c r="B268" s="122">
        <v>37.506051138567017</v>
      </c>
      <c r="C268" s="122">
        <v>36.564861244135784</v>
      </c>
      <c r="D268" s="122">
        <v>38.262349343299967</v>
      </c>
      <c r="E268" s="122">
        <v>45.691445556297971</v>
      </c>
      <c r="F268" s="122">
        <v>77.318557929454457</v>
      </c>
      <c r="G268" s="122">
        <v>90.97349570866669</v>
      </c>
      <c r="H268" s="122">
        <v>85.672257988940444</v>
      </c>
      <c r="I268" s="122">
        <v>70.752316061504644</v>
      </c>
      <c r="J268" s="122">
        <v>58.385086406513601</v>
      </c>
      <c r="K268" s="122">
        <v>58.931688866437852</v>
      </c>
      <c r="L268" s="122">
        <v>55.57194452381102</v>
      </c>
      <c r="M268" s="122">
        <v>55.646875602499705</v>
      </c>
      <c r="N268" s="122">
        <v>55.259773747615831</v>
      </c>
      <c r="O268" s="122">
        <v>54.803643588833673</v>
      </c>
      <c r="P268" s="122">
        <v>61.319927637157576</v>
      </c>
      <c r="Q268" s="122">
        <v>55.930804967971447</v>
      </c>
      <c r="R268" s="122">
        <v>59.870598844696381</v>
      </c>
      <c r="S268" s="122">
        <v>54.556468663303122</v>
      </c>
      <c r="T268" s="122">
        <v>49.43638142897435</v>
      </c>
      <c r="U268" s="122">
        <v>47.652029011114472</v>
      </c>
      <c r="V268" s="122">
        <v>40.801357621326055</v>
      </c>
      <c r="W268" s="122">
        <v>37.026238537985762</v>
      </c>
      <c r="X268" s="122">
        <v>34.925948944145446</v>
      </c>
      <c r="Y268" s="122">
        <v>32.696039138380833</v>
      </c>
      <c r="DA268" s="130" t="s">
        <v>2660</v>
      </c>
    </row>
    <row r="269" spans="1:105" ht="12" customHeight="1" x14ac:dyDescent="0.25">
      <c r="A269" s="97" t="s">
        <v>132</v>
      </c>
      <c r="B269" s="98">
        <v>0</v>
      </c>
      <c r="C269" s="98">
        <v>0</v>
      </c>
      <c r="D269" s="98">
        <v>0</v>
      </c>
      <c r="E269" s="98">
        <v>0</v>
      </c>
      <c r="F269" s="98">
        <v>0</v>
      </c>
      <c r="G269" s="98">
        <v>0</v>
      </c>
      <c r="H269" s="98">
        <v>0</v>
      </c>
      <c r="I269" s="98">
        <v>0</v>
      </c>
      <c r="J269" s="98">
        <v>0</v>
      </c>
      <c r="K269" s="98">
        <v>0</v>
      </c>
      <c r="L269" s="98">
        <v>0</v>
      </c>
      <c r="M269" s="98">
        <v>0</v>
      </c>
      <c r="N269" s="98">
        <v>0</v>
      </c>
      <c r="O269" s="98">
        <v>0</v>
      </c>
      <c r="P269" s="98">
        <v>0</v>
      </c>
      <c r="Q269" s="98">
        <v>0</v>
      </c>
      <c r="R269" s="98">
        <v>0</v>
      </c>
      <c r="S269" s="98">
        <v>0</v>
      </c>
      <c r="T269" s="98">
        <v>0</v>
      </c>
      <c r="U269" s="98">
        <v>0</v>
      </c>
      <c r="V269" s="98">
        <v>0</v>
      </c>
      <c r="W269" s="98">
        <v>0</v>
      </c>
      <c r="X269" s="98">
        <v>0</v>
      </c>
      <c r="Y269" s="98">
        <v>0</v>
      </c>
      <c r="DA269" s="63" t="s">
        <v>2661</v>
      </c>
    </row>
    <row r="270" spans="1:105" ht="12" customHeight="1" x14ac:dyDescent="0.25">
      <c r="A270" s="97" t="s">
        <v>131</v>
      </c>
      <c r="B270" s="98">
        <v>0</v>
      </c>
      <c r="C270" s="98">
        <v>0</v>
      </c>
      <c r="D270" s="98">
        <v>0</v>
      </c>
      <c r="E270" s="98">
        <v>0</v>
      </c>
      <c r="F270" s="98">
        <v>0</v>
      </c>
      <c r="G270" s="98">
        <v>0</v>
      </c>
      <c r="H270" s="98">
        <v>0</v>
      </c>
      <c r="I270" s="98">
        <v>0</v>
      </c>
      <c r="J270" s="98">
        <v>0</v>
      </c>
      <c r="K270" s="98">
        <v>0</v>
      </c>
      <c r="L270" s="98">
        <v>0</v>
      </c>
      <c r="M270" s="98">
        <v>0</v>
      </c>
      <c r="N270" s="98">
        <v>0</v>
      </c>
      <c r="O270" s="98">
        <v>0</v>
      </c>
      <c r="P270" s="98">
        <v>0</v>
      </c>
      <c r="Q270" s="98">
        <v>0</v>
      </c>
      <c r="R270" s="98">
        <v>0</v>
      </c>
      <c r="S270" s="98">
        <v>0</v>
      </c>
      <c r="T270" s="98">
        <v>0</v>
      </c>
      <c r="U270" s="98">
        <v>0</v>
      </c>
      <c r="V270" s="98">
        <v>0</v>
      </c>
      <c r="W270" s="98">
        <v>0</v>
      </c>
      <c r="X270" s="98">
        <v>0</v>
      </c>
      <c r="Y270" s="98">
        <v>0</v>
      </c>
      <c r="DA270" s="63" t="s">
        <v>2662</v>
      </c>
    </row>
    <row r="271" spans="1:105" ht="12" customHeight="1" x14ac:dyDescent="0.25">
      <c r="A271" s="100" t="s">
        <v>199</v>
      </c>
      <c r="B271" s="101">
        <v>0</v>
      </c>
      <c r="C271" s="101">
        <v>0</v>
      </c>
      <c r="D271" s="101">
        <v>0</v>
      </c>
      <c r="E271" s="101">
        <v>0</v>
      </c>
      <c r="F271" s="101">
        <v>0</v>
      </c>
      <c r="G271" s="101">
        <v>0</v>
      </c>
      <c r="H271" s="101">
        <v>0</v>
      </c>
      <c r="I271" s="101">
        <v>0</v>
      </c>
      <c r="J271" s="101">
        <v>0</v>
      </c>
      <c r="K271" s="101">
        <v>0</v>
      </c>
      <c r="L271" s="101">
        <v>0</v>
      </c>
      <c r="M271" s="101">
        <v>0</v>
      </c>
      <c r="N271" s="101">
        <v>0</v>
      </c>
      <c r="O271" s="101">
        <v>0</v>
      </c>
      <c r="P271" s="101">
        <v>0</v>
      </c>
      <c r="Q271" s="101">
        <v>0</v>
      </c>
      <c r="R271" s="101">
        <v>0</v>
      </c>
      <c r="S271" s="101">
        <v>0</v>
      </c>
      <c r="T271" s="101">
        <v>0</v>
      </c>
      <c r="U271" s="101">
        <v>0</v>
      </c>
      <c r="V271" s="101">
        <v>0</v>
      </c>
      <c r="W271" s="101">
        <v>0</v>
      </c>
      <c r="X271" s="101">
        <v>0</v>
      </c>
      <c r="Y271" s="101">
        <v>0</v>
      </c>
      <c r="DA271" s="131" t="s">
        <v>2663</v>
      </c>
    </row>
    <row r="272" spans="1:105" ht="12" customHeight="1" x14ac:dyDescent="0.25">
      <c r="A272" s="103" t="s">
        <v>52</v>
      </c>
      <c r="B272" s="104">
        <v>0</v>
      </c>
      <c r="C272" s="104">
        <v>0</v>
      </c>
      <c r="D272" s="104">
        <v>0</v>
      </c>
      <c r="E272" s="104">
        <v>0</v>
      </c>
      <c r="F272" s="104">
        <v>0</v>
      </c>
      <c r="G272" s="104">
        <v>0</v>
      </c>
      <c r="H272" s="104">
        <v>0</v>
      </c>
      <c r="I272" s="104">
        <v>0</v>
      </c>
      <c r="J272" s="104">
        <v>0</v>
      </c>
      <c r="K272" s="104">
        <v>0</v>
      </c>
      <c r="L272" s="104">
        <v>0</v>
      </c>
      <c r="M272" s="104">
        <v>0</v>
      </c>
      <c r="N272" s="104">
        <v>0</v>
      </c>
      <c r="O272" s="104">
        <v>0</v>
      </c>
      <c r="P272" s="104">
        <v>0</v>
      </c>
      <c r="Q272" s="104">
        <v>0</v>
      </c>
      <c r="R272" s="104">
        <v>0</v>
      </c>
      <c r="S272" s="104">
        <v>0</v>
      </c>
      <c r="T272" s="104">
        <v>0</v>
      </c>
      <c r="U272" s="104">
        <v>0</v>
      </c>
      <c r="V272" s="104">
        <v>0</v>
      </c>
      <c r="W272" s="104">
        <v>0</v>
      </c>
      <c r="X272" s="104">
        <v>0</v>
      </c>
      <c r="Y272" s="104">
        <v>0</v>
      </c>
      <c r="DA272" s="132" t="s">
        <v>2664</v>
      </c>
    </row>
    <row r="273" spans="1:105" ht="12" customHeight="1" x14ac:dyDescent="0.25">
      <c r="A273" s="106" t="s">
        <v>124</v>
      </c>
      <c r="B273" s="101">
        <v>485.20731447131988</v>
      </c>
      <c r="C273" s="101">
        <v>465.37044351979608</v>
      </c>
      <c r="D273" s="101">
        <v>464.13916032429256</v>
      </c>
      <c r="E273" s="101">
        <v>453.73638633743093</v>
      </c>
      <c r="F273" s="101">
        <v>484.04664887585591</v>
      </c>
      <c r="G273" s="101">
        <v>500.13511227548463</v>
      </c>
      <c r="H273" s="101">
        <v>534.75445148756717</v>
      </c>
      <c r="I273" s="101">
        <v>537.48607118843154</v>
      </c>
      <c r="J273" s="101">
        <v>502.47801145804345</v>
      </c>
      <c r="K273" s="101">
        <v>543.12340454261414</v>
      </c>
      <c r="L273" s="101">
        <v>533.78583450454516</v>
      </c>
      <c r="M273" s="101">
        <v>525.28213767228294</v>
      </c>
      <c r="N273" s="101">
        <v>524.30288917034011</v>
      </c>
      <c r="O273" s="101">
        <v>515.69293530066375</v>
      </c>
      <c r="P273" s="101">
        <v>550.56505045190488</v>
      </c>
      <c r="Q273" s="101">
        <v>496.41904033019966</v>
      </c>
      <c r="R273" s="101">
        <v>533.29960510694275</v>
      </c>
      <c r="S273" s="101">
        <v>503.7437303730556</v>
      </c>
      <c r="T273" s="101">
        <v>470.45546219999142</v>
      </c>
      <c r="U273" s="101">
        <v>457.13342562789262</v>
      </c>
      <c r="V273" s="101">
        <v>385.92519529277297</v>
      </c>
      <c r="W273" s="101">
        <v>343.77846021665835</v>
      </c>
      <c r="X273" s="101">
        <v>318.97593751500318</v>
      </c>
      <c r="Y273" s="101">
        <v>289.49536329524324</v>
      </c>
      <c r="DA273" s="131" t="s">
        <v>2665</v>
      </c>
    </row>
    <row r="274" spans="1:105" ht="12" customHeight="1" x14ac:dyDescent="0.25">
      <c r="A274" s="107" t="s">
        <v>123</v>
      </c>
      <c r="B274" s="104">
        <v>0</v>
      </c>
      <c r="C274" s="104">
        <v>0</v>
      </c>
      <c r="D274" s="104">
        <v>0</v>
      </c>
      <c r="E274" s="104">
        <v>190.28998656544883</v>
      </c>
      <c r="F274" s="104">
        <v>192.04782632486584</v>
      </c>
      <c r="G274" s="104">
        <v>202.65245828085497</v>
      </c>
      <c r="H274" s="104">
        <v>219.95081988853931</v>
      </c>
      <c r="I274" s="104">
        <v>233.67829548924803</v>
      </c>
      <c r="J274" s="104">
        <v>199.07193294201349</v>
      </c>
      <c r="K274" s="104">
        <v>221.30721544315199</v>
      </c>
      <c r="L274" s="104">
        <v>219.17341752549041</v>
      </c>
      <c r="M274" s="104">
        <v>208.46544930327781</v>
      </c>
      <c r="N274" s="104">
        <v>210.57165066644117</v>
      </c>
      <c r="O274" s="104">
        <v>172.33813437466443</v>
      </c>
      <c r="P274" s="104">
        <v>171.09465981480042</v>
      </c>
      <c r="Q274" s="104">
        <v>167.13972360514319</v>
      </c>
      <c r="R274" s="104">
        <v>215.96007941799351</v>
      </c>
      <c r="S274" s="104">
        <v>217.07534356174062</v>
      </c>
      <c r="T274" s="104">
        <v>186.05982827768125</v>
      </c>
      <c r="U274" s="104">
        <v>183.72055675839525</v>
      </c>
      <c r="V274" s="104">
        <v>109.86192926155617</v>
      </c>
      <c r="W274" s="104">
        <v>86.645674562289727</v>
      </c>
      <c r="X274" s="104">
        <v>109.88050457376359</v>
      </c>
      <c r="Y274" s="104">
        <v>110.36805430131498</v>
      </c>
      <c r="DA274" s="132" t="s">
        <v>2666</v>
      </c>
    </row>
    <row r="275" spans="1:105" ht="12" customHeight="1" x14ac:dyDescent="0.25">
      <c r="A275" s="108" t="s">
        <v>50</v>
      </c>
      <c r="B275" s="98">
        <v>0</v>
      </c>
      <c r="C275" s="98">
        <v>0</v>
      </c>
      <c r="D275" s="98">
        <v>0</v>
      </c>
      <c r="E275" s="98">
        <v>190.28998656544883</v>
      </c>
      <c r="F275" s="98">
        <v>192.04782632486584</v>
      </c>
      <c r="G275" s="98">
        <v>202.65245828085497</v>
      </c>
      <c r="H275" s="98">
        <v>219.95081988853931</v>
      </c>
      <c r="I275" s="98">
        <v>233.67829548924803</v>
      </c>
      <c r="J275" s="98">
        <v>199.07193294201349</v>
      </c>
      <c r="K275" s="98">
        <v>221.30721544315199</v>
      </c>
      <c r="L275" s="98">
        <v>219.17341752549041</v>
      </c>
      <c r="M275" s="98">
        <v>208.46544930327781</v>
      </c>
      <c r="N275" s="98">
        <v>210.57165066644117</v>
      </c>
      <c r="O275" s="98">
        <v>172.33813437466443</v>
      </c>
      <c r="P275" s="98">
        <v>171.09465981480042</v>
      </c>
      <c r="Q275" s="98">
        <v>167.13972360514319</v>
      </c>
      <c r="R275" s="98">
        <v>215.96007941799351</v>
      </c>
      <c r="S275" s="98">
        <v>217.07534356174062</v>
      </c>
      <c r="T275" s="98">
        <v>186.05982827768125</v>
      </c>
      <c r="U275" s="98">
        <v>183.72055675839525</v>
      </c>
      <c r="V275" s="98">
        <v>109.86192926155617</v>
      </c>
      <c r="W275" s="98">
        <v>86.645674562289727</v>
      </c>
      <c r="X275" s="98">
        <v>109.88050457376359</v>
      </c>
      <c r="Y275" s="98">
        <v>110.36805430131498</v>
      </c>
      <c r="DA275" s="63" t="s">
        <v>2667</v>
      </c>
    </row>
    <row r="276" spans="1:105" ht="12" customHeight="1" x14ac:dyDescent="0.25">
      <c r="A276" s="108" t="s">
        <v>52</v>
      </c>
      <c r="B276" s="98">
        <v>0</v>
      </c>
      <c r="C276" s="98">
        <v>0</v>
      </c>
      <c r="D276" s="98">
        <v>0</v>
      </c>
      <c r="E276" s="98">
        <v>0</v>
      </c>
      <c r="F276" s="98">
        <v>0</v>
      </c>
      <c r="G276" s="98">
        <v>0</v>
      </c>
      <c r="H276" s="98">
        <v>0</v>
      </c>
      <c r="I276" s="98">
        <v>0</v>
      </c>
      <c r="J276" s="98">
        <v>0</v>
      </c>
      <c r="K276" s="98">
        <v>0</v>
      </c>
      <c r="L276" s="98">
        <v>0</v>
      </c>
      <c r="M276" s="98">
        <v>0</v>
      </c>
      <c r="N276" s="98">
        <v>0</v>
      </c>
      <c r="O276" s="98">
        <v>0</v>
      </c>
      <c r="P276" s="98">
        <v>0</v>
      </c>
      <c r="Q276" s="98">
        <v>0</v>
      </c>
      <c r="R276" s="98">
        <v>0</v>
      </c>
      <c r="S276" s="98">
        <v>0</v>
      </c>
      <c r="T276" s="98">
        <v>0</v>
      </c>
      <c r="U276" s="98">
        <v>0</v>
      </c>
      <c r="V276" s="98">
        <v>0</v>
      </c>
      <c r="W276" s="98">
        <v>0</v>
      </c>
      <c r="X276" s="98">
        <v>0</v>
      </c>
      <c r="Y276" s="98">
        <v>0</v>
      </c>
      <c r="DA276" s="63" t="s">
        <v>2668</v>
      </c>
    </row>
    <row r="277" spans="1:105" ht="12" customHeight="1" x14ac:dyDescent="0.25">
      <c r="A277" s="106" t="s">
        <v>122</v>
      </c>
      <c r="B277" s="101">
        <v>0</v>
      </c>
      <c r="C277" s="101">
        <v>0</v>
      </c>
      <c r="D277" s="101">
        <v>0</v>
      </c>
      <c r="E277" s="101">
        <v>0</v>
      </c>
      <c r="F277" s="101">
        <v>0</v>
      </c>
      <c r="G277" s="101">
        <v>0</v>
      </c>
      <c r="H277" s="101">
        <v>0</v>
      </c>
      <c r="I277" s="101">
        <v>0</v>
      </c>
      <c r="J277" s="101">
        <v>0</v>
      </c>
      <c r="K277" s="101">
        <v>0</v>
      </c>
      <c r="L277" s="101">
        <v>0</v>
      </c>
      <c r="M277" s="101">
        <v>0</v>
      </c>
      <c r="N277" s="101">
        <v>0</v>
      </c>
      <c r="O277" s="101">
        <v>0</v>
      </c>
      <c r="P277" s="101">
        <v>0</v>
      </c>
      <c r="Q277" s="101">
        <v>0</v>
      </c>
      <c r="R277" s="101">
        <v>0</v>
      </c>
      <c r="S277" s="101">
        <v>0</v>
      </c>
      <c r="T277" s="101">
        <v>0</v>
      </c>
      <c r="U277" s="101">
        <v>0</v>
      </c>
      <c r="V277" s="101">
        <v>0</v>
      </c>
      <c r="W277" s="101">
        <v>0</v>
      </c>
      <c r="X277" s="101">
        <v>0</v>
      </c>
      <c r="Y277" s="101">
        <v>0</v>
      </c>
      <c r="DA277" s="131" t="s">
        <v>2669</v>
      </c>
    </row>
    <row r="278" spans="1:105" ht="12" customHeight="1" x14ac:dyDescent="0.25">
      <c r="A278" s="107" t="s">
        <v>121</v>
      </c>
      <c r="B278" s="104">
        <v>0</v>
      </c>
      <c r="C278" s="104">
        <v>0</v>
      </c>
      <c r="D278" s="104">
        <v>0</v>
      </c>
      <c r="E278" s="104">
        <v>0</v>
      </c>
      <c r="F278" s="104">
        <v>0</v>
      </c>
      <c r="G278" s="104">
        <v>0</v>
      </c>
      <c r="H278" s="104">
        <v>0</v>
      </c>
      <c r="I278" s="104">
        <v>0</v>
      </c>
      <c r="J278" s="104">
        <v>0</v>
      </c>
      <c r="K278" s="104">
        <v>0</v>
      </c>
      <c r="L278" s="104">
        <v>0</v>
      </c>
      <c r="M278" s="104">
        <v>0</v>
      </c>
      <c r="N278" s="104">
        <v>0</v>
      </c>
      <c r="O278" s="104">
        <v>0</v>
      </c>
      <c r="P278" s="104">
        <v>0</v>
      </c>
      <c r="Q278" s="104">
        <v>0</v>
      </c>
      <c r="R278" s="104">
        <v>0</v>
      </c>
      <c r="S278" s="104">
        <v>0</v>
      </c>
      <c r="T278" s="104">
        <v>0</v>
      </c>
      <c r="U278" s="104">
        <v>0</v>
      </c>
      <c r="V278" s="104">
        <v>0</v>
      </c>
      <c r="W278" s="104">
        <v>0</v>
      </c>
      <c r="X278" s="104">
        <v>0</v>
      </c>
      <c r="Y278" s="104">
        <v>0</v>
      </c>
      <c r="DA278" s="132" t="s">
        <v>2670</v>
      </c>
    </row>
    <row r="279" spans="1:105" ht="12" customHeight="1" x14ac:dyDescent="0.25">
      <c r="A279" s="108" t="s">
        <v>53</v>
      </c>
      <c r="B279" s="98">
        <v>0</v>
      </c>
      <c r="C279" s="98">
        <v>0</v>
      </c>
      <c r="D279" s="98">
        <v>0</v>
      </c>
      <c r="E279" s="98">
        <v>0</v>
      </c>
      <c r="F279" s="98">
        <v>0</v>
      </c>
      <c r="G279" s="98">
        <v>0</v>
      </c>
      <c r="H279" s="98">
        <v>0</v>
      </c>
      <c r="I279" s="98">
        <v>0</v>
      </c>
      <c r="J279" s="98">
        <v>0</v>
      </c>
      <c r="K279" s="98">
        <v>0</v>
      </c>
      <c r="L279" s="98">
        <v>0</v>
      </c>
      <c r="M279" s="98">
        <v>0</v>
      </c>
      <c r="N279" s="98">
        <v>0</v>
      </c>
      <c r="O279" s="98">
        <v>0</v>
      </c>
      <c r="P279" s="98">
        <v>0</v>
      </c>
      <c r="Q279" s="98">
        <v>0</v>
      </c>
      <c r="R279" s="98">
        <v>0</v>
      </c>
      <c r="S279" s="98">
        <v>0</v>
      </c>
      <c r="T279" s="98">
        <v>0</v>
      </c>
      <c r="U279" s="98">
        <v>0</v>
      </c>
      <c r="V279" s="98">
        <v>0</v>
      </c>
      <c r="W279" s="98">
        <v>0</v>
      </c>
      <c r="X279" s="98">
        <v>0</v>
      </c>
      <c r="Y279" s="98">
        <v>0</v>
      </c>
      <c r="DA279" s="63" t="s">
        <v>2671</v>
      </c>
    </row>
    <row r="280" spans="1:105" ht="12" customHeight="1" x14ac:dyDescent="0.25">
      <c r="A280" s="108" t="s">
        <v>52</v>
      </c>
      <c r="B280" s="98">
        <v>0</v>
      </c>
      <c r="C280" s="98">
        <v>0</v>
      </c>
      <c r="D280" s="98">
        <v>0</v>
      </c>
      <c r="E280" s="98">
        <v>0</v>
      </c>
      <c r="F280" s="98">
        <v>0</v>
      </c>
      <c r="G280" s="98">
        <v>0</v>
      </c>
      <c r="H280" s="98">
        <v>0</v>
      </c>
      <c r="I280" s="98">
        <v>0</v>
      </c>
      <c r="J280" s="98">
        <v>0</v>
      </c>
      <c r="K280" s="98">
        <v>0</v>
      </c>
      <c r="L280" s="98">
        <v>0</v>
      </c>
      <c r="M280" s="98">
        <v>0</v>
      </c>
      <c r="N280" s="98">
        <v>0</v>
      </c>
      <c r="O280" s="98">
        <v>0</v>
      </c>
      <c r="P280" s="98">
        <v>0</v>
      </c>
      <c r="Q280" s="98">
        <v>0</v>
      </c>
      <c r="R280" s="98">
        <v>0</v>
      </c>
      <c r="S280" s="98">
        <v>0</v>
      </c>
      <c r="T280" s="98">
        <v>0</v>
      </c>
      <c r="U280" s="98">
        <v>0</v>
      </c>
      <c r="V280" s="98">
        <v>0</v>
      </c>
      <c r="W280" s="98">
        <v>0</v>
      </c>
      <c r="X280" s="98">
        <v>0</v>
      </c>
      <c r="Y280" s="98">
        <v>0</v>
      </c>
      <c r="DA280" s="63" t="s">
        <v>2672</v>
      </c>
    </row>
    <row r="281" spans="1:105" ht="12" customHeight="1" x14ac:dyDescent="0.25">
      <c r="A281" s="121" t="s">
        <v>54</v>
      </c>
      <c r="B281" s="122">
        <v>3.2247998094075379</v>
      </c>
      <c r="C281" s="122">
        <v>3.2574455229625059</v>
      </c>
      <c r="D281" s="122">
        <v>3.5257741935447546</v>
      </c>
      <c r="E281" s="122">
        <v>4.1030834454456997</v>
      </c>
      <c r="F281" s="122">
        <v>4.3992658167481933</v>
      </c>
      <c r="G281" s="122">
        <v>4.6621311675155779</v>
      </c>
      <c r="H281" s="122">
        <v>5.3247183489899417</v>
      </c>
      <c r="I281" s="122">
        <v>6.0434686911840814</v>
      </c>
      <c r="J281" s="122">
        <v>5.4567855522959778</v>
      </c>
      <c r="K281" s="122">
        <v>6.1296807074399382</v>
      </c>
      <c r="L281" s="122">
        <v>5.8989664047909542</v>
      </c>
      <c r="M281" s="122">
        <v>5.9429376288172531</v>
      </c>
      <c r="N281" s="122">
        <v>6.0160036492878737</v>
      </c>
      <c r="O281" s="122">
        <v>5.9387372882532841</v>
      </c>
      <c r="P281" s="122">
        <v>6.5547119292630525</v>
      </c>
      <c r="Q281" s="122">
        <v>6.2563307568770581</v>
      </c>
      <c r="R281" s="122">
        <v>6.7327145049140205</v>
      </c>
      <c r="S281" s="122">
        <v>6.5962528058728855</v>
      </c>
      <c r="T281" s="122">
        <v>6.4434319250533489</v>
      </c>
      <c r="U281" s="122">
        <v>6.6723645612988038</v>
      </c>
      <c r="V281" s="122">
        <v>6.0451352471396573</v>
      </c>
      <c r="W281" s="122">
        <v>5.6677209543427933</v>
      </c>
      <c r="X281" s="122">
        <v>5.3115909737263287</v>
      </c>
      <c r="Y281" s="122">
        <v>4.9387397092191003</v>
      </c>
      <c r="DA281" s="130" t="s">
        <v>2673</v>
      </c>
    </row>
    <row r="282" spans="1:105" ht="12" customHeight="1" x14ac:dyDescent="0.25">
      <c r="A282" s="97" t="s">
        <v>202</v>
      </c>
      <c r="B282" s="98">
        <v>0</v>
      </c>
      <c r="C282" s="98">
        <v>0</v>
      </c>
      <c r="D282" s="98">
        <v>0</v>
      </c>
      <c r="E282" s="98">
        <v>0</v>
      </c>
      <c r="F282" s="98">
        <v>0</v>
      </c>
      <c r="G282" s="98">
        <v>0</v>
      </c>
      <c r="H282" s="98">
        <v>0</v>
      </c>
      <c r="I282" s="98">
        <v>0</v>
      </c>
      <c r="J282" s="98">
        <v>0</v>
      </c>
      <c r="K282" s="98">
        <v>0</v>
      </c>
      <c r="L282" s="98">
        <v>0</v>
      </c>
      <c r="M282" s="98">
        <v>0</v>
      </c>
      <c r="N282" s="98">
        <v>0</v>
      </c>
      <c r="O282" s="98">
        <v>0</v>
      </c>
      <c r="P282" s="98">
        <v>0</v>
      </c>
      <c r="Q282" s="98">
        <v>0</v>
      </c>
      <c r="R282" s="98">
        <v>0</v>
      </c>
      <c r="S282" s="98">
        <v>0</v>
      </c>
      <c r="T282" s="98">
        <v>0</v>
      </c>
      <c r="U282" s="98">
        <v>0</v>
      </c>
      <c r="V282" s="98">
        <v>0</v>
      </c>
      <c r="W282" s="98">
        <v>0</v>
      </c>
      <c r="X282" s="98">
        <v>0</v>
      </c>
      <c r="Y282" s="98">
        <v>0</v>
      </c>
      <c r="DA282" s="63" t="s">
        <v>2674</v>
      </c>
    </row>
    <row r="283" spans="1:105" ht="12" customHeight="1" x14ac:dyDescent="0.25">
      <c r="A283" s="97" t="s">
        <v>50</v>
      </c>
      <c r="B283" s="98">
        <v>86.884361139724476</v>
      </c>
      <c r="C283" s="98">
        <v>84.015977347141217</v>
      </c>
      <c r="D283" s="98">
        <v>83.343639697660961</v>
      </c>
      <c r="E283" s="98">
        <v>92.60869750906609</v>
      </c>
      <c r="F283" s="98">
        <v>92.011037557330468</v>
      </c>
      <c r="G283" s="98">
        <v>90.369350204031363</v>
      </c>
      <c r="H283" s="98">
        <v>93.957981982950898</v>
      </c>
      <c r="I283" s="98">
        <v>92.403408753231901</v>
      </c>
      <c r="J283" s="98">
        <v>78.326824679950363</v>
      </c>
      <c r="K283" s="98">
        <v>83.916159274721537</v>
      </c>
      <c r="L283" s="98">
        <v>80.215386203594932</v>
      </c>
      <c r="M283" s="98">
        <v>80.142483355838692</v>
      </c>
      <c r="N283" s="98">
        <v>80.792554391000309</v>
      </c>
      <c r="O283" s="98">
        <v>80.022851890092994</v>
      </c>
      <c r="P283" s="98">
        <v>87.1695922637998</v>
      </c>
      <c r="Q283" s="98">
        <v>83.768485411378677</v>
      </c>
      <c r="R283" s="98">
        <v>89.494148897460789</v>
      </c>
      <c r="S283" s="98">
        <v>87.986581264161401</v>
      </c>
      <c r="T283" s="98">
        <v>87.397673934291916</v>
      </c>
      <c r="U283" s="98">
        <v>91.320270974835537</v>
      </c>
      <c r="V283" s="98">
        <v>84.316032217166423</v>
      </c>
      <c r="W283" s="98">
        <v>79.857088770372371</v>
      </c>
      <c r="X283" s="98">
        <v>72.416075718095144</v>
      </c>
      <c r="Y283" s="98">
        <v>65.381472844598704</v>
      </c>
      <c r="DA283" s="63" t="s">
        <v>2675</v>
      </c>
    </row>
    <row r="284" spans="1:105" ht="12" customHeight="1" x14ac:dyDescent="0.25">
      <c r="A284" s="109" t="s">
        <v>120</v>
      </c>
      <c r="B284" s="33">
        <v>0</v>
      </c>
      <c r="C284" s="33">
        <v>0</v>
      </c>
      <c r="D284" s="33">
        <v>0</v>
      </c>
      <c r="E284" s="33">
        <v>0</v>
      </c>
      <c r="F284" s="33">
        <v>0</v>
      </c>
      <c r="G284" s="33">
        <v>0</v>
      </c>
      <c r="H284" s="33">
        <v>0</v>
      </c>
      <c r="I284" s="33">
        <v>0</v>
      </c>
      <c r="J284" s="33">
        <v>0</v>
      </c>
      <c r="K284" s="33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X284" s="33">
        <v>0</v>
      </c>
      <c r="Y284" s="33">
        <v>0</v>
      </c>
      <c r="DA284" s="60" t="s">
        <v>2676</v>
      </c>
    </row>
    <row r="286" spans="1:105" ht="12" customHeight="1" x14ac:dyDescent="0.25">
      <c r="A286" s="116" t="str">
        <f>RES_hh_SLD!$A$257</f>
        <v>Final energy consumption per surface area (kWh / sqm)</v>
      </c>
      <c r="B286" s="118">
        <f t="shared" ref="B286:Q286" si="129">B287+B290+B292+B305</f>
        <v>195.4290741368925</v>
      </c>
      <c r="C286" s="118">
        <f t="shared" si="129"/>
        <v>212.5036939491095</v>
      </c>
      <c r="D286" s="118">
        <f t="shared" si="129"/>
        <v>173.38732936630919</v>
      </c>
      <c r="E286" s="118">
        <f t="shared" si="129"/>
        <v>191.65677768570973</v>
      </c>
      <c r="F286" s="118">
        <f t="shared" si="129"/>
        <v>172.44097869651264</v>
      </c>
      <c r="G286" s="118">
        <f t="shared" si="129"/>
        <v>147.67984420496771</v>
      </c>
      <c r="H286" s="118">
        <f t="shared" si="129"/>
        <v>124.82867690191475</v>
      </c>
      <c r="I286" s="118">
        <f t="shared" si="129"/>
        <v>151.79964464061959</v>
      </c>
      <c r="J286" s="118">
        <f t="shared" si="129"/>
        <v>146.80691058419018</v>
      </c>
      <c r="K286" s="118">
        <f t="shared" si="129"/>
        <v>136.41533691068264</v>
      </c>
      <c r="L286" s="118">
        <f t="shared" si="129"/>
        <v>169.75254108475721</v>
      </c>
      <c r="M286" s="118">
        <f t="shared" si="129"/>
        <v>123.41297543944651</v>
      </c>
      <c r="N286" s="118">
        <f t="shared" si="129"/>
        <v>137.44077591152521</v>
      </c>
      <c r="O286" s="118">
        <f t="shared" si="129"/>
        <v>153.40542264839019</v>
      </c>
      <c r="P286" s="118">
        <f t="shared" si="129"/>
        <v>115.06337787081752</v>
      </c>
      <c r="Q286" s="118">
        <f t="shared" si="129"/>
        <v>129.49561526357729</v>
      </c>
      <c r="R286" s="118">
        <f t="shared" ref="R286:V286" si="130">R287+R290+R292+R305</f>
        <v>139.45962012664992</v>
      </c>
      <c r="S286" s="118">
        <f t="shared" si="130"/>
        <v>129.58019476487172</v>
      </c>
      <c r="T286" s="118">
        <f t="shared" si="130"/>
        <v>124.36340952941615</v>
      </c>
      <c r="U286" s="118">
        <f t="shared" si="130"/>
        <v>121.90530010415412</v>
      </c>
      <c r="V286" s="118">
        <f t="shared" si="130"/>
        <v>109.33278581117591</v>
      </c>
      <c r="W286" s="118">
        <f t="shared" ref="W286:Y286" si="131">W287+W290+W292+W305</f>
        <v>125.20191775407611</v>
      </c>
      <c r="X286" s="118">
        <f t="shared" si="131"/>
        <v>107.72677316754594</v>
      </c>
      <c r="Y286" s="118">
        <f t="shared" si="131"/>
        <v>106.72222905055162</v>
      </c>
      <c r="DA286" s="129" t="s">
        <v>2822</v>
      </c>
    </row>
    <row r="287" spans="1:105" ht="12" customHeight="1" x14ac:dyDescent="0.25">
      <c r="A287" s="121" t="s">
        <v>57</v>
      </c>
      <c r="B287" s="123">
        <f t="shared" ref="B287:Q287" si="132">SUM(B288:B289)</f>
        <v>177.213549645976</v>
      </c>
      <c r="C287" s="123">
        <f t="shared" si="132"/>
        <v>195.10264990821912</v>
      </c>
      <c r="D287" s="123">
        <f t="shared" si="132"/>
        <v>156.07271063508946</v>
      </c>
      <c r="E287" s="123">
        <f t="shared" si="132"/>
        <v>174.04643926235184</v>
      </c>
      <c r="F287" s="123">
        <f t="shared" si="132"/>
        <v>154.04003469308981</v>
      </c>
      <c r="G287" s="123">
        <f t="shared" si="132"/>
        <v>128.63400072512081</v>
      </c>
      <c r="H287" s="123">
        <f t="shared" si="132"/>
        <v>105.15183526112732</v>
      </c>
      <c r="I287" s="123">
        <f t="shared" si="132"/>
        <v>131.95706250926543</v>
      </c>
      <c r="J287" s="123">
        <f t="shared" si="132"/>
        <v>128.3038779636</v>
      </c>
      <c r="K287" s="123">
        <f t="shared" si="132"/>
        <v>117.10812364793436</v>
      </c>
      <c r="L287" s="123">
        <f t="shared" si="132"/>
        <v>150.79170051826483</v>
      </c>
      <c r="M287" s="123">
        <f t="shared" si="132"/>
        <v>105.06818860177806</v>
      </c>
      <c r="N287" s="123">
        <f t="shared" si="132"/>
        <v>118.48448608723731</v>
      </c>
      <c r="O287" s="123">
        <f t="shared" si="132"/>
        <v>134.58653089784301</v>
      </c>
      <c r="P287" s="123">
        <f t="shared" si="132"/>
        <v>95.838114243247816</v>
      </c>
      <c r="Q287" s="123">
        <f t="shared" si="132"/>
        <v>110.65487225144913</v>
      </c>
      <c r="R287" s="123">
        <f t="shared" ref="R287:V287" si="133">SUM(R288:R289)</f>
        <v>120.48602014396687</v>
      </c>
      <c r="S287" s="123">
        <f t="shared" si="133"/>
        <v>110.8029582718831</v>
      </c>
      <c r="T287" s="123">
        <f t="shared" si="133"/>
        <v>106.04581728784316</v>
      </c>
      <c r="U287" s="123">
        <f t="shared" si="133"/>
        <v>103.89786966742541</v>
      </c>
      <c r="V287" s="123">
        <f t="shared" si="133"/>
        <v>93.689318035397704</v>
      </c>
      <c r="W287" s="123">
        <f t="shared" ref="W287:Y287" si="134">SUM(W288:W289)</f>
        <v>110.88148657200182</v>
      </c>
      <c r="X287" s="123">
        <f t="shared" si="134"/>
        <v>95.572731688859164</v>
      </c>
      <c r="Y287" s="123">
        <f t="shared" si="134"/>
        <v>95.302622768740875</v>
      </c>
      <c r="DA287" s="130" t="s">
        <v>2823</v>
      </c>
    </row>
    <row r="288" spans="1:105" ht="12" customHeight="1" x14ac:dyDescent="0.25">
      <c r="A288" s="97" t="s">
        <v>199</v>
      </c>
      <c r="B288" s="99">
        <v>176.43313946012879</v>
      </c>
      <c r="C288" s="99">
        <v>194.24540725400846</v>
      </c>
      <c r="D288" s="99">
        <v>155.38092719240433</v>
      </c>
      <c r="E288" s="99">
        <v>173.25605204770505</v>
      </c>
      <c r="F288" s="99">
        <v>153.31256591449227</v>
      </c>
      <c r="G288" s="99">
        <v>128.00763797039428</v>
      </c>
      <c r="H288" s="99">
        <v>104.62940091723931</v>
      </c>
      <c r="I288" s="99">
        <v>131.28337299863784</v>
      </c>
      <c r="J288" s="99">
        <v>127.63427247819239</v>
      </c>
      <c r="K288" s="99">
        <v>116.49208603997413</v>
      </c>
      <c r="L288" s="99">
        <v>149.99478659244687</v>
      </c>
      <c r="M288" s="99">
        <v>104.51327240634187</v>
      </c>
      <c r="N288" s="99">
        <v>117.85596134717997</v>
      </c>
      <c r="O288" s="99">
        <v>133.87147499916182</v>
      </c>
      <c r="P288" s="99">
        <v>95.329859480054807</v>
      </c>
      <c r="Q288" s="99">
        <v>110.0686766513579</v>
      </c>
      <c r="R288" s="99">
        <v>119.84439536037202</v>
      </c>
      <c r="S288" s="99">
        <v>110.20968547431845</v>
      </c>
      <c r="T288" s="99">
        <v>105.47211321294844</v>
      </c>
      <c r="U288" s="99">
        <v>103.32599673785278</v>
      </c>
      <c r="V288" s="99">
        <v>93.187961574008668</v>
      </c>
      <c r="W288" s="99">
        <v>110.27240636667045</v>
      </c>
      <c r="X288" s="99">
        <v>95.05680646967501</v>
      </c>
      <c r="Y288" s="99">
        <v>94.782314858877328</v>
      </c>
      <c r="DA288" s="63" t="s">
        <v>2824</v>
      </c>
    </row>
    <row r="289" spans="1:105" ht="12" customHeight="1" x14ac:dyDescent="0.25">
      <c r="A289" s="97" t="s">
        <v>53</v>
      </c>
      <c r="B289" s="99">
        <v>0.7804101858472261</v>
      </c>
      <c r="C289" s="99">
        <v>0.85724265421066292</v>
      </c>
      <c r="D289" s="99">
        <v>0.69178344268512715</v>
      </c>
      <c r="E289" s="99">
        <v>0.79038721464678519</v>
      </c>
      <c r="F289" s="99">
        <v>0.72746877859754255</v>
      </c>
      <c r="G289" s="99">
        <v>0.62636275472652536</v>
      </c>
      <c r="H289" s="99">
        <v>0.52243434388800447</v>
      </c>
      <c r="I289" s="99">
        <v>0.67368951062757232</v>
      </c>
      <c r="J289" s="99">
        <v>0.66960548540760489</v>
      </c>
      <c r="K289" s="99">
        <v>0.61603760796023233</v>
      </c>
      <c r="L289" s="99">
        <v>0.79691392581795206</v>
      </c>
      <c r="M289" s="99">
        <v>0.55491619543618742</v>
      </c>
      <c r="N289" s="99">
        <v>0.6285247400573416</v>
      </c>
      <c r="O289" s="99">
        <v>0.71505589868117969</v>
      </c>
      <c r="P289" s="99">
        <v>0.50825476319301355</v>
      </c>
      <c r="Q289" s="99">
        <v>0.58619560009122407</v>
      </c>
      <c r="R289" s="99">
        <v>0.64162478359485275</v>
      </c>
      <c r="S289" s="99">
        <v>0.59327279756465734</v>
      </c>
      <c r="T289" s="99">
        <v>0.57370407489472197</v>
      </c>
      <c r="U289" s="99">
        <v>0.57187292957264013</v>
      </c>
      <c r="V289" s="99">
        <v>0.50135646138902967</v>
      </c>
      <c r="W289" s="99">
        <v>0.60908020533136253</v>
      </c>
      <c r="X289" s="99">
        <v>0.51592521918415235</v>
      </c>
      <c r="Y289" s="99">
        <v>0.52030790986354902</v>
      </c>
      <c r="DA289" s="63" t="s">
        <v>2825</v>
      </c>
    </row>
    <row r="290" spans="1:105" ht="12" customHeight="1" x14ac:dyDescent="0.25">
      <c r="A290" s="121" t="s">
        <v>92</v>
      </c>
      <c r="B290" s="123">
        <f t="shared" ref="B290:Y290" si="135">B291</f>
        <v>1.6164773474523636E-2</v>
      </c>
      <c r="C290" s="123">
        <f t="shared" si="135"/>
        <v>2.0050152838856573E-2</v>
      </c>
      <c r="D290" s="123">
        <f t="shared" si="135"/>
        <v>2.2426051968787032E-2</v>
      </c>
      <c r="E290" s="123">
        <f t="shared" si="135"/>
        <v>5.8464831380366997E-2</v>
      </c>
      <c r="F290" s="123">
        <f t="shared" si="135"/>
        <v>2.8227707625750109E-2</v>
      </c>
      <c r="G290" s="123">
        <f t="shared" si="135"/>
        <v>4.1778989879521312E-2</v>
      </c>
      <c r="H290" s="123">
        <f t="shared" si="135"/>
        <v>0.11440127087267303</v>
      </c>
      <c r="I290" s="123">
        <f t="shared" si="135"/>
        <v>5.6439719687088857E-2</v>
      </c>
      <c r="J290" s="123">
        <f t="shared" si="135"/>
        <v>7.2220662947001649E-2</v>
      </c>
      <c r="K290" s="123">
        <f t="shared" si="135"/>
        <v>8.8904440698914386E-2</v>
      </c>
      <c r="L290" s="123">
        <f t="shared" si="135"/>
        <v>0.12716443286791254</v>
      </c>
      <c r="M290" s="123">
        <f t="shared" si="135"/>
        <v>0.10396302595963354</v>
      </c>
      <c r="N290" s="123">
        <f t="shared" si="135"/>
        <v>0.10306683672970197</v>
      </c>
      <c r="O290" s="123">
        <f t="shared" si="135"/>
        <v>0.10156336707351157</v>
      </c>
      <c r="P290" s="123">
        <f t="shared" si="135"/>
        <v>7.5584531765549565E-2</v>
      </c>
      <c r="Q290" s="123">
        <f t="shared" si="135"/>
        <v>0.10133987094140805</v>
      </c>
      <c r="R290" s="123">
        <f t="shared" si="135"/>
        <v>8.2586071800158464E-2</v>
      </c>
      <c r="S290" s="123">
        <f t="shared" si="135"/>
        <v>7.7056559285375109E-2</v>
      </c>
      <c r="T290" s="123">
        <f t="shared" si="135"/>
        <v>7.4652626031228686E-2</v>
      </c>
      <c r="U290" s="123">
        <f t="shared" si="135"/>
        <v>7.6406433765122211E-2</v>
      </c>
      <c r="V290" s="123">
        <f t="shared" si="135"/>
        <v>0.12053738853421228</v>
      </c>
      <c r="W290" s="123">
        <f t="shared" si="135"/>
        <v>0.14959857039629956</v>
      </c>
      <c r="X290" s="123">
        <f t="shared" si="135"/>
        <v>0.1746581839239065</v>
      </c>
      <c r="Y290" s="123">
        <f t="shared" si="135"/>
        <v>0.17413582584784895</v>
      </c>
      <c r="DA290" s="130" t="s">
        <v>2826</v>
      </c>
    </row>
    <row r="291" spans="1:105" ht="12" customHeight="1" x14ac:dyDescent="0.25">
      <c r="A291" s="97" t="s">
        <v>53</v>
      </c>
      <c r="B291" s="99">
        <f>RES_hhdet_fecs!B86</f>
        <v>1.6164773474523636E-2</v>
      </c>
      <c r="C291" s="99">
        <f>RES_hhdet_fecs!C86</f>
        <v>2.0050152838856573E-2</v>
      </c>
      <c r="D291" s="99">
        <f>RES_hhdet_fecs!D86</f>
        <v>2.2426051968787032E-2</v>
      </c>
      <c r="E291" s="99">
        <f>RES_hhdet_fecs!E86</f>
        <v>5.8464831380366997E-2</v>
      </c>
      <c r="F291" s="99">
        <f>RES_hhdet_fecs!F86</f>
        <v>2.8227707625750109E-2</v>
      </c>
      <c r="G291" s="99">
        <f>RES_hhdet_fecs!G86</f>
        <v>4.1778989879521312E-2</v>
      </c>
      <c r="H291" s="99">
        <f>RES_hhdet_fecs!H86</f>
        <v>0.11440127087267303</v>
      </c>
      <c r="I291" s="99">
        <f>RES_hhdet_fecs!I86</f>
        <v>5.6439719687088857E-2</v>
      </c>
      <c r="J291" s="99">
        <f>RES_hhdet_fecs!J86</f>
        <v>7.2220662947001649E-2</v>
      </c>
      <c r="K291" s="99">
        <f>RES_hhdet_fecs!K86</f>
        <v>8.8904440698914386E-2</v>
      </c>
      <c r="L291" s="99">
        <f>RES_hhdet_fecs!L86</f>
        <v>0.12716443286791254</v>
      </c>
      <c r="M291" s="99">
        <f>RES_hhdet_fecs!M86</f>
        <v>0.10396302595963354</v>
      </c>
      <c r="N291" s="99">
        <f>RES_hhdet_fecs!N86</f>
        <v>0.10306683672970197</v>
      </c>
      <c r="O291" s="99">
        <f>RES_hhdet_fecs!O86</f>
        <v>0.10156336707351157</v>
      </c>
      <c r="P291" s="99">
        <f>RES_hhdet_fecs!P86</f>
        <v>7.5584531765549565E-2</v>
      </c>
      <c r="Q291" s="99">
        <f>RES_hhdet_fecs!Q86</f>
        <v>0.10133987094140805</v>
      </c>
      <c r="R291" s="99">
        <f>RES_hhdet_fecs!R86</f>
        <v>8.2586071800158464E-2</v>
      </c>
      <c r="S291" s="99">
        <f>RES_hhdet_fecs!S86</f>
        <v>7.7056559285375109E-2</v>
      </c>
      <c r="T291" s="99">
        <f>RES_hhdet_fecs!T86</f>
        <v>7.4652626031228686E-2</v>
      </c>
      <c r="U291" s="99">
        <f>RES_hhdet_fecs!U86</f>
        <v>7.6406433765122211E-2</v>
      </c>
      <c r="V291" s="99">
        <f>RES_hhdet_fecs!V86</f>
        <v>0.12053738853421228</v>
      </c>
      <c r="W291" s="99">
        <f>RES_hhdet_fecs!W86</f>
        <v>0.14959857039629956</v>
      </c>
      <c r="X291" s="99">
        <f>RES_hhdet_fecs!X86</f>
        <v>0.1746581839239065</v>
      </c>
      <c r="Y291" s="99">
        <f>RES_hhdet_fecs!Y86</f>
        <v>0.17413582584784895</v>
      </c>
      <c r="DA291" s="63" t="s">
        <v>2827</v>
      </c>
    </row>
    <row r="292" spans="1:105" ht="12" customHeight="1" x14ac:dyDescent="0.25">
      <c r="A292" s="121" t="s">
        <v>55</v>
      </c>
      <c r="B292" s="123">
        <v>15.720957314603623</v>
      </c>
      <c r="C292" s="123">
        <v>14.925361837973712</v>
      </c>
      <c r="D292" s="123">
        <v>14.888624183685947</v>
      </c>
      <c r="E292" s="123">
        <v>14.950254955029823</v>
      </c>
      <c r="F292" s="123">
        <v>15.756356454806411</v>
      </c>
      <c r="G292" s="123">
        <v>16.28833636045486</v>
      </c>
      <c r="H292" s="123">
        <v>16.924827878240617</v>
      </c>
      <c r="I292" s="123">
        <v>17.196682475585519</v>
      </c>
      <c r="J292" s="123">
        <v>16.16900384839844</v>
      </c>
      <c r="K292" s="123">
        <v>16.869300148876782</v>
      </c>
      <c r="L292" s="123">
        <v>16.516819568832261</v>
      </c>
      <c r="M292" s="123">
        <v>16.065809600001298</v>
      </c>
      <c r="N292" s="123">
        <v>16.603087284370829</v>
      </c>
      <c r="O292" s="123">
        <v>16.460281877809621</v>
      </c>
      <c r="P292" s="123">
        <v>16.856305262881346</v>
      </c>
      <c r="Q292" s="123">
        <v>16.347127705537417</v>
      </c>
      <c r="R292" s="123">
        <v>16.512894126761676</v>
      </c>
      <c r="S292" s="123">
        <v>16.337198308533626</v>
      </c>
      <c r="T292" s="123">
        <v>15.910911759685371</v>
      </c>
      <c r="U292" s="123">
        <v>15.635656672528784</v>
      </c>
      <c r="V292" s="123">
        <v>13.1596052464827</v>
      </c>
      <c r="W292" s="123">
        <v>11.901719628819356</v>
      </c>
      <c r="X292" s="123">
        <v>10.326762836624065</v>
      </c>
      <c r="Y292" s="123">
        <v>9.6013648528275635</v>
      </c>
      <c r="DA292" s="130" t="s">
        <v>2828</v>
      </c>
    </row>
    <row r="293" spans="1:105" ht="12" customHeight="1" x14ac:dyDescent="0.25">
      <c r="A293" s="97" t="s">
        <v>132</v>
      </c>
      <c r="B293" s="99">
        <v>18.985177530458245</v>
      </c>
      <c r="C293" s="99">
        <v>19.348909994879552</v>
      </c>
      <c r="D293" s="99">
        <v>16.140732405912317</v>
      </c>
      <c r="E293" s="99">
        <v>16.910463919092113</v>
      </c>
      <c r="F293" s="99">
        <v>18.354471916435784</v>
      </c>
      <c r="G293" s="99">
        <v>15.970792719922159</v>
      </c>
      <c r="H293" s="99">
        <v>14.262295900790143</v>
      </c>
      <c r="I293" s="99">
        <v>19.226657547082901</v>
      </c>
      <c r="J293" s="99">
        <v>16.430607475461557</v>
      </c>
      <c r="K293" s="99">
        <v>16.44910122514008</v>
      </c>
      <c r="L293" s="99">
        <v>18.166476577528861</v>
      </c>
      <c r="M293" s="99">
        <v>15.58414045453083</v>
      </c>
      <c r="N293" s="99">
        <v>16.565405546355066</v>
      </c>
      <c r="O293" s="99">
        <v>16.758881673877237</v>
      </c>
      <c r="P293" s="99">
        <v>16.090501385668823</v>
      </c>
      <c r="Q293" s="99">
        <v>15.581712038307723</v>
      </c>
      <c r="R293" s="99">
        <v>15.847638282591292</v>
      </c>
      <c r="S293" s="99">
        <v>16.254392252579052</v>
      </c>
      <c r="T293" s="99">
        <v>17.19994175334979</v>
      </c>
      <c r="U293" s="99">
        <v>16.352426810294482</v>
      </c>
      <c r="V293" s="99">
        <v>11.952565247073847</v>
      </c>
      <c r="W293" s="99">
        <v>10.594564249538692</v>
      </c>
      <c r="X293" s="99">
        <v>13.141622283496146</v>
      </c>
      <c r="Y293" s="99">
        <v>10.636671712029012</v>
      </c>
      <c r="DA293" s="63" t="s">
        <v>2829</v>
      </c>
    </row>
    <row r="294" spans="1:105" ht="12" customHeight="1" x14ac:dyDescent="0.25">
      <c r="A294" s="97" t="s">
        <v>131</v>
      </c>
      <c r="B294" s="99">
        <v>0</v>
      </c>
      <c r="C294" s="99">
        <v>0</v>
      </c>
      <c r="D294" s="99">
        <v>0</v>
      </c>
      <c r="E294" s="99">
        <v>0</v>
      </c>
      <c r="F294" s="99">
        <v>0</v>
      </c>
      <c r="G294" s="99">
        <v>0</v>
      </c>
      <c r="H294" s="99">
        <v>0</v>
      </c>
      <c r="I294" s="99">
        <v>14.092436377911799</v>
      </c>
      <c r="J294" s="99">
        <v>12.460165743595548</v>
      </c>
      <c r="K294" s="99">
        <v>12.843370260404642</v>
      </c>
      <c r="L294" s="99">
        <v>14.360380250995659</v>
      </c>
      <c r="M294" s="99">
        <v>12.443774109627247</v>
      </c>
      <c r="N294" s="99">
        <v>13.436735455523397</v>
      </c>
      <c r="O294" s="99">
        <v>13.393067447405249</v>
      </c>
      <c r="P294" s="99">
        <v>12.809268814155525</v>
      </c>
      <c r="Q294" s="99">
        <v>12.583570323276556</v>
      </c>
      <c r="R294" s="99">
        <v>13.147062018282925</v>
      </c>
      <c r="S294" s="99">
        <v>13.735505686589551</v>
      </c>
      <c r="T294" s="99">
        <v>14.559804229907472</v>
      </c>
      <c r="U294" s="99">
        <v>14.066197758230958</v>
      </c>
      <c r="V294" s="99">
        <v>10.21628276794123</v>
      </c>
      <c r="W294" s="99">
        <v>9.1511185804814268</v>
      </c>
      <c r="X294" s="99">
        <v>11.677579824165635</v>
      </c>
      <c r="Y294" s="99">
        <v>9.5927067333491998</v>
      </c>
      <c r="DA294" s="63" t="s">
        <v>2830</v>
      </c>
    </row>
    <row r="295" spans="1:105" ht="12" customHeight="1" x14ac:dyDescent="0.25">
      <c r="A295" s="100" t="s">
        <v>199</v>
      </c>
      <c r="B295" s="102">
        <v>0</v>
      </c>
      <c r="C295" s="102">
        <v>0</v>
      </c>
      <c r="D295" s="102">
        <v>0</v>
      </c>
      <c r="E295" s="102">
        <v>0</v>
      </c>
      <c r="F295" s="102">
        <v>0</v>
      </c>
      <c r="G295" s="102">
        <v>0</v>
      </c>
      <c r="H295" s="102">
        <v>0</v>
      </c>
      <c r="I295" s="102">
        <v>6.0380875667542364</v>
      </c>
      <c r="J295" s="102">
        <v>5.6157587545566496</v>
      </c>
      <c r="K295" s="102">
        <v>6.4089289907256557</v>
      </c>
      <c r="L295" s="102">
        <v>7.1554553054694034</v>
      </c>
      <c r="M295" s="102">
        <v>5.9893681522734736</v>
      </c>
      <c r="N295" s="102">
        <v>6.4958614459332118</v>
      </c>
      <c r="O295" s="102">
        <v>5.4800436866198554</v>
      </c>
      <c r="P295" s="102">
        <v>4.9342257023710365</v>
      </c>
      <c r="Q295" s="102">
        <v>5.2079642397702379</v>
      </c>
      <c r="R295" s="102">
        <v>6.3785071557879469</v>
      </c>
      <c r="S295" s="102">
        <v>6.9516002346835783</v>
      </c>
      <c r="T295" s="102">
        <v>6.7593296389811863</v>
      </c>
      <c r="U295" s="102">
        <v>6.5427557505170686</v>
      </c>
      <c r="V295" s="102">
        <v>3.4524667421603086</v>
      </c>
      <c r="W295" s="102">
        <v>2.7710289746673502</v>
      </c>
      <c r="X295" s="102">
        <v>4.5345630842583526</v>
      </c>
      <c r="Y295" s="102">
        <v>4.0550474335606568</v>
      </c>
      <c r="DA295" s="131" t="s">
        <v>2831</v>
      </c>
    </row>
    <row r="296" spans="1:105" ht="12" customHeight="1" x14ac:dyDescent="0.25">
      <c r="A296" s="103" t="s">
        <v>52</v>
      </c>
      <c r="B296" s="105">
        <v>0</v>
      </c>
      <c r="C296" s="105">
        <v>0</v>
      </c>
      <c r="D296" s="105">
        <v>0</v>
      </c>
      <c r="E296" s="105">
        <v>0</v>
      </c>
      <c r="F296" s="105">
        <v>0</v>
      </c>
      <c r="G296" s="105">
        <v>0</v>
      </c>
      <c r="H296" s="105">
        <v>0</v>
      </c>
      <c r="I296" s="105">
        <v>8.0543488111575616</v>
      </c>
      <c r="J296" s="105">
        <v>6.8444069890388972</v>
      </c>
      <c r="K296" s="105">
        <v>6.4344412696789846</v>
      </c>
      <c r="L296" s="105">
        <v>7.2049249455262538</v>
      </c>
      <c r="M296" s="105">
        <v>6.4544059573537726</v>
      </c>
      <c r="N296" s="105">
        <v>6.9408740095901846</v>
      </c>
      <c r="O296" s="105">
        <v>7.9130237607853937</v>
      </c>
      <c r="P296" s="105">
        <v>7.8750431117844872</v>
      </c>
      <c r="Q296" s="105">
        <v>7.3756060835063151</v>
      </c>
      <c r="R296" s="105">
        <v>6.7685548624949785</v>
      </c>
      <c r="S296" s="105">
        <v>6.7839054519059729</v>
      </c>
      <c r="T296" s="105">
        <v>7.8004745909262851</v>
      </c>
      <c r="U296" s="105">
        <v>7.5234420077138866</v>
      </c>
      <c r="V296" s="105">
        <v>6.7638160257809199</v>
      </c>
      <c r="W296" s="105">
        <v>6.380089605814077</v>
      </c>
      <c r="X296" s="105">
        <v>7.1430167399072824</v>
      </c>
      <c r="Y296" s="105">
        <v>5.537659299788543</v>
      </c>
      <c r="DA296" s="132" t="s">
        <v>2832</v>
      </c>
    </row>
    <row r="297" spans="1:105" ht="12" customHeight="1" x14ac:dyDescent="0.25">
      <c r="A297" s="106" t="s">
        <v>124</v>
      </c>
      <c r="B297" s="102">
        <v>17.145795871308575</v>
      </c>
      <c r="C297" s="102">
        <v>16.445846901905849</v>
      </c>
      <c r="D297" s="102">
        <v>16.403792964146476</v>
      </c>
      <c r="E297" s="102">
        <v>16.038085813116258</v>
      </c>
      <c r="F297" s="102">
        <v>17.112181492492208</v>
      </c>
      <c r="G297" s="102">
        <v>17.684110260004463</v>
      </c>
      <c r="H297" s="102">
        <v>18.911208173558027</v>
      </c>
      <c r="I297" s="102">
        <v>19.011325020267808</v>
      </c>
      <c r="J297" s="102">
        <v>17.776602150609399</v>
      </c>
      <c r="K297" s="102">
        <v>19.218810604787549</v>
      </c>
      <c r="L297" s="102">
        <v>18.892815050667949</v>
      </c>
      <c r="M297" s="102">
        <v>18.59825503455135</v>
      </c>
      <c r="N297" s="102">
        <v>18.568604334664684</v>
      </c>
      <c r="O297" s="102">
        <v>18.268828927257221</v>
      </c>
      <c r="P297" s="102">
        <v>19.509875837791292</v>
      </c>
      <c r="Q297" s="102">
        <v>17.596894552748015</v>
      </c>
      <c r="R297" s="102">
        <v>18.91027692033526</v>
      </c>
      <c r="S297" s="102">
        <v>17.868297935489579</v>
      </c>
      <c r="T297" s="102">
        <v>16.694084431946791</v>
      </c>
      <c r="U297" s="102">
        <v>16.228328629098595</v>
      </c>
      <c r="V297" s="102">
        <v>13.706343581712437</v>
      </c>
      <c r="W297" s="102">
        <v>12.215291424240693</v>
      </c>
      <c r="X297" s="102">
        <v>11.339477075828652</v>
      </c>
      <c r="Y297" s="102">
        <v>10.296765625851233</v>
      </c>
      <c r="DA297" s="131" t="s">
        <v>2833</v>
      </c>
    </row>
    <row r="298" spans="1:105" ht="12" customHeight="1" x14ac:dyDescent="0.25">
      <c r="A298" s="107" t="s">
        <v>123</v>
      </c>
      <c r="B298" s="105">
        <v>0</v>
      </c>
      <c r="C298" s="105">
        <v>0</v>
      </c>
      <c r="D298" s="105">
        <v>0</v>
      </c>
      <c r="E298" s="105">
        <v>12.199844332860845</v>
      </c>
      <c r="F298" s="105">
        <v>12.974162796556522</v>
      </c>
      <c r="G298" s="105">
        <v>13.491751319203722</v>
      </c>
      <c r="H298" s="105">
        <v>14.489998655982699</v>
      </c>
      <c r="I298" s="105">
        <v>14.745638029537181</v>
      </c>
      <c r="J298" s="105">
        <v>13.53562013267242</v>
      </c>
      <c r="K298" s="105">
        <v>14.725109081515233</v>
      </c>
      <c r="L298" s="105">
        <v>14.538174782734812</v>
      </c>
      <c r="M298" s="105">
        <v>14.296393572418348</v>
      </c>
      <c r="N298" s="105">
        <v>14.427542648375967</v>
      </c>
      <c r="O298" s="105">
        <v>13.834847954273954</v>
      </c>
      <c r="P298" s="105">
        <v>14.75194354710438</v>
      </c>
      <c r="Q298" s="105">
        <v>13.622273355007907</v>
      </c>
      <c r="R298" s="105">
        <v>15.181145727432062</v>
      </c>
      <c r="S298" s="105">
        <v>14.683355051970771</v>
      </c>
      <c r="T298" s="105">
        <v>13.759386748809144</v>
      </c>
      <c r="U298" s="105">
        <v>13.657329651131253</v>
      </c>
      <c r="V298" s="105">
        <v>11.306121510441473</v>
      </c>
      <c r="W298" s="105">
        <v>10.103869411127398</v>
      </c>
      <c r="X298" s="105">
        <v>9.6504154786127572</v>
      </c>
      <c r="Y298" s="105">
        <v>8.8885835958666117</v>
      </c>
      <c r="DA298" s="132" t="s">
        <v>2834</v>
      </c>
    </row>
    <row r="299" spans="1:105" ht="12" customHeight="1" x14ac:dyDescent="0.25">
      <c r="A299" s="108" t="s">
        <v>50</v>
      </c>
      <c r="B299" s="99">
        <v>0</v>
      </c>
      <c r="C299" s="99">
        <v>0</v>
      </c>
      <c r="D299" s="99">
        <v>0</v>
      </c>
      <c r="E299" s="99">
        <v>6.7261238591603858</v>
      </c>
      <c r="F299" s="99">
        <v>6.7893399674224053</v>
      </c>
      <c r="G299" s="99">
        <v>7.1655205338304704</v>
      </c>
      <c r="H299" s="99">
        <v>7.7784032115787651</v>
      </c>
      <c r="I299" s="99">
        <v>8.2653937727268403</v>
      </c>
      <c r="J299" s="99">
        <v>7.0427411161621674</v>
      </c>
      <c r="K299" s="99">
        <v>7.8311142983364777</v>
      </c>
      <c r="L299" s="99">
        <v>7.7574236213581207</v>
      </c>
      <c r="M299" s="99">
        <v>7.3809736025205668</v>
      </c>
      <c r="N299" s="99">
        <v>7.4575626914999811</v>
      </c>
      <c r="O299" s="99">
        <v>6.1052143223521078</v>
      </c>
      <c r="P299" s="99">
        <v>6.062926745451839</v>
      </c>
      <c r="Q299" s="99">
        <v>5.9247124967221554</v>
      </c>
      <c r="R299" s="99">
        <v>7.6577309760297219</v>
      </c>
      <c r="S299" s="99">
        <v>7.699881267678423</v>
      </c>
      <c r="T299" s="99">
        <v>6.6023220734563921</v>
      </c>
      <c r="U299" s="99">
        <v>6.5221167472079076</v>
      </c>
      <c r="V299" s="99">
        <v>3.9018062758673553</v>
      </c>
      <c r="W299" s="99">
        <v>3.0787332189493615</v>
      </c>
      <c r="X299" s="99">
        <v>3.9062114603427478</v>
      </c>
      <c r="Y299" s="99">
        <v>3.925568875391158</v>
      </c>
      <c r="DA299" s="63" t="s">
        <v>2835</v>
      </c>
    </row>
    <row r="300" spans="1:105" ht="12" customHeight="1" x14ac:dyDescent="0.25">
      <c r="A300" s="108" t="s">
        <v>52</v>
      </c>
      <c r="B300" s="99">
        <v>0</v>
      </c>
      <c r="C300" s="99">
        <v>0</v>
      </c>
      <c r="D300" s="99">
        <v>0</v>
      </c>
      <c r="E300" s="99">
        <v>5.4737204737004603</v>
      </c>
      <c r="F300" s="99">
        <v>6.1848228291341174</v>
      </c>
      <c r="G300" s="99">
        <v>6.3262307853732498</v>
      </c>
      <c r="H300" s="99">
        <v>6.7115954444039332</v>
      </c>
      <c r="I300" s="99">
        <v>6.4802442568103418</v>
      </c>
      <c r="J300" s="99">
        <v>6.492879016510253</v>
      </c>
      <c r="K300" s="99">
        <v>6.8939947831787567</v>
      </c>
      <c r="L300" s="99">
        <v>6.7807511613766902</v>
      </c>
      <c r="M300" s="99">
        <v>6.9154199698977807</v>
      </c>
      <c r="N300" s="99">
        <v>6.9699799568759877</v>
      </c>
      <c r="O300" s="99">
        <v>7.7296336319218453</v>
      </c>
      <c r="P300" s="99">
        <v>8.6890168016525422</v>
      </c>
      <c r="Q300" s="99">
        <v>7.6975608582857538</v>
      </c>
      <c r="R300" s="99">
        <v>7.5234147514023437</v>
      </c>
      <c r="S300" s="99">
        <v>6.9834737842923467</v>
      </c>
      <c r="T300" s="99">
        <v>7.1570646753527525</v>
      </c>
      <c r="U300" s="99">
        <v>7.1352129039233452</v>
      </c>
      <c r="V300" s="99">
        <v>7.4043152345741197</v>
      </c>
      <c r="W300" s="99">
        <v>7.0251361921780386</v>
      </c>
      <c r="X300" s="99">
        <v>5.744204018270012</v>
      </c>
      <c r="Y300" s="99">
        <v>4.9630147204754547</v>
      </c>
      <c r="DA300" s="63" t="s">
        <v>2836</v>
      </c>
    </row>
    <row r="301" spans="1:105" ht="12" customHeight="1" x14ac:dyDescent="0.25">
      <c r="A301" s="106" t="s">
        <v>122</v>
      </c>
      <c r="B301" s="102">
        <v>15.537485011132306</v>
      </c>
      <c r="C301" s="102">
        <v>14.719316226516224</v>
      </c>
      <c r="D301" s="102">
        <v>14.751732108000578</v>
      </c>
      <c r="E301" s="102">
        <v>14.833343930477257</v>
      </c>
      <c r="F301" s="102">
        <v>15.47618153396404</v>
      </c>
      <c r="G301" s="102">
        <v>16.031253807985262</v>
      </c>
      <c r="H301" s="102">
        <v>16.687612670156074</v>
      </c>
      <c r="I301" s="102">
        <v>17.001076897488698</v>
      </c>
      <c r="J301" s="102">
        <v>16.145657777769742</v>
      </c>
      <c r="K301" s="102">
        <v>16.934364269170722</v>
      </c>
      <c r="L301" s="102">
        <v>16.528809841690528</v>
      </c>
      <c r="M301" s="102">
        <v>16.14480944111218</v>
      </c>
      <c r="N301" s="102">
        <v>16.731266732381997</v>
      </c>
      <c r="O301" s="102">
        <v>16.655230774366224</v>
      </c>
      <c r="P301" s="102">
        <v>17.034703112313402</v>
      </c>
      <c r="Q301" s="102">
        <v>16.737042234572083</v>
      </c>
      <c r="R301" s="102">
        <v>16.708562981334168</v>
      </c>
      <c r="S301" s="102">
        <v>16.626607492881586</v>
      </c>
      <c r="T301" s="102">
        <v>16.229690118157471</v>
      </c>
      <c r="U301" s="102">
        <v>15.968761118282325</v>
      </c>
      <c r="V301" s="102">
        <v>13.593931781630049</v>
      </c>
      <c r="W301" s="102">
        <v>12.34842695388506</v>
      </c>
      <c r="X301" s="102">
        <v>10.236222641294976</v>
      </c>
      <c r="Y301" s="102">
        <v>9.7259115196425352</v>
      </c>
      <c r="DA301" s="131" t="s">
        <v>2837</v>
      </c>
    </row>
    <row r="302" spans="1:105" ht="12" customHeight="1" x14ac:dyDescent="0.25">
      <c r="A302" s="107" t="s">
        <v>121</v>
      </c>
      <c r="B302" s="105">
        <v>12.386641298154293</v>
      </c>
      <c r="C302" s="105">
        <v>11.612968189260057</v>
      </c>
      <c r="D302" s="105">
        <v>11.736542130336412</v>
      </c>
      <c r="E302" s="105">
        <v>11.883557531684199</v>
      </c>
      <c r="F302" s="105">
        <v>12.32507433650806</v>
      </c>
      <c r="G302" s="105">
        <v>12.886031914510202</v>
      </c>
      <c r="H302" s="105">
        <v>13.490393559371553</v>
      </c>
      <c r="I302" s="105">
        <v>13.87699933391233</v>
      </c>
      <c r="J302" s="105">
        <v>12.995687309562248</v>
      </c>
      <c r="K302" s="105">
        <v>13.704133595499336</v>
      </c>
      <c r="L302" s="105">
        <v>13.410855065542279</v>
      </c>
      <c r="M302" s="105">
        <v>13.041027779478796</v>
      </c>
      <c r="N302" s="105">
        <v>13.56624688336737</v>
      </c>
      <c r="O302" s="105">
        <v>13.199474016443485</v>
      </c>
      <c r="P302" s="105">
        <v>13.441424597712302</v>
      </c>
      <c r="Q302" s="105">
        <v>13.407037798368115</v>
      </c>
      <c r="R302" s="105">
        <v>13.812946947764916</v>
      </c>
      <c r="S302" s="105">
        <v>13.92617125025261</v>
      </c>
      <c r="T302" s="105">
        <v>13.554361230790395</v>
      </c>
      <c r="U302" s="105">
        <v>13.465278877171235</v>
      </c>
      <c r="V302" s="105">
        <v>11.152528651212842</v>
      </c>
      <c r="W302" s="105">
        <v>10.10826966761258</v>
      </c>
      <c r="X302" s="105">
        <v>8.5526430453939213</v>
      </c>
      <c r="Y302" s="105">
        <v>8.2751897706406901</v>
      </c>
      <c r="DA302" s="132" t="s">
        <v>2838</v>
      </c>
    </row>
    <row r="303" spans="1:105" ht="12" customHeight="1" x14ac:dyDescent="0.25">
      <c r="A303" s="108" t="s">
        <v>53</v>
      </c>
      <c r="B303" s="99">
        <v>6.5045211185237202</v>
      </c>
      <c r="C303" s="99">
        <v>5.9131038117720722</v>
      </c>
      <c r="D303" s="99">
        <v>6.0822636422973906</v>
      </c>
      <c r="E303" s="99">
        <v>6.2360203080355738</v>
      </c>
      <c r="F303" s="99">
        <v>6.1183087552700277</v>
      </c>
      <c r="G303" s="99">
        <v>6.5089529263379919</v>
      </c>
      <c r="H303" s="99">
        <v>6.8883743896737952</v>
      </c>
      <c r="I303" s="99">
        <v>7.4200300187343879</v>
      </c>
      <c r="J303" s="99">
        <v>6.4318624474785562</v>
      </c>
      <c r="K303" s="99">
        <v>6.956335086918231</v>
      </c>
      <c r="L303" s="99">
        <v>6.8369744761060556</v>
      </c>
      <c r="M303" s="99">
        <v>6.4354740674637601</v>
      </c>
      <c r="N303" s="99">
        <v>6.7210464785091562</v>
      </c>
      <c r="O303" s="99">
        <v>5.5871458989772638</v>
      </c>
      <c r="P303" s="99">
        <v>5.3244377058408086</v>
      </c>
      <c r="Q303" s="99">
        <v>5.6509404207163039</v>
      </c>
      <c r="R303" s="99">
        <v>6.8377043971469833</v>
      </c>
      <c r="S303" s="99">
        <v>7.1913961596787814</v>
      </c>
      <c r="T303" s="99">
        <v>6.4368479700040302</v>
      </c>
      <c r="U303" s="99">
        <v>6.3903404383154498</v>
      </c>
      <c r="V303" s="99">
        <v>3.8474047478914581</v>
      </c>
      <c r="W303" s="99">
        <v>3.0850618898191544</v>
      </c>
      <c r="X303" s="99">
        <v>3.4527505979510886</v>
      </c>
      <c r="Y303" s="99">
        <v>3.655633363094307</v>
      </c>
      <c r="DA303" s="63" t="s">
        <v>2839</v>
      </c>
    </row>
    <row r="304" spans="1:105" ht="12" customHeight="1" x14ac:dyDescent="0.25">
      <c r="A304" s="108" t="s">
        <v>52</v>
      </c>
      <c r="B304" s="99">
        <v>5.8821201796305704</v>
      </c>
      <c r="C304" s="99">
        <v>5.6998643774879847</v>
      </c>
      <c r="D304" s="99">
        <v>5.6542784880390222</v>
      </c>
      <c r="E304" s="99">
        <v>5.6475372236486256</v>
      </c>
      <c r="F304" s="99">
        <v>6.2067655812380309</v>
      </c>
      <c r="G304" s="99">
        <v>6.3770789881722125</v>
      </c>
      <c r="H304" s="99">
        <v>6.6020191696977601</v>
      </c>
      <c r="I304" s="99">
        <v>6.4569693151779433</v>
      </c>
      <c r="J304" s="99">
        <v>6.5638248620836928</v>
      </c>
      <c r="K304" s="99">
        <v>6.7477985085811039</v>
      </c>
      <c r="L304" s="99">
        <v>6.5738805894362224</v>
      </c>
      <c r="M304" s="99">
        <v>6.6055537120150349</v>
      </c>
      <c r="N304" s="99">
        <v>6.8452004048582147</v>
      </c>
      <c r="O304" s="99">
        <v>7.6123281174662232</v>
      </c>
      <c r="P304" s="99">
        <v>8.1169868918714929</v>
      </c>
      <c r="Q304" s="99">
        <v>7.7560973776518143</v>
      </c>
      <c r="R304" s="99">
        <v>6.9752425506179314</v>
      </c>
      <c r="S304" s="99">
        <v>6.7347750905738302</v>
      </c>
      <c r="T304" s="99">
        <v>7.1175132607863656</v>
      </c>
      <c r="U304" s="99">
        <v>7.0749384388557868</v>
      </c>
      <c r="V304" s="99">
        <v>7.3051239033213857</v>
      </c>
      <c r="W304" s="99">
        <v>7.0232077777934254</v>
      </c>
      <c r="X304" s="99">
        <v>5.0998924474428309</v>
      </c>
      <c r="Y304" s="99">
        <v>4.6195564075463826</v>
      </c>
      <c r="DA304" s="63" t="s">
        <v>2840</v>
      </c>
    </row>
    <row r="305" spans="1:105" ht="12" customHeight="1" x14ac:dyDescent="0.25">
      <c r="A305" s="121" t="s">
        <v>54</v>
      </c>
      <c r="B305" s="123">
        <v>2.4784024028383627</v>
      </c>
      <c r="C305" s="123">
        <v>2.455632050077817</v>
      </c>
      <c r="D305" s="123">
        <v>2.4035684955649841</v>
      </c>
      <c r="E305" s="123">
        <v>2.6016186369476695</v>
      </c>
      <c r="F305" s="123">
        <v>2.6163598409906776</v>
      </c>
      <c r="G305" s="123">
        <v>2.7157281295125153</v>
      </c>
      <c r="H305" s="123">
        <v>2.6376124916741355</v>
      </c>
      <c r="I305" s="123">
        <v>2.5894599360815267</v>
      </c>
      <c r="J305" s="123">
        <v>2.2618081092447593</v>
      </c>
      <c r="K305" s="123">
        <v>2.349008673172579</v>
      </c>
      <c r="L305" s="123">
        <v>2.3168565647921935</v>
      </c>
      <c r="M305" s="123">
        <v>2.1750142117075253</v>
      </c>
      <c r="N305" s="123">
        <v>2.2501357031873548</v>
      </c>
      <c r="O305" s="123">
        <v>2.2570465056640505</v>
      </c>
      <c r="P305" s="123">
        <v>2.2933738329228039</v>
      </c>
      <c r="Q305" s="123">
        <v>2.3922754356493297</v>
      </c>
      <c r="R305" s="123">
        <v>2.3781197841212252</v>
      </c>
      <c r="S305" s="123">
        <v>2.3629816251696036</v>
      </c>
      <c r="T305" s="123">
        <v>2.3320278558563845</v>
      </c>
      <c r="U305" s="123">
        <v>2.2953673304348032</v>
      </c>
      <c r="V305" s="123">
        <v>2.3633251407612899</v>
      </c>
      <c r="W305" s="123">
        <v>2.2691129828586387</v>
      </c>
      <c r="X305" s="123">
        <v>1.6526204581387982</v>
      </c>
      <c r="Y305" s="123">
        <v>1.6441056031353241</v>
      </c>
      <c r="DA305" s="130" t="s">
        <v>2841</v>
      </c>
    </row>
    <row r="306" spans="1:105" ht="12" customHeight="1" x14ac:dyDescent="0.25">
      <c r="A306" s="97" t="s">
        <v>202</v>
      </c>
      <c r="B306" s="99">
        <v>0</v>
      </c>
      <c r="C306" s="99">
        <v>0</v>
      </c>
      <c r="D306" s="99">
        <v>0</v>
      </c>
      <c r="E306" s="99">
        <v>0</v>
      </c>
      <c r="F306" s="99">
        <v>0</v>
      </c>
      <c r="G306" s="99">
        <v>0</v>
      </c>
      <c r="H306" s="99">
        <v>0</v>
      </c>
      <c r="I306" s="99">
        <v>0</v>
      </c>
      <c r="J306" s="99">
        <v>0</v>
      </c>
      <c r="K306" s="99">
        <v>0</v>
      </c>
      <c r="L306" s="99">
        <v>0</v>
      </c>
      <c r="M306" s="99">
        <v>0</v>
      </c>
      <c r="N306" s="99">
        <v>0</v>
      </c>
      <c r="O306" s="99">
        <v>0</v>
      </c>
      <c r="P306" s="99">
        <v>0</v>
      </c>
      <c r="Q306" s="99">
        <v>0</v>
      </c>
      <c r="R306" s="99">
        <v>0</v>
      </c>
      <c r="S306" s="99">
        <v>0</v>
      </c>
      <c r="T306" s="99">
        <v>0</v>
      </c>
      <c r="U306" s="99">
        <v>0</v>
      </c>
      <c r="V306" s="99">
        <v>0</v>
      </c>
      <c r="W306" s="99">
        <v>0</v>
      </c>
      <c r="X306" s="99">
        <v>0</v>
      </c>
      <c r="Y306" s="99">
        <v>0</v>
      </c>
      <c r="DA306" s="63" t="s">
        <v>2842</v>
      </c>
    </row>
    <row r="307" spans="1:105" ht="12" customHeight="1" x14ac:dyDescent="0.25">
      <c r="A307" s="97" t="s">
        <v>50</v>
      </c>
      <c r="B307" s="99">
        <v>3.0702371462267521</v>
      </c>
      <c r="C307" s="99">
        <v>2.9690624318866923</v>
      </c>
      <c r="D307" s="99">
        <v>2.9455644499456275</v>
      </c>
      <c r="E307" s="99">
        <v>3.2734122332141493</v>
      </c>
      <c r="F307" s="99">
        <v>3.2528054427195774</v>
      </c>
      <c r="G307" s="99">
        <v>3.1953396470447775</v>
      </c>
      <c r="H307" s="99">
        <v>3.3227567379835268</v>
      </c>
      <c r="I307" s="99">
        <v>3.2683846725629557</v>
      </c>
      <c r="J307" s="99">
        <v>2.7710362808030542</v>
      </c>
      <c r="K307" s="99">
        <v>2.969433388973977</v>
      </c>
      <c r="L307" s="99">
        <v>2.8391432627077631</v>
      </c>
      <c r="M307" s="99">
        <v>2.8375424132241962</v>
      </c>
      <c r="N307" s="99">
        <v>2.8613326507647017</v>
      </c>
      <c r="O307" s="99">
        <v>2.8348726371421149</v>
      </c>
      <c r="P307" s="99">
        <v>3.0889500168993922</v>
      </c>
      <c r="Q307" s="99">
        <v>2.9693969909916174</v>
      </c>
      <c r="R307" s="99">
        <v>3.1733740700245421</v>
      </c>
      <c r="S307" s="99">
        <v>3.1209727358569905</v>
      </c>
      <c r="T307" s="99">
        <v>3.1013013240232961</v>
      </c>
      <c r="U307" s="99">
        <v>3.2418880020475584</v>
      </c>
      <c r="V307" s="99">
        <v>2.994529823683838</v>
      </c>
      <c r="W307" s="99">
        <v>2.8375181243373579</v>
      </c>
      <c r="X307" s="99">
        <v>2.5743648154907866</v>
      </c>
      <c r="Y307" s="99">
        <v>2.3254869939564649</v>
      </c>
      <c r="DA307" s="63" t="s">
        <v>2843</v>
      </c>
    </row>
    <row r="308" spans="1:105" ht="12" customHeight="1" x14ac:dyDescent="0.25">
      <c r="A308" s="109" t="s">
        <v>120</v>
      </c>
      <c r="B308" s="110">
        <v>2.4555891279737714</v>
      </c>
      <c r="C308" s="110">
        <v>2.4349225168458681</v>
      </c>
      <c r="D308" s="110">
        <v>2.3796270466563758</v>
      </c>
      <c r="E308" s="110">
        <v>2.5704745653228338</v>
      </c>
      <c r="F308" s="110">
        <v>2.5844018823250754</v>
      </c>
      <c r="G308" s="110">
        <v>2.6896391742375352</v>
      </c>
      <c r="H308" s="110">
        <v>2.5964518710397106</v>
      </c>
      <c r="I308" s="110">
        <v>2.5419487823492766</v>
      </c>
      <c r="J308" s="110">
        <v>2.2236751678789175</v>
      </c>
      <c r="K308" s="110">
        <v>2.3001183585457596</v>
      </c>
      <c r="L308" s="110">
        <v>2.2753993512583044</v>
      </c>
      <c r="M308" s="110">
        <v>2.121949684959187</v>
      </c>
      <c r="N308" s="110">
        <v>2.2009630276548924</v>
      </c>
      <c r="O308" s="110">
        <v>2.2107267566655153</v>
      </c>
      <c r="P308" s="110">
        <v>2.2286863622956865</v>
      </c>
      <c r="Q308" s="110">
        <v>2.3456935369363001</v>
      </c>
      <c r="R308" s="110">
        <v>2.3134251578729574</v>
      </c>
      <c r="S308" s="110">
        <v>2.3015504811331131</v>
      </c>
      <c r="T308" s="110">
        <v>2.2707986836615843</v>
      </c>
      <c r="U308" s="110">
        <v>2.220757912985635</v>
      </c>
      <c r="V308" s="110">
        <v>2.3145749944795129</v>
      </c>
      <c r="W308" s="110">
        <v>2.22568948666571</v>
      </c>
      <c r="X308" s="110">
        <v>1.5796606697245843</v>
      </c>
      <c r="Y308" s="110">
        <v>1.5884303356977314</v>
      </c>
      <c r="DA308" s="60" t="s">
        <v>2844</v>
      </c>
    </row>
    <row r="310" spans="1:105" ht="12" customHeight="1" x14ac:dyDescent="0.25">
      <c r="A310" s="116" t="str">
        <f>RES_hh_SLD!$A$278</f>
        <v>Thermal energy service per surface area (kWh useful / sqm)</v>
      </c>
      <c r="B310" s="118">
        <f t="shared" ref="B310:Q310" si="136">B311+B314+B316+B329</f>
        <v>92.352209674881578</v>
      </c>
      <c r="C310" s="118">
        <f t="shared" si="136"/>
        <v>101.79320599909624</v>
      </c>
      <c r="D310" s="118">
        <f t="shared" si="136"/>
        <v>86.212238704152369</v>
      </c>
      <c r="E310" s="118">
        <f t="shared" si="136"/>
        <v>98.716095859999371</v>
      </c>
      <c r="F310" s="118">
        <f t="shared" si="136"/>
        <v>92.354426257364125</v>
      </c>
      <c r="G310" s="118">
        <f t="shared" si="136"/>
        <v>82.884085049971461</v>
      </c>
      <c r="H310" s="118">
        <f t="shared" si="136"/>
        <v>73.289058174706142</v>
      </c>
      <c r="I310" s="118">
        <f t="shared" si="136"/>
        <v>91.752129228971867</v>
      </c>
      <c r="J310" s="118">
        <f t="shared" si="136"/>
        <v>90.706406016645346</v>
      </c>
      <c r="K310" s="118">
        <f t="shared" si="136"/>
        <v>86.114822850170896</v>
      </c>
      <c r="L310" s="118">
        <f t="shared" si="136"/>
        <v>108.61809565345571</v>
      </c>
      <c r="M310" s="118">
        <f t="shared" si="136"/>
        <v>80.202458446119095</v>
      </c>
      <c r="N310" s="118">
        <f t="shared" si="136"/>
        <v>90.280405143433669</v>
      </c>
      <c r="O310" s="118">
        <f t="shared" si="136"/>
        <v>101.6763793900916</v>
      </c>
      <c r="P310" s="118">
        <f t="shared" si="136"/>
        <v>76.992069948288801</v>
      </c>
      <c r="Q310" s="118">
        <f t="shared" si="136"/>
        <v>87.299927415404483</v>
      </c>
      <c r="R310" s="118">
        <f t="shared" ref="R310:V310" si="137">R311+R314+R316+R329</f>
        <v>94.81700685616326</v>
      </c>
      <c r="S310" s="118">
        <f t="shared" si="137"/>
        <v>89.280266347069983</v>
      </c>
      <c r="T310" s="118">
        <f t="shared" si="137"/>
        <v>86.885615148974722</v>
      </c>
      <c r="U310" s="118">
        <f t="shared" si="137"/>
        <v>86.415546500367796</v>
      </c>
      <c r="V310" s="118">
        <f t="shared" si="137"/>
        <v>79.023329749989117</v>
      </c>
      <c r="W310" s="118">
        <f t="shared" ref="W310:Y310" si="138">W311+W314+W316+W329</f>
        <v>92.089387354529052</v>
      </c>
      <c r="X310" s="118">
        <f t="shared" si="138"/>
        <v>81.044159512440146</v>
      </c>
      <c r="Y310" s="118">
        <f t="shared" si="138"/>
        <v>81.635153438243947</v>
      </c>
      <c r="DA310" s="129" t="s">
        <v>2990</v>
      </c>
    </row>
    <row r="311" spans="1:105" ht="12" customHeight="1" x14ac:dyDescent="0.25">
      <c r="A311" s="121" t="s">
        <v>57</v>
      </c>
      <c r="B311" s="123">
        <f t="shared" ref="B311:Q311" si="139">SUM(B312:B313)</f>
        <v>80.392474309935281</v>
      </c>
      <c r="C311" s="123">
        <f t="shared" si="139"/>
        <v>90.292014521371016</v>
      </c>
      <c r="D311" s="123">
        <f t="shared" si="139"/>
        <v>74.68335876447442</v>
      </c>
      <c r="E311" s="123">
        <f t="shared" si="139"/>
        <v>86.83529674081079</v>
      </c>
      <c r="F311" s="123">
        <f t="shared" si="139"/>
        <v>79.99893046888316</v>
      </c>
      <c r="G311" s="123">
        <f t="shared" si="139"/>
        <v>70.003324253061891</v>
      </c>
      <c r="H311" s="123">
        <f t="shared" si="139"/>
        <v>59.721674580628523</v>
      </c>
      <c r="I311" s="123">
        <f t="shared" si="139"/>
        <v>78.088833257754686</v>
      </c>
      <c r="J311" s="123">
        <f t="shared" si="139"/>
        <v>77.841309387075995</v>
      </c>
      <c r="K311" s="123">
        <f t="shared" si="139"/>
        <v>72.539197258667997</v>
      </c>
      <c r="L311" s="123">
        <f t="shared" si="139"/>
        <v>95.116699426695007</v>
      </c>
      <c r="M311" s="123">
        <f t="shared" si="139"/>
        <v>67.142090019518477</v>
      </c>
      <c r="N311" s="123">
        <f t="shared" si="139"/>
        <v>76.728340404584358</v>
      </c>
      <c r="O311" s="123">
        <f t="shared" si="139"/>
        <v>88.08588299662955</v>
      </c>
      <c r="P311" s="123">
        <f t="shared" si="139"/>
        <v>63.047285181064801</v>
      </c>
      <c r="Q311" s="123">
        <f t="shared" si="139"/>
        <v>73.332276916768762</v>
      </c>
      <c r="R311" s="123">
        <f t="shared" ref="R311:V311" si="140">SUM(R312:R313)</f>
        <v>80.659870299550974</v>
      </c>
      <c r="S311" s="123">
        <f t="shared" si="140"/>
        <v>75.078529375378906</v>
      </c>
      <c r="T311" s="123">
        <f t="shared" si="140"/>
        <v>72.811518617266984</v>
      </c>
      <c r="U311" s="123">
        <f t="shared" si="140"/>
        <v>72.391612426786125</v>
      </c>
      <c r="V311" s="123">
        <f t="shared" si="140"/>
        <v>66.398643407411186</v>
      </c>
      <c r="W311" s="123">
        <f t="shared" ref="W311:Y311" si="141">SUM(W312:W313)</f>
        <v>80.208323220271026</v>
      </c>
      <c r="X311" s="123">
        <f t="shared" si="141"/>
        <v>70.577659950496511</v>
      </c>
      <c r="Y311" s="123">
        <f t="shared" si="141"/>
        <v>71.649220086993822</v>
      </c>
      <c r="DA311" s="130" t="s">
        <v>2991</v>
      </c>
    </row>
    <row r="312" spans="1:105" ht="12" customHeight="1" x14ac:dyDescent="0.25">
      <c r="A312" s="97" t="s">
        <v>199</v>
      </c>
      <c r="B312" s="99">
        <v>79.61206412408805</v>
      </c>
      <c r="C312" s="99">
        <v>89.43477186716035</v>
      </c>
      <c r="D312" s="99">
        <v>73.991575321789298</v>
      </c>
      <c r="E312" s="99">
        <v>86.044909526164005</v>
      </c>
      <c r="F312" s="99">
        <v>79.271461690285619</v>
      </c>
      <c r="G312" s="99">
        <v>69.376961498335362</v>
      </c>
      <c r="H312" s="99">
        <v>59.199240236740522</v>
      </c>
      <c r="I312" s="99">
        <v>77.415143747127118</v>
      </c>
      <c r="J312" s="99">
        <v>77.171703901668394</v>
      </c>
      <c r="K312" s="99">
        <v>71.92315965070776</v>
      </c>
      <c r="L312" s="99">
        <v>94.31978550087706</v>
      </c>
      <c r="M312" s="99">
        <v>66.587173824082285</v>
      </c>
      <c r="N312" s="99">
        <v>76.099815664527014</v>
      </c>
      <c r="O312" s="99">
        <v>87.370827097948364</v>
      </c>
      <c r="P312" s="99">
        <v>62.539030417871786</v>
      </c>
      <c r="Q312" s="99">
        <v>72.746081316677532</v>
      </c>
      <c r="R312" s="99">
        <v>80.018245515956124</v>
      </c>
      <c r="S312" s="99">
        <v>74.485256577814255</v>
      </c>
      <c r="T312" s="99">
        <v>72.237814542372263</v>
      </c>
      <c r="U312" s="99">
        <v>71.81973949721349</v>
      </c>
      <c r="V312" s="99">
        <v>65.897286946022149</v>
      </c>
      <c r="W312" s="99">
        <v>79.59924301493966</v>
      </c>
      <c r="X312" s="99">
        <v>70.061734731312356</v>
      </c>
      <c r="Y312" s="99">
        <v>71.128912177130275</v>
      </c>
      <c r="DA312" s="63" t="s">
        <v>2992</v>
      </c>
    </row>
    <row r="313" spans="1:105" ht="12" customHeight="1" x14ac:dyDescent="0.25">
      <c r="A313" s="97" t="s">
        <v>53</v>
      </c>
      <c r="B313" s="99">
        <v>0.7804101858472261</v>
      </c>
      <c r="C313" s="99">
        <v>0.85724265421066292</v>
      </c>
      <c r="D313" s="99">
        <v>0.69178344268512715</v>
      </c>
      <c r="E313" s="99">
        <v>0.79038721464678519</v>
      </c>
      <c r="F313" s="99">
        <v>0.72746877859754255</v>
      </c>
      <c r="G313" s="99">
        <v>0.62636275472652536</v>
      </c>
      <c r="H313" s="99">
        <v>0.52243434388800447</v>
      </c>
      <c r="I313" s="99">
        <v>0.67368951062757232</v>
      </c>
      <c r="J313" s="99">
        <v>0.66960548540760489</v>
      </c>
      <c r="K313" s="99">
        <v>0.61603760796023233</v>
      </c>
      <c r="L313" s="99">
        <v>0.79691392581795206</v>
      </c>
      <c r="M313" s="99">
        <v>0.55491619543618742</v>
      </c>
      <c r="N313" s="99">
        <v>0.6285247400573416</v>
      </c>
      <c r="O313" s="99">
        <v>0.71505589868117969</v>
      </c>
      <c r="P313" s="99">
        <v>0.50825476319301355</v>
      </c>
      <c r="Q313" s="99">
        <v>0.58619560009122407</v>
      </c>
      <c r="R313" s="99">
        <v>0.64162478359485275</v>
      </c>
      <c r="S313" s="99">
        <v>0.59327279756465734</v>
      </c>
      <c r="T313" s="99">
        <v>0.57370407489472197</v>
      </c>
      <c r="U313" s="99">
        <v>0.57187292957264013</v>
      </c>
      <c r="V313" s="99">
        <v>0.50135646138902967</v>
      </c>
      <c r="W313" s="99">
        <v>0.60908020533136253</v>
      </c>
      <c r="X313" s="99">
        <v>0.51592521918415235</v>
      </c>
      <c r="Y313" s="99">
        <v>0.52030790986354902</v>
      </c>
      <c r="DA313" s="63" t="s">
        <v>2993</v>
      </c>
    </row>
    <row r="314" spans="1:105" ht="12" customHeight="1" x14ac:dyDescent="0.25">
      <c r="A314" s="121" t="s">
        <v>92</v>
      </c>
      <c r="B314" s="123">
        <f t="shared" ref="B314:Y314" si="142">B315</f>
        <v>3.1407399000322883E-2</v>
      </c>
      <c r="C314" s="123">
        <f t="shared" si="142"/>
        <v>4.1571411666965652E-2</v>
      </c>
      <c r="D314" s="123">
        <f t="shared" si="142"/>
        <v>4.9044497183175821E-2</v>
      </c>
      <c r="E314" s="123">
        <f t="shared" si="142"/>
        <v>0.1379119057644819</v>
      </c>
      <c r="F314" s="123">
        <f t="shared" si="142"/>
        <v>7.2361013630558815E-2</v>
      </c>
      <c r="G314" s="123">
        <f t="shared" si="142"/>
        <v>0.11826649725831682</v>
      </c>
      <c r="H314" s="123">
        <f t="shared" si="142"/>
        <v>0.34678449849519055</v>
      </c>
      <c r="I314" s="123">
        <f t="shared" si="142"/>
        <v>0.17774116587981348</v>
      </c>
      <c r="J314" s="123">
        <f t="shared" si="142"/>
        <v>0.23384158877690556</v>
      </c>
      <c r="K314" s="123">
        <f t="shared" si="142"/>
        <v>0.29509290670976313</v>
      </c>
      <c r="L314" s="123">
        <f t="shared" si="142"/>
        <v>0.43268270849507862</v>
      </c>
      <c r="M314" s="123">
        <f t="shared" si="142"/>
        <v>0.36133933136557644</v>
      </c>
      <c r="N314" s="123">
        <f t="shared" si="142"/>
        <v>0.36796810234900207</v>
      </c>
      <c r="O314" s="123">
        <f t="shared" si="142"/>
        <v>0.37511526833354791</v>
      </c>
      <c r="P314" s="123">
        <f t="shared" si="142"/>
        <v>0.29002651013807046</v>
      </c>
      <c r="Q314" s="123">
        <f t="shared" si="142"/>
        <v>0.40373182209454384</v>
      </c>
      <c r="R314" s="123">
        <f t="shared" si="142"/>
        <v>0.34336677240262492</v>
      </c>
      <c r="S314" s="123">
        <f t="shared" si="142"/>
        <v>0.33292483075348989</v>
      </c>
      <c r="T314" s="123">
        <f t="shared" si="142"/>
        <v>0.3323094883531833</v>
      </c>
      <c r="U314" s="123">
        <f t="shared" si="142"/>
        <v>0.34837253117305816</v>
      </c>
      <c r="V314" s="123">
        <f t="shared" si="142"/>
        <v>0.556990127561653</v>
      </c>
      <c r="W314" s="123">
        <f t="shared" si="142"/>
        <v>0.69655292856758366</v>
      </c>
      <c r="X314" s="123">
        <f t="shared" si="142"/>
        <v>0.81780823093634791</v>
      </c>
      <c r="Y314" s="123">
        <f t="shared" si="142"/>
        <v>0.8199991975676264</v>
      </c>
      <c r="DA314" s="130" t="s">
        <v>2994</v>
      </c>
    </row>
    <row r="315" spans="1:105" ht="12" customHeight="1" x14ac:dyDescent="0.25">
      <c r="A315" s="97" t="s">
        <v>53</v>
      </c>
      <c r="B315" s="99">
        <f>RES_hhdet_tess!B86</f>
        <v>3.1407399000322883E-2</v>
      </c>
      <c r="C315" s="99">
        <f>RES_hhdet_tess!C86</f>
        <v>4.1571411666965652E-2</v>
      </c>
      <c r="D315" s="99">
        <f>RES_hhdet_tess!D86</f>
        <v>4.9044497183175821E-2</v>
      </c>
      <c r="E315" s="99">
        <f>RES_hhdet_tess!E86</f>
        <v>0.1379119057644819</v>
      </c>
      <c r="F315" s="99">
        <f>RES_hhdet_tess!F86</f>
        <v>7.2361013630558815E-2</v>
      </c>
      <c r="G315" s="99">
        <f>RES_hhdet_tess!G86</f>
        <v>0.11826649725831682</v>
      </c>
      <c r="H315" s="99">
        <f>RES_hhdet_tess!H86</f>
        <v>0.34678449849519055</v>
      </c>
      <c r="I315" s="99">
        <f>RES_hhdet_tess!I86</f>
        <v>0.17774116587981348</v>
      </c>
      <c r="J315" s="99">
        <f>RES_hhdet_tess!J86</f>
        <v>0.23384158877690556</v>
      </c>
      <c r="K315" s="99">
        <f>RES_hhdet_tess!K86</f>
        <v>0.29509290670976313</v>
      </c>
      <c r="L315" s="99">
        <f>RES_hhdet_tess!L86</f>
        <v>0.43268270849507862</v>
      </c>
      <c r="M315" s="99">
        <f>RES_hhdet_tess!M86</f>
        <v>0.36133933136557644</v>
      </c>
      <c r="N315" s="99">
        <f>RES_hhdet_tess!N86</f>
        <v>0.36796810234900207</v>
      </c>
      <c r="O315" s="99">
        <f>RES_hhdet_tess!O86</f>
        <v>0.37511526833354791</v>
      </c>
      <c r="P315" s="99">
        <f>RES_hhdet_tess!P86</f>
        <v>0.29002651013807046</v>
      </c>
      <c r="Q315" s="99">
        <f>RES_hhdet_tess!Q86</f>
        <v>0.40373182209454384</v>
      </c>
      <c r="R315" s="99">
        <f>RES_hhdet_tess!R86</f>
        <v>0.34336677240262492</v>
      </c>
      <c r="S315" s="99">
        <f>RES_hhdet_tess!S86</f>
        <v>0.33292483075348989</v>
      </c>
      <c r="T315" s="99">
        <f>RES_hhdet_tess!T86</f>
        <v>0.3323094883531833</v>
      </c>
      <c r="U315" s="99">
        <f>RES_hhdet_tess!U86</f>
        <v>0.34837253117305816</v>
      </c>
      <c r="V315" s="99">
        <f>RES_hhdet_tess!V86</f>
        <v>0.556990127561653</v>
      </c>
      <c r="W315" s="99">
        <f>RES_hhdet_tess!W86</f>
        <v>0.69655292856758366</v>
      </c>
      <c r="X315" s="99">
        <f>RES_hhdet_tess!X86</f>
        <v>0.81780823093634791</v>
      </c>
      <c r="Y315" s="99">
        <f>RES_hhdet_tess!Y86</f>
        <v>0.8199991975676264</v>
      </c>
      <c r="DA315" s="63" t="s">
        <v>2995</v>
      </c>
    </row>
    <row r="316" spans="1:105" ht="12" customHeight="1" x14ac:dyDescent="0.25">
      <c r="A316" s="121" t="s">
        <v>55</v>
      </c>
      <c r="B316" s="123">
        <v>10.077444412332964</v>
      </c>
      <c r="C316" s="123">
        <v>9.6208602007925776</v>
      </c>
      <c r="D316" s="123">
        <v>9.675050769144713</v>
      </c>
      <c r="E316" s="123">
        <v>9.7828575162885958</v>
      </c>
      <c r="F316" s="123">
        <v>10.306102410453114</v>
      </c>
      <c r="G316" s="123">
        <v>10.703168511907633</v>
      </c>
      <c r="H316" s="123">
        <v>11.218497800445657</v>
      </c>
      <c r="I316" s="123">
        <v>11.520539977859764</v>
      </c>
      <c r="J316" s="123">
        <v>10.913759772651456</v>
      </c>
      <c r="K316" s="123">
        <v>11.496922816101602</v>
      </c>
      <c r="L316" s="123">
        <v>11.30589229635045</v>
      </c>
      <c r="M316" s="123">
        <v>11.043861734549717</v>
      </c>
      <c r="N316" s="123">
        <v>11.467207013869738</v>
      </c>
      <c r="O316" s="123">
        <v>11.487516331046089</v>
      </c>
      <c r="P316" s="123">
        <v>11.895211648292648</v>
      </c>
      <c r="Q316" s="123">
        <v>11.71394898651862</v>
      </c>
      <c r="R316" s="123">
        <v>11.964227183936375</v>
      </c>
      <c r="S316" s="123">
        <v>12.013143503534508</v>
      </c>
      <c r="T316" s="123">
        <v>11.890007190113911</v>
      </c>
      <c r="U316" s="123">
        <v>11.833987863657949</v>
      </c>
      <c r="V316" s="123">
        <v>10.139236153411368</v>
      </c>
      <c r="W316" s="123">
        <v>9.3034631913828729</v>
      </c>
      <c r="X316" s="123">
        <v>8.2687932859779529</v>
      </c>
      <c r="Y316" s="123">
        <v>7.7727396688429478</v>
      </c>
      <c r="DA316" s="130" t="s">
        <v>2996</v>
      </c>
    </row>
    <row r="317" spans="1:105" ht="12" customHeight="1" x14ac:dyDescent="0.25">
      <c r="A317" s="97" t="s">
        <v>132</v>
      </c>
      <c r="B317" s="99">
        <v>8.936987283667218</v>
      </c>
      <c r="C317" s="99">
        <v>9.3516788512721849</v>
      </c>
      <c r="D317" s="99">
        <v>8.1358511078783824</v>
      </c>
      <c r="E317" s="99">
        <v>8.9380856435891367</v>
      </c>
      <c r="F317" s="99">
        <v>10.138963693492782</v>
      </c>
      <c r="G317" s="99">
        <v>9.2743671789465729</v>
      </c>
      <c r="H317" s="99">
        <v>8.6586361576155912</v>
      </c>
      <c r="I317" s="99">
        <v>12.158482699522956</v>
      </c>
      <c r="J317" s="99">
        <v>10.696622739625649</v>
      </c>
      <c r="K317" s="99">
        <v>10.937658528759396</v>
      </c>
      <c r="L317" s="99">
        <v>12.314323320993559</v>
      </c>
      <c r="M317" s="99">
        <v>10.728566412857878</v>
      </c>
      <c r="N317" s="99">
        <v>11.587822573670719</v>
      </c>
      <c r="O317" s="99">
        <v>11.895564609583611</v>
      </c>
      <c r="P317" s="99">
        <v>11.46009954149198</v>
      </c>
      <c r="Q317" s="99">
        <v>11.177008739965407</v>
      </c>
      <c r="R317" s="99">
        <v>11.516717045505112</v>
      </c>
      <c r="S317" s="99">
        <v>12.044279008095806</v>
      </c>
      <c r="T317" s="99">
        <v>12.968143283373244</v>
      </c>
      <c r="U317" s="99">
        <v>12.540794208262685</v>
      </c>
      <c r="V317" s="99">
        <v>9.4288010651114185</v>
      </c>
      <c r="W317" s="99">
        <v>8.5370511989777125</v>
      </c>
      <c r="X317" s="99">
        <v>11.025175321892373</v>
      </c>
      <c r="Y317" s="99">
        <v>9.0315135600675891</v>
      </c>
      <c r="DA317" s="63" t="s">
        <v>2997</v>
      </c>
    </row>
    <row r="318" spans="1:105" ht="12" customHeight="1" x14ac:dyDescent="0.25">
      <c r="A318" s="97" t="s">
        <v>131</v>
      </c>
      <c r="B318" s="99">
        <v>0</v>
      </c>
      <c r="C318" s="99">
        <v>0</v>
      </c>
      <c r="D318" s="99">
        <v>0</v>
      </c>
      <c r="E318" s="99">
        <v>0</v>
      </c>
      <c r="F318" s="99">
        <v>0</v>
      </c>
      <c r="G318" s="99">
        <v>0</v>
      </c>
      <c r="H318" s="99">
        <v>0</v>
      </c>
      <c r="I318" s="99">
        <v>12.169070363344565</v>
      </c>
      <c r="J318" s="99">
        <v>10.710673058610801</v>
      </c>
      <c r="K318" s="99">
        <v>10.936506791892421</v>
      </c>
      <c r="L318" s="99">
        <v>12.306272825793554</v>
      </c>
      <c r="M318" s="99">
        <v>10.724413835732438</v>
      </c>
      <c r="N318" s="99">
        <v>11.588753154318335</v>
      </c>
      <c r="O318" s="99">
        <v>11.903142406774919</v>
      </c>
      <c r="P318" s="99">
        <v>11.467741839099794</v>
      </c>
      <c r="Q318" s="99">
        <v>11.189331260148824</v>
      </c>
      <c r="R318" s="99">
        <v>11.523010618863676</v>
      </c>
      <c r="S318" s="99">
        <v>12.050299350999554</v>
      </c>
      <c r="T318" s="99">
        <v>12.977035490297826</v>
      </c>
      <c r="U318" s="99">
        <v>12.552352535008096</v>
      </c>
      <c r="V318" s="99">
        <v>9.4408635736273041</v>
      </c>
      <c r="W318" s="99">
        <v>8.5461345802065658</v>
      </c>
      <c r="X318" s="99">
        <v>10.99988949211699</v>
      </c>
      <c r="Y318" s="99">
        <v>9.012182457043636</v>
      </c>
      <c r="DA318" s="63" t="s">
        <v>2998</v>
      </c>
    </row>
    <row r="319" spans="1:105" ht="12" customHeight="1" x14ac:dyDescent="0.25">
      <c r="A319" s="100" t="s">
        <v>199</v>
      </c>
      <c r="B319" s="102">
        <v>0</v>
      </c>
      <c r="C319" s="102">
        <v>0</v>
      </c>
      <c r="D319" s="102">
        <v>0</v>
      </c>
      <c r="E319" s="102">
        <v>0</v>
      </c>
      <c r="F319" s="102">
        <v>0</v>
      </c>
      <c r="G319" s="102">
        <v>0</v>
      </c>
      <c r="H319" s="102">
        <v>0</v>
      </c>
      <c r="I319" s="102">
        <v>4.1147215521870004</v>
      </c>
      <c r="J319" s="102">
        <v>3.8662660695719047</v>
      </c>
      <c r="K319" s="102">
        <v>4.5020655222134396</v>
      </c>
      <c r="L319" s="102">
        <v>5.1013478802672987</v>
      </c>
      <c r="M319" s="102">
        <v>4.2700078783786637</v>
      </c>
      <c r="N319" s="102">
        <v>4.64787914472815</v>
      </c>
      <c r="O319" s="102">
        <v>3.9901186459895261</v>
      </c>
      <c r="P319" s="102">
        <v>3.5926987273153057</v>
      </c>
      <c r="Q319" s="102">
        <v>3.8137251766425093</v>
      </c>
      <c r="R319" s="102">
        <v>4.7544557563686984</v>
      </c>
      <c r="S319" s="102">
        <v>5.266393899093579</v>
      </c>
      <c r="T319" s="102">
        <v>5.1765608993715393</v>
      </c>
      <c r="U319" s="102">
        <v>5.0289105272942063</v>
      </c>
      <c r="V319" s="102">
        <v>2.6770475478463833</v>
      </c>
      <c r="W319" s="102">
        <v>2.1660449743924883</v>
      </c>
      <c r="X319" s="102">
        <v>3.8568727522097084</v>
      </c>
      <c r="Y319" s="102">
        <v>3.4745231572550939</v>
      </c>
      <c r="DA319" s="131" t="s">
        <v>2999</v>
      </c>
    </row>
    <row r="320" spans="1:105" ht="12" customHeight="1" x14ac:dyDescent="0.25">
      <c r="A320" s="103" t="s">
        <v>52</v>
      </c>
      <c r="B320" s="105">
        <v>0</v>
      </c>
      <c r="C320" s="105">
        <v>0</v>
      </c>
      <c r="D320" s="105">
        <v>0</v>
      </c>
      <c r="E320" s="105">
        <v>0</v>
      </c>
      <c r="F320" s="105">
        <v>0</v>
      </c>
      <c r="G320" s="105">
        <v>0</v>
      </c>
      <c r="H320" s="105">
        <v>0</v>
      </c>
      <c r="I320" s="105">
        <v>8.0543488111575616</v>
      </c>
      <c r="J320" s="105">
        <v>6.8444069890388972</v>
      </c>
      <c r="K320" s="105">
        <v>6.4344412696789846</v>
      </c>
      <c r="L320" s="105">
        <v>7.2049249455262538</v>
      </c>
      <c r="M320" s="105">
        <v>6.4544059573537726</v>
      </c>
      <c r="N320" s="105">
        <v>6.9408740095901846</v>
      </c>
      <c r="O320" s="105">
        <v>7.9130237607853937</v>
      </c>
      <c r="P320" s="105">
        <v>7.8750431117844872</v>
      </c>
      <c r="Q320" s="105">
        <v>7.3756060835063151</v>
      </c>
      <c r="R320" s="105">
        <v>6.7685548624949785</v>
      </c>
      <c r="S320" s="105">
        <v>6.7839054519059729</v>
      </c>
      <c r="T320" s="105">
        <v>7.8004745909262851</v>
      </c>
      <c r="U320" s="105">
        <v>7.5234420077138866</v>
      </c>
      <c r="V320" s="105">
        <v>6.7638160257809199</v>
      </c>
      <c r="W320" s="105">
        <v>6.380089605814077</v>
      </c>
      <c r="X320" s="105">
        <v>7.1430167399072824</v>
      </c>
      <c r="Y320" s="105">
        <v>5.537659299788543</v>
      </c>
      <c r="DA320" s="132" t="s">
        <v>3000</v>
      </c>
    </row>
    <row r="321" spans="1:105" ht="12" customHeight="1" x14ac:dyDescent="0.25">
      <c r="A321" s="106" t="s">
        <v>124</v>
      </c>
      <c r="B321" s="102">
        <v>9.8969310677295859</v>
      </c>
      <c r="C321" s="102">
        <v>9.5583879900182591</v>
      </c>
      <c r="D321" s="102">
        <v>9.6247150446622509</v>
      </c>
      <c r="E321" s="102">
        <v>9.5246160316915969</v>
      </c>
      <c r="F321" s="102">
        <v>10.277045932048178</v>
      </c>
      <c r="G321" s="102">
        <v>10.679098681087938</v>
      </c>
      <c r="H321" s="102">
        <v>11.457405473266466</v>
      </c>
      <c r="I321" s="102">
        <v>11.546891231689161</v>
      </c>
      <c r="J321" s="102">
        <v>10.820261303837496</v>
      </c>
      <c r="K321" s="102">
        <v>11.741937082877799</v>
      </c>
      <c r="L321" s="102">
        <v>11.604700712323865</v>
      </c>
      <c r="M321" s="102">
        <v>11.521037225028264</v>
      </c>
      <c r="N321" s="102">
        <v>11.646025722886296</v>
      </c>
      <c r="O321" s="102">
        <v>11.625318193331831</v>
      </c>
      <c r="P321" s="102">
        <v>12.64456779727859</v>
      </c>
      <c r="Q321" s="102">
        <v>11.644232662032669</v>
      </c>
      <c r="R321" s="102">
        <v>12.801113831343597</v>
      </c>
      <c r="S321" s="102">
        <v>12.38610267556227</v>
      </c>
      <c r="T321" s="102">
        <v>11.881241668657482</v>
      </c>
      <c r="U321" s="102">
        <v>11.872545462913211</v>
      </c>
      <c r="V321" s="102">
        <v>10.281584177652791</v>
      </c>
      <c r="W321" s="102">
        <v>9.3467234211591688</v>
      </c>
      <c r="X321" s="102">
        <v>8.8068254461637885</v>
      </c>
      <c r="Y321" s="102">
        <v>8.0783503869225441</v>
      </c>
      <c r="DA321" s="131" t="s">
        <v>3001</v>
      </c>
    </row>
    <row r="322" spans="1:105" ht="12" customHeight="1" x14ac:dyDescent="0.25">
      <c r="A322" s="107" t="s">
        <v>123</v>
      </c>
      <c r="B322" s="105">
        <v>0</v>
      </c>
      <c r="C322" s="105">
        <v>0</v>
      </c>
      <c r="D322" s="105">
        <v>0</v>
      </c>
      <c r="E322" s="105">
        <v>9.5314742661592966</v>
      </c>
      <c r="F322" s="105">
        <v>10.287833871410056</v>
      </c>
      <c r="G322" s="105">
        <v>10.668637221695318</v>
      </c>
      <c r="H322" s="105">
        <v>11.436335284446415</v>
      </c>
      <c r="I322" s="105">
        <v>11.521833509375391</v>
      </c>
      <c r="J322" s="105">
        <v>10.802534299824268</v>
      </c>
      <c r="K322" s="105">
        <v>11.715984676110052</v>
      </c>
      <c r="L322" s="105">
        <v>11.578845252180336</v>
      </c>
      <c r="M322" s="105">
        <v>11.509114927541644</v>
      </c>
      <c r="N322" s="105">
        <v>11.641540965324543</v>
      </c>
      <c r="O322" s="105">
        <v>11.622260365652133</v>
      </c>
      <c r="P322" s="105">
        <v>12.647255328330253</v>
      </c>
      <c r="Q322" s="105">
        <v>11.651771094602722</v>
      </c>
      <c r="R322" s="105">
        <v>12.812187351882894</v>
      </c>
      <c r="S322" s="105">
        <v>12.402427569120585</v>
      </c>
      <c r="T322" s="105">
        <v>11.89736773725938</v>
      </c>
      <c r="U322" s="105">
        <v>11.896702118486068</v>
      </c>
      <c r="V322" s="105">
        <v>10.308783785661978</v>
      </c>
      <c r="W322" s="105">
        <v>9.3658250345558862</v>
      </c>
      <c r="X322" s="105">
        <v>8.7956043724149264</v>
      </c>
      <c r="Y322" s="105">
        <v>8.0583461737559485</v>
      </c>
      <c r="DA322" s="132" t="s">
        <v>3002</v>
      </c>
    </row>
    <row r="323" spans="1:105" ht="12" customHeight="1" x14ac:dyDescent="0.25">
      <c r="A323" s="108" t="s">
        <v>50</v>
      </c>
      <c r="B323" s="99">
        <v>0</v>
      </c>
      <c r="C323" s="99">
        <v>0</v>
      </c>
      <c r="D323" s="99">
        <v>0</v>
      </c>
      <c r="E323" s="99">
        <v>4.0577537924588363</v>
      </c>
      <c r="F323" s="99">
        <v>4.1030110422759396</v>
      </c>
      <c r="G323" s="99">
        <v>4.342406436322066</v>
      </c>
      <c r="H323" s="99">
        <v>4.7247398400424805</v>
      </c>
      <c r="I323" s="99">
        <v>5.041589252565049</v>
      </c>
      <c r="J323" s="99">
        <v>4.3096552833140134</v>
      </c>
      <c r="K323" s="99">
        <v>4.8219898929312972</v>
      </c>
      <c r="L323" s="99">
        <v>4.7980940908036445</v>
      </c>
      <c r="M323" s="99">
        <v>4.593694957643863</v>
      </c>
      <c r="N323" s="99">
        <v>4.6715610084485553</v>
      </c>
      <c r="O323" s="99">
        <v>3.8926267337302889</v>
      </c>
      <c r="P323" s="99">
        <v>3.9582385266777127</v>
      </c>
      <c r="Q323" s="99">
        <v>3.9542102363169667</v>
      </c>
      <c r="R323" s="99">
        <v>5.2887726004805504</v>
      </c>
      <c r="S323" s="99">
        <v>5.4189537848282399</v>
      </c>
      <c r="T323" s="99">
        <v>4.74030306190663</v>
      </c>
      <c r="U323" s="99">
        <v>4.7614892145627232</v>
      </c>
      <c r="V323" s="99">
        <v>2.9044685510878607</v>
      </c>
      <c r="W323" s="99">
        <v>2.3406888423778471</v>
      </c>
      <c r="X323" s="99">
        <v>3.0514003541449162</v>
      </c>
      <c r="Y323" s="99">
        <v>3.0953314532804925</v>
      </c>
      <c r="DA323" s="63" t="s">
        <v>3003</v>
      </c>
    </row>
    <row r="324" spans="1:105" ht="12" customHeight="1" x14ac:dyDescent="0.25">
      <c r="A324" s="108" t="s">
        <v>52</v>
      </c>
      <c r="B324" s="99">
        <v>0</v>
      </c>
      <c r="C324" s="99">
        <v>0</v>
      </c>
      <c r="D324" s="99">
        <v>0</v>
      </c>
      <c r="E324" s="99">
        <v>5.4737204737004603</v>
      </c>
      <c r="F324" s="99">
        <v>6.1848228291341174</v>
      </c>
      <c r="G324" s="99">
        <v>6.3262307853732498</v>
      </c>
      <c r="H324" s="99">
        <v>6.7115954444039332</v>
      </c>
      <c r="I324" s="99">
        <v>6.4802442568103418</v>
      </c>
      <c r="J324" s="99">
        <v>6.492879016510253</v>
      </c>
      <c r="K324" s="99">
        <v>6.8939947831787567</v>
      </c>
      <c r="L324" s="99">
        <v>6.7807511613766902</v>
      </c>
      <c r="M324" s="99">
        <v>6.9154199698977807</v>
      </c>
      <c r="N324" s="99">
        <v>6.9699799568759877</v>
      </c>
      <c r="O324" s="99">
        <v>7.7296336319218453</v>
      </c>
      <c r="P324" s="99">
        <v>8.6890168016525422</v>
      </c>
      <c r="Q324" s="99">
        <v>7.6975608582857538</v>
      </c>
      <c r="R324" s="99">
        <v>7.5234147514023437</v>
      </c>
      <c r="S324" s="99">
        <v>6.9834737842923467</v>
      </c>
      <c r="T324" s="99">
        <v>7.1570646753527525</v>
      </c>
      <c r="U324" s="99">
        <v>7.1352129039233452</v>
      </c>
      <c r="V324" s="99">
        <v>7.4043152345741197</v>
      </c>
      <c r="W324" s="99">
        <v>7.0251361921780386</v>
      </c>
      <c r="X324" s="99">
        <v>5.744204018270012</v>
      </c>
      <c r="Y324" s="99">
        <v>4.9630147204754547</v>
      </c>
      <c r="DA324" s="63" t="s">
        <v>3004</v>
      </c>
    </row>
    <row r="325" spans="1:105" ht="12" customHeight="1" x14ac:dyDescent="0.25">
      <c r="A325" s="106" t="s">
        <v>122</v>
      </c>
      <c r="B325" s="102">
        <v>10.117759266089113</v>
      </c>
      <c r="C325" s="102">
        <v>9.632374779325632</v>
      </c>
      <c r="D325" s="102">
        <v>9.7161912553858976</v>
      </c>
      <c r="E325" s="102">
        <v>9.833882039745216</v>
      </c>
      <c r="F325" s="102">
        <v>10.31651942403092</v>
      </c>
      <c r="G325" s="102">
        <v>10.752504231592525</v>
      </c>
      <c r="H325" s="102">
        <v>11.252546440260293</v>
      </c>
      <c r="I325" s="102">
        <v>11.496519555086719</v>
      </c>
      <c r="J325" s="102">
        <v>10.934129866415885</v>
      </c>
      <c r="K325" s="102">
        <v>11.486132232486169</v>
      </c>
      <c r="L325" s="102">
        <v>11.233735514041413</v>
      </c>
      <c r="M325" s="102">
        <v>10.997249010303758</v>
      </c>
      <c r="N325" s="102">
        <v>11.441192874469522</v>
      </c>
      <c r="O325" s="102">
        <v>11.455102542770609</v>
      </c>
      <c r="P325" s="102">
        <v>11.814351523476855</v>
      </c>
      <c r="Q325" s="102">
        <v>11.743911229782274</v>
      </c>
      <c r="R325" s="102">
        <v>11.872453305449337</v>
      </c>
      <c r="S325" s="102">
        <v>11.963900775498828</v>
      </c>
      <c r="T325" s="102">
        <v>11.835873247721697</v>
      </c>
      <c r="U325" s="102">
        <v>11.791031192720469</v>
      </c>
      <c r="V325" s="102">
        <v>10.166464405330526</v>
      </c>
      <c r="W325" s="102">
        <v>9.3512440811398587</v>
      </c>
      <c r="X325" s="102">
        <v>7.8018646255046482</v>
      </c>
      <c r="Y325" s="102">
        <v>7.5077345247232401</v>
      </c>
      <c r="DA325" s="131" t="s">
        <v>3005</v>
      </c>
    </row>
    <row r="326" spans="1:105" ht="12" customHeight="1" x14ac:dyDescent="0.25">
      <c r="A326" s="107" t="s">
        <v>121</v>
      </c>
      <c r="B326" s="105">
        <v>10.117759266089111</v>
      </c>
      <c r="C326" s="105">
        <v>9.632093031558389</v>
      </c>
      <c r="D326" s="105">
        <v>9.7158597711465937</v>
      </c>
      <c r="E326" s="105">
        <v>9.83233457925812</v>
      </c>
      <c r="F326" s="105">
        <v>10.316137359235679</v>
      </c>
      <c r="G326" s="105">
        <v>10.754861767822611</v>
      </c>
      <c r="H326" s="105">
        <v>11.250557710507287</v>
      </c>
      <c r="I326" s="105">
        <v>11.483743574688217</v>
      </c>
      <c r="J326" s="105">
        <v>10.92835952096835</v>
      </c>
      <c r="K326" s="105">
        <v>11.480402339899454</v>
      </c>
      <c r="L326" s="105">
        <v>11.230884168603813</v>
      </c>
      <c r="M326" s="105">
        <v>10.995457665086928</v>
      </c>
      <c r="N326" s="105">
        <v>11.436763262728332</v>
      </c>
      <c r="O326" s="105">
        <v>11.451343189535294</v>
      </c>
      <c r="P326" s="105">
        <v>11.814985235476396</v>
      </c>
      <c r="Q326" s="105">
        <v>11.74791826641526</v>
      </c>
      <c r="R326" s="105">
        <v>11.874649962449144</v>
      </c>
      <c r="S326" s="105">
        <v>11.96529484938444</v>
      </c>
      <c r="T326" s="105">
        <v>11.839101846028152</v>
      </c>
      <c r="U326" s="105">
        <v>11.795087779833411</v>
      </c>
      <c r="V326" s="105">
        <v>10.16931266474967</v>
      </c>
      <c r="W326" s="105">
        <v>9.3510114161910405</v>
      </c>
      <c r="X326" s="105">
        <v>7.7721339627396659</v>
      </c>
      <c r="Y326" s="105">
        <v>7.4808130929978915</v>
      </c>
      <c r="DA326" s="132" t="s">
        <v>3006</v>
      </c>
    </row>
    <row r="327" spans="1:105" ht="12" customHeight="1" x14ac:dyDescent="0.25">
      <c r="A327" s="108" t="s">
        <v>53</v>
      </c>
      <c r="B327" s="99">
        <v>4.2356390864585389</v>
      </c>
      <c r="C327" s="99">
        <v>3.9322286540704039</v>
      </c>
      <c r="D327" s="99">
        <v>4.0615812831075706</v>
      </c>
      <c r="E327" s="99">
        <v>4.1847973556094935</v>
      </c>
      <c r="F327" s="99">
        <v>4.1093717779976453</v>
      </c>
      <c r="G327" s="99">
        <v>4.3777827796503983</v>
      </c>
      <c r="H327" s="99">
        <v>4.6485385408095272</v>
      </c>
      <c r="I327" s="99">
        <v>5.0267742595102751</v>
      </c>
      <c r="J327" s="99">
        <v>4.364534658884657</v>
      </c>
      <c r="K327" s="99">
        <v>4.7326038313183485</v>
      </c>
      <c r="L327" s="99">
        <v>4.657003579167589</v>
      </c>
      <c r="M327" s="99">
        <v>4.3899039530718937</v>
      </c>
      <c r="N327" s="99">
        <v>4.5915628578701186</v>
      </c>
      <c r="O327" s="99">
        <v>3.8390150720690741</v>
      </c>
      <c r="P327" s="99">
        <v>3.6979983436049015</v>
      </c>
      <c r="Q327" s="99">
        <v>3.9918208887634457</v>
      </c>
      <c r="R327" s="99">
        <v>4.899407411831211</v>
      </c>
      <c r="S327" s="99">
        <v>5.2305197588106118</v>
      </c>
      <c r="T327" s="99">
        <v>4.7215885852417872</v>
      </c>
      <c r="U327" s="99">
        <v>4.720149340977625</v>
      </c>
      <c r="V327" s="99">
        <v>2.8641887614282848</v>
      </c>
      <c r="W327" s="99">
        <v>2.3278036383976155</v>
      </c>
      <c r="X327" s="99">
        <v>2.6722415152968346</v>
      </c>
      <c r="Y327" s="99">
        <v>2.8612566854515094</v>
      </c>
      <c r="DA327" s="63" t="s">
        <v>3007</v>
      </c>
    </row>
    <row r="328" spans="1:105" ht="12" customHeight="1" x14ac:dyDescent="0.25">
      <c r="A328" s="108" t="s">
        <v>52</v>
      </c>
      <c r="B328" s="99">
        <v>5.8821201796305704</v>
      </c>
      <c r="C328" s="99">
        <v>5.6998643774879847</v>
      </c>
      <c r="D328" s="99">
        <v>5.6542784880390222</v>
      </c>
      <c r="E328" s="99">
        <v>5.6475372236486256</v>
      </c>
      <c r="F328" s="99">
        <v>6.2067655812380309</v>
      </c>
      <c r="G328" s="99">
        <v>6.3770789881722125</v>
      </c>
      <c r="H328" s="99">
        <v>6.6020191696977601</v>
      </c>
      <c r="I328" s="99">
        <v>6.4569693151779433</v>
      </c>
      <c r="J328" s="99">
        <v>6.5638248620836928</v>
      </c>
      <c r="K328" s="99">
        <v>6.7477985085811039</v>
      </c>
      <c r="L328" s="99">
        <v>6.5738805894362224</v>
      </c>
      <c r="M328" s="99">
        <v>6.6055537120150349</v>
      </c>
      <c r="N328" s="99">
        <v>6.8452004048582147</v>
      </c>
      <c r="O328" s="99">
        <v>7.6123281174662232</v>
      </c>
      <c r="P328" s="99">
        <v>8.1169868918714929</v>
      </c>
      <c r="Q328" s="99">
        <v>7.7560973776518143</v>
      </c>
      <c r="R328" s="99">
        <v>6.9752425506179314</v>
      </c>
      <c r="S328" s="99">
        <v>6.7347750905738302</v>
      </c>
      <c r="T328" s="99">
        <v>7.1175132607863656</v>
      </c>
      <c r="U328" s="99">
        <v>7.0749384388557868</v>
      </c>
      <c r="V328" s="99">
        <v>7.3051239033213857</v>
      </c>
      <c r="W328" s="99">
        <v>7.0232077777934254</v>
      </c>
      <c r="X328" s="99">
        <v>5.0998924474428309</v>
      </c>
      <c r="Y328" s="99">
        <v>4.6195564075463826</v>
      </c>
      <c r="DA328" s="63" t="s">
        <v>3008</v>
      </c>
    </row>
    <row r="329" spans="1:105" ht="12" customHeight="1" x14ac:dyDescent="0.25">
      <c r="A329" s="121" t="s">
        <v>54</v>
      </c>
      <c r="B329" s="123">
        <v>1.8508835536130077</v>
      </c>
      <c r="C329" s="123">
        <v>1.8387598652656807</v>
      </c>
      <c r="D329" s="123">
        <v>1.8047846733500521</v>
      </c>
      <c r="E329" s="123">
        <v>1.9600296971354911</v>
      </c>
      <c r="F329" s="123">
        <v>1.9770323643972867</v>
      </c>
      <c r="G329" s="123">
        <v>2.0593257877436142</v>
      </c>
      <c r="H329" s="123">
        <v>2.0021012951367694</v>
      </c>
      <c r="I329" s="123">
        <v>1.965014827477596</v>
      </c>
      <c r="J329" s="123">
        <v>1.7174952681409861</v>
      </c>
      <c r="K329" s="123">
        <v>1.7836098686915265</v>
      </c>
      <c r="L329" s="123">
        <v>1.762821221915178</v>
      </c>
      <c r="M329" s="123">
        <v>1.6551673606853226</v>
      </c>
      <c r="N329" s="123">
        <v>1.7168896226305765</v>
      </c>
      <c r="O329" s="123">
        <v>1.7278647940824083</v>
      </c>
      <c r="P329" s="123">
        <v>1.7595466087932827</v>
      </c>
      <c r="Q329" s="123">
        <v>1.8499696900225628</v>
      </c>
      <c r="R329" s="123">
        <v>1.8495426002732949</v>
      </c>
      <c r="S329" s="123">
        <v>1.8556686374030815</v>
      </c>
      <c r="T329" s="123">
        <v>1.8517798532406502</v>
      </c>
      <c r="U329" s="123">
        <v>1.8415736787506591</v>
      </c>
      <c r="V329" s="123">
        <v>1.9284600616049286</v>
      </c>
      <c r="W329" s="123">
        <v>1.8810480143075716</v>
      </c>
      <c r="X329" s="123">
        <v>1.3798980450293323</v>
      </c>
      <c r="Y329" s="123">
        <v>1.3931944848395477</v>
      </c>
      <c r="DA329" s="130" t="s">
        <v>3009</v>
      </c>
    </row>
    <row r="330" spans="1:105" ht="12" customHeight="1" x14ac:dyDescent="0.25">
      <c r="A330" s="97" t="s">
        <v>202</v>
      </c>
      <c r="B330" s="99">
        <v>0</v>
      </c>
      <c r="C330" s="99">
        <v>0</v>
      </c>
      <c r="D330" s="99">
        <v>0</v>
      </c>
      <c r="E330" s="99">
        <v>0</v>
      </c>
      <c r="F330" s="99">
        <v>0</v>
      </c>
      <c r="G330" s="99">
        <v>0</v>
      </c>
      <c r="H330" s="99">
        <v>0</v>
      </c>
      <c r="I330" s="99">
        <v>0</v>
      </c>
      <c r="J330" s="99">
        <v>0</v>
      </c>
      <c r="K330" s="99">
        <v>0</v>
      </c>
      <c r="L330" s="99">
        <v>0</v>
      </c>
      <c r="M330" s="99">
        <v>0</v>
      </c>
      <c r="N330" s="99">
        <v>0</v>
      </c>
      <c r="O330" s="99">
        <v>0</v>
      </c>
      <c r="P330" s="99">
        <v>0</v>
      </c>
      <c r="Q330" s="99">
        <v>0</v>
      </c>
      <c r="R330" s="99">
        <v>0</v>
      </c>
      <c r="S330" s="99">
        <v>0</v>
      </c>
      <c r="T330" s="99">
        <v>0</v>
      </c>
      <c r="U330" s="99">
        <v>0</v>
      </c>
      <c r="V330" s="99">
        <v>0</v>
      </c>
      <c r="W330" s="99">
        <v>0</v>
      </c>
      <c r="X330" s="99">
        <v>0</v>
      </c>
      <c r="Y330" s="99">
        <v>0</v>
      </c>
      <c r="DA330" s="63" t="s">
        <v>3010</v>
      </c>
    </row>
    <row r="331" spans="1:105" ht="12" customHeight="1" x14ac:dyDescent="0.25">
      <c r="A331" s="97" t="s">
        <v>50</v>
      </c>
      <c r="B331" s="99">
        <v>1.8554891938821561</v>
      </c>
      <c r="C331" s="99">
        <v>1.7981443036031037</v>
      </c>
      <c r="D331" s="99">
        <v>1.7885649315300605</v>
      </c>
      <c r="E331" s="99">
        <v>1.9918151734714027</v>
      </c>
      <c r="F331" s="99">
        <v>1.9826679094768112</v>
      </c>
      <c r="G331" s="99">
        <v>1.9502739353521812</v>
      </c>
      <c r="H331" s="99">
        <v>2.0299024626102447</v>
      </c>
      <c r="I331" s="99">
        <v>1.9974944902642311</v>
      </c>
      <c r="J331" s="99">
        <v>1.6937894506589308</v>
      </c>
      <c r="K331" s="99">
        <v>1.8153410768337268</v>
      </c>
      <c r="L331" s="99">
        <v>1.7359386242057739</v>
      </c>
      <c r="M331" s="99">
        <v>1.7351752033574661</v>
      </c>
      <c r="N331" s="99">
        <v>1.7499567663842257</v>
      </c>
      <c r="O331" s="99">
        <v>1.7339992676426021</v>
      </c>
      <c r="P331" s="99">
        <v>1.8896937421303535</v>
      </c>
      <c r="Q331" s="99">
        <v>1.8170086378581356</v>
      </c>
      <c r="R331" s="99">
        <v>1.9427930632206176</v>
      </c>
      <c r="S331" s="99">
        <v>1.9121831821252202</v>
      </c>
      <c r="T331" s="99">
        <v>1.9019344248287171</v>
      </c>
      <c r="U331" s="99">
        <v>1.9905723899619963</v>
      </c>
      <c r="V331" s="99">
        <v>1.8414098618252053</v>
      </c>
      <c r="W331" s="99">
        <v>1.7479614923040283</v>
      </c>
      <c r="X331" s="99">
        <v>1.5889061344130146</v>
      </c>
      <c r="Y331" s="99">
        <v>1.4373131764031335</v>
      </c>
      <c r="DA331" s="63" t="s">
        <v>3011</v>
      </c>
    </row>
    <row r="332" spans="1:105" ht="12" customHeight="1" x14ac:dyDescent="0.25">
      <c r="A332" s="109" t="s">
        <v>120</v>
      </c>
      <c r="B332" s="110">
        <v>1.8507060213904385</v>
      </c>
      <c r="C332" s="110">
        <v>1.8403981191629704</v>
      </c>
      <c r="D332" s="110">
        <v>1.8055011438641868</v>
      </c>
      <c r="E332" s="110">
        <v>1.958556135676828</v>
      </c>
      <c r="F332" s="110">
        <v>1.9767493857480194</v>
      </c>
      <c r="G332" s="110">
        <v>2.0652577739359654</v>
      </c>
      <c r="H332" s="110">
        <v>2.0004311164645645</v>
      </c>
      <c r="I332" s="110">
        <v>1.9627419006435776</v>
      </c>
      <c r="J332" s="110">
        <v>1.7192704498739726</v>
      </c>
      <c r="K332" s="110">
        <v>1.7811094061695627</v>
      </c>
      <c r="L332" s="110">
        <v>1.7649550644925058</v>
      </c>
      <c r="M332" s="110">
        <v>1.6487592133825608</v>
      </c>
      <c r="N332" s="110">
        <v>1.7142292691438177</v>
      </c>
      <c r="O332" s="110">
        <v>1.727373041875184</v>
      </c>
      <c r="P332" s="110">
        <v>1.7489644809788669</v>
      </c>
      <c r="Q332" s="110">
        <v>1.8526301146405402</v>
      </c>
      <c r="R332" s="110">
        <v>1.8419565941934879</v>
      </c>
      <c r="S332" s="110">
        <v>1.8510884344323186</v>
      </c>
      <c r="T332" s="110">
        <v>1.8477878750596788</v>
      </c>
      <c r="U332" s="110">
        <v>1.82982886706555</v>
      </c>
      <c r="V332" s="110">
        <v>1.9351832531273212</v>
      </c>
      <c r="W332" s="110">
        <v>1.891215202567897</v>
      </c>
      <c r="X332" s="110">
        <v>1.3633542106606564</v>
      </c>
      <c r="Y332" s="110">
        <v>1.3895895728403527</v>
      </c>
      <c r="DA332" s="60" t="s">
        <v>3012</v>
      </c>
    </row>
    <row r="334" spans="1:105" ht="12" customHeight="1" x14ac:dyDescent="0.25">
      <c r="A334" s="116" t="str">
        <f>RES_hh_SLD!$A$299</f>
        <v>CO2 emissions per surface area (kg CO2 / sqm)</v>
      </c>
      <c r="B334" s="118">
        <f t="shared" ref="B334:Q334" si="143">B335+B338+B340+B353</f>
        <v>0.32695324584307661</v>
      </c>
      <c r="C334" s="118">
        <f t="shared" si="143"/>
        <v>0.31968018623828293</v>
      </c>
      <c r="D334" s="118">
        <f t="shared" si="143"/>
        <v>0.33549094044208039</v>
      </c>
      <c r="E334" s="118">
        <f t="shared" si="143"/>
        <v>0.39981806575159046</v>
      </c>
      <c r="F334" s="118">
        <f t="shared" si="143"/>
        <v>0.65624621601686883</v>
      </c>
      <c r="G334" s="118">
        <f t="shared" si="143"/>
        <v>0.76815248084156329</v>
      </c>
      <c r="H334" s="118">
        <f t="shared" si="143"/>
        <v>0.73101062382079374</v>
      </c>
      <c r="I334" s="118">
        <f t="shared" si="143"/>
        <v>0.61704155845706521</v>
      </c>
      <c r="J334" s="118">
        <f t="shared" si="143"/>
        <v>0.51306118978107063</v>
      </c>
      <c r="K334" s="118">
        <f t="shared" si="143"/>
        <v>0.52297755471334184</v>
      </c>
      <c r="L334" s="118">
        <f t="shared" si="143"/>
        <v>0.49423231459239347</v>
      </c>
      <c r="M334" s="118">
        <f t="shared" si="143"/>
        <v>0.49535929110621235</v>
      </c>
      <c r="N334" s="118">
        <f t="shared" si="143"/>
        <v>0.49296683344250769</v>
      </c>
      <c r="O334" s="118">
        <f t="shared" si="143"/>
        <v>0.4888135068724046</v>
      </c>
      <c r="P334" s="118">
        <f t="shared" si="143"/>
        <v>0.54636800922534812</v>
      </c>
      <c r="Q334" s="118">
        <f t="shared" si="143"/>
        <v>0.50074891280221134</v>
      </c>
      <c r="R334" s="118">
        <f t="shared" ref="R334:V334" si="144">R335+R338+R340+R353</f>
        <v>0.53648097003360362</v>
      </c>
      <c r="S334" s="118">
        <f t="shared" si="144"/>
        <v>0.49274381368895376</v>
      </c>
      <c r="T334" s="118">
        <f t="shared" si="144"/>
        <v>0.45043372249096025</v>
      </c>
      <c r="U334" s="118">
        <f t="shared" si="144"/>
        <v>0.43808417222251411</v>
      </c>
      <c r="V334" s="118">
        <f t="shared" si="144"/>
        <v>0.37794397368996335</v>
      </c>
      <c r="W334" s="118">
        <f t="shared" ref="W334:Y334" si="145">W335+W338+W340+W353</f>
        <v>0.34460649945039568</v>
      </c>
      <c r="X334" s="118">
        <f t="shared" si="145"/>
        <v>0.32493641555136521</v>
      </c>
      <c r="Y334" s="118">
        <f t="shared" si="145"/>
        <v>0.30407480968314815</v>
      </c>
      <c r="DA334" s="129" t="s">
        <v>3158</v>
      </c>
    </row>
    <row r="335" spans="1:105" ht="12" customHeight="1" x14ac:dyDescent="0.25">
      <c r="A335" s="121" t="s">
        <v>57</v>
      </c>
      <c r="B335" s="123">
        <f t="shared" ref="B335:Q335" si="146">SUM(B336:B337)</f>
        <v>0</v>
      </c>
      <c r="C335" s="123">
        <f t="shared" si="146"/>
        <v>0</v>
      </c>
      <c r="D335" s="123">
        <f t="shared" si="146"/>
        <v>0</v>
      </c>
      <c r="E335" s="123">
        <f t="shared" si="146"/>
        <v>0</v>
      </c>
      <c r="F335" s="123">
        <f t="shared" si="146"/>
        <v>0</v>
      </c>
      <c r="G335" s="123">
        <f t="shared" si="146"/>
        <v>0</v>
      </c>
      <c r="H335" s="123">
        <f t="shared" si="146"/>
        <v>0</v>
      </c>
      <c r="I335" s="123">
        <f t="shared" si="146"/>
        <v>0</v>
      </c>
      <c r="J335" s="123">
        <f t="shared" si="146"/>
        <v>0</v>
      </c>
      <c r="K335" s="123">
        <f t="shared" si="146"/>
        <v>0</v>
      </c>
      <c r="L335" s="123">
        <f t="shared" si="146"/>
        <v>0</v>
      </c>
      <c r="M335" s="123">
        <f t="shared" si="146"/>
        <v>0</v>
      </c>
      <c r="N335" s="123">
        <f t="shared" si="146"/>
        <v>0</v>
      </c>
      <c r="O335" s="123">
        <f t="shared" si="146"/>
        <v>0</v>
      </c>
      <c r="P335" s="123">
        <f t="shared" si="146"/>
        <v>0</v>
      </c>
      <c r="Q335" s="123">
        <f t="shared" si="146"/>
        <v>0</v>
      </c>
      <c r="R335" s="123">
        <f t="shared" ref="R335:V335" si="147">SUM(R336:R337)</f>
        <v>0</v>
      </c>
      <c r="S335" s="123">
        <f t="shared" si="147"/>
        <v>0</v>
      </c>
      <c r="T335" s="123">
        <f t="shared" si="147"/>
        <v>0</v>
      </c>
      <c r="U335" s="123">
        <f t="shared" si="147"/>
        <v>0</v>
      </c>
      <c r="V335" s="123">
        <f t="shared" si="147"/>
        <v>0</v>
      </c>
      <c r="W335" s="123">
        <f t="shared" ref="W335:Y335" si="148">SUM(W336:W337)</f>
        <v>0</v>
      </c>
      <c r="X335" s="123">
        <f t="shared" si="148"/>
        <v>0</v>
      </c>
      <c r="Y335" s="123">
        <f t="shared" si="148"/>
        <v>0</v>
      </c>
      <c r="DA335" s="130" t="s">
        <v>3159</v>
      </c>
    </row>
    <row r="336" spans="1:105" ht="12" customHeight="1" x14ac:dyDescent="0.25">
      <c r="A336" s="97" t="s">
        <v>199</v>
      </c>
      <c r="B336" s="99">
        <v>0</v>
      </c>
      <c r="C336" s="99">
        <v>0</v>
      </c>
      <c r="D336" s="99">
        <v>0</v>
      </c>
      <c r="E336" s="99">
        <v>0</v>
      </c>
      <c r="F336" s="99">
        <v>0</v>
      </c>
      <c r="G336" s="99">
        <v>0</v>
      </c>
      <c r="H336" s="99">
        <v>0</v>
      </c>
      <c r="I336" s="99">
        <v>0</v>
      </c>
      <c r="J336" s="99">
        <v>0</v>
      </c>
      <c r="K336" s="99">
        <v>0</v>
      </c>
      <c r="L336" s="99">
        <v>0</v>
      </c>
      <c r="M336" s="99">
        <v>0</v>
      </c>
      <c r="N336" s="99">
        <v>0</v>
      </c>
      <c r="O336" s="99">
        <v>0</v>
      </c>
      <c r="P336" s="99">
        <v>0</v>
      </c>
      <c r="Q336" s="99">
        <v>0</v>
      </c>
      <c r="R336" s="99">
        <v>0</v>
      </c>
      <c r="S336" s="99">
        <v>0</v>
      </c>
      <c r="T336" s="99">
        <v>0</v>
      </c>
      <c r="U336" s="99">
        <v>0</v>
      </c>
      <c r="V336" s="99">
        <v>0</v>
      </c>
      <c r="W336" s="99">
        <v>0</v>
      </c>
      <c r="X336" s="99">
        <v>0</v>
      </c>
      <c r="Y336" s="99">
        <v>0</v>
      </c>
      <c r="DA336" s="63" t="s">
        <v>3160</v>
      </c>
    </row>
    <row r="337" spans="1:105" ht="12" customHeight="1" x14ac:dyDescent="0.25">
      <c r="A337" s="97" t="s">
        <v>53</v>
      </c>
      <c r="B337" s="99">
        <v>0</v>
      </c>
      <c r="C337" s="99">
        <v>0</v>
      </c>
      <c r="D337" s="99">
        <v>0</v>
      </c>
      <c r="E337" s="99">
        <v>0</v>
      </c>
      <c r="F337" s="99">
        <v>0</v>
      </c>
      <c r="G337" s="99">
        <v>0</v>
      </c>
      <c r="H337" s="99">
        <v>0</v>
      </c>
      <c r="I337" s="99">
        <v>0</v>
      </c>
      <c r="J337" s="99">
        <v>0</v>
      </c>
      <c r="K337" s="99">
        <v>0</v>
      </c>
      <c r="L337" s="99">
        <v>0</v>
      </c>
      <c r="M337" s="99">
        <v>0</v>
      </c>
      <c r="N337" s="99">
        <v>0</v>
      </c>
      <c r="O337" s="99">
        <v>0</v>
      </c>
      <c r="P337" s="99">
        <v>0</v>
      </c>
      <c r="Q337" s="99">
        <v>0</v>
      </c>
      <c r="R337" s="99">
        <v>0</v>
      </c>
      <c r="S337" s="99">
        <v>0</v>
      </c>
      <c r="T337" s="99">
        <v>0</v>
      </c>
      <c r="U337" s="99">
        <v>0</v>
      </c>
      <c r="V337" s="99">
        <v>0</v>
      </c>
      <c r="W337" s="99">
        <v>0</v>
      </c>
      <c r="X337" s="99">
        <v>0</v>
      </c>
      <c r="Y337" s="99">
        <v>0</v>
      </c>
      <c r="DA337" s="63" t="s">
        <v>3161</v>
      </c>
    </row>
    <row r="338" spans="1:105" ht="12" customHeight="1" x14ac:dyDescent="0.25">
      <c r="A338" s="121" t="s">
        <v>92</v>
      </c>
      <c r="B338" s="123">
        <f t="shared" ref="B338:Y338" si="149">B339</f>
        <v>0</v>
      </c>
      <c r="C338" s="123">
        <f t="shared" si="149"/>
        <v>0</v>
      </c>
      <c r="D338" s="123">
        <f t="shared" si="149"/>
        <v>0</v>
      </c>
      <c r="E338" s="123">
        <f t="shared" si="149"/>
        <v>0</v>
      </c>
      <c r="F338" s="123">
        <f t="shared" si="149"/>
        <v>0</v>
      </c>
      <c r="G338" s="123">
        <f t="shared" si="149"/>
        <v>0</v>
      </c>
      <c r="H338" s="123">
        <f t="shared" si="149"/>
        <v>0</v>
      </c>
      <c r="I338" s="123">
        <f t="shared" si="149"/>
        <v>0</v>
      </c>
      <c r="J338" s="123">
        <f t="shared" si="149"/>
        <v>0</v>
      </c>
      <c r="K338" s="123">
        <f t="shared" si="149"/>
        <v>0</v>
      </c>
      <c r="L338" s="123">
        <f t="shared" si="149"/>
        <v>0</v>
      </c>
      <c r="M338" s="123">
        <f t="shared" si="149"/>
        <v>0</v>
      </c>
      <c r="N338" s="123">
        <f t="shared" si="149"/>
        <v>0</v>
      </c>
      <c r="O338" s="123">
        <f t="shared" si="149"/>
        <v>0</v>
      </c>
      <c r="P338" s="123">
        <f t="shared" si="149"/>
        <v>0</v>
      </c>
      <c r="Q338" s="123">
        <f t="shared" si="149"/>
        <v>0</v>
      </c>
      <c r="R338" s="123">
        <f t="shared" si="149"/>
        <v>0</v>
      </c>
      <c r="S338" s="123">
        <f t="shared" si="149"/>
        <v>0</v>
      </c>
      <c r="T338" s="123">
        <f t="shared" si="149"/>
        <v>0</v>
      </c>
      <c r="U338" s="123">
        <f t="shared" si="149"/>
        <v>0</v>
      </c>
      <c r="V338" s="123">
        <f t="shared" si="149"/>
        <v>0</v>
      </c>
      <c r="W338" s="123">
        <f t="shared" si="149"/>
        <v>0</v>
      </c>
      <c r="X338" s="123">
        <f t="shared" si="149"/>
        <v>0</v>
      </c>
      <c r="Y338" s="123">
        <f t="shared" si="149"/>
        <v>0</v>
      </c>
      <c r="DA338" s="130" t="s">
        <v>3162</v>
      </c>
    </row>
    <row r="339" spans="1:105" ht="12" customHeight="1" x14ac:dyDescent="0.25">
      <c r="A339" s="97" t="s">
        <v>53</v>
      </c>
      <c r="B339" s="99">
        <v>0</v>
      </c>
      <c r="C339" s="99">
        <v>0</v>
      </c>
      <c r="D339" s="99">
        <v>0</v>
      </c>
      <c r="E339" s="99">
        <v>0</v>
      </c>
      <c r="F339" s="99">
        <v>0</v>
      </c>
      <c r="G339" s="99">
        <v>0</v>
      </c>
      <c r="H339" s="99">
        <v>0</v>
      </c>
      <c r="I339" s="99">
        <v>0</v>
      </c>
      <c r="J339" s="99">
        <v>0</v>
      </c>
      <c r="K339" s="99">
        <v>0</v>
      </c>
      <c r="L339" s="99">
        <v>0</v>
      </c>
      <c r="M339" s="99">
        <v>0</v>
      </c>
      <c r="N339" s="99">
        <v>0</v>
      </c>
      <c r="O339" s="99">
        <v>0</v>
      </c>
      <c r="P339" s="99">
        <v>0</v>
      </c>
      <c r="Q339" s="99">
        <v>0</v>
      </c>
      <c r="R339" s="99">
        <v>0</v>
      </c>
      <c r="S339" s="99">
        <v>0</v>
      </c>
      <c r="T339" s="99">
        <v>0</v>
      </c>
      <c r="U339" s="99">
        <v>0</v>
      </c>
      <c r="V339" s="99">
        <v>0</v>
      </c>
      <c r="W339" s="99">
        <v>0</v>
      </c>
      <c r="X339" s="99">
        <v>0</v>
      </c>
      <c r="Y339" s="99">
        <v>0</v>
      </c>
      <c r="DA339" s="63" t="s">
        <v>3163</v>
      </c>
    </row>
    <row r="340" spans="1:105" ht="12" customHeight="1" x14ac:dyDescent="0.25">
      <c r="A340" s="121" t="s">
        <v>55</v>
      </c>
      <c r="B340" s="123">
        <v>0.30106724689287889</v>
      </c>
      <c r="C340" s="123">
        <v>0.2935305008990578</v>
      </c>
      <c r="D340" s="123">
        <v>0.30718468498325818</v>
      </c>
      <c r="E340" s="123">
        <v>0.36687294266953407</v>
      </c>
      <c r="F340" s="123">
        <v>0.62091730717979865</v>
      </c>
      <c r="G340" s="123">
        <v>0.73070589593056123</v>
      </c>
      <c r="H340" s="123">
        <v>0.68823529392950067</v>
      </c>
      <c r="I340" s="123">
        <v>0.56848327688336009</v>
      </c>
      <c r="J340" s="123">
        <v>0.46920807579895779</v>
      </c>
      <c r="K340" s="123">
        <v>0.47370583712506698</v>
      </c>
      <c r="L340" s="123">
        <v>0.44680403061383184</v>
      </c>
      <c r="M340" s="123">
        <v>0.44756097485149687</v>
      </c>
      <c r="N340" s="123">
        <v>0.44456776949007104</v>
      </c>
      <c r="O340" s="123">
        <v>0.4410225747695104</v>
      </c>
      <c r="P340" s="123">
        <v>0.49360478380398098</v>
      </c>
      <c r="Q340" s="123">
        <v>0.45037111700697241</v>
      </c>
      <c r="R340" s="123">
        <v>0.48224983607190686</v>
      </c>
      <c r="S340" s="123">
        <v>0.4395938853532122</v>
      </c>
      <c r="T340" s="123">
        <v>0.39849476898674852</v>
      </c>
      <c r="U340" s="123">
        <v>0.38427671827078153</v>
      </c>
      <c r="V340" s="123">
        <v>0.32917356854539465</v>
      </c>
      <c r="W340" s="123">
        <v>0.29885919699444347</v>
      </c>
      <c r="X340" s="123">
        <v>0.28204290527711917</v>
      </c>
      <c r="Y340" s="123">
        <v>0.26417165671826298</v>
      </c>
      <c r="DA340" s="130" t="s">
        <v>3164</v>
      </c>
    </row>
    <row r="341" spans="1:105" ht="12" customHeight="1" x14ac:dyDescent="0.25">
      <c r="A341" s="97" t="s">
        <v>132</v>
      </c>
      <c r="B341" s="99">
        <v>0</v>
      </c>
      <c r="C341" s="99">
        <v>0</v>
      </c>
      <c r="D341" s="99">
        <v>0</v>
      </c>
      <c r="E341" s="99">
        <v>0</v>
      </c>
      <c r="F341" s="99">
        <v>0</v>
      </c>
      <c r="G341" s="99">
        <v>0</v>
      </c>
      <c r="H341" s="99">
        <v>0</v>
      </c>
      <c r="I341" s="99">
        <v>0</v>
      </c>
      <c r="J341" s="99">
        <v>0</v>
      </c>
      <c r="K341" s="99">
        <v>0</v>
      </c>
      <c r="L341" s="99">
        <v>0</v>
      </c>
      <c r="M341" s="99">
        <v>0</v>
      </c>
      <c r="N341" s="99">
        <v>0</v>
      </c>
      <c r="O341" s="99">
        <v>0</v>
      </c>
      <c r="P341" s="99">
        <v>0</v>
      </c>
      <c r="Q341" s="99">
        <v>0</v>
      </c>
      <c r="R341" s="99">
        <v>0</v>
      </c>
      <c r="S341" s="99">
        <v>0</v>
      </c>
      <c r="T341" s="99">
        <v>0</v>
      </c>
      <c r="U341" s="99">
        <v>0</v>
      </c>
      <c r="V341" s="99">
        <v>0</v>
      </c>
      <c r="W341" s="99">
        <v>0</v>
      </c>
      <c r="X341" s="99">
        <v>0</v>
      </c>
      <c r="Y341" s="99">
        <v>0</v>
      </c>
      <c r="DA341" s="63" t="s">
        <v>3165</v>
      </c>
    </row>
    <row r="342" spans="1:105" ht="12" customHeight="1" x14ac:dyDescent="0.25">
      <c r="A342" s="97" t="s">
        <v>131</v>
      </c>
      <c r="B342" s="99">
        <v>0</v>
      </c>
      <c r="C342" s="99">
        <v>0</v>
      </c>
      <c r="D342" s="99">
        <v>0</v>
      </c>
      <c r="E342" s="99">
        <v>0</v>
      </c>
      <c r="F342" s="99">
        <v>0</v>
      </c>
      <c r="G342" s="99">
        <v>0</v>
      </c>
      <c r="H342" s="99">
        <v>0</v>
      </c>
      <c r="I342" s="99">
        <v>0</v>
      </c>
      <c r="J342" s="99">
        <v>0</v>
      </c>
      <c r="K342" s="99">
        <v>0</v>
      </c>
      <c r="L342" s="99">
        <v>0</v>
      </c>
      <c r="M342" s="99">
        <v>0</v>
      </c>
      <c r="N342" s="99">
        <v>0</v>
      </c>
      <c r="O342" s="99">
        <v>0</v>
      </c>
      <c r="P342" s="99">
        <v>0</v>
      </c>
      <c r="Q342" s="99">
        <v>0</v>
      </c>
      <c r="R342" s="99">
        <v>0</v>
      </c>
      <c r="S342" s="99">
        <v>0</v>
      </c>
      <c r="T342" s="99">
        <v>0</v>
      </c>
      <c r="U342" s="99">
        <v>0</v>
      </c>
      <c r="V342" s="99">
        <v>0</v>
      </c>
      <c r="W342" s="99">
        <v>0</v>
      </c>
      <c r="X342" s="99">
        <v>0</v>
      </c>
      <c r="Y342" s="99">
        <v>0</v>
      </c>
      <c r="DA342" s="63" t="s">
        <v>3166</v>
      </c>
    </row>
    <row r="343" spans="1:105" ht="12" customHeight="1" x14ac:dyDescent="0.25">
      <c r="A343" s="100" t="s">
        <v>199</v>
      </c>
      <c r="B343" s="102">
        <v>0</v>
      </c>
      <c r="C343" s="102">
        <v>0</v>
      </c>
      <c r="D343" s="102">
        <v>0</v>
      </c>
      <c r="E343" s="102">
        <v>0</v>
      </c>
      <c r="F343" s="102">
        <v>0</v>
      </c>
      <c r="G343" s="102">
        <v>0</v>
      </c>
      <c r="H343" s="102">
        <v>0</v>
      </c>
      <c r="I343" s="102">
        <v>0</v>
      </c>
      <c r="J343" s="102">
        <v>0</v>
      </c>
      <c r="K343" s="102">
        <v>0</v>
      </c>
      <c r="L343" s="102">
        <v>0</v>
      </c>
      <c r="M343" s="102">
        <v>0</v>
      </c>
      <c r="N343" s="102">
        <v>0</v>
      </c>
      <c r="O343" s="102">
        <v>0</v>
      </c>
      <c r="P343" s="102">
        <v>0</v>
      </c>
      <c r="Q343" s="102">
        <v>0</v>
      </c>
      <c r="R343" s="102">
        <v>0</v>
      </c>
      <c r="S343" s="102">
        <v>0</v>
      </c>
      <c r="T343" s="102">
        <v>0</v>
      </c>
      <c r="U343" s="102">
        <v>0</v>
      </c>
      <c r="V343" s="102">
        <v>0</v>
      </c>
      <c r="W343" s="102">
        <v>0</v>
      </c>
      <c r="X343" s="102">
        <v>0</v>
      </c>
      <c r="Y343" s="102">
        <v>0</v>
      </c>
      <c r="DA343" s="131" t="s">
        <v>3167</v>
      </c>
    </row>
    <row r="344" spans="1:105" ht="12" customHeight="1" x14ac:dyDescent="0.25">
      <c r="A344" s="103" t="s">
        <v>52</v>
      </c>
      <c r="B344" s="105">
        <v>0</v>
      </c>
      <c r="C344" s="105">
        <v>0</v>
      </c>
      <c r="D344" s="105">
        <v>0</v>
      </c>
      <c r="E344" s="105">
        <v>0</v>
      </c>
      <c r="F344" s="105">
        <v>0</v>
      </c>
      <c r="G344" s="105">
        <v>0</v>
      </c>
      <c r="H344" s="105">
        <v>0</v>
      </c>
      <c r="I344" s="105">
        <v>0</v>
      </c>
      <c r="J344" s="105">
        <v>0</v>
      </c>
      <c r="K344" s="105">
        <v>0</v>
      </c>
      <c r="L344" s="105">
        <v>0</v>
      </c>
      <c r="M344" s="105">
        <v>0</v>
      </c>
      <c r="N344" s="105">
        <v>0</v>
      </c>
      <c r="O344" s="105">
        <v>0</v>
      </c>
      <c r="P344" s="105">
        <v>0</v>
      </c>
      <c r="Q344" s="105">
        <v>0</v>
      </c>
      <c r="R344" s="105">
        <v>0</v>
      </c>
      <c r="S344" s="105">
        <v>0</v>
      </c>
      <c r="T344" s="105">
        <v>0</v>
      </c>
      <c r="U344" s="105">
        <v>0</v>
      </c>
      <c r="V344" s="105">
        <v>0</v>
      </c>
      <c r="W344" s="105">
        <v>0</v>
      </c>
      <c r="X344" s="105">
        <v>0</v>
      </c>
      <c r="Y344" s="105">
        <v>0</v>
      </c>
      <c r="DA344" s="132" t="s">
        <v>3168</v>
      </c>
    </row>
    <row r="345" spans="1:105" ht="12" customHeight="1" x14ac:dyDescent="0.25">
      <c r="A345" s="106" t="s">
        <v>124</v>
      </c>
      <c r="B345" s="102">
        <v>3.8948389901264568</v>
      </c>
      <c r="C345" s="102">
        <v>3.7358385822369335</v>
      </c>
      <c r="D345" s="102">
        <v>3.7262856097355144</v>
      </c>
      <c r="E345" s="102">
        <v>3.6432115733074899</v>
      </c>
      <c r="F345" s="102">
        <v>3.8872031478345317</v>
      </c>
      <c r="G345" s="102">
        <v>4.0171224866626147</v>
      </c>
      <c r="H345" s="102">
        <v>4.2958700487054413</v>
      </c>
      <c r="I345" s="102">
        <v>4.3186125916040377</v>
      </c>
      <c r="J345" s="102">
        <v>4.0381329445324319</v>
      </c>
      <c r="K345" s="102">
        <v>4.3657450169835403</v>
      </c>
      <c r="L345" s="102">
        <v>4.2916918669097317</v>
      </c>
      <c r="M345" s="102">
        <v>4.2247796136486855</v>
      </c>
      <c r="N345" s="102">
        <v>4.2180441606624308</v>
      </c>
      <c r="O345" s="102">
        <v>4.1499471791157507</v>
      </c>
      <c r="P345" s="102">
        <v>4.4318633953126696</v>
      </c>
      <c r="Q345" s="102">
        <v>3.9973105666022399</v>
      </c>
      <c r="R345" s="102">
        <v>4.2956585052233587</v>
      </c>
      <c r="S345" s="102">
        <v>4.0589625590258134</v>
      </c>
      <c r="T345" s="102">
        <v>3.7922282195610344</v>
      </c>
      <c r="U345" s="102">
        <v>3.6864271313860373</v>
      </c>
      <c r="V345" s="102">
        <v>3.1135330080217978</v>
      </c>
      <c r="W345" s="102">
        <v>2.7748255999305163</v>
      </c>
      <c r="X345" s="102">
        <v>2.5758756125452371</v>
      </c>
      <c r="Y345" s="102">
        <v>2.3390132795683667</v>
      </c>
      <c r="DA345" s="131" t="s">
        <v>3169</v>
      </c>
    </row>
    <row r="346" spans="1:105" ht="12" customHeight="1" x14ac:dyDescent="0.25">
      <c r="A346" s="107" t="s">
        <v>123</v>
      </c>
      <c r="B346" s="105">
        <v>0</v>
      </c>
      <c r="C346" s="105">
        <v>0</v>
      </c>
      <c r="D346" s="105">
        <v>0</v>
      </c>
      <c r="E346" s="105">
        <v>1.5279062958468732</v>
      </c>
      <c r="F346" s="105">
        <v>1.5422664669996737</v>
      </c>
      <c r="G346" s="105">
        <v>1.6277196444649304</v>
      </c>
      <c r="H346" s="105">
        <v>1.7669420735422325</v>
      </c>
      <c r="I346" s="105">
        <v>1.8775668494126292</v>
      </c>
      <c r="J346" s="105">
        <v>1.5998290719473982</v>
      </c>
      <c r="K346" s="105">
        <v>1.7789159240101144</v>
      </c>
      <c r="L346" s="105">
        <v>1.762176349827711</v>
      </c>
      <c r="M346" s="105">
        <v>1.6766619635485727</v>
      </c>
      <c r="N346" s="105">
        <v>1.6940599410011359</v>
      </c>
      <c r="O346" s="105">
        <v>1.3868604854655051</v>
      </c>
      <c r="P346" s="105">
        <v>1.3772544394968398</v>
      </c>
      <c r="Q346" s="105">
        <v>1.3458576907554047</v>
      </c>
      <c r="R346" s="105">
        <v>1.7395301685149114</v>
      </c>
      <c r="S346" s="105">
        <v>1.749105028765831</v>
      </c>
      <c r="T346" s="105">
        <v>1.4997834822063543</v>
      </c>
      <c r="U346" s="105">
        <v>1.4815640402957486</v>
      </c>
      <c r="V346" s="105">
        <v>0.88633431362602855</v>
      </c>
      <c r="W346" s="105">
        <v>0.69936503801653704</v>
      </c>
      <c r="X346" s="105">
        <v>0.88733499533145865</v>
      </c>
      <c r="Y346" s="105">
        <v>0.89173222573385558</v>
      </c>
      <c r="DA346" s="132" t="s">
        <v>3170</v>
      </c>
    </row>
    <row r="347" spans="1:105" ht="12" customHeight="1" x14ac:dyDescent="0.25">
      <c r="A347" s="108" t="s">
        <v>50</v>
      </c>
      <c r="B347" s="99">
        <v>0</v>
      </c>
      <c r="C347" s="99">
        <v>0</v>
      </c>
      <c r="D347" s="99">
        <v>0</v>
      </c>
      <c r="E347" s="99">
        <v>1.5279062958468732</v>
      </c>
      <c r="F347" s="99">
        <v>1.5422664669996737</v>
      </c>
      <c r="G347" s="99">
        <v>1.6277196444649304</v>
      </c>
      <c r="H347" s="99">
        <v>1.7669420735422325</v>
      </c>
      <c r="I347" s="99">
        <v>1.8775668494126292</v>
      </c>
      <c r="J347" s="99">
        <v>1.5998290719473982</v>
      </c>
      <c r="K347" s="99">
        <v>1.7789159240101144</v>
      </c>
      <c r="L347" s="99">
        <v>1.762176349827711</v>
      </c>
      <c r="M347" s="99">
        <v>1.6766619635485727</v>
      </c>
      <c r="N347" s="99">
        <v>1.6940599410011359</v>
      </c>
      <c r="O347" s="99">
        <v>1.3868604854655051</v>
      </c>
      <c r="P347" s="99">
        <v>1.3772544394968398</v>
      </c>
      <c r="Q347" s="99">
        <v>1.3458576907554047</v>
      </c>
      <c r="R347" s="99">
        <v>1.7395301685149114</v>
      </c>
      <c r="S347" s="99">
        <v>1.749105028765831</v>
      </c>
      <c r="T347" s="99">
        <v>1.4997834822063543</v>
      </c>
      <c r="U347" s="99">
        <v>1.4815640402957486</v>
      </c>
      <c r="V347" s="99">
        <v>0.88633431362602855</v>
      </c>
      <c r="W347" s="99">
        <v>0.69936503801653704</v>
      </c>
      <c r="X347" s="99">
        <v>0.88733499533145865</v>
      </c>
      <c r="Y347" s="99">
        <v>0.89173222573385558</v>
      </c>
      <c r="DA347" s="63" t="s">
        <v>3171</v>
      </c>
    </row>
    <row r="348" spans="1:105" ht="12" customHeight="1" x14ac:dyDescent="0.25">
      <c r="A348" s="108" t="s">
        <v>52</v>
      </c>
      <c r="B348" s="99">
        <v>0</v>
      </c>
      <c r="C348" s="99">
        <v>0</v>
      </c>
      <c r="D348" s="99">
        <v>0</v>
      </c>
      <c r="E348" s="99">
        <v>0</v>
      </c>
      <c r="F348" s="99">
        <v>0</v>
      </c>
      <c r="G348" s="99">
        <v>0</v>
      </c>
      <c r="H348" s="99">
        <v>0</v>
      </c>
      <c r="I348" s="99">
        <v>0</v>
      </c>
      <c r="J348" s="99">
        <v>0</v>
      </c>
      <c r="K348" s="99">
        <v>0</v>
      </c>
      <c r="L348" s="99">
        <v>0</v>
      </c>
      <c r="M348" s="99">
        <v>0</v>
      </c>
      <c r="N348" s="99">
        <v>0</v>
      </c>
      <c r="O348" s="99">
        <v>0</v>
      </c>
      <c r="P348" s="99">
        <v>0</v>
      </c>
      <c r="Q348" s="99">
        <v>0</v>
      </c>
      <c r="R348" s="99">
        <v>0</v>
      </c>
      <c r="S348" s="99">
        <v>0</v>
      </c>
      <c r="T348" s="99">
        <v>0</v>
      </c>
      <c r="U348" s="99">
        <v>0</v>
      </c>
      <c r="V348" s="99">
        <v>0</v>
      </c>
      <c r="W348" s="99">
        <v>0</v>
      </c>
      <c r="X348" s="99">
        <v>0</v>
      </c>
      <c r="Y348" s="99">
        <v>0</v>
      </c>
      <c r="DA348" s="63" t="s">
        <v>3172</v>
      </c>
    </row>
    <row r="349" spans="1:105" ht="12" customHeight="1" x14ac:dyDescent="0.25">
      <c r="A349" s="106" t="s">
        <v>122</v>
      </c>
      <c r="B349" s="102">
        <v>0</v>
      </c>
      <c r="C349" s="102">
        <v>0</v>
      </c>
      <c r="D349" s="102">
        <v>0</v>
      </c>
      <c r="E349" s="102">
        <v>0</v>
      </c>
      <c r="F349" s="102">
        <v>0</v>
      </c>
      <c r="G349" s="102">
        <v>0</v>
      </c>
      <c r="H349" s="102">
        <v>0</v>
      </c>
      <c r="I349" s="102">
        <v>0</v>
      </c>
      <c r="J349" s="102">
        <v>0</v>
      </c>
      <c r="K349" s="102">
        <v>0</v>
      </c>
      <c r="L349" s="102">
        <v>0</v>
      </c>
      <c r="M349" s="102">
        <v>0</v>
      </c>
      <c r="N349" s="102">
        <v>0</v>
      </c>
      <c r="O349" s="102">
        <v>0</v>
      </c>
      <c r="P349" s="102">
        <v>0</v>
      </c>
      <c r="Q349" s="102">
        <v>0</v>
      </c>
      <c r="R349" s="102">
        <v>0</v>
      </c>
      <c r="S349" s="102">
        <v>0</v>
      </c>
      <c r="T349" s="102">
        <v>0</v>
      </c>
      <c r="U349" s="102">
        <v>0</v>
      </c>
      <c r="V349" s="102">
        <v>0</v>
      </c>
      <c r="W349" s="102">
        <v>0</v>
      </c>
      <c r="X349" s="102">
        <v>0</v>
      </c>
      <c r="Y349" s="102">
        <v>0</v>
      </c>
      <c r="DA349" s="131" t="s">
        <v>3173</v>
      </c>
    </row>
    <row r="350" spans="1:105" ht="12" customHeight="1" x14ac:dyDescent="0.25">
      <c r="A350" s="107" t="s">
        <v>121</v>
      </c>
      <c r="B350" s="105">
        <v>0</v>
      </c>
      <c r="C350" s="105">
        <v>0</v>
      </c>
      <c r="D350" s="105">
        <v>0</v>
      </c>
      <c r="E350" s="105">
        <v>0</v>
      </c>
      <c r="F350" s="105">
        <v>0</v>
      </c>
      <c r="G350" s="105">
        <v>0</v>
      </c>
      <c r="H350" s="105">
        <v>0</v>
      </c>
      <c r="I350" s="105">
        <v>0</v>
      </c>
      <c r="J350" s="105">
        <v>0</v>
      </c>
      <c r="K350" s="105">
        <v>0</v>
      </c>
      <c r="L350" s="105">
        <v>0</v>
      </c>
      <c r="M350" s="105">
        <v>0</v>
      </c>
      <c r="N350" s="105">
        <v>0</v>
      </c>
      <c r="O350" s="105">
        <v>0</v>
      </c>
      <c r="P350" s="105">
        <v>0</v>
      </c>
      <c r="Q350" s="105">
        <v>0</v>
      </c>
      <c r="R350" s="105">
        <v>0</v>
      </c>
      <c r="S350" s="105">
        <v>0</v>
      </c>
      <c r="T350" s="105">
        <v>0</v>
      </c>
      <c r="U350" s="105">
        <v>0</v>
      </c>
      <c r="V350" s="105">
        <v>0</v>
      </c>
      <c r="W350" s="105">
        <v>0</v>
      </c>
      <c r="X350" s="105">
        <v>0</v>
      </c>
      <c r="Y350" s="105">
        <v>0</v>
      </c>
      <c r="DA350" s="132" t="s">
        <v>3174</v>
      </c>
    </row>
    <row r="351" spans="1:105" ht="12" customHeight="1" x14ac:dyDescent="0.25">
      <c r="A351" s="108" t="s">
        <v>53</v>
      </c>
      <c r="B351" s="99">
        <v>0</v>
      </c>
      <c r="C351" s="99">
        <v>0</v>
      </c>
      <c r="D351" s="99">
        <v>0</v>
      </c>
      <c r="E351" s="99">
        <v>0</v>
      </c>
      <c r="F351" s="99">
        <v>0</v>
      </c>
      <c r="G351" s="99">
        <v>0</v>
      </c>
      <c r="H351" s="99">
        <v>0</v>
      </c>
      <c r="I351" s="99">
        <v>0</v>
      </c>
      <c r="J351" s="99">
        <v>0</v>
      </c>
      <c r="K351" s="99">
        <v>0</v>
      </c>
      <c r="L351" s="99">
        <v>0</v>
      </c>
      <c r="M351" s="99">
        <v>0</v>
      </c>
      <c r="N351" s="99">
        <v>0</v>
      </c>
      <c r="O351" s="99">
        <v>0</v>
      </c>
      <c r="P351" s="99">
        <v>0</v>
      </c>
      <c r="Q351" s="99">
        <v>0</v>
      </c>
      <c r="R351" s="99">
        <v>0</v>
      </c>
      <c r="S351" s="99">
        <v>0</v>
      </c>
      <c r="T351" s="99">
        <v>0</v>
      </c>
      <c r="U351" s="99">
        <v>0</v>
      </c>
      <c r="V351" s="99">
        <v>0</v>
      </c>
      <c r="W351" s="99">
        <v>0</v>
      </c>
      <c r="X351" s="99">
        <v>0</v>
      </c>
      <c r="Y351" s="99">
        <v>0</v>
      </c>
      <c r="DA351" s="63" t="s">
        <v>3175</v>
      </c>
    </row>
    <row r="352" spans="1:105" ht="12" customHeight="1" x14ac:dyDescent="0.25">
      <c r="A352" s="108" t="s">
        <v>52</v>
      </c>
      <c r="B352" s="99">
        <v>0</v>
      </c>
      <c r="C352" s="99">
        <v>0</v>
      </c>
      <c r="D352" s="99">
        <v>0</v>
      </c>
      <c r="E352" s="99">
        <v>0</v>
      </c>
      <c r="F352" s="99">
        <v>0</v>
      </c>
      <c r="G352" s="99">
        <v>0</v>
      </c>
      <c r="H352" s="99">
        <v>0</v>
      </c>
      <c r="I352" s="99">
        <v>0</v>
      </c>
      <c r="J352" s="99">
        <v>0</v>
      </c>
      <c r="K352" s="99">
        <v>0</v>
      </c>
      <c r="L352" s="99">
        <v>0</v>
      </c>
      <c r="M352" s="99">
        <v>0</v>
      </c>
      <c r="N352" s="99">
        <v>0</v>
      </c>
      <c r="O352" s="99">
        <v>0</v>
      </c>
      <c r="P352" s="99">
        <v>0</v>
      </c>
      <c r="Q352" s="99">
        <v>0</v>
      </c>
      <c r="R352" s="99">
        <v>0</v>
      </c>
      <c r="S352" s="99">
        <v>0</v>
      </c>
      <c r="T352" s="99">
        <v>0</v>
      </c>
      <c r="U352" s="99">
        <v>0</v>
      </c>
      <c r="V352" s="99">
        <v>0</v>
      </c>
      <c r="W352" s="99">
        <v>0</v>
      </c>
      <c r="X352" s="99">
        <v>0</v>
      </c>
      <c r="Y352" s="99">
        <v>0</v>
      </c>
      <c r="DA352" s="63" t="s">
        <v>3176</v>
      </c>
    </row>
    <row r="353" spans="1:105" ht="12" customHeight="1" x14ac:dyDescent="0.25">
      <c r="A353" s="121" t="s">
        <v>54</v>
      </c>
      <c r="B353" s="123">
        <v>2.5885998950197726E-2</v>
      </c>
      <c r="C353" s="123">
        <v>2.6149685339225102E-2</v>
      </c>
      <c r="D353" s="123">
        <v>2.8306255458822198E-2</v>
      </c>
      <c r="E353" s="123">
        <v>3.2945123082056375E-2</v>
      </c>
      <c r="F353" s="123">
        <v>3.5328908837070169E-2</v>
      </c>
      <c r="G353" s="123">
        <v>3.7446584911002008E-2</v>
      </c>
      <c r="H353" s="123">
        <v>4.2775329891293096E-2</v>
      </c>
      <c r="I353" s="123">
        <v>4.8558281573705071E-2</v>
      </c>
      <c r="J353" s="123">
        <v>4.3853113982112862E-2</v>
      </c>
      <c r="K353" s="123">
        <v>4.927171758827488E-2</v>
      </c>
      <c r="L353" s="123">
        <v>4.742828397856165E-2</v>
      </c>
      <c r="M353" s="123">
        <v>4.7798316254715499E-2</v>
      </c>
      <c r="N353" s="123">
        <v>4.8399063952436636E-2</v>
      </c>
      <c r="O353" s="123">
        <v>4.7790932102894208E-2</v>
      </c>
      <c r="P353" s="123">
        <v>5.2763225421367105E-2</v>
      </c>
      <c r="Q353" s="123">
        <v>5.0377795795238885E-2</v>
      </c>
      <c r="R353" s="123">
        <v>5.4231133961696751E-2</v>
      </c>
      <c r="S353" s="123">
        <v>5.3149928335741538E-2</v>
      </c>
      <c r="T353" s="123">
        <v>5.1938953504211724E-2</v>
      </c>
      <c r="U353" s="123">
        <v>5.3807453951732587E-2</v>
      </c>
      <c r="V353" s="123">
        <v>4.8770405144568686E-2</v>
      </c>
      <c r="W353" s="123">
        <v>4.5747302455952196E-2</v>
      </c>
      <c r="X353" s="123">
        <v>4.2893510274246059E-2</v>
      </c>
      <c r="Y353" s="123">
        <v>3.9903152964885155E-2</v>
      </c>
      <c r="DA353" s="130" t="s">
        <v>3177</v>
      </c>
    </row>
    <row r="354" spans="1:105" ht="12" customHeight="1" x14ac:dyDescent="0.25">
      <c r="A354" s="97" t="s">
        <v>202</v>
      </c>
      <c r="B354" s="99">
        <v>0</v>
      </c>
      <c r="C354" s="99">
        <v>0</v>
      </c>
      <c r="D354" s="99">
        <v>0</v>
      </c>
      <c r="E354" s="99">
        <v>0</v>
      </c>
      <c r="F354" s="99">
        <v>0</v>
      </c>
      <c r="G354" s="99">
        <v>0</v>
      </c>
      <c r="H354" s="99">
        <v>0</v>
      </c>
      <c r="I354" s="99">
        <v>0</v>
      </c>
      <c r="J354" s="99">
        <v>0</v>
      </c>
      <c r="K354" s="99">
        <v>0</v>
      </c>
      <c r="L354" s="99">
        <v>0</v>
      </c>
      <c r="M354" s="99">
        <v>0</v>
      </c>
      <c r="N354" s="99">
        <v>0</v>
      </c>
      <c r="O354" s="99">
        <v>0</v>
      </c>
      <c r="P354" s="99">
        <v>0</v>
      </c>
      <c r="Q354" s="99">
        <v>0</v>
      </c>
      <c r="R354" s="99">
        <v>0</v>
      </c>
      <c r="S354" s="99">
        <v>0</v>
      </c>
      <c r="T354" s="99">
        <v>0</v>
      </c>
      <c r="U354" s="99">
        <v>0</v>
      </c>
      <c r="V354" s="99">
        <v>0</v>
      </c>
      <c r="W354" s="99">
        <v>0</v>
      </c>
      <c r="X354" s="99">
        <v>0</v>
      </c>
      <c r="Y354" s="99">
        <v>0</v>
      </c>
      <c r="DA354" s="63" t="s">
        <v>3178</v>
      </c>
    </row>
    <row r="355" spans="1:105" ht="12" customHeight="1" x14ac:dyDescent="0.25">
      <c r="A355" s="97" t="s">
        <v>50</v>
      </c>
      <c r="B355" s="99">
        <v>0.69743507013686901</v>
      </c>
      <c r="C355" s="99">
        <v>0.6744522220273812</v>
      </c>
      <c r="D355" s="99">
        <v>0.66911442044964875</v>
      </c>
      <c r="E355" s="99">
        <v>0.74358832289692633</v>
      </c>
      <c r="F355" s="99">
        <v>0.73890728436817932</v>
      </c>
      <c r="G355" s="99">
        <v>0.72585335422269193</v>
      </c>
      <c r="H355" s="99">
        <v>0.75479742060033794</v>
      </c>
      <c r="I355" s="99">
        <v>0.74244626221940124</v>
      </c>
      <c r="J355" s="99">
        <v>0.62946860154722184</v>
      </c>
      <c r="K355" s="99">
        <v>0.67453648863932891</v>
      </c>
      <c r="L355" s="99">
        <v>0.64493978355669557</v>
      </c>
      <c r="M355" s="99">
        <v>0.64457613458800866</v>
      </c>
      <c r="N355" s="99">
        <v>0.64998032494770963</v>
      </c>
      <c r="O355" s="99">
        <v>0.64396966825320301</v>
      </c>
      <c r="P355" s="99">
        <v>0.70168588583886593</v>
      </c>
      <c r="Q355" s="99">
        <v>0.67452822047365579</v>
      </c>
      <c r="R355" s="99">
        <v>0.72086365374677519</v>
      </c>
      <c r="S355" s="99">
        <v>0.70896016667727402</v>
      </c>
      <c r="T355" s="99">
        <v>0.70449160876513195</v>
      </c>
      <c r="U355" s="99">
        <v>0.73642727854512358</v>
      </c>
      <c r="V355" s="99">
        <v>0.6802373947480207</v>
      </c>
      <c r="W355" s="99">
        <v>0.64457061712447428</v>
      </c>
      <c r="X355" s="99">
        <v>0.58479271148688716</v>
      </c>
      <c r="Y355" s="99">
        <v>0.52825762554715061</v>
      </c>
      <c r="DA355" s="63" t="s">
        <v>3179</v>
      </c>
    </row>
    <row r="356" spans="1:105" ht="12" customHeight="1" x14ac:dyDescent="0.25">
      <c r="A356" s="109" t="s">
        <v>120</v>
      </c>
      <c r="B356" s="110">
        <v>0</v>
      </c>
      <c r="C356" s="110">
        <v>0</v>
      </c>
      <c r="D356" s="110">
        <v>0</v>
      </c>
      <c r="E356" s="110">
        <v>0</v>
      </c>
      <c r="F356" s="110">
        <v>0</v>
      </c>
      <c r="G356" s="110">
        <v>0</v>
      </c>
      <c r="H356" s="110">
        <v>0</v>
      </c>
      <c r="I356" s="110">
        <v>0</v>
      </c>
      <c r="J356" s="110">
        <v>0</v>
      </c>
      <c r="K356" s="110">
        <v>0</v>
      </c>
      <c r="L356" s="110">
        <v>0</v>
      </c>
      <c r="M356" s="110">
        <v>0</v>
      </c>
      <c r="N356" s="110">
        <v>0</v>
      </c>
      <c r="O356" s="110">
        <v>0</v>
      </c>
      <c r="P356" s="110">
        <v>0</v>
      </c>
      <c r="Q356" s="110">
        <v>0</v>
      </c>
      <c r="R356" s="110">
        <v>0</v>
      </c>
      <c r="S356" s="110">
        <v>0</v>
      </c>
      <c r="T356" s="110">
        <v>0</v>
      </c>
      <c r="U356" s="110">
        <v>0</v>
      </c>
      <c r="V356" s="110">
        <v>0</v>
      </c>
      <c r="W356" s="110">
        <v>0</v>
      </c>
      <c r="X356" s="110">
        <v>0</v>
      </c>
      <c r="Y356" s="110">
        <v>0</v>
      </c>
      <c r="DA356" s="60" t="s">
        <v>3180</v>
      </c>
    </row>
    <row r="358" spans="1:105" s="2" customFormat="1" ht="12" customHeight="1" x14ac:dyDescent="0.25">
      <c r="A358" s="135" t="s">
        <v>166</v>
      </c>
      <c r="B358" s="136"/>
      <c r="C358" s="137"/>
      <c r="D358" s="137"/>
      <c r="E358" s="137"/>
      <c r="F358" s="137"/>
      <c r="G358" s="137"/>
      <c r="H358" s="137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X358" s="137"/>
      <c r="Y358" s="137"/>
      <c r="DA358" s="142"/>
    </row>
    <row r="360" spans="1:105" ht="12" customHeight="1" x14ac:dyDescent="0.25">
      <c r="A360" s="116" t="str">
        <f>RES_hh_SLD!$A$322</f>
        <v>Final energy consumption in new and renovated households (ktoe)</v>
      </c>
      <c r="B360" s="117"/>
      <c r="C360" s="117">
        <f t="shared" ref="C360:Q360" si="150">C361+C364+C366+C379</f>
        <v>4.9042956235088129</v>
      </c>
      <c r="D360" s="117">
        <f t="shared" si="150"/>
        <v>7.2664902036817844</v>
      </c>
      <c r="E360" s="117">
        <f t="shared" si="150"/>
        <v>11.341635275671569</v>
      </c>
      <c r="F360" s="117">
        <f t="shared" si="150"/>
        <v>9.0992793287500806</v>
      </c>
      <c r="G360" s="117">
        <f t="shared" si="150"/>
        <v>15.289091815113206</v>
      </c>
      <c r="H360" s="117">
        <f t="shared" si="150"/>
        <v>20.333344906651195</v>
      </c>
      <c r="I360" s="117">
        <f t="shared" si="150"/>
        <v>40.813611458219597</v>
      </c>
      <c r="J360" s="117">
        <f t="shared" si="150"/>
        <v>30.313624850211582</v>
      </c>
      <c r="K360" s="117">
        <f t="shared" si="150"/>
        <v>27.974702911719319</v>
      </c>
      <c r="L360" s="117">
        <f t="shared" si="150"/>
        <v>29.32222124338913</v>
      </c>
      <c r="M360" s="117">
        <f t="shared" si="150"/>
        <v>13.484048196623425</v>
      </c>
      <c r="N360" s="117">
        <f t="shared" si="150"/>
        <v>10.279745528027467</v>
      </c>
      <c r="O360" s="117">
        <f t="shared" si="150"/>
        <v>8.6220915723242619</v>
      </c>
      <c r="P360" s="117">
        <f t="shared" si="150"/>
        <v>9.9362906105500226</v>
      </c>
      <c r="Q360" s="117">
        <f t="shared" si="150"/>
        <v>13.667133639686435</v>
      </c>
      <c r="R360" s="117">
        <f t="shared" ref="R360:V360" si="151">R361+R364+R366+R379</f>
        <v>14.388055826592467</v>
      </c>
      <c r="S360" s="117">
        <f t="shared" si="151"/>
        <v>11.317294778552823</v>
      </c>
      <c r="T360" s="117">
        <f t="shared" si="151"/>
        <v>11.123956794570727</v>
      </c>
      <c r="U360" s="117">
        <f t="shared" si="151"/>
        <v>11.26474316206885</v>
      </c>
      <c r="V360" s="117">
        <f t="shared" si="151"/>
        <v>10.914927963072959</v>
      </c>
      <c r="W360" s="117">
        <f t="shared" ref="W360:Y360" si="152">W361+W364+W366+W379</f>
        <v>18.09395793298939</v>
      </c>
      <c r="X360" s="117">
        <f t="shared" si="152"/>
        <v>15.909539562469723</v>
      </c>
      <c r="Y360" s="117">
        <f t="shared" si="152"/>
        <v>11.05372469741153</v>
      </c>
      <c r="DA360" s="129" t="s">
        <v>3326</v>
      </c>
    </row>
    <row r="361" spans="1:105" ht="12" customHeight="1" x14ac:dyDescent="0.25">
      <c r="A361" s="121" t="s">
        <v>57</v>
      </c>
      <c r="B361" s="122"/>
      <c r="C361" s="122">
        <f t="shared" ref="C361:Q361" si="153">SUM(C362:C363)</f>
        <v>4.4249617669945494</v>
      </c>
      <c r="D361" s="122">
        <f t="shared" si="153"/>
        <v>6.3992925898315285</v>
      </c>
      <c r="E361" s="122">
        <f t="shared" si="153"/>
        <v>10.10349869357513</v>
      </c>
      <c r="F361" s="122">
        <f t="shared" si="153"/>
        <v>7.9370588107061915</v>
      </c>
      <c r="G361" s="122">
        <f t="shared" si="153"/>
        <v>12.980777142178685</v>
      </c>
      <c r="H361" s="122">
        <f t="shared" si="153"/>
        <v>16.649941553568638</v>
      </c>
      <c r="I361" s="122">
        <f t="shared" si="153"/>
        <v>34.796026237188734</v>
      </c>
      <c r="J361" s="122">
        <f t="shared" si="153"/>
        <v>25.964292626404347</v>
      </c>
      <c r="K361" s="122">
        <f t="shared" si="153"/>
        <v>23.492586858629483</v>
      </c>
      <c r="L361" s="122">
        <f t="shared" si="153"/>
        <v>25.453020285477304</v>
      </c>
      <c r="M361" s="122">
        <f t="shared" si="153"/>
        <v>11.072862460576111</v>
      </c>
      <c r="N361" s="122">
        <f t="shared" si="153"/>
        <v>8.5269802088290163</v>
      </c>
      <c r="O361" s="122">
        <f t="shared" si="153"/>
        <v>7.294320835907647</v>
      </c>
      <c r="P361" s="122">
        <f t="shared" si="153"/>
        <v>7.844734409628372</v>
      </c>
      <c r="Q361" s="122">
        <f t="shared" si="153"/>
        <v>11.091586684762277</v>
      </c>
      <c r="R361" s="122">
        <f t="shared" ref="R361:V361" si="154">SUM(R362:R363)</f>
        <v>11.725814988745016</v>
      </c>
      <c r="S361" s="122">
        <f t="shared" si="154"/>
        <v>8.9987676872496731</v>
      </c>
      <c r="T361" s="122">
        <f t="shared" si="154"/>
        <v>8.6830971828276056</v>
      </c>
      <c r="U361" s="122">
        <f t="shared" si="154"/>
        <v>8.6249621650733097</v>
      </c>
      <c r="V361" s="122">
        <f t="shared" si="154"/>
        <v>8.2643631938933133</v>
      </c>
      <c r="W361" s="122">
        <f t="shared" ref="W361:Y361" si="155">SUM(W362:W363)</f>
        <v>14.215325893421447</v>
      </c>
      <c r="X361" s="122">
        <f t="shared" si="155"/>
        <v>12.208608313559317</v>
      </c>
      <c r="Y361" s="122">
        <f t="shared" si="155"/>
        <v>8.1748680449689761</v>
      </c>
      <c r="DA361" s="130" t="s">
        <v>3327</v>
      </c>
    </row>
    <row r="362" spans="1:105" ht="12" customHeight="1" x14ac:dyDescent="0.25">
      <c r="A362" s="97" t="s">
        <v>199</v>
      </c>
      <c r="B362" s="98"/>
      <c r="C362" s="98">
        <v>4.4008445194349051</v>
      </c>
      <c r="D362" s="98">
        <v>6.3645810902987323</v>
      </c>
      <c r="E362" s="98">
        <v>10.048574328826307</v>
      </c>
      <c r="F362" s="98">
        <v>7.8931022242668538</v>
      </c>
      <c r="G362" s="98">
        <v>12.908666312625757</v>
      </c>
      <c r="H362" s="98">
        <v>16.557780788453595</v>
      </c>
      <c r="I362" s="98">
        <v>34.602486335542608</v>
      </c>
      <c r="J362" s="98">
        <v>25.817614199937154</v>
      </c>
      <c r="K362" s="98">
        <v>23.359180868776605</v>
      </c>
      <c r="L362" s="98">
        <v>25.307895628322751</v>
      </c>
      <c r="M362" s="98">
        <v>11.009586787829457</v>
      </c>
      <c r="N362" s="98">
        <v>8.4780247885823368</v>
      </c>
      <c r="O362" s="98">
        <v>7.2523631182803872</v>
      </c>
      <c r="P362" s="98">
        <v>7.7995023463644095</v>
      </c>
      <c r="Q362" s="98">
        <v>11.027467397552554</v>
      </c>
      <c r="R362" s="98">
        <v>11.657249598455401</v>
      </c>
      <c r="S362" s="98">
        <v>8.9455443387565783</v>
      </c>
      <c r="T362" s="98">
        <v>8.6309639985075481</v>
      </c>
      <c r="U362" s="98">
        <v>8.5721929974626629</v>
      </c>
      <c r="V362" s="98">
        <v>8.2153844361979687</v>
      </c>
      <c r="W362" s="98">
        <v>14.129689910821806</v>
      </c>
      <c r="X362" s="98">
        <v>12.137136204409318</v>
      </c>
      <c r="Y362" s="98">
        <v>8.1269019120829125</v>
      </c>
      <c r="DA362" s="63" t="s">
        <v>3328</v>
      </c>
    </row>
    <row r="363" spans="1:105" ht="12" customHeight="1" x14ac:dyDescent="0.25">
      <c r="A363" s="97" t="s">
        <v>53</v>
      </c>
      <c r="B363" s="98"/>
      <c r="C363" s="98">
        <v>2.4117247559644724E-2</v>
      </c>
      <c r="D363" s="98">
        <v>3.4711499532796175E-2</v>
      </c>
      <c r="E363" s="98">
        <v>5.4924364748823645E-2</v>
      </c>
      <c r="F363" s="98">
        <v>4.3956586439337746E-2</v>
      </c>
      <c r="G363" s="98">
        <v>7.2110829552927622E-2</v>
      </c>
      <c r="H363" s="98">
        <v>9.2160765115042537E-2</v>
      </c>
      <c r="I363" s="98">
        <v>0.19353990164612775</v>
      </c>
      <c r="J363" s="98">
        <v>0.14667842646719437</v>
      </c>
      <c r="K363" s="98">
        <v>0.13340598985287858</v>
      </c>
      <c r="L363" s="98">
        <v>0.14512465715455272</v>
      </c>
      <c r="M363" s="98">
        <v>6.3275672746654618E-2</v>
      </c>
      <c r="N363" s="98">
        <v>4.8955420246679857E-2</v>
      </c>
      <c r="O363" s="98">
        <v>4.1957717627260013E-2</v>
      </c>
      <c r="P363" s="98">
        <v>4.5232063263962452E-2</v>
      </c>
      <c r="Q363" s="98">
        <v>6.4119287209723055E-2</v>
      </c>
      <c r="R363" s="98">
        <v>6.8565390289614683E-2</v>
      </c>
      <c r="S363" s="98">
        <v>5.3223348493095575E-2</v>
      </c>
      <c r="T363" s="98">
        <v>5.2133184320056897E-2</v>
      </c>
      <c r="U363" s="98">
        <v>5.2769167610646865E-2</v>
      </c>
      <c r="V363" s="98">
        <v>4.8978757695344294E-2</v>
      </c>
      <c r="W363" s="98">
        <v>8.563598259964017E-2</v>
      </c>
      <c r="X363" s="98">
        <v>7.1472109149998381E-2</v>
      </c>
      <c r="Y363" s="98">
        <v>4.7966132886063551E-2</v>
      </c>
      <c r="DA363" s="63" t="s">
        <v>3329</v>
      </c>
    </row>
    <row r="364" spans="1:105" ht="12" customHeight="1" x14ac:dyDescent="0.25">
      <c r="A364" s="121" t="s">
        <v>92</v>
      </c>
      <c r="B364" s="122"/>
      <c r="C364" s="122">
        <f t="shared" ref="C364:Y364" si="156">C365</f>
        <v>1.111953248223159E-3</v>
      </c>
      <c r="D364" s="122">
        <f t="shared" si="156"/>
        <v>6.7411344181015601E-4</v>
      </c>
      <c r="E364" s="122">
        <f t="shared" si="156"/>
        <v>3.1224594902168421E-3</v>
      </c>
      <c r="F364" s="122">
        <f t="shared" si="156"/>
        <v>1.1985772525558995E-3</v>
      </c>
      <c r="G364" s="122">
        <f t="shared" si="156"/>
        <v>1.4542115607969584E-2</v>
      </c>
      <c r="H364" s="122">
        <f t="shared" si="156"/>
        <v>5.884099268819111E-2</v>
      </c>
      <c r="I364" s="122">
        <f t="shared" si="156"/>
        <v>2.9696138459901981E-2</v>
      </c>
      <c r="J364" s="122">
        <f t="shared" si="156"/>
        <v>2.1019275504010428E-2</v>
      </c>
      <c r="K364" s="122">
        <f t="shared" si="156"/>
        <v>4.8737209478774057E-3</v>
      </c>
      <c r="L364" s="122">
        <f t="shared" si="156"/>
        <v>2.2678909674165713E-2</v>
      </c>
      <c r="M364" s="122">
        <f t="shared" si="156"/>
        <v>2.1929408763375312E-3</v>
      </c>
      <c r="N364" s="122">
        <f t="shared" si="156"/>
        <v>8.7616394285130478E-3</v>
      </c>
      <c r="O364" s="122">
        <f t="shared" si="156"/>
        <v>1.1414939556704673E-2</v>
      </c>
      <c r="P364" s="122">
        <f t="shared" si="156"/>
        <v>9.8566169170566983E-3</v>
      </c>
      <c r="Q364" s="122">
        <f t="shared" si="156"/>
        <v>8.1476806579618179E-3</v>
      </c>
      <c r="R364" s="122">
        <f t="shared" si="156"/>
        <v>1.2939692260850658E-2</v>
      </c>
      <c r="S364" s="122">
        <f t="shared" si="156"/>
        <v>1.0565270083471232E-2</v>
      </c>
      <c r="T364" s="122">
        <f t="shared" si="156"/>
        <v>5.467972258990453E-3</v>
      </c>
      <c r="U364" s="122">
        <f t="shared" si="156"/>
        <v>3.9164361916392304E-2</v>
      </c>
      <c r="V364" s="122">
        <f t="shared" si="156"/>
        <v>6.9712354461297241E-2</v>
      </c>
      <c r="W364" s="122">
        <f t="shared" si="156"/>
        <v>6.8582255256356819E-2</v>
      </c>
      <c r="X364" s="122">
        <f t="shared" si="156"/>
        <v>6.0840455853118834E-2</v>
      </c>
      <c r="Y364" s="122">
        <f t="shared" si="156"/>
        <v>5.0925612245101885E-2</v>
      </c>
      <c r="DA364" s="130" t="s">
        <v>3330</v>
      </c>
    </row>
    <row r="365" spans="1:105" ht="12" customHeight="1" x14ac:dyDescent="0.25">
      <c r="A365" s="97" t="s">
        <v>53</v>
      </c>
      <c r="B365" s="98"/>
      <c r="C365" s="98">
        <v>1.111953248223159E-3</v>
      </c>
      <c r="D365" s="98">
        <v>6.7411344181015601E-4</v>
      </c>
      <c r="E365" s="98">
        <v>3.1224594902168421E-3</v>
      </c>
      <c r="F365" s="98">
        <v>1.1985772525558995E-3</v>
      </c>
      <c r="G365" s="98">
        <v>1.4542115607969584E-2</v>
      </c>
      <c r="H365" s="98">
        <v>5.884099268819111E-2</v>
      </c>
      <c r="I365" s="98">
        <v>2.9696138459901981E-2</v>
      </c>
      <c r="J365" s="98">
        <v>2.1019275504010428E-2</v>
      </c>
      <c r="K365" s="98">
        <v>4.8737209478774057E-3</v>
      </c>
      <c r="L365" s="98">
        <v>2.2678909674165713E-2</v>
      </c>
      <c r="M365" s="98">
        <v>2.1929408763375312E-3</v>
      </c>
      <c r="N365" s="98">
        <v>8.7616394285130478E-3</v>
      </c>
      <c r="O365" s="98">
        <v>1.1414939556704673E-2</v>
      </c>
      <c r="P365" s="98">
        <v>9.8566169170566983E-3</v>
      </c>
      <c r="Q365" s="98">
        <v>8.1476806579618179E-3</v>
      </c>
      <c r="R365" s="98">
        <v>1.2939692260850658E-2</v>
      </c>
      <c r="S365" s="98">
        <v>1.0565270083471232E-2</v>
      </c>
      <c r="T365" s="98">
        <v>5.467972258990453E-3</v>
      </c>
      <c r="U365" s="98">
        <v>3.9164361916392304E-2</v>
      </c>
      <c r="V365" s="98">
        <v>6.9712354461297241E-2</v>
      </c>
      <c r="W365" s="98">
        <v>6.8582255256356819E-2</v>
      </c>
      <c r="X365" s="98">
        <v>6.0840455853118834E-2</v>
      </c>
      <c r="Y365" s="98">
        <v>5.0925612245101885E-2</v>
      </c>
      <c r="DA365" s="63" t="s">
        <v>3331</v>
      </c>
    </row>
    <row r="366" spans="1:105" ht="12" customHeight="1" x14ac:dyDescent="0.25">
      <c r="A366" s="121" t="s">
        <v>55</v>
      </c>
      <c r="B366" s="122"/>
      <c r="C366" s="122">
        <v>0.40917231980541757</v>
      </c>
      <c r="D366" s="122">
        <v>0.74427110129525553</v>
      </c>
      <c r="E366" s="122">
        <v>1.049458492712501</v>
      </c>
      <c r="F366" s="122">
        <v>0.99601742246288261</v>
      </c>
      <c r="G366" s="122">
        <v>1.9628970382022606</v>
      </c>
      <c r="H366" s="122">
        <v>3.1245492970891706</v>
      </c>
      <c r="I366" s="122">
        <v>5.1757135552139291</v>
      </c>
      <c r="J366" s="122">
        <v>3.7792067551005855</v>
      </c>
      <c r="K366" s="122">
        <v>3.9029201588982692</v>
      </c>
      <c r="L366" s="122">
        <v>3.3604233657644937</v>
      </c>
      <c r="M366" s="122">
        <v>2.1155068780639783</v>
      </c>
      <c r="N366" s="122">
        <v>1.5300531897839524</v>
      </c>
      <c r="O366" s="122">
        <v>1.149212887890358</v>
      </c>
      <c r="P366" s="122">
        <v>1.8143142882743577</v>
      </c>
      <c r="Q366" s="122">
        <v>2.2127865459629903</v>
      </c>
      <c r="R366" s="122">
        <v>2.2900733014939254</v>
      </c>
      <c r="S366" s="122">
        <v>1.9945651177069976</v>
      </c>
      <c r="T366" s="122">
        <v>2.1056265816955237</v>
      </c>
      <c r="U366" s="122">
        <v>2.2483455722712842</v>
      </c>
      <c r="V366" s="122">
        <v>2.1648288050491113</v>
      </c>
      <c r="W366" s="122">
        <v>3.154006609792507</v>
      </c>
      <c r="X366" s="122">
        <v>3.0806946937547663</v>
      </c>
      <c r="Y366" s="122">
        <v>2.3664995245624896</v>
      </c>
      <c r="DA366" s="130" t="s">
        <v>3332</v>
      </c>
    </row>
    <row r="367" spans="1:105" ht="12" customHeight="1" x14ac:dyDescent="0.25">
      <c r="A367" s="97" t="s">
        <v>132</v>
      </c>
      <c r="B367" s="98"/>
      <c r="C367" s="98">
        <v>1.1702320959205955E-3</v>
      </c>
      <c r="D367" s="98">
        <v>3.263030420933918E-3</v>
      </c>
      <c r="E367" s="98">
        <v>6.6899820998940745E-3</v>
      </c>
      <c r="F367" s="98">
        <v>7.2349572425592602E-3</v>
      </c>
      <c r="G367" s="98">
        <v>1.6069254475486083E-2</v>
      </c>
      <c r="H367" s="98">
        <v>2.7096422069066855E-2</v>
      </c>
      <c r="I367" s="98">
        <v>7.0735461559127438E-2</v>
      </c>
      <c r="J367" s="98">
        <v>6.0764997143470514E-2</v>
      </c>
      <c r="K367" s="98">
        <v>4.2317629999967805E-2</v>
      </c>
      <c r="L367" s="98">
        <v>3.5903641753209668E-2</v>
      </c>
      <c r="M367" s="98">
        <v>1.5364641534470948E-2</v>
      </c>
      <c r="N367" s="98">
        <v>1.0042829190762777E-2</v>
      </c>
      <c r="O367" s="98">
        <v>7.2333289666832532E-3</v>
      </c>
      <c r="P367" s="98">
        <v>3.9578150910173403E-3</v>
      </c>
      <c r="Q367" s="98">
        <v>1.1796671519969522E-2</v>
      </c>
      <c r="R367" s="98">
        <v>2.8688636657164174E-2</v>
      </c>
      <c r="S367" s="98">
        <v>4.4410515770730651E-2</v>
      </c>
      <c r="T367" s="98">
        <v>4.6687181858124455E-2</v>
      </c>
      <c r="U367" s="98">
        <v>4.73767415994392E-2</v>
      </c>
      <c r="V367" s="98">
        <v>8.2467185705036083E-2</v>
      </c>
      <c r="W367" s="98">
        <v>7.6770427926472248E-2</v>
      </c>
      <c r="X367" s="98">
        <v>0.85034673180723619</v>
      </c>
      <c r="Y367" s="98">
        <v>0.27341773684953097</v>
      </c>
      <c r="DA367" s="63" t="s">
        <v>3333</v>
      </c>
    </row>
    <row r="368" spans="1:105" ht="12" customHeight="1" x14ac:dyDescent="0.25">
      <c r="A368" s="97" t="s">
        <v>131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1.3344852649498708E-4</v>
      </c>
      <c r="L368" s="98">
        <v>1.4840299432605629E-4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1.2806822950484726E-4</v>
      </c>
      <c r="S368" s="98">
        <v>1.3250794637568395E-4</v>
      </c>
      <c r="T368" s="98">
        <v>1.3911184969785714E-4</v>
      </c>
      <c r="U368" s="98">
        <v>1.3237916242222954E-4</v>
      </c>
      <c r="V368" s="98">
        <v>9.6055743765752059E-5</v>
      </c>
      <c r="W368" s="98">
        <v>1.7046599371816883E-4</v>
      </c>
      <c r="X368" s="98">
        <v>5.2614419390720358E-3</v>
      </c>
      <c r="Y368" s="98">
        <v>7.245959540433997E-4</v>
      </c>
      <c r="DA368" s="63" t="s">
        <v>3334</v>
      </c>
    </row>
    <row r="369" spans="1:105" ht="12" customHeight="1" x14ac:dyDescent="0.25">
      <c r="A369" s="100" t="s">
        <v>199</v>
      </c>
      <c r="B369" s="101"/>
      <c r="C369" s="101">
        <v>0</v>
      </c>
      <c r="D369" s="101">
        <v>0</v>
      </c>
      <c r="E369" s="101">
        <v>0</v>
      </c>
      <c r="F369" s="101">
        <v>0</v>
      </c>
      <c r="G369" s="101">
        <v>0</v>
      </c>
      <c r="H369" s="101">
        <v>0</v>
      </c>
      <c r="I369" s="101">
        <v>0</v>
      </c>
      <c r="J369" s="101">
        <v>0</v>
      </c>
      <c r="K369" s="101">
        <v>6.624833370286709E-5</v>
      </c>
      <c r="L369" s="101">
        <v>7.3386805444347725E-5</v>
      </c>
      <c r="M369" s="101">
        <v>0</v>
      </c>
      <c r="N369" s="101">
        <v>0</v>
      </c>
      <c r="O369" s="101">
        <v>0</v>
      </c>
      <c r="P369" s="101">
        <v>0</v>
      </c>
      <c r="Q369" s="101">
        <v>0</v>
      </c>
      <c r="R369" s="101">
        <v>6.0348368361893931E-5</v>
      </c>
      <c r="S369" s="101">
        <v>6.5090566794013147E-5</v>
      </c>
      <c r="T369" s="101">
        <v>6.222370045300112E-5</v>
      </c>
      <c r="U369" s="101">
        <v>5.8865609526739058E-5</v>
      </c>
      <c r="V369" s="101">
        <v>3.0587537091414878E-5</v>
      </c>
      <c r="W369" s="101">
        <v>4.8366172018580814E-5</v>
      </c>
      <c r="X369" s="101">
        <v>2.0255504230327214E-3</v>
      </c>
      <c r="Y369" s="101">
        <v>3.0405788076876591E-4</v>
      </c>
      <c r="DA369" s="131" t="s">
        <v>3335</v>
      </c>
    </row>
    <row r="370" spans="1:105" ht="12" customHeight="1" x14ac:dyDescent="0.25">
      <c r="A370" s="103" t="s">
        <v>52</v>
      </c>
      <c r="B370" s="104"/>
      <c r="C370" s="104">
        <v>0</v>
      </c>
      <c r="D370" s="104">
        <v>0</v>
      </c>
      <c r="E370" s="104">
        <v>0</v>
      </c>
      <c r="F370" s="104">
        <v>0</v>
      </c>
      <c r="G370" s="104">
        <v>0</v>
      </c>
      <c r="H370" s="104">
        <v>0</v>
      </c>
      <c r="I370" s="104">
        <v>0</v>
      </c>
      <c r="J370" s="104">
        <v>0</v>
      </c>
      <c r="K370" s="104">
        <v>6.7200192792120003E-5</v>
      </c>
      <c r="L370" s="104">
        <v>7.5016188881708547E-5</v>
      </c>
      <c r="M370" s="104">
        <v>0</v>
      </c>
      <c r="N370" s="104">
        <v>0</v>
      </c>
      <c r="O370" s="104">
        <v>0</v>
      </c>
      <c r="P370" s="104">
        <v>0</v>
      </c>
      <c r="Q370" s="104">
        <v>0</v>
      </c>
      <c r="R370" s="104">
        <v>6.7719861142953326E-5</v>
      </c>
      <c r="S370" s="104">
        <v>6.7417379581670791E-5</v>
      </c>
      <c r="T370" s="104">
        <v>7.688814924485603E-5</v>
      </c>
      <c r="U370" s="104">
        <v>7.3513552895490498E-5</v>
      </c>
      <c r="V370" s="104">
        <v>6.5468206674337181E-5</v>
      </c>
      <c r="W370" s="104">
        <v>1.2209982169958801E-4</v>
      </c>
      <c r="X370" s="104">
        <v>3.235891516039314E-3</v>
      </c>
      <c r="Y370" s="104">
        <v>4.2053807327463379E-4</v>
      </c>
      <c r="DA370" s="132" t="s">
        <v>3336</v>
      </c>
    </row>
    <row r="371" spans="1:105" ht="12" customHeight="1" x14ac:dyDescent="0.25">
      <c r="A371" s="106" t="s">
        <v>124</v>
      </c>
      <c r="B371" s="101"/>
      <c r="C371" s="101">
        <v>3.9209139341888521E-2</v>
      </c>
      <c r="D371" s="101">
        <v>7.941313258183802E-2</v>
      </c>
      <c r="E371" s="101">
        <v>0.17446343204781006</v>
      </c>
      <c r="F371" s="101">
        <v>0.35553980826412718</v>
      </c>
      <c r="G371" s="101">
        <v>0.44896871614316047</v>
      </c>
      <c r="H371" s="101">
        <v>0.30671732933170437</v>
      </c>
      <c r="I371" s="101">
        <v>0.37254316111293762</v>
      </c>
      <c r="J371" s="101">
        <v>0.28045778186348813</v>
      </c>
      <c r="K371" s="101">
        <v>0.41453529976738146</v>
      </c>
      <c r="L371" s="101">
        <v>0.41497629217609694</v>
      </c>
      <c r="M371" s="101">
        <v>0.38122557583115624</v>
      </c>
      <c r="N371" s="101">
        <v>0.23083124261084079</v>
      </c>
      <c r="O371" s="101">
        <v>0.14443546770513579</v>
      </c>
      <c r="P371" s="101">
        <v>0.2415989677664632</v>
      </c>
      <c r="Q371" s="101">
        <v>0.22422945615508008</v>
      </c>
      <c r="R371" s="101">
        <v>0.25390940995466599</v>
      </c>
      <c r="S371" s="101">
        <v>0.19315308211982141</v>
      </c>
      <c r="T371" s="101">
        <v>0.21882055605859632</v>
      </c>
      <c r="U371" s="101">
        <v>0.28000303571916008</v>
      </c>
      <c r="V371" s="101">
        <v>0.28545394578317507</v>
      </c>
      <c r="W371" s="101">
        <v>0.38735341352897307</v>
      </c>
      <c r="X371" s="101">
        <v>0.44751640475861765</v>
      </c>
      <c r="Y371" s="101">
        <v>0.34109001598207211</v>
      </c>
      <c r="DA371" s="131" t="s">
        <v>3337</v>
      </c>
    </row>
    <row r="372" spans="1:105" ht="12" customHeight="1" x14ac:dyDescent="0.25">
      <c r="A372" s="107" t="s">
        <v>123</v>
      </c>
      <c r="B372" s="104"/>
      <c r="C372" s="104">
        <v>0</v>
      </c>
      <c r="D372" s="104">
        <v>0</v>
      </c>
      <c r="E372" s="104">
        <v>0</v>
      </c>
      <c r="F372" s="104">
        <v>0</v>
      </c>
      <c r="G372" s="104">
        <v>1.4283709070835097E-4</v>
      </c>
      <c r="H372" s="104">
        <v>1.5294726902634375E-4</v>
      </c>
      <c r="I372" s="104">
        <v>3.1039903445808281E-4</v>
      </c>
      <c r="J372" s="104">
        <v>2.837440643880312E-4</v>
      </c>
      <c r="K372" s="104">
        <v>9.236718004537013E-4</v>
      </c>
      <c r="L372" s="104">
        <v>6.0449688323303233E-4</v>
      </c>
      <c r="M372" s="104">
        <v>4.4145226280571502E-4</v>
      </c>
      <c r="N372" s="104">
        <v>1.4627582091074559E-4</v>
      </c>
      <c r="O372" s="104">
        <v>2.7759430818615719E-4</v>
      </c>
      <c r="P372" s="104">
        <v>4.3935259241450363E-4</v>
      </c>
      <c r="Q372" s="104">
        <v>4.0021750492545466E-4</v>
      </c>
      <c r="R372" s="104">
        <v>7.3878464613172249E-4</v>
      </c>
      <c r="S372" s="104">
        <v>4.2469521825137644E-4</v>
      </c>
      <c r="T372" s="104">
        <v>3.9675875107789062E-4</v>
      </c>
      <c r="U372" s="104">
        <v>3.9088000367469154E-4</v>
      </c>
      <c r="V372" s="104">
        <v>5.4085269488065332E-4</v>
      </c>
      <c r="W372" s="104">
        <v>7.7207477172411471E-4</v>
      </c>
      <c r="X372" s="104">
        <v>3.0544054577579692E-3</v>
      </c>
      <c r="Y372" s="104">
        <v>1.0981336620252593E-3</v>
      </c>
      <c r="DA372" s="132" t="s">
        <v>3338</v>
      </c>
    </row>
    <row r="373" spans="1:105" ht="12" customHeight="1" x14ac:dyDescent="0.25">
      <c r="A373" s="108" t="s">
        <v>50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7.5761494848927631E-5</v>
      </c>
      <c r="H373" s="98">
        <v>8.1926435423294413E-5</v>
      </c>
      <c r="I373" s="98">
        <v>1.7360153770476096E-4</v>
      </c>
      <c r="J373" s="98">
        <v>1.4712985367709683E-4</v>
      </c>
      <c r="K373" s="98">
        <v>4.8957288924985764E-4</v>
      </c>
      <c r="L373" s="98">
        <v>3.2104536245046802E-4</v>
      </c>
      <c r="M373" s="98">
        <v>2.2586745567489681E-4</v>
      </c>
      <c r="N373" s="98">
        <v>7.4297023667542695E-5</v>
      </c>
      <c r="O373" s="98">
        <v>1.1894561036573955E-4</v>
      </c>
      <c r="P373" s="98">
        <v>1.7338129111625958E-4</v>
      </c>
      <c r="Q373" s="98">
        <v>1.6620954518941136E-4</v>
      </c>
      <c r="R373" s="98">
        <v>3.6014339884264901E-4</v>
      </c>
      <c r="S373" s="98">
        <v>2.1542010005491904E-4</v>
      </c>
      <c r="T373" s="98">
        <v>1.8384378022367508E-4</v>
      </c>
      <c r="U373" s="98">
        <v>1.8043376329727719E-4</v>
      </c>
      <c r="V373" s="98">
        <v>1.7987844295473102E-4</v>
      </c>
      <c r="W373" s="98">
        <v>2.2849506841316546E-4</v>
      </c>
      <c r="X373" s="98">
        <v>1.2224375596784026E-3</v>
      </c>
      <c r="Y373" s="98">
        <v>4.8179918256193425E-4</v>
      </c>
      <c r="DA373" s="63" t="s">
        <v>3339</v>
      </c>
    </row>
    <row r="374" spans="1:105" ht="12" customHeight="1" x14ac:dyDescent="0.25">
      <c r="A374" s="108" t="s">
        <v>52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6.7075595859423357E-5</v>
      </c>
      <c r="H374" s="98">
        <v>7.1020833603049348E-5</v>
      </c>
      <c r="I374" s="98">
        <v>1.3679749675332188E-4</v>
      </c>
      <c r="J374" s="98">
        <v>1.3661421071093434E-4</v>
      </c>
      <c r="K374" s="98">
        <v>4.3409891120384366E-4</v>
      </c>
      <c r="L374" s="98">
        <v>2.8345152078256431E-4</v>
      </c>
      <c r="M374" s="98">
        <v>2.1558480713081821E-4</v>
      </c>
      <c r="N374" s="98">
        <v>7.1978797243202913E-5</v>
      </c>
      <c r="O374" s="98">
        <v>1.5864869782041764E-4</v>
      </c>
      <c r="P374" s="98">
        <v>2.6597130129824405E-4</v>
      </c>
      <c r="Q374" s="98">
        <v>2.3400795973604329E-4</v>
      </c>
      <c r="R374" s="98">
        <v>3.7864124728907348E-4</v>
      </c>
      <c r="S374" s="98">
        <v>2.092751181964574E-4</v>
      </c>
      <c r="T374" s="98">
        <v>2.1291497085421554E-4</v>
      </c>
      <c r="U374" s="98">
        <v>2.1044624037741433E-4</v>
      </c>
      <c r="V374" s="98">
        <v>3.6097425192592225E-4</v>
      </c>
      <c r="W374" s="98">
        <v>5.4357970331094928E-4</v>
      </c>
      <c r="X374" s="98">
        <v>1.8319678980795663E-3</v>
      </c>
      <c r="Y374" s="98">
        <v>6.1633447946332501E-4</v>
      </c>
      <c r="DA374" s="63" t="s">
        <v>3340</v>
      </c>
    </row>
    <row r="375" spans="1:105" ht="12" customHeight="1" x14ac:dyDescent="0.25">
      <c r="A375" s="106" t="s">
        <v>122</v>
      </c>
      <c r="B375" s="101"/>
      <c r="C375" s="101">
        <v>0.35841111403005349</v>
      </c>
      <c r="D375" s="101">
        <v>0.65348269910638235</v>
      </c>
      <c r="E375" s="101">
        <v>0.83722890684119</v>
      </c>
      <c r="F375" s="101">
        <v>0.63063074561700116</v>
      </c>
      <c r="G375" s="101">
        <v>1.4877812394577459</v>
      </c>
      <c r="H375" s="101">
        <v>2.7245619196757511</v>
      </c>
      <c r="I375" s="101">
        <v>4.3324523727518134</v>
      </c>
      <c r="J375" s="101">
        <v>3.1215612967076058</v>
      </c>
      <c r="K375" s="101">
        <v>2.685140075636423</v>
      </c>
      <c r="L375" s="101">
        <v>2.6229738351613432</v>
      </c>
      <c r="M375" s="101">
        <v>1.5622855734864898</v>
      </c>
      <c r="N375" s="101">
        <v>1.2326827771534361</v>
      </c>
      <c r="O375" s="101">
        <v>0.88348420617175083</v>
      </c>
      <c r="P375" s="101">
        <v>1.322325491709553</v>
      </c>
      <c r="Q375" s="101">
        <v>1.5702788660719595</v>
      </c>
      <c r="R375" s="101">
        <v>1.6493598393747828</v>
      </c>
      <c r="S375" s="101">
        <v>1.3983471333384307</v>
      </c>
      <c r="T375" s="101">
        <v>1.6164110639418015</v>
      </c>
      <c r="U375" s="101">
        <v>1.7254632057180845</v>
      </c>
      <c r="V375" s="101">
        <v>1.6036716818308123</v>
      </c>
      <c r="W375" s="101">
        <v>2.2367506848360938</v>
      </c>
      <c r="X375" s="101">
        <v>0.29484209744406298</v>
      </c>
      <c r="Y375" s="101">
        <v>1.2910445186108277</v>
      </c>
      <c r="DA375" s="131" t="s">
        <v>3341</v>
      </c>
    </row>
    <row r="376" spans="1:105" ht="12" customHeight="1" x14ac:dyDescent="0.25">
      <c r="A376" s="107" t="s">
        <v>121</v>
      </c>
      <c r="B376" s="104"/>
      <c r="C376" s="104">
        <v>1.0381834337554949E-2</v>
      </c>
      <c r="D376" s="104">
        <v>8.1122391861013186E-3</v>
      </c>
      <c r="E376" s="104">
        <v>3.1076171723607042E-2</v>
      </c>
      <c r="F376" s="104">
        <v>2.6119113391949739E-3</v>
      </c>
      <c r="G376" s="104">
        <v>9.9349910351597542E-3</v>
      </c>
      <c r="H376" s="104">
        <v>6.6020678743621802E-2</v>
      </c>
      <c r="I376" s="104">
        <v>0.39967216075559242</v>
      </c>
      <c r="J376" s="104">
        <v>0.31613893532163301</v>
      </c>
      <c r="K376" s="104">
        <v>0.75987003316754809</v>
      </c>
      <c r="L376" s="104">
        <v>0.28581669679628474</v>
      </c>
      <c r="M376" s="104">
        <v>0.1561896349490558</v>
      </c>
      <c r="N376" s="104">
        <v>5.6350065008001993E-2</v>
      </c>
      <c r="O376" s="104">
        <v>0.11378229073860188</v>
      </c>
      <c r="P376" s="104">
        <v>0.24599266111490958</v>
      </c>
      <c r="Q376" s="104">
        <v>0.40608133471105556</v>
      </c>
      <c r="R376" s="104">
        <v>0.35724856263167604</v>
      </c>
      <c r="S376" s="104">
        <v>0.3580971833133878</v>
      </c>
      <c r="T376" s="104">
        <v>0.22317190923622565</v>
      </c>
      <c r="U376" s="104">
        <v>0.19497933006850321</v>
      </c>
      <c r="V376" s="104">
        <v>0.19259908329144149</v>
      </c>
      <c r="W376" s="104">
        <v>0.4521895427355257</v>
      </c>
      <c r="X376" s="104">
        <v>1.4796736123480194</v>
      </c>
      <c r="Y376" s="104">
        <v>0.45912452350399008</v>
      </c>
      <c r="DA376" s="132" t="s">
        <v>3342</v>
      </c>
    </row>
    <row r="377" spans="1:105" ht="12" customHeight="1" x14ac:dyDescent="0.25">
      <c r="A377" s="108" t="s">
        <v>53</v>
      </c>
      <c r="B377" s="98"/>
      <c r="C377" s="98">
        <v>5.2623898862471314E-3</v>
      </c>
      <c r="D377" s="98">
        <v>4.1907116349250186E-3</v>
      </c>
      <c r="E377" s="98">
        <v>1.6281624637221433E-2</v>
      </c>
      <c r="F377" s="98">
        <v>1.2938516570551249E-3</v>
      </c>
      <c r="G377" s="98">
        <v>5.0068008014168613E-3</v>
      </c>
      <c r="H377" s="98">
        <v>3.3657461986604922E-2</v>
      </c>
      <c r="I377" s="98">
        <v>0.21355793935973508</v>
      </c>
      <c r="J377" s="98">
        <v>0.15629094847831723</v>
      </c>
      <c r="K377" s="98">
        <v>0.38526853534636146</v>
      </c>
      <c r="L377" s="98">
        <v>0.14540513727922227</v>
      </c>
      <c r="M377" s="98">
        <v>7.6733431229685983E-2</v>
      </c>
      <c r="N377" s="98">
        <v>2.7677573657419057E-2</v>
      </c>
      <c r="O377" s="98">
        <v>4.7444784396546556E-2</v>
      </c>
      <c r="P377" s="98">
        <v>9.5459379099269423E-2</v>
      </c>
      <c r="Q377" s="98">
        <v>0.16774423082612475</v>
      </c>
      <c r="R377" s="98">
        <v>0.17397500323136181</v>
      </c>
      <c r="S377" s="98">
        <v>0.18237032002207088</v>
      </c>
      <c r="T377" s="98">
        <v>0.10425303060487132</v>
      </c>
      <c r="U377" s="98">
        <v>9.0826011116323893E-2</v>
      </c>
      <c r="V377" s="98">
        <v>6.4799159609225249E-2</v>
      </c>
      <c r="W377" s="98">
        <v>0.1347529263872049</v>
      </c>
      <c r="X377" s="98">
        <v>0.58884931710695343</v>
      </c>
      <c r="Y377" s="98">
        <v>0.19981516596504562</v>
      </c>
      <c r="DA377" s="63" t="s">
        <v>3343</v>
      </c>
    </row>
    <row r="378" spans="1:105" ht="12" customHeight="1" x14ac:dyDescent="0.25">
      <c r="A378" s="108" t="s">
        <v>52</v>
      </c>
      <c r="B378" s="98"/>
      <c r="C378" s="98">
        <v>5.1194444513078183E-3</v>
      </c>
      <c r="D378" s="98">
        <v>3.9215275511762992E-3</v>
      </c>
      <c r="E378" s="98">
        <v>1.4794547086385609E-2</v>
      </c>
      <c r="F378" s="98">
        <v>1.3180596821398491E-3</v>
      </c>
      <c r="G378" s="98">
        <v>4.9281902337428938E-3</v>
      </c>
      <c r="H378" s="98">
        <v>3.2363216757016873E-2</v>
      </c>
      <c r="I378" s="98">
        <v>0.18611422139585737</v>
      </c>
      <c r="J378" s="98">
        <v>0.15984798684331578</v>
      </c>
      <c r="K378" s="98">
        <v>0.37460149782118668</v>
      </c>
      <c r="L378" s="98">
        <v>0.14041155951706244</v>
      </c>
      <c r="M378" s="98">
        <v>7.9456203719369831E-2</v>
      </c>
      <c r="N378" s="98">
        <v>2.8672491350582939E-2</v>
      </c>
      <c r="O378" s="98">
        <v>6.6337506342055333E-2</v>
      </c>
      <c r="P378" s="98">
        <v>0.15053328201564017</v>
      </c>
      <c r="Q378" s="98">
        <v>0.23833710388493085</v>
      </c>
      <c r="R378" s="98">
        <v>0.18327355940031423</v>
      </c>
      <c r="S378" s="98">
        <v>0.1757268632913169</v>
      </c>
      <c r="T378" s="98">
        <v>0.11891887863135432</v>
      </c>
      <c r="U378" s="98">
        <v>0.10415331895217932</v>
      </c>
      <c r="V378" s="98">
        <v>0.12779992368221624</v>
      </c>
      <c r="W378" s="98">
        <v>0.31743661634832077</v>
      </c>
      <c r="X378" s="98">
        <v>0.8908242952410661</v>
      </c>
      <c r="Y378" s="98">
        <v>0.25930935753894446</v>
      </c>
      <c r="DA378" s="63" t="s">
        <v>3344</v>
      </c>
    </row>
    <row r="379" spans="1:105" ht="12" customHeight="1" x14ac:dyDescent="0.25">
      <c r="A379" s="121" t="s">
        <v>54</v>
      </c>
      <c r="B379" s="122"/>
      <c r="C379" s="122">
        <v>6.9049583460622718E-2</v>
      </c>
      <c r="D379" s="122">
        <v>0.12225239911319113</v>
      </c>
      <c r="E379" s="122">
        <v>0.18555562989371982</v>
      </c>
      <c r="F379" s="122">
        <v>0.16500451832844992</v>
      </c>
      <c r="G379" s="122">
        <v>0.33087551912429181</v>
      </c>
      <c r="H379" s="122">
        <v>0.50001306330519801</v>
      </c>
      <c r="I379" s="122">
        <v>0.81217552735702803</v>
      </c>
      <c r="J379" s="122">
        <v>0.54910619320263854</v>
      </c>
      <c r="K379" s="122">
        <v>0.57432217324368995</v>
      </c>
      <c r="L379" s="122">
        <v>0.48609868247316707</v>
      </c>
      <c r="M379" s="122">
        <v>0.29348591710699695</v>
      </c>
      <c r="N379" s="122">
        <v>0.21395048998598526</v>
      </c>
      <c r="O379" s="122">
        <v>0.16714290896955161</v>
      </c>
      <c r="P379" s="122">
        <v>0.26738529573023528</v>
      </c>
      <c r="Q379" s="122">
        <v>0.35461272830320756</v>
      </c>
      <c r="R379" s="122">
        <v>0.35922784409267611</v>
      </c>
      <c r="S379" s="122">
        <v>0.31339670351268045</v>
      </c>
      <c r="T379" s="122">
        <v>0.32976505778860538</v>
      </c>
      <c r="U379" s="122">
        <v>0.35227106280786491</v>
      </c>
      <c r="V379" s="122">
        <v>0.4160236096692374</v>
      </c>
      <c r="W379" s="122">
        <v>0.65604317451907745</v>
      </c>
      <c r="X379" s="122">
        <v>0.55939609930251966</v>
      </c>
      <c r="Y379" s="122">
        <v>0.46143151563496093</v>
      </c>
      <c r="DA379" s="130" t="s">
        <v>3345</v>
      </c>
    </row>
    <row r="380" spans="1:105" ht="12" customHeight="1" x14ac:dyDescent="0.25">
      <c r="A380" s="97" t="s">
        <v>202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X380" s="98">
        <v>0</v>
      </c>
      <c r="Y380" s="98">
        <v>0</v>
      </c>
      <c r="DA380" s="63" t="s">
        <v>3346</v>
      </c>
    </row>
    <row r="381" spans="1:105" ht="12" customHeight="1" x14ac:dyDescent="0.25">
      <c r="A381" s="97" t="s">
        <v>50</v>
      </c>
      <c r="B381" s="98"/>
      <c r="C381" s="98">
        <v>3.9114334884146834E-3</v>
      </c>
      <c r="D381" s="98">
        <v>8.0611872968513604E-3</v>
      </c>
      <c r="E381" s="98">
        <v>1.1209144662097855E-2</v>
      </c>
      <c r="F381" s="98">
        <v>1.1396804400347531E-2</v>
      </c>
      <c r="G381" s="98">
        <v>2.2412542986039757E-2</v>
      </c>
      <c r="H381" s="98">
        <v>4.0772880655287336E-2</v>
      </c>
      <c r="I381" s="98">
        <v>8.4268501540572791E-2</v>
      </c>
      <c r="J381" s="98">
        <v>5.5037359314099157E-2</v>
      </c>
      <c r="K381" s="98">
        <v>5.9088737422138334E-2</v>
      </c>
      <c r="L381" s="98">
        <v>4.1729738503523718E-2</v>
      </c>
      <c r="M381" s="98">
        <v>2.713668513979773E-2</v>
      </c>
      <c r="N381" s="98">
        <v>1.9593868826171021E-2</v>
      </c>
      <c r="O381" s="98">
        <v>1.4927441229189868E-2</v>
      </c>
      <c r="P381" s="98">
        <v>2.9783709675685267E-2</v>
      </c>
      <c r="Q381" s="98">
        <v>3.4029881348287903E-2</v>
      </c>
      <c r="R381" s="98">
        <v>3.8887109643190691E-2</v>
      </c>
      <c r="S381" s="98">
        <v>3.113944764507932E-2</v>
      </c>
      <c r="T381" s="98">
        <v>2.9239519340674112E-2</v>
      </c>
      <c r="U381" s="98">
        <v>3.547160060368857E-2</v>
      </c>
      <c r="V381" s="98">
        <v>3.5794875661809035E-2</v>
      </c>
      <c r="W381" s="98">
        <v>5.9660315957881155E-2</v>
      </c>
      <c r="X381" s="98">
        <v>7.6790038733658653E-2</v>
      </c>
      <c r="Y381" s="98">
        <v>5.6902068759270355E-2</v>
      </c>
      <c r="DA381" s="63" t="s">
        <v>3347</v>
      </c>
    </row>
    <row r="382" spans="1:105" ht="12" customHeight="1" x14ac:dyDescent="0.25">
      <c r="A382" s="109" t="s">
        <v>120</v>
      </c>
      <c r="B382" s="33"/>
      <c r="C382" s="33">
        <v>6.5138149972208029E-2</v>
      </c>
      <c r="D382" s="33">
        <v>0.11419121181633977</v>
      </c>
      <c r="E382" s="33">
        <v>0.17434648523162197</v>
      </c>
      <c r="F382" s="33">
        <v>0.15360771392810238</v>
      </c>
      <c r="G382" s="33">
        <v>0.30846297613825202</v>
      </c>
      <c r="H382" s="33">
        <v>0.45924018264991068</v>
      </c>
      <c r="I382" s="33">
        <v>0.72790702581645528</v>
      </c>
      <c r="J382" s="33">
        <v>0.49406883388853934</v>
      </c>
      <c r="K382" s="33">
        <v>0.51523343582155157</v>
      </c>
      <c r="L382" s="33">
        <v>0.44436894396964333</v>
      </c>
      <c r="M382" s="33">
        <v>0.26634923196719923</v>
      </c>
      <c r="N382" s="33">
        <v>0.19435662115981422</v>
      </c>
      <c r="O382" s="33">
        <v>0.15221546774036174</v>
      </c>
      <c r="P382" s="33">
        <v>0.23760158605455001</v>
      </c>
      <c r="Q382" s="33">
        <v>0.32058284695491968</v>
      </c>
      <c r="R382" s="33">
        <v>0.32034073444948541</v>
      </c>
      <c r="S382" s="33">
        <v>0.28225725586760114</v>
      </c>
      <c r="T382" s="33">
        <v>0.30052553844793128</v>
      </c>
      <c r="U382" s="33">
        <v>0.31679946220417632</v>
      </c>
      <c r="V382" s="33">
        <v>0.38022873400742835</v>
      </c>
      <c r="W382" s="33">
        <v>0.59638285856119633</v>
      </c>
      <c r="X382" s="33">
        <v>0.48260606056886102</v>
      </c>
      <c r="Y382" s="33">
        <v>0.40452944687569059</v>
      </c>
      <c r="DA382" s="60" t="s">
        <v>3348</v>
      </c>
    </row>
    <row r="384" spans="1:105" ht="12" customHeight="1" x14ac:dyDescent="0.25">
      <c r="A384" s="116" t="str">
        <f>RES_hh_SLD!$A$343</f>
        <v>Thermal energy service in new and renovated households (ktoe useful)</v>
      </c>
      <c r="B384" s="117"/>
      <c r="C384" s="117">
        <f t="shared" ref="C384:Q384" si="157">C385+C388+C390+C403</f>
        <v>2.8688184062326445</v>
      </c>
      <c r="D384" s="117">
        <f t="shared" si="157"/>
        <v>4.337526576865498</v>
      </c>
      <c r="E384" s="117">
        <f t="shared" si="157"/>
        <v>6.8828660684661802</v>
      </c>
      <c r="F384" s="117">
        <f t="shared" si="157"/>
        <v>5.6100694801329887</v>
      </c>
      <c r="G384" s="117">
        <f t="shared" si="157"/>
        <v>9.6525487209702234</v>
      </c>
      <c r="H384" s="117">
        <f t="shared" si="157"/>
        <v>13.207776588417891</v>
      </c>
      <c r="I384" s="117">
        <f t="shared" si="157"/>
        <v>26.694499579362208</v>
      </c>
      <c r="J384" s="117">
        <f t="shared" si="157"/>
        <v>20.145038048513427</v>
      </c>
      <c r="K384" s="117">
        <f t="shared" si="157"/>
        <v>18.919423987347763</v>
      </c>
      <c r="L384" s="117">
        <f t="shared" si="157"/>
        <v>20.097565749328258</v>
      </c>
      <c r="M384" s="117">
        <f t="shared" si="157"/>
        <v>9.3502250588406728</v>
      </c>
      <c r="N384" s="117">
        <f t="shared" si="157"/>
        <v>7.238404757073905</v>
      </c>
      <c r="O384" s="117">
        <f t="shared" si="157"/>
        <v>6.1720464094987157</v>
      </c>
      <c r="P384" s="117">
        <f t="shared" si="157"/>
        <v>7.2037946965596511</v>
      </c>
      <c r="Q384" s="117">
        <f t="shared" si="157"/>
        <v>10.019011437597179</v>
      </c>
      <c r="R384" s="117">
        <f t="shared" ref="R384:V384" si="158">R385+R388+R390+R403</f>
        <v>10.708860124844069</v>
      </c>
      <c r="S384" s="117">
        <f t="shared" si="158"/>
        <v>8.5791053782908389</v>
      </c>
      <c r="T384" s="117">
        <f t="shared" si="158"/>
        <v>8.5425130656828454</v>
      </c>
      <c r="U384" s="117">
        <f t="shared" si="158"/>
        <v>8.9091436560964592</v>
      </c>
      <c r="V384" s="117">
        <f t="shared" si="158"/>
        <v>8.8800873501847626</v>
      </c>
      <c r="W384" s="117">
        <f t="shared" ref="W384:Y384" si="159">W385+W388+W390+W403</f>
        <v>14.707942839328179</v>
      </c>
      <c r="X384" s="117">
        <f t="shared" si="159"/>
        <v>13.234239276743217</v>
      </c>
      <c r="Y384" s="117">
        <f t="shared" si="159"/>
        <v>9.2184666159106374</v>
      </c>
      <c r="DA384" s="129" t="s">
        <v>3494</v>
      </c>
    </row>
    <row r="385" spans="1:105" ht="12" customHeight="1" x14ac:dyDescent="0.25">
      <c r="A385" s="121" t="s">
        <v>57</v>
      </c>
      <c r="B385" s="122"/>
      <c r="C385" s="122">
        <f t="shared" ref="C385:Q385" si="160">SUM(C386:C387)</f>
        <v>2.5402315857416591</v>
      </c>
      <c r="D385" s="122">
        <f t="shared" si="160"/>
        <v>3.7473741244782137</v>
      </c>
      <c r="E385" s="122">
        <f t="shared" si="160"/>
        <v>6.0342240143598547</v>
      </c>
      <c r="F385" s="122">
        <f t="shared" si="160"/>
        <v>4.8338567999980846</v>
      </c>
      <c r="G385" s="122">
        <f t="shared" si="160"/>
        <v>8.0592240602729728</v>
      </c>
      <c r="H385" s="122">
        <f t="shared" si="160"/>
        <v>10.535285988936087</v>
      </c>
      <c r="I385" s="122">
        <f t="shared" si="160"/>
        <v>22.43363577724104</v>
      </c>
      <c r="J385" s="122">
        <f t="shared" si="160"/>
        <v>17.051295163886195</v>
      </c>
      <c r="K385" s="122">
        <f t="shared" si="160"/>
        <v>15.708721818896674</v>
      </c>
      <c r="L385" s="122">
        <f t="shared" si="160"/>
        <v>17.321542448644692</v>
      </c>
      <c r="M385" s="122">
        <f t="shared" si="160"/>
        <v>7.656040588727107</v>
      </c>
      <c r="N385" s="122">
        <f t="shared" si="160"/>
        <v>5.9763250512526147</v>
      </c>
      <c r="O385" s="122">
        <f t="shared" si="160"/>
        <v>5.1686624955293485</v>
      </c>
      <c r="P385" s="122">
        <f t="shared" si="160"/>
        <v>5.6108845375405325</v>
      </c>
      <c r="Q385" s="122">
        <f t="shared" si="160"/>
        <v>8.0212361277319548</v>
      </c>
      <c r="R385" s="122">
        <f t="shared" ref="R385:V385" si="161">SUM(R386:R387)</f>
        <v>8.6194854519375443</v>
      </c>
      <c r="S385" s="122">
        <f t="shared" si="161"/>
        <v>6.7354019090339543</v>
      </c>
      <c r="T385" s="122">
        <f t="shared" si="161"/>
        <v>6.6164709068761702</v>
      </c>
      <c r="U385" s="122">
        <f t="shared" si="161"/>
        <v>6.6798845201656496</v>
      </c>
      <c r="V385" s="122">
        <f t="shared" si="161"/>
        <v>6.4866483574202274</v>
      </c>
      <c r="W385" s="122">
        <f t="shared" ref="W385:Y385" si="162">SUM(W386:W387)</f>
        <v>11.277198818012154</v>
      </c>
      <c r="X385" s="122">
        <f t="shared" si="162"/>
        <v>9.7772584629805692</v>
      </c>
      <c r="Y385" s="122">
        <f t="shared" si="162"/>
        <v>6.6051965513590698</v>
      </c>
      <c r="DA385" s="130" t="s">
        <v>3495</v>
      </c>
    </row>
    <row r="386" spans="1:105" ht="12" customHeight="1" x14ac:dyDescent="0.25">
      <c r="A386" s="97" t="s">
        <v>199</v>
      </c>
      <c r="B386" s="98"/>
      <c r="C386" s="98">
        <v>2.5161143381820144</v>
      </c>
      <c r="D386" s="98">
        <v>3.7126626249454175</v>
      </c>
      <c r="E386" s="98">
        <v>5.9792996496110309</v>
      </c>
      <c r="F386" s="98">
        <v>4.789900213558747</v>
      </c>
      <c r="G386" s="98">
        <v>7.9871132307200448</v>
      </c>
      <c r="H386" s="98">
        <v>10.443125223821044</v>
      </c>
      <c r="I386" s="98">
        <v>22.240095875594914</v>
      </c>
      <c r="J386" s="98">
        <v>16.904616737419001</v>
      </c>
      <c r="K386" s="98">
        <v>15.575315829043795</v>
      </c>
      <c r="L386" s="98">
        <v>17.176417791490138</v>
      </c>
      <c r="M386" s="98">
        <v>7.5927649159804522</v>
      </c>
      <c r="N386" s="98">
        <v>5.9273696310059352</v>
      </c>
      <c r="O386" s="98">
        <v>5.1267047779020887</v>
      </c>
      <c r="P386" s="98">
        <v>5.5656524742765701</v>
      </c>
      <c r="Q386" s="98">
        <v>7.9571168405222314</v>
      </c>
      <c r="R386" s="98">
        <v>8.5509200616479291</v>
      </c>
      <c r="S386" s="98">
        <v>6.6821785605408586</v>
      </c>
      <c r="T386" s="98">
        <v>6.5643377225561137</v>
      </c>
      <c r="U386" s="98">
        <v>6.6271153525550028</v>
      </c>
      <c r="V386" s="98">
        <v>6.4376695997248827</v>
      </c>
      <c r="W386" s="98">
        <v>11.191562835412514</v>
      </c>
      <c r="X386" s="98">
        <v>9.70578635383057</v>
      </c>
      <c r="Y386" s="98">
        <v>6.5572304184730061</v>
      </c>
      <c r="DA386" s="63" t="s">
        <v>3496</v>
      </c>
    </row>
    <row r="387" spans="1:105" ht="12" customHeight="1" x14ac:dyDescent="0.25">
      <c r="A387" s="97" t="s">
        <v>53</v>
      </c>
      <c r="B387" s="98"/>
      <c r="C387" s="98">
        <v>2.4117247559644724E-2</v>
      </c>
      <c r="D387" s="98">
        <v>3.4711499532796175E-2</v>
      </c>
      <c r="E387" s="98">
        <v>5.4924364748823645E-2</v>
      </c>
      <c r="F387" s="98">
        <v>4.3956586439337746E-2</v>
      </c>
      <c r="G387" s="98">
        <v>7.2110829552927622E-2</v>
      </c>
      <c r="H387" s="98">
        <v>9.2160765115042537E-2</v>
      </c>
      <c r="I387" s="98">
        <v>0.19353990164612775</v>
      </c>
      <c r="J387" s="98">
        <v>0.14667842646719437</v>
      </c>
      <c r="K387" s="98">
        <v>0.13340598985287858</v>
      </c>
      <c r="L387" s="98">
        <v>0.14512465715455272</v>
      </c>
      <c r="M387" s="98">
        <v>6.3275672746654618E-2</v>
      </c>
      <c r="N387" s="98">
        <v>4.8955420246679857E-2</v>
      </c>
      <c r="O387" s="98">
        <v>4.1957717627260013E-2</v>
      </c>
      <c r="P387" s="98">
        <v>4.5232063263962452E-2</v>
      </c>
      <c r="Q387" s="98">
        <v>6.4119287209723055E-2</v>
      </c>
      <c r="R387" s="98">
        <v>6.8565390289614683E-2</v>
      </c>
      <c r="S387" s="98">
        <v>5.3223348493095575E-2</v>
      </c>
      <c r="T387" s="98">
        <v>5.2133184320056897E-2</v>
      </c>
      <c r="U387" s="98">
        <v>5.2769167610646865E-2</v>
      </c>
      <c r="V387" s="98">
        <v>4.8978757695344294E-2</v>
      </c>
      <c r="W387" s="98">
        <v>8.563598259964017E-2</v>
      </c>
      <c r="X387" s="98">
        <v>7.1472109149998381E-2</v>
      </c>
      <c r="Y387" s="98">
        <v>4.7966132886063551E-2</v>
      </c>
      <c r="DA387" s="63" t="s">
        <v>3497</v>
      </c>
    </row>
    <row r="388" spans="1:105" ht="12" customHeight="1" x14ac:dyDescent="0.25">
      <c r="A388" s="121" t="s">
        <v>92</v>
      </c>
      <c r="B388" s="122"/>
      <c r="C388" s="122">
        <f t="shared" ref="C388:Y388" si="163">C389</f>
        <v>2.8691150759933802E-3</v>
      </c>
      <c r="D388" s="122">
        <f t="shared" si="163"/>
        <v>1.8188390826086658E-3</v>
      </c>
      <c r="E388" s="122">
        <f t="shared" si="163"/>
        <v>8.7983400742663656E-3</v>
      </c>
      <c r="F388" s="122">
        <f t="shared" si="163"/>
        <v>3.5218512461153888E-3</v>
      </c>
      <c r="G388" s="122">
        <f t="shared" si="163"/>
        <v>4.45078849113228E-2</v>
      </c>
      <c r="H388" s="122">
        <f t="shared" si="163"/>
        <v>0.18737497849583254</v>
      </c>
      <c r="I388" s="122">
        <f t="shared" si="163"/>
        <v>9.8292290090500625E-2</v>
      </c>
      <c r="J388" s="122">
        <f t="shared" si="163"/>
        <v>7.2259928798882933E-2</v>
      </c>
      <c r="K388" s="122">
        <f t="shared" si="163"/>
        <v>1.7391992557979984E-2</v>
      </c>
      <c r="L388" s="122">
        <f t="shared" si="163"/>
        <v>8.3961790713335094E-2</v>
      </c>
      <c r="M388" s="122">
        <f t="shared" si="163"/>
        <v>8.4546111478459376E-3</v>
      </c>
      <c r="N388" s="122">
        <f t="shared" si="163"/>
        <v>3.5335501353013124E-2</v>
      </c>
      <c r="O388" s="122">
        <f t="shared" si="163"/>
        <v>4.8338702803373421E-2</v>
      </c>
      <c r="P388" s="122">
        <f t="shared" si="163"/>
        <v>4.3771987832857379E-2</v>
      </c>
      <c r="Q388" s="122">
        <f t="shared" si="163"/>
        <v>3.7472143505438482E-2</v>
      </c>
      <c r="R388" s="122">
        <f t="shared" si="163"/>
        <v>5.9954847166173324E-2</v>
      </c>
      <c r="S388" s="122">
        <f t="shared" si="163"/>
        <v>4.8993436771732214E-2</v>
      </c>
      <c r="T388" s="122">
        <f t="shared" si="163"/>
        <v>2.5379313520804872E-2</v>
      </c>
      <c r="U388" s="122">
        <f t="shared" si="163"/>
        <v>0.18196358974337778</v>
      </c>
      <c r="V388" s="122">
        <f t="shared" si="163"/>
        <v>0.3248311676578583</v>
      </c>
      <c r="W388" s="122">
        <f t="shared" si="163"/>
        <v>0.32259077273892162</v>
      </c>
      <c r="X388" s="122">
        <f t="shared" si="163"/>
        <v>0.28928589510543684</v>
      </c>
      <c r="Y388" s="122">
        <f t="shared" si="163"/>
        <v>0.24507702305451817</v>
      </c>
      <c r="DA388" s="130" t="s">
        <v>3498</v>
      </c>
    </row>
    <row r="389" spans="1:105" ht="12" customHeight="1" x14ac:dyDescent="0.25">
      <c r="A389" s="97" t="s">
        <v>53</v>
      </c>
      <c r="B389" s="98"/>
      <c r="C389" s="98">
        <v>2.8691150759933802E-3</v>
      </c>
      <c r="D389" s="98">
        <v>1.8188390826086658E-3</v>
      </c>
      <c r="E389" s="98">
        <v>8.7983400742663656E-3</v>
      </c>
      <c r="F389" s="98">
        <v>3.5218512461153888E-3</v>
      </c>
      <c r="G389" s="98">
        <v>4.45078849113228E-2</v>
      </c>
      <c r="H389" s="98">
        <v>0.18737497849583254</v>
      </c>
      <c r="I389" s="98">
        <v>9.8292290090500625E-2</v>
      </c>
      <c r="J389" s="98">
        <v>7.2259928798882933E-2</v>
      </c>
      <c r="K389" s="98">
        <v>1.7391992557979984E-2</v>
      </c>
      <c r="L389" s="98">
        <v>8.3961790713335094E-2</v>
      </c>
      <c r="M389" s="98">
        <v>8.4546111478459376E-3</v>
      </c>
      <c r="N389" s="98">
        <v>3.5335501353013124E-2</v>
      </c>
      <c r="O389" s="98">
        <v>4.8338702803373421E-2</v>
      </c>
      <c r="P389" s="98">
        <v>4.3771987832857379E-2</v>
      </c>
      <c r="Q389" s="98">
        <v>3.7472143505438482E-2</v>
      </c>
      <c r="R389" s="98">
        <v>5.9954847166173324E-2</v>
      </c>
      <c r="S389" s="98">
        <v>4.8993436771732214E-2</v>
      </c>
      <c r="T389" s="98">
        <v>2.5379313520804872E-2</v>
      </c>
      <c r="U389" s="98">
        <v>0.18196358974337778</v>
      </c>
      <c r="V389" s="98">
        <v>0.3248311676578583</v>
      </c>
      <c r="W389" s="98">
        <v>0.32259077273892162</v>
      </c>
      <c r="X389" s="98">
        <v>0.28928589510543684</v>
      </c>
      <c r="Y389" s="98">
        <v>0.24507702305451817</v>
      </c>
      <c r="DA389" s="63" t="s">
        <v>3499</v>
      </c>
    </row>
    <row r="390" spans="1:105" ht="12" customHeight="1" x14ac:dyDescent="0.25">
      <c r="A390" s="121" t="s">
        <v>55</v>
      </c>
      <c r="B390" s="122"/>
      <c r="C390" s="122">
        <v>0.27339758595688401</v>
      </c>
      <c r="D390" s="122">
        <v>0.49573644355668667</v>
      </c>
      <c r="E390" s="122">
        <v>0.69891181067839925</v>
      </c>
      <c r="F390" s="122">
        <v>0.64739336863003072</v>
      </c>
      <c r="G390" s="122">
        <v>1.2970744757778732</v>
      </c>
      <c r="H390" s="122">
        <v>2.1051492640343947</v>
      </c>
      <c r="I390" s="122">
        <v>3.5472389348973161</v>
      </c>
      <c r="J390" s="122">
        <v>2.6043664472474246</v>
      </c>
      <c r="K390" s="122">
        <v>2.7564036254157274</v>
      </c>
      <c r="L390" s="122">
        <v>2.3200608611906386</v>
      </c>
      <c r="M390" s="122">
        <v>1.4607468050348498</v>
      </c>
      <c r="N390" s="122">
        <v>1.0619909572182071</v>
      </c>
      <c r="O390" s="122">
        <v>0.82549934972190619</v>
      </c>
      <c r="P390" s="122">
        <v>1.3413632457647329</v>
      </c>
      <c r="Q390" s="122">
        <v>1.6809421835123515</v>
      </c>
      <c r="R390" s="122">
        <v>1.743467340018235</v>
      </c>
      <c r="S390" s="122">
        <v>1.5404647224507215</v>
      </c>
      <c r="T390" s="122">
        <v>1.6275544847944385</v>
      </c>
      <c r="U390" s="122">
        <v>1.7516793511652002</v>
      </c>
      <c r="V390" s="122">
        <v>1.713151123462938</v>
      </c>
      <c r="W390" s="122">
        <v>2.5427801874635154</v>
      </c>
      <c r="X390" s="122">
        <v>2.6888673387857445</v>
      </c>
      <c r="Y390" s="122">
        <v>1.9687466754276932</v>
      </c>
      <c r="DA390" s="130" t="s">
        <v>3500</v>
      </c>
    </row>
    <row r="391" spans="1:105" ht="12" customHeight="1" x14ac:dyDescent="0.25">
      <c r="A391" s="97" t="s">
        <v>132</v>
      </c>
      <c r="B391" s="98"/>
      <c r="C391" s="98">
        <v>6.9976595556350146E-4</v>
      </c>
      <c r="D391" s="98">
        <v>1.9957019252762522E-3</v>
      </c>
      <c r="E391" s="98">
        <v>4.1837664591414655E-3</v>
      </c>
      <c r="F391" s="98">
        <v>4.6250336121339301E-3</v>
      </c>
      <c r="G391" s="98">
        <v>1.049722354892188E-2</v>
      </c>
      <c r="H391" s="98">
        <v>1.8082048741790042E-2</v>
      </c>
      <c r="I391" s="98">
        <v>4.8203462596964931E-2</v>
      </c>
      <c r="J391" s="98">
        <v>4.2269288377207108E-2</v>
      </c>
      <c r="K391" s="98">
        <v>3.0034324377816751E-2</v>
      </c>
      <c r="L391" s="98">
        <v>2.598549504549922E-2</v>
      </c>
      <c r="M391" s="98">
        <v>1.1318147939261568E-2</v>
      </c>
      <c r="N391" s="98">
        <v>7.5100425532167352E-3</v>
      </c>
      <c r="O391" s="98">
        <v>5.4750687282617222E-3</v>
      </c>
      <c r="P391" s="98">
        <v>3.0268930239758349E-3</v>
      </c>
      <c r="Q391" s="98">
        <v>9.1326892331582456E-3</v>
      </c>
      <c r="R391" s="98">
        <v>2.2613370244844302E-2</v>
      </c>
      <c r="S391" s="98">
        <v>3.5708629665496816E-2</v>
      </c>
      <c r="T391" s="98">
        <v>3.8284372480352262E-2</v>
      </c>
      <c r="U391" s="98">
        <v>3.9548342509171615E-2</v>
      </c>
      <c r="V391" s="98">
        <v>6.9860454739737884E-2</v>
      </c>
      <c r="W391" s="98">
        <v>6.5797283927230332E-2</v>
      </c>
      <c r="X391" s="98">
        <v>0.73350078715979605</v>
      </c>
      <c r="Y391" s="98">
        <v>0.23727103164268332</v>
      </c>
      <c r="DA391" s="63" t="s">
        <v>3501</v>
      </c>
    </row>
    <row r="392" spans="1:105" ht="12" customHeight="1" x14ac:dyDescent="0.25">
      <c r="A392" s="97" t="s">
        <v>131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1.1421898717931214E-4</v>
      </c>
      <c r="L392" s="98">
        <v>1.281303682840984E-4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1.1528852094885474E-4</v>
      </c>
      <c r="S392" s="98">
        <v>1.1975396932910529E-4</v>
      </c>
      <c r="T392" s="98">
        <v>1.2791276093565595E-4</v>
      </c>
      <c r="U392" s="98">
        <v>1.2265237521589652E-4</v>
      </c>
      <c r="V392" s="98">
        <v>9.137983724965278E-5</v>
      </c>
      <c r="W392" s="98">
        <v>1.6355279830443083E-4</v>
      </c>
      <c r="X392" s="98">
        <v>4.9831115313014648E-3</v>
      </c>
      <c r="Y392" s="98">
        <v>6.8439852315026097E-4</v>
      </c>
      <c r="DA392" s="63" t="s">
        <v>3502</v>
      </c>
    </row>
    <row r="393" spans="1:105" ht="12" customHeight="1" x14ac:dyDescent="0.25">
      <c r="A393" s="100" t="s">
        <v>199</v>
      </c>
      <c r="B393" s="101"/>
      <c r="C393" s="101">
        <v>0</v>
      </c>
      <c r="D393" s="101">
        <v>0</v>
      </c>
      <c r="E393" s="101">
        <v>0</v>
      </c>
      <c r="F393" s="101">
        <v>0</v>
      </c>
      <c r="G393" s="101">
        <v>0</v>
      </c>
      <c r="H393" s="101">
        <v>0</v>
      </c>
      <c r="I393" s="101">
        <v>0</v>
      </c>
      <c r="J393" s="101">
        <v>0</v>
      </c>
      <c r="K393" s="101">
        <v>4.7018794387192145E-5</v>
      </c>
      <c r="L393" s="101">
        <v>5.3114179402389849E-5</v>
      </c>
      <c r="M393" s="101">
        <v>0</v>
      </c>
      <c r="N393" s="101">
        <v>0</v>
      </c>
      <c r="O393" s="101">
        <v>0</v>
      </c>
      <c r="P393" s="101">
        <v>0</v>
      </c>
      <c r="Q393" s="101">
        <v>0</v>
      </c>
      <c r="R393" s="101">
        <v>4.7568659805901419E-5</v>
      </c>
      <c r="S393" s="101">
        <v>5.2336589747434503E-5</v>
      </c>
      <c r="T393" s="101">
        <v>5.1024611690799912E-5</v>
      </c>
      <c r="U393" s="101">
        <v>4.9138822320406033E-5</v>
      </c>
      <c r="V393" s="101">
        <v>2.5911630575315603E-5</v>
      </c>
      <c r="W393" s="101">
        <v>4.1452976604842808E-5</v>
      </c>
      <c r="X393" s="101">
        <v>1.7472200152621506E-3</v>
      </c>
      <c r="Y393" s="101">
        <v>2.6386044987562719E-4</v>
      </c>
      <c r="DA393" s="131" t="s">
        <v>3503</v>
      </c>
    </row>
    <row r="394" spans="1:105" ht="12" customHeight="1" x14ac:dyDescent="0.25">
      <c r="A394" s="103" t="s">
        <v>52</v>
      </c>
      <c r="B394" s="104"/>
      <c r="C394" s="104">
        <v>0</v>
      </c>
      <c r="D394" s="104">
        <v>0</v>
      </c>
      <c r="E394" s="104">
        <v>0</v>
      </c>
      <c r="F394" s="104">
        <v>0</v>
      </c>
      <c r="G394" s="104">
        <v>0</v>
      </c>
      <c r="H394" s="104">
        <v>0</v>
      </c>
      <c r="I394" s="104">
        <v>0</v>
      </c>
      <c r="J394" s="104">
        <v>0</v>
      </c>
      <c r="K394" s="104">
        <v>6.7200192792120003E-5</v>
      </c>
      <c r="L394" s="104">
        <v>7.5016188881708547E-5</v>
      </c>
      <c r="M394" s="104">
        <v>0</v>
      </c>
      <c r="N394" s="104">
        <v>0</v>
      </c>
      <c r="O394" s="104">
        <v>0</v>
      </c>
      <c r="P394" s="104">
        <v>0</v>
      </c>
      <c r="Q394" s="104">
        <v>0</v>
      </c>
      <c r="R394" s="104">
        <v>6.7719861142953326E-5</v>
      </c>
      <c r="S394" s="104">
        <v>6.7417379581670791E-5</v>
      </c>
      <c r="T394" s="104">
        <v>7.688814924485603E-5</v>
      </c>
      <c r="U394" s="104">
        <v>7.3513552895490498E-5</v>
      </c>
      <c r="V394" s="104">
        <v>6.5468206674337181E-5</v>
      </c>
      <c r="W394" s="104">
        <v>1.2209982169958801E-4</v>
      </c>
      <c r="X394" s="104">
        <v>3.235891516039314E-3</v>
      </c>
      <c r="Y394" s="104">
        <v>4.2053807327463379E-4</v>
      </c>
      <c r="DA394" s="132" t="s">
        <v>3504</v>
      </c>
    </row>
    <row r="395" spans="1:105" ht="12" customHeight="1" x14ac:dyDescent="0.25">
      <c r="A395" s="106" t="s">
        <v>124</v>
      </c>
      <c r="B395" s="101"/>
      <c r="C395" s="101">
        <v>2.3502016705338552E-2</v>
      </c>
      <c r="D395" s="101">
        <v>4.7744442755405736E-2</v>
      </c>
      <c r="E395" s="101">
        <v>0.10525076074435474</v>
      </c>
      <c r="F395" s="101">
        <v>0.21523801292057035</v>
      </c>
      <c r="G395" s="101">
        <v>0.27284595733925165</v>
      </c>
      <c r="H395" s="101">
        <v>0.18717685652642987</v>
      </c>
      <c r="I395" s="101">
        <v>0.22839009342142361</v>
      </c>
      <c r="J395" s="101">
        <v>0.17284936648375324</v>
      </c>
      <c r="K395" s="101">
        <v>0.25709178554059875</v>
      </c>
      <c r="L395" s="101">
        <v>0.25925469482522773</v>
      </c>
      <c r="M395" s="101">
        <v>0.24170749305898456</v>
      </c>
      <c r="N395" s="101">
        <v>0.14988502828649103</v>
      </c>
      <c r="O395" s="101">
        <v>9.7016543114816695E-2</v>
      </c>
      <c r="P395" s="101">
        <v>0.1688336247022135</v>
      </c>
      <c r="Q395" s="101">
        <v>0.16217128480327087</v>
      </c>
      <c r="R395" s="101">
        <v>0.18765975687968048</v>
      </c>
      <c r="S395" s="101">
        <v>0.14560522344784899</v>
      </c>
      <c r="T395" s="101">
        <v>0.16784814339924553</v>
      </c>
      <c r="U395" s="101">
        <v>0.21793248585575611</v>
      </c>
      <c r="V395" s="101">
        <v>0.22470613719709068</v>
      </c>
      <c r="W395" s="101">
        <v>0.3070313523353258</v>
      </c>
      <c r="X395" s="101">
        <v>0.35626197389214181</v>
      </c>
      <c r="Y395" s="101">
        <v>0.27213287515232781</v>
      </c>
      <c r="DA395" s="131" t="s">
        <v>3505</v>
      </c>
    </row>
    <row r="396" spans="1:105" ht="12" customHeight="1" x14ac:dyDescent="0.25">
      <c r="A396" s="107" t="s">
        <v>123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1.1311715031133113E-4</v>
      </c>
      <c r="H396" s="104">
        <v>1.2101713698232079E-4</v>
      </c>
      <c r="I396" s="104">
        <v>2.4322508838068091E-4</v>
      </c>
      <c r="J396" s="104">
        <v>2.2729203690622279E-4</v>
      </c>
      <c r="K396" s="104">
        <v>7.3772846535796657E-4</v>
      </c>
      <c r="L396" s="104">
        <v>4.84023261955264E-4</v>
      </c>
      <c r="M396" s="104">
        <v>3.5879098199399187E-4</v>
      </c>
      <c r="N396" s="104">
        <v>1.2022188326594712E-4</v>
      </c>
      <c r="O396" s="104">
        <v>2.3854383798034134E-4</v>
      </c>
      <c r="P396" s="104">
        <v>3.8713320900557978E-4</v>
      </c>
      <c r="Q396" s="104">
        <v>3.5421703463694353E-4</v>
      </c>
      <c r="R396" s="104">
        <v>6.4481658392074898E-4</v>
      </c>
      <c r="S396" s="104">
        <v>3.7166596104201227E-4</v>
      </c>
      <c r="T396" s="104">
        <v>3.5393388489892536E-4</v>
      </c>
      <c r="U396" s="104">
        <v>3.5088178410889233E-4</v>
      </c>
      <c r="V396" s="104">
        <v>5.025725401208484E-4</v>
      </c>
      <c r="W396" s="104">
        <v>7.2469376454433387E-4</v>
      </c>
      <c r="X396" s="104">
        <v>2.8051344978734351E-3</v>
      </c>
      <c r="Y396" s="104">
        <v>1.0007297729436005E-3</v>
      </c>
      <c r="DA396" s="132" t="s">
        <v>3506</v>
      </c>
    </row>
    <row r="397" spans="1:105" ht="12" customHeight="1" x14ac:dyDescent="0.25">
      <c r="A397" s="108" t="s">
        <v>50</v>
      </c>
      <c r="B397" s="98"/>
      <c r="C397" s="98">
        <v>0</v>
      </c>
      <c r="D397" s="98">
        <v>0</v>
      </c>
      <c r="E397" s="98">
        <v>0</v>
      </c>
      <c r="F397" s="98">
        <v>0</v>
      </c>
      <c r="G397" s="98">
        <v>4.6041554451907762E-5</v>
      </c>
      <c r="H397" s="98">
        <v>4.9996303379271432E-5</v>
      </c>
      <c r="I397" s="98">
        <v>1.0642759162735903E-4</v>
      </c>
      <c r="J397" s="98">
        <v>9.0677826195288453E-5</v>
      </c>
      <c r="K397" s="98">
        <v>3.0362955415412285E-4</v>
      </c>
      <c r="L397" s="98">
        <v>2.0057174117269969E-4</v>
      </c>
      <c r="M397" s="98">
        <v>1.4320617486317363E-4</v>
      </c>
      <c r="N397" s="98">
        <v>4.8243086022744211E-5</v>
      </c>
      <c r="O397" s="98">
        <v>7.9895140159923699E-5</v>
      </c>
      <c r="P397" s="98">
        <v>1.2116190770733573E-4</v>
      </c>
      <c r="Q397" s="98">
        <v>1.2020907490090023E-4</v>
      </c>
      <c r="R397" s="98">
        <v>2.661753366316755E-4</v>
      </c>
      <c r="S397" s="98">
        <v>1.6239084284555487E-4</v>
      </c>
      <c r="T397" s="98">
        <v>1.4101891404470979E-4</v>
      </c>
      <c r="U397" s="98">
        <v>1.4043554373147803E-4</v>
      </c>
      <c r="V397" s="98">
        <v>1.4159828819492612E-4</v>
      </c>
      <c r="W397" s="98">
        <v>1.8111406123338459E-4</v>
      </c>
      <c r="X397" s="98">
        <v>9.7316659979386879E-4</v>
      </c>
      <c r="Y397" s="98">
        <v>3.8439529348027545E-4</v>
      </c>
      <c r="DA397" s="63" t="s">
        <v>3507</v>
      </c>
    </row>
    <row r="398" spans="1:105" ht="12" customHeight="1" x14ac:dyDescent="0.25">
      <c r="A398" s="108" t="s">
        <v>52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6.7075595859423357E-5</v>
      </c>
      <c r="H398" s="98">
        <v>7.1020833603049348E-5</v>
      </c>
      <c r="I398" s="98">
        <v>1.3679749675332188E-4</v>
      </c>
      <c r="J398" s="98">
        <v>1.3661421071093434E-4</v>
      </c>
      <c r="K398" s="98">
        <v>4.3409891120384366E-4</v>
      </c>
      <c r="L398" s="98">
        <v>2.8345152078256431E-4</v>
      </c>
      <c r="M398" s="98">
        <v>2.1558480713081821E-4</v>
      </c>
      <c r="N398" s="98">
        <v>7.1978797243202913E-5</v>
      </c>
      <c r="O398" s="98">
        <v>1.5864869782041764E-4</v>
      </c>
      <c r="P398" s="98">
        <v>2.6597130129824405E-4</v>
      </c>
      <c r="Q398" s="98">
        <v>2.3400795973604329E-4</v>
      </c>
      <c r="R398" s="98">
        <v>3.7864124728907348E-4</v>
      </c>
      <c r="S398" s="98">
        <v>2.092751181964574E-4</v>
      </c>
      <c r="T398" s="98">
        <v>2.1291497085421554E-4</v>
      </c>
      <c r="U398" s="98">
        <v>2.1044624037741433E-4</v>
      </c>
      <c r="V398" s="98">
        <v>3.6097425192592225E-4</v>
      </c>
      <c r="W398" s="98">
        <v>5.4357970331094928E-4</v>
      </c>
      <c r="X398" s="98">
        <v>1.8319678980795663E-3</v>
      </c>
      <c r="Y398" s="98">
        <v>6.1633447946332501E-4</v>
      </c>
      <c r="DA398" s="63" t="s">
        <v>3508</v>
      </c>
    </row>
    <row r="399" spans="1:105" ht="12" customHeight="1" x14ac:dyDescent="0.25">
      <c r="A399" s="106" t="s">
        <v>122</v>
      </c>
      <c r="B399" s="101"/>
      <c r="C399" s="101">
        <v>0.24054455092239055</v>
      </c>
      <c r="D399" s="101">
        <v>0.43925785968230113</v>
      </c>
      <c r="E399" s="101">
        <v>0.56372004963272337</v>
      </c>
      <c r="F399" s="101">
        <v>0.42533960222066042</v>
      </c>
      <c r="G399" s="101">
        <v>1.0053068482376299</v>
      </c>
      <c r="H399" s="101">
        <v>1.844618905306066</v>
      </c>
      <c r="I399" s="101">
        <v>2.9393973294236715</v>
      </c>
      <c r="J399" s="101">
        <v>2.122883559521398</v>
      </c>
      <c r="K399" s="101">
        <v>1.8310953474332381</v>
      </c>
      <c r="L399" s="101">
        <v>1.7943279875499563</v>
      </c>
      <c r="M399" s="101">
        <v>1.0751013450902571</v>
      </c>
      <c r="N399" s="101">
        <v>0.85657049352368519</v>
      </c>
      <c r="O399" s="101">
        <v>0.62297665492027909</v>
      </c>
      <c r="P399" s="101">
        <v>0.95000122047423818</v>
      </c>
      <c r="Q399" s="101">
        <v>1.1482822308643839</v>
      </c>
      <c r="R399" s="101">
        <v>1.2204292779269652</v>
      </c>
      <c r="S399" s="101">
        <v>1.0464554479428774</v>
      </c>
      <c r="T399" s="101">
        <v>1.2231332950883966</v>
      </c>
      <c r="U399" s="101">
        <v>1.320084249542075</v>
      </c>
      <c r="V399" s="101">
        <v>1.2400829351915017</v>
      </c>
      <c r="W399" s="101">
        <v>1.7464140655289113</v>
      </c>
      <c r="X399" s="101">
        <v>0.23371794483113356</v>
      </c>
      <c r="Y399" s="101">
        <v>1.0377374865648259</v>
      </c>
      <c r="DA399" s="131" t="s">
        <v>3509</v>
      </c>
    </row>
    <row r="400" spans="1:105" ht="12" customHeight="1" x14ac:dyDescent="0.25">
      <c r="A400" s="107" t="s">
        <v>121</v>
      </c>
      <c r="B400" s="104"/>
      <c r="C400" s="104">
        <v>8.6512523735914528E-3</v>
      </c>
      <c r="D400" s="104">
        <v>6.7384391937035191E-3</v>
      </c>
      <c r="E400" s="104">
        <v>2.575723384217965E-2</v>
      </c>
      <c r="F400" s="104">
        <v>2.1907198766661033E-3</v>
      </c>
      <c r="G400" s="104">
        <v>8.311329501758228E-3</v>
      </c>
      <c r="H400" s="104">
        <v>5.5150436323126217E-2</v>
      </c>
      <c r="I400" s="104">
        <v>0.33100482436687528</v>
      </c>
      <c r="J400" s="104">
        <v>0.26613694082816003</v>
      </c>
      <c r="K400" s="104">
        <v>0.63733022061153644</v>
      </c>
      <c r="L400" s="104">
        <v>0.23988053013971578</v>
      </c>
      <c r="M400" s="104">
        <v>0.13226102796435257</v>
      </c>
      <c r="N400" s="104">
        <v>4.7905170971548068E-2</v>
      </c>
      <c r="O400" s="104">
        <v>9.9792539120568291E-2</v>
      </c>
      <c r="P400" s="104">
        <v>0.21911437435530001</v>
      </c>
      <c r="Q400" s="104">
        <v>0.36100176157690145</v>
      </c>
      <c r="R400" s="104">
        <v>0.31200482986187544</v>
      </c>
      <c r="S400" s="104">
        <v>0.31220400146412713</v>
      </c>
      <c r="T400" s="104">
        <v>0.19780682718060955</v>
      </c>
      <c r="U400" s="104">
        <v>0.17364073909887245</v>
      </c>
      <c r="V400" s="104">
        <v>0.17790764395723713</v>
      </c>
      <c r="W400" s="104">
        <v>0.42264923910919927</v>
      </c>
      <c r="X400" s="104">
        <v>1.3575983868734984</v>
      </c>
      <c r="Y400" s="104">
        <v>0.41992015377176228</v>
      </c>
      <c r="DA400" s="132" t="s">
        <v>3510</v>
      </c>
    </row>
    <row r="401" spans="1:105" ht="12" customHeight="1" x14ac:dyDescent="0.25">
      <c r="A401" s="108" t="s">
        <v>53</v>
      </c>
      <c r="B401" s="98"/>
      <c r="C401" s="98">
        <v>3.5318079222836345E-3</v>
      </c>
      <c r="D401" s="98">
        <v>2.8169116425272199E-3</v>
      </c>
      <c r="E401" s="98">
        <v>1.0962686755794043E-2</v>
      </c>
      <c r="F401" s="98">
        <v>8.7266019452625441E-4</v>
      </c>
      <c r="G401" s="98">
        <v>3.3831392680153342E-3</v>
      </c>
      <c r="H401" s="98">
        <v>2.2787219566109341E-2</v>
      </c>
      <c r="I401" s="98">
        <v>0.14489060297101794</v>
      </c>
      <c r="J401" s="98">
        <v>0.10628895398484425</v>
      </c>
      <c r="K401" s="98">
        <v>0.26272872279034976</v>
      </c>
      <c r="L401" s="98">
        <v>9.9468970622653349E-2</v>
      </c>
      <c r="M401" s="98">
        <v>5.2804824244982736E-2</v>
      </c>
      <c r="N401" s="98">
        <v>1.9232679620965129E-2</v>
      </c>
      <c r="O401" s="98">
        <v>3.3455032778512965E-2</v>
      </c>
      <c r="P401" s="98">
        <v>6.8581092339659824E-2</v>
      </c>
      <c r="Q401" s="98">
        <v>0.12266465769197062</v>
      </c>
      <c r="R401" s="98">
        <v>0.12873127046156121</v>
      </c>
      <c r="S401" s="98">
        <v>0.13647713817281024</v>
      </c>
      <c r="T401" s="98">
        <v>7.888794854925521E-2</v>
      </c>
      <c r="U401" s="98">
        <v>6.9487420146693152E-2</v>
      </c>
      <c r="V401" s="98">
        <v>5.0107720275020889E-2</v>
      </c>
      <c r="W401" s="98">
        <v>0.10521262276087852</v>
      </c>
      <c r="X401" s="98">
        <v>0.46677409163243244</v>
      </c>
      <c r="Y401" s="98">
        <v>0.16061079623281779</v>
      </c>
      <c r="DA401" s="63" t="s">
        <v>3511</v>
      </c>
    </row>
    <row r="402" spans="1:105" ht="12" customHeight="1" x14ac:dyDescent="0.25">
      <c r="A402" s="108" t="s">
        <v>52</v>
      </c>
      <c r="B402" s="98"/>
      <c r="C402" s="98">
        <v>5.1194444513078183E-3</v>
      </c>
      <c r="D402" s="98">
        <v>3.9215275511762992E-3</v>
      </c>
      <c r="E402" s="98">
        <v>1.4794547086385609E-2</v>
      </c>
      <c r="F402" s="98">
        <v>1.3180596821398491E-3</v>
      </c>
      <c r="G402" s="98">
        <v>4.9281902337428938E-3</v>
      </c>
      <c r="H402" s="98">
        <v>3.2363216757016873E-2</v>
      </c>
      <c r="I402" s="98">
        <v>0.18611422139585737</v>
      </c>
      <c r="J402" s="98">
        <v>0.15984798684331578</v>
      </c>
      <c r="K402" s="98">
        <v>0.37460149782118668</v>
      </c>
      <c r="L402" s="98">
        <v>0.14041155951706244</v>
      </c>
      <c r="M402" s="98">
        <v>7.9456203719369831E-2</v>
      </c>
      <c r="N402" s="98">
        <v>2.8672491350582939E-2</v>
      </c>
      <c r="O402" s="98">
        <v>6.6337506342055333E-2</v>
      </c>
      <c r="P402" s="98">
        <v>0.15053328201564017</v>
      </c>
      <c r="Q402" s="98">
        <v>0.23833710388493085</v>
      </c>
      <c r="R402" s="98">
        <v>0.18327355940031423</v>
      </c>
      <c r="S402" s="98">
        <v>0.1757268632913169</v>
      </c>
      <c r="T402" s="98">
        <v>0.11891887863135432</v>
      </c>
      <c r="U402" s="98">
        <v>0.10415331895217932</v>
      </c>
      <c r="V402" s="98">
        <v>0.12779992368221624</v>
      </c>
      <c r="W402" s="98">
        <v>0.31743661634832077</v>
      </c>
      <c r="X402" s="98">
        <v>0.8908242952410661</v>
      </c>
      <c r="Y402" s="98">
        <v>0.25930935753894446</v>
      </c>
      <c r="DA402" s="63" t="s">
        <v>3512</v>
      </c>
    </row>
    <row r="403" spans="1:105" ht="12" customHeight="1" x14ac:dyDescent="0.25">
      <c r="A403" s="121" t="s">
        <v>54</v>
      </c>
      <c r="B403" s="122"/>
      <c r="C403" s="122">
        <v>5.2320119458108251E-2</v>
      </c>
      <c r="D403" s="122">
        <v>9.25971697479889E-2</v>
      </c>
      <c r="E403" s="122">
        <v>0.1409319033536606</v>
      </c>
      <c r="F403" s="122">
        <v>0.12529746025875818</v>
      </c>
      <c r="G403" s="122">
        <v>0.25174230000805664</v>
      </c>
      <c r="H403" s="122">
        <v>0.37996635695157766</v>
      </c>
      <c r="I403" s="122">
        <v>0.6153325771333521</v>
      </c>
      <c r="J403" s="122">
        <v>0.41711650858092331</v>
      </c>
      <c r="K403" s="122">
        <v>0.43690655047738258</v>
      </c>
      <c r="L403" s="122">
        <v>0.37200064877959471</v>
      </c>
      <c r="M403" s="122">
        <v>0.22498305393087076</v>
      </c>
      <c r="N403" s="122">
        <v>0.16475324725007068</v>
      </c>
      <c r="O403" s="122">
        <v>0.12954586144408825</v>
      </c>
      <c r="P403" s="122">
        <v>0.20777492542152826</v>
      </c>
      <c r="Q403" s="122">
        <v>0.27936098284743455</v>
      </c>
      <c r="R403" s="122">
        <v>0.28595248572211596</v>
      </c>
      <c r="S403" s="122">
        <v>0.25424531003443079</v>
      </c>
      <c r="T403" s="122">
        <v>0.27310836049143034</v>
      </c>
      <c r="U403" s="122">
        <v>0.2956161950222328</v>
      </c>
      <c r="V403" s="122">
        <v>0.35545670164373977</v>
      </c>
      <c r="W403" s="122">
        <v>0.56537306111358898</v>
      </c>
      <c r="X403" s="122">
        <v>0.47882757987146657</v>
      </c>
      <c r="Y403" s="122">
        <v>0.39944636606935585</v>
      </c>
      <c r="DA403" s="130" t="s">
        <v>3513</v>
      </c>
    </row>
    <row r="404" spans="1:105" ht="12" customHeight="1" x14ac:dyDescent="0.25">
      <c r="A404" s="97" t="s">
        <v>202</v>
      </c>
      <c r="B404" s="98"/>
      <c r="C404" s="98">
        <v>0</v>
      </c>
      <c r="D404" s="98">
        <v>0</v>
      </c>
      <c r="E404" s="98">
        <v>0</v>
      </c>
      <c r="F404" s="98">
        <v>0</v>
      </c>
      <c r="G404" s="98">
        <v>0</v>
      </c>
      <c r="H404" s="98">
        <v>0</v>
      </c>
      <c r="I404" s="98">
        <v>0</v>
      </c>
      <c r="J404" s="98">
        <v>0</v>
      </c>
      <c r="K404" s="98">
        <v>0</v>
      </c>
      <c r="L404" s="98">
        <v>0</v>
      </c>
      <c r="M404" s="98">
        <v>0</v>
      </c>
      <c r="N404" s="98">
        <v>0</v>
      </c>
      <c r="O404" s="98">
        <v>0</v>
      </c>
      <c r="P404" s="98">
        <v>0</v>
      </c>
      <c r="Q404" s="98">
        <v>0</v>
      </c>
      <c r="R404" s="98">
        <v>0</v>
      </c>
      <c r="S404" s="98">
        <v>0</v>
      </c>
      <c r="T404" s="98">
        <v>0</v>
      </c>
      <c r="U404" s="98">
        <v>0</v>
      </c>
      <c r="V404" s="98">
        <v>0</v>
      </c>
      <c r="W404" s="98">
        <v>0</v>
      </c>
      <c r="X404" s="98">
        <v>0</v>
      </c>
      <c r="Y404" s="98">
        <v>0</v>
      </c>
      <c r="DA404" s="63" t="s">
        <v>3514</v>
      </c>
    </row>
    <row r="405" spans="1:105" ht="12" customHeight="1" x14ac:dyDescent="0.25">
      <c r="A405" s="97" t="s">
        <v>50</v>
      </c>
      <c r="B405" s="98"/>
      <c r="C405" s="98">
        <v>2.3882358099251589E-3</v>
      </c>
      <c r="D405" s="98">
        <v>4.9230040468066991E-3</v>
      </c>
      <c r="E405" s="98">
        <v>6.84689344433207E-3</v>
      </c>
      <c r="F405" s="98">
        <v>6.9629629835461903E-3</v>
      </c>
      <c r="G405" s="98">
        <v>1.3695945296800087E-2</v>
      </c>
      <c r="H405" s="98">
        <v>2.4920809579172549E-2</v>
      </c>
      <c r="I405" s="98">
        <v>5.1516444922734599E-2</v>
      </c>
      <c r="J405" s="98">
        <v>3.3653331346618062E-2</v>
      </c>
      <c r="K405" s="98">
        <v>3.6138077445184935E-2</v>
      </c>
      <c r="L405" s="98">
        <v>2.5526769740196575E-2</v>
      </c>
      <c r="M405" s="98">
        <v>1.6602566455371816E-2</v>
      </c>
      <c r="N405" s="98">
        <v>1.1988828917064443E-2</v>
      </c>
      <c r="O405" s="98">
        <v>9.1340782353917811E-3</v>
      </c>
      <c r="P405" s="98">
        <v>1.8227274502440188E-2</v>
      </c>
      <c r="Q405" s="98">
        <v>2.0838290956129438E-2</v>
      </c>
      <c r="R405" s="98">
        <v>2.3849879174084609E-2</v>
      </c>
      <c r="S405" s="98">
        <v>1.9140233274115473E-2</v>
      </c>
      <c r="T405" s="98">
        <v>1.8015770459612276E-2</v>
      </c>
      <c r="U405" s="98">
        <v>2.1903589055819645E-2</v>
      </c>
      <c r="V405" s="98">
        <v>2.2137547599157519E-2</v>
      </c>
      <c r="W405" s="98">
        <v>3.6924772637433607E-2</v>
      </c>
      <c r="X405" s="98">
        <v>4.7556776311724044E-2</v>
      </c>
      <c r="Y405" s="98">
        <v>3.5242206509935356E-2</v>
      </c>
      <c r="DA405" s="63" t="s">
        <v>3515</v>
      </c>
    </row>
    <row r="406" spans="1:105" ht="12" customHeight="1" x14ac:dyDescent="0.25">
      <c r="A406" s="109" t="s">
        <v>120</v>
      </c>
      <c r="B406" s="33"/>
      <c r="C406" s="33">
        <v>4.9931883648183094E-2</v>
      </c>
      <c r="D406" s="33">
        <v>8.7674165701182208E-2</v>
      </c>
      <c r="E406" s="33">
        <v>0.13408500990932853</v>
      </c>
      <c r="F406" s="33">
        <v>0.118334497275212</v>
      </c>
      <c r="G406" s="33">
        <v>0.23804635471125657</v>
      </c>
      <c r="H406" s="33">
        <v>0.35504554737240512</v>
      </c>
      <c r="I406" s="33">
        <v>0.56381613221061755</v>
      </c>
      <c r="J406" s="33">
        <v>0.38346317723430523</v>
      </c>
      <c r="K406" s="33">
        <v>0.40076847303219765</v>
      </c>
      <c r="L406" s="33">
        <v>0.34647387903939814</v>
      </c>
      <c r="M406" s="33">
        <v>0.20838048747549895</v>
      </c>
      <c r="N406" s="33">
        <v>0.15276441833300625</v>
      </c>
      <c r="O406" s="33">
        <v>0.12041178320869647</v>
      </c>
      <c r="P406" s="33">
        <v>0.18954765091908807</v>
      </c>
      <c r="Q406" s="33">
        <v>0.25852269189130511</v>
      </c>
      <c r="R406" s="33">
        <v>0.26210260654803136</v>
      </c>
      <c r="S406" s="33">
        <v>0.23510507676031531</v>
      </c>
      <c r="T406" s="33">
        <v>0.25509259003181806</v>
      </c>
      <c r="U406" s="33">
        <v>0.27371260596641317</v>
      </c>
      <c r="V406" s="33">
        <v>0.33331915404458223</v>
      </c>
      <c r="W406" s="33">
        <v>0.52844828847615533</v>
      </c>
      <c r="X406" s="33">
        <v>0.43127080355974251</v>
      </c>
      <c r="Y406" s="33">
        <v>0.36420415955942048</v>
      </c>
      <c r="DA406" s="60" t="s">
        <v>3516</v>
      </c>
    </row>
    <row r="408" spans="1:105" ht="12" customHeight="1" x14ac:dyDescent="0.25">
      <c r="A408" s="116" t="str">
        <f>RES_hh_SLD!$A$364</f>
        <v>System efficiency indicator of new and renovated households (ratio of energy service to energy consumption)</v>
      </c>
      <c r="B408" s="119"/>
      <c r="C408" s="119">
        <f t="shared" ref="C408:Q408" si="164">IF(C384=0,"",C384/C360)</f>
        <v>0.58496033405509273</v>
      </c>
      <c r="D408" s="119">
        <f t="shared" si="164"/>
        <v>0.59692182267964256</v>
      </c>
      <c r="E408" s="119">
        <f t="shared" si="164"/>
        <v>0.60686716696227272</v>
      </c>
      <c r="F408" s="119">
        <f t="shared" si="164"/>
        <v>0.61653997832635099</v>
      </c>
      <c r="G408" s="119">
        <f t="shared" si="164"/>
        <v>0.6313356501285915</v>
      </c>
      <c r="H408" s="119">
        <f t="shared" si="164"/>
        <v>0.64956241331929232</v>
      </c>
      <c r="I408" s="119">
        <f t="shared" si="164"/>
        <v>0.65405874720714308</v>
      </c>
      <c r="J408" s="119">
        <f t="shared" si="164"/>
        <v>0.66455391422358456</v>
      </c>
      <c r="K408" s="119">
        <f t="shared" si="164"/>
        <v>0.67630473313880779</v>
      </c>
      <c r="L408" s="119">
        <f t="shared" si="164"/>
        <v>0.68540393248207188</v>
      </c>
      <c r="M408" s="119">
        <f t="shared" si="164"/>
        <v>0.69342862933270188</v>
      </c>
      <c r="N408" s="119">
        <f t="shared" si="164"/>
        <v>0.70414240676858941</v>
      </c>
      <c r="O408" s="119">
        <f t="shared" si="164"/>
        <v>0.71584097173244399</v>
      </c>
      <c r="P408" s="119">
        <f t="shared" si="164"/>
        <v>0.7249983901347351</v>
      </c>
      <c r="Q408" s="119">
        <f t="shared" si="164"/>
        <v>0.73307334966741755</v>
      </c>
      <c r="R408" s="119">
        <f t="shared" ref="R408:V408" si="165">IF(R384=0,"",R384/R360)</f>
        <v>0.74428819667571833</v>
      </c>
      <c r="S408" s="119">
        <f t="shared" si="165"/>
        <v>0.75805265711987357</v>
      </c>
      <c r="T408" s="119">
        <f t="shared" si="165"/>
        <v>0.76793835354090845</v>
      </c>
      <c r="U408" s="119">
        <f t="shared" si="165"/>
        <v>0.79088741997205303</v>
      </c>
      <c r="V408" s="119">
        <f t="shared" si="165"/>
        <v>0.81357269422460643</v>
      </c>
      <c r="W408" s="119">
        <f t="shared" ref="W408:Y408" si="166">IF(W384=0,"",W384/W360)</f>
        <v>0.81286487421926978</v>
      </c>
      <c r="X408" s="119">
        <f t="shared" si="166"/>
        <v>0.83184300996130123</v>
      </c>
      <c r="Y408" s="119">
        <f t="shared" si="166"/>
        <v>0.83396926088355916</v>
      </c>
      <c r="DA408" s="129" t="s">
        <v>3662</v>
      </c>
    </row>
    <row r="409" spans="1:105" ht="12" customHeight="1" x14ac:dyDescent="0.25">
      <c r="A409" s="121" t="s">
        <v>57</v>
      </c>
      <c r="B409" s="124"/>
      <c r="C409" s="124">
        <f t="shared" ref="C409:Q409" si="167">IF(C385=0,"",C385/C361)</f>
        <v>0.57406859527895848</v>
      </c>
      <c r="D409" s="124">
        <f t="shared" si="167"/>
        <v>0.5855919340885879</v>
      </c>
      <c r="E409" s="124">
        <f t="shared" si="167"/>
        <v>0.59724103475136303</v>
      </c>
      <c r="F409" s="124">
        <f t="shared" si="167"/>
        <v>0.6090236843750938</v>
      </c>
      <c r="G409" s="124">
        <f t="shared" si="167"/>
        <v>0.62085836402552386</v>
      </c>
      <c r="H409" s="124">
        <f t="shared" si="167"/>
        <v>0.63275213039279554</v>
      </c>
      <c r="I409" s="124">
        <f t="shared" si="167"/>
        <v>0.64471832571688259</v>
      </c>
      <c r="J409" s="124">
        <f t="shared" si="167"/>
        <v>0.65672095940506792</v>
      </c>
      <c r="K409" s="124">
        <f t="shared" si="167"/>
        <v>0.6686671805632346</v>
      </c>
      <c r="L409" s="124">
        <f t="shared" si="167"/>
        <v>0.68052994318037063</v>
      </c>
      <c r="M409" s="124">
        <f t="shared" si="167"/>
        <v>0.69142379542649623</v>
      </c>
      <c r="N409" s="124">
        <f t="shared" si="167"/>
        <v>0.7008723961930392</v>
      </c>
      <c r="O409" s="124">
        <f t="shared" si="167"/>
        <v>0.70858721624714516</v>
      </c>
      <c r="P409" s="124">
        <f t="shared" si="167"/>
        <v>0.7152421286122721</v>
      </c>
      <c r="Q409" s="124">
        <f t="shared" si="167"/>
        <v>0.72318202577378787</v>
      </c>
      <c r="R409" s="124">
        <f t="shared" ref="R409:V409" si="168">IF(R385=0,"",R385/R361)</f>
        <v>0.73508625713529752</v>
      </c>
      <c r="S409" s="124">
        <f t="shared" si="168"/>
        <v>0.74848047456290323</v>
      </c>
      <c r="T409" s="124">
        <f t="shared" si="168"/>
        <v>0.76199433998751476</v>
      </c>
      <c r="U409" s="124">
        <f t="shared" si="168"/>
        <v>0.77448276204802025</v>
      </c>
      <c r="V409" s="124">
        <f t="shared" si="168"/>
        <v>0.7848939119971553</v>
      </c>
      <c r="W409" s="124">
        <f t="shared" ref="W409:Y409" si="169">IF(W385=0,"",W385/W361)</f>
        <v>0.79331271773593348</v>
      </c>
      <c r="X409" s="124">
        <f t="shared" si="169"/>
        <v>0.80084954909410899</v>
      </c>
      <c r="Y409" s="124">
        <f t="shared" si="169"/>
        <v>0.80798815528576973</v>
      </c>
      <c r="DA409" s="130" t="s">
        <v>3663</v>
      </c>
    </row>
    <row r="410" spans="1:105" ht="12" customHeight="1" x14ac:dyDescent="0.25">
      <c r="A410" s="97" t="s">
        <v>199</v>
      </c>
      <c r="B410" s="111"/>
      <c r="C410" s="111">
        <f t="shared" ref="C410:Q410" si="170">IF(C386=0,"",C386/C362)</f>
        <v>0.57173443121437484</v>
      </c>
      <c r="D410" s="111">
        <f t="shared" si="170"/>
        <v>0.58333181277311019</v>
      </c>
      <c r="E410" s="111">
        <f t="shared" si="170"/>
        <v>0.59503960004139456</v>
      </c>
      <c r="F410" s="111">
        <f t="shared" si="170"/>
        <v>0.60684634221922218</v>
      </c>
      <c r="G410" s="111">
        <f t="shared" si="170"/>
        <v>0.618740390160057</v>
      </c>
      <c r="H410" s="111">
        <f t="shared" si="170"/>
        <v>0.6307080252628694</v>
      </c>
      <c r="I410" s="111">
        <f t="shared" si="170"/>
        <v>0.64273115116443447</v>
      </c>
      <c r="J410" s="111">
        <f t="shared" si="170"/>
        <v>0.65477067735639771</v>
      </c>
      <c r="K410" s="111">
        <f t="shared" si="170"/>
        <v>0.66677491460596428</v>
      </c>
      <c r="L410" s="111">
        <f t="shared" si="170"/>
        <v>0.67869798594662867</v>
      </c>
      <c r="M410" s="111">
        <f t="shared" si="170"/>
        <v>0.68965030770944746</v>
      </c>
      <c r="N410" s="111">
        <f t="shared" si="170"/>
        <v>0.69914511679519253</v>
      </c>
      <c r="O410" s="111">
        <f t="shared" si="170"/>
        <v>0.70690128090520721</v>
      </c>
      <c r="P410" s="111">
        <f t="shared" si="170"/>
        <v>0.71359071734504875</v>
      </c>
      <c r="Q410" s="111">
        <f t="shared" si="170"/>
        <v>0.72157246570397848</v>
      </c>
      <c r="R410" s="111">
        <f t="shared" ref="R410:V410" si="171">IF(R386=0,"",R386/R362)</f>
        <v>0.73352809249112549</v>
      </c>
      <c r="S410" s="111">
        <f t="shared" si="171"/>
        <v>0.74698400762380823</v>
      </c>
      <c r="T410" s="111">
        <f t="shared" si="171"/>
        <v>0.76055672618854719</v>
      </c>
      <c r="U410" s="111">
        <f t="shared" si="171"/>
        <v>0.77309451088147507</v>
      </c>
      <c r="V410" s="111">
        <f t="shared" si="171"/>
        <v>0.78361148522274127</v>
      </c>
      <c r="W410" s="111">
        <f t="shared" ref="W410:Y410" si="172">IF(W386=0,"",W386/W362)</f>
        <v>0.7920600456235769</v>
      </c>
      <c r="X410" s="111">
        <f t="shared" si="172"/>
        <v>0.79967680928756002</v>
      </c>
      <c r="Y410" s="111">
        <f t="shared" si="172"/>
        <v>0.80685487402325473</v>
      </c>
      <c r="DA410" s="63" t="s">
        <v>3664</v>
      </c>
    </row>
    <row r="411" spans="1:105" ht="12" customHeight="1" x14ac:dyDescent="0.25">
      <c r="A411" s="97" t="s">
        <v>53</v>
      </c>
      <c r="B411" s="111"/>
      <c r="C411" s="111">
        <f t="shared" ref="C411:Q411" si="173">IF(C387=0,"",C387/C363)</f>
        <v>1</v>
      </c>
      <c r="D411" s="111">
        <f t="shared" si="173"/>
        <v>1</v>
      </c>
      <c r="E411" s="111">
        <f t="shared" si="173"/>
        <v>1</v>
      </c>
      <c r="F411" s="111">
        <f t="shared" si="173"/>
        <v>1</v>
      </c>
      <c r="G411" s="111">
        <f t="shared" si="173"/>
        <v>1</v>
      </c>
      <c r="H411" s="111">
        <f t="shared" si="173"/>
        <v>1</v>
      </c>
      <c r="I411" s="111">
        <f t="shared" si="173"/>
        <v>1</v>
      </c>
      <c r="J411" s="111">
        <f t="shared" si="173"/>
        <v>1</v>
      </c>
      <c r="K411" s="111">
        <f t="shared" si="173"/>
        <v>1</v>
      </c>
      <c r="L411" s="111">
        <f t="shared" si="173"/>
        <v>1</v>
      </c>
      <c r="M411" s="111">
        <f t="shared" si="173"/>
        <v>1</v>
      </c>
      <c r="N411" s="111">
        <f t="shared" si="173"/>
        <v>1</v>
      </c>
      <c r="O411" s="111">
        <f t="shared" si="173"/>
        <v>1</v>
      </c>
      <c r="P411" s="111">
        <f t="shared" si="173"/>
        <v>1</v>
      </c>
      <c r="Q411" s="111">
        <f t="shared" si="173"/>
        <v>1</v>
      </c>
      <c r="R411" s="111">
        <f t="shared" ref="R411:V411" si="174">IF(R387=0,"",R387/R363)</f>
        <v>1</v>
      </c>
      <c r="S411" s="111">
        <f t="shared" si="174"/>
        <v>1</v>
      </c>
      <c r="T411" s="111">
        <f t="shared" si="174"/>
        <v>1</v>
      </c>
      <c r="U411" s="111">
        <f t="shared" si="174"/>
        <v>1</v>
      </c>
      <c r="V411" s="111">
        <f t="shared" si="174"/>
        <v>1</v>
      </c>
      <c r="W411" s="111">
        <f t="shared" ref="W411:Y411" si="175">IF(W387=0,"",W387/W363)</f>
        <v>1</v>
      </c>
      <c r="X411" s="111">
        <f t="shared" si="175"/>
        <v>1</v>
      </c>
      <c r="Y411" s="111">
        <f t="shared" si="175"/>
        <v>1</v>
      </c>
      <c r="DA411" s="63" t="s">
        <v>3665</v>
      </c>
    </row>
    <row r="412" spans="1:105" ht="12" customHeight="1" x14ac:dyDescent="0.25">
      <c r="A412" s="121" t="s">
        <v>92</v>
      </c>
      <c r="B412" s="124"/>
      <c r="C412" s="124">
        <f t="shared" ref="C412:Q412" si="176">IF(C388=0,"",C388/C364)</f>
        <v>2.5802479381017775</v>
      </c>
      <c r="D412" s="124">
        <f t="shared" si="176"/>
        <v>2.6981201824497778</v>
      </c>
      <c r="E412" s="124">
        <f t="shared" si="176"/>
        <v>2.8177595583971393</v>
      </c>
      <c r="F412" s="124">
        <f t="shared" si="176"/>
        <v>2.9383598250385918</v>
      </c>
      <c r="G412" s="124">
        <f t="shared" si="176"/>
        <v>3.0606196588707446</v>
      </c>
      <c r="H412" s="124">
        <f t="shared" si="176"/>
        <v>3.1844292547674353</v>
      </c>
      <c r="I412" s="124">
        <f t="shared" si="176"/>
        <v>3.3099350686023525</v>
      </c>
      <c r="J412" s="124">
        <f t="shared" si="176"/>
        <v>3.4377935045903896</v>
      </c>
      <c r="K412" s="124">
        <f t="shared" si="176"/>
        <v>3.5685244896006023</v>
      </c>
      <c r="L412" s="124">
        <f t="shared" si="176"/>
        <v>3.7021969715316039</v>
      </c>
      <c r="M412" s="124">
        <f t="shared" si="176"/>
        <v>3.8553757828465178</v>
      </c>
      <c r="N412" s="124">
        <f t="shared" si="176"/>
        <v>4.0329782618102978</v>
      </c>
      <c r="O412" s="124">
        <f t="shared" si="176"/>
        <v>4.2346875831665027</v>
      </c>
      <c r="P412" s="124">
        <f t="shared" si="176"/>
        <v>4.4408733951210726</v>
      </c>
      <c r="Q412" s="124">
        <f t="shared" si="176"/>
        <v>4.5991178445145788</v>
      </c>
      <c r="R412" s="124">
        <f t="shared" ref="R412:V412" si="177">IF(R388=0,"",R388/R364)</f>
        <v>4.6334059541406649</v>
      </c>
      <c r="S412" s="124">
        <f t="shared" si="177"/>
        <v>4.6372157440991195</v>
      </c>
      <c r="T412" s="124">
        <f t="shared" si="177"/>
        <v>4.6414488440529569</v>
      </c>
      <c r="U412" s="124">
        <f t="shared" si="177"/>
        <v>4.6461522884461104</v>
      </c>
      <c r="V412" s="124">
        <f t="shared" si="177"/>
        <v>4.6595925523961093</v>
      </c>
      <c r="W412" s="124">
        <f t="shared" ref="W412:Y412" si="178">IF(W388=0,"",W388/W364)</f>
        <v>4.7037061049260407</v>
      </c>
      <c r="X412" s="124">
        <f t="shared" si="178"/>
        <v>4.754827869860665</v>
      </c>
      <c r="Y412" s="124">
        <f t="shared" si="178"/>
        <v>4.8124511861531936</v>
      </c>
      <c r="DA412" s="130" t="s">
        <v>3666</v>
      </c>
    </row>
    <row r="413" spans="1:105" ht="12" customHeight="1" x14ac:dyDescent="0.25">
      <c r="A413" s="97" t="s">
        <v>53</v>
      </c>
      <c r="B413" s="111"/>
      <c r="C413" s="111">
        <f t="shared" ref="C413:Q413" si="179">IF(C389=0,"",C389/C365)</f>
        <v>2.5802479381017775</v>
      </c>
      <c r="D413" s="111">
        <f t="shared" si="179"/>
        <v>2.6981201824497778</v>
      </c>
      <c r="E413" s="111">
        <f t="shared" si="179"/>
        <v>2.8177595583971393</v>
      </c>
      <c r="F413" s="111">
        <f t="shared" si="179"/>
        <v>2.9383598250385918</v>
      </c>
      <c r="G413" s="111">
        <f t="shared" si="179"/>
        <v>3.0606196588707446</v>
      </c>
      <c r="H413" s="111">
        <f t="shared" si="179"/>
        <v>3.1844292547674353</v>
      </c>
      <c r="I413" s="111">
        <f t="shared" si="179"/>
        <v>3.3099350686023525</v>
      </c>
      <c r="J413" s="111">
        <f t="shared" si="179"/>
        <v>3.4377935045903896</v>
      </c>
      <c r="K413" s="111">
        <f t="shared" si="179"/>
        <v>3.5685244896006023</v>
      </c>
      <c r="L413" s="111">
        <f t="shared" si="179"/>
        <v>3.7021969715316039</v>
      </c>
      <c r="M413" s="111">
        <f t="shared" si="179"/>
        <v>3.8553757828465178</v>
      </c>
      <c r="N413" s="111">
        <f t="shared" si="179"/>
        <v>4.0329782618102978</v>
      </c>
      <c r="O413" s="111">
        <f t="shared" si="179"/>
        <v>4.2346875831665027</v>
      </c>
      <c r="P413" s="111">
        <f t="shared" si="179"/>
        <v>4.4408733951210726</v>
      </c>
      <c r="Q413" s="111">
        <f t="shared" si="179"/>
        <v>4.5991178445145788</v>
      </c>
      <c r="R413" s="111">
        <f t="shared" ref="R413:V413" si="180">IF(R389=0,"",R389/R365)</f>
        <v>4.6334059541406649</v>
      </c>
      <c r="S413" s="111">
        <f t="shared" si="180"/>
        <v>4.6372157440991195</v>
      </c>
      <c r="T413" s="111">
        <f t="shared" si="180"/>
        <v>4.6414488440529569</v>
      </c>
      <c r="U413" s="111">
        <f t="shared" si="180"/>
        <v>4.6461522884461104</v>
      </c>
      <c r="V413" s="111">
        <f t="shared" si="180"/>
        <v>4.6595925523961093</v>
      </c>
      <c r="W413" s="111">
        <f t="shared" ref="W413:Y413" si="181">IF(W389=0,"",W389/W365)</f>
        <v>4.7037061049260407</v>
      </c>
      <c r="X413" s="111">
        <f t="shared" si="181"/>
        <v>4.754827869860665</v>
      </c>
      <c r="Y413" s="111">
        <f t="shared" si="181"/>
        <v>4.8124511861531936</v>
      </c>
      <c r="DA413" s="63" t="s">
        <v>3667</v>
      </c>
    </row>
    <row r="414" spans="1:105" ht="12" customHeight="1" x14ac:dyDescent="0.25">
      <c r="A414" s="121" t="s">
        <v>55</v>
      </c>
      <c r="B414" s="124"/>
      <c r="C414" s="124">
        <f t="shared" ref="C414:Q414" si="182">IF(C390=0,"",C390/C366)</f>
        <v>0.66817224118898999</v>
      </c>
      <c r="D414" s="124">
        <f t="shared" si="182"/>
        <v>0.66606971934548609</v>
      </c>
      <c r="E414" s="124">
        <f t="shared" si="182"/>
        <v>0.66597375268453429</v>
      </c>
      <c r="F414" s="124">
        <f t="shared" si="182"/>
        <v>0.6499819722321738</v>
      </c>
      <c r="G414" s="124">
        <f t="shared" si="182"/>
        <v>0.66079598192568068</v>
      </c>
      <c r="H414" s="124">
        <f t="shared" si="182"/>
        <v>0.67374493530812629</v>
      </c>
      <c r="I414" s="124">
        <f t="shared" si="182"/>
        <v>0.68536229778865676</v>
      </c>
      <c r="J414" s="124">
        <f t="shared" si="182"/>
        <v>0.68913044879919727</v>
      </c>
      <c r="K414" s="124">
        <f t="shared" si="182"/>
        <v>0.7062413560091414</v>
      </c>
      <c r="L414" s="124">
        <f t="shared" si="182"/>
        <v>0.69040731142006762</v>
      </c>
      <c r="M414" s="124">
        <f t="shared" si="182"/>
        <v>0.69049494481987361</v>
      </c>
      <c r="N414" s="124">
        <f t="shared" si="182"/>
        <v>0.69408760709041961</v>
      </c>
      <c r="O414" s="124">
        <f t="shared" si="182"/>
        <v>0.71831717031758868</v>
      </c>
      <c r="P414" s="124">
        <f t="shared" si="182"/>
        <v>0.73932242855262909</v>
      </c>
      <c r="Q414" s="124">
        <f t="shared" si="182"/>
        <v>0.75964949560049699</v>
      </c>
      <c r="R414" s="124">
        <f t="shared" ref="R414:V414" si="183">IF(R390=0,"",R390/R366)</f>
        <v>0.76131508056134578</v>
      </c>
      <c r="S414" s="124">
        <f t="shared" si="183"/>
        <v>0.77233112560480288</v>
      </c>
      <c r="T414" s="124">
        <f t="shared" si="183"/>
        <v>0.77295494792047836</v>
      </c>
      <c r="U414" s="124">
        <f t="shared" si="183"/>
        <v>0.7790970270622809</v>
      </c>
      <c r="V414" s="124">
        <f t="shared" si="183"/>
        <v>0.79135639708197314</v>
      </c>
      <c r="W414" s="124">
        <f t="shared" ref="W414:Y414" si="184">IF(W390=0,"",W390/W366)</f>
        <v>0.80620635973581478</v>
      </c>
      <c r="X414" s="124">
        <f t="shared" si="184"/>
        <v>0.87281201354897631</v>
      </c>
      <c r="Y414" s="124">
        <f t="shared" si="184"/>
        <v>0.83192354572379157</v>
      </c>
      <c r="DA414" s="130" t="s">
        <v>3668</v>
      </c>
    </row>
    <row r="415" spans="1:105" ht="12" customHeight="1" x14ac:dyDescent="0.25">
      <c r="A415" s="97" t="s">
        <v>132</v>
      </c>
      <c r="B415" s="111"/>
      <c r="C415" s="111">
        <f t="shared" ref="C415:Q415" si="185">IF(C391=0,"",C391/C367)</f>
        <v>0.59797193907334356</v>
      </c>
      <c r="D415" s="111">
        <f t="shared" si="185"/>
        <v>0.61160996614461804</v>
      </c>
      <c r="E415" s="111">
        <f t="shared" si="185"/>
        <v>0.62537782563090993</v>
      </c>
      <c r="F415" s="111">
        <f t="shared" si="185"/>
        <v>0.63926205187881557</v>
      </c>
      <c r="G415" s="111">
        <f t="shared" si="185"/>
        <v>0.65324894598785344</v>
      </c>
      <c r="H415" s="111">
        <f t="shared" si="185"/>
        <v>0.66732237546714412</v>
      </c>
      <c r="I415" s="111">
        <f t="shared" si="185"/>
        <v>0.68146105976380578</v>
      </c>
      <c r="J415" s="111">
        <f t="shared" si="185"/>
        <v>0.69561903010389825</v>
      </c>
      <c r="K415" s="111">
        <f t="shared" si="185"/>
        <v>0.70973550214980374</v>
      </c>
      <c r="L415" s="111">
        <f t="shared" si="185"/>
        <v>0.72375652654166212</v>
      </c>
      <c r="M415" s="111">
        <f t="shared" si="185"/>
        <v>0.7366359907498673</v>
      </c>
      <c r="N415" s="111">
        <f t="shared" si="185"/>
        <v>0.74780148208876684</v>
      </c>
      <c r="O415" s="111">
        <f t="shared" si="185"/>
        <v>0.75692240094151864</v>
      </c>
      <c r="P415" s="111">
        <f t="shared" si="185"/>
        <v>0.76478889345934153</v>
      </c>
      <c r="Q415" s="111">
        <f t="shared" si="185"/>
        <v>0.77417508978683847</v>
      </c>
      <c r="R415" s="111">
        <f t="shared" ref="R415:V415" si="186">IF(R391=0,"",R391/R367)</f>
        <v>0.78823439799803985</v>
      </c>
      <c r="S415" s="111">
        <f t="shared" si="186"/>
        <v>0.80405798144391449</v>
      </c>
      <c r="T415" s="111">
        <f t="shared" si="186"/>
        <v>0.82001892075415672</v>
      </c>
      <c r="U415" s="111">
        <f t="shared" si="186"/>
        <v>0.83476282188304296</v>
      </c>
      <c r="V415" s="111">
        <f t="shared" si="186"/>
        <v>0.84713033605403687</v>
      </c>
      <c r="W415" s="111">
        <f t="shared" ref="W415:Y415" si="187">IF(W391=0,"",W391/W367)</f>
        <v>0.85706548347299083</v>
      </c>
      <c r="X415" s="111">
        <f t="shared" si="187"/>
        <v>0.86259023492792375</v>
      </c>
      <c r="Y415" s="111">
        <f t="shared" si="187"/>
        <v>0.86779678003574379</v>
      </c>
      <c r="DA415" s="63" t="s">
        <v>3669</v>
      </c>
    </row>
    <row r="416" spans="1:105" ht="12" customHeight="1" x14ac:dyDescent="0.25">
      <c r="A416" s="97" t="s">
        <v>131</v>
      </c>
      <c r="B416" s="111"/>
      <c r="C416" s="111" t="str">
        <f t="shared" ref="C416:Q416" si="188">IF(C392=0,"",C392/C368)</f>
        <v/>
      </c>
      <c r="D416" s="111" t="str">
        <f t="shared" si="188"/>
        <v/>
      </c>
      <c r="E416" s="111" t="str">
        <f t="shared" si="188"/>
        <v/>
      </c>
      <c r="F416" s="111" t="str">
        <f t="shared" si="188"/>
        <v/>
      </c>
      <c r="G416" s="111" t="str">
        <f t="shared" si="188"/>
        <v/>
      </c>
      <c r="H416" s="111" t="str">
        <f t="shared" si="188"/>
        <v/>
      </c>
      <c r="I416" s="111" t="str">
        <f t="shared" si="188"/>
        <v/>
      </c>
      <c r="J416" s="111" t="str">
        <f t="shared" si="188"/>
        <v/>
      </c>
      <c r="K416" s="111">
        <f t="shared" si="188"/>
        <v>0.85590294759532404</v>
      </c>
      <c r="L416" s="111">
        <f t="shared" si="188"/>
        <v>0.86339476414190885</v>
      </c>
      <c r="M416" s="111" t="str">
        <f t="shared" si="188"/>
        <v/>
      </c>
      <c r="N416" s="111" t="str">
        <f t="shared" si="188"/>
        <v/>
      </c>
      <c r="O416" s="111" t="str">
        <f t="shared" si="188"/>
        <v/>
      </c>
      <c r="P416" s="111" t="str">
        <f t="shared" si="188"/>
        <v/>
      </c>
      <c r="Q416" s="111" t="str">
        <f t="shared" si="188"/>
        <v/>
      </c>
      <c r="R416" s="111">
        <f t="shared" ref="R416:V416" si="189">IF(R392=0,"",R392/R368)</f>
        <v>0.90021171835198344</v>
      </c>
      <c r="S416" s="111">
        <f t="shared" si="189"/>
        <v>0.9037493418664958</v>
      </c>
      <c r="T416" s="111">
        <f t="shared" si="189"/>
        <v>0.919495795746193</v>
      </c>
      <c r="U416" s="111">
        <f t="shared" si="189"/>
        <v>0.92652327580598393</v>
      </c>
      <c r="V416" s="111">
        <f t="shared" si="189"/>
        <v>0.95132090666538116</v>
      </c>
      <c r="W416" s="111">
        <f t="shared" ref="W416:Y416" si="190">IF(W392=0,"",W392/W368)</f>
        <v>0.95944531068661365</v>
      </c>
      <c r="X416" s="111">
        <f t="shared" si="190"/>
        <v>0.94709997544519886</v>
      </c>
      <c r="Y416" s="111">
        <f t="shared" si="190"/>
        <v>0.94452435088986009</v>
      </c>
      <c r="DA416" s="63" t="s">
        <v>3670</v>
      </c>
    </row>
    <row r="417" spans="1:105" ht="12" customHeight="1" x14ac:dyDescent="0.25">
      <c r="A417" s="100" t="s">
        <v>199</v>
      </c>
      <c r="B417" s="112"/>
      <c r="C417" s="112" t="str">
        <f t="shared" ref="C417:Q417" si="191">IF(C393=0,"",C393/C369)</f>
        <v/>
      </c>
      <c r="D417" s="112" t="str">
        <f t="shared" si="191"/>
        <v/>
      </c>
      <c r="E417" s="112" t="str">
        <f t="shared" si="191"/>
        <v/>
      </c>
      <c r="F417" s="112" t="str">
        <f t="shared" si="191"/>
        <v/>
      </c>
      <c r="G417" s="112" t="str">
        <f t="shared" si="191"/>
        <v/>
      </c>
      <c r="H417" s="112" t="str">
        <f t="shared" si="191"/>
        <v/>
      </c>
      <c r="I417" s="112" t="str">
        <f t="shared" si="191"/>
        <v/>
      </c>
      <c r="J417" s="112" t="str">
        <f t="shared" si="191"/>
        <v/>
      </c>
      <c r="K417" s="112">
        <f t="shared" si="191"/>
        <v>0.70973550214980374</v>
      </c>
      <c r="L417" s="112">
        <f t="shared" si="191"/>
        <v>0.72375652654166212</v>
      </c>
      <c r="M417" s="112" t="str">
        <f t="shared" si="191"/>
        <v/>
      </c>
      <c r="N417" s="112" t="str">
        <f t="shared" si="191"/>
        <v/>
      </c>
      <c r="O417" s="112" t="str">
        <f t="shared" si="191"/>
        <v/>
      </c>
      <c r="P417" s="112" t="str">
        <f t="shared" si="191"/>
        <v/>
      </c>
      <c r="Q417" s="112" t="str">
        <f t="shared" si="191"/>
        <v/>
      </c>
      <c r="R417" s="112">
        <f t="shared" ref="R417:V417" si="192">IF(R393=0,"",R393/R369)</f>
        <v>0.78823439799803985</v>
      </c>
      <c r="S417" s="112">
        <f t="shared" si="192"/>
        <v>0.80405798144391449</v>
      </c>
      <c r="T417" s="112">
        <f t="shared" si="192"/>
        <v>0.82001892075415672</v>
      </c>
      <c r="U417" s="112">
        <f t="shared" si="192"/>
        <v>0.83476282188304296</v>
      </c>
      <c r="V417" s="112">
        <f t="shared" si="192"/>
        <v>0.84713033605403687</v>
      </c>
      <c r="W417" s="112">
        <f t="shared" ref="W417:Y417" si="193">IF(W393=0,"",W393/W369)</f>
        <v>0.85706548347299083</v>
      </c>
      <c r="X417" s="112">
        <f t="shared" si="193"/>
        <v>0.86259023492792375</v>
      </c>
      <c r="Y417" s="112">
        <f t="shared" si="193"/>
        <v>0.8677967800357439</v>
      </c>
      <c r="DA417" s="131" t="s">
        <v>3671</v>
      </c>
    </row>
    <row r="418" spans="1:105" ht="12" customHeight="1" x14ac:dyDescent="0.25">
      <c r="A418" s="103" t="s">
        <v>52</v>
      </c>
      <c r="B418" s="113"/>
      <c r="C418" s="113" t="str">
        <f t="shared" ref="C418:Q418" si="194">IF(C394=0,"",C394/C370)</f>
        <v/>
      </c>
      <c r="D418" s="113" t="str">
        <f t="shared" si="194"/>
        <v/>
      </c>
      <c r="E418" s="113" t="str">
        <f t="shared" si="194"/>
        <v/>
      </c>
      <c r="F418" s="113" t="str">
        <f t="shared" si="194"/>
        <v/>
      </c>
      <c r="G418" s="113" t="str">
        <f t="shared" si="194"/>
        <v/>
      </c>
      <c r="H418" s="113" t="str">
        <f t="shared" si="194"/>
        <v/>
      </c>
      <c r="I418" s="113" t="str">
        <f t="shared" si="194"/>
        <v/>
      </c>
      <c r="J418" s="113" t="str">
        <f t="shared" si="194"/>
        <v/>
      </c>
      <c r="K418" s="113">
        <f t="shared" si="194"/>
        <v>1</v>
      </c>
      <c r="L418" s="113">
        <f t="shared" si="194"/>
        <v>1</v>
      </c>
      <c r="M418" s="113" t="str">
        <f t="shared" si="194"/>
        <v/>
      </c>
      <c r="N418" s="113" t="str">
        <f t="shared" si="194"/>
        <v/>
      </c>
      <c r="O418" s="113" t="str">
        <f t="shared" si="194"/>
        <v/>
      </c>
      <c r="P418" s="113" t="str">
        <f t="shared" si="194"/>
        <v/>
      </c>
      <c r="Q418" s="113" t="str">
        <f t="shared" si="194"/>
        <v/>
      </c>
      <c r="R418" s="113">
        <f t="shared" ref="R418:V418" si="195">IF(R394=0,"",R394/R370)</f>
        <v>1</v>
      </c>
      <c r="S418" s="113">
        <f t="shared" si="195"/>
        <v>1</v>
      </c>
      <c r="T418" s="113">
        <f t="shared" si="195"/>
        <v>1</v>
      </c>
      <c r="U418" s="113">
        <f t="shared" si="195"/>
        <v>1</v>
      </c>
      <c r="V418" s="113">
        <f t="shared" si="195"/>
        <v>1</v>
      </c>
      <c r="W418" s="113">
        <f t="shared" ref="W418:Y418" si="196">IF(W394=0,"",W394/W370)</f>
        <v>1</v>
      </c>
      <c r="X418" s="113">
        <f t="shared" si="196"/>
        <v>1</v>
      </c>
      <c r="Y418" s="113">
        <f t="shared" si="196"/>
        <v>1</v>
      </c>
      <c r="DA418" s="132" t="s">
        <v>3672</v>
      </c>
    </row>
    <row r="419" spans="1:105" ht="12" customHeight="1" x14ac:dyDescent="0.25">
      <c r="A419" s="106" t="s">
        <v>124</v>
      </c>
      <c r="B419" s="112"/>
      <c r="C419" s="112">
        <f t="shared" ref="C419:Q419" si="197">IF(C395=0,"",C395/C371)</f>
        <v>0.59940149413661092</v>
      </c>
      <c r="D419" s="112">
        <f t="shared" si="197"/>
        <v>0.60121596017136603</v>
      </c>
      <c r="E419" s="112">
        <f t="shared" si="197"/>
        <v>0.6032826450159009</v>
      </c>
      <c r="F419" s="112">
        <f t="shared" si="197"/>
        <v>0.60538372333449664</v>
      </c>
      <c r="G419" s="112">
        <f t="shared" si="197"/>
        <v>0.6077170803416303</v>
      </c>
      <c r="H419" s="112">
        <f t="shared" si="197"/>
        <v>0.6102584974062697</v>
      </c>
      <c r="I419" s="112">
        <f t="shared" si="197"/>
        <v>0.61305673345104417</v>
      </c>
      <c r="J419" s="112">
        <f t="shared" si="197"/>
        <v>0.61631153657161519</v>
      </c>
      <c r="K419" s="112">
        <f t="shared" si="197"/>
        <v>0.6201927451892929</v>
      </c>
      <c r="L419" s="112">
        <f t="shared" si="197"/>
        <v>0.6247457980447999</v>
      </c>
      <c r="M419" s="112">
        <f t="shared" si="197"/>
        <v>0.63402748499233996</v>
      </c>
      <c r="N419" s="112">
        <f t="shared" si="197"/>
        <v>0.64932730331995281</v>
      </c>
      <c r="O419" s="112">
        <f t="shared" si="197"/>
        <v>0.67169473437698435</v>
      </c>
      <c r="P419" s="112">
        <f t="shared" si="197"/>
        <v>0.69881765747200186</v>
      </c>
      <c r="Q419" s="112">
        <f t="shared" si="197"/>
        <v>0.72323809540487416</v>
      </c>
      <c r="R419" s="112">
        <f t="shared" ref="R419:V419" si="198">IF(R395=0,"",R395/R371)</f>
        <v>0.73908153665193432</v>
      </c>
      <c r="S419" s="112">
        <f t="shared" si="198"/>
        <v>0.75383329041326719</v>
      </c>
      <c r="T419" s="112">
        <f t="shared" si="198"/>
        <v>0.76705838986305619</v>
      </c>
      <c r="U419" s="112">
        <f t="shared" si="198"/>
        <v>0.77832186817552929</v>
      </c>
      <c r="V419" s="112">
        <f t="shared" si="198"/>
        <v>0.78718875852489645</v>
      </c>
      <c r="W419" s="112">
        <f t="shared" ref="W419:Y419" si="199">IF(W395=0,"",W395/W371)</f>
        <v>0.79263881925842539</v>
      </c>
      <c r="X419" s="112">
        <f t="shared" si="199"/>
        <v>0.7960869592798574</v>
      </c>
      <c r="Y419" s="112">
        <f t="shared" si="199"/>
        <v>0.79783301299159481</v>
      </c>
      <c r="DA419" s="131" t="s">
        <v>3673</v>
      </c>
    </row>
    <row r="420" spans="1:105" ht="12" customHeight="1" x14ac:dyDescent="0.25">
      <c r="A420" s="107" t="s">
        <v>123</v>
      </c>
      <c r="B420" s="113"/>
      <c r="C420" s="113" t="str">
        <f t="shared" ref="C420:Q420" si="200">IF(C396=0,"",C396/C372)</f>
        <v/>
      </c>
      <c r="D420" s="113" t="str">
        <f t="shared" si="200"/>
        <v/>
      </c>
      <c r="E420" s="113" t="str">
        <f t="shared" si="200"/>
        <v/>
      </c>
      <c r="F420" s="113" t="str">
        <f t="shared" si="200"/>
        <v/>
      </c>
      <c r="G420" s="113">
        <f t="shared" si="200"/>
        <v>0.79193121163673863</v>
      </c>
      <c r="H420" s="113">
        <f t="shared" si="200"/>
        <v>0.79123437608733449</v>
      </c>
      <c r="I420" s="113">
        <f t="shared" si="200"/>
        <v>0.78358841806747548</v>
      </c>
      <c r="J420" s="113">
        <f t="shared" si="200"/>
        <v>0.80104596160077546</v>
      </c>
      <c r="K420" s="113">
        <f t="shared" si="200"/>
        <v>0.79869112058590441</v>
      </c>
      <c r="L420" s="113">
        <f t="shared" si="200"/>
        <v>0.80070431358812155</v>
      </c>
      <c r="M420" s="113">
        <f t="shared" si="200"/>
        <v>0.81275148464217362</v>
      </c>
      <c r="N420" s="113">
        <f t="shared" si="200"/>
        <v>0.82188486461685262</v>
      </c>
      <c r="O420" s="113">
        <f t="shared" si="200"/>
        <v>0.85932539301336008</v>
      </c>
      <c r="P420" s="113">
        <f t="shared" si="200"/>
        <v>0.88114470174866322</v>
      </c>
      <c r="Q420" s="113">
        <f t="shared" si="200"/>
        <v>0.8850613235993281</v>
      </c>
      <c r="R420" s="113">
        <f t="shared" ref="R420:V420" si="201">IF(R396=0,"",R396/R372)</f>
        <v>0.87280723455341092</v>
      </c>
      <c r="S420" s="113">
        <f t="shared" si="201"/>
        <v>0.87513573280220869</v>
      </c>
      <c r="T420" s="113">
        <f t="shared" si="201"/>
        <v>0.89206320953823648</v>
      </c>
      <c r="U420" s="113">
        <f t="shared" si="201"/>
        <v>0.89767135901101869</v>
      </c>
      <c r="V420" s="113">
        <f t="shared" si="201"/>
        <v>0.92922258662637902</v>
      </c>
      <c r="W420" s="113">
        <f t="shared" ref="W420:Y420" si="202">IF(W396=0,"",W396/W372)</f>
        <v>0.9386315821795671</v>
      </c>
      <c r="X420" s="113">
        <f t="shared" si="202"/>
        <v>0.91838969536562221</v>
      </c>
      <c r="Y420" s="113">
        <f t="shared" si="202"/>
        <v>0.91130051609380647</v>
      </c>
      <c r="DA420" s="132" t="s">
        <v>3674</v>
      </c>
    </row>
    <row r="421" spans="1:105" ht="12" customHeight="1" x14ac:dyDescent="0.25">
      <c r="A421" s="108" t="s">
        <v>50</v>
      </c>
      <c r="B421" s="111"/>
      <c r="C421" s="111" t="str">
        <f t="shared" ref="C421:Q421" si="203">IF(C397=0,"",C397/C373)</f>
        <v/>
      </c>
      <c r="D421" s="111" t="str">
        <f t="shared" si="203"/>
        <v/>
      </c>
      <c r="E421" s="111" t="str">
        <f t="shared" si="203"/>
        <v/>
      </c>
      <c r="F421" s="111" t="str">
        <f t="shared" si="203"/>
        <v/>
      </c>
      <c r="G421" s="111">
        <f t="shared" si="203"/>
        <v>0.6077170803416303</v>
      </c>
      <c r="H421" s="111">
        <f t="shared" si="203"/>
        <v>0.6102584974062697</v>
      </c>
      <c r="I421" s="111">
        <f t="shared" si="203"/>
        <v>0.61305673345104417</v>
      </c>
      <c r="J421" s="111">
        <f t="shared" si="203"/>
        <v>0.61631153657161519</v>
      </c>
      <c r="K421" s="111">
        <f t="shared" si="203"/>
        <v>0.6201927451892929</v>
      </c>
      <c r="L421" s="111">
        <f t="shared" si="203"/>
        <v>0.6247457980447999</v>
      </c>
      <c r="M421" s="111">
        <f t="shared" si="203"/>
        <v>0.63402748499233996</v>
      </c>
      <c r="N421" s="111">
        <f t="shared" si="203"/>
        <v>0.64932730331995281</v>
      </c>
      <c r="O421" s="111">
        <f t="shared" si="203"/>
        <v>0.67169473437698435</v>
      </c>
      <c r="P421" s="111">
        <f t="shared" si="203"/>
        <v>0.69881765747200186</v>
      </c>
      <c r="Q421" s="111">
        <f t="shared" si="203"/>
        <v>0.72323809540487416</v>
      </c>
      <c r="R421" s="111">
        <f t="shared" ref="R421:V421" si="204">IF(R397=0,"",R397/R373)</f>
        <v>0.73908153665193432</v>
      </c>
      <c r="S421" s="111">
        <f t="shared" si="204"/>
        <v>0.7538332904132673</v>
      </c>
      <c r="T421" s="111">
        <f t="shared" si="204"/>
        <v>0.7670583898630563</v>
      </c>
      <c r="U421" s="111">
        <f t="shared" si="204"/>
        <v>0.77832186817552929</v>
      </c>
      <c r="V421" s="111">
        <f t="shared" si="204"/>
        <v>0.78718875852489645</v>
      </c>
      <c r="W421" s="111">
        <f t="shared" ref="W421:Y421" si="205">IF(W397=0,"",W397/W373)</f>
        <v>0.79263881925842539</v>
      </c>
      <c r="X421" s="111">
        <f t="shared" si="205"/>
        <v>0.7960869592798574</v>
      </c>
      <c r="Y421" s="111">
        <f t="shared" si="205"/>
        <v>0.79783301299159481</v>
      </c>
      <c r="DA421" s="63" t="s">
        <v>3675</v>
      </c>
    </row>
    <row r="422" spans="1:105" ht="12" customHeight="1" x14ac:dyDescent="0.25">
      <c r="A422" s="108" t="s">
        <v>52</v>
      </c>
      <c r="B422" s="111"/>
      <c r="C422" s="111" t="str">
        <f t="shared" ref="C422:Q422" si="206">IF(C398=0,"",C398/C374)</f>
        <v/>
      </c>
      <c r="D422" s="111" t="str">
        <f t="shared" si="206"/>
        <v/>
      </c>
      <c r="E422" s="111" t="str">
        <f t="shared" si="206"/>
        <v/>
      </c>
      <c r="F422" s="111" t="str">
        <f t="shared" si="206"/>
        <v/>
      </c>
      <c r="G422" s="111">
        <f t="shared" si="206"/>
        <v>1</v>
      </c>
      <c r="H422" s="111">
        <f t="shared" si="206"/>
        <v>1</v>
      </c>
      <c r="I422" s="111">
        <f t="shared" si="206"/>
        <v>1</v>
      </c>
      <c r="J422" s="111">
        <f t="shared" si="206"/>
        <v>1</v>
      </c>
      <c r="K422" s="111">
        <f t="shared" si="206"/>
        <v>1</v>
      </c>
      <c r="L422" s="111">
        <f t="shared" si="206"/>
        <v>1</v>
      </c>
      <c r="M422" s="111">
        <f t="shared" si="206"/>
        <v>1</v>
      </c>
      <c r="N422" s="111">
        <f t="shared" si="206"/>
        <v>1</v>
      </c>
      <c r="O422" s="111">
        <f t="shared" si="206"/>
        <v>1</v>
      </c>
      <c r="P422" s="111">
        <f t="shared" si="206"/>
        <v>1</v>
      </c>
      <c r="Q422" s="111">
        <f t="shared" si="206"/>
        <v>1</v>
      </c>
      <c r="R422" s="111">
        <f t="shared" ref="R422:V422" si="207">IF(R398=0,"",R398/R374)</f>
        <v>1</v>
      </c>
      <c r="S422" s="111">
        <f t="shared" si="207"/>
        <v>1</v>
      </c>
      <c r="T422" s="111">
        <f t="shared" si="207"/>
        <v>1</v>
      </c>
      <c r="U422" s="111">
        <f t="shared" si="207"/>
        <v>1</v>
      </c>
      <c r="V422" s="111">
        <f t="shared" si="207"/>
        <v>1</v>
      </c>
      <c r="W422" s="111">
        <f t="shared" ref="W422:Y422" si="208">IF(W398=0,"",W398/W374)</f>
        <v>1</v>
      </c>
      <c r="X422" s="111">
        <f t="shared" si="208"/>
        <v>1</v>
      </c>
      <c r="Y422" s="111">
        <f t="shared" si="208"/>
        <v>1</v>
      </c>
      <c r="DA422" s="63" t="s">
        <v>3676</v>
      </c>
    </row>
    <row r="423" spans="1:105" ht="12" customHeight="1" x14ac:dyDescent="0.25">
      <c r="A423" s="106" t="s">
        <v>122</v>
      </c>
      <c r="B423" s="112"/>
      <c r="C423" s="112">
        <f t="shared" ref="C423:Q423" si="209">IF(C399=0,"",C399/C375)</f>
        <v>0.67114143927529102</v>
      </c>
      <c r="D423" s="112">
        <f t="shared" si="209"/>
        <v>0.67217978422837033</v>
      </c>
      <c r="E423" s="112">
        <f t="shared" si="209"/>
        <v>0.67331651478638299</v>
      </c>
      <c r="F423" s="112">
        <f t="shared" si="209"/>
        <v>0.67446696054204192</v>
      </c>
      <c r="G423" s="112">
        <f t="shared" si="209"/>
        <v>0.67570878135554113</v>
      </c>
      <c r="H423" s="112">
        <f t="shared" si="209"/>
        <v>0.67703321109530634</v>
      </c>
      <c r="I423" s="112">
        <f t="shared" si="209"/>
        <v>0.67846039068091935</v>
      </c>
      <c r="J423" s="112">
        <f t="shared" si="209"/>
        <v>0.68007107909764897</v>
      </c>
      <c r="K423" s="112">
        <f t="shared" si="209"/>
        <v>0.68193662001012667</v>
      </c>
      <c r="L423" s="112">
        <f t="shared" si="209"/>
        <v>0.68408154267371268</v>
      </c>
      <c r="M423" s="112">
        <f t="shared" si="209"/>
        <v>0.68815929900126827</v>
      </c>
      <c r="N423" s="112">
        <f t="shared" si="209"/>
        <v>0.69488315193444539</v>
      </c>
      <c r="O423" s="112">
        <f t="shared" si="209"/>
        <v>0.70513615361582527</v>
      </c>
      <c r="P423" s="112">
        <f t="shared" si="209"/>
        <v>0.71843220631407489</v>
      </c>
      <c r="Q423" s="112">
        <f t="shared" si="209"/>
        <v>0.73126006830672252</v>
      </c>
      <c r="R423" s="112">
        <f t="shared" ref="R423:V423" si="210">IF(R399=0,"",R399/R375)</f>
        <v>0.73994118735762915</v>
      </c>
      <c r="S423" s="112">
        <f t="shared" si="210"/>
        <v>0.74835169536519663</v>
      </c>
      <c r="T423" s="112">
        <f t="shared" si="210"/>
        <v>0.75669693333182686</v>
      </c>
      <c r="U423" s="112">
        <f t="shared" si="210"/>
        <v>0.76506079362770107</v>
      </c>
      <c r="V423" s="112">
        <f t="shared" si="210"/>
        <v>0.7732773168232141</v>
      </c>
      <c r="W423" s="112">
        <f t="shared" ref="W423:Y423" si="211">IF(W399=0,"",W399/W375)</f>
        <v>0.78078172832073423</v>
      </c>
      <c r="X423" s="112">
        <f t="shared" si="211"/>
        <v>0.79268851652187899</v>
      </c>
      <c r="Y423" s="112">
        <f t="shared" si="211"/>
        <v>0.80379682621745541</v>
      </c>
      <c r="DA423" s="131" t="s">
        <v>3677</v>
      </c>
    </row>
    <row r="424" spans="1:105" ht="12" customHeight="1" x14ac:dyDescent="0.25">
      <c r="A424" s="107" t="s">
        <v>121</v>
      </c>
      <c r="B424" s="113"/>
      <c r="C424" s="113">
        <f t="shared" ref="C424:Q424" si="212">IF(C400=0,"",C400/C376)</f>
        <v>0.83330672521874694</v>
      </c>
      <c r="D424" s="113">
        <f t="shared" si="212"/>
        <v>0.83065095088030338</v>
      </c>
      <c r="E424" s="113">
        <f t="shared" si="212"/>
        <v>0.82884192014594715</v>
      </c>
      <c r="F424" s="113">
        <f t="shared" si="212"/>
        <v>0.83874205214841346</v>
      </c>
      <c r="G424" s="113">
        <f t="shared" si="212"/>
        <v>0.83657141434195392</v>
      </c>
      <c r="H424" s="113">
        <f t="shared" si="212"/>
        <v>0.83535094416844735</v>
      </c>
      <c r="I424" s="113">
        <f t="shared" si="212"/>
        <v>0.82819084456896008</v>
      </c>
      <c r="J424" s="113">
        <f t="shared" si="212"/>
        <v>0.84183538024950322</v>
      </c>
      <c r="K424" s="113">
        <f t="shared" si="212"/>
        <v>0.83873582690818893</v>
      </c>
      <c r="L424" s="113">
        <f t="shared" si="212"/>
        <v>0.83928102461659237</v>
      </c>
      <c r="M424" s="113">
        <f t="shared" si="212"/>
        <v>0.8467977276948756</v>
      </c>
      <c r="N424" s="113">
        <f t="shared" si="212"/>
        <v>0.85013515006141149</v>
      </c>
      <c r="O424" s="113">
        <f t="shared" si="212"/>
        <v>0.87704807552017916</v>
      </c>
      <c r="P424" s="113">
        <f t="shared" si="212"/>
        <v>0.89073541203306861</v>
      </c>
      <c r="Q424" s="113">
        <f t="shared" si="212"/>
        <v>0.8889888077071304</v>
      </c>
      <c r="R424" s="113">
        <f t="shared" ref="R424:V424" si="213">IF(R400=0,"",R400/R376)</f>
        <v>0.87335503203564468</v>
      </c>
      <c r="S424" s="113">
        <f t="shared" si="213"/>
        <v>0.87184154473201381</v>
      </c>
      <c r="T424" s="113">
        <f t="shared" si="213"/>
        <v>0.88634285496582199</v>
      </c>
      <c r="U424" s="113">
        <f t="shared" si="213"/>
        <v>0.89055972773045355</v>
      </c>
      <c r="V424" s="113">
        <f t="shared" si="213"/>
        <v>0.92372009729676008</v>
      </c>
      <c r="W424" s="113">
        <f t="shared" ref="W424:Y424" si="214">IF(W400=0,"",W400/W376)</f>
        <v>0.93467274044503101</v>
      </c>
      <c r="X424" s="113">
        <f t="shared" si="214"/>
        <v>0.91749854531716224</v>
      </c>
      <c r="Y424" s="113">
        <f t="shared" si="214"/>
        <v>0.91461059532820388</v>
      </c>
      <c r="DA424" s="132" t="s">
        <v>3678</v>
      </c>
    </row>
    <row r="425" spans="1:105" ht="12" customHeight="1" x14ac:dyDescent="0.25">
      <c r="A425" s="108" t="s">
        <v>53</v>
      </c>
      <c r="B425" s="111"/>
      <c r="C425" s="111">
        <f t="shared" ref="C425:Q425" si="215">IF(C401=0,"",C401/C377)</f>
        <v>0.67114143927529102</v>
      </c>
      <c r="D425" s="111">
        <f t="shared" si="215"/>
        <v>0.67217978422837033</v>
      </c>
      <c r="E425" s="111">
        <f t="shared" si="215"/>
        <v>0.67331651478638299</v>
      </c>
      <c r="F425" s="111">
        <f t="shared" si="215"/>
        <v>0.67446696054204192</v>
      </c>
      <c r="G425" s="111">
        <f t="shared" si="215"/>
        <v>0.67570878135554113</v>
      </c>
      <c r="H425" s="111">
        <f t="shared" si="215"/>
        <v>0.67703321109530634</v>
      </c>
      <c r="I425" s="111">
        <f t="shared" si="215"/>
        <v>0.67846039068091935</v>
      </c>
      <c r="J425" s="111">
        <f t="shared" si="215"/>
        <v>0.68007107909764897</v>
      </c>
      <c r="K425" s="111">
        <f t="shared" si="215"/>
        <v>0.68193662001012667</v>
      </c>
      <c r="L425" s="111">
        <f t="shared" si="215"/>
        <v>0.68408154267371268</v>
      </c>
      <c r="M425" s="111">
        <f t="shared" si="215"/>
        <v>0.68815929900126827</v>
      </c>
      <c r="N425" s="111">
        <f t="shared" si="215"/>
        <v>0.69488315193444539</v>
      </c>
      <c r="O425" s="111">
        <f t="shared" si="215"/>
        <v>0.70513615361582538</v>
      </c>
      <c r="P425" s="111">
        <f t="shared" si="215"/>
        <v>0.71843220631407501</v>
      </c>
      <c r="Q425" s="111">
        <f t="shared" si="215"/>
        <v>0.73126006830672252</v>
      </c>
      <c r="R425" s="111">
        <f t="shared" ref="R425:V425" si="216">IF(R401=0,"",R401/R377)</f>
        <v>0.73994118735762915</v>
      </c>
      <c r="S425" s="111">
        <f t="shared" si="216"/>
        <v>0.74835169536519686</v>
      </c>
      <c r="T425" s="111">
        <f t="shared" si="216"/>
        <v>0.75669693333182686</v>
      </c>
      <c r="U425" s="111">
        <f t="shared" si="216"/>
        <v>0.76506079362770096</v>
      </c>
      <c r="V425" s="111">
        <f t="shared" si="216"/>
        <v>0.7732773168232141</v>
      </c>
      <c r="W425" s="111">
        <f t="shared" ref="W425:Y425" si="217">IF(W401=0,"",W401/W377)</f>
        <v>0.78078172832073423</v>
      </c>
      <c r="X425" s="111">
        <f t="shared" si="217"/>
        <v>0.79268851652187899</v>
      </c>
      <c r="Y425" s="111">
        <f t="shared" si="217"/>
        <v>0.80379682621745552</v>
      </c>
      <c r="DA425" s="63" t="s">
        <v>3679</v>
      </c>
    </row>
    <row r="426" spans="1:105" ht="12" customHeight="1" x14ac:dyDescent="0.25">
      <c r="A426" s="108" t="s">
        <v>52</v>
      </c>
      <c r="B426" s="111"/>
      <c r="C426" s="111">
        <f t="shared" ref="C426:Q426" si="218">IF(C402=0,"",C402/C378)</f>
        <v>1</v>
      </c>
      <c r="D426" s="111">
        <f t="shared" si="218"/>
        <v>1</v>
      </c>
      <c r="E426" s="111">
        <f t="shared" si="218"/>
        <v>1</v>
      </c>
      <c r="F426" s="111">
        <f t="shared" si="218"/>
        <v>1</v>
      </c>
      <c r="G426" s="111">
        <f t="shared" si="218"/>
        <v>1</v>
      </c>
      <c r="H426" s="111">
        <f t="shared" si="218"/>
        <v>1</v>
      </c>
      <c r="I426" s="111">
        <f t="shared" si="218"/>
        <v>1</v>
      </c>
      <c r="J426" s="111">
        <f t="shared" si="218"/>
        <v>1</v>
      </c>
      <c r="K426" s="111">
        <f t="shared" si="218"/>
        <v>1</v>
      </c>
      <c r="L426" s="111">
        <f t="shared" si="218"/>
        <v>1</v>
      </c>
      <c r="M426" s="111">
        <f t="shared" si="218"/>
        <v>1</v>
      </c>
      <c r="N426" s="111">
        <f t="shared" si="218"/>
        <v>1</v>
      </c>
      <c r="O426" s="111">
        <f t="shared" si="218"/>
        <v>1</v>
      </c>
      <c r="P426" s="111">
        <f t="shared" si="218"/>
        <v>1</v>
      </c>
      <c r="Q426" s="111">
        <f t="shared" si="218"/>
        <v>1</v>
      </c>
      <c r="R426" s="111">
        <f t="shared" ref="R426:V426" si="219">IF(R402=0,"",R402/R378)</f>
        <v>1</v>
      </c>
      <c r="S426" s="111">
        <f t="shared" si="219"/>
        <v>1</v>
      </c>
      <c r="T426" s="111">
        <f t="shared" si="219"/>
        <v>1</v>
      </c>
      <c r="U426" s="111">
        <f t="shared" si="219"/>
        <v>1</v>
      </c>
      <c r="V426" s="111">
        <f t="shared" si="219"/>
        <v>1</v>
      </c>
      <c r="W426" s="111">
        <f t="shared" ref="W426:Y426" si="220">IF(W402=0,"",W402/W378)</f>
        <v>1</v>
      </c>
      <c r="X426" s="111">
        <f t="shared" si="220"/>
        <v>1</v>
      </c>
      <c r="Y426" s="111">
        <f t="shared" si="220"/>
        <v>1</v>
      </c>
      <c r="DA426" s="63" t="s">
        <v>3680</v>
      </c>
    </row>
    <row r="427" spans="1:105" ht="12" customHeight="1" x14ac:dyDescent="0.25">
      <c r="A427" s="121" t="s">
        <v>54</v>
      </c>
      <c r="B427" s="124"/>
      <c r="C427" s="124">
        <f t="shared" ref="C427:Q427" si="221">IF(C403=0,"",C403/C379)</f>
        <v>0.75771810394692862</v>
      </c>
      <c r="D427" s="124">
        <f t="shared" si="221"/>
        <v>0.75742619711090475</v>
      </c>
      <c r="E427" s="124">
        <f t="shared" si="221"/>
        <v>0.75951294732680308</v>
      </c>
      <c r="F427" s="124">
        <f t="shared" si="221"/>
        <v>0.75935775291526975</v>
      </c>
      <c r="G427" s="124">
        <f t="shared" si="221"/>
        <v>0.76083688716024611</v>
      </c>
      <c r="H427" s="124">
        <f t="shared" si="221"/>
        <v>0.75991285995592828</v>
      </c>
      <c r="I427" s="124">
        <f t="shared" si="221"/>
        <v>0.75763496486499671</v>
      </c>
      <c r="J427" s="124">
        <f t="shared" si="221"/>
        <v>0.75962812611547681</v>
      </c>
      <c r="K427" s="124">
        <f t="shared" si="221"/>
        <v>0.76073425479952572</v>
      </c>
      <c r="L427" s="124">
        <f t="shared" si="221"/>
        <v>0.7652780437234149</v>
      </c>
      <c r="M427" s="124">
        <f t="shared" si="221"/>
        <v>0.76658892579451465</v>
      </c>
      <c r="N427" s="124">
        <f t="shared" si="221"/>
        <v>0.77005314295313265</v>
      </c>
      <c r="O427" s="124">
        <f t="shared" si="221"/>
        <v>0.77506046916825888</v>
      </c>
      <c r="P427" s="124">
        <f t="shared" si="221"/>
        <v>0.77706189809013337</v>
      </c>
      <c r="Q427" s="124">
        <f t="shared" si="221"/>
        <v>0.78779175294737347</v>
      </c>
      <c r="R427" s="124">
        <f t="shared" ref="R427:V427" si="222">IF(R403=0,"",R403/R379)</f>
        <v>0.79601982536839189</v>
      </c>
      <c r="S427" s="124">
        <f t="shared" si="222"/>
        <v>0.81125712933398386</v>
      </c>
      <c r="T427" s="124">
        <f t="shared" si="222"/>
        <v>0.82819071954708257</v>
      </c>
      <c r="U427" s="124">
        <f t="shared" si="222"/>
        <v>0.83917251864501652</v>
      </c>
      <c r="V427" s="124">
        <f t="shared" si="222"/>
        <v>0.85441473364059362</v>
      </c>
      <c r="W427" s="124">
        <f t="shared" ref="W427:Y427" si="223">IF(W403=0,"",W403/W379)</f>
        <v>0.86179245981492669</v>
      </c>
      <c r="X427" s="124">
        <f t="shared" si="223"/>
        <v>0.85597232527808187</v>
      </c>
      <c r="Y427" s="124">
        <f t="shared" si="223"/>
        <v>0.86566771565156464</v>
      </c>
      <c r="DA427" s="130" t="s">
        <v>3681</v>
      </c>
    </row>
    <row r="428" spans="1:105" ht="12" customHeight="1" x14ac:dyDescent="0.25">
      <c r="A428" s="97" t="s">
        <v>202</v>
      </c>
      <c r="B428" s="111"/>
      <c r="C428" s="111" t="str">
        <f t="shared" ref="C428:Q428" si="224">IF(C404=0,"",C404/C380)</f>
        <v/>
      </c>
      <c r="D428" s="111" t="str">
        <f t="shared" si="224"/>
        <v/>
      </c>
      <c r="E428" s="111" t="str">
        <f t="shared" si="224"/>
        <v/>
      </c>
      <c r="F428" s="111" t="str">
        <f t="shared" si="224"/>
        <v/>
      </c>
      <c r="G428" s="111" t="str">
        <f t="shared" si="224"/>
        <v/>
      </c>
      <c r="H428" s="111" t="str">
        <f t="shared" si="224"/>
        <v/>
      </c>
      <c r="I428" s="111" t="str">
        <f t="shared" si="224"/>
        <v/>
      </c>
      <c r="J428" s="111" t="str">
        <f t="shared" si="224"/>
        <v/>
      </c>
      <c r="K428" s="111" t="str">
        <f t="shared" si="224"/>
        <v/>
      </c>
      <c r="L428" s="111" t="str">
        <f t="shared" si="224"/>
        <v/>
      </c>
      <c r="M428" s="111" t="str">
        <f t="shared" si="224"/>
        <v/>
      </c>
      <c r="N428" s="111" t="str">
        <f t="shared" si="224"/>
        <v/>
      </c>
      <c r="O428" s="111" t="str">
        <f t="shared" si="224"/>
        <v/>
      </c>
      <c r="P428" s="111" t="str">
        <f t="shared" si="224"/>
        <v/>
      </c>
      <c r="Q428" s="111" t="str">
        <f t="shared" si="224"/>
        <v/>
      </c>
      <c r="R428" s="111" t="str">
        <f t="shared" ref="R428:V428" si="225">IF(R404=0,"",R404/R380)</f>
        <v/>
      </c>
      <c r="S428" s="111" t="str">
        <f t="shared" si="225"/>
        <v/>
      </c>
      <c r="T428" s="111" t="str">
        <f t="shared" si="225"/>
        <v/>
      </c>
      <c r="U428" s="111" t="str">
        <f t="shared" si="225"/>
        <v/>
      </c>
      <c r="V428" s="111" t="str">
        <f t="shared" si="225"/>
        <v/>
      </c>
      <c r="W428" s="111" t="str">
        <f t="shared" ref="W428:Y428" si="226">IF(W404=0,"",W404/W380)</f>
        <v/>
      </c>
      <c r="X428" s="111" t="str">
        <f t="shared" si="226"/>
        <v/>
      </c>
      <c r="Y428" s="111" t="str">
        <f t="shared" si="226"/>
        <v/>
      </c>
      <c r="DA428" s="63" t="s">
        <v>3682</v>
      </c>
    </row>
    <row r="429" spans="1:105" ht="12" customHeight="1" x14ac:dyDescent="0.25">
      <c r="A429" s="97" t="s">
        <v>50</v>
      </c>
      <c r="B429" s="111"/>
      <c r="C429" s="111">
        <f t="shared" ref="C429:Q429" si="227">IF(C405=0,"",C405/C381)</f>
        <v>0.61057814660504905</v>
      </c>
      <c r="D429" s="111">
        <f t="shared" si="227"/>
        <v>0.61070458550561002</v>
      </c>
      <c r="E429" s="111">
        <f t="shared" si="227"/>
        <v>0.61083103579561038</v>
      </c>
      <c r="F429" s="111">
        <f t="shared" si="227"/>
        <v>0.61095748763871593</v>
      </c>
      <c r="G429" s="111">
        <f t="shared" si="227"/>
        <v>0.61108394997082516</v>
      </c>
      <c r="H429" s="111">
        <f t="shared" si="227"/>
        <v>0.61121042169829798</v>
      </c>
      <c r="I429" s="111">
        <f t="shared" si="227"/>
        <v>0.61133690502293969</v>
      </c>
      <c r="J429" s="111">
        <f t="shared" si="227"/>
        <v>0.61146340896477103</v>
      </c>
      <c r="K429" s="111">
        <f t="shared" si="227"/>
        <v>0.61158994119318166</v>
      </c>
      <c r="L429" s="111">
        <f t="shared" si="227"/>
        <v>0.61171650376004771</v>
      </c>
      <c r="M429" s="111">
        <f t="shared" si="227"/>
        <v>0.61181262080618171</v>
      </c>
      <c r="N429" s="111">
        <f t="shared" si="227"/>
        <v>0.61186634571378151</v>
      </c>
      <c r="O429" s="111">
        <f t="shared" si="227"/>
        <v>0.61189845567976819</v>
      </c>
      <c r="P429" s="111">
        <f t="shared" si="227"/>
        <v>0.61198805323168037</v>
      </c>
      <c r="Q429" s="111">
        <f t="shared" si="227"/>
        <v>0.61235273619835429</v>
      </c>
      <c r="R429" s="111">
        <f t="shared" ref="R429:V429" si="228">IF(R405=0,"",R405/R381)</f>
        <v>0.61331066754303842</v>
      </c>
      <c r="S429" s="111">
        <f t="shared" si="228"/>
        <v>0.61466193916705603</v>
      </c>
      <c r="T429" s="111">
        <f t="shared" si="228"/>
        <v>0.61614454908467464</v>
      </c>
      <c r="U429" s="111">
        <f t="shared" si="228"/>
        <v>0.61749649531016559</v>
      </c>
      <c r="V429" s="111">
        <f t="shared" si="228"/>
        <v>0.6184557758577981</v>
      </c>
      <c r="W429" s="111">
        <f t="shared" ref="W429:Y429" si="229">IF(W405=0,"",W405/W381)</f>
        <v>0.61891681337225346</v>
      </c>
      <c r="X429" s="111">
        <f t="shared" si="229"/>
        <v>0.61930918509719324</v>
      </c>
      <c r="Y429" s="111">
        <f t="shared" si="229"/>
        <v>0.61934842226968723</v>
      </c>
      <c r="DA429" s="63" t="s">
        <v>3683</v>
      </c>
    </row>
    <row r="430" spans="1:105" ht="12" customHeight="1" x14ac:dyDescent="0.25">
      <c r="A430" s="109" t="s">
        <v>120</v>
      </c>
      <c r="B430" s="45"/>
      <c r="C430" s="45">
        <f t="shared" ref="C430:Q430" si="230">IF(C406=0,"",C406/C382)</f>
        <v>0.76655360444665888</v>
      </c>
      <c r="D430" s="45">
        <f t="shared" si="230"/>
        <v>0.76778382772742226</v>
      </c>
      <c r="E430" s="45">
        <f t="shared" si="230"/>
        <v>0.76907205632046183</v>
      </c>
      <c r="F430" s="45">
        <f t="shared" si="230"/>
        <v>0.77036819472881191</v>
      </c>
      <c r="G430" s="45">
        <f t="shared" si="230"/>
        <v>0.77171775261795128</v>
      </c>
      <c r="H430" s="45">
        <f t="shared" si="230"/>
        <v>0.77311516018419602</v>
      </c>
      <c r="I430" s="45">
        <f t="shared" si="230"/>
        <v>0.77457163101045001</v>
      </c>
      <c r="J430" s="45">
        <f t="shared" si="230"/>
        <v>0.77613310318783135</v>
      </c>
      <c r="K430" s="45">
        <f t="shared" si="230"/>
        <v>0.77783863617694593</v>
      </c>
      <c r="L430" s="45">
        <f t="shared" si="230"/>
        <v>0.77969867998486231</v>
      </c>
      <c r="M430" s="45">
        <f t="shared" si="230"/>
        <v>0.78235813160204981</v>
      </c>
      <c r="N430" s="45">
        <f t="shared" si="230"/>
        <v>0.78600058707231879</v>
      </c>
      <c r="O430" s="45">
        <f t="shared" si="230"/>
        <v>0.79106141442922395</v>
      </c>
      <c r="P430" s="45">
        <f t="shared" si="230"/>
        <v>0.79775414830594005</v>
      </c>
      <c r="Q430" s="45">
        <f t="shared" si="230"/>
        <v>0.80641461122110047</v>
      </c>
      <c r="R430" s="45">
        <f t="shared" ref="R430:V430" si="231">IF(R406=0,"",R406/R382)</f>
        <v>0.81819943067328627</v>
      </c>
      <c r="S430" s="45">
        <f t="shared" si="231"/>
        <v>0.83294608685133831</v>
      </c>
      <c r="T430" s="45">
        <f t="shared" si="231"/>
        <v>0.84882167202577063</v>
      </c>
      <c r="U430" s="45">
        <f t="shared" si="231"/>
        <v>0.86399327846714025</v>
      </c>
      <c r="V430" s="45">
        <f t="shared" si="231"/>
        <v>0.87662799844598371</v>
      </c>
      <c r="W430" s="45">
        <f t="shared" ref="W430:Y430" si="232">IF(W406=0,"",W406/W382)</f>
        <v>0.88608899617112302</v>
      </c>
      <c r="X430" s="45">
        <f t="shared" si="232"/>
        <v>0.89362906684468857</v>
      </c>
      <c r="Y430" s="45">
        <f t="shared" si="232"/>
        <v>0.9003155700339861</v>
      </c>
      <c r="DA430" s="60" t="s">
        <v>3684</v>
      </c>
    </row>
    <row r="432" spans="1:105" ht="12" customHeight="1" x14ac:dyDescent="0.25">
      <c r="A432" s="116" t="str">
        <f>RES_hh_SLD!$A$385</f>
        <v>CO2 emissions in new and renovated households (kt CO2)</v>
      </c>
      <c r="B432" s="117"/>
      <c r="C432" s="117">
        <f t="shared" ref="C432:Q432" si="233">C433+C436+C438+C451</f>
        <v>0.11391898223965141</v>
      </c>
      <c r="D432" s="117">
        <f t="shared" si="233"/>
        <v>0.23109585143736905</v>
      </c>
      <c r="E432" s="117">
        <f t="shared" si="233"/>
        <v>0.49052295877066587</v>
      </c>
      <c r="F432" s="117">
        <f t="shared" si="233"/>
        <v>0.96939912244918602</v>
      </c>
      <c r="G432" s="117">
        <f t="shared" si="233"/>
        <v>1.2455285362416737</v>
      </c>
      <c r="H432" s="117">
        <f t="shared" si="233"/>
        <v>0.91824067810799481</v>
      </c>
      <c r="I432" s="117">
        <f t="shared" si="233"/>
        <v>1.2072960254970571</v>
      </c>
      <c r="J432" s="117">
        <f t="shared" si="233"/>
        <v>0.88672351508318337</v>
      </c>
      <c r="K432" s="117">
        <f t="shared" si="233"/>
        <v>1.2525469023496876</v>
      </c>
      <c r="L432" s="117">
        <f t="shared" si="233"/>
        <v>1.2074064870049275</v>
      </c>
      <c r="M432" s="117">
        <f t="shared" si="233"/>
        <v>1.0794370457169609</v>
      </c>
      <c r="N432" s="117">
        <f t="shared" si="233"/>
        <v>0.66178707262954184</v>
      </c>
      <c r="O432" s="117">
        <f t="shared" si="233"/>
        <v>0.42133045465146757</v>
      </c>
      <c r="P432" s="117">
        <f t="shared" si="233"/>
        <v>0.71741602213049716</v>
      </c>
      <c r="Q432" s="117">
        <f t="shared" si="233"/>
        <v>0.68272690672161007</v>
      </c>
      <c r="R432" s="117">
        <f t="shared" ref="R432:V432" si="234">R433+R436+R438+R451</f>
        <v>0.7744820277964205</v>
      </c>
      <c r="S432" s="117">
        <f t="shared" si="234"/>
        <v>0.59312099711609045</v>
      </c>
      <c r="T432" s="117">
        <f t="shared" si="234"/>
        <v>0.6558283613578656</v>
      </c>
      <c r="U432" s="117">
        <f t="shared" si="234"/>
        <v>0.8339199125325425</v>
      </c>
      <c r="V432" s="117">
        <f t="shared" si="234"/>
        <v>0.849173096515909</v>
      </c>
      <c r="W432" s="117">
        <f t="shared" ref="W432:Y432" si="235">W433+W436+W438+W451</f>
        <v>1.1815561735796041</v>
      </c>
      <c r="X432" s="117">
        <f t="shared" si="235"/>
        <v>1.3883794054078327</v>
      </c>
      <c r="Y432" s="117">
        <f t="shared" si="235"/>
        <v>1.0527165185011527</v>
      </c>
      <c r="DA432" s="129" t="s">
        <v>3830</v>
      </c>
    </row>
    <row r="433" spans="1:105" ht="12" customHeight="1" x14ac:dyDescent="0.25">
      <c r="A433" s="121" t="s">
        <v>57</v>
      </c>
      <c r="B433" s="122"/>
      <c r="C433" s="122">
        <f t="shared" ref="C433:Q433" si="236">SUM(C434:C435)</f>
        <v>0</v>
      </c>
      <c r="D433" s="122">
        <f t="shared" si="236"/>
        <v>0</v>
      </c>
      <c r="E433" s="122">
        <f t="shared" si="236"/>
        <v>0</v>
      </c>
      <c r="F433" s="122">
        <f t="shared" si="236"/>
        <v>0</v>
      </c>
      <c r="G433" s="122">
        <f t="shared" si="236"/>
        <v>0</v>
      </c>
      <c r="H433" s="122">
        <f t="shared" si="236"/>
        <v>0</v>
      </c>
      <c r="I433" s="122">
        <f t="shared" si="236"/>
        <v>0</v>
      </c>
      <c r="J433" s="122">
        <f t="shared" si="236"/>
        <v>0</v>
      </c>
      <c r="K433" s="122">
        <f t="shared" si="236"/>
        <v>0</v>
      </c>
      <c r="L433" s="122">
        <f t="shared" si="236"/>
        <v>0</v>
      </c>
      <c r="M433" s="122">
        <f t="shared" si="236"/>
        <v>0</v>
      </c>
      <c r="N433" s="122">
        <f t="shared" si="236"/>
        <v>0</v>
      </c>
      <c r="O433" s="122">
        <f t="shared" si="236"/>
        <v>0</v>
      </c>
      <c r="P433" s="122">
        <f t="shared" si="236"/>
        <v>0</v>
      </c>
      <c r="Q433" s="122">
        <f t="shared" si="236"/>
        <v>0</v>
      </c>
      <c r="R433" s="122">
        <f t="shared" ref="R433:V433" si="237">SUM(R434:R435)</f>
        <v>0</v>
      </c>
      <c r="S433" s="122">
        <f t="shared" si="237"/>
        <v>0</v>
      </c>
      <c r="T433" s="122">
        <f t="shared" si="237"/>
        <v>0</v>
      </c>
      <c r="U433" s="122">
        <f t="shared" si="237"/>
        <v>0</v>
      </c>
      <c r="V433" s="122">
        <f t="shared" si="237"/>
        <v>0</v>
      </c>
      <c r="W433" s="122">
        <f t="shared" ref="W433:Y433" si="238">SUM(W434:W435)</f>
        <v>0</v>
      </c>
      <c r="X433" s="122">
        <f t="shared" si="238"/>
        <v>0</v>
      </c>
      <c r="Y433" s="122">
        <f t="shared" si="238"/>
        <v>0</v>
      </c>
      <c r="DA433" s="130" t="s">
        <v>3831</v>
      </c>
    </row>
    <row r="434" spans="1:105" ht="12" customHeight="1" x14ac:dyDescent="0.25">
      <c r="A434" s="97" t="s">
        <v>199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X434" s="98">
        <v>0</v>
      </c>
      <c r="Y434" s="98">
        <v>0</v>
      </c>
      <c r="DA434" s="63" t="s">
        <v>3832</v>
      </c>
    </row>
    <row r="435" spans="1:105" ht="12" customHeight="1" x14ac:dyDescent="0.25">
      <c r="A435" s="97" t="s">
        <v>53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X435" s="98">
        <v>0</v>
      </c>
      <c r="Y435" s="98">
        <v>0</v>
      </c>
      <c r="DA435" s="63" t="s">
        <v>3833</v>
      </c>
    </row>
    <row r="436" spans="1:105" ht="12" customHeight="1" x14ac:dyDescent="0.25">
      <c r="A436" s="121" t="s">
        <v>92</v>
      </c>
      <c r="B436" s="122"/>
      <c r="C436" s="122">
        <f t="shared" ref="C436:Y436" si="239">C437</f>
        <v>0</v>
      </c>
      <c r="D436" s="122">
        <f t="shared" si="239"/>
        <v>0</v>
      </c>
      <c r="E436" s="122">
        <f t="shared" si="239"/>
        <v>0</v>
      </c>
      <c r="F436" s="122">
        <f t="shared" si="239"/>
        <v>0</v>
      </c>
      <c r="G436" s="122">
        <f t="shared" si="239"/>
        <v>0</v>
      </c>
      <c r="H436" s="122">
        <f t="shared" si="239"/>
        <v>0</v>
      </c>
      <c r="I436" s="122">
        <f t="shared" si="239"/>
        <v>0</v>
      </c>
      <c r="J436" s="122">
        <f t="shared" si="239"/>
        <v>0</v>
      </c>
      <c r="K436" s="122">
        <f t="shared" si="239"/>
        <v>0</v>
      </c>
      <c r="L436" s="122">
        <f t="shared" si="239"/>
        <v>0</v>
      </c>
      <c r="M436" s="122">
        <f t="shared" si="239"/>
        <v>0</v>
      </c>
      <c r="N436" s="122">
        <f t="shared" si="239"/>
        <v>0</v>
      </c>
      <c r="O436" s="122">
        <f t="shared" si="239"/>
        <v>0</v>
      </c>
      <c r="P436" s="122">
        <f t="shared" si="239"/>
        <v>0</v>
      </c>
      <c r="Q436" s="122">
        <f t="shared" si="239"/>
        <v>0</v>
      </c>
      <c r="R436" s="122">
        <f t="shared" si="239"/>
        <v>0</v>
      </c>
      <c r="S436" s="122">
        <f t="shared" si="239"/>
        <v>0</v>
      </c>
      <c r="T436" s="122">
        <f t="shared" si="239"/>
        <v>0</v>
      </c>
      <c r="U436" s="122">
        <f t="shared" si="239"/>
        <v>0</v>
      </c>
      <c r="V436" s="122">
        <f t="shared" si="239"/>
        <v>0</v>
      </c>
      <c r="W436" s="122">
        <f t="shared" si="239"/>
        <v>0</v>
      </c>
      <c r="X436" s="122">
        <f t="shared" si="239"/>
        <v>0</v>
      </c>
      <c r="Y436" s="122">
        <f t="shared" si="239"/>
        <v>0</v>
      </c>
      <c r="DA436" s="130" t="s">
        <v>3834</v>
      </c>
    </row>
    <row r="437" spans="1:105" ht="12" customHeight="1" x14ac:dyDescent="0.25">
      <c r="A437" s="97" t="s">
        <v>53</v>
      </c>
      <c r="B437" s="98"/>
      <c r="C437" s="98">
        <v>0</v>
      </c>
      <c r="D437" s="98">
        <v>0</v>
      </c>
      <c r="E437" s="98">
        <v>0</v>
      </c>
      <c r="F437" s="98">
        <v>0</v>
      </c>
      <c r="G437" s="98">
        <v>0</v>
      </c>
      <c r="H437" s="98">
        <v>0</v>
      </c>
      <c r="I437" s="98">
        <v>0</v>
      </c>
      <c r="J437" s="98">
        <v>0</v>
      </c>
      <c r="K437" s="98">
        <v>0</v>
      </c>
      <c r="L437" s="98">
        <v>0</v>
      </c>
      <c r="M437" s="98">
        <v>0</v>
      </c>
      <c r="N437" s="98">
        <v>0</v>
      </c>
      <c r="O437" s="98">
        <v>0</v>
      </c>
      <c r="P437" s="98">
        <v>0</v>
      </c>
      <c r="Q437" s="98">
        <v>0</v>
      </c>
      <c r="R437" s="98">
        <v>0</v>
      </c>
      <c r="S437" s="98">
        <v>0</v>
      </c>
      <c r="T437" s="98">
        <v>0</v>
      </c>
      <c r="U437" s="98">
        <v>0</v>
      </c>
      <c r="V437" s="98">
        <v>0</v>
      </c>
      <c r="W437" s="98">
        <v>0</v>
      </c>
      <c r="X437" s="98">
        <v>0</v>
      </c>
      <c r="Y437" s="98">
        <v>0</v>
      </c>
      <c r="DA437" s="63" t="s">
        <v>3835</v>
      </c>
    </row>
    <row r="438" spans="1:105" ht="12" customHeight="1" x14ac:dyDescent="0.25">
      <c r="A438" s="121" t="s">
        <v>55</v>
      </c>
      <c r="B438" s="122"/>
      <c r="C438" s="122">
        <v>0.10358548032046652</v>
      </c>
      <c r="D438" s="122">
        <v>0.2097992361044865</v>
      </c>
      <c r="E438" s="122">
        <v>0.46090984679489366</v>
      </c>
      <c r="F438" s="122">
        <v>0.93929023769059639</v>
      </c>
      <c r="G438" s="122">
        <v>1.1863174933731104</v>
      </c>
      <c r="H438" s="122">
        <v>0.81052399527290631</v>
      </c>
      <c r="I438" s="122">
        <v>0.98466953191726281</v>
      </c>
      <c r="J438" s="122">
        <v>0.74132192260215679</v>
      </c>
      <c r="K438" s="122">
        <v>1.0964420923452729</v>
      </c>
      <c r="L438" s="122">
        <v>1.0971619093608325</v>
      </c>
      <c r="M438" s="122">
        <v>1.0077454296373354</v>
      </c>
      <c r="N438" s="122">
        <v>0.61002260271865039</v>
      </c>
      <c r="O438" s="122">
        <v>0.38189408354935472</v>
      </c>
      <c r="P438" s="122">
        <v>0.63873130922262678</v>
      </c>
      <c r="Q438" s="122">
        <v>0.5928243568601036</v>
      </c>
      <c r="R438" s="122">
        <v>0.67174730833367657</v>
      </c>
      <c r="S438" s="122">
        <v>0.51085459965442659</v>
      </c>
      <c r="T438" s="122">
        <v>0.57858132900570336</v>
      </c>
      <c r="U438" s="122">
        <v>0.74020852666839532</v>
      </c>
      <c r="V438" s="122">
        <v>0.75460765971534505</v>
      </c>
      <c r="W438" s="122">
        <v>1.0239413269317039</v>
      </c>
      <c r="X438" s="122">
        <v>1.185510044346511</v>
      </c>
      <c r="Y438" s="122">
        <v>0.90238860458644399</v>
      </c>
      <c r="DA438" s="130" t="s">
        <v>3836</v>
      </c>
    </row>
    <row r="439" spans="1:105" ht="12" customHeight="1" x14ac:dyDescent="0.25">
      <c r="A439" s="97" t="s">
        <v>132</v>
      </c>
      <c r="B439" s="98"/>
      <c r="C439" s="98">
        <v>0</v>
      </c>
      <c r="D439" s="98">
        <v>0</v>
      </c>
      <c r="E439" s="98">
        <v>0</v>
      </c>
      <c r="F439" s="98">
        <v>0</v>
      </c>
      <c r="G439" s="98">
        <v>0</v>
      </c>
      <c r="H439" s="98">
        <v>0</v>
      </c>
      <c r="I439" s="98">
        <v>0</v>
      </c>
      <c r="J439" s="98">
        <v>0</v>
      </c>
      <c r="K439" s="98">
        <v>0</v>
      </c>
      <c r="L439" s="98">
        <v>0</v>
      </c>
      <c r="M439" s="98">
        <v>0</v>
      </c>
      <c r="N439" s="98">
        <v>0</v>
      </c>
      <c r="O439" s="98">
        <v>0</v>
      </c>
      <c r="P439" s="98">
        <v>0</v>
      </c>
      <c r="Q439" s="98">
        <v>0</v>
      </c>
      <c r="R439" s="98">
        <v>0</v>
      </c>
      <c r="S439" s="98">
        <v>0</v>
      </c>
      <c r="T439" s="98">
        <v>0</v>
      </c>
      <c r="U439" s="98">
        <v>0</v>
      </c>
      <c r="V439" s="98">
        <v>0</v>
      </c>
      <c r="W439" s="98">
        <v>0</v>
      </c>
      <c r="X439" s="98">
        <v>0</v>
      </c>
      <c r="Y439" s="98">
        <v>0</v>
      </c>
      <c r="DA439" s="63" t="s">
        <v>3837</v>
      </c>
    </row>
    <row r="440" spans="1:105" ht="12" customHeight="1" x14ac:dyDescent="0.25">
      <c r="A440" s="97" t="s">
        <v>131</v>
      </c>
      <c r="B440" s="98"/>
      <c r="C440" s="98">
        <v>0</v>
      </c>
      <c r="D440" s="98">
        <v>0</v>
      </c>
      <c r="E440" s="98">
        <v>0</v>
      </c>
      <c r="F440" s="98">
        <v>0</v>
      </c>
      <c r="G440" s="98">
        <v>0</v>
      </c>
      <c r="H440" s="98">
        <v>0</v>
      </c>
      <c r="I440" s="98">
        <v>0</v>
      </c>
      <c r="J440" s="98">
        <v>0</v>
      </c>
      <c r="K440" s="98">
        <v>0</v>
      </c>
      <c r="L440" s="98">
        <v>0</v>
      </c>
      <c r="M440" s="98">
        <v>0</v>
      </c>
      <c r="N440" s="98">
        <v>0</v>
      </c>
      <c r="O440" s="98">
        <v>0</v>
      </c>
      <c r="P440" s="98">
        <v>0</v>
      </c>
      <c r="Q440" s="98">
        <v>0</v>
      </c>
      <c r="R440" s="98">
        <v>0</v>
      </c>
      <c r="S440" s="98">
        <v>0</v>
      </c>
      <c r="T440" s="98">
        <v>0</v>
      </c>
      <c r="U440" s="98">
        <v>0</v>
      </c>
      <c r="V440" s="98">
        <v>0</v>
      </c>
      <c r="W440" s="98">
        <v>0</v>
      </c>
      <c r="X440" s="98">
        <v>0</v>
      </c>
      <c r="Y440" s="98">
        <v>0</v>
      </c>
      <c r="DA440" s="63" t="s">
        <v>3838</v>
      </c>
    </row>
    <row r="441" spans="1:105" ht="12" customHeight="1" x14ac:dyDescent="0.25">
      <c r="A441" s="100" t="s">
        <v>199</v>
      </c>
      <c r="B441" s="101"/>
      <c r="C441" s="101">
        <v>0</v>
      </c>
      <c r="D441" s="101">
        <v>0</v>
      </c>
      <c r="E441" s="101">
        <v>0</v>
      </c>
      <c r="F441" s="101">
        <v>0</v>
      </c>
      <c r="G441" s="101">
        <v>0</v>
      </c>
      <c r="H441" s="101">
        <v>0</v>
      </c>
      <c r="I441" s="101">
        <v>0</v>
      </c>
      <c r="J441" s="101">
        <v>0</v>
      </c>
      <c r="K441" s="101">
        <v>0</v>
      </c>
      <c r="L441" s="101">
        <v>0</v>
      </c>
      <c r="M441" s="101">
        <v>0</v>
      </c>
      <c r="N441" s="101">
        <v>0</v>
      </c>
      <c r="O441" s="101">
        <v>0</v>
      </c>
      <c r="P441" s="101">
        <v>0</v>
      </c>
      <c r="Q441" s="101">
        <v>0</v>
      </c>
      <c r="R441" s="101">
        <v>0</v>
      </c>
      <c r="S441" s="101">
        <v>0</v>
      </c>
      <c r="T441" s="101">
        <v>0</v>
      </c>
      <c r="U441" s="101">
        <v>0</v>
      </c>
      <c r="V441" s="101">
        <v>0</v>
      </c>
      <c r="W441" s="101">
        <v>0</v>
      </c>
      <c r="X441" s="101">
        <v>0</v>
      </c>
      <c r="Y441" s="101">
        <v>0</v>
      </c>
      <c r="DA441" s="131" t="s">
        <v>3839</v>
      </c>
    </row>
    <row r="442" spans="1:105" ht="12" customHeight="1" x14ac:dyDescent="0.25">
      <c r="A442" s="103" t="s">
        <v>52</v>
      </c>
      <c r="B442" s="104"/>
      <c r="C442" s="104">
        <v>0</v>
      </c>
      <c r="D442" s="104">
        <v>0</v>
      </c>
      <c r="E442" s="104">
        <v>0</v>
      </c>
      <c r="F442" s="104">
        <v>0</v>
      </c>
      <c r="G442" s="104">
        <v>0</v>
      </c>
      <c r="H442" s="104">
        <v>0</v>
      </c>
      <c r="I442" s="104">
        <v>0</v>
      </c>
      <c r="J442" s="104">
        <v>0</v>
      </c>
      <c r="K442" s="104">
        <v>0</v>
      </c>
      <c r="L442" s="104">
        <v>0</v>
      </c>
      <c r="M442" s="104">
        <v>0</v>
      </c>
      <c r="N442" s="104">
        <v>0</v>
      </c>
      <c r="O442" s="104">
        <v>0</v>
      </c>
      <c r="P442" s="104">
        <v>0</v>
      </c>
      <c r="Q442" s="104">
        <v>0</v>
      </c>
      <c r="R442" s="104">
        <v>0</v>
      </c>
      <c r="S442" s="104">
        <v>0</v>
      </c>
      <c r="T442" s="104">
        <v>0</v>
      </c>
      <c r="U442" s="104">
        <v>0</v>
      </c>
      <c r="V442" s="104">
        <v>0</v>
      </c>
      <c r="W442" s="104">
        <v>0</v>
      </c>
      <c r="X442" s="104">
        <v>0</v>
      </c>
      <c r="Y442" s="104">
        <v>0</v>
      </c>
      <c r="DA442" s="132" t="s">
        <v>3840</v>
      </c>
    </row>
    <row r="443" spans="1:105" ht="12" customHeight="1" x14ac:dyDescent="0.25">
      <c r="A443" s="106" t="s">
        <v>124</v>
      </c>
      <c r="B443" s="101"/>
      <c r="C443" s="101">
        <v>0.10358548032046652</v>
      </c>
      <c r="D443" s="101">
        <v>0.2097992361044865</v>
      </c>
      <c r="E443" s="101">
        <v>0.46090984679489366</v>
      </c>
      <c r="F443" s="101">
        <v>0.93929023769059639</v>
      </c>
      <c r="G443" s="101">
        <v>1.1861173412921047</v>
      </c>
      <c r="H443" s="101">
        <v>0.81030755621541339</v>
      </c>
      <c r="I443" s="101">
        <v>0.98421089908396553</v>
      </c>
      <c r="J443" s="101">
        <v>0.74093322453791899</v>
      </c>
      <c r="K443" s="101">
        <v>1.0951487040246921</v>
      </c>
      <c r="L443" s="101">
        <v>1.0963137489922992</v>
      </c>
      <c r="M443" s="101">
        <v>1.0071487170015176</v>
      </c>
      <c r="N443" s="101">
        <v>0.60982631958129618</v>
      </c>
      <c r="O443" s="101">
        <v>0.38157984461454131</v>
      </c>
      <c r="P443" s="101">
        <v>0.63827325825236048</v>
      </c>
      <c r="Q443" s="101">
        <v>0.59238525271598641</v>
      </c>
      <c r="R443" s="101">
        <v>0.67079585600446145</v>
      </c>
      <c r="S443" s="101">
        <v>0.51028548758235837</v>
      </c>
      <c r="T443" s="101">
        <v>0.57809563749096882</v>
      </c>
      <c r="U443" s="101">
        <v>0.73973184397780611</v>
      </c>
      <c r="V443" s="101">
        <v>0.75413244410935343</v>
      </c>
      <c r="W443" s="101">
        <v>1.0233376724825192</v>
      </c>
      <c r="X443" s="101">
        <v>1.1822805222527732</v>
      </c>
      <c r="Y443" s="101">
        <v>0.90111575339456973</v>
      </c>
      <c r="DA443" s="131" t="s">
        <v>3841</v>
      </c>
    </row>
    <row r="444" spans="1:105" ht="12" customHeight="1" x14ac:dyDescent="0.25">
      <c r="A444" s="107" t="s">
        <v>123</v>
      </c>
      <c r="B444" s="104"/>
      <c r="C444" s="104">
        <v>0</v>
      </c>
      <c r="D444" s="104">
        <v>0</v>
      </c>
      <c r="E444" s="104">
        <v>0</v>
      </c>
      <c r="F444" s="104">
        <v>0</v>
      </c>
      <c r="G444" s="104">
        <v>2.0015208100573239E-4</v>
      </c>
      <c r="H444" s="104">
        <v>2.1643905749288718E-4</v>
      </c>
      <c r="I444" s="104">
        <v>4.5863283329730707E-4</v>
      </c>
      <c r="J444" s="104">
        <v>3.8869806423779481E-4</v>
      </c>
      <c r="K444" s="104">
        <v>1.2933883205808331E-3</v>
      </c>
      <c r="L444" s="104">
        <v>8.4816036853330808E-4</v>
      </c>
      <c r="M444" s="104">
        <v>5.9671263581780433E-4</v>
      </c>
      <c r="N444" s="104">
        <v>1.9628313735418998E-4</v>
      </c>
      <c r="O444" s="104">
        <v>3.1423893481342469E-4</v>
      </c>
      <c r="P444" s="104">
        <v>4.5805097026634567E-4</v>
      </c>
      <c r="Q444" s="104">
        <v>4.3910414411718639E-4</v>
      </c>
      <c r="R444" s="104">
        <v>9.514523292151484E-4</v>
      </c>
      <c r="S444" s="104">
        <v>5.6911207206816912E-4</v>
      </c>
      <c r="T444" s="104">
        <v>4.8569151473454471E-4</v>
      </c>
      <c r="U444" s="104">
        <v>4.766826905891884E-4</v>
      </c>
      <c r="V444" s="104">
        <v>4.7521560599156966E-4</v>
      </c>
      <c r="W444" s="104">
        <v>6.0365444918474421E-4</v>
      </c>
      <c r="X444" s="104">
        <v>3.2295220937376299E-3</v>
      </c>
      <c r="Y444" s="104">
        <v>1.2728511918742435E-3</v>
      </c>
      <c r="DA444" s="132" t="s">
        <v>3842</v>
      </c>
    </row>
    <row r="445" spans="1:105" ht="12" customHeight="1" x14ac:dyDescent="0.25">
      <c r="A445" s="108" t="s">
        <v>50</v>
      </c>
      <c r="B445" s="98"/>
      <c r="C445" s="98">
        <v>0</v>
      </c>
      <c r="D445" s="98">
        <v>0</v>
      </c>
      <c r="E445" s="98">
        <v>0</v>
      </c>
      <c r="F445" s="98">
        <v>0</v>
      </c>
      <c r="G445" s="98">
        <v>2.0015208100573239E-4</v>
      </c>
      <c r="H445" s="98">
        <v>2.1643905749288718E-4</v>
      </c>
      <c r="I445" s="98">
        <v>4.5863283329730707E-4</v>
      </c>
      <c r="J445" s="98">
        <v>3.8869806423779481E-4</v>
      </c>
      <c r="K445" s="98">
        <v>1.2933883205808331E-3</v>
      </c>
      <c r="L445" s="98">
        <v>8.4816036853330808E-4</v>
      </c>
      <c r="M445" s="98">
        <v>5.9671263581780433E-4</v>
      </c>
      <c r="N445" s="98">
        <v>1.9628313735418998E-4</v>
      </c>
      <c r="O445" s="98">
        <v>3.1423893481342469E-4</v>
      </c>
      <c r="P445" s="98">
        <v>4.5805097026634567E-4</v>
      </c>
      <c r="Q445" s="98">
        <v>4.3910414411718639E-4</v>
      </c>
      <c r="R445" s="98">
        <v>9.514523292151484E-4</v>
      </c>
      <c r="S445" s="98">
        <v>5.6911207206816912E-4</v>
      </c>
      <c r="T445" s="98">
        <v>4.8569151473454471E-4</v>
      </c>
      <c r="U445" s="98">
        <v>4.766826905891884E-4</v>
      </c>
      <c r="V445" s="98">
        <v>4.7521560599156966E-4</v>
      </c>
      <c r="W445" s="98">
        <v>6.0365444918474421E-4</v>
      </c>
      <c r="X445" s="98">
        <v>3.2295220937376299E-3</v>
      </c>
      <c r="Y445" s="98">
        <v>1.2728511918742435E-3</v>
      </c>
      <c r="DA445" s="63" t="s">
        <v>3843</v>
      </c>
    </row>
    <row r="446" spans="1:105" ht="12" customHeight="1" x14ac:dyDescent="0.25">
      <c r="A446" s="108" t="s">
        <v>52</v>
      </c>
      <c r="B446" s="98"/>
      <c r="C446" s="98">
        <v>0</v>
      </c>
      <c r="D446" s="98">
        <v>0</v>
      </c>
      <c r="E446" s="98">
        <v>0</v>
      </c>
      <c r="F446" s="98">
        <v>0</v>
      </c>
      <c r="G446" s="98">
        <v>0</v>
      </c>
      <c r="H446" s="98">
        <v>0</v>
      </c>
      <c r="I446" s="98">
        <v>0</v>
      </c>
      <c r="J446" s="98">
        <v>0</v>
      </c>
      <c r="K446" s="98">
        <v>0</v>
      </c>
      <c r="L446" s="98">
        <v>0</v>
      </c>
      <c r="M446" s="98">
        <v>0</v>
      </c>
      <c r="N446" s="98">
        <v>0</v>
      </c>
      <c r="O446" s="98">
        <v>0</v>
      </c>
      <c r="P446" s="98">
        <v>0</v>
      </c>
      <c r="Q446" s="98">
        <v>0</v>
      </c>
      <c r="R446" s="98">
        <v>0</v>
      </c>
      <c r="S446" s="98">
        <v>0</v>
      </c>
      <c r="T446" s="98">
        <v>0</v>
      </c>
      <c r="U446" s="98">
        <v>0</v>
      </c>
      <c r="V446" s="98">
        <v>0</v>
      </c>
      <c r="W446" s="98">
        <v>0</v>
      </c>
      <c r="X446" s="98">
        <v>0</v>
      </c>
      <c r="Y446" s="98">
        <v>0</v>
      </c>
      <c r="DA446" s="63" t="s">
        <v>3844</v>
      </c>
    </row>
    <row r="447" spans="1:105" ht="12" customHeight="1" x14ac:dyDescent="0.25">
      <c r="A447" s="106" t="s">
        <v>122</v>
      </c>
      <c r="B447" s="101"/>
      <c r="C447" s="101">
        <v>0</v>
      </c>
      <c r="D447" s="101">
        <v>0</v>
      </c>
      <c r="E447" s="101">
        <v>0</v>
      </c>
      <c r="F447" s="101">
        <v>0</v>
      </c>
      <c r="G447" s="101">
        <v>0</v>
      </c>
      <c r="H447" s="101">
        <v>0</v>
      </c>
      <c r="I447" s="101">
        <v>0</v>
      </c>
      <c r="J447" s="101">
        <v>0</v>
      </c>
      <c r="K447" s="101">
        <v>0</v>
      </c>
      <c r="L447" s="101">
        <v>0</v>
      </c>
      <c r="M447" s="101">
        <v>0</v>
      </c>
      <c r="N447" s="101">
        <v>0</v>
      </c>
      <c r="O447" s="101">
        <v>0</v>
      </c>
      <c r="P447" s="101">
        <v>0</v>
      </c>
      <c r="Q447" s="101">
        <v>0</v>
      </c>
      <c r="R447" s="101">
        <v>0</v>
      </c>
      <c r="S447" s="101">
        <v>0</v>
      </c>
      <c r="T447" s="101">
        <v>0</v>
      </c>
      <c r="U447" s="101">
        <v>0</v>
      </c>
      <c r="V447" s="101">
        <v>0</v>
      </c>
      <c r="W447" s="101">
        <v>0</v>
      </c>
      <c r="X447" s="101">
        <v>0</v>
      </c>
      <c r="Y447" s="101">
        <v>0</v>
      </c>
      <c r="DA447" s="131" t="s">
        <v>3845</v>
      </c>
    </row>
    <row r="448" spans="1:105" ht="12" customHeight="1" x14ac:dyDescent="0.25">
      <c r="A448" s="107" t="s">
        <v>121</v>
      </c>
      <c r="B448" s="104"/>
      <c r="C448" s="104">
        <v>0</v>
      </c>
      <c r="D448" s="104">
        <v>0</v>
      </c>
      <c r="E448" s="104">
        <v>0</v>
      </c>
      <c r="F448" s="104">
        <v>0</v>
      </c>
      <c r="G448" s="104">
        <v>0</v>
      </c>
      <c r="H448" s="104">
        <v>0</v>
      </c>
      <c r="I448" s="104">
        <v>0</v>
      </c>
      <c r="J448" s="104">
        <v>0</v>
      </c>
      <c r="K448" s="104">
        <v>0</v>
      </c>
      <c r="L448" s="104">
        <v>0</v>
      </c>
      <c r="M448" s="104">
        <v>0</v>
      </c>
      <c r="N448" s="104">
        <v>0</v>
      </c>
      <c r="O448" s="104">
        <v>0</v>
      </c>
      <c r="P448" s="104">
        <v>0</v>
      </c>
      <c r="Q448" s="104">
        <v>0</v>
      </c>
      <c r="R448" s="104">
        <v>0</v>
      </c>
      <c r="S448" s="104">
        <v>0</v>
      </c>
      <c r="T448" s="104">
        <v>0</v>
      </c>
      <c r="U448" s="104">
        <v>0</v>
      </c>
      <c r="V448" s="104">
        <v>0</v>
      </c>
      <c r="W448" s="104">
        <v>0</v>
      </c>
      <c r="X448" s="104">
        <v>0</v>
      </c>
      <c r="Y448" s="104">
        <v>0</v>
      </c>
      <c r="DA448" s="132" t="s">
        <v>3846</v>
      </c>
    </row>
    <row r="449" spans="1:105" ht="12" customHeight="1" x14ac:dyDescent="0.25">
      <c r="A449" s="108" t="s">
        <v>53</v>
      </c>
      <c r="B449" s="98"/>
      <c r="C449" s="98">
        <v>0</v>
      </c>
      <c r="D449" s="98">
        <v>0</v>
      </c>
      <c r="E449" s="98">
        <v>0</v>
      </c>
      <c r="F449" s="98">
        <v>0</v>
      </c>
      <c r="G449" s="98">
        <v>0</v>
      </c>
      <c r="H449" s="98">
        <v>0</v>
      </c>
      <c r="I449" s="98">
        <v>0</v>
      </c>
      <c r="J449" s="98">
        <v>0</v>
      </c>
      <c r="K449" s="98">
        <v>0</v>
      </c>
      <c r="L449" s="98">
        <v>0</v>
      </c>
      <c r="M449" s="98">
        <v>0</v>
      </c>
      <c r="N449" s="98">
        <v>0</v>
      </c>
      <c r="O449" s="98">
        <v>0</v>
      </c>
      <c r="P449" s="98">
        <v>0</v>
      </c>
      <c r="Q449" s="98">
        <v>0</v>
      </c>
      <c r="R449" s="98">
        <v>0</v>
      </c>
      <c r="S449" s="98">
        <v>0</v>
      </c>
      <c r="T449" s="98">
        <v>0</v>
      </c>
      <c r="U449" s="98">
        <v>0</v>
      </c>
      <c r="V449" s="98">
        <v>0</v>
      </c>
      <c r="W449" s="98">
        <v>0</v>
      </c>
      <c r="X449" s="98">
        <v>0</v>
      </c>
      <c r="Y449" s="98">
        <v>0</v>
      </c>
      <c r="DA449" s="63" t="s">
        <v>3847</v>
      </c>
    </row>
    <row r="450" spans="1:105" ht="12" customHeight="1" x14ac:dyDescent="0.25">
      <c r="A450" s="108" t="s">
        <v>52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0</v>
      </c>
      <c r="J450" s="98">
        <v>0</v>
      </c>
      <c r="K450" s="98">
        <v>0</v>
      </c>
      <c r="L450" s="98">
        <v>0</v>
      </c>
      <c r="M450" s="98">
        <v>0</v>
      </c>
      <c r="N450" s="98">
        <v>0</v>
      </c>
      <c r="O450" s="98">
        <v>0</v>
      </c>
      <c r="P450" s="98">
        <v>0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0</v>
      </c>
      <c r="X450" s="98">
        <v>0</v>
      </c>
      <c r="Y450" s="98">
        <v>0</v>
      </c>
      <c r="DA450" s="63" t="s">
        <v>3848</v>
      </c>
    </row>
    <row r="451" spans="1:105" ht="12" customHeight="1" x14ac:dyDescent="0.25">
      <c r="A451" s="121" t="s">
        <v>54</v>
      </c>
      <c r="B451" s="122"/>
      <c r="C451" s="122">
        <v>1.0333501919184892E-2</v>
      </c>
      <c r="D451" s="122">
        <v>2.1296615332882546E-2</v>
      </c>
      <c r="E451" s="122">
        <v>2.9613111975772193E-2</v>
      </c>
      <c r="F451" s="122">
        <v>3.0108884758589655E-2</v>
      </c>
      <c r="G451" s="122">
        <v>5.9211042868563261E-2</v>
      </c>
      <c r="H451" s="122">
        <v>0.10771668283508849</v>
      </c>
      <c r="I451" s="122">
        <v>0.2226264935797943</v>
      </c>
      <c r="J451" s="122">
        <v>0.1454015924810266</v>
      </c>
      <c r="K451" s="122">
        <v>0.15610481000441456</v>
      </c>
      <c r="L451" s="122">
        <v>0.11024457764409502</v>
      </c>
      <c r="M451" s="122">
        <v>7.169161607962557E-2</v>
      </c>
      <c r="N451" s="122">
        <v>5.1764469910891502E-2</v>
      </c>
      <c r="O451" s="122">
        <v>3.9436371102112823E-2</v>
      </c>
      <c r="P451" s="122">
        <v>7.8684712907870394E-2</v>
      </c>
      <c r="Q451" s="122">
        <v>8.9902549861506462E-2</v>
      </c>
      <c r="R451" s="122">
        <v>0.10273471946274393</v>
      </c>
      <c r="S451" s="122">
        <v>8.2266397461663837E-2</v>
      </c>
      <c r="T451" s="122">
        <v>7.7247032352162195E-2</v>
      </c>
      <c r="U451" s="122">
        <v>9.371138586414722E-2</v>
      </c>
      <c r="V451" s="122">
        <v>9.4565436800563979E-2</v>
      </c>
      <c r="W451" s="122">
        <v>0.15761484664790026</v>
      </c>
      <c r="X451" s="122">
        <v>0.20286936106132181</v>
      </c>
      <c r="Y451" s="122">
        <v>0.15032791391470859</v>
      </c>
      <c r="DA451" s="130" t="s">
        <v>3849</v>
      </c>
    </row>
    <row r="452" spans="1:105" ht="12" customHeight="1" x14ac:dyDescent="0.25">
      <c r="A452" s="97" t="s">
        <v>202</v>
      </c>
      <c r="B452" s="98"/>
      <c r="C452" s="98">
        <v>0</v>
      </c>
      <c r="D452" s="98">
        <v>0</v>
      </c>
      <c r="E452" s="98">
        <v>0</v>
      </c>
      <c r="F452" s="98">
        <v>0</v>
      </c>
      <c r="G452" s="98">
        <v>0</v>
      </c>
      <c r="H452" s="98">
        <v>0</v>
      </c>
      <c r="I452" s="98">
        <v>0</v>
      </c>
      <c r="J452" s="98">
        <v>0</v>
      </c>
      <c r="K452" s="98">
        <v>0</v>
      </c>
      <c r="L452" s="98">
        <v>0</v>
      </c>
      <c r="M452" s="98">
        <v>0</v>
      </c>
      <c r="N452" s="98">
        <v>0</v>
      </c>
      <c r="O452" s="98">
        <v>0</v>
      </c>
      <c r="P452" s="98">
        <v>0</v>
      </c>
      <c r="Q452" s="98">
        <v>0</v>
      </c>
      <c r="R452" s="98">
        <v>0</v>
      </c>
      <c r="S452" s="98">
        <v>0</v>
      </c>
      <c r="T452" s="98">
        <v>0</v>
      </c>
      <c r="U452" s="98">
        <v>0</v>
      </c>
      <c r="V452" s="98">
        <v>0</v>
      </c>
      <c r="W452" s="98">
        <v>0</v>
      </c>
      <c r="X452" s="98">
        <v>0</v>
      </c>
      <c r="Y452" s="98">
        <v>0</v>
      </c>
      <c r="DA452" s="63" t="s">
        <v>3850</v>
      </c>
    </row>
    <row r="453" spans="1:105" ht="12" customHeight="1" x14ac:dyDescent="0.25">
      <c r="A453" s="97" t="s">
        <v>50</v>
      </c>
      <c r="B453" s="98"/>
      <c r="C453" s="98">
        <v>1.0333501919184892E-2</v>
      </c>
      <c r="D453" s="98">
        <v>2.1296615332882546E-2</v>
      </c>
      <c r="E453" s="98">
        <v>2.9613111975772193E-2</v>
      </c>
      <c r="F453" s="98">
        <v>3.0108884758589655E-2</v>
      </c>
      <c r="G453" s="98">
        <v>5.9211042868563261E-2</v>
      </c>
      <c r="H453" s="98">
        <v>0.10771668283508849</v>
      </c>
      <c r="I453" s="98">
        <v>0.2226264935797943</v>
      </c>
      <c r="J453" s="98">
        <v>0.1454015924810266</v>
      </c>
      <c r="K453" s="98">
        <v>0.15610481000441456</v>
      </c>
      <c r="L453" s="98">
        <v>0.11024457764409502</v>
      </c>
      <c r="M453" s="98">
        <v>7.169161607962557E-2</v>
      </c>
      <c r="N453" s="98">
        <v>5.1764469910891502E-2</v>
      </c>
      <c r="O453" s="98">
        <v>3.9436371102112823E-2</v>
      </c>
      <c r="P453" s="98">
        <v>7.8684712907870394E-2</v>
      </c>
      <c r="Q453" s="98">
        <v>8.9902549861506462E-2</v>
      </c>
      <c r="R453" s="98">
        <v>0.10273471946274393</v>
      </c>
      <c r="S453" s="98">
        <v>8.2266397461663837E-2</v>
      </c>
      <c r="T453" s="98">
        <v>7.7247032352162195E-2</v>
      </c>
      <c r="U453" s="98">
        <v>9.371138586414722E-2</v>
      </c>
      <c r="V453" s="98">
        <v>9.4565436800563979E-2</v>
      </c>
      <c r="W453" s="98">
        <v>0.15761484664790026</v>
      </c>
      <c r="X453" s="98">
        <v>0.20286936106132181</v>
      </c>
      <c r="Y453" s="98">
        <v>0.15032791391470859</v>
      </c>
      <c r="DA453" s="63" t="s">
        <v>3851</v>
      </c>
    </row>
    <row r="454" spans="1:105" ht="12" customHeight="1" x14ac:dyDescent="0.25">
      <c r="A454" s="109" t="s">
        <v>120</v>
      </c>
      <c r="B454" s="33"/>
      <c r="C454" s="33">
        <v>0</v>
      </c>
      <c r="D454" s="33">
        <v>0</v>
      </c>
      <c r="E454" s="33">
        <v>0</v>
      </c>
      <c r="F454" s="33">
        <v>0</v>
      </c>
      <c r="G454" s="33">
        <v>0</v>
      </c>
      <c r="H454" s="33">
        <v>0</v>
      </c>
      <c r="I454" s="33">
        <v>0</v>
      </c>
      <c r="J454" s="33">
        <v>0</v>
      </c>
      <c r="K454" s="33">
        <v>0</v>
      </c>
      <c r="L454" s="33">
        <v>0</v>
      </c>
      <c r="M454" s="33">
        <v>0</v>
      </c>
      <c r="N454" s="33">
        <v>0</v>
      </c>
      <c r="O454" s="33">
        <v>0</v>
      </c>
      <c r="P454" s="33">
        <v>0</v>
      </c>
      <c r="Q454" s="33">
        <v>0</v>
      </c>
      <c r="R454" s="33">
        <v>0</v>
      </c>
      <c r="S454" s="33">
        <v>0</v>
      </c>
      <c r="T454" s="33">
        <v>0</v>
      </c>
      <c r="U454" s="33">
        <v>0</v>
      </c>
      <c r="V454" s="33">
        <v>0</v>
      </c>
      <c r="W454" s="33">
        <v>0</v>
      </c>
      <c r="X454" s="33">
        <v>0</v>
      </c>
      <c r="Y454" s="33">
        <v>0</v>
      </c>
      <c r="DA454" s="60" t="s">
        <v>3852</v>
      </c>
    </row>
    <row r="456" spans="1:105" ht="12" customHeight="1" x14ac:dyDescent="0.25">
      <c r="A456" s="116" t="str">
        <f>RES_hh_SLD!$A$406</f>
        <v>Final energy consumption per household in new and renovated households (kWh / household)</v>
      </c>
      <c r="B456" s="117"/>
      <c r="C456" s="117">
        <f t="shared" ref="C456:Q456" si="240">C457+C460+C462+C475</f>
        <v>21466.675988486073</v>
      </c>
      <c r="D456" s="117">
        <f t="shared" si="240"/>
        <v>17639.173673308112</v>
      </c>
      <c r="E456" s="117">
        <f t="shared" si="240"/>
        <v>19645.996165633056</v>
      </c>
      <c r="F456" s="117">
        <f t="shared" si="240"/>
        <v>17878.800235405208</v>
      </c>
      <c r="G456" s="117">
        <f t="shared" si="240"/>
        <v>15566.15055675099</v>
      </c>
      <c r="H456" s="117">
        <f t="shared" si="240"/>
        <v>13338.417353734192</v>
      </c>
      <c r="I456" s="117">
        <f t="shared" si="240"/>
        <v>16226.106767138204</v>
      </c>
      <c r="J456" s="117">
        <f t="shared" si="240"/>
        <v>15528.672730826793</v>
      </c>
      <c r="K456" s="117">
        <f t="shared" si="240"/>
        <v>14209.721997872801</v>
      </c>
      <c r="L456" s="117">
        <f t="shared" si="240"/>
        <v>17283.332474817071</v>
      </c>
      <c r="M456" s="117">
        <f t="shared" si="240"/>
        <v>12331.483881947821</v>
      </c>
      <c r="N456" s="117">
        <f t="shared" si="240"/>
        <v>13314.783438128907</v>
      </c>
      <c r="O456" s="117">
        <f t="shared" si="240"/>
        <v>14290.284307557526</v>
      </c>
      <c r="P456" s="117">
        <f t="shared" si="240"/>
        <v>10458.779962050568</v>
      </c>
      <c r="Q456" s="117">
        <f t="shared" si="240"/>
        <v>11239.482691949743</v>
      </c>
      <c r="R456" s="117">
        <f t="shared" ref="R456:V456" si="241">R457+R460+R462+R475</f>
        <v>11556.152573430274</v>
      </c>
      <c r="S456" s="117">
        <f t="shared" si="241"/>
        <v>10250.789585246834</v>
      </c>
      <c r="T456" s="117">
        <f t="shared" si="241"/>
        <v>9354.4191989050996</v>
      </c>
      <c r="U456" s="117">
        <f t="shared" si="241"/>
        <v>8698.5567342713457</v>
      </c>
      <c r="V456" s="117">
        <f t="shared" si="241"/>
        <v>7342.2761415083869</v>
      </c>
      <c r="W456" s="117">
        <f t="shared" ref="W456:Y456" si="242">W457+W460+W462+W475</f>
        <v>7458.7151582840033</v>
      </c>
      <c r="X456" s="117">
        <f t="shared" si="242"/>
        <v>5689.6662088414168</v>
      </c>
      <c r="Y456" s="117">
        <f t="shared" si="242"/>
        <v>4773.3112368519269</v>
      </c>
      <c r="DA456" s="129" t="s">
        <v>3998</v>
      </c>
    </row>
    <row r="457" spans="1:105" ht="12" customHeight="1" x14ac:dyDescent="0.25">
      <c r="A457" s="121" t="s">
        <v>57</v>
      </c>
      <c r="B457" s="122"/>
      <c r="C457" s="122">
        <f t="shared" ref="C457:Q457" si="243">SUM(C458:C459)</f>
        <v>19368.575592828987</v>
      </c>
      <c r="D457" s="122">
        <f t="shared" si="243"/>
        <v>15534.079069033745</v>
      </c>
      <c r="E457" s="122">
        <f t="shared" si="243"/>
        <v>17501.294281542861</v>
      </c>
      <c r="F457" s="122">
        <f t="shared" si="243"/>
        <v>15595.20087320713</v>
      </c>
      <c r="G457" s="122">
        <f t="shared" si="243"/>
        <v>13216.006142303955</v>
      </c>
      <c r="H457" s="122">
        <f t="shared" si="243"/>
        <v>10922.151292684488</v>
      </c>
      <c r="I457" s="122">
        <f t="shared" si="243"/>
        <v>13833.719110467473</v>
      </c>
      <c r="J457" s="122">
        <f t="shared" si="243"/>
        <v>13300.6529201023</v>
      </c>
      <c r="K457" s="122">
        <f t="shared" si="243"/>
        <v>11933.035690332847</v>
      </c>
      <c r="L457" s="122">
        <f t="shared" si="243"/>
        <v>15002.717851102379</v>
      </c>
      <c r="M457" s="122">
        <f t="shared" si="243"/>
        <v>10126.396981717402</v>
      </c>
      <c r="N457" s="122">
        <f t="shared" si="243"/>
        <v>11044.523869994595</v>
      </c>
      <c r="O457" s="122">
        <f t="shared" si="243"/>
        <v>12089.632509848359</v>
      </c>
      <c r="P457" s="122">
        <f t="shared" si="243"/>
        <v>8257.2414864673683</v>
      </c>
      <c r="Q457" s="122">
        <f t="shared" si="243"/>
        <v>9121.4222276753844</v>
      </c>
      <c r="R457" s="122">
        <f t="shared" ref="R457:V457" si="244">SUM(R458:R459)</f>
        <v>9417.9025082254502</v>
      </c>
      <c r="S457" s="122">
        <f t="shared" si="244"/>
        <v>8150.7529752892297</v>
      </c>
      <c r="T457" s="122">
        <f t="shared" si="244"/>
        <v>7301.8380503459903</v>
      </c>
      <c r="U457" s="122">
        <f t="shared" si="244"/>
        <v>6660.1361117988572</v>
      </c>
      <c r="V457" s="122">
        <f t="shared" si="244"/>
        <v>5559.2887931620817</v>
      </c>
      <c r="W457" s="122">
        <f t="shared" ref="W457:Y457" si="245">SUM(W458:W459)</f>
        <v>5859.8603530461642</v>
      </c>
      <c r="X457" s="122">
        <f t="shared" si="245"/>
        <v>4366.1166877827445</v>
      </c>
      <c r="Y457" s="122">
        <f t="shared" si="245"/>
        <v>3530.1394386970592</v>
      </c>
      <c r="DA457" s="130" t="s">
        <v>3999</v>
      </c>
    </row>
    <row r="458" spans="1:105" ht="12" customHeight="1" x14ac:dyDescent="0.25">
      <c r="A458" s="97" t="s">
        <v>199</v>
      </c>
      <c r="B458" s="98"/>
      <c r="C458" s="98">
        <v>19263.011577353387</v>
      </c>
      <c r="D458" s="98">
        <v>15449.818008802808</v>
      </c>
      <c r="E458" s="98">
        <v>17406.154221663681</v>
      </c>
      <c r="F458" s="98">
        <v>15508.832381859014</v>
      </c>
      <c r="G458" s="98">
        <v>13142.588568312836</v>
      </c>
      <c r="H458" s="98">
        <v>10861.694995189539</v>
      </c>
      <c r="I458" s="98">
        <v>13756.77421400747</v>
      </c>
      <c r="J458" s="98">
        <v>13225.514387757965</v>
      </c>
      <c r="K458" s="98">
        <v>11865.272252964356</v>
      </c>
      <c r="L458" s="98">
        <v>14917.177343134843</v>
      </c>
      <c r="M458" s="98">
        <v>10068.529868872894</v>
      </c>
      <c r="N458" s="98">
        <v>10981.114633167677</v>
      </c>
      <c r="O458" s="98">
        <v>12020.091643950534</v>
      </c>
      <c r="P458" s="98">
        <v>8209.6309429104967</v>
      </c>
      <c r="Q458" s="98">
        <v>9068.6922524067468</v>
      </c>
      <c r="R458" s="98">
        <v>9362.8323777649384</v>
      </c>
      <c r="S458" s="98">
        <v>8102.5452227211063</v>
      </c>
      <c r="T458" s="98">
        <v>7257.9979249922471</v>
      </c>
      <c r="U458" s="98">
        <v>6619.388125655054</v>
      </c>
      <c r="V458" s="98">
        <v>5526.3416619227473</v>
      </c>
      <c r="W458" s="98">
        <v>5824.5593755664986</v>
      </c>
      <c r="X458" s="98">
        <v>4340.5563978253494</v>
      </c>
      <c r="Y458" s="98">
        <v>3509.4263046756378</v>
      </c>
      <c r="DA458" s="63" t="s">
        <v>4000</v>
      </c>
    </row>
    <row r="459" spans="1:105" ht="12" customHeight="1" x14ac:dyDescent="0.25">
      <c r="A459" s="97" t="s">
        <v>53</v>
      </c>
      <c r="B459" s="98"/>
      <c r="C459" s="98">
        <v>105.56401547559962</v>
      </c>
      <c r="D459" s="98">
        <v>84.261060230937076</v>
      </c>
      <c r="E459" s="98">
        <v>95.140059879180669</v>
      </c>
      <c r="F459" s="98">
        <v>86.368491348115896</v>
      </c>
      <c r="G459" s="98">
        <v>73.417573991118644</v>
      </c>
      <c r="H459" s="98">
        <v>60.456297494948657</v>
      </c>
      <c r="I459" s="98">
        <v>76.944896460002923</v>
      </c>
      <c r="J459" s="98">
        <v>75.138532344336454</v>
      </c>
      <c r="K459" s="98">
        <v>67.763437368491338</v>
      </c>
      <c r="L459" s="98">
        <v>85.54050796753576</v>
      </c>
      <c r="M459" s="98">
        <v>57.867112844506821</v>
      </c>
      <c r="N459" s="98">
        <v>63.409236826916882</v>
      </c>
      <c r="O459" s="98">
        <v>69.540865897824418</v>
      </c>
      <c r="P459" s="98">
        <v>47.610543556872415</v>
      </c>
      <c r="Q459" s="98">
        <v>52.729975268638036</v>
      </c>
      <c r="R459" s="98">
        <v>55.070130460512345</v>
      </c>
      <c r="S459" s="98">
        <v>48.207752568123169</v>
      </c>
      <c r="T459" s="98">
        <v>43.840125353742707</v>
      </c>
      <c r="U459" s="98">
        <v>40.747986143803402</v>
      </c>
      <c r="V459" s="98">
        <v>32.947131239334496</v>
      </c>
      <c r="W459" s="98">
        <v>35.300977479665939</v>
      </c>
      <c r="X459" s="98">
        <v>25.560289957394868</v>
      </c>
      <c r="Y459" s="98">
        <v>20.713134021421325</v>
      </c>
      <c r="DA459" s="63" t="s">
        <v>4001</v>
      </c>
    </row>
    <row r="460" spans="1:105" ht="12" customHeight="1" x14ac:dyDescent="0.25">
      <c r="A460" s="121" t="s">
        <v>92</v>
      </c>
      <c r="B460" s="122"/>
      <c r="C460" s="122">
        <f t="shared" ref="C460:Y460" si="246">C461</f>
        <v>4.8671495208262474</v>
      </c>
      <c r="D460" s="122">
        <f t="shared" si="246"/>
        <v>1.6363889226157617</v>
      </c>
      <c r="E460" s="122">
        <f t="shared" si="246"/>
        <v>5.4087286075695378</v>
      </c>
      <c r="F460" s="122">
        <f t="shared" si="246"/>
        <v>2.3550352166286723</v>
      </c>
      <c r="G460" s="122">
        <f t="shared" si="246"/>
        <v>14.805638144155324</v>
      </c>
      <c r="H460" s="122">
        <f t="shared" si="246"/>
        <v>38.598947767142114</v>
      </c>
      <c r="I460" s="122">
        <f t="shared" si="246"/>
        <v>11.806176812246949</v>
      </c>
      <c r="J460" s="122">
        <f t="shared" si="246"/>
        <v>10.767483333111979</v>
      </c>
      <c r="K460" s="122">
        <f t="shared" si="246"/>
        <v>2.4756016170428996</v>
      </c>
      <c r="L460" s="122">
        <f t="shared" si="246"/>
        <v>13.367579925525682</v>
      </c>
      <c r="M460" s="122">
        <f t="shared" si="246"/>
        <v>2.0054967674613109</v>
      </c>
      <c r="N460" s="122">
        <f t="shared" si="246"/>
        <v>11.348464924112568</v>
      </c>
      <c r="O460" s="122">
        <f t="shared" si="246"/>
        <v>18.919160188752365</v>
      </c>
      <c r="P460" s="122">
        <f t="shared" si="246"/>
        <v>10.374916711500534</v>
      </c>
      <c r="Q460" s="122">
        <f t="shared" si="246"/>
        <v>6.7004331814521247</v>
      </c>
      <c r="R460" s="122">
        <f t="shared" si="246"/>
        <v>10.392860565862787</v>
      </c>
      <c r="S460" s="122">
        <f t="shared" si="246"/>
        <v>9.5696332609634283</v>
      </c>
      <c r="T460" s="122">
        <f t="shared" si="246"/>
        <v>4.5981574383267514</v>
      </c>
      <c r="U460" s="122">
        <f t="shared" si="246"/>
        <v>30.242449311974138</v>
      </c>
      <c r="V460" s="122">
        <f t="shared" si="246"/>
        <v>46.894249660760423</v>
      </c>
      <c r="W460" s="122">
        <f t="shared" si="246"/>
        <v>28.271067544445106</v>
      </c>
      <c r="X460" s="122">
        <f t="shared" si="246"/>
        <v>21.758133504667036</v>
      </c>
      <c r="Y460" s="122">
        <f t="shared" si="246"/>
        <v>21.991120986578601</v>
      </c>
      <c r="DA460" s="130" t="s">
        <v>4002</v>
      </c>
    </row>
    <row r="461" spans="1:105" ht="12" customHeight="1" x14ac:dyDescent="0.25">
      <c r="A461" s="97" t="s">
        <v>53</v>
      </c>
      <c r="B461" s="98"/>
      <c r="C461" s="98">
        <f>RES_hhdet_in_fech!C86</f>
        <v>4.8671495208262474</v>
      </c>
      <c r="D461" s="98">
        <f>RES_hhdet_in_fech!D86</f>
        <v>1.6363889226157617</v>
      </c>
      <c r="E461" s="98">
        <f>RES_hhdet_in_fech!E86</f>
        <v>5.4087286075695378</v>
      </c>
      <c r="F461" s="98">
        <f>RES_hhdet_in_fech!F86</f>
        <v>2.3550352166286723</v>
      </c>
      <c r="G461" s="98">
        <f>RES_hhdet_in_fech!G86</f>
        <v>14.805638144155324</v>
      </c>
      <c r="H461" s="98">
        <f>RES_hhdet_in_fech!H86</f>
        <v>38.598947767142114</v>
      </c>
      <c r="I461" s="98">
        <f>RES_hhdet_in_fech!I86</f>
        <v>11.806176812246949</v>
      </c>
      <c r="J461" s="98">
        <f>RES_hhdet_in_fech!J86</f>
        <v>10.767483333111979</v>
      </c>
      <c r="K461" s="98">
        <f>RES_hhdet_in_fech!K86</f>
        <v>2.4756016170428996</v>
      </c>
      <c r="L461" s="98">
        <f>RES_hhdet_in_fech!L86</f>
        <v>13.367579925525682</v>
      </c>
      <c r="M461" s="98">
        <f>RES_hhdet_in_fech!M86</f>
        <v>2.0054967674613109</v>
      </c>
      <c r="N461" s="98">
        <f>RES_hhdet_in_fech!N86</f>
        <v>11.348464924112568</v>
      </c>
      <c r="O461" s="98">
        <f>RES_hhdet_in_fech!O86</f>
        <v>18.919160188752365</v>
      </c>
      <c r="P461" s="98">
        <f>RES_hhdet_in_fech!P86</f>
        <v>10.374916711500534</v>
      </c>
      <c r="Q461" s="98">
        <f>RES_hhdet_in_fech!Q86</f>
        <v>6.7004331814521247</v>
      </c>
      <c r="R461" s="98">
        <f>RES_hhdet_in_fech!R86</f>
        <v>10.392860565862787</v>
      </c>
      <c r="S461" s="98">
        <f>RES_hhdet_in_fech!S86</f>
        <v>9.5696332609634283</v>
      </c>
      <c r="T461" s="98">
        <f>RES_hhdet_in_fech!T86</f>
        <v>4.5981574383267514</v>
      </c>
      <c r="U461" s="98">
        <f>RES_hhdet_in_fech!U86</f>
        <v>30.242449311974138</v>
      </c>
      <c r="V461" s="98">
        <f>RES_hhdet_in_fech!V86</f>
        <v>46.894249660760423</v>
      </c>
      <c r="W461" s="98">
        <f>RES_hhdet_in_fech!W86</f>
        <v>28.271067544445106</v>
      </c>
      <c r="X461" s="98">
        <f>RES_hhdet_in_fech!X86</f>
        <v>21.758133504667036</v>
      </c>
      <c r="Y461" s="98">
        <f>RES_hhdet_in_fech!Y86</f>
        <v>21.991120986578601</v>
      </c>
      <c r="DA461" s="63" t="s">
        <v>4003</v>
      </c>
    </row>
    <row r="462" spans="1:105" ht="12" customHeight="1" x14ac:dyDescent="0.25">
      <c r="A462" s="121" t="s">
        <v>55</v>
      </c>
      <c r="B462" s="122"/>
      <c r="C462" s="122">
        <v>1790.9951371234499</v>
      </c>
      <c r="D462" s="122">
        <v>1806.6944078613697</v>
      </c>
      <c r="E462" s="122">
        <v>1817.8734391192115</v>
      </c>
      <c r="F462" s="122">
        <v>1957.0337258393859</v>
      </c>
      <c r="G462" s="122">
        <v>1998.467351334351</v>
      </c>
      <c r="H462" s="122">
        <v>2049.6648612525837</v>
      </c>
      <c r="I462" s="122">
        <v>2057.6880541188252</v>
      </c>
      <c r="J462" s="122">
        <v>1935.963289513272</v>
      </c>
      <c r="K462" s="122">
        <v>1982.4843399714741</v>
      </c>
      <c r="L462" s="122">
        <v>1980.7269648695485</v>
      </c>
      <c r="M462" s="122">
        <v>1934.6815280242249</v>
      </c>
      <c r="N462" s="122">
        <v>1981.7929164926347</v>
      </c>
      <c r="O462" s="122">
        <v>1904.709403757284</v>
      </c>
      <c r="P462" s="122">
        <v>1909.7180896579582</v>
      </c>
      <c r="Q462" s="122">
        <v>1819.7360719523106</v>
      </c>
      <c r="R462" s="122">
        <v>1839.3337359374555</v>
      </c>
      <c r="S462" s="122">
        <v>1806.6037631567274</v>
      </c>
      <c r="T462" s="122">
        <v>1770.675137029569</v>
      </c>
      <c r="U462" s="122">
        <v>1736.156895658657</v>
      </c>
      <c r="V462" s="122">
        <v>1456.2414831812807</v>
      </c>
      <c r="W462" s="122">
        <v>1300.1487566684457</v>
      </c>
      <c r="X462" s="122">
        <v>1101.7367554848688</v>
      </c>
      <c r="Y462" s="122">
        <v>1021.9214863605285</v>
      </c>
      <c r="DA462" s="130" t="s">
        <v>4004</v>
      </c>
    </row>
    <row r="463" spans="1:105" ht="12" customHeight="1" x14ac:dyDescent="0.25">
      <c r="A463" s="97" t="s">
        <v>132</v>
      </c>
      <c r="B463" s="98"/>
      <c r="C463" s="98">
        <v>1944.2570393652181</v>
      </c>
      <c r="D463" s="98">
        <v>1649.9584258896286</v>
      </c>
      <c r="E463" s="98">
        <v>1768.2839050401838</v>
      </c>
      <c r="F463" s="98">
        <v>1956.8035518828881</v>
      </c>
      <c r="G463" s="98">
        <v>1746.592799531805</v>
      </c>
      <c r="H463" s="98">
        <v>1591.5726700164018</v>
      </c>
      <c r="I463" s="98">
        <v>2182.1045568505365</v>
      </c>
      <c r="J463" s="98">
        <v>1874.5276307123663</v>
      </c>
      <c r="K463" s="98">
        <v>1871.3081250936334</v>
      </c>
      <c r="L463" s="98">
        <v>2056.9426285213226</v>
      </c>
      <c r="M463" s="98">
        <v>1751.8704024107562</v>
      </c>
      <c r="N463" s="98">
        <v>1853.9381506122395</v>
      </c>
      <c r="O463" s="98">
        <v>1869.413686278361</v>
      </c>
      <c r="P463" s="98">
        <v>1770.3611349435255</v>
      </c>
      <c r="Q463" s="98">
        <v>1693.7690095956241</v>
      </c>
      <c r="R463" s="98">
        <v>1702.2900220552006</v>
      </c>
      <c r="S463" s="98">
        <v>1733.20234366979</v>
      </c>
      <c r="T463" s="98">
        <v>1815.9596154180181</v>
      </c>
      <c r="U463" s="98">
        <v>1711.1537416194965</v>
      </c>
      <c r="V463" s="98">
        <v>1258.6527162067844</v>
      </c>
      <c r="W463" s="98">
        <v>1113.2669286594419</v>
      </c>
      <c r="X463" s="98">
        <v>1423.3639163670346</v>
      </c>
      <c r="Y463" s="98">
        <v>1142.5972977218992</v>
      </c>
      <c r="DA463" s="63" t="s">
        <v>4005</v>
      </c>
    </row>
    <row r="464" spans="1:105" ht="12" customHeight="1" x14ac:dyDescent="0.25">
      <c r="A464" s="97" t="s">
        <v>131</v>
      </c>
      <c r="B464" s="98"/>
      <c r="C464" s="98">
        <v>0</v>
      </c>
      <c r="D464" s="98">
        <v>0</v>
      </c>
      <c r="E464" s="98">
        <v>0</v>
      </c>
      <c r="F464" s="98">
        <v>0</v>
      </c>
      <c r="G464" s="98">
        <v>0</v>
      </c>
      <c r="H464" s="98">
        <v>0</v>
      </c>
      <c r="I464" s="98">
        <v>0</v>
      </c>
      <c r="J464" s="98">
        <v>0</v>
      </c>
      <c r="K464" s="98">
        <v>1552.0063631366997</v>
      </c>
      <c r="L464" s="98">
        <v>1725.9268240120348</v>
      </c>
      <c r="M464" s="98">
        <v>0</v>
      </c>
      <c r="N464" s="98">
        <v>0</v>
      </c>
      <c r="O464" s="98">
        <v>0</v>
      </c>
      <c r="P464" s="98">
        <v>0</v>
      </c>
      <c r="Q464" s="98">
        <v>0</v>
      </c>
      <c r="R464" s="98">
        <v>1489.4335091413736</v>
      </c>
      <c r="S464" s="98">
        <v>1541.0674163492044</v>
      </c>
      <c r="T464" s="98">
        <v>1617.8708119860785</v>
      </c>
      <c r="U464" s="98">
        <v>1539.5696589705296</v>
      </c>
      <c r="V464" s="98">
        <v>1117.1282999956964</v>
      </c>
      <c r="W464" s="98">
        <v>991.25975347115173</v>
      </c>
      <c r="X464" s="98">
        <v>1301.9270159873995</v>
      </c>
      <c r="Y464" s="98">
        <v>1053.3813681905924</v>
      </c>
      <c r="DA464" s="63" t="s">
        <v>4006</v>
      </c>
    </row>
    <row r="465" spans="1:105" ht="12" customHeight="1" x14ac:dyDescent="0.25">
      <c r="A465" s="100" t="s">
        <v>199</v>
      </c>
      <c r="B465" s="101"/>
      <c r="C465" s="101">
        <v>0</v>
      </c>
      <c r="D465" s="101">
        <v>0</v>
      </c>
      <c r="E465" s="101">
        <v>0</v>
      </c>
      <c r="F465" s="101">
        <v>0</v>
      </c>
      <c r="G465" s="101">
        <v>0</v>
      </c>
      <c r="H465" s="101">
        <v>0</v>
      </c>
      <c r="I465" s="101">
        <v>0</v>
      </c>
      <c r="J465" s="101">
        <v>0</v>
      </c>
      <c r="K465" s="101">
        <v>770.46812096434428</v>
      </c>
      <c r="L465" s="101">
        <v>853.48854731776407</v>
      </c>
      <c r="M465" s="101">
        <v>0</v>
      </c>
      <c r="N465" s="101">
        <v>0</v>
      </c>
      <c r="O465" s="101">
        <v>0</v>
      </c>
      <c r="P465" s="101">
        <v>0</v>
      </c>
      <c r="Q465" s="101">
        <v>0</v>
      </c>
      <c r="R465" s="101">
        <v>701.85152404882649</v>
      </c>
      <c r="S465" s="101">
        <v>757.00329181437291</v>
      </c>
      <c r="T465" s="101">
        <v>723.66163626840307</v>
      </c>
      <c r="U465" s="101">
        <v>684.60703879597531</v>
      </c>
      <c r="V465" s="101">
        <v>355.73305637315508</v>
      </c>
      <c r="W465" s="101">
        <v>281.24929028804746</v>
      </c>
      <c r="X465" s="101">
        <v>501.21598765682023</v>
      </c>
      <c r="Y465" s="101">
        <v>442.02414416759342</v>
      </c>
      <c r="DA465" s="131" t="s">
        <v>4007</v>
      </c>
    </row>
    <row r="466" spans="1:105" ht="12" customHeight="1" x14ac:dyDescent="0.25">
      <c r="A466" s="103" t="s">
        <v>52</v>
      </c>
      <c r="B466" s="104"/>
      <c r="C466" s="104">
        <v>0</v>
      </c>
      <c r="D466" s="104">
        <v>0</v>
      </c>
      <c r="E466" s="104">
        <v>0</v>
      </c>
      <c r="F466" s="104">
        <v>0</v>
      </c>
      <c r="G466" s="104">
        <v>0</v>
      </c>
      <c r="H466" s="104">
        <v>0</v>
      </c>
      <c r="I466" s="104">
        <v>0</v>
      </c>
      <c r="J466" s="104">
        <v>0</v>
      </c>
      <c r="K466" s="104">
        <v>781.53824217235569</v>
      </c>
      <c r="L466" s="104">
        <v>872.43827669427048</v>
      </c>
      <c r="M466" s="104">
        <v>0</v>
      </c>
      <c r="N466" s="104">
        <v>0</v>
      </c>
      <c r="O466" s="104">
        <v>0</v>
      </c>
      <c r="P466" s="104">
        <v>0</v>
      </c>
      <c r="Q466" s="104">
        <v>0</v>
      </c>
      <c r="R466" s="104">
        <v>787.58198509254714</v>
      </c>
      <c r="S466" s="104">
        <v>784.06412453483131</v>
      </c>
      <c r="T466" s="104">
        <v>894.20917571767563</v>
      </c>
      <c r="U466" s="104">
        <v>854.96262017455444</v>
      </c>
      <c r="V466" s="104">
        <v>761.39524362254144</v>
      </c>
      <c r="W466" s="104">
        <v>710.01046318310421</v>
      </c>
      <c r="X466" s="104">
        <v>800.71102833057921</v>
      </c>
      <c r="Y466" s="104">
        <v>611.35722402299882</v>
      </c>
      <c r="DA466" s="132" t="s">
        <v>4008</v>
      </c>
    </row>
    <row r="467" spans="1:105" ht="12" customHeight="1" x14ac:dyDescent="0.25">
      <c r="A467" s="106" t="s">
        <v>124</v>
      </c>
      <c r="B467" s="101"/>
      <c r="C467" s="101">
        <v>1982.6186545485371</v>
      </c>
      <c r="D467" s="101">
        <v>1986.1822191973679</v>
      </c>
      <c r="E467" s="101">
        <v>1954.7299756416485</v>
      </c>
      <c r="F467" s="101">
        <v>2096.8194574603444</v>
      </c>
      <c r="G467" s="101">
        <v>2164.8035525476603</v>
      </c>
      <c r="H467" s="101">
        <v>2305.8322819183722</v>
      </c>
      <c r="I467" s="101">
        <v>2305.8419179049833</v>
      </c>
      <c r="J467" s="101">
        <v>2141.6441254578904</v>
      </c>
      <c r="K467" s="101">
        <v>2301.2150531239363</v>
      </c>
      <c r="L467" s="101">
        <v>2248.9162525666393</v>
      </c>
      <c r="M467" s="101">
        <v>2190.540240571318</v>
      </c>
      <c r="N467" s="101">
        <v>2151.0956342660884</v>
      </c>
      <c r="O467" s="101">
        <v>2063.6173088583901</v>
      </c>
      <c r="P467" s="101">
        <v>2144.8824390259288</v>
      </c>
      <c r="Q467" s="101">
        <v>1896.5735091516954</v>
      </c>
      <c r="R467" s="101">
        <v>2026.7442949710126</v>
      </c>
      <c r="S467" s="101">
        <v>1908.5559431210904</v>
      </c>
      <c r="T467" s="101">
        <v>1785.8828540080528</v>
      </c>
      <c r="U467" s="101">
        <v>1746.077911750044</v>
      </c>
      <c r="V467" s="101">
        <v>1484.054264398</v>
      </c>
      <c r="W467" s="101">
        <v>1326.5371611725432</v>
      </c>
      <c r="X467" s="101">
        <v>1232.7370410570163</v>
      </c>
      <c r="Y467" s="101">
        <v>1115.2310615326114</v>
      </c>
      <c r="DA467" s="131" t="s">
        <v>4009</v>
      </c>
    </row>
    <row r="468" spans="1:105" ht="12" customHeight="1" x14ac:dyDescent="0.25">
      <c r="A468" s="107" t="s">
        <v>123</v>
      </c>
      <c r="B468" s="104"/>
      <c r="C468" s="104">
        <v>0</v>
      </c>
      <c r="D468" s="104">
        <v>0</v>
      </c>
      <c r="E468" s="104">
        <v>0</v>
      </c>
      <c r="F468" s="104">
        <v>0</v>
      </c>
      <c r="G468" s="104">
        <v>1661.1953649381219</v>
      </c>
      <c r="H468" s="104">
        <v>1778.7767387763777</v>
      </c>
      <c r="I468" s="104">
        <v>1804.9703853737515</v>
      </c>
      <c r="J468" s="104">
        <v>1649.9717344164017</v>
      </c>
      <c r="K468" s="104">
        <v>1790.3838398794244</v>
      </c>
      <c r="L468" s="104">
        <v>1757.5746880000415</v>
      </c>
      <c r="M468" s="104">
        <v>1711.3632721434885</v>
      </c>
      <c r="N468" s="104">
        <v>1701.1877971919714</v>
      </c>
      <c r="O468" s="104">
        <v>1614.210902102504</v>
      </c>
      <c r="P468" s="104">
        <v>1703.2235499268925</v>
      </c>
      <c r="Q468" s="104">
        <v>1551.5098607610125</v>
      </c>
      <c r="R468" s="104">
        <v>1718.4130869023866</v>
      </c>
      <c r="S468" s="104">
        <v>1646.4017960878361</v>
      </c>
      <c r="T468" s="104">
        <v>1538.1014250119558</v>
      </c>
      <c r="U468" s="104">
        <v>1515.3114809122208</v>
      </c>
      <c r="V468" s="104">
        <v>1258.0233682923995</v>
      </c>
      <c r="W468" s="104">
        <v>1122.4036993939317</v>
      </c>
      <c r="X468" s="104">
        <v>1076.4465295068237</v>
      </c>
      <c r="Y468" s="104">
        <v>982.40726841182811</v>
      </c>
      <c r="DA468" s="132" t="s">
        <v>4010</v>
      </c>
    </row>
    <row r="469" spans="1:105" ht="12" customHeight="1" x14ac:dyDescent="0.25">
      <c r="A469" s="108" t="s">
        <v>50</v>
      </c>
      <c r="B469" s="98"/>
      <c r="C469" s="98">
        <v>0</v>
      </c>
      <c r="D469" s="98">
        <v>0</v>
      </c>
      <c r="E469" s="98">
        <v>0</v>
      </c>
      <c r="F469" s="98">
        <v>0</v>
      </c>
      <c r="G469" s="98">
        <v>881.10618509302844</v>
      </c>
      <c r="H469" s="98">
        <v>952.80444397291399</v>
      </c>
      <c r="I469" s="98">
        <v>1009.4929417531851</v>
      </c>
      <c r="J469" s="98">
        <v>855.5600991323181</v>
      </c>
      <c r="K469" s="98">
        <v>948.95545032930738</v>
      </c>
      <c r="L469" s="98">
        <v>933.43939132473577</v>
      </c>
      <c r="M469" s="98">
        <v>875.61283649968334</v>
      </c>
      <c r="N469" s="98">
        <v>864.07438525352154</v>
      </c>
      <c r="O469" s="98">
        <v>691.66872427677549</v>
      </c>
      <c r="P469" s="98">
        <v>672.14147189403286</v>
      </c>
      <c r="Q469" s="98">
        <v>644.33900351761804</v>
      </c>
      <c r="R469" s="98">
        <v>837.69354570800169</v>
      </c>
      <c r="S469" s="98">
        <v>835.11192121290276</v>
      </c>
      <c r="T469" s="98">
        <v>712.70105466711368</v>
      </c>
      <c r="U469" s="98">
        <v>699.48155571577774</v>
      </c>
      <c r="V469" s="98">
        <v>418.39725831270437</v>
      </c>
      <c r="W469" s="98">
        <v>332.17470570563927</v>
      </c>
      <c r="X469" s="98">
        <v>430.81663088060066</v>
      </c>
      <c r="Y469" s="98">
        <v>431.02496101502271</v>
      </c>
      <c r="DA469" s="63" t="s">
        <v>4011</v>
      </c>
    </row>
    <row r="470" spans="1:105" ht="12" customHeight="1" x14ac:dyDescent="0.25">
      <c r="A470" s="108" t="s">
        <v>52</v>
      </c>
      <c r="B470" s="98"/>
      <c r="C470" s="98">
        <v>0</v>
      </c>
      <c r="D470" s="98">
        <v>0</v>
      </c>
      <c r="E470" s="98">
        <v>0</v>
      </c>
      <c r="F470" s="98">
        <v>0</v>
      </c>
      <c r="G470" s="98">
        <v>780.08917984509367</v>
      </c>
      <c r="H470" s="98">
        <v>825.97229480346391</v>
      </c>
      <c r="I470" s="98">
        <v>795.47744362056676</v>
      </c>
      <c r="J470" s="98">
        <v>794.41163528408322</v>
      </c>
      <c r="K470" s="98">
        <v>841.428389550117</v>
      </c>
      <c r="L470" s="98">
        <v>824.13529667530577</v>
      </c>
      <c r="M470" s="98">
        <v>835.7504356438053</v>
      </c>
      <c r="N470" s="98">
        <v>837.11341193844987</v>
      </c>
      <c r="O470" s="98">
        <v>922.54217782572857</v>
      </c>
      <c r="P470" s="98">
        <v>1031.0820780328595</v>
      </c>
      <c r="Q470" s="98">
        <v>907.17085724339449</v>
      </c>
      <c r="R470" s="98">
        <v>880.7195411943851</v>
      </c>
      <c r="S470" s="98">
        <v>811.28987487493316</v>
      </c>
      <c r="T470" s="98">
        <v>825.40037034484214</v>
      </c>
      <c r="U470" s="98">
        <v>815.82992519644301</v>
      </c>
      <c r="V470" s="98">
        <v>839.62610997969512</v>
      </c>
      <c r="W470" s="98">
        <v>790.22899368829246</v>
      </c>
      <c r="X470" s="98">
        <v>645.62989862622294</v>
      </c>
      <c r="Y470" s="98">
        <v>551.38230739680534</v>
      </c>
      <c r="DA470" s="63" t="s">
        <v>4012</v>
      </c>
    </row>
    <row r="471" spans="1:105" ht="12" customHeight="1" x14ac:dyDescent="0.25">
      <c r="A471" s="106" t="s">
        <v>122</v>
      </c>
      <c r="B471" s="101"/>
      <c r="C471" s="101">
        <v>1784.3840993876377</v>
      </c>
      <c r="D471" s="101">
        <v>1793.299620247104</v>
      </c>
      <c r="E471" s="101">
        <v>1807.8299640852283</v>
      </c>
      <c r="F471" s="101">
        <v>1888.320178044728</v>
      </c>
      <c r="G471" s="101">
        <v>1959.5578499313233</v>
      </c>
      <c r="H471" s="101">
        <v>2041.7974821721107</v>
      </c>
      <c r="I471" s="101">
        <v>2076.5917035568577</v>
      </c>
      <c r="J471" s="101">
        <v>1963.8514487022317</v>
      </c>
      <c r="K471" s="101">
        <v>2049.631076375138</v>
      </c>
      <c r="L471" s="101">
        <v>1989.9012200212928</v>
      </c>
      <c r="M471" s="101">
        <v>1926.9679944477546</v>
      </c>
      <c r="N471" s="101">
        <v>1974.3975620843496</v>
      </c>
      <c r="O471" s="101">
        <v>1936.4721669388357</v>
      </c>
      <c r="P471" s="101">
        <v>1948.8842312231786</v>
      </c>
      <c r="Q471" s="101">
        <v>1891.8826491678121</v>
      </c>
      <c r="R471" s="101">
        <v>1878.0159518238422</v>
      </c>
      <c r="S471" s="101">
        <v>1857.7538451823109</v>
      </c>
      <c r="T471" s="101">
        <v>1804.2864645016939</v>
      </c>
      <c r="U471" s="101">
        <v>1764.2990225515493</v>
      </c>
      <c r="V471" s="101">
        <v>1493.2507333620774</v>
      </c>
      <c r="W471" s="101">
        <v>1346.1711066365021</v>
      </c>
      <c r="X471" s="101">
        <v>1090.6531785224086</v>
      </c>
      <c r="Y471" s="101">
        <v>1023.2977408467202</v>
      </c>
      <c r="DA471" s="131" t="s">
        <v>4013</v>
      </c>
    </row>
    <row r="472" spans="1:105" ht="12" customHeight="1" x14ac:dyDescent="0.25">
      <c r="A472" s="107" t="s">
        <v>121</v>
      </c>
      <c r="B472" s="104"/>
      <c r="C472" s="104">
        <v>1437.3896826876673</v>
      </c>
      <c r="D472" s="104">
        <v>1451.4667959132053</v>
      </c>
      <c r="E472" s="104">
        <v>1469.1702322989831</v>
      </c>
      <c r="F472" s="104">
        <v>1518.8264437418773</v>
      </c>
      <c r="G472" s="104">
        <v>1582.7937772453142</v>
      </c>
      <c r="H472" s="104">
        <v>1654.7855469575895</v>
      </c>
      <c r="I472" s="104">
        <v>1702.0092382231931</v>
      </c>
      <c r="J472" s="104">
        <v>1588.2055368425881</v>
      </c>
      <c r="K472" s="104">
        <v>1668.9874382886842</v>
      </c>
      <c r="L472" s="104">
        <v>1623.8633042211975</v>
      </c>
      <c r="M472" s="104">
        <v>1567.2868459512674</v>
      </c>
      <c r="N472" s="104">
        <v>1614.1656552784807</v>
      </c>
      <c r="O472" s="104">
        <v>1556.8094603411057</v>
      </c>
      <c r="P472" s="104">
        <v>1572.7843038847709</v>
      </c>
      <c r="Q472" s="104">
        <v>1558.6554200295629</v>
      </c>
      <c r="R472" s="104">
        <v>1593.7095448432649</v>
      </c>
      <c r="S472" s="104">
        <v>1597.4952980186806</v>
      </c>
      <c r="T472" s="104">
        <v>1542.1802165284043</v>
      </c>
      <c r="U472" s="104">
        <v>1515.781823995115</v>
      </c>
      <c r="V472" s="104">
        <v>1248.5659635894451</v>
      </c>
      <c r="W472" s="104">
        <v>1123.4702802850168</v>
      </c>
      <c r="X472" s="104">
        <v>949.38784682817311</v>
      </c>
      <c r="Y472" s="104">
        <v>905.32692579711852</v>
      </c>
      <c r="DA472" s="132" t="s">
        <v>4014</v>
      </c>
    </row>
    <row r="473" spans="1:105" ht="12" customHeight="1" x14ac:dyDescent="0.25">
      <c r="A473" s="108" t="s">
        <v>53</v>
      </c>
      <c r="B473" s="98"/>
      <c r="C473" s="98">
        <v>728.59040925064448</v>
      </c>
      <c r="D473" s="98">
        <v>749.81502021812253</v>
      </c>
      <c r="E473" s="98">
        <v>769.73696963774501</v>
      </c>
      <c r="F473" s="98">
        <v>752.37473857755515</v>
      </c>
      <c r="G473" s="98">
        <v>797.65881260928904</v>
      </c>
      <c r="H473" s="98">
        <v>843.61267867287779</v>
      </c>
      <c r="I473" s="98">
        <v>909.43933897975808</v>
      </c>
      <c r="J473" s="98">
        <v>785.16791827336044</v>
      </c>
      <c r="K473" s="98">
        <v>846.20832220551165</v>
      </c>
      <c r="L473" s="98">
        <v>826.11712093666586</v>
      </c>
      <c r="M473" s="98">
        <v>769.98257566975667</v>
      </c>
      <c r="N473" s="98">
        <v>792.83295969404833</v>
      </c>
      <c r="O473" s="98">
        <v>649.15628533157235</v>
      </c>
      <c r="P473" s="98">
        <v>610.3312693372751</v>
      </c>
      <c r="Q473" s="98">
        <v>643.84996848443257</v>
      </c>
      <c r="R473" s="98">
        <v>776.11403436161788</v>
      </c>
      <c r="S473" s="98">
        <v>813.56609967651877</v>
      </c>
      <c r="T473" s="98">
        <v>720.41755551672804</v>
      </c>
      <c r="U473" s="98">
        <v>706.08723882543245</v>
      </c>
      <c r="V473" s="98">
        <v>420.07481954029521</v>
      </c>
      <c r="W473" s="98">
        <v>334.79524329912266</v>
      </c>
      <c r="X473" s="98">
        <v>377.81736499800661</v>
      </c>
      <c r="Y473" s="98">
        <v>394.00650732002043</v>
      </c>
      <c r="DA473" s="63" t="s">
        <v>4015</v>
      </c>
    </row>
    <row r="474" spans="1:105" ht="12" customHeight="1" x14ac:dyDescent="0.25">
      <c r="A474" s="108" t="s">
        <v>52</v>
      </c>
      <c r="B474" s="98"/>
      <c r="C474" s="98">
        <v>708.79927343702298</v>
      </c>
      <c r="D474" s="98">
        <v>701.65177569508239</v>
      </c>
      <c r="E474" s="98">
        <v>699.43326266123836</v>
      </c>
      <c r="F474" s="98">
        <v>766.45170516432222</v>
      </c>
      <c r="G474" s="98">
        <v>785.13496463602542</v>
      </c>
      <c r="H474" s="98">
        <v>811.17286828471174</v>
      </c>
      <c r="I474" s="98">
        <v>792.56989924343497</v>
      </c>
      <c r="J474" s="98">
        <v>803.0376185692279</v>
      </c>
      <c r="K474" s="98">
        <v>822.77911608317311</v>
      </c>
      <c r="L474" s="98">
        <v>797.74618328453164</v>
      </c>
      <c r="M474" s="98">
        <v>797.30427028151098</v>
      </c>
      <c r="N474" s="98">
        <v>821.33269558443237</v>
      </c>
      <c r="O474" s="98">
        <v>907.65317500953358</v>
      </c>
      <c r="P474" s="98">
        <v>962.45303454749603</v>
      </c>
      <c r="Q474" s="98">
        <v>914.8054515451305</v>
      </c>
      <c r="R474" s="98">
        <v>817.59551048164724</v>
      </c>
      <c r="S474" s="98">
        <v>783.92919834216173</v>
      </c>
      <c r="T474" s="98">
        <v>821.76266101167596</v>
      </c>
      <c r="U474" s="98">
        <v>809.6945851696828</v>
      </c>
      <c r="V474" s="98">
        <v>828.49114404914985</v>
      </c>
      <c r="W474" s="98">
        <v>788.67503698589405</v>
      </c>
      <c r="X474" s="98">
        <v>571.57048183016661</v>
      </c>
      <c r="Y474" s="98">
        <v>511.32041847709797</v>
      </c>
      <c r="DA474" s="63" t="s">
        <v>4016</v>
      </c>
    </row>
    <row r="475" spans="1:105" ht="12" customHeight="1" x14ac:dyDescent="0.25">
      <c r="A475" s="121" t="s">
        <v>54</v>
      </c>
      <c r="B475" s="122"/>
      <c r="C475" s="122">
        <v>302.23810901281229</v>
      </c>
      <c r="D475" s="122">
        <v>296.76380749038043</v>
      </c>
      <c r="E475" s="122">
        <v>321.41971636341395</v>
      </c>
      <c r="F475" s="122">
        <v>324.21060114206324</v>
      </c>
      <c r="G475" s="122">
        <v>336.8714249685296</v>
      </c>
      <c r="H475" s="122">
        <v>328.00225202997649</v>
      </c>
      <c r="I475" s="122">
        <v>322.89342573965871</v>
      </c>
      <c r="J475" s="122">
        <v>281.28903787810799</v>
      </c>
      <c r="K475" s="122">
        <v>291.72636595143757</v>
      </c>
      <c r="L475" s="122">
        <v>286.52007891961546</v>
      </c>
      <c r="M475" s="122">
        <v>268.39987543873355</v>
      </c>
      <c r="N475" s="122">
        <v>277.11818671756419</v>
      </c>
      <c r="O475" s="122">
        <v>277.02323376313029</v>
      </c>
      <c r="P475" s="122">
        <v>281.44546921374211</v>
      </c>
      <c r="Q475" s="122">
        <v>291.62395914059567</v>
      </c>
      <c r="R475" s="122">
        <v>288.52346870150717</v>
      </c>
      <c r="S475" s="122">
        <v>283.86321353991229</v>
      </c>
      <c r="T475" s="122">
        <v>277.30785409121336</v>
      </c>
      <c r="U475" s="122">
        <v>272.02127750185701</v>
      </c>
      <c r="V475" s="122">
        <v>279.8516155042646</v>
      </c>
      <c r="W475" s="122">
        <v>270.43498102494846</v>
      </c>
      <c r="X475" s="122">
        <v>200.05463206913603</v>
      </c>
      <c r="Y475" s="122">
        <v>199.25919080776009</v>
      </c>
      <c r="DA475" s="130" t="s">
        <v>4017</v>
      </c>
    </row>
    <row r="476" spans="1:105" ht="12" customHeight="1" x14ac:dyDescent="0.25">
      <c r="A476" s="97" t="s">
        <v>202</v>
      </c>
      <c r="B476" s="98"/>
      <c r="C476" s="98">
        <v>0</v>
      </c>
      <c r="D476" s="98">
        <v>0</v>
      </c>
      <c r="E476" s="98">
        <v>0</v>
      </c>
      <c r="F476" s="98">
        <v>0</v>
      </c>
      <c r="G476" s="98">
        <v>0</v>
      </c>
      <c r="H476" s="98">
        <v>0</v>
      </c>
      <c r="I476" s="98">
        <v>0</v>
      </c>
      <c r="J476" s="98">
        <v>0</v>
      </c>
      <c r="K476" s="98">
        <v>0</v>
      </c>
      <c r="L476" s="98">
        <v>0</v>
      </c>
      <c r="M476" s="98">
        <v>0</v>
      </c>
      <c r="N476" s="98">
        <v>0</v>
      </c>
      <c r="O476" s="98">
        <v>0</v>
      </c>
      <c r="P476" s="98">
        <v>0</v>
      </c>
      <c r="Q476" s="98">
        <v>0</v>
      </c>
      <c r="R476" s="98">
        <v>0</v>
      </c>
      <c r="S476" s="98">
        <v>0</v>
      </c>
      <c r="T476" s="98">
        <v>0</v>
      </c>
      <c r="U476" s="98">
        <v>0</v>
      </c>
      <c r="V476" s="98">
        <v>0</v>
      </c>
      <c r="W476" s="98">
        <v>0</v>
      </c>
      <c r="X476" s="98">
        <v>0</v>
      </c>
      <c r="Y476" s="98">
        <v>0</v>
      </c>
      <c r="DA476" s="63" t="s">
        <v>4018</v>
      </c>
    </row>
    <row r="477" spans="1:105" ht="12" customHeight="1" x14ac:dyDescent="0.25">
      <c r="A477" s="97" t="s">
        <v>50</v>
      </c>
      <c r="B477" s="98"/>
      <c r="C477" s="98">
        <v>366.85460863115134</v>
      </c>
      <c r="D477" s="98">
        <v>364.79225004817636</v>
      </c>
      <c r="E477" s="98">
        <v>406.11324741494718</v>
      </c>
      <c r="F477" s="98">
        <v>404.10010724402986</v>
      </c>
      <c r="G477" s="98">
        <v>397.34432153604018</v>
      </c>
      <c r="H477" s="98">
        <v>413.41639234611313</v>
      </c>
      <c r="I477" s="98">
        <v>406.65671075388445</v>
      </c>
      <c r="J477" s="98">
        <v>344.68739301183263</v>
      </c>
      <c r="K477" s="98">
        <v>369.26492005344915</v>
      </c>
      <c r="L477" s="98">
        <v>352.95771548798609</v>
      </c>
      <c r="M477" s="98">
        <v>352.62530522441074</v>
      </c>
      <c r="N477" s="98">
        <v>355.50186341399217</v>
      </c>
      <c r="O477" s="98">
        <v>352.14227483869809</v>
      </c>
      <c r="P477" s="98">
        <v>383.5930714598224</v>
      </c>
      <c r="Q477" s="98">
        <v>368.49862204896493</v>
      </c>
      <c r="R477" s="98">
        <v>393.26703056548502</v>
      </c>
      <c r="S477" s="98">
        <v>386.08931355252935</v>
      </c>
      <c r="T477" s="98">
        <v>382.94550668022515</v>
      </c>
      <c r="U477" s="98">
        <v>399.74294091172294</v>
      </c>
      <c r="V477" s="98">
        <v>369.05532264790696</v>
      </c>
      <c r="W477" s="98">
        <v>349.89887775600494</v>
      </c>
      <c r="X477" s="98">
        <v>317.70478494217366</v>
      </c>
      <c r="Y477" s="98">
        <v>287.22702242635165</v>
      </c>
      <c r="DA477" s="63" t="s">
        <v>4019</v>
      </c>
    </row>
    <row r="478" spans="1:105" ht="12" customHeight="1" x14ac:dyDescent="0.25">
      <c r="A478" s="109" t="s">
        <v>120</v>
      </c>
      <c r="B478" s="33"/>
      <c r="C478" s="33">
        <v>299.07488518625325</v>
      </c>
      <c r="D478" s="33">
        <v>292.90776211381376</v>
      </c>
      <c r="E478" s="33">
        <v>317.16715520784663</v>
      </c>
      <c r="F478" s="33">
        <v>319.52382632513513</v>
      </c>
      <c r="G478" s="33">
        <v>333.18699846641323</v>
      </c>
      <c r="H478" s="33">
        <v>322.09403716189007</v>
      </c>
      <c r="I478" s="33">
        <v>315.37304735854326</v>
      </c>
      <c r="J478" s="33">
        <v>275.64139586125458</v>
      </c>
      <c r="K478" s="33">
        <v>284.86640639907989</v>
      </c>
      <c r="L478" s="33">
        <v>281.54340915052035</v>
      </c>
      <c r="M478" s="33">
        <v>262.02347891884006</v>
      </c>
      <c r="N478" s="33">
        <v>271.09228880890379</v>
      </c>
      <c r="O478" s="33">
        <v>271.34670291545171</v>
      </c>
      <c r="P478" s="33">
        <v>272.3542722072163</v>
      </c>
      <c r="Q478" s="33">
        <v>285.3059772027637</v>
      </c>
      <c r="R478" s="33">
        <v>279.48707739291189</v>
      </c>
      <c r="S478" s="33">
        <v>275.80674556714848</v>
      </c>
      <c r="T478" s="33">
        <v>270.05965168825844</v>
      </c>
      <c r="U478" s="33">
        <v>262.62582831524492</v>
      </c>
      <c r="V478" s="33">
        <v>273.62540538991345</v>
      </c>
      <c r="W478" s="33">
        <v>264.42747407802949</v>
      </c>
      <c r="X478" s="33">
        <v>188.92283430663616</v>
      </c>
      <c r="Y478" s="33">
        <v>191.02961942359434</v>
      </c>
      <c r="DA478" s="60" t="s">
        <v>4020</v>
      </c>
    </row>
    <row r="480" spans="1:105" ht="12" customHeight="1" x14ac:dyDescent="0.25">
      <c r="A480" s="116" t="str">
        <f>RES_hh_SLD!$A$427</f>
        <v>Thermal energy service per household in new and renovated households (kWh useful / household)</v>
      </c>
      <c r="B480" s="117"/>
      <c r="C480" s="117">
        <f t="shared" ref="C480:Q480" si="247">C481+C484+C486+C499</f>
        <v>12557.153957277253</v>
      </c>
      <c r="D480" s="117">
        <f t="shared" si="247"/>
        <v>10529.207699633842</v>
      </c>
      <c r="E480" s="117">
        <f t="shared" si="247"/>
        <v>11922.510035189407</v>
      </c>
      <c r="F480" s="117">
        <f t="shared" si="247"/>
        <v>11022.995109637886</v>
      </c>
      <c r="G480" s="117">
        <f t="shared" si="247"/>
        <v>9827.4657817459265</v>
      </c>
      <c r="H480" s="117">
        <f t="shared" si="247"/>
        <v>8664.1345661515079</v>
      </c>
      <c r="I480" s="117">
        <f t="shared" si="247"/>
        <v>10612.827064163765</v>
      </c>
      <c r="J480" s="117">
        <f t="shared" si="247"/>
        <v>10319.640245967985</v>
      </c>
      <c r="K480" s="117">
        <f t="shared" si="247"/>
        <v>9610.1022437480133</v>
      </c>
      <c r="L480" s="117">
        <f t="shared" si="247"/>
        <v>11846.064044634721</v>
      </c>
      <c r="M480" s="117">
        <f t="shared" si="247"/>
        <v>8551.0039658973838</v>
      </c>
      <c r="N480" s="117">
        <f t="shared" si="247"/>
        <v>9375.503655726643</v>
      </c>
      <c r="O480" s="117">
        <f t="shared" si="247"/>
        <v>10229.571005054877</v>
      </c>
      <c r="P480" s="117">
        <f t="shared" si="247"/>
        <v>7582.5986352600912</v>
      </c>
      <c r="Q480" s="117">
        <f t="shared" si="247"/>
        <v>8239.3652255165598</v>
      </c>
      <c r="R480" s="117">
        <f t="shared" ref="R480:V480" si="248">R481+R484+R486+R499</f>
        <v>8601.1079593878821</v>
      </c>
      <c r="S480" s="117">
        <f t="shared" si="248"/>
        <v>7770.6382826730887</v>
      </c>
      <c r="T480" s="117">
        <f t="shared" si="248"/>
        <v>7183.617277938647</v>
      </c>
      <c r="U480" s="117">
        <f t="shared" si="248"/>
        <v>6879.5790930483909</v>
      </c>
      <c r="V480" s="117">
        <f t="shared" si="248"/>
        <v>5973.4753821880277</v>
      </c>
      <c r="W480" s="117">
        <f t="shared" ref="W480:Y480" si="249">W481+W484+W486+W499</f>
        <v>6062.9275589758881</v>
      </c>
      <c r="X480" s="117">
        <f t="shared" si="249"/>
        <v>4732.9090648377496</v>
      </c>
      <c r="Y480" s="117">
        <f t="shared" si="249"/>
        <v>3980.7948441645885</v>
      </c>
      <c r="DA480" s="129" t="s">
        <v>4166</v>
      </c>
    </row>
    <row r="481" spans="1:105" ht="12" customHeight="1" x14ac:dyDescent="0.25">
      <c r="A481" s="121" t="s">
        <v>57</v>
      </c>
      <c r="B481" s="122"/>
      <c r="C481" s="122">
        <f t="shared" ref="C481:Q481" si="250">SUM(C482:C483)</f>
        <v>11118.890983129657</v>
      </c>
      <c r="D481" s="122">
        <f t="shared" si="250"/>
        <v>9096.6314063205227</v>
      </c>
      <c r="E481" s="122">
        <f t="shared" si="250"/>
        <v>10452.491106196769</v>
      </c>
      <c r="F481" s="122">
        <f t="shared" si="250"/>
        <v>9497.8466943702861</v>
      </c>
      <c r="G481" s="122">
        <f t="shared" si="250"/>
        <v>8205.267952462109</v>
      </c>
      <c r="H481" s="122">
        <f t="shared" si="250"/>
        <v>6911.0144989185337</v>
      </c>
      <c r="I481" s="122">
        <f t="shared" si="250"/>
        <v>8918.8522233382337</v>
      </c>
      <c r="J481" s="122">
        <f t="shared" si="250"/>
        <v>8734.817546403403</v>
      </c>
      <c r="K481" s="122">
        <f t="shared" si="250"/>
        <v>7979.2293306153188</v>
      </c>
      <c r="L481" s="122">
        <f t="shared" si="250"/>
        <v>10209.798726761835</v>
      </c>
      <c r="M481" s="122">
        <f t="shared" si="250"/>
        <v>7001.6318350944603</v>
      </c>
      <c r="N481" s="122">
        <f t="shared" si="250"/>
        <v>7740.8019095743302</v>
      </c>
      <c r="O481" s="122">
        <f t="shared" si="250"/>
        <v>8566.5590456044356</v>
      </c>
      <c r="P481" s="122">
        <f t="shared" si="250"/>
        <v>5905.9269772464831</v>
      </c>
      <c r="Q481" s="122">
        <f t="shared" si="250"/>
        <v>6596.44860454834</v>
      </c>
      <c r="R481" s="122">
        <f t="shared" ref="R481:V481" si="251">SUM(R482:R483)</f>
        <v>6922.9707048365772</v>
      </c>
      <c r="S481" s="122">
        <f t="shared" si="251"/>
        <v>6100.6794549894776</v>
      </c>
      <c r="T481" s="122">
        <f t="shared" si="251"/>
        <v>5563.9592658691154</v>
      </c>
      <c r="U481" s="122">
        <f t="shared" si="251"/>
        <v>5158.1606114817405</v>
      </c>
      <c r="V481" s="122">
        <f t="shared" si="251"/>
        <v>4363.4519287869307</v>
      </c>
      <c r="W481" s="122">
        <f t="shared" ref="W481:Y481" si="252">SUM(W482:W483)</f>
        <v>4648.7017422280987</v>
      </c>
      <c r="X481" s="122">
        <f t="shared" si="252"/>
        <v>3496.6025807030755</v>
      </c>
      <c r="Y481" s="122">
        <f t="shared" si="252"/>
        <v>2852.310852974379</v>
      </c>
      <c r="DA481" s="130" t="s">
        <v>4167</v>
      </c>
    </row>
    <row r="482" spans="1:105" ht="12" customHeight="1" x14ac:dyDescent="0.25">
      <c r="A482" s="97" t="s">
        <v>199</v>
      </c>
      <c r="B482" s="98"/>
      <c r="C482" s="98">
        <v>11013.326967654057</v>
      </c>
      <c r="D482" s="98">
        <v>9012.3703460895849</v>
      </c>
      <c r="E482" s="98">
        <v>10357.351046317588</v>
      </c>
      <c r="F482" s="98">
        <v>9411.4782030221704</v>
      </c>
      <c r="G482" s="98">
        <v>8131.8503784709901</v>
      </c>
      <c r="H482" s="98">
        <v>6850.5582014235852</v>
      </c>
      <c r="I482" s="98">
        <v>8841.9073268782304</v>
      </c>
      <c r="J482" s="98">
        <v>8659.6790140590656</v>
      </c>
      <c r="K482" s="98">
        <v>7911.4658932468274</v>
      </c>
      <c r="L482" s="98">
        <v>10124.258218794299</v>
      </c>
      <c r="M482" s="98">
        <v>6943.7647222499536</v>
      </c>
      <c r="N482" s="98">
        <v>7677.3926727474136</v>
      </c>
      <c r="O482" s="98">
        <v>8497.0181797066107</v>
      </c>
      <c r="P482" s="98">
        <v>5858.3164336896107</v>
      </c>
      <c r="Q482" s="98">
        <v>6543.7186292797023</v>
      </c>
      <c r="R482" s="98">
        <v>6867.9005743760645</v>
      </c>
      <c r="S482" s="98">
        <v>6052.4717024213542</v>
      </c>
      <c r="T482" s="98">
        <v>5520.1191405153722</v>
      </c>
      <c r="U482" s="98">
        <v>5117.4126253379372</v>
      </c>
      <c r="V482" s="98">
        <v>4330.5047975475964</v>
      </c>
      <c r="W482" s="98">
        <v>4613.4007647484332</v>
      </c>
      <c r="X482" s="98">
        <v>3471.0422907456805</v>
      </c>
      <c r="Y482" s="98">
        <v>2831.5977189529576</v>
      </c>
      <c r="DA482" s="63" t="s">
        <v>4168</v>
      </c>
    </row>
    <row r="483" spans="1:105" ht="12" customHeight="1" x14ac:dyDescent="0.25">
      <c r="A483" s="97" t="s">
        <v>53</v>
      </c>
      <c r="B483" s="98"/>
      <c r="C483" s="98">
        <v>105.56401547559962</v>
      </c>
      <c r="D483" s="98">
        <v>84.261060230937076</v>
      </c>
      <c r="E483" s="98">
        <v>95.140059879180669</v>
      </c>
      <c r="F483" s="98">
        <v>86.368491348115896</v>
      </c>
      <c r="G483" s="98">
        <v>73.417573991118644</v>
      </c>
      <c r="H483" s="98">
        <v>60.456297494948657</v>
      </c>
      <c r="I483" s="98">
        <v>76.944896460002923</v>
      </c>
      <c r="J483" s="98">
        <v>75.138532344336454</v>
      </c>
      <c r="K483" s="98">
        <v>67.763437368491338</v>
      </c>
      <c r="L483" s="98">
        <v>85.54050796753576</v>
      </c>
      <c r="M483" s="98">
        <v>57.867112844506821</v>
      </c>
      <c r="N483" s="98">
        <v>63.409236826916882</v>
      </c>
      <c r="O483" s="98">
        <v>69.540865897824418</v>
      </c>
      <c r="P483" s="98">
        <v>47.610543556872415</v>
      </c>
      <c r="Q483" s="98">
        <v>52.729975268638036</v>
      </c>
      <c r="R483" s="98">
        <v>55.070130460512345</v>
      </c>
      <c r="S483" s="98">
        <v>48.207752568123169</v>
      </c>
      <c r="T483" s="98">
        <v>43.840125353742707</v>
      </c>
      <c r="U483" s="98">
        <v>40.747986143803402</v>
      </c>
      <c r="V483" s="98">
        <v>32.947131239334496</v>
      </c>
      <c r="W483" s="98">
        <v>35.300977479665939</v>
      </c>
      <c r="X483" s="98">
        <v>25.560289957394868</v>
      </c>
      <c r="Y483" s="98">
        <v>20.713134021421325</v>
      </c>
      <c r="DA483" s="63" t="s">
        <v>4169</v>
      </c>
    </row>
    <row r="484" spans="1:105" ht="12" customHeight="1" x14ac:dyDescent="0.25">
      <c r="A484" s="121" t="s">
        <v>92</v>
      </c>
      <c r="B484" s="122"/>
      <c r="C484" s="122">
        <f t="shared" ref="C484:Y484" si="253">C485</f>
        <v>12.55845251554498</v>
      </c>
      <c r="D484" s="122">
        <f t="shared" si="253"/>
        <v>4.415173978446834</v>
      </c>
      <c r="E484" s="122">
        <f t="shared" si="253"/>
        <v>15.240496732755112</v>
      </c>
      <c r="F484" s="122">
        <f t="shared" si="253"/>
        <v>6.9199408670927474</v>
      </c>
      <c r="G484" s="122">
        <f t="shared" si="253"/>
        <v>45.314427166128354</v>
      </c>
      <c r="H484" s="122">
        <f t="shared" si="253"/>
        <v>122.91561847292755</v>
      </c>
      <c r="I484" s="122">
        <f t="shared" si="253"/>
        <v>39.077678656976111</v>
      </c>
      <c r="J484" s="122">
        <f t="shared" si="253"/>
        <v>37.016384263357644</v>
      </c>
      <c r="K484" s="122">
        <f t="shared" si="253"/>
        <v>8.8342449969124388</v>
      </c>
      <c r="L484" s="122">
        <f t="shared" si="253"/>
        <v>49.489413916987843</v>
      </c>
      <c r="M484" s="122">
        <f t="shared" si="253"/>
        <v>7.7319436698473112</v>
      </c>
      <c r="N484" s="122">
        <f t="shared" si="253"/>
        <v>45.76811234386264</v>
      </c>
      <c r="O484" s="122">
        <f t="shared" si="253"/>
        <v>80.116732735247666</v>
      </c>
      <c r="P484" s="122">
        <f t="shared" si="253"/>
        <v>46.073691600699732</v>
      </c>
      <c r="Q484" s="122">
        <f t="shared" si="253"/>
        <v>30.816081810794056</v>
      </c>
      <c r="R484" s="122">
        <f t="shared" si="253"/>
        <v>48.154342026422356</v>
      </c>
      <c r="S484" s="122">
        <f t="shared" si="253"/>
        <v>44.37645402299421</v>
      </c>
      <c r="T484" s="122">
        <f t="shared" si="253"/>
        <v>21.342112526895203</v>
      </c>
      <c r="U484" s="122">
        <f t="shared" si="253"/>
        <v>140.51102507904412</v>
      </c>
      <c r="V484" s="122">
        <f t="shared" si="253"/>
        <v>218.50809646948304</v>
      </c>
      <c r="W484" s="122">
        <f t="shared" si="253"/>
        <v>132.97879300158289</v>
      </c>
      <c r="X484" s="122">
        <f t="shared" si="253"/>
        <v>103.45617958413993</v>
      </c>
      <c r="Y484" s="122">
        <f t="shared" si="253"/>
        <v>105.83119627669859</v>
      </c>
      <c r="DA484" s="130" t="s">
        <v>4170</v>
      </c>
    </row>
    <row r="485" spans="1:105" ht="12" customHeight="1" x14ac:dyDescent="0.25">
      <c r="A485" s="97" t="s">
        <v>53</v>
      </c>
      <c r="B485" s="98"/>
      <c r="C485" s="98">
        <f>RES_hhdet_in_tesh!C86</f>
        <v>12.55845251554498</v>
      </c>
      <c r="D485" s="98">
        <f>RES_hhdet_in_tesh!D86</f>
        <v>4.415173978446834</v>
      </c>
      <c r="E485" s="98">
        <f>RES_hhdet_in_tesh!E86</f>
        <v>15.240496732755112</v>
      </c>
      <c r="F485" s="98">
        <f>RES_hhdet_in_tesh!F86</f>
        <v>6.9199408670927474</v>
      </c>
      <c r="G485" s="98">
        <f>RES_hhdet_in_tesh!G86</f>
        <v>45.314427166128354</v>
      </c>
      <c r="H485" s="98">
        <f>RES_hhdet_in_tesh!H86</f>
        <v>122.91561847292755</v>
      </c>
      <c r="I485" s="98">
        <f>RES_hhdet_in_tesh!I86</f>
        <v>39.077678656976111</v>
      </c>
      <c r="J485" s="98">
        <f>RES_hhdet_in_tesh!J86</f>
        <v>37.016384263357644</v>
      </c>
      <c r="K485" s="98">
        <f>RES_hhdet_in_tesh!K86</f>
        <v>8.8342449969124388</v>
      </c>
      <c r="L485" s="98">
        <f>RES_hhdet_in_tesh!L86</f>
        <v>49.489413916987843</v>
      </c>
      <c r="M485" s="98">
        <f>RES_hhdet_in_tesh!M86</f>
        <v>7.7319436698473112</v>
      </c>
      <c r="N485" s="98">
        <f>RES_hhdet_in_tesh!N86</f>
        <v>45.76811234386264</v>
      </c>
      <c r="O485" s="98">
        <f>RES_hhdet_in_tesh!O86</f>
        <v>80.116732735247666</v>
      </c>
      <c r="P485" s="98">
        <f>RES_hhdet_in_tesh!P86</f>
        <v>46.073691600699732</v>
      </c>
      <c r="Q485" s="98">
        <f>RES_hhdet_in_tesh!Q86</f>
        <v>30.816081810794056</v>
      </c>
      <c r="R485" s="98">
        <f>RES_hhdet_in_tesh!R86</f>
        <v>48.154342026422356</v>
      </c>
      <c r="S485" s="98">
        <f>RES_hhdet_in_tesh!S86</f>
        <v>44.37645402299421</v>
      </c>
      <c r="T485" s="98">
        <f>RES_hhdet_in_tesh!T86</f>
        <v>21.342112526895203</v>
      </c>
      <c r="U485" s="98">
        <f>RES_hhdet_in_tesh!U86</f>
        <v>140.51102507904412</v>
      </c>
      <c r="V485" s="98">
        <f>RES_hhdet_in_tesh!V86</f>
        <v>218.50809646948304</v>
      </c>
      <c r="W485" s="98">
        <f>RES_hhdet_in_tesh!W86</f>
        <v>132.97879300158289</v>
      </c>
      <c r="X485" s="98">
        <f>RES_hhdet_in_tesh!X86</f>
        <v>103.45617958413993</v>
      </c>
      <c r="Y485" s="98">
        <f>RES_hhdet_in_tesh!Y86</f>
        <v>105.83119627669859</v>
      </c>
      <c r="DA485" s="63" t="s">
        <v>4171</v>
      </c>
    </row>
    <row r="486" spans="1:105" ht="12" customHeight="1" x14ac:dyDescent="0.25">
      <c r="A486" s="121" t="s">
        <v>55</v>
      </c>
      <c r="B486" s="122"/>
      <c r="C486" s="122">
        <v>1196.6932347303577</v>
      </c>
      <c r="D486" s="122">
        <v>1203.3844371872815</v>
      </c>
      <c r="E486" s="122">
        <v>1210.6559961557616</v>
      </c>
      <c r="F486" s="122">
        <v>1272.0366408459633</v>
      </c>
      <c r="G486" s="122">
        <v>1320.5791957713966</v>
      </c>
      <c r="H486" s="122">
        <v>1380.9513193479615</v>
      </c>
      <c r="I486" s="122">
        <v>1410.261812903148</v>
      </c>
      <c r="J486" s="122">
        <v>1334.1312505610515</v>
      </c>
      <c r="K486" s="122">
        <v>1400.1124285283418</v>
      </c>
      <c r="L486" s="122">
        <v>1367.5083784728158</v>
      </c>
      <c r="M486" s="122">
        <v>1335.8878149371155</v>
      </c>
      <c r="N486" s="122">
        <v>1375.5379031571165</v>
      </c>
      <c r="O486" s="122">
        <v>1368.1854691842339</v>
      </c>
      <c r="P486" s="122">
        <v>1411.897415896809</v>
      </c>
      <c r="Q486" s="122">
        <v>1382.3615891846023</v>
      </c>
      <c r="R486" s="122">
        <v>1400.3125113544249</v>
      </c>
      <c r="S486" s="122">
        <v>1395.2963179207081</v>
      </c>
      <c r="T486" s="122">
        <v>1368.6521083267769</v>
      </c>
      <c r="U486" s="122">
        <v>1352.6346759213384</v>
      </c>
      <c r="V486" s="122">
        <v>1152.4060134116473</v>
      </c>
      <c r="W486" s="122">
        <v>1048.1881962287132</v>
      </c>
      <c r="X486" s="122">
        <v>961.60907595566448</v>
      </c>
      <c r="Y486" s="122">
        <v>850.16054638437799</v>
      </c>
      <c r="DA486" s="130" t="s">
        <v>4172</v>
      </c>
    </row>
    <row r="487" spans="1:105" ht="12" customHeight="1" x14ac:dyDescent="0.25">
      <c r="A487" s="97" t="s">
        <v>132</v>
      </c>
      <c r="B487" s="98"/>
      <c r="C487" s="98">
        <v>1162.6111518862174</v>
      </c>
      <c r="D487" s="98">
        <v>1009.1310169983832</v>
      </c>
      <c r="E487" s="98">
        <v>1105.8455436321647</v>
      </c>
      <c r="F487" s="98">
        <v>1250.9102537004094</v>
      </c>
      <c r="G487" s="98">
        <v>1140.9599053641257</v>
      </c>
      <c r="H487" s="98">
        <v>1062.0920548839301</v>
      </c>
      <c r="I487" s="98">
        <v>1487.019283826796</v>
      </c>
      <c r="J487" s="98">
        <v>1303.9570923790945</v>
      </c>
      <c r="K487" s="98">
        <v>1328.1338118403378</v>
      </c>
      <c r="L487" s="98">
        <v>1488.7256521140687</v>
      </c>
      <c r="M487" s="98">
        <v>1290.4907895452161</v>
      </c>
      <c r="N487" s="98">
        <v>1386.3776967287401</v>
      </c>
      <c r="O487" s="98">
        <v>1415.0010957707516</v>
      </c>
      <c r="P487" s="98">
        <v>1353.9525334168829</v>
      </c>
      <c r="Q487" s="98">
        <v>1311.2737750818569</v>
      </c>
      <c r="R487" s="98">
        <v>1341.8035507527511</v>
      </c>
      <c r="S487" s="98">
        <v>1393.5951778849933</v>
      </c>
      <c r="T487" s="98">
        <v>1489.1212439682167</v>
      </c>
      <c r="U487" s="98">
        <v>1428.4075260300183</v>
      </c>
      <c r="V487" s="98">
        <v>1066.2428984555795</v>
      </c>
      <c r="W487" s="98">
        <v>954.14265844599606</v>
      </c>
      <c r="X487" s="98">
        <v>1227.77981500697</v>
      </c>
      <c r="Y487" s="98">
        <v>991.54225584060612</v>
      </c>
      <c r="DA487" s="63" t="s">
        <v>4173</v>
      </c>
    </row>
    <row r="488" spans="1:105" ht="12" customHeight="1" x14ac:dyDescent="0.25">
      <c r="A488" s="97" t="s">
        <v>131</v>
      </c>
      <c r="B488" s="98"/>
      <c r="C488" s="98">
        <v>0</v>
      </c>
      <c r="D488" s="98">
        <v>0</v>
      </c>
      <c r="E488" s="98">
        <v>0</v>
      </c>
      <c r="F488" s="98">
        <v>0</v>
      </c>
      <c r="G488" s="98">
        <v>0</v>
      </c>
      <c r="H488" s="98">
        <v>0</v>
      </c>
      <c r="I488" s="98">
        <v>0</v>
      </c>
      <c r="J488" s="98">
        <v>0</v>
      </c>
      <c r="K488" s="98">
        <v>1328.3668208954002</v>
      </c>
      <c r="L488" s="98">
        <v>1490.1561831440645</v>
      </c>
      <c r="M488" s="98">
        <v>0</v>
      </c>
      <c r="N488" s="98">
        <v>0</v>
      </c>
      <c r="O488" s="98">
        <v>0</v>
      </c>
      <c r="P488" s="98">
        <v>0</v>
      </c>
      <c r="Q488" s="98">
        <v>0</v>
      </c>
      <c r="R488" s="98">
        <v>1340.8054986351808</v>
      </c>
      <c r="S488" s="98">
        <v>1392.7386632974944</v>
      </c>
      <c r="T488" s="98">
        <v>1487.6254096816788</v>
      </c>
      <c r="U488" s="98">
        <v>1426.4471237608766</v>
      </c>
      <c r="V488" s="98">
        <v>1062.7475072134619</v>
      </c>
      <c r="W488" s="98">
        <v>951.05952214026524</v>
      </c>
      <c r="X488" s="98">
        <v>1233.0550448731071</v>
      </c>
      <c r="Y488" s="98">
        <v>994.94435302969191</v>
      </c>
      <c r="DA488" s="63" t="s">
        <v>4174</v>
      </c>
    </row>
    <row r="489" spans="1:105" ht="12" customHeight="1" x14ac:dyDescent="0.25">
      <c r="A489" s="100" t="s">
        <v>199</v>
      </c>
      <c r="B489" s="101"/>
      <c r="C489" s="101">
        <v>0</v>
      </c>
      <c r="D489" s="101">
        <v>0</v>
      </c>
      <c r="E489" s="101">
        <v>0</v>
      </c>
      <c r="F489" s="101">
        <v>0</v>
      </c>
      <c r="G489" s="101">
        <v>0</v>
      </c>
      <c r="H489" s="101">
        <v>0</v>
      </c>
      <c r="I489" s="101">
        <v>0</v>
      </c>
      <c r="J489" s="101">
        <v>0</v>
      </c>
      <c r="K489" s="101">
        <v>546.82857872304464</v>
      </c>
      <c r="L489" s="101">
        <v>617.71790644979399</v>
      </c>
      <c r="M489" s="101">
        <v>0</v>
      </c>
      <c r="N489" s="101">
        <v>0</v>
      </c>
      <c r="O489" s="101">
        <v>0</v>
      </c>
      <c r="P489" s="101">
        <v>0</v>
      </c>
      <c r="Q489" s="101">
        <v>0</v>
      </c>
      <c r="R489" s="101">
        <v>553.22351354263355</v>
      </c>
      <c r="S489" s="101">
        <v>608.67453876266336</v>
      </c>
      <c r="T489" s="101">
        <v>593.41623396400303</v>
      </c>
      <c r="U489" s="101">
        <v>571.48450358632215</v>
      </c>
      <c r="V489" s="101">
        <v>301.35226359092042</v>
      </c>
      <c r="W489" s="101">
        <v>241.04905895716092</v>
      </c>
      <c r="X489" s="101">
        <v>432.34401654252787</v>
      </c>
      <c r="Y489" s="101">
        <v>383.58712900669303</v>
      </c>
      <c r="DA489" s="131" t="s">
        <v>4175</v>
      </c>
    </row>
    <row r="490" spans="1:105" ht="12" customHeight="1" x14ac:dyDescent="0.25">
      <c r="A490" s="103" t="s">
        <v>52</v>
      </c>
      <c r="B490" s="104"/>
      <c r="C490" s="104">
        <v>0</v>
      </c>
      <c r="D490" s="104">
        <v>0</v>
      </c>
      <c r="E490" s="104">
        <v>0</v>
      </c>
      <c r="F490" s="104">
        <v>0</v>
      </c>
      <c r="G490" s="104">
        <v>0</v>
      </c>
      <c r="H490" s="104">
        <v>0</v>
      </c>
      <c r="I490" s="104">
        <v>0</v>
      </c>
      <c r="J490" s="104">
        <v>0</v>
      </c>
      <c r="K490" s="104">
        <v>781.53824217235569</v>
      </c>
      <c r="L490" s="104">
        <v>872.43827669427048</v>
      </c>
      <c r="M490" s="104">
        <v>0</v>
      </c>
      <c r="N490" s="104">
        <v>0</v>
      </c>
      <c r="O490" s="104">
        <v>0</v>
      </c>
      <c r="P490" s="104">
        <v>0</v>
      </c>
      <c r="Q490" s="104">
        <v>0</v>
      </c>
      <c r="R490" s="104">
        <v>787.58198509254714</v>
      </c>
      <c r="S490" s="104">
        <v>784.06412453483131</v>
      </c>
      <c r="T490" s="104">
        <v>894.20917571767563</v>
      </c>
      <c r="U490" s="104">
        <v>854.96262017455444</v>
      </c>
      <c r="V490" s="104">
        <v>761.39524362254144</v>
      </c>
      <c r="W490" s="104">
        <v>710.01046318310421</v>
      </c>
      <c r="X490" s="104">
        <v>800.71102833057921</v>
      </c>
      <c r="Y490" s="104">
        <v>611.35722402299882</v>
      </c>
      <c r="DA490" s="132" t="s">
        <v>4176</v>
      </c>
    </row>
    <row r="491" spans="1:105" ht="12" customHeight="1" x14ac:dyDescent="0.25">
      <c r="A491" s="106" t="s">
        <v>124</v>
      </c>
      <c r="B491" s="101"/>
      <c r="C491" s="101">
        <v>1188.3845838395102</v>
      </c>
      <c r="D491" s="101">
        <v>1194.1244499900404</v>
      </c>
      <c r="E491" s="101">
        <v>1179.2546699969612</v>
      </c>
      <c r="F491" s="101">
        <v>1269.3803703175622</v>
      </c>
      <c r="G491" s="101">
        <v>1315.5880944674529</v>
      </c>
      <c r="H491" s="101">
        <v>1407.153743634376</v>
      </c>
      <c r="I491" s="101">
        <v>1413.6119140453202</v>
      </c>
      <c r="J491" s="101">
        <v>1319.9199817505253</v>
      </c>
      <c r="K491" s="101">
        <v>1427.1968810678584</v>
      </c>
      <c r="L491" s="101">
        <v>1405.0009789456658</v>
      </c>
      <c r="M491" s="101">
        <v>1388.8627195039478</v>
      </c>
      <c r="N491" s="101">
        <v>1396.7651273813228</v>
      </c>
      <c r="O491" s="101">
        <v>1386.1208801293835</v>
      </c>
      <c r="P491" s="101">
        <v>1498.8817215929337</v>
      </c>
      <c r="Q491" s="101">
        <v>1371.6742125542112</v>
      </c>
      <c r="R491" s="101">
        <v>1497.929287927717</v>
      </c>
      <c r="S491" s="101">
        <v>1438.7330065407677</v>
      </c>
      <c r="T491" s="101">
        <v>1369.8764264794565</v>
      </c>
      <c r="U491" s="101">
        <v>1359.0106222533209</v>
      </c>
      <c r="V491" s="101">
        <v>1168.2308339750402</v>
      </c>
      <c r="W491" s="101">
        <v>1051.4648491342282</v>
      </c>
      <c r="X491" s="101">
        <v>981.36588260672875</v>
      </c>
      <c r="Y491" s="101">
        <v>889.76815800437794</v>
      </c>
      <c r="DA491" s="131" t="s">
        <v>4177</v>
      </c>
    </row>
    <row r="492" spans="1:105" ht="12" customHeight="1" x14ac:dyDescent="0.25">
      <c r="A492" s="107" t="s">
        <v>123</v>
      </c>
      <c r="B492" s="104"/>
      <c r="C492" s="104">
        <v>0</v>
      </c>
      <c r="D492" s="104">
        <v>0</v>
      </c>
      <c r="E492" s="104">
        <v>0</v>
      </c>
      <c r="F492" s="104">
        <v>0</v>
      </c>
      <c r="G492" s="104">
        <v>1315.552458120781</v>
      </c>
      <c r="H492" s="104">
        <v>1407.4293031043908</v>
      </c>
      <c r="I492" s="104">
        <v>1414.3538889336596</v>
      </c>
      <c r="J492" s="104">
        <v>1321.7031946096856</v>
      </c>
      <c r="K492" s="104">
        <v>1429.9636753521918</v>
      </c>
      <c r="L492" s="104">
        <v>1407.2976341349301</v>
      </c>
      <c r="M492" s="104">
        <v>1390.9130401967086</v>
      </c>
      <c r="N492" s="104">
        <v>1398.180502382965</v>
      </c>
      <c r="O492" s="104">
        <v>1387.1324178556849</v>
      </c>
      <c r="P492" s="104">
        <v>1500.786406911631</v>
      </c>
      <c r="Q492" s="104">
        <v>1373.1813709425512</v>
      </c>
      <c r="R492" s="104">
        <v>1499.8433741996621</v>
      </c>
      <c r="S492" s="104">
        <v>1440.8250423062009</v>
      </c>
      <c r="T492" s="104">
        <v>1372.0836937915008</v>
      </c>
      <c r="U492" s="104">
        <v>1360.2517163954726</v>
      </c>
      <c r="V492" s="104">
        <v>1168.9837283210934</v>
      </c>
      <c r="W492" s="104">
        <v>1053.5235602063253</v>
      </c>
      <c r="X492" s="104">
        <v>988.59740031115302</v>
      </c>
      <c r="Y492" s="104">
        <v>895.26825071800567</v>
      </c>
      <c r="DA492" s="132" t="s">
        <v>4178</v>
      </c>
    </row>
    <row r="493" spans="1:105" ht="12" customHeight="1" x14ac:dyDescent="0.25">
      <c r="A493" s="108" t="s">
        <v>50</v>
      </c>
      <c r="B493" s="98"/>
      <c r="C493" s="98">
        <v>0</v>
      </c>
      <c r="D493" s="98">
        <v>0</v>
      </c>
      <c r="E493" s="98">
        <v>0</v>
      </c>
      <c r="F493" s="98">
        <v>0</v>
      </c>
      <c r="G493" s="98">
        <v>535.46327827568734</v>
      </c>
      <c r="H493" s="98">
        <v>581.45700830092676</v>
      </c>
      <c r="I493" s="98">
        <v>618.87644531309274</v>
      </c>
      <c r="J493" s="98">
        <v>527.29155932560229</v>
      </c>
      <c r="K493" s="98">
        <v>588.53528580207478</v>
      </c>
      <c r="L493" s="98">
        <v>583.16233745962427</v>
      </c>
      <c r="M493" s="98">
        <v>555.16260455290319</v>
      </c>
      <c r="N493" s="98">
        <v>561.0670904445152</v>
      </c>
      <c r="O493" s="98">
        <v>464.59024002995631</v>
      </c>
      <c r="P493" s="98">
        <v>469.70432887877155</v>
      </c>
      <c r="Q493" s="98">
        <v>466.01051369915655</v>
      </c>
      <c r="R493" s="98">
        <v>619.12383300527722</v>
      </c>
      <c r="S493" s="98">
        <v>629.53516743126772</v>
      </c>
      <c r="T493" s="98">
        <v>546.68332344665828</v>
      </c>
      <c r="U493" s="98">
        <v>544.42179119902983</v>
      </c>
      <c r="V493" s="98">
        <v>329.35761834139817</v>
      </c>
      <c r="W493" s="98">
        <v>263.29456651803287</v>
      </c>
      <c r="X493" s="98">
        <v>342.96750168493008</v>
      </c>
      <c r="Y493" s="98">
        <v>343.88594332120022</v>
      </c>
      <c r="DA493" s="63" t="s">
        <v>4179</v>
      </c>
    </row>
    <row r="494" spans="1:105" ht="12" customHeight="1" x14ac:dyDescent="0.25">
      <c r="A494" s="108" t="s">
        <v>52</v>
      </c>
      <c r="B494" s="98"/>
      <c r="C494" s="98">
        <v>0</v>
      </c>
      <c r="D494" s="98">
        <v>0</v>
      </c>
      <c r="E494" s="98">
        <v>0</v>
      </c>
      <c r="F494" s="98">
        <v>0</v>
      </c>
      <c r="G494" s="98">
        <v>780.08917984509367</v>
      </c>
      <c r="H494" s="98">
        <v>825.97229480346391</v>
      </c>
      <c r="I494" s="98">
        <v>795.47744362056676</v>
      </c>
      <c r="J494" s="98">
        <v>794.41163528408322</v>
      </c>
      <c r="K494" s="98">
        <v>841.428389550117</v>
      </c>
      <c r="L494" s="98">
        <v>824.13529667530577</v>
      </c>
      <c r="M494" s="98">
        <v>835.7504356438053</v>
      </c>
      <c r="N494" s="98">
        <v>837.11341193844987</v>
      </c>
      <c r="O494" s="98">
        <v>922.54217782572857</v>
      </c>
      <c r="P494" s="98">
        <v>1031.0820780328595</v>
      </c>
      <c r="Q494" s="98">
        <v>907.17085724339449</v>
      </c>
      <c r="R494" s="98">
        <v>880.7195411943851</v>
      </c>
      <c r="S494" s="98">
        <v>811.28987487493316</v>
      </c>
      <c r="T494" s="98">
        <v>825.40037034484214</v>
      </c>
      <c r="U494" s="98">
        <v>815.82992519644301</v>
      </c>
      <c r="V494" s="98">
        <v>839.62610997969512</v>
      </c>
      <c r="W494" s="98">
        <v>790.22899368829246</v>
      </c>
      <c r="X494" s="98">
        <v>645.62989862622294</v>
      </c>
      <c r="Y494" s="98">
        <v>551.38230739680534</v>
      </c>
      <c r="DA494" s="63" t="s">
        <v>4180</v>
      </c>
    </row>
    <row r="495" spans="1:105" ht="12" customHeight="1" x14ac:dyDescent="0.25">
      <c r="A495" s="106" t="s">
        <v>122</v>
      </c>
      <c r="B495" s="101"/>
      <c r="C495" s="101">
        <v>1197.574112682963</v>
      </c>
      <c r="D495" s="101">
        <v>1205.4197517945167</v>
      </c>
      <c r="E495" s="101">
        <v>1217.2417707442578</v>
      </c>
      <c r="F495" s="101">
        <v>1273.609571016035</v>
      </c>
      <c r="G495" s="101">
        <v>1324.0904467727789</v>
      </c>
      <c r="H495" s="101">
        <v>1382.3647057612957</v>
      </c>
      <c r="I495" s="101">
        <v>1408.8852184799416</v>
      </c>
      <c r="J495" s="101">
        <v>1335.5585739064081</v>
      </c>
      <c r="K495" s="101">
        <v>1397.7184884909791</v>
      </c>
      <c r="L495" s="101">
        <v>1361.2546963604691</v>
      </c>
      <c r="M495" s="101">
        <v>1326.0609442570462</v>
      </c>
      <c r="N495" s="101">
        <v>1371.9756011128577</v>
      </c>
      <c r="O495" s="101">
        <v>1365.4765353793528</v>
      </c>
      <c r="P495" s="101">
        <v>1400.1411980883781</v>
      </c>
      <c r="Q495" s="101">
        <v>1383.4582352587574</v>
      </c>
      <c r="R495" s="101">
        <v>1389.6213532691017</v>
      </c>
      <c r="S495" s="101">
        <v>1390.2532396133956</v>
      </c>
      <c r="T495" s="101">
        <v>1365.298034540556</v>
      </c>
      <c r="U495" s="101">
        <v>1349.7960103898658</v>
      </c>
      <c r="V495" s="101">
        <v>1154.6969204385241</v>
      </c>
      <c r="W495" s="101">
        <v>1051.0658032550839</v>
      </c>
      <c r="X495" s="101">
        <v>864.54825012280003</v>
      </c>
      <c r="Y495" s="101">
        <v>822.52347636808599</v>
      </c>
      <c r="DA495" s="131" t="s">
        <v>4181</v>
      </c>
    </row>
    <row r="496" spans="1:105" ht="12" customHeight="1" x14ac:dyDescent="0.25">
      <c r="A496" s="107" t="s">
        <v>121</v>
      </c>
      <c r="B496" s="104"/>
      <c r="C496" s="104">
        <v>1197.7864893436738</v>
      </c>
      <c r="D496" s="104">
        <v>1205.6622741964911</v>
      </c>
      <c r="E496" s="104">
        <v>1217.7098763599568</v>
      </c>
      <c r="F496" s="104">
        <v>1273.9036082813391</v>
      </c>
      <c r="G496" s="104">
        <v>1324.120028841756</v>
      </c>
      <c r="H496" s="104">
        <v>1382.3266690473229</v>
      </c>
      <c r="I496" s="104">
        <v>1409.5884684682385</v>
      </c>
      <c r="J496" s="104">
        <v>1337.0076120222468</v>
      </c>
      <c r="K496" s="104">
        <v>1399.8395591524397</v>
      </c>
      <c r="L496" s="104">
        <v>1362.8776578040522</v>
      </c>
      <c r="M496" s="104">
        <v>1327.1749397976018</v>
      </c>
      <c r="N496" s="104">
        <v>1372.2589615741479</v>
      </c>
      <c r="O496" s="104">
        <v>1365.3967411437754</v>
      </c>
      <c r="P496" s="104">
        <v>1400.9346749599445</v>
      </c>
      <c r="Q496" s="104">
        <v>1385.6272234783378</v>
      </c>
      <c r="R496" s="104">
        <v>1391.8742505921025</v>
      </c>
      <c r="S496" s="104">
        <v>1392.7627683267351</v>
      </c>
      <c r="T496" s="104">
        <v>1366.9004159895953</v>
      </c>
      <c r="U496" s="104">
        <v>1349.89424847586</v>
      </c>
      <c r="V496" s="104">
        <v>1153.3254733682652</v>
      </c>
      <c r="W496" s="104">
        <v>1050.0770456825437</v>
      </c>
      <c r="X496" s="104">
        <v>871.06196840664165</v>
      </c>
      <c r="Y496" s="104">
        <v>828.02159856995513</v>
      </c>
      <c r="DA496" s="132" t="s">
        <v>4182</v>
      </c>
    </row>
    <row r="497" spans="1:105" ht="12" customHeight="1" x14ac:dyDescent="0.25">
      <c r="A497" s="108" t="s">
        <v>53</v>
      </c>
      <c r="B497" s="98"/>
      <c r="C497" s="98">
        <v>488.98721590665082</v>
      </c>
      <c r="D497" s="98">
        <v>504.01049850140879</v>
      </c>
      <c r="E497" s="98">
        <v>518.27661369871839</v>
      </c>
      <c r="F497" s="98">
        <v>507.45190311701691</v>
      </c>
      <c r="G497" s="98">
        <v>538.98506420573062</v>
      </c>
      <c r="H497" s="98">
        <v>571.15380076261124</v>
      </c>
      <c r="I497" s="98">
        <v>617.01856922480363</v>
      </c>
      <c r="J497" s="98">
        <v>533.9699934530189</v>
      </c>
      <c r="K497" s="98">
        <v>577.06044306926674</v>
      </c>
      <c r="L497" s="98">
        <v>565.13147451952057</v>
      </c>
      <c r="M497" s="98">
        <v>529.87066951609086</v>
      </c>
      <c r="N497" s="98">
        <v>550.92626598971538</v>
      </c>
      <c r="O497" s="98">
        <v>457.74356613424209</v>
      </c>
      <c r="P497" s="98">
        <v>438.48164041244843</v>
      </c>
      <c r="Q497" s="98">
        <v>470.8217719332074</v>
      </c>
      <c r="R497" s="98">
        <v>574.27874011045526</v>
      </c>
      <c r="S497" s="98">
        <v>608.83356998457339</v>
      </c>
      <c r="T497" s="98">
        <v>545.13775497791926</v>
      </c>
      <c r="U497" s="98">
        <v>540.1996633061774</v>
      </c>
      <c r="V497" s="98">
        <v>324.83432931911534</v>
      </c>
      <c r="W497" s="98">
        <v>261.40200869664966</v>
      </c>
      <c r="X497" s="98">
        <v>299.49148657647521</v>
      </c>
      <c r="Y497" s="98">
        <v>316.7011800928571</v>
      </c>
      <c r="DA497" s="63" t="s">
        <v>4183</v>
      </c>
    </row>
    <row r="498" spans="1:105" ht="12" customHeight="1" x14ac:dyDescent="0.25">
      <c r="A498" s="108" t="s">
        <v>52</v>
      </c>
      <c r="B498" s="98"/>
      <c r="C498" s="98">
        <v>708.79927343702298</v>
      </c>
      <c r="D498" s="98">
        <v>701.65177569508239</v>
      </c>
      <c r="E498" s="98">
        <v>699.43326266123836</v>
      </c>
      <c r="F498" s="98">
        <v>766.45170516432222</v>
      </c>
      <c r="G498" s="98">
        <v>785.13496463602542</v>
      </c>
      <c r="H498" s="98">
        <v>811.17286828471174</v>
      </c>
      <c r="I498" s="98">
        <v>792.56989924343497</v>
      </c>
      <c r="J498" s="98">
        <v>803.0376185692279</v>
      </c>
      <c r="K498" s="98">
        <v>822.77911608317311</v>
      </c>
      <c r="L498" s="98">
        <v>797.74618328453164</v>
      </c>
      <c r="M498" s="98">
        <v>797.30427028151098</v>
      </c>
      <c r="N498" s="98">
        <v>821.33269558443237</v>
      </c>
      <c r="O498" s="98">
        <v>907.65317500953358</v>
      </c>
      <c r="P498" s="98">
        <v>962.45303454749603</v>
      </c>
      <c r="Q498" s="98">
        <v>914.8054515451305</v>
      </c>
      <c r="R498" s="98">
        <v>817.59551048164724</v>
      </c>
      <c r="S498" s="98">
        <v>783.92919834216173</v>
      </c>
      <c r="T498" s="98">
        <v>821.76266101167596</v>
      </c>
      <c r="U498" s="98">
        <v>809.6945851696828</v>
      </c>
      <c r="V498" s="98">
        <v>828.49114404914985</v>
      </c>
      <c r="W498" s="98">
        <v>788.67503698589405</v>
      </c>
      <c r="X498" s="98">
        <v>571.57048183016661</v>
      </c>
      <c r="Y498" s="98">
        <v>511.32041847709797</v>
      </c>
      <c r="DA498" s="63" t="s">
        <v>4184</v>
      </c>
    </row>
    <row r="499" spans="1:105" ht="12" customHeight="1" x14ac:dyDescent="0.25">
      <c r="A499" s="121" t="s">
        <v>54</v>
      </c>
      <c r="B499" s="122"/>
      <c r="C499" s="122">
        <v>229.01128690169324</v>
      </c>
      <c r="D499" s="122">
        <v>224.77668214759152</v>
      </c>
      <c r="E499" s="122">
        <v>244.12243610412165</v>
      </c>
      <c r="F499" s="122">
        <v>246.19183355454595</v>
      </c>
      <c r="G499" s="122">
        <v>256.30420634629246</v>
      </c>
      <c r="H499" s="122">
        <v>249.25312941208463</v>
      </c>
      <c r="I499" s="122">
        <v>244.63534926540473</v>
      </c>
      <c r="J499" s="122">
        <v>213.67506474017259</v>
      </c>
      <c r="K499" s="122">
        <v>221.92623960744058</v>
      </c>
      <c r="L499" s="122">
        <v>219.26752548308176</v>
      </c>
      <c r="M499" s="122">
        <v>205.75237219596028</v>
      </c>
      <c r="N499" s="122">
        <v>213.39573065133331</v>
      </c>
      <c r="O499" s="122">
        <v>214.70975753095999</v>
      </c>
      <c r="P499" s="122">
        <v>218.70055051609862</v>
      </c>
      <c r="Q499" s="122">
        <v>229.73894997282306</v>
      </c>
      <c r="R499" s="122">
        <v>229.67040117045639</v>
      </c>
      <c r="S499" s="122">
        <v>230.28605573990893</v>
      </c>
      <c r="T499" s="122">
        <v>229.66379121585933</v>
      </c>
      <c r="U499" s="122">
        <v>228.27278056626832</v>
      </c>
      <c r="V499" s="122">
        <v>239.1093435199661</v>
      </c>
      <c r="W499" s="122">
        <v>233.05882751749337</v>
      </c>
      <c r="X499" s="122">
        <v>171.24122859486948</v>
      </c>
      <c r="Y499" s="122">
        <v>172.49224852913295</v>
      </c>
      <c r="DA499" s="130" t="s">
        <v>4185</v>
      </c>
    </row>
    <row r="500" spans="1:105" ht="12" customHeight="1" x14ac:dyDescent="0.25">
      <c r="A500" s="97" t="s">
        <v>202</v>
      </c>
      <c r="B500" s="98"/>
      <c r="C500" s="98">
        <v>0</v>
      </c>
      <c r="D500" s="98">
        <v>0</v>
      </c>
      <c r="E500" s="98">
        <v>0</v>
      </c>
      <c r="F500" s="98">
        <v>0</v>
      </c>
      <c r="G500" s="98">
        <v>0</v>
      </c>
      <c r="H500" s="98">
        <v>0</v>
      </c>
      <c r="I500" s="98">
        <v>0</v>
      </c>
      <c r="J500" s="98">
        <v>0</v>
      </c>
      <c r="K500" s="98">
        <v>0</v>
      </c>
      <c r="L500" s="98">
        <v>0</v>
      </c>
      <c r="M500" s="98">
        <v>0</v>
      </c>
      <c r="N500" s="98">
        <v>0</v>
      </c>
      <c r="O500" s="98">
        <v>0</v>
      </c>
      <c r="P500" s="98">
        <v>0</v>
      </c>
      <c r="Q500" s="98">
        <v>0</v>
      </c>
      <c r="R500" s="98">
        <v>0</v>
      </c>
      <c r="S500" s="98">
        <v>0</v>
      </c>
      <c r="T500" s="98">
        <v>0</v>
      </c>
      <c r="U500" s="98">
        <v>0</v>
      </c>
      <c r="V500" s="98">
        <v>0</v>
      </c>
      <c r="W500" s="98">
        <v>0</v>
      </c>
      <c r="X500" s="98">
        <v>0</v>
      </c>
      <c r="Y500" s="98">
        <v>0</v>
      </c>
      <c r="DA500" s="63" t="s">
        <v>4186</v>
      </c>
    </row>
    <row r="501" spans="1:105" ht="12" customHeight="1" x14ac:dyDescent="0.25">
      <c r="A501" s="97" t="s">
        <v>50</v>
      </c>
      <c r="B501" s="98"/>
      <c r="C501" s="98">
        <v>223.993407011529</v>
      </c>
      <c r="D501" s="98">
        <v>222.78029986133038</v>
      </c>
      <c r="E501" s="98">
        <v>248.06657556879122</v>
      </c>
      <c r="F501" s="98">
        <v>246.88798627634813</v>
      </c>
      <c r="G501" s="98">
        <v>242.81073750272108</v>
      </c>
      <c r="H501" s="98">
        <v>252.6844075028568</v>
      </c>
      <c r="I501" s="98">
        <v>248.60425495908854</v>
      </c>
      <c r="J501" s="98">
        <v>210.76372835819495</v>
      </c>
      <c r="K501" s="98">
        <v>225.8387107401939</v>
      </c>
      <c r="L501" s="98">
        <v>215.91005969344451</v>
      </c>
      <c r="M501" s="98">
        <v>215.74061215192648</v>
      </c>
      <c r="N501" s="98">
        <v>217.51962606155925</v>
      </c>
      <c r="O501" s="98">
        <v>215.47531415335988</v>
      </c>
      <c r="P501" s="98">
        <v>234.75437703585757</v>
      </c>
      <c r="Q501" s="98">
        <v>225.65113949700688</v>
      </c>
      <c r="R501" s="98">
        <v>241.19486503878608</v>
      </c>
      <c r="S501" s="98">
        <v>237.31440615987523</v>
      </c>
      <c r="T501" s="98">
        <v>235.94978653748964</v>
      </c>
      <c r="U501" s="98">
        <v>246.83986503796748</v>
      </c>
      <c r="V501" s="98">
        <v>228.2443959026613</v>
      </c>
      <c r="W501" s="98">
        <v>216.55829842327427</v>
      </c>
      <c r="X501" s="98">
        <v>196.75749146401662</v>
      </c>
      <c r="Y501" s="98">
        <v>177.89360317298099</v>
      </c>
      <c r="DA501" s="63" t="s">
        <v>4187</v>
      </c>
    </row>
    <row r="502" spans="1:105" ht="12" customHeight="1" x14ac:dyDescent="0.25">
      <c r="A502" s="109" t="s">
        <v>120</v>
      </c>
      <c r="B502" s="33"/>
      <c r="C502" s="33">
        <v>229.25693123899305</v>
      </c>
      <c r="D502" s="33">
        <v>224.8898427668172</v>
      </c>
      <c r="E502" s="33">
        <v>243.92439625300972</v>
      </c>
      <c r="F502" s="33">
        <v>246.15099325893678</v>
      </c>
      <c r="G502" s="33">
        <v>257.1263216580212</v>
      </c>
      <c r="H502" s="33">
        <v>249.01578313478902</v>
      </c>
      <c r="I502" s="33">
        <v>244.27901566924268</v>
      </c>
      <c r="J502" s="33">
        <v>213.93441193682096</v>
      </c>
      <c r="K502" s="33">
        <v>221.5800970460879</v>
      </c>
      <c r="L502" s="33">
        <v>219.51902447309871</v>
      </c>
      <c r="M502" s="33">
        <v>204.99619940281278</v>
      </c>
      <c r="N502" s="33">
        <v>213.07869815457695</v>
      </c>
      <c r="O502" s="33">
        <v>214.65190660900367</v>
      </c>
      <c r="P502" s="33">
        <v>217.27175046215203</v>
      </c>
      <c r="Q502" s="33">
        <v>230.07490868502285</v>
      </c>
      <c r="R502" s="33">
        <v>228.67616760342122</v>
      </c>
      <c r="S502" s="33">
        <v>229.73214944735903</v>
      </c>
      <c r="T502" s="33">
        <v>229.23248509272477</v>
      </c>
      <c r="U502" s="33">
        <v>226.90695041623675</v>
      </c>
      <c r="V502" s="33">
        <v>239.86769145093069</v>
      </c>
      <c r="W502" s="33">
        <v>234.3062750658668</v>
      </c>
      <c r="X502" s="33">
        <v>168.82693612709301</v>
      </c>
      <c r="Y502" s="33">
        <v>171.98694070472877</v>
      </c>
      <c r="DA502" s="60" t="s">
        <v>4188</v>
      </c>
    </row>
    <row r="504" spans="1:105" ht="12" customHeight="1" x14ac:dyDescent="0.25">
      <c r="A504" s="116" t="str">
        <f>RES_hh_SLD!$A$448</f>
        <v>CO2 emissions per household in new and renovated households (kg CO2 / household)</v>
      </c>
      <c r="B504" s="117"/>
      <c r="C504" s="117">
        <f t="shared" ref="C504:Q504" si="254">C505+C508+C510+C523</f>
        <v>42.875040361178549</v>
      </c>
      <c r="D504" s="117">
        <f t="shared" si="254"/>
        <v>48.23541044403445</v>
      </c>
      <c r="E504" s="117">
        <f t="shared" si="254"/>
        <v>73.059719804984496</v>
      </c>
      <c r="F504" s="117">
        <f t="shared" si="254"/>
        <v>163.77751688616084</v>
      </c>
      <c r="G504" s="117">
        <f t="shared" si="254"/>
        <v>109.03690241107185</v>
      </c>
      <c r="H504" s="117">
        <f t="shared" si="254"/>
        <v>51.793145586778429</v>
      </c>
      <c r="I504" s="117">
        <f t="shared" si="254"/>
        <v>41.270844887603225</v>
      </c>
      <c r="J504" s="117">
        <f t="shared" si="254"/>
        <v>39.057548125057629</v>
      </c>
      <c r="K504" s="117">
        <f t="shared" si="254"/>
        <v>54.705926902065315</v>
      </c>
      <c r="L504" s="117">
        <f t="shared" si="254"/>
        <v>61.193375247322869</v>
      </c>
      <c r="M504" s="117">
        <f t="shared" si="254"/>
        <v>84.881422168511506</v>
      </c>
      <c r="N504" s="117">
        <f t="shared" si="254"/>
        <v>73.703872661715309</v>
      </c>
      <c r="O504" s="117">
        <f t="shared" si="254"/>
        <v>60.044243216683427</v>
      </c>
      <c r="P504" s="117">
        <f t="shared" si="254"/>
        <v>64.930402944202839</v>
      </c>
      <c r="Q504" s="117">
        <f t="shared" si="254"/>
        <v>48.276545518428087</v>
      </c>
      <c r="R504" s="117">
        <f t="shared" ref="R504:V504" si="255">R505+R508+R510+R523</f>
        <v>53.486327886493129</v>
      </c>
      <c r="S504" s="117">
        <f t="shared" si="255"/>
        <v>46.193224074461867</v>
      </c>
      <c r="T504" s="117">
        <f t="shared" si="255"/>
        <v>47.420705810402424</v>
      </c>
      <c r="U504" s="117">
        <f t="shared" si="255"/>
        <v>55.369491569785708</v>
      </c>
      <c r="V504" s="117">
        <f t="shared" si="255"/>
        <v>49.116380155932042</v>
      </c>
      <c r="W504" s="117">
        <f t="shared" ref="W504:Y504" si="256">W505+W508+W510+W523</f>
        <v>41.879848778208775</v>
      </c>
      <c r="X504" s="117">
        <f t="shared" si="256"/>
        <v>42.693093647227329</v>
      </c>
      <c r="Y504" s="117">
        <f t="shared" si="256"/>
        <v>39.087944397042648</v>
      </c>
      <c r="DA504" s="129" t="s">
        <v>4333</v>
      </c>
    </row>
    <row r="505" spans="1:105" ht="12" customHeight="1" x14ac:dyDescent="0.25">
      <c r="A505" s="121" t="s">
        <v>57</v>
      </c>
      <c r="B505" s="122"/>
      <c r="C505" s="122">
        <f t="shared" ref="C505:Q505" si="257">SUM(C506:C507)</f>
        <v>0</v>
      </c>
      <c r="D505" s="122">
        <f t="shared" si="257"/>
        <v>0</v>
      </c>
      <c r="E505" s="122">
        <f t="shared" si="257"/>
        <v>0</v>
      </c>
      <c r="F505" s="122">
        <f t="shared" si="257"/>
        <v>0</v>
      </c>
      <c r="G505" s="122">
        <f t="shared" si="257"/>
        <v>0</v>
      </c>
      <c r="H505" s="122">
        <f t="shared" si="257"/>
        <v>0</v>
      </c>
      <c r="I505" s="122">
        <f t="shared" si="257"/>
        <v>0</v>
      </c>
      <c r="J505" s="122">
        <f t="shared" si="257"/>
        <v>0</v>
      </c>
      <c r="K505" s="122">
        <f t="shared" si="257"/>
        <v>0</v>
      </c>
      <c r="L505" s="122">
        <f t="shared" si="257"/>
        <v>0</v>
      </c>
      <c r="M505" s="122">
        <f t="shared" si="257"/>
        <v>0</v>
      </c>
      <c r="N505" s="122">
        <f t="shared" si="257"/>
        <v>0</v>
      </c>
      <c r="O505" s="122">
        <f t="shared" si="257"/>
        <v>0</v>
      </c>
      <c r="P505" s="122">
        <f t="shared" si="257"/>
        <v>0</v>
      </c>
      <c r="Q505" s="122">
        <f t="shared" si="257"/>
        <v>0</v>
      </c>
      <c r="R505" s="122">
        <f t="shared" ref="R505:V505" si="258">SUM(R506:R507)</f>
        <v>0</v>
      </c>
      <c r="S505" s="122">
        <f t="shared" si="258"/>
        <v>0</v>
      </c>
      <c r="T505" s="122">
        <f t="shared" si="258"/>
        <v>0</v>
      </c>
      <c r="U505" s="122">
        <f t="shared" si="258"/>
        <v>0</v>
      </c>
      <c r="V505" s="122">
        <f t="shared" si="258"/>
        <v>0</v>
      </c>
      <c r="W505" s="122">
        <f t="shared" ref="W505:Y505" si="259">SUM(W506:W507)</f>
        <v>0</v>
      </c>
      <c r="X505" s="122">
        <f t="shared" si="259"/>
        <v>0</v>
      </c>
      <c r="Y505" s="122">
        <f t="shared" si="259"/>
        <v>0</v>
      </c>
      <c r="DA505" s="130" t="s">
        <v>4334</v>
      </c>
    </row>
    <row r="506" spans="1:105" ht="12" customHeight="1" x14ac:dyDescent="0.25">
      <c r="A506" s="97" t="s">
        <v>199</v>
      </c>
      <c r="B506" s="98"/>
      <c r="C506" s="98">
        <v>0</v>
      </c>
      <c r="D506" s="98">
        <v>0</v>
      </c>
      <c r="E506" s="98">
        <v>0</v>
      </c>
      <c r="F506" s="98">
        <v>0</v>
      </c>
      <c r="G506" s="98">
        <v>0</v>
      </c>
      <c r="H506" s="98">
        <v>0</v>
      </c>
      <c r="I506" s="98">
        <v>0</v>
      </c>
      <c r="J506" s="98">
        <v>0</v>
      </c>
      <c r="K506" s="98">
        <v>0</v>
      </c>
      <c r="L506" s="98">
        <v>0</v>
      </c>
      <c r="M506" s="98">
        <v>0</v>
      </c>
      <c r="N506" s="98">
        <v>0</v>
      </c>
      <c r="O506" s="98">
        <v>0</v>
      </c>
      <c r="P506" s="98">
        <v>0</v>
      </c>
      <c r="Q506" s="98">
        <v>0</v>
      </c>
      <c r="R506" s="98">
        <v>0</v>
      </c>
      <c r="S506" s="98">
        <v>0</v>
      </c>
      <c r="T506" s="98">
        <v>0</v>
      </c>
      <c r="U506" s="98">
        <v>0</v>
      </c>
      <c r="V506" s="98">
        <v>0</v>
      </c>
      <c r="W506" s="98">
        <v>0</v>
      </c>
      <c r="X506" s="98">
        <v>0</v>
      </c>
      <c r="Y506" s="98">
        <v>0</v>
      </c>
      <c r="DA506" s="63" t="s">
        <v>4335</v>
      </c>
    </row>
    <row r="507" spans="1:105" ht="12" customHeight="1" x14ac:dyDescent="0.25">
      <c r="A507" s="97" t="s">
        <v>53</v>
      </c>
      <c r="B507" s="98"/>
      <c r="C507" s="98">
        <v>0</v>
      </c>
      <c r="D507" s="98">
        <v>0</v>
      </c>
      <c r="E507" s="98">
        <v>0</v>
      </c>
      <c r="F507" s="98">
        <v>0</v>
      </c>
      <c r="G507" s="98">
        <v>0</v>
      </c>
      <c r="H507" s="98">
        <v>0</v>
      </c>
      <c r="I507" s="98">
        <v>0</v>
      </c>
      <c r="J507" s="98">
        <v>0</v>
      </c>
      <c r="K507" s="98">
        <v>0</v>
      </c>
      <c r="L507" s="98">
        <v>0</v>
      </c>
      <c r="M507" s="98">
        <v>0</v>
      </c>
      <c r="N507" s="98">
        <v>0</v>
      </c>
      <c r="O507" s="98">
        <v>0</v>
      </c>
      <c r="P507" s="98">
        <v>0</v>
      </c>
      <c r="Q507" s="98">
        <v>0</v>
      </c>
      <c r="R507" s="98">
        <v>0</v>
      </c>
      <c r="S507" s="98">
        <v>0</v>
      </c>
      <c r="T507" s="98">
        <v>0</v>
      </c>
      <c r="U507" s="98">
        <v>0</v>
      </c>
      <c r="V507" s="98">
        <v>0</v>
      </c>
      <c r="W507" s="98">
        <v>0</v>
      </c>
      <c r="X507" s="98">
        <v>0</v>
      </c>
      <c r="Y507" s="98">
        <v>0</v>
      </c>
      <c r="DA507" s="63" t="s">
        <v>4336</v>
      </c>
    </row>
    <row r="508" spans="1:105" ht="12" customHeight="1" x14ac:dyDescent="0.25">
      <c r="A508" s="121" t="s">
        <v>92</v>
      </c>
      <c r="B508" s="122"/>
      <c r="C508" s="122">
        <f t="shared" ref="C508:Y508" si="260">C509</f>
        <v>0</v>
      </c>
      <c r="D508" s="122">
        <f t="shared" si="260"/>
        <v>0</v>
      </c>
      <c r="E508" s="122">
        <f t="shared" si="260"/>
        <v>0</v>
      </c>
      <c r="F508" s="122">
        <f t="shared" si="260"/>
        <v>0</v>
      </c>
      <c r="G508" s="122">
        <f t="shared" si="260"/>
        <v>0</v>
      </c>
      <c r="H508" s="122">
        <f t="shared" si="260"/>
        <v>0</v>
      </c>
      <c r="I508" s="122">
        <f t="shared" si="260"/>
        <v>0</v>
      </c>
      <c r="J508" s="122">
        <f t="shared" si="260"/>
        <v>0</v>
      </c>
      <c r="K508" s="122">
        <f t="shared" si="260"/>
        <v>0</v>
      </c>
      <c r="L508" s="122">
        <f t="shared" si="260"/>
        <v>0</v>
      </c>
      <c r="M508" s="122">
        <f t="shared" si="260"/>
        <v>0</v>
      </c>
      <c r="N508" s="122">
        <f t="shared" si="260"/>
        <v>0</v>
      </c>
      <c r="O508" s="122">
        <f t="shared" si="260"/>
        <v>0</v>
      </c>
      <c r="P508" s="122">
        <f t="shared" si="260"/>
        <v>0</v>
      </c>
      <c r="Q508" s="122">
        <f t="shared" si="260"/>
        <v>0</v>
      </c>
      <c r="R508" s="122">
        <f t="shared" si="260"/>
        <v>0</v>
      </c>
      <c r="S508" s="122">
        <f t="shared" si="260"/>
        <v>0</v>
      </c>
      <c r="T508" s="122">
        <f t="shared" si="260"/>
        <v>0</v>
      </c>
      <c r="U508" s="122">
        <f t="shared" si="260"/>
        <v>0</v>
      </c>
      <c r="V508" s="122">
        <f t="shared" si="260"/>
        <v>0</v>
      </c>
      <c r="W508" s="122">
        <f t="shared" si="260"/>
        <v>0</v>
      </c>
      <c r="X508" s="122">
        <f t="shared" si="260"/>
        <v>0</v>
      </c>
      <c r="Y508" s="122">
        <f t="shared" si="260"/>
        <v>0</v>
      </c>
      <c r="DA508" s="130" t="s">
        <v>4337</v>
      </c>
    </row>
    <row r="509" spans="1:105" ht="12" customHeight="1" x14ac:dyDescent="0.25">
      <c r="A509" s="97" t="s">
        <v>53</v>
      </c>
      <c r="B509" s="98"/>
      <c r="C509" s="98">
        <v>0</v>
      </c>
      <c r="D509" s="98">
        <v>0</v>
      </c>
      <c r="E509" s="98">
        <v>0</v>
      </c>
      <c r="F509" s="98">
        <v>0</v>
      </c>
      <c r="G509" s="98">
        <v>0</v>
      </c>
      <c r="H509" s="98">
        <v>0</v>
      </c>
      <c r="I509" s="98">
        <v>0</v>
      </c>
      <c r="J509" s="98">
        <v>0</v>
      </c>
      <c r="K509" s="98">
        <v>0</v>
      </c>
      <c r="L509" s="98">
        <v>0</v>
      </c>
      <c r="M509" s="98">
        <v>0</v>
      </c>
      <c r="N509" s="98">
        <v>0</v>
      </c>
      <c r="O509" s="98">
        <v>0</v>
      </c>
      <c r="P509" s="98">
        <v>0</v>
      </c>
      <c r="Q509" s="98">
        <v>0</v>
      </c>
      <c r="R509" s="98">
        <v>0</v>
      </c>
      <c r="S509" s="98">
        <v>0</v>
      </c>
      <c r="T509" s="98">
        <v>0</v>
      </c>
      <c r="U509" s="98">
        <v>0</v>
      </c>
      <c r="V509" s="98">
        <v>0</v>
      </c>
      <c r="W509" s="98">
        <v>0</v>
      </c>
      <c r="X509" s="98">
        <v>0</v>
      </c>
      <c r="Y509" s="98">
        <v>0</v>
      </c>
      <c r="DA509" s="63" t="s">
        <v>4338</v>
      </c>
    </row>
    <row r="510" spans="1:105" ht="12" customHeight="1" x14ac:dyDescent="0.25">
      <c r="A510" s="121" t="s">
        <v>55</v>
      </c>
      <c r="B510" s="122"/>
      <c r="C510" s="122">
        <v>38.98587893130091</v>
      </c>
      <c r="D510" s="122">
        <v>43.79028096524452</v>
      </c>
      <c r="E510" s="122">
        <v>68.64906863194723</v>
      </c>
      <c r="F510" s="122">
        <v>158.69069736283095</v>
      </c>
      <c r="G510" s="122">
        <v>103.85340920713564</v>
      </c>
      <c r="H510" s="122">
        <v>45.717411882954835</v>
      </c>
      <c r="I510" s="122">
        <v>33.660463265896247</v>
      </c>
      <c r="J510" s="122">
        <v>32.65303803912068</v>
      </c>
      <c r="K510" s="122">
        <v>47.887932055611152</v>
      </c>
      <c r="L510" s="122">
        <v>55.605996115799122</v>
      </c>
      <c r="M510" s="122">
        <v>79.243959238604646</v>
      </c>
      <c r="N510" s="122">
        <v>67.938813088166867</v>
      </c>
      <c r="O510" s="122">
        <v>54.424124775453151</v>
      </c>
      <c r="P510" s="122">
        <v>57.808969972180897</v>
      </c>
      <c r="Q510" s="122">
        <v>41.919414287943965</v>
      </c>
      <c r="R510" s="122">
        <v>46.391388697077112</v>
      </c>
      <c r="S510" s="122">
        <v>39.786183773709233</v>
      </c>
      <c r="T510" s="122">
        <v>41.83523709368788</v>
      </c>
      <c r="U510" s="122">
        <v>49.147369143376622</v>
      </c>
      <c r="V510" s="122">
        <v>43.646692099910062</v>
      </c>
      <c r="W510" s="122">
        <v>36.293245203689928</v>
      </c>
      <c r="X510" s="122">
        <v>36.454798411639324</v>
      </c>
      <c r="Y510" s="122">
        <v>33.506186120096686</v>
      </c>
      <c r="DA510" s="130" t="s">
        <v>4339</v>
      </c>
    </row>
    <row r="511" spans="1:105" ht="12" customHeight="1" x14ac:dyDescent="0.25">
      <c r="A511" s="97" t="s">
        <v>132</v>
      </c>
      <c r="B511" s="98"/>
      <c r="C511" s="98">
        <v>0</v>
      </c>
      <c r="D511" s="98">
        <v>0</v>
      </c>
      <c r="E511" s="98">
        <v>0</v>
      </c>
      <c r="F511" s="98">
        <v>0</v>
      </c>
      <c r="G511" s="98">
        <v>0</v>
      </c>
      <c r="H511" s="98">
        <v>0</v>
      </c>
      <c r="I511" s="98">
        <v>0</v>
      </c>
      <c r="J511" s="98">
        <v>0</v>
      </c>
      <c r="K511" s="98">
        <v>0</v>
      </c>
      <c r="L511" s="98">
        <v>0</v>
      </c>
      <c r="M511" s="98">
        <v>0</v>
      </c>
      <c r="N511" s="98">
        <v>0</v>
      </c>
      <c r="O511" s="98">
        <v>0</v>
      </c>
      <c r="P511" s="98">
        <v>0</v>
      </c>
      <c r="Q511" s="98">
        <v>0</v>
      </c>
      <c r="R511" s="98">
        <v>0</v>
      </c>
      <c r="S511" s="98">
        <v>0</v>
      </c>
      <c r="T511" s="98">
        <v>0</v>
      </c>
      <c r="U511" s="98">
        <v>0</v>
      </c>
      <c r="V511" s="98">
        <v>0</v>
      </c>
      <c r="W511" s="98">
        <v>0</v>
      </c>
      <c r="X511" s="98">
        <v>0</v>
      </c>
      <c r="Y511" s="98">
        <v>0</v>
      </c>
      <c r="DA511" s="63" t="s">
        <v>4340</v>
      </c>
    </row>
    <row r="512" spans="1:105" ht="12" customHeight="1" x14ac:dyDescent="0.25">
      <c r="A512" s="97" t="s">
        <v>131</v>
      </c>
      <c r="B512" s="98"/>
      <c r="C512" s="98">
        <v>0</v>
      </c>
      <c r="D512" s="98">
        <v>0</v>
      </c>
      <c r="E512" s="98">
        <v>0</v>
      </c>
      <c r="F512" s="98">
        <v>0</v>
      </c>
      <c r="G512" s="98">
        <v>0</v>
      </c>
      <c r="H512" s="98">
        <v>0</v>
      </c>
      <c r="I512" s="98">
        <v>0</v>
      </c>
      <c r="J512" s="98">
        <v>0</v>
      </c>
      <c r="K512" s="98">
        <v>0</v>
      </c>
      <c r="L512" s="98">
        <v>0</v>
      </c>
      <c r="M512" s="98">
        <v>0</v>
      </c>
      <c r="N512" s="98">
        <v>0</v>
      </c>
      <c r="O512" s="98">
        <v>0</v>
      </c>
      <c r="P512" s="98">
        <v>0</v>
      </c>
      <c r="Q512" s="98">
        <v>0</v>
      </c>
      <c r="R512" s="98">
        <v>0</v>
      </c>
      <c r="S512" s="98">
        <v>0</v>
      </c>
      <c r="T512" s="98">
        <v>0</v>
      </c>
      <c r="U512" s="98">
        <v>0</v>
      </c>
      <c r="V512" s="98">
        <v>0</v>
      </c>
      <c r="W512" s="98">
        <v>0</v>
      </c>
      <c r="X512" s="98">
        <v>0</v>
      </c>
      <c r="Y512" s="98">
        <v>0</v>
      </c>
      <c r="DA512" s="63" t="s">
        <v>4341</v>
      </c>
    </row>
    <row r="513" spans="1:105" ht="12" customHeight="1" x14ac:dyDescent="0.25">
      <c r="A513" s="100" t="s">
        <v>199</v>
      </c>
      <c r="B513" s="101"/>
      <c r="C513" s="101">
        <v>0</v>
      </c>
      <c r="D513" s="101">
        <v>0</v>
      </c>
      <c r="E513" s="101">
        <v>0</v>
      </c>
      <c r="F513" s="101">
        <v>0</v>
      </c>
      <c r="G513" s="101">
        <v>0</v>
      </c>
      <c r="H513" s="101">
        <v>0</v>
      </c>
      <c r="I513" s="101">
        <v>0</v>
      </c>
      <c r="J513" s="101">
        <v>0</v>
      </c>
      <c r="K513" s="101">
        <v>0</v>
      </c>
      <c r="L513" s="101">
        <v>0</v>
      </c>
      <c r="M513" s="101">
        <v>0</v>
      </c>
      <c r="N513" s="101">
        <v>0</v>
      </c>
      <c r="O513" s="101">
        <v>0</v>
      </c>
      <c r="P513" s="101">
        <v>0</v>
      </c>
      <c r="Q513" s="101">
        <v>0</v>
      </c>
      <c r="R513" s="101">
        <v>0</v>
      </c>
      <c r="S513" s="101">
        <v>0</v>
      </c>
      <c r="T513" s="101">
        <v>0</v>
      </c>
      <c r="U513" s="101">
        <v>0</v>
      </c>
      <c r="V513" s="101">
        <v>0</v>
      </c>
      <c r="W513" s="101">
        <v>0</v>
      </c>
      <c r="X513" s="101">
        <v>0</v>
      </c>
      <c r="Y513" s="101">
        <v>0</v>
      </c>
      <c r="DA513" s="131" t="s">
        <v>4342</v>
      </c>
    </row>
    <row r="514" spans="1:105" ht="12" customHeight="1" x14ac:dyDescent="0.25">
      <c r="A514" s="103" t="s">
        <v>52</v>
      </c>
      <c r="B514" s="104"/>
      <c r="C514" s="104">
        <v>0</v>
      </c>
      <c r="D514" s="104">
        <v>0</v>
      </c>
      <c r="E514" s="104">
        <v>0</v>
      </c>
      <c r="F514" s="104">
        <v>0</v>
      </c>
      <c r="G514" s="104">
        <v>0</v>
      </c>
      <c r="H514" s="104">
        <v>0</v>
      </c>
      <c r="I514" s="104">
        <v>0</v>
      </c>
      <c r="J514" s="104">
        <v>0</v>
      </c>
      <c r="K514" s="104">
        <v>0</v>
      </c>
      <c r="L514" s="104">
        <v>0</v>
      </c>
      <c r="M514" s="104">
        <v>0</v>
      </c>
      <c r="N514" s="104">
        <v>0</v>
      </c>
      <c r="O514" s="104">
        <v>0</v>
      </c>
      <c r="P514" s="104">
        <v>0</v>
      </c>
      <c r="Q514" s="104">
        <v>0</v>
      </c>
      <c r="R514" s="104">
        <v>0</v>
      </c>
      <c r="S514" s="104">
        <v>0</v>
      </c>
      <c r="T514" s="104">
        <v>0</v>
      </c>
      <c r="U514" s="104">
        <v>0</v>
      </c>
      <c r="V514" s="104">
        <v>0</v>
      </c>
      <c r="W514" s="104">
        <v>0</v>
      </c>
      <c r="X514" s="104">
        <v>0</v>
      </c>
      <c r="Y514" s="104">
        <v>0</v>
      </c>
      <c r="DA514" s="132" t="s">
        <v>4343</v>
      </c>
    </row>
    <row r="515" spans="1:105" ht="12" customHeight="1" x14ac:dyDescent="0.25">
      <c r="A515" s="106" t="s">
        <v>124</v>
      </c>
      <c r="B515" s="101"/>
      <c r="C515" s="101">
        <v>450.37165356724574</v>
      </c>
      <c r="D515" s="101">
        <v>451.18115291287421</v>
      </c>
      <c r="E515" s="101">
        <v>444.03646126675693</v>
      </c>
      <c r="F515" s="101">
        <v>476.31350795669186</v>
      </c>
      <c r="G515" s="101">
        <v>491.75677499672668</v>
      </c>
      <c r="H515" s="101">
        <v>523.79286116057744</v>
      </c>
      <c r="I515" s="101">
        <v>523.79505007129626</v>
      </c>
      <c r="J515" s="101">
        <v>486.49587953901448</v>
      </c>
      <c r="K515" s="101">
        <v>522.74401146763341</v>
      </c>
      <c r="L515" s="101">
        <v>510.86381593303781</v>
      </c>
      <c r="M515" s="101">
        <v>497.60312104818064</v>
      </c>
      <c r="N515" s="101">
        <v>488.64288427988475</v>
      </c>
      <c r="O515" s="101">
        <v>468.77130788027193</v>
      </c>
      <c r="P515" s="101">
        <v>487.23149484913017</v>
      </c>
      <c r="Q515" s="101">
        <v>430.82563833889924</v>
      </c>
      <c r="R515" s="101">
        <v>460.39523404561527</v>
      </c>
      <c r="S515" s="101">
        <v>433.54756803938687</v>
      </c>
      <c r="T515" s="101">
        <v>405.68114911646933</v>
      </c>
      <c r="U515" s="101">
        <v>396.63905843314001</v>
      </c>
      <c r="V515" s="101">
        <v>337.11776670064972</v>
      </c>
      <c r="W515" s="101">
        <v>301.33618153195499</v>
      </c>
      <c r="X515" s="101">
        <v>280.02854624651189</v>
      </c>
      <c r="Y515" s="101">
        <v>253.33588793774803</v>
      </c>
      <c r="DA515" s="131" t="s">
        <v>4344</v>
      </c>
    </row>
    <row r="516" spans="1:105" ht="12" customHeight="1" x14ac:dyDescent="0.25">
      <c r="A516" s="107" t="s">
        <v>123</v>
      </c>
      <c r="B516" s="104"/>
      <c r="C516" s="104">
        <v>0</v>
      </c>
      <c r="D516" s="104">
        <v>0</v>
      </c>
      <c r="E516" s="104">
        <v>0</v>
      </c>
      <c r="F516" s="104">
        <v>0</v>
      </c>
      <c r="G516" s="104">
        <v>200.15208100573238</v>
      </c>
      <c r="H516" s="104">
        <v>216.43905749288717</v>
      </c>
      <c r="I516" s="104">
        <v>229.31641664865353</v>
      </c>
      <c r="J516" s="104">
        <v>194.34903211889741</v>
      </c>
      <c r="K516" s="104">
        <v>215.56472009680553</v>
      </c>
      <c r="L516" s="104">
        <v>212.04009213332702</v>
      </c>
      <c r="M516" s="104">
        <v>198.90421193926809</v>
      </c>
      <c r="N516" s="104">
        <v>196.28313735418999</v>
      </c>
      <c r="O516" s="104">
        <v>157.11946740671235</v>
      </c>
      <c r="P516" s="104">
        <v>152.68365675544854</v>
      </c>
      <c r="Q516" s="104">
        <v>146.36804803906213</v>
      </c>
      <c r="R516" s="104">
        <v>190.29046584302969</v>
      </c>
      <c r="S516" s="104">
        <v>189.70402402272305</v>
      </c>
      <c r="T516" s="104">
        <v>161.89717157818157</v>
      </c>
      <c r="U516" s="104">
        <v>158.89423019639614</v>
      </c>
      <c r="V516" s="104">
        <v>95.043121198313926</v>
      </c>
      <c r="W516" s="104">
        <v>75.456806148093023</v>
      </c>
      <c r="X516" s="104">
        <v>97.864305870837271</v>
      </c>
      <c r="Y516" s="104">
        <v>97.911630144172577</v>
      </c>
      <c r="DA516" s="132" t="s">
        <v>4345</v>
      </c>
    </row>
    <row r="517" spans="1:105" ht="12" customHeight="1" x14ac:dyDescent="0.25">
      <c r="A517" s="108" t="s">
        <v>50</v>
      </c>
      <c r="B517" s="98"/>
      <c r="C517" s="98">
        <v>0</v>
      </c>
      <c r="D517" s="98">
        <v>0</v>
      </c>
      <c r="E517" s="98">
        <v>0</v>
      </c>
      <c r="F517" s="98">
        <v>0</v>
      </c>
      <c r="G517" s="98">
        <v>200.15208100573238</v>
      </c>
      <c r="H517" s="98">
        <v>216.43905749288717</v>
      </c>
      <c r="I517" s="98">
        <v>229.31641664865353</v>
      </c>
      <c r="J517" s="98">
        <v>194.34903211889741</v>
      </c>
      <c r="K517" s="98">
        <v>215.56472009680553</v>
      </c>
      <c r="L517" s="98">
        <v>212.04009213332702</v>
      </c>
      <c r="M517" s="98">
        <v>198.90421193926809</v>
      </c>
      <c r="N517" s="98">
        <v>196.28313735418999</v>
      </c>
      <c r="O517" s="98">
        <v>157.11946740671235</v>
      </c>
      <c r="P517" s="98">
        <v>152.68365675544854</v>
      </c>
      <c r="Q517" s="98">
        <v>146.36804803906213</v>
      </c>
      <c r="R517" s="98">
        <v>190.29046584302969</v>
      </c>
      <c r="S517" s="98">
        <v>189.70402402272305</v>
      </c>
      <c r="T517" s="98">
        <v>161.89717157818157</v>
      </c>
      <c r="U517" s="98">
        <v>158.89423019639614</v>
      </c>
      <c r="V517" s="98">
        <v>95.043121198313926</v>
      </c>
      <c r="W517" s="98">
        <v>75.456806148093023</v>
      </c>
      <c r="X517" s="98">
        <v>97.864305870837271</v>
      </c>
      <c r="Y517" s="98">
        <v>97.911630144172577</v>
      </c>
      <c r="DA517" s="63" t="s">
        <v>4346</v>
      </c>
    </row>
    <row r="518" spans="1:105" ht="12" customHeight="1" x14ac:dyDescent="0.25">
      <c r="A518" s="108" t="s">
        <v>52</v>
      </c>
      <c r="B518" s="98"/>
      <c r="C518" s="98">
        <v>0</v>
      </c>
      <c r="D518" s="98">
        <v>0</v>
      </c>
      <c r="E518" s="98">
        <v>0</v>
      </c>
      <c r="F518" s="98">
        <v>0</v>
      </c>
      <c r="G518" s="98">
        <v>0</v>
      </c>
      <c r="H518" s="98">
        <v>0</v>
      </c>
      <c r="I518" s="98">
        <v>0</v>
      </c>
      <c r="J518" s="98">
        <v>0</v>
      </c>
      <c r="K518" s="98">
        <v>0</v>
      </c>
      <c r="L518" s="98">
        <v>0</v>
      </c>
      <c r="M518" s="98">
        <v>0</v>
      </c>
      <c r="N518" s="98">
        <v>0</v>
      </c>
      <c r="O518" s="98">
        <v>0</v>
      </c>
      <c r="P518" s="98">
        <v>0</v>
      </c>
      <c r="Q518" s="98">
        <v>0</v>
      </c>
      <c r="R518" s="98">
        <v>0</v>
      </c>
      <c r="S518" s="98">
        <v>0</v>
      </c>
      <c r="T518" s="98">
        <v>0</v>
      </c>
      <c r="U518" s="98">
        <v>0</v>
      </c>
      <c r="V518" s="98">
        <v>0</v>
      </c>
      <c r="W518" s="98">
        <v>0</v>
      </c>
      <c r="X518" s="98">
        <v>0</v>
      </c>
      <c r="Y518" s="98">
        <v>0</v>
      </c>
      <c r="DA518" s="63" t="s">
        <v>4347</v>
      </c>
    </row>
    <row r="519" spans="1:105" ht="12" customHeight="1" x14ac:dyDescent="0.25">
      <c r="A519" s="106" t="s">
        <v>122</v>
      </c>
      <c r="B519" s="101"/>
      <c r="C519" s="101">
        <v>0</v>
      </c>
      <c r="D519" s="101">
        <v>0</v>
      </c>
      <c r="E519" s="101">
        <v>0</v>
      </c>
      <c r="F519" s="101">
        <v>0</v>
      </c>
      <c r="G519" s="101">
        <v>0</v>
      </c>
      <c r="H519" s="101">
        <v>0</v>
      </c>
      <c r="I519" s="101">
        <v>0</v>
      </c>
      <c r="J519" s="101">
        <v>0</v>
      </c>
      <c r="K519" s="101">
        <v>0</v>
      </c>
      <c r="L519" s="101">
        <v>0</v>
      </c>
      <c r="M519" s="101">
        <v>0</v>
      </c>
      <c r="N519" s="101">
        <v>0</v>
      </c>
      <c r="O519" s="101">
        <v>0</v>
      </c>
      <c r="P519" s="101">
        <v>0</v>
      </c>
      <c r="Q519" s="101">
        <v>0</v>
      </c>
      <c r="R519" s="101">
        <v>0</v>
      </c>
      <c r="S519" s="101">
        <v>0</v>
      </c>
      <c r="T519" s="101">
        <v>0</v>
      </c>
      <c r="U519" s="101">
        <v>0</v>
      </c>
      <c r="V519" s="101">
        <v>0</v>
      </c>
      <c r="W519" s="101">
        <v>0</v>
      </c>
      <c r="X519" s="101">
        <v>0</v>
      </c>
      <c r="Y519" s="101">
        <v>0</v>
      </c>
      <c r="DA519" s="131" t="s">
        <v>4348</v>
      </c>
    </row>
    <row r="520" spans="1:105" ht="12" customHeight="1" x14ac:dyDescent="0.25">
      <c r="A520" s="107" t="s">
        <v>121</v>
      </c>
      <c r="B520" s="104"/>
      <c r="C520" s="104">
        <v>0</v>
      </c>
      <c r="D520" s="104">
        <v>0</v>
      </c>
      <c r="E520" s="104">
        <v>0</v>
      </c>
      <c r="F520" s="104">
        <v>0</v>
      </c>
      <c r="G520" s="104">
        <v>0</v>
      </c>
      <c r="H520" s="104">
        <v>0</v>
      </c>
      <c r="I520" s="104">
        <v>0</v>
      </c>
      <c r="J520" s="104">
        <v>0</v>
      </c>
      <c r="K520" s="104">
        <v>0</v>
      </c>
      <c r="L520" s="104">
        <v>0</v>
      </c>
      <c r="M520" s="104">
        <v>0</v>
      </c>
      <c r="N520" s="104">
        <v>0</v>
      </c>
      <c r="O520" s="104">
        <v>0</v>
      </c>
      <c r="P520" s="104">
        <v>0</v>
      </c>
      <c r="Q520" s="104">
        <v>0</v>
      </c>
      <c r="R520" s="104">
        <v>0</v>
      </c>
      <c r="S520" s="104">
        <v>0</v>
      </c>
      <c r="T520" s="104">
        <v>0</v>
      </c>
      <c r="U520" s="104">
        <v>0</v>
      </c>
      <c r="V520" s="104">
        <v>0</v>
      </c>
      <c r="W520" s="104">
        <v>0</v>
      </c>
      <c r="X520" s="104">
        <v>0</v>
      </c>
      <c r="Y520" s="104">
        <v>0</v>
      </c>
      <c r="DA520" s="132" t="s">
        <v>4349</v>
      </c>
    </row>
    <row r="521" spans="1:105" ht="12" customHeight="1" x14ac:dyDescent="0.25">
      <c r="A521" s="108" t="s">
        <v>53</v>
      </c>
      <c r="B521" s="98"/>
      <c r="C521" s="98">
        <v>0</v>
      </c>
      <c r="D521" s="98">
        <v>0</v>
      </c>
      <c r="E521" s="98">
        <v>0</v>
      </c>
      <c r="F521" s="98">
        <v>0</v>
      </c>
      <c r="G521" s="98">
        <v>0</v>
      </c>
      <c r="H521" s="98">
        <v>0</v>
      </c>
      <c r="I521" s="98">
        <v>0</v>
      </c>
      <c r="J521" s="98">
        <v>0</v>
      </c>
      <c r="K521" s="98">
        <v>0</v>
      </c>
      <c r="L521" s="98">
        <v>0</v>
      </c>
      <c r="M521" s="98">
        <v>0</v>
      </c>
      <c r="N521" s="98">
        <v>0</v>
      </c>
      <c r="O521" s="98">
        <v>0</v>
      </c>
      <c r="P521" s="98">
        <v>0</v>
      </c>
      <c r="Q521" s="98">
        <v>0</v>
      </c>
      <c r="R521" s="98">
        <v>0</v>
      </c>
      <c r="S521" s="98">
        <v>0</v>
      </c>
      <c r="T521" s="98">
        <v>0</v>
      </c>
      <c r="U521" s="98">
        <v>0</v>
      </c>
      <c r="V521" s="98">
        <v>0</v>
      </c>
      <c r="W521" s="98">
        <v>0</v>
      </c>
      <c r="X521" s="98">
        <v>0</v>
      </c>
      <c r="Y521" s="98">
        <v>0</v>
      </c>
      <c r="DA521" s="63" t="s">
        <v>4350</v>
      </c>
    </row>
    <row r="522" spans="1:105" ht="12" customHeight="1" x14ac:dyDescent="0.25">
      <c r="A522" s="108" t="s">
        <v>52</v>
      </c>
      <c r="B522" s="98"/>
      <c r="C522" s="98">
        <v>0</v>
      </c>
      <c r="D522" s="98">
        <v>0</v>
      </c>
      <c r="E522" s="98">
        <v>0</v>
      </c>
      <c r="F522" s="98">
        <v>0</v>
      </c>
      <c r="G522" s="98">
        <v>0</v>
      </c>
      <c r="H522" s="98">
        <v>0</v>
      </c>
      <c r="I522" s="98">
        <v>0</v>
      </c>
      <c r="J522" s="98">
        <v>0</v>
      </c>
      <c r="K522" s="98">
        <v>0</v>
      </c>
      <c r="L522" s="98">
        <v>0</v>
      </c>
      <c r="M522" s="98">
        <v>0</v>
      </c>
      <c r="N522" s="98">
        <v>0</v>
      </c>
      <c r="O522" s="98">
        <v>0</v>
      </c>
      <c r="P522" s="98">
        <v>0</v>
      </c>
      <c r="Q522" s="98">
        <v>0</v>
      </c>
      <c r="R522" s="98">
        <v>0</v>
      </c>
      <c r="S522" s="98">
        <v>0</v>
      </c>
      <c r="T522" s="98">
        <v>0</v>
      </c>
      <c r="U522" s="98">
        <v>0</v>
      </c>
      <c r="V522" s="98">
        <v>0</v>
      </c>
      <c r="W522" s="98">
        <v>0</v>
      </c>
      <c r="X522" s="98">
        <v>0</v>
      </c>
      <c r="Y522" s="98">
        <v>0</v>
      </c>
      <c r="DA522" s="63" t="s">
        <v>4351</v>
      </c>
    </row>
    <row r="523" spans="1:105" ht="12" customHeight="1" x14ac:dyDescent="0.25">
      <c r="A523" s="121" t="s">
        <v>54</v>
      </c>
      <c r="B523" s="122"/>
      <c r="C523" s="122">
        <v>3.8891614298776407</v>
      </c>
      <c r="D523" s="122">
        <v>4.4451294787899283</v>
      </c>
      <c r="E523" s="122">
        <v>4.4106511730372642</v>
      </c>
      <c r="F523" s="122">
        <v>5.0868195233298961</v>
      </c>
      <c r="G523" s="122">
        <v>5.1834932039362043</v>
      </c>
      <c r="H523" s="122">
        <v>6.0757337038235937</v>
      </c>
      <c r="I523" s="122">
        <v>7.6103816217069804</v>
      </c>
      <c r="J523" s="122">
        <v>6.404510085936951</v>
      </c>
      <c r="K523" s="122">
        <v>6.8179948464541651</v>
      </c>
      <c r="L523" s="122">
        <v>5.587379131523746</v>
      </c>
      <c r="M523" s="122">
        <v>5.6374629299068628</v>
      </c>
      <c r="N523" s="122">
        <v>5.7650595735484469</v>
      </c>
      <c r="O523" s="122">
        <v>5.6201184412302734</v>
      </c>
      <c r="P523" s="122">
        <v>7.1214329720219371</v>
      </c>
      <c r="Q523" s="122">
        <v>6.3571312304841223</v>
      </c>
      <c r="R523" s="122">
        <v>7.0949391894160172</v>
      </c>
      <c r="S523" s="122">
        <v>6.4070403007526355</v>
      </c>
      <c r="T523" s="122">
        <v>5.5854687167145478</v>
      </c>
      <c r="U523" s="122">
        <v>6.2221224264090846</v>
      </c>
      <c r="V523" s="122">
        <v>5.4696880560219787</v>
      </c>
      <c r="W523" s="122">
        <v>5.5866035745188487</v>
      </c>
      <c r="X523" s="122">
        <v>6.2382952355880015</v>
      </c>
      <c r="Y523" s="122">
        <v>5.5817582769459602</v>
      </c>
      <c r="DA523" s="130" t="s">
        <v>4352</v>
      </c>
    </row>
    <row r="524" spans="1:105" ht="12" customHeight="1" x14ac:dyDescent="0.25">
      <c r="A524" s="97" t="s">
        <v>202</v>
      </c>
      <c r="B524" s="98"/>
      <c r="C524" s="98">
        <v>0</v>
      </c>
      <c r="D524" s="98">
        <v>0</v>
      </c>
      <c r="E524" s="98">
        <v>0</v>
      </c>
      <c r="F524" s="98">
        <v>0</v>
      </c>
      <c r="G524" s="98">
        <v>0</v>
      </c>
      <c r="H524" s="98">
        <v>0</v>
      </c>
      <c r="I524" s="98">
        <v>0</v>
      </c>
      <c r="J524" s="98">
        <v>0</v>
      </c>
      <c r="K524" s="98">
        <v>0</v>
      </c>
      <c r="L524" s="98">
        <v>0</v>
      </c>
      <c r="M524" s="98">
        <v>0</v>
      </c>
      <c r="N524" s="98">
        <v>0</v>
      </c>
      <c r="O524" s="98">
        <v>0</v>
      </c>
      <c r="P524" s="98">
        <v>0</v>
      </c>
      <c r="Q524" s="98">
        <v>0</v>
      </c>
      <c r="R524" s="98">
        <v>0</v>
      </c>
      <c r="S524" s="98">
        <v>0</v>
      </c>
      <c r="T524" s="98">
        <v>0</v>
      </c>
      <c r="U524" s="98">
        <v>0</v>
      </c>
      <c r="V524" s="98">
        <v>0</v>
      </c>
      <c r="W524" s="98">
        <v>0</v>
      </c>
      <c r="X524" s="98">
        <v>0</v>
      </c>
      <c r="Y524" s="98">
        <v>0</v>
      </c>
      <c r="DA524" s="63" t="s">
        <v>4353</v>
      </c>
    </row>
    <row r="525" spans="1:105" ht="12" customHeight="1" x14ac:dyDescent="0.25">
      <c r="A525" s="97" t="s">
        <v>50</v>
      </c>
      <c r="B525" s="98"/>
      <c r="C525" s="98">
        <v>83.334692896652356</v>
      </c>
      <c r="D525" s="98">
        <v>82.86620752094376</v>
      </c>
      <c r="E525" s="98">
        <v>92.252685282779424</v>
      </c>
      <c r="F525" s="98">
        <v>91.795380361553825</v>
      </c>
      <c r="G525" s="98">
        <v>90.260736080126918</v>
      </c>
      <c r="H525" s="98">
        <v>93.911667685343062</v>
      </c>
      <c r="I525" s="98">
        <v>92.376138414852406</v>
      </c>
      <c r="J525" s="98">
        <v>78.299188196567911</v>
      </c>
      <c r="K525" s="98">
        <v>83.882219239341509</v>
      </c>
      <c r="L525" s="98">
        <v>80.177874650250928</v>
      </c>
      <c r="M525" s="98">
        <v>80.102364334777178</v>
      </c>
      <c r="N525" s="98">
        <v>80.755803293122469</v>
      </c>
      <c r="O525" s="98">
        <v>79.992639152358677</v>
      </c>
      <c r="P525" s="98">
        <v>87.137002112813278</v>
      </c>
      <c r="Q525" s="98">
        <v>83.70814698464288</v>
      </c>
      <c r="R525" s="98">
        <v>89.334538663255586</v>
      </c>
      <c r="S525" s="98">
        <v>87.704048466592582</v>
      </c>
      <c r="T525" s="98">
        <v>86.989901297479946</v>
      </c>
      <c r="U525" s="98">
        <v>90.805606457506997</v>
      </c>
      <c r="V525" s="98">
        <v>83.834607092698562</v>
      </c>
      <c r="W525" s="98">
        <v>79.483029071054091</v>
      </c>
      <c r="X525" s="98">
        <v>72.169818947464179</v>
      </c>
      <c r="Y525" s="98">
        <v>65.246490414370044</v>
      </c>
      <c r="DA525" s="63" t="s">
        <v>4354</v>
      </c>
    </row>
    <row r="526" spans="1:105" ht="12" customHeight="1" x14ac:dyDescent="0.25">
      <c r="A526" s="109" t="s">
        <v>120</v>
      </c>
      <c r="B526" s="33"/>
      <c r="C526" s="33">
        <v>0</v>
      </c>
      <c r="D526" s="33">
        <v>0</v>
      </c>
      <c r="E526" s="33">
        <v>0</v>
      </c>
      <c r="F526" s="33">
        <v>0</v>
      </c>
      <c r="G526" s="33">
        <v>0</v>
      </c>
      <c r="H526" s="33">
        <v>0</v>
      </c>
      <c r="I526" s="33">
        <v>0</v>
      </c>
      <c r="J526" s="33">
        <v>0</v>
      </c>
      <c r="K526" s="33">
        <v>0</v>
      </c>
      <c r="L526" s="33">
        <v>0</v>
      </c>
      <c r="M526" s="33">
        <v>0</v>
      </c>
      <c r="N526" s="33">
        <v>0</v>
      </c>
      <c r="O526" s="33">
        <v>0</v>
      </c>
      <c r="P526" s="33">
        <v>0</v>
      </c>
      <c r="Q526" s="33">
        <v>0</v>
      </c>
      <c r="R526" s="33">
        <v>0</v>
      </c>
      <c r="S526" s="33">
        <v>0</v>
      </c>
      <c r="T526" s="33">
        <v>0</v>
      </c>
      <c r="U526" s="33">
        <v>0</v>
      </c>
      <c r="V526" s="33">
        <v>0</v>
      </c>
      <c r="W526" s="33">
        <v>0</v>
      </c>
      <c r="X526" s="33">
        <v>0</v>
      </c>
      <c r="Y526" s="33">
        <v>0</v>
      </c>
      <c r="DA526" s="60" t="s">
        <v>4355</v>
      </c>
    </row>
    <row r="528" spans="1:105" ht="12" customHeight="1" x14ac:dyDescent="0.25">
      <c r="A528" s="116" t="str">
        <f>RES_hh_SLD!$A$469</f>
        <v>Final energy consumption per surface area in new and renovated households (kWh / sqm)</v>
      </c>
      <c r="B528" s="118"/>
      <c r="C528" s="118">
        <f t="shared" ref="C528:Q528" si="261">C529+C532+C534+C547</f>
        <v>172.69323391387067</v>
      </c>
      <c r="D528" s="118">
        <f t="shared" si="261"/>
        <v>142.00590058032387</v>
      </c>
      <c r="E528" s="118">
        <f t="shared" si="261"/>
        <v>158.33561260918151</v>
      </c>
      <c r="F528" s="118">
        <f t="shared" si="261"/>
        <v>144.28335555134731</v>
      </c>
      <c r="G528" s="118">
        <f t="shared" si="261"/>
        <v>125.67157118670757</v>
      </c>
      <c r="H528" s="118">
        <f t="shared" si="261"/>
        <v>107.70211864773347</v>
      </c>
      <c r="I528" s="118">
        <f t="shared" si="261"/>
        <v>131.06406905225873</v>
      </c>
      <c r="J528" s="118">
        <f t="shared" si="261"/>
        <v>125.4678667378984</v>
      </c>
      <c r="K528" s="118">
        <f t="shared" si="261"/>
        <v>114.83396059929325</v>
      </c>
      <c r="L528" s="118">
        <f t="shared" si="261"/>
        <v>139.8310012972706</v>
      </c>
      <c r="M528" s="118">
        <f t="shared" si="261"/>
        <v>99.93618199639792</v>
      </c>
      <c r="N528" s="118">
        <f t="shared" si="261"/>
        <v>108.00011265365305</v>
      </c>
      <c r="O528" s="118">
        <f t="shared" si="261"/>
        <v>115.98095496772402</v>
      </c>
      <c r="P528" s="118">
        <f t="shared" si="261"/>
        <v>84.915763969305701</v>
      </c>
      <c r="Q528" s="118">
        <f t="shared" si="261"/>
        <v>91.28079352966742</v>
      </c>
      <c r="R528" s="118">
        <f t="shared" ref="R528:V528" si="262">R529+R532+R534+R547</f>
        <v>93.949606463846607</v>
      </c>
      <c r="S528" s="118">
        <f t="shared" si="262"/>
        <v>83.409450866060183</v>
      </c>
      <c r="T528" s="118">
        <f t="shared" si="262"/>
        <v>76.172442823881511</v>
      </c>
      <c r="U528" s="118">
        <f t="shared" si="262"/>
        <v>70.884330293400964</v>
      </c>
      <c r="V528" s="118">
        <f t="shared" si="262"/>
        <v>59.890605757230517</v>
      </c>
      <c r="W528" s="118">
        <f t="shared" ref="W528:Y528" si="263">W529+W532+W534+W547</f>
        <v>60.847542706127697</v>
      </c>
      <c r="X528" s="118">
        <f t="shared" si="263"/>
        <v>46.439927675663355</v>
      </c>
      <c r="Y528" s="118">
        <f t="shared" si="263"/>
        <v>39.000366319941094</v>
      </c>
      <c r="DA528" s="129" t="s">
        <v>4501</v>
      </c>
    </row>
    <row r="529" spans="1:105" ht="12" customHeight="1" x14ac:dyDescent="0.25">
      <c r="A529" s="121" t="s">
        <v>57</v>
      </c>
      <c r="B529" s="123"/>
      <c r="C529" s="123">
        <f t="shared" ref="C529:Q529" si="264">SUM(C530:C531)</f>
        <v>155.81461970287995</v>
      </c>
      <c r="D529" s="123">
        <f t="shared" si="264"/>
        <v>125.05862965804043</v>
      </c>
      <c r="E529" s="123">
        <f t="shared" si="264"/>
        <v>141.05052898102107</v>
      </c>
      <c r="F529" s="123">
        <f t="shared" si="264"/>
        <v>125.85452507197441</v>
      </c>
      <c r="G529" s="123">
        <f t="shared" si="264"/>
        <v>106.69794376337951</v>
      </c>
      <c r="H529" s="123">
        <f t="shared" si="264"/>
        <v>88.191784918461494</v>
      </c>
      <c r="I529" s="123">
        <f t="shared" si="264"/>
        <v>111.7398981014863</v>
      </c>
      <c r="J529" s="123">
        <f t="shared" si="264"/>
        <v>107.4660131637395</v>
      </c>
      <c r="K529" s="123">
        <f t="shared" si="264"/>
        <v>96.435225861475615</v>
      </c>
      <c r="L529" s="123">
        <f t="shared" si="264"/>
        <v>121.37966230510101</v>
      </c>
      <c r="M529" s="123">
        <f t="shared" si="264"/>
        <v>82.065829337388323</v>
      </c>
      <c r="N529" s="123">
        <f t="shared" si="264"/>
        <v>89.585371606539553</v>
      </c>
      <c r="O529" s="123">
        <f t="shared" si="264"/>
        <v>98.120309821933219</v>
      </c>
      <c r="P529" s="123">
        <f t="shared" si="264"/>
        <v>67.041277438343698</v>
      </c>
      <c r="Q529" s="123">
        <f t="shared" si="264"/>
        <v>74.079090815960029</v>
      </c>
      <c r="R529" s="123">
        <f t="shared" ref="R529:V529" si="265">SUM(R530:R531)</f>
        <v>76.565987575916239</v>
      </c>
      <c r="S529" s="123">
        <f t="shared" si="265"/>
        <v>66.321703724387831</v>
      </c>
      <c r="T529" s="123">
        <f t="shared" si="265"/>
        <v>59.45840458639308</v>
      </c>
      <c r="U529" s="123">
        <f t="shared" si="265"/>
        <v>54.273289508791592</v>
      </c>
      <c r="V529" s="123">
        <f t="shared" si="265"/>
        <v>45.346860698903029</v>
      </c>
      <c r="W529" s="123">
        <f t="shared" ref="W529:Y529" si="266">SUM(W530:W531)</f>
        <v>47.804225730206447</v>
      </c>
      <c r="X529" s="123">
        <f t="shared" si="266"/>
        <v>35.636913618773754</v>
      </c>
      <c r="Y529" s="123">
        <f t="shared" si="266"/>
        <v>28.843024147835894</v>
      </c>
      <c r="DA529" s="130" t="s">
        <v>4502</v>
      </c>
    </row>
    <row r="530" spans="1:105" ht="12" customHeight="1" x14ac:dyDescent="0.25">
      <c r="A530" s="97" t="s">
        <v>199</v>
      </c>
      <c r="B530" s="99"/>
      <c r="C530" s="99">
        <v>154.96538756152779</v>
      </c>
      <c r="D530" s="99">
        <v>124.38027771460141</v>
      </c>
      <c r="E530" s="99">
        <v>140.28375393242385</v>
      </c>
      <c r="F530" s="99">
        <v>125.15752440182115</v>
      </c>
      <c r="G530" s="99">
        <v>106.10521521160672</v>
      </c>
      <c r="H530" s="99">
        <v>87.703625704881276</v>
      </c>
      <c r="I530" s="99">
        <v>111.11838664666975</v>
      </c>
      <c r="J530" s="99">
        <v>106.85891225263939</v>
      </c>
      <c r="K530" s="99">
        <v>95.88760473996382</v>
      </c>
      <c r="L530" s="99">
        <v>120.68759583597499</v>
      </c>
      <c r="M530" s="99">
        <v>81.596865636328744</v>
      </c>
      <c r="N530" s="99">
        <v>89.071040693655277</v>
      </c>
      <c r="O530" s="99">
        <v>97.555911251371072</v>
      </c>
      <c r="P530" s="99">
        <v>66.654723204121808</v>
      </c>
      <c r="Q530" s="99">
        <v>73.650847442377682</v>
      </c>
      <c r="R530" s="99">
        <v>76.118276536121442</v>
      </c>
      <c r="S530" s="99">
        <v>65.929442997957437</v>
      </c>
      <c r="T530" s="99">
        <v>59.101417223426637</v>
      </c>
      <c r="U530" s="99">
        <v>53.941235146574428</v>
      </c>
      <c r="V530" s="99">
        <v>45.078112478343549</v>
      </c>
      <c r="W530" s="99">
        <v>47.516243458571317</v>
      </c>
      <c r="X530" s="99">
        <v>35.428286614408215</v>
      </c>
      <c r="Y530" s="99">
        <v>28.673787369761847</v>
      </c>
      <c r="DA530" s="63" t="s">
        <v>4503</v>
      </c>
    </row>
    <row r="531" spans="1:105" ht="12" customHeight="1" x14ac:dyDescent="0.25">
      <c r="A531" s="97" t="s">
        <v>53</v>
      </c>
      <c r="B531" s="99"/>
      <c r="C531" s="99">
        <v>0.84923214135216762</v>
      </c>
      <c r="D531" s="99">
        <v>0.67835194343903005</v>
      </c>
      <c r="E531" s="99">
        <v>0.76677504859723011</v>
      </c>
      <c r="F531" s="99">
        <v>0.69700067015325873</v>
      </c>
      <c r="G531" s="99">
        <v>0.59272855177279082</v>
      </c>
      <c r="H531" s="99">
        <v>0.4881592135802193</v>
      </c>
      <c r="I531" s="99">
        <v>0.62151145481654935</v>
      </c>
      <c r="J531" s="99">
        <v>0.6071009111001161</v>
      </c>
      <c r="K531" s="99">
        <v>0.54762112151180076</v>
      </c>
      <c r="L531" s="99">
        <v>0.69206646912601733</v>
      </c>
      <c r="M531" s="99">
        <v>0.46896370105957363</v>
      </c>
      <c r="N531" s="99">
        <v>0.51433091288426924</v>
      </c>
      <c r="O531" s="99">
        <v>0.56439857056214415</v>
      </c>
      <c r="P531" s="99">
        <v>0.38655423422189195</v>
      </c>
      <c r="Q531" s="99">
        <v>0.42824337358235254</v>
      </c>
      <c r="R531" s="99">
        <v>0.44771103979480031</v>
      </c>
      <c r="S531" s="99">
        <v>0.39226072643039567</v>
      </c>
      <c r="T531" s="99">
        <v>0.35698736296643951</v>
      </c>
      <c r="U531" s="99">
        <v>0.33205436221716378</v>
      </c>
      <c r="V531" s="99">
        <v>0.26874822055948167</v>
      </c>
      <c r="W531" s="99">
        <v>0.28798227163513268</v>
      </c>
      <c r="X531" s="99">
        <v>0.20862700436553622</v>
      </c>
      <c r="Y531" s="99">
        <v>0.16923677807404741</v>
      </c>
      <c r="DA531" s="63" t="s">
        <v>4504</v>
      </c>
    </row>
    <row r="532" spans="1:105" ht="12" customHeight="1" x14ac:dyDescent="0.25">
      <c r="A532" s="121" t="s">
        <v>92</v>
      </c>
      <c r="B532" s="123"/>
      <c r="C532" s="123">
        <f t="shared" ref="C532:Y532" si="267">C533</f>
        <v>3.9154817967376805E-2</v>
      </c>
      <c r="D532" s="123">
        <f t="shared" si="267"/>
        <v>1.3173909785091219E-2</v>
      </c>
      <c r="E532" s="123">
        <f t="shared" si="267"/>
        <v>4.3591292103295202E-2</v>
      </c>
      <c r="F532" s="123">
        <f t="shared" si="267"/>
        <v>1.9005323568853996E-2</v>
      </c>
      <c r="G532" s="123">
        <f t="shared" si="267"/>
        <v>0.11953165949502471</v>
      </c>
      <c r="H532" s="123">
        <f t="shared" si="267"/>
        <v>0.31167029354727532</v>
      </c>
      <c r="I532" s="123">
        <f t="shared" si="267"/>
        <v>9.536271362994482E-2</v>
      </c>
      <c r="J532" s="123">
        <f t="shared" si="267"/>
        <v>8.6998624245557529E-2</v>
      </c>
      <c r="K532" s="123">
        <f t="shared" si="267"/>
        <v>2.0006242106186751E-2</v>
      </c>
      <c r="L532" s="123">
        <f t="shared" si="267"/>
        <v>0.10815056000520144</v>
      </c>
      <c r="M532" s="123">
        <f t="shared" si="267"/>
        <v>1.6252844496646549E-2</v>
      </c>
      <c r="N532" s="123">
        <f t="shared" si="267"/>
        <v>9.2050726618684159E-2</v>
      </c>
      <c r="O532" s="123">
        <f t="shared" si="267"/>
        <v>0.15354923797550987</v>
      </c>
      <c r="P532" s="123">
        <f t="shared" si="267"/>
        <v>8.4234870785278013E-2</v>
      </c>
      <c r="Q532" s="123">
        <f t="shared" si="267"/>
        <v>5.4417171551279342E-2</v>
      </c>
      <c r="R532" s="123">
        <f t="shared" si="267"/>
        <v>8.449223510957915E-2</v>
      </c>
      <c r="S532" s="123">
        <f t="shared" si="267"/>
        <v>7.7866963188409299E-2</v>
      </c>
      <c r="T532" s="123">
        <f t="shared" si="267"/>
        <v>3.7442504672780305E-2</v>
      </c>
      <c r="U532" s="123">
        <f t="shared" si="267"/>
        <v>0.24644499442826073</v>
      </c>
      <c r="V532" s="123">
        <f t="shared" si="267"/>
        <v>0.38251421828664206</v>
      </c>
      <c r="W532" s="123">
        <f t="shared" si="267"/>
        <v>0.23063288425056436</v>
      </c>
      <c r="X532" s="123">
        <f t="shared" si="267"/>
        <v>0.17759322062584079</v>
      </c>
      <c r="Y532" s="123">
        <f t="shared" si="267"/>
        <v>0.17967857776404941</v>
      </c>
      <c r="DA532" s="130" t="s">
        <v>4505</v>
      </c>
    </row>
    <row r="533" spans="1:105" ht="12" customHeight="1" x14ac:dyDescent="0.25">
      <c r="A533" s="97" t="s">
        <v>53</v>
      </c>
      <c r="B533" s="99"/>
      <c r="C533" s="99">
        <f>RES_hhdet_in_fecs!C86</f>
        <v>3.9154817967376805E-2</v>
      </c>
      <c r="D533" s="99">
        <f>RES_hhdet_in_fecs!D86</f>
        <v>1.3173909785091219E-2</v>
      </c>
      <c r="E533" s="99">
        <f>RES_hhdet_in_fecs!E86</f>
        <v>4.3591292103295202E-2</v>
      </c>
      <c r="F533" s="99">
        <f>RES_hhdet_in_fecs!F86</f>
        <v>1.9005323568853996E-2</v>
      </c>
      <c r="G533" s="99">
        <f>RES_hhdet_in_fecs!G86</f>
        <v>0.11953165949502471</v>
      </c>
      <c r="H533" s="99">
        <f>RES_hhdet_in_fecs!H86</f>
        <v>0.31167029354727532</v>
      </c>
      <c r="I533" s="99">
        <f>RES_hhdet_in_fecs!I86</f>
        <v>9.536271362994482E-2</v>
      </c>
      <c r="J533" s="99">
        <f>RES_hhdet_in_fecs!J86</f>
        <v>8.6998624245557529E-2</v>
      </c>
      <c r="K533" s="99">
        <f>RES_hhdet_in_fecs!K86</f>
        <v>2.0006242106186751E-2</v>
      </c>
      <c r="L533" s="99">
        <f>RES_hhdet_in_fecs!L86</f>
        <v>0.10815056000520144</v>
      </c>
      <c r="M533" s="99">
        <f>RES_hhdet_in_fecs!M86</f>
        <v>1.6252844496646549E-2</v>
      </c>
      <c r="N533" s="99">
        <f>RES_hhdet_in_fecs!N86</f>
        <v>9.2050726618684159E-2</v>
      </c>
      <c r="O533" s="99">
        <f>RES_hhdet_in_fecs!O86</f>
        <v>0.15354923797550987</v>
      </c>
      <c r="P533" s="99">
        <f>RES_hhdet_in_fecs!P86</f>
        <v>8.4234870785278013E-2</v>
      </c>
      <c r="Q533" s="99">
        <f>RES_hhdet_in_fecs!Q86</f>
        <v>5.4417171551279342E-2</v>
      </c>
      <c r="R533" s="99">
        <f>RES_hhdet_in_fecs!R86</f>
        <v>8.449223510957915E-2</v>
      </c>
      <c r="S533" s="99">
        <f>RES_hhdet_in_fecs!S86</f>
        <v>7.7866963188409299E-2</v>
      </c>
      <c r="T533" s="99">
        <f>RES_hhdet_in_fecs!T86</f>
        <v>3.7442504672780305E-2</v>
      </c>
      <c r="U533" s="99">
        <f>RES_hhdet_in_fecs!U86</f>
        <v>0.24644499442826073</v>
      </c>
      <c r="V533" s="99">
        <f>RES_hhdet_in_fecs!V86</f>
        <v>0.38251421828664206</v>
      </c>
      <c r="W533" s="99">
        <f>RES_hhdet_in_fecs!W86</f>
        <v>0.23063288425056436</v>
      </c>
      <c r="X533" s="99">
        <f>RES_hhdet_in_fecs!X86</f>
        <v>0.17759322062584079</v>
      </c>
      <c r="Y533" s="99">
        <f>RES_hhdet_in_fecs!Y86</f>
        <v>0.17967857776404941</v>
      </c>
      <c r="DA533" s="63" t="s">
        <v>4506</v>
      </c>
    </row>
    <row r="534" spans="1:105" ht="12" customHeight="1" x14ac:dyDescent="0.25">
      <c r="A534" s="121" t="s">
        <v>55</v>
      </c>
      <c r="B534" s="123"/>
      <c r="C534" s="123">
        <v>14.408040738107657</v>
      </c>
      <c r="D534" s="123">
        <v>14.544970825363633</v>
      </c>
      <c r="E534" s="123">
        <v>14.651031294224275</v>
      </c>
      <c r="F534" s="123">
        <v>15.793419534499456</v>
      </c>
      <c r="G534" s="123">
        <v>16.134402085594797</v>
      </c>
      <c r="H534" s="123">
        <v>16.550182995504663</v>
      </c>
      <c r="I534" s="123">
        <v>16.620682526212825</v>
      </c>
      <c r="J534" s="123">
        <v>15.642108519417668</v>
      </c>
      <c r="K534" s="123">
        <v>16.021181035004087</v>
      </c>
      <c r="L534" s="123">
        <v>16.025094419595963</v>
      </c>
      <c r="M534" s="123">
        <v>15.678947249222562</v>
      </c>
      <c r="N534" s="123">
        <v>16.074903450888858</v>
      </c>
      <c r="O534" s="123">
        <v>15.458755811243311</v>
      </c>
      <c r="P534" s="123">
        <v>15.505170883957875</v>
      </c>
      <c r="Q534" s="123">
        <v>14.778878816312488</v>
      </c>
      <c r="R534" s="123">
        <v>14.953478638237305</v>
      </c>
      <c r="S534" s="123">
        <v>14.700119104418436</v>
      </c>
      <c r="T534" s="123">
        <v>14.418495447674639</v>
      </c>
      <c r="U534" s="123">
        <v>14.147900921099511</v>
      </c>
      <c r="V534" s="123">
        <v>11.878494199295718</v>
      </c>
      <c r="W534" s="123">
        <v>10.606499285314282</v>
      </c>
      <c r="X534" s="123">
        <v>8.9925442660995607</v>
      </c>
      <c r="Y534" s="123">
        <v>8.3496152546223872</v>
      </c>
      <c r="DA534" s="130" t="s">
        <v>4507</v>
      </c>
    </row>
    <row r="535" spans="1:105" ht="12" customHeight="1" x14ac:dyDescent="0.25">
      <c r="A535" s="97" t="s">
        <v>132</v>
      </c>
      <c r="B535" s="99"/>
      <c r="C535" s="99">
        <v>15.640988659253834</v>
      </c>
      <c r="D535" s="99">
        <v>13.283152404304669</v>
      </c>
      <c r="E535" s="99">
        <v>14.251367709277538</v>
      </c>
      <c r="F535" s="99">
        <v>15.791562012162009</v>
      </c>
      <c r="G535" s="99">
        <v>14.100921132704636</v>
      </c>
      <c r="H535" s="99">
        <v>12.851280927613749</v>
      </c>
      <c r="I535" s="99">
        <v>17.625639127280817</v>
      </c>
      <c r="J535" s="99">
        <v>15.145723465459705</v>
      </c>
      <c r="K535" s="99">
        <v>15.122725380433806</v>
      </c>
      <c r="L535" s="99">
        <v>16.641718127928367</v>
      </c>
      <c r="M535" s="99">
        <v>14.197418659867733</v>
      </c>
      <c r="N535" s="99">
        <v>15.037835955007035</v>
      </c>
      <c r="O535" s="99">
        <v>15.172293279681814</v>
      </c>
      <c r="P535" s="99">
        <v>14.373719384170144</v>
      </c>
      <c r="Q535" s="99">
        <v>13.75584477411808</v>
      </c>
      <c r="R535" s="99">
        <v>13.839335941888322</v>
      </c>
      <c r="S535" s="99">
        <v>14.102860518503627</v>
      </c>
      <c r="T535" s="99">
        <v>14.78724408588589</v>
      </c>
      <c r="U535" s="99">
        <v>13.94415081824557</v>
      </c>
      <c r="V535" s="99">
        <v>10.266771796480212</v>
      </c>
      <c r="W535" s="99">
        <v>9.0819337576781223</v>
      </c>
      <c r="X535" s="99">
        <v>11.617714450369158</v>
      </c>
      <c r="Y535" s="99">
        <v>9.3355976503887081</v>
      </c>
      <c r="DA535" s="63" t="s">
        <v>4508</v>
      </c>
    </row>
    <row r="536" spans="1:105" ht="12" customHeight="1" x14ac:dyDescent="0.25">
      <c r="A536" s="97" t="s">
        <v>131</v>
      </c>
      <c r="B536" s="99"/>
      <c r="C536" s="99">
        <v>0</v>
      </c>
      <c r="D536" s="99">
        <v>0</v>
      </c>
      <c r="E536" s="99">
        <v>0</v>
      </c>
      <c r="F536" s="99">
        <v>0</v>
      </c>
      <c r="G536" s="99">
        <v>0</v>
      </c>
      <c r="H536" s="99">
        <v>0</v>
      </c>
      <c r="I536" s="99">
        <v>0</v>
      </c>
      <c r="J536" s="99">
        <v>0</v>
      </c>
      <c r="K536" s="99">
        <v>12.542331059043393</v>
      </c>
      <c r="L536" s="99">
        <v>13.963630932811489</v>
      </c>
      <c r="M536" s="99">
        <v>0</v>
      </c>
      <c r="N536" s="99">
        <v>0</v>
      </c>
      <c r="O536" s="99">
        <v>0</v>
      </c>
      <c r="P536" s="99">
        <v>0</v>
      </c>
      <c r="Q536" s="99">
        <v>0</v>
      </c>
      <c r="R536" s="99">
        <v>12.108847745713126</v>
      </c>
      <c r="S536" s="99">
        <v>12.539481556646365</v>
      </c>
      <c r="T536" s="99">
        <v>13.174219510801995</v>
      </c>
      <c r="U536" s="99">
        <v>12.545916242196856</v>
      </c>
      <c r="V536" s="99">
        <v>9.1123637010937077</v>
      </c>
      <c r="W536" s="99">
        <v>8.0866099458446286</v>
      </c>
      <c r="X536" s="99">
        <v>10.62652785632547</v>
      </c>
      <c r="Y536" s="99">
        <v>8.6066583961384939</v>
      </c>
      <c r="DA536" s="63" t="s">
        <v>4509</v>
      </c>
    </row>
    <row r="537" spans="1:105" ht="12" customHeight="1" x14ac:dyDescent="0.25">
      <c r="A537" s="100" t="s">
        <v>199</v>
      </c>
      <c r="B537" s="102"/>
      <c r="C537" s="102">
        <v>0</v>
      </c>
      <c r="D537" s="102">
        <v>0</v>
      </c>
      <c r="E537" s="102">
        <v>0</v>
      </c>
      <c r="F537" s="102">
        <v>0</v>
      </c>
      <c r="G537" s="102">
        <v>0</v>
      </c>
      <c r="H537" s="102">
        <v>0</v>
      </c>
      <c r="I537" s="102">
        <v>0</v>
      </c>
      <c r="J537" s="102">
        <v>0</v>
      </c>
      <c r="K537" s="102">
        <v>6.2264346803600992</v>
      </c>
      <c r="L537" s="102">
        <v>6.9051589640532587</v>
      </c>
      <c r="M537" s="102">
        <v>0</v>
      </c>
      <c r="N537" s="102">
        <v>0</v>
      </c>
      <c r="O537" s="102">
        <v>0</v>
      </c>
      <c r="P537" s="102">
        <v>0</v>
      </c>
      <c r="Q537" s="102">
        <v>0</v>
      </c>
      <c r="R537" s="102">
        <v>5.7059366481577429</v>
      </c>
      <c r="S537" s="102">
        <v>6.1596453959908652</v>
      </c>
      <c r="T537" s="102">
        <v>5.8927308516325025</v>
      </c>
      <c r="U537" s="102">
        <v>5.5788463467745766</v>
      </c>
      <c r="V537" s="102">
        <v>2.9016980325235227</v>
      </c>
      <c r="W537" s="102">
        <v>2.2944069908425444</v>
      </c>
      <c r="X537" s="102">
        <v>4.0910017147400772</v>
      </c>
      <c r="Y537" s="102">
        <v>3.6115607571745216</v>
      </c>
      <c r="DA537" s="131" t="s">
        <v>4510</v>
      </c>
    </row>
    <row r="538" spans="1:105" ht="12" customHeight="1" x14ac:dyDescent="0.25">
      <c r="A538" s="103" t="s">
        <v>52</v>
      </c>
      <c r="B538" s="105"/>
      <c r="C538" s="105">
        <v>0</v>
      </c>
      <c r="D538" s="105">
        <v>0</v>
      </c>
      <c r="E538" s="105">
        <v>0</v>
      </c>
      <c r="F538" s="105">
        <v>0</v>
      </c>
      <c r="G538" s="105">
        <v>0</v>
      </c>
      <c r="H538" s="105">
        <v>0</v>
      </c>
      <c r="I538" s="105">
        <v>0</v>
      </c>
      <c r="J538" s="105">
        <v>0</v>
      </c>
      <c r="K538" s="105">
        <v>6.3158963786832949</v>
      </c>
      <c r="L538" s="105">
        <v>7.0584719687582291</v>
      </c>
      <c r="M538" s="105">
        <v>0</v>
      </c>
      <c r="N538" s="105">
        <v>0</v>
      </c>
      <c r="O538" s="105">
        <v>0</v>
      </c>
      <c r="P538" s="105">
        <v>0</v>
      </c>
      <c r="Q538" s="105">
        <v>0</v>
      </c>
      <c r="R538" s="105">
        <v>6.4029110975553829</v>
      </c>
      <c r="S538" s="105">
        <v>6.3798361606554979</v>
      </c>
      <c r="T538" s="105">
        <v>7.2814886591694945</v>
      </c>
      <c r="U538" s="105">
        <v>6.9670698954222807</v>
      </c>
      <c r="V538" s="105">
        <v>6.2106656685701855</v>
      </c>
      <c r="W538" s="105">
        <v>5.7922029550020842</v>
      </c>
      <c r="X538" s="105">
        <v>6.5355261415853922</v>
      </c>
      <c r="Y538" s="105">
        <v>4.9950976389639701</v>
      </c>
      <c r="DA538" s="132" t="s">
        <v>4511</v>
      </c>
    </row>
    <row r="539" spans="1:105" ht="12" customHeight="1" x14ac:dyDescent="0.25">
      <c r="A539" s="106" t="s">
        <v>124</v>
      </c>
      <c r="B539" s="102"/>
      <c r="C539" s="102">
        <v>15.949596819535383</v>
      </c>
      <c r="D539" s="102">
        <v>15.989955083924965</v>
      </c>
      <c r="E539" s="102">
        <v>15.754017539724879</v>
      </c>
      <c r="F539" s="102">
        <v>16.921501628986533</v>
      </c>
      <c r="G539" s="102">
        <v>17.477298755872667</v>
      </c>
      <c r="H539" s="102">
        <v>18.618627339578712</v>
      </c>
      <c r="I539" s="102">
        <v>18.625110058066795</v>
      </c>
      <c r="J539" s="102">
        <v>17.30395922373507</v>
      </c>
      <c r="K539" s="102">
        <v>18.596960502147333</v>
      </c>
      <c r="L539" s="102">
        <v>18.194882953753229</v>
      </c>
      <c r="M539" s="102">
        <v>17.752464362592985</v>
      </c>
      <c r="N539" s="102">
        <v>17.448167438025258</v>
      </c>
      <c r="O539" s="102">
        <v>16.74846357274668</v>
      </c>
      <c r="P539" s="102">
        <v>17.414491135209317</v>
      </c>
      <c r="Q539" s="102">
        <v>15.402909515284909</v>
      </c>
      <c r="R539" s="102">
        <v>16.47709544378678</v>
      </c>
      <c r="S539" s="102">
        <v>15.529691819252433</v>
      </c>
      <c r="T539" s="102">
        <v>14.54233092344217</v>
      </c>
      <c r="U539" s="102">
        <v>14.228747043387513</v>
      </c>
      <c r="V539" s="102">
        <v>12.105361764987741</v>
      </c>
      <c r="W539" s="102">
        <v>10.821773569951135</v>
      </c>
      <c r="X539" s="102">
        <v>10.061788675904857</v>
      </c>
      <c r="Y539" s="102">
        <v>9.1120016636153522</v>
      </c>
      <c r="DA539" s="131" t="s">
        <v>4512</v>
      </c>
    </row>
    <row r="540" spans="1:105" ht="12" customHeight="1" x14ac:dyDescent="0.25">
      <c r="A540" s="107" t="s">
        <v>123</v>
      </c>
      <c r="B540" s="105"/>
      <c r="C540" s="105">
        <v>0</v>
      </c>
      <c r="D540" s="105">
        <v>0</v>
      </c>
      <c r="E540" s="105">
        <v>0</v>
      </c>
      <c r="F540" s="105">
        <v>0</v>
      </c>
      <c r="G540" s="105">
        <v>13.411474519582434</v>
      </c>
      <c r="H540" s="105">
        <v>14.362875166287109</v>
      </c>
      <c r="I540" s="105">
        <v>14.579391509059489</v>
      </c>
      <c r="J540" s="105">
        <v>13.331366903244273</v>
      </c>
      <c r="K540" s="105">
        <v>14.468746633966733</v>
      </c>
      <c r="L540" s="105">
        <v>14.219678342465318</v>
      </c>
      <c r="M540" s="105">
        <v>13.86914284316188</v>
      </c>
      <c r="N540" s="105">
        <v>13.798833048656157</v>
      </c>
      <c r="O540" s="105">
        <v>13.101049490397342</v>
      </c>
      <c r="P540" s="105">
        <v>13.828623364995089</v>
      </c>
      <c r="Q540" s="105">
        <v>12.600495515759484</v>
      </c>
      <c r="R540" s="105">
        <v>13.970413788754668</v>
      </c>
      <c r="S540" s="105">
        <v>13.396574827194145</v>
      </c>
      <c r="T540" s="105">
        <v>12.524662447003355</v>
      </c>
      <c r="U540" s="105">
        <v>12.34823693075125</v>
      </c>
      <c r="V540" s="105">
        <v>10.261638234748384</v>
      </c>
      <c r="W540" s="105">
        <v>9.1564707302886799</v>
      </c>
      <c r="X540" s="105">
        <v>8.7861215653273206</v>
      </c>
      <c r="Y540" s="105">
        <v>8.0267641145275146</v>
      </c>
      <c r="DA540" s="132" t="s">
        <v>4513</v>
      </c>
    </row>
    <row r="541" spans="1:105" ht="12" customHeight="1" x14ac:dyDescent="0.25">
      <c r="A541" s="108" t="s">
        <v>50</v>
      </c>
      <c r="B541" s="99"/>
      <c r="C541" s="99">
        <v>0</v>
      </c>
      <c r="D541" s="99">
        <v>0</v>
      </c>
      <c r="E541" s="99">
        <v>0</v>
      </c>
      <c r="F541" s="99">
        <v>0</v>
      </c>
      <c r="G541" s="99">
        <v>7.1135119925294319</v>
      </c>
      <c r="H541" s="99">
        <v>7.6934957537619351</v>
      </c>
      <c r="I541" s="99">
        <v>8.1540356244705308</v>
      </c>
      <c r="J541" s="99">
        <v>6.9127157462144186</v>
      </c>
      <c r="K541" s="99">
        <v>7.6688560698030139</v>
      </c>
      <c r="L541" s="99">
        <v>7.5520021922528056</v>
      </c>
      <c r="M541" s="99">
        <v>7.0960968383468082</v>
      </c>
      <c r="N541" s="99">
        <v>7.0087607043821647</v>
      </c>
      <c r="O541" s="99">
        <v>5.6136321319025573</v>
      </c>
      <c r="P541" s="99">
        <v>5.457176342597525</v>
      </c>
      <c r="Q541" s="99">
        <v>5.232961085062219</v>
      </c>
      <c r="R541" s="99">
        <v>6.8103097857602801</v>
      </c>
      <c r="S541" s="99">
        <v>6.7952059868948593</v>
      </c>
      <c r="T541" s="99">
        <v>5.8034795301353403</v>
      </c>
      <c r="U541" s="99">
        <v>5.7000584285609666</v>
      </c>
      <c r="V541" s="99">
        <v>3.4128470197205658</v>
      </c>
      <c r="W541" s="99">
        <v>2.7098520539252475</v>
      </c>
      <c r="X541" s="99">
        <v>3.5163913743266995</v>
      </c>
      <c r="Y541" s="99">
        <v>3.5216918693344539</v>
      </c>
      <c r="DA541" s="63" t="s">
        <v>4514</v>
      </c>
    </row>
    <row r="542" spans="1:105" ht="12" customHeight="1" x14ac:dyDescent="0.25">
      <c r="A542" s="108" t="s">
        <v>52</v>
      </c>
      <c r="B542" s="99"/>
      <c r="C542" s="99">
        <v>0</v>
      </c>
      <c r="D542" s="99">
        <v>0</v>
      </c>
      <c r="E542" s="99">
        <v>0</v>
      </c>
      <c r="F542" s="99">
        <v>0</v>
      </c>
      <c r="G542" s="99">
        <v>6.2979625270530049</v>
      </c>
      <c r="H542" s="99">
        <v>6.6693794125251769</v>
      </c>
      <c r="I542" s="99">
        <v>6.4253558845889609</v>
      </c>
      <c r="J542" s="99">
        <v>6.418651157029851</v>
      </c>
      <c r="K542" s="99">
        <v>6.7998905641637188</v>
      </c>
      <c r="L542" s="99">
        <v>6.6676761502125128</v>
      </c>
      <c r="M542" s="99">
        <v>6.7730460048150736</v>
      </c>
      <c r="N542" s="99">
        <v>6.790072344273991</v>
      </c>
      <c r="O542" s="99">
        <v>7.4874173584947856</v>
      </c>
      <c r="P542" s="99">
        <v>8.3714470223975628</v>
      </c>
      <c r="Q542" s="99">
        <v>7.3675344306972645</v>
      </c>
      <c r="R542" s="99">
        <v>7.1601040029943883</v>
      </c>
      <c r="S542" s="99">
        <v>6.6013688402992843</v>
      </c>
      <c r="T542" s="99">
        <v>6.7211829168680133</v>
      </c>
      <c r="U542" s="99">
        <v>6.6481785021902828</v>
      </c>
      <c r="V542" s="99">
        <v>6.8487912150278181</v>
      </c>
      <c r="W542" s="99">
        <v>6.4466186763634328</v>
      </c>
      <c r="X542" s="99">
        <v>5.2697301910006207</v>
      </c>
      <c r="Y542" s="99">
        <v>4.5050722451930607</v>
      </c>
      <c r="DA542" s="63" t="s">
        <v>4515</v>
      </c>
    </row>
    <row r="543" spans="1:105" ht="12" customHeight="1" x14ac:dyDescent="0.25">
      <c r="A543" s="106" t="s">
        <v>122</v>
      </c>
      <c r="B543" s="102"/>
      <c r="C543" s="102">
        <v>14.354856841041506</v>
      </c>
      <c r="D543" s="102">
        <v>14.437134771732373</v>
      </c>
      <c r="E543" s="102">
        <v>14.570086568447906</v>
      </c>
      <c r="F543" s="102">
        <v>15.238895678473698</v>
      </c>
      <c r="G543" s="102">
        <v>15.820270588691782</v>
      </c>
      <c r="H543" s="102">
        <v>16.486657213344717</v>
      </c>
      <c r="I543" s="102">
        <v>16.77337406527651</v>
      </c>
      <c r="J543" s="102">
        <v>15.867438005159197</v>
      </c>
      <c r="K543" s="102">
        <v>16.563818370463835</v>
      </c>
      <c r="L543" s="102">
        <v>16.099318837016288</v>
      </c>
      <c r="M543" s="102">
        <v>15.616435624286495</v>
      </c>
      <c r="N543" s="102">
        <v>16.014917562802893</v>
      </c>
      <c r="O543" s="102">
        <v>15.716544636638604</v>
      </c>
      <c r="P543" s="102">
        <v>15.823164267967133</v>
      </c>
      <c r="Q543" s="102">
        <v>15.36481297353107</v>
      </c>
      <c r="R543" s="102">
        <v>15.267958646750799</v>
      </c>
      <c r="S543" s="102">
        <v>15.116321214317185</v>
      </c>
      <c r="T543" s="102">
        <v>14.692190357606071</v>
      </c>
      <c r="U543" s="102">
        <v>14.377230438486592</v>
      </c>
      <c r="V543" s="102">
        <v>12.18037693555214</v>
      </c>
      <c r="W543" s="102">
        <v>10.981945571395801</v>
      </c>
      <c r="X543" s="102">
        <v>8.9020784121054461</v>
      </c>
      <c r="Y543" s="102">
        <v>8.3608599496459473</v>
      </c>
      <c r="DA543" s="131" t="s">
        <v>4516</v>
      </c>
    </row>
    <row r="544" spans="1:105" ht="12" customHeight="1" x14ac:dyDescent="0.25">
      <c r="A544" s="107" t="s">
        <v>121</v>
      </c>
      <c r="B544" s="105"/>
      <c r="C544" s="105">
        <v>11.563386563942441</v>
      </c>
      <c r="D544" s="105">
        <v>11.685176036788574</v>
      </c>
      <c r="E544" s="105">
        <v>11.840680757393256</v>
      </c>
      <c r="F544" s="105">
        <v>12.257051531300979</v>
      </c>
      <c r="G544" s="105">
        <v>12.778508092014739</v>
      </c>
      <c r="H544" s="105">
        <v>13.361698362593648</v>
      </c>
      <c r="I544" s="105">
        <v>13.747737490415274</v>
      </c>
      <c r="J544" s="105">
        <v>12.832311177076919</v>
      </c>
      <c r="K544" s="105">
        <v>13.487697912587532</v>
      </c>
      <c r="L544" s="105">
        <v>13.137884845413629</v>
      </c>
      <c r="M544" s="105">
        <v>12.701526026955809</v>
      </c>
      <c r="N544" s="105">
        <v>13.092970938792211</v>
      </c>
      <c r="O544" s="105">
        <v>12.635175342008964</v>
      </c>
      <c r="P544" s="105">
        <v>12.769575534422378</v>
      </c>
      <c r="Q544" s="105">
        <v>12.658527752484552</v>
      </c>
      <c r="R544" s="105">
        <v>12.956594645518438</v>
      </c>
      <c r="S544" s="105">
        <v>12.998628492055117</v>
      </c>
      <c r="T544" s="105">
        <v>12.557875787882237</v>
      </c>
      <c r="U544" s="105">
        <v>12.352069745258021</v>
      </c>
      <c r="V544" s="105">
        <v>10.184494623471071</v>
      </c>
      <c r="W544" s="105">
        <v>9.1651718034551166</v>
      </c>
      <c r="X544" s="105">
        <v>7.7490491224848208</v>
      </c>
      <c r="Y544" s="105">
        <v>7.3969787414658477</v>
      </c>
      <c r="DA544" s="132" t="s">
        <v>4517</v>
      </c>
    </row>
    <row r="545" spans="1:105" ht="12" customHeight="1" x14ac:dyDescent="0.25">
      <c r="A545" s="108" t="s">
        <v>53</v>
      </c>
      <c r="B545" s="99"/>
      <c r="C545" s="99">
        <v>5.8613002795407585</v>
      </c>
      <c r="D545" s="99">
        <v>6.0364594842587627</v>
      </c>
      <c r="E545" s="99">
        <v>6.2036444274954921</v>
      </c>
      <c r="F545" s="99">
        <v>6.0717246395016318</v>
      </c>
      <c r="G545" s="99">
        <v>6.4398089872038282</v>
      </c>
      <c r="H545" s="99">
        <v>6.81181810417125</v>
      </c>
      <c r="I545" s="99">
        <v>7.3458668818993562</v>
      </c>
      <c r="J545" s="99">
        <v>6.3439641909144635</v>
      </c>
      <c r="K545" s="99">
        <v>6.8385189481883346</v>
      </c>
      <c r="L545" s="99">
        <v>6.6837101223220579</v>
      </c>
      <c r="M545" s="99">
        <v>6.2400534723022743</v>
      </c>
      <c r="N545" s="99">
        <v>6.4309006121183447</v>
      </c>
      <c r="O545" s="99">
        <v>5.2685981801102812</v>
      </c>
      <c r="P545" s="99">
        <v>4.9553338150513628</v>
      </c>
      <c r="Q545" s="99">
        <v>5.2289894159813146</v>
      </c>
      <c r="R545" s="99">
        <v>6.3096785574628651</v>
      </c>
      <c r="S545" s="99">
        <v>6.6198902097185934</v>
      </c>
      <c r="T545" s="99">
        <v>5.8663145076223966</v>
      </c>
      <c r="U545" s="99">
        <v>5.7538879818607107</v>
      </c>
      <c r="V545" s="99">
        <v>3.426530808804344</v>
      </c>
      <c r="W545" s="99">
        <v>2.7312301692907872</v>
      </c>
      <c r="X545" s="99">
        <v>3.0838032427722983</v>
      </c>
      <c r="Y545" s="99">
        <v>3.2192323851179938</v>
      </c>
      <c r="DA545" s="63" t="s">
        <v>4518</v>
      </c>
    </row>
    <row r="546" spans="1:105" ht="12" customHeight="1" x14ac:dyDescent="0.25">
      <c r="A546" s="108" t="s">
        <v>52</v>
      </c>
      <c r="B546" s="99"/>
      <c r="C546" s="99">
        <v>5.7020862844016831</v>
      </c>
      <c r="D546" s="99">
        <v>5.6487165525298089</v>
      </c>
      <c r="E546" s="99">
        <v>5.6370363298977662</v>
      </c>
      <c r="F546" s="99">
        <v>6.1853268917993471</v>
      </c>
      <c r="G546" s="99">
        <v>6.3386991048109129</v>
      </c>
      <c r="H546" s="99">
        <v>6.5498802584223981</v>
      </c>
      <c r="I546" s="99">
        <v>6.4018706085159183</v>
      </c>
      <c r="J546" s="99">
        <v>6.4883469861624583</v>
      </c>
      <c r="K546" s="99">
        <v>6.6491789643992005</v>
      </c>
      <c r="L546" s="99">
        <v>6.4541747230915716</v>
      </c>
      <c r="M546" s="99">
        <v>6.4614725546535379</v>
      </c>
      <c r="N546" s="99">
        <v>6.6620703266738657</v>
      </c>
      <c r="O546" s="99">
        <v>7.3665771618986851</v>
      </c>
      <c r="P546" s="99">
        <v>7.8142417193710179</v>
      </c>
      <c r="Q546" s="99">
        <v>7.4295383365032395</v>
      </c>
      <c r="R546" s="99">
        <v>6.6469160880555744</v>
      </c>
      <c r="S546" s="99">
        <v>6.3787382823365224</v>
      </c>
      <c r="T546" s="99">
        <v>6.6915612802598385</v>
      </c>
      <c r="U546" s="99">
        <v>6.5981817633973128</v>
      </c>
      <c r="V546" s="99">
        <v>6.7579638146667262</v>
      </c>
      <c r="W546" s="99">
        <v>6.433941634164329</v>
      </c>
      <c r="X546" s="99">
        <v>4.6652458797125238</v>
      </c>
      <c r="Y546" s="99">
        <v>4.1777463563478525</v>
      </c>
      <c r="DA546" s="63" t="s">
        <v>4519</v>
      </c>
    </row>
    <row r="547" spans="1:105" ht="12" customHeight="1" x14ac:dyDescent="0.25">
      <c r="A547" s="121" t="s">
        <v>54</v>
      </c>
      <c r="B547" s="123"/>
      <c r="C547" s="123">
        <v>2.4314186549156802</v>
      </c>
      <c r="D547" s="123">
        <v>2.3891261871346967</v>
      </c>
      <c r="E547" s="123">
        <v>2.5904610418328771</v>
      </c>
      <c r="F547" s="123">
        <v>2.6164056213046094</v>
      </c>
      <c r="G547" s="123">
        <v>2.7196936782382308</v>
      </c>
      <c r="H547" s="123">
        <v>2.6484804402200215</v>
      </c>
      <c r="I547" s="123">
        <v>2.6081257109296669</v>
      </c>
      <c r="J547" s="123">
        <v>2.2727464304956744</v>
      </c>
      <c r="K547" s="123">
        <v>2.357547460707349</v>
      </c>
      <c r="L547" s="123">
        <v>2.3180940125684226</v>
      </c>
      <c r="M547" s="123">
        <v>2.1751525652903823</v>
      </c>
      <c r="N547" s="123">
        <v>2.2477868696059553</v>
      </c>
      <c r="O547" s="123">
        <v>2.2483400965719769</v>
      </c>
      <c r="P547" s="123">
        <v>2.285080776218845</v>
      </c>
      <c r="Q547" s="123">
        <v>2.3684067258436343</v>
      </c>
      <c r="R547" s="123">
        <v>2.3456480145834853</v>
      </c>
      <c r="S547" s="123">
        <v>2.3097610740655101</v>
      </c>
      <c r="T547" s="123">
        <v>2.258100285141019</v>
      </c>
      <c r="U547" s="123">
        <v>2.2166948690816026</v>
      </c>
      <c r="V547" s="123">
        <v>2.2827366407451297</v>
      </c>
      <c r="W547" s="123">
        <v>2.206184806356406</v>
      </c>
      <c r="X547" s="123">
        <v>1.6328765701642001</v>
      </c>
      <c r="Y547" s="123">
        <v>1.6280483397187606</v>
      </c>
      <c r="DA547" s="130" t="s">
        <v>4520</v>
      </c>
    </row>
    <row r="548" spans="1:105" ht="12" customHeight="1" x14ac:dyDescent="0.25">
      <c r="A548" s="97" t="s">
        <v>202</v>
      </c>
      <c r="B548" s="99"/>
      <c r="C548" s="99">
        <v>0</v>
      </c>
      <c r="D548" s="99">
        <v>0</v>
      </c>
      <c r="E548" s="99">
        <v>0</v>
      </c>
      <c r="F548" s="99">
        <v>0</v>
      </c>
      <c r="G548" s="99">
        <v>0</v>
      </c>
      <c r="H548" s="99">
        <v>0</v>
      </c>
      <c r="I548" s="99">
        <v>0</v>
      </c>
      <c r="J548" s="99">
        <v>0</v>
      </c>
      <c r="K548" s="99">
        <v>0</v>
      </c>
      <c r="L548" s="99">
        <v>0</v>
      </c>
      <c r="M548" s="99">
        <v>0</v>
      </c>
      <c r="N548" s="99">
        <v>0</v>
      </c>
      <c r="O548" s="99">
        <v>0</v>
      </c>
      <c r="P548" s="99">
        <v>0</v>
      </c>
      <c r="Q548" s="99">
        <v>0</v>
      </c>
      <c r="R548" s="99">
        <v>0</v>
      </c>
      <c r="S548" s="99">
        <v>0</v>
      </c>
      <c r="T548" s="99">
        <v>0</v>
      </c>
      <c r="U548" s="99">
        <v>0</v>
      </c>
      <c r="V548" s="99">
        <v>0</v>
      </c>
      <c r="W548" s="99">
        <v>0</v>
      </c>
      <c r="X548" s="99">
        <v>0</v>
      </c>
      <c r="Y548" s="99">
        <v>0</v>
      </c>
      <c r="DA548" s="63" t="s">
        <v>4521</v>
      </c>
    </row>
    <row r="549" spans="1:105" ht="12" customHeight="1" x14ac:dyDescent="0.25">
      <c r="A549" s="97" t="s">
        <v>50</v>
      </c>
      <c r="B549" s="99"/>
      <c r="C549" s="99">
        <v>2.951239808841446</v>
      </c>
      <c r="D549" s="99">
        <v>2.93679584725687</v>
      </c>
      <c r="E549" s="99">
        <v>3.2730429791406683</v>
      </c>
      <c r="F549" s="99">
        <v>3.2611203595399707</v>
      </c>
      <c r="G549" s="99">
        <v>3.207914828235674</v>
      </c>
      <c r="H549" s="99">
        <v>3.3381637535066084</v>
      </c>
      <c r="I549" s="99">
        <v>3.284711729294981</v>
      </c>
      <c r="J549" s="99">
        <v>2.7849895894057917</v>
      </c>
      <c r="K549" s="99">
        <v>2.9841648757425978</v>
      </c>
      <c r="L549" s="99">
        <v>2.8556084796838137</v>
      </c>
      <c r="M549" s="99">
        <v>2.857727992576002</v>
      </c>
      <c r="N549" s="99">
        <v>2.8835798551065417</v>
      </c>
      <c r="O549" s="99">
        <v>2.8580115301624502</v>
      </c>
      <c r="P549" s="99">
        <v>3.1144262365719513</v>
      </c>
      <c r="Q549" s="99">
        <v>2.9927397512085543</v>
      </c>
      <c r="R549" s="99">
        <v>3.1971958246537402</v>
      </c>
      <c r="S549" s="99">
        <v>3.1415626436248973</v>
      </c>
      <c r="T549" s="99">
        <v>3.1183009967819295</v>
      </c>
      <c r="U549" s="99">
        <v>3.2574956422831938</v>
      </c>
      <c r="V549" s="99">
        <v>3.0103671402874399</v>
      </c>
      <c r="W549" s="99">
        <v>2.854444291714028</v>
      </c>
      <c r="X549" s="99">
        <v>2.5931551506483035</v>
      </c>
      <c r="Y549" s="99">
        <v>2.3467900029501361</v>
      </c>
      <c r="DA549" s="63" t="s">
        <v>4522</v>
      </c>
    </row>
    <row r="550" spans="1:105" ht="12" customHeight="1" x14ac:dyDescent="0.25">
      <c r="A550" s="109" t="s">
        <v>120</v>
      </c>
      <c r="B550" s="110"/>
      <c r="C550" s="110">
        <v>2.4059714290622276</v>
      </c>
      <c r="D550" s="110">
        <v>2.3580827150016144</v>
      </c>
      <c r="E550" s="110">
        <v>2.5561878051872022</v>
      </c>
      <c r="F550" s="110">
        <v>2.5785829716639017</v>
      </c>
      <c r="G550" s="110">
        <v>2.6899478739846483</v>
      </c>
      <c r="H550" s="110">
        <v>2.6007740863218358</v>
      </c>
      <c r="I550" s="110">
        <v>2.5473809244206929</v>
      </c>
      <c r="J550" s="110">
        <v>2.2271148682728934</v>
      </c>
      <c r="K550" s="110">
        <v>2.3021096185689798</v>
      </c>
      <c r="L550" s="110">
        <v>2.2778302082383037</v>
      </c>
      <c r="M550" s="110">
        <v>2.1234772982103087</v>
      </c>
      <c r="N550" s="110">
        <v>2.1989090447431732</v>
      </c>
      <c r="O550" s="110">
        <v>2.2022689719919488</v>
      </c>
      <c r="P550" s="110">
        <v>2.2112685398006646</v>
      </c>
      <c r="Q550" s="110">
        <v>2.3170956094339372</v>
      </c>
      <c r="R550" s="110">
        <v>2.2721836498737482</v>
      </c>
      <c r="S550" s="110">
        <v>2.24420655614863</v>
      </c>
      <c r="T550" s="110">
        <v>2.1990786322328808</v>
      </c>
      <c r="U550" s="110">
        <v>2.1401315789009741</v>
      </c>
      <c r="V550" s="110">
        <v>2.2319497337787459</v>
      </c>
      <c r="W550" s="110">
        <v>2.1571760926902162</v>
      </c>
      <c r="X550" s="110">
        <v>1.5420171306091559</v>
      </c>
      <c r="Y550" s="110">
        <v>1.5608085804169463</v>
      </c>
      <c r="DA550" s="60" t="s">
        <v>4523</v>
      </c>
    </row>
    <row r="552" spans="1:105" ht="12" customHeight="1" x14ac:dyDescent="0.25">
      <c r="A552" s="116" t="s">
        <v>157</v>
      </c>
      <c r="B552" s="118"/>
      <c r="C552" s="118">
        <f t="shared" ref="C552:Q552" si="268">C553+C556+C558+C571</f>
        <v>101.01869179931207</v>
      </c>
      <c r="D552" s="118">
        <f t="shared" si="268"/>
        <v>84.766421005671006</v>
      </c>
      <c r="E552" s="118">
        <f t="shared" si="268"/>
        <v>96.08868465336991</v>
      </c>
      <c r="F552" s="118">
        <f t="shared" si="268"/>
        <v>88.956456904480888</v>
      </c>
      <c r="G552" s="118">
        <f t="shared" si="268"/>
        <v>79.340943097841617</v>
      </c>
      <c r="H552" s="118">
        <f t="shared" si="268"/>
        <v>69.959248108422486</v>
      </c>
      <c r="I552" s="118">
        <f t="shared" si="268"/>
        <v>85.723600808190866</v>
      </c>
      <c r="J552" s="118">
        <f t="shared" si="268"/>
        <v>83.380161949953475</v>
      </c>
      <c r="K552" s="118">
        <f t="shared" si="268"/>
        <v>77.662751078377397</v>
      </c>
      <c r="L552" s="118">
        <f t="shared" si="268"/>
        <v>95.840718172054991</v>
      </c>
      <c r="M552" s="118">
        <f t="shared" si="268"/>
        <v>69.29860970250563</v>
      </c>
      <c r="N552" s="118">
        <f t="shared" si="268"/>
        <v>76.047459255222066</v>
      </c>
      <c r="O552" s="118">
        <f t="shared" si="268"/>
        <v>83.023919506552403</v>
      </c>
      <c r="P552" s="118">
        <f t="shared" si="268"/>
        <v>61.563792174807787</v>
      </c>
      <c r="Q552" s="118">
        <f t="shared" si="268"/>
        <v>66.915517073093227</v>
      </c>
      <c r="R552" s="118">
        <f t="shared" ref="R552:V552" si="269">R553+R556+R558+R571</f>
        <v>69.925583173369787</v>
      </c>
      <c r="S552" s="118">
        <f t="shared" si="269"/>
        <v>63.228755857926473</v>
      </c>
      <c r="T552" s="118">
        <f t="shared" si="269"/>
        <v>58.495740327360565</v>
      </c>
      <c r="U552" s="118">
        <f t="shared" si="269"/>
        <v>56.061525102194729</v>
      </c>
      <c r="V552" s="118">
        <f t="shared" si="269"/>
        <v>48.725361484653753</v>
      </c>
      <c r="W552" s="118">
        <f t="shared" ref="W552:Y552" si="270">W553+W556+W558+W571</f>
        <v>49.460830148368146</v>
      </c>
      <c r="X552" s="118">
        <f t="shared" si="270"/>
        <v>38.630729220108933</v>
      </c>
      <c r="Y552" s="118">
        <f t="shared" si="270"/>
        <v>32.525106674029324</v>
      </c>
      <c r="DA552" s="129" t="s">
        <v>4669</v>
      </c>
    </row>
    <row r="553" spans="1:105" ht="12" customHeight="1" x14ac:dyDescent="0.25">
      <c r="A553" s="121" t="s">
        <v>57</v>
      </c>
      <c r="B553" s="123"/>
      <c r="C553" s="123">
        <f t="shared" ref="C553:Q553" si="271">SUM(C554:C555)</f>
        <v>89.448279856757424</v>
      </c>
      <c r="D553" s="123">
        <f t="shared" si="271"/>
        <v>73.233324815920341</v>
      </c>
      <c r="E553" s="123">
        <f t="shared" si="271"/>
        <v>84.241163880852127</v>
      </c>
      <c r="F553" s="123">
        <f t="shared" si="271"/>
        <v>76.648386554611463</v>
      </c>
      <c r="G553" s="123">
        <f t="shared" si="271"/>
        <v>66.244310809819154</v>
      </c>
      <c r="H553" s="123">
        <f t="shared" si="271"/>
        <v>55.803539790299716</v>
      </c>
      <c r="I553" s="123">
        <f t="shared" si="271"/>
        <v>72.040760019765344</v>
      </c>
      <c r="J553" s="123">
        <f t="shared" si="271"/>
        <v>70.575183268328672</v>
      </c>
      <c r="K553" s="123">
        <f t="shared" si="271"/>
        <v>64.483070583771635</v>
      </c>
      <c r="L553" s="123">
        <f t="shared" si="271"/>
        <v>82.602494691742976</v>
      </c>
      <c r="M553" s="123">
        <f t="shared" si="271"/>
        <v>56.742267195280121</v>
      </c>
      <c r="N553" s="123">
        <f t="shared" si="271"/>
        <v>62.787914061719235</v>
      </c>
      <c r="O553" s="123">
        <f t="shared" si="271"/>
        <v>69.526797194031076</v>
      </c>
      <c r="P553" s="123">
        <f t="shared" si="271"/>
        <v>47.95074597988684</v>
      </c>
      <c r="Q553" s="123">
        <f t="shared" si="271"/>
        <v>53.572666963766373</v>
      </c>
      <c r="R553" s="123">
        <f t="shared" ref="R553:V553" si="272">SUM(R554:R555)</f>
        <v>56.282605231047953</v>
      </c>
      <c r="S553" s="123">
        <f t="shared" si="272"/>
        <v>49.640500277450073</v>
      </c>
      <c r="T553" s="123">
        <f t="shared" si="272"/>
        <v>45.306967759519225</v>
      </c>
      <c r="U553" s="123">
        <f t="shared" si="272"/>
        <v>42.033727164200748</v>
      </c>
      <c r="V553" s="123">
        <f t="shared" si="272"/>
        <v>35.592474890752051</v>
      </c>
      <c r="W553" s="123">
        <f t="shared" ref="W553:Y553" si="273">SUM(W554:W555)</f>
        <v>37.923700233292109</v>
      </c>
      <c r="X553" s="123">
        <f t="shared" si="273"/>
        <v>28.539806202700667</v>
      </c>
      <c r="Y553" s="123">
        <f t="shared" si="273"/>
        <v>23.304821874072832</v>
      </c>
      <c r="DA553" s="130" t="s">
        <v>4670</v>
      </c>
    </row>
    <row r="554" spans="1:105" ht="12" customHeight="1" x14ac:dyDescent="0.25">
      <c r="A554" s="97" t="s">
        <v>199</v>
      </c>
      <c r="B554" s="99"/>
      <c r="C554" s="99">
        <v>88.599047715405263</v>
      </c>
      <c r="D554" s="99">
        <v>72.554972872481315</v>
      </c>
      <c r="E554" s="99">
        <v>83.474388832254903</v>
      </c>
      <c r="F554" s="99">
        <v>75.951385884458205</v>
      </c>
      <c r="G554" s="99">
        <v>65.651582258046361</v>
      </c>
      <c r="H554" s="99">
        <v>55.315380576719498</v>
      </c>
      <c r="I554" s="99">
        <v>71.419248564948788</v>
      </c>
      <c r="J554" s="99">
        <v>69.968082357228553</v>
      </c>
      <c r="K554" s="99">
        <v>63.935449462259839</v>
      </c>
      <c r="L554" s="99">
        <v>81.910428222616957</v>
      </c>
      <c r="M554" s="99">
        <v>56.273303494220549</v>
      </c>
      <c r="N554" s="99">
        <v>62.273583148834966</v>
      </c>
      <c r="O554" s="99">
        <v>68.962398623468928</v>
      </c>
      <c r="P554" s="99">
        <v>47.564191745664949</v>
      </c>
      <c r="Q554" s="99">
        <v>53.144423590184019</v>
      </c>
      <c r="R554" s="99">
        <v>55.834894191253156</v>
      </c>
      <c r="S554" s="99">
        <v>49.24823955101968</v>
      </c>
      <c r="T554" s="99">
        <v>44.949980396552782</v>
      </c>
      <c r="U554" s="99">
        <v>41.701672801983584</v>
      </c>
      <c r="V554" s="99">
        <v>35.323726670192571</v>
      </c>
      <c r="W554" s="99">
        <v>37.635717961656979</v>
      </c>
      <c r="X554" s="99">
        <v>28.331179198335132</v>
      </c>
      <c r="Y554" s="99">
        <v>23.135585095998785</v>
      </c>
      <c r="DA554" s="63" t="s">
        <v>4671</v>
      </c>
    </row>
    <row r="555" spans="1:105" ht="12" customHeight="1" x14ac:dyDescent="0.25">
      <c r="A555" s="97" t="s">
        <v>53</v>
      </c>
      <c r="B555" s="99"/>
      <c r="C555" s="99">
        <v>0.84923214135216762</v>
      </c>
      <c r="D555" s="99">
        <v>0.67835194343903005</v>
      </c>
      <c r="E555" s="99">
        <v>0.76677504859723011</v>
      </c>
      <c r="F555" s="99">
        <v>0.69700067015325873</v>
      </c>
      <c r="G555" s="99">
        <v>0.59272855177279082</v>
      </c>
      <c r="H555" s="99">
        <v>0.4881592135802193</v>
      </c>
      <c r="I555" s="99">
        <v>0.62151145481654935</v>
      </c>
      <c r="J555" s="99">
        <v>0.6071009111001161</v>
      </c>
      <c r="K555" s="99">
        <v>0.54762112151180076</v>
      </c>
      <c r="L555" s="99">
        <v>0.69206646912601733</v>
      </c>
      <c r="M555" s="99">
        <v>0.46896370105957363</v>
      </c>
      <c r="N555" s="99">
        <v>0.51433091288426924</v>
      </c>
      <c r="O555" s="99">
        <v>0.56439857056214415</v>
      </c>
      <c r="P555" s="99">
        <v>0.38655423422189195</v>
      </c>
      <c r="Q555" s="99">
        <v>0.42824337358235254</v>
      </c>
      <c r="R555" s="99">
        <v>0.44771103979480031</v>
      </c>
      <c r="S555" s="99">
        <v>0.39226072643039567</v>
      </c>
      <c r="T555" s="99">
        <v>0.35698736296643951</v>
      </c>
      <c r="U555" s="99">
        <v>0.33205436221716378</v>
      </c>
      <c r="V555" s="99">
        <v>0.26874822055948167</v>
      </c>
      <c r="W555" s="99">
        <v>0.28798227163513268</v>
      </c>
      <c r="X555" s="99">
        <v>0.20862700436553622</v>
      </c>
      <c r="Y555" s="99">
        <v>0.16923677807404741</v>
      </c>
      <c r="DA555" s="63" t="s">
        <v>4672</v>
      </c>
    </row>
    <row r="556" spans="1:105" ht="12" customHeight="1" x14ac:dyDescent="0.25">
      <c r="A556" s="121" t="s">
        <v>92</v>
      </c>
      <c r="B556" s="123"/>
      <c r="C556" s="123">
        <f t="shared" ref="C556:Y556" si="274">C557</f>
        <v>0.10102913832707443</v>
      </c>
      <c r="D556" s="123">
        <f t="shared" si="274"/>
        <v>3.554479187292723E-2</v>
      </c>
      <c r="E556" s="123">
        <f t="shared" si="274"/>
        <v>0.12282977998694178</v>
      </c>
      <c r="F556" s="123">
        <f t="shared" si="274"/>
        <v>5.5844479236579654E-2</v>
      </c>
      <c r="G556" s="123">
        <f t="shared" si="274"/>
        <v>0.36584094690791652</v>
      </c>
      <c r="H556" s="123">
        <f t="shared" si="274"/>
        <v>0.99249200061389808</v>
      </c>
      <c r="I556" s="123">
        <f t="shared" si="274"/>
        <v>0.31564439008083789</v>
      </c>
      <c r="J556" s="123">
        <f t="shared" si="274"/>
        <v>0.2990833053396777</v>
      </c>
      <c r="K556" s="123">
        <f t="shared" si="274"/>
        <v>7.1392764900806149E-2</v>
      </c>
      <c r="L556" s="123">
        <f t="shared" si="274"/>
        <v>0.40039467572070375</v>
      </c>
      <c r="M556" s="123">
        <f t="shared" si="274"/>
        <v>6.2660823074741398E-2</v>
      </c>
      <c r="N556" s="123">
        <f t="shared" si="274"/>
        <v>0.37123857943699579</v>
      </c>
      <c r="O556" s="123">
        <f t="shared" si="274"/>
        <v>0.65023305145957011</v>
      </c>
      <c r="P556" s="123">
        <f t="shared" si="274"/>
        <v>0.37407639661180242</v>
      </c>
      <c r="Q556" s="123">
        <f t="shared" si="274"/>
        <v>0.25027098472949988</v>
      </c>
      <c r="R556" s="123">
        <f t="shared" si="274"/>
        <v>0.39148682523537692</v>
      </c>
      <c r="S556" s="123">
        <f t="shared" si="274"/>
        <v>0.36108590764247817</v>
      </c>
      <c r="T556" s="123">
        <f t="shared" si="274"/>
        <v>0.17378747003192357</v>
      </c>
      <c r="U556" s="123">
        <f t="shared" si="274"/>
        <v>1.1450209748389524</v>
      </c>
      <c r="V556" s="123">
        <f t="shared" si="274"/>
        <v>1.7823604027140569</v>
      </c>
      <c r="W556" s="123">
        <f t="shared" si="274"/>
        <v>1.0848293056460803</v>
      </c>
      <c r="X556" s="123">
        <f t="shared" si="274"/>
        <v>0.84442519493006163</v>
      </c>
      <c r="Y556" s="123">
        <f t="shared" si="274"/>
        <v>0.86469438468691862</v>
      </c>
      <c r="DA556" s="130" t="s">
        <v>4673</v>
      </c>
    </row>
    <row r="557" spans="1:105" ht="12" customHeight="1" x14ac:dyDescent="0.25">
      <c r="A557" s="97" t="s">
        <v>53</v>
      </c>
      <c r="B557" s="99"/>
      <c r="C557" s="99">
        <f>RES_hhdet_in_tess!C86</f>
        <v>0.10102913832707443</v>
      </c>
      <c r="D557" s="99">
        <f>RES_hhdet_in_tess!D86</f>
        <v>3.554479187292723E-2</v>
      </c>
      <c r="E557" s="99">
        <f>RES_hhdet_in_tess!E86</f>
        <v>0.12282977998694178</v>
      </c>
      <c r="F557" s="99">
        <f>RES_hhdet_in_tess!F86</f>
        <v>5.5844479236579654E-2</v>
      </c>
      <c r="G557" s="99">
        <f>RES_hhdet_in_tess!G86</f>
        <v>0.36584094690791652</v>
      </c>
      <c r="H557" s="99">
        <f>RES_hhdet_in_tess!H86</f>
        <v>0.99249200061389808</v>
      </c>
      <c r="I557" s="99">
        <f>RES_hhdet_in_tess!I86</f>
        <v>0.31564439008083789</v>
      </c>
      <c r="J557" s="99">
        <f>RES_hhdet_in_tess!J86</f>
        <v>0.2990833053396777</v>
      </c>
      <c r="K557" s="99">
        <f>RES_hhdet_in_tess!K86</f>
        <v>7.1392764900806149E-2</v>
      </c>
      <c r="L557" s="99">
        <f>RES_hhdet_in_tess!L86</f>
        <v>0.40039467572070375</v>
      </c>
      <c r="M557" s="99">
        <f>RES_hhdet_in_tess!M86</f>
        <v>6.2660823074741398E-2</v>
      </c>
      <c r="N557" s="99">
        <f>RES_hhdet_in_tess!N86</f>
        <v>0.37123857943699579</v>
      </c>
      <c r="O557" s="99">
        <f>RES_hhdet_in_tess!O86</f>
        <v>0.65023305145957011</v>
      </c>
      <c r="P557" s="99">
        <f>RES_hhdet_in_tess!P86</f>
        <v>0.37407639661180242</v>
      </c>
      <c r="Q557" s="99">
        <f>RES_hhdet_in_tess!Q86</f>
        <v>0.25027098472949988</v>
      </c>
      <c r="R557" s="99">
        <f>RES_hhdet_in_tess!R86</f>
        <v>0.39148682523537692</v>
      </c>
      <c r="S557" s="99">
        <f>RES_hhdet_in_tess!S86</f>
        <v>0.36108590764247817</v>
      </c>
      <c r="T557" s="99">
        <f>RES_hhdet_in_tess!T86</f>
        <v>0.17378747003192357</v>
      </c>
      <c r="U557" s="99">
        <f>RES_hhdet_in_tess!U86</f>
        <v>1.1450209748389524</v>
      </c>
      <c r="V557" s="99">
        <f>RES_hhdet_in_tess!V86</f>
        <v>1.7823604027140569</v>
      </c>
      <c r="W557" s="99">
        <f>RES_hhdet_in_tess!W86</f>
        <v>1.0848293056460803</v>
      </c>
      <c r="X557" s="99">
        <f>RES_hhdet_in_tess!X86</f>
        <v>0.84442519493006163</v>
      </c>
      <c r="Y557" s="99">
        <f>RES_hhdet_in_tess!Y86</f>
        <v>0.86469438468691862</v>
      </c>
      <c r="DA557" s="63" t="s">
        <v>4674</v>
      </c>
    </row>
    <row r="558" spans="1:105" ht="12" customHeight="1" x14ac:dyDescent="0.25">
      <c r="A558" s="121" t="s">
        <v>55</v>
      </c>
      <c r="B558" s="123"/>
      <c r="C558" s="123">
        <v>9.6270528711236611</v>
      </c>
      <c r="D558" s="123">
        <v>9.6879646355382363</v>
      </c>
      <c r="E558" s="123">
        <v>9.7572022917130905</v>
      </c>
      <c r="F558" s="123">
        <v>10.265437977324098</v>
      </c>
      <c r="G558" s="123">
        <v>10.661548068934364</v>
      </c>
      <c r="H558" s="123">
        <v>11.15060197164394</v>
      </c>
      <c r="I558" s="123">
        <v>11.391189166980999</v>
      </c>
      <c r="J558" s="123">
        <v>10.779453264152046</v>
      </c>
      <c r="K558" s="123">
        <v>11.314820619029227</v>
      </c>
      <c r="L558" s="123">
        <v>11.063842353485979</v>
      </c>
      <c r="M558" s="123">
        <v>10.826233815685638</v>
      </c>
      <c r="N558" s="123">
        <v>11.157391270436976</v>
      </c>
      <c r="O558" s="123">
        <v>11.104289730962876</v>
      </c>
      <c r="P558" s="123">
        <v>11.46332059305125</v>
      </c>
      <c r="Q558" s="123">
        <v>11.22676783835265</v>
      </c>
      <c r="R558" s="123">
        <v>11.384308794141996</v>
      </c>
      <c r="S558" s="123">
        <v>11.353359534440159</v>
      </c>
      <c r="T558" s="123">
        <v>11.144847397849009</v>
      </c>
      <c r="U558" s="123">
        <v>11.022587546800336</v>
      </c>
      <c r="V558" s="123">
        <v>9.4001223723137777</v>
      </c>
      <c r="W558" s="123">
        <v>8.5510271783537473</v>
      </c>
      <c r="X558" s="123">
        <v>7.8488006678226592</v>
      </c>
      <c r="Y558" s="123">
        <v>6.9462415280549132</v>
      </c>
      <c r="DA558" s="130" t="s">
        <v>4675</v>
      </c>
    </row>
    <row r="559" spans="1:105" ht="12" customHeight="1" x14ac:dyDescent="0.25">
      <c r="A559" s="97" t="s">
        <v>132</v>
      </c>
      <c r="B559" s="99"/>
      <c r="C559" s="99">
        <v>9.3528723175981892</v>
      </c>
      <c r="D559" s="99">
        <v>8.1241083922905819</v>
      </c>
      <c r="E559" s="99">
        <v>8.9124893502945497</v>
      </c>
      <c r="F559" s="99">
        <v>10.094946334266243</v>
      </c>
      <c r="G559" s="99">
        <v>9.2114118673971515</v>
      </c>
      <c r="H559" s="99">
        <v>8.575947316410808</v>
      </c>
      <c r="I559" s="99">
        <v>12.011186718691183</v>
      </c>
      <c r="J559" s="99">
        <v>10.535653467264932</v>
      </c>
      <c r="K559" s="99">
        <v>10.73313509175577</v>
      </c>
      <c r="L559" s="99">
        <v>12.044552107954846</v>
      </c>
      <c r="M559" s="99">
        <v>10.458329560602319</v>
      </c>
      <c r="N559" s="99">
        <v>11.245316014562007</v>
      </c>
      <c r="O559" s="99">
        <v>11.484248657045624</v>
      </c>
      <c r="P559" s="99">
        <v>10.992860942714573</v>
      </c>
      <c r="Q559" s="99">
        <v>10.649432363096677</v>
      </c>
      <c r="R559" s="99">
        <v>10.908640634846979</v>
      </c>
      <c r="S559" s="99">
        <v>11.339517561093105</v>
      </c>
      <c r="T559" s="99">
        <v>12.125819936236434</v>
      </c>
      <c r="U559" s="99">
        <v>11.640058685801414</v>
      </c>
      <c r="V559" s="99">
        <v>8.6972938421423898</v>
      </c>
      <c r="W559" s="99">
        <v>7.7838119468940752</v>
      </c>
      <c r="X559" s="99">
        <v>10.021327037069467</v>
      </c>
      <c r="Y559" s="99">
        <v>8.1014015807165762</v>
      </c>
      <c r="DA559" s="63" t="s">
        <v>4676</v>
      </c>
    </row>
    <row r="560" spans="1:105" ht="12" customHeight="1" x14ac:dyDescent="0.25">
      <c r="A560" s="97" t="s">
        <v>131</v>
      </c>
      <c r="B560" s="99"/>
      <c r="C560" s="99">
        <v>0</v>
      </c>
      <c r="D560" s="99">
        <v>0</v>
      </c>
      <c r="E560" s="99">
        <v>0</v>
      </c>
      <c r="F560" s="99">
        <v>0</v>
      </c>
      <c r="G560" s="99">
        <v>0</v>
      </c>
      <c r="H560" s="99">
        <v>0</v>
      </c>
      <c r="I560" s="99">
        <v>0</v>
      </c>
      <c r="J560" s="99">
        <v>0</v>
      </c>
      <c r="K560" s="99">
        <v>10.735018123151622</v>
      </c>
      <c r="L560" s="99">
        <v>12.056125835799437</v>
      </c>
      <c r="M560" s="99">
        <v>0</v>
      </c>
      <c r="N560" s="99">
        <v>0</v>
      </c>
      <c r="O560" s="99">
        <v>0</v>
      </c>
      <c r="P560" s="99">
        <v>0</v>
      </c>
      <c r="Q560" s="99">
        <v>0</v>
      </c>
      <c r="R560" s="99">
        <v>10.900526636430955</v>
      </c>
      <c r="S560" s="99">
        <v>11.332548204166214</v>
      </c>
      <c r="T560" s="99">
        <v>12.113639452419903</v>
      </c>
      <c r="U560" s="99">
        <v>11.62408341470773</v>
      </c>
      <c r="V560" s="99">
        <v>8.6687820979891743</v>
      </c>
      <c r="W560" s="99">
        <v>7.75865999189236</v>
      </c>
      <c r="X560" s="99">
        <v>10.064384271793575</v>
      </c>
      <c r="Y560" s="99">
        <v>8.1291984349434738</v>
      </c>
      <c r="DA560" s="63" t="s">
        <v>4677</v>
      </c>
    </row>
    <row r="561" spans="1:105" ht="12" customHeight="1" x14ac:dyDescent="0.25">
      <c r="A561" s="100" t="s">
        <v>199</v>
      </c>
      <c r="B561" s="102"/>
      <c r="C561" s="102">
        <v>0</v>
      </c>
      <c r="D561" s="102">
        <v>0</v>
      </c>
      <c r="E561" s="102">
        <v>0</v>
      </c>
      <c r="F561" s="102">
        <v>0</v>
      </c>
      <c r="G561" s="102">
        <v>0</v>
      </c>
      <c r="H561" s="102">
        <v>0</v>
      </c>
      <c r="I561" s="102">
        <v>0</v>
      </c>
      <c r="J561" s="102">
        <v>0</v>
      </c>
      <c r="K561" s="102">
        <v>4.4191217444683275</v>
      </c>
      <c r="L561" s="102">
        <v>4.9976538670412083</v>
      </c>
      <c r="M561" s="102">
        <v>0</v>
      </c>
      <c r="N561" s="102">
        <v>0</v>
      </c>
      <c r="O561" s="102">
        <v>0</v>
      </c>
      <c r="P561" s="102">
        <v>0</v>
      </c>
      <c r="Q561" s="102">
        <v>0</v>
      </c>
      <c r="R561" s="102">
        <v>4.4976155388755714</v>
      </c>
      <c r="S561" s="102">
        <v>4.9527120435107177</v>
      </c>
      <c r="T561" s="102">
        <v>4.832150793250408</v>
      </c>
      <c r="U561" s="102">
        <v>4.6570135192854503</v>
      </c>
      <c r="V561" s="102">
        <v>2.4581164294189888</v>
      </c>
      <c r="W561" s="102">
        <v>1.9664570368902754</v>
      </c>
      <c r="X561" s="102">
        <v>3.5288581302081816</v>
      </c>
      <c r="Y561" s="102">
        <v>3.1341007959795033</v>
      </c>
      <c r="DA561" s="131" t="s">
        <v>4678</v>
      </c>
    </row>
    <row r="562" spans="1:105" ht="12" customHeight="1" x14ac:dyDescent="0.25">
      <c r="A562" s="103" t="s">
        <v>52</v>
      </c>
      <c r="B562" s="105"/>
      <c r="C562" s="105">
        <v>0</v>
      </c>
      <c r="D562" s="105">
        <v>0</v>
      </c>
      <c r="E562" s="105">
        <v>0</v>
      </c>
      <c r="F562" s="105">
        <v>0</v>
      </c>
      <c r="G562" s="105">
        <v>0</v>
      </c>
      <c r="H562" s="105">
        <v>0</v>
      </c>
      <c r="I562" s="105">
        <v>0</v>
      </c>
      <c r="J562" s="105">
        <v>0</v>
      </c>
      <c r="K562" s="105">
        <v>6.3158963786832949</v>
      </c>
      <c r="L562" s="105">
        <v>7.0584719687582291</v>
      </c>
      <c r="M562" s="105">
        <v>0</v>
      </c>
      <c r="N562" s="105">
        <v>0</v>
      </c>
      <c r="O562" s="105">
        <v>0</v>
      </c>
      <c r="P562" s="105">
        <v>0</v>
      </c>
      <c r="Q562" s="105">
        <v>0</v>
      </c>
      <c r="R562" s="105">
        <v>6.4029110975553829</v>
      </c>
      <c r="S562" s="105">
        <v>6.3798361606554979</v>
      </c>
      <c r="T562" s="105">
        <v>7.2814886591694945</v>
      </c>
      <c r="U562" s="105">
        <v>6.9670698954222807</v>
      </c>
      <c r="V562" s="105">
        <v>6.2106656685701855</v>
      </c>
      <c r="W562" s="105">
        <v>5.7922029550020842</v>
      </c>
      <c r="X562" s="105">
        <v>6.5355261415853922</v>
      </c>
      <c r="Y562" s="105">
        <v>4.9950976389639701</v>
      </c>
      <c r="DA562" s="132" t="s">
        <v>4679</v>
      </c>
    </row>
    <row r="563" spans="1:105" ht="12" customHeight="1" x14ac:dyDescent="0.25">
      <c r="A563" s="106" t="s">
        <v>124</v>
      </c>
      <c r="B563" s="102"/>
      <c r="C563" s="102">
        <v>9.5602121645060443</v>
      </c>
      <c r="D563" s="102">
        <v>9.6134161988789657</v>
      </c>
      <c r="E563" s="102">
        <v>9.5041253709921207</v>
      </c>
      <c r="F563" s="102">
        <v>10.244001660566616</v>
      </c>
      <c r="G563" s="102">
        <v>10.621252972177343</v>
      </c>
      <c r="H563" s="102">
        <v>11.362175544018598</v>
      </c>
      <c r="I563" s="102">
        <v>11.41824913236462</v>
      </c>
      <c r="J563" s="102">
        <v>10.664629697952734</v>
      </c>
      <c r="K563" s="102">
        <v>11.533699986003604</v>
      </c>
      <c r="L563" s="102">
        <v>11.367176671274287</v>
      </c>
      <c r="M563" s="102">
        <v>11.255550332230971</v>
      </c>
      <c r="N563" s="102">
        <v>11.329571510407954</v>
      </c>
      <c r="O563" s="102">
        <v>11.249854790718679</v>
      </c>
      <c r="P563" s="102">
        <v>12.16955390117392</v>
      </c>
      <c r="Q563" s="102">
        <v>11.139970941528274</v>
      </c>
      <c r="R563" s="102">
        <v>12.177917020154517</v>
      </c>
      <c r="S563" s="102">
        <v>11.706798683211057</v>
      </c>
      <c r="T563" s="102">
        <v>11.154816942991282</v>
      </c>
      <c r="U563" s="102">
        <v>11.074544980606404</v>
      </c>
      <c r="V563" s="102">
        <v>9.5292046992754518</v>
      </c>
      <c r="W563" s="102">
        <v>8.5777578247681028</v>
      </c>
      <c r="X563" s="102">
        <v>8.0100587519175992</v>
      </c>
      <c r="Y563" s="102">
        <v>7.2698557416666603</v>
      </c>
      <c r="DA563" s="131" t="s">
        <v>4680</v>
      </c>
    </row>
    <row r="564" spans="1:105" ht="12" customHeight="1" x14ac:dyDescent="0.25">
      <c r="A564" s="107" t="s">
        <v>123</v>
      </c>
      <c r="B564" s="105"/>
      <c r="C564" s="105">
        <v>0</v>
      </c>
      <c r="D564" s="105">
        <v>0</v>
      </c>
      <c r="E564" s="105">
        <v>0</v>
      </c>
      <c r="F564" s="105">
        <v>0</v>
      </c>
      <c r="G564" s="105">
        <v>10.620965266128165</v>
      </c>
      <c r="H564" s="105">
        <v>11.364400571017452</v>
      </c>
      <c r="I564" s="105">
        <v>11.42424232897031</v>
      </c>
      <c r="J564" s="105">
        <v>10.67903762046206</v>
      </c>
      <c r="K564" s="105">
        <v>11.556059462556421</v>
      </c>
      <c r="L564" s="105">
        <v>11.38575778664757</v>
      </c>
      <c r="M564" s="105">
        <v>11.272166436494196</v>
      </c>
      <c r="N564" s="105">
        <v>11.341052032065315</v>
      </c>
      <c r="O564" s="105">
        <v>11.25806450222318</v>
      </c>
      <c r="P564" s="105">
        <v>12.185018210543193</v>
      </c>
      <c r="Q564" s="105">
        <v>11.152211239185489</v>
      </c>
      <c r="R564" s="105">
        <v>12.1934782245298</v>
      </c>
      <c r="S564" s="105">
        <v>11.723821328436168</v>
      </c>
      <c r="T564" s="105">
        <v>11.172790580856837</v>
      </c>
      <c r="U564" s="105">
        <v>11.084658627017525</v>
      </c>
      <c r="V564" s="105">
        <v>9.5353460235170449</v>
      </c>
      <c r="W564" s="105">
        <v>8.5945526087517603</v>
      </c>
      <c r="X564" s="105">
        <v>8.0690835078262815</v>
      </c>
      <c r="Y564" s="105">
        <v>7.3147942801321699</v>
      </c>
      <c r="DA564" s="132" t="s">
        <v>4681</v>
      </c>
    </row>
    <row r="565" spans="1:105" ht="12" customHeight="1" x14ac:dyDescent="0.25">
      <c r="A565" s="108" t="s">
        <v>50</v>
      </c>
      <c r="B565" s="99"/>
      <c r="C565" s="99">
        <v>0</v>
      </c>
      <c r="D565" s="99">
        <v>0</v>
      </c>
      <c r="E565" s="99">
        <v>0</v>
      </c>
      <c r="F565" s="99">
        <v>0</v>
      </c>
      <c r="G565" s="99">
        <v>4.3230027390751591</v>
      </c>
      <c r="H565" s="99">
        <v>4.695021158492275</v>
      </c>
      <c r="I565" s="99">
        <v>4.9988864443813474</v>
      </c>
      <c r="J565" s="99">
        <v>4.2603864634322068</v>
      </c>
      <c r="K565" s="99">
        <v>4.7561688983927031</v>
      </c>
      <c r="L565" s="99">
        <v>4.7180816364350573</v>
      </c>
      <c r="M565" s="99">
        <v>4.4991204316791222</v>
      </c>
      <c r="N565" s="99">
        <v>4.5509796877913242</v>
      </c>
      <c r="O565" s="99">
        <v>3.7706471437283922</v>
      </c>
      <c r="P565" s="99">
        <v>3.8135711881456302</v>
      </c>
      <c r="Q565" s="99">
        <v>3.7846768084882223</v>
      </c>
      <c r="R565" s="99">
        <v>5.0333742215354134</v>
      </c>
      <c r="S565" s="99">
        <v>5.1224524881368847</v>
      </c>
      <c r="T565" s="99">
        <v>4.4516076639888205</v>
      </c>
      <c r="U565" s="99">
        <v>4.4364801248272441</v>
      </c>
      <c r="V565" s="99">
        <v>2.686554808489225</v>
      </c>
      <c r="W565" s="99">
        <v>2.1479339323883275</v>
      </c>
      <c r="X565" s="99">
        <v>2.7993533168256608</v>
      </c>
      <c r="Y565" s="99">
        <v>2.8097220349391088</v>
      </c>
      <c r="DA565" s="63" t="s">
        <v>4682</v>
      </c>
    </row>
    <row r="566" spans="1:105" ht="12" customHeight="1" x14ac:dyDescent="0.25">
      <c r="A566" s="108" t="s">
        <v>52</v>
      </c>
      <c r="B566" s="99"/>
      <c r="C566" s="99">
        <v>0</v>
      </c>
      <c r="D566" s="99">
        <v>0</v>
      </c>
      <c r="E566" s="99">
        <v>0</v>
      </c>
      <c r="F566" s="99">
        <v>0</v>
      </c>
      <c r="G566" s="99">
        <v>6.2979625270530049</v>
      </c>
      <c r="H566" s="99">
        <v>6.6693794125251769</v>
      </c>
      <c r="I566" s="99">
        <v>6.4253558845889609</v>
      </c>
      <c r="J566" s="99">
        <v>6.418651157029851</v>
      </c>
      <c r="K566" s="99">
        <v>6.7998905641637188</v>
      </c>
      <c r="L566" s="99">
        <v>6.6676761502125128</v>
      </c>
      <c r="M566" s="99">
        <v>6.7730460048150736</v>
      </c>
      <c r="N566" s="99">
        <v>6.790072344273991</v>
      </c>
      <c r="O566" s="99">
        <v>7.4874173584947856</v>
      </c>
      <c r="P566" s="99">
        <v>8.3714470223975628</v>
      </c>
      <c r="Q566" s="99">
        <v>7.3675344306972645</v>
      </c>
      <c r="R566" s="99">
        <v>7.1601040029943883</v>
      </c>
      <c r="S566" s="99">
        <v>6.6013688402992843</v>
      </c>
      <c r="T566" s="99">
        <v>6.7211829168680133</v>
      </c>
      <c r="U566" s="99">
        <v>6.6481785021902828</v>
      </c>
      <c r="V566" s="99">
        <v>6.8487912150278181</v>
      </c>
      <c r="W566" s="99">
        <v>6.4466186763634328</v>
      </c>
      <c r="X566" s="99">
        <v>5.2697301910006207</v>
      </c>
      <c r="Y566" s="99">
        <v>4.5050722451930607</v>
      </c>
      <c r="DA566" s="63" t="s">
        <v>4683</v>
      </c>
    </row>
    <row r="567" spans="1:105" ht="12" customHeight="1" x14ac:dyDescent="0.25">
      <c r="A567" s="106" t="s">
        <v>122</v>
      </c>
      <c r="B567" s="102"/>
      <c r="C567" s="102">
        <v>9.6341392808873536</v>
      </c>
      <c r="D567" s="102">
        <v>9.7043501357389683</v>
      </c>
      <c r="E567" s="102">
        <v>9.8102799084032348</v>
      </c>
      <c r="F567" s="102">
        <v>10.278131650277412</v>
      </c>
      <c r="G567" s="102">
        <v>10.689895760199835</v>
      </c>
      <c r="H567" s="102">
        <v>11.162014473378369</v>
      </c>
      <c r="I567" s="102">
        <v>11.380069921364701</v>
      </c>
      <c r="J567" s="102">
        <v>10.790985686683664</v>
      </c>
      <c r="K567" s="102">
        <v>11.295474314015749</v>
      </c>
      <c r="L567" s="102">
        <v>11.013246866022065</v>
      </c>
      <c r="M567" s="102">
        <v>10.746595392107425</v>
      </c>
      <c r="N567" s="102">
        <v>11.12849639401078</v>
      </c>
      <c r="O567" s="102">
        <v>11.082303833210773</v>
      </c>
      <c r="P567" s="102">
        <v>11.367870815905663</v>
      </c>
      <c r="Q567" s="102">
        <v>11.235674184544346</v>
      </c>
      <c r="R567" s="102">
        <v>11.297391449603966</v>
      </c>
      <c r="S567" s="102">
        <v>11.312324608419155</v>
      </c>
      <c r="T567" s="102">
        <v>11.117535387527953</v>
      </c>
      <c r="U567" s="102">
        <v>10.999455329436893</v>
      </c>
      <c r="V567" s="102">
        <v>9.4188091946191239</v>
      </c>
      <c r="W567" s="102">
        <v>8.5745024435586501</v>
      </c>
      <c r="X567" s="102">
        <v>7.0565753304533088</v>
      </c>
      <c r="Y567" s="102">
        <v>6.7204326919740476</v>
      </c>
      <c r="DA567" s="131" t="s">
        <v>4684</v>
      </c>
    </row>
    <row r="568" spans="1:105" ht="12" customHeight="1" x14ac:dyDescent="0.25">
      <c r="A568" s="107" t="s">
        <v>121</v>
      </c>
      <c r="B568" s="105"/>
      <c r="C568" s="105">
        <v>9.6358477900373334</v>
      </c>
      <c r="D568" s="105">
        <v>9.706302586162165</v>
      </c>
      <c r="E568" s="105">
        <v>9.8140525747929974</v>
      </c>
      <c r="F568" s="105">
        <v>10.280504554652238</v>
      </c>
      <c r="G568" s="105">
        <v>10.690134587716873</v>
      </c>
      <c r="H568" s="105">
        <v>11.161707342886599</v>
      </c>
      <c r="I568" s="105">
        <v>11.38575032309938</v>
      </c>
      <c r="J568" s="105">
        <v>10.8026935592345</v>
      </c>
      <c r="K568" s="105">
        <v>11.312615461801959</v>
      </c>
      <c r="L568" s="105">
        <v>11.026377454353554</v>
      </c>
      <c r="M568" s="105">
        <v>10.7556233778835</v>
      </c>
      <c r="N568" s="105">
        <v>11.130794813799817</v>
      </c>
      <c r="O568" s="105">
        <v>11.081656217568984</v>
      </c>
      <c r="P568" s="105">
        <v>11.374313125141111</v>
      </c>
      <c r="Q568" s="105">
        <v>11.253289494008865</v>
      </c>
      <c r="R568" s="105">
        <v>11.315707131709619</v>
      </c>
      <c r="S568" s="105">
        <v>11.3327443439109</v>
      </c>
      <c r="T568" s="105">
        <v>11.130583478137712</v>
      </c>
      <c r="U568" s="105">
        <v>11.000255869244556</v>
      </c>
      <c r="V568" s="105">
        <v>9.4076223645110275</v>
      </c>
      <c r="W568" s="105">
        <v>8.5664362461849208</v>
      </c>
      <c r="X568" s="105">
        <v>7.1097412974710554</v>
      </c>
      <c r="Y568" s="105">
        <v>6.7653551303621464</v>
      </c>
      <c r="DA568" s="132" t="s">
        <v>4685</v>
      </c>
    </row>
    <row r="569" spans="1:105" ht="12" customHeight="1" x14ac:dyDescent="0.25">
      <c r="A569" s="108" t="s">
        <v>53</v>
      </c>
      <c r="B569" s="99"/>
      <c r="C569" s="99">
        <v>3.9337615056356499</v>
      </c>
      <c r="D569" s="99">
        <v>4.0575860336323553</v>
      </c>
      <c r="E569" s="99">
        <v>4.1770162448952313</v>
      </c>
      <c r="F569" s="99">
        <v>4.0951776628528904</v>
      </c>
      <c r="G569" s="99">
        <v>4.3514354829059601</v>
      </c>
      <c r="H569" s="99">
        <v>4.6118270844642026</v>
      </c>
      <c r="I569" s="99">
        <v>4.9838797145834635</v>
      </c>
      <c r="J569" s="99">
        <v>4.3143465730720427</v>
      </c>
      <c r="K569" s="99">
        <v>4.6634364974027589</v>
      </c>
      <c r="L569" s="99">
        <v>4.5722027312619833</v>
      </c>
      <c r="M569" s="99">
        <v>4.2941508232299634</v>
      </c>
      <c r="N569" s="99">
        <v>4.4687244871259493</v>
      </c>
      <c r="O569" s="99">
        <v>3.7150790556703006</v>
      </c>
      <c r="P569" s="99">
        <v>3.5600714057700924</v>
      </c>
      <c r="Q569" s="99">
        <v>3.823751157505626</v>
      </c>
      <c r="R569" s="99">
        <v>4.6687910436540445</v>
      </c>
      <c r="S569" s="99">
        <v>4.9540060615743764</v>
      </c>
      <c r="T569" s="99">
        <v>4.4390221978778737</v>
      </c>
      <c r="U569" s="99">
        <v>4.4020741058472463</v>
      </c>
      <c r="V569" s="99">
        <v>2.6496585498443008</v>
      </c>
      <c r="W569" s="99">
        <v>2.1324946120205919</v>
      </c>
      <c r="X569" s="99">
        <v>2.4444954177585339</v>
      </c>
      <c r="Y569" s="99">
        <v>2.587608774014293</v>
      </c>
      <c r="DA569" s="63" t="s">
        <v>4686</v>
      </c>
    </row>
    <row r="570" spans="1:105" ht="12" customHeight="1" x14ac:dyDescent="0.25">
      <c r="A570" s="108" t="s">
        <v>52</v>
      </c>
      <c r="B570" s="99"/>
      <c r="C570" s="99">
        <v>5.7020862844016831</v>
      </c>
      <c r="D570" s="99">
        <v>5.6487165525298089</v>
      </c>
      <c r="E570" s="99">
        <v>5.6370363298977662</v>
      </c>
      <c r="F570" s="99">
        <v>6.1853268917993471</v>
      </c>
      <c r="G570" s="99">
        <v>6.3386991048109129</v>
      </c>
      <c r="H570" s="99">
        <v>6.5498802584223981</v>
      </c>
      <c r="I570" s="99">
        <v>6.4018706085159183</v>
      </c>
      <c r="J570" s="99">
        <v>6.4883469861624583</v>
      </c>
      <c r="K570" s="99">
        <v>6.6491789643992005</v>
      </c>
      <c r="L570" s="99">
        <v>6.4541747230915716</v>
      </c>
      <c r="M570" s="99">
        <v>6.4614725546535379</v>
      </c>
      <c r="N570" s="99">
        <v>6.6620703266738657</v>
      </c>
      <c r="O570" s="99">
        <v>7.3665771618986851</v>
      </c>
      <c r="P570" s="99">
        <v>7.8142417193710179</v>
      </c>
      <c r="Q570" s="99">
        <v>7.4295383365032395</v>
      </c>
      <c r="R570" s="99">
        <v>6.6469160880555744</v>
      </c>
      <c r="S570" s="99">
        <v>6.3787382823365224</v>
      </c>
      <c r="T570" s="99">
        <v>6.6915612802598385</v>
      </c>
      <c r="U570" s="99">
        <v>6.5981817633973128</v>
      </c>
      <c r="V570" s="99">
        <v>6.7579638146667262</v>
      </c>
      <c r="W570" s="99">
        <v>6.433941634164329</v>
      </c>
      <c r="X570" s="99">
        <v>4.6652458797125238</v>
      </c>
      <c r="Y570" s="99">
        <v>4.1777463563478525</v>
      </c>
      <c r="DA570" s="63" t="s">
        <v>4687</v>
      </c>
    </row>
    <row r="571" spans="1:105" ht="12" customHeight="1" x14ac:dyDescent="0.25">
      <c r="A571" s="121" t="s">
        <v>54</v>
      </c>
      <c r="B571" s="123"/>
      <c r="C571" s="123">
        <v>1.8423299331039005</v>
      </c>
      <c r="D571" s="123">
        <v>1.8095867623395094</v>
      </c>
      <c r="E571" s="123">
        <v>1.9674887008177497</v>
      </c>
      <c r="F571" s="123">
        <v>1.9867878933087486</v>
      </c>
      <c r="G571" s="123">
        <v>2.0692432721801755</v>
      </c>
      <c r="H571" s="123">
        <v>2.0126143458649328</v>
      </c>
      <c r="I571" s="123">
        <v>1.9760072313636927</v>
      </c>
      <c r="J571" s="123">
        <v>1.726442112133068</v>
      </c>
      <c r="K571" s="123">
        <v>1.7934671106757192</v>
      </c>
      <c r="L571" s="123">
        <v>1.7739864511053236</v>
      </c>
      <c r="M571" s="123">
        <v>1.667447868465137</v>
      </c>
      <c r="N571" s="123">
        <v>1.7309153436288487</v>
      </c>
      <c r="O571" s="123">
        <v>1.7425995300988848</v>
      </c>
      <c r="P571" s="123">
        <v>1.7756492052578907</v>
      </c>
      <c r="Q571" s="123">
        <v>1.8658112862447058</v>
      </c>
      <c r="R571" s="123">
        <v>1.8671823229444608</v>
      </c>
      <c r="S571" s="123">
        <v>1.8738101383937651</v>
      </c>
      <c r="T571" s="123">
        <v>1.8701376999604127</v>
      </c>
      <c r="U571" s="123">
        <v>1.8601894163546937</v>
      </c>
      <c r="V571" s="123">
        <v>1.9504038188738739</v>
      </c>
      <c r="W571" s="123">
        <v>1.9012734310762049</v>
      </c>
      <c r="X571" s="123">
        <v>1.3976971546555492</v>
      </c>
      <c r="Y571" s="123">
        <v>1.4093488872146622</v>
      </c>
      <c r="DA571" s="130" t="s">
        <v>4688</v>
      </c>
    </row>
    <row r="572" spans="1:105" ht="12" customHeight="1" x14ac:dyDescent="0.25">
      <c r="A572" s="97" t="s">
        <v>202</v>
      </c>
      <c r="B572" s="99"/>
      <c r="C572" s="99">
        <v>0</v>
      </c>
      <c r="D572" s="99">
        <v>0</v>
      </c>
      <c r="E572" s="99">
        <v>0</v>
      </c>
      <c r="F572" s="99">
        <v>0</v>
      </c>
      <c r="G572" s="99">
        <v>0</v>
      </c>
      <c r="H572" s="99">
        <v>0</v>
      </c>
      <c r="I572" s="99">
        <v>0</v>
      </c>
      <c r="J572" s="99">
        <v>0</v>
      </c>
      <c r="K572" s="99">
        <v>0</v>
      </c>
      <c r="L572" s="99">
        <v>0</v>
      </c>
      <c r="M572" s="99">
        <v>0</v>
      </c>
      <c r="N572" s="99">
        <v>0</v>
      </c>
      <c r="O572" s="99">
        <v>0</v>
      </c>
      <c r="P572" s="99">
        <v>0</v>
      </c>
      <c r="Q572" s="99">
        <v>0</v>
      </c>
      <c r="R572" s="99">
        <v>0</v>
      </c>
      <c r="S572" s="99">
        <v>0</v>
      </c>
      <c r="T572" s="99">
        <v>0</v>
      </c>
      <c r="U572" s="99">
        <v>0</v>
      </c>
      <c r="V572" s="99">
        <v>0</v>
      </c>
      <c r="W572" s="99">
        <v>0</v>
      </c>
      <c r="X572" s="99">
        <v>0</v>
      </c>
      <c r="Y572" s="99">
        <v>0</v>
      </c>
      <c r="DA572" s="63" t="s">
        <v>4689</v>
      </c>
    </row>
    <row r="573" spans="1:105" ht="12" customHeight="1" x14ac:dyDescent="0.25">
      <c r="A573" s="97" t="s">
        <v>50</v>
      </c>
      <c r="B573" s="99"/>
      <c r="C573" s="99">
        <v>1.8019625326694491</v>
      </c>
      <c r="D573" s="99">
        <v>1.7935146906136037</v>
      </c>
      <c r="E573" s="99">
        <v>1.9992762331520453</v>
      </c>
      <c r="F573" s="99">
        <v>1.9924059017520062</v>
      </c>
      <c r="G573" s="99">
        <v>1.960305264408237</v>
      </c>
      <c r="H573" s="99">
        <v>2.040320475478747</v>
      </c>
      <c r="I573" s="99">
        <v>2.008065502479742</v>
      </c>
      <c r="J573" s="99">
        <v>1.7029192282694632</v>
      </c>
      <c r="K573" s="99">
        <v>1.8250852208661736</v>
      </c>
      <c r="L573" s="99">
        <v>1.7468228352997277</v>
      </c>
      <c r="M573" s="99">
        <v>1.7483940526891124</v>
      </c>
      <c r="N573" s="99">
        <v>1.7643654685179151</v>
      </c>
      <c r="O573" s="99">
        <v>1.7488128416213746</v>
      </c>
      <c r="P573" s="99">
        <v>1.9059916494533373</v>
      </c>
      <c r="Q573" s="99">
        <v>1.8326123753821402</v>
      </c>
      <c r="R573" s="99">
        <v>1.9608743054842002</v>
      </c>
      <c r="S573" s="99">
        <v>1.9309989865452626</v>
      </c>
      <c r="T573" s="99">
        <v>1.9213241615724939</v>
      </c>
      <c r="U573" s="99">
        <v>2.0114921425980086</v>
      </c>
      <c r="V573" s="99">
        <v>1.8617789453632894</v>
      </c>
      <c r="W573" s="99">
        <v>1.7666635649762654</v>
      </c>
      <c r="X573" s="99">
        <v>1.6059648031785902</v>
      </c>
      <c r="Y573" s="99">
        <v>1.4534806857254416</v>
      </c>
      <c r="DA573" s="63" t="s">
        <v>4690</v>
      </c>
    </row>
    <row r="574" spans="1:105" ht="12" customHeight="1" x14ac:dyDescent="0.25">
      <c r="A574" s="109" t="s">
        <v>120</v>
      </c>
      <c r="B574" s="110"/>
      <c r="C574" s="110">
        <v>1.844306071143329</v>
      </c>
      <c r="D574" s="110">
        <v>1.8104977730218119</v>
      </c>
      <c r="E574" s="110">
        <v>1.96589261167661</v>
      </c>
      <c r="F574" s="110">
        <v>1.986458308839175</v>
      </c>
      <c r="G574" s="110">
        <v>2.075880527970869</v>
      </c>
      <c r="H574" s="110">
        <v>2.0106978743496118</v>
      </c>
      <c r="I574" s="110">
        <v>1.9731289974334436</v>
      </c>
      <c r="J574" s="110">
        <v>1.728537573868399</v>
      </c>
      <c r="K574" s="110">
        <v>1.7906698060375241</v>
      </c>
      <c r="L574" s="110">
        <v>1.7760212065930494</v>
      </c>
      <c r="M574" s="110">
        <v>1.6613197315271859</v>
      </c>
      <c r="N574" s="110">
        <v>1.7283438000867657</v>
      </c>
      <c r="O574" s="110">
        <v>1.7421300079375441</v>
      </c>
      <c r="P574" s="110">
        <v>1.7640486506443991</v>
      </c>
      <c r="Q574" s="110">
        <v>1.8685397550437874</v>
      </c>
      <c r="R574" s="110">
        <v>1.8590993687118504</v>
      </c>
      <c r="S574" s="110">
        <v>1.8693030690301196</v>
      </c>
      <c r="T574" s="110">
        <v>1.8666256015280587</v>
      </c>
      <c r="U574" s="110">
        <v>1.8490592992057098</v>
      </c>
      <c r="V574" s="110">
        <v>1.9565896277545083</v>
      </c>
      <c r="W574" s="110">
        <v>1.911449998536219</v>
      </c>
      <c r="X574" s="110">
        <v>1.3779913294847843</v>
      </c>
      <c r="Y574" s="110">
        <v>1.4052202667920197</v>
      </c>
      <c r="DA574" s="60" t="s">
        <v>4691</v>
      </c>
    </row>
    <row r="576" spans="1:105" ht="12" customHeight="1" x14ac:dyDescent="0.25">
      <c r="A576" s="116" t="str">
        <f>RES_hh_SLD!$A$511</f>
        <v>CO2 emissions per surface area in new and renovated households (kg CO2 / sqm)</v>
      </c>
      <c r="B576" s="118"/>
      <c r="C576" s="118">
        <f t="shared" ref="C576:Q576" si="275">C577+C580+C582+C595</f>
        <v>0.34491736765072556</v>
      </c>
      <c r="D576" s="118">
        <f t="shared" si="275"/>
        <v>0.38832391056570692</v>
      </c>
      <c r="E576" s="118">
        <f t="shared" si="275"/>
        <v>0.58882000153361103</v>
      </c>
      <c r="F576" s="118">
        <f t="shared" si="275"/>
        <v>1.3216977307799296</v>
      </c>
      <c r="G576" s="118">
        <f t="shared" si="275"/>
        <v>0.88029720600307459</v>
      </c>
      <c r="H576" s="118">
        <f t="shared" si="275"/>
        <v>0.41820790002232727</v>
      </c>
      <c r="I576" s="118">
        <f t="shared" si="275"/>
        <v>0.33335937830439261</v>
      </c>
      <c r="J576" s="118">
        <f t="shared" si="275"/>
        <v>0.31557540867839956</v>
      </c>
      <c r="K576" s="118">
        <f t="shared" si="275"/>
        <v>0.44209860371371207</v>
      </c>
      <c r="L576" s="118">
        <f t="shared" si="275"/>
        <v>0.49508571023906878</v>
      </c>
      <c r="M576" s="118">
        <f t="shared" si="275"/>
        <v>0.68789168725779981</v>
      </c>
      <c r="N576" s="118">
        <f t="shared" si="275"/>
        <v>0.59783372275368807</v>
      </c>
      <c r="O576" s="118">
        <f t="shared" si="275"/>
        <v>0.48732331132854156</v>
      </c>
      <c r="P576" s="118">
        <f t="shared" si="275"/>
        <v>0.5271757117797542</v>
      </c>
      <c r="Q576" s="118">
        <f t="shared" si="275"/>
        <v>0.39207510742016011</v>
      </c>
      <c r="R576" s="118">
        <f t="shared" ref="R576:V576" si="276">R577+R580+R582+R595</f>
        <v>0.43483498718126479</v>
      </c>
      <c r="S576" s="118">
        <f t="shared" si="276"/>
        <v>0.37586874862098335</v>
      </c>
      <c r="T576" s="118">
        <f t="shared" si="276"/>
        <v>0.38614380275301052</v>
      </c>
      <c r="U576" s="118">
        <f t="shared" si="276"/>
        <v>0.45120465940596555</v>
      </c>
      <c r="V576" s="118">
        <f t="shared" si="276"/>
        <v>0.4006400336145442</v>
      </c>
      <c r="W576" s="118">
        <f t="shared" ref="W576:Y576" si="277">W577+W580+W582+W595</f>
        <v>0.34165212546399243</v>
      </c>
      <c r="X576" s="118">
        <f t="shared" si="277"/>
        <v>0.3484675740989186</v>
      </c>
      <c r="Y576" s="118">
        <f t="shared" si="277"/>
        <v>0.31936826964242687</v>
      </c>
      <c r="DA576" s="129" t="s">
        <v>4837</v>
      </c>
    </row>
    <row r="577" spans="1:105" ht="12" customHeight="1" x14ac:dyDescent="0.25">
      <c r="A577" s="121" t="s">
        <v>57</v>
      </c>
      <c r="B577" s="123"/>
      <c r="C577" s="123">
        <f t="shared" ref="C577:Q577" si="278">SUM(C578:C579)</f>
        <v>0</v>
      </c>
      <c r="D577" s="123">
        <f t="shared" si="278"/>
        <v>0</v>
      </c>
      <c r="E577" s="123">
        <f t="shared" si="278"/>
        <v>0</v>
      </c>
      <c r="F577" s="123">
        <f t="shared" si="278"/>
        <v>0</v>
      </c>
      <c r="G577" s="123">
        <f t="shared" si="278"/>
        <v>0</v>
      </c>
      <c r="H577" s="123">
        <f t="shared" si="278"/>
        <v>0</v>
      </c>
      <c r="I577" s="123">
        <f t="shared" si="278"/>
        <v>0</v>
      </c>
      <c r="J577" s="123">
        <f t="shared" si="278"/>
        <v>0</v>
      </c>
      <c r="K577" s="123">
        <f t="shared" si="278"/>
        <v>0</v>
      </c>
      <c r="L577" s="123">
        <f t="shared" si="278"/>
        <v>0</v>
      </c>
      <c r="M577" s="123">
        <f t="shared" si="278"/>
        <v>0</v>
      </c>
      <c r="N577" s="123">
        <f t="shared" si="278"/>
        <v>0</v>
      </c>
      <c r="O577" s="123">
        <f t="shared" si="278"/>
        <v>0</v>
      </c>
      <c r="P577" s="123">
        <f t="shared" si="278"/>
        <v>0</v>
      </c>
      <c r="Q577" s="123">
        <f t="shared" si="278"/>
        <v>0</v>
      </c>
      <c r="R577" s="123">
        <f t="shared" ref="R577:V577" si="279">SUM(R578:R579)</f>
        <v>0</v>
      </c>
      <c r="S577" s="123">
        <f t="shared" si="279"/>
        <v>0</v>
      </c>
      <c r="T577" s="123">
        <f t="shared" si="279"/>
        <v>0</v>
      </c>
      <c r="U577" s="123">
        <f t="shared" si="279"/>
        <v>0</v>
      </c>
      <c r="V577" s="123">
        <f t="shared" si="279"/>
        <v>0</v>
      </c>
      <c r="W577" s="123">
        <f t="shared" ref="W577:Y577" si="280">SUM(W578:W579)</f>
        <v>0</v>
      </c>
      <c r="X577" s="123">
        <f t="shared" si="280"/>
        <v>0</v>
      </c>
      <c r="Y577" s="123">
        <f t="shared" si="280"/>
        <v>0</v>
      </c>
      <c r="DA577" s="130" t="s">
        <v>4838</v>
      </c>
    </row>
    <row r="578" spans="1:105" ht="12" customHeight="1" x14ac:dyDescent="0.25">
      <c r="A578" s="97" t="s">
        <v>199</v>
      </c>
      <c r="B578" s="99"/>
      <c r="C578" s="99">
        <v>0</v>
      </c>
      <c r="D578" s="99">
        <v>0</v>
      </c>
      <c r="E578" s="99">
        <v>0</v>
      </c>
      <c r="F578" s="99">
        <v>0</v>
      </c>
      <c r="G578" s="99">
        <v>0</v>
      </c>
      <c r="H578" s="99">
        <v>0</v>
      </c>
      <c r="I578" s="99">
        <v>0</v>
      </c>
      <c r="J578" s="99">
        <v>0</v>
      </c>
      <c r="K578" s="99">
        <v>0</v>
      </c>
      <c r="L578" s="99">
        <v>0</v>
      </c>
      <c r="M578" s="99">
        <v>0</v>
      </c>
      <c r="N578" s="99">
        <v>0</v>
      </c>
      <c r="O578" s="99">
        <v>0</v>
      </c>
      <c r="P578" s="99">
        <v>0</v>
      </c>
      <c r="Q578" s="99">
        <v>0</v>
      </c>
      <c r="R578" s="99">
        <v>0</v>
      </c>
      <c r="S578" s="99">
        <v>0</v>
      </c>
      <c r="T578" s="99">
        <v>0</v>
      </c>
      <c r="U578" s="99">
        <v>0</v>
      </c>
      <c r="V578" s="99">
        <v>0</v>
      </c>
      <c r="W578" s="99">
        <v>0</v>
      </c>
      <c r="X578" s="99">
        <v>0</v>
      </c>
      <c r="Y578" s="99">
        <v>0</v>
      </c>
      <c r="DA578" s="63" t="s">
        <v>4839</v>
      </c>
    </row>
    <row r="579" spans="1:105" ht="12" customHeight="1" x14ac:dyDescent="0.25">
      <c r="A579" s="97" t="s">
        <v>53</v>
      </c>
      <c r="B579" s="99"/>
      <c r="C579" s="99">
        <v>0</v>
      </c>
      <c r="D579" s="99">
        <v>0</v>
      </c>
      <c r="E579" s="99">
        <v>0</v>
      </c>
      <c r="F579" s="99">
        <v>0</v>
      </c>
      <c r="G579" s="99">
        <v>0</v>
      </c>
      <c r="H579" s="99">
        <v>0</v>
      </c>
      <c r="I579" s="99">
        <v>0</v>
      </c>
      <c r="J579" s="99">
        <v>0</v>
      </c>
      <c r="K579" s="99">
        <v>0</v>
      </c>
      <c r="L579" s="99">
        <v>0</v>
      </c>
      <c r="M579" s="99">
        <v>0</v>
      </c>
      <c r="N579" s="99">
        <v>0</v>
      </c>
      <c r="O579" s="99">
        <v>0</v>
      </c>
      <c r="P579" s="99">
        <v>0</v>
      </c>
      <c r="Q579" s="99">
        <v>0</v>
      </c>
      <c r="R579" s="99">
        <v>0</v>
      </c>
      <c r="S579" s="99">
        <v>0</v>
      </c>
      <c r="T579" s="99">
        <v>0</v>
      </c>
      <c r="U579" s="99">
        <v>0</v>
      </c>
      <c r="V579" s="99">
        <v>0</v>
      </c>
      <c r="W579" s="99">
        <v>0</v>
      </c>
      <c r="X579" s="99">
        <v>0</v>
      </c>
      <c r="Y579" s="99">
        <v>0</v>
      </c>
      <c r="DA579" s="63" t="s">
        <v>4840</v>
      </c>
    </row>
    <row r="580" spans="1:105" ht="12" customHeight="1" x14ac:dyDescent="0.25">
      <c r="A580" s="121" t="s">
        <v>92</v>
      </c>
      <c r="B580" s="123"/>
      <c r="C580" s="123">
        <f t="shared" ref="C580:Y580" si="281">C581</f>
        <v>0</v>
      </c>
      <c r="D580" s="123">
        <f t="shared" si="281"/>
        <v>0</v>
      </c>
      <c r="E580" s="123">
        <f t="shared" si="281"/>
        <v>0</v>
      </c>
      <c r="F580" s="123">
        <f t="shared" si="281"/>
        <v>0</v>
      </c>
      <c r="G580" s="123">
        <f t="shared" si="281"/>
        <v>0</v>
      </c>
      <c r="H580" s="123">
        <f t="shared" si="281"/>
        <v>0</v>
      </c>
      <c r="I580" s="123">
        <f t="shared" si="281"/>
        <v>0</v>
      </c>
      <c r="J580" s="123">
        <f t="shared" si="281"/>
        <v>0</v>
      </c>
      <c r="K580" s="123">
        <f t="shared" si="281"/>
        <v>0</v>
      </c>
      <c r="L580" s="123">
        <f t="shared" si="281"/>
        <v>0</v>
      </c>
      <c r="M580" s="123">
        <f t="shared" si="281"/>
        <v>0</v>
      </c>
      <c r="N580" s="123">
        <f t="shared" si="281"/>
        <v>0</v>
      </c>
      <c r="O580" s="123">
        <f t="shared" si="281"/>
        <v>0</v>
      </c>
      <c r="P580" s="123">
        <f t="shared" si="281"/>
        <v>0</v>
      </c>
      <c r="Q580" s="123">
        <f t="shared" si="281"/>
        <v>0</v>
      </c>
      <c r="R580" s="123">
        <f t="shared" si="281"/>
        <v>0</v>
      </c>
      <c r="S580" s="123">
        <f t="shared" si="281"/>
        <v>0</v>
      </c>
      <c r="T580" s="123">
        <f t="shared" si="281"/>
        <v>0</v>
      </c>
      <c r="U580" s="123">
        <f t="shared" si="281"/>
        <v>0</v>
      </c>
      <c r="V580" s="123">
        <f t="shared" si="281"/>
        <v>0</v>
      </c>
      <c r="W580" s="123">
        <f t="shared" si="281"/>
        <v>0</v>
      </c>
      <c r="X580" s="123">
        <f t="shared" si="281"/>
        <v>0</v>
      </c>
      <c r="Y580" s="123">
        <f t="shared" si="281"/>
        <v>0</v>
      </c>
      <c r="DA580" s="130" t="s">
        <v>4841</v>
      </c>
    </row>
    <row r="581" spans="1:105" ht="12" customHeight="1" x14ac:dyDescent="0.25">
      <c r="A581" s="97" t="s">
        <v>53</v>
      </c>
      <c r="B581" s="99"/>
      <c r="C581" s="99">
        <v>0</v>
      </c>
      <c r="D581" s="99">
        <v>0</v>
      </c>
      <c r="E581" s="99">
        <v>0</v>
      </c>
      <c r="F581" s="99">
        <v>0</v>
      </c>
      <c r="G581" s="99">
        <v>0</v>
      </c>
      <c r="H581" s="99">
        <v>0</v>
      </c>
      <c r="I581" s="99">
        <v>0</v>
      </c>
      <c r="J581" s="99">
        <v>0</v>
      </c>
      <c r="K581" s="99">
        <v>0</v>
      </c>
      <c r="L581" s="99">
        <v>0</v>
      </c>
      <c r="M581" s="99">
        <v>0</v>
      </c>
      <c r="N581" s="99">
        <v>0</v>
      </c>
      <c r="O581" s="99">
        <v>0</v>
      </c>
      <c r="P581" s="99">
        <v>0</v>
      </c>
      <c r="Q581" s="99">
        <v>0</v>
      </c>
      <c r="R581" s="99">
        <v>0</v>
      </c>
      <c r="S581" s="99">
        <v>0</v>
      </c>
      <c r="T581" s="99">
        <v>0</v>
      </c>
      <c r="U581" s="99">
        <v>0</v>
      </c>
      <c r="V581" s="99">
        <v>0</v>
      </c>
      <c r="W581" s="99">
        <v>0</v>
      </c>
      <c r="X581" s="99">
        <v>0</v>
      </c>
      <c r="Y581" s="99">
        <v>0</v>
      </c>
      <c r="DA581" s="63" t="s">
        <v>4842</v>
      </c>
    </row>
    <row r="582" spans="1:105" ht="12" customHeight="1" x14ac:dyDescent="0.25">
      <c r="A582" s="121" t="s">
        <v>55</v>
      </c>
      <c r="B582" s="123"/>
      <c r="C582" s="123">
        <v>0.31363018257843484</v>
      </c>
      <c r="D582" s="123">
        <v>0.35253795899435275</v>
      </c>
      <c r="E582" s="123">
        <v>0.55327264880074656</v>
      </c>
      <c r="F582" s="123">
        <v>1.2806466881905771</v>
      </c>
      <c r="G582" s="123">
        <v>0.8384488548131418</v>
      </c>
      <c r="H582" s="123">
        <v>0.36914890187529104</v>
      </c>
      <c r="I582" s="123">
        <v>0.27188760342358648</v>
      </c>
      <c r="J582" s="123">
        <v>0.26382853810467222</v>
      </c>
      <c r="K582" s="123">
        <v>0.38699989371212951</v>
      </c>
      <c r="L582" s="123">
        <v>0.44988095474837692</v>
      </c>
      <c r="M582" s="123">
        <v>0.64220484804570255</v>
      </c>
      <c r="N582" s="123">
        <v>0.55107163411052873</v>
      </c>
      <c r="O582" s="123">
        <v>0.44171003381656931</v>
      </c>
      <c r="P582" s="123">
        <v>0.46935616460793633</v>
      </c>
      <c r="Q582" s="123">
        <v>0.34044604234704523</v>
      </c>
      <c r="R582" s="123">
        <v>0.37715430665242533</v>
      </c>
      <c r="S582" s="123">
        <v>0.32373542672238287</v>
      </c>
      <c r="T582" s="123">
        <v>0.34066168489813436</v>
      </c>
      <c r="U582" s="123">
        <v>0.40050073291872806</v>
      </c>
      <c r="V582" s="123">
        <v>0.35602404197043985</v>
      </c>
      <c r="W582" s="123">
        <v>0.29607710451615565</v>
      </c>
      <c r="X582" s="123">
        <v>0.29754965221626833</v>
      </c>
      <c r="Y582" s="123">
        <v>0.27376248223229643</v>
      </c>
      <c r="DA582" s="130" t="s">
        <v>4843</v>
      </c>
    </row>
    <row r="583" spans="1:105" ht="12" customHeight="1" x14ac:dyDescent="0.25">
      <c r="A583" s="97" t="s">
        <v>132</v>
      </c>
      <c r="B583" s="99"/>
      <c r="C583" s="99">
        <v>0</v>
      </c>
      <c r="D583" s="99">
        <v>0</v>
      </c>
      <c r="E583" s="99">
        <v>0</v>
      </c>
      <c r="F583" s="99">
        <v>0</v>
      </c>
      <c r="G583" s="99">
        <v>0</v>
      </c>
      <c r="H583" s="99">
        <v>0</v>
      </c>
      <c r="I583" s="99">
        <v>0</v>
      </c>
      <c r="J583" s="99">
        <v>0</v>
      </c>
      <c r="K583" s="99">
        <v>0</v>
      </c>
      <c r="L583" s="99">
        <v>0</v>
      </c>
      <c r="M583" s="99">
        <v>0</v>
      </c>
      <c r="N583" s="99">
        <v>0</v>
      </c>
      <c r="O583" s="99">
        <v>0</v>
      </c>
      <c r="P583" s="99">
        <v>0</v>
      </c>
      <c r="Q583" s="99">
        <v>0</v>
      </c>
      <c r="R583" s="99">
        <v>0</v>
      </c>
      <c r="S583" s="99">
        <v>0</v>
      </c>
      <c r="T583" s="99">
        <v>0</v>
      </c>
      <c r="U583" s="99">
        <v>0</v>
      </c>
      <c r="V583" s="99">
        <v>0</v>
      </c>
      <c r="W583" s="99">
        <v>0</v>
      </c>
      <c r="X583" s="99">
        <v>0</v>
      </c>
      <c r="Y583" s="99">
        <v>0</v>
      </c>
      <c r="DA583" s="63" t="s">
        <v>4844</v>
      </c>
    </row>
    <row r="584" spans="1:105" ht="12" customHeight="1" x14ac:dyDescent="0.25">
      <c r="A584" s="97" t="s">
        <v>131</v>
      </c>
      <c r="B584" s="99"/>
      <c r="C584" s="99">
        <v>0</v>
      </c>
      <c r="D584" s="99">
        <v>0</v>
      </c>
      <c r="E584" s="99">
        <v>0</v>
      </c>
      <c r="F584" s="99">
        <v>0</v>
      </c>
      <c r="G584" s="99">
        <v>0</v>
      </c>
      <c r="H584" s="99">
        <v>0</v>
      </c>
      <c r="I584" s="99">
        <v>0</v>
      </c>
      <c r="J584" s="99">
        <v>0</v>
      </c>
      <c r="K584" s="99">
        <v>0</v>
      </c>
      <c r="L584" s="99">
        <v>0</v>
      </c>
      <c r="M584" s="99">
        <v>0</v>
      </c>
      <c r="N584" s="99">
        <v>0</v>
      </c>
      <c r="O584" s="99">
        <v>0</v>
      </c>
      <c r="P584" s="99">
        <v>0</v>
      </c>
      <c r="Q584" s="99">
        <v>0</v>
      </c>
      <c r="R584" s="99">
        <v>0</v>
      </c>
      <c r="S584" s="99">
        <v>0</v>
      </c>
      <c r="T584" s="99">
        <v>0</v>
      </c>
      <c r="U584" s="99">
        <v>0</v>
      </c>
      <c r="V584" s="99">
        <v>0</v>
      </c>
      <c r="W584" s="99">
        <v>0</v>
      </c>
      <c r="X584" s="99">
        <v>0</v>
      </c>
      <c r="Y584" s="99">
        <v>0</v>
      </c>
      <c r="DA584" s="63" t="s">
        <v>4845</v>
      </c>
    </row>
    <row r="585" spans="1:105" ht="12" customHeight="1" x14ac:dyDescent="0.25">
      <c r="A585" s="100" t="s">
        <v>199</v>
      </c>
      <c r="B585" s="102"/>
      <c r="C585" s="102">
        <v>0</v>
      </c>
      <c r="D585" s="102">
        <v>0</v>
      </c>
      <c r="E585" s="102">
        <v>0</v>
      </c>
      <c r="F585" s="102">
        <v>0</v>
      </c>
      <c r="G585" s="102">
        <v>0</v>
      </c>
      <c r="H585" s="102">
        <v>0</v>
      </c>
      <c r="I585" s="102">
        <v>0</v>
      </c>
      <c r="J585" s="102">
        <v>0</v>
      </c>
      <c r="K585" s="102">
        <v>0</v>
      </c>
      <c r="L585" s="102">
        <v>0</v>
      </c>
      <c r="M585" s="102">
        <v>0</v>
      </c>
      <c r="N585" s="102">
        <v>0</v>
      </c>
      <c r="O585" s="102">
        <v>0</v>
      </c>
      <c r="P585" s="102">
        <v>0</v>
      </c>
      <c r="Q585" s="102">
        <v>0</v>
      </c>
      <c r="R585" s="102">
        <v>0</v>
      </c>
      <c r="S585" s="102">
        <v>0</v>
      </c>
      <c r="T585" s="102">
        <v>0</v>
      </c>
      <c r="U585" s="102">
        <v>0</v>
      </c>
      <c r="V585" s="102">
        <v>0</v>
      </c>
      <c r="W585" s="102">
        <v>0</v>
      </c>
      <c r="X585" s="102">
        <v>0</v>
      </c>
      <c r="Y585" s="102">
        <v>0</v>
      </c>
      <c r="DA585" s="131" t="s">
        <v>4846</v>
      </c>
    </row>
    <row r="586" spans="1:105" ht="12" customHeight="1" x14ac:dyDescent="0.25">
      <c r="A586" s="103" t="s">
        <v>52</v>
      </c>
      <c r="B586" s="105"/>
      <c r="C586" s="105">
        <v>0</v>
      </c>
      <c r="D586" s="105">
        <v>0</v>
      </c>
      <c r="E586" s="105">
        <v>0</v>
      </c>
      <c r="F586" s="105">
        <v>0</v>
      </c>
      <c r="G586" s="105">
        <v>0</v>
      </c>
      <c r="H586" s="105">
        <v>0</v>
      </c>
      <c r="I586" s="105">
        <v>0</v>
      </c>
      <c r="J586" s="105">
        <v>0</v>
      </c>
      <c r="K586" s="105">
        <v>0</v>
      </c>
      <c r="L586" s="105">
        <v>0</v>
      </c>
      <c r="M586" s="105">
        <v>0</v>
      </c>
      <c r="N586" s="105">
        <v>0</v>
      </c>
      <c r="O586" s="105">
        <v>0</v>
      </c>
      <c r="P586" s="105">
        <v>0</v>
      </c>
      <c r="Q586" s="105">
        <v>0</v>
      </c>
      <c r="R586" s="105">
        <v>0</v>
      </c>
      <c r="S586" s="105">
        <v>0</v>
      </c>
      <c r="T586" s="105">
        <v>0</v>
      </c>
      <c r="U586" s="105">
        <v>0</v>
      </c>
      <c r="V586" s="105">
        <v>0</v>
      </c>
      <c r="W586" s="105">
        <v>0</v>
      </c>
      <c r="X586" s="105">
        <v>0</v>
      </c>
      <c r="Y586" s="105">
        <v>0</v>
      </c>
      <c r="DA586" s="132" t="s">
        <v>4847</v>
      </c>
    </row>
    <row r="587" spans="1:105" ht="12" customHeight="1" x14ac:dyDescent="0.25">
      <c r="A587" s="106" t="s">
        <v>124</v>
      </c>
      <c r="B587" s="102"/>
      <c r="C587" s="102">
        <v>3.6231104135256582</v>
      </c>
      <c r="D587" s="102">
        <v>3.6322781968643962</v>
      </c>
      <c r="E587" s="102">
        <v>3.5786826243239043</v>
      </c>
      <c r="F587" s="102">
        <v>3.8438883100405814</v>
      </c>
      <c r="G587" s="102">
        <v>3.9701431853840368</v>
      </c>
      <c r="H587" s="102">
        <v>4.2294073864586998</v>
      </c>
      <c r="I587" s="102">
        <v>4.2308800007904557</v>
      </c>
      <c r="J587" s="102">
        <v>3.9307673772636593</v>
      </c>
      <c r="K587" s="102">
        <v>4.2244855476677889</v>
      </c>
      <c r="L587" s="102">
        <v>4.1331496117745834</v>
      </c>
      <c r="M587" s="102">
        <v>4.0326498046066224</v>
      </c>
      <c r="N587" s="102">
        <v>3.9635257152218188</v>
      </c>
      <c r="O587" s="102">
        <v>3.8045809851851362</v>
      </c>
      <c r="P587" s="102">
        <v>3.9558758062741499</v>
      </c>
      <c r="Q587" s="102">
        <v>3.4989249254921209</v>
      </c>
      <c r="R587" s="102">
        <v>3.7429370010106053</v>
      </c>
      <c r="S587" s="102">
        <v>3.5277247936613825</v>
      </c>
      <c r="T587" s="102">
        <v>3.3034358925691238</v>
      </c>
      <c r="U587" s="102">
        <v>3.2322021783759074</v>
      </c>
      <c r="V587" s="102">
        <v>2.7498539785346159</v>
      </c>
      <c r="W587" s="102">
        <v>2.4582740841501005</v>
      </c>
      <c r="X587" s="102">
        <v>2.2856359156185477</v>
      </c>
      <c r="Y587" s="102">
        <v>2.0698822979068638</v>
      </c>
      <c r="DA587" s="131" t="s">
        <v>4848</v>
      </c>
    </row>
    <row r="588" spans="1:105" ht="12" customHeight="1" x14ac:dyDescent="0.25">
      <c r="A588" s="107" t="s">
        <v>123</v>
      </c>
      <c r="B588" s="105"/>
      <c r="C588" s="105">
        <v>0</v>
      </c>
      <c r="D588" s="105">
        <v>0</v>
      </c>
      <c r="E588" s="105">
        <v>0</v>
      </c>
      <c r="F588" s="105">
        <v>0</v>
      </c>
      <c r="G588" s="105">
        <v>1.615905384222986</v>
      </c>
      <c r="H588" s="105">
        <v>1.7476544954245614</v>
      </c>
      <c r="I588" s="105">
        <v>1.8522707324547256</v>
      </c>
      <c r="J588" s="105">
        <v>1.5702925089100677</v>
      </c>
      <c r="K588" s="105">
        <v>1.7420573448164534</v>
      </c>
      <c r="L588" s="105">
        <v>1.7155128179921477</v>
      </c>
      <c r="M588" s="105">
        <v>1.6119493577988613</v>
      </c>
      <c r="N588" s="105">
        <v>1.5921100816074527</v>
      </c>
      <c r="O588" s="105">
        <v>1.2751926750829852</v>
      </c>
      <c r="P588" s="105">
        <v>1.239652177984454</v>
      </c>
      <c r="Q588" s="105">
        <v>1.1887194400827337</v>
      </c>
      <c r="R588" s="105">
        <v>1.5470299709333055</v>
      </c>
      <c r="S588" s="105">
        <v>1.5435989919830366</v>
      </c>
      <c r="T588" s="105">
        <v>1.3183184100655443</v>
      </c>
      <c r="U588" s="105">
        <v>1.2948252726319098</v>
      </c>
      <c r="V588" s="105">
        <v>0.7752623289997238</v>
      </c>
      <c r="W588" s="105">
        <v>0.61556999256965927</v>
      </c>
      <c r="X588" s="105">
        <v>0.79878346459205329</v>
      </c>
      <c r="Y588" s="105">
        <v>0.79998752503801462</v>
      </c>
      <c r="DA588" s="132" t="s">
        <v>4849</v>
      </c>
    </row>
    <row r="589" spans="1:105" ht="12" customHeight="1" x14ac:dyDescent="0.25">
      <c r="A589" s="108" t="s">
        <v>50</v>
      </c>
      <c r="B589" s="99"/>
      <c r="C589" s="99">
        <v>0</v>
      </c>
      <c r="D589" s="99">
        <v>0</v>
      </c>
      <c r="E589" s="99">
        <v>0</v>
      </c>
      <c r="F589" s="99">
        <v>0</v>
      </c>
      <c r="G589" s="99">
        <v>1.615905384222986</v>
      </c>
      <c r="H589" s="99">
        <v>1.7476544954245614</v>
      </c>
      <c r="I589" s="99">
        <v>1.8522707324547256</v>
      </c>
      <c r="J589" s="99">
        <v>1.5702925089100677</v>
      </c>
      <c r="K589" s="99">
        <v>1.7420573448164534</v>
      </c>
      <c r="L589" s="99">
        <v>1.7155128179921477</v>
      </c>
      <c r="M589" s="99">
        <v>1.6119493577988613</v>
      </c>
      <c r="N589" s="99">
        <v>1.5921100816074527</v>
      </c>
      <c r="O589" s="99">
        <v>1.2751926750829852</v>
      </c>
      <c r="P589" s="99">
        <v>1.239652177984454</v>
      </c>
      <c r="Q589" s="99">
        <v>1.1887194400827337</v>
      </c>
      <c r="R589" s="99">
        <v>1.5470299709333055</v>
      </c>
      <c r="S589" s="99">
        <v>1.5435989919830366</v>
      </c>
      <c r="T589" s="99">
        <v>1.3183184100655443</v>
      </c>
      <c r="U589" s="99">
        <v>1.2948252726319098</v>
      </c>
      <c r="V589" s="99">
        <v>0.7752623289997238</v>
      </c>
      <c r="W589" s="99">
        <v>0.61556999256965927</v>
      </c>
      <c r="X589" s="99">
        <v>0.79878346459205329</v>
      </c>
      <c r="Y589" s="99">
        <v>0.79998752503801462</v>
      </c>
      <c r="DA589" s="63" t="s">
        <v>4850</v>
      </c>
    </row>
    <row r="590" spans="1:105" ht="12" customHeight="1" x14ac:dyDescent="0.25">
      <c r="A590" s="108" t="s">
        <v>52</v>
      </c>
      <c r="B590" s="99"/>
      <c r="C590" s="99">
        <v>0</v>
      </c>
      <c r="D590" s="99">
        <v>0</v>
      </c>
      <c r="E590" s="99">
        <v>0</v>
      </c>
      <c r="F590" s="99">
        <v>0</v>
      </c>
      <c r="G590" s="99">
        <v>0</v>
      </c>
      <c r="H590" s="99">
        <v>0</v>
      </c>
      <c r="I590" s="99">
        <v>0</v>
      </c>
      <c r="J590" s="99">
        <v>0</v>
      </c>
      <c r="K590" s="99">
        <v>0</v>
      </c>
      <c r="L590" s="99">
        <v>0</v>
      </c>
      <c r="M590" s="99">
        <v>0</v>
      </c>
      <c r="N590" s="99">
        <v>0</v>
      </c>
      <c r="O590" s="99">
        <v>0</v>
      </c>
      <c r="P590" s="99">
        <v>0</v>
      </c>
      <c r="Q590" s="99">
        <v>0</v>
      </c>
      <c r="R590" s="99">
        <v>0</v>
      </c>
      <c r="S590" s="99">
        <v>0</v>
      </c>
      <c r="T590" s="99">
        <v>0</v>
      </c>
      <c r="U590" s="99">
        <v>0</v>
      </c>
      <c r="V590" s="99">
        <v>0</v>
      </c>
      <c r="W590" s="99">
        <v>0</v>
      </c>
      <c r="X590" s="99">
        <v>0</v>
      </c>
      <c r="Y590" s="99">
        <v>0</v>
      </c>
      <c r="DA590" s="63" t="s">
        <v>4851</v>
      </c>
    </row>
    <row r="591" spans="1:105" ht="12" customHeight="1" x14ac:dyDescent="0.25">
      <c r="A591" s="106" t="s">
        <v>122</v>
      </c>
      <c r="B591" s="102"/>
      <c r="C591" s="102">
        <v>0</v>
      </c>
      <c r="D591" s="102">
        <v>0</v>
      </c>
      <c r="E591" s="102">
        <v>0</v>
      </c>
      <c r="F591" s="102">
        <v>0</v>
      </c>
      <c r="G591" s="102">
        <v>0</v>
      </c>
      <c r="H591" s="102">
        <v>0</v>
      </c>
      <c r="I591" s="102">
        <v>0</v>
      </c>
      <c r="J591" s="102">
        <v>0</v>
      </c>
      <c r="K591" s="102">
        <v>0</v>
      </c>
      <c r="L591" s="102">
        <v>0</v>
      </c>
      <c r="M591" s="102">
        <v>0</v>
      </c>
      <c r="N591" s="102">
        <v>0</v>
      </c>
      <c r="O591" s="102">
        <v>0</v>
      </c>
      <c r="P591" s="102">
        <v>0</v>
      </c>
      <c r="Q591" s="102">
        <v>0</v>
      </c>
      <c r="R591" s="102">
        <v>0</v>
      </c>
      <c r="S591" s="102">
        <v>0</v>
      </c>
      <c r="T591" s="102">
        <v>0</v>
      </c>
      <c r="U591" s="102">
        <v>0</v>
      </c>
      <c r="V591" s="102">
        <v>0</v>
      </c>
      <c r="W591" s="102">
        <v>0</v>
      </c>
      <c r="X591" s="102">
        <v>0</v>
      </c>
      <c r="Y591" s="102">
        <v>0</v>
      </c>
      <c r="DA591" s="131" t="s">
        <v>4852</v>
      </c>
    </row>
    <row r="592" spans="1:105" ht="12" customHeight="1" x14ac:dyDescent="0.25">
      <c r="A592" s="107" t="s">
        <v>121</v>
      </c>
      <c r="B592" s="105"/>
      <c r="C592" s="105">
        <v>0</v>
      </c>
      <c r="D592" s="105">
        <v>0</v>
      </c>
      <c r="E592" s="105">
        <v>0</v>
      </c>
      <c r="F592" s="105">
        <v>0</v>
      </c>
      <c r="G592" s="105">
        <v>0</v>
      </c>
      <c r="H592" s="105">
        <v>0</v>
      </c>
      <c r="I592" s="105">
        <v>0</v>
      </c>
      <c r="J592" s="105">
        <v>0</v>
      </c>
      <c r="K592" s="105">
        <v>0</v>
      </c>
      <c r="L592" s="105">
        <v>0</v>
      </c>
      <c r="M592" s="105">
        <v>0</v>
      </c>
      <c r="N592" s="105">
        <v>0</v>
      </c>
      <c r="O592" s="105">
        <v>0</v>
      </c>
      <c r="P592" s="105">
        <v>0</v>
      </c>
      <c r="Q592" s="105">
        <v>0</v>
      </c>
      <c r="R592" s="105">
        <v>0</v>
      </c>
      <c r="S592" s="105">
        <v>0</v>
      </c>
      <c r="T592" s="105">
        <v>0</v>
      </c>
      <c r="U592" s="105">
        <v>0</v>
      </c>
      <c r="V592" s="105">
        <v>0</v>
      </c>
      <c r="W592" s="105">
        <v>0</v>
      </c>
      <c r="X592" s="105">
        <v>0</v>
      </c>
      <c r="Y592" s="105">
        <v>0</v>
      </c>
      <c r="DA592" s="132" t="s">
        <v>4853</v>
      </c>
    </row>
    <row r="593" spans="1:105" ht="12" customHeight="1" x14ac:dyDescent="0.25">
      <c r="A593" s="108" t="s">
        <v>53</v>
      </c>
      <c r="B593" s="99"/>
      <c r="C593" s="99">
        <v>0</v>
      </c>
      <c r="D593" s="99">
        <v>0</v>
      </c>
      <c r="E593" s="99">
        <v>0</v>
      </c>
      <c r="F593" s="99">
        <v>0</v>
      </c>
      <c r="G593" s="99">
        <v>0</v>
      </c>
      <c r="H593" s="99">
        <v>0</v>
      </c>
      <c r="I593" s="99">
        <v>0</v>
      </c>
      <c r="J593" s="99">
        <v>0</v>
      </c>
      <c r="K593" s="99">
        <v>0</v>
      </c>
      <c r="L593" s="99">
        <v>0</v>
      </c>
      <c r="M593" s="99">
        <v>0</v>
      </c>
      <c r="N593" s="99">
        <v>0</v>
      </c>
      <c r="O593" s="99">
        <v>0</v>
      </c>
      <c r="P593" s="99">
        <v>0</v>
      </c>
      <c r="Q593" s="99">
        <v>0</v>
      </c>
      <c r="R593" s="99">
        <v>0</v>
      </c>
      <c r="S593" s="99">
        <v>0</v>
      </c>
      <c r="T593" s="99">
        <v>0</v>
      </c>
      <c r="U593" s="99">
        <v>0</v>
      </c>
      <c r="V593" s="99">
        <v>0</v>
      </c>
      <c r="W593" s="99">
        <v>0</v>
      </c>
      <c r="X593" s="99">
        <v>0</v>
      </c>
      <c r="Y593" s="99">
        <v>0</v>
      </c>
      <c r="DA593" s="63" t="s">
        <v>4854</v>
      </c>
    </row>
    <row r="594" spans="1:105" ht="12" customHeight="1" x14ac:dyDescent="0.25">
      <c r="A594" s="108" t="s">
        <v>52</v>
      </c>
      <c r="B594" s="99"/>
      <c r="C594" s="99">
        <v>0</v>
      </c>
      <c r="D594" s="99">
        <v>0</v>
      </c>
      <c r="E594" s="99">
        <v>0</v>
      </c>
      <c r="F594" s="99">
        <v>0</v>
      </c>
      <c r="G594" s="99">
        <v>0</v>
      </c>
      <c r="H594" s="99">
        <v>0</v>
      </c>
      <c r="I594" s="99">
        <v>0</v>
      </c>
      <c r="J594" s="99">
        <v>0</v>
      </c>
      <c r="K594" s="99">
        <v>0</v>
      </c>
      <c r="L594" s="99">
        <v>0</v>
      </c>
      <c r="M594" s="99">
        <v>0</v>
      </c>
      <c r="N594" s="99">
        <v>0</v>
      </c>
      <c r="O594" s="99">
        <v>0</v>
      </c>
      <c r="P594" s="99">
        <v>0</v>
      </c>
      <c r="Q594" s="99">
        <v>0</v>
      </c>
      <c r="R594" s="99">
        <v>0</v>
      </c>
      <c r="S594" s="99">
        <v>0</v>
      </c>
      <c r="T594" s="99">
        <v>0</v>
      </c>
      <c r="U594" s="99">
        <v>0</v>
      </c>
      <c r="V594" s="99">
        <v>0</v>
      </c>
      <c r="W594" s="99">
        <v>0</v>
      </c>
      <c r="X594" s="99">
        <v>0</v>
      </c>
      <c r="Y594" s="99">
        <v>0</v>
      </c>
      <c r="DA594" s="63" t="s">
        <v>4855</v>
      </c>
    </row>
    <row r="595" spans="1:105" ht="12" customHeight="1" x14ac:dyDescent="0.25">
      <c r="A595" s="121" t="s">
        <v>54</v>
      </c>
      <c r="B595" s="123"/>
      <c r="C595" s="123">
        <v>3.1287185072290717E-2</v>
      </c>
      <c r="D595" s="123">
        <v>3.5785951571354162E-2</v>
      </c>
      <c r="E595" s="123">
        <v>3.5547352732864433E-2</v>
      </c>
      <c r="F595" s="123">
        <v>4.1051042589352375E-2</v>
      </c>
      <c r="G595" s="123">
        <v>4.1848351189932811E-2</v>
      </c>
      <c r="H595" s="123">
        <v>4.9058998147036251E-2</v>
      </c>
      <c r="I595" s="123">
        <v>6.1471774880806129E-2</v>
      </c>
      <c r="J595" s="123">
        <v>5.1746870573727365E-2</v>
      </c>
      <c r="K595" s="123">
        <v>5.5098710001582563E-2</v>
      </c>
      <c r="L595" s="123">
        <v>4.5204755490691848E-2</v>
      </c>
      <c r="M595" s="123">
        <v>4.5686839212097242E-2</v>
      </c>
      <c r="N595" s="123">
        <v>4.6762088643159304E-2</v>
      </c>
      <c r="O595" s="123">
        <v>4.561327751197225E-2</v>
      </c>
      <c r="P595" s="123">
        <v>5.781954717181783E-2</v>
      </c>
      <c r="Q595" s="123">
        <v>5.1629065073114898E-2</v>
      </c>
      <c r="R595" s="123">
        <v>5.7680680528839449E-2</v>
      </c>
      <c r="S595" s="123">
        <v>5.2133321898600489E-2</v>
      </c>
      <c r="T595" s="123">
        <v>4.5482117854876138E-2</v>
      </c>
      <c r="U595" s="123">
        <v>5.0703926487237504E-2</v>
      </c>
      <c r="V595" s="123">
        <v>4.4615991644104347E-2</v>
      </c>
      <c r="W595" s="123">
        <v>4.5575020947836796E-2</v>
      </c>
      <c r="X595" s="123">
        <v>5.0917921882650256E-2</v>
      </c>
      <c r="Y595" s="123">
        <v>4.5605787410130418E-2</v>
      </c>
      <c r="DA595" s="130" t="s">
        <v>4856</v>
      </c>
    </row>
    <row r="596" spans="1:105" ht="12" customHeight="1" x14ac:dyDescent="0.25">
      <c r="A596" s="97" t="s">
        <v>202</v>
      </c>
      <c r="B596" s="99"/>
      <c r="C596" s="99">
        <v>0</v>
      </c>
      <c r="D596" s="99">
        <v>0</v>
      </c>
      <c r="E596" s="99">
        <v>0</v>
      </c>
      <c r="F596" s="99">
        <v>0</v>
      </c>
      <c r="G596" s="99">
        <v>0</v>
      </c>
      <c r="H596" s="99">
        <v>0</v>
      </c>
      <c r="I596" s="99">
        <v>0</v>
      </c>
      <c r="J596" s="99">
        <v>0</v>
      </c>
      <c r="K596" s="99">
        <v>0</v>
      </c>
      <c r="L596" s="99">
        <v>0</v>
      </c>
      <c r="M596" s="99">
        <v>0</v>
      </c>
      <c r="N596" s="99">
        <v>0</v>
      </c>
      <c r="O596" s="99">
        <v>0</v>
      </c>
      <c r="P596" s="99">
        <v>0</v>
      </c>
      <c r="Q596" s="99">
        <v>0</v>
      </c>
      <c r="R596" s="99">
        <v>0</v>
      </c>
      <c r="S596" s="99">
        <v>0</v>
      </c>
      <c r="T596" s="99">
        <v>0</v>
      </c>
      <c r="U596" s="99">
        <v>0</v>
      </c>
      <c r="V596" s="99">
        <v>0</v>
      </c>
      <c r="W596" s="99">
        <v>0</v>
      </c>
      <c r="X596" s="99">
        <v>0</v>
      </c>
      <c r="Y596" s="99">
        <v>0</v>
      </c>
      <c r="DA596" s="63" t="s">
        <v>4857</v>
      </c>
    </row>
    <row r="597" spans="1:105" ht="12" customHeight="1" x14ac:dyDescent="0.25">
      <c r="A597" s="97" t="s">
        <v>50</v>
      </c>
      <c r="B597" s="99"/>
      <c r="C597" s="99">
        <v>0.67040363497642297</v>
      </c>
      <c r="D597" s="99">
        <v>0.6671225446628708</v>
      </c>
      <c r="E597" s="99">
        <v>0.74350444314159447</v>
      </c>
      <c r="F597" s="99">
        <v>0.74079610087309977</v>
      </c>
      <c r="G597" s="99">
        <v>0.72870993238201598</v>
      </c>
      <c r="H597" s="99">
        <v>0.75829727824656112</v>
      </c>
      <c r="I597" s="99">
        <v>0.746155116426648</v>
      </c>
      <c r="J597" s="99">
        <v>0.63263823512941975</v>
      </c>
      <c r="K597" s="99">
        <v>0.67788289317368844</v>
      </c>
      <c r="L597" s="99">
        <v>0.64868002224497512</v>
      </c>
      <c r="M597" s="99">
        <v>0.64916149079356489</v>
      </c>
      <c r="N597" s="99">
        <v>0.65503399988600208</v>
      </c>
      <c r="O597" s="99">
        <v>0.64922589919170237</v>
      </c>
      <c r="P597" s="99">
        <v>0.70747306389968467</v>
      </c>
      <c r="Q597" s="99">
        <v>0.67983076188453528</v>
      </c>
      <c r="R597" s="99">
        <v>0.72627500352834362</v>
      </c>
      <c r="S597" s="99">
        <v>0.71363737012583184</v>
      </c>
      <c r="T597" s="99">
        <v>0.70835325442898311</v>
      </c>
      <c r="U597" s="99">
        <v>0.73997271010105037</v>
      </c>
      <c r="V597" s="99">
        <v>0.683834999587695</v>
      </c>
      <c r="W597" s="99">
        <v>0.64841556530575861</v>
      </c>
      <c r="X597" s="99">
        <v>0.58906112402126865</v>
      </c>
      <c r="Y597" s="99">
        <v>0.53309681707015288</v>
      </c>
      <c r="DA597" s="63" t="s">
        <v>4858</v>
      </c>
    </row>
    <row r="598" spans="1:105" ht="12" customHeight="1" x14ac:dyDescent="0.25">
      <c r="A598" s="109" t="s">
        <v>120</v>
      </c>
      <c r="B598" s="110"/>
      <c r="C598" s="110">
        <v>0</v>
      </c>
      <c r="D598" s="110">
        <v>0</v>
      </c>
      <c r="E598" s="110">
        <v>0</v>
      </c>
      <c r="F598" s="110">
        <v>0</v>
      </c>
      <c r="G598" s="110">
        <v>0</v>
      </c>
      <c r="H598" s="110">
        <v>0</v>
      </c>
      <c r="I598" s="110">
        <v>0</v>
      </c>
      <c r="J598" s="110">
        <v>0</v>
      </c>
      <c r="K598" s="110">
        <v>0</v>
      </c>
      <c r="L598" s="110">
        <v>0</v>
      </c>
      <c r="M598" s="110">
        <v>0</v>
      </c>
      <c r="N598" s="110">
        <v>0</v>
      </c>
      <c r="O598" s="110">
        <v>0</v>
      </c>
      <c r="P598" s="110">
        <v>0</v>
      </c>
      <c r="Q598" s="110">
        <v>0</v>
      </c>
      <c r="R598" s="110">
        <v>0</v>
      </c>
      <c r="S598" s="110">
        <v>0</v>
      </c>
      <c r="T598" s="110">
        <v>0</v>
      </c>
      <c r="U598" s="110">
        <v>0</v>
      </c>
      <c r="V598" s="110">
        <v>0</v>
      </c>
      <c r="W598" s="110">
        <v>0</v>
      </c>
      <c r="X598" s="110">
        <v>0</v>
      </c>
      <c r="Y598" s="110">
        <v>0</v>
      </c>
      <c r="DA598" s="60" t="s">
        <v>4859</v>
      </c>
    </row>
  </sheetData>
  <pageMargins left="0.39370078740157483" right="0.39370078740157483" top="0.39370078740157483" bottom="0.39370078740157483" header="0.31496062992125984" footer="0.31496062992125984"/>
  <pageSetup paperSize="9" scale="11" orientation="portrait" horizontalDpi="1200" verticalDpi="1200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X5" s="120">
        <v>0</v>
      </c>
      <c r="Y5" s="120">
        <v>0</v>
      </c>
      <c r="DA5" s="129" t="s">
        <v>341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205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X7" s="52">
        <v>0</v>
      </c>
      <c r="Y7" s="52">
        <v>0</v>
      </c>
      <c r="DA7" s="63" t="s">
        <v>1104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X9" s="52">
        <v>0</v>
      </c>
      <c r="Y9" s="52">
        <v>0</v>
      </c>
      <c r="DA9" s="63" t="s">
        <v>1105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130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1106</v>
      </c>
    </row>
    <row r="12" spans="1:105" ht="12" customHeight="1" x14ac:dyDescent="0.25">
      <c r="A12" s="97" t="s">
        <v>129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1107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X13" s="52">
        <v>0</v>
      </c>
      <c r="Y13" s="52">
        <v>0</v>
      </c>
      <c r="DA13" s="63" t="s">
        <v>1108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X14" s="52">
        <v>0</v>
      </c>
      <c r="Y14" s="52">
        <v>0</v>
      </c>
      <c r="DA14" s="63" t="s">
        <v>1109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1110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X17" s="36">
        <v>0</v>
      </c>
      <c r="Y17" s="36">
        <v>0</v>
      </c>
      <c r="DA17" s="60" t="s">
        <v>1111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1187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205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52">
        <v>0</v>
      </c>
      <c r="Y21" s="52">
        <v>0</v>
      </c>
      <c r="DA21" s="63" t="s">
        <v>1188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X23" s="52">
        <v>0</v>
      </c>
      <c r="Y23" s="52">
        <v>0</v>
      </c>
      <c r="DA23" s="63" t="s">
        <v>1189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130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X25" s="52">
        <v>0</v>
      </c>
      <c r="Y25" s="52">
        <v>0</v>
      </c>
      <c r="DA25" s="63" t="s">
        <v>1190</v>
      </c>
    </row>
    <row r="26" spans="1:105" ht="12" customHeight="1" x14ac:dyDescent="0.25">
      <c r="A26" s="97" t="s">
        <v>129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DA26" s="63" t="s">
        <v>1191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X27" s="52">
        <v>0</v>
      </c>
      <c r="Y27" s="52">
        <v>0</v>
      </c>
      <c r="DA27" s="63" t="s">
        <v>1192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X28" s="52">
        <v>0</v>
      </c>
      <c r="Y28" s="52">
        <v>0</v>
      </c>
      <c r="DA28" s="63" t="s">
        <v>1193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X30" s="52">
        <v>0</v>
      </c>
      <c r="Y30" s="52">
        <v>0</v>
      </c>
      <c r="DA30" s="63" t="s">
        <v>1194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X31" s="36">
        <v>0</v>
      </c>
      <c r="Y31" s="36">
        <v>0</v>
      </c>
      <c r="DA31" s="60" t="s">
        <v>1195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1274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205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X35" s="52">
        <v>0</v>
      </c>
      <c r="Y35" s="52">
        <v>0</v>
      </c>
      <c r="DA35" s="63" t="s">
        <v>1275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X37" s="52">
        <v>0</v>
      </c>
      <c r="Y37" s="52">
        <v>0</v>
      </c>
      <c r="DA37" s="63" t="s">
        <v>1276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130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X39" s="52">
        <v>0</v>
      </c>
      <c r="Y39" s="52">
        <v>0</v>
      </c>
      <c r="DA39" s="63" t="s">
        <v>1277</v>
      </c>
    </row>
    <row r="40" spans="1:105" ht="12" customHeight="1" x14ac:dyDescent="0.25">
      <c r="A40" s="97" t="s">
        <v>129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1278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X41" s="52">
        <v>0</v>
      </c>
      <c r="Y41" s="52">
        <v>0</v>
      </c>
      <c r="DA41" s="63" t="s">
        <v>1279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X42" s="52">
        <v>0</v>
      </c>
      <c r="Y42" s="52">
        <v>0</v>
      </c>
      <c r="DA42" s="63" t="s">
        <v>1280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X44" s="52">
        <v>0</v>
      </c>
      <c r="Y44" s="52">
        <v>0</v>
      </c>
      <c r="DA44" s="63" t="s">
        <v>1281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X45" s="36">
        <v>0</v>
      </c>
      <c r="Y45" s="36">
        <v>0</v>
      </c>
      <c r="DA45" s="60" t="s">
        <v>1282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1361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205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X49" s="52">
        <v>0</v>
      </c>
      <c r="Y49" s="52">
        <v>0</v>
      </c>
      <c r="DA49" s="63" t="s">
        <v>1362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2">
        <v>0</v>
      </c>
      <c r="Y51" s="52">
        <v>0</v>
      </c>
      <c r="DA51" s="63" t="s">
        <v>1363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130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X53" s="52">
        <v>0</v>
      </c>
      <c r="Y53" s="52">
        <v>0</v>
      </c>
      <c r="DA53" s="63" t="s">
        <v>1364</v>
      </c>
    </row>
    <row r="54" spans="1:105" ht="12" customHeight="1" x14ac:dyDescent="0.25">
      <c r="A54" s="108" t="s">
        <v>129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1365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X55" s="52">
        <v>0</v>
      </c>
      <c r="Y55" s="52">
        <v>0</v>
      </c>
      <c r="DA55" s="63" t="s">
        <v>1366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X56" s="52">
        <v>0</v>
      </c>
      <c r="Y56" s="52">
        <v>0</v>
      </c>
      <c r="DA56" s="63" t="s">
        <v>1367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2">
        <v>0</v>
      </c>
      <c r="Y58" s="52">
        <v>0</v>
      </c>
      <c r="DA58" s="63" t="s">
        <v>1368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X59" s="36">
        <v>0</v>
      </c>
      <c r="Y59" s="36">
        <v>0</v>
      </c>
      <c r="DA59" s="60" t="s">
        <v>1369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1448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205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DA63" s="63" t="s">
        <v>1449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DA65" s="63" t="s">
        <v>1450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130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:Y67" si="2">W39-W53</f>
        <v>0</v>
      </c>
      <c r="X67" s="52">
        <f t="shared" si="2"/>
        <v>0</v>
      </c>
      <c r="Y67" s="52">
        <f t="shared" si="2"/>
        <v>0</v>
      </c>
      <c r="DA67" s="63" t="s">
        <v>1451</v>
      </c>
    </row>
    <row r="68" spans="1:105" ht="12" customHeight="1" x14ac:dyDescent="0.25">
      <c r="A68" s="108" t="s">
        <v>129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:Y68" si="5">W40-W54</f>
        <v>0</v>
      </c>
      <c r="X68" s="52">
        <f t="shared" si="5"/>
        <v>0</v>
      </c>
      <c r="Y68" s="52">
        <f t="shared" si="5"/>
        <v>0</v>
      </c>
      <c r="DA68" s="63" t="s">
        <v>1452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:Y69" si="8">W41-W55</f>
        <v>0</v>
      </c>
      <c r="X69" s="52">
        <f t="shared" si="8"/>
        <v>0</v>
      </c>
      <c r="Y69" s="52">
        <f t="shared" si="8"/>
        <v>0</v>
      </c>
      <c r="DA69" s="63" t="s">
        <v>1453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:Y70" si="11">W42-W56</f>
        <v>0</v>
      </c>
      <c r="X70" s="52">
        <f t="shared" si="11"/>
        <v>0</v>
      </c>
      <c r="Y70" s="52">
        <f t="shared" si="11"/>
        <v>0</v>
      </c>
      <c r="DA70" s="63" t="s">
        <v>1454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X72" s="52">
        <v>0</v>
      </c>
      <c r="Y72" s="52">
        <v>0</v>
      </c>
      <c r="DA72" s="63" t="s">
        <v>1455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X73" s="36">
        <v>0</v>
      </c>
      <c r="Y73" s="36">
        <v>0</v>
      </c>
      <c r="DA73" s="60" t="s">
        <v>1456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1535</v>
      </c>
    </row>
    <row r="78" spans="1:105" ht="12.95" customHeight="1" x14ac:dyDescent="0.25">
      <c r="A78" s="127" t="s">
        <v>57</v>
      </c>
      <c r="B78" s="128">
        <f>RES_hhdet_numvin!B106</f>
        <v>0</v>
      </c>
      <c r="C78" s="128">
        <f>RES_hhdet_numvin!C106</f>
        <v>0</v>
      </c>
      <c r="D78" s="128">
        <f>RES_hhdet_numvin!D106</f>
        <v>0</v>
      </c>
      <c r="E78" s="128">
        <f>RES_hhdet_numvin!E106</f>
        <v>0</v>
      </c>
      <c r="F78" s="128">
        <f>RES_hhdet_numvin!F106</f>
        <v>0</v>
      </c>
      <c r="G78" s="128">
        <f>RES_hhdet_numvin!G106</f>
        <v>0</v>
      </c>
      <c r="H78" s="128">
        <f>RES_hhdet_numvin!H106</f>
        <v>0</v>
      </c>
      <c r="I78" s="128">
        <f>RES_hhdet_numvin!I106</f>
        <v>0</v>
      </c>
      <c r="J78" s="128">
        <f>RES_hhdet_numvin!J106</f>
        <v>0</v>
      </c>
      <c r="K78" s="128">
        <f>RES_hhdet_numvin!K106</f>
        <v>0</v>
      </c>
      <c r="L78" s="128">
        <f>RES_hhdet_numvin!L106</f>
        <v>0</v>
      </c>
      <c r="M78" s="128">
        <f>RES_hhdet_numvin!M106</f>
        <v>0</v>
      </c>
      <c r="N78" s="128">
        <f>RES_hhdet_numvin!N106</f>
        <v>0</v>
      </c>
      <c r="O78" s="128">
        <f>RES_hhdet_numvin!O106</f>
        <v>0</v>
      </c>
      <c r="P78" s="128">
        <f>RES_hhdet_numvin!P106</f>
        <v>0</v>
      </c>
      <c r="Q78" s="128">
        <f>RES_hhdet_numvin!Q106</f>
        <v>0</v>
      </c>
      <c r="R78" s="128">
        <f>RES_hhdet_numvin!R106</f>
        <v>0</v>
      </c>
      <c r="S78" s="128">
        <f>RES_hhdet_numvin!S106</f>
        <v>0</v>
      </c>
      <c r="T78" s="128">
        <f>RES_hhdet_numvin!T106</f>
        <v>0</v>
      </c>
      <c r="U78" s="128">
        <f>RES_hhdet_numvin!U106</f>
        <v>0</v>
      </c>
      <c r="V78" s="128">
        <f>RES_hhdet_numvin!V106</f>
        <v>0</v>
      </c>
      <c r="W78" s="128">
        <f>RES_hhdet_numvin!W106</f>
        <v>0</v>
      </c>
      <c r="X78" s="128">
        <f>RES_hhdet_numvin!X106</f>
        <v>0</v>
      </c>
      <c r="Y78" s="128">
        <f>RES_hhdet_numvin!Y106</f>
        <v>0</v>
      </c>
      <c r="DA78" s="133"/>
    </row>
    <row r="79" spans="1:105" ht="12" customHeight="1" x14ac:dyDescent="0.25">
      <c r="A79" s="97" t="s">
        <v>205</v>
      </c>
      <c r="B79" s="52">
        <f>RES_hhdet_numvin!B107</f>
        <v>0</v>
      </c>
      <c r="C79" s="52">
        <f>RES_hhdet_numvin!C107</f>
        <v>0</v>
      </c>
      <c r="D79" s="52">
        <f>RES_hhdet_numvin!D107</f>
        <v>0</v>
      </c>
      <c r="E79" s="52">
        <f>RES_hhdet_numvin!E107</f>
        <v>0</v>
      </c>
      <c r="F79" s="52">
        <f>RES_hhdet_numvin!F107</f>
        <v>0</v>
      </c>
      <c r="G79" s="52">
        <f>RES_hhdet_numvin!G107</f>
        <v>0</v>
      </c>
      <c r="H79" s="52">
        <f>RES_hhdet_numvin!H107</f>
        <v>0</v>
      </c>
      <c r="I79" s="52">
        <f>RES_hhdet_numvin!I107</f>
        <v>0</v>
      </c>
      <c r="J79" s="52">
        <f>RES_hhdet_numvin!J107</f>
        <v>0</v>
      </c>
      <c r="K79" s="52">
        <f>RES_hhdet_numvin!K107</f>
        <v>0</v>
      </c>
      <c r="L79" s="52">
        <f>RES_hhdet_numvin!L107</f>
        <v>0</v>
      </c>
      <c r="M79" s="52">
        <f>RES_hhdet_numvin!M107</f>
        <v>0</v>
      </c>
      <c r="N79" s="52">
        <f>RES_hhdet_numvin!N107</f>
        <v>0</v>
      </c>
      <c r="O79" s="52">
        <f>RES_hhdet_numvin!O107</f>
        <v>0</v>
      </c>
      <c r="P79" s="52">
        <f>RES_hhdet_numvin!P107</f>
        <v>0</v>
      </c>
      <c r="Q79" s="52">
        <f>RES_hhdet_numvin!Q107</f>
        <v>0</v>
      </c>
      <c r="R79" s="52">
        <f>RES_hhdet_numvin!R107</f>
        <v>0</v>
      </c>
      <c r="S79" s="52">
        <f>RES_hhdet_numvin!S107</f>
        <v>0</v>
      </c>
      <c r="T79" s="52">
        <f>RES_hhdet_numvin!T107</f>
        <v>0</v>
      </c>
      <c r="U79" s="52">
        <f>RES_hhdet_numvin!U107</f>
        <v>0</v>
      </c>
      <c r="V79" s="52">
        <f>RES_hhdet_numvin!V107</f>
        <v>0</v>
      </c>
      <c r="W79" s="52">
        <f>RES_hhdet_numvin!W107</f>
        <v>0</v>
      </c>
      <c r="X79" s="52">
        <f>RES_hhdet_numvin!X107</f>
        <v>0</v>
      </c>
      <c r="Y79" s="52">
        <f>RES_hhdet_numvin!Y107</f>
        <v>0</v>
      </c>
      <c r="DA79" s="63" t="s">
        <v>1536</v>
      </c>
    </row>
    <row r="80" spans="1:105" ht="12" hidden="1" customHeight="1" x14ac:dyDescent="0.25">
      <c r="A80" s="97" t="s">
        <v>53</v>
      </c>
      <c r="B80" s="138">
        <f>RES_hhdet_numvin!B108</f>
        <v>0</v>
      </c>
      <c r="C80" s="138">
        <f>RES_hhdet_numvin!C108</f>
        <v>0</v>
      </c>
      <c r="D80" s="138">
        <f>RES_hhdet_numvin!D108</f>
        <v>0</v>
      </c>
      <c r="E80" s="138">
        <f>RES_hhdet_numvin!E108</f>
        <v>0</v>
      </c>
      <c r="F80" s="138">
        <f>RES_hhdet_numvin!F108</f>
        <v>0</v>
      </c>
      <c r="G80" s="138">
        <f>RES_hhdet_numvin!G108</f>
        <v>0</v>
      </c>
      <c r="H80" s="138">
        <f>RES_hhdet_numvin!H108</f>
        <v>0</v>
      </c>
      <c r="I80" s="138">
        <f>RES_hhdet_numvin!I108</f>
        <v>0</v>
      </c>
      <c r="J80" s="138">
        <f>RES_hhdet_numvin!J108</f>
        <v>0</v>
      </c>
      <c r="K80" s="138">
        <f>RES_hhdet_numvin!K108</f>
        <v>0</v>
      </c>
      <c r="L80" s="138">
        <f>RES_hhdet_numvin!L108</f>
        <v>0</v>
      </c>
      <c r="M80" s="138">
        <f>RES_hhdet_numvin!M108</f>
        <v>0</v>
      </c>
      <c r="N80" s="138">
        <f>RES_hhdet_numvin!N108</f>
        <v>0</v>
      </c>
      <c r="O80" s="138">
        <f>RES_hhdet_numvin!O108</f>
        <v>0</v>
      </c>
      <c r="P80" s="138">
        <f>RES_hhdet_numvin!P108</f>
        <v>0</v>
      </c>
      <c r="Q80" s="138">
        <f>RES_hhdet_numvin!Q108</f>
        <v>0</v>
      </c>
      <c r="R80" s="138">
        <f>RES_hhdet_numvin!R108</f>
        <v>0</v>
      </c>
      <c r="S80" s="138">
        <f>RES_hhdet_numvin!S108</f>
        <v>0</v>
      </c>
      <c r="T80" s="138">
        <f>RES_hhdet_numvin!T108</f>
        <v>0</v>
      </c>
      <c r="U80" s="138">
        <f>RES_hhdet_numvin!U108</f>
        <v>0</v>
      </c>
      <c r="V80" s="138">
        <f>RES_hhdet_numvin!V108</f>
        <v>0</v>
      </c>
      <c r="W80" s="138">
        <f>RES_hhdet_numvin!W108</f>
        <v>0</v>
      </c>
      <c r="X80" s="138">
        <f>RES_hhdet_numvin!X108</f>
        <v>0</v>
      </c>
      <c r="Y80" s="138">
        <f>RES_hhdet_numvin!Y108</f>
        <v>0</v>
      </c>
      <c r="DA80" s="63"/>
    </row>
    <row r="81" spans="1:105" ht="12.95" customHeight="1" x14ac:dyDescent="0.25">
      <c r="A81" s="125" t="s">
        <v>92</v>
      </c>
      <c r="B81" s="150">
        <f>RES_hhdet_numvin!B109</f>
        <v>0</v>
      </c>
      <c r="C81" s="150">
        <f>RES_hhdet_numvin!C109</f>
        <v>0</v>
      </c>
      <c r="D81" s="150">
        <f>RES_hhdet_numvin!D109</f>
        <v>0</v>
      </c>
      <c r="E81" s="150">
        <f>RES_hhdet_numvin!E109</f>
        <v>0</v>
      </c>
      <c r="F81" s="150">
        <f>RES_hhdet_numvin!F109</f>
        <v>0</v>
      </c>
      <c r="G81" s="150">
        <f>RES_hhdet_numvin!G109</f>
        <v>0</v>
      </c>
      <c r="H81" s="150">
        <f>RES_hhdet_numvin!H109</f>
        <v>0</v>
      </c>
      <c r="I81" s="150">
        <f>RES_hhdet_numvin!I109</f>
        <v>0</v>
      </c>
      <c r="J81" s="150">
        <f>RES_hhdet_numvin!J109</f>
        <v>0</v>
      </c>
      <c r="K81" s="150">
        <f>RES_hhdet_numvin!K109</f>
        <v>0</v>
      </c>
      <c r="L81" s="150">
        <f>RES_hhdet_numvin!L109</f>
        <v>0</v>
      </c>
      <c r="M81" s="150">
        <f>RES_hhdet_numvin!M109</f>
        <v>0</v>
      </c>
      <c r="N81" s="150">
        <f>RES_hhdet_numvin!N109</f>
        <v>0</v>
      </c>
      <c r="O81" s="150">
        <f>RES_hhdet_numvin!O109</f>
        <v>0</v>
      </c>
      <c r="P81" s="150">
        <f>RES_hhdet_numvin!P109</f>
        <v>0</v>
      </c>
      <c r="Q81" s="150">
        <f>RES_hhdet_numvin!Q109</f>
        <v>0</v>
      </c>
      <c r="R81" s="150">
        <f>RES_hhdet_numvin!R109</f>
        <v>0</v>
      </c>
      <c r="S81" s="150">
        <f>RES_hhdet_numvin!S109</f>
        <v>0</v>
      </c>
      <c r="T81" s="150">
        <f>RES_hhdet_numvin!T109</f>
        <v>0</v>
      </c>
      <c r="U81" s="150">
        <f>RES_hhdet_numvin!U109</f>
        <v>0</v>
      </c>
      <c r="V81" s="150">
        <f>RES_hhdet_numvin!V109</f>
        <v>0</v>
      </c>
      <c r="W81" s="150">
        <f>RES_hhdet_numvin!W109</f>
        <v>0</v>
      </c>
      <c r="X81" s="150">
        <f>RES_hhdet_numvin!X109</f>
        <v>0</v>
      </c>
      <c r="Y81" s="150">
        <f>RES_hhdet_numvin!Y109</f>
        <v>0</v>
      </c>
      <c r="DA81" s="134"/>
    </row>
    <row r="82" spans="1:105" ht="12" customHeight="1" x14ac:dyDescent="0.25">
      <c r="A82" s="97" t="s">
        <v>53</v>
      </c>
      <c r="B82" s="138">
        <f>RES_hhdet_numvin!B110</f>
        <v>0</v>
      </c>
      <c r="C82" s="138">
        <f>RES_hhdet_numvin!C110</f>
        <v>0</v>
      </c>
      <c r="D82" s="138">
        <f>RES_hhdet_numvin!D110</f>
        <v>0</v>
      </c>
      <c r="E82" s="138">
        <f>RES_hhdet_numvin!E110</f>
        <v>0</v>
      </c>
      <c r="F82" s="138">
        <f>RES_hhdet_numvin!F110</f>
        <v>0</v>
      </c>
      <c r="G82" s="138">
        <f>RES_hhdet_numvin!G110</f>
        <v>0</v>
      </c>
      <c r="H82" s="138">
        <f>RES_hhdet_numvin!H110</f>
        <v>0</v>
      </c>
      <c r="I82" s="138">
        <f>RES_hhdet_numvin!I110</f>
        <v>0</v>
      </c>
      <c r="J82" s="138">
        <f>RES_hhdet_numvin!J110</f>
        <v>0</v>
      </c>
      <c r="K82" s="138">
        <f>RES_hhdet_numvin!K110</f>
        <v>0</v>
      </c>
      <c r="L82" s="138">
        <f>RES_hhdet_numvin!L110</f>
        <v>0</v>
      </c>
      <c r="M82" s="138">
        <f>RES_hhdet_numvin!M110</f>
        <v>0</v>
      </c>
      <c r="N82" s="138">
        <f>RES_hhdet_numvin!N110</f>
        <v>0</v>
      </c>
      <c r="O82" s="138">
        <f>RES_hhdet_numvin!O110</f>
        <v>0</v>
      </c>
      <c r="P82" s="138">
        <f>RES_hhdet_numvin!P110</f>
        <v>0</v>
      </c>
      <c r="Q82" s="138">
        <f>RES_hhdet_numvin!Q110</f>
        <v>0</v>
      </c>
      <c r="R82" s="138">
        <f>RES_hhdet_numvin!R110</f>
        <v>0</v>
      </c>
      <c r="S82" s="138">
        <f>RES_hhdet_numvin!S110</f>
        <v>0</v>
      </c>
      <c r="T82" s="138">
        <f>RES_hhdet_numvin!T110</f>
        <v>0</v>
      </c>
      <c r="U82" s="138">
        <f>RES_hhdet_numvin!U110</f>
        <v>0</v>
      </c>
      <c r="V82" s="138">
        <f>RES_hhdet_numvin!V110</f>
        <v>0</v>
      </c>
      <c r="W82" s="138">
        <f>RES_hhdet_numvin!W110</f>
        <v>0</v>
      </c>
      <c r="X82" s="138">
        <f>RES_hhdet_numvin!X110</f>
        <v>0</v>
      </c>
      <c r="Y82" s="138">
        <f>RES_hhdet_numvin!Y110</f>
        <v>0</v>
      </c>
      <c r="DA82" s="63" t="s">
        <v>1537</v>
      </c>
    </row>
    <row r="83" spans="1:105" ht="12" customHeight="1" x14ac:dyDescent="0.25">
      <c r="A83" s="125" t="s">
        <v>55</v>
      </c>
      <c r="B83" s="150">
        <f>RES_hhdet_numvin!B111</f>
        <v>0</v>
      </c>
      <c r="C83" s="150">
        <f>RES_hhdet_numvin!C111</f>
        <v>0</v>
      </c>
      <c r="D83" s="150">
        <f>RES_hhdet_numvin!D111</f>
        <v>0</v>
      </c>
      <c r="E83" s="150">
        <f>RES_hhdet_numvin!E111</f>
        <v>0</v>
      </c>
      <c r="F83" s="150">
        <f>RES_hhdet_numvin!F111</f>
        <v>0</v>
      </c>
      <c r="G83" s="150">
        <f>RES_hhdet_numvin!G111</f>
        <v>0</v>
      </c>
      <c r="H83" s="150">
        <f>RES_hhdet_numvin!H111</f>
        <v>0</v>
      </c>
      <c r="I83" s="150">
        <f>RES_hhdet_numvin!I111</f>
        <v>0</v>
      </c>
      <c r="J83" s="150">
        <f>RES_hhdet_numvin!J111</f>
        <v>0</v>
      </c>
      <c r="K83" s="150">
        <f>RES_hhdet_numvin!K111</f>
        <v>0</v>
      </c>
      <c r="L83" s="150">
        <f>RES_hhdet_numvin!L111</f>
        <v>0</v>
      </c>
      <c r="M83" s="150">
        <f>RES_hhdet_numvin!M111</f>
        <v>0</v>
      </c>
      <c r="N83" s="150">
        <f>RES_hhdet_numvin!N111</f>
        <v>0</v>
      </c>
      <c r="O83" s="150">
        <f>RES_hhdet_numvin!O111</f>
        <v>0</v>
      </c>
      <c r="P83" s="150">
        <f>RES_hhdet_numvin!P111</f>
        <v>0</v>
      </c>
      <c r="Q83" s="150">
        <f>RES_hhdet_numvin!Q111</f>
        <v>0</v>
      </c>
      <c r="R83" s="150">
        <f>RES_hhdet_numvin!R111</f>
        <v>0</v>
      </c>
      <c r="S83" s="150">
        <f>RES_hhdet_numvin!S111</f>
        <v>0</v>
      </c>
      <c r="T83" s="150">
        <f>RES_hhdet_numvin!T111</f>
        <v>0</v>
      </c>
      <c r="U83" s="150">
        <f>RES_hhdet_numvin!U111</f>
        <v>0</v>
      </c>
      <c r="V83" s="150">
        <f>RES_hhdet_numvin!V111</f>
        <v>0</v>
      </c>
      <c r="W83" s="150">
        <f>RES_hhdet_numvin!W111</f>
        <v>0</v>
      </c>
      <c r="X83" s="150">
        <f>RES_hhdet_numvin!X111</f>
        <v>0</v>
      </c>
      <c r="Y83" s="150">
        <f>RES_hhdet_numvin!Y111</f>
        <v>0</v>
      </c>
      <c r="DA83" s="134"/>
    </row>
    <row r="84" spans="1:105" ht="12" customHeight="1" x14ac:dyDescent="0.25">
      <c r="A84" s="97" t="s">
        <v>130</v>
      </c>
      <c r="B84" s="138">
        <f>RES_hhdet_numvin!B112</f>
        <v>0</v>
      </c>
      <c r="C84" s="138">
        <f>RES_hhdet_numvin!C112</f>
        <v>0</v>
      </c>
      <c r="D84" s="138">
        <f>RES_hhdet_numvin!D112</f>
        <v>0</v>
      </c>
      <c r="E84" s="138">
        <f>RES_hhdet_numvin!E112</f>
        <v>0</v>
      </c>
      <c r="F84" s="138">
        <f>RES_hhdet_numvin!F112</f>
        <v>0</v>
      </c>
      <c r="G84" s="138">
        <f>RES_hhdet_numvin!G112</f>
        <v>0</v>
      </c>
      <c r="H84" s="138">
        <f>RES_hhdet_numvin!H112</f>
        <v>0</v>
      </c>
      <c r="I84" s="138">
        <f>RES_hhdet_numvin!I112</f>
        <v>0</v>
      </c>
      <c r="J84" s="138">
        <f>RES_hhdet_numvin!J112</f>
        <v>0</v>
      </c>
      <c r="K84" s="138">
        <f>RES_hhdet_numvin!K112</f>
        <v>0</v>
      </c>
      <c r="L84" s="138">
        <f>RES_hhdet_numvin!L112</f>
        <v>0</v>
      </c>
      <c r="M84" s="138">
        <f>RES_hhdet_numvin!M112</f>
        <v>0</v>
      </c>
      <c r="N84" s="138">
        <f>RES_hhdet_numvin!N112</f>
        <v>0</v>
      </c>
      <c r="O84" s="138">
        <f>RES_hhdet_numvin!O112</f>
        <v>0</v>
      </c>
      <c r="P84" s="138">
        <f>RES_hhdet_numvin!P112</f>
        <v>0</v>
      </c>
      <c r="Q84" s="138">
        <f>RES_hhdet_numvin!Q112</f>
        <v>0</v>
      </c>
      <c r="R84" s="138">
        <f>RES_hhdet_numvin!R112</f>
        <v>0</v>
      </c>
      <c r="S84" s="138">
        <f>RES_hhdet_numvin!S112</f>
        <v>0</v>
      </c>
      <c r="T84" s="138">
        <f>RES_hhdet_numvin!T112</f>
        <v>0</v>
      </c>
      <c r="U84" s="138">
        <f>RES_hhdet_numvin!U112</f>
        <v>0</v>
      </c>
      <c r="V84" s="138">
        <f>RES_hhdet_numvin!V112</f>
        <v>0</v>
      </c>
      <c r="W84" s="138">
        <f>RES_hhdet_numvin!W112</f>
        <v>0</v>
      </c>
      <c r="X84" s="138">
        <f>RES_hhdet_numvin!X112</f>
        <v>0</v>
      </c>
      <c r="Y84" s="138">
        <f>RES_hhdet_numvin!Y112</f>
        <v>0</v>
      </c>
      <c r="DA84" s="63" t="s">
        <v>1538</v>
      </c>
    </row>
    <row r="85" spans="1:105" ht="12" customHeight="1" x14ac:dyDescent="0.25">
      <c r="A85" s="97" t="s">
        <v>129</v>
      </c>
      <c r="B85" s="138">
        <f>RES_hhdet_numvin!B113</f>
        <v>0</v>
      </c>
      <c r="C85" s="138">
        <f>RES_hhdet_numvin!C113</f>
        <v>0</v>
      </c>
      <c r="D85" s="138">
        <f>RES_hhdet_numvin!D113</f>
        <v>0</v>
      </c>
      <c r="E85" s="138">
        <f>RES_hhdet_numvin!E113</f>
        <v>0</v>
      </c>
      <c r="F85" s="138">
        <f>RES_hhdet_numvin!F113</f>
        <v>0</v>
      </c>
      <c r="G85" s="138">
        <f>RES_hhdet_numvin!G113</f>
        <v>0</v>
      </c>
      <c r="H85" s="138">
        <f>RES_hhdet_numvin!H113</f>
        <v>0</v>
      </c>
      <c r="I85" s="138">
        <f>RES_hhdet_numvin!I113</f>
        <v>0</v>
      </c>
      <c r="J85" s="138">
        <f>RES_hhdet_numvin!J113</f>
        <v>0</v>
      </c>
      <c r="K85" s="138">
        <f>RES_hhdet_numvin!K113</f>
        <v>0</v>
      </c>
      <c r="L85" s="138">
        <f>RES_hhdet_numvin!L113</f>
        <v>0</v>
      </c>
      <c r="M85" s="138">
        <f>RES_hhdet_numvin!M113</f>
        <v>0</v>
      </c>
      <c r="N85" s="138">
        <f>RES_hhdet_numvin!N113</f>
        <v>0</v>
      </c>
      <c r="O85" s="138">
        <f>RES_hhdet_numvin!O113</f>
        <v>0</v>
      </c>
      <c r="P85" s="138">
        <f>RES_hhdet_numvin!P113</f>
        <v>0</v>
      </c>
      <c r="Q85" s="138">
        <f>RES_hhdet_numvin!Q113</f>
        <v>0</v>
      </c>
      <c r="R85" s="138">
        <f>RES_hhdet_numvin!R113</f>
        <v>0</v>
      </c>
      <c r="S85" s="138">
        <f>RES_hhdet_numvin!S113</f>
        <v>0</v>
      </c>
      <c r="T85" s="138">
        <f>RES_hhdet_numvin!T113</f>
        <v>0</v>
      </c>
      <c r="U85" s="138">
        <f>RES_hhdet_numvin!U113</f>
        <v>0</v>
      </c>
      <c r="V85" s="138">
        <f>RES_hhdet_numvin!V113</f>
        <v>0</v>
      </c>
      <c r="W85" s="138">
        <f>RES_hhdet_numvin!W113</f>
        <v>0</v>
      </c>
      <c r="X85" s="138">
        <f>RES_hhdet_numvin!X113</f>
        <v>0</v>
      </c>
      <c r="Y85" s="138">
        <f>RES_hhdet_numvin!Y113</f>
        <v>0</v>
      </c>
      <c r="DA85" s="63" t="s">
        <v>1539</v>
      </c>
    </row>
    <row r="86" spans="1:105" ht="12" hidden="1" customHeight="1" x14ac:dyDescent="0.25">
      <c r="A86" s="108" t="s">
        <v>197</v>
      </c>
      <c r="B86" s="138">
        <f>RES_hhdet_numvin!B114</f>
        <v>0</v>
      </c>
      <c r="C86" s="138">
        <f>RES_hhdet_numvin!C114</f>
        <v>0</v>
      </c>
      <c r="D86" s="138">
        <f>RES_hhdet_numvin!D114</f>
        <v>0</v>
      </c>
      <c r="E86" s="138">
        <f>RES_hhdet_numvin!E114</f>
        <v>0</v>
      </c>
      <c r="F86" s="138">
        <f>RES_hhdet_numvin!F114</f>
        <v>0</v>
      </c>
      <c r="G86" s="138">
        <f>RES_hhdet_numvin!G114</f>
        <v>0</v>
      </c>
      <c r="H86" s="138">
        <f>RES_hhdet_numvin!H114</f>
        <v>0</v>
      </c>
      <c r="I86" s="138">
        <f>RES_hhdet_numvin!I114</f>
        <v>0</v>
      </c>
      <c r="J86" s="138">
        <f>RES_hhdet_numvin!J114</f>
        <v>0</v>
      </c>
      <c r="K86" s="138">
        <f>RES_hhdet_numvin!K114</f>
        <v>0</v>
      </c>
      <c r="L86" s="138">
        <f>RES_hhdet_numvin!L114</f>
        <v>0</v>
      </c>
      <c r="M86" s="138">
        <f>RES_hhdet_numvin!M114</f>
        <v>0</v>
      </c>
      <c r="N86" s="138">
        <f>RES_hhdet_numvin!N114</f>
        <v>0</v>
      </c>
      <c r="O86" s="138">
        <f>RES_hhdet_numvin!O114</f>
        <v>0</v>
      </c>
      <c r="P86" s="138">
        <f>RES_hhdet_numvin!P114</f>
        <v>0</v>
      </c>
      <c r="Q86" s="138">
        <f>RES_hhdet_numvin!Q114</f>
        <v>0</v>
      </c>
      <c r="R86" s="138">
        <f>RES_hhdet_numvin!R114</f>
        <v>0</v>
      </c>
      <c r="S86" s="138">
        <f>RES_hhdet_numvin!S114</f>
        <v>0</v>
      </c>
      <c r="T86" s="138">
        <f>RES_hhdet_numvin!T114</f>
        <v>0</v>
      </c>
      <c r="U86" s="138">
        <f>RES_hhdet_numvin!U114</f>
        <v>0</v>
      </c>
      <c r="V86" s="138">
        <f>RES_hhdet_numvin!V114</f>
        <v>0</v>
      </c>
      <c r="W86" s="138">
        <f>RES_hhdet_numvin!W114</f>
        <v>0</v>
      </c>
      <c r="X86" s="138">
        <f>RES_hhdet_numvin!X114</f>
        <v>0</v>
      </c>
      <c r="Y86" s="138">
        <f>RES_hhdet_numvin!Y114</f>
        <v>0</v>
      </c>
      <c r="DA86" s="63"/>
    </row>
    <row r="87" spans="1:105" ht="12" hidden="1" customHeight="1" x14ac:dyDescent="0.25">
      <c r="A87" s="108" t="s">
        <v>52</v>
      </c>
      <c r="B87" s="138">
        <f>RES_hhdet_numvin!B115</f>
        <v>0</v>
      </c>
      <c r="C87" s="138">
        <f>RES_hhdet_numvin!C115</f>
        <v>0</v>
      </c>
      <c r="D87" s="138">
        <f>RES_hhdet_numvin!D115</f>
        <v>0</v>
      </c>
      <c r="E87" s="138">
        <f>RES_hhdet_numvin!E115</f>
        <v>0</v>
      </c>
      <c r="F87" s="138">
        <f>RES_hhdet_numvin!F115</f>
        <v>0</v>
      </c>
      <c r="G87" s="138">
        <f>RES_hhdet_numvin!G115</f>
        <v>0</v>
      </c>
      <c r="H87" s="138">
        <f>RES_hhdet_numvin!H115</f>
        <v>0</v>
      </c>
      <c r="I87" s="138">
        <f>RES_hhdet_numvin!I115</f>
        <v>0</v>
      </c>
      <c r="J87" s="138">
        <f>RES_hhdet_numvin!J115</f>
        <v>0</v>
      </c>
      <c r="K87" s="138">
        <f>RES_hhdet_numvin!K115</f>
        <v>0</v>
      </c>
      <c r="L87" s="138">
        <f>RES_hhdet_numvin!L115</f>
        <v>0</v>
      </c>
      <c r="M87" s="138">
        <f>RES_hhdet_numvin!M115</f>
        <v>0</v>
      </c>
      <c r="N87" s="138">
        <f>RES_hhdet_numvin!N115</f>
        <v>0</v>
      </c>
      <c r="O87" s="138">
        <f>RES_hhdet_numvin!O115</f>
        <v>0</v>
      </c>
      <c r="P87" s="138">
        <f>RES_hhdet_numvin!P115</f>
        <v>0</v>
      </c>
      <c r="Q87" s="138">
        <f>RES_hhdet_numvin!Q115</f>
        <v>0</v>
      </c>
      <c r="R87" s="138">
        <f>RES_hhdet_numvin!R115</f>
        <v>0</v>
      </c>
      <c r="S87" s="138">
        <f>RES_hhdet_numvin!S115</f>
        <v>0</v>
      </c>
      <c r="T87" s="138">
        <f>RES_hhdet_numvin!T115</f>
        <v>0</v>
      </c>
      <c r="U87" s="138">
        <f>RES_hhdet_numvin!U115</f>
        <v>0</v>
      </c>
      <c r="V87" s="138">
        <f>RES_hhdet_numvin!V115</f>
        <v>0</v>
      </c>
      <c r="W87" s="138">
        <f>RES_hhdet_numvin!W115</f>
        <v>0</v>
      </c>
      <c r="X87" s="138">
        <f>RES_hhdet_numvin!X115</f>
        <v>0</v>
      </c>
      <c r="Y87" s="138">
        <f>RES_hhdet_numvin!Y115</f>
        <v>0</v>
      </c>
      <c r="DA87" s="63"/>
    </row>
    <row r="88" spans="1:105" ht="12" customHeight="1" x14ac:dyDescent="0.25">
      <c r="A88" s="97" t="s">
        <v>122</v>
      </c>
      <c r="B88" s="138">
        <f>RES_hhdet_numvin!B116</f>
        <v>0</v>
      </c>
      <c r="C88" s="138">
        <f>RES_hhdet_numvin!C116</f>
        <v>0</v>
      </c>
      <c r="D88" s="138">
        <f>RES_hhdet_numvin!D116</f>
        <v>0</v>
      </c>
      <c r="E88" s="138">
        <f>RES_hhdet_numvin!E116</f>
        <v>0</v>
      </c>
      <c r="F88" s="138">
        <f>RES_hhdet_numvin!F116</f>
        <v>0</v>
      </c>
      <c r="G88" s="138">
        <f>RES_hhdet_numvin!G116</f>
        <v>0</v>
      </c>
      <c r="H88" s="138">
        <f>RES_hhdet_numvin!H116</f>
        <v>0</v>
      </c>
      <c r="I88" s="138">
        <f>RES_hhdet_numvin!I116</f>
        <v>0</v>
      </c>
      <c r="J88" s="138">
        <f>RES_hhdet_numvin!J116</f>
        <v>0</v>
      </c>
      <c r="K88" s="138">
        <f>RES_hhdet_numvin!K116</f>
        <v>0</v>
      </c>
      <c r="L88" s="138">
        <f>RES_hhdet_numvin!L116</f>
        <v>0</v>
      </c>
      <c r="M88" s="138">
        <f>RES_hhdet_numvin!M116</f>
        <v>0</v>
      </c>
      <c r="N88" s="138">
        <f>RES_hhdet_numvin!N116</f>
        <v>0</v>
      </c>
      <c r="O88" s="138">
        <f>RES_hhdet_numvin!O116</f>
        <v>0</v>
      </c>
      <c r="P88" s="138">
        <f>RES_hhdet_numvin!P116</f>
        <v>0</v>
      </c>
      <c r="Q88" s="138">
        <f>RES_hhdet_numvin!Q116</f>
        <v>0</v>
      </c>
      <c r="R88" s="138">
        <f>RES_hhdet_numvin!R116</f>
        <v>0</v>
      </c>
      <c r="S88" s="138">
        <f>RES_hhdet_numvin!S116</f>
        <v>0</v>
      </c>
      <c r="T88" s="138">
        <f>RES_hhdet_numvin!T116</f>
        <v>0</v>
      </c>
      <c r="U88" s="138">
        <f>RES_hhdet_numvin!U116</f>
        <v>0</v>
      </c>
      <c r="V88" s="138">
        <f>RES_hhdet_numvin!V116</f>
        <v>0</v>
      </c>
      <c r="W88" s="138">
        <f>RES_hhdet_numvin!W116</f>
        <v>0</v>
      </c>
      <c r="X88" s="138">
        <f>RES_hhdet_numvin!X116</f>
        <v>0</v>
      </c>
      <c r="Y88" s="138">
        <f>RES_hhdet_numvin!Y116</f>
        <v>0</v>
      </c>
      <c r="DA88" s="63" t="s">
        <v>1540</v>
      </c>
    </row>
    <row r="89" spans="1:105" ht="12" customHeight="1" x14ac:dyDescent="0.25">
      <c r="A89" s="97" t="s">
        <v>121</v>
      </c>
      <c r="B89" s="138">
        <f>RES_hhdet_numvin!B117</f>
        <v>0</v>
      </c>
      <c r="C89" s="138">
        <f>RES_hhdet_numvin!C117</f>
        <v>0</v>
      </c>
      <c r="D89" s="138">
        <f>RES_hhdet_numvin!D117</f>
        <v>0</v>
      </c>
      <c r="E89" s="138">
        <f>RES_hhdet_numvin!E117</f>
        <v>0</v>
      </c>
      <c r="F89" s="138">
        <f>RES_hhdet_numvin!F117</f>
        <v>0</v>
      </c>
      <c r="G89" s="138">
        <f>RES_hhdet_numvin!G117</f>
        <v>0</v>
      </c>
      <c r="H89" s="138">
        <f>RES_hhdet_numvin!H117</f>
        <v>0</v>
      </c>
      <c r="I89" s="138">
        <f>RES_hhdet_numvin!I117</f>
        <v>0</v>
      </c>
      <c r="J89" s="138">
        <f>RES_hhdet_numvin!J117</f>
        <v>0</v>
      </c>
      <c r="K89" s="138">
        <f>RES_hhdet_numvin!K117</f>
        <v>0</v>
      </c>
      <c r="L89" s="138">
        <f>RES_hhdet_numvin!L117</f>
        <v>0</v>
      </c>
      <c r="M89" s="138">
        <f>RES_hhdet_numvin!M117</f>
        <v>0</v>
      </c>
      <c r="N89" s="138">
        <f>RES_hhdet_numvin!N117</f>
        <v>0</v>
      </c>
      <c r="O89" s="138">
        <f>RES_hhdet_numvin!O117</f>
        <v>0</v>
      </c>
      <c r="P89" s="138">
        <f>RES_hhdet_numvin!P117</f>
        <v>0</v>
      </c>
      <c r="Q89" s="138">
        <f>RES_hhdet_numvin!Q117</f>
        <v>0</v>
      </c>
      <c r="R89" s="138">
        <f>RES_hhdet_numvin!R117</f>
        <v>0</v>
      </c>
      <c r="S89" s="138">
        <f>RES_hhdet_numvin!S117</f>
        <v>0</v>
      </c>
      <c r="T89" s="138">
        <f>RES_hhdet_numvin!T117</f>
        <v>0</v>
      </c>
      <c r="U89" s="138">
        <f>RES_hhdet_numvin!U117</f>
        <v>0</v>
      </c>
      <c r="V89" s="138">
        <f>RES_hhdet_numvin!V117</f>
        <v>0</v>
      </c>
      <c r="W89" s="138">
        <f>RES_hhdet_numvin!W117</f>
        <v>0</v>
      </c>
      <c r="X89" s="138">
        <f>RES_hhdet_numvin!X117</f>
        <v>0</v>
      </c>
      <c r="Y89" s="138">
        <f>RES_hhdet_numvin!Y117</f>
        <v>0</v>
      </c>
      <c r="DA89" s="63" t="s">
        <v>1541</v>
      </c>
    </row>
    <row r="90" spans="1:105" ht="12" hidden="1" customHeight="1" x14ac:dyDescent="0.25">
      <c r="A90" s="108" t="s">
        <v>53</v>
      </c>
      <c r="B90" s="138">
        <f>RES_hhdet_numvin!B118</f>
        <v>0</v>
      </c>
      <c r="C90" s="138">
        <f>RES_hhdet_numvin!C118</f>
        <v>0</v>
      </c>
      <c r="D90" s="138">
        <f>RES_hhdet_numvin!D118</f>
        <v>0</v>
      </c>
      <c r="E90" s="138">
        <f>RES_hhdet_numvin!E118</f>
        <v>0</v>
      </c>
      <c r="F90" s="138">
        <f>RES_hhdet_numvin!F118</f>
        <v>0</v>
      </c>
      <c r="G90" s="138">
        <f>RES_hhdet_numvin!G118</f>
        <v>0</v>
      </c>
      <c r="H90" s="138">
        <f>RES_hhdet_numvin!H118</f>
        <v>0</v>
      </c>
      <c r="I90" s="138">
        <f>RES_hhdet_numvin!I118</f>
        <v>0</v>
      </c>
      <c r="J90" s="138">
        <f>RES_hhdet_numvin!J118</f>
        <v>0</v>
      </c>
      <c r="K90" s="138">
        <f>RES_hhdet_numvin!K118</f>
        <v>0</v>
      </c>
      <c r="L90" s="138">
        <f>RES_hhdet_numvin!L118</f>
        <v>0</v>
      </c>
      <c r="M90" s="138">
        <f>RES_hhdet_numvin!M118</f>
        <v>0</v>
      </c>
      <c r="N90" s="138">
        <f>RES_hhdet_numvin!N118</f>
        <v>0</v>
      </c>
      <c r="O90" s="138">
        <f>RES_hhdet_numvin!O118</f>
        <v>0</v>
      </c>
      <c r="P90" s="138">
        <f>RES_hhdet_numvin!P118</f>
        <v>0</v>
      </c>
      <c r="Q90" s="138">
        <f>RES_hhdet_numvin!Q118</f>
        <v>0</v>
      </c>
      <c r="R90" s="138">
        <f>RES_hhdet_numvin!R118</f>
        <v>0</v>
      </c>
      <c r="S90" s="138">
        <f>RES_hhdet_numvin!S118</f>
        <v>0</v>
      </c>
      <c r="T90" s="138">
        <f>RES_hhdet_numvin!T118</f>
        <v>0</v>
      </c>
      <c r="U90" s="138">
        <f>RES_hhdet_numvin!U118</f>
        <v>0</v>
      </c>
      <c r="V90" s="138">
        <f>RES_hhdet_numvin!V118</f>
        <v>0</v>
      </c>
      <c r="W90" s="138">
        <f>RES_hhdet_numvin!W118</f>
        <v>0</v>
      </c>
      <c r="X90" s="138">
        <f>RES_hhdet_numvin!X118</f>
        <v>0</v>
      </c>
      <c r="Y90" s="138">
        <f>RES_hhdet_numvin!Y118</f>
        <v>0</v>
      </c>
      <c r="DA90" s="63"/>
    </row>
    <row r="91" spans="1:105" ht="12" hidden="1" customHeight="1" x14ac:dyDescent="0.25">
      <c r="A91" s="103" t="s">
        <v>52</v>
      </c>
      <c r="B91" s="148">
        <f>RES_hhdet_numvin!B119</f>
        <v>0</v>
      </c>
      <c r="C91" s="148">
        <f>RES_hhdet_numvin!C119</f>
        <v>0</v>
      </c>
      <c r="D91" s="148">
        <f>RES_hhdet_numvin!D119</f>
        <v>0</v>
      </c>
      <c r="E91" s="148">
        <f>RES_hhdet_numvin!E119</f>
        <v>0</v>
      </c>
      <c r="F91" s="148">
        <f>RES_hhdet_numvin!F119</f>
        <v>0</v>
      </c>
      <c r="G91" s="148">
        <f>RES_hhdet_numvin!G119</f>
        <v>0</v>
      </c>
      <c r="H91" s="148">
        <f>RES_hhdet_numvin!H119</f>
        <v>0</v>
      </c>
      <c r="I91" s="148">
        <f>RES_hhdet_numvin!I119</f>
        <v>0</v>
      </c>
      <c r="J91" s="148">
        <f>RES_hhdet_numvin!J119</f>
        <v>0</v>
      </c>
      <c r="K91" s="148">
        <f>RES_hhdet_numvin!K119</f>
        <v>0</v>
      </c>
      <c r="L91" s="148">
        <f>RES_hhdet_numvin!L119</f>
        <v>0</v>
      </c>
      <c r="M91" s="148">
        <f>RES_hhdet_numvin!M119</f>
        <v>0</v>
      </c>
      <c r="N91" s="148">
        <f>RES_hhdet_numvin!N119</f>
        <v>0</v>
      </c>
      <c r="O91" s="148">
        <f>RES_hhdet_numvin!O119</f>
        <v>0</v>
      </c>
      <c r="P91" s="148">
        <f>RES_hhdet_numvin!P119</f>
        <v>0</v>
      </c>
      <c r="Q91" s="148">
        <f>RES_hhdet_numvin!Q119</f>
        <v>0</v>
      </c>
      <c r="R91" s="148">
        <f>RES_hhdet_numvin!R119</f>
        <v>0</v>
      </c>
      <c r="S91" s="148">
        <f>RES_hhdet_numvin!S119</f>
        <v>0</v>
      </c>
      <c r="T91" s="148">
        <f>RES_hhdet_numvin!T119</f>
        <v>0</v>
      </c>
      <c r="U91" s="148">
        <f>RES_hhdet_numvin!U119</f>
        <v>0</v>
      </c>
      <c r="V91" s="148">
        <f>RES_hhdet_numvin!V119</f>
        <v>0</v>
      </c>
      <c r="W91" s="148">
        <f>RES_hhdet_numvin!W119</f>
        <v>0</v>
      </c>
      <c r="X91" s="148">
        <f>RES_hhdet_numvin!X119</f>
        <v>0</v>
      </c>
      <c r="Y91" s="148">
        <f>RES_hhdet_numvin!Y119</f>
        <v>0</v>
      </c>
      <c r="DA91" s="132"/>
    </row>
    <row r="92" spans="1:105" ht="12" customHeight="1" x14ac:dyDescent="0.25">
      <c r="A92" s="125" t="s">
        <v>54</v>
      </c>
      <c r="B92" s="150">
        <f>RES_hhdet_numvin!B120</f>
        <v>0</v>
      </c>
      <c r="C92" s="150">
        <f>RES_hhdet_numvin!C120</f>
        <v>0</v>
      </c>
      <c r="D92" s="150">
        <f>RES_hhdet_numvin!D120</f>
        <v>0</v>
      </c>
      <c r="E92" s="150">
        <f>RES_hhdet_numvin!E120</f>
        <v>0</v>
      </c>
      <c r="F92" s="150">
        <f>RES_hhdet_numvin!F120</f>
        <v>0</v>
      </c>
      <c r="G92" s="150">
        <f>RES_hhdet_numvin!G120</f>
        <v>0</v>
      </c>
      <c r="H92" s="150">
        <f>RES_hhdet_numvin!H120</f>
        <v>0</v>
      </c>
      <c r="I92" s="150">
        <f>RES_hhdet_numvin!I120</f>
        <v>0</v>
      </c>
      <c r="J92" s="150">
        <f>RES_hhdet_numvin!J120</f>
        <v>0</v>
      </c>
      <c r="K92" s="150">
        <f>RES_hhdet_numvin!K120</f>
        <v>0</v>
      </c>
      <c r="L92" s="150">
        <f>RES_hhdet_numvin!L120</f>
        <v>0</v>
      </c>
      <c r="M92" s="150">
        <f>RES_hhdet_numvin!M120</f>
        <v>0</v>
      </c>
      <c r="N92" s="150">
        <f>RES_hhdet_numvin!N120</f>
        <v>0</v>
      </c>
      <c r="O92" s="150">
        <f>RES_hhdet_numvin!O120</f>
        <v>0</v>
      </c>
      <c r="P92" s="150">
        <f>RES_hhdet_numvin!P120</f>
        <v>0</v>
      </c>
      <c r="Q92" s="150">
        <f>RES_hhdet_numvin!Q120</f>
        <v>0</v>
      </c>
      <c r="R92" s="150">
        <f>RES_hhdet_numvin!R120</f>
        <v>0</v>
      </c>
      <c r="S92" s="150">
        <f>RES_hhdet_numvin!S120</f>
        <v>0</v>
      </c>
      <c r="T92" s="150">
        <f>RES_hhdet_numvin!T120</f>
        <v>0</v>
      </c>
      <c r="U92" s="150">
        <f>RES_hhdet_numvin!U120</f>
        <v>0</v>
      </c>
      <c r="V92" s="150">
        <f>RES_hhdet_numvin!V120</f>
        <v>0</v>
      </c>
      <c r="W92" s="150">
        <f>RES_hhdet_numvin!W120</f>
        <v>0</v>
      </c>
      <c r="X92" s="150">
        <f>RES_hhdet_numvin!X120</f>
        <v>0</v>
      </c>
      <c r="Y92" s="150">
        <f>RES_hhdet_numvin!Y120</f>
        <v>0</v>
      </c>
      <c r="DA92" s="134"/>
    </row>
    <row r="93" spans="1:105" ht="12" customHeight="1" x14ac:dyDescent="0.25">
      <c r="A93" s="97" t="s">
        <v>50</v>
      </c>
      <c r="B93" s="138">
        <f>RES_hhdet_numvin!B121</f>
        <v>0</v>
      </c>
      <c r="C93" s="138">
        <f>RES_hhdet_numvin!C121</f>
        <v>0</v>
      </c>
      <c r="D93" s="138">
        <f>RES_hhdet_numvin!D121</f>
        <v>0</v>
      </c>
      <c r="E93" s="138">
        <f>RES_hhdet_numvin!E121</f>
        <v>0</v>
      </c>
      <c r="F93" s="138">
        <f>RES_hhdet_numvin!F121</f>
        <v>0</v>
      </c>
      <c r="G93" s="138">
        <f>RES_hhdet_numvin!G121</f>
        <v>0</v>
      </c>
      <c r="H93" s="138">
        <f>RES_hhdet_numvin!H121</f>
        <v>0</v>
      </c>
      <c r="I93" s="138">
        <f>RES_hhdet_numvin!I121</f>
        <v>0</v>
      </c>
      <c r="J93" s="138">
        <f>RES_hhdet_numvin!J121</f>
        <v>0</v>
      </c>
      <c r="K93" s="138">
        <f>RES_hhdet_numvin!K121</f>
        <v>0</v>
      </c>
      <c r="L93" s="138">
        <f>RES_hhdet_numvin!L121</f>
        <v>0</v>
      </c>
      <c r="M93" s="138">
        <f>RES_hhdet_numvin!M121</f>
        <v>0</v>
      </c>
      <c r="N93" s="138">
        <f>RES_hhdet_numvin!N121</f>
        <v>0</v>
      </c>
      <c r="O93" s="138">
        <f>RES_hhdet_numvin!O121</f>
        <v>0</v>
      </c>
      <c r="P93" s="138">
        <f>RES_hhdet_numvin!P121</f>
        <v>0</v>
      </c>
      <c r="Q93" s="138">
        <f>RES_hhdet_numvin!Q121</f>
        <v>0</v>
      </c>
      <c r="R93" s="138">
        <f>RES_hhdet_numvin!R121</f>
        <v>0</v>
      </c>
      <c r="S93" s="138">
        <f>RES_hhdet_numvin!S121</f>
        <v>0</v>
      </c>
      <c r="T93" s="138">
        <f>RES_hhdet_numvin!T121</f>
        <v>0</v>
      </c>
      <c r="U93" s="138">
        <f>RES_hhdet_numvin!U121</f>
        <v>0</v>
      </c>
      <c r="V93" s="138">
        <f>RES_hhdet_numvin!V121</f>
        <v>0</v>
      </c>
      <c r="W93" s="138">
        <f>RES_hhdet_numvin!W121</f>
        <v>0</v>
      </c>
      <c r="X93" s="138">
        <f>RES_hhdet_numvin!X121</f>
        <v>0</v>
      </c>
      <c r="Y93" s="138">
        <f>RES_hhdet_numvin!Y121</f>
        <v>0</v>
      </c>
      <c r="DA93" s="63" t="s">
        <v>1542</v>
      </c>
    </row>
    <row r="94" spans="1:105" ht="12" customHeight="1" x14ac:dyDescent="0.25">
      <c r="A94" s="109" t="s">
        <v>120</v>
      </c>
      <c r="B94" s="39">
        <f>RES_hhdet_numvin!B122</f>
        <v>0</v>
      </c>
      <c r="C94" s="39">
        <f>RES_hhdet_numvin!C122</f>
        <v>0</v>
      </c>
      <c r="D94" s="39">
        <f>RES_hhdet_numvin!D122</f>
        <v>0</v>
      </c>
      <c r="E94" s="39">
        <f>RES_hhdet_numvin!E122</f>
        <v>0</v>
      </c>
      <c r="F94" s="39">
        <f>RES_hhdet_numvin!F122</f>
        <v>0</v>
      </c>
      <c r="G94" s="39">
        <f>RES_hhdet_numvin!G122</f>
        <v>0</v>
      </c>
      <c r="H94" s="39">
        <f>RES_hhdet_numvin!H122</f>
        <v>0</v>
      </c>
      <c r="I94" s="39">
        <f>RES_hhdet_numvin!I122</f>
        <v>0</v>
      </c>
      <c r="J94" s="39">
        <f>RES_hhdet_numvin!J122</f>
        <v>0</v>
      </c>
      <c r="K94" s="39">
        <f>RES_hhdet_numvin!K122</f>
        <v>0</v>
      </c>
      <c r="L94" s="39">
        <f>RES_hhdet_numvin!L122</f>
        <v>0</v>
      </c>
      <c r="M94" s="39">
        <f>RES_hhdet_numvin!M122</f>
        <v>0</v>
      </c>
      <c r="N94" s="39">
        <f>RES_hhdet_numvin!N122</f>
        <v>0</v>
      </c>
      <c r="O94" s="39">
        <f>RES_hhdet_numvin!O122</f>
        <v>0</v>
      </c>
      <c r="P94" s="39">
        <f>RES_hhdet_numvin!P122</f>
        <v>0</v>
      </c>
      <c r="Q94" s="39">
        <f>RES_hhdet_numvin!Q122</f>
        <v>0</v>
      </c>
      <c r="R94" s="39">
        <f>RES_hhdet_numvin!R122</f>
        <v>0</v>
      </c>
      <c r="S94" s="39">
        <f>RES_hhdet_numvin!S122</f>
        <v>0</v>
      </c>
      <c r="T94" s="39">
        <f>RES_hhdet_numvin!T122</f>
        <v>0</v>
      </c>
      <c r="U94" s="39">
        <f>RES_hhdet_numvin!U122</f>
        <v>0</v>
      </c>
      <c r="V94" s="39">
        <f>RES_hhdet_numvin!V122</f>
        <v>0</v>
      </c>
      <c r="W94" s="39">
        <f>RES_hhdet_numvin!W122</f>
        <v>0</v>
      </c>
      <c r="X94" s="39">
        <f>RES_hhdet_numvin!X122</f>
        <v>0</v>
      </c>
      <c r="Y94" s="39">
        <f>RES_hhdet_numvin!Y122</f>
        <v>0</v>
      </c>
      <c r="DA94" s="60" t="s">
        <v>1543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</v>
      </c>
      <c r="C98" s="117">
        <f t="shared" si="12"/>
        <v>0</v>
      </c>
      <c r="D98" s="117">
        <f t="shared" si="12"/>
        <v>0</v>
      </c>
      <c r="E98" s="117">
        <f t="shared" si="12"/>
        <v>0</v>
      </c>
      <c r="F98" s="117">
        <f t="shared" si="12"/>
        <v>0</v>
      </c>
      <c r="G98" s="117">
        <f t="shared" si="12"/>
        <v>0</v>
      </c>
      <c r="H98" s="117">
        <f t="shared" si="12"/>
        <v>0</v>
      </c>
      <c r="I98" s="117">
        <f t="shared" si="12"/>
        <v>0</v>
      </c>
      <c r="J98" s="117">
        <f t="shared" si="12"/>
        <v>0</v>
      </c>
      <c r="K98" s="117">
        <f t="shared" si="12"/>
        <v>0</v>
      </c>
      <c r="L98" s="117">
        <f t="shared" si="12"/>
        <v>0</v>
      </c>
      <c r="M98" s="117">
        <f t="shared" si="12"/>
        <v>0</v>
      </c>
      <c r="N98" s="117">
        <f t="shared" si="12"/>
        <v>0</v>
      </c>
      <c r="O98" s="117">
        <f t="shared" si="12"/>
        <v>0</v>
      </c>
      <c r="P98" s="117">
        <f t="shared" si="12"/>
        <v>0</v>
      </c>
      <c r="Q98" s="117">
        <f t="shared" si="12"/>
        <v>0</v>
      </c>
      <c r="R98" s="117">
        <f t="shared" ref="R98:V98" si="13">R99+R102+R104+R113</f>
        <v>0</v>
      </c>
      <c r="S98" s="117">
        <f t="shared" si="13"/>
        <v>0</v>
      </c>
      <c r="T98" s="117">
        <f t="shared" si="13"/>
        <v>0</v>
      </c>
      <c r="U98" s="117">
        <f t="shared" si="13"/>
        <v>0</v>
      </c>
      <c r="V98" s="117">
        <f t="shared" si="13"/>
        <v>0</v>
      </c>
      <c r="W98" s="117">
        <f t="shared" ref="W98:Y98" si="14">W99+W102+W104+W113</f>
        <v>0</v>
      </c>
      <c r="X98" s="117">
        <f t="shared" si="14"/>
        <v>0</v>
      </c>
      <c r="Y98" s="117">
        <f t="shared" si="14"/>
        <v>0</v>
      </c>
      <c r="DA98" s="129" t="s">
        <v>1669</v>
      </c>
    </row>
    <row r="99" spans="1:105" ht="12" customHeight="1" x14ac:dyDescent="0.25">
      <c r="A99" s="121" t="s">
        <v>57</v>
      </c>
      <c r="B99" s="122">
        <f t="shared" ref="B99:Q99" si="15">SUM(B100:B101)</f>
        <v>0</v>
      </c>
      <c r="C99" s="122">
        <f t="shared" si="15"/>
        <v>0</v>
      </c>
      <c r="D99" s="122">
        <f t="shared" si="15"/>
        <v>0</v>
      </c>
      <c r="E99" s="122">
        <f t="shared" si="15"/>
        <v>0</v>
      </c>
      <c r="F99" s="122">
        <f t="shared" si="15"/>
        <v>0</v>
      </c>
      <c r="G99" s="122">
        <f t="shared" si="15"/>
        <v>0</v>
      </c>
      <c r="H99" s="122">
        <f t="shared" si="15"/>
        <v>0</v>
      </c>
      <c r="I99" s="122">
        <f t="shared" si="15"/>
        <v>0</v>
      </c>
      <c r="J99" s="122">
        <f t="shared" si="15"/>
        <v>0</v>
      </c>
      <c r="K99" s="122">
        <f t="shared" si="15"/>
        <v>0</v>
      </c>
      <c r="L99" s="122">
        <f t="shared" si="15"/>
        <v>0</v>
      </c>
      <c r="M99" s="122">
        <f t="shared" si="15"/>
        <v>0</v>
      </c>
      <c r="N99" s="122">
        <f t="shared" si="15"/>
        <v>0</v>
      </c>
      <c r="O99" s="122">
        <f t="shared" si="15"/>
        <v>0</v>
      </c>
      <c r="P99" s="122">
        <f t="shared" si="15"/>
        <v>0</v>
      </c>
      <c r="Q99" s="122">
        <f t="shared" si="15"/>
        <v>0</v>
      </c>
      <c r="R99" s="122">
        <f t="shared" ref="R99:V99" si="16">SUM(R100:R101)</f>
        <v>0</v>
      </c>
      <c r="S99" s="122">
        <f t="shared" si="16"/>
        <v>0</v>
      </c>
      <c r="T99" s="122">
        <f t="shared" si="16"/>
        <v>0</v>
      </c>
      <c r="U99" s="122">
        <f t="shared" si="16"/>
        <v>0</v>
      </c>
      <c r="V99" s="122">
        <f t="shared" si="16"/>
        <v>0</v>
      </c>
      <c r="W99" s="122">
        <f t="shared" ref="W99:Y99" si="17">SUM(W100:W101)</f>
        <v>0</v>
      </c>
      <c r="X99" s="122">
        <f t="shared" si="17"/>
        <v>0</v>
      </c>
      <c r="Y99" s="122">
        <f t="shared" si="17"/>
        <v>0</v>
      </c>
      <c r="DA99" s="130" t="s">
        <v>1670</v>
      </c>
    </row>
    <row r="100" spans="1:105" ht="12" customHeight="1" x14ac:dyDescent="0.25">
      <c r="A100" s="97" t="s">
        <v>197</v>
      </c>
      <c r="B100" s="98">
        <v>0</v>
      </c>
      <c r="C100" s="98">
        <v>0</v>
      </c>
      <c r="D100" s="98">
        <v>0</v>
      </c>
      <c r="E100" s="98">
        <v>0</v>
      </c>
      <c r="F100" s="98">
        <v>0</v>
      </c>
      <c r="G100" s="98">
        <v>0</v>
      </c>
      <c r="H100" s="98">
        <v>0</v>
      </c>
      <c r="I100" s="98">
        <v>0</v>
      </c>
      <c r="J100" s="98">
        <v>0</v>
      </c>
      <c r="K100" s="98">
        <v>0</v>
      </c>
      <c r="L100" s="98">
        <v>0</v>
      </c>
      <c r="M100" s="98">
        <v>0</v>
      </c>
      <c r="N100" s="98">
        <v>0</v>
      </c>
      <c r="O100" s="98">
        <v>0</v>
      </c>
      <c r="P100" s="98">
        <v>0</v>
      </c>
      <c r="Q100" s="98">
        <v>0</v>
      </c>
      <c r="R100" s="98">
        <v>0</v>
      </c>
      <c r="S100" s="98">
        <v>0</v>
      </c>
      <c r="T100" s="98">
        <v>0</v>
      </c>
      <c r="U100" s="98">
        <v>0</v>
      </c>
      <c r="V100" s="98">
        <v>0</v>
      </c>
      <c r="W100" s="98">
        <v>0</v>
      </c>
      <c r="X100" s="98">
        <v>0</v>
      </c>
      <c r="Y100" s="98">
        <v>0</v>
      </c>
      <c r="DA100" s="63" t="s">
        <v>1671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1672</v>
      </c>
    </row>
    <row r="102" spans="1:105" ht="12" customHeight="1" x14ac:dyDescent="0.25">
      <c r="A102" s="121" t="s">
        <v>92</v>
      </c>
      <c r="B102" s="122">
        <f t="shared" ref="B102:Y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0</v>
      </c>
      <c r="F102" s="122">
        <f t="shared" si="18"/>
        <v>0</v>
      </c>
      <c r="G102" s="122">
        <f t="shared" si="18"/>
        <v>0</v>
      </c>
      <c r="H102" s="122">
        <f t="shared" si="18"/>
        <v>0</v>
      </c>
      <c r="I102" s="122">
        <f t="shared" si="18"/>
        <v>0</v>
      </c>
      <c r="J102" s="122">
        <f t="shared" si="18"/>
        <v>0</v>
      </c>
      <c r="K102" s="122">
        <f t="shared" si="18"/>
        <v>0</v>
      </c>
      <c r="L102" s="122">
        <f t="shared" si="18"/>
        <v>0</v>
      </c>
      <c r="M102" s="122">
        <f t="shared" si="18"/>
        <v>0</v>
      </c>
      <c r="N102" s="122">
        <f t="shared" si="18"/>
        <v>0</v>
      </c>
      <c r="O102" s="122">
        <f t="shared" si="18"/>
        <v>0</v>
      </c>
      <c r="P102" s="122">
        <f t="shared" si="18"/>
        <v>0</v>
      </c>
      <c r="Q102" s="122">
        <f t="shared" si="18"/>
        <v>0</v>
      </c>
      <c r="R102" s="122">
        <f t="shared" si="18"/>
        <v>0</v>
      </c>
      <c r="S102" s="122">
        <f t="shared" si="18"/>
        <v>0</v>
      </c>
      <c r="T102" s="122">
        <f t="shared" si="18"/>
        <v>0</v>
      </c>
      <c r="U102" s="122">
        <f t="shared" si="18"/>
        <v>0</v>
      </c>
      <c r="V102" s="122">
        <f t="shared" si="18"/>
        <v>0</v>
      </c>
      <c r="W102" s="122">
        <f t="shared" si="18"/>
        <v>0</v>
      </c>
      <c r="X102" s="122">
        <f t="shared" si="18"/>
        <v>0</v>
      </c>
      <c r="Y102" s="122">
        <f t="shared" si="18"/>
        <v>0</v>
      </c>
      <c r="DA102" s="130" t="s">
        <v>1673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X103" s="98">
        <v>0</v>
      </c>
      <c r="Y103" s="98">
        <v>0</v>
      </c>
      <c r="DA103" s="63" t="s">
        <v>1674</v>
      </c>
    </row>
    <row r="104" spans="1:105" ht="12" customHeight="1" x14ac:dyDescent="0.25">
      <c r="A104" s="121" t="s">
        <v>55</v>
      </c>
      <c r="B104" s="122">
        <v>0</v>
      </c>
      <c r="C104" s="122">
        <v>0</v>
      </c>
      <c r="D104" s="122">
        <v>0</v>
      </c>
      <c r="E104" s="122">
        <v>0</v>
      </c>
      <c r="F104" s="122">
        <v>0</v>
      </c>
      <c r="G104" s="122">
        <v>0</v>
      </c>
      <c r="H104" s="122">
        <v>0</v>
      </c>
      <c r="I104" s="122">
        <v>0</v>
      </c>
      <c r="J104" s="122">
        <v>0</v>
      </c>
      <c r="K104" s="122">
        <v>0</v>
      </c>
      <c r="L104" s="122">
        <v>0</v>
      </c>
      <c r="M104" s="122">
        <v>0</v>
      </c>
      <c r="N104" s="122">
        <v>0</v>
      </c>
      <c r="O104" s="122">
        <v>0</v>
      </c>
      <c r="P104" s="122">
        <v>0</v>
      </c>
      <c r="Q104" s="122">
        <v>0</v>
      </c>
      <c r="R104" s="122">
        <v>0</v>
      </c>
      <c r="S104" s="122">
        <v>0</v>
      </c>
      <c r="T104" s="122">
        <v>0</v>
      </c>
      <c r="U104" s="122">
        <v>0</v>
      </c>
      <c r="V104" s="122">
        <v>0</v>
      </c>
      <c r="W104" s="122">
        <v>0</v>
      </c>
      <c r="X104" s="122">
        <v>0</v>
      </c>
      <c r="Y104" s="122">
        <v>0</v>
      </c>
      <c r="DA104" s="130" t="s">
        <v>1675</v>
      </c>
    </row>
    <row r="105" spans="1:105" ht="12" customHeight="1" x14ac:dyDescent="0.25">
      <c r="A105" s="97" t="s">
        <v>130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X105" s="98">
        <v>0</v>
      </c>
      <c r="Y105" s="98">
        <v>0</v>
      </c>
      <c r="DA105" s="63" t="s">
        <v>1676</v>
      </c>
    </row>
    <row r="106" spans="1:105" ht="12" customHeight="1" x14ac:dyDescent="0.25">
      <c r="A106" s="97" t="s">
        <v>129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X106" s="98">
        <v>0</v>
      </c>
      <c r="Y106" s="98">
        <v>0</v>
      </c>
      <c r="DA106" s="63" t="s">
        <v>1677</v>
      </c>
    </row>
    <row r="107" spans="1:105" ht="12" customHeight="1" x14ac:dyDescent="0.25">
      <c r="A107" s="100" t="s">
        <v>197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X107" s="101">
        <v>0</v>
      </c>
      <c r="Y107" s="101">
        <v>0</v>
      </c>
      <c r="DA107" s="131" t="s">
        <v>1678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X108" s="104">
        <v>0</v>
      </c>
      <c r="Y108" s="104">
        <v>0</v>
      </c>
      <c r="DA108" s="132" t="s">
        <v>1679</v>
      </c>
    </row>
    <row r="109" spans="1:105" ht="12" customHeight="1" x14ac:dyDescent="0.25">
      <c r="A109" s="106" t="s">
        <v>122</v>
      </c>
      <c r="B109" s="101">
        <v>0</v>
      </c>
      <c r="C109" s="101">
        <v>0</v>
      </c>
      <c r="D109" s="101">
        <v>0</v>
      </c>
      <c r="E109" s="101">
        <v>0</v>
      </c>
      <c r="F109" s="101">
        <v>0</v>
      </c>
      <c r="G109" s="101">
        <v>0</v>
      </c>
      <c r="H109" s="101">
        <v>0</v>
      </c>
      <c r="I109" s="101">
        <v>0</v>
      </c>
      <c r="J109" s="101">
        <v>0</v>
      </c>
      <c r="K109" s="101">
        <v>0</v>
      </c>
      <c r="L109" s="101">
        <v>0</v>
      </c>
      <c r="M109" s="101">
        <v>0</v>
      </c>
      <c r="N109" s="101">
        <v>0</v>
      </c>
      <c r="O109" s="101">
        <v>0</v>
      </c>
      <c r="P109" s="101">
        <v>0</v>
      </c>
      <c r="Q109" s="101">
        <v>0</v>
      </c>
      <c r="R109" s="101">
        <v>0</v>
      </c>
      <c r="S109" s="101">
        <v>0</v>
      </c>
      <c r="T109" s="101">
        <v>0</v>
      </c>
      <c r="U109" s="101">
        <v>0</v>
      </c>
      <c r="V109" s="101">
        <v>0</v>
      </c>
      <c r="W109" s="101">
        <v>0</v>
      </c>
      <c r="X109" s="101">
        <v>0</v>
      </c>
      <c r="Y109" s="101">
        <v>0</v>
      </c>
      <c r="DA109" s="131" t="s">
        <v>1680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X110" s="104">
        <v>0</v>
      </c>
      <c r="Y110" s="104">
        <v>0</v>
      </c>
      <c r="DA110" s="132" t="s">
        <v>1681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X111" s="98">
        <v>0</v>
      </c>
      <c r="Y111" s="98">
        <v>0</v>
      </c>
      <c r="DA111" s="63" t="s">
        <v>1682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1683</v>
      </c>
    </row>
    <row r="113" spans="1:105" ht="12" customHeight="1" x14ac:dyDescent="0.25">
      <c r="A113" s="121" t="s">
        <v>54</v>
      </c>
      <c r="B113" s="122">
        <v>0</v>
      </c>
      <c r="C113" s="122">
        <v>0</v>
      </c>
      <c r="D113" s="122">
        <v>0</v>
      </c>
      <c r="E113" s="122">
        <v>0</v>
      </c>
      <c r="F113" s="122">
        <v>0</v>
      </c>
      <c r="G113" s="122">
        <v>0</v>
      </c>
      <c r="H113" s="122">
        <v>0</v>
      </c>
      <c r="I113" s="122">
        <v>0</v>
      </c>
      <c r="J113" s="122">
        <v>0</v>
      </c>
      <c r="K113" s="122">
        <v>0</v>
      </c>
      <c r="L113" s="122">
        <v>0</v>
      </c>
      <c r="M113" s="122">
        <v>0</v>
      </c>
      <c r="N113" s="122">
        <v>0</v>
      </c>
      <c r="O113" s="122">
        <v>0</v>
      </c>
      <c r="P113" s="122">
        <v>0</v>
      </c>
      <c r="Q113" s="122">
        <v>0</v>
      </c>
      <c r="R113" s="122">
        <v>0</v>
      </c>
      <c r="S113" s="122">
        <v>0</v>
      </c>
      <c r="T113" s="122">
        <v>0</v>
      </c>
      <c r="U113" s="122">
        <v>0</v>
      </c>
      <c r="V113" s="122">
        <v>0</v>
      </c>
      <c r="W113" s="122">
        <v>0</v>
      </c>
      <c r="X113" s="122">
        <v>0</v>
      </c>
      <c r="Y113" s="122">
        <v>0</v>
      </c>
      <c r="DA113" s="130" t="s">
        <v>1684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X114" s="98">
        <v>0</v>
      </c>
      <c r="Y114" s="98">
        <v>0</v>
      </c>
      <c r="DA114" s="63" t="s">
        <v>1685</v>
      </c>
    </row>
    <row r="115" spans="1:105" ht="12" customHeight="1" x14ac:dyDescent="0.25">
      <c r="A115" s="109" t="s">
        <v>120</v>
      </c>
      <c r="B115" s="33">
        <v>0</v>
      </c>
      <c r="C115" s="33">
        <v>0</v>
      </c>
      <c r="D115" s="33">
        <v>0</v>
      </c>
      <c r="E115" s="33">
        <v>0</v>
      </c>
      <c r="F115" s="33">
        <v>0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0</v>
      </c>
      <c r="M115" s="33">
        <v>0</v>
      </c>
      <c r="N115" s="33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X115" s="33">
        <v>0</v>
      </c>
      <c r="Y115" s="33">
        <v>0</v>
      </c>
      <c r="DA115" s="60" t="s">
        <v>1686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</v>
      </c>
      <c r="C117" s="117">
        <f t="shared" si="19"/>
        <v>0</v>
      </c>
      <c r="D117" s="117">
        <f t="shared" si="19"/>
        <v>0</v>
      </c>
      <c r="E117" s="117">
        <f t="shared" si="19"/>
        <v>0</v>
      </c>
      <c r="F117" s="117">
        <f t="shared" si="19"/>
        <v>0</v>
      </c>
      <c r="G117" s="117">
        <f t="shared" si="19"/>
        <v>0</v>
      </c>
      <c r="H117" s="117">
        <f t="shared" si="19"/>
        <v>0</v>
      </c>
      <c r="I117" s="117">
        <f t="shared" si="19"/>
        <v>0</v>
      </c>
      <c r="J117" s="117">
        <f t="shared" si="19"/>
        <v>0</v>
      </c>
      <c r="K117" s="117">
        <f t="shared" si="19"/>
        <v>0</v>
      </c>
      <c r="L117" s="117">
        <f t="shared" si="19"/>
        <v>0</v>
      </c>
      <c r="M117" s="117">
        <f t="shared" si="19"/>
        <v>0</v>
      </c>
      <c r="N117" s="117">
        <f t="shared" si="19"/>
        <v>0</v>
      </c>
      <c r="O117" s="117">
        <f t="shared" si="19"/>
        <v>0</v>
      </c>
      <c r="P117" s="117">
        <f t="shared" si="19"/>
        <v>0</v>
      </c>
      <c r="Q117" s="117">
        <f t="shared" si="19"/>
        <v>0</v>
      </c>
      <c r="R117" s="117">
        <f t="shared" ref="R117:V117" si="20">R118+R121+R123+R132</f>
        <v>0</v>
      </c>
      <c r="S117" s="117">
        <f t="shared" si="20"/>
        <v>0</v>
      </c>
      <c r="T117" s="117">
        <f t="shared" si="20"/>
        <v>0</v>
      </c>
      <c r="U117" s="117">
        <f t="shared" si="20"/>
        <v>0</v>
      </c>
      <c r="V117" s="117">
        <f t="shared" si="20"/>
        <v>0</v>
      </c>
      <c r="W117" s="117">
        <f t="shared" ref="W117:Y117" si="21">W118+W121+W123+W132</f>
        <v>0</v>
      </c>
      <c r="X117" s="117">
        <f t="shared" si="21"/>
        <v>0</v>
      </c>
      <c r="Y117" s="117">
        <f t="shared" si="21"/>
        <v>0</v>
      </c>
      <c r="DA117" s="129" t="s">
        <v>1837</v>
      </c>
    </row>
    <row r="118" spans="1:105" ht="12" customHeight="1" x14ac:dyDescent="0.25">
      <c r="A118" s="121" t="s">
        <v>57</v>
      </c>
      <c r="B118" s="122">
        <f t="shared" ref="B118:Q118" si="22">SUM(B119:B120)</f>
        <v>0</v>
      </c>
      <c r="C118" s="122">
        <f t="shared" si="22"/>
        <v>0</v>
      </c>
      <c r="D118" s="122">
        <f t="shared" si="22"/>
        <v>0</v>
      </c>
      <c r="E118" s="122">
        <f t="shared" si="22"/>
        <v>0</v>
      </c>
      <c r="F118" s="122">
        <f t="shared" si="22"/>
        <v>0</v>
      </c>
      <c r="G118" s="122">
        <f t="shared" si="22"/>
        <v>0</v>
      </c>
      <c r="H118" s="122">
        <f t="shared" si="22"/>
        <v>0</v>
      </c>
      <c r="I118" s="122">
        <f t="shared" si="22"/>
        <v>0</v>
      </c>
      <c r="J118" s="122">
        <f t="shared" si="22"/>
        <v>0</v>
      </c>
      <c r="K118" s="122">
        <f t="shared" si="22"/>
        <v>0</v>
      </c>
      <c r="L118" s="122">
        <f t="shared" si="22"/>
        <v>0</v>
      </c>
      <c r="M118" s="122">
        <f t="shared" si="22"/>
        <v>0</v>
      </c>
      <c r="N118" s="122">
        <f t="shared" si="22"/>
        <v>0</v>
      </c>
      <c r="O118" s="122">
        <f t="shared" si="22"/>
        <v>0</v>
      </c>
      <c r="P118" s="122">
        <f t="shared" si="22"/>
        <v>0</v>
      </c>
      <c r="Q118" s="122">
        <f t="shared" si="22"/>
        <v>0</v>
      </c>
      <c r="R118" s="122">
        <f t="shared" ref="R118:V118" si="23">SUM(R119:R120)</f>
        <v>0</v>
      </c>
      <c r="S118" s="122">
        <f t="shared" si="23"/>
        <v>0</v>
      </c>
      <c r="T118" s="122">
        <f t="shared" si="23"/>
        <v>0</v>
      </c>
      <c r="U118" s="122">
        <f t="shared" si="23"/>
        <v>0</v>
      </c>
      <c r="V118" s="122">
        <f t="shared" si="23"/>
        <v>0</v>
      </c>
      <c r="W118" s="122">
        <f t="shared" ref="W118:Y118" si="24">SUM(W119:W120)</f>
        <v>0</v>
      </c>
      <c r="X118" s="122">
        <f t="shared" si="24"/>
        <v>0</v>
      </c>
      <c r="Y118" s="122">
        <f t="shared" si="24"/>
        <v>0</v>
      </c>
      <c r="DA118" s="130" t="s">
        <v>1838</v>
      </c>
    </row>
    <row r="119" spans="1:105" ht="12" customHeight="1" x14ac:dyDescent="0.25">
      <c r="A119" s="97" t="s">
        <v>197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1839</v>
      </c>
    </row>
    <row r="120" spans="1:105" ht="12" customHeight="1" x14ac:dyDescent="0.25">
      <c r="A120" s="97" t="s">
        <v>53</v>
      </c>
      <c r="B120" s="98">
        <v>0</v>
      </c>
      <c r="C120" s="98">
        <v>0</v>
      </c>
      <c r="D120" s="98">
        <v>0</v>
      </c>
      <c r="E120" s="98">
        <v>0</v>
      </c>
      <c r="F120" s="98">
        <v>0</v>
      </c>
      <c r="G120" s="98">
        <v>0</v>
      </c>
      <c r="H120" s="98">
        <v>0</v>
      </c>
      <c r="I120" s="98">
        <v>0</v>
      </c>
      <c r="J120" s="98">
        <v>0</v>
      </c>
      <c r="K120" s="98">
        <v>0</v>
      </c>
      <c r="L120" s="98">
        <v>0</v>
      </c>
      <c r="M120" s="98">
        <v>0</v>
      </c>
      <c r="N120" s="98">
        <v>0</v>
      </c>
      <c r="O120" s="98">
        <v>0</v>
      </c>
      <c r="P120" s="98">
        <v>0</v>
      </c>
      <c r="Q120" s="98">
        <v>0</v>
      </c>
      <c r="R120" s="98">
        <v>0</v>
      </c>
      <c r="S120" s="98">
        <v>0</v>
      </c>
      <c r="T120" s="98">
        <v>0</v>
      </c>
      <c r="U120" s="98">
        <v>0</v>
      </c>
      <c r="V120" s="98">
        <v>0</v>
      </c>
      <c r="W120" s="98">
        <v>0</v>
      </c>
      <c r="X120" s="98">
        <v>0</v>
      </c>
      <c r="Y120" s="98">
        <v>0</v>
      </c>
      <c r="DA120" s="63" t="s">
        <v>1840</v>
      </c>
    </row>
    <row r="121" spans="1:105" ht="12" customHeight="1" x14ac:dyDescent="0.25">
      <c r="A121" s="121" t="s">
        <v>92</v>
      </c>
      <c r="B121" s="122">
        <f t="shared" ref="B121:Y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0</v>
      </c>
      <c r="F121" s="122">
        <f t="shared" si="25"/>
        <v>0</v>
      </c>
      <c r="G121" s="122">
        <f t="shared" si="25"/>
        <v>0</v>
      </c>
      <c r="H121" s="122">
        <f t="shared" si="25"/>
        <v>0</v>
      </c>
      <c r="I121" s="122">
        <f t="shared" si="25"/>
        <v>0</v>
      </c>
      <c r="J121" s="122">
        <f t="shared" si="25"/>
        <v>0</v>
      </c>
      <c r="K121" s="122">
        <f t="shared" si="25"/>
        <v>0</v>
      </c>
      <c r="L121" s="122">
        <f t="shared" si="25"/>
        <v>0</v>
      </c>
      <c r="M121" s="122">
        <f t="shared" si="25"/>
        <v>0</v>
      </c>
      <c r="N121" s="122">
        <f t="shared" si="25"/>
        <v>0</v>
      </c>
      <c r="O121" s="122">
        <f t="shared" si="25"/>
        <v>0</v>
      </c>
      <c r="P121" s="122">
        <f t="shared" si="25"/>
        <v>0</v>
      </c>
      <c r="Q121" s="122">
        <f t="shared" si="25"/>
        <v>0</v>
      </c>
      <c r="R121" s="122">
        <f t="shared" si="25"/>
        <v>0</v>
      </c>
      <c r="S121" s="122">
        <f t="shared" si="25"/>
        <v>0</v>
      </c>
      <c r="T121" s="122">
        <f t="shared" si="25"/>
        <v>0</v>
      </c>
      <c r="U121" s="122">
        <f t="shared" si="25"/>
        <v>0</v>
      </c>
      <c r="V121" s="122">
        <f t="shared" si="25"/>
        <v>0</v>
      </c>
      <c r="W121" s="122">
        <f t="shared" si="25"/>
        <v>0</v>
      </c>
      <c r="X121" s="122">
        <f t="shared" si="25"/>
        <v>0</v>
      </c>
      <c r="Y121" s="122">
        <f t="shared" si="25"/>
        <v>0</v>
      </c>
      <c r="DA121" s="130" t="s">
        <v>1841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X122" s="98">
        <v>0</v>
      </c>
      <c r="Y122" s="98">
        <v>0</v>
      </c>
      <c r="DA122" s="63" t="s">
        <v>1842</v>
      </c>
    </row>
    <row r="123" spans="1:105" ht="12" customHeight="1" x14ac:dyDescent="0.25">
      <c r="A123" s="121" t="s">
        <v>55</v>
      </c>
      <c r="B123" s="122">
        <v>0</v>
      </c>
      <c r="C123" s="122">
        <v>0</v>
      </c>
      <c r="D123" s="122">
        <v>0</v>
      </c>
      <c r="E123" s="122">
        <v>0</v>
      </c>
      <c r="F123" s="122">
        <v>0</v>
      </c>
      <c r="G123" s="122">
        <v>0</v>
      </c>
      <c r="H123" s="122">
        <v>0</v>
      </c>
      <c r="I123" s="122">
        <v>0</v>
      </c>
      <c r="J123" s="122">
        <v>0</v>
      </c>
      <c r="K123" s="122">
        <v>0</v>
      </c>
      <c r="L123" s="122">
        <v>0</v>
      </c>
      <c r="M123" s="122">
        <v>0</v>
      </c>
      <c r="N123" s="122">
        <v>0</v>
      </c>
      <c r="O123" s="122">
        <v>0</v>
      </c>
      <c r="P123" s="122">
        <v>0</v>
      </c>
      <c r="Q123" s="122">
        <v>0</v>
      </c>
      <c r="R123" s="122">
        <v>0</v>
      </c>
      <c r="S123" s="122">
        <v>0</v>
      </c>
      <c r="T123" s="122">
        <v>0</v>
      </c>
      <c r="U123" s="122">
        <v>0</v>
      </c>
      <c r="V123" s="122">
        <v>0</v>
      </c>
      <c r="W123" s="122">
        <v>0</v>
      </c>
      <c r="X123" s="122">
        <v>0</v>
      </c>
      <c r="Y123" s="122">
        <v>0</v>
      </c>
      <c r="DA123" s="130" t="s">
        <v>1843</v>
      </c>
    </row>
    <row r="124" spans="1:105" ht="12" customHeight="1" x14ac:dyDescent="0.25">
      <c r="A124" s="97" t="s">
        <v>130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X124" s="98">
        <v>0</v>
      </c>
      <c r="Y124" s="98">
        <v>0</v>
      </c>
      <c r="DA124" s="63" t="s">
        <v>1844</v>
      </c>
    </row>
    <row r="125" spans="1:105" ht="12" customHeight="1" x14ac:dyDescent="0.25">
      <c r="A125" s="97" t="s">
        <v>129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X125" s="98">
        <v>0</v>
      </c>
      <c r="Y125" s="98">
        <v>0</v>
      </c>
      <c r="DA125" s="63" t="s">
        <v>1845</v>
      </c>
    </row>
    <row r="126" spans="1:105" ht="12" customHeight="1" x14ac:dyDescent="0.25">
      <c r="A126" s="100" t="s">
        <v>197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X126" s="101">
        <v>0</v>
      </c>
      <c r="Y126" s="101">
        <v>0</v>
      </c>
      <c r="DA126" s="131" t="s">
        <v>1846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X127" s="104">
        <v>0</v>
      </c>
      <c r="Y127" s="104">
        <v>0</v>
      </c>
      <c r="DA127" s="132" t="s">
        <v>1847</v>
      </c>
    </row>
    <row r="128" spans="1:105" ht="12" customHeight="1" x14ac:dyDescent="0.25">
      <c r="A128" s="106" t="s">
        <v>122</v>
      </c>
      <c r="B128" s="101">
        <v>0</v>
      </c>
      <c r="C128" s="101">
        <v>0</v>
      </c>
      <c r="D128" s="101">
        <v>0</v>
      </c>
      <c r="E128" s="101">
        <v>0</v>
      </c>
      <c r="F128" s="101">
        <v>0</v>
      </c>
      <c r="G128" s="101">
        <v>0</v>
      </c>
      <c r="H128" s="101">
        <v>0</v>
      </c>
      <c r="I128" s="101">
        <v>0</v>
      </c>
      <c r="J128" s="101">
        <v>0</v>
      </c>
      <c r="K128" s="101">
        <v>0</v>
      </c>
      <c r="L128" s="101">
        <v>0</v>
      </c>
      <c r="M128" s="101">
        <v>0</v>
      </c>
      <c r="N128" s="101">
        <v>0</v>
      </c>
      <c r="O128" s="101">
        <v>0</v>
      </c>
      <c r="P128" s="101">
        <v>0</v>
      </c>
      <c r="Q128" s="101">
        <v>0</v>
      </c>
      <c r="R128" s="101">
        <v>0</v>
      </c>
      <c r="S128" s="101">
        <v>0</v>
      </c>
      <c r="T128" s="101">
        <v>0</v>
      </c>
      <c r="U128" s="101">
        <v>0</v>
      </c>
      <c r="V128" s="101">
        <v>0</v>
      </c>
      <c r="W128" s="101">
        <v>0</v>
      </c>
      <c r="X128" s="101">
        <v>0</v>
      </c>
      <c r="Y128" s="101">
        <v>0</v>
      </c>
      <c r="DA128" s="131" t="s">
        <v>1848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X129" s="104">
        <v>0</v>
      </c>
      <c r="Y129" s="104">
        <v>0</v>
      </c>
      <c r="DA129" s="132" t="s">
        <v>1849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X130" s="98">
        <v>0</v>
      </c>
      <c r="Y130" s="98">
        <v>0</v>
      </c>
      <c r="DA130" s="63" t="s">
        <v>1850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1851</v>
      </c>
    </row>
    <row r="132" spans="1:105" ht="12" customHeight="1" x14ac:dyDescent="0.25">
      <c r="A132" s="121" t="s">
        <v>54</v>
      </c>
      <c r="B132" s="122">
        <v>0</v>
      </c>
      <c r="C132" s="122">
        <v>0</v>
      </c>
      <c r="D132" s="122">
        <v>0</v>
      </c>
      <c r="E132" s="122">
        <v>0</v>
      </c>
      <c r="F132" s="122">
        <v>0</v>
      </c>
      <c r="G132" s="122">
        <v>0</v>
      </c>
      <c r="H132" s="122">
        <v>0</v>
      </c>
      <c r="I132" s="122">
        <v>0</v>
      </c>
      <c r="J132" s="122">
        <v>0</v>
      </c>
      <c r="K132" s="122">
        <v>0</v>
      </c>
      <c r="L132" s="122">
        <v>0</v>
      </c>
      <c r="M132" s="122">
        <v>0</v>
      </c>
      <c r="N132" s="122">
        <v>0</v>
      </c>
      <c r="O132" s="122">
        <v>0</v>
      </c>
      <c r="P132" s="122">
        <v>0</v>
      </c>
      <c r="Q132" s="122">
        <v>0</v>
      </c>
      <c r="R132" s="122">
        <v>0</v>
      </c>
      <c r="S132" s="122">
        <v>0</v>
      </c>
      <c r="T132" s="122">
        <v>0</v>
      </c>
      <c r="U132" s="122">
        <v>0</v>
      </c>
      <c r="V132" s="122">
        <v>0</v>
      </c>
      <c r="W132" s="122">
        <v>0</v>
      </c>
      <c r="X132" s="122">
        <v>0</v>
      </c>
      <c r="Y132" s="122">
        <v>0</v>
      </c>
      <c r="DA132" s="130" t="s">
        <v>1852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X133" s="98">
        <v>0</v>
      </c>
      <c r="Y133" s="98">
        <v>0</v>
      </c>
      <c r="DA133" s="63" t="s">
        <v>1853</v>
      </c>
    </row>
    <row r="134" spans="1:105" ht="12" customHeight="1" x14ac:dyDescent="0.25">
      <c r="A134" s="109" t="s">
        <v>120</v>
      </c>
      <c r="B134" s="33">
        <v>0</v>
      </c>
      <c r="C134" s="33">
        <v>0</v>
      </c>
      <c r="D134" s="33">
        <v>0</v>
      </c>
      <c r="E134" s="33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0</v>
      </c>
      <c r="W134" s="33">
        <v>0</v>
      </c>
      <c r="X134" s="33">
        <v>0</v>
      </c>
      <c r="Y134" s="33">
        <v>0</v>
      </c>
      <c r="DA134" s="60" t="s">
        <v>1854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 t="str">
        <f t="shared" ref="B136:Q136" si="26">IF(B117=0,"",B117/B98)</f>
        <v/>
      </c>
      <c r="C136" s="119" t="str">
        <f t="shared" si="26"/>
        <v/>
      </c>
      <c r="D136" s="119" t="str">
        <f t="shared" si="26"/>
        <v/>
      </c>
      <c r="E136" s="119" t="str">
        <f t="shared" si="26"/>
        <v/>
      </c>
      <c r="F136" s="119" t="str">
        <f t="shared" si="26"/>
        <v/>
      </c>
      <c r="G136" s="119" t="str">
        <f t="shared" si="26"/>
        <v/>
      </c>
      <c r="H136" s="119" t="str">
        <f t="shared" si="26"/>
        <v/>
      </c>
      <c r="I136" s="119" t="str">
        <f t="shared" si="26"/>
        <v/>
      </c>
      <c r="J136" s="119" t="str">
        <f t="shared" si="26"/>
        <v/>
      </c>
      <c r="K136" s="119" t="str">
        <f t="shared" si="26"/>
        <v/>
      </c>
      <c r="L136" s="119" t="str">
        <f t="shared" si="26"/>
        <v/>
      </c>
      <c r="M136" s="119" t="str">
        <f t="shared" si="26"/>
        <v/>
      </c>
      <c r="N136" s="119" t="str">
        <f t="shared" si="26"/>
        <v/>
      </c>
      <c r="O136" s="119" t="str">
        <f t="shared" si="26"/>
        <v/>
      </c>
      <c r="P136" s="119" t="str">
        <f t="shared" si="26"/>
        <v/>
      </c>
      <c r="Q136" s="119" t="str">
        <f t="shared" si="26"/>
        <v/>
      </c>
      <c r="R136" s="119" t="str">
        <f t="shared" ref="R136:V136" si="27">IF(R117=0,"",R117/R98)</f>
        <v/>
      </c>
      <c r="S136" s="119" t="str">
        <f t="shared" si="27"/>
        <v/>
      </c>
      <c r="T136" s="119" t="str">
        <f t="shared" si="27"/>
        <v/>
      </c>
      <c r="U136" s="119" t="str">
        <f t="shared" si="27"/>
        <v/>
      </c>
      <c r="V136" s="119" t="str">
        <f t="shared" si="27"/>
        <v/>
      </c>
      <c r="W136" s="119" t="str">
        <f t="shared" ref="W136:Y136" si="28">IF(W117=0,"",W117/W98)</f>
        <v/>
      </c>
      <c r="X136" s="119" t="str">
        <f t="shared" si="28"/>
        <v/>
      </c>
      <c r="Y136" s="119" t="str">
        <f t="shared" si="28"/>
        <v/>
      </c>
      <c r="DA136" s="129" t="s">
        <v>2005</v>
      </c>
    </row>
    <row r="137" spans="1:105" ht="12" customHeight="1" x14ac:dyDescent="0.25">
      <c r="A137" s="121" t="s">
        <v>57</v>
      </c>
      <c r="B137" s="124" t="str">
        <f t="shared" ref="B137:Q137" si="29">IF(B118=0,"",B118/B99)</f>
        <v/>
      </c>
      <c r="C137" s="124" t="str">
        <f t="shared" si="29"/>
        <v/>
      </c>
      <c r="D137" s="124" t="str">
        <f t="shared" si="29"/>
        <v/>
      </c>
      <c r="E137" s="124" t="str">
        <f t="shared" si="29"/>
        <v/>
      </c>
      <c r="F137" s="124" t="str">
        <f t="shared" si="29"/>
        <v/>
      </c>
      <c r="G137" s="124" t="str">
        <f t="shared" si="29"/>
        <v/>
      </c>
      <c r="H137" s="124" t="str">
        <f t="shared" si="29"/>
        <v/>
      </c>
      <c r="I137" s="124" t="str">
        <f t="shared" si="29"/>
        <v/>
      </c>
      <c r="J137" s="124" t="str">
        <f t="shared" si="29"/>
        <v/>
      </c>
      <c r="K137" s="124" t="str">
        <f t="shared" si="29"/>
        <v/>
      </c>
      <c r="L137" s="124" t="str">
        <f t="shared" si="29"/>
        <v/>
      </c>
      <c r="M137" s="124" t="str">
        <f t="shared" si="29"/>
        <v/>
      </c>
      <c r="N137" s="124" t="str">
        <f t="shared" si="29"/>
        <v/>
      </c>
      <c r="O137" s="124" t="str">
        <f t="shared" si="29"/>
        <v/>
      </c>
      <c r="P137" s="124" t="str">
        <f t="shared" si="29"/>
        <v/>
      </c>
      <c r="Q137" s="124" t="str">
        <f t="shared" si="29"/>
        <v/>
      </c>
      <c r="R137" s="124" t="str">
        <f t="shared" ref="R137:V137" si="30">IF(R118=0,"",R118/R99)</f>
        <v/>
      </c>
      <c r="S137" s="124" t="str">
        <f t="shared" si="30"/>
        <v/>
      </c>
      <c r="T137" s="124" t="str">
        <f t="shared" si="30"/>
        <v/>
      </c>
      <c r="U137" s="124" t="str">
        <f t="shared" si="30"/>
        <v/>
      </c>
      <c r="V137" s="124" t="str">
        <f t="shared" si="30"/>
        <v/>
      </c>
      <c r="W137" s="124" t="str">
        <f t="shared" ref="W137:Y137" si="31">IF(W118=0,"",W118/W99)</f>
        <v/>
      </c>
      <c r="X137" s="124" t="str">
        <f t="shared" si="31"/>
        <v/>
      </c>
      <c r="Y137" s="124" t="str">
        <f t="shared" si="31"/>
        <v/>
      </c>
      <c r="DA137" s="130" t="s">
        <v>2006</v>
      </c>
    </row>
    <row r="138" spans="1:105" ht="12" customHeight="1" x14ac:dyDescent="0.25">
      <c r="A138" s="97" t="s">
        <v>197</v>
      </c>
      <c r="B138" s="111" t="str">
        <f t="shared" ref="B138:Q138" si="32">IF(B119=0,"",B119/B100)</f>
        <v/>
      </c>
      <c r="C138" s="111" t="str">
        <f t="shared" si="32"/>
        <v/>
      </c>
      <c r="D138" s="111" t="str">
        <f t="shared" si="32"/>
        <v/>
      </c>
      <c r="E138" s="111" t="str">
        <f t="shared" si="32"/>
        <v/>
      </c>
      <c r="F138" s="111" t="str">
        <f t="shared" si="32"/>
        <v/>
      </c>
      <c r="G138" s="111" t="str">
        <f t="shared" si="32"/>
        <v/>
      </c>
      <c r="H138" s="111" t="str">
        <f t="shared" si="32"/>
        <v/>
      </c>
      <c r="I138" s="111" t="str">
        <f t="shared" si="32"/>
        <v/>
      </c>
      <c r="J138" s="111" t="str">
        <f t="shared" si="32"/>
        <v/>
      </c>
      <c r="K138" s="111" t="str">
        <f t="shared" si="32"/>
        <v/>
      </c>
      <c r="L138" s="111" t="str">
        <f t="shared" si="32"/>
        <v/>
      </c>
      <c r="M138" s="111" t="str">
        <f t="shared" si="32"/>
        <v/>
      </c>
      <c r="N138" s="111" t="str">
        <f t="shared" si="32"/>
        <v/>
      </c>
      <c r="O138" s="111" t="str">
        <f t="shared" si="32"/>
        <v/>
      </c>
      <c r="P138" s="111" t="str">
        <f t="shared" si="32"/>
        <v/>
      </c>
      <c r="Q138" s="111" t="str">
        <f t="shared" si="32"/>
        <v/>
      </c>
      <c r="R138" s="111" t="str">
        <f t="shared" ref="R138:V138" si="33">IF(R119=0,"",R119/R100)</f>
        <v/>
      </c>
      <c r="S138" s="111" t="str">
        <f t="shared" si="33"/>
        <v/>
      </c>
      <c r="T138" s="111" t="str">
        <f t="shared" si="33"/>
        <v/>
      </c>
      <c r="U138" s="111" t="str">
        <f t="shared" si="33"/>
        <v/>
      </c>
      <c r="V138" s="111" t="str">
        <f t="shared" si="33"/>
        <v/>
      </c>
      <c r="W138" s="111" t="str">
        <f t="shared" ref="W138:Y138" si="34">IF(W119=0,"",W119/W100)</f>
        <v/>
      </c>
      <c r="X138" s="111" t="str">
        <f t="shared" si="34"/>
        <v/>
      </c>
      <c r="Y138" s="111" t="str">
        <f t="shared" si="34"/>
        <v/>
      </c>
      <c r="DA138" s="63" t="s">
        <v>2007</v>
      </c>
    </row>
    <row r="139" spans="1:105" ht="12" customHeight="1" x14ac:dyDescent="0.25">
      <c r="A139" s="97" t="s">
        <v>53</v>
      </c>
      <c r="B139" s="111" t="str">
        <f t="shared" ref="B139:Q139" si="35">IF(B120=0,"",B120/B101)</f>
        <v/>
      </c>
      <c r="C139" s="111" t="str">
        <f t="shared" si="35"/>
        <v/>
      </c>
      <c r="D139" s="111" t="str">
        <f t="shared" si="35"/>
        <v/>
      </c>
      <c r="E139" s="111" t="str">
        <f t="shared" si="35"/>
        <v/>
      </c>
      <c r="F139" s="111" t="str">
        <f t="shared" si="35"/>
        <v/>
      </c>
      <c r="G139" s="111" t="str">
        <f t="shared" si="35"/>
        <v/>
      </c>
      <c r="H139" s="111" t="str">
        <f t="shared" si="35"/>
        <v/>
      </c>
      <c r="I139" s="111" t="str">
        <f t="shared" si="35"/>
        <v/>
      </c>
      <c r="J139" s="111" t="str">
        <f t="shared" si="35"/>
        <v/>
      </c>
      <c r="K139" s="111" t="str">
        <f t="shared" si="35"/>
        <v/>
      </c>
      <c r="L139" s="111" t="str">
        <f t="shared" si="35"/>
        <v/>
      </c>
      <c r="M139" s="111" t="str">
        <f t="shared" si="35"/>
        <v/>
      </c>
      <c r="N139" s="111" t="str">
        <f t="shared" si="35"/>
        <v/>
      </c>
      <c r="O139" s="111" t="str">
        <f t="shared" si="35"/>
        <v/>
      </c>
      <c r="P139" s="111" t="str">
        <f t="shared" si="35"/>
        <v/>
      </c>
      <c r="Q139" s="111" t="str">
        <f t="shared" si="35"/>
        <v/>
      </c>
      <c r="R139" s="111" t="str">
        <f t="shared" ref="R139:V139" si="36">IF(R120=0,"",R120/R101)</f>
        <v/>
      </c>
      <c r="S139" s="111" t="str">
        <f t="shared" si="36"/>
        <v/>
      </c>
      <c r="T139" s="111" t="str">
        <f t="shared" si="36"/>
        <v/>
      </c>
      <c r="U139" s="111" t="str">
        <f t="shared" si="36"/>
        <v/>
      </c>
      <c r="V139" s="111" t="str">
        <f t="shared" si="36"/>
        <v/>
      </c>
      <c r="W139" s="111" t="str">
        <f t="shared" ref="W139:Y139" si="37">IF(W120=0,"",W120/W101)</f>
        <v/>
      </c>
      <c r="X139" s="111" t="str">
        <f t="shared" si="37"/>
        <v/>
      </c>
      <c r="Y139" s="111" t="str">
        <f t="shared" si="37"/>
        <v/>
      </c>
      <c r="DA139" s="63" t="s">
        <v>2008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 t="str">
        <f t="shared" si="38"/>
        <v/>
      </c>
      <c r="F140" s="124" t="str">
        <f t="shared" si="38"/>
        <v/>
      </c>
      <c r="G140" s="124" t="str">
        <f t="shared" si="38"/>
        <v/>
      </c>
      <c r="H140" s="124" t="str">
        <f t="shared" si="38"/>
        <v/>
      </c>
      <c r="I140" s="124" t="str">
        <f t="shared" si="38"/>
        <v/>
      </c>
      <c r="J140" s="124" t="str">
        <f t="shared" si="38"/>
        <v/>
      </c>
      <c r="K140" s="124" t="str">
        <f t="shared" si="38"/>
        <v/>
      </c>
      <c r="L140" s="124" t="str">
        <f t="shared" si="38"/>
        <v/>
      </c>
      <c r="M140" s="124" t="str">
        <f t="shared" si="38"/>
        <v/>
      </c>
      <c r="N140" s="124" t="str">
        <f t="shared" si="38"/>
        <v/>
      </c>
      <c r="O140" s="124" t="str">
        <f t="shared" si="38"/>
        <v/>
      </c>
      <c r="P140" s="124" t="str">
        <f t="shared" si="38"/>
        <v/>
      </c>
      <c r="Q140" s="124" t="str">
        <f t="shared" si="38"/>
        <v/>
      </c>
      <c r="R140" s="124" t="str">
        <f t="shared" ref="R140:V140" si="39">IF(R121=0,"",R121/R102)</f>
        <v/>
      </c>
      <c r="S140" s="124" t="str">
        <f t="shared" si="39"/>
        <v/>
      </c>
      <c r="T140" s="124" t="str">
        <f t="shared" si="39"/>
        <v/>
      </c>
      <c r="U140" s="124" t="str">
        <f t="shared" si="39"/>
        <v/>
      </c>
      <c r="V140" s="124" t="str">
        <f t="shared" si="39"/>
        <v/>
      </c>
      <c r="W140" s="124" t="str">
        <f t="shared" ref="W140:Y140" si="40">IF(W121=0,"",W121/W102)</f>
        <v/>
      </c>
      <c r="X140" s="124" t="str">
        <f t="shared" si="40"/>
        <v/>
      </c>
      <c r="Y140" s="124" t="str">
        <f t="shared" si="40"/>
        <v/>
      </c>
      <c r="DA140" s="130" t="s">
        <v>2009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 t="str">
        <f t="shared" si="41"/>
        <v/>
      </c>
      <c r="F141" s="111" t="str">
        <f t="shared" si="41"/>
        <v/>
      </c>
      <c r="G141" s="111" t="str">
        <f t="shared" si="41"/>
        <v/>
      </c>
      <c r="H141" s="111" t="str">
        <f t="shared" si="41"/>
        <v/>
      </c>
      <c r="I141" s="111" t="str">
        <f t="shared" si="41"/>
        <v/>
      </c>
      <c r="J141" s="111" t="str">
        <f t="shared" si="41"/>
        <v/>
      </c>
      <c r="K141" s="111" t="str">
        <f t="shared" si="41"/>
        <v/>
      </c>
      <c r="L141" s="111" t="str">
        <f t="shared" si="41"/>
        <v/>
      </c>
      <c r="M141" s="111" t="str">
        <f t="shared" si="41"/>
        <v/>
      </c>
      <c r="N141" s="111" t="str">
        <f t="shared" si="41"/>
        <v/>
      </c>
      <c r="O141" s="111" t="str">
        <f t="shared" si="41"/>
        <v/>
      </c>
      <c r="P141" s="111" t="str">
        <f t="shared" si="41"/>
        <v/>
      </c>
      <c r="Q141" s="111" t="str">
        <f t="shared" si="41"/>
        <v/>
      </c>
      <c r="R141" s="111" t="str">
        <f t="shared" ref="R141:V141" si="42">IF(R122=0,"",R122/R103)</f>
        <v/>
      </c>
      <c r="S141" s="111" t="str">
        <f t="shared" si="42"/>
        <v/>
      </c>
      <c r="T141" s="111" t="str">
        <f t="shared" si="42"/>
        <v/>
      </c>
      <c r="U141" s="111" t="str">
        <f t="shared" si="42"/>
        <v/>
      </c>
      <c r="V141" s="111" t="str">
        <f t="shared" si="42"/>
        <v/>
      </c>
      <c r="W141" s="111" t="str">
        <f t="shared" ref="W141:Y141" si="43">IF(W122=0,"",W122/W103)</f>
        <v/>
      </c>
      <c r="X141" s="111" t="str">
        <f t="shared" si="43"/>
        <v/>
      </c>
      <c r="Y141" s="111" t="str">
        <f t="shared" si="43"/>
        <v/>
      </c>
      <c r="DA141" s="63" t="s">
        <v>2010</v>
      </c>
    </row>
    <row r="142" spans="1:105" ht="12" customHeight="1" x14ac:dyDescent="0.25">
      <c r="A142" s="121" t="s">
        <v>55</v>
      </c>
      <c r="B142" s="124" t="str">
        <f t="shared" ref="B142:Q142" si="44">IF(B123=0,"",B123/B104)</f>
        <v/>
      </c>
      <c r="C142" s="124" t="str">
        <f t="shared" si="44"/>
        <v/>
      </c>
      <c r="D142" s="124" t="str">
        <f t="shared" si="44"/>
        <v/>
      </c>
      <c r="E142" s="124" t="str">
        <f t="shared" si="44"/>
        <v/>
      </c>
      <c r="F142" s="124" t="str">
        <f t="shared" si="44"/>
        <v/>
      </c>
      <c r="G142" s="124" t="str">
        <f t="shared" si="44"/>
        <v/>
      </c>
      <c r="H142" s="124" t="str">
        <f t="shared" si="44"/>
        <v/>
      </c>
      <c r="I142" s="124" t="str">
        <f t="shared" si="44"/>
        <v/>
      </c>
      <c r="J142" s="124" t="str">
        <f t="shared" si="44"/>
        <v/>
      </c>
      <c r="K142" s="124" t="str">
        <f t="shared" si="44"/>
        <v/>
      </c>
      <c r="L142" s="124" t="str">
        <f t="shared" si="44"/>
        <v/>
      </c>
      <c r="M142" s="124" t="str">
        <f t="shared" si="44"/>
        <v/>
      </c>
      <c r="N142" s="124" t="str">
        <f t="shared" si="44"/>
        <v/>
      </c>
      <c r="O142" s="124" t="str">
        <f t="shared" si="44"/>
        <v/>
      </c>
      <c r="P142" s="124" t="str">
        <f t="shared" si="44"/>
        <v/>
      </c>
      <c r="Q142" s="124" t="str">
        <f t="shared" si="44"/>
        <v/>
      </c>
      <c r="R142" s="124" t="str">
        <f t="shared" ref="R142:V142" si="45">IF(R123=0,"",R123/R104)</f>
        <v/>
      </c>
      <c r="S142" s="124" t="str">
        <f t="shared" si="45"/>
        <v/>
      </c>
      <c r="T142" s="124" t="str">
        <f t="shared" si="45"/>
        <v/>
      </c>
      <c r="U142" s="124" t="str">
        <f t="shared" si="45"/>
        <v/>
      </c>
      <c r="V142" s="124" t="str">
        <f t="shared" si="45"/>
        <v/>
      </c>
      <c r="W142" s="124" t="str">
        <f t="shared" ref="W142:Y142" si="46">IF(W123=0,"",W123/W104)</f>
        <v/>
      </c>
      <c r="X142" s="124" t="str">
        <f t="shared" si="46"/>
        <v/>
      </c>
      <c r="Y142" s="124" t="str">
        <f t="shared" si="46"/>
        <v/>
      </c>
      <c r="DA142" s="130" t="s">
        <v>2011</v>
      </c>
    </row>
    <row r="143" spans="1:105" ht="12" customHeight="1" x14ac:dyDescent="0.25">
      <c r="A143" s="97" t="s">
        <v>130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:Y143" si="49">IF(W124=0,"",W124/W105)</f>
        <v/>
      </c>
      <c r="X143" s="111" t="str">
        <f t="shared" si="49"/>
        <v/>
      </c>
      <c r="Y143" s="111" t="str">
        <f t="shared" si="49"/>
        <v/>
      </c>
      <c r="DA143" s="63" t="s">
        <v>2012</v>
      </c>
    </row>
    <row r="144" spans="1:105" ht="12" customHeight="1" x14ac:dyDescent="0.25">
      <c r="A144" s="97" t="s">
        <v>129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:Y144" si="52">IF(W125=0,"",W125/W106)</f>
        <v/>
      </c>
      <c r="X144" s="111" t="str">
        <f t="shared" si="52"/>
        <v/>
      </c>
      <c r="Y144" s="111" t="str">
        <f t="shared" si="52"/>
        <v/>
      </c>
      <c r="DA144" s="63" t="s">
        <v>2013</v>
      </c>
    </row>
    <row r="145" spans="1:105" ht="12" customHeight="1" x14ac:dyDescent="0.25">
      <c r="A145" s="100" t="s">
        <v>197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:Y145" si="55">IF(W126=0,"",W126/W107)</f>
        <v/>
      </c>
      <c r="X145" s="112" t="str">
        <f t="shared" si="55"/>
        <v/>
      </c>
      <c r="Y145" s="112" t="str">
        <f t="shared" si="55"/>
        <v/>
      </c>
      <c r="DA145" s="131" t="s">
        <v>2014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:Y146" si="58">IF(W127=0,"",W127/W108)</f>
        <v/>
      </c>
      <c r="X146" s="113" t="str">
        <f t="shared" si="58"/>
        <v/>
      </c>
      <c r="Y146" s="113" t="str">
        <f t="shared" si="58"/>
        <v/>
      </c>
      <c r="DA146" s="132" t="s">
        <v>2015</v>
      </c>
    </row>
    <row r="147" spans="1:105" ht="12" customHeight="1" x14ac:dyDescent="0.25">
      <c r="A147" s="106" t="s">
        <v>122</v>
      </c>
      <c r="B147" s="112" t="str">
        <f t="shared" ref="B147:Q147" si="59">IF(B128=0,"",B128/B109)</f>
        <v/>
      </c>
      <c r="C147" s="112" t="str">
        <f t="shared" si="59"/>
        <v/>
      </c>
      <c r="D147" s="112" t="str">
        <f t="shared" si="59"/>
        <v/>
      </c>
      <c r="E147" s="112" t="str">
        <f t="shared" si="59"/>
        <v/>
      </c>
      <c r="F147" s="112" t="str">
        <f t="shared" si="59"/>
        <v/>
      </c>
      <c r="G147" s="112" t="str">
        <f t="shared" si="59"/>
        <v/>
      </c>
      <c r="H147" s="112" t="str">
        <f t="shared" si="59"/>
        <v/>
      </c>
      <c r="I147" s="112" t="str">
        <f t="shared" si="59"/>
        <v/>
      </c>
      <c r="J147" s="112" t="str">
        <f t="shared" si="59"/>
        <v/>
      </c>
      <c r="K147" s="112" t="str">
        <f t="shared" si="59"/>
        <v/>
      </c>
      <c r="L147" s="112" t="str">
        <f t="shared" si="59"/>
        <v/>
      </c>
      <c r="M147" s="112" t="str">
        <f t="shared" si="59"/>
        <v/>
      </c>
      <c r="N147" s="112" t="str">
        <f t="shared" si="59"/>
        <v/>
      </c>
      <c r="O147" s="112" t="str">
        <f t="shared" si="59"/>
        <v/>
      </c>
      <c r="P147" s="112" t="str">
        <f t="shared" si="59"/>
        <v/>
      </c>
      <c r="Q147" s="112" t="str">
        <f t="shared" si="59"/>
        <v/>
      </c>
      <c r="R147" s="112" t="str">
        <f t="shared" ref="R147:V147" si="60">IF(R128=0,"",R128/R109)</f>
        <v/>
      </c>
      <c r="S147" s="112" t="str">
        <f t="shared" si="60"/>
        <v/>
      </c>
      <c r="T147" s="112" t="str">
        <f t="shared" si="60"/>
        <v/>
      </c>
      <c r="U147" s="112" t="str">
        <f t="shared" si="60"/>
        <v/>
      </c>
      <c r="V147" s="112" t="str">
        <f t="shared" si="60"/>
        <v/>
      </c>
      <c r="W147" s="112" t="str">
        <f t="shared" ref="W147:Y147" si="61">IF(W128=0,"",W128/W109)</f>
        <v/>
      </c>
      <c r="X147" s="112" t="str">
        <f t="shared" si="61"/>
        <v/>
      </c>
      <c r="Y147" s="112" t="str">
        <f t="shared" si="61"/>
        <v/>
      </c>
      <c r="DA147" s="131" t="s">
        <v>2016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:Y148" si="64">IF(W129=0,"",W129/W110)</f>
        <v/>
      </c>
      <c r="X148" s="113" t="str">
        <f t="shared" si="64"/>
        <v/>
      </c>
      <c r="Y148" s="113" t="str">
        <f t="shared" si="64"/>
        <v/>
      </c>
      <c r="DA148" s="132" t="s">
        <v>2017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:Y149" si="67">IF(W130=0,"",W130/W111)</f>
        <v/>
      </c>
      <c r="X149" s="111" t="str">
        <f t="shared" si="67"/>
        <v/>
      </c>
      <c r="Y149" s="111" t="str">
        <f t="shared" si="67"/>
        <v/>
      </c>
      <c r="DA149" s="63" t="s">
        <v>2018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:Y150" si="70">IF(W131=0,"",W131/W112)</f>
        <v/>
      </c>
      <c r="X150" s="111" t="str">
        <f t="shared" si="70"/>
        <v/>
      </c>
      <c r="Y150" s="111" t="str">
        <f t="shared" si="70"/>
        <v/>
      </c>
      <c r="DA150" s="63" t="s">
        <v>2019</v>
      </c>
    </row>
    <row r="151" spans="1:105" ht="12" customHeight="1" x14ac:dyDescent="0.25">
      <c r="A151" s="121" t="s">
        <v>54</v>
      </c>
      <c r="B151" s="124" t="str">
        <f t="shared" ref="B151:Q151" si="71">IF(B132=0,"",B132/B113)</f>
        <v/>
      </c>
      <c r="C151" s="124" t="str">
        <f t="shared" si="71"/>
        <v/>
      </c>
      <c r="D151" s="124" t="str">
        <f t="shared" si="71"/>
        <v/>
      </c>
      <c r="E151" s="124" t="str">
        <f t="shared" si="71"/>
        <v/>
      </c>
      <c r="F151" s="124" t="str">
        <f t="shared" si="71"/>
        <v/>
      </c>
      <c r="G151" s="124" t="str">
        <f t="shared" si="71"/>
        <v/>
      </c>
      <c r="H151" s="124" t="str">
        <f t="shared" si="71"/>
        <v/>
      </c>
      <c r="I151" s="124" t="str">
        <f t="shared" si="71"/>
        <v/>
      </c>
      <c r="J151" s="124" t="str">
        <f t="shared" si="71"/>
        <v/>
      </c>
      <c r="K151" s="124" t="str">
        <f t="shared" si="71"/>
        <v/>
      </c>
      <c r="L151" s="124" t="str">
        <f t="shared" si="71"/>
        <v/>
      </c>
      <c r="M151" s="124" t="str">
        <f t="shared" si="71"/>
        <v/>
      </c>
      <c r="N151" s="124" t="str">
        <f t="shared" si="71"/>
        <v/>
      </c>
      <c r="O151" s="124" t="str">
        <f t="shared" si="71"/>
        <v/>
      </c>
      <c r="P151" s="124" t="str">
        <f t="shared" si="71"/>
        <v/>
      </c>
      <c r="Q151" s="124" t="str">
        <f t="shared" si="71"/>
        <v/>
      </c>
      <c r="R151" s="124" t="str">
        <f t="shared" ref="R151:V151" si="72">IF(R132=0,"",R132/R113)</f>
        <v/>
      </c>
      <c r="S151" s="124" t="str">
        <f t="shared" si="72"/>
        <v/>
      </c>
      <c r="T151" s="124" t="str">
        <f t="shared" si="72"/>
        <v/>
      </c>
      <c r="U151" s="124" t="str">
        <f t="shared" si="72"/>
        <v/>
      </c>
      <c r="V151" s="124" t="str">
        <f t="shared" si="72"/>
        <v/>
      </c>
      <c r="W151" s="124" t="str">
        <f t="shared" ref="W151:Y151" si="73">IF(W132=0,"",W132/W113)</f>
        <v/>
      </c>
      <c r="X151" s="124" t="str">
        <f t="shared" si="73"/>
        <v/>
      </c>
      <c r="Y151" s="124" t="str">
        <f t="shared" si="73"/>
        <v/>
      </c>
      <c r="DA151" s="130" t="s">
        <v>2020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:Y152" si="76">IF(W133=0,"",W133/W114)</f>
        <v/>
      </c>
      <c r="X152" s="111" t="str">
        <f t="shared" si="76"/>
        <v/>
      </c>
      <c r="Y152" s="111" t="str">
        <f t="shared" si="76"/>
        <v/>
      </c>
      <c r="DA152" s="63" t="s">
        <v>2021</v>
      </c>
    </row>
    <row r="153" spans="1:105" ht="12" customHeight="1" x14ac:dyDescent="0.25">
      <c r="A153" s="109" t="s">
        <v>120</v>
      </c>
      <c r="B153" s="45" t="str">
        <f t="shared" ref="B153:Q153" si="77">IF(B134=0,"",B134/B115)</f>
        <v/>
      </c>
      <c r="C153" s="45" t="str">
        <f t="shared" si="77"/>
        <v/>
      </c>
      <c r="D153" s="45" t="str">
        <f t="shared" si="77"/>
        <v/>
      </c>
      <c r="E153" s="45" t="str">
        <f t="shared" si="77"/>
        <v/>
      </c>
      <c r="F153" s="45" t="str">
        <f t="shared" si="77"/>
        <v/>
      </c>
      <c r="G153" s="45" t="str">
        <f t="shared" si="77"/>
        <v/>
      </c>
      <c r="H153" s="45" t="str">
        <f t="shared" si="77"/>
        <v/>
      </c>
      <c r="I153" s="45" t="str">
        <f t="shared" si="77"/>
        <v/>
      </c>
      <c r="J153" s="45" t="str">
        <f t="shared" si="77"/>
        <v/>
      </c>
      <c r="K153" s="45" t="str">
        <f t="shared" si="77"/>
        <v/>
      </c>
      <c r="L153" s="45" t="str">
        <f t="shared" si="77"/>
        <v/>
      </c>
      <c r="M153" s="45" t="str">
        <f t="shared" si="77"/>
        <v/>
      </c>
      <c r="N153" s="45" t="str">
        <f t="shared" si="77"/>
        <v/>
      </c>
      <c r="O153" s="45" t="str">
        <f t="shared" si="77"/>
        <v/>
      </c>
      <c r="P153" s="45" t="str">
        <f t="shared" si="77"/>
        <v/>
      </c>
      <c r="Q153" s="45" t="str">
        <f t="shared" si="77"/>
        <v/>
      </c>
      <c r="R153" s="45" t="str">
        <f t="shared" ref="R153:V153" si="78">IF(R134=0,"",R134/R115)</f>
        <v/>
      </c>
      <c r="S153" s="45" t="str">
        <f t="shared" si="78"/>
        <v/>
      </c>
      <c r="T153" s="45" t="str">
        <f t="shared" si="78"/>
        <v/>
      </c>
      <c r="U153" s="45" t="str">
        <f t="shared" si="78"/>
        <v/>
      </c>
      <c r="V153" s="45" t="str">
        <f t="shared" si="78"/>
        <v/>
      </c>
      <c r="W153" s="45" t="str">
        <f t="shared" ref="W153:Y153" si="79">IF(W134=0,"",W134/W115)</f>
        <v/>
      </c>
      <c r="X153" s="45" t="str">
        <f t="shared" si="79"/>
        <v/>
      </c>
      <c r="Y153" s="45" t="str">
        <f t="shared" si="79"/>
        <v/>
      </c>
      <c r="DA153" s="60" t="s">
        <v>2022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0</v>
      </c>
      <c r="G155" s="117">
        <f t="shared" si="80"/>
        <v>0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:Y155" si="82">W156+W159+W161+W170</f>
        <v>0</v>
      </c>
      <c r="X155" s="117">
        <f t="shared" si="82"/>
        <v>0</v>
      </c>
      <c r="Y155" s="117">
        <f t="shared" si="82"/>
        <v>0</v>
      </c>
      <c r="DA155" s="129" t="s">
        <v>2173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:Y156" si="85">SUM(W157:W158)</f>
        <v>0</v>
      </c>
      <c r="X156" s="122">
        <f t="shared" si="85"/>
        <v>0</v>
      </c>
      <c r="Y156" s="122">
        <f t="shared" si="85"/>
        <v>0</v>
      </c>
      <c r="DA156" s="130" t="s">
        <v>2174</v>
      </c>
    </row>
    <row r="157" spans="1:105" ht="12" customHeight="1" x14ac:dyDescent="0.25">
      <c r="A157" s="97" t="s">
        <v>197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X157" s="98">
        <v>0</v>
      </c>
      <c r="Y157" s="98">
        <v>0</v>
      </c>
      <c r="DA157" s="63" t="s">
        <v>2175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2176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2177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2178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X161" s="122">
        <v>0</v>
      </c>
      <c r="Y161" s="122">
        <v>0</v>
      </c>
      <c r="DA161" s="130" t="s">
        <v>2179</v>
      </c>
    </row>
    <row r="162" spans="1:105" ht="12" customHeight="1" x14ac:dyDescent="0.25">
      <c r="A162" s="97" t="s">
        <v>130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X162" s="98">
        <v>0</v>
      </c>
      <c r="Y162" s="98">
        <v>0</v>
      </c>
      <c r="DA162" s="63" t="s">
        <v>2180</v>
      </c>
    </row>
    <row r="163" spans="1:105" ht="12" customHeight="1" x14ac:dyDescent="0.25">
      <c r="A163" s="97" t="s">
        <v>129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2181</v>
      </c>
    </row>
    <row r="164" spans="1:105" ht="12" customHeight="1" x14ac:dyDescent="0.25">
      <c r="A164" s="100" t="s">
        <v>197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X164" s="101">
        <v>0</v>
      </c>
      <c r="Y164" s="101">
        <v>0</v>
      </c>
      <c r="DA164" s="131" t="s">
        <v>2182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2183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2184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2185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2186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2187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X170" s="122">
        <v>0</v>
      </c>
      <c r="Y170" s="122">
        <v>0</v>
      </c>
      <c r="DA170" s="130" t="s">
        <v>2188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X171" s="98">
        <v>0</v>
      </c>
      <c r="Y171" s="98">
        <v>0</v>
      </c>
      <c r="DA171" s="63" t="s">
        <v>2189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2190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0</v>
      </c>
      <c r="C174" s="117">
        <f t="shared" si="87"/>
        <v>0</v>
      </c>
      <c r="D174" s="117">
        <f t="shared" si="87"/>
        <v>0</v>
      </c>
      <c r="E174" s="117">
        <f t="shared" si="87"/>
        <v>0</v>
      </c>
      <c r="F174" s="117">
        <f t="shared" si="87"/>
        <v>0</v>
      </c>
      <c r="G174" s="117">
        <f t="shared" si="87"/>
        <v>0</v>
      </c>
      <c r="H174" s="117">
        <f t="shared" si="87"/>
        <v>0</v>
      </c>
      <c r="I174" s="117">
        <f t="shared" si="87"/>
        <v>0</v>
      </c>
      <c r="J174" s="117">
        <f t="shared" si="87"/>
        <v>0</v>
      </c>
      <c r="K174" s="117">
        <f t="shared" si="87"/>
        <v>0</v>
      </c>
      <c r="L174" s="117">
        <f t="shared" si="87"/>
        <v>0</v>
      </c>
      <c r="M174" s="117">
        <f t="shared" si="87"/>
        <v>0</v>
      </c>
      <c r="N174" s="117">
        <f t="shared" si="87"/>
        <v>0</v>
      </c>
      <c r="O174" s="117">
        <f t="shared" si="87"/>
        <v>0</v>
      </c>
      <c r="P174" s="117">
        <f t="shared" si="87"/>
        <v>0</v>
      </c>
      <c r="Q174" s="117">
        <f t="shared" si="87"/>
        <v>0</v>
      </c>
      <c r="R174" s="117">
        <f t="shared" ref="R174:V174" si="88">R175+R178+R180+R189</f>
        <v>0</v>
      </c>
      <c r="S174" s="117">
        <f t="shared" si="88"/>
        <v>0</v>
      </c>
      <c r="T174" s="117">
        <f t="shared" si="88"/>
        <v>0</v>
      </c>
      <c r="U174" s="117">
        <f t="shared" si="88"/>
        <v>0</v>
      </c>
      <c r="V174" s="117">
        <f t="shared" si="88"/>
        <v>0</v>
      </c>
      <c r="W174" s="117">
        <f t="shared" ref="W174:Y174" si="89">W175+W178+W180+W189</f>
        <v>0</v>
      </c>
      <c r="X174" s="117">
        <f t="shared" si="89"/>
        <v>0</v>
      </c>
      <c r="Y174" s="117">
        <f t="shared" si="89"/>
        <v>0</v>
      </c>
      <c r="DA174" s="129" t="s">
        <v>2341</v>
      </c>
    </row>
    <row r="175" spans="1:105" ht="12" customHeight="1" x14ac:dyDescent="0.25">
      <c r="A175" s="121" t="s">
        <v>57</v>
      </c>
      <c r="B175" s="122">
        <f t="shared" ref="B175:Q175" si="90">SUM(B176:B177)</f>
        <v>0</v>
      </c>
      <c r="C175" s="122">
        <f t="shared" si="90"/>
        <v>0</v>
      </c>
      <c r="D175" s="122">
        <f t="shared" si="90"/>
        <v>0</v>
      </c>
      <c r="E175" s="122">
        <f t="shared" si="90"/>
        <v>0</v>
      </c>
      <c r="F175" s="122">
        <f t="shared" si="90"/>
        <v>0</v>
      </c>
      <c r="G175" s="122">
        <f t="shared" si="90"/>
        <v>0</v>
      </c>
      <c r="H175" s="122">
        <f t="shared" si="90"/>
        <v>0</v>
      </c>
      <c r="I175" s="122">
        <f t="shared" si="90"/>
        <v>0</v>
      </c>
      <c r="J175" s="122">
        <f t="shared" si="90"/>
        <v>0</v>
      </c>
      <c r="K175" s="122">
        <f t="shared" si="90"/>
        <v>0</v>
      </c>
      <c r="L175" s="122">
        <f t="shared" si="90"/>
        <v>0</v>
      </c>
      <c r="M175" s="122">
        <f t="shared" si="90"/>
        <v>0</v>
      </c>
      <c r="N175" s="122">
        <f t="shared" si="90"/>
        <v>0</v>
      </c>
      <c r="O175" s="122">
        <f t="shared" si="90"/>
        <v>0</v>
      </c>
      <c r="P175" s="122">
        <f t="shared" si="90"/>
        <v>0</v>
      </c>
      <c r="Q175" s="122">
        <f t="shared" si="90"/>
        <v>0</v>
      </c>
      <c r="R175" s="122">
        <f t="shared" ref="R175:V175" si="91">SUM(R176:R177)</f>
        <v>0</v>
      </c>
      <c r="S175" s="122">
        <f t="shared" si="91"/>
        <v>0</v>
      </c>
      <c r="T175" s="122">
        <f t="shared" si="91"/>
        <v>0</v>
      </c>
      <c r="U175" s="122">
        <f t="shared" si="91"/>
        <v>0</v>
      </c>
      <c r="V175" s="122">
        <f t="shared" si="91"/>
        <v>0</v>
      </c>
      <c r="W175" s="122">
        <f t="shared" ref="W175:Y175" si="92">SUM(W176:W177)</f>
        <v>0</v>
      </c>
      <c r="X175" s="122">
        <f t="shared" si="92"/>
        <v>0</v>
      </c>
      <c r="Y175" s="122">
        <f t="shared" si="92"/>
        <v>0</v>
      </c>
      <c r="DA175" s="130" t="s">
        <v>2342</v>
      </c>
    </row>
    <row r="176" spans="1:105" ht="12" customHeight="1" x14ac:dyDescent="0.25">
      <c r="A176" s="97" t="s">
        <v>197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2343</v>
      </c>
    </row>
    <row r="177" spans="1:105" ht="12" customHeight="1" x14ac:dyDescent="0.25">
      <c r="A177" s="97" t="s">
        <v>53</v>
      </c>
      <c r="B177" s="98">
        <v>0</v>
      </c>
      <c r="C177" s="98">
        <v>0</v>
      </c>
      <c r="D177" s="98">
        <v>0</v>
      </c>
      <c r="E177" s="98">
        <v>0</v>
      </c>
      <c r="F177" s="98">
        <v>0</v>
      </c>
      <c r="G177" s="98">
        <v>0</v>
      </c>
      <c r="H177" s="98">
        <v>0</v>
      </c>
      <c r="I177" s="98">
        <v>0</v>
      </c>
      <c r="J177" s="98">
        <v>0</v>
      </c>
      <c r="K177" s="98">
        <v>0</v>
      </c>
      <c r="L177" s="98">
        <v>0</v>
      </c>
      <c r="M177" s="98">
        <v>0</v>
      </c>
      <c r="N177" s="98">
        <v>0</v>
      </c>
      <c r="O177" s="98">
        <v>0</v>
      </c>
      <c r="P177" s="98">
        <v>0</v>
      </c>
      <c r="Q177" s="98">
        <v>0</v>
      </c>
      <c r="R177" s="98">
        <v>0</v>
      </c>
      <c r="S177" s="98">
        <v>0</v>
      </c>
      <c r="T177" s="98">
        <v>0</v>
      </c>
      <c r="U177" s="98">
        <v>0</v>
      </c>
      <c r="V177" s="98">
        <v>0</v>
      </c>
      <c r="W177" s="98">
        <v>0</v>
      </c>
      <c r="X177" s="98">
        <v>0</v>
      </c>
      <c r="Y177" s="98">
        <v>0</v>
      </c>
      <c r="DA177" s="63" t="s">
        <v>2344</v>
      </c>
    </row>
    <row r="178" spans="1:105" ht="12" customHeight="1" x14ac:dyDescent="0.25">
      <c r="A178" s="121" t="s">
        <v>92</v>
      </c>
      <c r="B178" s="122">
        <f t="shared" ref="B178:Y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</v>
      </c>
      <c r="F178" s="122">
        <f t="shared" si="93"/>
        <v>0</v>
      </c>
      <c r="G178" s="122">
        <f t="shared" si="93"/>
        <v>0</v>
      </c>
      <c r="H178" s="122">
        <f t="shared" si="93"/>
        <v>0</v>
      </c>
      <c r="I178" s="122">
        <f t="shared" si="93"/>
        <v>0</v>
      </c>
      <c r="J178" s="122">
        <f t="shared" si="93"/>
        <v>0</v>
      </c>
      <c r="K178" s="122">
        <f t="shared" si="93"/>
        <v>0</v>
      </c>
      <c r="L178" s="122">
        <f t="shared" si="93"/>
        <v>0</v>
      </c>
      <c r="M178" s="122">
        <f t="shared" si="93"/>
        <v>0</v>
      </c>
      <c r="N178" s="122">
        <f t="shared" si="93"/>
        <v>0</v>
      </c>
      <c r="O178" s="122">
        <f t="shared" si="93"/>
        <v>0</v>
      </c>
      <c r="P178" s="122">
        <f t="shared" si="93"/>
        <v>0</v>
      </c>
      <c r="Q178" s="122">
        <f t="shared" si="93"/>
        <v>0</v>
      </c>
      <c r="R178" s="122">
        <f t="shared" si="93"/>
        <v>0</v>
      </c>
      <c r="S178" s="122">
        <f t="shared" si="93"/>
        <v>0</v>
      </c>
      <c r="T178" s="122">
        <f t="shared" si="93"/>
        <v>0</v>
      </c>
      <c r="U178" s="122">
        <f t="shared" si="93"/>
        <v>0</v>
      </c>
      <c r="V178" s="122">
        <f t="shared" si="93"/>
        <v>0</v>
      </c>
      <c r="W178" s="122">
        <f t="shared" si="93"/>
        <v>0</v>
      </c>
      <c r="X178" s="122">
        <f t="shared" si="93"/>
        <v>0</v>
      </c>
      <c r="Y178" s="122">
        <f t="shared" si="93"/>
        <v>0</v>
      </c>
      <c r="DA178" s="130" t="s">
        <v>2345</v>
      </c>
    </row>
    <row r="179" spans="1:105" ht="12" customHeight="1" x14ac:dyDescent="0.25">
      <c r="A179" s="97" t="s">
        <v>53</v>
      </c>
      <c r="B179" s="98">
        <f>RES_hhdet_fech!B110</f>
        <v>0</v>
      </c>
      <c r="C179" s="98">
        <f>RES_hhdet_fech!C110</f>
        <v>0</v>
      </c>
      <c r="D179" s="98">
        <f>RES_hhdet_fech!D110</f>
        <v>0</v>
      </c>
      <c r="E179" s="98">
        <f>RES_hhdet_fech!E110</f>
        <v>0</v>
      </c>
      <c r="F179" s="98">
        <f>RES_hhdet_fech!F110</f>
        <v>0</v>
      </c>
      <c r="G179" s="98">
        <f>RES_hhdet_fech!G110</f>
        <v>0</v>
      </c>
      <c r="H179" s="98">
        <f>RES_hhdet_fech!H110</f>
        <v>0</v>
      </c>
      <c r="I179" s="98">
        <f>RES_hhdet_fech!I110</f>
        <v>0</v>
      </c>
      <c r="J179" s="98">
        <f>RES_hhdet_fech!J110</f>
        <v>0</v>
      </c>
      <c r="K179" s="98">
        <f>RES_hhdet_fech!K110</f>
        <v>0</v>
      </c>
      <c r="L179" s="98">
        <f>RES_hhdet_fech!L110</f>
        <v>0</v>
      </c>
      <c r="M179" s="98">
        <f>RES_hhdet_fech!M110</f>
        <v>0</v>
      </c>
      <c r="N179" s="98">
        <f>RES_hhdet_fech!N110</f>
        <v>0</v>
      </c>
      <c r="O179" s="98">
        <f>RES_hhdet_fech!O110</f>
        <v>0</v>
      </c>
      <c r="P179" s="98">
        <f>RES_hhdet_fech!P110</f>
        <v>0</v>
      </c>
      <c r="Q179" s="98">
        <f>RES_hhdet_fech!Q110</f>
        <v>0</v>
      </c>
      <c r="R179" s="98">
        <f>RES_hhdet_fech!R110</f>
        <v>0</v>
      </c>
      <c r="S179" s="98">
        <f>RES_hhdet_fech!S110</f>
        <v>0</v>
      </c>
      <c r="T179" s="98">
        <f>RES_hhdet_fech!T110</f>
        <v>0</v>
      </c>
      <c r="U179" s="98">
        <f>RES_hhdet_fech!U110</f>
        <v>0</v>
      </c>
      <c r="V179" s="98">
        <f>RES_hhdet_fech!V110</f>
        <v>0</v>
      </c>
      <c r="W179" s="98">
        <f>RES_hhdet_fech!W110</f>
        <v>0</v>
      </c>
      <c r="X179" s="98">
        <f>RES_hhdet_fech!X110</f>
        <v>0</v>
      </c>
      <c r="Y179" s="98">
        <f>RES_hhdet_fech!Y110</f>
        <v>0</v>
      </c>
      <c r="DA179" s="63" t="s">
        <v>2346</v>
      </c>
    </row>
    <row r="180" spans="1:105" ht="12" customHeight="1" x14ac:dyDescent="0.25">
      <c r="A180" s="121" t="s">
        <v>55</v>
      </c>
      <c r="B180" s="122">
        <v>0</v>
      </c>
      <c r="C180" s="122">
        <v>0</v>
      </c>
      <c r="D180" s="122">
        <v>0</v>
      </c>
      <c r="E180" s="122">
        <v>0</v>
      </c>
      <c r="F180" s="122">
        <v>0</v>
      </c>
      <c r="G180" s="122">
        <v>0</v>
      </c>
      <c r="H180" s="122">
        <v>0</v>
      </c>
      <c r="I180" s="122">
        <v>0</v>
      </c>
      <c r="J180" s="122">
        <v>0</v>
      </c>
      <c r="K180" s="122">
        <v>0</v>
      </c>
      <c r="L180" s="122">
        <v>0</v>
      </c>
      <c r="M180" s="122">
        <v>0</v>
      </c>
      <c r="N180" s="122">
        <v>0</v>
      </c>
      <c r="O180" s="122">
        <v>0</v>
      </c>
      <c r="P180" s="122">
        <v>0</v>
      </c>
      <c r="Q180" s="122">
        <v>0</v>
      </c>
      <c r="R180" s="122">
        <v>0</v>
      </c>
      <c r="S180" s="122">
        <v>0</v>
      </c>
      <c r="T180" s="122">
        <v>0</v>
      </c>
      <c r="U180" s="122">
        <v>0</v>
      </c>
      <c r="V180" s="122">
        <v>0</v>
      </c>
      <c r="W180" s="122">
        <v>0</v>
      </c>
      <c r="X180" s="122">
        <v>0</v>
      </c>
      <c r="Y180" s="122">
        <v>0</v>
      </c>
      <c r="DA180" s="130" t="s">
        <v>2347</v>
      </c>
    </row>
    <row r="181" spans="1:105" ht="12" customHeight="1" x14ac:dyDescent="0.25">
      <c r="A181" s="97" t="s">
        <v>130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X181" s="98">
        <v>0</v>
      </c>
      <c r="Y181" s="98">
        <v>0</v>
      </c>
      <c r="DA181" s="63" t="s">
        <v>2348</v>
      </c>
    </row>
    <row r="182" spans="1:105" ht="12" customHeight="1" x14ac:dyDescent="0.25">
      <c r="A182" s="97" t="s">
        <v>129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X182" s="98">
        <v>0</v>
      </c>
      <c r="Y182" s="98">
        <v>0</v>
      </c>
      <c r="DA182" s="63" t="s">
        <v>2349</v>
      </c>
    </row>
    <row r="183" spans="1:105" ht="12" customHeight="1" x14ac:dyDescent="0.25">
      <c r="A183" s="100" t="s">
        <v>197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X183" s="101">
        <v>0</v>
      </c>
      <c r="Y183" s="101">
        <v>0</v>
      </c>
      <c r="DA183" s="131" t="s">
        <v>2350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X184" s="104">
        <v>0</v>
      </c>
      <c r="Y184" s="104">
        <v>0</v>
      </c>
      <c r="DA184" s="132" t="s">
        <v>2351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X185" s="101">
        <v>0</v>
      </c>
      <c r="Y185" s="101">
        <v>0</v>
      </c>
      <c r="DA185" s="131" t="s">
        <v>2352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X186" s="104">
        <v>0</v>
      </c>
      <c r="Y186" s="104">
        <v>0</v>
      </c>
      <c r="DA186" s="132" t="s">
        <v>2353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X187" s="98">
        <v>0</v>
      </c>
      <c r="Y187" s="98">
        <v>0</v>
      </c>
      <c r="DA187" s="63" t="s">
        <v>2354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X188" s="98">
        <v>0</v>
      </c>
      <c r="Y188" s="98">
        <v>0</v>
      </c>
      <c r="DA188" s="63" t="s">
        <v>2355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X189" s="122">
        <v>0</v>
      </c>
      <c r="Y189" s="122">
        <v>0</v>
      </c>
      <c r="DA189" s="130" t="s">
        <v>2356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X190" s="98">
        <v>0</v>
      </c>
      <c r="Y190" s="98">
        <v>0</v>
      </c>
      <c r="DA190" s="63" t="s">
        <v>2357</v>
      </c>
    </row>
    <row r="191" spans="1:105" ht="12" customHeight="1" x14ac:dyDescent="0.25">
      <c r="A191" s="109" t="s">
        <v>120</v>
      </c>
      <c r="B191" s="33">
        <v>0</v>
      </c>
      <c r="C191" s="33">
        <v>0</v>
      </c>
      <c r="D191" s="33">
        <v>0</v>
      </c>
      <c r="E191" s="33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3">
        <v>0</v>
      </c>
      <c r="O191" s="33">
        <v>0</v>
      </c>
      <c r="P191" s="33">
        <v>0</v>
      </c>
      <c r="Q191" s="33">
        <v>0</v>
      </c>
      <c r="R191" s="33">
        <v>0</v>
      </c>
      <c r="S191" s="33">
        <v>0</v>
      </c>
      <c r="T191" s="33">
        <v>0</v>
      </c>
      <c r="U191" s="33">
        <v>0</v>
      </c>
      <c r="V191" s="33">
        <v>0</v>
      </c>
      <c r="W191" s="33">
        <v>0</v>
      </c>
      <c r="X191" s="33">
        <v>0</v>
      </c>
      <c r="Y191" s="33">
        <v>0</v>
      </c>
      <c r="DA191" s="60" t="s">
        <v>2358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0</v>
      </c>
      <c r="C193" s="117">
        <f t="shared" si="94"/>
        <v>0</v>
      </c>
      <c r="D193" s="117">
        <f t="shared" si="94"/>
        <v>0</v>
      </c>
      <c r="E193" s="117">
        <f t="shared" si="94"/>
        <v>0</v>
      </c>
      <c r="F193" s="117">
        <f t="shared" si="94"/>
        <v>0</v>
      </c>
      <c r="G193" s="117">
        <f t="shared" si="94"/>
        <v>0</v>
      </c>
      <c r="H193" s="117">
        <f t="shared" si="94"/>
        <v>0</v>
      </c>
      <c r="I193" s="117">
        <f t="shared" si="94"/>
        <v>0</v>
      </c>
      <c r="J193" s="117">
        <f t="shared" si="94"/>
        <v>0</v>
      </c>
      <c r="K193" s="117">
        <f t="shared" si="94"/>
        <v>0</v>
      </c>
      <c r="L193" s="117">
        <f t="shared" si="94"/>
        <v>0</v>
      </c>
      <c r="M193" s="117">
        <f t="shared" si="94"/>
        <v>0</v>
      </c>
      <c r="N193" s="117">
        <f t="shared" si="94"/>
        <v>0</v>
      </c>
      <c r="O193" s="117">
        <f t="shared" si="94"/>
        <v>0</v>
      </c>
      <c r="P193" s="117">
        <f t="shared" si="94"/>
        <v>0</v>
      </c>
      <c r="Q193" s="117">
        <f t="shared" si="94"/>
        <v>0</v>
      </c>
      <c r="R193" s="117">
        <f t="shared" ref="R193:V193" si="95">R194+R197+R199+R208</f>
        <v>0</v>
      </c>
      <c r="S193" s="117">
        <f t="shared" si="95"/>
        <v>0</v>
      </c>
      <c r="T193" s="117">
        <f t="shared" si="95"/>
        <v>0</v>
      </c>
      <c r="U193" s="117">
        <f t="shared" si="95"/>
        <v>0</v>
      </c>
      <c r="V193" s="117">
        <f t="shared" si="95"/>
        <v>0</v>
      </c>
      <c r="W193" s="117">
        <f t="shared" ref="W193:Y193" si="96">W194+W197+W199+W208</f>
        <v>0</v>
      </c>
      <c r="X193" s="117">
        <f t="shared" si="96"/>
        <v>0</v>
      </c>
      <c r="Y193" s="117">
        <f t="shared" si="96"/>
        <v>0</v>
      </c>
      <c r="DA193" s="129" t="s">
        <v>2509</v>
      </c>
    </row>
    <row r="194" spans="1:105" ht="12" customHeight="1" x14ac:dyDescent="0.25">
      <c r="A194" s="121" t="s">
        <v>57</v>
      </c>
      <c r="B194" s="122">
        <f t="shared" ref="B194:Q194" si="97">SUM(B195:B196)</f>
        <v>0</v>
      </c>
      <c r="C194" s="122">
        <f t="shared" si="97"/>
        <v>0</v>
      </c>
      <c r="D194" s="122">
        <f t="shared" si="97"/>
        <v>0</v>
      </c>
      <c r="E194" s="122">
        <f t="shared" si="97"/>
        <v>0</v>
      </c>
      <c r="F194" s="122">
        <f t="shared" si="97"/>
        <v>0</v>
      </c>
      <c r="G194" s="122">
        <f t="shared" si="97"/>
        <v>0</v>
      </c>
      <c r="H194" s="122">
        <f t="shared" si="97"/>
        <v>0</v>
      </c>
      <c r="I194" s="122">
        <f t="shared" si="97"/>
        <v>0</v>
      </c>
      <c r="J194" s="122">
        <f t="shared" si="97"/>
        <v>0</v>
      </c>
      <c r="K194" s="122">
        <f t="shared" si="97"/>
        <v>0</v>
      </c>
      <c r="L194" s="122">
        <f t="shared" si="97"/>
        <v>0</v>
      </c>
      <c r="M194" s="122">
        <f t="shared" si="97"/>
        <v>0</v>
      </c>
      <c r="N194" s="122">
        <f t="shared" si="97"/>
        <v>0</v>
      </c>
      <c r="O194" s="122">
        <f t="shared" si="97"/>
        <v>0</v>
      </c>
      <c r="P194" s="122">
        <f t="shared" si="97"/>
        <v>0</v>
      </c>
      <c r="Q194" s="122">
        <f t="shared" si="97"/>
        <v>0</v>
      </c>
      <c r="R194" s="122">
        <f t="shared" ref="R194:V194" si="98">SUM(R195:R196)</f>
        <v>0</v>
      </c>
      <c r="S194" s="122">
        <f t="shared" si="98"/>
        <v>0</v>
      </c>
      <c r="T194" s="122">
        <f t="shared" si="98"/>
        <v>0</v>
      </c>
      <c r="U194" s="122">
        <f t="shared" si="98"/>
        <v>0</v>
      </c>
      <c r="V194" s="122">
        <f t="shared" si="98"/>
        <v>0</v>
      </c>
      <c r="W194" s="122">
        <f t="shared" ref="W194:Y194" si="99">SUM(W195:W196)</f>
        <v>0</v>
      </c>
      <c r="X194" s="122">
        <f t="shared" si="99"/>
        <v>0</v>
      </c>
      <c r="Y194" s="122">
        <f t="shared" si="99"/>
        <v>0</v>
      </c>
      <c r="DA194" s="130" t="s">
        <v>2510</v>
      </c>
    </row>
    <row r="195" spans="1:105" ht="12" customHeight="1" x14ac:dyDescent="0.25">
      <c r="A195" s="97" t="s">
        <v>197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X195" s="98">
        <v>0</v>
      </c>
      <c r="Y195" s="98">
        <v>0</v>
      </c>
      <c r="DA195" s="63" t="s">
        <v>2511</v>
      </c>
    </row>
    <row r="196" spans="1:105" ht="12" customHeight="1" x14ac:dyDescent="0.25">
      <c r="A196" s="97" t="s">
        <v>53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X196" s="98">
        <v>0</v>
      </c>
      <c r="Y196" s="98">
        <v>0</v>
      </c>
      <c r="DA196" s="63" t="s">
        <v>2512</v>
      </c>
    </row>
    <row r="197" spans="1:105" ht="12" customHeight="1" x14ac:dyDescent="0.25">
      <c r="A197" s="121" t="s">
        <v>92</v>
      </c>
      <c r="B197" s="122">
        <f t="shared" ref="B197:Y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</v>
      </c>
      <c r="F197" s="122">
        <f t="shared" si="100"/>
        <v>0</v>
      </c>
      <c r="G197" s="122">
        <f t="shared" si="100"/>
        <v>0</v>
      </c>
      <c r="H197" s="122">
        <f t="shared" si="100"/>
        <v>0</v>
      </c>
      <c r="I197" s="122">
        <f t="shared" si="100"/>
        <v>0</v>
      </c>
      <c r="J197" s="122">
        <f t="shared" si="100"/>
        <v>0</v>
      </c>
      <c r="K197" s="122">
        <f t="shared" si="100"/>
        <v>0</v>
      </c>
      <c r="L197" s="122">
        <f t="shared" si="100"/>
        <v>0</v>
      </c>
      <c r="M197" s="122">
        <f t="shared" si="100"/>
        <v>0</v>
      </c>
      <c r="N197" s="122">
        <f t="shared" si="100"/>
        <v>0</v>
      </c>
      <c r="O197" s="122">
        <f t="shared" si="100"/>
        <v>0</v>
      </c>
      <c r="P197" s="122">
        <f t="shared" si="100"/>
        <v>0</v>
      </c>
      <c r="Q197" s="122">
        <f t="shared" si="100"/>
        <v>0</v>
      </c>
      <c r="R197" s="122">
        <f t="shared" si="100"/>
        <v>0</v>
      </c>
      <c r="S197" s="122">
        <f t="shared" si="100"/>
        <v>0</v>
      </c>
      <c r="T197" s="122">
        <f t="shared" si="100"/>
        <v>0</v>
      </c>
      <c r="U197" s="122">
        <f t="shared" si="100"/>
        <v>0</v>
      </c>
      <c r="V197" s="122">
        <f t="shared" si="100"/>
        <v>0</v>
      </c>
      <c r="W197" s="122">
        <f t="shared" si="100"/>
        <v>0</v>
      </c>
      <c r="X197" s="122">
        <f t="shared" si="100"/>
        <v>0</v>
      </c>
      <c r="Y197" s="122">
        <f t="shared" si="100"/>
        <v>0</v>
      </c>
      <c r="DA197" s="130" t="s">
        <v>2513</v>
      </c>
    </row>
    <row r="198" spans="1:105" ht="12" customHeight="1" x14ac:dyDescent="0.25">
      <c r="A198" s="97" t="s">
        <v>53</v>
      </c>
      <c r="B198" s="98">
        <f>RES_hhdet_tesh!B110</f>
        <v>0</v>
      </c>
      <c r="C198" s="98">
        <f>RES_hhdet_tesh!C110</f>
        <v>0</v>
      </c>
      <c r="D198" s="98">
        <f>RES_hhdet_tesh!D110</f>
        <v>0</v>
      </c>
      <c r="E198" s="98">
        <f>RES_hhdet_tesh!E110</f>
        <v>0</v>
      </c>
      <c r="F198" s="98">
        <f>RES_hhdet_tesh!F110</f>
        <v>0</v>
      </c>
      <c r="G198" s="98">
        <f>RES_hhdet_tesh!G110</f>
        <v>0</v>
      </c>
      <c r="H198" s="98">
        <f>RES_hhdet_tesh!H110</f>
        <v>0</v>
      </c>
      <c r="I198" s="98">
        <f>RES_hhdet_tesh!I110</f>
        <v>0</v>
      </c>
      <c r="J198" s="98">
        <f>RES_hhdet_tesh!J110</f>
        <v>0</v>
      </c>
      <c r="K198" s="98">
        <f>RES_hhdet_tesh!K110</f>
        <v>0</v>
      </c>
      <c r="L198" s="98">
        <f>RES_hhdet_tesh!L110</f>
        <v>0</v>
      </c>
      <c r="M198" s="98">
        <f>RES_hhdet_tesh!M110</f>
        <v>0</v>
      </c>
      <c r="N198" s="98">
        <f>RES_hhdet_tesh!N110</f>
        <v>0</v>
      </c>
      <c r="O198" s="98">
        <f>RES_hhdet_tesh!O110</f>
        <v>0</v>
      </c>
      <c r="P198" s="98">
        <f>RES_hhdet_tesh!P110</f>
        <v>0</v>
      </c>
      <c r="Q198" s="98">
        <f>RES_hhdet_tesh!Q110</f>
        <v>0</v>
      </c>
      <c r="R198" s="98">
        <f>RES_hhdet_tesh!R110</f>
        <v>0</v>
      </c>
      <c r="S198" s="98">
        <f>RES_hhdet_tesh!S110</f>
        <v>0</v>
      </c>
      <c r="T198" s="98">
        <f>RES_hhdet_tesh!T110</f>
        <v>0</v>
      </c>
      <c r="U198" s="98">
        <f>RES_hhdet_tesh!U110</f>
        <v>0</v>
      </c>
      <c r="V198" s="98">
        <f>RES_hhdet_tesh!V110</f>
        <v>0</v>
      </c>
      <c r="W198" s="98">
        <f>RES_hhdet_tesh!W110</f>
        <v>0</v>
      </c>
      <c r="X198" s="98">
        <f>RES_hhdet_tesh!X110</f>
        <v>0</v>
      </c>
      <c r="Y198" s="98">
        <f>RES_hhdet_tesh!Y110</f>
        <v>0</v>
      </c>
      <c r="DA198" s="63" t="s">
        <v>2514</v>
      </c>
    </row>
    <row r="199" spans="1:105" ht="12" customHeight="1" x14ac:dyDescent="0.25">
      <c r="A199" s="121" t="s">
        <v>55</v>
      </c>
      <c r="B199" s="122">
        <v>0</v>
      </c>
      <c r="C199" s="122">
        <v>0</v>
      </c>
      <c r="D199" s="122">
        <v>0</v>
      </c>
      <c r="E199" s="122">
        <v>0</v>
      </c>
      <c r="F199" s="122">
        <v>0</v>
      </c>
      <c r="G199" s="122">
        <v>0</v>
      </c>
      <c r="H199" s="122">
        <v>0</v>
      </c>
      <c r="I199" s="122">
        <v>0</v>
      </c>
      <c r="J199" s="122">
        <v>0</v>
      </c>
      <c r="K199" s="122">
        <v>0</v>
      </c>
      <c r="L199" s="122">
        <v>0</v>
      </c>
      <c r="M199" s="122">
        <v>0</v>
      </c>
      <c r="N199" s="122">
        <v>0</v>
      </c>
      <c r="O199" s="122">
        <v>0</v>
      </c>
      <c r="P199" s="122">
        <v>0</v>
      </c>
      <c r="Q199" s="122">
        <v>0</v>
      </c>
      <c r="R199" s="122">
        <v>0</v>
      </c>
      <c r="S199" s="122">
        <v>0</v>
      </c>
      <c r="T199" s="122">
        <v>0</v>
      </c>
      <c r="U199" s="122">
        <v>0</v>
      </c>
      <c r="V199" s="122">
        <v>0</v>
      </c>
      <c r="W199" s="122">
        <v>0</v>
      </c>
      <c r="X199" s="122">
        <v>0</v>
      </c>
      <c r="Y199" s="122">
        <v>0</v>
      </c>
      <c r="DA199" s="130" t="s">
        <v>2515</v>
      </c>
    </row>
    <row r="200" spans="1:105" ht="12" customHeight="1" x14ac:dyDescent="0.25">
      <c r="A200" s="97" t="s">
        <v>130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X200" s="98">
        <v>0</v>
      </c>
      <c r="Y200" s="98">
        <v>0</v>
      </c>
      <c r="DA200" s="63" t="s">
        <v>2516</v>
      </c>
    </row>
    <row r="201" spans="1:105" ht="12" customHeight="1" x14ac:dyDescent="0.25">
      <c r="A201" s="97" t="s">
        <v>129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X201" s="98">
        <v>0</v>
      </c>
      <c r="Y201" s="98">
        <v>0</v>
      </c>
      <c r="DA201" s="63" t="s">
        <v>2517</v>
      </c>
    </row>
    <row r="202" spans="1:105" ht="12" customHeight="1" x14ac:dyDescent="0.25">
      <c r="A202" s="100" t="s">
        <v>197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X202" s="101">
        <v>0</v>
      </c>
      <c r="Y202" s="101">
        <v>0</v>
      </c>
      <c r="DA202" s="131" t="s">
        <v>2518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X203" s="104">
        <v>0</v>
      </c>
      <c r="Y203" s="104">
        <v>0</v>
      </c>
      <c r="DA203" s="132" t="s">
        <v>2519</v>
      </c>
    </row>
    <row r="204" spans="1:105" ht="12" customHeight="1" x14ac:dyDescent="0.25">
      <c r="A204" s="106" t="s">
        <v>122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X204" s="101">
        <v>0</v>
      </c>
      <c r="Y204" s="101">
        <v>0</v>
      </c>
      <c r="DA204" s="131" t="s">
        <v>2520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X205" s="104">
        <v>0</v>
      </c>
      <c r="Y205" s="104">
        <v>0</v>
      </c>
      <c r="DA205" s="132" t="s">
        <v>2521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X206" s="98">
        <v>0</v>
      </c>
      <c r="Y206" s="98">
        <v>0</v>
      </c>
      <c r="DA206" s="63" t="s">
        <v>2522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2523</v>
      </c>
    </row>
    <row r="208" spans="1:105" ht="12" customHeight="1" x14ac:dyDescent="0.25">
      <c r="A208" s="121" t="s">
        <v>54</v>
      </c>
      <c r="B208" s="122">
        <v>0</v>
      </c>
      <c r="C208" s="122">
        <v>0</v>
      </c>
      <c r="D208" s="122">
        <v>0</v>
      </c>
      <c r="E208" s="122">
        <v>0</v>
      </c>
      <c r="F208" s="122">
        <v>0</v>
      </c>
      <c r="G208" s="122">
        <v>0</v>
      </c>
      <c r="H208" s="122">
        <v>0</v>
      </c>
      <c r="I208" s="122">
        <v>0</v>
      </c>
      <c r="J208" s="122">
        <v>0</v>
      </c>
      <c r="K208" s="122">
        <v>0</v>
      </c>
      <c r="L208" s="122">
        <v>0</v>
      </c>
      <c r="M208" s="122">
        <v>0</v>
      </c>
      <c r="N208" s="122">
        <v>0</v>
      </c>
      <c r="O208" s="122">
        <v>0</v>
      </c>
      <c r="P208" s="122">
        <v>0</v>
      </c>
      <c r="Q208" s="122">
        <v>0</v>
      </c>
      <c r="R208" s="122">
        <v>0</v>
      </c>
      <c r="S208" s="122">
        <v>0</v>
      </c>
      <c r="T208" s="122">
        <v>0</v>
      </c>
      <c r="U208" s="122">
        <v>0</v>
      </c>
      <c r="V208" s="122">
        <v>0</v>
      </c>
      <c r="W208" s="122">
        <v>0</v>
      </c>
      <c r="X208" s="122">
        <v>0</v>
      </c>
      <c r="Y208" s="122">
        <v>0</v>
      </c>
      <c r="DA208" s="130" t="s">
        <v>2524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2525</v>
      </c>
    </row>
    <row r="210" spans="1:105" ht="12" customHeight="1" x14ac:dyDescent="0.25">
      <c r="A210" s="109" t="s">
        <v>120</v>
      </c>
      <c r="B210" s="33">
        <v>0</v>
      </c>
      <c r="C210" s="33">
        <v>0</v>
      </c>
      <c r="D210" s="33">
        <v>0</v>
      </c>
      <c r="E210" s="33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0</v>
      </c>
      <c r="P210" s="33">
        <v>0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X210" s="33">
        <v>0</v>
      </c>
      <c r="Y210" s="33">
        <v>0</v>
      </c>
      <c r="DA210" s="60" t="s">
        <v>2526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0</v>
      </c>
      <c r="G212" s="117">
        <f t="shared" si="101"/>
        <v>0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:Y212" si="103">W213+W216+W218+W227</f>
        <v>0</v>
      </c>
      <c r="X212" s="117">
        <f t="shared" si="103"/>
        <v>0</v>
      </c>
      <c r="Y212" s="117">
        <f t="shared" si="103"/>
        <v>0</v>
      </c>
      <c r="DA212" s="129" t="s">
        <v>2677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:Y213" si="106">SUM(W214:W215)</f>
        <v>0</v>
      </c>
      <c r="X213" s="122">
        <f t="shared" si="106"/>
        <v>0</v>
      </c>
      <c r="Y213" s="122">
        <f t="shared" si="106"/>
        <v>0</v>
      </c>
      <c r="DA213" s="130" t="s">
        <v>2678</v>
      </c>
    </row>
    <row r="214" spans="1:105" ht="12" customHeight="1" x14ac:dyDescent="0.25">
      <c r="A214" s="97" t="s">
        <v>197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X214" s="98">
        <v>0</v>
      </c>
      <c r="Y214" s="98">
        <v>0</v>
      </c>
      <c r="DA214" s="63" t="s">
        <v>2679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2680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2681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2682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X218" s="122">
        <v>0</v>
      </c>
      <c r="Y218" s="122">
        <v>0</v>
      </c>
      <c r="DA218" s="130" t="s">
        <v>2683</v>
      </c>
    </row>
    <row r="219" spans="1:105" ht="12" customHeight="1" x14ac:dyDescent="0.25">
      <c r="A219" s="97" t="s">
        <v>130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X219" s="98">
        <v>0</v>
      </c>
      <c r="Y219" s="98">
        <v>0</v>
      </c>
      <c r="DA219" s="63" t="s">
        <v>2684</v>
      </c>
    </row>
    <row r="220" spans="1:105" ht="12" customHeight="1" x14ac:dyDescent="0.25">
      <c r="A220" s="97" t="s">
        <v>129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X220" s="98">
        <v>0</v>
      </c>
      <c r="Y220" s="98">
        <v>0</v>
      </c>
      <c r="DA220" s="63" t="s">
        <v>2685</v>
      </c>
    </row>
    <row r="221" spans="1:105" ht="12" customHeight="1" x14ac:dyDescent="0.25">
      <c r="A221" s="100" t="s">
        <v>197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X221" s="101">
        <v>0</v>
      </c>
      <c r="Y221" s="101">
        <v>0</v>
      </c>
      <c r="DA221" s="131" t="s">
        <v>2686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2687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2688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2689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2690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2691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X227" s="122">
        <v>0</v>
      </c>
      <c r="Y227" s="122">
        <v>0</v>
      </c>
      <c r="DA227" s="130" t="s">
        <v>2692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X228" s="98">
        <v>0</v>
      </c>
      <c r="Y228" s="98">
        <v>0</v>
      </c>
      <c r="DA228" s="63" t="s">
        <v>2693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2694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0</v>
      </c>
      <c r="C231" s="118">
        <f t="shared" si="108"/>
        <v>0</v>
      </c>
      <c r="D231" s="118">
        <f t="shared" si="108"/>
        <v>0</v>
      </c>
      <c r="E231" s="118">
        <f t="shared" si="108"/>
        <v>0</v>
      </c>
      <c r="F231" s="118">
        <f t="shared" si="108"/>
        <v>0</v>
      </c>
      <c r="G231" s="118">
        <f t="shared" si="108"/>
        <v>0</v>
      </c>
      <c r="H231" s="118">
        <f t="shared" si="108"/>
        <v>0</v>
      </c>
      <c r="I231" s="118">
        <f t="shared" si="108"/>
        <v>0</v>
      </c>
      <c r="J231" s="118">
        <f t="shared" si="108"/>
        <v>0</v>
      </c>
      <c r="K231" s="118">
        <f t="shared" si="108"/>
        <v>0</v>
      </c>
      <c r="L231" s="118">
        <f t="shared" si="108"/>
        <v>0</v>
      </c>
      <c r="M231" s="118">
        <f t="shared" si="108"/>
        <v>0</v>
      </c>
      <c r="N231" s="118">
        <f t="shared" si="108"/>
        <v>0</v>
      </c>
      <c r="O231" s="118">
        <f t="shared" si="108"/>
        <v>0</v>
      </c>
      <c r="P231" s="118">
        <f t="shared" si="108"/>
        <v>0</v>
      </c>
      <c r="Q231" s="118">
        <f t="shared" si="108"/>
        <v>0</v>
      </c>
      <c r="R231" s="118">
        <f t="shared" ref="R231:V231" si="109">R232+R235+R237+R246</f>
        <v>0</v>
      </c>
      <c r="S231" s="118">
        <f t="shared" si="109"/>
        <v>0</v>
      </c>
      <c r="T231" s="118">
        <f t="shared" si="109"/>
        <v>0</v>
      </c>
      <c r="U231" s="118">
        <f t="shared" si="109"/>
        <v>0</v>
      </c>
      <c r="V231" s="118">
        <f t="shared" si="109"/>
        <v>0</v>
      </c>
      <c r="W231" s="118">
        <f t="shared" ref="W231:Y231" si="110">W232+W235+W237+W246</f>
        <v>0</v>
      </c>
      <c r="X231" s="118">
        <f t="shared" si="110"/>
        <v>0</v>
      </c>
      <c r="Y231" s="118">
        <f t="shared" si="110"/>
        <v>0</v>
      </c>
      <c r="DA231" s="129" t="s">
        <v>2845</v>
      </c>
    </row>
    <row r="232" spans="1:105" ht="12" customHeight="1" x14ac:dyDescent="0.25">
      <c r="A232" s="121" t="s">
        <v>57</v>
      </c>
      <c r="B232" s="123">
        <f t="shared" ref="B232:Q232" si="111">SUM(B233:B234)</f>
        <v>0</v>
      </c>
      <c r="C232" s="123">
        <f t="shared" si="111"/>
        <v>0</v>
      </c>
      <c r="D232" s="123">
        <f t="shared" si="111"/>
        <v>0</v>
      </c>
      <c r="E232" s="123">
        <f t="shared" si="111"/>
        <v>0</v>
      </c>
      <c r="F232" s="123">
        <f t="shared" si="111"/>
        <v>0</v>
      </c>
      <c r="G232" s="123">
        <f t="shared" si="111"/>
        <v>0</v>
      </c>
      <c r="H232" s="123">
        <f t="shared" si="111"/>
        <v>0</v>
      </c>
      <c r="I232" s="123">
        <f t="shared" si="111"/>
        <v>0</v>
      </c>
      <c r="J232" s="123">
        <f t="shared" si="111"/>
        <v>0</v>
      </c>
      <c r="K232" s="123">
        <f t="shared" si="111"/>
        <v>0</v>
      </c>
      <c r="L232" s="123">
        <f t="shared" si="111"/>
        <v>0</v>
      </c>
      <c r="M232" s="123">
        <f t="shared" si="111"/>
        <v>0</v>
      </c>
      <c r="N232" s="123">
        <f t="shared" si="111"/>
        <v>0</v>
      </c>
      <c r="O232" s="123">
        <f t="shared" si="111"/>
        <v>0</v>
      </c>
      <c r="P232" s="123">
        <f t="shared" si="111"/>
        <v>0</v>
      </c>
      <c r="Q232" s="123">
        <f t="shared" si="111"/>
        <v>0</v>
      </c>
      <c r="R232" s="123">
        <f t="shared" ref="R232:V232" si="112">SUM(R233:R234)</f>
        <v>0</v>
      </c>
      <c r="S232" s="123">
        <f t="shared" si="112"/>
        <v>0</v>
      </c>
      <c r="T232" s="123">
        <f t="shared" si="112"/>
        <v>0</v>
      </c>
      <c r="U232" s="123">
        <f t="shared" si="112"/>
        <v>0</v>
      </c>
      <c r="V232" s="123">
        <f t="shared" si="112"/>
        <v>0</v>
      </c>
      <c r="W232" s="123">
        <f t="shared" ref="W232:Y232" si="113">SUM(W233:W234)</f>
        <v>0</v>
      </c>
      <c r="X232" s="123">
        <f t="shared" si="113"/>
        <v>0</v>
      </c>
      <c r="Y232" s="123">
        <f t="shared" si="113"/>
        <v>0</v>
      </c>
      <c r="DA232" s="130" t="s">
        <v>2846</v>
      </c>
    </row>
    <row r="233" spans="1:105" ht="12" customHeight="1" x14ac:dyDescent="0.25">
      <c r="A233" s="97" t="s">
        <v>197</v>
      </c>
      <c r="B233" s="99">
        <v>0</v>
      </c>
      <c r="C233" s="99">
        <v>0</v>
      </c>
      <c r="D233" s="99">
        <v>0</v>
      </c>
      <c r="E233" s="99">
        <v>0</v>
      </c>
      <c r="F233" s="99">
        <v>0</v>
      </c>
      <c r="G233" s="99">
        <v>0</v>
      </c>
      <c r="H233" s="99">
        <v>0</v>
      </c>
      <c r="I233" s="99">
        <v>0</v>
      </c>
      <c r="J233" s="99">
        <v>0</v>
      </c>
      <c r="K233" s="99">
        <v>0</v>
      </c>
      <c r="L233" s="99">
        <v>0</v>
      </c>
      <c r="M233" s="99">
        <v>0</v>
      </c>
      <c r="N233" s="99">
        <v>0</v>
      </c>
      <c r="O233" s="99">
        <v>0</v>
      </c>
      <c r="P233" s="99">
        <v>0</v>
      </c>
      <c r="Q233" s="99">
        <v>0</v>
      </c>
      <c r="R233" s="99">
        <v>0</v>
      </c>
      <c r="S233" s="99">
        <v>0</v>
      </c>
      <c r="T233" s="99">
        <v>0</v>
      </c>
      <c r="U233" s="99">
        <v>0</v>
      </c>
      <c r="V233" s="99">
        <v>0</v>
      </c>
      <c r="W233" s="99">
        <v>0</v>
      </c>
      <c r="X233" s="99">
        <v>0</v>
      </c>
      <c r="Y233" s="99">
        <v>0</v>
      </c>
      <c r="DA233" s="63" t="s">
        <v>2847</v>
      </c>
    </row>
    <row r="234" spans="1:105" ht="12" customHeight="1" x14ac:dyDescent="0.25">
      <c r="A234" s="97" t="s">
        <v>53</v>
      </c>
      <c r="B234" s="99">
        <v>0</v>
      </c>
      <c r="C234" s="99">
        <v>0</v>
      </c>
      <c r="D234" s="99">
        <v>0</v>
      </c>
      <c r="E234" s="99">
        <v>0</v>
      </c>
      <c r="F234" s="99">
        <v>0</v>
      </c>
      <c r="G234" s="99">
        <v>0</v>
      </c>
      <c r="H234" s="99">
        <v>0</v>
      </c>
      <c r="I234" s="99">
        <v>0</v>
      </c>
      <c r="J234" s="99">
        <v>0</v>
      </c>
      <c r="K234" s="99">
        <v>0</v>
      </c>
      <c r="L234" s="99">
        <v>0</v>
      </c>
      <c r="M234" s="99">
        <v>0</v>
      </c>
      <c r="N234" s="99">
        <v>0</v>
      </c>
      <c r="O234" s="99">
        <v>0</v>
      </c>
      <c r="P234" s="99">
        <v>0</v>
      </c>
      <c r="Q234" s="99">
        <v>0</v>
      </c>
      <c r="R234" s="99">
        <v>0</v>
      </c>
      <c r="S234" s="99">
        <v>0</v>
      </c>
      <c r="T234" s="99">
        <v>0</v>
      </c>
      <c r="U234" s="99">
        <v>0</v>
      </c>
      <c r="V234" s="99">
        <v>0</v>
      </c>
      <c r="W234" s="99">
        <v>0</v>
      </c>
      <c r="X234" s="99">
        <v>0</v>
      </c>
      <c r="Y234" s="99">
        <v>0</v>
      </c>
      <c r="DA234" s="63" t="s">
        <v>2848</v>
      </c>
    </row>
    <row r="235" spans="1:105" ht="12" customHeight="1" x14ac:dyDescent="0.25">
      <c r="A235" s="121" t="s">
        <v>92</v>
      </c>
      <c r="B235" s="123">
        <f t="shared" ref="B235:Y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0</v>
      </c>
      <c r="F235" s="123">
        <f t="shared" si="114"/>
        <v>0</v>
      </c>
      <c r="G235" s="123">
        <f t="shared" si="114"/>
        <v>0</v>
      </c>
      <c r="H235" s="123">
        <f t="shared" si="114"/>
        <v>0</v>
      </c>
      <c r="I235" s="123">
        <f t="shared" si="114"/>
        <v>0</v>
      </c>
      <c r="J235" s="123">
        <f t="shared" si="114"/>
        <v>0</v>
      </c>
      <c r="K235" s="123">
        <f t="shared" si="114"/>
        <v>0</v>
      </c>
      <c r="L235" s="123">
        <f t="shared" si="114"/>
        <v>0</v>
      </c>
      <c r="M235" s="123">
        <f t="shared" si="114"/>
        <v>0</v>
      </c>
      <c r="N235" s="123">
        <f t="shared" si="114"/>
        <v>0</v>
      </c>
      <c r="O235" s="123">
        <f t="shared" si="114"/>
        <v>0</v>
      </c>
      <c r="P235" s="123">
        <f t="shared" si="114"/>
        <v>0</v>
      </c>
      <c r="Q235" s="123">
        <f t="shared" si="114"/>
        <v>0</v>
      </c>
      <c r="R235" s="123">
        <f t="shared" si="114"/>
        <v>0</v>
      </c>
      <c r="S235" s="123">
        <f t="shared" si="114"/>
        <v>0</v>
      </c>
      <c r="T235" s="123">
        <f t="shared" si="114"/>
        <v>0</v>
      </c>
      <c r="U235" s="123">
        <f t="shared" si="114"/>
        <v>0</v>
      </c>
      <c r="V235" s="123">
        <f t="shared" si="114"/>
        <v>0</v>
      </c>
      <c r="W235" s="123">
        <f t="shared" si="114"/>
        <v>0</v>
      </c>
      <c r="X235" s="123">
        <f t="shared" si="114"/>
        <v>0</v>
      </c>
      <c r="Y235" s="123">
        <f t="shared" si="114"/>
        <v>0</v>
      </c>
      <c r="DA235" s="130" t="s">
        <v>2849</v>
      </c>
    </row>
    <row r="236" spans="1:105" ht="12" customHeight="1" x14ac:dyDescent="0.25">
      <c r="A236" s="97" t="s">
        <v>53</v>
      </c>
      <c r="B236" s="99">
        <f>RES_hhdet_fecs!B110</f>
        <v>0</v>
      </c>
      <c r="C236" s="99">
        <f>RES_hhdet_fecs!C110</f>
        <v>0</v>
      </c>
      <c r="D236" s="99">
        <f>RES_hhdet_fecs!D110</f>
        <v>0</v>
      </c>
      <c r="E236" s="99">
        <f>RES_hhdet_fecs!E110</f>
        <v>0</v>
      </c>
      <c r="F236" s="99">
        <f>RES_hhdet_fecs!F110</f>
        <v>0</v>
      </c>
      <c r="G236" s="99">
        <f>RES_hhdet_fecs!G110</f>
        <v>0</v>
      </c>
      <c r="H236" s="99">
        <f>RES_hhdet_fecs!H110</f>
        <v>0</v>
      </c>
      <c r="I236" s="99">
        <f>RES_hhdet_fecs!I110</f>
        <v>0</v>
      </c>
      <c r="J236" s="99">
        <f>RES_hhdet_fecs!J110</f>
        <v>0</v>
      </c>
      <c r="K236" s="99">
        <f>RES_hhdet_fecs!K110</f>
        <v>0</v>
      </c>
      <c r="L236" s="99">
        <f>RES_hhdet_fecs!L110</f>
        <v>0</v>
      </c>
      <c r="M236" s="99">
        <f>RES_hhdet_fecs!M110</f>
        <v>0</v>
      </c>
      <c r="N236" s="99">
        <f>RES_hhdet_fecs!N110</f>
        <v>0</v>
      </c>
      <c r="O236" s="99">
        <f>RES_hhdet_fecs!O110</f>
        <v>0</v>
      </c>
      <c r="P236" s="99">
        <f>RES_hhdet_fecs!P110</f>
        <v>0</v>
      </c>
      <c r="Q236" s="99">
        <f>RES_hhdet_fecs!Q110</f>
        <v>0</v>
      </c>
      <c r="R236" s="99">
        <f>RES_hhdet_fecs!R110</f>
        <v>0</v>
      </c>
      <c r="S236" s="99">
        <f>RES_hhdet_fecs!S110</f>
        <v>0</v>
      </c>
      <c r="T236" s="99">
        <f>RES_hhdet_fecs!T110</f>
        <v>0</v>
      </c>
      <c r="U236" s="99">
        <f>RES_hhdet_fecs!U110</f>
        <v>0</v>
      </c>
      <c r="V236" s="99">
        <f>RES_hhdet_fecs!V110</f>
        <v>0</v>
      </c>
      <c r="W236" s="99">
        <f>RES_hhdet_fecs!W110</f>
        <v>0</v>
      </c>
      <c r="X236" s="99">
        <f>RES_hhdet_fecs!X110</f>
        <v>0</v>
      </c>
      <c r="Y236" s="99">
        <f>RES_hhdet_fecs!Y110</f>
        <v>0</v>
      </c>
      <c r="DA236" s="63" t="s">
        <v>2850</v>
      </c>
    </row>
    <row r="237" spans="1:105" ht="12" customHeight="1" x14ac:dyDescent="0.25">
      <c r="A237" s="121" t="s">
        <v>55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X237" s="123">
        <v>0</v>
      </c>
      <c r="Y237" s="123">
        <v>0</v>
      </c>
      <c r="DA237" s="130" t="s">
        <v>2851</v>
      </c>
    </row>
    <row r="238" spans="1:105" ht="12" customHeight="1" x14ac:dyDescent="0.25">
      <c r="A238" s="97" t="s">
        <v>130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X238" s="99">
        <v>0</v>
      </c>
      <c r="Y238" s="99">
        <v>0</v>
      </c>
      <c r="DA238" s="63" t="s">
        <v>2852</v>
      </c>
    </row>
    <row r="239" spans="1:105" ht="12" customHeight="1" x14ac:dyDescent="0.25">
      <c r="A239" s="97" t="s">
        <v>129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X239" s="99">
        <v>0</v>
      </c>
      <c r="Y239" s="99">
        <v>0</v>
      </c>
      <c r="DA239" s="63" t="s">
        <v>2853</v>
      </c>
    </row>
    <row r="240" spans="1:105" ht="12" customHeight="1" x14ac:dyDescent="0.25">
      <c r="A240" s="100" t="s">
        <v>197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X240" s="102">
        <v>0</v>
      </c>
      <c r="Y240" s="102">
        <v>0</v>
      </c>
      <c r="DA240" s="131" t="s">
        <v>2854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X241" s="105">
        <v>0</v>
      </c>
      <c r="Y241" s="105">
        <v>0</v>
      </c>
      <c r="DA241" s="132" t="s">
        <v>2855</v>
      </c>
    </row>
    <row r="242" spans="1:105" ht="12" customHeight="1" x14ac:dyDescent="0.25">
      <c r="A242" s="106" t="s">
        <v>122</v>
      </c>
      <c r="B242" s="102">
        <v>0</v>
      </c>
      <c r="C242" s="102">
        <v>0</v>
      </c>
      <c r="D242" s="102">
        <v>0</v>
      </c>
      <c r="E242" s="102">
        <v>0</v>
      </c>
      <c r="F242" s="102">
        <v>0</v>
      </c>
      <c r="G242" s="102">
        <v>0</v>
      </c>
      <c r="H242" s="102">
        <v>0</v>
      </c>
      <c r="I242" s="102">
        <v>0</v>
      </c>
      <c r="J242" s="102">
        <v>0</v>
      </c>
      <c r="K242" s="102">
        <v>0</v>
      </c>
      <c r="L242" s="102">
        <v>0</v>
      </c>
      <c r="M242" s="102">
        <v>0</v>
      </c>
      <c r="N242" s="102">
        <v>0</v>
      </c>
      <c r="O242" s="102">
        <v>0</v>
      </c>
      <c r="P242" s="102">
        <v>0</v>
      </c>
      <c r="Q242" s="102">
        <v>0</v>
      </c>
      <c r="R242" s="102">
        <v>0</v>
      </c>
      <c r="S242" s="102">
        <v>0</v>
      </c>
      <c r="T242" s="102">
        <v>0</v>
      </c>
      <c r="U242" s="102">
        <v>0</v>
      </c>
      <c r="V242" s="102">
        <v>0</v>
      </c>
      <c r="W242" s="102">
        <v>0</v>
      </c>
      <c r="X242" s="102">
        <v>0</v>
      </c>
      <c r="Y242" s="102">
        <v>0</v>
      </c>
      <c r="DA242" s="131" t="s">
        <v>2856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X243" s="105">
        <v>0</v>
      </c>
      <c r="Y243" s="105">
        <v>0</v>
      </c>
      <c r="DA243" s="132" t="s">
        <v>2857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X244" s="99">
        <v>0</v>
      </c>
      <c r="Y244" s="99">
        <v>0</v>
      </c>
      <c r="DA244" s="63" t="s">
        <v>2858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X245" s="99">
        <v>0</v>
      </c>
      <c r="Y245" s="99">
        <v>0</v>
      </c>
      <c r="DA245" s="63" t="s">
        <v>2859</v>
      </c>
    </row>
    <row r="246" spans="1:105" ht="12" customHeight="1" x14ac:dyDescent="0.25">
      <c r="A246" s="121" t="s">
        <v>54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X246" s="123">
        <v>0</v>
      </c>
      <c r="Y246" s="123">
        <v>0</v>
      </c>
      <c r="DA246" s="130" t="s">
        <v>2860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X247" s="99">
        <v>0</v>
      </c>
      <c r="Y247" s="99">
        <v>0</v>
      </c>
      <c r="DA247" s="63" t="s">
        <v>2861</v>
      </c>
    </row>
    <row r="248" spans="1:105" ht="12" customHeight="1" x14ac:dyDescent="0.25">
      <c r="A248" s="109" t="s">
        <v>120</v>
      </c>
      <c r="B248" s="110">
        <v>0</v>
      </c>
      <c r="C248" s="110">
        <v>0</v>
      </c>
      <c r="D248" s="110">
        <v>0</v>
      </c>
      <c r="E248" s="110">
        <v>0</v>
      </c>
      <c r="F248" s="110">
        <v>0</v>
      </c>
      <c r="G248" s="110">
        <v>0</v>
      </c>
      <c r="H248" s="110">
        <v>0</v>
      </c>
      <c r="I248" s="110">
        <v>0</v>
      </c>
      <c r="J248" s="110">
        <v>0</v>
      </c>
      <c r="K248" s="110">
        <v>0</v>
      </c>
      <c r="L248" s="110">
        <v>0</v>
      </c>
      <c r="M248" s="110">
        <v>0</v>
      </c>
      <c r="N248" s="110">
        <v>0</v>
      </c>
      <c r="O248" s="110">
        <v>0</v>
      </c>
      <c r="P248" s="110">
        <v>0</v>
      </c>
      <c r="Q248" s="110">
        <v>0</v>
      </c>
      <c r="R248" s="110">
        <v>0</v>
      </c>
      <c r="S248" s="110">
        <v>0</v>
      </c>
      <c r="T248" s="110">
        <v>0</v>
      </c>
      <c r="U248" s="110">
        <v>0</v>
      </c>
      <c r="V248" s="110">
        <v>0</v>
      </c>
      <c r="W248" s="110">
        <v>0</v>
      </c>
      <c r="X248" s="110">
        <v>0</v>
      </c>
      <c r="Y248" s="110">
        <v>0</v>
      </c>
      <c r="DA248" s="60" t="s">
        <v>2862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0</v>
      </c>
      <c r="C250" s="118">
        <f t="shared" si="115"/>
        <v>0</v>
      </c>
      <c r="D250" s="118">
        <f t="shared" si="115"/>
        <v>0</v>
      </c>
      <c r="E250" s="118">
        <f t="shared" si="115"/>
        <v>0</v>
      </c>
      <c r="F250" s="118">
        <f t="shared" si="115"/>
        <v>0</v>
      </c>
      <c r="G250" s="118">
        <f t="shared" si="115"/>
        <v>0</v>
      </c>
      <c r="H250" s="118">
        <f t="shared" si="115"/>
        <v>0</v>
      </c>
      <c r="I250" s="118">
        <f t="shared" si="115"/>
        <v>0</v>
      </c>
      <c r="J250" s="118">
        <f t="shared" si="115"/>
        <v>0</v>
      </c>
      <c r="K250" s="118">
        <f t="shared" si="115"/>
        <v>0</v>
      </c>
      <c r="L250" s="118">
        <f t="shared" si="115"/>
        <v>0</v>
      </c>
      <c r="M250" s="118">
        <f t="shared" si="115"/>
        <v>0</v>
      </c>
      <c r="N250" s="118">
        <f t="shared" si="115"/>
        <v>0</v>
      </c>
      <c r="O250" s="118">
        <f t="shared" si="115"/>
        <v>0</v>
      </c>
      <c r="P250" s="118">
        <f t="shared" si="115"/>
        <v>0</v>
      </c>
      <c r="Q250" s="118">
        <f t="shared" si="115"/>
        <v>0</v>
      </c>
      <c r="R250" s="118">
        <f t="shared" ref="R250:V250" si="116">R251+R254+R256+R265</f>
        <v>0</v>
      </c>
      <c r="S250" s="118">
        <f t="shared" si="116"/>
        <v>0</v>
      </c>
      <c r="T250" s="118">
        <f t="shared" si="116"/>
        <v>0</v>
      </c>
      <c r="U250" s="118">
        <f t="shared" si="116"/>
        <v>0</v>
      </c>
      <c r="V250" s="118">
        <f t="shared" si="116"/>
        <v>0</v>
      </c>
      <c r="W250" s="118">
        <f t="shared" ref="W250:Y250" si="117">W251+W254+W256+W265</f>
        <v>0</v>
      </c>
      <c r="X250" s="118">
        <f t="shared" si="117"/>
        <v>0</v>
      </c>
      <c r="Y250" s="118">
        <f t="shared" si="117"/>
        <v>0</v>
      </c>
      <c r="DA250" s="129" t="s">
        <v>3013</v>
      </c>
    </row>
    <row r="251" spans="1:105" ht="12" customHeight="1" x14ac:dyDescent="0.25">
      <c r="A251" s="121" t="s">
        <v>57</v>
      </c>
      <c r="B251" s="123">
        <f t="shared" ref="B251:Q251" si="118">SUM(B252:B253)</f>
        <v>0</v>
      </c>
      <c r="C251" s="123">
        <f t="shared" si="118"/>
        <v>0</v>
      </c>
      <c r="D251" s="123">
        <f t="shared" si="118"/>
        <v>0</v>
      </c>
      <c r="E251" s="123">
        <f t="shared" si="118"/>
        <v>0</v>
      </c>
      <c r="F251" s="123">
        <f t="shared" si="118"/>
        <v>0</v>
      </c>
      <c r="G251" s="123">
        <f t="shared" si="118"/>
        <v>0</v>
      </c>
      <c r="H251" s="123">
        <f t="shared" si="118"/>
        <v>0</v>
      </c>
      <c r="I251" s="123">
        <f t="shared" si="118"/>
        <v>0</v>
      </c>
      <c r="J251" s="123">
        <f t="shared" si="118"/>
        <v>0</v>
      </c>
      <c r="K251" s="123">
        <f t="shared" si="118"/>
        <v>0</v>
      </c>
      <c r="L251" s="123">
        <f t="shared" si="118"/>
        <v>0</v>
      </c>
      <c r="M251" s="123">
        <f t="shared" si="118"/>
        <v>0</v>
      </c>
      <c r="N251" s="123">
        <f t="shared" si="118"/>
        <v>0</v>
      </c>
      <c r="O251" s="123">
        <f t="shared" si="118"/>
        <v>0</v>
      </c>
      <c r="P251" s="123">
        <f t="shared" si="118"/>
        <v>0</v>
      </c>
      <c r="Q251" s="123">
        <f t="shared" si="118"/>
        <v>0</v>
      </c>
      <c r="R251" s="123">
        <f t="shared" ref="R251:V251" si="119">SUM(R252:R253)</f>
        <v>0</v>
      </c>
      <c r="S251" s="123">
        <f t="shared" si="119"/>
        <v>0</v>
      </c>
      <c r="T251" s="123">
        <f t="shared" si="119"/>
        <v>0</v>
      </c>
      <c r="U251" s="123">
        <f t="shared" si="119"/>
        <v>0</v>
      </c>
      <c r="V251" s="123">
        <f t="shared" si="119"/>
        <v>0</v>
      </c>
      <c r="W251" s="123">
        <f t="shared" ref="W251:Y251" si="120">SUM(W252:W253)</f>
        <v>0</v>
      </c>
      <c r="X251" s="123">
        <f t="shared" si="120"/>
        <v>0</v>
      </c>
      <c r="Y251" s="123">
        <f t="shared" si="120"/>
        <v>0</v>
      </c>
      <c r="DA251" s="130" t="s">
        <v>3014</v>
      </c>
    </row>
    <row r="252" spans="1:105" ht="12" customHeight="1" x14ac:dyDescent="0.25">
      <c r="A252" s="97" t="s">
        <v>197</v>
      </c>
      <c r="B252" s="99">
        <v>0</v>
      </c>
      <c r="C252" s="99">
        <v>0</v>
      </c>
      <c r="D252" s="99">
        <v>0</v>
      </c>
      <c r="E252" s="99">
        <v>0</v>
      </c>
      <c r="F252" s="99">
        <v>0</v>
      </c>
      <c r="G252" s="99">
        <v>0</v>
      </c>
      <c r="H252" s="99">
        <v>0</v>
      </c>
      <c r="I252" s="99">
        <v>0</v>
      </c>
      <c r="J252" s="99">
        <v>0</v>
      </c>
      <c r="K252" s="99">
        <v>0</v>
      </c>
      <c r="L252" s="99">
        <v>0</v>
      </c>
      <c r="M252" s="99">
        <v>0</v>
      </c>
      <c r="N252" s="99">
        <v>0</v>
      </c>
      <c r="O252" s="99">
        <v>0</v>
      </c>
      <c r="P252" s="99">
        <v>0</v>
      </c>
      <c r="Q252" s="99">
        <v>0</v>
      </c>
      <c r="R252" s="99">
        <v>0</v>
      </c>
      <c r="S252" s="99">
        <v>0</v>
      </c>
      <c r="T252" s="99">
        <v>0</v>
      </c>
      <c r="U252" s="99">
        <v>0</v>
      </c>
      <c r="V252" s="99">
        <v>0</v>
      </c>
      <c r="W252" s="99">
        <v>0</v>
      </c>
      <c r="X252" s="99">
        <v>0</v>
      </c>
      <c r="Y252" s="99">
        <v>0</v>
      </c>
      <c r="DA252" s="63" t="s">
        <v>3015</v>
      </c>
    </row>
    <row r="253" spans="1:105" ht="12" customHeight="1" x14ac:dyDescent="0.25">
      <c r="A253" s="97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X253" s="99">
        <v>0</v>
      </c>
      <c r="Y253" s="99">
        <v>0</v>
      </c>
      <c r="DA253" s="63" t="s">
        <v>3016</v>
      </c>
    </row>
    <row r="254" spans="1:105" ht="12" customHeight="1" x14ac:dyDescent="0.25">
      <c r="A254" s="121" t="s">
        <v>92</v>
      </c>
      <c r="B254" s="123">
        <f t="shared" ref="B254:Y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0</v>
      </c>
      <c r="F254" s="123">
        <f t="shared" si="121"/>
        <v>0</v>
      </c>
      <c r="G254" s="123">
        <f t="shared" si="121"/>
        <v>0</v>
      </c>
      <c r="H254" s="123">
        <f t="shared" si="121"/>
        <v>0</v>
      </c>
      <c r="I254" s="123">
        <f t="shared" si="121"/>
        <v>0</v>
      </c>
      <c r="J254" s="123">
        <f t="shared" si="121"/>
        <v>0</v>
      </c>
      <c r="K254" s="123">
        <f t="shared" si="121"/>
        <v>0</v>
      </c>
      <c r="L254" s="123">
        <f t="shared" si="121"/>
        <v>0</v>
      </c>
      <c r="M254" s="123">
        <f t="shared" si="121"/>
        <v>0</v>
      </c>
      <c r="N254" s="123">
        <f t="shared" si="121"/>
        <v>0</v>
      </c>
      <c r="O254" s="123">
        <f t="shared" si="121"/>
        <v>0</v>
      </c>
      <c r="P254" s="123">
        <f t="shared" si="121"/>
        <v>0</v>
      </c>
      <c r="Q254" s="123">
        <f t="shared" si="121"/>
        <v>0</v>
      </c>
      <c r="R254" s="123">
        <f t="shared" si="121"/>
        <v>0</v>
      </c>
      <c r="S254" s="123">
        <f t="shared" si="121"/>
        <v>0</v>
      </c>
      <c r="T254" s="123">
        <f t="shared" si="121"/>
        <v>0</v>
      </c>
      <c r="U254" s="123">
        <f t="shared" si="121"/>
        <v>0</v>
      </c>
      <c r="V254" s="123">
        <f t="shared" si="121"/>
        <v>0</v>
      </c>
      <c r="W254" s="123">
        <f t="shared" si="121"/>
        <v>0</v>
      </c>
      <c r="X254" s="123">
        <f t="shared" si="121"/>
        <v>0</v>
      </c>
      <c r="Y254" s="123">
        <f t="shared" si="121"/>
        <v>0</v>
      </c>
      <c r="DA254" s="130" t="s">
        <v>3017</v>
      </c>
    </row>
    <row r="255" spans="1:105" ht="12" customHeight="1" x14ac:dyDescent="0.25">
      <c r="A255" s="97" t="s">
        <v>53</v>
      </c>
      <c r="B255" s="99">
        <f>RES_hhdet_tess!B110</f>
        <v>0</v>
      </c>
      <c r="C255" s="99">
        <f>RES_hhdet_tess!C110</f>
        <v>0</v>
      </c>
      <c r="D255" s="99">
        <f>RES_hhdet_tess!D110</f>
        <v>0</v>
      </c>
      <c r="E255" s="99">
        <f>RES_hhdet_tess!E110</f>
        <v>0</v>
      </c>
      <c r="F255" s="99">
        <f>RES_hhdet_tess!F110</f>
        <v>0</v>
      </c>
      <c r="G255" s="99">
        <f>RES_hhdet_tess!G110</f>
        <v>0</v>
      </c>
      <c r="H255" s="99">
        <f>RES_hhdet_tess!H110</f>
        <v>0</v>
      </c>
      <c r="I255" s="99">
        <f>RES_hhdet_tess!I110</f>
        <v>0</v>
      </c>
      <c r="J255" s="99">
        <f>RES_hhdet_tess!J110</f>
        <v>0</v>
      </c>
      <c r="K255" s="99">
        <f>RES_hhdet_tess!K110</f>
        <v>0</v>
      </c>
      <c r="L255" s="99">
        <f>RES_hhdet_tess!L110</f>
        <v>0</v>
      </c>
      <c r="M255" s="99">
        <f>RES_hhdet_tess!M110</f>
        <v>0</v>
      </c>
      <c r="N255" s="99">
        <f>RES_hhdet_tess!N110</f>
        <v>0</v>
      </c>
      <c r="O255" s="99">
        <f>RES_hhdet_tess!O110</f>
        <v>0</v>
      </c>
      <c r="P255" s="99">
        <f>RES_hhdet_tess!P110</f>
        <v>0</v>
      </c>
      <c r="Q255" s="99">
        <f>RES_hhdet_tess!Q110</f>
        <v>0</v>
      </c>
      <c r="R255" s="99">
        <f>RES_hhdet_tess!R110</f>
        <v>0</v>
      </c>
      <c r="S255" s="99">
        <f>RES_hhdet_tess!S110</f>
        <v>0</v>
      </c>
      <c r="T255" s="99">
        <f>RES_hhdet_tess!T110</f>
        <v>0</v>
      </c>
      <c r="U255" s="99">
        <f>RES_hhdet_tess!U110</f>
        <v>0</v>
      </c>
      <c r="V255" s="99">
        <f>RES_hhdet_tess!V110</f>
        <v>0</v>
      </c>
      <c r="W255" s="99">
        <f>RES_hhdet_tess!W110</f>
        <v>0</v>
      </c>
      <c r="X255" s="99">
        <f>RES_hhdet_tess!X110</f>
        <v>0</v>
      </c>
      <c r="Y255" s="99">
        <f>RES_hhdet_tess!Y110</f>
        <v>0</v>
      </c>
      <c r="DA255" s="63" t="s">
        <v>3018</v>
      </c>
    </row>
    <row r="256" spans="1:105" ht="12" customHeight="1" x14ac:dyDescent="0.25">
      <c r="A256" s="121" t="s">
        <v>55</v>
      </c>
      <c r="B256" s="123">
        <v>0</v>
      </c>
      <c r="C256" s="123">
        <v>0</v>
      </c>
      <c r="D256" s="123">
        <v>0</v>
      </c>
      <c r="E256" s="123">
        <v>0</v>
      </c>
      <c r="F256" s="123">
        <v>0</v>
      </c>
      <c r="G256" s="123">
        <v>0</v>
      </c>
      <c r="H256" s="123">
        <v>0</v>
      </c>
      <c r="I256" s="123">
        <v>0</v>
      </c>
      <c r="J256" s="123">
        <v>0</v>
      </c>
      <c r="K256" s="123">
        <v>0</v>
      </c>
      <c r="L256" s="123">
        <v>0</v>
      </c>
      <c r="M256" s="123">
        <v>0</v>
      </c>
      <c r="N256" s="123">
        <v>0</v>
      </c>
      <c r="O256" s="123">
        <v>0</v>
      </c>
      <c r="P256" s="123">
        <v>0</v>
      </c>
      <c r="Q256" s="123">
        <v>0</v>
      </c>
      <c r="R256" s="123">
        <v>0</v>
      </c>
      <c r="S256" s="123">
        <v>0</v>
      </c>
      <c r="T256" s="123">
        <v>0</v>
      </c>
      <c r="U256" s="123">
        <v>0</v>
      </c>
      <c r="V256" s="123">
        <v>0</v>
      </c>
      <c r="W256" s="123">
        <v>0</v>
      </c>
      <c r="X256" s="123">
        <v>0</v>
      </c>
      <c r="Y256" s="123">
        <v>0</v>
      </c>
      <c r="DA256" s="130" t="s">
        <v>3019</v>
      </c>
    </row>
    <row r="257" spans="1:105" ht="12" customHeight="1" x14ac:dyDescent="0.25">
      <c r="A257" s="97" t="s">
        <v>130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X257" s="99">
        <v>0</v>
      </c>
      <c r="Y257" s="99">
        <v>0</v>
      </c>
      <c r="DA257" s="63" t="s">
        <v>3020</v>
      </c>
    </row>
    <row r="258" spans="1:105" ht="12" customHeight="1" x14ac:dyDescent="0.25">
      <c r="A258" s="97" t="s">
        <v>129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X258" s="99">
        <v>0</v>
      </c>
      <c r="Y258" s="99">
        <v>0</v>
      </c>
      <c r="DA258" s="63" t="s">
        <v>3021</v>
      </c>
    </row>
    <row r="259" spans="1:105" ht="12" customHeight="1" x14ac:dyDescent="0.25">
      <c r="A259" s="100" t="s">
        <v>197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X259" s="102">
        <v>0</v>
      </c>
      <c r="Y259" s="102">
        <v>0</v>
      </c>
      <c r="DA259" s="131" t="s">
        <v>3022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X260" s="105">
        <v>0</v>
      </c>
      <c r="Y260" s="105">
        <v>0</v>
      </c>
      <c r="DA260" s="132" t="s">
        <v>3023</v>
      </c>
    </row>
    <row r="261" spans="1:105" ht="12" customHeight="1" x14ac:dyDescent="0.25">
      <c r="A261" s="106" t="s">
        <v>122</v>
      </c>
      <c r="B261" s="102">
        <v>0</v>
      </c>
      <c r="C261" s="102">
        <v>0</v>
      </c>
      <c r="D261" s="102">
        <v>0</v>
      </c>
      <c r="E261" s="102">
        <v>0</v>
      </c>
      <c r="F261" s="102">
        <v>0</v>
      </c>
      <c r="G261" s="102">
        <v>0</v>
      </c>
      <c r="H261" s="102">
        <v>0</v>
      </c>
      <c r="I261" s="102">
        <v>0</v>
      </c>
      <c r="J261" s="102">
        <v>0</v>
      </c>
      <c r="K261" s="102">
        <v>0</v>
      </c>
      <c r="L261" s="102">
        <v>0</v>
      </c>
      <c r="M261" s="102">
        <v>0</v>
      </c>
      <c r="N261" s="102">
        <v>0</v>
      </c>
      <c r="O261" s="102">
        <v>0</v>
      </c>
      <c r="P261" s="102">
        <v>0</v>
      </c>
      <c r="Q261" s="102">
        <v>0</v>
      </c>
      <c r="R261" s="102">
        <v>0</v>
      </c>
      <c r="S261" s="102">
        <v>0</v>
      </c>
      <c r="T261" s="102">
        <v>0</v>
      </c>
      <c r="U261" s="102">
        <v>0</v>
      </c>
      <c r="V261" s="102">
        <v>0</v>
      </c>
      <c r="W261" s="102">
        <v>0</v>
      </c>
      <c r="X261" s="102">
        <v>0</v>
      </c>
      <c r="Y261" s="102">
        <v>0</v>
      </c>
      <c r="DA261" s="131" t="s">
        <v>3024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X262" s="105">
        <v>0</v>
      </c>
      <c r="Y262" s="105">
        <v>0</v>
      </c>
      <c r="DA262" s="132" t="s">
        <v>3025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X263" s="99">
        <v>0</v>
      </c>
      <c r="Y263" s="99">
        <v>0</v>
      </c>
      <c r="DA263" s="63" t="s">
        <v>3026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X264" s="99">
        <v>0</v>
      </c>
      <c r="Y264" s="99">
        <v>0</v>
      </c>
      <c r="DA264" s="63" t="s">
        <v>3027</v>
      </c>
    </row>
    <row r="265" spans="1:105" ht="12" customHeight="1" x14ac:dyDescent="0.25">
      <c r="A265" s="121" t="s">
        <v>54</v>
      </c>
      <c r="B265" s="123">
        <v>0</v>
      </c>
      <c r="C265" s="123">
        <v>0</v>
      </c>
      <c r="D265" s="123">
        <v>0</v>
      </c>
      <c r="E265" s="123">
        <v>0</v>
      </c>
      <c r="F265" s="123">
        <v>0</v>
      </c>
      <c r="G265" s="123">
        <v>0</v>
      </c>
      <c r="H265" s="123">
        <v>0</v>
      </c>
      <c r="I265" s="123">
        <v>0</v>
      </c>
      <c r="J265" s="123">
        <v>0</v>
      </c>
      <c r="K265" s="123">
        <v>0</v>
      </c>
      <c r="L265" s="123">
        <v>0</v>
      </c>
      <c r="M265" s="123">
        <v>0</v>
      </c>
      <c r="N265" s="123">
        <v>0</v>
      </c>
      <c r="O265" s="123">
        <v>0</v>
      </c>
      <c r="P265" s="123">
        <v>0</v>
      </c>
      <c r="Q265" s="123">
        <v>0</v>
      </c>
      <c r="R265" s="123">
        <v>0</v>
      </c>
      <c r="S265" s="123">
        <v>0</v>
      </c>
      <c r="T265" s="123">
        <v>0</v>
      </c>
      <c r="U265" s="123">
        <v>0</v>
      </c>
      <c r="V265" s="123">
        <v>0</v>
      </c>
      <c r="W265" s="123">
        <v>0</v>
      </c>
      <c r="X265" s="123">
        <v>0</v>
      </c>
      <c r="Y265" s="123">
        <v>0</v>
      </c>
      <c r="DA265" s="130" t="s">
        <v>3028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X266" s="99">
        <v>0</v>
      </c>
      <c r="Y266" s="99">
        <v>0</v>
      </c>
      <c r="DA266" s="63" t="s">
        <v>3029</v>
      </c>
    </row>
    <row r="267" spans="1:105" ht="12" customHeight="1" x14ac:dyDescent="0.25">
      <c r="A267" s="109" t="s">
        <v>120</v>
      </c>
      <c r="B267" s="110">
        <v>0</v>
      </c>
      <c r="C267" s="110">
        <v>0</v>
      </c>
      <c r="D267" s="110">
        <v>0</v>
      </c>
      <c r="E267" s="110">
        <v>0</v>
      </c>
      <c r="F267" s="110">
        <v>0</v>
      </c>
      <c r="G267" s="110">
        <v>0</v>
      </c>
      <c r="H267" s="110">
        <v>0</v>
      </c>
      <c r="I267" s="110">
        <v>0</v>
      </c>
      <c r="J267" s="110">
        <v>0</v>
      </c>
      <c r="K267" s="110">
        <v>0</v>
      </c>
      <c r="L267" s="110">
        <v>0</v>
      </c>
      <c r="M267" s="110">
        <v>0</v>
      </c>
      <c r="N267" s="110">
        <v>0</v>
      </c>
      <c r="O267" s="110">
        <v>0</v>
      </c>
      <c r="P267" s="110">
        <v>0</v>
      </c>
      <c r="Q267" s="110">
        <v>0</v>
      </c>
      <c r="R267" s="110">
        <v>0</v>
      </c>
      <c r="S267" s="110">
        <v>0</v>
      </c>
      <c r="T267" s="110">
        <v>0</v>
      </c>
      <c r="U267" s="110">
        <v>0</v>
      </c>
      <c r="V267" s="110">
        <v>0</v>
      </c>
      <c r="W267" s="110">
        <v>0</v>
      </c>
      <c r="X267" s="110">
        <v>0</v>
      </c>
      <c r="Y267" s="110">
        <v>0</v>
      </c>
      <c r="DA267" s="60" t="s">
        <v>3030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0</v>
      </c>
      <c r="G269" s="118">
        <f t="shared" si="122"/>
        <v>0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:Y269" si="124">W270+W273+W275+W284</f>
        <v>0</v>
      </c>
      <c r="X269" s="118">
        <f t="shared" si="124"/>
        <v>0</v>
      </c>
      <c r="Y269" s="118">
        <f t="shared" si="124"/>
        <v>0</v>
      </c>
      <c r="DA269" s="129" t="s">
        <v>3181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:Y270" si="127">SUM(W271:W272)</f>
        <v>0</v>
      </c>
      <c r="X270" s="123">
        <f t="shared" si="127"/>
        <v>0</v>
      </c>
      <c r="Y270" s="123">
        <f t="shared" si="127"/>
        <v>0</v>
      </c>
      <c r="DA270" s="130" t="s">
        <v>3182</v>
      </c>
    </row>
    <row r="271" spans="1:105" ht="12" customHeight="1" x14ac:dyDescent="0.25">
      <c r="A271" s="97" t="s">
        <v>197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3183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3184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3185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3186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X275" s="123">
        <v>0</v>
      </c>
      <c r="Y275" s="123">
        <v>0</v>
      </c>
      <c r="DA275" s="130" t="s">
        <v>3187</v>
      </c>
    </row>
    <row r="276" spans="1:105" ht="12" customHeight="1" x14ac:dyDescent="0.25">
      <c r="A276" s="97" t="s">
        <v>130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X276" s="99">
        <v>0</v>
      </c>
      <c r="Y276" s="99">
        <v>0</v>
      </c>
      <c r="DA276" s="63" t="s">
        <v>3188</v>
      </c>
    </row>
    <row r="277" spans="1:105" ht="12" customHeight="1" x14ac:dyDescent="0.25">
      <c r="A277" s="97" t="s">
        <v>129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X277" s="99">
        <v>0</v>
      </c>
      <c r="Y277" s="99">
        <v>0</v>
      </c>
      <c r="DA277" s="63" t="s">
        <v>3189</v>
      </c>
    </row>
    <row r="278" spans="1:105" ht="12" customHeight="1" x14ac:dyDescent="0.25">
      <c r="A278" s="100" t="s">
        <v>197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X278" s="102">
        <v>0</v>
      </c>
      <c r="Y278" s="102">
        <v>0</v>
      </c>
      <c r="DA278" s="131" t="s">
        <v>3190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3191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3192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3193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3194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3195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X284" s="123">
        <v>0</v>
      </c>
      <c r="Y284" s="123">
        <v>0</v>
      </c>
      <c r="DA284" s="130" t="s">
        <v>3196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X285" s="99">
        <v>0</v>
      </c>
      <c r="Y285" s="99">
        <v>0</v>
      </c>
      <c r="DA285" s="63" t="s">
        <v>3197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3198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0</v>
      </c>
      <c r="O290" s="117">
        <f t="shared" si="129"/>
        <v>0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:Y290" si="131">W291+W294+W296+W305</f>
        <v>0</v>
      </c>
      <c r="X290" s="117">
        <f t="shared" si="131"/>
        <v>0</v>
      </c>
      <c r="Y290" s="117">
        <f t="shared" si="131"/>
        <v>0</v>
      </c>
      <c r="DA290" s="129" t="s">
        <v>3349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0</v>
      </c>
      <c r="O291" s="122">
        <f t="shared" si="132"/>
        <v>0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:Y291" si="134">SUM(W292:W293)</f>
        <v>0</v>
      </c>
      <c r="X291" s="122">
        <f t="shared" si="134"/>
        <v>0</v>
      </c>
      <c r="Y291" s="122">
        <f t="shared" si="134"/>
        <v>0</v>
      </c>
      <c r="DA291" s="130" t="s">
        <v>3350</v>
      </c>
    </row>
    <row r="292" spans="1:105" ht="12" customHeight="1" x14ac:dyDescent="0.25">
      <c r="A292" s="97" t="s">
        <v>197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X292" s="98">
        <v>0</v>
      </c>
      <c r="Y292" s="98">
        <v>0</v>
      </c>
      <c r="DA292" s="63" t="s">
        <v>3351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0</v>
      </c>
      <c r="O293" s="98">
        <v>0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X293" s="98">
        <v>0</v>
      </c>
      <c r="Y293" s="98">
        <v>0</v>
      </c>
      <c r="DA293" s="63" t="s">
        <v>3352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0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X294" s="122">
        <f t="shared" si="135"/>
        <v>0</v>
      </c>
      <c r="Y294" s="122">
        <f t="shared" si="135"/>
        <v>0</v>
      </c>
      <c r="DA294" s="130" t="s">
        <v>3353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0</v>
      </c>
      <c r="O295" s="98">
        <v>0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X295" s="98">
        <v>0</v>
      </c>
      <c r="Y295" s="98">
        <v>0</v>
      </c>
      <c r="DA295" s="63" t="s">
        <v>3354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0</v>
      </c>
      <c r="O296" s="122">
        <v>0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X296" s="122">
        <v>0</v>
      </c>
      <c r="Y296" s="122">
        <v>0</v>
      </c>
      <c r="DA296" s="130" t="s">
        <v>3355</v>
      </c>
    </row>
    <row r="297" spans="1:105" ht="12" customHeight="1" x14ac:dyDescent="0.25">
      <c r="A297" s="97" t="s">
        <v>130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X297" s="98">
        <v>0</v>
      </c>
      <c r="Y297" s="98">
        <v>0</v>
      </c>
      <c r="DA297" s="63" t="s">
        <v>3356</v>
      </c>
    </row>
    <row r="298" spans="1:105" ht="12" customHeight="1" x14ac:dyDescent="0.25">
      <c r="A298" s="97" t="s">
        <v>129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X298" s="98">
        <v>0</v>
      </c>
      <c r="Y298" s="98">
        <v>0</v>
      </c>
      <c r="DA298" s="63" t="s">
        <v>3357</v>
      </c>
    </row>
    <row r="299" spans="1:105" ht="12" customHeight="1" x14ac:dyDescent="0.25">
      <c r="A299" s="100" t="s">
        <v>197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X299" s="101">
        <v>0</v>
      </c>
      <c r="Y299" s="101">
        <v>0</v>
      </c>
      <c r="DA299" s="131" t="s">
        <v>3358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X300" s="104">
        <v>0</v>
      </c>
      <c r="Y300" s="104">
        <v>0</v>
      </c>
      <c r="DA300" s="132" t="s">
        <v>3359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X301" s="101">
        <v>0</v>
      </c>
      <c r="Y301" s="101">
        <v>0</v>
      </c>
      <c r="DA301" s="131" t="s">
        <v>3360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X302" s="104">
        <v>0</v>
      </c>
      <c r="Y302" s="104">
        <v>0</v>
      </c>
      <c r="DA302" s="132" t="s">
        <v>3361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X303" s="98">
        <v>0</v>
      </c>
      <c r="Y303" s="98">
        <v>0</v>
      </c>
      <c r="DA303" s="63" t="s">
        <v>3362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X304" s="98">
        <v>0</v>
      </c>
      <c r="Y304" s="98">
        <v>0</v>
      </c>
      <c r="DA304" s="63" t="s">
        <v>3363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0</v>
      </c>
      <c r="O305" s="122">
        <v>0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X305" s="122">
        <v>0</v>
      </c>
      <c r="Y305" s="122">
        <v>0</v>
      </c>
      <c r="DA305" s="130" t="s">
        <v>3364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X306" s="98">
        <v>0</v>
      </c>
      <c r="Y306" s="98">
        <v>0</v>
      </c>
      <c r="DA306" s="63" t="s">
        <v>3365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X307" s="33">
        <v>0</v>
      </c>
      <c r="Y307" s="33">
        <v>0</v>
      </c>
      <c r="DA307" s="60" t="s">
        <v>3366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0</v>
      </c>
      <c r="O309" s="117">
        <f t="shared" si="136"/>
        <v>0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:Y309" si="138">W310+W313+W315+W324</f>
        <v>0</v>
      </c>
      <c r="X309" s="117">
        <f t="shared" si="138"/>
        <v>0</v>
      </c>
      <c r="Y309" s="117">
        <f t="shared" si="138"/>
        <v>0</v>
      </c>
      <c r="DA309" s="129" t="s">
        <v>3517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0</v>
      </c>
      <c r="O310" s="122">
        <f t="shared" si="139"/>
        <v>0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:Y310" si="141">SUM(W311:W312)</f>
        <v>0</v>
      </c>
      <c r="X310" s="122">
        <f t="shared" si="141"/>
        <v>0</v>
      </c>
      <c r="Y310" s="122">
        <f t="shared" si="141"/>
        <v>0</v>
      </c>
      <c r="DA310" s="130" t="s">
        <v>3518</v>
      </c>
    </row>
    <row r="311" spans="1:105" ht="12" customHeight="1" x14ac:dyDescent="0.25">
      <c r="A311" s="97" t="s">
        <v>197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0</v>
      </c>
      <c r="O311" s="98">
        <v>0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X311" s="98">
        <v>0</v>
      </c>
      <c r="Y311" s="98">
        <v>0</v>
      </c>
      <c r="DA311" s="63" t="s">
        <v>3519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X312" s="98">
        <v>0</v>
      </c>
      <c r="Y312" s="98">
        <v>0</v>
      </c>
      <c r="DA312" s="63" t="s">
        <v>3520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0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X313" s="122">
        <f t="shared" si="142"/>
        <v>0</v>
      </c>
      <c r="Y313" s="122">
        <f t="shared" si="142"/>
        <v>0</v>
      </c>
      <c r="DA313" s="130" t="s">
        <v>3521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0</v>
      </c>
      <c r="O314" s="98">
        <v>0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X314" s="98">
        <v>0</v>
      </c>
      <c r="Y314" s="98">
        <v>0</v>
      </c>
      <c r="DA314" s="63" t="s">
        <v>3522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0</v>
      </c>
      <c r="O315" s="122">
        <v>0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X315" s="122">
        <v>0</v>
      </c>
      <c r="Y315" s="122">
        <v>0</v>
      </c>
      <c r="DA315" s="130" t="s">
        <v>3523</v>
      </c>
    </row>
    <row r="316" spans="1:105" ht="12" customHeight="1" x14ac:dyDescent="0.25">
      <c r="A316" s="97" t="s">
        <v>130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X316" s="98">
        <v>0</v>
      </c>
      <c r="Y316" s="98">
        <v>0</v>
      </c>
      <c r="DA316" s="63" t="s">
        <v>3524</v>
      </c>
    </row>
    <row r="317" spans="1:105" ht="12" customHeight="1" x14ac:dyDescent="0.25">
      <c r="A317" s="97" t="s">
        <v>129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X317" s="98">
        <v>0</v>
      </c>
      <c r="Y317" s="98">
        <v>0</v>
      </c>
      <c r="DA317" s="63" t="s">
        <v>3525</v>
      </c>
    </row>
    <row r="318" spans="1:105" ht="12" customHeight="1" x14ac:dyDescent="0.25">
      <c r="A318" s="100" t="s">
        <v>197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X318" s="101">
        <v>0</v>
      </c>
      <c r="Y318" s="101">
        <v>0</v>
      </c>
      <c r="DA318" s="131" t="s">
        <v>3526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X319" s="104">
        <v>0</v>
      </c>
      <c r="Y319" s="104">
        <v>0</v>
      </c>
      <c r="DA319" s="132" t="s">
        <v>3527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X320" s="101">
        <v>0</v>
      </c>
      <c r="Y320" s="101">
        <v>0</v>
      </c>
      <c r="DA320" s="131" t="s">
        <v>3528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X321" s="104">
        <v>0</v>
      </c>
      <c r="Y321" s="104">
        <v>0</v>
      </c>
      <c r="DA321" s="132" t="s">
        <v>3529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X322" s="98">
        <v>0</v>
      </c>
      <c r="Y322" s="98">
        <v>0</v>
      </c>
      <c r="DA322" s="63" t="s">
        <v>3530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X323" s="98">
        <v>0</v>
      </c>
      <c r="Y323" s="98">
        <v>0</v>
      </c>
      <c r="DA323" s="63" t="s">
        <v>3531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0</v>
      </c>
      <c r="O324" s="122">
        <v>0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X324" s="122">
        <v>0</v>
      </c>
      <c r="Y324" s="122">
        <v>0</v>
      </c>
      <c r="DA324" s="130" t="s">
        <v>3532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X325" s="98">
        <v>0</v>
      </c>
      <c r="Y325" s="98">
        <v>0</v>
      </c>
      <c r="DA325" s="63" t="s">
        <v>3533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X326" s="33">
        <v>0</v>
      </c>
      <c r="Y326" s="33">
        <v>0</v>
      </c>
      <c r="DA326" s="60" t="s">
        <v>3534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 t="str">
        <f t="shared" si="143"/>
        <v/>
      </c>
      <c r="O328" s="119" t="str">
        <f t="shared" si="143"/>
        <v/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:Y328" si="145">IF(W309=0,"",W309/W290)</f>
        <v/>
      </c>
      <c r="X328" s="119" t="str">
        <f t="shared" si="145"/>
        <v/>
      </c>
      <c r="Y328" s="119" t="str">
        <f t="shared" si="145"/>
        <v/>
      </c>
      <c r="DA328" s="129" t="s">
        <v>3685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 t="str">
        <f t="shared" si="146"/>
        <v/>
      </c>
      <c r="O329" s="124" t="str">
        <f t="shared" si="146"/>
        <v/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:Y329" si="148">IF(W310=0,"",W310/W291)</f>
        <v/>
      </c>
      <c r="X329" s="124" t="str">
        <f t="shared" si="148"/>
        <v/>
      </c>
      <c r="Y329" s="124" t="str">
        <f t="shared" si="148"/>
        <v/>
      </c>
      <c r="DA329" s="130" t="s">
        <v>3686</v>
      </c>
    </row>
    <row r="330" spans="1:105" ht="12" customHeight="1" x14ac:dyDescent="0.25">
      <c r="A330" s="97" t="s">
        <v>197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 t="str">
        <f t="shared" si="149"/>
        <v/>
      </c>
      <c r="O330" s="111" t="str">
        <f t="shared" si="149"/>
        <v/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:Y330" si="151">IF(W311=0,"",W311/W292)</f>
        <v/>
      </c>
      <c r="X330" s="111" t="str">
        <f t="shared" si="151"/>
        <v/>
      </c>
      <c r="Y330" s="111" t="str">
        <f t="shared" si="151"/>
        <v/>
      </c>
      <c r="DA330" s="63" t="s">
        <v>3687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 t="str">
        <f t="shared" si="152"/>
        <v/>
      </c>
      <c r="O331" s="111" t="str">
        <f t="shared" si="152"/>
        <v/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:Y331" si="154">IF(W312=0,"",W312/W293)</f>
        <v/>
      </c>
      <c r="X331" s="111" t="str">
        <f t="shared" si="154"/>
        <v/>
      </c>
      <c r="Y331" s="111" t="str">
        <f t="shared" si="154"/>
        <v/>
      </c>
      <c r="DA331" s="63" t="s">
        <v>3688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 t="str">
        <f t="shared" si="155"/>
        <v/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:Y332" si="157">IF(W313=0,"",W313/W294)</f>
        <v/>
      </c>
      <c r="X332" s="124" t="str">
        <f t="shared" si="157"/>
        <v/>
      </c>
      <c r="Y332" s="124" t="str">
        <f t="shared" si="157"/>
        <v/>
      </c>
      <c r="DA332" s="130" t="s">
        <v>3689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 t="str">
        <f t="shared" si="158"/>
        <v/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:Y333" si="160">IF(W314=0,"",W314/W295)</f>
        <v/>
      </c>
      <c r="X333" s="111" t="str">
        <f t="shared" si="160"/>
        <v/>
      </c>
      <c r="Y333" s="111" t="str">
        <f t="shared" si="160"/>
        <v/>
      </c>
      <c r="DA333" s="63" t="s">
        <v>3690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 t="str">
        <f t="shared" si="161"/>
        <v/>
      </c>
      <c r="O334" s="124" t="str">
        <f t="shared" si="161"/>
        <v/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:Y334" si="163">IF(W315=0,"",W315/W296)</f>
        <v/>
      </c>
      <c r="X334" s="124" t="str">
        <f t="shared" si="163"/>
        <v/>
      </c>
      <c r="Y334" s="124" t="str">
        <f t="shared" si="163"/>
        <v/>
      </c>
      <c r="DA334" s="130" t="s">
        <v>3691</v>
      </c>
    </row>
    <row r="335" spans="1:105" ht="12" customHeight="1" x14ac:dyDescent="0.25">
      <c r="A335" s="97" t="s">
        <v>130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:Y335" si="166">IF(W316=0,"",W316/W297)</f>
        <v/>
      </c>
      <c r="X335" s="111" t="str">
        <f t="shared" si="166"/>
        <v/>
      </c>
      <c r="Y335" s="111" t="str">
        <f t="shared" si="166"/>
        <v/>
      </c>
      <c r="DA335" s="63" t="s">
        <v>3692</v>
      </c>
    </row>
    <row r="336" spans="1:105" ht="12" customHeight="1" x14ac:dyDescent="0.25">
      <c r="A336" s="97" t="s">
        <v>129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:Y336" si="169">IF(W317=0,"",W317/W298)</f>
        <v/>
      </c>
      <c r="X336" s="111" t="str">
        <f t="shared" si="169"/>
        <v/>
      </c>
      <c r="Y336" s="111" t="str">
        <f t="shared" si="169"/>
        <v/>
      </c>
      <c r="DA336" s="63" t="s">
        <v>3693</v>
      </c>
    </row>
    <row r="337" spans="1:105" ht="12" customHeight="1" x14ac:dyDescent="0.25">
      <c r="A337" s="100" t="s">
        <v>197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:Y337" si="172">IF(W318=0,"",W318/W299)</f>
        <v/>
      </c>
      <c r="X337" s="112" t="str">
        <f t="shared" si="172"/>
        <v/>
      </c>
      <c r="Y337" s="112" t="str">
        <f t="shared" si="172"/>
        <v/>
      </c>
      <c r="DA337" s="131" t="s">
        <v>3694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:Y338" si="175">IF(W319=0,"",W319/W300)</f>
        <v/>
      </c>
      <c r="X338" s="113" t="str">
        <f t="shared" si="175"/>
        <v/>
      </c>
      <c r="Y338" s="113" t="str">
        <f t="shared" si="175"/>
        <v/>
      </c>
      <c r="DA338" s="132" t="s">
        <v>3695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:Y339" si="178">IF(W320=0,"",W320/W301)</f>
        <v/>
      </c>
      <c r="X339" s="112" t="str">
        <f t="shared" si="178"/>
        <v/>
      </c>
      <c r="Y339" s="112" t="str">
        <f t="shared" si="178"/>
        <v/>
      </c>
      <c r="DA339" s="131" t="s">
        <v>3696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:Y340" si="181">IF(W321=0,"",W321/W302)</f>
        <v/>
      </c>
      <c r="X340" s="113" t="str">
        <f t="shared" si="181"/>
        <v/>
      </c>
      <c r="Y340" s="113" t="str">
        <f t="shared" si="181"/>
        <v/>
      </c>
      <c r="DA340" s="132" t="s">
        <v>3697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:Y341" si="184">IF(W322=0,"",W322/W303)</f>
        <v/>
      </c>
      <c r="X341" s="111" t="str">
        <f t="shared" si="184"/>
        <v/>
      </c>
      <c r="Y341" s="111" t="str">
        <f t="shared" si="184"/>
        <v/>
      </c>
      <c r="DA341" s="63" t="s">
        <v>3698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:Y342" si="187">IF(W323=0,"",W323/W304)</f>
        <v/>
      </c>
      <c r="X342" s="111" t="str">
        <f t="shared" si="187"/>
        <v/>
      </c>
      <c r="Y342" s="111" t="str">
        <f t="shared" si="187"/>
        <v/>
      </c>
      <c r="DA342" s="63" t="s">
        <v>3699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 t="str">
        <f t="shared" si="188"/>
        <v/>
      </c>
      <c r="O343" s="124" t="str">
        <f t="shared" si="188"/>
        <v/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:Y343" si="190">IF(W324=0,"",W324/W305)</f>
        <v/>
      </c>
      <c r="X343" s="124" t="str">
        <f t="shared" si="190"/>
        <v/>
      </c>
      <c r="Y343" s="124" t="str">
        <f t="shared" si="190"/>
        <v/>
      </c>
      <c r="DA343" s="130" t="s">
        <v>3700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:Y344" si="193">IF(W325=0,"",W325/W306)</f>
        <v/>
      </c>
      <c r="X344" s="111" t="str">
        <f t="shared" si="193"/>
        <v/>
      </c>
      <c r="Y344" s="111" t="str">
        <f t="shared" si="193"/>
        <v/>
      </c>
      <c r="DA344" s="63" t="s">
        <v>3701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:Y345" si="196">IF(W326=0,"",W326/W307)</f>
        <v/>
      </c>
      <c r="X345" s="45" t="str">
        <f t="shared" si="196"/>
        <v/>
      </c>
      <c r="Y345" s="45" t="str">
        <f t="shared" si="196"/>
        <v/>
      </c>
      <c r="DA345" s="60" t="s">
        <v>3702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:Y347" si="199">W348+W351+W353+W362</f>
        <v>0</v>
      </c>
      <c r="X347" s="117">
        <f t="shared" si="199"/>
        <v>0</v>
      </c>
      <c r="Y347" s="117">
        <f t="shared" si="199"/>
        <v>0</v>
      </c>
      <c r="DA347" s="129" t="s">
        <v>3853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:Y348" si="202">SUM(W349:W350)</f>
        <v>0</v>
      </c>
      <c r="X348" s="122">
        <f t="shared" si="202"/>
        <v>0</v>
      </c>
      <c r="Y348" s="122">
        <f t="shared" si="202"/>
        <v>0</v>
      </c>
      <c r="DA348" s="130" t="s">
        <v>3854</v>
      </c>
    </row>
    <row r="349" spans="1:105" ht="12" customHeight="1" x14ac:dyDescent="0.25">
      <c r="A349" s="97" t="s">
        <v>197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X349" s="98">
        <v>0</v>
      </c>
      <c r="Y349" s="98">
        <v>0</v>
      </c>
      <c r="DA349" s="63" t="s">
        <v>3855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3856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3857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3858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X353" s="122">
        <v>0</v>
      </c>
      <c r="Y353" s="122">
        <v>0</v>
      </c>
      <c r="DA353" s="130" t="s">
        <v>3859</v>
      </c>
    </row>
    <row r="354" spans="1:105" ht="12" customHeight="1" x14ac:dyDescent="0.25">
      <c r="A354" s="97" t="s">
        <v>130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X354" s="98">
        <v>0</v>
      </c>
      <c r="Y354" s="98">
        <v>0</v>
      </c>
      <c r="DA354" s="63" t="s">
        <v>3860</v>
      </c>
    </row>
    <row r="355" spans="1:105" ht="12" customHeight="1" x14ac:dyDescent="0.25">
      <c r="A355" s="97" t="s">
        <v>129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X355" s="98">
        <v>0</v>
      </c>
      <c r="Y355" s="98">
        <v>0</v>
      </c>
      <c r="DA355" s="63" t="s">
        <v>3861</v>
      </c>
    </row>
    <row r="356" spans="1:105" ht="12" customHeight="1" x14ac:dyDescent="0.25">
      <c r="A356" s="100" t="s">
        <v>197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X356" s="101">
        <v>0</v>
      </c>
      <c r="Y356" s="101">
        <v>0</v>
      </c>
      <c r="DA356" s="131" t="s">
        <v>3862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3863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3864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3865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3866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3867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X362" s="122">
        <v>0</v>
      </c>
      <c r="Y362" s="122">
        <v>0</v>
      </c>
      <c r="DA362" s="130" t="s">
        <v>3868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X363" s="98">
        <v>0</v>
      </c>
      <c r="Y363" s="98">
        <v>0</v>
      </c>
      <c r="DA363" s="63" t="s">
        <v>3869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3870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0</v>
      </c>
      <c r="O366" s="117">
        <f t="shared" si="204"/>
        <v>0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:Y366" si="206">W367+W370+W372+W381</f>
        <v>0</v>
      </c>
      <c r="X366" s="117">
        <f t="shared" si="206"/>
        <v>0</v>
      </c>
      <c r="Y366" s="117">
        <f t="shared" si="206"/>
        <v>0</v>
      </c>
      <c r="DA366" s="129" t="s">
        <v>4021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0</v>
      </c>
      <c r="O367" s="122">
        <f t="shared" si="207"/>
        <v>0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:Y367" si="209">SUM(W368:W369)</f>
        <v>0</v>
      </c>
      <c r="X367" s="122">
        <f t="shared" si="209"/>
        <v>0</v>
      </c>
      <c r="Y367" s="122">
        <f t="shared" si="209"/>
        <v>0</v>
      </c>
      <c r="DA367" s="130" t="s">
        <v>4022</v>
      </c>
    </row>
    <row r="368" spans="1:105" ht="12" customHeight="1" x14ac:dyDescent="0.25">
      <c r="A368" s="97" t="s">
        <v>197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X368" s="98">
        <v>0</v>
      </c>
      <c r="Y368" s="98">
        <v>0</v>
      </c>
      <c r="DA368" s="63" t="s">
        <v>4023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0</v>
      </c>
      <c r="O369" s="98">
        <v>0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X369" s="98">
        <v>0</v>
      </c>
      <c r="Y369" s="98">
        <v>0</v>
      </c>
      <c r="DA369" s="63" t="s">
        <v>4024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0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X370" s="122">
        <f t="shared" si="210"/>
        <v>0</v>
      </c>
      <c r="Y370" s="122">
        <f t="shared" si="210"/>
        <v>0</v>
      </c>
      <c r="DA370" s="130" t="s">
        <v>4025</v>
      </c>
    </row>
    <row r="371" spans="1:105" ht="12" customHeight="1" x14ac:dyDescent="0.25">
      <c r="A371" s="97" t="s">
        <v>53</v>
      </c>
      <c r="B371" s="98"/>
      <c r="C371" s="98">
        <f>RES_hhdet_in_fech!C110</f>
        <v>0</v>
      </c>
      <c r="D371" s="98">
        <f>RES_hhdet_in_fech!D110</f>
        <v>0</v>
      </c>
      <c r="E371" s="98">
        <f>RES_hhdet_in_fech!E110</f>
        <v>0</v>
      </c>
      <c r="F371" s="98">
        <f>RES_hhdet_in_fech!F110</f>
        <v>0</v>
      </c>
      <c r="G371" s="98">
        <f>RES_hhdet_in_fech!G110</f>
        <v>0</v>
      </c>
      <c r="H371" s="98">
        <f>RES_hhdet_in_fech!H110</f>
        <v>0</v>
      </c>
      <c r="I371" s="98">
        <f>RES_hhdet_in_fech!I110</f>
        <v>0</v>
      </c>
      <c r="J371" s="98">
        <f>RES_hhdet_in_fech!J110</f>
        <v>0</v>
      </c>
      <c r="K371" s="98">
        <f>RES_hhdet_in_fech!K110</f>
        <v>0</v>
      </c>
      <c r="L371" s="98">
        <f>RES_hhdet_in_fech!L110</f>
        <v>0</v>
      </c>
      <c r="M371" s="98">
        <f>RES_hhdet_in_fech!M110</f>
        <v>0</v>
      </c>
      <c r="N371" s="98">
        <f>RES_hhdet_in_fech!N110</f>
        <v>0</v>
      </c>
      <c r="O371" s="98">
        <f>RES_hhdet_in_fech!O110</f>
        <v>0</v>
      </c>
      <c r="P371" s="98">
        <f>RES_hhdet_in_fech!P110</f>
        <v>0</v>
      </c>
      <c r="Q371" s="98">
        <f>RES_hhdet_in_fech!Q110</f>
        <v>0</v>
      </c>
      <c r="R371" s="98">
        <f>RES_hhdet_in_fech!R110</f>
        <v>0</v>
      </c>
      <c r="S371" s="98">
        <f>RES_hhdet_in_fech!S110</f>
        <v>0</v>
      </c>
      <c r="T371" s="98">
        <f>RES_hhdet_in_fech!T110</f>
        <v>0</v>
      </c>
      <c r="U371" s="98">
        <f>RES_hhdet_in_fech!U110</f>
        <v>0</v>
      </c>
      <c r="V371" s="98">
        <f>RES_hhdet_in_fech!V110</f>
        <v>0</v>
      </c>
      <c r="W371" s="98">
        <f>RES_hhdet_in_fech!W110</f>
        <v>0</v>
      </c>
      <c r="X371" s="98">
        <f>RES_hhdet_in_fech!X110</f>
        <v>0</v>
      </c>
      <c r="Y371" s="98">
        <f>RES_hhdet_in_fech!Y110</f>
        <v>0</v>
      </c>
      <c r="DA371" s="63" t="s">
        <v>4026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0</v>
      </c>
      <c r="O372" s="122">
        <v>0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X372" s="122">
        <v>0</v>
      </c>
      <c r="Y372" s="122">
        <v>0</v>
      </c>
      <c r="DA372" s="130" t="s">
        <v>4027</v>
      </c>
    </row>
    <row r="373" spans="1:105" ht="12" customHeight="1" x14ac:dyDescent="0.25">
      <c r="A373" s="97" t="s">
        <v>130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X373" s="98">
        <v>0</v>
      </c>
      <c r="Y373" s="98">
        <v>0</v>
      </c>
      <c r="DA373" s="63" t="s">
        <v>4028</v>
      </c>
    </row>
    <row r="374" spans="1:105" ht="12" customHeight="1" x14ac:dyDescent="0.25">
      <c r="A374" s="97" t="s">
        <v>129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X374" s="98">
        <v>0</v>
      </c>
      <c r="Y374" s="98">
        <v>0</v>
      </c>
      <c r="DA374" s="63" t="s">
        <v>4029</v>
      </c>
    </row>
    <row r="375" spans="1:105" ht="12" customHeight="1" x14ac:dyDescent="0.25">
      <c r="A375" s="100" t="s">
        <v>197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X375" s="101">
        <v>0</v>
      </c>
      <c r="Y375" s="101">
        <v>0</v>
      </c>
      <c r="DA375" s="131" t="s">
        <v>4030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X376" s="104">
        <v>0</v>
      </c>
      <c r="Y376" s="104">
        <v>0</v>
      </c>
      <c r="DA376" s="132" t="s">
        <v>4031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X377" s="101">
        <v>0</v>
      </c>
      <c r="Y377" s="101">
        <v>0</v>
      </c>
      <c r="DA377" s="131" t="s">
        <v>4032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X378" s="104">
        <v>0</v>
      </c>
      <c r="Y378" s="104">
        <v>0</v>
      </c>
      <c r="DA378" s="132" t="s">
        <v>4033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X379" s="98">
        <v>0</v>
      </c>
      <c r="Y379" s="98">
        <v>0</v>
      </c>
      <c r="DA379" s="63" t="s">
        <v>4034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X380" s="98">
        <v>0</v>
      </c>
      <c r="Y380" s="98">
        <v>0</v>
      </c>
      <c r="DA380" s="63" t="s">
        <v>4035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0</v>
      </c>
      <c r="O381" s="122">
        <v>0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X381" s="122">
        <v>0</v>
      </c>
      <c r="Y381" s="122">
        <v>0</v>
      </c>
      <c r="DA381" s="130" t="s">
        <v>4036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X382" s="98">
        <v>0</v>
      </c>
      <c r="Y382" s="98">
        <v>0</v>
      </c>
      <c r="DA382" s="63" t="s">
        <v>4037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X383" s="33">
        <v>0</v>
      </c>
      <c r="Y383" s="33">
        <v>0</v>
      </c>
      <c r="DA383" s="60" t="s">
        <v>4038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0</v>
      </c>
      <c r="O385" s="117">
        <f t="shared" si="211"/>
        <v>0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:Y385" si="213">W386+W389+W391+W400</f>
        <v>0</v>
      </c>
      <c r="X385" s="117">
        <f t="shared" si="213"/>
        <v>0</v>
      </c>
      <c r="Y385" s="117">
        <f t="shared" si="213"/>
        <v>0</v>
      </c>
      <c r="DA385" s="129" t="s">
        <v>4189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0</v>
      </c>
      <c r="O386" s="122">
        <f t="shared" si="214"/>
        <v>0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:Y386" si="216">SUM(W387:W388)</f>
        <v>0</v>
      </c>
      <c r="X386" s="122">
        <f t="shared" si="216"/>
        <v>0</v>
      </c>
      <c r="Y386" s="122">
        <f t="shared" si="216"/>
        <v>0</v>
      </c>
      <c r="DA386" s="130" t="s">
        <v>4190</v>
      </c>
    </row>
    <row r="387" spans="1:105" ht="12" customHeight="1" x14ac:dyDescent="0.25">
      <c r="A387" s="97" t="s">
        <v>197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X387" s="98">
        <v>0</v>
      </c>
      <c r="Y387" s="98">
        <v>0</v>
      </c>
      <c r="DA387" s="63" t="s">
        <v>4191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X388" s="98">
        <v>0</v>
      </c>
      <c r="Y388" s="98">
        <v>0</v>
      </c>
      <c r="DA388" s="63" t="s">
        <v>4192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0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X389" s="122">
        <f t="shared" si="217"/>
        <v>0</v>
      </c>
      <c r="Y389" s="122">
        <f t="shared" si="217"/>
        <v>0</v>
      </c>
      <c r="DA389" s="130" t="s">
        <v>4193</v>
      </c>
    </row>
    <row r="390" spans="1:105" ht="12" customHeight="1" x14ac:dyDescent="0.25">
      <c r="A390" s="97" t="s">
        <v>53</v>
      </c>
      <c r="B390" s="98"/>
      <c r="C390" s="98">
        <f>RES_hhdet_in_tesh!C110</f>
        <v>0</v>
      </c>
      <c r="D390" s="98">
        <f>RES_hhdet_in_tesh!D110</f>
        <v>0</v>
      </c>
      <c r="E390" s="98">
        <f>RES_hhdet_in_tesh!E110</f>
        <v>0</v>
      </c>
      <c r="F390" s="98">
        <f>RES_hhdet_in_tesh!F110</f>
        <v>0</v>
      </c>
      <c r="G390" s="98">
        <f>RES_hhdet_in_tesh!G110</f>
        <v>0</v>
      </c>
      <c r="H390" s="98">
        <f>RES_hhdet_in_tesh!H110</f>
        <v>0</v>
      </c>
      <c r="I390" s="98">
        <f>RES_hhdet_in_tesh!I110</f>
        <v>0</v>
      </c>
      <c r="J390" s="98">
        <f>RES_hhdet_in_tesh!J110</f>
        <v>0</v>
      </c>
      <c r="K390" s="98">
        <f>RES_hhdet_in_tesh!K110</f>
        <v>0</v>
      </c>
      <c r="L390" s="98">
        <f>RES_hhdet_in_tesh!L110</f>
        <v>0</v>
      </c>
      <c r="M390" s="98">
        <f>RES_hhdet_in_tesh!M110</f>
        <v>0</v>
      </c>
      <c r="N390" s="98">
        <f>RES_hhdet_in_tesh!N110</f>
        <v>0</v>
      </c>
      <c r="O390" s="98">
        <f>RES_hhdet_in_tesh!O110</f>
        <v>0</v>
      </c>
      <c r="P390" s="98">
        <f>RES_hhdet_in_tesh!P110</f>
        <v>0</v>
      </c>
      <c r="Q390" s="98">
        <f>RES_hhdet_in_tesh!Q110</f>
        <v>0</v>
      </c>
      <c r="R390" s="98">
        <f>RES_hhdet_in_tesh!R110</f>
        <v>0</v>
      </c>
      <c r="S390" s="98">
        <f>RES_hhdet_in_tesh!S110</f>
        <v>0</v>
      </c>
      <c r="T390" s="98">
        <f>RES_hhdet_in_tesh!T110</f>
        <v>0</v>
      </c>
      <c r="U390" s="98">
        <f>RES_hhdet_in_tesh!U110</f>
        <v>0</v>
      </c>
      <c r="V390" s="98">
        <f>RES_hhdet_in_tesh!V110</f>
        <v>0</v>
      </c>
      <c r="W390" s="98">
        <f>RES_hhdet_in_tesh!W110</f>
        <v>0</v>
      </c>
      <c r="X390" s="98">
        <f>RES_hhdet_in_tesh!X110</f>
        <v>0</v>
      </c>
      <c r="Y390" s="98">
        <f>RES_hhdet_in_tesh!Y110</f>
        <v>0</v>
      </c>
      <c r="DA390" s="63" t="s">
        <v>4194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X391" s="122">
        <v>0</v>
      </c>
      <c r="Y391" s="122">
        <v>0</v>
      </c>
      <c r="DA391" s="130" t="s">
        <v>4195</v>
      </c>
    </row>
    <row r="392" spans="1:105" ht="12" customHeight="1" x14ac:dyDescent="0.25">
      <c r="A392" s="97" t="s">
        <v>130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X392" s="98">
        <v>0</v>
      </c>
      <c r="Y392" s="98">
        <v>0</v>
      </c>
      <c r="DA392" s="63" t="s">
        <v>4196</v>
      </c>
    </row>
    <row r="393" spans="1:105" ht="12" customHeight="1" x14ac:dyDescent="0.25">
      <c r="A393" s="97" t="s">
        <v>129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X393" s="98">
        <v>0</v>
      </c>
      <c r="Y393" s="98">
        <v>0</v>
      </c>
      <c r="DA393" s="63" t="s">
        <v>4197</v>
      </c>
    </row>
    <row r="394" spans="1:105" ht="12" customHeight="1" x14ac:dyDescent="0.25">
      <c r="A394" s="100" t="s">
        <v>197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X394" s="101">
        <v>0</v>
      </c>
      <c r="Y394" s="101">
        <v>0</v>
      </c>
      <c r="DA394" s="131" t="s">
        <v>4198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X395" s="104">
        <v>0</v>
      </c>
      <c r="Y395" s="104">
        <v>0</v>
      </c>
      <c r="DA395" s="132" t="s">
        <v>4199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X396" s="101">
        <v>0</v>
      </c>
      <c r="Y396" s="101">
        <v>0</v>
      </c>
      <c r="DA396" s="131" t="s">
        <v>4200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X397" s="104">
        <v>0</v>
      </c>
      <c r="Y397" s="104">
        <v>0</v>
      </c>
      <c r="DA397" s="132" t="s">
        <v>4201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X398" s="98">
        <v>0</v>
      </c>
      <c r="Y398" s="98">
        <v>0</v>
      </c>
      <c r="DA398" s="63" t="s">
        <v>4202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4203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0</v>
      </c>
      <c r="O400" s="122">
        <v>0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X400" s="122">
        <v>0</v>
      </c>
      <c r="Y400" s="122">
        <v>0</v>
      </c>
      <c r="DA400" s="130" t="s">
        <v>4204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X401" s="98">
        <v>0</v>
      </c>
      <c r="Y401" s="98">
        <v>0</v>
      </c>
      <c r="DA401" s="63" t="s">
        <v>4205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X402" s="33">
        <v>0</v>
      </c>
      <c r="Y402" s="33">
        <v>0</v>
      </c>
      <c r="DA402" s="60" t="s">
        <v>4206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:Y404" si="220">W405+W408+W410+W419</f>
        <v>0</v>
      </c>
      <c r="X404" s="117">
        <f t="shared" si="220"/>
        <v>0</v>
      </c>
      <c r="Y404" s="117">
        <f t="shared" si="220"/>
        <v>0</v>
      </c>
      <c r="DA404" s="129" t="s">
        <v>4356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:Y405" si="223">SUM(W406:W407)</f>
        <v>0</v>
      </c>
      <c r="X405" s="122">
        <f t="shared" si="223"/>
        <v>0</v>
      </c>
      <c r="Y405" s="122">
        <f t="shared" si="223"/>
        <v>0</v>
      </c>
      <c r="DA405" s="130" t="s">
        <v>4357</v>
      </c>
    </row>
    <row r="406" spans="1:105" ht="12" customHeight="1" x14ac:dyDescent="0.25">
      <c r="A406" s="97" t="s">
        <v>197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X406" s="98">
        <v>0</v>
      </c>
      <c r="Y406" s="98">
        <v>0</v>
      </c>
      <c r="DA406" s="63" t="s">
        <v>4358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4359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4360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4361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X410" s="122">
        <v>0</v>
      </c>
      <c r="Y410" s="122">
        <v>0</v>
      </c>
      <c r="DA410" s="130" t="s">
        <v>4362</v>
      </c>
    </row>
    <row r="411" spans="1:105" ht="12" customHeight="1" x14ac:dyDescent="0.25">
      <c r="A411" s="97" t="s">
        <v>130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X411" s="98">
        <v>0</v>
      </c>
      <c r="Y411" s="98">
        <v>0</v>
      </c>
      <c r="DA411" s="63" t="s">
        <v>4363</v>
      </c>
    </row>
    <row r="412" spans="1:105" ht="12" customHeight="1" x14ac:dyDescent="0.25">
      <c r="A412" s="97" t="s">
        <v>129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X412" s="98">
        <v>0</v>
      </c>
      <c r="Y412" s="98">
        <v>0</v>
      </c>
      <c r="DA412" s="63" t="s">
        <v>4364</v>
      </c>
    </row>
    <row r="413" spans="1:105" ht="12" customHeight="1" x14ac:dyDescent="0.25">
      <c r="A413" s="100" t="s">
        <v>197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X413" s="101">
        <v>0</v>
      </c>
      <c r="Y413" s="101">
        <v>0</v>
      </c>
      <c r="DA413" s="131" t="s">
        <v>4365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4366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4367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4368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4369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4370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X419" s="122">
        <v>0</v>
      </c>
      <c r="Y419" s="122">
        <v>0</v>
      </c>
      <c r="DA419" s="130" t="s">
        <v>4371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X420" s="98">
        <v>0</v>
      </c>
      <c r="Y420" s="98">
        <v>0</v>
      </c>
      <c r="DA420" s="63" t="s">
        <v>4372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4373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0</v>
      </c>
      <c r="O423" s="118">
        <f t="shared" si="225"/>
        <v>0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:Y423" si="227">W424+W427+W429+W438</f>
        <v>0</v>
      </c>
      <c r="X423" s="118">
        <f t="shared" si="227"/>
        <v>0</v>
      </c>
      <c r="Y423" s="118">
        <f t="shared" si="227"/>
        <v>0</v>
      </c>
      <c r="DA423" s="129" t="s">
        <v>4524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0</v>
      </c>
      <c r="O424" s="123">
        <f t="shared" si="228"/>
        <v>0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:Y424" si="230">SUM(W425:W426)</f>
        <v>0</v>
      </c>
      <c r="X424" s="123">
        <f t="shared" si="230"/>
        <v>0</v>
      </c>
      <c r="Y424" s="123">
        <f t="shared" si="230"/>
        <v>0</v>
      </c>
      <c r="DA424" s="130" t="s">
        <v>4525</v>
      </c>
    </row>
    <row r="425" spans="1:105" ht="12" customHeight="1" x14ac:dyDescent="0.25">
      <c r="A425" s="97" t="s">
        <v>197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X425" s="99">
        <v>0</v>
      </c>
      <c r="Y425" s="99">
        <v>0</v>
      </c>
      <c r="DA425" s="63" t="s">
        <v>4526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0</v>
      </c>
      <c r="O426" s="99">
        <v>0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X426" s="99">
        <v>0</v>
      </c>
      <c r="Y426" s="99">
        <v>0</v>
      </c>
      <c r="DA426" s="63" t="s">
        <v>4527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0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X427" s="123">
        <f t="shared" si="231"/>
        <v>0</v>
      </c>
      <c r="Y427" s="123">
        <f t="shared" si="231"/>
        <v>0</v>
      </c>
      <c r="DA427" s="130" t="s">
        <v>4528</v>
      </c>
    </row>
    <row r="428" spans="1:105" ht="12" customHeight="1" x14ac:dyDescent="0.25">
      <c r="A428" s="97" t="s">
        <v>53</v>
      </c>
      <c r="B428" s="99"/>
      <c r="C428" s="99">
        <f>RES_hhdet_in_fecs!C110</f>
        <v>0</v>
      </c>
      <c r="D428" s="99">
        <f>RES_hhdet_in_fecs!D110</f>
        <v>0</v>
      </c>
      <c r="E428" s="99">
        <f>RES_hhdet_in_fecs!E110</f>
        <v>0</v>
      </c>
      <c r="F428" s="99">
        <f>RES_hhdet_in_fecs!F110</f>
        <v>0</v>
      </c>
      <c r="G428" s="99">
        <f>RES_hhdet_in_fecs!G110</f>
        <v>0</v>
      </c>
      <c r="H428" s="99">
        <f>RES_hhdet_in_fecs!H110</f>
        <v>0</v>
      </c>
      <c r="I428" s="99">
        <f>RES_hhdet_in_fecs!I110</f>
        <v>0</v>
      </c>
      <c r="J428" s="99">
        <f>RES_hhdet_in_fecs!J110</f>
        <v>0</v>
      </c>
      <c r="K428" s="99">
        <f>RES_hhdet_in_fecs!K110</f>
        <v>0</v>
      </c>
      <c r="L428" s="99">
        <f>RES_hhdet_in_fecs!L110</f>
        <v>0</v>
      </c>
      <c r="M428" s="99">
        <f>RES_hhdet_in_fecs!M110</f>
        <v>0</v>
      </c>
      <c r="N428" s="99">
        <f>RES_hhdet_in_fecs!N110</f>
        <v>0</v>
      </c>
      <c r="O428" s="99">
        <f>RES_hhdet_in_fecs!O110</f>
        <v>0</v>
      </c>
      <c r="P428" s="99">
        <f>RES_hhdet_in_fecs!P110</f>
        <v>0</v>
      </c>
      <c r="Q428" s="99">
        <f>RES_hhdet_in_fecs!Q110</f>
        <v>0</v>
      </c>
      <c r="R428" s="99">
        <f>RES_hhdet_in_fecs!R110</f>
        <v>0</v>
      </c>
      <c r="S428" s="99">
        <f>RES_hhdet_in_fecs!S110</f>
        <v>0</v>
      </c>
      <c r="T428" s="99">
        <f>RES_hhdet_in_fecs!T110</f>
        <v>0</v>
      </c>
      <c r="U428" s="99">
        <f>RES_hhdet_in_fecs!U110</f>
        <v>0</v>
      </c>
      <c r="V428" s="99">
        <f>RES_hhdet_in_fecs!V110</f>
        <v>0</v>
      </c>
      <c r="W428" s="99">
        <f>RES_hhdet_in_fecs!W110</f>
        <v>0</v>
      </c>
      <c r="X428" s="99">
        <f>RES_hhdet_in_fecs!X110</f>
        <v>0</v>
      </c>
      <c r="Y428" s="99">
        <f>RES_hhdet_in_fecs!Y110</f>
        <v>0</v>
      </c>
      <c r="DA428" s="63" t="s">
        <v>4529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0</v>
      </c>
      <c r="O429" s="123">
        <v>0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X429" s="123">
        <v>0</v>
      </c>
      <c r="Y429" s="123">
        <v>0</v>
      </c>
      <c r="DA429" s="130" t="s">
        <v>4530</v>
      </c>
    </row>
    <row r="430" spans="1:105" ht="12" customHeight="1" x14ac:dyDescent="0.25">
      <c r="A430" s="97" t="s">
        <v>130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X430" s="99">
        <v>0</v>
      </c>
      <c r="Y430" s="99">
        <v>0</v>
      </c>
      <c r="DA430" s="63" t="s">
        <v>4531</v>
      </c>
    </row>
    <row r="431" spans="1:105" ht="12" customHeight="1" x14ac:dyDescent="0.25">
      <c r="A431" s="97" t="s">
        <v>129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X431" s="99">
        <v>0</v>
      </c>
      <c r="Y431" s="99">
        <v>0</v>
      </c>
      <c r="DA431" s="63" t="s">
        <v>4532</v>
      </c>
    </row>
    <row r="432" spans="1:105" ht="12" customHeight="1" x14ac:dyDescent="0.25">
      <c r="A432" s="100" t="s">
        <v>197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X432" s="102">
        <v>0</v>
      </c>
      <c r="Y432" s="102">
        <v>0</v>
      </c>
      <c r="DA432" s="131" t="s">
        <v>4533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X433" s="105">
        <v>0</v>
      </c>
      <c r="Y433" s="105">
        <v>0</v>
      </c>
      <c r="DA433" s="132" t="s">
        <v>4534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X434" s="102">
        <v>0</v>
      </c>
      <c r="Y434" s="102">
        <v>0</v>
      </c>
      <c r="DA434" s="131" t="s">
        <v>4535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X435" s="105">
        <v>0</v>
      </c>
      <c r="Y435" s="105">
        <v>0</v>
      </c>
      <c r="DA435" s="132" t="s">
        <v>4536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X436" s="99">
        <v>0</v>
      </c>
      <c r="Y436" s="99">
        <v>0</v>
      </c>
      <c r="DA436" s="63" t="s">
        <v>4537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X437" s="99">
        <v>0</v>
      </c>
      <c r="Y437" s="99">
        <v>0</v>
      </c>
      <c r="DA437" s="63" t="s">
        <v>4538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0</v>
      </c>
      <c r="O438" s="123">
        <v>0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X438" s="123">
        <v>0</v>
      </c>
      <c r="Y438" s="123">
        <v>0</v>
      </c>
      <c r="DA438" s="130" t="s">
        <v>4539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X439" s="99">
        <v>0</v>
      </c>
      <c r="Y439" s="99">
        <v>0</v>
      </c>
      <c r="DA439" s="63" t="s">
        <v>4540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0</v>
      </c>
      <c r="O440" s="110">
        <v>0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X440" s="110">
        <v>0</v>
      </c>
      <c r="Y440" s="110">
        <v>0</v>
      </c>
      <c r="DA440" s="60" t="s">
        <v>4541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0</v>
      </c>
      <c r="O442" s="118">
        <f t="shared" si="232"/>
        <v>0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:Y442" si="234">W443+W446+W448+W457</f>
        <v>0</v>
      </c>
      <c r="X442" s="118">
        <f t="shared" si="234"/>
        <v>0</v>
      </c>
      <c r="Y442" s="118">
        <f t="shared" si="234"/>
        <v>0</v>
      </c>
      <c r="DA442" s="129" t="s">
        <v>4692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0</v>
      </c>
      <c r="O443" s="123">
        <f t="shared" si="235"/>
        <v>0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:Y443" si="237">SUM(W444:W445)</f>
        <v>0</v>
      </c>
      <c r="X443" s="123">
        <f t="shared" si="237"/>
        <v>0</v>
      </c>
      <c r="Y443" s="123">
        <f t="shared" si="237"/>
        <v>0</v>
      </c>
      <c r="DA443" s="130" t="s">
        <v>4693</v>
      </c>
    </row>
    <row r="444" spans="1:105" ht="12" customHeight="1" x14ac:dyDescent="0.25">
      <c r="A444" s="97" t="s">
        <v>197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0</v>
      </c>
      <c r="O444" s="99">
        <v>0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X444" s="99">
        <v>0</v>
      </c>
      <c r="Y444" s="99">
        <v>0</v>
      </c>
      <c r="DA444" s="63" t="s">
        <v>4694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X445" s="99">
        <v>0</v>
      </c>
      <c r="Y445" s="99">
        <v>0</v>
      </c>
      <c r="DA445" s="63" t="s">
        <v>4695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0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X446" s="123">
        <f t="shared" si="238"/>
        <v>0</v>
      </c>
      <c r="Y446" s="123">
        <f t="shared" si="238"/>
        <v>0</v>
      </c>
      <c r="DA446" s="130" t="s">
        <v>4696</v>
      </c>
    </row>
    <row r="447" spans="1:105" ht="12" customHeight="1" x14ac:dyDescent="0.25">
      <c r="A447" s="97" t="s">
        <v>53</v>
      </c>
      <c r="B447" s="99"/>
      <c r="C447" s="99">
        <f>RES_hhdet_in_tess!C110</f>
        <v>0</v>
      </c>
      <c r="D447" s="99">
        <f>RES_hhdet_in_tess!D110</f>
        <v>0</v>
      </c>
      <c r="E447" s="99">
        <f>RES_hhdet_in_tess!E110</f>
        <v>0</v>
      </c>
      <c r="F447" s="99">
        <f>RES_hhdet_in_tess!F110</f>
        <v>0</v>
      </c>
      <c r="G447" s="99">
        <f>RES_hhdet_in_tess!G110</f>
        <v>0</v>
      </c>
      <c r="H447" s="99">
        <f>RES_hhdet_in_tess!H110</f>
        <v>0</v>
      </c>
      <c r="I447" s="99">
        <f>RES_hhdet_in_tess!I110</f>
        <v>0</v>
      </c>
      <c r="J447" s="99">
        <f>RES_hhdet_in_tess!J110</f>
        <v>0</v>
      </c>
      <c r="K447" s="99">
        <f>RES_hhdet_in_tess!K110</f>
        <v>0</v>
      </c>
      <c r="L447" s="99">
        <f>RES_hhdet_in_tess!L110</f>
        <v>0</v>
      </c>
      <c r="M447" s="99">
        <f>RES_hhdet_in_tess!M110</f>
        <v>0</v>
      </c>
      <c r="N447" s="99">
        <f>RES_hhdet_in_tess!N110</f>
        <v>0</v>
      </c>
      <c r="O447" s="99">
        <f>RES_hhdet_in_tess!O110</f>
        <v>0</v>
      </c>
      <c r="P447" s="99">
        <f>RES_hhdet_in_tess!P110</f>
        <v>0</v>
      </c>
      <c r="Q447" s="99">
        <f>RES_hhdet_in_tess!Q110</f>
        <v>0</v>
      </c>
      <c r="R447" s="99">
        <f>RES_hhdet_in_tess!R110</f>
        <v>0</v>
      </c>
      <c r="S447" s="99">
        <f>RES_hhdet_in_tess!S110</f>
        <v>0</v>
      </c>
      <c r="T447" s="99">
        <f>RES_hhdet_in_tess!T110</f>
        <v>0</v>
      </c>
      <c r="U447" s="99">
        <f>RES_hhdet_in_tess!U110</f>
        <v>0</v>
      </c>
      <c r="V447" s="99">
        <f>RES_hhdet_in_tess!V110</f>
        <v>0</v>
      </c>
      <c r="W447" s="99">
        <f>RES_hhdet_in_tess!W110</f>
        <v>0</v>
      </c>
      <c r="X447" s="99">
        <f>RES_hhdet_in_tess!X110</f>
        <v>0</v>
      </c>
      <c r="Y447" s="99">
        <f>RES_hhdet_in_tess!Y110</f>
        <v>0</v>
      </c>
      <c r="DA447" s="63" t="s">
        <v>4697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0</v>
      </c>
      <c r="O448" s="123">
        <v>0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X448" s="123">
        <v>0</v>
      </c>
      <c r="Y448" s="123">
        <v>0</v>
      </c>
      <c r="DA448" s="130" t="s">
        <v>4698</v>
      </c>
    </row>
    <row r="449" spans="1:105" ht="12" customHeight="1" x14ac:dyDescent="0.25">
      <c r="A449" s="97" t="s">
        <v>130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X449" s="99">
        <v>0</v>
      </c>
      <c r="Y449" s="99">
        <v>0</v>
      </c>
      <c r="DA449" s="63" t="s">
        <v>4699</v>
      </c>
    </row>
    <row r="450" spans="1:105" ht="12" customHeight="1" x14ac:dyDescent="0.25">
      <c r="A450" s="97" t="s">
        <v>129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X450" s="99">
        <v>0</v>
      </c>
      <c r="Y450" s="99">
        <v>0</v>
      </c>
      <c r="DA450" s="63" t="s">
        <v>4700</v>
      </c>
    </row>
    <row r="451" spans="1:105" ht="12" customHeight="1" x14ac:dyDescent="0.25">
      <c r="A451" s="100" t="s">
        <v>197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4701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4702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X453" s="102">
        <v>0</v>
      </c>
      <c r="Y453" s="102">
        <v>0</v>
      </c>
      <c r="DA453" s="131" t="s">
        <v>4703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X454" s="105">
        <v>0</v>
      </c>
      <c r="Y454" s="105">
        <v>0</v>
      </c>
      <c r="DA454" s="132" t="s">
        <v>4704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X455" s="99">
        <v>0</v>
      </c>
      <c r="Y455" s="99">
        <v>0</v>
      </c>
      <c r="DA455" s="63" t="s">
        <v>4705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X456" s="99">
        <v>0</v>
      </c>
      <c r="Y456" s="99">
        <v>0</v>
      </c>
      <c r="DA456" s="63" t="s">
        <v>4706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0</v>
      </c>
      <c r="O457" s="123">
        <v>0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X457" s="123">
        <v>0</v>
      </c>
      <c r="Y457" s="123">
        <v>0</v>
      </c>
      <c r="DA457" s="130" t="s">
        <v>4707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X458" s="99">
        <v>0</v>
      </c>
      <c r="Y458" s="99">
        <v>0</v>
      </c>
      <c r="DA458" s="63" t="s">
        <v>4708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0</v>
      </c>
      <c r="O459" s="110">
        <v>0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X459" s="110">
        <v>0</v>
      </c>
      <c r="Y459" s="110">
        <v>0</v>
      </c>
      <c r="DA459" s="60" t="s">
        <v>4709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:Y461" si="241">W462+W465+W467+W476</f>
        <v>0</v>
      </c>
      <c r="X461" s="118">
        <f t="shared" si="241"/>
        <v>0</v>
      </c>
      <c r="Y461" s="118">
        <f t="shared" si="241"/>
        <v>0</v>
      </c>
      <c r="DA461" s="129" t="s">
        <v>4860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:Y462" si="244">SUM(W463:W464)</f>
        <v>0</v>
      </c>
      <c r="X462" s="123">
        <f t="shared" si="244"/>
        <v>0</v>
      </c>
      <c r="Y462" s="123">
        <f t="shared" si="244"/>
        <v>0</v>
      </c>
      <c r="DA462" s="130" t="s">
        <v>4861</v>
      </c>
    </row>
    <row r="463" spans="1:105" ht="12" customHeight="1" x14ac:dyDescent="0.25">
      <c r="A463" s="97" t="s">
        <v>197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X463" s="99">
        <v>0</v>
      </c>
      <c r="Y463" s="99">
        <v>0</v>
      </c>
      <c r="DA463" s="63" t="s">
        <v>4862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4863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4864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4865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X467" s="123">
        <v>0</v>
      </c>
      <c r="Y467" s="123">
        <v>0</v>
      </c>
      <c r="DA467" s="130" t="s">
        <v>4866</v>
      </c>
    </row>
    <row r="468" spans="1:105" ht="12" customHeight="1" x14ac:dyDescent="0.25">
      <c r="A468" s="97" t="s">
        <v>130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X468" s="99">
        <v>0</v>
      </c>
      <c r="Y468" s="99">
        <v>0</v>
      </c>
      <c r="DA468" s="63" t="s">
        <v>4867</v>
      </c>
    </row>
    <row r="469" spans="1:105" ht="12" customHeight="1" x14ac:dyDescent="0.25">
      <c r="A469" s="97" t="s">
        <v>129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X469" s="99">
        <v>0</v>
      </c>
      <c r="Y469" s="99">
        <v>0</v>
      </c>
      <c r="DA469" s="63" t="s">
        <v>4868</v>
      </c>
    </row>
    <row r="470" spans="1:105" ht="12" customHeight="1" x14ac:dyDescent="0.25">
      <c r="A470" s="100" t="s">
        <v>197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X470" s="102">
        <v>0</v>
      </c>
      <c r="Y470" s="102">
        <v>0</v>
      </c>
      <c r="DA470" s="131" t="s">
        <v>4869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4870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4871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4872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4873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4874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X476" s="123">
        <v>0</v>
      </c>
      <c r="Y476" s="123">
        <v>0</v>
      </c>
      <c r="DA476" s="130" t="s">
        <v>4875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X477" s="99">
        <v>0</v>
      </c>
      <c r="Y477" s="99">
        <v>0</v>
      </c>
      <c r="DA477" s="63" t="s">
        <v>4876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4877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13927</v>
      </c>
      <c r="C5" s="120">
        <v>13625</v>
      </c>
      <c r="D5" s="120">
        <v>13399</v>
      </c>
      <c r="E5" s="120">
        <v>13392</v>
      </c>
      <c r="F5" s="120">
        <v>13370</v>
      </c>
      <c r="G5" s="120">
        <v>13336</v>
      </c>
      <c r="H5" s="120">
        <v>13446</v>
      </c>
      <c r="I5" s="120">
        <v>13340</v>
      </c>
      <c r="J5" s="120">
        <v>13120</v>
      </c>
      <c r="K5" s="120">
        <v>13039</v>
      </c>
      <c r="L5" s="120">
        <v>12972</v>
      </c>
      <c r="M5" s="120">
        <v>13142</v>
      </c>
      <c r="N5" s="120">
        <v>13334</v>
      </c>
      <c r="O5" s="120">
        <v>13302</v>
      </c>
      <c r="P5" s="120">
        <v>13240</v>
      </c>
      <c r="Q5" s="120">
        <v>13357</v>
      </c>
      <c r="R5" s="120">
        <v>13378</v>
      </c>
      <c r="S5" s="120">
        <v>13253</v>
      </c>
      <c r="T5" s="120">
        <v>13320</v>
      </c>
      <c r="U5" s="120">
        <v>13349</v>
      </c>
      <c r="V5" s="120">
        <v>13311</v>
      </c>
      <c r="W5" s="120">
        <v>13259</v>
      </c>
      <c r="X5" s="120">
        <v>13246</v>
      </c>
      <c r="Y5" s="120">
        <v>13344</v>
      </c>
      <c r="DA5" s="129" t="s">
        <v>342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209</v>
      </c>
      <c r="B7" s="52">
        <v>13927</v>
      </c>
      <c r="C7" s="52">
        <v>13625</v>
      </c>
      <c r="D7" s="52">
        <v>13399</v>
      </c>
      <c r="E7" s="52">
        <v>13392</v>
      </c>
      <c r="F7" s="52">
        <v>13370</v>
      </c>
      <c r="G7" s="52">
        <v>13336</v>
      </c>
      <c r="H7" s="52">
        <v>13446</v>
      </c>
      <c r="I7" s="52">
        <v>13340</v>
      </c>
      <c r="J7" s="52">
        <v>13120</v>
      </c>
      <c r="K7" s="52">
        <v>13039</v>
      </c>
      <c r="L7" s="52">
        <v>12972</v>
      </c>
      <c r="M7" s="52">
        <v>13142</v>
      </c>
      <c r="N7" s="52">
        <v>13334</v>
      </c>
      <c r="O7" s="52">
        <v>13302</v>
      </c>
      <c r="P7" s="52">
        <v>13240</v>
      </c>
      <c r="Q7" s="52">
        <v>13357</v>
      </c>
      <c r="R7" s="52">
        <v>13378</v>
      </c>
      <c r="S7" s="52">
        <v>13253</v>
      </c>
      <c r="T7" s="52">
        <v>13320</v>
      </c>
      <c r="U7" s="52">
        <v>13349</v>
      </c>
      <c r="V7" s="52">
        <v>13311</v>
      </c>
      <c r="W7" s="52">
        <v>13259</v>
      </c>
      <c r="X7" s="52">
        <v>13246</v>
      </c>
      <c r="Y7" s="52">
        <v>13344</v>
      </c>
      <c r="DA7" s="63" t="s">
        <v>1112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102</v>
      </c>
      <c r="C9" s="52">
        <v>111</v>
      </c>
      <c r="D9" s="52">
        <v>114</v>
      </c>
      <c r="E9" s="52">
        <v>114</v>
      </c>
      <c r="F9" s="52">
        <v>117</v>
      </c>
      <c r="G9" s="52">
        <v>137</v>
      </c>
      <c r="H9" s="52">
        <v>165</v>
      </c>
      <c r="I9" s="52">
        <v>192</v>
      </c>
      <c r="J9" s="52">
        <v>215</v>
      </c>
      <c r="K9" s="52">
        <v>221</v>
      </c>
      <c r="L9" s="52">
        <v>240</v>
      </c>
      <c r="M9" s="52">
        <v>243</v>
      </c>
      <c r="N9" s="52">
        <v>263</v>
      </c>
      <c r="O9" s="52">
        <v>294</v>
      </c>
      <c r="P9" s="52">
        <v>312</v>
      </c>
      <c r="Q9" s="52">
        <v>305</v>
      </c>
      <c r="R9" s="52">
        <v>305</v>
      </c>
      <c r="S9" s="52">
        <v>313</v>
      </c>
      <c r="T9" s="52">
        <v>307</v>
      </c>
      <c r="U9" s="52">
        <v>396</v>
      </c>
      <c r="V9" s="52">
        <v>524</v>
      </c>
      <c r="W9" s="52">
        <v>618</v>
      </c>
      <c r="X9" s="52">
        <v>693</v>
      </c>
      <c r="Y9" s="52">
        <v>769</v>
      </c>
      <c r="DA9" s="63" t="s">
        <v>1113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128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1114</v>
      </c>
    </row>
    <row r="12" spans="1:105" ht="12" customHeight="1" x14ac:dyDescent="0.25">
      <c r="A12" s="97" t="s">
        <v>127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1115</v>
      </c>
    </row>
    <row r="13" spans="1:105" ht="12" customHeight="1" x14ac:dyDescent="0.25">
      <c r="A13" s="97" t="s">
        <v>122</v>
      </c>
      <c r="B13" s="52">
        <v>13884</v>
      </c>
      <c r="C13" s="52">
        <v>13524</v>
      </c>
      <c r="D13" s="52">
        <v>13274</v>
      </c>
      <c r="E13" s="52">
        <v>13180</v>
      </c>
      <c r="F13" s="52">
        <v>13156</v>
      </c>
      <c r="G13" s="52">
        <v>13117</v>
      </c>
      <c r="H13" s="52">
        <v>13168</v>
      </c>
      <c r="I13" s="52">
        <v>12926</v>
      </c>
      <c r="J13" s="52">
        <v>12585</v>
      </c>
      <c r="K13" s="52">
        <v>12053</v>
      </c>
      <c r="L13" s="52">
        <v>11795</v>
      </c>
      <c r="M13" s="52">
        <v>11766</v>
      </c>
      <c r="N13" s="52">
        <v>11909</v>
      </c>
      <c r="O13" s="52">
        <v>11699</v>
      </c>
      <c r="P13" s="52">
        <v>11518</v>
      </c>
      <c r="Q13" s="52">
        <v>11435</v>
      </c>
      <c r="R13" s="52">
        <v>11345</v>
      </c>
      <c r="S13" s="52">
        <v>11090</v>
      </c>
      <c r="T13" s="52">
        <v>11102</v>
      </c>
      <c r="U13" s="52">
        <v>11145</v>
      </c>
      <c r="V13" s="52">
        <v>11118</v>
      </c>
      <c r="W13" s="52">
        <v>11041</v>
      </c>
      <c r="X13" s="52">
        <v>9789</v>
      </c>
      <c r="Y13" s="52">
        <v>9686</v>
      </c>
      <c r="DA13" s="63" t="s">
        <v>1116</v>
      </c>
    </row>
    <row r="14" spans="1:105" ht="12" customHeight="1" x14ac:dyDescent="0.25">
      <c r="A14" s="97" t="s">
        <v>121</v>
      </c>
      <c r="B14" s="52">
        <v>43</v>
      </c>
      <c r="C14" s="52">
        <v>101</v>
      </c>
      <c r="D14" s="52">
        <v>125</v>
      </c>
      <c r="E14" s="52">
        <v>212</v>
      </c>
      <c r="F14" s="52">
        <v>214</v>
      </c>
      <c r="G14" s="52">
        <v>219</v>
      </c>
      <c r="H14" s="52">
        <v>278</v>
      </c>
      <c r="I14" s="52">
        <v>414</v>
      </c>
      <c r="J14" s="52">
        <v>535</v>
      </c>
      <c r="K14" s="52">
        <v>986</v>
      </c>
      <c r="L14" s="52">
        <v>1177</v>
      </c>
      <c r="M14" s="52">
        <v>1376</v>
      </c>
      <c r="N14" s="52">
        <v>1425</v>
      </c>
      <c r="O14" s="52">
        <v>1603</v>
      </c>
      <c r="P14" s="52">
        <v>1722</v>
      </c>
      <c r="Q14" s="52">
        <v>1922</v>
      </c>
      <c r="R14" s="52">
        <v>2033</v>
      </c>
      <c r="S14" s="52">
        <v>2163</v>
      </c>
      <c r="T14" s="52">
        <v>2218</v>
      </c>
      <c r="U14" s="52">
        <v>2204</v>
      </c>
      <c r="V14" s="52">
        <v>2193</v>
      </c>
      <c r="W14" s="52">
        <v>2218</v>
      </c>
      <c r="X14" s="52">
        <v>3457</v>
      </c>
      <c r="Y14" s="52">
        <v>3658</v>
      </c>
      <c r="DA14" s="63" t="s">
        <v>1117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517</v>
      </c>
      <c r="C16" s="52">
        <v>524</v>
      </c>
      <c r="D16" s="52">
        <v>547</v>
      </c>
      <c r="E16" s="52">
        <v>571</v>
      </c>
      <c r="F16" s="52">
        <v>611</v>
      </c>
      <c r="G16" s="52">
        <v>654</v>
      </c>
      <c r="H16" s="52">
        <v>728</v>
      </c>
      <c r="I16" s="52">
        <v>788</v>
      </c>
      <c r="J16" s="52">
        <v>822</v>
      </c>
      <c r="K16" s="52">
        <v>874</v>
      </c>
      <c r="L16" s="52">
        <v>904</v>
      </c>
      <c r="M16" s="52">
        <v>946</v>
      </c>
      <c r="N16" s="52">
        <v>978</v>
      </c>
      <c r="O16" s="52">
        <v>979</v>
      </c>
      <c r="P16" s="52">
        <v>984</v>
      </c>
      <c r="Q16" s="52">
        <v>984</v>
      </c>
      <c r="R16" s="52">
        <v>987</v>
      </c>
      <c r="S16" s="52">
        <v>979</v>
      </c>
      <c r="T16" s="52">
        <v>957</v>
      </c>
      <c r="U16" s="52">
        <v>946</v>
      </c>
      <c r="V16" s="52">
        <v>913</v>
      </c>
      <c r="W16" s="52">
        <v>903</v>
      </c>
      <c r="X16" s="52">
        <v>911</v>
      </c>
      <c r="Y16" s="52">
        <v>944</v>
      </c>
      <c r="DA16" s="63" t="s">
        <v>1118</v>
      </c>
    </row>
    <row r="17" spans="1:105" ht="12" customHeight="1" x14ac:dyDescent="0.25">
      <c r="A17" s="109" t="s">
        <v>120</v>
      </c>
      <c r="B17" s="36">
        <v>13410</v>
      </c>
      <c r="C17" s="36">
        <v>13101</v>
      </c>
      <c r="D17" s="36">
        <v>12852</v>
      </c>
      <c r="E17" s="36">
        <v>12821</v>
      </c>
      <c r="F17" s="36">
        <v>12759</v>
      </c>
      <c r="G17" s="36">
        <v>12682</v>
      </c>
      <c r="H17" s="36">
        <v>12718</v>
      </c>
      <c r="I17" s="36">
        <v>12552</v>
      </c>
      <c r="J17" s="36">
        <v>12298</v>
      </c>
      <c r="K17" s="36">
        <v>12165</v>
      </c>
      <c r="L17" s="36">
        <v>12068</v>
      </c>
      <c r="M17" s="36">
        <v>12196</v>
      </c>
      <c r="N17" s="36">
        <v>12356</v>
      </c>
      <c r="O17" s="36">
        <v>12323</v>
      </c>
      <c r="P17" s="36">
        <v>12256</v>
      </c>
      <c r="Q17" s="36">
        <v>12373</v>
      </c>
      <c r="R17" s="36">
        <v>12391</v>
      </c>
      <c r="S17" s="36">
        <v>12274</v>
      </c>
      <c r="T17" s="36">
        <v>12363</v>
      </c>
      <c r="U17" s="36">
        <v>12403</v>
      </c>
      <c r="V17" s="36">
        <v>12398</v>
      </c>
      <c r="W17" s="36">
        <v>12356</v>
      </c>
      <c r="X17" s="36">
        <v>12335</v>
      </c>
      <c r="Y17" s="36">
        <v>12400</v>
      </c>
      <c r="DA17" s="60" t="s">
        <v>1119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1196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209</v>
      </c>
      <c r="B21" s="52"/>
      <c r="C21" s="52">
        <v>1088</v>
      </c>
      <c r="D21" s="52">
        <v>1088</v>
      </c>
      <c r="E21" s="52">
        <v>1090</v>
      </c>
      <c r="F21" s="52">
        <v>1093</v>
      </c>
      <c r="G21" s="52">
        <v>1101</v>
      </c>
      <c r="H21" s="52">
        <v>1116</v>
      </c>
      <c r="I21" s="52">
        <v>1133</v>
      </c>
      <c r="J21" s="52">
        <v>1163</v>
      </c>
      <c r="K21" s="52">
        <v>1206</v>
      </c>
      <c r="L21" s="52">
        <v>1257</v>
      </c>
      <c r="M21" s="52">
        <v>1320</v>
      </c>
      <c r="N21" s="52">
        <v>1401</v>
      </c>
      <c r="O21" s="52">
        <v>1282</v>
      </c>
      <c r="P21" s="52">
        <v>528</v>
      </c>
      <c r="Q21" s="52">
        <v>670</v>
      </c>
      <c r="R21" s="52">
        <v>826</v>
      </c>
      <c r="S21" s="52">
        <v>1015</v>
      </c>
      <c r="T21" s="52">
        <v>1066</v>
      </c>
      <c r="U21" s="52">
        <v>1110</v>
      </c>
      <c r="V21" s="52">
        <v>1111</v>
      </c>
      <c r="W21" s="52">
        <v>1123</v>
      </c>
      <c r="X21" s="52">
        <v>1132</v>
      </c>
      <c r="Y21" s="52">
        <v>1103</v>
      </c>
      <c r="DA21" s="63" t="s">
        <v>1197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16</v>
      </c>
      <c r="D23" s="52">
        <v>16</v>
      </c>
      <c r="E23" s="52">
        <v>16</v>
      </c>
      <c r="F23" s="52">
        <v>17</v>
      </c>
      <c r="G23" s="52">
        <v>19</v>
      </c>
      <c r="H23" s="52">
        <v>20</v>
      </c>
      <c r="I23" s="52">
        <v>14</v>
      </c>
      <c r="J23" s="52">
        <v>16</v>
      </c>
      <c r="K23" s="52">
        <v>25</v>
      </c>
      <c r="L23" s="52">
        <v>23</v>
      </c>
      <c r="M23" s="52">
        <v>29</v>
      </c>
      <c r="N23" s="52">
        <v>34</v>
      </c>
      <c r="O23" s="52">
        <v>43</v>
      </c>
      <c r="P23" s="52">
        <v>39</v>
      </c>
      <c r="Q23" s="52">
        <v>40</v>
      </c>
      <c r="R23" s="52">
        <v>39</v>
      </c>
      <c r="S23" s="52">
        <v>39</v>
      </c>
      <c r="T23" s="52">
        <v>47</v>
      </c>
      <c r="U23" s="52">
        <v>48</v>
      </c>
      <c r="V23" s="52">
        <v>56</v>
      </c>
      <c r="W23" s="52">
        <v>57</v>
      </c>
      <c r="X23" s="52">
        <v>51</v>
      </c>
      <c r="Y23" s="52">
        <v>52</v>
      </c>
      <c r="DA23" s="63" t="s">
        <v>1198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128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X25" s="52">
        <v>0</v>
      </c>
      <c r="Y25" s="52">
        <v>0</v>
      </c>
      <c r="DA25" s="63" t="s">
        <v>1199</v>
      </c>
    </row>
    <row r="26" spans="1:105" ht="12" customHeight="1" x14ac:dyDescent="0.25">
      <c r="A26" s="97" t="s">
        <v>127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DA26" s="63" t="s">
        <v>1200</v>
      </c>
    </row>
    <row r="27" spans="1:105" ht="12" customHeight="1" x14ac:dyDescent="0.25">
      <c r="A27" s="97" t="s">
        <v>122</v>
      </c>
      <c r="B27" s="52"/>
      <c r="C27" s="52">
        <v>2169</v>
      </c>
      <c r="D27" s="52">
        <v>2174</v>
      </c>
      <c r="E27" s="52">
        <v>2197</v>
      </c>
      <c r="F27" s="52">
        <v>2267</v>
      </c>
      <c r="G27" s="52">
        <v>2405</v>
      </c>
      <c r="H27" s="52">
        <v>2634</v>
      </c>
      <c r="I27" s="52">
        <v>1690</v>
      </c>
      <c r="J27" s="52">
        <v>1666</v>
      </c>
      <c r="K27" s="52">
        <v>1995</v>
      </c>
      <c r="L27" s="52">
        <v>2115</v>
      </c>
      <c r="M27" s="52">
        <v>2225</v>
      </c>
      <c r="N27" s="52">
        <v>2301</v>
      </c>
      <c r="O27" s="52">
        <v>2154</v>
      </c>
      <c r="P27" s="52">
        <v>1426</v>
      </c>
      <c r="Q27" s="52">
        <v>1493</v>
      </c>
      <c r="R27" s="52">
        <v>1661</v>
      </c>
      <c r="S27" s="52">
        <v>1869</v>
      </c>
      <c r="T27" s="52">
        <v>2035</v>
      </c>
      <c r="U27" s="52">
        <v>2074</v>
      </c>
      <c r="V27" s="52">
        <v>1939</v>
      </c>
      <c r="W27" s="52">
        <v>1659</v>
      </c>
      <c r="X27" s="52">
        <v>1518</v>
      </c>
      <c r="Y27" s="52">
        <v>1612</v>
      </c>
      <c r="DA27" s="63" t="s">
        <v>1201</v>
      </c>
    </row>
    <row r="28" spans="1:105" ht="12" customHeight="1" x14ac:dyDescent="0.25">
      <c r="A28" s="97" t="s">
        <v>121</v>
      </c>
      <c r="B28" s="52"/>
      <c r="C28" s="52">
        <v>7</v>
      </c>
      <c r="D28" s="52">
        <v>6</v>
      </c>
      <c r="E28" s="52">
        <v>8</v>
      </c>
      <c r="F28" s="52">
        <v>9</v>
      </c>
      <c r="G28" s="52">
        <v>14</v>
      </c>
      <c r="H28" s="52">
        <v>21</v>
      </c>
      <c r="I28" s="52">
        <v>25</v>
      </c>
      <c r="J28" s="52">
        <v>44</v>
      </c>
      <c r="K28" s="52">
        <v>53</v>
      </c>
      <c r="L28" s="52">
        <v>54</v>
      </c>
      <c r="M28" s="52">
        <v>71</v>
      </c>
      <c r="N28" s="52">
        <v>85</v>
      </c>
      <c r="O28" s="52">
        <v>131</v>
      </c>
      <c r="P28" s="52">
        <v>162</v>
      </c>
      <c r="Q28" s="52">
        <v>236</v>
      </c>
      <c r="R28" s="52">
        <v>282</v>
      </c>
      <c r="S28" s="52">
        <v>341</v>
      </c>
      <c r="T28" s="52">
        <v>270</v>
      </c>
      <c r="U28" s="52">
        <v>283</v>
      </c>
      <c r="V28" s="52">
        <v>282</v>
      </c>
      <c r="W28" s="52">
        <v>342</v>
      </c>
      <c r="X28" s="52">
        <v>360</v>
      </c>
      <c r="Y28" s="52">
        <v>395</v>
      </c>
      <c r="DA28" s="63" t="s">
        <v>1202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81</v>
      </c>
      <c r="D30" s="52">
        <v>81</v>
      </c>
      <c r="E30" s="52">
        <v>81</v>
      </c>
      <c r="F30" s="52">
        <v>86</v>
      </c>
      <c r="G30" s="52">
        <v>94</v>
      </c>
      <c r="H30" s="52">
        <v>104</v>
      </c>
      <c r="I30" s="52">
        <v>73</v>
      </c>
      <c r="J30" s="52">
        <v>87</v>
      </c>
      <c r="K30" s="52">
        <v>108</v>
      </c>
      <c r="L30" s="52">
        <v>116</v>
      </c>
      <c r="M30" s="52">
        <v>130</v>
      </c>
      <c r="N30" s="52">
        <v>150</v>
      </c>
      <c r="O30" s="52">
        <v>155</v>
      </c>
      <c r="P30" s="52">
        <v>115</v>
      </c>
      <c r="Q30" s="52">
        <v>137</v>
      </c>
      <c r="R30" s="52">
        <v>148</v>
      </c>
      <c r="S30" s="52">
        <v>155</v>
      </c>
      <c r="T30" s="52">
        <v>166</v>
      </c>
      <c r="U30" s="52">
        <v>165</v>
      </c>
      <c r="V30" s="52">
        <v>166</v>
      </c>
      <c r="W30" s="52">
        <v>137</v>
      </c>
      <c r="X30" s="52">
        <v>140</v>
      </c>
      <c r="Y30" s="52">
        <v>138</v>
      </c>
      <c r="DA30" s="63" t="s">
        <v>1203</v>
      </c>
    </row>
    <row r="31" spans="1:105" ht="12" customHeight="1" x14ac:dyDescent="0.25">
      <c r="A31" s="109" t="s">
        <v>120</v>
      </c>
      <c r="B31" s="36"/>
      <c r="C31" s="36">
        <v>2095</v>
      </c>
      <c r="D31" s="36">
        <v>2099</v>
      </c>
      <c r="E31" s="36">
        <v>2124</v>
      </c>
      <c r="F31" s="36">
        <v>2190</v>
      </c>
      <c r="G31" s="36">
        <v>2327</v>
      </c>
      <c r="H31" s="36">
        <v>2549</v>
      </c>
      <c r="I31" s="36">
        <v>1638</v>
      </c>
      <c r="J31" s="36">
        <v>1625</v>
      </c>
      <c r="K31" s="36">
        <v>1937</v>
      </c>
      <c r="L31" s="36">
        <v>2054</v>
      </c>
      <c r="M31" s="36">
        <v>2168</v>
      </c>
      <c r="N31" s="36">
        <v>2238</v>
      </c>
      <c r="O31" s="36">
        <v>2134</v>
      </c>
      <c r="P31" s="36">
        <v>1468</v>
      </c>
      <c r="Q31" s="36">
        <v>1592</v>
      </c>
      <c r="R31" s="36">
        <v>1788</v>
      </c>
      <c r="S31" s="36">
        <v>2057</v>
      </c>
      <c r="T31" s="36">
        <v>2139</v>
      </c>
      <c r="U31" s="36">
        <v>2184</v>
      </c>
      <c r="V31" s="36">
        <v>2052</v>
      </c>
      <c r="W31" s="36">
        <v>1877</v>
      </c>
      <c r="X31" s="36">
        <v>1745</v>
      </c>
      <c r="Y31" s="36">
        <v>1860</v>
      </c>
      <c r="DA31" s="60" t="s">
        <v>1204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1283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209</v>
      </c>
      <c r="B35" s="52"/>
      <c r="C35" s="52">
        <v>786</v>
      </c>
      <c r="D35" s="52">
        <v>862</v>
      </c>
      <c r="E35" s="52">
        <v>1083</v>
      </c>
      <c r="F35" s="52">
        <v>1071</v>
      </c>
      <c r="G35" s="52">
        <v>1067</v>
      </c>
      <c r="H35" s="52">
        <v>1226</v>
      </c>
      <c r="I35" s="52">
        <v>1027</v>
      </c>
      <c r="J35" s="52">
        <v>943</v>
      </c>
      <c r="K35" s="52">
        <v>1125</v>
      </c>
      <c r="L35" s="52">
        <v>1190</v>
      </c>
      <c r="M35" s="52">
        <v>1490</v>
      </c>
      <c r="N35" s="52">
        <v>1593</v>
      </c>
      <c r="O35" s="52">
        <v>1250</v>
      </c>
      <c r="P35" s="52">
        <v>466</v>
      </c>
      <c r="Q35" s="52">
        <v>787</v>
      </c>
      <c r="R35" s="52">
        <v>847</v>
      </c>
      <c r="S35" s="52">
        <v>890</v>
      </c>
      <c r="T35" s="52">
        <v>1133</v>
      </c>
      <c r="U35" s="52">
        <v>1139</v>
      </c>
      <c r="V35" s="52">
        <v>1073</v>
      </c>
      <c r="W35" s="52">
        <v>1071</v>
      </c>
      <c r="X35" s="52">
        <v>1119</v>
      </c>
      <c r="Y35" s="52">
        <v>1201</v>
      </c>
      <c r="DA35" s="63" t="s">
        <v>1284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25</v>
      </c>
      <c r="D37" s="52">
        <v>19</v>
      </c>
      <c r="E37" s="52">
        <v>16</v>
      </c>
      <c r="F37" s="52">
        <v>20</v>
      </c>
      <c r="G37" s="52">
        <v>39</v>
      </c>
      <c r="H37" s="52">
        <v>48</v>
      </c>
      <c r="I37" s="52">
        <v>41</v>
      </c>
      <c r="J37" s="52">
        <v>39</v>
      </c>
      <c r="K37" s="52">
        <v>31</v>
      </c>
      <c r="L37" s="52">
        <v>42</v>
      </c>
      <c r="M37" s="52">
        <v>32</v>
      </c>
      <c r="N37" s="52">
        <v>54</v>
      </c>
      <c r="O37" s="52">
        <v>74</v>
      </c>
      <c r="P37" s="52">
        <v>57</v>
      </c>
      <c r="Q37" s="52">
        <v>33</v>
      </c>
      <c r="R37" s="52">
        <v>39</v>
      </c>
      <c r="S37" s="52">
        <v>47</v>
      </c>
      <c r="T37" s="52">
        <v>41</v>
      </c>
      <c r="U37" s="52">
        <v>137</v>
      </c>
      <c r="V37" s="52">
        <v>184</v>
      </c>
      <c r="W37" s="52">
        <v>151</v>
      </c>
      <c r="X37" s="52">
        <v>126</v>
      </c>
      <c r="Y37" s="52">
        <v>128</v>
      </c>
      <c r="DA37" s="63" t="s">
        <v>1285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128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X39" s="52">
        <v>0</v>
      </c>
      <c r="Y39" s="52">
        <v>0</v>
      </c>
      <c r="DA39" s="63" t="s">
        <v>1286</v>
      </c>
    </row>
    <row r="40" spans="1:105" ht="12" customHeight="1" x14ac:dyDescent="0.25">
      <c r="A40" s="97" t="s">
        <v>127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1287</v>
      </c>
    </row>
    <row r="41" spans="1:105" ht="12" customHeight="1" x14ac:dyDescent="0.25">
      <c r="A41" s="97" t="s">
        <v>122</v>
      </c>
      <c r="B41" s="52"/>
      <c r="C41" s="52">
        <v>1809</v>
      </c>
      <c r="D41" s="52">
        <v>1924</v>
      </c>
      <c r="E41" s="52">
        <v>2103</v>
      </c>
      <c r="F41" s="52">
        <v>2243</v>
      </c>
      <c r="G41" s="52">
        <v>2366</v>
      </c>
      <c r="H41" s="52">
        <v>2685</v>
      </c>
      <c r="I41" s="52">
        <v>1448</v>
      </c>
      <c r="J41" s="52">
        <v>1325</v>
      </c>
      <c r="K41" s="52">
        <v>1463</v>
      </c>
      <c r="L41" s="52">
        <v>1857</v>
      </c>
      <c r="M41" s="52">
        <v>2196</v>
      </c>
      <c r="N41" s="52">
        <v>2444</v>
      </c>
      <c r="O41" s="52">
        <v>1944</v>
      </c>
      <c r="P41" s="52">
        <v>1245</v>
      </c>
      <c r="Q41" s="52">
        <v>1410</v>
      </c>
      <c r="R41" s="52">
        <v>1571</v>
      </c>
      <c r="S41" s="52">
        <v>1614</v>
      </c>
      <c r="T41" s="52">
        <v>2047</v>
      </c>
      <c r="U41" s="52">
        <v>2117</v>
      </c>
      <c r="V41" s="52">
        <v>1912</v>
      </c>
      <c r="W41" s="52">
        <v>1582</v>
      </c>
      <c r="X41" s="52">
        <v>266</v>
      </c>
      <c r="Y41" s="52">
        <v>1509</v>
      </c>
      <c r="DA41" s="63" t="s">
        <v>1288</v>
      </c>
    </row>
    <row r="42" spans="1:105" ht="12" customHeight="1" x14ac:dyDescent="0.25">
      <c r="A42" s="97" t="s">
        <v>121</v>
      </c>
      <c r="B42" s="52"/>
      <c r="C42" s="52">
        <v>65</v>
      </c>
      <c r="D42" s="52">
        <v>30</v>
      </c>
      <c r="E42" s="52">
        <v>95</v>
      </c>
      <c r="F42" s="52">
        <v>11</v>
      </c>
      <c r="G42" s="52">
        <v>19</v>
      </c>
      <c r="H42" s="52">
        <v>80</v>
      </c>
      <c r="I42" s="52">
        <v>161</v>
      </c>
      <c r="J42" s="52">
        <v>165</v>
      </c>
      <c r="K42" s="52">
        <v>504</v>
      </c>
      <c r="L42" s="52">
        <v>245</v>
      </c>
      <c r="M42" s="52">
        <v>270</v>
      </c>
      <c r="N42" s="52">
        <v>134</v>
      </c>
      <c r="O42" s="52">
        <v>309</v>
      </c>
      <c r="P42" s="52">
        <v>281</v>
      </c>
      <c r="Q42" s="52">
        <v>436</v>
      </c>
      <c r="R42" s="52">
        <v>393</v>
      </c>
      <c r="S42" s="52">
        <v>471</v>
      </c>
      <c r="T42" s="52">
        <v>325</v>
      </c>
      <c r="U42" s="52">
        <v>269</v>
      </c>
      <c r="V42" s="52">
        <v>271</v>
      </c>
      <c r="W42" s="52">
        <v>367</v>
      </c>
      <c r="X42" s="52">
        <v>1599</v>
      </c>
      <c r="Y42" s="52">
        <v>596</v>
      </c>
      <c r="DA42" s="63" t="s">
        <v>1289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88</v>
      </c>
      <c r="D44" s="52">
        <v>104</v>
      </c>
      <c r="E44" s="52">
        <v>105</v>
      </c>
      <c r="F44" s="52">
        <v>126</v>
      </c>
      <c r="G44" s="52">
        <v>137</v>
      </c>
      <c r="H44" s="52">
        <v>178</v>
      </c>
      <c r="I44" s="52">
        <v>133</v>
      </c>
      <c r="J44" s="52">
        <v>121</v>
      </c>
      <c r="K44" s="52">
        <v>160</v>
      </c>
      <c r="L44" s="52">
        <v>146</v>
      </c>
      <c r="M44" s="52">
        <v>172</v>
      </c>
      <c r="N44" s="52">
        <v>182</v>
      </c>
      <c r="O44" s="52">
        <v>156</v>
      </c>
      <c r="P44" s="52">
        <v>120</v>
      </c>
      <c r="Q44" s="52">
        <v>137</v>
      </c>
      <c r="R44" s="52">
        <v>151</v>
      </c>
      <c r="S44" s="52">
        <v>147</v>
      </c>
      <c r="T44" s="52">
        <v>144</v>
      </c>
      <c r="U44" s="52">
        <v>154</v>
      </c>
      <c r="V44" s="52">
        <v>133</v>
      </c>
      <c r="W44" s="52">
        <v>127</v>
      </c>
      <c r="X44" s="52">
        <v>148</v>
      </c>
      <c r="Y44" s="52">
        <v>171</v>
      </c>
      <c r="DA44" s="63" t="s">
        <v>1290</v>
      </c>
    </row>
    <row r="45" spans="1:105" ht="12" customHeight="1" x14ac:dyDescent="0.25">
      <c r="A45" s="109" t="s">
        <v>120</v>
      </c>
      <c r="B45" s="36"/>
      <c r="C45" s="36">
        <v>1786</v>
      </c>
      <c r="D45" s="36">
        <v>1850</v>
      </c>
      <c r="E45" s="36">
        <v>2093</v>
      </c>
      <c r="F45" s="36">
        <v>2128</v>
      </c>
      <c r="G45" s="36">
        <v>2250</v>
      </c>
      <c r="H45" s="36">
        <v>2585</v>
      </c>
      <c r="I45" s="36">
        <v>1472</v>
      </c>
      <c r="J45" s="36">
        <v>1371</v>
      </c>
      <c r="K45" s="36">
        <v>1804</v>
      </c>
      <c r="L45" s="36">
        <v>1957</v>
      </c>
      <c r="M45" s="36">
        <v>2296</v>
      </c>
      <c r="N45" s="36">
        <v>2398</v>
      </c>
      <c r="O45" s="36">
        <v>2101</v>
      </c>
      <c r="P45" s="36">
        <v>1401</v>
      </c>
      <c r="Q45" s="36">
        <v>1709</v>
      </c>
      <c r="R45" s="36">
        <v>1806</v>
      </c>
      <c r="S45" s="36">
        <v>1940</v>
      </c>
      <c r="T45" s="36">
        <v>2228</v>
      </c>
      <c r="U45" s="36">
        <v>2224</v>
      </c>
      <c r="V45" s="36">
        <v>2047</v>
      </c>
      <c r="W45" s="36">
        <v>1835</v>
      </c>
      <c r="X45" s="36">
        <v>1724</v>
      </c>
      <c r="Y45" s="36">
        <v>1925</v>
      </c>
      <c r="DA45" s="60" t="s">
        <v>1291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1370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209</v>
      </c>
      <c r="B49" s="52"/>
      <c r="C49" s="52">
        <v>268</v>
      </c>
      <c r="D49" s="52">
        <v>306</v>
      </c>
      <c r="E49" s="52">
        <v>373</v>
      </c>
      <c r="F49" s="52">
        <v>282</v>
      </c>
      <c r="G49" s="52">
        <v>335</v>
      </c>
      <c r="H49" s="52">
        <v>445</v>
      </c>
      <c r="I49" s="52">
        <v>397</v>
      </c>
      <c r="J49" s="52">
        <v>365</v>
      </c>
      <c r="K49" s="52">
        <v>449</v>
      </c>
      <c r="L49" s="52">
        <v>424</v>
      </c>
      <c r="M49" s="52">
        <v>574</v>
      </c>
      <c r="N49" s="52">
        <v>424</v>
      </c>
      <c r="O49" s="52">
        <v>352</v>
      </c>
      <c r="P49" s="52">
        <v>235</v>
      </c>
      <c r="Q49" s="52">
        <v>355</v>
      </c>
      <c r="R49" s="52">
        <v>305</v>
      </c>
      <c r="S49" s="52">
        <v>269</v>
      </c>
      <c r="T49" s="52">
        <v>366</v>
      </c>
      <c r="U49" s="52">
        <v>379</v>
      </c>
      <c r="V49" s="52">
        <v>343</v>
      </c>
      <c r="W49" s="52">
        <v>401</v>
      </c>
      <c r="X49" s="52">
        <v>429</v>
      </c>
      <c r="Y49" s="52">
        <v>456</v>
      </c>
      <c r="DA49" s="63" t="s">
        <v>1371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5</v>
      </c>
      <c r="D51" s="52">
        <v>2</v>
      </c>
      <c r="E51" s="52">
        <v>3</v>
      </c>
      <c r="F51" s="52">
        <v>2</v>
      </c>
      <c r="G51" s="52">
        <v>14</v>
      </c>
      <c r="H51" s="52">
        <v>23</v>
      </c>
      <c r="I51" s="52">
        <v>15</v>
      </c>
      <c r="J51" s="52">
        <v>12</v>
      </c>
      <c r="K51" s="52">
        <v>3</v>
      </c>
      <c r="L51" s="52">
        <v>11</v>
      </c>
      <c r="M51" s="52">
        <v>3</v>
      </c>
      <c r="N51" s="52">
        <v>13</v>
      </c>
      <c r="O51" s="52">
        <v>18</v>
      </c>
      <c r="P51" s="52">
        <v>9</v>
      </c>
      <c r="Q51" s="52">
        <v>6</v>
      </c>
      <c r="R51" s="52">
        <v>9</v>
      </c>
      <c r="S51" s="52">
        <v>8</v>
      </c>
      <c r="T51" s="52">
        <v>5</v>
      </c>
      <c r="U51" s="52">
        <v>47</v>
      </c>
      <c r="V51" s="52">
        <v>57</v>
      </c>
      <c r="W51" s="52">
        <v>41</v>
      </c>
      <c r="X51" s="52">
        <v>36</v>
      </c>
      <c r="Y51" s="52">
        <v>48</v>
      </c>
      <c r="DA51" s="63" t="s">
        <v>1372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128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X53" s="52">
        <v>0</v>
      </c>
      <c r="Y53" s="52">
        <v>0</v>
      </c>
      <c r="DA53" s="63" t="s">
        <v>1373</v>
      </c>
    </row>
    <row r="54" spans="1:105" ht="12" customHeight="1" x14ac:dyDescent="0.25">
      <c r="A54" s="108" t="s">
        <v>127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1374</v>
      </c>
    </row>
    <row r="55" spans="1:105" ht="12" customHeight="1" x14ac:dyDescent="0.25">
      <c r="A55" s="108" t="s">
        <v>122</v>
      </c>
      <c r="B55" s="52"/>
      <c r="C55" s="52">
        <v>259</v>
      </c>
      <c r="D55" s="52">
        <v>301</v>
      </c>
      <c r="E55" s="52">
        <v>357</v>
      </c>
      <c r="F55" s="52">
        <v>281</v>
      </c>
      <c r="G55" s="52">
        <v>332</v>
      </c>
      <c r="H55" s="52">
        <v>432</v>
      </c>
      <c r="I55" s="52">
        <v>357</v>
      </c>
      <c r="J55" s="52">
        <v>324</v>
      </c>
      <c r="K55" s="52">
        <v>333</v>
      </c>
      <c r="L55" s="52">
        <v>374</v>
      </c>
      <c r="M55" s="52">
        <v>511</v>
      </c>
      <c r="N55" s="52">
        <v>402</v>
      </c>
      <c r="O55" s="52">
        <v>303</v>
      </c>
      <c r="P55" s="52">
        <v>191</v>
      </c>
      <c r="Q55" s="52">
        <v>270</v>
      </c>
      <c r="R55" s="52">
        <v>243</v>
      </c>
      <c r="S55" s="52">
        <v>207</v>
      </c>
      <c r="T55" s="52">
        <v>315</v>
      </c>
      <c r="U55" s="52">
        <v>335</v>
      </c>
      <c r="V55" s="52">
        <v>300</v>
      </c>
      <c r="W55" s="52">
        <v>323</v>
      </c>
      <c r="X55" s="52">
        <v>63</v>
      </c>
      <c r="Y55" s="52">
        <v>325</v>
      </c>
      <c r="DA55" s="63" t="s">
        <v>1375</v>
      </c>
    </row>
    <row r="56" spans="1:105" ht="12" customHeight="1" x14ac:dyDescent="0.25">
      <c r="A56" s="108" t="s">
        <v>121</v>
      </c>
      <c r="B56" s="52"/>
      <c r="C56" s="52">
        <v>9</v>
      </c>
      <c r="D56" s="52">
        <v>5</v>
      </c>
      <c r="E56" s="52">
        <v>16</v>
      </c>
      <c r="F56" s="52">
        <v>1</v>
      </c>
      <c r="G56" s="52">
        <v>3</v>
      </c>
      <c r="H56" s="52">
        <v>13</v>
      </c>
      <c r="I56" s="52">
        <v>40</v>
      </c>
      <c r="J56" s="52">
        <v>41</v>
      </c>
      <c r="K56" s="52">
        <v>116</v>
      </c>
      <c r="L56" s="52">
        <v>50</v>
      </c>
      <c r="M56" s="52">
        <v>63</v>
      </c>
      <c r="N56" s="52">
        <v>22</v>
      </c>
      <c r="O56" s="52">
        <v>49</v>
      </c>
      <c r="P56" s="52">
        <v>44</v>
      </c>
      <c r="Q56" s="52">
        <v>85</v>
      </c>
      <c r="R56" s="52">
        <v>62</v>
      </c>
      <c r="S56" s="52">
        <v>62</v>
      </c>
      <c r="T56" s="52">
        <v>51</v>
      </c>
      <c r="U56" s="52">
        <v>44</v>
      </c>
      <c r="V56" s="52">
        <v>43</v>
      </c>
      <c r="W56" s="52">
        <v>78</v>
      </c>
      <c r="X56" s="52">
        <v>366</v>
      </c>
      <c r="Y56" s="52">
        <v>131</v>
      </c>
      <c r="DA56" s="63" t="s">
        <v>1376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13</v>
      </c>
      <c r="D58" s="52">
        <v>16</v>
      </c>
      <c r="E58" s="52">
        <v>18</v>
      </c>
      <c r="F58" s="52">
        <v>16</v>
      </c>
      <c r="G58" s="52">
        <v>19</v>
      </c>
      <c r="H58" s="52">
        <v>29</v>
      </c>
      <c r="I58" s="52">
        <v>33</v>
      </c>
      <c r="J58" s="52">
        <v>30</v>
      </c>
      <c r="K58" s="52">
        <v>36</v>
      </c>
      <c r="L58" s="52">
        <v>30</v>
      </c>
      <c r="M58" s="52">
        <v>40</v>
      </c>
      <c r="N58" s="52">
        <v>30</v>
      </c>
      <c r="O58" s="52">
        <v>25</v>
      </c>
      <c r="P58" s="52">
        <v>19</v>
      </c>
      <c r="Q58" s="52">
        <v>27</v>
      </c>
      <c r="R58" s="52">
        <v>24</v>
      </c>
      <c r="S58" s="52">
        <v>20</v>
      </c>
      <c r="T58" s="52">
        <v>23</v>
      </c>
      <c r="U58" s="52">
        <v>26</v>
      </c>
      <c r="V58" s="52">
        <v>22</v>
      </c>
      <c r="W58" s="52">
        <v>28</v>
      </c>
      <c r="X58" s="52">
        <v>37</v>
      </c>
      <c r="Y58" s="52">
        <v>39</v>
      </c>
      <c r="DA58" s="63" t="s">
        <v>1377</v>
      </c>
    </row>
    <row r="59" spans="1:105" ht="12" customHeight="1" x14ac:dyDescent="0.25">
      <c r="A59" s="115" t="s">
        <v>120</v>
      </c>
      <c r="B59" s="36"/>
      <c r="C59" s="36">
        <v>255</v>
      </c>
      <c r="D59" s="36">
        <v>290</v>
      </c>
      <c r="E59" s="36">
        <v>355</v>
      </c>
      <c r="F59" s="36">
        <v>266</v>
      </c>
      <c r="G59" s="36">
        <v>316</v>
      </c>
      <c r="H59" s="36">
        <v>416</v>
      </c>
      <c r="I59" s="36">
        <v>364</v>
      </c>
      <c r="J59" s="36">
        <v>335</v>
      </c>
      <c r="K59" s="36">
        <v>413</v>
      </c>
      <c r="L59" s="36">
        <v>394</v>
      </c>
      <c r="M59" s="36">
        <v>534</v>
      </c>
      <c r="N59" s="36">
        <v>394</v>
      </c>
      <c r="O59" s="36">
        <v>327</v>
      </c>
      <c r="P59" s="36">
        <v>216</v>
      </c>
      <c r="Q59" s="36">
        <v>328</v>
      </c>
      <c r="R59" s="36">
        <v>281</v>
      </c>
      <c r="S59" s="36">
        <v>249</v>
      </c>
      <c r="T59" s="36">
        <v>343</v>
      </c>
      <c r="U59" s="36">
        <v>353</v>
      </c>
      <c r="V59" s="36">
        <v>321</v>
      </c>
      <c r="W59" s="36">
        <v>373</v>
      </c>
      <c r="X59" s="36">
        <v>392</v>
      </c>
      <c r="Y59" s="36">
        <v>417</v>
      </c>
      <c r="DA59" s="60" t="s">
        <v>1378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1457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209</v>
      </c>
      <c r="B63" s="52"/>
      <c r="C63" s="52">
        <v>518</v>
      </c>
      <c r="D63" s="52">
        <v>556</v>
      </c>
      <c r="E63" s="52">
        <v>710</v>
      </c>
      <c r="F63" s="52">
        <v>789</v>
      </c>
      <c r="G63" s="52">
        <v>732</v>
      </c>
      <c r="H63" s="52">
        <v>781</v>
      </c>
      <c r="I63" s="52">
        <v>630</v>
      </c>
      <c r="J63" s="52">
        <v>578</v>
      </c>
      <c r="K63" s="52">
        <v>676</v>
      </c>
      <c r="L63" s="52">
        <v>766</v>
      </c>
      <c r="M63" s="52">
        <v>916</v>
      </c>
      <c r="N63" s="52">
        <v>1169</v>
      </c>
      <c r="O63" s="52">
        <v>898</v>
      </c>
      <c r="P63" s="52">
        <v>231</v>
      </c>
      <c r="Q63" s="52">
        <v>432</v>
      </c>
      <c r="R63" s="52">
        <v>542</v>
      </c>
      <c r="S63" s="52">
        <v>621</v>
      </c>
      <c r="T63" s="52">
        <v>767</v>
      </c>
      <c r="U63" s="52">
        <v>760</v>
      </c>
      <c r="V63" s="52">
        <v>730</v>
      </c>
      <c r="W63" s="52">
        <v>670</v>
      </c>
      <c r="X63" s="52">
        <v>690</v>
      </c>
      <c r="Y63" s="52">
        <v>745</v>
      </c>
      <c r="DA63" s="63" t="s">
        <v>1458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20</v>
      </c>
      <c r="D65" s="52">
        <v>17</v>
      </c>
      <c r="E65" s="52">
        <v>13</v>
      </c>
      <c r="F65" s="52">
        <v>18</v>
      </c>
      <c r="G65" s="52">
        <v>25</v>
      </c>
      <c r="H65" s="52">
        <v>25</v>
      </c>
      <c r="I65" s="52">
        <v>26</v>
      </c>
      <c r="J65" s="52">
        <v>27</v>
      </c>
      <c r="K65" s="52">
        <v>28</v>
      </c>
      <c r="L65" s="52">
        <v>31</v>
      </c>
      <c r="M65" s="52">
        <v>29</v>
      </c>
      <c r="N65" s="52">
        <v>41</v>
      </c>
      <c r="O65" s="52">
        <v>56</v>
      </c>
      <c r="P65" s="52">
        <v>48</v>
      </c>
      <c r="Q65" s="52">
        <v>27</v>
      </c>
      <c r="R65" s="52">
        <v>30</v>
      </c>
      <c r="S65" s="52">
        <v>39</v>
      </c>
      <c r="T65" s="52">
        <v>36</v>
      </c>
      <c r="U65" s="52">
        <v>90</v>
      </c>
      <c r="V65" s="52">
        <v>127</v>
      </c>
      <c r="W65" s="52">
        <v>110</v>
      </c>
      <c r="X65" s="52">
        <v>90</v>
      </c>
      <c r="Y65" s="52">
        <v>80</v>
      </c>
      <c r="DA65" s="63" t="s">
        <v>1459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128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:Y67" si="2">W39-W53</f>
        <v>0</v>
      </c>
      <c r="X67" s="52">
        <f t="shared" si="2"/>
        <v>0</v>
      </c>
      <c r="Y67" s="52">
        <f t="shared" si="2"/>
        <v>0</v>
      </c>
      <c r="DA67" s="63" t="s">
        <v>1460</v>
      </c>
    </row>
    <row r="68" spans="1:105" ht="12" customHeight="1" x14ac:dyDescent="0.25">
      <c r="A68" s="108" t="s">
        <v>127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:Y68" si="5">W40-W54</f>
        <v>0</v>
      </c>
      <c r="X68" s="52">
        <f t="shared" si="5"/>
        <v>0</v>
      </c>
      <c r="Y68" s="52">
        <f t="shared" si="5"/>
        <v>0</v>
      </c>
      <c r="DA68" s="63" t="s">
        <v>1461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1550</v>
      </c>
      <c r="D69" s="52">
        <f t="shared" si="6"/>
        <v>1623</v>
      </c>
      <c r="E69" s="52">
        <f t="shared" si="6"/>
        <v>1746</v>
      </c>
      <c r="F69" s="52">
        <f t="shared" si="6"/>
        <v>1962</v>
      </c>
      <c r="G69" s="52">
        <f t="shared" si="6"/>
        <v>2034</v>
      </c>
      <c r="H69" s="52">
        <f t="shared" si="6"/>
        <v>2253</v>
      </c>
      <c r="I69" s="52">
        <f t="shared" si="6"/>
        <v>1091</v>
      </c>
      <c r="J69" s="52">
        <f t="shared" si="6"/>
        <v>1001</v>
      </c>
      <c r="K69" s="52">
        <f t="shared" si="6"/>
        <v>1130</v>
      </c>
      <c r="L69" s="52">
        <f t="shared" si="6"/>
        <v>1483</v>
      </c>
      <c r="M69" s="52">
        <f t="shared" si="6"/>
        <v>1685</v>
      </c>
      <c r="N69" s="52">
        <f t="shared" si="6"/>
        <v>2042</v>
      </c>
      <c r="O69" s="52">
        <f t="shared" si="6"/>
        <v>1641</v>
      </c>
      <c r="P69" s="52">
        <f t="shared" si="6"/>
        <v>1054</v>
      </c>
      <c r="Q69" s="52">
        <f t="shared" si="6"/>
        <v>1140</v>
      </c>
      <c r="R69" s="52">
        <f t="shared" ref="R69:V69" si="7">R41-R55</f>
        <v>1328</v>
      </c>
      <c r="S69" s="52">
        <f t="shared" si="7"/>
        <v>1407</v>
      </c>
      <c r="T69" s="52">
        <f t="shared" si="7"/>
        <v>1732</v>
      </c>
      <c r="U69" s="52">
        <f t="shared" si="7"/>
        <v>1782</v>
      </c>
      <c r="V69" s="52">
        <f t="shared" si="7"/>
        <v>1612</v>
      </c>
      <c r="W69" s="52">
        <f t="shared" ref="W69:Y69" si="8">W41-W55</f>
        <v>1259</v>
      </c>
      <c r="X69" s="52">
        <f t="shared" si="8"/>
        <v>203</v>
      </c>
      <c r="Y69" s="52">
        <f t="shared" si="8"/>
        <v>1184</v>
      </c>
      <c r="DA69" s="63" t="s">
        <v>1462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56</v>
      </c>
      <c r="D70" s="52">
        <f t="shared" si="9"/>
        <v>25</v>
      </c>
      <c r="E70" s="52">
        <f t="shared" si="9"/>
        <v>79</v>
      </c>
      <c r="F70" s="52">
        <f t="shared" si="9"/>
        <v>10</v>
      </c>
      <c r="G70" s="52">
        <f t="shared" si="9"/>
        <v>16</v>
      </c>
      <c r="H70" s="52">
        <f t="shared" si="9"/>
        <v>67</v>
      </c>
      <c r="I70" s="52">
        <f t="shared" si="9"/>
        <v>121</v>
      </c>
      <c r="J70" s="52">
        <f t="shared" si="9"/>
        <v>124</v>
      </c>
      <c r="K70" s="52">
        <f t="shared" si="9"/>
        <v>388</v>
      </c>
      <c r="L70" s="52">
        <f t="shared" si="9"/>
        <v>195</v>
      </c>
      <c r="M70" s="52">
        <f t="shared" si="9"/>
        <v>207</v>
      </c>
      <c r="N70" s="52">
        <f t="shared" si="9"/>
        <v>112</v>
      </c>
      <c r="O70" s="52">
        <f t="shared" si="9"/>
        <v>260</v>
      </c>
      <c r="P70" s="52">
        <f t="shared" si="9"/>
        <v>237</v>
      </c>
      <c r="Q70" s="52">
        <f t="shared" si="9"/>
        <v>351</v>
      </c>
      <c r="R70" s="52">
        <f t="shared" ref="R70:V70" si="10">R42-R56</f>
        <v>331</v>
      </c>
      <c r="S70" s="52">
        <f t="shared" si="10"/>
        <v>409</v>
      </c>
      <c r="T70" s="52">
        <f t="shared" si="10"/>
        <v>274</v>
      </c>
      <c r="U70" s="52">
        <f t="shared" si="10"/>
        <v>225</v>
      </c>
      <c r="V70" s="52">
        <f t="shared" si="10"/>
        <v>228</v>
      </c>
      <c r="W70" s="52">
        <f t="shared" ref="W70:Y70" si="11">W42-W56</f>
        <v>289</v>
      </c>
      <c r="X70" s="52">
        <f t="shared" si="11"/>
        <v>1233</v>
      </c>
      <c r="Y70" s="52">
        <f t="shared" si="11"/>
        <v>465</v>
      </c>
      <c r="DA70" s="63" t="s">
        <v>1463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75</v>
      </c>
      <c r="D72" s="52">
        <v>88</v>
      </c>
      <c r="E72" s="52">
        <v>87</v>
      </c>
      <c r="F72" s="52">
        <v>110</v>
      </c>
      <c r="G72" s="52">
        <v>118</v>
      </c>
      <c r="H72" s="52">
        <v>149</v>
      </c>
      <c r="I72" s="52">
        <v>100</v>
      </c>
      <c r="J72" s="52">
        <v>91</v>
      </c>
      <c r="K72" s="52">
        <v>124</v>
      </c>
      <c r="L72" s="52">
        <v>116</v>
      </c>
      <c r="M72" s="52">
        <v>132</v>
      </c>
      <c r="N72" s="52">
        <v>152</v>
      </c>
      <c r="O72" s="52">
        <v>131</v>
      </c>
      <c r="P72" s="52">
        <v>101</v>
      </c>
      <c r="Q72" s="52">
        <v>110</v>
      </c>
      <c r="R72" s="52">
        <v>127</v>
      </c>
      <c r="S72" s="52">
        <v>127</v>
      </c>
      <c r="T72" s="52">
        <v>121</v>
      </c>
      <c r="U72" s="52">
        <v>128</v>
      </c>
      <c r="V72" s="52">
        <v>111</v>
      </c>
      <c r="W72" s="52">
        <v>99</v>
      </c>
      <c r="X72" s="52">
        <v>111</v>
      </c>
      <c r="Y72" s="52">
        <v>132</v>
      </c>
      <c r="DA72" s="63" t="s">
        <v>1464</v>
      </c>
    </row>
    <row r="73" spans="1:105" ht="12" customHeight="1" x14ac:dyDescent="0.25">
      <c r="A73" s="115" t="s">
        <v>120</v>
      </c>
      <c r="B73" s="36"/>
      <c r="C73" s="36">
        <v>1531</v>
      </c>
      <c r="D73" s="36">
        <v>1560</v>
      </c>
      <c r="E73" s="36">
        <v>1738</v>
      </c>
      <c r="F73" s="36">
        <v>1862</v>
      </c>
      <c r="G73" s="36">
        <v>1934</v>
      </c>
      <c r="H73" s="36">
        <v>2169</v>
      </c>
      <c r="I73" s="36">
        <v>1108</v>
      </c>
      <c r="J73" s="36">
        <v>1036</v>
      </c>
      <c r="K73" s="36">
        <v>1391</v>
      </c>
      <c r="L73" s="36">
        <v>1563</v>
      </c>
      <c r="M73" s="36">
        <v>1762</v>
      </c>
      <c r="N73" s="36">
        <v>2004</v>
      </c>
      <c r="O73" s="36">
        <v>1774</v>
      </c>
      <c r="P73" s="36">
        <v>1185</v>
      </c>
      <c r="Q73" s="36">
        <v>1381</v>
      </c>
      <c r="R73" s="36">
        <v>1525</v>
      </c>
      <c r="S73" s="36">
        <v>1691</v>
      </c>
      <c r="T73" s="36">
        <v>1885</v>
      </c>
      <c r="U73" s="36">
        <v>1871</v>
      </c>
      <c r="V73" s="36">
        <v>1726</v>
      </c>
      <c r="W73" s="36">
        <v>1462</v>
      </c>
      <c r="X73" s="36">
        <v>1332</v>
      </c>
      <c r="Y73" s="36">
        <v>1508</v>
      </c>
      <c r="DA73" s="60" t="s">
        <v>1465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1544</v>
      </c>
    </row>
    <row r="78" spans="1:105" ht="12.95" customHeight="1" x14ac:dyDescent="0.25">
      <c r="A78" s="127" t="s">
        <v>57</v>
      </c>
      <c r="B78" s="128">
        <f>RES_hhdet_numvin!B125</f>
        <v>0</v>
      </c>
      <c r="C78" s="128">
        <f>RES_hhdet_numvin!C125</f>
        <v>0</v>
      </c>
      <c r="D78" s="128">
        <f>RES_hhdet_numvin!D125</f>
        <v>0</v>
      </c>
      <c r="E78" s="128">
        <f>RES_hhdet_numvin!E125</f>
        <v>0</v>
      </c>
      <c r="F78" s="128">
        <f>RES_hhdet_numvin!F125</f>
        <v>0</v>
      </c>
      <c r="G78" s="128">
        <f>RES_hhdet_numvin!G125</f>
        <v>0</v>
      </c>
      <c r="H78" s="128">
        <f>RES_hhdet_numvin!H125</f>
        <v>0</v>
      </c>
      <c r="I78" s="128">
        <f>RES_hhdet_numvin!I125</f>
        <v>0</v>
      </c>
      <c r="J78" s="128">
        <f>RES_hhdet_numvin!J125</f>
        <v>0</v>
      </c>
      <c r="K78" s="128">
        <f>RES_hhdet_numvin!K125</f>
        <v>0</v>
      </c>
      <c r="L78" s="128">
        <f>RES_hhdet_numvin!L125</f>
        <v>0</v>
      </c>
      <c r="M78" s="128">
        <f>RES_hhdet_numvin!M125</f>
        <v>0</v>
      </c>
      <c r="N78" s="128">
        <f>RES_hhdet_numvin!N125</f>
        <v>0</v>
      </c>
      <c r="O78" s="128">
        <f>RES_hhdet_numvin!O125</f>
        <v>0</v>
      </c>
      <c r="P78" s="128">
        <f>RES_hhdet_numvin!P125</f>
        <v>0</v>
      </c>
      <c r="Q78" s="128">
        <f>RES_hhdet_numvin!Q125</f>
        <v>0</v>
      </c>
      <c r="R78" s="128">
        <f>RES_hhdet_numvin!R125</f>
        <v>0</v>
      </c>
      <c r="S78" s="128">
        <f>RES_hhdet_numvin!S125</f>
        <v>0</v>
      </c>
      <c r="T78" s="128">
        <f>RES_hhdet_numvin!T125</f>
        <v>0</v>
      </c>
      <c r="U78" s="128">
        <f>RES_hhdet_numvin!U125</f>
        <v>0</v>
      </c>
      <c r="V78" s="128">
        <f>RES_hhdet_numvin!V125</f>
        <v>0</v>
      </c>
      <c r="W78" s="128">
        <f>RES_hhdet_numvin!W125</f>
        <v>0</v>
      </c>
      <c r="X78" s="128">
        <f>RES_hhdet_numvin!X125</f>
        <v>0</v>
      </c>
      <c r="Y78" s="128">
        <f>RES_hhdet_numvin!Y125</f>
        <v>0</v>
      </c>
      <c r="DA78" s="133"/>
    </row>
    <row r="79" spans="1:105" ht="12" customHeight="1" x14ac:dyDescent="0.25">
      <c r="A79" s="97" t="s">
        <v>209</v>
      </c>
      <c r="B79" s="52">
        <f>RES_hhdet_numvin!B126</f>
        <v>0</v>
      </c>
      <c r="C79" s="52">
        <f>RES_hhdet_numvin!C126</f>
        <v>0</v>
      </c>
      <c r="D79" s="52">
        <f>RES_hhdet_numvin!D126</f>
        <v>0</v>
      </c>
      <c r="E79" s="52">
        <f>RES_hhdet_numvin!E126</f>
        <v>0</v>
      </c>
      <c r="F79" s="52">
        <f>RES_hhdet_numvin!F126</f>
        <v>0</v>
      </c>
      <c r="G79" s="52">
        <f>RES_hhdet_numvin!G126</f>
        <v>0</v>
      </c>
      <c r="H79" s="52">
        <f>RES_hhdet_numvin!H126</f>
        <v>0</v>
      </c>
      <c r="I79" s="52">
        <f>RES_hhdet_numvin!I126</f>
        <v>0</v>
      </c>
      <c r="J79" s="52">
        <f>RES_hhdet_numvin!J126</f>
        <v>166</v>
      </c>
      <c r="K79" s="52">
        <f>RES_hhdet_numvin!K126</f>
        <v>371</v>
      </c>
      <c r="L79" s="52">
        <f>RES_hhdet_numvin!L126</f>
        <v>552</v>
      </c>
      <c r="M79" s="52">
        <f>RES_hhdet_numvin!M126</f>
        <v>862</v>
      </c>
      <c r="N79" s="52">
        <f>RES_hhdet_numvin!N126</f>
        <v>1075</v>
      </c>
      <c r="O79" s="52">
        <f>RES_hhdet_numvin!O126</f>
        <v>946</v>
      </c>
      <c r="P79" s="52">
        <f>RES_hhdet_numvin!P126</f>
        <v>383</v>
      </c>
      <c r="Q79" s="52">
        <f>RES_hhdet_numvin!Q126</f>
        <v>691</v>
      </c>
      <c r="R79" s="52">
        <f>RES_hhdet_numvin!R126</f>
        <v>775</v>
      </c>
      <c r="S79" s="52">
        <f>RES_hhdet_numvin!S126</f>
        <v>843</v>
      </c>
      <c r="T79" s="52">
        <f>RES_hhdet_numvin!T126</f>
        <v>1100</v>
      </c>
      <c r="U79" s="52">
        <f>RES_hhdet_numvin!U126</f>
        <v>1122</v>
      </c>
      <c r="V79" s="52">
        <f>RES_hhdet_numvin!V126</f>
        <v>1069</v>
      </c>
      <c r="W79" s="52">
        <f>RES_hhdet_numvin!W126</f>
        <v>1069</v>
      </c>
      <c r="X79" s="52">
        <f>RES_hhdet_numvin!X126</f>
        <v>1119</v>
      </c>
      <c r="Y79" s="52">
        <f>RES_hhdet_numvin!Y126</f>
        <v>1201</v>
      </c>
      <c r="DA79" s="63" t="s">
        <v>1545</v>
      </c>
    </row>
    <row r="80" spans="1:105" ht="12" hidden="1" customHeight="1" x14ac:dyDescent="0.25">
      <c r="A80" s="97" t="s">
        <v>53</v>
      </c>
      <c r="B80" s="138">
        <f>RES_hhdet_numvin!B127</f>
        <v>0</v>
      </c>
      <c r="C80" s="138">
        <f>RES_hhdet_numvin!C127</f>
        <v>0</v>
      </c>
      <c r="D80" s="138">
        <f>RES_hhdet_numvin!D127</f>
        <v>0</v>
      </c>
      <c r="E80" s="138">
        <f>RES_hhdet_numvin!E127</f>
        <v>0</v>
      </c>
      <c r="F80" s="138">
        <f>RES_hhdet_numvin!F127</f>
        <v>0</v>
      </c>
      <c r="G80" s="138">
        <f>RES_hhdet_numvin!G127</f>
        <v>0</v>
      </c>
      <c r="H80" s="138">
        <f>RES_hhdet_numvin!H127</f>
        <v>0</v>
      </c>
      <c r="I80" s="138">
        <f>RES_hhdet_numvin!I127</f>
        <v>0</v>
      </c>
      <c r="J80" s="138">
        <f>RES_hhdet_numvin!J127</f>
        <v>0</v>
      </c>
      <c r="K80" s="138">
        <f>RES_hhdet_numvin!K127</f>
        <v>0</v>
      </c>
      <c r="L80" s="138">
        <f>RES_hhdet_numvin!L127</f>
        <v>0</v>
      </c>
      <c r="M80" s="138">
        <f>RES_hhdet_numvin!M127</f>
        <v>0</v>
      </c>
      <c r="N80" s="138">
        <f>RES_hhdet_numvin!N127</f>
        <v>0</v>
      </c>
      <c r="O80" s="138">
        <f>RES_hhdet_numvin!O127</f>
        <v>0</v>
      </c>
      <c r="P80" s="138">
        <f>RES_hhdet_numvin!P127</f>
        <v>0</v>
      </c>
      <c r="Q80" s="138">
        <f>RES_hhdet_numvin!Q127</f>
        <v>0</v>
      </c>
      <c r="R80" s="138">
        <f>RES_hhdet_numvin!R127</f>
        <v>0</v>
      </c>
      <c r="S80" s="138">
        <f>RES_hhdet_numvin!S127</f>
        <v>0</v>
      </c>
      <c r="T80" s="138">
        <f>RES_hhdet_numvin!T127</f>
        <v>0</v>
      </c>
      <c r="U80" s="138">
        <f>RES_hhdet_numvin!U127</f>
        <v>0</v>
      </c>
      <c r="V80" s="138">
        <f>RES_hhdet_numvin!V127</f>
        <v>0</v>
      </c>
      <c r="W80" s="138">
        <f>RES_hhdet_numvin!W127</f>
        <v>0</v>
      </c>
      <c r="X80" s="138">
        <f>RES_hhdet_numvin!X127</f>
        <v>0</v>
      </c>
      <c r="Y80" s="138">
        <f>RES_hhdet_numvin!Y127</f>
        <v>0</v>
      </c>
      <c r="DA80" s="63"/>
    </row>
    <row r="81" spans="1:105" ht="12.95" customHeight="1" x14ac:dyDescent="0.25">
      <c r="A81" s="125" t="s">
        <v>92</v>
      </c>
      <c r="B81" s="150">
        <f>RES_hhdet_numvin!B128</f>
        <v>0</v>
      </c>
      <c r="C81" s="150">
        <f>RES_hhdet_numvin!C128</f>
        <v>0</v>
      </c>
      <c r="D81" s="150">
        <f>RES_hhdet_numvin!D128</f>
        <v>0</v>
      </c>
      <c r="E81" s="150">
        <f>RES_hhdet_numvin!E128</f>
        <v>0</v>
      </c>
      <c r="F81" s="150">
        <f>RES_hhdet_numvin!F128</f>
        <v>0</v>
      </c>
      <c r="G81" s="150">
        <f>RES_hhdet_numvin!G128</f>
        <v>0</v>
      </c>
      <c r="H81" s="150">
        <f>RES_hhdet_numvin!H128</f>
        <v>0</v>
      </c>
      <c r="I81" s="150">
        <f>RES_hhdet_numvin!I128</f>
        <v>0</v>
      </c>
      <c r="J81" s="150">
        <f>RES_hhdet_numvin!J128</f>
        <v>0</v>
      </c>
      <c r="K81" s="150">
        <f>RES_hhdet_numvin!K128</f>
        <v>0</v>
      </c>
      <c r="L81" s="150">
        <f>RES_hhdet_numvin!L128</f>
        <v>0</v>
      </c>
      <c r="M81" s="150">
        <f>RES_hhdet_numvin!M128</f>
        <v>0</v>
      </c>
      <c r="N81" s="150">
        <f>RES_hhdet_numvin!N128</f>
        <v>0</v>
      </c>
      <c r="O81" s="150">
        <f>RES_hhdet_numvin!O128</f>
        <v>0</v>
      </c>
      <c r="P81" s="150">
        <f>RES_hhdet_numvin!P128</f>
        <v>0</v>
      </c>
      <c r="Q81" s="150">
        <f>RES_hhdet_numvin!Q128</f>
        <v>0</v>
      </c>
      <c r="R81" s="150">
        <f>RES_hhdet_numvin!R128</f>
        <v>0</v>
      </c>
      <c r="S81" s="150">
        <f>RES_hhdet_numvin!S128</f>
        <v>0</v>
      </c>
      <c r="T81" s="150">
        <f>RES_hhdet_numvin!T128</f>
        <v>0</v>
      </c>
      <c r="U81" s="150">
        <f>RES_hhdet_numvin!U128</f>
        <v>0</v>
      </c>
      <c r="V81" s="150">
        <f>RES_hhdet_numvin!V128</f>
        <v>0</v>
      </c>
      <c r="W81" s="150">
        <f>RES_hhdet_numvin!W128</f>
        <v>0</v>
      </c>
      <c r="X81" s="150">
        <f>RES_hhdet_numvin!X128</f>
        <v>0</v>
      </c>
      <c r="Y81" s="150">
        <f>RES_hhdet_numvin!Y128</f>
        <v>0</v>
      </c>
      <c r="DA81" s="134"/>
    </row>
    <row r="82" spans="1:105" ht="12" customHeight="1" x14ac:dyDescent="0.25">
      <c r="A82" s="97" t="s">
        <v>53</v>
      </c>
      <c r="B82" s="138">
        <f>RES_hhdet_numvin!B129</f>
        <v>0</v>
      </c>
      <c r="C82" s="138">
        <f>RES_hhdet_numvin!C129</f>
        <v>0</v>
      </c>
      <c r="D82" s="138">
        <f>RES_hhdet_numvin!D129</f>
        <v>0</v>
      </c>
      <c r="E82" s="138">
        <f>RES_hhdet_numvin!E129</f>
        <v>0</v>
      </c>
      <c r="F82" s="138">
        <f>RES_hhdet_numvin!F129</f>
        <v>0</v>
      </c>
      <c r="G82" s="138">
        <f>RES_hhdet_numvin!G129</f>
        <v>0</v>
      </c>
      <c r="H82" s="138">
        <f>RES_hhdet_numvin!H129</f>
        <v>0</v>
      </c>
      <c r="I82" s="138">
        <f>RES_hhdet_numvin!I129</f>
        <v>0</v>
      </c>
      <c r="J82" s="138">
        <f>RES_hhdet_numvin!J129</f>
        <v>0</v>
      </c>
      <c r="K82" s="138">
        <f>RES_hhdet_numvin!K129</f>
        <v>0</v>
      </c>
      <c r="L82" s="138">
        <f>RES_hhdet_numvin!L129</f>
        <v>0</v>
      </c>
      <c r="M82" s="138">
        <f>RES_hhdet_numvin!M129</f>
        <v>0</v>
      </c>
      <c r="N82" s="138">
        <f>RES_hhdet_numvin!N129</f>
        <v>0</v>
      </c>
      <c r="O82" s="138">
        <f>RES_hhdet_numvin!O129</f>
        <v>0</v>
      </c>
      <c r="P82" s="138">
        <f>RES_hhdet_numvin!P129</f>
        <v>0</v>
      </c>
      <c r="Q82" s="138">
        <f>RES_hhdet_numvin!Q129</f>
        <v>0</v>
      </c>
      <c r="R82" s="138">
        <f>RES_hhdet_numvin!R129</f>
        <v>13</v>
      </c>
      <c r="S82" s="138">
        <f>RES_hhdet_numvin!S129</f>
        <v>29</v>
      </c>
      <c r="T82" s="138">
        <f>RES_hhdet_numvin!T129</f>
        <v>32</v>
      </c>
      <c r="U82" s="138">
        <f>RES_hhdet_numvin!U129</f>
        <v>120</v>
      </c>
      <c r="V82" s="138">
        <f>RES_hhdet_numvin!V129</f>
        <v>173</v>
      </c>
      <c r="W82" s="138">
        <f>RES_hhdet_numvin!W129</f>
        <v>148</v>
      </c>
      <c r="X82" s="138">
        <f>RES_hhdet_numvin!X129</f>
        <v>126</v>
      </c>
      <c r="Y82" s="138">
        <f>RES_hhdet_numvin!Y129</f>
        <v>128</v>
      </c>
      <c r="DA82" s="63" t="s">
        <v>1546</v>
      </c>
    </row>
    <row r="83" spans="1:105" ht="12" customHeight="1" x14ac:dyDescent="0.25">
      <c r="A83" s="125" t="s">
        <v>55</v>
      </c>
      <c r="B83" s="150">
        <f>RES_hhdet_numvin!B130</f>
        <v>0</v>
      </c>
      <c r="C83" s="150">
        <f>RES_hhdet_numvin!C130</f>
        <v>0</v>
      </c>
      <c r="D83" s="150">
        <f>RES_hhdet_numvin!D130</f>
        <v>0</v>
      </c>
      <c r="E83" s="150">
        <f>RES_hhdet_numvin!E130</f>
        <v>0</v>
      </c>
      <c r="F83" s="150">
        <f>RES_hhdet_numvin!F130</f>
        <v>0</v>
      </c>
      <c r="G83" s="150">
        <f>RES_hhdet_numvin!G130</f>
        <v>0</v>
      </c>
      <c r="H83" s="150">
        <f>RES_hhdet_numvin!H130</f>
        <v>0</v>
      </c>
      <c r="I83" s="150">
        <f>RES_hhdet_numvin!I130</f>
        <v>0</v>
      </c>
      <c r="J83" s="150">
        <f>RES_hhdet_numvin!J130</f>
        <v>0</v>
      </c>
      <c r="K83" s="150">
        <f>RES_hhdet_numvin!K130</f>
        <v>0</v>
      </c>
      <c r="L83" s="150">
        <f>RES_hhdet_numvin!L130</f>
        <v>0</v>
      </c>
      <c r="M83" s="150">
        <f>RES_hhdet_numvin!M130</f>
        <v>0</v>
      </c>
      <c r="N83" s="150">
        <f>RES_hhdet_numvin!N130</f>
        <v>0</v>
      </c>
      <c r="O83" s="150">
        <f>RES_hhdet_numvin!O130</f>
        <v>0</v>
      </c>
      <c r="P83" s="150">
        <f>RES_hhdet_numvin!P130</f>
        <v>0</v>
      </c>
      <c r="Q83" s="150">
        <f>RES_hhdet_numvin!Q130</f>
        <v>0</v>
      </c>
      <c r="R83" s="150">
        <f>RES_hhdet_numvin!R130</f>
        <v>0</v>
      </c>
      <c r="S83" s="150">
        <f>RES_hhdet_numvin!S130</f>
        <v>0</v>
      </c>
      <c r="T83" s="150">
        <f>RES_hhdet_numvin!T130</f>
        <v>0</v>
      </c>
      <c r="U83" s="150">
        <f>RES_hhdet_numvin!U130</f>
        <v>0</v>
      </c>
      <c r="V83" s="150">
        <f>RES_hhdet_numvin!V130</f>
        <v>0</v>
      </c>
      <c r="W83" s="150">
        <f>RES_hhdet_numvin!W130</f>
        <v>0</v>
      </c>
      <c r="X83" s="150">
        <f>RES_hhdet_numvin!X130</f>
        <v>0</v>
      </c>
      <c r="Y83" s="150">
        <f>RES_hhdet_numvin!Y130</f>
        <v>0</v>
      </c>
      <c r="DA83" s="134"/>
    </row>
    <row r="84" spans="1:105" ht="12" customHeight="1" x14ac:dyDescent="0.25">
      <c r="A84" s="97" t="s">
        <v>128</v>
      </c>
      <c r="B84" s="138">
        <f>RES_hhdet_numvin!B131</f>
        <v>0</v>
      </c>
      <c r="C84" s="138">
        <f>RES_hhdet_numvin!C131</f>
        <v>0</v>
      </c>
      <c r="D84" s="138">
        <f>RES_hhdet_numvin!D131</f>
        <v>0</v>
      </c>
      <c r="E84" s="138">
        <f>RES_hhdet_numvin!E131</f>
        <v>0</v>
      </c>
      <c r="F84" s="138">
        <f>RES_hhdet_numvin!F131</f>
        <v>0</v>
      </c>
      <c r="G84" s="138">
        <f>RES_hhdet_numvin!G131</f>
        <v>0</v>
      </c>
      <c r="H84" s="138">
        <f>RES_hhdet_numvin!H131</f>
        <v>0</v>
      </c>
      <c r="I84" s="138">
        <f>RES_hhdet_numvin!I131</f>
        <v>0</v>
      </c>
      <c r="J84" s="138">
        <f>RES_hhdet_numvin!J131</f>
        <v>0</v>
      </c>
      <c r="K84" s="138">
        <f>RES_hhdet_numvin!K131</f>
        <v>0</v>
      </c>
      <c r="L84" s="138">
        <f>RES_hhdet_numvin!L131</f>
        <v>0</v>
      </c>
      <c r="M84" s="138">
        <f>RES_hhdet_numvin!M131</f>
        <v>0</v>
      </c>
      <c r="N84" s="138">
        <f>RES_hhdet_numvin!N131</f>
        <v>0</v>
      </c>
      <c r="O84" s="138">
        <f>RES_hhdet_numvin!O131</f>
        <v>0</v>
      </c>
      <c r="P84" s="138">
        <f>RES_hhdet_numvin!P131</f>
        <v>0</v>
      </c>
      <c r="Q84" s="138">
        <f>RES_hhdet_numvin!Q131</f>
        <v>0</v>
      </c>
      <c r="R84" s="138">
        <f>RES_hhdet_numvin!R131</f>
        <v>0</v>
      </c>
      <c r="S84" s="138">
        <f>RES_hhdet_numvin!S131</f>
        <v>0</v>
      </c>
      <c r="T84" s="138">
        <f>RES_hhdet_numvin!T131</f>
        <v>0</v>
      </c>
      <c r="U84" s="138">
        <f>RES_hhdet_numvin!U131</f>
        <v>0</v>
      </c>
      <c r="V84" s="138">
        <f>RES_hhdet_numvin!V131</f>
        <v>0</v>
      </c>
      <c r="W84" s="138">
        <f>RES_hhdet_numvin!W131</f>
        <v>0</v>
      </c>
      <c r="X84" s="138">
        <f>RES_hhdet_numvin!X131</f>
        <v>0</v>
      </c>
      <c r="Y84" s="138">
        <f>RES_hhdet_numvin!Y131</f>
        <v>0</v>
      </c>
      <c r="DA84" s="63" t="s">
        <v>1547</v>
      </c>
    </row>
    <row r="85" spans="1:105" ht="12" customHeight="1" x14ac:dyDescent="0.25">
      <c r="A85" s="97" t="s">
        <v>127</v>
      </c>
      <c r="B85" s="138">
        <f>RES_hhdet_numvin!B132</f>
        <v>0</v>
      </c>
      <c r="C85" s="138">
        <f>RES_hhdet_numvin!C132</f>
        <v>0</v>
      </c>
      <c r="D85" s="138">
        <f>RES_hhdet_numvin!D132</f>
        <v>0</v>
      </c>
      <c r="E85" s="138">
        <f>RES_hhdet_numvin!E132</f>
        <v>0</v>
      </c>
      <c r="F85" s="138">
        <f>RES_hhdet_numvin!F132</f>
        <v>0</v>
      </c>
      <c r="G85" s="138">
        <f>RES_hhdet_numvin!G132</f>
        <v>0</v>
      </c>
      <c r="H85" s="138">
        <f>RES_hhdet_numvin!H132</f>
        <v>0</v>
      </c>
      <c r="I85" s="138">
        <f>RES_hhdet_numvin!I132</f>
        <v>0</v>
      </c>
      <c r="J85" s="138">
        <f>RES_hhdet_numvin!J132</f>
        <v>0</v>
      </c>
      <c r="K85" s="138">
        <f>RES_hhdet_numvin!K132</f>
        <v>0</v>
      </c>
      <c r="L85" s="138">
        <f>RES_hhdet_numvin!L132</f>
        <v>0</v>
      </c>
      <c r="M85" s="138">
        <f>RES_hhdet_numvin!M132</f>
        <v>0</v>
      </c>
      <c r="N85" s="138">
        <f>RES_hhdet_numvin!N132</f>
        <v>0</v>
      </c>
      <c r="O85" s="138">
        <f>RES_hhdet_numvin!O132</f>
        <v>0</v>
      </c>
      <c r="P85" s="138">
        <f>RES_hhdet_numvin!P132</f>
        <v>0</v>
      </c>
      <c r="Q85" s="138">
        <f>RES_hhdet_numvin!Q132</f>
        <v>0</v>
      </c>
      <c r="R85" s="138">
        <f>RES_hhdet_numvin!R132</f>
        <v>0</v>
      </c>
      <c r="S85" s="138">
        <f>RES_hhdet_numvin!S132</f>
        <v>0</v>
      </c>
      <c r="T85" s="138">
        <f>RES_hhdet_numvin!T132</f>
        <v>0</v>
      </c>
      <c r="U85" s="138">
        <f>RES_hhdet_numvin!U132</f>
        <v>0</v>
      </c>
      <c r="V85" s="138">
        <f>RES_hhdet_numvin!V132</f>
        <v>0</v>
      </c>
      <c r="W85" s="138">
        <f>RES_hhdet_numvin!W132</f>
        <v>0</v>
      </c>
      <c r="X85" s="138">
        <f>RES_hhdet_numvin!X132</f>
        <v>0</v>
      </c>
      <c r="Y85" s="138">
        <f>RES_hhdet_numvin!Y132</f>
        <v>0</v>
      </c>
      <c r="DA85" s="63" t="s">
        <v>1548</v>
      </c>
    </row>
    <row r="86" spans="1:105" ht="12" hidden="1" customHeight="1" x14ac:dyDescent="0.25">
      <c r="A86" s="108" t="s">
        <v>198</v>
      </c>
      <c r="B86" s="138">
        <f>RES_hhdet_numvin!B133</f>
        <v>0</v>
      </c>
      <c r="C86" s="138">
        <f>RES_hhdet_numvin!C133</f>
        <v>0</v>
      </c>
      <c r="D86" s="138">
        <f>RES_hhdet_numvin!D133</f>
        <v>0</v>
      </c>
      <c r="E86" s="138">
        <f>RES_hhdet_numvin!E133</f>
        <v>0</v>
      </c>
      <c r="F86" s="138">
        <f>RES_hhdet_numvin!F133</f>
        <v>0</v>
      </c>
      <c r="G86" s="138">
        <f>RES_hhdet_numvin!G133</f>
        <v>0</v>
      </c>
      <c r="H86" s="138">
        <f>RES_hhdet_numvin!H133</f>
        <v>0</v>
      </c>
      <c r="I86" s="138">
        <f>RES_hhdet_numvin!I133</f>
        <v>0</v>
      </c>
      <c r="J86" s="138">
        <f>RES_hhdet_numvin!J133</f>
        <v>0</v>
      </c>
      <c r="K86" s="138">
        <f>RES_hhdet_numvin!K133</f>
        <v>0</v>
      </c>
      <c r="L86" s="138">
        <f>RES_hhdet_numvin!L133</f>
        <v>0</v>
      </c>
      <c r="M86" s="138">
        <f>RES_hhdet_numvin!M133</f>
        <v>0</v>
      </c>
      <c r="N86" s="138">
        <f>RES_hhdet_numvin!N133</f>
        <v>0</v>
      </c>
      <c r="O86" s="138">
        <f>RES_hhdet_numvin!O133</f>
        <v>0</v>
      </c>
      <c r="P86" s="138">
        <f>RES_hhdet_numvin!P133</f>
        <v>0</v>
      </c>
      <c r="Q86" s="138">
        <f>RES_hhdet_numvin!Q133</f>
        <v>0</v>
      </c>
      <c r="R86" s="138">
        <f>RES_hhdet_numvin!R133</f>
        <v>0</v>
      </c>
      <c r="S86" s="138">
        <f>RES_hhdet_numvin!S133</f>
        <v>0</v>
      </c>
      <c r="T86" s="138">
        <f>RES_hhdet_numvin!T133</f>
        <v>0</v>
      </c>
      <c r="U86" s="138">
        <f>RES_hhdet_numvin!U133</f>
        <v>0</v>
      </c>
      <c r="V86" s="138">
        <f>RES_hhdet_numvin!V133</f>
        <v>0</v>
      </c>
      <c r="W86" s="138">
        <f>RES_hhdet_numvin!W133</f>
        <v>0</v>
      </c>
      <c r="X86" s="138">
        <f>RES_hhdet_numvin!X133</f>
        <v>0</v>
      </c>
      <c r="Y86" s="138">
        <f>RES_hhdet_numvin!Y133</f>
        <v>0</v>
      </c>
      <c r="DA86" s="63"/>
    </row>
    <row r="87" spans="1:105" ht="12" hidden="1" customHeight="1" x14ac:dyDescent="0.25">
      <c r="A87" s="108" t="s">
        <v>52</v>
      </c>
      <c r="B87" s="138">
        <f>RES_hhdet_numvin!B134</f>
        <v>0</v>
      </c>
      <c r="C87" s="138">
        <f>RES_hhdet_numvin!C134</f>
        <v>0</v>
      </c>
      <c r="D87" s="138">
        <f>RES_hhdet_numvin!D134</f>
        <v>0</v>
      </c>
      <c r="E87" s="138">
        <f>RES_hhdet_numvin!E134</f>
        <v>0</v>
      </c>
      <c r="F87" s="138">
        <f>RES_hhdet_numvin!F134</f>
        <v>0</v>
      </c>
      <c r="G87" s="138">
        <f>RES_hhdet_numvin!G134</f>
        <v>0</v>
      </c>
      <c r="H87" s="138">
        <f>RES_hhdet_numvin!H134</f>
        <v>0</v>
      </c>
      <c r="I87" s="138">
        <f>RES_hhdet_numvin!I134</f>
        <v>0</v>
      </c>
      <c r="J87" s="138">
        <f>RES_hhdet_numvin!J134</f>
        <v>0</v>
      </c>
      <c r="K87" s="138">
        <f>RES_hhdet_numvin!K134</f>
        <v>0</v>
      </c>
      <c r="L87" s="138">
        <f>RES_hhdet_numvin!L134</f>
        <v>0</v>
      </c>
      <c r="M87" s="138">
        <f>RES_hhdet_numvin!M134</f>
        <v>0</v>
      </c>
      <c r="N87" s="138">
        <f>RES_hhdet_numvin!N134</f>
        <v>0</v>
      </c>
      <c r="O87" s="138">
        <f>RES_hhdet_numvin!O134</f>
        <v>0</v>
      </c>
      <c r="P87" s="138">
        <f>RES_hhdet_numvin!P134</f>
        <v>0</v>
      </c>
      <c r="Q87" s="138">
        <f>RES_hhdet_numvin!Q134</f>
        <v>0</v>
      </c>
      <c r="R87" s="138">
        <f>RES_hhdet_numvin!R134</f>
        <v>0</v>
      </c>
      <c r="S87" s="138">
        <f>RES_hhdet_numvin!S134</f>
        <v>0</v>
      </c>
      <c r="T87" s="138">
        <f>RES_hhdet_numvin!T134</f>
        <v>0</v>
      </c>
      <c r="U87" s="138">
        <f>RES_hhdet_numvin!U134</f>
        <v>0</v>
      </c>
      <c r="V87" s="138">
        <f>RES_hhdet_numvin!V134</f>
        <v>0</v>
      </c>
      <c r="W87" s="138">
        <f>RES_hhdet_numvin!W134</f>
        <v>0</v>
      </c>
      <c r="X87" s="138">
        <f>RES_hhdet_numvin!X134</f>
        <v>0</v>
      </c>
      <c r="Y87" s="138">
        <f>RES_hhdet_numvin!Y134</f>
        <v>0</v>
      </c>
      <c r="DA87" s="63"/>
    </row>
    <row r="88" spans="1:105" ht="12" customHeight="1" x14ac:dyDescent="0.25">
      <c r="A88" s="97" t="s">
        <v>122</v>
      </c>
      <c r="B88" s="138">
        <f>RES_hhdet_numvin!B135</f>
        <v>0</v>
      </c>
      <c r="C88" s="138">
        <f>RES_hhdet_numvin!C135</f>
        <v>0</v>
      </c>
      <c r="D88" s="138">
        <f>RES_hhdet_numvin!D135</f>
        <v>0</v>
      </c>
      <c r="E88" s="138">
        <f>RES_hhdet_numvin!E135</f>
        <v>0</v>
      </c>
      <c r="F88" s="138">
        <f>RES_hhdet_numvin!F135</f>
        <v>0</v>
      </c>
      <c r="G88" s="138">
        <f>RES_hhdet_numvin!G135</f>
        <v>0</v>
      </c>
      <c r="H88" s="138">
        <f>RES_hhdet_numvin!H135</f>
        <v>0</v>
      </c>
      <c r="I88" s="138">
        <f>RES_hhdet_numvin!I135</f>
        <v>0</v>
      </c>
      <c r="J88" s="138">
        <f>RES_hhdet_numvin!J135</f>
        <v>0</v>
      </c>
      <c r="K88" s="138">
        <f>RES_hhdet_numvin!K135</f>
        <v>0</v>
      </c>
      <c r="L88" s="138">
        <f>RES_hhdet_numvin!L135</f>
        <v>0</v>
      </c>
      <c r="M88" s="138">
        <f>RES_hhdet_numvin!M135</f>
        <v>0</v>
      </c>
      <c r="N88" s="138">
        <f>RES_hhdet_numvin!N135</f>
        <v>0</v>
      </c>
      <c r="O88" s="138">
        <f>RES_hhdet_numvin!O135</f>
        <v>0</v>
      </c>
      <c r="P88" s="138">
        <f>RES_hhdet_numvin!P135</f>
        <v>0</v>
      </c>
      <c r="Q88" s="138">
        <f>RES_hhdet_numvin!Q135</f>
        <v>0</v>
      </c>
      <c r="R88" s="138">
        <f>RES_hhdet_numvin!R135</f>
        <v>488</v>
      </c>
      <c r="S88" s="138">
        <f>RES_hhdet_numvin!S135</f>
        <v>901</v>
      </c>
      <c r="T88" s="138">
        <f>RES_hhdet_numvin!T135</f>
        <v>1492</v>
      </c>
      <c r="U88" s="138">
        <f>RES_hhdet_numvin!U135</f>
        <v>1781</v>
      </c>
      <c r="V88" s="138">
        <f>RES_hhdet_numvin!V135</f>
        <v>1730</v>
      </c>
      <c r="W88" s="138">
        <f>RES_hhdet_numvin!W135</f>
        <v>1519</v>
      </c>
      <c r="X88" s="138">
        <f>RES_hhdet_numvin!X135</f>
        <v>266</v>
      </c>
      <c r="Y88" s="138">
        <f>RES_hhdet_numvin!Y135</f>
        <v>1509</v>
      </c>
      <c r="DA88" s="63" t="s">
        <v>1549</v>
      </c>
    </row>
    <row r="89" spans="1:105" ht="12" customHeight="1" x14ac:dyDescent="0.25">
      <c r="A89" s="97" t="s">
        <v>121</v>
      </c>
      <c r="B89" s="138">
        <f>RES_hhdet_numvin!B136</f>
        <v>0</v>
      </c>
      <c r="C89" s="138">
        <f>RES_hhdet_numvin!C136</f>
        <v>0</v>
      </c>
      <c r="D89" s="138">
        <f>RES_hhdet_numvin!D136</f>
        <v>0</v>
      </c>
      <c r="E89" s="138">
        <f>RES_hhdet_numvin!E136</f>
        <v>0</v>
      </c>
      <c r="F89" s="138">
        <f>RES_hhdet_numvin!F136</f>
        <v>0</v>
      </c>
      <c r="G89" s="138">
        <f>RES_hhdet_numvin!G136</f>
        <v>0</v>
      </c>
      <c r="H89" s="138">
        <f>RES_hhdet_numvin!H136</f>
        <v>0</v>
      </c>
      <c r="I89" s="138">
        <f>RES_hhdet_numvin!I136</f>
        <v>0</v>
      </c>
      <c r="J89" s="138">
        <f>RES_hhdet_numvin!J136</f>
        <v>0</v>
      </c>
      <c r="K89" s="138">
        <f>RES_hhdet_numvin!K136</f>
        <v>0</v>
      </c>
      <c r="L89" s="138">
        <f>RES_hhdet_numvin!L136</f>
        <v>0</v>
      </c>
      <c r="M89" s="138">
        <f>RES_hhdet_numvin!M136</f>
        <v>0</v>
      </c>
      <c r="N89" s="138">
        <f>RES_hhdet_numvin!N136</f>
        <v>0</v>
      </c>
      <c r="O89" s="138">
        <f>RES_hhdet_numvin!O136</f>
        <v>0</v>
      </c>
      <c r="P89" s="138">
        <f>RES_hhdet_numvin!P136</f>
        <v>0</v>
      </c>
      <c r="Q89" s="138">
        <f>RES_hhdet_numvin!Q136</f>
        <v>0</v>
      </c>
      <c r="R89" s="138">
        <f>RES_hhdet_numvin!R136</f>
        <v>124</v>
      </c>
      <c r="S89" s="138">
        <f>RES_hhdet_numvin!S136</f>
        <v>266</v>
      </c>
      <c r="T89" s="138">
        <f>RES_hhdet_numvin!T136</f>
        <v>244</v>
      </c>
      <c r="U89" s="138">
        <f>RES_hhdet_numvin!U136</f>
        <v>231</v>
      </c>
      <c r="V89" s="138">
        <f>RES_hhdet_numvin!V136</f>
        <v>249</v>
      </c>
      <c r="W89" s="138">
        <f>RES_hhdet_numvin!W136</f>
        <v>358</v>
      </c>
      <c r="X89" s="138">
        <f>RES_hhdet_numvin!X136</f>
        <v>1590</v>
      </c>
      <c r="Y89" s="138">
        <f>RES_hhdet_numvin!Y136</f>
        <v>596</v>
      </c>
      <c r="DA89" s="63" t="s">
        <v>1550</v>
      </c>
    </row>
    <row r="90" spans="1:105" ht="12" hidden="1" customHeight="1" x14ac:dyDescent="0.25">
      <c r="A90" s="108" t="s">
        <v>53</v>
      </c>
      <c r="B90" s="138">
        <f>RES_hhdet_numvin!B137</f>
        <v>0</v>
      </c>
      <c r="C90" s="138">
        <f>RES_hhdet_numvin!C137</f>
        <v>0</v>
      </c>
      <c r="D90" s="138">
        <f>RES_hhdet_numvin!D137</f>
        <v>0</v>
      </c>
      <c r="E90" s="138">
        <f>RES_hhdet_numvin!E137</f>
        <v>0</v>
      </c>
      <c r="F90" s="138">
        <f>RES_hhdet_numvin!F137</f>
        <v>0</v>
      </c>
      <c r="G90" s="138">
        <f>RES_hhdet_numvin!G137</f>
        <v>0</v>
      </c>
      <c r="H90" s="138">
        <f>RES_hhdet_numvin!H137</f>
        <v>0</v>
      </c>
      <c r="I90" s="138">
        <f>RES_hhdet_numvin!I137</f>
        <v>0</v>
      </c>
      <c r="J90" s="138">
        <f>RES_hhdet_numvin!J137</f>
        <v>0</v>
      </c>
      <c r="K90" s="138">
        <f>RES_hhdet_numvin!K137</f>
        <v>0</v>
      </c>
      <c r="L90" s="138">
        <f>RES_hhdet_numvin!L137</f>
        <v>0</v>
      </c>
      <c r="M90" s="138">
        <f>RES_hhdet_numvin!M137</f>
        <v>0</v>
      </c>
      <c r="N90" s="138">
        <f>RES_hhdet_numvin!N137</f>
        <v>0</v>
      </c>
      <c r="O90" s="138">
        <f>RES_hhdet_numvin!O137</f>
        <v>0</v>
      </c>
      <c r="P90" s="138">
        <f>RES_hhdet_numvin!P137</f>
        <v>0</v>
      </c>
      <c r="Q90" s="138">
        <f>RES_hhdet_numvin!Q137</f>
        <v>0</v>
      </c>
      <c r="R90" s="138">
        <f>RES_hhdet_numvin!R137</f>
        <v>0</v>
      </c>
      <c r="S90" s="138">
        <f>RES_hhdet_numvin!S137</f>
        <v>0</v>
      </c>
      <c r="T90" s="138">
        <f>RES_hhdet_numvin!T137</f>
        <v>0</v>
      </c>
      <c r="U90" s="138">
        <f>RES_hhdet_numvin!U137</f>
        <v>0</v>
      </c>
      <c r="V90" s="138">
        <f>RES_hhdet_numvin!V137</f>
        <v>0</v>
      </c>
      <c r="W90" s="138">
        <f>RES_hhdet_numvin!W137</f>
        <v>0</v>
      </c>
      <c r="X90" s="138">
        <f>RES_hhdet_numvin!X137</f>
        <v>0</v>
      </c>
      <c r="Y90" s="138">
        <f>RES_hhdet_numvin!Y137</f>
        <v>0</v>
      </c>
      <c r="DA90" s="63"/>
    </row>
    <row r="91" spans="1:105" ht="12" hidden="1" customHeight="1" x14ac:dyDescent="0.25">
      <c r="A91" s="103" t="s">
        <v>52</v>
      </c>
      <c r="B91" s="148">
        <f>RES_hhdet_numvin!B138</f>
        <v>0</v>
      </c>
      <c r="C91" s="148">
        <f>RES_hhdet_numvin!C138</f>
        <v>0</v>
      </c>
      <c r="D91" s="148">
        <f>RES_hhdet_numvin!D138</f>
        <v>0</v>
      </c>
      <c r="E91" s="148">
        <f>RES_hhdet_numvin!E138</f>
        <v>0</v>
      </c>
      <c r="F91" s="148">
        <f>RES_hhdet_numvin!F138</f>
        <v>0</v>
      </c>
      <c r="G91" s="148">
        <f>RES_hhdet_numvin!G138</f>
        <v>0</v>
      </c>
      <c r="H91" s="148">
        <f>RES_hhdet_numvin!H138</f>
        <v>0</v>
      </c>
      <c r="I91" s="148">
        <f>RES_hhdet_numvin!I138</f>
        <v>0</v>
      </c>
      <c r="J91" s="148">
        <f>RES_hhdet_numvin!J138</f>
        <v>0</v>
      </c>
      <c r="K91" s="148">
        <f>RES_hhdet_numvin!K138</f>
        <v>0</v>
      </c>
      <c r="L91" s="148">
        <f>RES_hhdet_numvin!L138</f>
        <v>0</v>
      </c>
      <c r="M91" s="148">
        <f>RES_hhdet_numvin!M138</f>
        <v>0</v>
      </c>
      <c r="N91" s="148">
        <f>RES_hhdet_numvin!N138</f>
        <v>0</v>
      </c>
      <c r="O91" s="148">
        <f>RES_hhdet_numvin!O138</f>
        <v>0</v>
      </c>
      <c r="P91" s="148">
        <f>RES_hhdet_numvin!P138</f>
        <v>0</v>
      </c>
      <c r="Q91" s="148">
        <f>RES_hhdet_numvin!Q138</f>
        <v>0</v>
      </c>
      <c r="R91" s="148">
        <f>RES_hhdet_numvin!R138</f>
        <v>0</v>
      </c>
      <c r="S91" s="148">
        <f>RES_hhdet_numvin!S138</f>
        <v>0</v>
      </c>
      <c r="T91" s="148">
        <f>RES_hhdet_numvin!T138</f>
        <v>0</v>
      </c>
      <c r="U91" s="148">
        <f>RES_hhdet_numvin!U138</f>
        <v>0</v>
      </c>
      <c r="V91" s="148">
        <f>RES_hhdet_numvin!V138</f>
        <v>0</v>
      </c>
      <c r="W91" s="148">
        <f>RES_hhdet_numvin!W138</f>
        <v>0</v>
      </c>
      <c r="X91" s="148">
        <f>RES_hhdet_numvin!X138</f>
        <v>0</v>
      </c>
      <c r="Y91" s="148">
        <f>RES_hhdet_numvin!Y138</f>
        <v>0</v>
      </c>
      <c r="DA91" s="132"/>
    </row>
    <row r="92" spans="1:105" ht="12" customHeight="1" x14ac:dyDescent="0.25">
      <c r="A92" s="125" t="s">
        <v>54</v>
      </c>
      <c r="B92" s="150">
        <f>RES_hhdet_numvin!B139</f>
        <v>0</v>
      </c>
      <c r="C92" s="150">
        <f>RES_hhdet_numvin!C139</f>
        <v>0</v>
      </c>
      <c r="D92" s="150">
        <f>RES_hhdet_numvin!D139</f>
        <v>0</v>
      </c>
      <c r="E92" s="150">
        <f>RES_hhdet_numvin!E139</f>
        <v>0</v>
      </c>
      <c r="F92" s="150">
        <f>RES_hhdet_numvin!F139</f>
        <v>0</v>
      </c>
      <c r="G92" s="150">
        <f>RES_hhdet_numvin!G139</f>
        <v>0</v>
      </c>
      <c r="H92" s="150">
        <f>RES_hhdet_numvin!H139</f>
        <v>0</v>
      </c>
      <c r="I92" s="150">
        <f>RES_hhdet_numvin!I139</f>
        <v>0</v>
      </c>
      <c r="J92" s="150">
        <f>RES_hhdet_numvin!J139</f>
        <v>0</v>
      </c>
      <c r="K92" s="150">
        <f>RES_hhdet_numvin!K139</f>
        <v>0</v>
      </c>
      <c r="L92" s="150">
        <f>RES_hhdet_numvin!L139</f>
        <v>0</v>
      </c>
      <c r="M92" s="150">
        <f>RES_hhdet_numvin!M139</f>
        <v>0</v>
      </c>
      <c r="N92" s="150">
        <f>RES_hhdet_numvin!N139</f>
        <v>0</v>
      </c>
      <c r="O92" s="150">
        <f>RES_hhdet_numvin!O139</f>
        <v>0</v>
      </c>
      <c r="P92" s="150">
        <f>RES_hhdet_numvin!P139</f>
        <v>0</v>
      </c>
      <c r="Q92" s="150">
        <f>RES_hhdet_numvin!Q139</f>
        <v>0</v>
      </c>
      <c r="R92" s="150">
        <f>RES_hhdet_numvin!R139</f>
        <v>0</v>
      </c>
      <c r="S92" s="150">
        <f>RES_hhdet_numvin!S139</f>
        <v>0</v>
      </c>
      <c r="T92" s="150">
        <f>RES_hhdet_numvin!T139</f>
        <v>0</v>
      </c>
      <c r="U92" s="150">
        <f>RES_hhdet_numvin!U139</f>
        <v>0</v>
      </c>
      <c r="V92" s="150">
        <f>RES_hhdet_numvin!V139</f>
        <v>0</v>
      </c>
      <c r="W92" s="150">
        <f>RES_hhdet_numvin!W139</f>
        <v>0</v>
      </c>
      <c r="X92" s="150">
        <f>RES_hhdet_numvin!X139</f>
        <v>0</v>
      </c>
      <c r="Y92" s="150">
        <f>RES_hhdet_numvin!Y139</f>
        <v>0</v>
      </c>
      <c r="DA92" s="134"/>
    </row>
    <row r="93" spans="1:105" ht="12" customHeight="1" x14ac:dyDescent="0.25">
      <c r="A93" s="97" t="s">
        <v>50</v>
      </c>
      <c r="B93" s="138">
        <f>RES_hhdet_numvin!B140</f>
        <v>0</v>
      </c>
      <c r="C93" s="138">
        <f>RES_hhdet_numvin!C140</f>
        <v>0</v>
      </c>
      <c r="D93" s="138">
        <f>RES_hhdet_numvin!D140</f>
        <v>0</v>
      </c>
      <c r="E93" s="138">
        <f>RES_hhdet_numvin!E140</f>
        <v>0</v>
      </c>
      <c r="F93" s="138">
        <f>RES_hhdet_numvin!F140</f>
        <v>0</v>
      </c>
      <c r="G93" s="138">
        <f>RES_hhdet_numvin!G140</f>
        <v>0</v>
      </c>
      <c r="H93" s="138">
        <f>RES_hhdet_numvin!H140</f>
        <v>0</v>
      </c>
      <c r="I93" s="138">
        <f>RES_hhdet_numvin!I140</f>
        <v>0</v>
      </c>
      <c r="J93" s="138">
        <f>RES_hhdet_numvin!J140</f>
        <v>0</v>
      </c>
      <c r="K93" s="138">
        <f>RES_hhdet_numvin!K140</f>
        <v>0</v>
      </c>
      <c r="L93" s="138">
        <f>RES_hhdet_numvin!L140</f>
        <v>0</v>
      </c>
      <c r="M93" s="138">
        <f>RES_hhdet_numvin!M140</f>
        <v>0</v>
      </c>
      <c r="N93" s="138">
        <f>RES_hhdet_numvin!N140</f>
        <v>0</v>
      </c>
      <c r="O93" s="138">
        <f>RES_hhdet_numvin!O140</f>
        <v>0</v>
      </c>
      <c r="P93" s="138">
        <f>RES_hhdet_numvin!P140</f>
        <v>0</v>
      </c>
      <c r="Q93" s="138">
        <f>RES_hhdet_numvin!Q140</f>
        <v>0</v>
      </c>
      <c r="R93" s="138">
        <f>RES_hhdet_numvin!R140</f>
        <v>48</v>
      </c>
      <c r="S93" s="138">
        <f>RES_hhdet_numvin!S140</f>
        <v>85</v>
      </c>
      <c r="T93" s="138">
        <f>RES_hhdet_numvin!T140</f>
        <v>108</v>
      </c>
      <c r="U93" s="138">
        <f>RES_hhdet_numvin!U140</f>
        <v>135</v>
      </c>
      <c r="V93" s="138">
        <f>RES_hhdet_numvin!V140</f>
        <v>124</v>
      </c>
      <c r="W93" s="138">
        <f>RES_hhdet_numvin!W140</f>
        <v>125</v>
      </c>
      <c r="X93" s="138">
        <f>RES_hhdet_numvin!X140</f>
        <v>148</v>
      </c>
      <c r="Y93" s="138">
        <f>RES_hhdet_numvin!Y140</f>
        <v>171</v>
      </c>
      <c r="DA93" s="63" t="s">
        <v>1551</v>
      </c>
    </row>
    <row r="94" spans="1:105" ht="12" customHeight="1" x14ac:dyDescent="0.25">
      <c r="A94" s="109" t="s">
        <v>120</v>
      </c>
      <c r="B94" s="39">
        <f>RES_hhdet_numvin!B141</f>
        <v>0</v>
      </c>
      <c r="C94" s="39">
        <f>RES_hhdet_numvin!C141</f>
        <v>0</v>
      </c>
      <c r="D94" s="39">
        <f>RES_hhdet_numvin!D141</f>
        <v>0</v>
      </c>
      <c r="E94" s="39">
        <f>RES_hhdet_numvin!E141</f>
        <v>0</v>
      </c>
      <c r="F94" s="39">
        <f>RES_hhdet_numvin!F141</f>
        <v>0</v>
      </c>
      <c r="G94" s="39">
        <f>RES_hhdet_numvin!G141</f>
        <v>0</v>
      </c>
      <c r="H94" s="39">
        <f>RES_hhdet_numvin!H141</f>
        <v>0</v>
      </c>
      <c r="I94" s="39">
        <f>RES_hhdet_numvin!I141</f>
        <v>0</v>
      </c>
      <c r="J94" s="39">
        <f>RES_hhdet_numvin!J141</f>
        <v>0</v>
      </c>
      <c r="K94" s="39">
        <f>RES_hhdet_numvin!K141</f>
        <v>0</v>
      </c>
      <c r="L94" s="39">
        <f>RES_hhdet_numvin!L141</f>
        <v>0</v>
      </c>
      <c r="M94" s="39">
        <f>RES_hhdet_numvin!M141</f>
        <v>0</v>
      </c>
      <c r="N94" s="39">
        <f>RES_hhdet_numvin!N141</f>
        <v>0</v>
      </c>
      <c r="O94" s="39">
        <f>RES_hhdet_numvin!O141</f>
        <v>0</v>
      </c>
      <c r="P94" s="39">
        <f>RES_hhdet_numvin!P141</f>
        <v>0</v>
      </c>
      <c r="Q94" s="39">
        <f>RES_hhdet_numvin!Q141</f>
        <v>0</v>
      </c>
      <c r="R94" s="39">
        <f>RES_hhdet_numvin!R141</f>
        <v>569</v>
      </c>
      <c r="S94" s="39">
        <f>RES_hhdet_numvin!S141</f>
        <v>1082</v>
      </c>
      <c r="T94" s="39">
        <f>RES_hhdet_numvin!T141</f>
        <v>1629</v>
      </c>
      <c r="U94" s="39">
        <f>RES_hhdet_numvin!U141</f>
        <v>1870</v>
      </c>
      <c r="V94" s="39">
        <f>RES_hhdet_numvin!V141</f>
        <v>1849</v>
      </c>
      <c r="W94" s="39">
        <f>RES_hhdet_numvin!W141</f>
        <v>1761</v>
      </c>
      <c r="X94" s="39">
        <f>RES_hhdet_numvin!X141</f>
        <v>1715</v>
      </c>
      <c r="Y94" s="39">
        <f>RES_hhdet_numvin!Y141</f>
        <v>1925</v>
      </c>
      <c r="DA94" s="60" t="s">
        <v>1552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20.16607022864855</v>
      </c>
      <c r="C98" s="117">
        <f t="shared" si="12"/>
        <v>17.802919308399005</v>
      </c>
      <c r="D98" s="117">
        <f t="shared" si="12"/>
        <v>18.096904509615555</v>
      </c>
      <c r="E98" s="117">
        <f t="shared" si="12"/>
        <v>17.901169074573591</v>
      </c>
      <c r="F98" s="117">
        <f t="shared" si="12"/>
        <v>17.61101693228246</v>
      </c>
      <c r="G98" s="117">
        <f t="shared" si="12"/>
        <v>16.715536012749521</v>
      </c>
      <c r="H98" s="117">
        <f t="shared" si="12"/>
        <v>16.54646863468383</v>
      </c>
      <c r="I98" s="117">
        <f t="shared" si="12"/>
        <v>17.331100504987855</v>
      </c>
      <c r="J98" s="117">
        <f t="shared" si="12"/>
        <v>16.675562127586964</v>
      </c>
      <c r="K98" s="117">
        <f t="shared" si="12"/>
        <v>14.816771351472463</v>
      </c>
      <c r="L98" s="117">
        <f t="shared" si="12"/>
        <v>14.468243197499948</v>
      </c>
      <c r="M98" s="117">
        <f t="shared" si="12"/>
        <v>15.859260478274052</v>
      </c>
      <c r="N98" s="117">
        <f t="shared" si="12"/>
        <v>16.515560174812649</v>
      </c>
      <c r="O98" s="117">
        <f t="shared" si="12"/>
        <v>15.265211783305263</v>
      </c>
      <c r="P98" s="117">
        <f t="shared" si="12"/>
        <v>15.996036322836453</v>
      </c>
      <c r="Q98" s="117">
        <f t="shared" si="12"/>
        <v>15.359804709690152</v>
      </c>
      <c r="R98" s="117">
        <f t="shared" ref="R98:V98" si="13">R99+R102+R104+R113</f>
        <v>14.761151988641275</v>
      </c>
      <c r="S98" s="117">
        <f t="shared" si="13"/>
        <v>14.841394439698874</v>
      </c>
      <c r="T98" s="117">
        <f t="shared" si="13"/>
        <v>15.636062448097569</v>
      </c>
      <c r="U98" s="117">
        <f t="shared" si="13"/>
        <v>15.778104557119647</v>
      </c>
      <c r="V98" s="117">
        <f t="shared" si="13"/>
        <v>16.266593946330271</v>
      </c>
      <c r="W98" s="117">
        <f t="shared" ref="W98:Y98" si="14">W99+W102+W104+W113</f>
        <v>17.548224999807751</v>
      </c>
      <c r="X98" s="117">
        <f t="shared" si="14"/>
        <v>12.824062685379632</v>
      </c>
      <c r="Y98" s="117">
        <f t="shared" si="14"/>
        <v>12.631141008255717</v>
      </c>
      <c r="DA98" s="129" t="s">
        <v>1687</v>
      </c>
    </row>
    <row r="99" spans="1:105" ht="12" customHeight="1" x14ac:dyDescent="0.25">
      <c r="A99" s="121" t="s">
        <v>57</v>
      </c>
      <c r="B99" s="122">
        <f t="shared" ref="B99:Q99" si="15">SUM(B100:B101)</f>
        <v>17.477470205330192</v>
      </c>
      <c r="C99" s="122">
        <f t="shared" si="15"/>
        <v>15.294592206895754</v>
      </c>
      <c r="D99" s="122">
        <f t="shared" si="15"/>
        <v>15.628929665937385</v>
      </c>
      <c r="E99" s="122">
        <f t="shared" si="15"/>
        <v>15.388389410388026</v>
      </c>
      <c r="F99" s="122">
        <f t="shared" si="15"/>
        <v>15.013998427814654</v>
      </c>
      <c r="G99" s="122">
        <f t="shared" si="15"/>
        <v>14.02997660056532</v>
      </c>
      <c r="H99" s="122">
        <f t="shared" si="15"/>
        <v>13.75320220730884</v>
      </c>
      <c r="I99" s="122">
        <f t="shared" si="15"/>
        <v>14.531619815467478</v>
      </c>
      <c r="J99" s="122">
        <f t="shared" si="15"/>
        <v>14.09076435499664</v>
      </c>
      <c r="K99" s="122">
        <f t="shared" si="15"/>
        <v>12.141202381822323</v>
      </c>
      <c r="L99" s="122">
        <f t="shared" si="15"/>
        <v>11.870618529210468</v>
      </c>
      <c r="M99" s="122">
        <f t="shared" si="15"/>
        <v>13.316170773138351</v>
      </c>
      <c r="N99" s="122">
        <f t="shared" si="15"/>
        <v>13.848659757214158</v>
      </c>
      <c r="O99" s="122">
        <f t="shared" si="15"/>
        <v>12.629596940614034</v>
      </c>
      <c r="P99" s="122">
        <f t="shared" si="15"/>
        <v>13.317935335695326</v>
      </c>
      <c r="Q99" s="122">
        <f t="shared" si="15"/>
        <v>12.677139722546416</v>
      </c>
      <c r="R99" s="122">
        <f t="shared" ref="R99:V99" si="16">SUM(R100:R101)</f>
        <v>12.072160727811633</v>
      </c>
      <c r="S99" s="122">
        <f t="shared" si="16"/>
        <v>12.191846707246103</v>
      </c>
      <c r="T99" s="122">
        <f t="shared" si="16"/>
        <v>13.042538568565949</v>
      </c>
      <c r="U99" s="122">
        <f t="shared" si="16"/>
        <v>13.227353314548633</v>
      </c>
      <c r="V99" s="122">
        <f t="shared" si="16"/>
        <v>14.047444284482202</v>
      </c>
      <c r="W99" s="122">
        <f t="shared" ref="W99:Y99" si="17">SUM(W100:W101)</f>
        <v>15.514257049414519</v>
      </c>
      <c r="X99" s="122">
        <f t="shared" si="17"/>
        <v>11.18109077089629</v>
      </c>
      <c r="Y99" s="122">
        <f t="shared" si="17"/>
        <v>11.04208540591555</v>
      </c>
      <c r="DA99" s="130" t="s">
        <v>1688</v>
      </c>
    </row>
    <row r="100" spans="1:105" ht="12" customHeight="1" x14ac:dyDescent="0.25">
      <c r="A100" s="97" t="s">
        <v>198</v>
      </c>
      <c r="B100" s="98">
        <v>17.411865864144449</v>
      </c>
      <c r="C100" s="98">
        <v>15.23834909716251</v>
      </c>
      <c r="D100" s="98">
        <v>15.57274290627687</v>
      </c>
      <c r="E100" s="98">
        <v>15.333877901977642</v>
      </c>
      <c r="F100" s="98">
        <v>14.960705073086848</v>
      </c>
      <c r="G100" s="98">
        <v>13.980825451418747</v>
      </c>
      <c r="H100" s="98">
        <v>13.705932932072226</v>
      </c>
      <c r="I100" s="98">
        <v>14.482201203783319</v>
      </c>
      <c r="J100" s="98">
        <v>14.04282029234737</v>
      </c>
      <c r="K100" s="98">
        <v>12.100257953568361</v>
      </c>
      <c r="L100" s="98">
        <v>11.830954428202917</v>
      </c>
      <c r="M100" s="98">
        <v>13.272055030094588</v>
      </c>
      <c r="N100" s="98">
        <v>13.802923473774719</v>
      </c>
      <c r="O100" s="98">
        <v>12.588048151332757</v>
      </c>
      <c r="P100" s="98">
        <v>13.274376612209796</v>
      </c>
      <c r="Q100" s="98">
        <v>12.635941530524505</v>
      </c>
      <c r="R100" s="98">
        <v>12.033018056749786</v>
      </c>
      <c r="S100" s="98">
        <v>12.152450558899396</v>
      </c>
      <c r="T100" s="98">
        <v>13.000343938091135</v>
      </c>
      <c r="U100" s="98">
        <v>13.184264832330175</v>
      </c>
      <c r="V100" s="98">
        <v>14.003525365434216</v>
      </c>
      <c r="W100" s="98">
        <v>15.465262252794494</v>
      </c>
      <c r="X100" s="98">
        <v>11.1469475494411</v>
      </c>
      <c r="Y100" s="98">
        <v>11.008426483233016</v>
      </c>
      <c r="DA100" s="63" t="s">
        <v>1689</v>
      </c>
    </row>
    <row r="101" spans="1:105" ht="12" customHeight="1" x14ac:dyDescent="0.25">
      <c r="A101" s="97" t="s">
        <v>53</v>
      </c>
      <c r="B101" s="98">
        <v>6.5604341185741974E-2</v>
      </c>
      <c r="C101" s="98">
        <v>5.6243109733244021E-2</v>
      </c>
      <c r="D101" s="98">
        <v>5.6186759660514111E-2</v>
      </c>
      <c r="E101" s="98">
        <v>5.4511508410383554E-2</v>
      </c>
      <c r="F101" s="98">
        <v>5.3293354727805907E-2</v>
      </c>
      <c r="G101" s="98">
        <v>4.9151149146572981E-2</v>
      </c>
      <c r="H101" s="98">
        <v>4.7269275236614013E-2</v>
      </c>
      <c r="I101" s="98">
        <v>4.941861168415785E-2</v>
      </c>
      <c r="J101" s="98">
        <v>4.7944062649269835E-2</v>
      </c>
      <c r="K101" s="98">
        <v>4.0944428253961183E-2</v>
      </c>
      <c r="L101" s="98">
        <v>3.9664101007550412E-2</v>
      </c>
      <c r="M101" s="98">
        <v>4.4115743043762548E-2</v>
      </c>
      <c r="N101" s="98">
        <v>4.5736283439438204E-2</v>
      </c>
      <c r="O101" s="98">
        <v>4.1548789281276602E-2</v>
      </c>
      <c r="P101" s="98">
        <v>4.3558723485529284E-2</v>
      </c>
      <c r="Q101" s="98">
        <v>4.1198192021910225E-2</v>
      </c>
      <c r="R101" s="98">
        <v>3.9142671061848495E-2</v>
      </c>
      <c r="S101" s="98">
        <v>3.9396148346707231E-2</v>
      </c>
      <c r="T101" s="98">
        <v>4.2194630474814726E-2</v>
      </c>
      <c r="U101" s="98">
        <v>4.3088482218458644E-2</v>
      </c>
      <c r="V101" s="98">
        <v>4.391891904798597E-2</v>
      </c>
      <c r="W101" s="98">
        <v>4.899479662002517E-2</v>
      </c>
      <c r="X101" s="98">
        <v>3.4143221455190331E-2</v>
      </c>
      <c r="Y101" s="98">
        <v>3.36589226825331E-2</v>
      </c>
      <c r="DA101" s="63" t="s">
        <v>1690</v>
      </c>
    </row>
    <row r="102" spans="1:105" ht="12" customHeight="1" x14ac:dyDescent="0.25">
      <c r="A102" s="121" t="s">
        <v>92</v>
      </c>
      <c r="B102" s="122">
        <f t="shared" ref="B102:Y102" si="18">B103</f>
        <v>2.4091745763078726E-3</v>
      </c>
      <c r="C102" s="122">
        <f t="shared" si="18"/>
        <v>2.9485701255640524E-3</v>
      </c>
      <c r="D102" s="122">
        <f t="shared" si="18"/>
        <v>3.4929382260843315E-3</v>
      </c>
      <c r="E102" s="122">
        <f t="shared" si="18"/>
        <v>9.0888593570427334E-3</v>
      </c>
      <c r="F102" s="122">
        <f t="shared" si="18"/>
        <v>4.1148465603810152E-3</v>
      </c>
      <c r="G102" s="122">
        <f t="shared" si="18"/>
        <v>5.1283417323904311E-3</v>
      </c>
      <c r="H102" s="122">
        <f t="shared" si="18"/>
        <v>1.1893827328693332E-2</v>
      </c>
      <c r="I102" s="122">
        <f t="shared" si="18"/>
        <v>5.902005370174707E-3</v>
      </c>
      <c r="J102" s="122">
        <f t="shared" si="18"/>
        <v>7.3131563116415983E-3</v>
      </c>
      <c r="K102" s="122">
        <f t="shared" si="18"/>
        <v>8.5840408353404819E-3</v>
      </c>
      <c r="L102" s="122">
        <f t="shared" si="18"/>
        <v>1.2524419023870031E-2</v>
      </c>
      <c r="M102" s="122">
        <f t="shared" si="18"/>
        <v>1.0061533080329213E-2</v>
      </c>
      <c r="N102" s="122">
        <f t="shared" si="18"/>
        <v>1.0485336176393134E-2</v>
      </c>
      <c r="O102" s="122">
        <f t="shared" si="18"/>
        <v>1.1219520337161915E-2</v>
      </c>
      <c r="P102" s="122">
        <f t="shared" si="18"/>
        <v>9.0922180677955201E-3</v>
      </c>
      <c r="Q102" s="122">
        <f t="shared" si="18"/>
        <v>1.3110998366774583E-2</v>
      </c>
      <c r="R102" s="122">
        <f t="shared" si="18"/>
        <v>1.1382850672240078E-2</v>
      </c>
      <c r="S102" s="122">
        <f t="shared" si="18"/>
        <v>1.1081360330362725E-2</v>
      </c>
      <c r="T102" s="122">
        <f t="shared" si="18"/>
        <v>1.0559668563927715E-2</v>
      </c>
      <c r="U102" s="122">
        <f t="shared" si="18"/>
        <v>1.0531559951633044E-2</v>
      </c>
      <c r="V102" s="122">
        <f t="shared" si="18"/>
        <v>1.5981912212424489E-2</v>
      </c>
      <c r="W102" s="122">
        <f t="shared" si="18"/>
        <v>1.9400998652257601E-2</v>
      </c>
      <c r="X102" s="122">
        <f t="shared" si="18"/>
        <v>2.2374974570902581E-2</v>
      </c>
      <c r="Y102" s="122">
        <f t="shared" si="18"/>
        <v>2.1798426865667735E-2</v>
      </c>
      <c r="DA102" s="130" t="s">
        <v>1691</v>
      </c>
    </row>
    <row r="103" spans="1:105" ht="12" customHeight="1" x14ac:dyDescent="0.25">
      <c r="A103" s="97" t="s">
        <v>53</v>
      </c>
      <c r="B103" s="98">
        <v>2.4091745763078726E-3</v>
      </c>
      <c r="C103" s="98">
        <v>2.9485701255640524E-3</v>
      </c>
      <c r="D103" s="98">
        <v>3.4929382260843315E-3</v>
      </c>
      <c r="E103" s="98">
        <v>9.0888593570427334E-3</v>
      </c>
      <c r="F103" s="98">
        <v>4.1148465603810152E-3</v>
      </c>
      <c r="G103" s="98">
        <v>5.1283417323904311E-3</v>
      </c>
      <c r="H103" s="98">
        <v>1.1893827328693332E-2</v>
      </c>
      <c r="I103" s="98">
        <v>5.902005370174707E-3</v>
      </c>
      <c r="J103" s="98">
        <v>7.3131563116415983E-3</v>
      </c>
      <c r="K103" s="98">
        <v>8.5840408353404819E-3</v>
      </c>
      <c r="L103" s="98">
        <v>1.2524419023870031E-2</v>
      </c>
      <c r="M103" s="98">
        <v>1.0061533080329213E-2</v>
      </c>
      <c r="N103" s="98">
        <v>1.0485336176393134E-2</v>
      </c>
      <c r="O103" s="98">
        <v>1.1219520337161915E-2</v>
      </c>
      <c r="P103" s="98">
        <v>9.0922180677955201E-3</v>
      </c>
      <c r="Q103" s="98">
        <v>1.3110998366774583E-2</v>
      </c>
      <c r="R103" s="98">
        <v>1.1382850672240078E-2</v>
      </c>
      <c r="S103" s="98">
        <v>1.1081360330362725E-2</v>
      </c>
      <c r="T103" s="98">
        <v>1.0559668563927715E-2</v>
      </c>
      <c r="U103" s="98">
        <v>1.0531559951633044E-2</v>
      </c>
      <c r="V103" s="98">
        <v>1.5981912212424489E-2</v>
      </c>
      <c r="W103" s="98">
        <v>1.9400998652257601E-2</v>
      </c>
      <c r="X103" s="98">
        <v>2.2374974570902581E-2</v>
      </c>
      <c r="Y103" s="98">
        <v>2.1798426865667735E-2</v>
      </c>
      <c r="DA103" s="63" t="s">
        <v>1692</v>
      </c>
    </row>
    <row r="104" spans="1:105" ht="12" customHeight="1" x14ac:dyDescent="0.25">
      <c r="A104" s="121" t="s">
        <v>55</v>
      </c>
      <c r="B104" s="122">
        <v>2.3164578835743104</v>
      </c>
      <c r="C104" s="122">
        <v>2.1468312161343288</v>
      </c>
      <c r="D104" s="122">
        <v>2.1191023631177703</v>
      </c>
      <c r="E104" s="122">
        <v>2.1297871784933222</v>
      </c>
      <c r="F104" s="122">
        <v>2.2174962812353542</v>
      </c>
      <c r="G104" s="122">
        <v>2.2918310717016128</v>
      </c>
      <c r="H104" s="122">
        <v>2.4014060528940155</v>
      </c>
      <c r="I104" s="122">
        <v>2.4240001354197727</v>
      </c>
      <c r="J104" s="122">
        <v>2.259969129729352</v>
      </c>
      <c r="K104" s="122">
        <v>2.3394202644234494</v>
      </c>
      <c r="L104" s="122">
        <v>2.2636153671882515</v>
      </c>
      <c r="M104" s="122">
        <v>2.2275722274261676</v>
      </c>
      <c r="N104" s="122">
        <v>2.3360194334382198</v>
      </c>
      <c r="O104" s="122">
        <v>2.3039828854467062</v>
      </c>
      <c r="P104" s="122">
        <v>2.3447551431625091</v>
      </c>
      <c r="Q104" s="122">
        <v>2.3279160471691984</v>
      </c>
      <c r="R104" s="122">
        <v>2.3372827873078723</v>
      </c>
      <c r="S104" s="122">
        <v>2.303446342619365</v>
      </c>
      <c r="T104" s="122">
        <v>2.2514530855660388</v>
      </c>
      <c r="U104" s="122">
        <v>2.2143850759932611</v>
      </c>
      <c r="V104" s="122">
        <v>1.8690818707022536</v>
      </c>
      <c r="W104" s="122">
        <v>1.6944998875360386</v>
      </c>
      <c r="X104" s="122">
        <v>1.3875345405395167</v>
      </c>
      <c r="Y104" s="122">
        <v>1.3334216238083056</v>
      </c>
      <c r="DA104" s="130" t="s">
        <v>1693</v>
      </c>
    </row>
    <row r="105" spans="1:105" ht="12" customHeight="1" x14ac:dyDescent="0.25">
      <c r="A105" s="97" t="s">
        <v>128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X105" s="98">
        <v>0</v>
      </c>
      <c r="Y105" s="98">
        <v>0</v>
      </c>
      <c r="DA105" s="63" t="s">
        <v>1694</v>
      </c>
    </row>
    <row r="106" spans="1:105" ht="12" customHeight="1" x14ac:dyDescent="0.25">
      <c r="A106" s="97" t="s">
        <v>127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X106" s="98">
        <v>0</v>
      </c>
      <c r="Y106" s="98">
        <v>0</v>
      </c>
      <c r="DA106" s="63" t="s">
        <v>1695</v>
      </c>
    </row>
    <row r="107" spans="1:105" ht="12" customHeight="1" x14ac:dyDescent="0.25">
      <c r="A107" s="100" t="s">
        <v>198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X107" s="101">
        <v>0</v>
      </c>
      <c r="Y107" s="101">
        <v>0</v>
      </c>
      <c r="DA107" s="131" t="s">
        <v>1696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X108" s="104">
        <v>0</v>
      </c>
      <c r="Y108" s="104">
        <v>0</v>
      </c>
      <c r="DA108" s="132" t="s">
        <v>1697</v>
      </c>
    </row>
    <row r="109" spans="1:105" ht="12" customHeight="1" x14ac:dyDescent="0.25">
      <c r="A109" s="106" t="s">
        <v>122</v>
      </c>
      <c r="B109" s="101">
        <v>2.3107525619439997</v>
      </c>
      <c r="C109" s="101">
        <v>2.134256249903852</v>
      </c>
      <c r="D109" s="101">
        <v>2.1033709108468046</v>
      </c>
      <c r="E109" s="101">
        <v>2.1027723971777341</v>
      </c>
      <c r="F109" s="101">
        <v>2.1892238192032694</v>
      </c>
      <c r="G109" s="101">
        <v>2.2615834797559402</v>
      </c>
      <c r="H109" s="101">
        <v>2.3611631239498214</v>
      </c>
      <c r="I109" s="101">
        <v>2.3622458286196975</v>
      </c>
      <c r="J109" s="101">
        <v>2.1853010409389917</v>
      </c>
      <c r="K109" s="101">
        <v>2.1944814948145921</v>
      </c>
      <c r="L109" s="101">
        <v>2.0944201715914481</v>
      </c>
      <c r="M109" s="101">
        <v>2.0355130034597884</v>
      </c>
      <c r="N109" s="101">
        <v>2.1292678897979367</v>
      </c>
      <c r="O109" s="101">
        <v>2.0779322488986405</v>
      </c>
      <c r="P109" s="101">
        <v>2.0972063618549899</v>
      </c>
      <c r="Q109" s="101">
        <v>2.0520609704896735</v>
      </c>
      <c r="R109" s="101">
        <v>2.0365344403809886</v>
      </c>
      <c r="S109" s="101">
        <v>1.9811421279509289</v>
      </c>
      <c r="T109" s="101">
        <v>1.9304141686001368</v>
      </c>
      <c r="U109" s="101">
        <v>1.8980723147307836</v>
      </c>
      <c r="V109" s="101">
        <v>1.6085231133878153</v>
      </c>
      <c r="W109" s="101">
        <v>1.4551275260636156</v>
      </c>
      <c r="X109" s="101">
        <v>1.0709729219637978</v>
      </c>
      <c r="Y109" s="101">
        <v>1.0090724641914224</v>
      </c>
      <c r="DA109" s="131" t="s">
        <v>1698</v>
      </c>
    </row>
    <row r="110" spans="1:105" ht="12" customHeight="1" x14ac:dyDescent="0.25">
      <c r="A110" s="107" t="s">
        <v>121</v>
      </c>
      <c r="B110" s="104">
        <v>5.7053216303104559E-3</v>
      </c>
      <c r="C110" s="104">
        <v>1.2574966230477012E-2</v>
      </c>
      <c r="D110" s="104">
        <v>1.5731452270965909E-2</v>
      </c>
      <c r="E110" s="104">
        <v>2.701478131558821E-2</v>
      </c>
      <c r="F110" s="104">
        <v>2.8272462032084975E-2</v>
      </c>
      <c r="G110" s="104">
        <v>3.0247591945672739E-2</v>
      </c>
      <c r="H110" s="104">
        <v>4.0242928944193977E-2</v>
      </c>
      <c r="I110" s="104">
        <v>6.1754306800075071E-2</v>
      </c>
      <c r="J110" s="104">
        <v>7.4668088790360437E-2</v>
      </c>
      <c r="K110" s="104">
        <v>0.14493876960885727</v>
      </c>
      <c r="L110" s="104">
        <v>0.16919519559680329</v>
      </c>
      <c r="M110" s="104">
        <v>0.19205922396637926</v>
      </c>
      <c r="N110" s="104">
        <v>0.20675154364028298</v>
      </c>
      <c r="O110" s="104">
        <v>0.22605063654806562</v>
      </c>
      <c r="P110" s="104">
        <v>0.24754878130751917</v>
      </c>
      <c r="Q110" s="104">
        <v>0.27585507667952469</v>
      </c>
      <c r="R110" s="104">
        <v>0.3007483469268839</v>
      </c>
      <c r="S110" s="104">
        <v>0.32230421466843623</v>
      </c>
      <c r="T110" s="104">
        <v>0.32103891696590192</v>
      </c>
      <c r="U110" s="104">
        <v>0.31631276126247737</v>
      </c>
      <c r="V110" s="104">
        <v>0.26055875731443834</v>
      </c>
      <c r="W110" s="104">
        <v>0.239372361472423</v>
      </c>
      <c r="X110" s="104">
        <v>0.31656161857571885</v>
      </c>
      <c r="Y110" s="104">
        <v>0.32434915961688332</v>
      </c>
      <c r="DA110" s="132" t="s">
        <v>1699</v>
      </c>
    </row>
    <row r="111" spans="1:105" ht="12" customHeight="1" x14ac:dyDescent="0.25">
      <c r="A111" s="108" t="s">
        <v>53</v>
      </c>
      <c r="B111" s="98">
        <v>2.9960006218840195E-3</v>
      </c>
      <c r="C111" s="98">
        <v>6.4082072412847448E-3</v>
      </c>
      <c r="D111" s="98">
        <v>8.1601529678015528E-3</v>
      </c>
      <c r="E111" s="98">
        <v>1.4186742201838501E-2</v>
      </c>
      <c r="F111" s="98">
        <v>1.4042899697449488E-2</v>
      </c>
      <c r="G111" s="98">
        <v>1.5285942262077645E-2</v>
      </c>
      <c r="H111" s="98">
        <v>2.0563450146648087E-2</v>
      </c>
      <c r="I111" s="98">
        <v>3.3055379047906057E-2</v>
      </c>
      <c r="J111" s="98">
        <v>3.6986812272162765E-2</v>
      </c>
      <c r="K111" s="98">
        <v>7.3591788080404036E-2</v>
      </c>
      <c r="L111" s="98">
        <v>8.6262818605132824E-2</v>
      </c>
      <c r="M111" s="98">
        <v>9.4738873774400989E-2</v>
      </c>
      <c r="N111" s="98">
        <v>0.10236469068146484</v>
      </c>
      <c r="O111" s="98">
        <v>9.5585557822051706E-2</v>
      </c>
      <c r="P111" s="98">
        <v>9.8126720979847801E-2</v>
      </c>
      <c r="Q111" s="98">
        <v>0.11656605801188595</v>
      </c>
      <c r="R111" s="98">
        <v>0.149268348433064</v>
      </c>
      <c r="S111" s="98">
        <v>0.16676564780277625</v>
      </c>
      <c r="T111" s="98">
        <v>0.15259386061127134</v>
      </c>
      <c r="U111" s="98">
        <v>0.15002641218511803</v>
      </c>
      <c r="V111" s="98">
        <v>8.9747745263294501E-2</v>
      </c>
      <c r="W111" s="98">
        <v>7.3021014060877854E-2</v>
      </c>
      <c r="X111" s="98">
        <v>0.1277903496265862</v>
      </c>
      <c r="Y111" s="98">
        <v>0.14333529152377275</v>
      </c>
      <c r="DA111" s="63" t="s">
        <v>1700</v>
      </c>
    </row>
    <row r="112" spans="1:105" ht="12" customHeight="1" x14ac:dyDescent="0.25">
      <c r="A112" s="108" t="s">
        <v>52</v>
      </c>
      <c r="B112" s="98">
        <v>2.7093210084264368E-3</v>
      </c>
      <c r="C112" s="98">
        <v>6.1667589891922676E-3</v>
      </c>
      <c r="D112" s="98">
        <v>7.5712993031643566E-3</v>
      </c>
      <c r="E112" s="98">
        <v>1.2828039113749707E-2</v>
      </c>
      <c r="F112" s="98">
        <v>1.4229562334635487E-2</v>
      </c>
      <c r="G112" s="98">
        <v>1.4961649683595096E-2</v>
      </c>
      <c r="H112" s="98">
        <v>1.9679478797545891E-2</v>
      </c>
      <c r="I112" s="98">
        <v>2.8698927752169014E-2</v>
      </c>
      <c r="J112" s="98">
        <v>3.7681276518197672E-2</v>
      </c>
      <c r="K112" s="98">
        <v>7.1346981528453216E-2</v>
      </c>
      <c r="L112" s="98">
        <v>8.293237699167047E-2</v>
      </c>
      <c r="M112" s="98">
        <v>9.7320350191978267E-2</v>
      </c>
      <c r="N112" s="98">
        <v>0.10438685295881812</v>
      </c>
      <c r="O112" s="98">
        <v>0.13046507872601393</v>
      </c>
      <c r="P112" s="98">
        <v>0.14942206032767136</v>
      </c>
      <c r="Q112" s="98">
        <v>0.15928901866763875</v>
      </c>
      <c r="R112" s="98">
        <v>0.15147999849381993</v>
      </c>
      <c r="S112" s="98">
        <v>0.15553856686565998</v>
      </c>
      <c r="T112" s="98">
        <v>0.16844505635463058</v>
      </c>
      <c r="U112" s="98">
        <v>0.16628634907735934</v>
      </c>
      <c r="V112" s="98">
        <v>0.17081101205114385</v>
      </c>
      <c r="W112" s="98">
        <v>0.16635134741154514</v>
      </c>
      <c r="X112" s="98">
        <v>0.18877126894913265</v>
      </c>
      <c r="Y112" s="98">
        <v>0.18101386809311057</v>
      </c>
      <c r="DA112" s="63" t="s">
        <v>1701</v>
      </c>
    </row>
    <row r="113" spans="1:105" ht="12" customHeight="1" x14ac:dyDescent="0.25">
      <c r="A113" s="121" t="s">
        <v>54</v>
      </c>
      <c r="B113" s="122">
        <v>0.36973296516774207</v>
      </c>
      <c r="C113" s="122">
        <v>0.35854731524335798</v>
      </c>
      <c r="D113" s="122">
        <v>0.3453795423343155</v>
      </c>
      <c r="E113" s="122">
        <v>0.37390362633519758</v>
      </c>
      <c r="F113" s="122">
        <v>0.37540737667207158</v>
      </c>
      <c r="G113" s="122">
        <v>0.3885999987501968</v>
      </c>
      <c r="H113" s="122">
        <v>0.37996654715228323</v>
      </c>
      <c r="I113" s="122">
        <v>0.36957854873043106</v>
      </c>
      <c r="J113" s="122">
        <v>0.31751548654933082</v>
      </c>
      <c r="K113" s="122">
        <v>0.32756466439135051</v>
      </c>
      <c r="L113" s="122">
        <v>0.32148488207735831</v>
      </c>
      <c r="M113" s="122">
        <v>0.30545594462920489</v>
      </c>
      <c r="N113" s="122">
        <v>0.32039564798387909</v>
      </c>
      <c r="O113" s="122">
        <v>0.32041243690736082</v>
      </c>
      <c r="P113" s="122">
        <v>0.3242536259108223</v>
      </c>
      <c r="Q113" s="122">
        <v>0.3416379416077624</v>
      </c>
      <c r="R113" s="122">
        <v>0.34032562284953077</v>
      </c>
      <c r="S113" s="122">
        <v>0.33502002950304449</v>
      </c>
      <c r="T113" s="122">
        <v>0.33151112540165173</v>
      </c>
      <c r="U113" s="122">
        <v>0.3258346066261178</v>
      </c>
      <c r="V113" s="122">
        <v>0.33408587893339098</v>
      </c>
      <c r="W113" s="122">
        <v>0.32006706420493286</v>
      </c>
      <c r="X113" s="122">
        <v>0.23306239937292106</v>
      </c>
      <c r="Y113" s="122">
        <v>0.23383555166619355</v>
      </c>
      <c r="DA113" s="130" t="s">
        <v>1702</v>
      </c>
    </row>
    <row r="114" spans="1:105" ht="12" customHeight="1" x14ac:dyDescent="0.25">
      <c r="A114" s="97" t="s">
        <v>50</v>
      </c>
      <c r="B114" s="98">
        <v>1.7002805250445081E-2</v>
      </c>
      <c r="C114" s="98">
        <v>1.6670758486374049E-2</v>
      </c>
      <c r="D114" s="98">
        <v>1.7275175341542878E-2</v>
      </c>
      <c r="E114" s="98">
        <v>2.0044044195856189E-2</v>
      </c>
      <c r="F114" s="98">
        <v>2.130778211834421E-2</v>
      </c>
      <c r="G114" s="98">
        <v>2.2393855209872686E-2</v>
      </c>
      <c r="H114" s="98">
        <v>2.5901597670484135E-2</v>
      </c>
      <c r="I114" s="98">
        <v>2.7566940392213215E-2</v>
      </c>
      <c r="J114" s="98">
        <v>2.4375865110859929E-2</v>
      </c>
      <c r="K114" s="98">
        <v>2.7766096743896809E-2</v>
      </c>
      <c r="L114" s="98">
        <v>2.7451294898873223E-2</v>
      </c>
      <c r="M114" s="98">
        <v>2.8698258912379773E-2</v>
      </c>
      <c r="N114" s="98">
        <v>2.9907790243970386E-2</v>
      </c>
      <c r="O114" s="98">
        <v>2.9652246320656338E-2</v>
      </c>
      <c r="P114" s="98">
        <v>3.2466714390871551E-2</v>
      </c>
      <c r="Q114" s="98">
        <v>3.1201974413616697E-2</v>
      </c>
      <c r="R114" s="98">
        <v>3.3439145423440585E-2</v>
      </c>
      <c r="S114" s="98">
        <v>3.2611004822302336E-2</v>
      </c>
      <c r="T114" s="98">
        <v>3.1660737742985112E-2</v>
      </c>
      <c r="U114" s="98">
        <v>3.2692919492777299E-2</v>
      </c>
      <c r="V114" s="98">
        <v>2.9129471546839598E-2</v>
      </c>
      <c r="W114" s="98">
        <v>2.7295012295068109E-2</v>
      </c>
      <c r="X114" s="98">
        <v>2.4981402904343263E-2</v>
      </c>
      <c r="Y114" s="98">
        <v>2.3372391482928991E-2</v>
      </c>
      <c r="DA114" s="63" t="s">
        <v>1703</v>
      </c>
    </row>
    <row r="115" spans="1:105" ht="12" customHeight="1" x14ac:dyDescent="0.25">
      <c r="A115" s="109" t="s">
        <v>120</v>
      </c>
      <c r="B115" s="33">
        <v>0.352730159917297</v>
      </c>
      <c r="C115" s="33">
        <v>0.34187655675698392</v>
      </c>
      <c r="D115" s="33">
        <v>0.32810436699277262</v>
      </c>
      <c r="E115" s="33">
        <v>0.35385958213934138</v>
      </c>
      <c r="F115" s="33">
        <v>0.35409959455372736</v>
      </c>
      <c r="G115" s="33">
        <v>0.3662061435403241</v>
      </c>
      <c r="H115" s="33">
        <v>0.35406494948179912</v>
      </c>
      <c r="I115" s="33">
        <v>0.34201160833821787</v>
      </c>
      <c r="J115" s="33">
        <v>0.29313962143847089</v>
      </c>
      <c r="K115" s="33">
        <v>0.29979856764745372</v>
      </c>
      <c r="L115" s="33">
        <v>0.2940335871784851</v>
      </c>
      <c r="M115" s="33">
        <v>0.27675768571682513</v>
      </c>
      <c r="N115" s="33">
        <v>0.29048785773990871</v>
      </c>
      <c r="O115" s="33">
        <v>0.29076019058670449</v>
      </c>
      <c r="P115" s="33">
        <v>0.29178691151995073</v>
      </c>
      <c r="Q115" s="33">
        <v>0.31043596719414568</v>
      </c>
      <c r="R115" s="33">
        <v>0.30688647742609021</v>
      </c>
      <c r="S115" s="33">
        <v>0.30240902468074216</v>
      </c>
      <c r="T115" s="33">
        <v>0.29985038765866662</v>
      </c>
      <c r="U115" s="33">
        <v>0.29314168713334049</v>
      </c>
      <c r="V115" s="33">
        <v>0.30495640738655139</v>
      </c>
      <c r="W115" s="33">
        <v>0.29277205190986477</v>
      </c>
      <c r="X115" s="33">
        <v>0.20808099646857781</v>
      </c>
      <c r="Y115" s="33">
        <v>0.21046316018326455</v>
      </c>
      <c r="DA115" s="60" t="s">
        <v>1704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15.240793051525445</v>
      </c>
      <c r="C117" s="117">
        <f t="shared" si="19"/>
        <v>13.471927951086528</v>
      </c>
      <c r="D117" s="117">
        <f t="shared" si="19"/>
        <v>13.736473739469147</v>
      </c>
      <c r="E117" s="117">
        <f t="shared" si="19"/>
        <v>13.635728018081785</v>
      </c>
      <c r="F117" s="117">
        <f t="shared" si="19"/>
        <v>13.438461056015162</v>
      </c>
      <c r="G117" s="117">
        <f t="shared" si="19"/>
        <v>12.781410041395166</v>
      </c>
      <c r="H117" s="117">
        <f t="shared" si="19"/>
        <v>12.704426867984928</v>
      </c>
      <c r="I117" s="117">
        <f t="shared" si="19"/>
        <v>13.350850698658403</v>
      </c>
      <c r="J117" s="117">
        <f t="shared" si="19"/>
        <v>12.902356326801229</v>
      </c>
      <c r="K117" s="117">
        <f t="shared" si="19"/>
        <v>11.48485053027129</v>
      </c>
      <c r="L117" s="117">
        <f t="shared" si="19"/>
        <v>11.27770421837887</v>
      </c>
      <c r="M117" s="117">
        <f t="shared" si="19"/>
        <v>12.44646229276209</v>
      </c>
      <c r="N117" s="117">
        <f t="shared" si="19"/>
        <v>13.035240981828247</v>
      </c>
      <c r="O117" s="117">
        <f t="shared" si="19"/>
        <v>12.111375807617669</v>
      </c>
      <c r="P117" s="117">
        <f t="shared" si="19"/>
        <v>12.719432142467157</v>
      </c>
      <c r="Q117" s="117">
        <f t="shared" si="19"/>
        <v>12.2598747405534</v>
      </c>
      <c r="R117" s="117">
        <f t="shared" ref="R117:V117" si="20">R118+R121+R123+R132</f>
        <v>11.811057470384293</v>
      </c>
      <c r="S117" s="117">
        <f t="shared" si="20"/>
        <v>11.935461098133709</v>
      </c>
      <c r="T117" s="117">
        <f t="shared" si="20"/>
        <v>12.660643684138799</v>
      </c>
      <c r="U117" s="117">
        <f t="shared" si="20"/>
        <v>12.854880198277943</v>
      </c>
      <c r="V117" s="117">
        <f t="shared" si="20"/>
        <v>13.38022087300142</v>
      </c>
      <c r="W117" s="117">
        <f t="shared" ref="W117:Y117" si="21">W118+W121+W123+W132</f>
        <v>14.53569234062431</v>
      </c>
      <c r="X117" s="117">
        <f t="shared" si="21"/>
        <v>10.710430163743142</v>
      </c>
      <c r="Y117" s="117">
        <f t="shared" si="21"/>
        <v>10.607744268293157</v>
      </c>
      <c r="DA117" s="129" t="s">
        <v>1855</v>
      </c>
    </row>
    <row r="118" spans="1:105" ht="12" customHeight="1" x14ac:dyDescent="0.25">
      <c r="A118" s="121" t="s">
        <v>57</v>
      </c>
      <c r="B118" s="122">
        <f t="shared" ref="B118:Q118" si="22">SUM(B119:B120)</f>
        <v>13.450609078477262</v>
      </c>
      <c r="C118" s="122">
        <f t="shared" si="22"/>
        <v>11.791752684263178</v>
      </c>
      <c r="D118" s="122">
        <f t="shared" si="22"/>
        <v>12.075401453124821</v>
      </c>
      <c r="E118" s="122">
        <f t="shared" si="22"/>
        <v>11.923220218235056</v>
      </c>
      <c r="F118" s="122">
        <f t="shared" si="22"/>
        <v>11.66792824200526</v>
      </c>
      <c r="G118" s="122">
        <f t="shared" si="22"/>
        <v>10.937274225460541</v>
      </c>
      <c r="H118" s="122">
        <f t="shared" si="22"/>
        <v>10.759831392511209</v>
      </c>
      <c r="I118" s="122">
        <f t="shared" si="22"/>
        <v>11.407021385545599</v>
      </c>
      <c r="J118" s="122">
        <f t="shared" si="22"/>
        <v>11.099003491650995</v>
      </c>
      <c r="K118" s="122">
        <f t="shared" si="22"/>
        <v>9.6015706369925162</v>
      </c>
      <c r="L118" s="122">
        <f t="shared" si="22"/>
        <v>9.4286567585957499</v>
      </c>
      <c r="M118" s="122">
        <f t="shared" si="22"/>
        <v>10.631453703596645</v>
      </c>
      <c r="N118" s="122">
        <f t="shared" si="22"/>
        <v>11.120949451991139</v>
      </c>
      <c r="O118" s="122">
        <f t="shared" si="22"/>
        <v>10.195026555477778</v>
      </c>
      <c r="P118" s="122">
        <f t="shared" si="22"/>
        <v>10.763066066265418</v>
      </c>
      <c r="Q118" s="122">
        <f t="shared" si="22"/>
        <v>10.266478035335581</v>
      </c>
      <c r="R118" s="122">
        <f t="shared" ref="R118:V118" si="23">SUM(R119:R120)</f>
        <v>9.8022563887983285</v>
      </c>
      <c r="S118" s="122">
        <f t="shared" si="23"/>
        <v>9.9317499856632274</v>
      </c>
      <c r="T118" s="122">
        <f t="shared" si="23"/>
        <v>10.668048705096577</v>
      </c>
      <c r="U118" s="122">
        <f t="shared" si="23"/>
        <v>10.865784952822874</v>
      </c>
      <c r="V118" s="122">
        <f t="shared" si="23"/>
        <v>11.589148047424711</v>
      </c>
      <c r="W118" s="122">
        <f t="shared" ref="W118:Y118" si="24">SUM(W119:W120)</f>
        <v>12.8550216170228</v>
      </c>
      <c r="X118" s="122">
        <f t="shared" si="24"/>
        <v>9.3073217191016173</v>
      </c>
      <c r="Y118" s="122">
        <f t="shared" si="24"/>
        <v>9.2363733541835948</v>
      </c>
      <c r="DA118" s="130" t="s">
        <v>1856</v>
      </c>
    </row>
    <row r="119" spans="1:105" ht="12" customHeight="1" x14ac:dyDescent="0.25">
      <c r="A119" s="97" t="s">
        <v>198</v>
      </c>
      <c r="B119" s="98">
        <v>13.385004737291521</v>
      </c>
      <c r="C119" s="98">
        <v>11.735509574529935</v>
      </c>
      <c r="D119" s="98">
        <v>12.019214693464306</v>
      </c>
      <c r="E119" s="98">
        <v>11.868708709824672</v>
      </c>
      <c r="F119" s="98">
        <v>11.614634887277454</v>
      </c>
      <c r="G119" s="98">
        <v>10.888123076313969</v>
      </c>
      <c r="H119" s="98">
        <v>10.712562117274596</v>
      </c>
      <c r="I119" s="98">
        <v>11.357602773861441</v>
      </c>
      <c r="J119" s="98">
        <v>11.051059429001725</v>
      </c>
      <c r="K119" s="98">
        <v>9.5606262087385545</v>
      </c>
      <c r="L119" s="98">
        <v>9.388992657588199</v>
      </c>
      <c r="M119" s="98">
        <v>10.587337960552881</v>
      </c>
      <c r="N119" s="98">
        <v>11.0752131685517</v>
      </c>
      <c r="O119" s="98">
        <v>10.153477766196501</v>
      </c>
      <c r="P119" s="98">
        <v>10.719507342779888</v>
      </c>
      <c r="Q119" s="98">
        <v>10.22527984331367</v>
      </c>
      <c r="R119" s="98">
        <v>9.7631137177364806</v>
      </c>
      <c r="S119" s="98">
        <v>9.8923538373165201</v>
      </c>
      <c r="T119" s="98">
        <v>10.625854074621763</v>
      </c>
      <c r="U119" s="98">
        <v>10.822696470604416</v>
      </c>
      <c r="V119" s="98">
        <v>11.545229128376725</v>
      </c>
      <c r="W119" s="98">
        <v>12.806026820402774</v>
      </c>
      <c r="X119" s="98">
        <v>9.2731784976464269</v>
      </c>
      <c r="Y119" s="98">
        <v>9.2027144315010609</v>
      </c>
      <c r="DA119" s="63" t="s">
        <v>1857</v>
      </c>
    </row>
    <row r="120" spans="1:105" ht="12" customHeight="1" x14ac:dyDescent="0.25">
      <c r="A120" s="97" t="s">
        <v>53</v>
      </c>
      <c r="B120" s="98">
        <v>6.5604341185741974E-2</v>
      </c>
      <c r="C120" s="98">
        <v>5.6243109733244021E-2</v>
      </c>
      <c r="D120" s="98">
        <v>5.6186759660514111E-2</v>
      </c>
      <c r="E120" s="98">
        <v>5.4511508410383554E-2</v>
      </c>
      <c r="F120" s="98">
        <v>5.3293354727805907E-2</v>
      </c>
      <c r="G120" s="98">
        <v>4.9151149146572981E-2</v>
      </c>
      <c r="H120" s="98">
        <v>4.7269275236614013E-2</v>
      </c>
      <c r="I120" s="98">
        <v>4.941861168415785E-2</v>
      </c>
      <c r="J120" s="98">
        <v>4.7944062649269835E-2</v>
      </c>
      <c r="K120" s="98">
        <v>4.0944428253961183E-2</v>
      </c>
      <c r="L120" s="98">
        <v>3.9664101007550412E-2</v>
      </c>
      <c r="M120" s="98">
        <v>4.4115743043762548E-2</v>
      </c>
      <c r="N120" s="98">
        <v>4.5736283439438204E-2</v>
      </c>
      <c r="O120" s="98">
        <v>4.1548789281276602E-2</v>
      </c>
      <c r="P120" s="98">
        <v>4.3558723485529284E-2</v>
      </c>
      <c r="Q120" s="98">
        <v>4.1198192021910225E-2</v>
      </c>
      <c r="R120" s="98">
        <v>3.9142671061848495E-2</v>
      </c>
      <c r="S120" s="98">
        <v>3.9396148346707231E-2</v>
      </c>
      <c r="T120" s="98">
        <v>4.2194630474814726E-2</v>
      </c>
      <c r="U120" s="98">
        <v>4.3088482218458644E-2</v>
      </c>
      <c r="V120" s="98">
        <v>4.391891904798597E-2</v>
      </c>
      <c r="W120" s="98">
        <v>4.899479662002517E-2</v>
      </c>
      <c r="X120" s="98">
        <v>3.4143221455190331E-2</v>
      </c>
      <c r="Y120" s="98">
        <v>3.36589226825331E-2</v>
      </c>
      <c r="DA120" s="63" t="s">
        <v>1858</v>
      </c>
    </row>
    <row r="121" spans="1:105" ht="12" customHeight="1" x14ac:dyDescent="0.25">
      <c r="A121" s="121" t="s">
        <v>92</v>
      </c>
      <c r="B121" s="122">
        <f t="shared" ref="B121:Y121" si="25">B122</f>
        <v>4.6809135493787058E-3</v>
      </c>
      <c r="C121" s="122">
        <f t="shared" si="25"/>
        <v>6.065852979828347E-3</v>
      </c>
      <c r="D121" s="122">
        <f t="shared" si="25"/>
        <v>7.5464518339795677E-3</v>
      </c>
      <c r="E121" s="122">
        <f t="shared" si="25"/>
        <v>2.0627985312783995E-2</v>
      </c>
      <c r="F121" s="122">
        <f t="shared" si="25"/>
        <v>9.9386730272267784E-3</v>
      </c>
      <c r="G121" s="122">
        <f t="shared" si="25"/>
        <v>1.3548808164746531E-2</v>
      </c>
      <c r="H121" s="122">
        <f t="shared" si="25"/>
        <v>3.4325128143302373E-2</v>
      </c>
      <c r="I121" s="122">
        <f t="shared" si="25"/>
        <v>1.7853885992217367E-2</v>
      </c>
      <c r="J121" s="122">
        <f t="shared" si="25"/>
        <v>2.2787661322394504E-2</v>
      </c>
      <c r="K121" s="122">
        <f t="shared" si="25"/>
        <v>2.7634410666329393E-2</v>
      </c>
      <c r="L121" s="122">
        <f t="shared" si="25"/>
        <v>4.1628978507288937E-2</v>
      </c>
      <c r="M121" s="122">
        <f t="shared" si="25"/>
        <v>3.4407386889276539E-2</v>
      </c>
      <c r="N121" s="122">
        <f t="shared" si="25"/>
        <v>3.7409944758137595E-2</v>
      </c>
      <c r="O121" s="122">
        <f t="shared" si="25"/>
        <v>4.2282168337223307E-2</v>
      </c>
      <c r="P121" s="122">
        <f t="shared" si="25"/>
        <v>3.5829612494033207E-2</v>
      </c>
      <c r="Q121" s="122">
        <f t="shared" si="25"/>
        <v>5.3409879050598984E-2</v>
      </c>
      <c r="R121" s="122">
        <f t="shared" si="25"/>
        <v>4.7777513830682607E-2</v>
      </c>
      <c r="S121" s="122">
        <f t="shared" si="25"/>
        <v>4.7784291050342563E-2</v>
      </c>
      <c r="T121" s="122">
        <f t="shared" si="25"/>
        <v>4.6575226365980743E-2</v>
      </c>
      <c r="U121" s="122">
        <f t="shared" si="25"/>
        <v>4.7663002722238952E-2</v>
      </c>
      <c r="V121" s="122">
        <f t="shared" si="25"/>
        <v>7.3620379723880358E-2</v>
      </c>
      <c r="W121" s="122">
        <f t="shared" si="25"/>
        <v>9.0252767017199559E-2</v>
      </c>
      <c r="X121" s="122">
        <f t="shared" si="25"/>
        <v>0.10463103081479494</v>
      </c>
      <c r="Y121" s="122">
        <f t="shared" si="25"/>
        <v>0.10237407213106701</v>
      </c>
      <c r="DA121" s="130" t="s">
        <v>1859</v>
      </c>
    </row>
    <row r="122" spans="1:105" ht="12" customHeight="1" x14ac:dyDescent="0.25">
      <c r="A122" s="97" t="s">
        <v>53</v>
      </c>
      <c r="B122" s="98">
        <v>4.6809135493787058E-3</v>
      </c>
      <c r="C122" s="98">
        <v>6.065852979828347E-3</v>
      </c>
      <c r="D122" s="98">
        <v>7.5464518339795677E-3</v>
      </c>
      <c r="E122" s="98">
        <v>2.0627985312783995E-2</v>
      </c>
      <c r="F122" s="98">
        <v>9.9386730272267784E-3</v>
      </c>
      <c r="G122" s="98">
        <v>1.3548808164746531E-2</v>
      </c>
      <c r="H122" s="98">
        <v>3.4325128143302373E-2</v>
      </c>
      <c r="I122" s="98">
        <v>1.7853885992217367E-2</v>
      </c>
      <c r="J122" s="98">
        <v>2.2787661322394504E-2</v>
      </c>
      <c r="K122" s="98">
        <v>2.7634410666329393E-2</v>
      </c>
      <c r="L122" s="98">
        <v>4.1628978507288937E-2</v>
      </c>
      <c r="M122" s="98">
        <v>3.4407386889276539E-2</v>
      </c>
      <c r="N122" s="98">
        <v>3.7409944758137595E-2</v>
      </c>
      <c r="O122" s="98">
        <v>4.2282168337223307E-2</v>
      </c>
      <c r="P122" s="98">
        <v>3.5829612494033207E-2</v>
      </c>
      <c r="Q122" s="98">
        <v>5.3409879050598984E-2</v>
      </c>
      <c r="R122" s="98">
        <v>4.7777513830682607E-2</v>
      </c>
      <c r="S122" s="98">
        <v>4.7784291050342563E-2</v>
      </c>
      <c r="T122" s="98">
        <v>4.6575226365980743E-2</v>
      </c>
      <c r="U122" s="98">
        <v>4.7663002722238952E-2</v>
      </c>
      <c r="V122" s="98">
        <v>7.3620379723880358E-2</v>
      </c>
      <c r="W122" s="98">
        <v>9.0252767017199559E-2</v>
      </c>
      <c r="X122" s="98">
        <v>0.10463103081479494</v>
      </c>
      <c r="Y122" s="98">
        <v>0.10237407213106701</v>
      </c>
      <c r="DA122" s="63" t="s">
        <v>1860</v>
      </c>
    </row>
    <row r="123" spans="1:105" ht="12" customHeight="1" x14ac:dyDescent="0.25">
      <c r="A123" s="121" t="s">
        <v>55</v>
      </c>
      <c r="B123" s="122">
        <v>1.5093850115419045</v>
      </c>
      <c r="C123" s="122">
        <v>1.4057631024560671</v>
      </c>
      <c r="D123" s="122">
        <v>1.3945279769640639</v>
      </c>
      <c r="E123" s="122">
        <v>1.4107963494428357</v>
      </c>
      <c r="F123" s="122">
        <v>1.4775770229598375</v>
      </c>
      <c r="G123" s="122">
        <v>1.5365479507110822</v>
      </c>
      <c r="H123" s="122">
        <v>1.6221416303424263</v>
      </c>
      <c r="I123" s="122">
        <v>1.6454861444388937</v>
      </c>
      <c r="J123" s="122">
        <v>1.5394462415226395</v>
      </c>
      <c r="K123" s="122">
        <v>1.6069004341384463</v>
      </c>
      <c r="L123" s="122">
        <v>1.5628494115162241</v>
      </c>
      <c r="M123" s="122">
        <v>1.5480797691710608</v>
      </c>
      <c r="N123" s="122">
        <v>1.6322096514000237</v>
      </c>
      <c r="O123" s="122">
        <v>1.6284861914811817</v>
      </c>
      <c r="P123" s="122">
        <v>1.6717074971842805</v>
      </c>
      <c r="Q123" s="122">
        <v>1.6761211712725641</v>
      </c>
      <c r="R123" s="122">
        <v>1.6969147350323872</v>
      </c>
      <c r="S123" s="122">
        <v>1.6934966231443491</v>
      </c>
      <c r="T123" s="122">
        <v>1.6829238662688697</v>
      </c>
      <c r="U123" s="122">
        <v>1.6793653967879896</v>
      </c>
      <c r="V123" s="122">
        <v>1.4438267560791571</v>
      </c>
      <c r="W123" s="122">
        <v>1.3246707099643551</v>
      </c>
      <c r="X123" s="122">
        <v>1.1040039545101847</v>
      </c>
      <c r="Y123" s="122">
        <v>1.071183460539636</v>
      </c>
      <c r="DA123" s="130" t="s">
        <v>1861</v>
      </c>
    </row>
    <row r="124" spans="1:105" ht="12" customHeight="1" x14ac:dyDescent="0.25">
      <c r="A124" s="97" t="s">
        <v>128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X124" s="98">
        <v>0</v>
      </c>
      <c r="Y124" s="98">
        <v>0</v>
      </c>
      <c r="DA124" s="63" t="s">
        <v>1862</v>
      </c>
    </row>
    <row r="125" spans="1:105" ht="12" customHeight="1" x14ac:dyDescent="0.25">
      <c r="A125" s="97" t="s">
        <v>127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X125" s="98">
        <v>0</v>
      </c>
      <c r="Y125" s="98">
        <v>0</v>
      </c>
      <c r="DA125" s="63" t="s">
        <v>1863</v>
      </c>
    </row>
    <row r="126" spans="1:105" ht="12" customHeight="1" x14ac:dyDescent="0.25">
      <c r="A126" s="100" t="s">
        <v>198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X126" s="101">
        <v>0</v>
      </c>
      <c r="Y126" s="101">
        <v>0</v>
      </c>
      <c r="DA126" s="131" t="s">
        <v>1864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X127" s="104">
        <v>0</v>
      </c>
      <c r="Y127" s="104">
        <v>0</v>
      </c>
      <c r="DA127" s="132" t="s">
        <v>1865</v>
      </c>
    </row>
    <row r="128" spans="1:105" ht="12" customHeight="1" x14ac:dyDescent="0.25">
      <c r="A128" s="106" t="s">
        <v>122</v>
      </c>
      <c r="B128" s="101">
        <v>1.5047247433221658</v>
      </c>
      <c r="C128" s="101">
        <v>1.3953420130487999</v>
      </c>
      <c r="D128" s="101">
        <v>1.3815180619995753</v>
      </c>
      <c r="E128" s="101">
        <v>1.3884627963262597</v>
      </c>
      <c r="F128" s="101">
        <v>1.4539263601976351</v>
      </c>
      <c r="G128" s="101">
        <v>1.5113153207775187</v>
      </c>
      <c r="H128" s="101">
        <v>1.5886056610830959</v>
      </c>
      <c r="I128" s="101">
        <v>1.594444996326309</v>
      </c>
      <c r="J128" s="101">
        <v>1.4767092633654919</v>
      </c>
      <c r="K128" s="101">
        <v>1.4855138733746081</v>
      </c>
      <c r="L128" s="101">
        <v>1.4211668988589152</v>
      </c>
      <c r="M128" s="101">
        <v>1.3860824806559544</v>
      </c>
      <c r="N128" s="101">
        <v>1.4578031104046818</v>
      </c>
      <c r="O128" s="101">
        <v>1.43222555115048</v>
      </c>
      <c r="P128" s="101">
        <v>1.454210603306846</v>
      </c>
      <c r="Q128" s="101">
        <v>1.4348510735766709</v>
      </c>
      <c r="R128" s="101">
        <v>1.4390352497853711</v>
      </c>
      <c r="S128" s="101">
        <v>1.4171600286821053</v>
      </c>
      <c r="T128" s="101">
        <v>1.4027363759793052</v>
      </c>
      <c r="U128" s="101">
        <v>1.4021386617561185</v>
      </c>
      <c r="V128" s="101">
        <v>1.2060442610634821</v>
      </c>
      <c r="W128" s="101">
        <v>1.1031831222465889</v>
      </c>
      <c r="X128" s="101">
        <v>0.81632032084362072</v>
      </c>
      <c r="Y128" s="101">
        <v>0.77805338592185214</v>
      </c>
      <c r="DA128" s="131" t="s">
        <v>1866</v>
      </c>
    </row>
    <row r="129" spans="1:105" ht="12" customHeight="1" x14ac:dyDescent="0.25">
      <c r="A129" s="107" t="s">
        <v>121</v>
      </c>
      <c r="B129" s="104">
        <v>4.6602682197387718E-3</v>
      </c>
      <c r="C129" s="104">
        <v>1.0421089407267062E-2</v>
      </c>
      <c r="D129" s="104">
        <v>1.3009914964488591E-2</v>
      </c>
      <c r="E129" s="104">
        <v>2.2333553116576036E-2</v>
      </c>
      <c r="F129" s="104">
        <v>2.3650662762202422E-2</v>
      </c>
      <c r="G129" s="104">
        <v>2.5232629933563365E-2</v>
      </c>
      <c r="H129" s="104">
        <v>3.353596925933048E-2</v>
      </c>
      <c r="I129" s="104">
        <v>5.1041148112584769E-2</v>
      </c>
      <c r="J129" s="104">
        <v>6.2736978157147516E-2</v>
      </c>
      <c r="K129" s="104">
        <v>0.12138656076383825</v>
      </c>
      <c r="L129" s="104">
        <v>0.14168251265730891</v>
      </c>
      <c r="M129" s="104">
        <v>0.16199728851510634</v>
      </c>
      <c r="N129" s="104">
        <v>0.17440654099534192</v>
      </c>
      <c r="O129" s="104">
        <v>0.19626064033070165</v>
      </c>
      <c r="P129" s="104">
        <v>0.21749689387743448</v>
      </c>
      <c r="Q129" s="104">
        <v>0.24127009769589325</v>
      </c>
      <c r="R129" s="104">
        <v>0.25787948524701615</v>
      </c>
      <c r="S129" s="104">
        <v>0.27633659446224373</v>
      </c>
      <c r="T129" s="104">
        <v>0.28018749028956436</v>
      </c>
      <c r="U129" s="104">
        <v>0.27722673503187106</v>
      </c>
      <c r="V129" s="104">
        <v>0.23778249501567517</v>
      </c>
      <c r="W129" s="104">
        <v>0.22148758771776628</v>
      </c>
      <c r="X129" s="104">
        <v>0.28768363366656402</v>
      </c>
      <c r="Y129" s="104">
        <v>0.2931300746177839</v>
      </c>
      <c r="DA129" s="132" t="s">
        <v>1867</v>
      </c>
    </row>
    <row r="130" spans="1:105" ht="12" customHeight="1" x14ac:dyDescent="0.25">
      <c r="A130" s="108" t="s">
        <v>53</v>
      </c>
      <c r="B130" s="98">
        <v>1.9509472113123352E-3</v>
      </c>
      <c r="C130" s="98">
        <v>4.2543304180747933E-3</v>
      </c>
      <c r="D130" s="98">
        <v>5.4386156613242349E-3</v>
      </c>
      <c r="E130" s="98">
        <v>9.5055140028263291E-3</v>
      </c>
      <c r="F130" s="98">
        <v>9.4211004275669367E-3</v>
      </c>
      <c r="G130" s="98">
        <v>1.0270980249968267E-2</v>
      </c>
      <c r="H130" s="98">
        <v>1.3856490461784591E-2</v>
      </c>
      <c r="I130" s="98">
        <v>2.2342220360415752E-2</v>
      </c>
      <c r="J130" s="98">
        <v>2.5055701638949848E-2</v>
      </c>
      <c r="K130" s="98">
        <v>5.0039579235385025E-2</v>
      </c>
      <c r="L130" s="98">
        <v>5.8750135665638442E-2</v>
      </c>
      <c r="M130" s="98">
        <v>6.4676938323128069E-2</v>
      </c>
      <c r="N130" s="98">
        <v>7.0019688036523808E-2</v>
      </c>
      <c r="O130" s="98">
        <v>6.5795561604687719E-2</v>
      </c>
      <c r="P130" s="98">
        <v>6.8074833549763111E-2</v>
      </c>
      <c r="Q130" s="98">
        <v>8.1981079028254494E-2</v>
      </c>
      <c r="R130" s="98">
        <v>0.1063994867531962</v>
      </c>
      <c r="S130" s="98">
        <v>0.12079802759658376</v>
      </c>
      <c r="T130" s="98">
        <v>0.11174243393493379</v>
      </c>
      <c r="U130" s="98">
        <v>0.11094038595451171</v>
      </c>
      <c r="V130" s="98">
        <v>6.6971482964531301E-2</v>
      </c>
      <c r="W130" s="98">
        <v>5.5136240306221142E-2</v>
      </c>
      <c r="X130" s="98">
        <v>9.8912364717431395E-2</v>
      </c>
      <c r="Y130" s="98">
        <v>0.11211620652467333</v>
      </c>
      <c r="DA130" s="63" t="s">
        <v>1868</v>
      </c>
    </row>
    <row r="131" spans="1:105" ht="12" customHeight="1" x14ac:dyDescent="0.25">
      <c r="A131" s="108" t="s">
        <v>52</v>
      </c>
      <c r="B131" s="98">
        <v>2.7093210084264368E-3</v>
      </c>
      <c r="C131" s="98">
        <v>6.1667589891922676E-3</v>
      </c>
      <c r="D131" s="98">
        <v>7.5712993031643566E-3</v>
      </c>
      <c r="E131" s="98">
        <v>1.2828039113749707E-2</v>
      </c>
      <c r="F131" s="98">
        <v>1.4229562334635487E-2</v>
      </c>
      <c r="G131" s="98">
        <v>1.4961649683595096E-2</v>
      </c>
      <c r="H131" s="98">
        <v>1.9679478797545891E-2</v>
      </c>
      <c r="I131" s="98">
        <v>2.8698927752169014E-2</v>
      </c>
      <c r="J131" s="98">
        <v>3.7681276518197672E-2</v>
      </c>
      <c r="K131" s="98">
        <v>7.1346981528453216E-2</v>
      </c>
      <c r="L131" s="98">
        <v>8.293237699167047E-2</v>
      </c>
      <c r="M131" s="98">
        <v>9.7320350191978267E-2</v>
      </c>
      <c r="N131" s="98">
        <v>0.10438685295881812</v>
      </c>
      <c r="O131" s="98">
        <v>0.13046507872601393</v>
      </c>
      <c r="P131" s="98">
        <v>0.14942206032767136</v>
      </c>
      <c r="Q131" s="98">
        <v>0.15928901866763875</v>
      </c>
      <c r="R131" s="98">
        <v>0.15147999849381993</v>
      </c>
      <c r="S131" s="98">
        <v>0.15553856686565998</v>
      </c>
      <c r="T131" s="98">
        <v>0.16844505635463058</v>
      </c>
      <c r="U131" s="98">
        <v>0.16628634907735934</v>
      </c>
      <c r="V131" s="98">
        <v>0.17081101205114385</v>
      </c>
      <c r="W131" s="98">
        <v>0.16635134741154514</v>
      </c>
      <c r="X131" s="98">
        <v>0.18877126894913265</v>
      </c>
      <c r="Y131" s="98">
        <v>0.18101386809311057</v>
      </c>
      <c r="DA131" s="63" t="s">
        <v>1869</v>
      </c>
    </row>
    <row r="132" spans="1:105" ht="12" customHeight="1" x14ac:dyDescent="0.25">
      <c r="A132" s="121" t="s">
        <v>54</v>
      </c>
      <c r="B132" s="122">
        <v>0.27611804795689993</v>
      </c>
      <c r="C132" s="122">
        <v>0.26834631138745391</v>
      </c>
      <c r="D132" s="122">
        <v>0.2589978575462839</v>
      </c>
      <c r="E132" s="122">
        <v>0.2810834650911106</v>
      </c>
      <c r="F132" s="122">
        <v>0.28301711802283941</v>
      </c>
      <c r="G132" s="122">
        <v>0.29403905705879663</v>
      </c>
      <c r="H132" s="122">
        <v>0.28812871698799025</v>
      </c>
      <c r="I132" s="122">
        <v>0.28048928268169349</v>
      </c>
      <c r="J132" s="122">
        <v>0.24111893230519876</v>
      </c>
      <c r="K132" s="122">
        <v>0.24874504847399703</v>
      </c>
      <c r="L132" s="122">
        <v>0.24456906975960729</v>
      </c>
      <c r="M132" s="122">
        <v>0.2325214331051097</v>
      </c>
      <c r="N132" s="122">
        <v>0.24467193367894763</v>
      </c>
      <c r="O132" s="122">
        <v>0.24558089232148647</v>
      </c>
      <c r="P132" s="122">
        <v>0.24882896652342409</v>
      </c>
      <c r="Q132" s="122">
        <v>0.26386565489465441</v>
      </c>
      <c r="R132" s="122">
        <v>0.26410883272289576</v>
      </c>
      <c r="S132" s="122">
        <v>0.26243019827578801</v>
      </c>
      <c r="T132" s="122">
        <v>0.26309588640737258</v>
      </c>
      <c r="U132" s="122">
        <v>0.26206684594484003</v>
      </c>
      <c r="V132" s="122">
        <v>0.27362568977366952</v>
      </c>
      <c r="W132" s="122">
        <v>0.26574724661995608</v>
      </c>
      <c r="X132" s="122">
        <v>0.19447345931654345</v>
      </c>
      <c r="Y132" s="122">
        <v>0.19781338143885999</v>
      </c>
      <c r="DA132" s="130" t="s">
        <v>1870</v>
      </c>
    </row>
    <row r="133" spans="1:105" ht="12" customHeight="1" x14ac:dyDescent="0.25">
      <c r="A133" s="97" t="s">
        <v>50</v>
      </c>
      <c r="B133" s="98">
        <v>1.0275597585892027E-2</v>
      </c>
      <c r="C133" s="98">
        <v>1.0092222293554706E-2</v>
      </c>
      <c r="D133" s="98">
        <v>1.04781448000127E-2</v>
      </c>
      <c r="E133" s="98">
        <v>1.2179364974185708E-2</v>
      </c>
      <c r="F133" s="98">
        <v>1.297064141142293E-2</v>
      </c>
      <c r="G133" s="98">
        <v>1.3654189366017158E-2</v>
      </c>
      <c r="H133" s="98">
        <v>1.5817218285647448E-2</v>
      </c>
      <c r="I133" s="98">
        <v>1.6844381161458442E-2</v>
      </c>
      <c r="J133" s="98">
        <v>1.4896628092040962E-2</v>
      </c>
      <c r="K133" s="98">
        <v>1.6971885914611309E-2</v>
      </c>
      <c r="L133" s="98">
        <v>1.678269079646379E-2</v>
      </c>
      <c r="M133" s="98">
        <v>1.754863448802426E-2</v>
      </c>
      <c r="N133" s="98">
        <v>1.8291848176113901E-2</v>
      </c>
      <c r="O133" s="98">
        <v>1.8138463676366255E-2</v>
      </c>
      <c r="P133" s="98">
        <v>1.9862279192027814E-2</v>
      </c>
      <c r="Q133" s="98">
        <v>1.9092065457012437E-2</v>
      </c>
      <c r="R133" s="98">
        <v>2.0469418038975166E-2</v>
      </c>
      <c r="S133" s="98">
        <v>1.9976853278634327E-2</v>
      </c>
      <c r="T133" s="98">
        <v>1.9415644515595687E-2</v>
      </c>
      <c r="U133" s="98">
        <v>2.0078289967834648E-2</v>
      </c>
      <c r="V133" s="98">
        <v>1.7918068225204614E-2</v>
      </c>
      <c r="W133" s="98">
        <v>1.6814457736562007E-2</v>
      </c>
      <c r="X133" s="98">
        <v>1.5412388196364531E-2</v>
      </c>
      <c r="Y133" s="98">
        <v>1.4439515167265184E-2</v>
      </c>
      <c r="DA133" s="63" t="s">
        <v>1871</v>
      </c>
    </row>
    <row r="134" spans="1:105" ht="12" customHeight="1" x14ac:dyDescent="0.25">
      <c r="A134" s="109" t="s">
        <v>120</v>
      </c>
      <c r="B134" s="33">
        <v>0.2658424503710079</v>
      </c>
      <c r="C134" s="33">
        <v>0.25825408909389919</v>
      </c>
      <c r="D134" s="33">
        <v>0.24851971274627119</v>
      </c>
      <c r="E134" s="33">
        <v>0.26890410011692489</v>
      </c>
      <c r="F134" s="33">
        <v>0.27004647661141645</v>
      </c>
      <c r="G134" s="33">
        <v>0.28038486769277948</v>
      </c>
      <c r="H134" s="33">
        <v>0.27231149870234278</v>
      </c>
      <c r="I134" s="33">
        <v>0.26364490152023506</v>
      </c>
      <c r="J134" s="33">
        <v>0.22622230421315781</v>
      </c>
      <c r="K134" s="33">
        <v>0.23177316255938574</v>
      </c>
      <c r="L134" s="33">
        <v>0.22778637896314349</v>
      </c>
      <c r="M134" s="33">
        <v>0.21497279861708543</v>
      </c>
      <c r="N134" s="33">
        <v>0.22638008550283373</v>
      </c>
      <c r="O134" s="33">
        <v>0.22744242864512021</v>
      </c>
      <c r="P134" s="33">
        <v>0.22896668733139627</v>
      </c>
      <c r="Q134" s="33">
        <v>0.24477358943764199</v>
      </c>
      <c r="R134" s="33">
        <v>0.24363941468392059</v>
      </c>
      <c r="S134" s="33">
        <v>0.24245334499715368</v>
      </c>
      <c r="T134" s="33">
        <v>0.24368024189177687</v>
      </c>
      <c r="U134" s="33">
        <v>0.24198855597700536</v>
      </c>
      <c r="V134" s="33">
        <v>0.25570762154846494</v>
      </c>
      <c r="W134" s="33">
        <v>0.2489327888833941</v>
      </c>
      <c r="X134" s="33">
        <v>0.17906107112017891</v>
      </c>
      <c r="Y134" s="33">
        <v>0.1833738662715948</v>
      </c>
      <c r="DA134" s="60" t="s">
        <v>1872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0.75576415626451099</v>
      </c>
      <c r="C136" s="119">
        <f t="shared" si="26"/>
        <v>0.75672577725669876</v>
      </c>
      <c r="D136" s="119">
        <f t="shared" si="26"/>
        <v>0.75905101517060281</v>
      </c>
      <c r="E136" s="119">
        <f t="shared" si="26"/>
        <v>0.7617227657745359</v>
      </c>
      <c r="F136" s="119">
        <f t="shared" si="26"/>
        <v>0.76307126997199948</v>
      </c>
      <c r="G136" s="119">
        <f t="shared" si="26"/>
        <v>0.76464254760639083</v>
      </c>
      <c r="H136" s="119">
        <f t="shared" si="26"/>
        <v>0.76780291604666528</v>
      </c>
      <c r="I136" s="119">
        <f t="shared" si="26"/>
        <v>0.77034061944399068</v>
      </c>
      <c r="J136" s="119">
        <f t="shared" si="26"/>
        <v>0.77372841935303704</v>
      </c>
      <c r="K136" s="119">
        <f t="shared" si="26"/>
        <v>0.77512504295545781</v>
      </c>
      <c r="L136" s="119">
        <f t="shared" si="26"/>
        <v>0.779479862512099</v>
      </c>
      <c r="M136" s="119">
        <f t="shared" si="26"/>
        <v>0.78480723043881973</v>
      </c>
      <c r="N136" s="119">
        <f t="shared" si="26"/>
        <v>0.7892702907956991</v>
      </c>
      <c r="O136" s="119">
        <f t="shared" si="26"/>
        <v>0.79339716864349219</v>
      </c>
      <c r="P136" s="119">
        <f t="shared" si="26"/>
        <v>0.7951614941201709</v>
      </c>
      <c r="Q136" s="119">
        <f t="shared" si="26"/>
        <v>0.79817907664014265</v>
      </c>
      <c r="R136" s="119">
        <f t="shared" ref="R136:V136" si="27">IF(R117=0,"",R117/R98)</f>
        <v>0.80014469598801752</v>
      </c>
      <c r="S136" s="119">
        <f t="shared" si="27"/>
        <v>0.80420078764350089</v>
      </c>
      <c r="T136" s="119">
        <f t="shared" si="27"/>
        <v>0.80970792526344848</v>
      </c>
      <c r="U136" s="119">
        <f t="shared" si="27"/>
        <v>0.81472905390764183</v>
      </c>
      <c r="V136" s="119">
        <f t="shared" si="27"/>
        <v>0.82255823912171766</v>
      </c>
      <c r="W136" s="119">
        <f t="shared" ref="W136:Y136" si="28">IF(W117=0,"",W117/W98)</f>
        <v>0.82832835462182386</v>
      </c>
      <c r="X136" s="119">
        <f t="shared" si="28"/>
        <v>0.83518229959635293</v>
      </c>
      <c r="Y136" s="119">
        <f t="shared" si="28"/>
        <v>0.83980887089772271</v>
      </c>
      <c r="DA136" s="129" t="s">
        <v>2023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0.76959702522480411</v>
      </c>
      <c r="C137" s="124">
        <f t="shared" si="29"/>
        <v>0.77097529144626187</v>
      </c>
      <c r="D137" s="124">
        <f t="shared" si="29"/>
        <v>0.77263137727484088</v>
      </c>
      <c r="E137" s="124">
        <f t="shared" si="29"/>
        <v>0.77481924197903473</v>
      </c>
      <c r="F137" s="124">
        <f t="shared" si="29"/>
        <v>0.77713663672626165</v>
      </c>
      <c r="G137" s="124">
        <f t="shared" si="29"/>
        <v>0.77956468045854321</v>
      </c>
      <c r="H137" s="124">
        <f t="shared" si="29"/>
        <v>0.78235099217788939</v>
      </c>
      <c r="I137" s="124">
        <f t="shared" si="29"/>
        <v>0.78497934369325773</v>
      </c>
      <c r="J137" s="124">
        <f t="shared" si="29"/>
        <v>0.78767930624822668</v>
      </c>
      <c r="K137" s="124">
        <f t="shared" si="29"/>
        <v>0.79082535115038388</v>
      </c>
      <c r="L137" s="124">
        <f t="shared" si="29"/>
        <v>0.79428521229911542</v>
      </c>
      <c r="M137" s="124">
        <f t="shared" si="29"/>
        <v>0.79838670476069806</v>
      </c>
      <c r="N137" s="124">
        <f t="shared" si="29"/>
        <v>0.80303434750773794</v>
      </c>
      <c r="O137" s="124">
        <f t="shared" si="29"/>
        <v>0.80723293098078153</v>
      </c>
      <c r="P137" s="124">
        <f t="shared" si="29"/>
        <v>0.80816326217005774</v>
      </c>
      <c r="Q137" s="124">
        <f t="shared" si="29"/>
        <v>0.80984183025738454</v>
      </c>
      <c r="R137" s="124">
        <f t="shared" ref="R137:V137" si="30">IF(R118=0,"",R118/R99)</f>
        <v>0.81197199157695621</v>
      </c>
      <c r="S137" s="124">
        <f t="shared" si="30"/>
        <v>0.81462228193538477</v>
      </c>
      <c r="T137" s="124">
        <f t="shared" si="30"/>
        <v>0.81794266116320558</v>
      </c>
      <c r="U137" s="124">
        <f t="shared" si="30"/>
        <v>0.82146327344803793</v>
      </c>
      <c r="V137" s="124">
        <f t="shared" si="30"/>
        <v>0.82500046362361457</v>
      </c>
      <c r="W137" s="124">
        <f t="shared" ref="W137:Y137" si="31">IF(W118=0,"",W118/W99)</f>
        <v>0.82859408453000494</v>
      </c>
      <c r="X137" s="124">
        <f t="shared" si="31"/>
        <v>0.83241625614273862</v>
      </c>
      <c r="Y137" s="124">
        <f t="shared" si="31"/>
        <v>0.83647001582105263</v>
      </c>
      <c r="DA137" s="130" t="s">
        <v>2024</v>
      </c>
    </row>
    <row r="138" spans="1:105" ht="12" customHeight="1" x14ac:dyDescent="0.25">
      <c r="A138" s="97" t="s">
        <v>198</v>
      </c>
      <c r="B138" s="111">
        <f t="shared" ref="B138:Q138" si="32">IF(B119=0,"",B119/B100)</f>
        <v>0.76872891404790333</v>
      </c>
      <c r="C138" s="111">
        <f t="shared" si="32"/>
        <v>0.77012998584703451</v>
      </c>
      <c r="D138" s="111">
        <f t="shared" si="32"/>
        <v>0.77181102685640235</v>
      </c>
      <c r="E138" s="111">
        <f t="shared" si="32"/>
        <v>0.77401873066264204</v>
      </c>
      <c r="F138" s="111">
        <f t="shared" si="32"/>
        <v>0.77634274792110469</v>
      </c>
      <c r="G138" s="111">
        <f t="shared" si="32"/>
        <v>0.77878971553922538</v>
      </c>
      <c r="H138" s="111">
        <f t="shared" si="32"/>
        <v>0.78160036025033597</v>
      </c>
      <c r="I138" s="111">
        <f t="shared" si="32"/>
        <v>0.78424561391222691</v>
      </c>
      <c r="J138" s="111">
        <f t="shared" si="32"/>
        <v>0.78695441506319042</v>
      </c>
      <c r="K138" s="111">
        <f t="shared" si="32"/>
        <v>0.7901175533137399</v>
      </c>
      <c r="L138" s="111">
        <f t="shared" si="32"/>
        <v>0.79359553910599889</v>
      </c>
      <c r="M138" s="111">
        <f t="shared" si="32"/>
        <v>0.79771655079382431</v>
      </c>
      <c r="N138" s="111">
        <f t="shared" si="32"/>
        <v>0.80238169758706446</v>
      </c>
      <c r="O138" s="111">
        <f t="shared" si="32"/>
        <v>0.80659667361706933</v>
      </c>
      <c r="P138" s="111">
        <f t="shared" si="32"/>
        <v>0.8075337664384229</v>
      </c>
      <c r="Q138" s="111">
        <f t="shared" si="32"/>
        <v>0.809221839038474</v>
      </c>
      <c r="R138" s="111">
        <f t="shared" ref="R138:V138" si="33">IF(R119=0,"",R119/R100)</f>
        <v>0.81136034797687118</v>
      </c>
      <c r="S138" s="111">
        <f t="shared" si="33"/>
        <v>0.81402131935210564</v>
      </c>
      <c r="T138" s="111">
        <f t="shared" si="33"/>
        <v>0.8173517658627405</v>
      </c>
      <c r="U138" s="111">
        <f t="shared" si="33"/>
        <v>0.82087978421559227</v>
      </c>
      <c r="V138" s="111">
        <f t="shared" si="33"/>
        <v>0.82445161679604917</v>
      </c>
      <c r="W138" s="111">
        <f t="shared" ref="W138:Y138" si="34">IF(W119=0,"",W119/W100)</f>
        <v>0.82805106121551808</v>
      </c>
      <c r="X138" s="111">
        <f t="shared" si="34"/>
        <v>0.83190294531451148</v>
      </c>
      <c r="Y138" s="111">
        <f t="shared" si="34"/>
        <v>0.83597001310929919</v>
      </c>
      <c r="DA138" s="63" t="s">
        <v>2025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:Y139" si="37">IF(W120=0,"",W120/W101)</f>
        <v>1</v>
      </c>
      <c r="X139" s="111">
        <f t="shared" si="37"/>
        <v>1</v>
      </c>
      <c r="Y139" s="111">
        <f t="shared" si="37"/>
        <v>1</v>
      </c>
      <c r="DA139" s="63" t="s">
        <v>2026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1.9429532402555638</v>
      </c>
      <c r="C140" s="124">
        <f t="shared" si="38"/>
        <v>2.0572184894764773</v>
      </c>
      <c r="D140" s="124">
        <f t="shared" si="38"/>
        <v>2.1604882037777471</v>
      </c>
      <c r="E140" s="124">
        <f t="shared" si="38"/>
        <v>2.2695901105345939</v>
      </c>
      <c r="F140" s="124">
        <f t="shared" si="38"/>
        <v>2.4153204454618851</v>
      </c>
      <c r="G140" s="124">
        <f t="shared" si="38"/>
        <v>2.6419472164213866</v>
      </c>
      <c r="H140" s="124">
        <f t="shared" si="38"/>
        <v>2.8859615323735635</v>
      </c>
      <c r="I140" s="124">
        <f t="shared" si="38"/>
        <v>3.0250541760670862</v>
      </c>
      <c r="J140" s="124">
        <f t="shared" si="38"/>
        <v>3.1159817117705382</v>
      </c>
      <c r="K140" s="124">
        <f t="shared" si="38"/>
        <v>3.2192776335078195</v>
      </c>
      <c r="L140" s="124">
        <f t="shared" si="38"/>
        <v>3.3238251153965011</v>
      </c>
      <c r="M140" s="124">
        <f t="shared" si="38"/>
        <v>3.4196962445558774</v>
      </c>
      <c r="N140" s="124">
        <f t="shared" si="38"/>
        <v>3.5678345575951096</v>
      </c>
      <c r="O140" s="124">
        <f t="shared" si="38"/>
        <v>3.7686253125433513</v>
      </c>
      <c r="P140" s="124">
        <f t="shared" si="38"/>
        <v>3.9406899644148523</v>
      </c>
      <c r="Q140" s="124">
        <f t="shared" si="38"/>
        <v>4.0736698729174101</v>
      </c>
      <c r="R140" s="124">
        <f t="shared" ref="R140:V140" si="39">IF(R121=0,"",R121/R102)</f>
        <v>4.1973241331540967</v>
      </c>
      <c r="S140" s="124">
        <f t="shared" si="39"/>
        <v>4.3121322315830195</v>
      </c>
      <c r="T140" s="124">
        <f t="shared" si="39"/>
        <v>4.4106712330994684</v>
      </c>
      <c r="U140" s="124">
        <f t="shared" si="39"/>
        <v>4.5257305604425895</v>
      </c>
      <c r="V140" s="124">
        <f t="shared" si="39"/>
        <v>4.6064812986926045</v>
      </c>
      <c r="W140" s="124">
        <f t="shared" ref="W140:Y140" si="40">IF(W121=0,"",W121/W102)</f>
        <v>4.6519650165893536</v>
      </c>
      <c r="X140" s="124">
        <f t="shared" si="40"/>
        <v>4.6762525017955472</v>
      </c>
      <c r="Y140" s="124">
        <f t="shared" si="40"/>
        <v>4.6963972566435501</v>
      </c>
      <c r="DA140" s="130" t="s">
        <v>2027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1.9429532402555638</v>
      </c>
      <c r="C141" s="111">
        <f t="shared" si="41"/>
        <v>2.0572184894764773</v>
      </c>
      <c r="D141" s="111">
        <f t="shared" si="41"/>
        <v>2.1604882037777471</v>
      </c>
      <c r="E141" s="111">
        <f t="shared" si="41"/>
        <v>2.2695901105345939</v>
      </c>
      <c r="F141" s="111">
        <f t="shared" si="41"/>
        <v>2.4153204454618851</v>
      </c>
      <c r="G141" s="111">
        <f t="shared" si="41"/>
        <v>2.6419472164213866</v>
      </c>
      <c r="H141" s="111">
        <f t="shared" si="41"/>
        <v>2.8859615323735635</v>
      </c>
      <c r="I141" s="111">
        <f t="shared" si="41"/>
        <v>3.0250541760670862</v>
      </c>
      <c r="J141" s="111">
        <f t="shared" si="41"/>
        <v>3.1159817117705382</v>
      </c>
      <c r="K141" s="111">
        <f t="shared" si="41"/>
        <v>3.2192776335078195</v>
      </c>
      <c r="L141" s="111">
        <f t="shared" si="41"/>
        <v>3.3238251153965011</v>
      </c>
      <c r="M141" s="111">
        <f t="shared" si="41"/>
        <v>3.4196962445558774</v>
      </c>
      <c r="N141" s="111">
        <f t="shared" si="41"/>
        <v>3.5678345575951096</v>
      </c>
      <c r="O141" s="111">
        <f t="shared" si="41"/>
        <v>3.7686253125433513</v>
      </c>
      <c r="P141" s="111">
        <f t="shared" si="41"/>
        <v>3.9406899644148523</v>
      </c>
      <c r="Q141" s="111">
        <f t="shared" si="41"/>
        <v>4.0736698729174101</v>
      </c>
      <c r="R141" s="111">
        <f t="shared" ref="R141:V141" si="42">IF(R122=0,"",R122/R103)</f>
        <v>4.1973241331540967</v>
      </c>
      <c r="S141" s="111">
        <f t="shared" si="42"/>
        <v>4.3121322315830195</v>
      </c>
      <c r="T141" s="111">
        <f t="shared" si="42"/>
        <v>4.4106712330994684</v>
      </c>
      <c r="U141" s="111">
        <f t="shared" si="42"/>
        <v>4.5257305604425895</v>
      </c>
      <c r="V141" s="111">
        <f t="shared" si="42"/>
        <v>4.6064812986926045</v>
      </c>
      <c r="W141" s="111">
        <f t="shared" ref="W141:Y141" si="43">IF(W122=0,"",W122/W103)</f>
        <v>4.6519650165893536</v>
      </c>
      <c r="X141" s="111">
        <f t="shared" si="43"/>
        <v>4.6762525017955472</v>
      </c>
      <c r="Y141" s="111">
        <f t="shared" si="43"/>
        <v>4.6963972566435501</v>
      </c>
      <c r="DA141" s="63" t="s">
        <v>2028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0.65159182139453065</v>
      </c>
      <c r="C142" s="124">
        <f t="shared" si="44"/>
        <v>0.65480839475929598</v>
      </c>
      <c r="D142" s="124">
        <f t="shared" si="44"/>
        <v>0.65807485340742944</v>
      </c>
      <c r="E142" s="124">
        <f t="shared" si="44"/>
        <v>0.66241188964283138</v>
      </c>
      <c r="F142" s="124">
        <f t="shared" si="44"/>
        <v>0.66632671967174073</v>
      </c>
      <c r="G142" s="124">
        <f t="shared" si="44"/>
        <v>0.67044555320137245</v>
      </c>
      <c r="H142" s="124">
        <f t="shared" si="44"/>
        <v>0.67549660266223144</v>
      </c>
      <c r="I142" s="124">
        <f t="shared" si="44"/>
        <v>0.67883087974908018</v>
      </c>
      <c r="J142" s="124">
        <f t="shared" si="44"/>
        <v>0.68118020784956457</v>
      </c>
      <c r="K142" s="124">
        <f t="shared" si="44"/>
        <v>0.68687976186889499</v>
      </c>
      <c r="L142" s="124">
        <f t="shared" si="44"/>
        <v>0.69042180671247011</v>
      </c>
      <c r="M142" s="124">
        <f t="shared" si="44"/>
        <v>0.69496277162683906</v>
      </c>
      <c r="N142" s="124">
        <f t="shared" si="44"/>
        <v>0.69871407233872673</v>
      </c>
      <c r="O142" s="124">
        <f t="shared" si="44"/>
        <v>0.70681349317637998</v>
      </c>
      <c r="P142" s="124">
        <f t="shared" si="44"/>
        <v>0.71295610633763251</v>
      </c>
      <c r="Q142" s="124">
        <f t="shared" si="44"/>
        <v>0.7200092861212789</v>
      </c>
      <c r="R142" s="124">
        <f t="shared" ref="R142:V142" si="45">IF(R123=0,"",R123/R104)</f>
        <v>0.72602029341384344</v>
      </c>
      <c r="S142" s="124">
        <f t="shared" si="45"/>
        <v>0.73520124684935739</v>
      </c>
      <c r="T142" s="124">
        <f t="shared" si="45"/>
        <v>0.74748342617397467</v>
      </c>
      <c r="U142" s="124">
        <f t="shared" si="45"/>
        <v>0.75838905120633149</v>
      </c>
      <c r="V142" s="124">
        <f t="shared" si="45"/>
        <v>0.77247914000507689</v>
      </c>
      <c r="W142" s="124">
        <f t="shared" ref="W142:Y142" si="46">IF(W123=0,"",W123/W104)</f>
        <v>0.78174729883903993</v>
      </c>
      <c r="X142" s="124">
        <f t="shared" si="46"/>
        <v>0.79565871857929649</v>
      </c>
      <c r="Y142" s="124">
        <f t="shared" si="46"/>
        <v>0.80333440032290238</v>
      </c>
      <c r="DA142" s="130" t="s">
        <v>2029</v>
      </c>
    </row>
    <row r="143" spans="1:105" ht="12" customHeight="1" x14ac:dyDescent="0.25">
      <c r="A143" s="97" t="s">
        <v>128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:Y143" si="49">IF(W124=0,"",W124/W105)</f>
        <v/>
      </c>
      <c r="X143" s="111" t="str">
        <f t="shared" si="49"/>
        <v/>
      </c>
      <c r="Y143" s="111" t="str">
        <f t="shared" si="49"/>
        <v/>
      </c>
      <c r="DA143" s="63" t="s">
        <v>2030</v>
      </c>
    </row>
    <row r="144" spans="1:105" ht="12" customHeight="1" x14ac:dyDescent="0.25">
      <c r="A144" s="97" t="s">
        <v>127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:Y144" si="52">IF(W125=0,"",W125/W106)</f>
        <v/>
      </c>
      <c r="X144" s="111" t="str">
        <f t="shared" si="52"/>
        <v/>
      </c>
      <c r="Y144" s="111" t="str">
        <f t="shared" si="52"/>
        <v/>
      </c>
      <c r="DA144" s="63" t="s">
        <v>2031</v>
      </c>
    </row>
    <row r="145" spans="1:105" ht="12" customHeight="1" x14ac:dyDescent="0.25">
      <c r="A145" s="100" t="s">
        <v>198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:Y145" si="55">IF(W126=0,"",W126/W107)</f>
        <v/>
      </c>
      <c r="X145" s="112" t="str">
        <f t="shared" si="55"/>
        <v/>
      </c>
      <c r="Y145" s="112" t="str">
        <f t="shared" si="55"/>
        <v/>
      </c>
      <c r="DA145" s="131" t="s">
        <v>2032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:Y146" si="58">IF(W127=0,"",W127/W108)</f>
        <v/>
      </c>
      <c r="X146" s="113" t="str">
        <f t="shared" si="58"/>
        <v/>
      </c>
      <c r="Y146" s="113" t="str">
        <f t="shared" si="58"/>
        <v/>
      </c>
      <c r="DA146" s="132" t="s">
        <v>2033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0.65118384724683143</v>
      </c>
      <c r="C147" s="112">
        <f t="shared" si="59"/>
        <v>0.65378373056733929</v>
      </c>
      <c r="D147" s="112">
        <f t="shared" si="59"/>
        <v>0.65681143295995492</v>
      </c>
      <c r="E147" s="112">
        <f t="shared" si="59"/>
        <v>0.6603010379011085</v>
      </c>
      <c r="F147" s="112">
        <f t="shared" si="59"/>
        <v>0.66412869595342094</v>
      </c>
      <c r="G147" s="112">
        <f t="shared" si="59"/>
        <v>0.66825537695412107</v>
      </c>
      <c r="H147" s="112">
        <f t="shared" si="59"/>
        <v>0.67280639993463509</v>
      </c>
      <c r="I147" s="112">
        <f t="shared" si="59"/>
        <v>0.67496997010593596</v>
      </c>
      <c r="J147" s="112">
        <f t="shared" si="59"/>
        <v>0.67574637805094884</v>
      </c>
      <c r="K147" s="112">
        <f t="shared" si="59"/>
        <v>0.67693160178601397</v>
      </c>
      <c r="L147" s="112">
        <f t="shared" si="59"/>
        <v>0.67854908873372799</v>
      </c>
      <c r="M147" s="112">
        <f t="shared" si="59"/>
        <v>0.68094995133905389</v>
      </c>
      <c r="N147" s="112">
        <f t="shared" si="59"/>
        <v>0.68464992939100044</v>
      </c>
      <c r="O147" s="112">
        <f t="shared" si="59"/>
        <v>0.68925517273703107</v>
      </c>
      <c r="P147" s="112">
        <f t="shared" si="59"/>
        <v>0.69340367727121965</v>
      </c>
      <c r="Q147" s="112">
        <f t="shared" si="59"/>
        <v>0.69922438670732046</v>
      </c>
      <c r="R147" s="112">
        <f t="shared" ref="R147:V147" si="60">IF(R128=0,"",R128/R109)</f>
        <v>0.70660982758345148</v>
      </c>
      <c r="S147" s="112">
        <f t="shared" si="60"/>
        <v>0.71532476579449478</v>
      </c>
      <c r="T147" s="112">
        <f t="shared" si="60"/>
        <v>0.72665047677127048</v>
      </c>
      <c r="U147" s="112">
        <f t="shared" si="60"/>
        <v>0.73871719790349144</v>
      </c>
      <c r="V147" s="112">
        <f t="shared" si="60"/>
        <v>0.74978360648070119</v>
      </c>
      <c r="W147" s="112">
        <f t="shared" ref="W147:Y147" si="61">IF(W128=0,"",W128/W109)</f>
        <v>0.75813501049691479</v>
      </c>
      <c r="X147" s="112">
        <f t="shared" si="61"/>
        <v>0.76222311890646932</v>
      </c>
      <c r="Y147" s="112">
        <f t="shared" si="61"/>
        <v>0.7710579899188037</v>
      </c>
      <c r="DA147" s="131" t="s">
        <v>2034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0.81682830902649439</v>
      </c>
      <c r="C148" s="113">
        <f t="shared" si="62"/>
        <v>0.82871708887855622</v>
      </c>
      <c r="D148" s="113">
        <f t="shared" si="62"/>
        <v>0.82700025022481816</v>
      </c>
      <c r="E148" s="113">
        <f t="shared" si="62"/>
        <v>0.82671604317925806</v>
      </c>
      <c r="F148" s="113">
        <f t="shared" si="62"/>
        <v>0.83652646647336515</v>
      </c>
      <c r="G148" s="113">
        <f t="shared" si="62"/>
        <v>0.8342029335387533</v>
      </c>
      <c r="H148" s="113">
        <f t="shared" si="62"/>
        <v>0.83333818236331081</v>
      </c>
      <c r="I148" s="113">
        <f t="shared" si="62"/>
        <v>0.82651965113666737</v>
      </c>
      <c r="J148" s="113">
        <f t="shared" si="62"/>
        <v>0.84021138311560462</v>
      </c>
      <c r="K148" s="113">
        <f t="shared" si="62"/>
        <v>0.83750235421082442</v>
      </c>
      <c r="L148" s="113">
        <f t="shared" si="62"/>
        <v>0.83739087364479403</v>
      </c>
      <c r="M148" s="113">
        <f t="shared" si="62"/>
        <v>0.84347570072169309</v>
      </c>
      <c r="N148" s="113">
        <f t="shared" si="62"/>
        <v>0.84355617338840017</v>
      </c>
      <c r="O148" s="113">
        <f t="shared" si="62"/>
        <v>0.86821538451616054</v>
      </c>
      <c r="P148" s="113">
        <f t="shared" si="62"/>
        <v>0.87860215965776645</v>
      </c>
      <c r="Q148" s="113">
        <f t="shared" si="62"/>
        <v>0.87462627333188203</v>
      </c>
      <c r="R148" s="113">
        <f t="shared" ref="R148:V148" si="63">IF(R129=0,"",R129/R110)</f>
        <v>0.85745936056536409</v>
      </c>
      <c r="S148" s="113">
        <f t="shared" si="63"/>
        <v>0.8573781597814949</v>
      </c>
      <c r="T148" s="113">
        <f t="shared" si="63"/>
        <v>0.8727524156185823</v>
      </c>
      <c r="U148" s="113">
        <f t="shared" si="63"/>
        <v>0.87643234476343934</v>
      </c>
      <c r="V148" s="113">
        <f t="shared" si="63"/>
        <v>0.91258684784377775</v>
      </c>
      <c r="W148" s="113">
        <f t="shared" ref="W148:Y148" si="64">IF(W129=0,"",W129/W110)</f>
        <v>0.92528471689611858</v>
      </c>
      <c r="X148" s="113">
        <f t="shared" si="64"/>
        <v>0.9087761016667677</v>
      </c>
      <c r="Y148" s="113">
        <f t="shared" si="64"/>
        <v>0.90374852508952086</v>
      </c>
      <c r="DA148" s="132" t="s">
        <v>2035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0.65118384724683143</v>
      </c>
      <c r="C149" s="111">
        <f t="shared" si="65"/>
        <v>0.663887770461972</v>
      </c>
      <c r="D149" s="111">
        <f t="shared" si="65"/>
        <v>0.66648452336420672</v>
      </c>
      <c r="E149" s="111">
        <f t="shared" si="65"/>
        <v>0.67002796467214876</v>
      </c>
      <c r="F149" s="111">
        <f t="shared" si="65"/>
        <v>0.67087999135093335</v>
      </c>
      <c r="G149" s="111">
        <f t="shared" si="65"/>
        <v>0.67192326608803044</v>
      </c>
      <c r="H149" s="111">
        <f t="shared" si="65"/>
        <v>0.67384073990342741</v>
      </c>
      <c r="I149" s="111">
        <f t="shared" si="65"/>
        <v>0.67590271247641476</v>
      </c>
      <c r="J149" s="111">
        <f t="shared" si="65"/>
        <v>0.6774225757705381</v>
      </c>
      <c r="K149" s="111">
        <f t="shared" si="65"/>
        <v>0.67996145413280862</v>
      </c>
      <c r="L149" s="111">
        <f t="shared" si="65"/>
        <v>0.68105977309374266</v>
      </c>
      <c r="M149" s="111">
        <f t="shared" si="65"/>
        <v>0.68268637515304897</v>
      </c>
      <c r="N149" s="111">
        <f t="shared" si="65"/>
        <v>0.68402187873950426</v>
      </c>
      <c r="O149" s="111">
        <f t="shared" si="65"/>
        <v>0.68834207911593737</v>
      </c>
      <c r="P149" s="111">
        <f t="shared" si="65"/>
        <v>0.69374409814166293</v>
      </c>
      <c r="Q149" s="111">
        <f t="shared" si="65"/>
        <v>0.70330146207650845</v>
      </c>
      <c r="R149" s="111">
        <f t="shared" ref="R149:V149" si="66">IF(R130=0,"",R130/R111)</f>
        <v>0.7128067528723856</v>
      </c>
      <c r="S149" s="111">
        <f t="shared" si="66"/>
        <v>0.72435797892527809</v>
      </c>
      <c r="T149" s="111">
        <f t="shared" si="66"/>
        <v>0.73228656439589379</v>
      </c>
      <c r="U149" s="111">
        <f t="shared" si="66"/>
        <v>0.73947236582330611</v>
      </c>
      <c r="V149" s="111">
        <f t="shared" si="66"/>
        <v>0.74621911411875486</v>
      </c>
      <c r="W149" s="111">
        <f t="shared" ref="W149:Y149" si="67">IF(W130=0,"",W130/W111)</f>
        <v>0.7550736047058163</v>
      </c>
      <c r="X149" s="111">
        <f t="shared" si="67"/>
        <v>0.77402061271810729</v>
      </c>
      <c r="Y149" s="111">
        <f t="shared" si="67"/>
        <v>0.78219540584028735</v>
      </c>
      <c r="DA149" s="63" t="s">
        <v>2036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:Y150" si="70">IF(W131=0,"",W131/W112)</f>
        <v>1</v>
      </c>
      <c r="X150" s="111">
        <f t="shared" si="70"/>
        <v>1</v>
      </c>
      <c r="Y150" s="111">
        <f t="shared" si="70"/>
        <v>1</v>
      </c>
      <c r="DA150" s="63" t="s">
        <v>2037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0.74680397467839932</v>
      </c>
      <c r="C151" s="124">
        <f t="shared" si="71"/>
        <v>0.74842649764458102</v>
      </c>
      <c r="D151" s="124">
        <f t="shared" si="71"/>
        <v>0.74989345285420206</v>
      </c>
      <c r="E151" s="124">
        <f t="shared" si="71"/>
        <v>0.75175378170610341</v>
      </c>
      <c r="F151" s="124">
        <f t="shared" si="71"/>
        <v>0.75389333190983743</v>
      </c>
      <c r="G151" s="124">
        <f t="shared" si="71"/>
        <v>0.75666252703158998</v>
      </c>
      <c r="H151" s="124">
        <f t="shared" si="71"/>
        <v>0.75830022181535328</v>
      </c>
      <c r="I151" s="124">
        <f t="shared" si="71"/>
        <v>0.75894362279743977</v>
      </c>
      <c r="J151" s="124">
        <f t="shared" si="71"/>
        <v>0.75939266750611645</v>
      </c>
      <c r="K151" s="124">
        <f t="shared" si="71"/>
        <v>0.75937692771652099</v>
      </c>
      <c r="L151" s="124">
        <f t="shared" si="71"/>
        <v>0.76074827587306915</v>
      </c>
      <c r="M151" s="124">
        <f t="shared" si="71"/>
        <v>0.76122739528729455</v>
      </c>
      <c r="N151" s="124">
        <f t="shared" si="71"/>
        <v>0.76365560899022711</v>
      </c>
      <c r="O151" s="124">
        <f t="shared" si="71"/>
        <v>0.76645243453046741</v>
      </c>
      <c r="P151" s="124">
        <f t="shared" si="71"/>
        <v>0.76738992763602332</v>
      </c>
      <c r="Q151" s="124">
        <f t="shared" si="71"/>
        <v>0.77235465608091314</v>
      </c>
      <c r="R151" s="124">
        <f t="shared" ref="R151:V151" si="72">IF(R132=0,"",R132/R113)</f>
        <v>0.77604745276457487</v>
      </c>
      <c r="S151" s="124">
        <f t="shared" si="72"/>
        <v>0.78332689142516831</v>
      </c>
      <c r="T151" s="124">
        <f t="shared" si="72"/>
        <v>0.79362611462469401</v>
      </c>
      <c r="U151" s="124">
        <f t="shared" si="72"/>
        <v>0.80429408238257294</v>
      </c>
      <c r="V151" s="124">
        <f t="shared" si="72"/>
        <v>0.81902800156430489</v>
      </c>
      <c r="W151" s="124">
        <f t="shared" ref="W151:Y151" si="73">IF(W132=0,"",W132/W113)</f>
        <v>0.83028613793827644</v>
      </c>
      <c r="X151" s="124">
        <f t="shared" si="73"/>
        <v>0.83442657348330218</v>
      </c>
      <c r="Y151" s="124">
        <f t="shared" si="73"/>
        <v>0.8459508403634185</v>
      </c>
      <c r="DA151" s="130" t="s">
        <v>2038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0.60434719062744324</v>
      </c>
      <c r="C152" s="111">
        <f t="shared" si="74"/>
        <v>0.60538471010804029</v>
      </c>
      <c r="D152" s="111">
        <f t="shared" si="74"/>
        <v>0.60654347020230459</v>
      </c>
      <c r="E152" s="111">
        <f t="shared" si="74"/>
        <v>0.60763011970925562</v>
      </c>
      <c r="F152" s="111">
        <f t="shared" si="74"/>
        <v>0.60872789760020574</v>
      </c>
      <c r="G152" s="111">
        <f t="shared" si="74"/>
        <v>0.60972928680888727</v>
      </c>
      <c r="H152" s="111">
        <f t="shared" si="74"/>
        <v>0.61066573911275657</v>
      </c>
      <c r="I152" s="111">
        <f t="shared" si="74"/>
        <v>0.61103557093395988</v>
      </c>
      <c r="J152" s="111">
        <f t="shared" si="74"/>
        <v>0.61112202682005412</v>
      </c>
      <c r="K152" s="111">
        <f t="shared" si="74"/>
        <v>0.61124493194535356</v>
      </c>
      <c r="L152" s="111">
        <f t="shared" si="74"/>
        <v>0.61136244604449097</v>
      </c>
      <c r="M152" s="111">
        <f t="shared" si="74"/>
        <v>0.61148777497627849</v>
      </c>
      <c r="N152" s="111">
        <f t="shared" si="74"/>
        <v>0.61160814713824141</v>
      </c>
      <c r="O152" s="111">
        <f t="shared" si="74"/>
        <v>0.61170622556614351</v>
      </c>
      <c r="P152" s="111">
        <f t="shared" si="74"/>
        <v>0.61177361382808593</v>
      </c>
      <c r="Q152" s="111">
        <f t="shared" si="74"/>
        <v>0.61188645320728696</v>
      </c>
      <c r="R152" s="111">
        <f t="shared" ref="R152:V152" si="75">IF(R133=0,"",R133/R114)</f>
        <v>0.61213938872451745</v>
      </c>
      <c r="S152" s="111">
        <f t="shared" si="75"/>
        <v>0.61258012095881076</v>
      </c>
      <c r="T152" s="111">
        <f t="shared" si="75"/>
        <v>0.61324043277852869</v>
      </c>
      <c r="U152" s="111">
        <f t="shared" si="75"/>
        <v>0.61414796473806677</v>
      </c>
      <c r="V152" s="111">
        <f t="shared" si="75"/>
        <v>0.61511820413194673</v>
      </c>
      <c r="W152" s="111">
        <f t="shared" ref="W152:Y152" si="76">IF(W133=0,"",W133/W114)</f>
        <v>0.61602675077747382</v>
      </c>
      <c r="X152" s="111">
        <f t="shared" si="76"/>
        <v>0.61695447030658701</v>
      </c>
      <c r="Y152" s="111">
        <f t="shared" si="76"/>
        <v>0.61780221240140065</v>
      </c>
      <c r="DA152" s="63" t="s">
        <v>2039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0.75367088097410995</v>
      </c>
      <c r="C153" s="45">
        <f t="shared" si="77"/>
        <v>0.75540157401747177</v>
      </c>
      <c r="D153" s="45">
        <f t="shared" si="77"/>
        <v>0.75744103933778328</v>
      </c>
      <c r="E153" s="45">
        <f t="shared" si="77"/>
        <v>0.75991753138689044</v>
      </c>
      <c r="F153" s="45">
        <f t="shared" si="77"/>
        <v>0.76262859592301069</v>
      </c>
      <c r="G153" s="45">
        <f t="shared" si="77"/>
        <v>0.76564763491441923</v>
      </c>
      <c r="H153" s="45">
        <f t="shared" si="77"/>
        <v>0.76910041251157812</v>
      </c>
      <c r="I153" s="45">
        <f t="shared" si="77"/>
        <v>0.77086535980823967</v>
      </c>
      <c r="J153" s="45">
        <f t="shared" si="77"/>
        <v>0.77172203164846198</v>
      </c>
      <c r="K153" s="45">
        <f t="shared" si="77"/>
        <v>0.77309629721759698</v>
      </c>
      <c r="L153" s="45">
        <f t="shared" si="77"/>
        <v>0.77469509911761192</v>
      </c>
      <c r="M153" s="45">
        <f t="shared" si="77"/>
        <v>0.7767545752533962</v>
      </c>
      <c r="N153" s="45">
        <f t="shared" si="77"/>
        <v>0.77930997620398124</v>
      </c>
      <c r="O153" s="45">
        <f t="shared" si="77"/>
        <v>0.78223373078061398</v>
      </c>
      <c r="P153" s="45">
        <f t="shared" si="77"/>
        <v>0.78470513340945669</v>
      </c>
      <c r="Q153" s="45">
        <f t="shared" si="77"/>
        <v>0.78848334376332541</v>
      </c>
      <c r="R153" s="45">
        <f t="shared" ref="R153:V153" si="78">IF(R134=0,"",R134/R115)</f>
        <v>0.79390729994806664</v>
      </c>
      <c r="S153" s="45">
        <f t="shared" si="78"/>
        <v>0.80173978026322257</v>
      </c>
      <c r="T153" s="45">
        <f t="shared" si="78"/>
        <v>0.81267275922007209</v>
      </c>
      <c r="U153" s="45">
        <f t="shared" si="78"/>
        <v>0.82550031810021185</v>
      </c>
      <c r="V153" s="45">
        <f t="shared" si="78"/>
        <v>0.83850548916107692</v>
      </c>
      <c r="W153" s="45">
        <f t="shared" ref="W153:Y153" si="79">IF(W134=0,"",W134/W115)</f>
        <v>0.85026144831622319</v>
      </c>
      <c r="X153" s="45">
        <f t="shared" si="79"/>
        <v>0.86053543648431552</v>
      </c>
      <c r="Y153" s="45">
        <f t="shared" si="79"/>
        <v>0.87128724149118897</v>
      </c>
      <c r="DA153" s="60" t="s">
        <v>2040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4.491921470923755E-2</v>
      </c>
      <c r="C155" s="117">
        <f t="shared" si="80"/>
        <v>4.4041990059003805E-2</v>
      </c>
      <c r="D155" s="117">
        <f t="shared" si="80"/>
        <v>4.5638781299702162E-2</v>
      </c>
      <c r="E155" s="117">
        <f t="shared" si="80"/>
        <v>5.2953775074941957E-2</v>
      </c>
      <c r="F155" s="117">
        <f t="shared" si="80"/>
        <v>5.6292407391215722E-2</v>
      </c>
      <c r="G155" s="117">
        <f t="shared" si="80"/>
        <v>5.9161672178390537E-2</v>
      </c>
      <c r="H155" s="117">
        <f t="shared" si="80"/>
        <v>6.8428674559000063E-2</v>
      </c>
      <c r="I155" s="117">
        <f t="shared" si="80"/>
        <v>7.2828294867528648E-2</v>
      </c>
      <c r="J155" s="117">
        <f t="shared" si="80"/>
        <v>6.4397886261119613E-2</v>
      </c>
      <c r="K155" s="117">
        <f t="shared" si="80"/>
        <v>7.3354440217676065E-2</v>
      </c>
      <c r="L155" s="117">
        <f t="shared" si="80"/>
        <v>7.2522774415522129E-2</v>
      </c>
      <c r="M155" s="117">
        <f t="shared" si="80"/>
        <v>7.5817092231455913E-2</v>
      </c>
      <c r="N155" s="117">
        <f t="shared" si="80"/>
        <v>7.9012517738070248E-2</v>
      </c>
      <c r="O155" s="117">
        <f t="shared" si="80"/>
        <v>7.8337403708949427E-2</v>
      </c>
      <c r="P155" s="117">
        <f t="shared" si="80"/>
        <v>8.5772864721183353E-2</v>
      </c>
      <c r="Q155" s="117">
        <f t="shared" si="80"/>
        <v>8.2431585105681091E-2</v>
      </c>
      <c r="R155" s="117">
        <f t="shared" ref="R155:V155" si="81">R156+R159+R161+R170</f>
        <v>8.8341901871141326E-2</v>
      </c>
      <c r="S155" s="117">
        <f t="shared" si="81"/>
        <v>8.6154061398699744E-2</v>
      </c>
      <c r="T155" s="117">
        <f t="shared" si="81"/>
        <v>8.364357854965028E-2</v>
      </c>
      <c r="U155" s="117">
        <f t="shared" si="81"/>
        <v>8.6370469374719164E-2</v>
      </c>
      <c r="V155" s="117">
        <f t="shared" si="81"/>
        <v>7.6956300299026378E-2</v>
      </c>
      <c r="W155" s="117">
        <f t="shared" ref="W155:Y155" si="82">W156+W159+W161+W170</f>
        <v>7.2109895967981438E-2</v>
      </c>
      <c r="X155" s="117">
        <f t="shared" si="82"/>
        <v>6.5997638876019671E-2</v>
      </c>
      <c r="Y155" s="117">
        <f t="shared" si="82"/>
        <v>6.1746838584918813E-2</v>
      </c>
      <c r="DA155" s="129" t="s">
        <v>2191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:Y156" si="85">SUM(W157:W158)</f>
        <v>0</v>
      </c>
      <c r="X156" s="122">
        <f t="shared" si="85"/>
        <v>0</v>
      </c>
      <c r="Y156" s="122">
        <f t="shared" si="85"/>
        <v>0</v>
      </c>
      <c r="DA156" s="130" t="s">
        <v>2192</v>
      </c>
    </row>
    <row r="157" spans="1:105" ht="12" customHeight="1" x14ac:dyDescent="0.25">
      <c r="A157" s="97" t="s">
        <v>198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X157" s="98">
        <v>0</v>
      </c>
      <c r="Y157" s="98">
        <v>0</v>
      </c>
      <c r="DA157" s="63" t="s">
        <v>2193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2194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2195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2196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X161" s="122">
        <v>0</v>
      </c>
      <c r="Y161" s="122">
        <v>0</v>
      </c>
      <c r="DA161" s="130" t="s">
        <v>2197</v>
      </c>
    </row>
    <row r="162" spans="1:105" ht="12" customHeight="1" x14ac:dyDescent="0.25">
      <c r="A162" s="97" t="s">
        <v>128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X162" s="98">
        <v>0</v>
      </c>
      <c r="Y162" s="98">
        <v>0</v>
      </c>
      <c r="DA162" s="63" t="s">
        <v>2198</v>
      </c>
    </row>
    <row r="163" spans="1:105" ht="12" customHeight="1" x14ac:dyDescent="0.25">
      <c r="A163" s="97" t="s">
        <v>127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2199</v>
      </c>
    </row>
    <row r="164" spans="1:105" ht="12" customHeight="1" x14ac:dyDescent="0.25">
      <c r="A164" s="100" t="s">
        <v>198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X164" s="101">
        <v>0</v>
      </c>
      <c r="Y164" s="101">
        <v>0</v>
      </c>
      <c r="DA164" s="131" t="s">
        <v>2200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2201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2202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2203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2204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2205</v>
      </c>
    </row>
    <row r="170" spans="1:105" ht="12" customHeight="1" x14ac:dyDescent="0.25">
      <c r="A170" s="121" t="s">
        <v>54</v>
      </c>
      <c r="B170" s="122">
        <v>4.491921470923755E-2</v>
      </c>
      <c r="C170" s="122">
        <v>4.4041990059003805E-2</v>
      </c>
      <c r="D170" s="122">
        <v>4.5638781299702162E-2</v>
      </c>
      <c r="E170" s="122">
        <v>5.2953775074941957E-2</v>
      </c>
      <c r="F170" s="122">
        <v>5.6292407391215722E-2</v>
      </c>
      <c r="G170" s="122">
        <v>5.9161672178390537E-2</v>
      </c>
      <c r="H170" s="122">
        <v>6.8428674559000063E-2</v>
      </c>
      <c r="I170" s="122">
        <v>7.2828294867528648E-2</v>
      </c>
      <c r="J170" s="122">
        <v>6.4397886261119613E-2</v>
      </c>
      <c r="K170" s="122">
        <v>7.3354440217676065E-2</v>
      </c>
      <c r="L170" s="122">
        <v>7.2522774415522129E-2</v>
      </c>
      <c r="M170" s="122">
        <v>7.5817092231455913E-2</v>
      </c>
      <c r="N170" s="122">
        <v>7.9012517738070248E-2</v>
      </c>
      <c r="O170" s="122">
        <v>7.8337403708949427E-2</v>
      </c>
      <c r="P170" s="122">
        <v>8.5772864721183353E-2</v>
      </c>
      <c r="Q170" s="122">
        <v>8.2431585105681091E-2</v>
      </c>
      <c r="R170" s="122">
        <v>8.8341901871141326E-2</v>
      </c>
      <c r="S170" s="122">
        <v>8.6154061398699744E-2</v>
      </c>
      <c r="T170" s="122">
        <v>8.364357854965028E-2</v>
      </c>
      <c r="U170" s="122">
        <v>8.6370469374719164E-2</v>
      </c>
      <c r="V170" s="122">
        <v>7.6956300299026378E-2</v>
      </c>
      <c r="W170" s="122">
        <v>7.2109895967981438E-2</v>
      </c>
      <c r="X170" s="122">
        <v>6.5997638876019671E-2</v>
      </c>
      <c r="Y170" s="122">
        <v>6.1746838584918813E-2</v>
      </c>
      <c r="DA170" s="130" t="s">
        <v>2206</v>
      </c>
    </row>
    <row r="171" spans="1:105" ht="12" customHeight="1" x14ac:dyDescent="0.25">
      <c r="A171" s="97" t="s">
        <v>50</v>
      </c>
      <c r="B171" s="98">
        <v>4.491921470923755E-2</v>
      </c>
      <c r="C171" s="98">
        <v>4.4041990059003805E-2</v>
      </c>
      <c r="D171" s="98">
        <v>4.5638781299702162E-2</v>
      </c>
      <c r="E171" s="98">
        <v>5.2953775074941957E-2</v>
      </c>
      <c r="F171" s="98">
        <v>5.6292407391215722E-2</v>
      </c>
      <c r="G171" s="98">
        <v>5.9161672178390537E-2</v>
      </c>
      <c r="H171" s="98">
        <v>6.8428674559000063E-2</v>
      </c>
      <c r="I171" s="98">
        <v>7.2828294867528648E-2</v>
      </c>
      <c r="J171" s="98">
        <v>6.4397886261119613E-2</v>
      </c>
      <c r="K171" s="98">
        <v>7.3354440217676065E-2</v>
      </c>
      <c r="L171" s="98">
        <v>7.2522774415522129E-2</v>
      </c>
      <c r="M171" s="98">
        <v>7.5817092231455913E-2</v>
      </c>
      <c r="N171" s="98">
        <v>7.9012517738070248E-2</v>
      </c>
      <c r="O171" s="98">
        <v>7.8337403708949427E-2</v>
      </c>
      <c r="P171" s="98">
        <v>8.5772864721183353E-2</v>
      </c>
      <c r="Q171" s="98">
        <v>8.2431585105681091E-2</v>
      </c>
      <c r="R171" s="98">
        <v>8.8341901871141326E-2</v>
      </c>
      <c r="S171" s="98">
        <v>8.6154061398699744E-2</v>
      </c>
      <c r="T171" s="98">
        <v>8.364357854965028E-2</v>
      </c>
      <c r="U171" s="98">
        <v>8.6370469374719164E-2</v>
      </c>
      <c r="V171" s="98">
        <v>7.6956300299026378E-2</v>
      </c>
      <c r="W171" s="98">
        <v>7.2109895967981438E-2</v>
      </c>
      <c r="X171" s="98">
        <v>6.5997638876019671E-2</v>
      </c>
      <c r="Y171" s="98">
        <v>6.1746838584918813E-2</v>
      </c>
      <c r="DA171" s="63" t="s">
        <v>2207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2208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16840.051465439981</v>
      </c>
      <c r="C174" s="117">
        <f t="shared" si="87"/>
        <v>15196.179930765536</v>
      </c>
      <c r="D174" s="117">
        <f t="shared" si="87"/>
        <v>15707.664709816323</v>
      </c>
      <c r="E174" s="117">
        <f t="shared" si="87"/>
        <v>15545.892796990056</v>
      </c>
      <c r="F174" s="117">
        <f t="shared" si="87"/>
        <v>15319.082043563576</v>
      </c>
      <c r="G174" s="117">
        <f t="shared" si="87"/>
        <v>14577.21084495178</v>
      </c>
      <c r="H174" s="117">
        <f t="shared" si="87"/>
        <v>14311.72320551636</v>
      </c>
      <c r="I174" s="117">
        <f t="shared" si="87"/>
        <v>15109.497666642335</v>
      </c>
      <c r="J174" s="117">
        <f t="shared" si="87"/>
        <v>14781.767343280215</v>
      </c>
      <c r="K174" s="117">
        <f t="shared" si="87"/>
        <v>13215.66460753315</v>
      </c>
      <c r="L174" s="117">
        <f t="shared" si="87"/>
        <v>12971.451463685198</v>
      </c>
      <c r="M174" s="117">
        <f t="shared" si="87"/>
        <v>14034.636993024444</v>
      </c>
      <c r="N174" s="117">
        <f t="shared" si="87"/>
        <v>14404.977113624651</v>
      </c>
      <c r="O174" s="117">
        <f t="shared" si="87"/>
        <v>13346.445124029484</v>
      </c>
      <c r="P174" s="117">
        <f t="shared" si="87"/>
        <v>14050.898975422049</v>
      </c>
      <c r="Q174" s="117">
        <f t="shared" si="87"/>
        <v>13373.851072373771</v>
      </c>
      <c r="R174" s="117">
        <f t="shared" ref="R174:V174" si="88">R175+R178+R180+R189</f>
        <v>12832.426194341311</v>
      </c>
      <c r="S174" s="117">
        <f t="shared" si="88"/>
        <v>13023.875147792794</v>
      </c>
      <c r="T174" s="117">
        <f t="shared" si="88"/>
        <v>13652.207678031131</v>
      </c>
      <c r="U174" s="117">
        <f t="shared" si="88"/>
        <v>13746.299797685333</v>
      </c>
      <c r="V174" s="117">
        <f t="shared" si="88"/>
        <v>14212.342242943512</v>
      </c>
      <c r="W174" s="117">
        <f t="shared" ref="W174:Y174" si="89">W175+W178+W180+W189</f>
        <v>15392.251055717936</v>
      </c>
      <c r="X174" s="117">
        <f t="shared" si="89"/>
        <v>11259.538655516011</v>
      </c>
      <c r="Y174" s="117">
        <f t="shared" si="89"/>
        <v>11008.705779827189</v>
      </c>
      <c r="DA174" s="129" t="s">
        <v>2359</v>
      </c>
    </row>
    <row r="175" spans="1:105" ht="12" customHeight="1" x14ac:dyDescent="0.25">
      <c r="A175" s="121" t="s">
        <v>57</v>
      </c>
      <c r="B175" s="122">
        <f t="shared" ref="B175:Q175" si="90">SUM(B176:B177)</f>
        <v>14594.886083721556</v>
      </c>
      <c r="C175" s="122">
        <f t="shared" si="90"/>
        <v>13055.127146142946</v>
      </c>
      <c r="D175" s="122">
        <f t="shared" si="90"/>
        <v>13565.523696906619</v>
      </c>
      <c r="E175" s="122">
        <f t="shared" si="90"/>
        <v>13363.722285156267</v>
      </c>
      <c r="F175" s="122">
        <f t="shared" si="90"/>
        <v>13060.045004897862</v>
      </c>
      <c r="G175" s="122">
        <f t="shared" si="90"/>
        <v>12235.200049833134</v>
      </c>
      <c r="H175" s="122">
        <f t="shared" si="90"/>
        <v>11895.711860107231</v>
      </c>
      <c r="I175" s="122">
        <f t="shared" si="90"/>
        <v>12668.870948567223</v>
      </c>
      <c r="J175" s="122">
        <f t="shared" si="90"/>
        <v>12490.517488461199</v>
      </c>
      <c r="K175" s="122">
        <f t="shared" si="90"/>
        <v>10829.218782160719</v>
      </c>
      <c r="L175" s="122">
        <f t="shared" si="90"/>
        <v>10642.560398914411</v>
      </c>
      <c r="M175" s="122">
        <f t="shared" si="90"/>
        <v>11784.132254725235</v>
      </c>
      <c r="N175" s="122">
        <f t="shared" si="90"/>
        <v>12078.889528753609</v>
      </c>
      <c r="O175" s="122">
        <f t="shared" si="90"/>
        <v>11042.114901469044</v>
      </c>
      <c r="P175" s="122">
        <f t="shared" si="90"/>
        <v>11698.458304693098</v>
      </c>
      <c r="Q175" s="122">
        <f t="shared" si="90"/>
        <v>11038.04259738076</v>
      </c>
      <c r="R175" s="122">
        <f t="shared" ref="R175:V175" si="91">SUM(R176:R177)</f>
        <v>10494.784666201922</v>
      </c>
      <c r="S175" s="122">
        <f t="shared" si="91"/>
        <v>10698.798551669221</v>
      </c>
      <c r="T175" s="122">
        <f t="shared" si="91"/>
        <v>11387.742008440087</v>
      </c>
      <c r="U175" s="122">
        <f t="shared" si="91"/>
        <v>11524.018207221561</v>
      </c>
      <c r="V175" s="122">
        <f t="shared" si="91"/>
        <v>12273.441291302534</v>
      </c>
      <c r="W175" s="122">
        <f t="shared" ref="W175:Y175" si="92">SUM(W176:W177)</f>
        <v>13608.176294191935</v>
      </c>
      <c r="X175" s="122">
        <f t="shared" si="92"/>
        <v>9817.007826175739</v>
      </c>
      <c r="Y175" s="122">
        <f t="shared" si="92"/>
        <v>9623.7599873199833</v>
      </c>
      <c r="DA175" s="130" t="s">
        <v>2360</v>
      </c>
    </row>
    <row r="176" spans="1:105" ht="12" customHeight="1" x14ac:dyDescent="0.25">
      <c r="A176" s="97" t="s">
        <v>198</v>
      </c>
      <c r="B176" s="98">
        <v>14540.101960221149</v>
      </c>
      <c r="C176" s="98">
        <v>13007.119266055046</v>
      </c>
      <c r="D176" s="98">
        <v>13516.754981715054</v>
      </c>
      <c r="E176" s="98">
        <v>13316.382915173235</v>
      </c>
      <c r="F176" s="98">
        <v>13013.687359760661</v>
      </c>
      <c r="G176" s="98">
        <v>12192.336532693464</v>
      </c>
      <c r="H176" s="98">
        <v>11854.826714264465</v>
      </c>
      <c r="I176" s="98">
        <v>12625.787106446776</v>
      </c>
      <c r="J176" s="98">
        <v>12448.01829268292</v>
      </c>
      <c r="K176" s="98">
        <v>10792.698826597134</v>
      </c>
      <c r="L176" s="98">
        <v>10606.999691643534</v>
      </c>
      <c r="M176" s="98">
        <v>11745.092071222041</v>
      </c>
      <c r="N176" s="98">
        <v>12038.998050097493</v>
      </c>
      <c r="O176" s="98">
        <v>11005.788603217559</v>
      </c>
      <c r="P176" s="98">
        <v>11660.19637462235</v>
      </c>
      <c r="Q176" s="98">
        <v>11002.171146215467</v>
      </c>
      <c r="R176" s="98">
        <v>10460.756465839439</v>
      </c>
      <c r="S176" s="98">
        <v>10664.226967479059</v>
      </c>
      <c r="T176" s="98">
        <v>11350.900900900891</v>
      </c>
      <c r="U176" s="98">
        <v>11486.47838789422</v>
      </c>
      <c r="V176" s="98">
        <v>12235.06874013973</v>
      </c>
      <c r="W176" s="98">
        <v>13565.200995550191</v>
      </c>
      <c r="X176" s="98">
        <v>9787.0300468065816</v>
      </c>
      <c r="Y176" s="98">
        <v>9594.4244604316536</v>
      </c>
      <c r="DA176" s="63" t="s">
        <v>2361</v>
      </c>
    </row>
    <row r="177" spans="1:105" ht="12" customHeight="1" x14ac:dyDescent="0.25">
      <c r="A177" s="97" t="s">
        <v>53</v>
      </c>
      <c r="B177" s="98">
        <v>54.784123500407773</v>
      </c>
      <c r="C177" s="98">
        <v>48.007880087899302</v>
      </c>
      <c r="D177" s="98">
        <v>48.768715191564986</v>
      </c>
      <c r="E177" s="98">
        <v>47.339369983031716</v>
      </c>
      <c r="F177" s="98">
        <v>46.357645137201402</v>
      </c>
      <c r="G177" s="98">
        <v>42.86351713967035</v>
      </c>
      <c r="H177" s="98">
        <v>40.885145842765205</v>
      </c>
      <c r="I177" s="98">
        <v>43.083842120446455</v>
      </c>
      <c r="J177" s="98">
        <v>42.499195778278057</v>
      </c>
      <c r="K177" s="98">
        <v>36.51995556358375</v>
      </c>
      <c r="L177" s="98">
        <v>35.560707270876605</v>
      </c>
      <c r="M177" s="98">
        <v>39.040183503192701</v>
      </c>
      <c r="N177" s="98">
        <v>39.891478656117165</v>
      </c>
      <c r="O177" s="98">
        <v>36.326298251484502</v>
      </c>
      <c r="P177" s="98">
        <v>38.26193007074815</v>
      </c>
      <c r="Q177" s="98">
        <v>35.871451165292804</v>
      </c>
      <c r="R177" s="98">
        <v>34.028200362483027</v>
      </c>
      <c r="S177" s="98">
        <v>34.571584190161097</v>
      </c>
      <c r="T177" s="98">
        <v>36.841107539196344</v>
      </c>
      <c r="U177" s="98">
        <v>37.539819327340929</v>
      </c>
      <c r="V177" s="98">
        <v>38.372551162803461</v>
      </c>
      <c r="W177" s="98">
        <v>42.975298641744679</v>
      </c>
      <c r="X177" s="98">
        <v>29.977779369157751</v>
      </c>
      <c r="Y177" s="98">
        <v>29.335526888328832</v>
      </c>
      <c r="DA177" s="63" t="s">
        <v>2362</v>
      </c>
    </row>
    <row r="178" spans="1:105" ht="12" customHeight="1" x14ac:dyDescent="0.25">
      <c r="A178" s="121" t="s">
        <v>92</v>
      </c>
      <c r="B178" s="122">
        <f t="shared" ref="B178:Y178" si="93">B179</f>
        <v>2.01182597274794</v>
      </c>
      <c r="C178" s="122">
        <f t="shared" si="93"/>
        <v>2.5168345365365088</v>
      </c>
      <c r="D178" s="122">
        <f t="shared" si="93"/>
        <v>3.0317838323278434</v>
      </c>
      <c r="E178" s="122">
        <f t="shared" si="93"/>
        <v>7.8930282498810467</v>
      </c>
      <c r="F178" s="122">
        <f t="shared" si="93"/>
        <v>3.5793317499798962</v>
      </c>
      <c r="G178" s="122">
        <f t="shared" si="93"/>
        <v>4.4723016157544029</v>
      </c>
      <c r="H178" s="122">
        <f t="shared" si="93"/>
        <v>10.287461834947452</v>
      </c>
      <c r="I178" s="122">
        <f t="shared" si="93"/>
        <v>5.1454514584056854</v>
      </c>
      <c r="J178" s="122">
        <f t="shared" si="93"/>
        <v>6.4826225536883975</v>
      </c>
      <c r="K178" s="122">
        <f t="shared" si="93"/>
        <v>7.6564456564928127</v>
      </c>
      <c r="L178" s="122">
        <f t="shared" si="93"/>
        <v>11.22872288371943</v>
      </c>
      <c r="M178" s="122">
        <f t="shared" si="93"/>
        <v>8.9039438231797856</v>
      </c>
      <c r="N178" s="122">
        <f t="shared" si="93"/>
        <v>9.14537721099836</v>
      </c>
      <c r="O178" s="122">
        <f t="shared" si="93"/>
        <v>9.8092784183726565</v>
      </c>
      <c r="P178" s="122">
        <f t="shared" si="93"/>
        <v>7.9865933631768797</v>
      </c>
      <c r="Q178" s="122">
        <f t="shared" si="93"/>
        <v>11.415805271062993</v>
      </c>
      <c r="R178" s="122">
        <f t="shared" si="93"/>
        <v>9.8955414350539783</v>
      </c>
      <c r="S178" s="122">
        <f t="shared" si="93"/>
        <v>9.7243054887284757</v>
      </c>
      <c r="T178" s="122">
        <f t="shared" si="93"/>
        <v>9.2198907956816321</v>
      </c>
      <c r="U178" s="122">
        <f t="shared" si="93"/>
        <v>9.1753721055878579</v>
      </c>
      <c r="V178" s="122">
        <f t="shared" si="93"/>
        <v>13.96361197734932</v>
      </c>
      <c r="W178" s="122">
        <f t="shared" si="93"/>
        <v>17.017393040633223</v>
      </c>
      <c r="X178" s="122">
        <f t="shared" si="93"/>
        <v>19.645247943499697</v>
      </c>
      <c r="Y178" s="122">
        <f t="shared" si="93"/>
        <v>18.998479050338414</v>
      </c>
      <c r="DA178" s="130" t="s">
        <v>2363</v>
      </c>
    </row>
    <row r="179" spans="1:105" ht="12" customHeight="1" x14ac:dyDescent="0.25">
      <c r="A179" s="97" t="s">
        <v>53</v>
      </c>
      <c r="B179" s="98">
        <f>RES_hhdet_fech!B129</f>
        <v>2.01182597274794</v>
      </c>
      <c r="C179" s="98">
        <f>RES_hhdet_fech!C129</f>
        <v>2.5168345365365088</v>
      </c>
      <c r="D179" s="98">
        <f>RES_hhdet_fech!D129</f>
        <v>3.0317838323278434</v>
      </c>
      <c r="E179" s="98">
        <f>RES_hhdet_fech!E129</f>
        <v>7.8930282498810467</v>
      </c>
      <c r="F179" s="98">
        <f>RES_hhdet_fech!F129</f>
        <v>3.5793317499798962</v>
      </c>
      <c r="G179" s="98">
        <f>RES_hhdet_fech!G129</f>
        <v>4.4723016157544029</v>
      </c>
      <c r="H179" s="98">
        <f>RES_hhdet_fech!H129</f>
        <v>10.287461834947452</v>
      </c>
      <c r="I179" s="98">
        <f>RES_hhdet_fech!I129</f>
        <v>5.1454514584056854</v>
      </c>
      <c r="J179" s="98">
        <f>RES_hhdet_fech!J129</f>
        <v>6.4826225536883975</v>
      </c>
      <c r="K179" s="98">
        <f>RES_hhdet_fech!K129</f>
        <v>7.6564456564928127</v>
      </c>
      <c r="L179" s="98">
        <f>RES_hhdet_fech!L129</f>
        <v>11.22872288371943</v>
      </c>
      <c r="M179" s="98">
        <f>RES_hhdet_fech!M129</f>
        <v>8.9039438231797856</v>
      </c>
      <c r="N179" s="98">
        <f>RES_hhdet_fech!N129</f>
        <v>9.14537721099836</v>
      </c>
      <c r="O179" s="98">
        <f>RES_hhdet_fech!O129</f>
        <v>9.8092784183726565</v>
      </c>
      <c r="P179" s="98">
        <f>RES_hhdet_fech!P129</f>
        <v>7.9865933631768797</v>
      </c>
      <c r="Q179" s="98">
        <f>RES_hhdet_fech!Q129</f>
        <v>11.415805271062993</v>
      </c>
      <c r="R179" s="98">
        <f>RES_hhdet_fech!R129</f>
        <v>9.8955414350539783</v>
      </c>
      <c r="S179" s="98">
        <f>RES_hhdet_fech!S129</f>
        <v>9.7243054887284757</v>
      </c>
      <c r="T179" s="98">
        <f>RES_hhdet_fech!T129</f>
        <v>9.2198907956816321</v>
      </c>
      <c r="U179" s="98">
        <f>RES_hhdet_fech!U129</f>
        <v>9.1753721055878579</v>
      </c>
      <c r="V179" s="98">
        <f>RES_hhdet_fech!V129</f>
        <v>13.96361197734932</v>
      </c>
      <c r="W179" s="98">
        <f>RES_hhdet_fech!W129</f>
        <v>17.017393040633223</v>
      </c>
      <c r="X179" s="98">
        <f>RES_hhdet_fech!X129</f>
        <v>19.645247943499697</v>
      </c>
      <c r="Y179" s="98">
        <f>RES_hhdet_fech!Y129</f>
        <v>18.998479050338414</v>
      </c>
      <c r="DA179" s="63" t="s">
        <v>2364</v>
      </c>
    </row>
    <row r="180" spans="1:105" ht="12" customHeight="1" x14ac:dyDescent="0.25">
      <c r="A180" s="121" t="s">
        <v>55</v>
      </c>
      <c r="B180" s="122">
        <v>1934.4011765613004</v>
      </c>
      <c r="C180" s="122">
        <v>1832.4878564141095</v>
      </c>
      <c r="D180" s="122">
        <v>1839.3283441346123</v>
      </c>
      <c r="E180" s="122">
        <v>1849.5687638797294</v>
      </c>
      <c r="F180" s="122">
        <v>1928.906638052892</v>
      </c>
      <c r="G180" s="122">
        <v>1998.6499223072703</v>
      </c>
      <c r="H180" s="122">
        <v>2077.0751446643912</v>
      </c>
      <c r="I180" s="122">
        <v>2113.2774793802068</v>
      </c>
      <c r="J180" s="122">
        <v>2003.3110502097841</v>
      </c>
      <c r="K180" s="122">
        <v>2086.6214951487627</v>
      </c>
      <c r="L180" s="122">
        <v>2029.4362257477155</v>
      </c>
      <c r="M180" s="122">
        <v>1971.2878561076191</v>
      </c>
      <c r="N180" s="122">
        <v>2037.4910762626741</v>
      </c>
      <c r="O180" s="122">
        <v>2014.3828715791005</v>
      </c>
      <c r="P180" s="122">
        <v>2059.6300842129895</v>
      </c>
      <c r="Q180" s="122">
        <v>2026.9269767595852</v>
      </c>
      <c r="R180" s="122">
        <v>2031.8880861407201</v>
      </c>
      <c r="S180" s="122">
        <v>2021.3597649334652</v>
      </c>
      <c r="T180" s="122">
        <v>1965.7957496346121</v>
      </c>
      <c r="U180" s="122">
        <v>1929.2305366545527</v>
      </c>
      <c r="V180" s="122">
        <v>1633.042007081903</v>
      </c>
      <c r="W180" s="122">
        <v>1486.3137259253433</v>
      </c>
      <c r="X180" s="122">
        <v>1218.2565836082274</v>
      </c>
      <c r="Y180" s="122">
        <v>1162.1472935319691</v>
      </c>
      <c r="DA180" s="130" t="s">
        <v>2365</v>
      </c>
    </row>
    <row r="181" spans="1:105" ht="12" customHeight="1" x14ac:dyDescent="0.25">
      <c r="A181" s="97" t="s">
        <v>128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X181" s="98">
        <v>0</v>
      </c>
      <c r="Y181" s="98">
        <v>0</v>
      </c>
      <c r="DA181" s="63" t="s">
        <v>2366</v>
      </c>
    </row>
    <row r="182" spans="1:105" ht="12" customHeight="1" x14ac:dyDescent="0.25">
      <c r="A182" s="97" t="s">
        <v>127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X182" s="98">
        <v>0</v>
      </c>
      <c r="Y182" s="98">
        <v>0</v>
      </c>
      <c r="DA182" s="63" t="s">
        <v>2367</v>
      </c>
    </row>
    <row r="183" spans="1:105" ht="12" customHeight="1" x14ac:dyDescent="0.25">
      <c r="A183" s="100" t="s">
        <v>198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X183" s="101">
        <v>0</v>
      </c>
      <c r="Y183" s="101">
        <v>0</v>
      </c>
      <c r="DA183" s="131" t="s">
        <v>2368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X184" s="104">
        <v>0</v>
      </c>
      <c r="Y184" s="104">
        <v>0</v>
      </c>
      <c r="DA184" s="132" t="s">
        <v>2369</v>
      </c>
    </row>
    <row r="185" spans="1:105" ht="12" customHeight="1" x14ac:dyDescent="0.25">
      <c r="A185" s="106" t="s">
        <v>122</v>
      </c>
      <c r="B185" s="101">
        <v>1935.6131010810082</v>
      </c>
      <c r="C185" s="101">
        <v>1835.3593749173172</v>
      </c>
      <c r="D185" s="101">
        <v>1842.8660308232888</v>
      </c>
      <c r="E185" s="101">
        <v>1855.4812579041766</v>
      </c>
      <c r="F185" s="101">
        <v>1935.2898310530572</v>
      </c>
      <c r="G185" s="101">
        <v>2005.2005694565512</v>
      </c>
      <c r="H185" s="101">
        <v>2085.3832876318666</v>
      </c>
      <c r="I185" s="101">
        <v>2125.3998906736097</v>
      </c>
      <c r="J185" s="101">
        <v>2019.4716810584405</v>
      </c>
      <c r="K185" s="101">
        <v>2117.4661731265001</v>
      </c>
      <c r="L185" s="101">
        <v>2065.1213730910167</v>
      </c>
      <c r="M185" s="101">
        <v>2011.9850612134403</v>
      </c>
      <c r="N185" s="101">
        <v>2079.3841261524899</v>
      </c>
      <c r="O185" s="101">
        <v>2065.676729181228</v>
      </c>
      <c r="P185" s="101">
        <v>2117.5994086103083</v>
      </c>
      <c r="Q185" s="101">
        <v>2087.0545768950506</v>
      </c>
      <c r="R185" s="101">
        <v>2087.6946268515558</v>
      </c>
      <c r="S185" s="101">
        <v>2077.6089222785668</v>
      </c>
      <c r="T185" s="101">
        <v>2022.2227329147534</v>
      </c>
      <c r="U185" s="101">
        <v>1980.6712445328858</v>
      </c>
      <c r="V185" s="101">
        <v>1682.5979320651461</v>
      </c>
      <c r="W185" s="101">
        <v>1532.7536571071328</v>
      </c>
      <c r="X185" s="101">
        <v>1272.3889143363947</v>
      </c>
      <c r="Y185" s="101">
        <v>1211.5953704879455</v>
      </c>
      <c r="DA185" s="131" t="s">
        <v>2370</v>
      </c>
    </row>
    <row r="186" spans="1:105" ht="12" customHeight="1" x14ac:dyDescent="0.25">
      <c r="A186" s="107" t="s">
        <v>121</v>
      </c>
      <c r="B186" s="104">
        <v>1543.0904781514093</v>
      </c>
      <c r="C186" s="104">
        <v>1447.9886857470067</v>
      </c>
      <c r="D186" s="104">
        <v>1463.6543192906681</v>
      </c>
      <c r="E186" s="104">
        <v>1481.9901259447681</v>
      </c>
      <c r="F186" s="104">
        <v>1536.4894085661133</v>
      </c>
      <c r="G186" s="104">
        <v>1606.2990608592418</v>
      </c>
      <c r="H186" s="104">
        <v>1683.5441137445177</v>
      </c>
      <c r="I186" s="104">
        <v>1734.7888601083889</v>
      </c>
      <c r="J186" s="104">
        <v>1623.1586404334428</v>
      </c>
      <c r="K186" s="104">
        <v>1709.571897110558</v>
      </c>
      <c r="L186" s="104">
        <v>1671.8267840193903</v>
      </c>
      <c r="M186" s="104">
        <v>1623.2912607042083</v>
      </c>
      <c r="N186" s="104">
        <v>1687.3827737098184</v>
      </c>
      <c r="O186" s="104">
        <v>1640.0305072077374</v>
      </c>
      <c r="P186" s="104">
        <v>1671.888691409087</v>
      </c>
      <c r="Q186" s="104">
        <v>1669.1959114374984</v>
      </c>
      <c r="R186" s="104">
        <v>1720.4639816820757</v>
      </c>
      <c r="S186" s="104">
        <v>1732.962559682808</v>
      </c>
      <c r="T186" s="104">
        <v>1683.355547481262</v>
      </c>
      <c r="U186" s="104">
        <v>1669.1095342480091</v>
      </c>
      <c r="V186" s="104">
        <v>1381.8049920505782</v>
      </c>
      <c r="W186" s="104">
        <v>1255.1400198035526</v>
      </c>
      <c r="X186" s="104">
        <v>1064.9729893073793</v>
      </c>
      <c r="Y186" s="104">
        <v>1031.2139765840222</v>
      </c>
      <c r="DA186" s="132" t="s">
        <v>2371</v>
      </c>
    </row>
    <row r="187" spans="1:105" ht="12" customHeight="1" x14ac:dyDescent="0.25">
      <c r="A187" s="108" t="s">
        <v>53</v>
      </c>
      <c r="B187" s="98">
        <v>810.31365657002652</v>
      </c>
      <c r="C187" s="98">
        <v>737.89554669447114</v>
      </c>
      <c r="D187" s="98">
        <v>759.22063212425644</v>
      </c>
      <c r="E187" s="98">
        <v>778.26326324236686</v>
      </c>
      <c r="F187" s="98">
        <v>763.17253963241842</v>
      </c>
      <c r="G187" s="98">
        <v>811.76031282174893</v>
      </c>
      <c r="H187" s="98">
        <v>860.26232088315555</v>
      </c>
      <c r="I187" s="98">
        <v>928.58468194963154</v>
      </c>
      <c r="J187" s="98">
        <v>804.03107799112706</v>
      </c>
      <c r="K187" s="98">
        <v>868.02484317961364</v>
      </c>
      <c r="L187" s="98">
        <v>852.36752793347046</v>
      </c>
      <c r="M187" s="98">
        <v>800.73626598567114</v>
      </c>
      <c r="N187" s="98">
        <v>835.4395457020604</v>
      </c>
      <c r="O187" s="98">
        <v>693.48723485368771</v>
      </c>
      <c r="P187" s="98">
        <v>662.72576364438441</v>
      </c>
      <c r="Q187" s="98">
        <v>705.3398827670311</v>
      </c>
      <c r="R187" s="98">
        <v>853.90599718471924</v>
      </c>
      <c r="S187" s="98">
        <v>896.66411648002213</v>
      </c>
      <c r="T187" s="98">
        <v>800.12019788507018</v>
      </c>
      <c r="U187" s="98">
        <v>791.65479751040039</v>
      </c>
      <c r="V187" s="98">
        <v>475.95361487100547</v>
      </c>
      <c r="W187" s="98">
        <v>382.88295470153719</v>
      </c>
      <c r="X187" s="98">
        <v>429.91083776603921</v>
      </c>
      <c r="Y187" s="98">
        <v>455.71061793916817</v>
      </c>
      <c r="DA187" s="63" t="s">
        <v>2372</v>
      </c>
    </row>
    <row r="188" spans="1:105" ht="12" customHeight="1" x14ac:dyDescent="0.25">
      <c r="A188" s="108" t="s">
        <v>52</v>
      </c>
      <c r="B188" s="98">
        <v>732.77682158138282</v>
      </c>
      <c r="C188" s="98">
        <v>710.09313905253532</v>
      </c>
      <c r="D188" s="98">
        <v>704.43368716641169</v>
      </c>
      <c r="E188" s="98">
        <v>703.72686270240138</v>
      </c>
      <c r="F188" s="98">
        <v>773.31686893369499</v>
      </c>
      <c r="G188" s="98">
        <v>794.53874803749306</v>
      </c>
      <c r="H188" s="98">
        <v>823.28179286136231</v>
      </c>
      <c r="I188" s="98">
        <v>806.20417815875749</v>
      </c>
      <c r="J188" s="98">
        <v>819.12756244231571</v>
      </c>
      <c r="K188" s="98">
        <v>841.54705393094412</v>
      </c>
      <c r="L188" s="98">
        <v>819.45925608591983</v>
      </c>
      <c r="M188" s="98">
        <v>822.55499471853727</v>
      </c>
      <c r="N188" s="98">
        <v>851.94322800775774</v>
      </c>
      <c r="O188" s="98">
        <v>946.54327235404992</v>
      </c>
      <c r="P188" s="98">
        <v>1009.1629277647027</v>
      </c>
      <c r="Q188" s="98">
        <v>963.85602867046759</v>
      </c>
      <c r="R188" s="98">
        <v>866.55798449735653</v>
      </c>
      <c r="S188" s="98">
        <v>836.29844320278573</v>
      </c>
      <c r="T188" s="98">
        <v>883.23534959619201</v>
      </c>
      <c r="U188" s="98">
        <v>877.45473673760841</v>
      </c>
      <c r="V188" s="98">
        <v>905.85137717957275</v>
      </c>
      <c r="W188" s="98">
        <v>872.2570651020153</v>
      </c>
      <c r="X188" s="98">
        <v>635.0621515413402</v>
      </c>
      <c r="Y188" s="98">
        <v>575.50335864485407</v>
      </c>
      <c r="DA188" s="63" t="s">
        <v>2373</v>
      </c>
    </row>
    <row r="189" spans="1:105" ht="12" customHeight="1" x14ac:dyDescent="0.25">
      <c r="A189" s="121" t="s">
        <v>54</v>
      </c>
      <c r="B189" s="122">
        <v>308.75237918437864</v>
      </c>
      <c r="C189" s="122">
        <v>306.0480936719452</v>
      </c>
      <c r="D189" s="122">
        <v>299.78088494276358</v>
      </c>
      <c r="E189" s="122">
        <v>324.70871970417772</v>
      </c>
      <c r="F189" s="122">
        <v>326.55106886284165</v>
      </c>
      <c r="G189" s="122">
        <v>338.88857119562005</v>
      </c>
      <c r="H189" s="122">
        <v>328.64873890979135</v>
      </c>
      <c r="I189" s="122">
        <v>322.2037872365002</v>
      </c>
      <c r="J189" s="122">
        <v>281.45618205554251</v>
      </c>
      <c r="K189" s="122">
        <v>292.16788456717592</v>
      </c>
      <c r="L189" s="122">
        <v>288.22611613935226</v>
      </c>
      <c r="M189" s="122">
        <v>270.31293836841064</v>
      </c>
      <c r="N189" s="122">
        <v>279.45113139736867</v>
      </c>
      <c r="O189" s="122">
        <v>280.13807256296849</v>
      </c>
      <c r="P189" s="122">
        <v>284.82399315278423</v>
      </c>
      <c r="Q189" s="122">
        <v>297.46569296236254</v>
      </c>
      <c r="R189" s="122">
        <v>295.85790056361515</v>
      </c>
      <c r="S189" s="122">
        <v>293.9925257013814</v>
      </c>
      <c r="T189" s="122">
        <v>289.45002916075151</v>
      </c>
      <c r="U189" s="122">
        <v>283.87568170362948</v>
      </c>
      <c r="V189" s="122">
        <v>291.89533258172469</v>
      </c>
      <c r="W189" s="122">
        <v>280.74364256002485</v>
      </c>
      <c r="X189" s="122">
        <v>204.62899778854538</v>
      </c>
      <c r="Y189" s="122">
        <v>203.80001992489741</v>
      </c>
      <c r="DA189" s="130" t="s">
        <v>2374</v>
      </c>
    </row>
    <row r="190" spans="1:105" ht="12" customHeight="1" x14ac:dyDescent="0.25">
      <c r="A190" s="97" t="s">
        <v>50</v>
      </c>
      <c r="B190" s="98">
        <v>382.48089954095997</v>
      </c>
      <c r="C190" s="98">
        <v>370.00175800864542</v>
      </c>
      <c r="D190" s="98">
        <v>367.29486146644177</v>
      </c>
      <c r="E190" s="98">
        <v>408.25259894537214</v>
      </c>
      <c r="F190" s="98">
        <v>405.58020627879404</v>
      </c>
      <c r="G190" s="98">
        <v>398.22711940492258</v>
      </c>
      <c r="H190" s="98">
        <v>413.78513860951995</v>
      </c>
      <c r="I190" s="98">
        <v>406.8572547734006</v>
      </c>
      <c r="J190" s="98">
        <v>344.87994068041479</v>
      </c>
      <c r="K190" s="98">
        <v>369.47334683240263</v>
      </c>
      <c r="L190" s="98">
        <v>353.16212353307037</v>
      </c>
      <c r="M190" s="98">
        <v>352.81263335198389</v>
      </c>
      <c r="N190" s="98">
        <v>355.65194328975008</v>
      </c>
      <c r="O190" s="98">
        <v>352.25293637306766</v>
      </c>
      <c r="P190" s="98">
        <v>383.72752882706925</v>
      </c>
      <c r="Q190" s="98">
        <v>368.77943336418923</v>
      </c>
      <c r="R190" s="98">
        <v>394.01951496921373</v>
      </c>
      <c r="S190" s="98">
        <v>387.40141581550171</v>
      </c>
      <c r="T190" s="98">
        <v>384.75901771255678</v>
      </c>
      <c r="U190" s="98">
        <v>401.92246691437629</v>
      </c>
      <c r="V190" s="98">
        <v>371.05778104024591</v>
      </c>
      <c r="W190" s="98">
        <v>351.54041305829696</v>
      </c>
      <c r="X190" s="98">
        <v>318.9173608973789</v>
      </c>
      <c r="Y190" s="98">
        <v>287.94588235854252</v>
      </c>
      <c r="DA190" s="63" t="s">
        <v>2375</v>
      </c>
    </row>
    <row r="191" spans="1:105" ht="12" customHeight="1" x14ac:dyDescent="0.25">
      <c r="A191" s="109" t="s">
        <v>120</v>
      </c>
      <c r="B191" s="33">
        <v>305.90990006250291</v>
      </c>
      <c r="C191" s="33">
        <v>303.49014236193597</v>
      </c>
      <c r="D191" s="33">
        <v>296.90739092172004</v>
      </c>
      <c r="E191" s="33">
        <v>320.98798379849779</v>
      </c>
      <c r="F191" s="33">
        <v>322.76654006268899</v>
      </c>
      <c r="G191" s="33">
        <v>335.82853251647765</v>
      </c>
      <c r="H191" s="33">
        <v>323.77538626146594</v>
      </c>
      <c r="I191" s="33">
        <v>316.88934074039787</v>
      </c>
      <c r="J191" s="33">
        <v>277.21692936488995</v>
      </c>
      <c r="K191" s="33">
        <v>286.61383820303223</v>
      </c>
      <c r="L191" s="33">
        <v>283.36183451158286</v>
      </c>
      <c r="M191" s="33">
        <v>263.91373277194788</v>
      </c>
      <c r="N191" s="33">
        <v>273.4196977593993</v>
      </c>
      <c r="O191" s="33">
        <v>274.40891150883499</v>
      </c>
      <c r="P191" s="33">
        <v>276.8833045836347</v>
      </c>
      <c r="Q191" s="33">
        <v>291.79425349292126</v>
      </c>
      <c r="R191" s="33">
        <v>288.03887760999351</v>
      </c>
      <c r="S191" s="33">
        <v>286.54203658440861</v>
      </c>
      <c r="T191" s="33">
        <v>282.07231323063115</v>
      </c>
      <c r="U191" s="33">
        <v>274.872032682476</v>
      </c>
      <c r="V191" s="33">
        <v>286.06573785333063</v>
      </c>
      <c r="W191" s="33">
        <v>275.56967980833014</v>
      </c>
      <c r="X191" s="33">
        <v>196.18824393429753</v>
      </c>
      <c r="Y191" s="33">
        <v>197.39407684930379</v>
      </c>
      <c r="DA191" s="60" t="s">
        <v>2376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12727.107287229192</v>
      </c>
      <c r="C193" s="117">
        <f t="shared" si="94"/>
        <v>11499.3410694412</v>
      </c>
      <c r="D193" s="117">
        <f t="shared" si="94"/>
        <v>11922.918843945534</v>
      </c>
      <c r="E193" s="117">
        <f t="shared" si="94"/>
        <v>11841.660457757705</v>
      </c>
      <c r="F193" s="117">
        <f t="shared" si="94"/>
        <v>11689.55138978731</v>
      </c>
      <c r="G193" s="117">
        <f t="shared" si="94"/>
        <v>11146.355637479439</v>
      </c>
      <c r="H193" s="117">
        <f t="shared" si="94"/>
        <v>10988.582810848184</v>
      </c>
      <c r="I193" s="117">
        <f t="shared" si="94"/>
        <v>11639.459792008785</v>
      </c>
      <c r="J193" s="117">
        <f t="shared" si="94"/>
        <v>11437.073481760539</v>
      </c>
      <c r="K193" s="117">
        <f t="shared" si="94"/>
        <v>10243.792596599054</v>
      </c>
      <c r="L193" s="117">
        <f t="shared" si="94"/>
        <v>10110.985203495704</v>
      </c>
      <c r="M193" s="117">
        <f t="shared" si="94"/>
        <v>11014.48458870972</v>
      </c>
      <c r="N193" s="117">
        <f t="shared" si="94"/>
        <v>11369.420475375919</v>
      </c>
      <c r="O193" s="117">
        <f t="shared" si="94"/>
        <v>10589.031772860735</v>
      </c>
      <c r="P193" s="117">
        <f t="shared" si="94"/>
        <v>11172.733823028173</v>
      </c>
      <c r="Q193" s="117">
        <f t="shared" si="94"/>
        <v>10674.728100070077</v>
      </c>
      <c r="R193" s="117">
        <f t="shared" ref="R193:V193" si="95">R194+R197+R199+R208</f>
        <v>10267.797756059901</v>
      </c>
      <c r="S193" s="117">
        <f t="shared" si="95"/>
        <v>10473.810652025581</v>
      </c>
      <c r="T193" s="117">
        <f t="shared" si="95"/>
        <v>11054.300754244312</v>
      </c>
      <c r="U193" s="117">
        <f t="shared" si="95"/>
        <v>11199.509828898981</v>
      </c>
      <c r="V193" s="117">
        <f t="shared" si="95"/>
        <v>11690.479209150813</v>
      </c>
      <c r="W193" s="117">
        <f t="shared" ref="W193:Y193" si="96">W194+W197+W199+W208</f>
        <v>12749.837990908871</v>
      </c>
      <c r="X193" s="117">
        <f t="shared" si="96"/>
        <v>9403.767386707892</v>
      </c>
      <c r="Y193" s="117">
        <f t="shared" si="96"/>
        <v>9245.2087710019059</v>
      </c>
      <c r="DA193" s="129" t="s">
        <v>2527</v>
      </c>
    </row>
    <row r="194" spans="1:105" ht="12" customHeight="1" x14ac:dyDescent="0.25">
      <c r="A194" s="121" t="s">
        <v>57</v>
      </c>
      <c r="B194" s="122">
        <f t="shared" ref="B194:Q194" si="97">SUM(B195:B196)</f>
        <v>11232.180913527003</v>
      </c>
      <c r="C194" s="122">
        <f t="shared" si="97"/>
        <v>10065.180456365562</v>
      </c>
      <c r="D194" s="122">
        <f t="shared" si="97"/>
        <v>10481.149257395453</v>
      </c>
      <c r="E194" s="122">
        <f t="shared" si="97"/>
        <v>10354.469171003115</v>
      </c>
      <c r="F194" s="122">
        <f t="shared" si="97"/>
        <v>10149.439450599935</v>
      </c>
      <c r="G194" s="122">
        <f t="shared" si="97"/>
        <v>9538.1298171945182</v>
      </c>
      <c r="H194" s="122">
        <f t="shared" si="97"/>
        <v>9306.6219764171765</v>
      </c>
      <c r="I194" s="122">
        <f t="shared" si="97"/>
        <v>9944.8020025408769</v>
      </c>
      <c r="J194" s="122">
        <f t="shared" si="97"/>
        <v>9838.5221499924592</v>
      </c>
      <c r="K194" s="122">
        <f t="shared" si="97"/>
        <v>8564.0207460865822</v>
      </c>
      <c r="L194" s="122">
        <f t="shared" si="97"/>
        <v>8453.2283458578913</v>
      </c>
      <c r="M194" s="122">
        <f t="shared" si="97"/>
        <v>9408.2945193143332</v>
      </c>
      <c r="N194" s="122">
        <f t="shared" si="97"/>
        <v>9699.7631713407027</v>
      </c>
      <c r="O194" s="122">
        <f t="shared" si="97"/>
        <v>8913.5587761394199</v>
      </c>
      <c r="P194" s="122">
        <f t="shared" si="97"/>
        <v>9454.2642258811775</v>
      </c>
      <c r="Q194" s="122">
        <f t="shared" si="97"/>
        <v>8939.0686195218095</v>
      </c>
      <c r="R194" s="122">
        <f t="shared" ref="R194:V194" si="98">SUM(R195:R196)</f>
        <v>8521.4712065872754</v>
      </c>
      <c r="S194" s="122">
        <f t="shared" si="98"/>
        <v>8715.4796901277714</v>
      </c>
      <c r="T194" s="122">
        <f t="shared" si="98"/>
        <v>9314.5200030235137</v>
      </c>
      <c r="U194" s="122">
        <f t="shared" si="98"/>
        <v>9466.5577197790135</v>
      </c>
      <c r="V194" s="122">
        <f t="shared" si="98"/>
        <v>10125.594755581804</v>
      </c>
      <c r="W194" s="122">
        <f t="shared" ref="W194:Y194" si="99">SUM(W195:W196)</f>
        <v>11275.654378608881</v>
      </c>
      <c r="X194" s="122">
        <f t="shared" si="99"/>
        <v>8171.8369011891746</v>
      </c>
      <c r="Y194" s="122">
        <f t="shared" si="99"/>
        <v>8049.9866688515594</v>
      </c>
      <c r="DA194" s="130" t="s">
        <v>2528</v>
      </c>
    </row>
    <row r="195" spans="1:105" ht="12" customHeight="1" x14ac:dyDescent="0.25">
      <c r="A195" s="97" t="s">
        <v>198</v>
      </c>
      <c r="B195" s="98">
        <v>11177.396790026596</v>
      </c>
      <c r="C195" s="98">
        <v>10017.172576277662</v>
      </c>
      <c r="D195" s="98">
        <v>10432.380542203888</v>
      </c>
      <c r="E195" s="98">
        <v>10307.129801020083</v>
      </c>
      <c r="F195" s="98">
        <v>10103.081805462734</v>
      </c>
      <c r="G195" s="98">
        <v>9495.2663000548473</v>
      </c>
      <c r="H195" s="98">
        <v>9265.7368305744112</v>
      </c>
      <c r="I195" s="98">
        <v>9901.7181604204306</v>
      </c>
      <c r="J195" s="98">
        <v>9796.0229542141806</v>
      </c>
      <c r="K195" s="98">
        <v>8527.5007905229977</v>
      </c>
      <c r="L195" s="98">
        <v>8417.6676385870142</v>
      </c>
      <c r="M195" s="98">
        <v>9369.2543358111398</v>
      </c>
      <c r="N195" s="98">
        <v>9659.8716926845864</v>
      </c>
      <c r="O195" s="98">
        <v>8877.2324778879356</v>
      </c>
      <c r="P195" s="98">
        <v>9416.0022958104291</v>
      </c>
      <c r="Q195" s="98">
        <v>8903.1971683565171</v>
      </c>
      <c r="R195" s="98">
        <v>8487.443006224792</v>
      </c>
      <c r="S195" s="98">
        <v>8680.9081059376094</v>
      </c>
      <c r="T195" s="98">
        <v>9277.6788954843178</v>
      </c>
      <c r="U195" s="98">
        <v>9429.0179004516722</v>
      </c>
      <c r="V195" s="98">
        <v>10087.222204419</v>
      </c>
      <c r="W195" s="98">
        <v>11232.679079967136</v>
      </c>
      <c r="X195" s="98">
        <v>8141.8591218200172</v>
      </c>
      <c r="Y195" s="98">
        <v>8020.6511419632307</v>
      </c>
      <c r="DA195" s="63" t="s">
        <v>2529</v>
      </c>
    </row>
    <row r="196" spans="1:105" ht="12" customHeight="1" x14ac:dyDescent="0.25">
      <c r="A196" s="97" t="s">
        <v>53</v>
      </c>
      <c r="B196" s="98">
        <v>54.784123500407773</v>
      </c>
      <c r="C196" s="98">
        <v>48.007880087899302</v>
      </c>
      <c r="D196" s="98">
        <v>48.768715191564986</v>
      </c>
      <c r="E196" s="98">
        <v>47.339369983031716</v>
      </c>
      <c r="F196" s="98">
        <v>46.357645137201402</v>
      </c>
      <c r="G196" s="98">
        <v>42.86351713967035</v>
      </c>
      <c r="H196" s="98">
        <v>40.885145842765205</v>
      </c>
      <c r="I196" s="98">
        <v>43.083842120446455</v>
      </c>
      <c r="J196" s="98">
        <v>42.499195778278057</v>
      </c>
      <c r="K196" s="98">
        <v>36.51995556358375</v>
      </c>
      <c r="L196" s="98">
        <v>35.560707270876605</v>
      </c>
      <c r="M196" s="98">
        <v>39.040183503192701</v>
      </c>
      <c r="N196" s="98">
        <v>39.891478656117165</v>
      </c>
      <c r="O196" s="98">
        <v>36.326298251484502</v>
      </c>
      <c r="P196" s="98">
        <v>38.26193007074815</v>
      </c>
      <c r="Q196" s="98">
        <v>35.871451165292804</v>
      </c>
      <c r="R196" s="98">
        <v>34.028200362483027</v>
      </c>
      <c r="S196" s="98">
        <v>34.571584190161097</v>
      </c>
      <c r="T196" s="98">
        <v>36.841107539196344</v>
      </c>
      <c r="U196" s="98">
        <v>37.539819327340929</v>
      </c>
      <c r="V196" s="98">
        <v>38.372551162803461</v>
      </c>
      <c r="W196" s="98">
        <v>42.975298641744679</v>
      </c>
      <c r="X196" s="98">
        <v>29.977779369157751</v>
      </c>
      <c r="Y196" s="98">
        <v>29.335526888328832</v>
      </c>
      <c r="DA196" s="63" t="s">
        <v>2530</v>
      </c>
    </row>
    <row r="197" spans="1:105" ht="12" customHeight="1" x14ac:dyDescent="0.25">
      <c r="A197" s="121" t="s">
        <v>92</v>
      </c>
      <c r="B197" s="122">
        <f t="shared" ref="B197:Y197" si="100">B198</f>
        <v>3.9088837925809106</v>
      </c>
      <c r="C197" s="122">
        <f t="shared" si="100"/>
        <v>5.1776785435158663</v>
      </c>
      <c r="D197" s="122">
        <f t="shared" si="100"/>
        <v>6.5501332061483968</v>
      </c>
      <c r="E197" s="122">
        <f t="shared" si="100"/>
        <v>17.913938858100199</v>
      </c>
      <c r="F197" s="122">
        <f t="shared" si="100"/>
        <v>8.6452331568173104</v>
      </c>
      <c r="G197" s="122">
        <f t="shared" si="100"/>
        <v>11.815584804739215</v>
      </c>
      <c r="H197" s="122">
        <f t="shared" si="100"/>
        <v>29.689219121419498</v>
      </c>
      <c r="I197" s="122">
        <f t="shared" si="100"/>
        <v>15.565269422000599</v>
      </c>
      <c r="J197" s="122">
        <f t="shared" si="100"/>
        <v>20.199733321604274</v>
      </c>
      <c r="K197" s="122">
        <f t="shared" si="100"/>
        <v>24.648224254115412</v>
      </c>
      <c r="L197" s="122">
        <f t="shared" si="100"/>
        <v>37.322311134734065</v>
      </c>
      <c r="M197" s="122">
        <f t="shared" si="100"/>
        <v>30.448783253864416</v>
      </c>
      <c r="N197" s="122">
        <f t="shared" si="100"/>
        <v>32.629192855642735</v>
      </c>
      <c r="O197" s="122">
        <f t="shared" si="100"/>
        <v>36.967494945264399</v>
      </c>
      <c r="P197" s="122">
        <f t="shared" si="100"/>
        <v>31.4726883161334</v>
      </c>
      <c r="Q197" s="122">
        <f t="shared" si="100"/>
        <v>46.504222007821078</v>
      </c>
      <c r="R197" s="122">
        <f t="shared" si="100"/>
        <v>41.534794875978378</v>
      </c>
      <c r="S197" s="122">
        <f t="shared" si="100"/>
        <v>41.932491127705724</v>
      </c>
      <c r="T197" s="122">
        <f t="shared" si="100"/>
        <v>40.665907104831533</v>
      </c>
      <c r="U197" s="122">
        <f t="shared" si="100"/>
        <v>41.52526194169144</v>
      </c>
      <c r="V197" s="122">
        <f t="shared" si="100"/>
        <v>64.323117435859714</v>
      </c>
      <c r="W197" s="122">
        <f t="shared" si="100"/>
        <v>79.164317098576873</v>
      </c>
      <c r="X197" s="122">
        <f t="shared" si="100"/>
        <v>91.866139844184289</v>
      </c>
      <c r="Y197" s="122">
        <f t="shared" si="100"/>
        <v>89.224404892409268</v>
      </c>
      <c r="DA197" s="130" t="s">
        <v>2531</v>
      </c>
    </row>
    <row r="198" spans="1:105" ht="12" customHeight="1" x14ac:dyDescent="0.25">
      <c r="A198" s="97" t="s">
        <v>53</v>
      </c>
      <c r="B198" s="98">
        <f>RES_hhdet_tesh!B129</f>
        <v>3.9088837925809106</v>
      </c>
      <c r="C198" s="98">
        <f>RES_hhdet_tesh!C129</f>
        <v>5.1776785435158663</v>
      </c>
      <c r="D198" s="98">
        <f>RES_hhdet_tesh!D129</f>
        <v>6.5501332061483968</v>
      </c>
      <c r="E198" s="98">
        <f>RES_hhdet_tesh!E129</f>
        <v>17.913938858100199</v>
      </c>
      <c r="F198" s="98">
        <f>RES_hhdet_tesh!F129</f>
        <v>8.6452331568173104</v>
      </c>
      <c r="G198" s="98">
        <f>RES_hhdet_tesh!G129</f>
        <v>11.815584804739215</v>
      </c>
      <c r="H198" s="98">
        <f>RES_hhdet_tesh!H129</f>
        <v>29.689219121419498</v>
      </c>
      <c r="I198" s="98">
        <f>RES_hhdet_tesh!I129</f>
        <v>15.565269422000599</v>
      </c>
      <c r="J198" s="98">
        <f>RES_hhdet_tesh!J129</f>
        <v>20.199733321604274</v>
      </c>
      <c r="K198" s="98">
        <f>RES_hhdet_tesh!K129</f>
        <v>24.648224254115412</v>
      </c>
      <c r="L198" s="98">
        <f>RES_hhdet_tesh!L129</f>
        <v>37.322311134734065</v>
      </c>
      <c r="M198" s="98">
        <f>RES_hhdet_tesh!M129</f>
        <v>30.448783253864416</v>
      </c>
      <c r="N198" s="98">
        <f>RES_hhdet_tesh!N129</f>
        <v>32.629192855642735</v>
      </c>
      <c r="O198" s="98">
        <f>RES_hhdet_tesh!O129</f>
        <v>36.967494945264399</v>
      </c>
      <c r="P198" s="98">
        <f>RES_hhdet_tesh!P129</f>
        <v>31.4726883161334</v>
      </c>
      <c r="Q198" s="98">
        <f>RES_hhdet_tesh!Q129</f>
        <v>46.504222007821078</v>
      </c>
      <c r="R198" s="98">
        <f>RES_hhdet_tesh!R129</f>
        <v>41.534794875978378</v>
      </c>
      <c r="S198" s="98">
        <f>RES_hhdet_tesh!S129</f>
        <v>41.932491127705724</v>
      </c>
      <c r="T198" s="98">
        <f>RES_hhdet_tesh!T129</f>
        <v>40.665907104831533</v>
      </c>
      <c r="U198" s="98">
        <f>RES_hhdet_tesh!U129</f>
        <v>41.52526194169144</v>
      </c>
      <c r="V198" s="98">
        <f>RES_hhdet_tesh!V129</f>
        <v>64.323117435859714</v>
      </c>
      <c r="W198" s="98">
        <f>RES_hhdet_tesh!W129</f>
        <v>79.164317098576873</v>
      </c>
      <c r="X198" s="98">
        <f>RES_hhdet_tesh!X129</f>
        <v>91.866139844184289</v>
      </c>
      <c r="Y198" s="98">
        <f>RES_hhdet_tesh!Y129</f>
        <v>89.224404892409268</v>
      </c>
      <c r="DA198" s="63" t="s">
        <v>2532</v>
      </c>
    </row>
    <row r="199" spans="1:105" ht="12" customHeight="1" x14ac:dyDescent="0.25">
      <c r="A199" s="121" t="s">
        <v>55</v>
      </c>
      <c r="B199" s="122">
        <v>1260.4399859433008</v>
      </c>
      <c r="C199" s="122">
        <v>1199.9284316744265</v>
      </c>
      <c r="D199" s="122">
        <v>1210.4157304345149</v>
      </c>
      <c r="E199" s="122">
        <v>1225.1763399059273</v>
      </c>
      <c r="F199" s="122">
        <v>1285.2820326868293</v>
      </c>
      <c r="G199" s="122">
        <v>1339.9859528171783</v>
      </c>
      <c r="H199" s="122">
        <v>1403.0572036949588</v>
      </c>
      <c r="I199" s="122">
        <v>1434.5580104815842</v>
      </c>
      <c r="J199" s="122">
        <v>1364.6158375692298</v>
      </c>
      <c r="K199" s="122">
        <v>1433.2580756983</v>
      </c>
      <c r="L199" s="122">
        <v>1401.167025588474</v>
      </c>
      <c r="M199" s="122">
        <v>1369.9716721548803</v>
      </c>
      <c r="N199" s="122">
        <v>1423.6236872493082</v>
      </c>
      <c r="O199" s="122">
        <v>1423.7929940554911</v>
      </c>
      <c r="P199" s="122">
        <v>1468.4258453363432</v>
      </c>
      <c r="Q199" s="122">
        <v>1459.4062455566311</v>
      </c>
      <c r="R199" s="122">
        <v>1475.1919844839783</v>
      </c>
      <c r="S199" s="122">
        <v>1486.1062195102074</v>
      </c>
      <c r="T199" s="122">
        <v>1469.3997420951168</v>
      </c>
      <c r="U199" s="122">
        <v>1463.107316251728</v>
      </c>
      <c r="V199" s="122">
        <v>1261.4908852227929</v>
      </c>
      <c r="W199" s="122">
        <v>1161.9217404695264</v>
      </c>
      <c r="X199" s="122">
        <v>969.31647221451362</v>
      </c>
      <c r="Y199" s="122">
        <v>933.59289913638838</v>
      </c>
      <c r="DA199" s="130" t="s">
        <v>2533</v>
      </c>
    </row>
    <row r="200" spans="1:105" ht="12" customHeight="1" x14ac:dyDescent="0.25">
      <c r="A200" s="97" t="s">
        <v>128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X200" s="98">
        <v>0</v>
      </c>
      <c r="Y200" s="98">
        <v>0</v>
      </c>
      <c r="DA200" s="63" t="s">
        <v>2534</v>
      </c>
    </row>
    <row r="201" spans="1:105" ht="12" customHeight="1" x14ac:dyDescent="0.25">
      <c r="A201" s="97" t="s">
        <v>127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X201" s="98">
        <v>0</v>
      </c>
      <c r="Y201" s="98">
        <v>0</v>
      </c>
      <c r="DA201" s="63" t="s">
        <v>2535</v>
      </c>
    </row>
    <row r="202" spans="1:105" ht="12" customHeight="1" x14ac:dyDescent="0.25">
      <c r="A202" s="100" t="s">
        <v>198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X202" s="101">
        <v>0</v>
      </c>
      <c r="Y202" s="101">
        <v>0</v>
      </c>
      <c r="DA202" s="131" t="s">
        <v>2536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X203" s="104">
        <v>0</v>
      </c>
      <c r="Y203" s="104">
        <v>0</v>
      </c>
      <c r="DA203" s="132" t="s">
        <v>2537</v>
      </c>
    </row>
    <row r="204" spans="1:105" ht="12" customHeight="1" x14ac:dyDescent="0.25">
      <c r="A204" s="106" t="s">
        <v>122</v>
      </c>
      <c r="B204" s="101">
        <v>1260.4399859433008</v>
      </c>
      <c r="C204" s="101">
        <v>1199.9280990651837</v>
      </c>
      <c r="D204" s="101">
        <v>1210.4154784582688</v>
      </c>
      <c r="E204" s="101">
        <v>1225.1762004001821</v>
      </c>
      <c r="F204" s="101">
        <v>1285.2815117891832</v>
      </c>
      <c r="G204" s="101">
        <v>1339.9860624108062</v>
      </c>
      <c r="H204" s="101">
        <v>1403.0592222354499</v>
      </c>
      <c r="I204" s="101">
        <v>1434.5811006711258</v>
      </c>
      <c r="J204" s="101">
        <v>1364.650674051702</v>
      </c>
      <c r="K204" s="101">
        <v>1433.3797683022226</v>
      </c>
      <c r="L204" s="101">
        <v>1401.2862258354544</v>
      </c>
      <c r="M204" s="101">
        <v>1370.0611295281956</v>
      </c>
      <c r="N204" s="101">
        <v>1423.6501951470696</v>
      </c>
      <c r="O204" s="101">
        <v>1423.7783707906731</v>
      </c>
      <c r="P204" s="101">
        <v>1468.3512169177479</v>
      </c>
      <c r="Q204" s="101">
        <v>1459.3194565541478</v>
      </c>
      <c r="R204" s="101">
        <v>1475.1855403264758</v>
      </c>
      <c r="S204" s="101">
        <v>1486.1651157414683</v>
      </c>
      <c r="T204" s="101">
        <v>1469.4491130102072</v>
      </c>
      <c r="U204" s="101">
        <v>1463.1559117293546</v>
      </c>
      <c r="V204" s="101">
        <v>1261.584345760775</v>
      </c>
      <c r="W204" s="101">
        <v>1162.0342099201005</v>
      </c>
      <c r="X204" s="101">
        <v>969.84424674750323</v>
      </c>
      <c r="Y204" s="101">
        <v>934.2102909633636</v>
      </c>
      <c r="DA204" s="131" t="s">
        <v>2538</v>
      </c>
    </row>
    <row r="205" spans="1:105" ht="12" customHeight="1" x14ac:dyDescent="0.25">
      <c r="A205" s="107" t="s">
        <v>121</v>
      </c>
      <c r="B205" s="104">
        <v>1260.4399859433004</v>
      </c>
      <c r="C205" s="104">
        <v>1199.9729683813459</v>
      </c>
      <c r="D205" s="104">
        <v>1210.4424882960184</v>
      </c>
      <c r="E205" s="104">
        <v>1225.1850129517891</v>
      </c>
      <c r="F205" s="104">
        <v>1285.3140557215615</v>
      </c>
      <c r="G205" s="104">
        <v>1339.9793887093238</v>
      </c>
      <c r="H205" s="104">
        <v>1402.9615916763075</v>
      </c>
      <c r="I205" s="104">
        <v>1433.8370834525626</v>
      </c>
      <c r="J205" s="104">
        <v>1363.7963662946272</v>
      </c>
      <c r="K205" s="104">
        <v>1431.7704885227572</v>
      </c>
      <c r="L205" s="104">
        <v>1399.9724912527633</v>
      </c>
      <c r="M205" s="104">
        <v>1369.2067335978827</v>
      </c>
      <c r="N205" s="104">
        <v>1423.4021556321591</v>
      </c>
      <c r="O205" s="104">
        <v>1423.8997174335998</v>
      </c>
      <c r="P205" s="104">
        <v>1468.9250149794213</v>
      </c>
      <c r="Q205" s="104">
        <v>1459.9225994813935</v>
      </c>
      <c r="R205" s="104">
        <v>1475.2279456088529</v>
      </c>
      <c r="S205" s="104">
        <v>1485.8042503910747</v>
      </c>
      <c r="T205" s="104">
        <v>1469.1526204092127</v>
      </c>
      <c r="U205" s="104">
        <v>1462.8615827679948</v>
      </c>
      <c r="V205" s="104">
        <v>1261.0170620302333</v>
      </c>
      <c r="W205" s="104">
        <v>1161.361877888919</v>
      </c>
      <c r="X205" s="104">
        <v>967.82200160316438</v>
      </c>
      <c r="Y205" s="104">
        <v>931.95811038950978</v>
      </c>
      <c r="DA205" s="132" t="s">
        <v>2539</v>
      </c>
    </row>
    <row r="206" spans="1:105" ht="12" customHeight="1" x14ac:dyDescent="0.25">
      <c r="A206" s="108" t="s">
        <v>53</v>
      </c>
      <c r="B206" s="98">
        <v>527.66316436191767</v>
      </c>
      <c r="C206" s="98">
        <v>489.87982932881033</v>
      </c>
      <c r="D206" s="98">
        <v>506.00880112960681</v>
      </c>
      <c r="E206" s="98">
        <v>521.45815024938781</v>
      </c>
      <c r="F206" s="98">
        <v>511.99718678786672</v>
      </c>
      <c r="G206" s="98">
        <v>545.44064067183081</v>
      </c>
      <c r="H206" s="98">
        <v>579.67979881494523</v>
      </c>
      <c r="I206" s="98">
        <v>627.63290529380481</v>
      </c>
      <c r="J206" s="98">
        <v>544.66880385231161</v>
      </c>
      <c r="K206" s="98">
        <v>590.22343459181332</v>
      </c>
      <c r="L206" s="98">
        <v>580.51323516684363</v>
      </c>
      <c r="M206" s="98">
        <v>546.65173887934554</v>
      </c>
      <c r="N206" s="98">
        <v>571.45892762440133</v>
      </c>
      <c r="O206" s="98">
        <v>477.3564450795497</v>
      </c>
      <c r="P206" s="98">
        <v>459.76208721471841</v>
      </c>
      <c r="Q206" s="98">
        <v>496.06657081092595</v>
      </c>
      <c r="R206" s="98">
        <v>608.66996111149626</v>
      </c>
      <c r="S206" s="98">
        <v>649.50580718828905</v>
      </c>
      <c r="T206" s="98">
        <v>585.91727081302065</v>
      </c>
      <c r="U206" s="98">
        <v>585.40684603038619</v>
      </c>
      <c r="V206" s="98">
        <v>355.16568485066074</v>
      </c>
      <c r="W206" s="98">
        <v>289.10481278690344</v>
      </c>
      <c r="X206" s="98">
        <v>332.75985006182447</v>
      </c>
      <c r="Y206" s="98">
        <v>356.45475174465577</v>
      </c>
      <c r="DA206" s="63" t="s">
        <v>2540</v>
      </c>
    </row>
    <row r="207" spans="1:105" ht="12" customHeight="1" x14ac:dyDescent="0.25">
      <c r="A207" s="108" t="s">
        <v>52</v>
      </c>
      <c r="B207" s="98">
        <v>732.77682158138282</v>
      </c>
      <c r="C207" s="98">
        <v>710.09313905253532</v>
      </c>
      <c r="D207" s="98">
        <v>704.43368716641169</v>
      </c>
      <c r="E207" s="98">
        <v>703.72686270240138</v>
      </c>
      <c r="F207" s="98">
        <v>773.31686893369499</v>
      </c>
      <c r="G207" s="98">
        <v>794.53874803749306</v>
      </c>
      <c r="H207" s="98">
        <v>823.28179286136231</v>
      </c>
      <c r="I207" s="98">
        <v>806.20417815875749</v>
      </c>
      <c r="J207" s="98">
        <v>819.12756244231571</v>
      </c>
      <c r="K207" s="98">
        <v>841.54705393094412</v>
      </c>
      <c r="L207" s="98">
        <v>819.45925608591983</v>
      </c>
      <c r="M207" s="98">
        <v>822.55499471853727</v>
      </c>
      <c r="N207" s="98">
        <v>851.94322800775774</v>
      </c>
      <c r="O207" s="98">
        <v>946.54327235404992</v>
      </c>
      <c r="P207" s="98">
        <v>1009.1629277647027</v>
      </c>
      <c r="Q207" s="98">
        <v>963.85602867046759</v>
      </c>
      <c r="R207" s="98">
        <v>866.55798449735653</v>
      </c>
      <c r="S207" s="98">
        <v>836.29844320278573</v>
      </c>
      <c r="T207" s="98">
        <v>883.23534959619201</v>
      </c>
      <c r="U207" s="98">
        <v>877.45473673760841</v>
      </c>
      <c r="V207" s="98">
        <v>905.85137717957275</v>
      </c>
      <c r="W207" s="98">
        <v>872.2570651020153</v>
      </c>
      <c r="X207" s="98">
        <v>635.0621515413402</v>
      </c>
      <c r="Y207" s="98">
        <v>575.50335864485407</v>
      </c>
      <c r="DA207" s="63" t="s">
        <v>2541</v>
      </c>
    </row>
    <row r="208" spans="1:105" ht="12" customHeight="1" x14ac:dyDescent="0.25">
      <c r="A208" s="121" t="s">
        <v>54</v>
      </c>
      <c r="B208" s="122">
        <v>230.57750396630615</v>
      </c>
      <c r="C208" s="122">
        <v>229.05450285769459</v>
      </c>
      <c r="D208" s="122">
        <v>224.80372290941725</v>
      </c>
      <c r="E208" s="122">
        <v>244.10100799056275</v>
      </c>
      <c r="F208" s="122">
        <v>246.18467334372642</v>
      </c>
      <c r="G208" s="122">
        <v>256.42428266300277</v>
      </c>
      <c r="H208" s="122">
        <v>249.21441161463088</v>
      </c>
      <c r="I208" s="122">
        <v>244.53450956432496</v>
      </c>
      <c r="J208" s="122">
        <v>213.73576087724555</v>
      </c>
      <c r="K208" s="122">
        <v>221.86555056005716</v>
      </c>
      <c r="L208" s="122">
        <v>219.26752091460321</v>
      </c>
      <c r="M208" s="122">
        <v>205.76961398664022</v>
      </c>
      <c r="N208" s="122">
        <v>213.40442393026558</v>
      </c>
      <c r="O208" s="122">
        <v>214.71250772055993</v>
      </c>
      <c r="P208" s="122">
        <v>218.57106349451831</v>
      </c>
      <c r="Q208" s="122">
        <v>229.74901298381604</v>
      </c>
      <c r="R208" s="122">
        <v>229.59977011266841</v>
      </c>
      <c r="S208" s="122">
        <v>230.29225125989697</v>
      </c>
      <c r="T208" s="122">
        <v>229.71510202085159</v>
      </c>
      <c r="U208" s="122">
        <v>228.319530926548</v>
      </c>
      <c r="V208" s="122">
        <v>239.07045091035809</v>
      </c>
      <c r="W208" s="122">
        <v>233.09755473188696</v>
      </c>
      <c r="X208" s="122">
        <v>170.74787346001813</v>
      </c>
      <c r="Y208" s="122">
        <v>172.40479812154837</v>
      </c>
      <c r="DA208" s="130" t="s">
        <v>2542</v>
      </c>
    </row>
    <row r="209" spans="1:105" ht="12" customHeight="1" x14ac:dyDescent="0.25">
      <c r="A209" s="97" t="s">
        <v>50</v>
      </c>
      <c r="B209" s="98">
        <v>231.1512571062365</v>
      </c>
      <c r="C209" s="98">
        <v>223.99340701152906</v>
      </c>
      <c r="D209" s="98">
        <v>222.78029986133035</v>
      </c>
      <c r="E209" s="98">
        <v>248.06657556879119</v>
      </c>
      <c r="F209" s="98">
        <v>246.8879862763481</v>
      </c>
      <c r="G209" s="98">
        <v>242.81073750272105</v>
      </c>
      <c r="H209" s="98">
        <v>252.68440750285686</v>
      </c>
      <c r="I209" s="98">
        <v>248.60425495908842</v>
      </c>
      <c r="J209" s="98">
        <v>210.76372835819512</v>
      </c>
      <c r="K209" s="98">
        <v>225.83871074019396</v>
      </c>
      <c r="L209" s="98">
        <v>215.91005969344457</v>
      </c>
      <c r="M209" s="98">
        <v>215.74061215192617</v>
      </c>
      <c r="N209" s="98">
        <v>217.51962606155897</v>
      </c>
      <c r="O209" s="98">
        <v>215.47531415336013</v>
      </c>
      <c r="P209" s="98">
        <v>234.7543770358572</v>
      </c>
      <c r="Q209" s="98">
        <v>225.65113949700674</v>
      </c>
      <c r="R209" s="98">
        <v>241.19486503878539</v>
      </c>
      <c r="S209" s="98">
        <v>237.31440615987458</v>
      </c>
      <c r="T209" s="98">
        <v>235.94978653748987</v>
      </c>
      <c r="U209" s="98">
        <v>246.8398650379672</v>
      </c>
      <c r="V209" s="98">
        <v>228.24439590266118</v>
      </c>
      <c r="W209" s="98">
        <v>216.5582984232737</v>
      </c>
      <c r="X209" s="98">
        <v>196.75749146401699</v>
      </c>
      <c r="Y209" s="98">
        <v>177.89360317298102</v>
      </c>
      <c r="DA209" s="63" t="s">
        <v>2543</v>
      </c>
    </row>
    <row r="210" spans="1:105" ht="12" customHeight="1" x14ac:dyDescent="0.25">
      <c r="A210" s="109" t="s">
        <v>120</v>
      </c>
      <c r="B210" s="33">
        <v>230.55538387880853</v>
      </c>
      <c r="C210" s="33">
        <v>229.25693123899302</v>
      </c>
      <c r="D210" s="33">
        <v>224.88984276681714</v>
      </c>
      <c r="E210" s="33">
        <v>243.92439625300963</v>
      </c>
      <c r="F210" s="33">
        <v>246.15099325893669</v>
      </c>
      <c r="G210" s="33">
        <v>257.1263216580212</v>
      </c>
      <c r="H210" s="33">
        <v>249.01578313478899</v>
      </c>
      <c r="I210" s="33">
        <v>244.27901566924265</v>
      </c>
      <c r="J210" s="33">
        <v>213.93441193682105</v>
      </c>
      <c r="K210" s="33">
        <v>221.58009704608762</v>
      </c>
      <c r="L210" s="33">
        <v>219.51902447309902</v>
      </c>
      <c r="M210" s="33">
        <v>204.99619940281269</v>
      </c>
      <c r="N210" s="33">
        <v>213.07869815457724</v>
      </c>
      <c r="O210" s="33">
        <v>214.65190660900336</v>
      </c>
      <c r="P210" s="33">
        <v>217.27175046215234</v>
      </c>
      <c r="Q210" s="33">
        <v>230.07490868502194</v>
      </c>
      <c r="R210" s="33">
        <v>228.67616760342156</v>
      </c>
      <c r="S210" s="33">
        <v>229.73214944736003</v>
      </c>
      <c r="T210" s="33">
        <v>229.23248509272545</v>
      </c>
      <c r="U210" s="33">
        <v>226.90695041623579</v>
      </c>
      <c r="V210" s="33">
        <v>239.8676914509314</v>
      </c>
      <c r="W210" s="33">
        <v>234.30627506586868</v>
      </c>
      <c r="X210" s="33">
        <v>168.8269361270921</v>
      </c>
      <c r="Y210" s="33">
        <v>171.98694070472965</v>
      </c>
      <c r="DA210" s="60" t="s">
        <v>2544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3.2253331449154556</v>
      </c>
      <c r="C212" s="117">
        <f t="shared" si="101"/>
        <v>3.2324396373580773</v>
      </c>
      <c r="D212" s="117">
        <f t="shared" si="101"/>
        <v>3.4061333905293054</v>
      </c>
      <c r="E212" s="117">
        <f t="shared" si="101"/>
        <v>3.9541349368982943</v>
      </c>
      <c r="F212" s="117">
        <f t="shared" si="101"/>
        <v>4.2103520861043924</v>
      </c>
      <c r="G212" s="117">
        <f t="shared" si="101"/>
        <v>4.4362381657461407</v>
      </c>
      <c r="H212" s="117">
        <f t="shared" si="101"/>
        <v>5.0891472972631311</v>
      </c>
      <c r="I212" s="117">
        <f t="shared" si="101"/>
        <v>5.459392418855221</v>
      </c>
      <c r="J212" s="117">
        <f t="shared" si="101"/>
        <v>4.908375477219483</v>
      </c>
      <c r="K212" s="117">
        <f t="shared" si="101"/>
        <v>5.6257719317183881</v>
      </c>
      <c r="L212" s="117">
        <f t="shared" si="101"/>
        <v>5.5907164982672013</v>
      </c>
      <c r="M212" s="117">
        <f t="shared" si="101"/>
        <v>5.769068043787545</v>
      </c>
      <c r="N212" s="117">
        <f t="shared" si="101"/>
        <v>5.9256425482278576</v>
      </c>
      <c r="O212" s="117">
        <f t="shared" si="101"/>
        <v>5.8891447683768927</v>
      </c>
      <c r="P212" s="117">
        <f t="shared" si="101"/>
        <v>6.4783130454065985</v>
      </c>
      <c r="Q212" s="117">
        <f t="shared" si="101"/>
        <v>6.1714146219720813</v>
      </c>
      <c r="R212" s="117">
        <f t="shared" ref="R212:V212" si="102">R213+R216+R218+R227</f>
        <v>6.603520845503164</v>
      </c>
      <c r="S212" s="117">
        <f t="shared" si="102"/>
        <v>6.5007214516486647</v>
      </c>
      <c r="T212" s="117">
        <f t="shared" si="102"/>
        <v>6.2795479391629341</v>
      </c>
      <c r="U212" s="117">
        <f t="shared" si="102"/>
        <v>6.4701827383863337</v>
      </c>
      <c r="V212" s="117">
        <f t="shared" si="102"/>
        <v>5.7814063781103133</v>
      </c>
      <c r="W212" s="117">
        <f t="shared" ref="W212:Y212" si="103">W213+W216+W218+W227</f>
        <v>5.438562181761931</v>
      </c>
      <c r="X212" s="117">
        <f t="shared" si="103"/>
        <v>4.9824580157043385</v>
      </c>
      <c r="Y212" s="117">
        <f t="shared" si="103"/>
        <v>4.6273110450328847</v>
      </c>
      <c r="DA212" s="129" t="s">
        <v>2695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:Y213" si="106">SUM(W214:W215)</f>
        <v>0</v>
      </c>
      <c r="X213" s="122">
        <f t="shared" si="106"/>
        <v>0</v>
      </c>
      <c r="Y213" s="122">
        <f t="shared" si="106"/>
        <v>0</v>
      </c>
      <c r="DA213" s="130" t="s">
        <v>2696</v>
      </c>
    </row>
    <row r="214" spans="1:105" ht="12" customHeight="1" x14ac:dyDescent="0.25">
      <c r="A214" s="97" t="s">
        <v>198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X214" s="98">
        <v>0</v>
      </c>
      <c r="Y214" s="98">
        <v>0</v>
      </c>
      <c r="DA214" s="63" t="s">
        <v>2697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2698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2699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2700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X218" s="122">
        <v>0</v>
      </c>
      <c r="Y218" s="122">
        <v>0</v>
      </c>
      <c r="DA218" s="130" t="s">
        <v>2701</v>
      </c>
    </row>
    <row r="219" spans="1:105" ht="12" customHeight="1" x14ac:dyDescent="0.25">
      <c r="A219" s="97" t="s">
        <v>128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X219" s="98">
        <v>0</v>
      </c>
      <c r="Y219" s="98">
        <v>0</v>
      </c>
      <c r="DA219" s="63" t="s">
        <v>2702</v>
      </c>
    </row>
    <row r="220" spans="1:105" ht="12" customHeight="1" x14ac:dyDescent="0.25">
      <c r="A220" s="97" t="s">
        <v>127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X220" s="98">
        <v>0</v>
      </c>
      <c r="Y220" s="98">
        <v>0</v>
      </c>
      <c r="DA220" s="63" t="s">
        <v>2703</v>
      </c>
    </row>
    <row r="221" spans="1:105" ht="12" customHeight="1" x14ac:dyDescent="0.25">
      <c r="A221" s="100" t="s">
        <v>198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X221" s="101">
        <v>0</v>
      </c>
      <c r="Y221" s="101">
        <v>0</v>
      </c>
      <c r="DA221" s="131" t="s">
        <v>2704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2705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2706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2707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2708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2709</v>
      </c>
    </row>
    <row r="227" spans="1:105" ht="12" customHeight="1" x14ac:dyDescent="0.25">
      <c r="A227" s="121" t="s">
        <v>54</v>
      </c>
      <c r="B227" s="122">
        <v>3.2253331449154556</v>
      </c>
      <c r="C227" s="122">
        <v>3.2324396373580773</v>
      </c>
      <c r="D227" s="122">
        <v>3.4061333905293054</v>
      </c>
      <c r="E227" s="122">
        <v>3.9541349368982943</v>
      </c>
      <c r="F227" s="122">
        <v>4.2103520861043924</v>
      </c>
      <c r="G227" s="122">
        <v>4.4362381657461407</v>
      </c>
      <c r="H227" s="122">
        <v>5.0891472972631311</v>
      </c>
      <c r="I227" s="122">
        <v>5.459392418855221</v>
      </c>
      <c r="J227" s="122">
        <v>4.908375477219483</v>
      </c>
      <c r="K227" s="122">
        <v>5.6257719317183881</v>
      </c>
      <c r="L227" s="122">
        <v>5.5907164982672013</v>
      </c>
      <c r="M227" s="122">
        <v>5.769068043787545</v>
      </c>
      <c r="N227" s="122">
        <v>5.9256425482278576</v>
      </c>
      <c r="O227" s="122">
        <v>5.8891447683768927</v>
      </c>
      <c r="P227" s="122">
        <v>6.4783130454065985</v>
      </c>
      <c r="Q227" s="122">
        <v>6.1714146219720813</v>
      </c>
      <c r="R227" s="122">
        <v>6.603520845503164</v>
      </c>
      <c r="S227" s="122">
        <v>6.5007214516486647</v>
      </c>
      <c r="T227" s="122">
        <v>6.2795479391629341</v>
      </c>
      <c r="U227" s="122">
        <v>6.4701827383863337</v>
      </c>
      <c r="V227" s="122">
        <v>5.7814063781103133</v>
      </c>
      <c r="W227" s="122">
        <v>5.438562181761931</v>
      </c>
      <c r="X227" s="122">
        <v>4.9824580157043385</v>
      </c>
      <c r="Y227" s="122">
        <v>4.6273110450328847</v>
      </c>
      <c r="DA227" s="130" t="s">
        <v>2710</v>
      </c>
    </row>
    <row r="228" spans="1:105" ht="12" customHeight="1" x14ac:dyDescent="0.25">
      <c r="A228" s="97" t="s">
        <v>50</v>
      </c>
      <c r="B228" s="98">
        <v>86.884361139724476</v>
      </c>
      <c r="C228" s="98">
        <v>84.049599349243891</v>
      </c>
      <c r="D228" s="98">
        <v>83.434700730716926</v>
      </c>
      <c r="E228" s="98">
        <v>92.738660376430744</v>
      </c>
      <c r="F228" s="98">
        <v>92.131599658290881</v>
      </c>
      <c r="G228" s="98">
        <v>90.461272444022228</v>
      </c>
      <c r="H228" s="98">
        <v>93.995432086538557</v>
      </c>
      <c r="I228" s="98">
        <v>92.421693994325693</v>
      </c>
      <c r="J228" s="98">
        <v>78.342927324963043</v>
      </c>
      <c r="K228" s="98">
        <v>83.92956546644858</v>
      </c>
      <c r="L228" s="98">
        <v>80.22430798177227</v>
      </c>
      <c r="M228" s="98">
        <v>80.144917792236697</v>
      </c>
      <c r="N228" s="98">
        <v>80.789895437699641</v>
      </c>
      <c r="O228" s="98">
        <v>80.017777026506053</v>
      </c>
      <c r="P228" s="98">
        <v>87.167545448357075</v>
      </c>
      <c r="Q228" s="98">
        <v>83.771936083009237</v>
      </c>
      <c r="R228" s="98">
        <v>89.505473020406612</v>
      </c>
      <c r="S228" s="98">
        <v>88.002105616649388</v>
      </c>
      <c r="T228" s="98">
        <v>87.401858463584404</v>
      </c>
      <c r="U228" s="98">
        <v>91.30070758426973</v>
      </c>
      <c r="V228" s="98">
        <v>84.28948554110228</v>
      </c>
      <c r="W228" s="98">
        <v>79.855920230322752</v>
      </c>
      <c r="X228" s="98">
        <v>72.4452677014486</v>
      </c>
      <c r="Y228" s="98">
        <v>65.409786636566537</v>
      </c>
      <c r="DA228" s="63" t="s">
        <v>2711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2712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135.17786539305919</v>
      </c>
      <c r="C231" s="118">
        <f t="shared" si="108"/>
        <v>121.98986007488794</v>
      </c>
      <c r="D231" s="118">
        <f t="shared" si="108"/>
        <v>126.1071031581204</v>
      </c>
      <c r="E231" s="118">
        <f t="shared" si="108"/>
        <v>124.82352806784246</v>
      </c>
      <c r="F231" s="118">
        <f t="shared" si="108"/>
        <v>123.0219940164243</v>
      </c>
      <c r="G231" s="118">
        <f t="shared" si="108"/>
        <v>117.08524364876574</v>
      </c>
      <c r="H231" s="118">
        <f t="shared" si="108"/>
        <v>114.97109167191246</v>
      </c>
      <c r="I231" s="118">
        <f t="shared" si="108"/>
        <v>121.4023402163614</v>
      </c>
      <c r="J231" s="118">
        <f t="shared" si="108"/>
        <v>118.79274381401983</v>
      </c>
      <c r="K231" s="118">
        <f t="shared" si="108"/>
        <v>106.23040992875619</v>
      </c>
      <c r="L231" s="118">
        <f t="shared" si="108"/>
        <v>104.29177612100547</v>
      </c>
      <c r="M231" s="118">
        <f t="shared" si="108"/>
        <v>112.87885880879062</v>
      </c>
      <c r="N231" s="118">
        <f t="shared" si="108"/>
        <v>115.88879415627231</v>
      </c>
      <c r="O231" s="118">
        <f t="shared" si="108"/>
        <v>107.40314342564552</v>
      </c>
      <c r="P231" s="118">
        <f t="shared" si="108"/>
        <v>113.10500873474726</v>
      </c>
      <c r="Q231" s="118">
        <f t="shared" si="108"/>
        <v>107.69014051557153</v>
      </c>
      <c r="R231" s="118">
        <f t="shared" ref="R231:V231" si="109">R232+R235+R237+R246</f>
        <v>103.36351311064497</v>
      </c>
      <c r="S231" s="118">
        <f t="shared" si="109"/>
        <v>104.94110082356534</v>
      </c>
      <c r="T231" s="118">
        <f t="shared" si="109"/>
        <v>110.04715935029148</v>
      </c>
      <c r="U231" s="118">
        <f t="shared" si="109"/>
        <v>110.85326447251074</v>
      </c>
      <c r="V231" s="118">
        <f t="shared" si="109"/>
        <v>114.66107223483429</v>
      </c>
      <c r="W231" s="118">
        <f t="shared" ref="W231:Y231" si="110">W232+W235+W237+W246</f>
        <v>124.23934950155444</v>
      </c>
      <c r="X231" s="118">
        <f t="shared" si="110"/>
        <v>90.925890075610795</v>
      </c>
      <c r="Y231" s="118">
        <f t="shared" si="110"/>
        <v>88.946188003764533</v>
      </c>
      <c r="DA231" s="129" t="s">
        <v>2863</v>
      </c>
    </row>
    <row r="232" spans="1:105" ht="12" customHeight="1" x14ac:dyDescent="0.25">
      <c r="A232" s="121" t="s">
        <v>57</v>
      </c>
      <c r="B232" s="123">
        <f t="shared" ref="B232:Q232" si="111">SUM(B233:B234)</f>
        <v>117.15555326545429</v>
      </c>
      <c r="C232" s="123">
        <f t="shared" si="111"/>
        <v>104.80220299271089</v>
      </c>
      <c r="D232" s="123">
        <f t="shared" si="111"/>
        <v>108.90918082626516</v>
      </c>
      <c r="E232" s="123">
        <f t="shared" si="111"/>
        <v>107.30210130324765</v>
      </c>
      <c r="F232" s="123">
        <f t="shared" si="111"/>
        <v>104.88048656426069</v>
      </c>
      <c r="G232" s="123">
        <f t="shared" si="111"/>
        <v>98.274038440091047</v>
      </c>
      <c r="H232" s="123">
        <f t="shared" si="111"/>
        <v>95.562425232196219</v>
      </c>
      <c r="I232" s="123">
        <f t="shared" si="111"/>
        <v>101.79230408504505</v>
      </c>
      <c r="J232" s="123">
        <f t="shared" si="111"/>
        <v>100.37925842377926</v>
      </c>
      <c r="K232" s="123">
        <f t="shared" si="111"/>
        <v>87.047635105795294</v>
      </c>
      <c r="L232" s="123">
        <f t="shared" si="111"/>
        <v>85.56725741797041</v>
      </c>
      <c r="M232" s="123">
        <f t="shared" si="111"/>
        <v>94.778326053347641</v>
      </c>
      <c r="N232" s="123">
        <f t="shared" si="111"/>
        <v>97.175297898259117</v>
      </c>
      <c r="O232" s="123">
        <f t="shared" si="111"/>
        <v>88.859455792440968</v>
      </c>
      <c r="P232" s="123">
        <f t="shared" si="111"/>
        <v>94.168652913230829</v>
      </c>
      <c r="Q232" s="123">
        <f t="shared" si="111"/>
        <v>88.881530973846395</v>
      </c>
      <c r="R232" s="123">
        <f t="shared" ref="R232:V232" si="112">SUM(R233:R234)</f>
        <v>84.534116620652028</v>
      </c>
      <c r="S232" s="123">
        <f t="shared" si="112"/>
        <v>86.206577133228279</v>
      </c>
      <c r="T232" s="123">
        <f t="shared" si="112"/>
        <v>91.793846753402491</v>
      </c>
      <c r="U232" s="123">
        <f t="shared" si="112"/>
        <v>92.932284099192159</v>
      </c>
      <c r="V232" s="123">
        <f t="shared" si="112"/>
        <v>99.018579373907286</v>
      </c>
      <c r="W232" s="123">
        <f t="shared" ref="W232:Y232" si="113">SUM(W233:W234)</f>
        <v>109.83909790535978</v>
      </c>
      <c r="X232" s="123">
        <f t="shared" si="113"/>
        <v>79.276798258246089</v>
      </c>
      <c r="Y232" s="123">
        <f t="shared" si="113"/>
        <v>77.756348680317544</v>
      </c>
      <c r="DA232" s="130" t="s">
        <v>2864</v>
      </c>
    </row>
    <row r="233" spans="1:105" ht="12" customHeight="1" x14ac:dyDescent="0.25">
      <c r="A233" s="97" t="s">
        <v>198</v>
      </c>
      <c r="B233" s="99">
        <v>116.7157920873241</v>
      </c>
      <c r="C233" s="99">
        <v>104.41681175615689</v>
      </c>
      <c r="D233" s="99">
        <v>108.51764704252528</v>
      </c>
      <c r="E233" s="99">
        <v>106.92199658652562</v>
      </c>
      <c r="F233" s="99">
        <v>104.50820512295329</v>
      </c>
      <c r="G233" s="99">
        <v>97.929755476681805</v>
      </c>
      <c r="H233" s="99">
        <v>95.233980517104456</v>
      </c>
      <c r="I233" s="99">
        <v>101.44613246674685</v>
      </c>
      <c r="J233" s="99">
        <v>100.03771630914937</v>
      </c>
      <c r="K233" s="99">
        <v>86.75407969520414</v>
      </c>
      <c r="L233" s="99">
        <v>85.281345750198938</v>
      </c>
      <c r="M233" s="99">
        <v>94.464330660113291</v>
      </c>
      <c r="N233" s="99">
        <v>96.854368866431955</v>
      </c>
      <c r="O233" s="99">
        <v>88.567126368016005</v>
      </c>
      <c r="P233" s="99">
        <v>93.860657251000944</v>
      </c>
      <c r="Q233" s="99">
        <v>88.592683610765789</v>
      </c>
      <c r="R233" s="99">
        <v>84.260023921342352</v>
      </c>
      <c r="S233" s="99">
        <v>85.928013337049308</v>
      </c>
      <c r="T233" s="99">
        <v>91.496879454953671</v>
      </c>
      <c r="U233" s="99">
        <v>92.629554522404902</v>
      </c>
      <c r="V233" s="99">
        <v>98.709000714351887</v>
      </c>
      <c r="W233" s="99">
        <v>109.49222056243195</v>
      </c>
      <c r="X233" s="99">
        <v>79.034714070338836</v>
      </c>
      <c r="Y233" s="99">
        <v>77.519328694318816</v>
      </c>
      <c r="DA233" s="63" t="s">
        <v>2865</v>
      </c>
    </row>
    <row r="234" spans="1:105" ht="12" customHeight="1" x14ac:dyDescent="0.25">
      <c r="A234" s="97" t="s">
        <v>53</v>
      </c>
      <c r="B234" s="99">
        <v>0.43976117813018606</v>
      </c>
      <c r="C234" s="99">
        <v>0.38539123655400176</v>
      </c>
      <c r="D234" s="99">
        <v>0.39153378373987424</v>
      </c>
      <c r="E234" s="99">
        <v>0.38010471672202911</v>
      </c>
      <c r="F234" s="99">
        <v>0.37228144130741003</v>
      </c>
      <c r="G234" s="99">
        <v>0.34428296340924269</v>
      </c>
      <c r="H234" s="99">
        <v>0.32844471509176831</v>
      </c>
      <c r="I234" s="99">
        <v>0.3461716182981992</v>
      </c>
      <c r="J234" s="99">
        <v>0.3415421146298821</v>
      </c>
      <c r="K234" s="99">
        <v>0.29355541059116053</v>
      </c>
      <c r="L234" s="99">
        <v>0.2859116677714672</v>
      </c>
      <c r="M234" s="99">
        <v>0.31399539323435716</v>
      </c>
      <c r="N234" s="99">
        <v>0.32092903182716948</v>
      </c>
      <c r="O234" s="99">
        <v>0.29232942442496845</v>
      </c>
      <c r="P234" s="99">
        <v>0.30799566222988017</v>
      </c>
      <c r="Q234" s="99">
        <v>0.28884736308060194</v>
      </c>
      <c r="R234" s="99">
        <v>0.27409269930967334</v>
      </c>
      <c r="S234" s="99">
        <v>0.27856379617896754</v>
      </c>
      <c r="T234" s="99">
        <v>0.29696729844882158</v>
      </c>
      <c r="U234" s="99">
        <v>0.30272957678725393</v>
      </c>
      <c r="V234" s="99">
        <v>0.30957865955540304</v>
      </c>
      <c r="W234" s="99">
        <v>0.34687734292782157</v>
      </c>
      <c r="X234" s="99">
        <v>0.24208418790725603</v>
      </c>
      <c r="Y234" s="99">
        <v>0.23701998599873078</v>
      </c>
      <c r="DA234" s="63" t="s">
        <v>2866</v>
      </c>
    </row>
    <row r="235" spans="1:105" ht="12" customHeight="1" x14ac:dyDescent="0.25">
      <c r="A235" s="121" t="s">
        <v>92</v>
      </c>
      <c r="B235" s="123">
        <f t="shared" ref="B235:Y235" si="114">B236</f>
        <v>1.6149258278485672E-2</v>
      </c>
      <c r="C235" s="123">
        <f t="shared" si="114"/>
        <v>2.0204307552461772E-2</v>
      </c>
      <c r="D235" s="123">
        <f t="shared" si="114"/>
        <v>2.4340313061148838E-2</v>
      </c>
      <c r="E235" s="123">
        <f t="shared" si="114"/>
        <v>6.3375944125901751E-2</v>
      </c>
      <c r="F235" s="123">
        <f t="shared" si="114"/>
        <v>2.8744315610858349E-2</v>
      </c>
      <c r="G235" s="123">
        <f t="shared" si="114"/>
        <v>3.592185980713275E-2</v>
      </c>
      <c r="H235" s="123">
        <f t="shared" si="114"/>
        <v>8.2642788762233549E-2</v>
      </c>
      <c r="I235" s="123">
        <f t="shared" si="114"/>
        <v>4.1342860120309709E-2</v>
      </c>
      <c r="J235" s="123">
        <f t="shared" si="114"/>
        <v>5.2097188541759508E-2</v>
      </c>
      <c r="K235" s="123">
        <f t="shared" si="114"/>
        <v>6.1544189024201987E-2</v>
      </c>
      <c r="L235" s="123">
        <f t="shared" si="114"/>
        <v>9.0280062828140731E-2</v>
      </c>
      <c r="M235" s="123">
        <f t="shared" si="114"/>
        <v>7.1613324816142895E-2</v>
      </c>
      <c r="N235" s="123">
        <f t="shared" si="114"/>
        <v>7.3575037900228166E-2</v>
      </c>
      <c r="O235" s="123">
        <f t="shared" si="114"/>
        <v>7.8938423458821849E-2</v>
      </c>
      <c r="P235" s="123">
        <f t="shared" si="114"/>
        <v>6.4289389147491341E-2</v>
      </c>
      <c r="Q235" s="123">
        <f t="shared" si="114"/>
        <v>9.192338594817108E-2</v>
      </c>
      <c r="R235" s="123">
        <f t="shared" si="114"/>
        <v>7.9707290840306672E-2</v>
      </c>
      <c r="S235" s="123">
        <f t="shared" si="114"/>
        <v>7.8354507483492666E-2</v>
      </c>
      <c r="T235" s="123">
        <f t="shared" si="114"/>
        <v>7.4319320033299344E-2</v>
      </c>
      <c r="U235" s="123">
        <f t="shared" si="114"/>
        <v>7.3992271783981919E-2</v>
      </c>
      <c r="V235" s="123">
        <f t="shared" si="114"/>
        <v>0.11265438829331542</v>
      </c>
      <c r="W235" s="123">
        <f t="shared" si="114"/>
        <v>0.13735676698147109</v>
      </c>
      <c r="X235" s="123">
        <f t="shared" si="114"/>
        <v>0.15864430237056729</v>
      </c>
      <c r="Y235" s="123">
        <f t="shared" si="114"/>
        <v>0.15350054068058758</v>
      </c>
      <c r="DA235" s="130" t="s">
        <v>2867</v>
      </c>
    </row>
    <row r="236" spans="1:105" ht="12" customHeight="1" x14ac:dyDescent="0.25">
      <c r="A236" s="97" t="s">
        <v>53</v>
      </c>
      <c r="B236" s="99">
        <f>RES_hhdet_fecs!B129</f>
        <v>1.6149258278485672E-2</v>
      </c>
      <c r="C236" s="99">
        <f>RES_hhdet_fecs!C129</f>
        <v>2.0204307552461772E-2</v>
      </c>
      <c r="D236" s="99">
        <f>RES_hhdet_fecs!D129</f>
        <v>2.4340313061148838E-2</v>
      </c>
      <c r="E236" s="99">
        <f>RES_hhdet_fecs!E129</f>
        <v>6.3375944125901751E-2</v>
      </c>
      <c r="F236" s="99">
        <f>RES_hhdet_fecs!F129</f>
        <v>2.8744315610858349E-2</v>
      </c>
      <c r="G236" s="99">
        <f>RES_hhdet_fecs!G129</f>
        <v>3.592185980713275E-2</v>
      </c>
      <c r="H236" s="99">
        <f>RES_hhdet_fecs!H129</f>
        <v>8.2642788762233549E-2</v>
      </c>
      <c r="I236" s="99">
        <f>RES_hhdet_fecs!I129</f>
        <v>4.1342860120309709E-2</v>
      </c>
      <c r="J236" s="99">
        <f>RES_hhdet_fecs!J129</f>
        <v>5.2097188541759508E-2</v>
      </c>
      <c r="K236" s="99">
        <f>RES_hhdet_fecs!K129</f>
        <v>6.1544189024201987E-2</v>
      </c>
      <c r="L236" s="99">
        <f>RES_hhdet_fecs!L129</f>
        <v>9.0280062828140731E-2</v>
      </c>
      <c r="M236" s="99">
        <f>RES_hhdet_fecs!M129</f>
        <v>7.1613324816142895E-2</v>
      </c>
      <c r="N236" s="99">
        <f>RES_hhdet_fecs!N129</f>
        <v>7.3575037900228166E-2</v>
      </c>
      <c r="O236" s="99">
        <f>RES_hhdet_fecs!O129</f>
        <v>7.8938423458821849E-2</v>
      </c>
      <c r="P236" s="99">
        <f>RES_hhdet_fecs!P129</f>
        <v>6.4289389147491341E-2</v>
      </c>
      <c r="Q236" s="99">
        <f>RES_hhdet_fecs!Q129</f>
        <v>9.192338594817108E-2</v>
      </c>
      <c r="R236" s="99">
        <f>RES_hhdet_fecs!R129</f>
        <v>7.9707290840306672E-2</v>
      </c>
      <c r="S236" s="99">
        <f>RES_hhdet_fecs!S129</f>
        <v>7.8354507483492666E-2</v>
      </c>
      <c r="T236" s="99">
        <f>RES_hhdet_fecs!T129</f>
        <v>7.4319320033299344E-2</v>
      </c>
      <c r="U236" s="99">
        <f>RES_hhdet_fecs!U129</f>
        <v>7.3992271783981919E-2</v>
      </c>
      <c r="V236" s="99">
        <f>RES_hhdet_fecs!V129</f>
        <v>0.11265438829331542</v>
      </c>
      <c r="W236" s="99">
        <f>RES_hhdet_fecs!W129</f>
        <v>0.13735676698147109</v>
      </c>
      <c r="X236" s="99">
        <f>RES_hhdet_fecs!X129</f>
        <v>0.15864430237056729</v>
      </c>
      <c r="Y236" s="99">
        <f>RES_hhdet_fecs!Y129</f>
        <v>0.15350054068058758</v>
      </c>
      <c r="DA236" s="63" t="s">
        <v>2868</v>
      </c>
    </row>
    <row r="237" spans="1:105" ht="12" customHeight="1" x14ac:dyDescent="0.25">
      <c r="A237" s="121" t="s">
        <v>55</v>
      </c>
      <c r="B237" s="123">
        <v>15.527756693500512</v>
      </c>
      <c r="C237" s="123">
        <v>14.710600835958058</v>
      </c>
      <c r="D237" s="123">
        <v>14.766827120423724</v>
      </c>
      <c r="E237" s="123">
        <v>14.850848486247525</v>
      </c>
      <c r="F237" s="123">
        <v>15.490349892374033</v>
      </c>
      <c r="G237" s="123">
        <v>16.053305094573293</v>
      </c>
      <c r="H237" s="123">
        <v>16.68587307324497</v>
      </c>
      <c r="I237" s="123">
        <v>16.979838587863732</v>
      </c>
      <c r="J237" s="123">
        <v>16.099483291864352</v>
      </c>
      <c r="K237" s="123">
        <v>16.772721113810334</v>
      </c>
      <c r="L237" s="123">
        <v>16.316871639236599</v>
      </c>
      <c r="M237" s="123">
        <v>15.854825720939683</v>
      </c>
      <c r="N237" s="123">
        <v>16.39172225472787</v>
      </c>
      <c r="O237" s="123">
        <v>16.210387894290033</v>
      </c>
      <c r="P237" s="123">
        <v>16.579329128530805</v>
      </c>
      <c r="Q237" s="123">
        <v>16.321405835970555</v>
      </c>
      <c r="R237" s="123">
        <v>16.366592540682849</v>
      </c>
      <c r="S237" s="123">
        <v>16.287296713569194</v>
      </c>
      <c r="T237" s="123">
        <v>15.84580627631971</v>
      </c>
      <c r="U237" s="123">
        <v>15.557750526015882</v>
      </c>
      <c r="V237" s="123">
        <v>13.174911238118085</v>
      </c>
      <c r="W237" s="123">
        <v>11.996858016137869</v>
      </c>
      <c r="X237" s="123">
        <v>9.8379753908286869</v>
      </c>
      <c r="Y237" s="123">
        <v>9.3897115361169483</v>
      </c>
      <c r="DA237" s="130" t="s">
        <v>2869</v>
      </c>
    </row>
    <row r="238" spans="1:105" ht="12" customHeight="1" x14ac:dyDescent="0.25">
      <c r="A238" s="97" t="s">
        <v>128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X238" s="99">
        <v>0</v>
      </c>
      <c r="Y238" s="99">
        <v>0</v>
      </c>
      <c r="DA238" s="63" t="s">
        <v>2870</v>
      </c>
    </row>
    <row r="239" spans="1:105" ht="12" customHeight="1" x14ac:dyDescent="0.25">
      <c r="A239" s="97" t="s">
        <v>127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X239" s="99">
        <v>0</v>
      </c>
      <c r="Y239" s="99">
        <v>0</v>
      </c>
      <c r="DA239" s="63" t="s">
        <v>2871</v>
      </c>
    </row>
    <row r="240" spans="1:105" ht="12" customHeight="1" x14ac:dyDescent="0.25">
      <c r="A240" s="100" t="s">
        <v>198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X240" s="102">
        <v>0</v>
      </c>
      <c r="Y240" s="102">
        <v>0</v>
      </c>
      <c r="DA240" s="131" t="s">
        <v>2872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X241" s="105">
        <v>0</v>
      </c>
      <c r="Y241" s="105">
        <v>0</v>
      </c>
      <c r="DA241" s="132" t="s">
        <v>2873</v>
      </c>
    </row>
    <row r="242" spans="1:105" ht="12" customHeight="1" x14ac:dyDescent="0.25">
      <c r="A242" s="106" t="s">
        <v>122</v>
      </c>
      <c r="B242" s="102">
        <v>15.537485011132308</v>
      </c>
      <c r="C242" s="102">
        <v>14.733652428003211</v>
      </c>
      <c r="D242" s="102">
        <v>14.795229013921695</v>
      </c>
      <c r="E242" s="102">
        <v>14.898322013400268</v>
      </c>
      <c r="F242" s="102">
        <v>15.541611001155804</v>
      </c>
      <c r="G242" s="102">
        <v>16.105920380562399</v>
      </c>
      <c r="H242" s="102">
        <v>16.752615299392048</v>
      </c>
      <c r="I242" s="102">
        <v>17.077240178078966</v>
      </c>
      <c r="J242" s="102">
        <v>16.229357185539868</v>
      </c>
      <c r="K242" s="102">
        <v>17.020657398742063</v>
      </c>
      <c r="L242" s="102">
        <v>16.6037838177227</v>
      </c>
      <c r="M242" s="102">
        <v>16.182148335078949</v>
      </c>
      <c r="N242" s="102">
        <v>16.728754031797987</v>
      </c>
      <c r="O242" s="102">
        <v>16.623166090558723</v>
      </c>
      <c r="P242" s="102">
        <v>17.04596268370582</v>
      </c>
      <c r="Q242" s="102">
        <v>16.805570768899113</v>
      </c>
      <c r="R242" s="102">
        <v>16.816106920509778</v>
      </c>
      <c r="S242" s="102">
        <v>16.740529597423528</v>
      </c>
      <c r="T242" s="102">
        <v>16.300650603854983</v>
      </c>
      <c r="U242" s="102">
        <v>15.97258000587709</v>
      </c>
      <c r="V242" s="102">
        <v>13.574714127538995</v>
      </c>
      <c r="W242" s="102">
        <v>12.371700319582443</v>
      </c>
      <c r="X242" s="102">
        <v>10.275118554852966</v>
      </c>
      <c r="Y242" s="102">
        <v>9.7892333361645409</v>
      </c>
      <c r="DA242" s="131" t="s">
        <v>2874</v>
      </c>
    </row>
    <row r="243" spans="1:105" ht="12" customHeight="1" x14ac:dyDescent="0.25">
      <c r="A243" s="107" t="s">
        <v>121</v>
      </c>
      <c r="B243" s="105">
        <v>12.38664129815429</v>
      </c>
      <c r="C243" s="105">
        <v>11.623969837753799</v>
      </c>
      <c r="D243" s="105">
        <v>11.750773246087141</v>
      </c>
      <c r="E243" s="105">
        <v>11.899428260430868</v>
      </c>
      <c r="F243" s="105">
        <v>12.338989391752666</v>
      </c>
      <c r="G243" s="105">
        <v>12.901913741517953</v>
      </c>
      <c r="H243" s="105">
        <v>13.524500289414735</v>
      </c>
      <c r="I243" s="105">
        <v>13.938744493365679</v>
      </c>
      <c r="J243" s="105">
        <v>13.044412353721583</v>
      </c>
      <c r="K243" s="105">
        <v>13.741913768696589</v>
      </c>
      <c r="L243" s="105">
        <v>13.44165571294638</v>
      </c>
      <c r="M243" s="105">
        <v>13.055931914280823</v>
      </c>
      <c r="N243" s="105">
        <v>13.57508265253273</v>
      </c>
      <c r="O243" s="105">
        <v>13.197853821833737</v>
      </c>
      <c r="P243" s="105">
        <v>13.458141388399667</v>
      </c>
      <c r="Q243" s="105">
        <v>13.440851201195272</v>
      </c>
      <c r="R243" s="105">
        <v>13.858112147600464</v>
      </c>
      <c r="S243" s="105">
        <v>13.96350906588334</v>
      </c>
      <c r="T243" s="105">
        <v>13.569123803688241</v>
      </c>
      <c r="U243" s="105">
        <v>13.460076046409188</v>
      </c>
      <c r="V243" s="105">
        <v>11.148003566170223</v>
      </c>
      <c r="W243" s="105">
        <v>10.130927505618713</v>
      </c>
      <c r="X243" s="105">
        <v>8.6001407270642414</v>
      </c>
      <c r="Y243" s="105">
        <v>8.3318197495502453</v>
      </c>
      <c r="DA243" s="132" t="s">
        <v>2875</v>
      </c>
    </row>
    <row r="244" spans="1:105" ht="12" customHeight="1" x14ac:dyDescent="0.25">
      <c r="A244" s="108" t="s">
        <v>53</v>
      </c>
      <c r="B244" s="99">
        <v>6.5045211185237175</v>
      </c>
      <c r="C244" s="99">
        <v>5.9235791429989177</v>
      </c>
      <c r="D244" s="99">
        <v>6.095311833033553</v>
      </c>
      <c r="E244" s="99">
        <v>6.24895382671835</v>
      </c>
      <c r="F244" s="99">
        <v>6.1287619804612268</v>
      </c>
      <c r="G244" s="99">
        <v>6.5201193165184801</v>
      </c>
      <c r="H244" s="99">
        <v>6.9107889200950359</v>
      </c>
      <c r="I244" s="99">
        <v>7.4610259033715804</v>
      </c>
      <c r="J244" s="99">
        <v>6.4615452028292379</v>
      </c>
      <c r="K244" s="99">
        <v>6.9773740222457725</v>
      </c>
      <c r="L244" s="99">
        <v>6.8531207663939613</v>
      </c>
      <c r="M244" s="99">
        <v>6.4402232815995841</v>
      </c>
      <c r="N244" s="99">
        <v>6.7211548326794883</v>
      </c>
      <c r="O244" s="99">
        <v>5.5807151834568458</v>
      </c>
      <c r="P244" s="99">
        <v>5.3347193953110494</v>
      </c>
      <c r="Q244" s="99">
        <v>5.6796019841528151</v>
      </c>
      <c r="R244" s="99">
        <v>6.8781010230304025</v>
      </c>
      <c r="S244" s="99">
        <v>7.2249555823137701</v>
      </c>
      <c r="T244" s="99">
        <v>6.4495762877776137</v>
      </c>
      <c r="U244" s="99">
        <v>6.3840829845810143</v>
      </c>
      <c r="V244" s="99">
        <v>3.8398562940778298</v>
      </c>
      <c r="W244" s="99">
        <v>3.0904595471551293</v>
      </c>
      <c r="X244" s="99">
        <v>3.4717253320035946</v>
      </c>
      <c r="Y244" s="99">
        <v>3.6819698072778597</v>
      </c>
      <c r="DA244" s="63" t="s">
        <v>2876</v>
      </c>
    </row>
    <row r="245" spans="1:105" ht="12" customHeight="1" x14ac:dyDescent="0.25">
      <c r="A245" s="108" t="s">
        <v>52</v>
      </c>
      <c r="B245" s="99">
        <v>5.8821201796305731</v>
      </c>
      <c r="C245" s="99">
        <v>5.7003906947548808</v>
      </c>
      <c r="D245" s="99">
        <v>5.6554614130535876</v>
      </c>
      <c r="E245" s="99">
        <v>5.6504744337125183</v>
      </c>
      <c r="F245" s="99">
        <v>6.2102274112914397</v>
      </c>
      <c r="G245" s="99">
        <v>6.3817944249994758</v>
      </c>
      <c r="H245" s="99">
        <v>6.6137113693197005</v>
      </c>
      <c r="I245" s="99">
        <v>6.4777185899940992</v>
      </c>
      <c r="J245" s="99">
        <v>6.582867150892346</v>
      </c>
      <c r="K245" s="99">
        <v>6.7645397464508141</v>
      </c>
      <c r="L245" s="99">
        <v>6.5885349465524179</v>
      </c>
      <c r="M245" s="99">
        <v>6.6157086326812404</v>
      </c>
      <c r="N245" s="99">
        <v>6.8539278198532401</v>
      </c>
      <c r="O245" s="99">
        <v>7.6171386383768924</v>
      </c>
      <c r="P245" s="99">
        <v>8.1234219930886198</v>
      </c>
      <c r="Q245" s="99">
        <v>7.7612492170424598</v>
      </c>
      <c r="R245" s="99">
        <v>6.9800111245700611</v>
      </c>
      <c r="S245" s="99">
        <v>6.7385534835695688</v>
      </c>
      <c r="T245" s="99">
        <v>7.1195475159106278</v>
      </c>
      <c r="U245" s="99">
        <v>7.0759930618281714</v>
      </c>
      <c r="V245" s="99">
        <v>7.3081472720923939</v>
      </c>
      <c r="W245" s="99">
        <v>7.0404679584635836</v>
      </c>
      <c r="X245" s="99">
        <v>5.1284153950606486</v>
      </c>
      <c r="Y245" s="99">
        <v>4.649849942272386</v>
      </c>
      <c r="DA245" s="63" t="s">
        <v>2877</v>
      </c>
    </row>
    <row r="246" spans="1:105" ht="12" customHeight="1" x14ac:dyDescent="0.25">
      <c r="A246" s="121" t="s">
        <v>54</v>
      </c>
      <c r="B246" s="123">
        <v>2.4784061758259153</v>
      </c>
      <c r="C246" s="123">
        <v>2.4568519386665346</v>
      </c>
      <c r="D246" s="123">
        <v>2.4067548983703619</v>
      </c>
      <c r="E246" s="123">
        <v>2.6072023342213675</v>
      </c>
      <c r="F246" s="123">
        <v>2.6224132441787158</v>
      </c>
      <c r="G246" s="123">
        <v>2.7219782542942648</v>
      </c>
      <c r="H246" s="123">
        <v>2.640150577709051</v>
      </c>
      <c r="I246" s="123">
        <v>2.5888546833323169</v>
      </c>
      <c r="J246" s="123">
        <v>2.2619049098344592</v>
      </c>
      <c r="K246" s="123">
        <v>2.3485095201263615</v>
      </c>
      <c r="L246" s="123">
        <v>2.3173670009703211</v>
      </c>
      <c r="M246" s="123">
        <v>2.1740937096871593</v>
      </c>
      <c r="N246" s="123">
        <v>2.248198965385106</v>
      </c>
      <c r="O246" s="123">
        <v>2.2543613154556978</v>
      </c>
      <c r="P246" s="123">
        <v>2.2927373038381416</v>
      </c>
      <c r="Q246" s="123">
        <v>2.395280319806405</v>
      </c>
      <c r="R246" s="123">
        <v>2.3830966584698019</v>
      </c>
      <c r="S246" s="123">
        <v>2.3688724692843723</v>
      </c>
      <c r="T246" s="123">
        <v>2.3331870005359803</v>
      </c>
      <c r="U246" s="123">
        <v>2.289237575518726</v>
      </c>
      <c r="V246" s="123">
        <v>2.3549272345155936</v>
      </c>
      <c r="W246" s="123">
        <v>2.2660368130753263</v>
      </c>
      <c r="X246" s="123">
        <v>1.652472124165463</v>
      </c>
      <c r="Y246" s="123">
        <v>1.6466272466494645</v>
      </c>
      <c r="DA246" s="130" t="s">
        <v>2878</v>
      </c>
    </row>
    <row r="247" spans="1:105" ht="12" customHeight="1" x14ac:dyDescent="0.25">
      <c r="A247" s="97" t="s">
        <v>50</v>
      </c>
      <c r="B247" s="99">
        <v>3.0702371462267517</v>
      </c>
      <c r="C247" s="99">
        <v>2.9702506085464182</v>
      </c>
      <c r="D247" s="99">
        <v>2.9487827656169605</v>
      </c>
      <c r="E247" s="99">
        <v>3.278005992238278</v>
      </c>
      <c r="F247" s="99">
        <v>3.2570675950504362</v>
      </c>
      <c r="G247" s="99">
        <v>3.1985898948027272</v>
      </c>
      <c r="H247" s="99">
        <v>3.3240811340742882</v>
      </c>
      <c r="I247" s="99">
        <v>3.2690314366004678</v>
      </c>
      <c r="J247" s="99">
        <v>2.771605958097255</v>
      </c>
      <c r="K247" s="99">
        <v>2.9699077766685216</v>
      </c>
      <c r="L247" s="99">
        <v>2.8394590401116053</v>
      </c>
      <c r="M247" s="99">
        <v>2.8376286074153714</v>
      </c>
      <c r="N247" s="99">
        <v>2.8612384818161711</v>
      </c>
      <c r="O247" s="99">
        <v>2.8346928560973259</v>
      </c>
      <c r="P247" s="99">
        <v>3.088877485751405</v>
      </c>
      <c r="Q247" s="99">
        <v>2.9695193092346459</v>
      </c>
      <c r="R247" s="99">
        <v>3.1737756122322147</v>
      </c>
      <c r="S247" s="99">
        <v>3.1215234002896879</v>
      </c>
      <c r="T247" s="99">
        <v>3.1014498117993545</v>
      </c>
      <c r="U247" s="99">
        <v>3.2411934977444328</v>
      </c>
      <c r="V247" s="99">
        <v>2.9935870040194943</v>
      </c>
      <c r="W247" s="99">
        <v>2.8374766032448551</v>
      </c>
      <c r="X247" s="99">
        <v>2.5754025797453988</v>
      </c>
      <c r="Y247" s="99">
        <v>2.326494058375574</v>
      </c>
      <c r="DA247" s="63" t="s">
        <v>2879</v>
      </c>
    </row>
    <row r="248" spans="1:105" ht="12" customHeight="1" x14ac:dyDescent="0.25">
      <c r="A248" s="109" t="s">
        <v>120</v>
      </c>
      <c r="B248" s="110">
        <v>2.4555891279737718</v>
      </c>
      <c r="C248" s="110">
        <v>2.4363175593812083</v>
      </c>
      <c r="D248" s="110">
        <v>2.3836853960840343</v>
      </c>
      <c r="E248" s="110">
        <v>2.5773272161550964</v>
      </c>
      <c r="F248" s="110">
        <v>2.5920210654513367</v>
      </c>
      <c r="G248" s="110">
        <v>2.6973997956211426</v>
      </c>
      <c r="H248" s="110">
        <v>2.6010012267864302</v>
      </c>
      <c r="I248" s="110">
        <v>2.5461539757498364</v>
      </c>
      <c r="J248" s="110">
        <v>2.2278364221395481</v>
      </c>
      <c r="K248" s="110">
        <v>2.3038648776094814</v>
      </c>
      <c r="L248" s="110">
        <v>2.2782576868019651</v>
      </c>
      <c r="M248" s="110">
        <v>2.1226256862982709</v>
      </c>
      <c r="N248" s="110">
        <v>2.1996757663668487</v>
      </c>
      <c r="O248" s="110">
        <v>2.2082569108230472</v>
      </c>
      <c r="P248" s="110">
        <v>2.2288174328359669</v>
      </c>
      <c r="Q248" s="110">
        <v>2.3496122388561598</v>
      </c>
      <c r="R248" s="110">
        <v>2.3201154521617151</v>
      </c>
      <c r="S248" s="110">
        <v>2.308839451404773</v>
      </c>
      <c r="T248" s="110">
        <v>2.2737170085939717</v>
      </c>
      <c r="U248" s="110">
        <v>2.2166301174500713</v>
      </c>
      <c r="V248" s="110">
        <v>2.307895748021235</v>
      </c>
      <c r="W248" s="110">
        <v>2.2242749054577247</v>
      </c>
      <c r="X248" s="110">
        <v>1.5843092019900822</v>
      </c>
      <c r="Y248" s="110">
        <v>1.5948696442083801</v>
      </c>
      <c r="DA248" s="60" t="s">
        <v>2880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102.16258538442302</v>
      </c>
      <c r="C250" s="118">
        <f t="shared" si="115"/>
        <v>92.312871682605518</v>
      </c>
      <c r="D250" s="118">
        <f t="shared" si="115"/>
        <v>95.721724672395212</v>
      </c>
      <c r="E250" s="118">
        <f t="shared" si="115"/>
        <v>95.080923033572404</v>
      </c>
      <c r="F250" s="118">
        <f t="shared" si="115"/>
        <v>93.874549208600598</v>
      </c>
      <c r="G250" s="118">
        <f t="shared" si="115"/>
        <v>89.528358990707233</v>
      </c>
      <c r="H250" s="118">
        <f t="shared" si="115"/>
        <v>88.27513944676285</v>
      </c>
      <c r="I250" s="118">
        <f t="shared" si="115"/>
        <v>93.521153964221938</v>
      </c>
      <c r="J250" s="118">
        <f t="shared" si="115"/>
        <v>91.913321901831793</v>
      </c>
      <c r="K250" s="118">
        <f t="shared" si="115"/>
        <v>82.341851059203009</v>
      </c>
      <c r="L250" s="118">
        <f t="shared" si="115"/>
        <v>81.293339311943939</v>
      </c>
      <c r="M250" s="118">
        <f t="shared" si="115"/>
        <v>88.588144556821533</v>
      </c>
      <c r="N250" s="118">
        <f t="shared" si="115"/>
        <v>91.46758226368398</v>
      </c>
      <c r="O250" s="118">
        <f t="shared" si="115"/>
        <v>85.213349897318054</v>
      </c>
      <c r="P250" s="118">
        <f t="shared" si="115"/>
        <v>89.936747737996598</v>
      </c>
      <c r="Q250" s="118">
        <f t="shared" si="115"/>
        <v>85.956016919966103</v>
      </c>
      <c r="R250" s="118">
        <f t="shared" ref="R250:V250" si="116">R251+R254+R256+R265</f>
        <v>82.705766774170499</v>
      </c>
      <c r="S250" s="118">
        <f t="shared" si="116"/>
        <v>84.393715938487276</v>
      </c>
      <c r="T250" s="118">
        <f t="shared" si="116"/>
        <v>89.106057078660655</v>
      </c>
      <c r="U250" s="118">
        <f t="shared" si="116"/>
        <v>90.315375286262309</v>
      </c>
      <c r="V250" s="118">
        <f t="shared" si="116"/>
        <v>94.315409673293345</v>
      </c>
      <c r="W250" s="118">
        <f t="shared" ref="W250:Y250" si="117">W251+W254+W256+W265</f>
        <v>102.91097595190831</v>
      </c>
      <c r="X250" s="118">
        <f t="shared" si="117"/>
        <v>75.939693966193829</v>
      </c>
      <c r="Y250" s="118">
        <f t="shared" si="117"/>
        <v>74.697797718098087</v>
      </c>
      <c r="DA250" s="129" t="s">
        <v>3031</v>
      </c>
    </row>
    <row r="251" spans="1:105" ht="12" customHeight="1" x14ac:dyDescent="0.25">
      <c r="A251" s="121" t="s">
        <v>57</v>
      </c>
      <c r="B251" s="123">
        <f t="shared" ref="B251:Q251" si="118">SUM(B252:B253)</f>
        <v>90.162565281659724</v>
      </c>
      <c r="C251" s="123">
        <f t="shared" si="118"/>
        <v>80.799908996515569</v>
      </c>
      <c r="D251" s="123">
        <f t="shared" si="118"/>
        <v>84.146650379671939</v>
      </c>
      <c r="E251" s="123">
        <f t="shared" si="118"/>
        <v>83.139732794539952</v>
      </c>
      <c r="F251" s="123">
        <f t="shared" si="118"/>
        <v>81.506468586763404</v>
      </c>
      <c r="G251" s="123">
        <f t="shared" si="118"/>
        <v>76.610969373920156</v>
      </c>
      <c r="H251" s="123">
        <f t="shared" si="118"/>
        <v>74.763358195334078</v>
      </c>
      <c r="I251" s="123">
        <f t="shared" si="118"/>
        <v>79.90485605370317</v>
      </c>
      <c r="J251" s="123">
        <f t="shared" si="118"/>
        <v>79.066664636953902</v>
      </c>
      <c r="K251" s="123">
        <f t="shared" si="118"/>
        <v>68.83947659935103</v>
      </c>
      <c r="L251" s="123">
        <f t="shared" si="118"/>
        <v>67.964807224085689</v>
      </c>
      <c r="M251" s="123">
        <f t="shared" si="118"/>
        <v>75.669755420467226</v>
      </c>
      <c r="N251" s="123">
        <f t="shared" si="118"/>
        <v>78.035101941598569</v>
      </c>
      <c r="O251" s="123">
        <f t="shared" si="118"/>
        <v>71.730278944689303</v>
      </c>
      <c r="P251" s="123">
        <f t="shared" si="118"/>
        <v>76.10364573251654</v>
      </c>
      <c r="Q251" s="123">
        <f t="shared" si="118"/>
        <v>71.979981719938195</v>
      </c>
      <c r="R251" s="123">
        <f t="shared" ref="R251:V251" si="119">SUM(R252:R253)</f>
        <v>68.639335028669507</v>
      </c>
      <c r="S251" s="123">
        <f t="shared" si="119"/>
        <v>70.225798582109192</v>
      </c>
      <c r="T251" s="123">
        <f t="shared" si="119"/>
        <v>75.082103291885531</v>
      </c>
      <c r="U251" s="123">
        <f t="shared" si="119"/>
        <v>76.340458305125438</v>
      </c>
      <c r="V251" s="123">
        <f t="shared" si="119"/>
        <v>81.690373890825185</v>
      </c>
      <c r="W251" s="123">
        <f t="shared" ref="W251:Y251" si="120">SUM(W252:W253)</f>
        <v>91.012026774493151</v>
      </c>
      <c r="X251" s="123">
        <f t="shared" si="120"/>
        <v>65.991295605112398</v>
      </c>
      <c r="Y251" s="123">
        <f t="shared" si="120"/>
        <v>65.040854210812512</v>
      </c>
      <c r="DA251" s="130" t="s">
        <v>3032</v>
      </c>
    </row>
    <row r="252" spans="1:105" ht="12" customHeight="1" x14ac:dyDescent="0.25">
      <c r="A252" s="97" t="s">
        <v>198</v>
      </c>
      <c r="B252" s="99">
        <v>89.72280410352954</v>
      </c>
      <c r="C252" s="99">
        <v>80.414517759961569</v>
      </c>
      <c r="D252" s="99">
        <v>83.755116595932066</v>
      </c>
      <c r="E252" s="99">
        <v>82.759628077817922</v>
      </c>
      <c r="F252" s="99">
        <v>81.134187145455996</v>
      </c>
      <c r="G252" s="99">
        <v>76.266686410510914</v>
      </c>
      <c r="H252" s="99">
        <v>74.434913480242315</v>
      </c>
      <c r="I252" s="99">
        <v>79.55868443540497</v>
      </c>
      <c r="J252" s="99">
        <v>78.725122522324014</v>
      </c>
      <c r="K252" s="99">
        <v>68.545921188759877</v>
      </c>
      <c r="L252" s="99">
        <v>67.678895556314217</v>
      </c>
      <c r="M252" s="99">
        <v>75.355760027232876</v>
      </c>
      <c r="N252" s="99">
        <v>77.714172909771406</v>
      </c>
      <c r="O252" s="99">
        <v>71.43794952026434</v>
      </c>
      <c r="P252" s="99">
        <v>75.795650070286655</v>
      </c>
      <c r="Q252" s="99">
        <v>71.691134356857589</v>
      </c>
      <c r="R252" s="99">
        <v>68.36524232935983</v>
      </c>
      <c r="S252" s="99">
        <v>69.94723478593022</v>
      </c>
      <c r="T252" s="99">
        <v>74.785135993436711</v>
      </c>
      <c r="U252" s="99">
        <v>76.03772872833818</v>
      </c>
      <c r="V252" s="99">
        <v>81.380795231269786</v>
      </c>
      <c r="W252" s="99">
        <v>90.665149431565325</v>
      </c>
      <c r="X252" s="99">
        <v>65.749211417205146</v>
      </c>
      <c r="Y252" s="99">
        <v>64.803834224813784</v>
      </c>
      <c r="DA252" s="63" t="s">
        <v>3033</v>
      </c>
    </row>
    <row r="253" spans="1:105" ht="12" customHeight="1" x14ac:dyDescent="0.25">
      <c r="A253" s="97" t="s">
        <v>53</v>
      </c>
      <c r="B253" s="99">
        <v>0.43976117813018606</v>
      </c>
      <c r="C253" s="99">
        <v>0.38539123655400176</v>
      </c>
      <c r="D253" s="99">
        <v>0.39153378373987424</v>
      </c>
      <c r="E253" s="99">
        <v>0.38010471672202911</v>
      </c>
      <c r="F253" s="99">
        <v>0.37228144130741003</v>
      </c>
      <c r="G253" s="99">
        <v>0.34428296340924269</v>
      </c>
      <c r="H253" s="99">
        <v>0.32844471509176831</v>
      </c>
      <c r="I253" s="99">
        <v>0.3461716182981992</v>
      </c>
      <c r="J253" s="99">
        <v>0.3415421146298821</v>
      </c>
      <c r="K253" s="99">
        <v>0.29355541059116053</v>
      </c>
      <c r="L253" s="99">
        <v>0.2859116677714672</v>
      </c>
      <c r="M253" s="99">
        <v>0.31399539323435716</v>
      </c>
      <c r="N253" s="99">
        <v>0.32092903182716948</v>
      </c>
      <c r="O253" s="99">
        <v>0.29232942442496845</v>
      </c>
      <c r="P253" s="99">
        <v>0.30799566222988017</v>
      </c>
      <c r="Q253" s="99">
        <v>0.28884736308060194</v>
      </c>
      <c r="R253" s="99">
        <v>0.27409269930967334</v>
      </c>
      <c r="S253" s="99">
        <v>0.27856379617896754</v>
      </c>
      <c r="T253" s="99">
        <v>0.29696729844882158</v>
      </c>
      <c r="U253" s="99">
        <v>0.30272957678725393</v>
      </c>
      <c r="V253" s="99">
        <v>0.30957865955540304</v>
      </c>
      <c r="W253" s="99">
        <v>0.34687734292782157</v>
      </c>
      <c r="X253" s="99">
        <v>0.24208418790725603</v>
      </c>
      <c r="Y253" s="99">
        <v>0.23701998599873078</v>
      </c>
      <c r="DA253" s="63" t="s">
        <v>3034</v>
      </c>
    </row>
    <row r="254" spans="1:105" ht="12" customHeight="1" x14ac:dyDescent="0.25">
      <c r="A254" s="121" t="s">
        <v>92</v>
      </c>
      <c r="B254" s="123">
        <f t="shared" ref="B254:Y254" si="121">B255</f>
        <v>3.1377253699907716E-2</v>
      </c>
      <c r="C254" s="123">
        <f t="shared" si="121"/>
        <v>4.1564675063993591E-2</v>
      </c>
      <c r="D254" s="123">
        <f t="shared" si="121"/>
        <v>5.2586959244869488E-2</v>
      </c>
      <c r="E254" s="123">
        <f t="shared" si="121"/>
        <v>0.1438374160339396</v>
      </c>
      <c r="F254" s="123">
        <f t="shared" si="121"/>
        <v>6.9426733185715392E-2</v>
      </c>
      <c r="G254" s="123">
        <f t="shared" si="121"/>
        <v>9.4903657526133667E-2</v>
      </c>
      <c r="H254" s="123">
        <f t="shared" si="121"/>
        <v>0.23850390929588022</v>
      </c>
      <c r="I254" s="123">
        <f t="shared" si="121"/>
        <v>0.12506439165750027</v>
      </c>
      <c r="J254" s="123">
        <f t="shared" si="121"/>
        <v>0.16233388673078428</v>
      </c>
      <c r="K254" s="123">
        <f t="shared" si="121"/>
        <v>0.19812783119799096</v>
      </c>
      <c r="L254" s="123">
        <f t="shared" si="121"/>
        <v>0.30007514024774823</v>
      </c>
      <c r="M254" s="123">
        <f t="shared" si="121"/>
        <v>0.24489581793392412</v>
      </c>
      <c r="N254" s="123">
        <f t="shared" si="121"/>
        <v>0.26250356279680398</v>
      </c>
      <c r="O254" s="123">
        <f t="shared" si="121"/>
        <v>0.29748934077918188</v>
      </c>
      <c r="P254" s="123">
        <f t="shared" si="121"/>
        <v>0.25334455063188033</v>
      </c>
      <c r="Q254" s="123">
        <f t="shared" si="121"/>
        <v>0.37446552795362409</v>
      </c>
      <c r="R254" s="123">
        <f t="shared" si="121"/>
        <v>0.33455733543235161</v>
      </c>
      <c r="S254" s="123">
        <f t="shared" si="121"/>
        <v>0.33787499720938163</v>
      </c>
      <c r="T254" s="123">
        <f t="shared" si="121"/>
        <v>0.32779808693438639</v>
      </c>
      <c r="U254" s="123">
        <f t="shared" si="121"/>
        <v>0.33486908564934087</v>
      </c>
      <c r="V254" s="123">
        <f t="shared" si="121"/>
        <v>0.51894033288881269</v>
      </c>
      <c r="W254" s="123">
        <f t="shared" si="121"/>
        <v>0.63897887478961912</v>
      </c>
      <c r="X254" s="123">
        <f t="shared" si="121"/>
        <v>0.74186081585597452</v>
      </c>
      <c r="Y254" s="123">
        <f t="shared" si="121"/>
        <v>0.72089951814561304</v>
      </c>
      <c r="DA254" s="130" t="s">
        <v>3035</v>
      </c>
    </row>
    <row r="255" spans="1:105" ht="12" customHeight="1" x14ac:dyDescent="0.25">
      <c r="A255" s="97" t="s">
        <v>53</v>
      </c>
      <c r="B255" s="99">
        <f>RES_hhdet_tess!B129</f>
        <v>3.1377253699907716E-2</v>
      </c>
      <c r="C255" s="99">
        <f>RES_hhdet_tess!C129</f>
        <v>4.1564675063993591E-2</v>
      </c>
      <c r="D255" s="99">
        <f>RES_hhdet_tess!D129</f>
        <v>5.2586959244869488E-2</v>
      </c>
      <c r="E255" s="99">
        <f>RES_hhdet_tess!E129</f>
        <v>0.1438374160339396</v>
      </c>
      <c r="F255" s="99">
        <f>RES_hhdet_tess!F129</f>
        <v>6.9426733185715392E-2</v>
      </c>
      <c r="G255" s="99">
        <f>RES_hhdet_tess!G129</f>
        <v>9.4903657526133667E-2</v>
      </c>
      <c r="H255" s="99">
        <f>RES_hhdet_tess!H129</f>
        <v>0.23850390929588022</v>
      </c>
      <c r="I255" s="99">
        <f>RES_hhdet_tess!I129</f>
        <v>0.12506439165750027</v>
      </c>
      <c r="J255" s="99">
        <f>RES_hhdet_tess!J129</f>
        <v>0.16233388673078428</v>
      </c>
      <c r="K255" s="99">
        <f>RES_hhdet_tess!K129</f>
        <v>0.19812783119799096</v>
      </c>
      <c r="L255" s="99">
        <f>RES_hhdet_tess!L129</f>
        <v>0.30007514024774823</v>
      </c>
      <c r="M255" s="99">
        <f>RES_hhdet_tess!M129</f>
        <v>0.24489581793392412</v>
      </c>
      <c r="N255" s="99">
        <f>RES_hhdet_tess!N129</f>
        <v>0.26250356279680398</v>
      </c>
      <c r="O255" s="99">
        <f>RES_hhdet_tess!O129</f>
        <v>0.29748934077918188</v>
      </c>
      <c r="P255" s="99">
        <f>RES_hhdet_tess!P129</f>
        <v>0.25334455063188033</v>
      </c>
      <c r="Q255" s="99">
        <f>RES_hhdet_tess!Q129</f>
        <v>0.37446552795362409</v>
      </c>
      <c r="R255" s="99">
        <f>RES_hhdet_tess!R129</f>
        <v>0.33455733543235161</v>
      </c>
      <c r="S255" s="99">
        <f>RES_hhdet_tess!S129</f>
        <v>0.33787499720938163</v>
      </c>
      <c r="T255" s="99">
        <f>RES_hhdet_tess!T129</f>
        <v>0.32779808693438639</v>
      </c>
      <c r="U255" s="99">
        <f>RES_hhdet_tess!U129</f>
        <v>0.33486908564934087</v>
      </c>
      <c r="V255" s="99">
        <f>RES_hhdet_tess!V129</f>
        <v>0.51894033288881269</v>
      </c>
      <c r="W255" s="99">
        <f>RES_hhdet_tess!W129</f>
        <v>0.63897887478961912</v>
      </c>
      <c r="X255" s="99">
        <f>RES_hhdet_tess!X129</f>
        <v>0.74186081585597452</v>
      </c>
      <c r="Y255" s="99">
        <f>RES_hhdet_tess!Y129</f>
        <v>0.72089951814561304</v>
      </c>
      <c r="DA255" s="63" t="s">
        <v>3036</v>
      </c>
    </row>
    <row r="256" spans="1:105" ht="12" customHeight="1" x14ac:dyDescent="0.25">
      <c r="A256" s="121" t="s">
        <v>55</v>
      </c>
      <c r="B256" s="123">
        <v>10.117759266089113</v>
      </c>
      <c r="C256" s="123">
        <v>9.6326249193384541</v>
      </c>
      <c r="D256" s="123">
        <v>9.7176775925656944</v>
      </c>
      <c r="E256" s="123">
        <v>9.8373786085746051</v>
      </c>
      <c r="F256" s="123">
        <v>10.321634030353092</v>
      </c>
      <c r="G256" s="123">
        <v>10.762867014841605</v>
      </c>
      <c r="H256" s="123">
        <v>11.27125057343018</v>
      </c>
      <c r="I256" s="123">
        <v>11.526438766596915</v>
      </c>
      <c r="J256" s="123">
        <v>10.966649375022747</v>
      </c>
      <c r="K256" s="123">
        <v>11.520842684547432</v>
      </c>
      <c r="L256" s="123">
        <v>11.265523997057194</v>
      </c>
      <c r="M256" s="123">
        <v>11.018513626684738</v>
      </c>
      <c r="N256" s="123">
        <v>11.453127009246245</v>
      </c>
      <c r="O256" s="123">
        <v>11.45772089330724</v>
      </c>
      <c r="P256" s="123">
        <v>11.820333941167418</v>
      </c>
      <c r="Q256" s="123">
        <v>11.751563764452834</v>
      </c>
      <c r="R256" s="123">
        <v>11.882478318571382</v>
      </c>
      <c r="S256" s="123">
        <v>11.974440851621512</v>
      </c>
      <c r="T256" s="123">
        <v>11.844477565912529</v>
      </c>
      <c r="U256" s="123">
        <v>11.798827660329989</v>
      </c>
      <c r="V256" s="123">
        <v>10.17734410286468</v>
      </c>
      <c r="W256" s="123">
        <v>9.3785113486712639</v>
      </c>
      <c r="X256" s="123">
        <v>7.8276708928814056</v>
      </c>
      <c r="Y256" s="123">
        <v>7.5430782860715473</v>
      </c>
      <c r="DA256" s="130" t="s">
        <v>3037</v>
      </c>
    </row>
    <row r="257" spans="1:105" ht="12" customHeight="1" x14ac:dyDescent="0.25">
      <c r="A257" s="97" t="s">
        <v>128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X257" s="99">
        <v>0</v>
      </c>
      <c r="Y257" s="99">
        <v>0</v>
      </c>
      <c r="DA257" s="63" t="s">
        <v>3038</v>
      </c>
    </row>
    <row r="258" spans="1:105" ht="12" customHeight="1" x14ac:dyDescent="0.25">
      <c r="A258" s="97" t="s">
        <v>127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X258" s="99">
        <v>0</v>
      </c>
      <c r="Y258" s="99">
        <v>0</v>
      </c>
      <c r="DA258" s="63" t="s">
        <v>3039</v>
      </c>
    </row>
    <row r="259" spans="1:105" ht="12" customHeight="1" x14ac:dyDescent="0.25">
      <c r="A259" s="100" t="s">
        <v>198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X259" s="102">
        <v>0</v>
      </c>
      <c r="Y259" s="102">
        <v>0</v>
      </c>
      <c r="DA259" s="131" t="s">
        <v>3040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X260" s="105">
        <v>0</v>
      </c>
      <c r="Y260" s="105">
        <v>0</v>
      </c>
      <c r="DA260" s="132" t="s">
        <v>3041</v>
      </c>
    </row>
    <row r="261" spans="1:105" ht="12" customHeight="1" x14ac:dyDescent="0.25">
      <c r="A261" s="106" t="s">
        <v>122</v>
      </c>
      <c r="B261" s="102">
        <v>10.117759266089113</v>
      </c>
      <c r="C261" s="102">
        <v>9.6326222492624769</v>
      </c>
      <c r="D261" s="102">
        <v>9.7176755696046087</v>
      </c>
      <c r="E261" s="102">
        <v>9.8373774884331286</v>
      </c>
      <c r="F261" s="102">
        <v>10.321629847212945</v>
      </c>
      <c r="G261" s="102">
        <v>10.76286789510579</v>
      </c>
      <c r="H261" s="102">
        <v>11.271266789073852</v>
      </c>
      <c r="I261" s="102">
        <v>11.526624292489849</v>
      </c>
      <c r="J261" s="102">
        <v>10.966929336223705</v>
      </c>
      <c r="K261" s="102">
        <v>11.521820876381433</v>
      </c>
      <c r="L261" s="102">
        <v>11.266482379047556</v>
      </c>
      <c r="M261" s="102">
        <v>11.019233121333363</v>
      </c>
      <c r="N261" s="102">
        <v>11.453340266669908</v>
      </c>
      <c r="O261" s="102">
        <v>11.457603215184413</v>
      </c>
      <c r="P261" s="102">
        <v>11.819733207509604</v>
      </c>
      <c r="Q261" s="102">
        <v>11.750864914149952</v>
      </c>
      <c r="R261" s="102">
        <v>11.882426411726298</v>
      </c>
      <c r="S261" s="102">
        <v>11.974915413552791</v>
      </c>
      <c r="T261" s="102">
        <v>11.844875532973122</v>
      </c>
      <c r="U261" s="102">
        <v>11.799219545230857</v>
      </c>
      <c r="V261" s="102">
        <v>10.178098115490712</v>
      </c>
      <c r="W261" s="102">
        <v>9.3794191516513177</v>
      </c>
      <c r="X261" s="102">
        <v>7.8319329120137624</v>
      </c>
      <c r="Y261" s="102">
        <v>7.548066579029177</v>
      </c>
      <c r="DA261" s="131" t="s">
        <v>3042</v>
      </c>
    </row>
    <row r="262" spans="1:105" ht="12" customHeight="1" x14ac:dyDescent="0.25">
      <c r="A262" s="107" t="s">
        <v>121</v>
      </c>
      <c r="B262" s="105">
        <v>10.117759266089109</v>
      </c>
      <c r="C262" s="105">
        <v>9.6329824451554718</v>
      </c>
      <c r="D262" s="105">
        <v>9.7178924148491639</v>
      </c>
      <c r="E262" s="105">
        <v>9.8374482475588501</v>
      </c>
      <c r="F262" s="105">
        <v>10.321891195735196</v>
      </c>
      <c r="G262" s="105">
        <v>10.762814291438229</v>
      </c>
      <c r="H262" s="105">
        <v>11.270482488552947</v>
      </c>
      <c r="I262" s="105">
        <v>11.520646235939745</v>
      </c>
      <c r="J262" s="105">
        <v>10.960063745650691</v>
      </c>
      <c r="K262" s="105">
        <v>11.508885132645533</v>
      </c>
      <c r="L262" s="105">
        <v>11.255919820696704</v>
      </c>
      <c r="M262" s="105">
        <v>11.012361319972733</v>
      </c>
      <c r="N262" s="105">
        <v>11.451344775801763</v>
      </c>
      <c r="O262" s="105">
        <v>11.45857973071146</v>
      </c>
      <c r="P262" s="105">
        <v>11.824352088827524</v>
      </c>
      <c r="Q262" s="105">
        <v>11.755721596509773</v>
      </c>
      <c r="R262" s="105">
        <v>11.882767980724598</v>
      </c>
      <c r="S262" s="105">
        <v>11.972007706999277</v>
      </c>
      <c r="T262" s="105">
        <v>11.842485577496518</v>
      </c>
      <c r="U262" s="105">
        <v>11.796846010048609</v>
      </c>
      <c r="V262" s="105">
        <v>10.173521434202476</v>
      </c>
      <c r="W262" s="105">
        <v>9.373992388931514</v>
      </c>
      <c r="X262" s="105">
        <v>7.8156023637270424</v>
      </c>
      <c r="Y262" s="105">
        <v>7.5298698099677752</v>
      </c>
      <c r="DA262" s="132" t="s">
        <v>3043</v>
      </c>
    </row>
    <row r="263" spans="1:105" ht="12" customHeight="1" x14ac:dyDescent="0.25">
      <c r="A263" s="108" t="s">
        <v>53</v>
      </c>
      <c r="B263" s="99">
        <v>4.235639086458538</v>
      </c>
      <c r="C263" s="99">
        <v>3.9325917504005901</v>
      </c>
      <c r="D263" s="99">
        <v>4.0624310017955771</v>
      </c>
      <c r="E263" s="99">
        <v>4.1869738138463317</v>
      </c>
      <c r="F263" s="99">
        <v>4.1116637844437571</v>
      </c>
      <c r="G263" s="99">
        <v>4.3810198664387539</v>
      </c>
      <c r="H263" s="99">
        <v>4.6567711192332464</v>
      </c>
      <c r="I263" s="99">
        <v>5.0429276459456434</v>
      </c>
      <c r="J263" s="99">
        <v>4.3771965947583453</v>
      </c>
      <c r="K263" s="99">
        <v>4.7443453861947198</v>
      </c>
      <c r="L263" s="99">
        <v>4.667384874144286</v>
      </c>
      <c r="M263" s="99">
        <v>4.3966526872914944</v>
      </c>
      <c r="N263" s="99">
        <v>4.5974169559485221</v>
      </c>
      <c r="O263" s="99">
        <v>3.841441092334565</v>
      </c>
      <c r="P263" s="99">
        <v>3.7009300957389017</v>
      </c>
      <c r="Q263" s="99">
        <v>3.9944723794673127</v>
      </c>
      <c r="R263" s="99">
        <v>4.9027568561545358</v>
      </c>
      <c r="S263" s="99">
        <v>5.2334542234297095</v>
      </c>
      <c r="T263" s="99">
        <v>4.7229380615858911</v>
      </c>
      <c r="U263" s="99">
        <v>4.7208529482204362</v>
      </c>
      <c r="V263" s="99">
        <v>2.8653741621100832</v>
      </c>
      <c r="W263" s="99">
        <v>2.3335244304679277</v>
      </c>
      <c r="X263" s="99">
        <v>2.6871869686663965</v>
      </c>
      <c r="Y263" s="99">
        <v>2.8800198676953901</v>
      </c>
      <c r="DA263" s="63" t="s">
        <v>3044</v>
      </c>
    </row>
    <row r="264" spans="1:105" ht="12" customHeight="1" x14ac:dyDescent="0.25">
      <c r="A264" s="108" t="s">
        <v>52</v>
      </c>
      <c r="B264" s="99">
        <v>5.8821201796305731</v>
      </c>
      <c r="C264" s="99">
        <v>5.7003906947548808</v>
      </c>
      <c r="D264" s="99">
        <v>5.6554614130535876</v>
      </c>
      <c r="E264" s="99">
        <v>5.6504744337125183</v>
      </c>
      <c r="F264" s="99">
        <v>6.2102274112914397</v>
      </c>
      <c r="G264" s="99">
        <v>6.3817944249994758</v>
      </c>
      <c r="H264" s="99">
        <v>6.6137113693197005</v>
      </c>
      <c r="I264" s="99">
        <v>6.4777185899940992</v>
      </c>
      <c r="J264" s="99">
        <v>6.582867150892346</v>
      </c>
      <c r="K264" s="99">
        <v>6.7645397464508141</v>
      </c>
      <c r="L264" s="99">
        <v>6.5885349465524179</v>
      </c>
      <c r="M264" s="99">
        <v>6.6157086326812404</v>
      </c>
      <c r="N264" s="99">
        <v>6.8539278198532401</v>
      </c>
      <c r="O264" s="99">
        <v>7.6171386383768924</v>
      </c>
      <c r="P264" s="99">
        <v>8.1234219930886198</v>
      </c>
      <c r="Q264" s="99">
        <v>7.7612492170424598</v>
      </c>
      <c r="R264" s="99">
        <v>6.9800111245700611</v>
      </c>
      <c r="S264" s="99">
        <v>6.7385534835695688</v>
      </c>
      <c r="T264" s="99">
        <v>7.1195475159106278</v>
      </c>
      <c r="U264" s="99">
        <v>7.0759930618281714</v>
      </c>
      <c r="V264" s="99">
        <v>7.3081472720923939</v>
      </c>
      <c r="W264" s="99">
        <v>7.0404679584635836</v>
      </c>
      <c r="X264" s="99">
        <v>5.1284153950606486</v>
      </c>
      <c r="Y264" s="99">
        <v>4.649849942272386</v>
      </c>
      <c r="DA264" s="63" t="s">
        <v>3045</v>
      </c>
    </row>
    <row r="265" spans="1:105" ht="12" customHeight="1" x14ac:dyDescent="0.25">
      <c r="A265" s="121" t="s">
        <v>54</v>
      </c>
      <c r="B265" s="123">
        <v>1.8508835829742845</v>
      </c>
      <c r="C265" s="123">
        <v>1.8387730916874931</v>
      </c>
      <c r="D265" s="123">
        <v>1.8048097409127148</v>
      </c>
      <c r="E265" s="123">
        <v>1.9599742144238932</v>
      </c>
      <c r="F265" s="123">
        <v>1.9770198582983778</v>
      </c>
      <c r="G265" s="123">
        <v>2.0596189444193342</v>
      </c>
      <c r="H265" s="123">
        <v>2.0020267687027062</v>
      </c>
      <c r="I265" s="123">
        <v>1.9647947522643474</v>
      </c>
      <c r="J265" s="123">
        <v>1.7176740031243716</v>
      </c>
      <c r="K265" s="123">
        <v>1.7834039441065572</v>
      </c>
      <c r="L265" s="123">
        <v>1.7629329505533164</v>
      </c>
      <c r="M265" s="123">
        <v>1.6549796917356479</v>
      </c>
      <c r="N265" s="123">
        <v>1.7168497500423618</v>
      </c>
      <c r="O265" s="123">
        <v>1.7278607185423267</v>
      </c>
      <c r="P265" s="123">
        <v>1.759423513680763</v>
      </c>
      <c r="Q265" s="123">
        <v>1.8500059076214557</v>
      </c>
      <c r="R265" s="123">
        <v>1.8493960914972598</v>
      </c>
      <c r="S265" s="123">
        <v>1.8556015075471899</v>
      </c>
      <c r="T265" s="123">
        <v>1.8516781339282138</v>
      </c>
      <c r="U265" s="123">
        <v>1.8412202351575393</v>
      </c>
      <c r="V265" s="123">
        <v>1.9287513467146618</v>
      </c>
      <c r="W265" s="123">
        <v>1.8814589539542725</v>
      </c>
      <c r="X265" s="123">
        <v>1.3788666523440609</v>
      </c>
      <c r="Y265" s="123">
        <v>1.3929657030684162</v>
      </c>
      <c r="DA265" s="130" t="s">
        <v>3046</v>
      </c>
    </row>
    <row r="266" spans="1:105" ht="12" customHeight="1" x14ac:dyDescent="0.25">
      <c r="A266" s="97" t="s">
        <v>50</v>
      </c>
      <c r="B266" s="99">
        <v>1.8554891938821561</v>
      </c>
      <c r="C266" s="99">
        <v>1.7981443036031035</v>
      </c>
      <c r="D266" s="99">
        <v>1.7885649315300605</v>
      </c>
      <c r="E266" s="99">
        <v>1.991815173471402</v>
      </c>
      <c r="F266" s="99">
        <v>1.9826679094768105</v>
      </c>
      <c r="G266" s="99">
        <v>1.9502739353521807</v>
      </c>
      <c r="H266" s="99">
        <v>2.0299024626102447</v>
      </c>
      <c r="I266" s="99">
        <v>1.99749449026423</v>
      </c>
      <c r="J266" s="99">
        <v>1.6937894506589324</v>
      </c>
      <c r="K266" s="99">
        <v>1.8153410768337268</v>
      </c>
      <c r="L266" s="99">
        <v>1.7359386242057733</v>
      </c>
      <c r="M266" s="99">
        <v>1.7351752033574612</v>
      </c>
      <c r="N266" s="99">
        <v>1.7499567663842235</v>
      </c>
      <c r="O266" s="99">
        <v>1.7339992676426066</v>
      </c>
      <c r="P266" s="99">
        <v>1.8896937421303492</v>
      </c>
      <c r="Q266" s="99">
        <v>1.8170086378581398</v>
      </c>
      <c r="R266" s="99">
        <v>1.9427930632206094</v>
      </c>
      <c r="S266" s="99">
        <v>1.9121831821252151</v>
      </c>
      <c r="T266" s="99">
        <v>1.9019344248287222</v>
      </c>
      <c r="U266" s="99">
        <v>1.9905723899619994</v>
      </c>
      <c r="V266" s="99">
        <v>1.8414098618252062</v>
      </c>
      <c r="W266" s="99">
        <v>1.7479614923040312</v>
      </c>
      <c r="X266" s="99">
        <v>1.5889061344130397</v>
      </c>
      <c r="Y266" s="99">
        <v>1.437313176403143</v>
      </c>
      <c r="DA266" s="63" t="s">
        <v>3047</v>
      </c>
    </row>
    <row r="267" spans="1:105" ht="12" customHeight="1" x14ac:dyDescent="0.25">
      <c r="A267" s="109" t="s">
        <v>120</v>
      </c>
      <c r="B267" s="110">
        <v>1.8507060213904394</v>
      </c>
      <c r="C267" s="110">
        <v>1.8403981191629699</v>
      </c>
      <c r="D267" s="110">
        <v>1.8055011438641864</v>
      </c>
      <c r="E267" s="110">
        <v>1.9585561356768275</v>
      </c>
      <c r="F267" s="110">
        <v>1.9767493857480192</v>
      </c>
      <c r="G267" s="110">
        <v>2.0652577739359654</v>
      </c>
      <c r="H267" s="110">
        <v>2.0004311164645641</v>
      </c>
      <c r="I267" s="110">
        <v>1.9627419006435773</v>
      </c>
      <c r="J267" s="110">
        <v>1.7192704498739726</v>
      </c>
      <c r="K267" s="110">
        <v>1.781109406169562</v>
      </c>
      <c r="L267" s="110">
        <v>1.7649550644925094</v>
      </c>
      <c r="M267" s="110">
        <v>1.6487592133825619</v>
      </c>
      <c r="N267" s="110">
        <v>1.7142292691438235</v>
      </c>
      <c r="O267" s="110">
        <v>1.727373041875186</v>
      </c>
      <c r="P267" s="110">
        <v>1.7489644809788707</v>
      </c>
      <c r="Q267" s="110">
        <v>1.852630114640538</v>
      </c>
      <c r="R267" s="110">
        <v>1.841956594193495</v>
      </c>
      <c r="S267" s="110">
        <v>1.8510884344323217</v>
      </c>
      <c r="T267" s="110">
        <v>1.8477878750596712</v>
      </c>
      <c r="U267" s="110">
        <v>1.829828867065544</v>
      </c>
      <c r="V267" s="110">
        <v>1.9351832531273154</v>
      </c>
      <c r="W267" s="110">
        <v>1.8912152025679154</v>
      </c>
      <c r="X267" s="110">
        <v>1.3633542106606531</v>
      </c>
      <c r="Y267" s="110">
        <v>1.3895895728403533</v>
      </c>
      <c r="DA267" s="60" t="s">
        <v>3048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2.5890280122119715E-2</v>
      </c>
      <c r="C269" s="118">
        <f t="shared" si="122"/>
        <v>2.5948946436433022E-2</v>
      </c>
      <c r="D269" s="118">
        <f t="shared" si="122"/>
        <v>2.7345733613817397E-2</v>
      </c>
      <c r="E269" s="118">
        <f t="shared" si="122"/>
        <v>3.1749162285200104E-2</v>
      </c>
      <c r="F269" s="118">
        <f t="shared" si="122"/>
        <v>3.381181115623056E-2</v>
      </c>
      <c r="G269" s="118">
        <f t="shared" si="122"/>
        <v>3.5632195489593239E-2</v>
      </c>
      <c r="H269" s="118">
        <f t="shared" si="122"/>
        <v>4.0882905017334339E-2</v>
      </c>
      <c r="I269" s="118">
        <f t="shared" si="122"/>
        <v>4.3865324343093849E-2</v>
      </c>
      <c r="J269" s="118">
        <f t="shared" si="122"/>
        <v>3.9445850896403067E-2</v>
      </c>
      <c r="K269" s="118">
        <f t="shared" si="122"/>
        <v>4.5221188356390114E-2</v>
      </c>
      <c r="L269" s="118">
        <f t="shared" si="122"/>
        <v>4.4949923686307749E-2</v>
      </c>
      <c r="M269" s="118">
        <f t="shared" si="122"/>
        <v>4.639990457157285E-2</v>
      </c>
      <c r="N269" s="118">
        <f t="shared" si="122"/>
        <v>4.7672104169170212E-2</v>
      </c>
      <c r="O269" s="118">
        <f t="shared" si="122"/>
        <v>4.7391845119384768E-2</v>
      </c>
      <c r="P269" s="118">
        <f t="shared" si="122"/>
        <v>5.2148240113948398E-2</v>
      </c>
      <c r="Q269" s="118">
        <f t="shared" si="122"/>
        <v>4.9694026367086197E-2</v>
      </c>
      <c r="R269" s="118">
        <f t="shared" ref="R269:V269" si="123">R270+R273+R275+R284</f>
        <v>5.3190495947802313E-2</v>
      </c>
      <c r="S269" s="118">
        <f t="shared" si="123"/>
        <v>5.2380175450237661E-2</v>
      </c>
      <c r="T269" s="118">
        <f t="shared" si="123"/>
        <v>5.0617924148698409E-2</v>
      </c>
      <c r="U269" s="118">
        <f t="shared" si="123"/>
        <v>5.2177014093973607E-2</v>
      </c>
      <c r="V269" s="118">
        <f t="shared" si="123"/>
        <v>4.664271680261374E-2</v>
      </c>
      <c r="W269" s="118">
        <f t="shared" ref="W269:Y269" si="124">W270+W273+W275+W284</f>
        <v>4.3897635585592468E-2</v>
      </c>
      <c r="X269" s="118">
        <f t="shared" si="124"/>
        <v>4.0235612106570506E-2</v>
      </c>
      <c r="Y269" s="118">
        <f t="shared" si="124"/>
        <v>3.7386926891768757E-2</v>
      </c>
      <c r="DA269" s="129" t="s">
        <v>3199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:Y270" si="127">SUM(W271:W272)</f>
        <v>0</v>
      </c>
      <c r="X270" s="123">
        <f t="shared" si="127"/>
        <v>0</v>
      </c>
      <c r="Y270" s="123">
        <f t="shared" si="127"/>
        <v>0</v>
      </c>
      <c r="DA270" s="130" t="s">
        <v>3200</v>
      </c>
    </row>
    <row r="271" spans="1:105" ht="12" customHeight="1" x14ac:dyDescent="0.25">
      <c r="A271" s="97" t="s">
        <v>198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3201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3202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3203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3204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X275" s="123">
        <v>0</v>
      </c>
      <c r="Y275" s="123">
        <v>0</v>
      </c>
      <c r="DA275" s="130" t="s">
        <v>3205</v>
      </c>
    </row>
    <row r="276" spans="1:105" ht="12" customHeight="1" x14ac:dyDescent="0.25">
      <c r="A276" s="97" t="s">
        <v>128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X276" s="99">
        <v>0</v>
      </c>
      <c r="Y276" s="99">
        <v>0</v>
      </c>
      <c r="DA276" s="63" t="s">
        <v>3206</v>
      </c>
    </row>
    <row r="277" spans="1:105" ht="12" customHeight="1" x14ac:dyDescent="0.25">
      <c r="A277" s="97" t="s">
        <v>127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X277" s="99">
        <v>0</v>
      </c>
      <c r="Y277" s="99">
        <v>0</v>
      </c>
      <c r="DA277" s="63" t="s">
        <v>3207</v>
      </c>
    </row>
    <row r="278" spans="1:105" ht="12" customHeight="1" x14ac:dyDescent="0.25">
      <c r="A278" s="100" t="s">
        <v>198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X278" s="102">
        <v>0</v>
      </c>
      <c r="Y278" s="102">
        <v>0</v>
      </c>
      <c r="DA278" s="131" t="s">
        <v>3208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3209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3210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3211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3212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3213</v>
      </c>
    </row>
    <row r="284" spans="1:105" ht="12" customHeight="1" x14ac:dyDescent="0.25">
      <c r="A284" s="121" t="s">
        <v>54</v>
      </c>
      <c r="B284" s="123">
        <v>2.5890280122119715E-2</v>
      </c>
      <c r="C284" s="123">
        <v>2.5948946436433022E-2</v>
      </c>
      <c r="D284" s="123">
        <v>2.7345733613817397E-2</v>
      </c>
      <c r="E284" s="123">
        <v>3.1749162285200104E-2</v>
      </c>
      <c r="F284" s="123">
        <v>3.381181115623056E-2</v>
      </c>
      <c r="G284" s="123">
        <v>3.5632195489593239E-2</v>
      </c>
      <c r="H284" s="123">
        <v>4.0882905017334339E-2</v>
      </c>
      <c r="I284" s="123">
        <v>4.3865324343093849E-2</v>
      </c>
      <c r="J284" s="123">
        <v>3.9445850896403067E-2</v>
      </c>
      <c r="K284" s="123">
        <v>4.5221188356390114E-2</v>
      </c>
      <c r="L284" s="123">
        <v>4.4949923686307749E-2</v>
      </c>
      <c r="M284" s="123">
        <v>4.639990457157285E-2</v>
      </c>
      <c r="N284" s="123">
        <v>4.7672104169170212E-2</v>
      </c>
      <c r="O284" s="123">
        <v>4.7391845119384768E-2</v>
      </c>
      <c r="P284" s="123">
        <v>5.2148240113948398E-2</v>
      </c>
      <c r="Q284" s="123">
        <v>4.9694026367086197E-2</v>
      </c>
      <c r="R284" s="123">
        <v>5.3190495947802313E-2</v>
      </c>
      <c r="S284" s="123">
        <v>5.2380175450237661E-2</v>
      </c>
      <c r="T284" s="123">
        <v>5.0617924148698409E-2</v>
      </c>
      <c r="U284" s="123">
        <v>5.2177014093973607E-2</v>
      </c>
      <c r="V284" s="123">
        <v>4.664271680261374E-2</v>
      </c>
      <c r="W284" s="123">
        <v>4.3897635585592468E-2</v>
      </c>
      <c r="X284" s="123">
        <v>4.0235612106570506E-2</v>
      </c>
      <c r="Y284" s="123">
        <v>3.7386926891768757E-2</v>
      </c>
      <c r="DA284" s="130" t="s">
        <v>3214</v>
      </c>
    </row>
    <row r="285" spans="1:105" ht="12" customHeight="1" x14ac:dyDescent="0.25">
      <c r="A285" s="97" t="s">
        <v>50</v>
      </c>
      <c r="B285" s="99">
        <v>0.69743507013686901</v>
      </c>
      <c r="C285" s="99">
        <v>0.67472212823740429</v>
      </c>
      <c r="D285" s="99">
        <v>0.66984549303754892</v>
      </c>
      <c r="E285" s="99">
        <v>0.74463184119684733</v>
      </c>
      <c r="F285" s="99">
        <v>0.73987547489165728</v>
      </c>
      <c r="G285" s="99">
        <v>0.72659168050338763</v>
      </c>
      <c r="H285" s="99">
        <v>0.75509827041631539</v>
      </c>
      <c r="I285" s="99">
        <v>0.74259318113816242</v>
      </c>
      <c r="J285" s="99">
        <v>0.62959800944137256</v>
      </c>
      <c r="K285" s="99">
        <v>0.67464425054802135</v>
      </c>
      <c r="L285" s="99">
        <v>0.64501151555175229</v>
      </c>
      <c r="M285" s="99">
        <v>0.64459571446047603</v>
      </c>
      <c r="N285" s="99">
        <v>0.64995893352936152</v>
      </c>
      <c r="O285" s="99">
        <v>0.64392882919106864</v>
      </c>
      <c r="P285" s="99">
        <v>0.70166940966328939</v>
      </c>
      <c r="Q285" s="99">
        <v>0.67455600628574219</v>
      </c>
      <c r="R285" s="99">
        <v>0.72095486807467002</v>
      </c>
      <c r="S285" s="99">
        <v>0.70908525560980562</v>
      </c>
      <c r="T285" s="99">
        <v>0.70452533924834138</v>
      </c>
      <c r="U285" s="99">
        <v>0.73626951494762538</v>
      </c>
      <c r="V285" s="99">
        <v>0.68002322383306846</v>
      </c>
      <c r="W285" s="99">
        <v>0.64456118519310146</v>
      </c>
      <c r="X285" s="99">
        <v>0.58502845001496484</v>
      </c>
      <c r="Y285" s="99">
        <v>0.52848639030059563</v>
      </c>
      <c r="DA285" s="63" t="s">
        <v>3215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3216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0.33641990307218977</v>
      </c>
      <c r="D290" s="117">
        <f t="shared" si="129"/>
        <v>0.39330843445631869</v>
      </c>
      <c r="E290" s="117">
        <f t="shared" si="129"/>
        <v>0.46951517127007458</v>
      </c>
      <c r="F290" s="117">
        <f t="shared" si="129"/>
        <v>0.34629932198296032</v>
      </c>
      <c r="G290" s="117">
        <f t="shared" si="129"/>
        <v>0.38763758974465845</v>
      </c>
      <c r="H290" s="117">
        <f t="shared" si="129"/>
        <v>0.50062281830255773</v>
      </c>
      <c r="I290" s="117">
        <f t="shared" si="129"/>
        <v>0.46327334501247452</v>
      </c>
      <c r="J290" s="117">
        <f t="shared" si="129"/>
        <v>0.40977224413394892</v>
      </c>
      <c r="K290" s="117">
        <f t="shared" si="129"/>
        <v>0.44293550952360894</v>
      </c>
      <c r="L290" s="117">
        <f t="shared" si="129"/>
        <v>0.40554291137365683</v>
      </c>
      <c r="M290" s="117">
        <f t="shared" si="129"/>
        <v>0.58092926237651832</v>
      </c>
      <c r="N290" s="117">
        <f t="shared" si="129"/>
        <v>0.43136355083035044</v>
      </c>
      <c r="O290" s="117">
        <f t="shared" si="129"/>
        <v>0.32263845446993072</v>
      </c>
      <c r="P290" s="117">
        <f t="shared" si="129"/>
        <v>0.21757715010016598</v>
      </c>
      <c r="Q290" s="117">
        <f t="shared" si="129"/>
        <v>0.30117536230307429</v>
      </c>
      <c r="R290" s="117">
        <f t="shared" ref="R290:V290" si="130">R291+R294+R296+R305</f>
        <v>0.23956354967259527</v>
      </c>
      <c r="S290" s="117">
        <f t="shared" si="130"/>
        <v>0.20478891303922939</v>
      </c>
      <c r="T290" s="117">
        <f t="shared" si="130"/>
        <v>0.27770581258023286</v>
      </c>
      <c r="U290" s="117">
        <f t="shared" si="130"/>
        <v>0.27487589041538846</v>
      </c>
      <c r="V290" s="117">
        <f t="shared" si="130"/>
        <v>0.23769495681684605</v>
      </c>
      <c r="W290" s="117">
        <f t="shared" ref="W290:Y290" si="131">W291+W294+W296+W305</f>
        <v>0.2645957194129121</v>
      </c>
      <c r="X290" s="117">
        <f t="shared" si="131"/>
        <v>0.18025500172719452</v>
      </c>
      <c r="Y290" s="117">
        <f t="shared" si="131"/>
        <v>0.16081411098739976</v>
      </c>
      <c r="DA290" s="129" t="s">
        <v>3367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0.28849684236231554</v>
      </c>
      <c r="D291" s="122">
        <f t="shared" si="132"/>
        <v>0.3384175967646571</v>
      </c>
      <c r="E291" s="122">
        <f t="shared" si="132"/>
        <v>0.40150268187370841</v>
      </c>
      <c r="F291" s="122">
        <f t="shared" si="132"/>
        <v>0.29262399243311815</v>
      </c>
      <c r="G291" s="122">
        <f t="shared" si="132"/>
        <v>0.32115285112405401</v>
      </c>
      <c r="H291" s="122">
        <f t="shared" si="132"/>
        <v>0.40893351934090211</v>
      </c>
      <c r="I291" s="122">
        <f t="shared" si="132"/>
        <v>0.38224814664975604</v>
      </c>
      <c r="J291" s="122">
        <f t="shared" si="132"/>
        <v>0.34028258905563774</v>
      </c>
      <c r="K291" s="122">
        <f t="shared" si="132"/>
        <v>0.3562440219034827</v>
      </c>
      <c r="L291" s="122">
        <f t="shared" si="132"/>
        <v>0.32364157826259138</v>
      </c>
      <c r="M291" s="122">
        <f t="shared" si="132"/>
        <v>0.47442690901480866</v>
      </c>
      <c r="N291" s="122">
        <f t="shared" si="132"/>
        <v>0.34954368834632543</v>
      </c>
      <c r="O291" s="122">
        <f t="shared" si="132"/>
        <v>0.2566844949718024</v>
      </c>
      <c r="P291" s="122">
        <f t="shared" si="132"/>
        <v>0.17372545817515395</v>
      </c>
      <c r="Q291" s="122">
        <f t="shared" si="132"/>
        <v>0.23675806140490557</v>
      </c>
      <c r="R291" s="122">
        <f t="shared" ref="R291:V291" si="133">SUM(R292:R293)</f>
        <v>0.18399980130688232</v>
      </c>
      <c r="S291" s="122">
        <f t="shared" si="133"/>
        <v>0.15641478847280635</v>
      </c>
      <c r="T291" s="122">
        <f t="shared" si="133"/>
        <v>0.21321690865026091</v>
      </c>
      <c r="U291" s="122">
        <f t="shared" si="133"/>
        <v>0.20845547861779443</v>
      </c>
      <c r="V291" s="122">
        <f t="shared" si="133"/>
        <v>0.18491101300812449</v>
      </c>
      <c r="W291" s="122">
        <f t="shared" ref="W291:Y291" si="134">SUM(W292:W293)</f>
        <v>0.20937341981693022</v>
      </c>
      <c r="X291" s="122">
        <f t="shared" si="134"/>
        <v>0.13627685814191728</v>
      </c>
      <c r="Y291" s="122">
        <f t="shared" si="134"/>
        <v>0.11333701805433037</v>
      </c>
      <c r="DA291" s="130" t="s">
        <v>3368</v>
      </c>
    </row>
    <row r="292" spans="1:105" ht="12" customHeight="1" x14ac:dyDescent="0.25">
      <c r="A292" s="97" t="s">
        <v>198</v>
      </c>
      <c r="B292" s="98"/>
      <c r="C292" s="98">
        <v>0.2874033819900309</v>
      </c>
      <c r="D292" s="98">
        <v>0.33716388870036051</v>
      </c>
      <c r="E292" s="98">
        <v>0.40003828520913814</v>
      </c>
      <c r="F292" s="98">
        <v>0.29155558316444202</v>
      </c>
      <c r="G292" s="98">
        <v>0.31999681673640767</v>
      </c>
      <c r="H292" s="98">
        <v>0.40749153259961035</v>
      </c>
      <c r="I292" s="98">
        <v>0.38091608537338162</v>
      </c>
      <c r="J292" s="98">
        <v>0.33909758528251727</v>
      </c>
      <c r="K292" s="98">
        <v>0.35501644610693062</v>
      </c>
      <c r="L292" s="98">
        <v>0.32253867634376537</v>
      </c>
      <c r="M292" s="98">
        <v>0.47282667583935489</v>
      </c>
      <c r="N292" s="98">
        <v>0.34836975841857654</v>
      </c>
      <c r="O292" s="98">
        <v>0.25582506845084751</v>
      </c>
      <c r="P292" s="98">
        <v>0.17314379168929786</v>
      </c>
      <c r="Q292" s="98">
        <v>0.23596688381700992</v>
      </c>
      <c r="R292" s="98">
        <v>0.18338488038348044</v>
      </c>
      <c r="S292" s="98">
        <v>0.15589301901691555</v>
      </c>
      <c r="T292" s="98">
        <v>0.21250441509477394</v>
      </c>
      <c r="U292" s="98">
        <v>0.20775398897265596</v>
      </c>
      <c r="V292" s="98">
        <v>0.18431387877720909</v>
      </c>
      <c r="W292" s="98">
        <v>0.20869081028047604</v>
      </c>
      <c r="X292" s="98">
        <v>0.13584696077186659</v>
      </c>
      <c r="Y292" s="98">
        <v>0.11298005027697976</v>
      </c>
      <c r="DA292" s="63" t="s">
        <v>3369</v>
      </c>
    </row>
    <row r="293" spans="1:105" ht="12" customHeight="1" x14ac:dyDescent="0.25">
      <c r="A293" s="97" t="s">
        <v>53</v>
      </c>
      <c r="B293" s="98"/>
      <c r="C293" s="98">
        <v>1.0934603722846572E-3</v>
      </c>
      <c r="D293" s="98">
        <v>1.2537080642965801E-3</v>
      </c>
      <c r="E293" s="98">
        <v>1.4643966645702436E-3</v>
      </c>
      <c r="F293" s="98">
        <v>1.0684092686761544E-3</v>
      </c>
      <c r="G293" s="98">
        <v>1.1560343876463467E-3</v>
      </c>
      <c r="H293" s="98">
        <v>1.4419867412917562E-3</v>
      </c>
      <c r="I293" s="98">
        <v>1.3320612763744371E-3</v>
      </c>
      <c r="J293" s="98">
        <v>1.1850037731204659E-3</v>
      </c>
      <c r="K293" s="98">
        <v>1.2275757965520575E-3</v>
      </c>
      <c r="L293" s="98">
        <v>1.1029019188260091E-3</v>
      </c>
      <c r="M293" s="98">
        <v>1.6002331754537843E-3</v>
      </c>
      <c r="N293" s="98">
        <v>1.1739299277488682E-3</v>
      </c>
      <c r="O293" s="98">
        <v>8.5942652095487998E-4</v>
      </c>
      <c r="P293" s="98">
        <v>5.816664858560739E-4</v>
      </c>
      <c r="Q293" s="98">
        <v>7.9117758789565209E-4</v>
      </c>
      <c r="R293" s="98">
        <v>6.1492092340187604E-4</v>
      </c>
      <c r="S293" s="98">
        <v>5.2176945589080465E-4</v>
      </c>
      <c r="T293" s="98">
        <v>7.1249355548696981E-4</v>
      </c>
      <c r="U293" s="98">
        <v>7.0148964513848226E-4</v>
      </c>
      <c r="V293" s="98">
        <v>5.9713423091539534E-4</v>
      </c>
      <c r="W293" s="98">
        <v>6.826095364541897E-4</v>
      </c>
      <c r="X293" s="98">
        <v>4.2989737005068703E-4</v>
      </c>
      <c r="Y293" s="98">
        <v>3.569677773506098E-4</v>
      </c>
      <c r="DA293" s="63" t="s">
        <v>3370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1.0490124983237349E-4</v>
      </c>
      <c r="D294" s="122">
        <f t="shared" si="135"/>
        <v>4.8150960129296853E-5</v>
      </c>
      <c r="E294" s="122">
        <f t="shared" si="135"/>
        <v>1.8734756941301054E-4</v>
      </c>
      <c r="F294" s="122">
        <f t="shared" si="135"/>
        <v>5.5747779188646473E-5</v>
      </c>
      <c r="G294" s="122">
        <f t="shared" si="135"/>
        <v>4.3502055237515846E-4</v>
      </c>
      <c r="H294" s="122">
        <f t="shared" si="135"/>
        <v>1.4443359998168579E-3</v>
      </c>
      <c r="I294" s="122">
        <f t="shared" si="135"/>
        <v>4.0275052160807385E-4</v>
      </c>
      <c r="J294" s="122">
        <f t="shared" si="135"/>
        <v>3.5080849241742019E-4</v>
      </c>
      <c r="K294" s="122">
        <f t="shared" si="135"/>
        <v>9.8791640835352824E-5</v>
      </c>
      <c r="L294" s="122">
        <f t="shared" si="135"/>
        <v>4.797461661842747E-4</v>
      </c>
      <c r="M294" s="122">
        <f t="shared" si="135"/>
        <v>1.0121265583096297E-4</v>
      </c>
      <c r="N294" s="122">
        <f t="shared" si="135"/>
        <v>4.1875482562746187E-4</v>
      </c>
      <c r="O294" s="122">
        <f t="shared" si="135"/>
        <v>5.5682631983925226E-4</v>
      </c>
      <c r="P294" s="122">
        <f t="shared" si="135"/>
        <v>2.0971525355439785E-4</v>
      </c>
      <c r="Q294" s="122">
        <f t="shared" si="135"/>
        <v>2.0200861135442522E-4</v>
      </c>
      <c r="R294" s="122">
        <f t="shared" si="135"/>
        <v>2.6347789671415369E-4</v>
      </c>
      <c r="S294" s="122">
        <f t="shared" si="135"/>
        <v>2.2301361653765127E-4</v>
      </c>
      <c r="T294" s="122">
        <f t="shared" si="135"/>
        <v>1.3467911967956781E-4</v>
      </c>
      <c r="U294" s="122">
        <f t="shared" si="135"/>
        <v>1.0003940272121947E-3</v>
      </c>
      <c r="V294" s="122">
        <f t="shared" si="135"/>
        <v>1.3981717819472003E-3</v>
      </c>
      <c r="W294" s="122">
        <f t="shared" si="135"/>
        <v>9.7702309434003778E-4</v>
      </c>
      <c r="X294" s="122">
        <f t="shared" si="135"/>
        <v>8.139191418477437E-4</v>
      </c>
      <c r="Y294" s="122">
        <f t="shared" si="135"/>
        <v>8.7083341210006794E-4</v>
      </c>
      <c r="DA294" s="130" t="s">
        <v>3371</v>
      </c>
    </row>
    <row r="295" spans="1:105" ht="12" customHeight="1" x14ac:dyDescent="0.25">
      <c r="A295" s="97" t="s">
        <v>53</v>
      </c>
      <c r="B295" s="98"/>
      <c r="C295" s="98">
        <v>1.0490124983237349E-4</v>
      </c>
      <c r="D295" s="98">
        <v>4.8150960129296853E-5</v>
      </c>
      <c r="E295" s="98">
        <v>1.8734756941301054E-4</v>
      </c>
      <c r="F295" s="98">
        <v>5.5747779188646473E-5</v>
      </c>
      <c r="G295" s="98">
        <v>4.3502055237515846E-4</v>
      </c>
      <c r="H295" s="98">
        <v>1.4443359998168579E-3</v>
      </c>
      <c r="I295" s="98">
        <v>4.0275052160807385E-4</v>
      </c>
      <c r="J295" s="98">
        <v>3.5080849241742019E-4</v>
      </c>
      <c r="K295" s="98">
        <v>9.8791640835352824E-5</v>
      </c>
      <c r="L295" s="98">
        <v>4.797461661842747E-4</v>
      </c>
      <c r="M295" s="98">
        <v>1.0121265583096297E-4</v>
      </c>
      <c r="N295" s="98">
        <v>4.1875482562746187E-4</v>
      </c>
      <c r="O295" s="98">
        <v>5.5682631983925226E-4</v>
      </c>
      <c r="P295" s="98">
        <v>2.0971525355439785E-4</v>
      </c>
      <c r="Q295" s="98">
        <v>2.0200861135442522E-4</v>
      </c>
      <c r="R295" s="98">
        <v>2.6347789671415369E-4</v>
      </c>
      <c r="S295" s="98">
        <v>2.2301361653765127E-4</v>
      </c>
      <c r="T295" s="98">
        <v>1.3467911967956781E-4</v>
      </c>
      <c r="U295" s="98">
        <v>1.0003940272121947E-3</v>
      </c>
      <c r="V295" s="98">
        <v>1.3981717819472003E-3</v>
      </c>
      <c r="W295" s="98">
        <v>9.7702309434003778E-4</v>
      </c>
      <c r="X295" s="98">
        <v>8.139191418477437E-4</v>
      </c>
      <c r="Y295" s="98">
        <v>8.7083341210006794E-4</v>
      </c>
      <c r="DA295" s="63" t="s">
        <v>3372</v>
      </c>
    </row>
    <row r="296" spans="1:105" ht="12" customHeight="1" x14ac:dyDescent="0.25">
      <c r="A296" s="121" t="s">
        <v>55</v>
      </c>
      <c r="B296" s="122"/>
      <c r="C296" s="122">
        <v>4.0850557943730638E-2</v>
      </c>
      <c r="D296" s="122">
        <v>4.7037018028714045E-2</v>
      </c>
      <c r="E296" s="122">
        <v>5.7515221057197786E-2</v>
      </c>
      <c r="F296" s="122">
        <v>4.575552850166039E-2</v>
      </c>
      <c r="G296" s="122">
        <v>5.6347513973253251E-2</v>
      </c>
      <c r="H296" s="122">
        <v>7.7692925572553792E-2</v>
      </c>
      <c r="I296" s="122">
        <v>6.9597902639615308E-2</v>
      </c>
      <c r="J296" s="122">
        <v>6.030991370507905E-2</v>
      </c>
      <c r="K296" s="122">
        <v>7.53335934027866E-2</v>
      </c>
      <c r="L296" s="122">
        <v>7.0973019905333043E-2</v>
      </c>
      <c r="M296" s="122">
        <v>9.3157327296451625E-2</v>
      </c>
      <c r="N296" s="122">
        <v>7.1300039928979819E-2</v>
      </c>
      <c r="O296" s="122">
        <v>5.7010724861494534E-2</v>
      </c>
      <c r="P296" s="122">
        <v>3.7956955935903439E-2</v>
      </c>
      <c r="Q296" s="122">
        <v>5.5313329834722466E-2</v>
      </c>
      <c r="R296" s="122">
        <v>4.7735844202362522E-2</v>
      </c>
      <c r="S296" s="122">
        <v>4.1582094104032373E-2</v>
      </c>
      <c r="T296" s="122">
        <v>5.5632108973429267E-2</v>
      </c>
      <c r="U296" s="122">
        <v>5.6554993362902338E-2</v>
      </c>
      <c r="V296" s="122">
        <v>4.3135301499825404E-2</v>
      </c>
      <c r="W296" s="122">
        <v>4.4922093663441229E-2</v>
      </c>
      <c r="X296" s="122">
        <v>3.5785649371111186E-2</v>
      </c>
      <c r="Y296" s="122">
        <v>3.8793602154308389E-2</v>
      </c>
      <c r="DA296" s="130" t="s">
        <v>3373</v>
      </c>
    </row>
    <row r="297" spans="1:105" ht="12" customHeight="1" x14ac:dyDescent="0.25">
      <c r="A297" s="97" t="s">
        <v>128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X297" s="98">
        <v>0</v>
      </c>
      <c r="Y297" s="98">
        <v>0</v>
      </c>
      <c r="DA297" s="63" t="s">
        <v>3374</v>
      </c>
    </row>
    <row r="298" spans="1:105" ht="12" customHeight="1" x14ac:dyDescent="0.25">
      <c r="A298" s="97" t="s">
        <v>127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X298" s="98">
        <v>0</v>
      </c>
      <c r="Y298" s="98">
        <v>0</v>
      </c>
      <c r="DA298" s="63" t="s">
        <v>3375</v>
      </c>
    </row>
    <row r="299" spans="1:105" ht="12" customHeight="1" x14ac:dyDescent="0.25">
      <c r="A299" s="100" t="s">
        <v>198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X299" s="101">
        <v>0</v>
      </c>
      <c r="Y299" s="101">
        <v>0</v>
      </c>
      <c r="DA299" s="131" t="s">
        <v>3376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X300" s="104">
        <v>0</v>
      </c>
      <c r="Y300" s="104">
        <v>0</v>
      </c>
      <c r="DA300" s="132" t="s">
        <v>3377</v>
      </c>
    </row>
    <row r="301" spans="1:105" ht="12" customHeight="1" x14ac:dyDescent="0.25">
      <c r="A301" s="106" t="s">
        <v>122</v>
      </c>
      <c r="B301" s="101"/>
      <c r="C301" s="101">
        <v>3.973821855042118E-2</v>
      </c>
      <c r="D301" s="101">
        <v>4.6412999629783173E-2</v>
      </c>
      <c r="E301" s="101">
        <v>5.5494006636150173E-2</v>
      </c>
      <c r="F301" s="101">
        <v>4.5624932934700643E-2</v>
      </c>
      <c r="G301" s="101">
        <v>5.5939226670438463E-2</v>
      </c>
      <c r="H301" s="101">
        <v>7.5843208280167843E-2</v>
      </c>
      <c r="I301" s="101">
        <v>6.3744044554582824E-2</v>
      </c>
      <c r="J301" s="101">
        <v>5.4710908803054445E-2</v>
      </c>
      <c r="K301" s="101">
        <v>5.8686771146424829E-2</v>
      </c>
      <c r="L301" s="101">
        <v>6.3991664341183446E-2</v>
      </c>
      <c r="M301" s="101">
        <v>8.466729537083427E-2</v>
      </c>
      <c r="N301" s="101">
        <v>6.824658813051665E-2</v>
      </c>
      <c r="O301" s="101">
        <v>5.0451510454210424E-2</v>
      </c>
      <c r="P301" s="101">
        <v>3.2006611192057353E-2</v>
      </c>
      <c r="Q301" s="101">
        <v>4.3921609224016285E-2</v>
      </c>
      <c r="R301" s="101">
        <v>3.9239714212656381E-2</v>
      </c>
      <c r="S301" s="101">
        <v>3.3065782111155489E-2</v>
      </c>
      <c r="T301" s="101">
        <v>4.8869323845058793E-2</v>
      </c>
      <c r="U301" s="101">
        <v>5.0820307184416949E-2</v>
      </c>
      <c r="V301" s="101">
        <v>3.8518935512349382E-2</v>
      </c>
      <c r="W301" s="101">
        <v>3.7387211302114379E-2</v>
      </c>
      <c r="X301" s="101">
        <v>5.9080954640508788E-3</v>
      </c>
      <c r="Y301" s="101">
        <v>2.8596024572242827E-2</v>
      </c>
      <c r="DA301" s="131" t="s">
        <v>3378</v>
      </c>
    </row>
    <row r="302" spans="1:105" ht="12" customHeight="1" x14ac:dyDescent="0.25">
      <c r="A302" s="107" t="s">
        <v>121</v>
      </c>
      <c r="B302" s="104"/>
      <c r="C302" s="104">
        <v>1.112339393309459E-3</v>
      </c>
      <c r="D302" s="104">
        <v>6.240183989308706E-4</v>
      </c>
      <c r="E302" s="104">
        <v>2.0212144210476125E-3</v>
      </c>
      <c r="F302" s="104">
        <v>1.3059556695974869E-4</v>
      </c>
      <c r="G302" s="104">
        <v>4.0828730281478444E-4</v>
      </c>
      <c r="H302" s="104">
        <v>1.8497172923859556E-3</v>
      </c>
      <c r="I302" s="104">
        <v>5.8538580850324784E-3</v>
      </c>
      <c r="J302" s="104">
        <v>5.5990049020246038E-3</v>
      </c>
      <c r="K302" s="104">
        <v>1.6646822256361771E-2</v>
      </c>
      <c r="L302" s="104">
        <v>6.9813555641496019E-3</v>
      </c>
      <c r="M302" s="104">
        <v>8.4900319256173556E-3</v>
      </c>
      <c r="N302" s="104">
        <v>3.0534517984631623E-3</v>
      </c>
      <c r="O302" s="104">
        <v>6.5592144072841082E-3</v>
      </c>
      <c r="P302" s="104">
        <v>5.9503447438460817E-3</v>
      </c>
      <c r="Q302" s="104">
        <v>1.1391720610706183E-2</v>
      </c>
      <c r="R302" s="104">
        <v>8.4961299897061415E-3</v>
      </c>
      <c r="S302" s="104">
        <v>8.5163119928768835E-3</v>
      </c>
      <c r="T302" s="104">
        <v>6.7627851283704743E-3</v>
      </c>
      <c r="U302" s="104">
        <v>5.7346861784853889E-3</v>
      </c>
      <c r="V302" s="104">
        <v>4.6163659874760218E-3</v>
      </c>
      <c r="W302" s="104">
        <v>7.5348823613268527E-3</v>
      </c>
      <c r="X302" s="104">
        <v>2.987755390706031E-2</v>
      </c>
      <c r="Y302" s="104">
        <v>1.0197577582065563E-2</v>
      </c>
      <c r="DA302" s="132" t="s">
        <v>3379</v>
      </c>
    </row>
    <row r="303" spans="1:105" ht="12" customHeight="1" x14ac:dyDescent="0.25">
      <c r="A303" s="108" t="s">
        <v>53</v>
      </c>
      <c r="B303" s="98"/>
      <c r="C303" s="98">
        <v>5.6382748781219269E-4</v>
      </c>
      <c r="D303" s="98">
        <v>3.223624334557706E-4</v>
      </c>
      <c r="E303" s="98">
        <v>1.0589674560794427E-3</v>
      </c>
      <c r="F303" s="98">
        <v>6.4692582852756236E-5</v>
      </c>
      <c r="G303" s="98">
        <v>2.0575893704452854E-4</v>
      </c>
      <c r="H303" s="98">
        <v>9.4298923669367245E-4</v>
      </c>
      <c r="I303" s="98">
        <v>3.1279083025959002E-3</v>
      </c>
      <c r="J303" s="98">
        <v>2.7680038391408235E-3</v>
      </c>
      <c r="K303" s="98">
        <v>8.440254976426427E-3</v>
      </c>
      <c r="L303" s="98">
        <v>3.5516643204499816E-3</v>
      </c>
      <c r="M303" s="98">
        <v>4.1710148123125261E-3</v>
      </c>
      <c r="N303" s="98">
        <v>1.499770001140934E-3</v>
      </c>
      <c r="O303" s="98">
        <v>2.7350522769773889E-3</v>
      </c>
      <c r="P303" s="98">
        <v>2.3090778891522016E-3</v>
      </c>
      <c r="Q303" s="98">
        <v>4.7056962442972297E-3</v>
      </c>
      <c r="R303" s="98">
        <v>4.1374952820653742E-3</v>
      </c>
      <c r="S303" s="98">
        <v>4.3371537557991531E-3</v>
      </c>
      <c r="T303" s="98">
        <v>3.1591827456021607E-3</v>
      </c>
      <c r="U303" s="98">
        <v>2.6713532681271733E-3</v>
      </c>
      <c r="V303" s="98">
        <v>1.5531571143794234E-3</v>
      </c>
      <c r="W303" s="98">
        <v>2.2454023196329803E-3</v>
      </c>
      <c r="X303" s="98">
        <v>1.1890039173626004E-2</v>
      </c>
      <c r="Y303" s="98">
        <v>4.4380784573450271E-3</v>
      </c>
      <c r="DA303" s="63" t="s">
        <v>3380</v>
      </c>
    </row>
    <row r="304" spans="1:105" ht="12" customHeight="1" x14ac:dyDescent="0.25">
      <c r="A304" s="108" t="s">
        <v>52</v>
      </c>
      <c r="B304" s="98"/>
      <c r="C304" s="98">
        <v>5.4851190549726626E-4</v>
      </c>
      <c r="D304" s="98">
        <v>3.016559654751E-4</v>
      </c>
      <c r="E304" s="98">
        <v>9.6224696496816965E-4</v>
      </c>
      <c r="F304" s="98">
        <v>6.5902984106992437E-5</v>
      </c>
      <c r="G304" s="98">
        <v>2.025283657702559E-4</v>
      </c>
      <c r="H304" s="98">
        <v>9.0672805569228312E-4</v>
      </c>
      <c r="I304" s="98">
        <v>2.7259497824365783E-3</v>
      </c>
      <c r="J304" s="98">
        <v>2.8310010628837799E-3</v>
      </c>
      <c r="K304" s="98">
        <v>8.2065672799353454E-3</v>
      </c>
      <c r="L304" s="98">
        <v>3.4296912436996207E-3</v>
      </c>
      <c r="M304" s="98">
        <v>4.3190171133048296E-3</v>
      </c>
      <c r="N304" s="98">
        <v>1.5536817973222283E-3</v>
      </c>
      <c r="O304" s="98">
        <v>3.8241621303067197E-3</v>
      </c>
      <c r="P304" s="98">
        <v>3.6412668546938797E-3</v>
      </c>
      <c r="Q304" s="98">
        <v>6.6860243664089531E-3</v>
      </c>
      <c r="R304" s="98">
        <v>4.3586347076407682E-3</v>
      </c>
      <c r="S304" s="98">
        <v>4.1791582370777312E-3</v>
      </c>
      <c r="T304" s="98">
        <v>3.6036023827683132E-3</v>
      </c>
      <c r="U304" s="98">
        <v>3.0633329103582161E-3</v>
      </c>
      <c r="V304" s="98">
        <v>3.0632088730965985E-3</v>
      </c>
      <c r="W304" s="98">
        <v>5.2894800416938724E-3</v>
      </c>
      <c r="X304" s="98">
        <v>1.7987514733434306E-2</v>
      </c>
      <c r="Y304" s="98">
        <v>5.7594991247205364E-3</v>
      </c>
      <c r="DA304" s="63" t="s">
        <v>3381</v>
      </c>
    </row>
    <row r="305" spans="1:105" ht="12" customHeight="1" x14ac:dyDescent="0.25">
      <c r="A305" s="121" t="s">
        <v>54</v>
      </c>
      <c r="B305" s="122"/>
      <c r="C305" s="122">
        <v>6.967601516311225E-3</v>
      </c>
      <c r="D305" s="122">
        <v>7.8056687028182983E-3</v>
      </c>
      <c r="E305" s="122">
        <v>1.030992076975534E-2</v>
      </c>
      <c r="F305" s="122">
        <v>7.8640532689931604E-3</v>
      </c>
      <c r="G305" s="122">
        <v>9.7022040949760399E-3</v>
      </c>
      <c r="H305" s="122">
        <v>1.2552037389284915E-2</v>
      </c>
      <c r="I305" s="122">
        <v>1.102454520149509E-2</v>
      </c>
      <c r="J305" s="122">
        <v>8.8289328808147244E-3</v>
      </c>
      <c r="K305" s="122">
        <v>1.1259102576504228E-2</v>
      </c>
      <c r="L305" s="122">
        <v>1.0448567039548119E-2</v>
      </c>
      <c r="M305" s="122">
        <v>1.3243813409427086E-2</v>
      </c>
      <c r="N305" s="122">
        <v>1.0101067729417702E-2</v>
      </c>
      <c r="O305" s="122">
        <v>8.3864083167945105E-3</v>
      </c>
      <c r="P305" s="122">
        <v>5.6850207355541998E-3</v>
      </c>
      <c r="Q305" s="122">
        <v>8.9019624520918772E-3</v>
      </c>
      <c r="R305" s="122">
        <v>7.5644262666362747E-3</v>
      </c>
      <c r="S305" s="122">
        <v>6.5690168458530148E-3</v>
      </c>
      <c r="T305" s="122">
        <v>8.722115836863097E-3</v>
      </c>
      <c r="U305" s="122">
        <v>8.8650244074794694E-3</v>
      </c>
      <c r="V305" s="122">
        <v>8.2504705269489387E-3</v>
      </c>
      <c r="W305" s="122">
        <v>9.3231828382006141E-3</v>
      </c>
      <c r="X305" s="122">
        <v>7.3785750723182964E-3</v>
      </c>
      <c r="Y305" s="122">
        <v>7.8126573666609245E-3</v>
      </c>
      <c r="DA305" s="130" t="s">
        <v>3382</v>
      </c>
    </row>
    <row r="306" spans="1:105" ht="12" customHeight="1" x14ac:dyDescent="0.25">
      <c r="A306" s="97" t="s">
        <v>50</v>
      </c>
      <c r="B306" s="98"/>
      <c r="C306" s="98">
        <v>4.1006963991444266E-4</v>
      </c>
      <c r="D306" s="98">
        <v>5.0186380058218579E-4</v>
      </c>
      <c r="E306" s="98">
        <v>6.2855016796810412E-4</v>
      </c>
      <c r="F306" s="98">
        <v>5.5594167806573334E-4</v>
      </c>
      <c r="G306" s="98">
        <v>6.4914377551029783E-4</v>
      </c>
      <c r="H306" s="98">
        <v>1.0308749250247016E-3</v>
      </c>
      <c r="I306" s="98">
        <v>1.1538840459912457E-3</v>
      </c>
      <c r="J306" s="98">
        <v>8.8913342995313664E-4</v>
      </c>
      <c r="K306" s="98">
        <v>1.1430384455652766E-3</v>
      </c>
      <c r="L306" s="98">
        <v>9.10467021895063E-4</v>
      </c>
      <c r="M306" s="98">
        <v>1.2128127436781108E-3</v>
      </c>
      <c r="N306" s="98">
        <v>9.1702974225449407E-4</v>
      </c>
      <c r="O306" s="98">
        <v>7.5696963636865473E-4</v>
      </c>
      <c r="P306" s="98">
        <v>6.2667827667554823E-4</v>
      </c>
      <c r="Q306" s="98">
        <v>8.5549981043181868E-4</v>
      </c>
      <c r="R306" s="98">
        <v>8.1155707081441441E-4</v>
      </c>
      <c r="S306" s="98">
        <v>6.6395410757098773E-4</v>
      </c>
      <c r="T306" s="98">
        <v>7.5732989283277543E-4</v>
      </c>
      <c r="U306" s="98">
        <v>8.9366435629447956E-4</v>
      </c>
      <c r="V306" s="98">
        <v>6.9812700758847411E-4</v>
      </c>
      <c r="W306" s="98">
        <v>8.4240486476080294E-4</v>
      </c>
      <c r="X306" s="98">
        <v>1.0107546898418249E-3</v>
      </c>
      <c r="Y306" s="98">
        <v>9.6318605972723259E-4</v>
      </c>
      <c r="DA306" s="63" t="s">
        <v>3383</v>
      </c>
    </row>
    <row r="307" spans="1:105" ht="12" customHeight="1" x14ac:dyDescent="0.25">
      <c r="A307" s="109" t="s">
        <v>120</v>
      </c>
      <c r="B307" s="33"/>
      <c r="C307" s="33">
        <v>6.5575318763967825E-3</v>
      </c>
      <c r="D307" s="33">
        <v>7.3038049022361128E-3</v>
      </c>
      <c r="E307" s="33">
        <v>9.6813706017872345E-3</v>
      </c>
      <c r="F307" s="33">
        <v>7.3081115909274267E-3</v>
      </c>
      <c r="G307" s="33">
        <v>9.053060319465742E-3</v>
      </c>
      <c r="H307" s="33">
        <v>1.1521162464260213E-2</v>
      </c>
      <c r="I307" s="33">
        <v>9.8706611555038435E-3</v>
      </c>
      <c r="J307" s="33">
        <v>7.9397994508615885E-3</v>
      </c>
      <c r="K307" s="33">
        <v>1.0116064130938952E-2</v>
      </c>
      <c r="L307" s="33">
        <v>9.5381000176530551E-3</v>
      </c>
      <c r="M307" s="33">
        <v>1.2031000665748975E-2</v>
      </c>
      <c r="N307" s="33">
        <v>9.1840379871632079E-3</v>
      </c>
      <c r="O307" s="33">
        <v>7.6294386804258551E-3</v>
      </c>
      <c r="P307" s="33">
        <v>5.0583424588786516E-3</v>
      </c>
      <c r="Q307" s="33">
        <v>8.0464626416600592E-3</v>
      </c>
      <c r="R307" s="33">
        <v>6.7528691958218603E-3</v>
      </c>
      <c r="S307" s="33">
        <v>5.9050627382820266E-3</v>
      </c>
      <c r="T307" s="33">
        <v>7.9647859440303212E-3</v>
      </c>
      <c r="U307" s="33">
        <v>7.9713600511849905E-3</v>
      </c>
      <c r="V307" s="33">
        <v>7.5523435193604648E-3</v>
      </c>
      <c r="W307" s="33">
        <v>8.4807779734398115E-3</v>
      </c>
      <c r="X307" s="33">
        <v>6.3678203824764712E-3</v>
      </c>
      <c r="Y307" s="33">
        <v>6.8494713069336922E-3</v>
      </c>
      <c r="DA307" s="60" t="s">
        <v>3384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0.26239608240013429</v>
      </c>
      <c r="D309" s="117">
        <f t="shared" si="136"/>
        <v>0.30720157661053715</v>
      </c>
      <c r="E309" s="117">
        <f t="shared" si="136"/>
        <v>0.36770308748735925</v>
      </c>
      <c r="F309" s="117">
        <f t="shared" si="136"/>
        <v>0.27093058910701945</v>
      </c>
      <c r="G309" s="117">
        <f t="shared" si="136"/>
        <v>0.30409925663633158</v>
      </c>
      <c r="H309" s="117">
        <f t="shared" si="136"/>
        <v>0.39526737934189493</v>
      </c>
      <c r="I309" s="117">
        <f t="shared" si="136"/>
        <v>0.36525218987064306</v>
      </c>
      <c r="J309" s="117">
        <f t="shared" si="136"/>
        <v>0.32415997962935783</v>
      </c>
      <c r="K309" s="117">
        <f t="shared" si="136"/>
        <v>0.35077281006272049</v>
      </c>
      <c r="L309" s="117">
        <f t="shared" si="136"/>
        <v>0.32157842992609337</v>
      </c>
      <c r="M309" s="117">
        <f t="shared" si="136"/>
        <v>0.46163892605830797</v>
      </c>
      <c r="N309" s="117">
        <f t="shared" si="136"/>
        <v>0.34493331911809849</v>
      </c>
      <c r="O309" s="117">
        <f t="shared" si="136"/>
        <v>0.26106608408354237</v>
      </c>
      <c r="P309" s="117">
        <f t="shared" si="136"/>
        <v>0.17737077118262543</v>
      </c>
      <c r="Q309" s="117">
        <f t="shared" si="136"/>
        <v>0.24734626042693544</v>
      </c>
      <c r="R309" s="117">
        <f t="shared" ref="R309:V309" si="137">R310+R313+R315+R324</f>
        <v>0.19768978270018064</v>
      </c>
      <c r="S309" s="117">
        <f t="shared" si="137"/>
        <v>0.17006840520290301</v>
      </c>
      <c r="T309" s="117">
        <f t="shared" si="137"/>
        <v>0.2309652402982442</v>
      </c>
      <c r="U309" s="117">
        <f t="shared" si="137"/>
        <v>0.23297201180746765</v>
      </c>
      <c r="V309" s="117">
        <f t="shared" si="137"/>
        <v>0.20518670010375459</v>
      </c>
      <c r="W309" s="117">
        <f t="shared" ref="W309:Y309" si="138">W310+W313+W315+W324</f>
        <v>0.22796547495066583</v>
      </c>
      <c r="X309" s="117">
        <f t="shared" si="138"/>
        <v>0.15947088264009979</v>
      </c>
      <c r="Y309" s="117">
        <f t="shared" si="138"/>
        <v>0.14122211178889338</v>
      </c>
      <c r="DA309" s="129" t="s">
        <v>3535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0.22925144682036996</v>
      </c>
      <c r="D310" s="122">
        <f t="shared" si="139"/>
        <v>0.26944120417110218</v>
      </c>
      <c r="E310" s="122">
        <f t="shared" si="139"/>
        <v>0.32030527915448398</v>
      </c>
      <c r="F310" s="122">
        <f t="shared" si="139"/>
        <v>0.23391514277299691</v>
      </c>
      <c r="G310" s="122">
        <f t="shared" si="139"/>
        <v>0.25724454730540169</v>
      </c>
      <c r="H310" s="122">
        <f t="shared" si="139"/>
        <v>0.32823719274032565</v>
      </c>
      <c r="I310" s="122">
        <f t="shared" si="139"/>
        <v>0.30747224473995877</v>
      </c>
      <c r="J310" s="122">
        <f t="shared" si="139"/>
        <v>0.27432721151935913</v>
      </c>
      <c r="K310" s="122">
        <f t="shared" si="139"/>
        <v>0.28786958874475477</v>
      </c>
      <c r="L310" s="122">
        <f t="shared" si="139"/>
        <v>0.26217368771392452</v>
      </c>
      <c r="M310" s="122">
        <f t="shared" si="139"/>
        <v>0.38564022151728816</v>
      </c>
      <c r="N310" s="122">
        <f t="shared" si="139"/>
        <v>0.28544548015060883</v>
      </c>
      <c r="O310" s="122">
        <f t="shared" si="139"/>
        <v>0.21088162507698635</v>
      </c>
      <c r="P310" s="122">
        <f t="shared" si="139"/>
        <v>0.1437258559214018</v>
      </c>
      <c r="Q310" s="122">
        <f t="shared" si="139"/>
        <v>0.19715931524035546</v>
      </c>
      <c r="R310" s="122">
        <f t="shared" ref="R310:V310" si="140">SUM(R311:R312)</f>
        <v>0.15399083369905192</v>
      </c>
      <c r="S310" s="122">
        <f t="shared" si="140"/>
        <v>0.13153782802465597</v>
      </c>
      <c r="T310" s="122">
        <f t="shared" si="140"/>
        <v>0.18013941268046624</v>
      </c>
      <c r="U310" s="122">
        <f t="shared" si="140"/>
        <v>0.17689728758748199</v>
      </c>
      <c r="V310" s="122">
        <f t="shared" si="140"/>
        <v>0.15756938367955942</v>
      </c>
      <c r="W310" s="122">
        <f t="shared" ref="W310:Y310" si="141">SUM(W311:W312)</f>
        <v>0.17909984227831269</v>
      </c>
      <c r="X310" s="122">
        <f t="shared" si="141"/>
        <v>0.11718850649487186</v>
      </c>
      <c r="Y310" s="122">
        <f t="shared" si="141"/>
        <v>9.795582877446922E-2</v>
      </c>
      <c r="DA310" s="130" t="s">
        <v>3536</v>
      </c>
    </row>
    <row r="311" spans="1:105" ht="12" customHeight="1" x14ac:dyDescent="0.25">
      <c r="A311" s="97" t="s">
        <v>198</v>
      </c>
      <c r="B311" s="98"/>
      <c r="C311" s="98">
        <v>0.2281579864480853</v>
      </c>
      <c r="D311" s="98">
        <v>0.26818749610680559</v>
      </c>
      <c r="E311" s="98">
        <v>0.31884088248991371</v>
      </c>
      <c r="F311" s="98">
        <v>0.23284673350432075</v>
      </c>
      <c r="G311" s="98">
        <v>0.25608851291775536</v>
      </c>
      <c r="H311" s="98">
        <v>0.32679520599903389</v>
      </c>
      <c r="I311" s="98">
        <v>0.30614018346358435</v>
      </c>
      <c r="J311" s="98">
        <v>0.27314220774623865</v>
      </c>
      <c r="K311" s="98">
        <v>0.28664201294820268</v>
      </c>
      <c r="L311" s="98">
        <v>0.26107078579509851</v>
      </c>
      <c r="M311" s="98">
        <v>0.38403998834183439</v>
      </c>
      <c r="N311" s="98">
        <v>0.28427155022285994</v>
      </c>
      <c r="O311" s="98">
        <v>0.21002219855603146</v>
      </c>
      <c r="P311" s="98">
        <v>0.14314418943554572</v>
      </c>
      <c r="Q311" s="98">
        <v>0.19636813765245981</v>
      </c>
      <c r="R311" s="98">
        <v>0.15337591277565005</v>
      </c>
      <c r="S311" s="98">
        <v>0.13101605856876516</v>
      </c>
      <c r="T311" s="98">
        <v>0.17942691912497927</v>
      </c>
      <c r="U311" s="98">
        <v>0.17619579794234352</v>
      </c>
      <c r="V311" s="98">
        <v>0.15697224944864402</v>
      </c>
      <c r="W311" s="98">
        <v>0.1784172327418585</v>
      </c>
      <c r="X311" s="98">
        <v>0.11675860912482118</v>
      </c>
      <c r="Y311" s="98">
        <v>9.7598860997118606E-2</v>
      </c>
      <c r="DA311" s="63" t="s">
        <v>3537</v>
      </c>
    </row>
    <row r="312" spans="1:105" ht="12" customHeight="1" x14ac:dyDescent="0.25">
      <c r="A312" s="97" t="s">
        <v>53</v>
      </c>
      <c r="B312" s="98"/>
      <c r="C312" s="98">
        <v>1.0934603722846572E-3</v>
      </c>
      <c r="D312" s="98">
        <v>1.2537080642965801E-3</v>
      </c>
      <c r="E312" s="98">
        <v>1.4643966645702436E-3</v>
      </c>
      <c r="F312" s="98">
        <v>1.0684092686761544E-3</v>
      </c>
      <c r="G312" s="98">
        <v>1.1560343876463467E-3</v>
      </c>
      <c r="H312" s="98">
        <v>1.4419867412917562E-3</v>
      </c>
      <c r="I312" s="98">
        <v>1.3320612763744371E-3</v>
      </c>
      <c r="J312" s="98">
        <v>1.1850037731204659E-3</v>
      </c>
      <c r="K312" s="98">
        <v>1.2275757965520575E-3</v>
      </c>
      <c r="L312" s="98">
        <v>1.1029019188260091E-3</v>
      </c>
      <c r="M312" s="98">
        <v>1.6002331754537843E-3</v>
      </c>
      <c r="N312" s="98">
        <v>1.1739299277488682E-3</v>
      </c>
      <c r="O312" s="98">
        <v>8.5942652095487998E-4</v>
      </c>
      <c r="P312" s="98">
        <v>5.816664858560739E-4</v>
      </c>
      <c r="Q312" s="98">
        <v>7.9117758789565209E-4</v>
      </c>
      <c r="R312" s="98">
        <v>6.1492092340187604E-4</v>
      </c>
      <c r="S312" s="98">
        <v>5.2176945589080465E-4</v>
      </c>
      <c r="T312" s="98">
        <v>7.1249355548696981E-4</v>
      </c>
      <c r="U312" s="98">
        <v>7.0148964513848226E-4</v>
      </c>
      <c r="V312" s="98">
        <v>5.9713423091539534E-4</v>
      </c>
      <c r="W312" s="98">
        <v>6.826095364541897E-4</v>
      </c>
      <c r="X312" s="98">
        <v>4.2989737005068703E-4</v>
      </c>
      <c r="Y312" s="98">
        <v>3.569677773506098E-4</v>
      </c>
      <c r="DA312" s="63" t="s">
        <v>3538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2.7067123358428115E-4</v>
      </c>
      <c r="D313" s="122">
        <f t="shared" si="142"/>
        <v>1.299170773291904E-4</v>
      </c>
      <c r="E313" s="122">
        <f t="shared" si="142"/>
        <v>5.2790040445598193E-4</v>
      </c>
      <c r="F313" s="122">
        <f t="shared" si="142"/>
        <v>1.638070347030413E-4</v>
      </c>
      <c r="G313" s="122">
        <f t="shared" si="142"/>
        <v>1.3314324546122203E-3</v>
      </c>
      <c r="H313" s="122">
        <f t="shared" si="142"/>
        <v>4.5993858115305755E-3</v>
      </c>
      <c r="I313" s="122">
        <f t="shared" si="142"/>
        <v>1.3330780753684531E-3</v>
      </c>
      <c r="J313" s="122">
        <f t="shared" si="142"/>
        <v>1.2060071565877541E-3</v>
      </c>
      <c r="K313" s="122">
        <f t="shared" si="142"/>
        <v>3.5254038968878345E-4</v>
      </c>
      <c r="L313" s="122">
        <f t="shared" si="142"/>
        <v>1.7761148035513191E-3</v>
      </c>
      <c r="M313" s="122">
        <f t="shared" si="142"/>
        <v>3.9021282220827404E-4</v>
      </c>
      <c r="N313" s="122">
        <f t="shared" si="142"/>
        <v>1.6888291087837155E-3</v>
      </c>
      <c r="O313" s="122">
        <f t="shared" si="142"/>
        <v>2.3579855026035811E-3</v>
      </c>
      <c r="P313" s="122">
        <f t="shared" si="142"/>
        <v>9.3131889006079535E-4</v>
      </c>
      <c r="Q313" s="122">
        <f t="shared" si="142"/>
        <v>9.2906140922574738E-4</v>
      </c>
      <c r="R313" s="122">
        <f t="shared" si="142"/>
        <v>1.2208000554198189E-3</v>
      </c>
      <c r="S313" s="122">
        <f t="shared" si="142"/>
        <v>1.0341622537568802E-3</v>
      </c>
      <c r="T313" s="122">
        <f t="shared" si="142"/>
        <v>6.251062443547999E-4</v>
      </c>
      <c r="U313" s="122">
        <f t="shared" si="142"/>
        <v>4.6479829988797586E-3</v>
      </c>
      <c r="V313" s="122">
        <f t="shared" si="142"/>
        <v>6.5149108221315708E-3</v>
      </c>
      <c r="W313" s="122">
        <f t="shared" si="142"/>
        <v>4.595629493500967E-3</v>
      </c>
      <c r="X313" s="122">
        <f t="shared" si="142"/>
        <v>3.8700454194707276E-3</v>
      </c>
      <c r="Y313" s="122">
        <f t="shared" si="142"/>
        <v>4.1908432870028049E-3</v>
      </c>
      <c r="DA313" s="130" t="s">
        <v>3539</v>
      </c>
    </row>
    <row r="314" spans="1:105" ht="12" customHeight="1" x14ac:dyDescent="0.25">
      <c r="A314" s="97" t="s">
        <v>53</v>
      </c>
      <c r="B314" s="98"/>
      <c r="C314" s="98">
        <v>2.7067123358428115E-4</v>
      </c>
      <c r="D314" s="98">
        <v>1.299170773291904E-4</v>
      </c>
      <c r="E314" s="98">
        <v>5.2790040445598193E-4</v>
      </c>
      <c r="F314" s="98">
        <v>1.638070347030413E-4</v>
      </c>
      <c r="G314" s="98">
        <v>1.3314324546122203E-3</v>
      </c>
      <c r="H314" s="98">
        <v>4.5993858115305755E-3</v>
      </c>
      <c r="I314" s="98">
        <v>1.3330780753684531E-3</v>
      </c>
      <c r="J314" s="98">
        <v>1.2060071565877541E-3</v>
      </c>
      <c r="K314" s="98">
        <v>3.5254038968878345E-4</v>
      </c>
      <c r="L314" s="98">
        <v>1.7761148035513191E-3</v>
      </c>
      <c r="M314" s="98">
        <v>3.9021282220827404E-4</v>
      </c>
      <c r="N314" s="98">
        <v>1.6888291087837155E-3</v>
      </c>
      <c r="O314" s="98">
        <v>2.3579855026035811E-3</v>
      </c>
      <c r="P314" s="98">
        <v>9.3131889006079535E-4</v>
      </c>
      <c r="Q314" s="98">
        <v>9.2906140922574738E-4</v>
      </c>
      <c r="R314" s="98">
        <v>1.2208000554198189E-3</v>
      </c>
      <c r="S314" s="98">
        <v>1.0341622537568802E-3</v>
      </c>
      <c r="T314" s="98">
        <v>6.251062443547999E-4</v>
      </c>
      <c r="U314" s="98">
        <v>4.6479829988797586E-3</v>
      </c>
      <c r="V314" s="98">
        <v>6.5149108221315708E-3</v>
      </c>
      <c r="W314" s="98">
        <v>4.595629493500967E-3</v>
      </c>
      <c r="X314" s="98">
        <v>3.8700454194707276E-3</v>
      </c>
      <c r="Y314" s="98">
        <v>4.1908432870028049E-3</v>
      </c>
      <c r="DA314" s="63" t="s">
        <v>3540</v>
      </c>
    </row>
    <row r="315" spans="1:105" ht="12" customHeight="1" x14ac:dyDescent="0.25">
      <c r="A315" s="121" t="s">
        <v>55</v>
      </c>
      <c r="B315" s="122"/>
      <c r="C315" s="122">
        <v>2.7596885089336252E-2</v>
      </c>
      <c r="D315" s="122">
        <v>3.1716221552977819E-2</v>
      </c>
      <c r="E315" s="122">
        <v>3.9040298381552825E-2</v>
      </c>
      <c r="F315" s="122">
        <v>3.0882045835235353E-2</v>
      </c>
      <c r="G315" s="122">
        <v>3.8140188169826984E-2</v>
      </c>
      <c r="H315" s="122">
        <v>5.2893533928331467E-2</v>
      </c>
      <c r="I315" s="122">
        <v>4.8095921043514081E-2</v>
      </c>
      <c r="J315" s="122">
        <v>4.192074720882101E-2</v>
      </c>
      <c r="K315" s="122">
        <v>5.3982944585484013E-2</v>
      </c>
      <c r="L315" s="122">
        <v>4.9634835711867407E-2</v>
      </c>
      <c r="M315" s="122">
        <v>6.5453926373396365E-2</v>
      </c>
      <c r="N315" s="122">
        <v>5.0019250971797082E-2</v>
      </c>
      <c r="O315" s="122">
        <v>4.13279303986233E-2</v>
      </c>
      <c r="P315" s="122">
        <v>2.829476307249507E-2</v>
      </c>
      <c r="Q315" s="122">
        <v>4.2245231084739751E-2</v>
      </c>
      <c r="R315" s="122">
        <v>3.6455218605425804E-2</v>
      </c>
      <c r="S315" s="122">
        <v>3.2169708704748959E-2</v>
      </c>
      <c r="T315" s="122">
        <v>4.2973413765756197E-2</v>
      </c>
      <c r="U315" s="122">
        <v>4.398770510864513E-2</v>
      </c>
      <c r="V315" s="122">
        <v>3.4050049138984753E-2</v>
      </c>
      <c r="W315" s="122">
        <v>3.6233900603149655E-2</v>
      </c>
      <c r="X315" s="122">
        <v>3.2095891676231066E-2</v>
      </c>
      <c r="Y315" s="122">
        <v>3.2312206296843685E-2</v>
      </c>
      <c r="DA315" s="130" t="s">
        <v>3541</v>
      </c>
    </row>
    <row r="316" spans="1:105" ht="12" customHeight="1" x14ac:dyDescent="0.25">
      <c r="A316" s="97" t="s">
        <v>128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X316" s="98">
        <v>0</v>
      </c>
      <c r="Y316" s="98">
        <v>0</v>
      </c>
      <c r="DA316" s="63" t="s">
        <v>3542</v>
      </c>
    </row>
    <row r="317" spans="1:105" ht="12" customHeight="1" x14ac:dyDescent="0.25">
      <c r="A317" s="97" t="s">
        <v>127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X317" s="98">
        <v>0</v>
      </c>
      <c r="Y317" s="98">
        <v>0</v>
      </c>
      <c r="DA317" s="63" t="s">
        <v>3543</v>
      </c>
    </row>
    <row r="318" spans="1:105" ht="12" customHeight="1" x14ac:dyDescent="0.25">
      <c r="A318" s="100" t="s">
        <v>198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X318" s="101">
        <v>0</v>
      </c>
      <c r="Y318" s="101">
        <v>0</v>
      </c>
      <c r="DA318" s="131" t="s">
        <v>3544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X319" s="104">
        <v>0</v>
      </c>
      <c r="Y319" s="104">
        <v>0</v>
      </c>
      <c r="DA319" s="132" t="s">
        <v>3545</v>
      </c>
    </row>
    <row r="320" spans="1:105" ht="12" customHeight="1" x14ac:dyDescent="0.25">
      <c r="A320" s="106" t="s">
        <v>122</v>
      </c>
      <c r="B320" s="101"/>
      <c r="C320" s="101">
        <v>2.6669965192165739E-2</v>
      </c>
      <c r="D320" s="101">
        <v>3.1197880076539085E-2</v>
      </c>
      <c r="E320" s="101">
        <v>3.7365031139785045E-2</v>
      </c>
      <c r="F320" s="101">
        <v>3.0772509841402049E-2</v>
      </c>
      <c r="G320" s="101">
        <v>3.7798626683453358E-2</v>
      </c>
      <c r="H320" s="101">
        <v>5.1348370841692158E-2</v>
      </c>
      <c r="I320" s="101">
        <v>4.3247809372084195E-2</v>
      </c>
      <c r="J320" s="101">
        <v>3.7207306788106298E-2</v>
      </c>
      <c r="K320" s="101">
        <v>4.0020658354900776E-2</v>
      </c>
      <c r="L320" s="101">
        <v>4.3775516460775182E-2</v>
      </c>
      <c r="M320" s="101">
        <v>5.8264586630726638E-2</v>
      </c>
      <c r="N320" s="101">
        <v>4.7423404268905317E-2</v>
      </c>
      <c r="O320" s="101">
        <v>3.5575184025790539E-2</v>
      </c>
      <c r="P320" s="101">
        <v>2.2994580295346526E-2</v>
      </c>
      <c r="Q320" s="101">
        <v>3.2118118961295322E-2</v>
      </c>
      <c r="R320" s="101">
        <v>2.9035080726086997E-2</v>
      </c>
      <c r="S320" s="101">
        <v>2.4744834101459404E-2</v>
      </c>
      <c r="T320" s="101">
        <v>3.6979267487555909E-2</v>
      </c>
      <c r="U320" s="101">
        <v>3.8880624546913586E-2</v>
      </c>
      <c r="V320" s="101">
        <v>2.9785819099875946E-2</v>
      </c>
      <c r="W320" s="101">
        <v>2.9191251457557355E-2</v>
      </c>
      <c r="X320" s="101">
        <v>4.6832794288681331E-3</v>
      </c>
      <c r="Y320" s="101">
        <v>2.2985393793605157E-2</v>
      </c>
      <c r="DA320" s="131" t="s">
        <v>3546</v>
      </c>
    </row>
    <row r="321" spans="1:105" ht="12" customHeight="1" x14ac:dyDescent="0.25">
      <c r="A321" s="107" t="s">
        <v>121</v>
      </c>
      <c r="B321" s="104"/>
      <c r="C321" s="104">
        <v>9.269198971705128E-4</v>
      </c>
      <c r="D321" s="104">
        <v>5.1834147643873229E-4</v>
      </c>
      <c r="E321" s="104">
        <v>1.6752672417677823E-3</v>
      </c>
      <c r="F321" s="104">
        <v>1.0953599383330516E-4</v>
      </c>
      <c r="G321" s="104">
        <v>3.4156148637362583E-4</v>
      </c>
      <c r="H321" s="104">
        <v>1.545163086639312E-3</v>
      </c>
      <c r="I321" s="104">
        <v>4.8481116714298843E-3</v>
      </c>
      <c r="J321" s="104">
        <v>4.713440420714715E-3</v>
      </c>
      <c r="K321" s="104">
        <v>1.3962286230583234E-2</v>
      </c>
      <c r="L321" s="104">
        <v>5.8593192510922277E-3</v>
      </c>
      <c r="M321" s="104">
        <v>7.1893397426697238E-3</v>
      </c>
      <c r="N321" s="104">
        <v>2.5958467028917671E-3</v>
      </c>
      <c r="O321" s="104">
        <v>5.7527463728327607E-3</v>
      </c>
      <c r="P321" s="104">
        <v>5.3001827771485431E-3</v>
      </c>
      <c r="Q321" s="104">
        <v>1.0127112123444432E-2</v>
      </c>
      <c r="R321" s="104">
        <v>7.4201378793388104E-3</v>
      </c>
      <c r="S321" s="104">
        <v>7.4248746032895586E-3</v>
      </c>
      <c r="T321" s="104">
        <v>5.9941462782002897E-3</v>
      </c>
      <c r="U321" s="104">
        <v>5.107080561731544E-3</v>
      </c>
      <c r="V321" s="104">
        <v>4.2642300391088047E-3</v>
      </c>
      <c r="W321" s="104">
        <v>7.0426491455922967E-3</v>
      </c>
      <c r="X321" s="104">
        <v>2.7412612247362932E-2</v>
      </c>
      <c r="Y321" s="104">
        <v>9.326812503238531E-3</v>
      </c>
      <c r="DA321" s="132" t="s">
        <v>3547</v>
      </c>
    </row>
    <row r="322" spans="1:105" ht="12" customHeight="1" x14ac:dyDescent="0.25">
      <c r="A322" s="108" t="s">
        <v>53</v>
      </c>
      <c r="B322" s="98"/>
      <c r="C322" s="98">
        <v>3.784079916732466E-4</v>
      </c>
      <c r="D322" s="98">
        <v>2.1668551096363226E-4</v>
      </c>
      <c r="E322" s="98">
        <v>7.130202767996125E-4</v>
      </c>
      <c r="F322" s="98">
        <v>4.3633009726312719E-5</v>
      </c>
      <c r="G322" s="98">
        <v>1.390331206033699E-4</v>
      </c>
      <c r="H322" s="98">
        <v>6.3843503094702892E-4</v>
      </c>
      <c r="I322" s="98">
        <v>2.1221618889933056E-3</v>
      </c>
      <c r="J322" s="98">
        <v>1.8824393578309349E-3</v>
      </c>
      <c r="K322" s="98">
        <v>5.7557189506478893E-3</v>
      </c>
      <c r="L322" s="98">
        <v>2.429628007392607E-3</v>
      </c>
      <c r="M322" s="98">
        <v>2.8703226293648946E-3</v>
      </c>
      <c r="N322" s="98">
        <v>1.042164905569539E-3</v>
      </c>
      <c r="O322" s="98">
        <v>1.9285842425260408E-3</v>
      </c>
      <c r="P322" s="98">
        <v>1.6589159224546632E-3</v>
      </c>
      <c r="Q322" s="98">
        <v>3.4410877570354797E-3</v>
      </c>
      <c r="R322" s="98">
        <v>3.0615031716980418E-3</v>
      </c>
      <c r="S322" s="98">
        <v>3.245716366211827E-3</v>
      </c>
      <c r="T322" s="98">
        <v>2.3905438954319761E-3</v>
      </c>
      <c r="U322" s="98">
        <v>2.0437476513733279E-3</v>
      </c>
      <c r="V322" s="98">
        <v>1.2010211660122064E-3</v>
      </c>
      <c r="W322" s="98">
        <v>1.7531691038984241E-3</v>
      </c>
      <c r="X322" s="98">
        <v>9.4250975139286257E-3</v>
      </c>
      <c r="Y322" s="98">
        <v>3.5673133785179938E-3</v>
      </c>
      <c r="DA322" s="63" t="s">
        <v>3548</v>
      </c>
    </row>
    <row r="323" spans="1:105" ht="12" customHeight="1" x14ac:dyDescent="0.25">
      <c r="A323" s="108" t="s">
        <v>52</v>
      </c>
      <c r="B323" s="98"/>
      <c r="C323" s="98">
        <v>5.4851190549726626E-4</v>
      </c>
      <c r="D323" s="98">
        <v>3.016559654751E-4</v>
      </c>
      <c r="E323" s="98">
        <v>9.6224696496816965E-4</v>
      </c>
      <c r="F323" s="98">
        <v>6.5902984106992437E-5</v>
      </c>
      <c r="G323" s="98">
        <v>2.025283657702559E-4</v>
      </c>
      <c r="H323" s="98">
        <v>9.0672805569228312E-4</v>
      </c>
      <c r="I323" s="98">
        <v>2.7259497824365783E-3</v>
      </c>
      <c r="J323" s="98">
        <v>2.8310010628837799E-3</v>
      </c>
      <c r="K323" s="98">
        <v>8.2065672799353454E-3</v>
      </c>
      <c r="L323" s="98">
        <v>3.4296912436996207E-3</v>
      </c>
      <c r="M323" s="98">
        <v>4.3190171133048296E-3</v>
      </c>
      <c r="N323" s="98">
        <v>1.5536817973222283E-3</v>
      </c>
      <c r="O323" s="98">
        <v>3.8241621303067197E-3</v>
      </c>
      <c r="P323" s="98">
        <v>3.6412668546938797E-3</v>
      </c>
      <c r="Q323" s="98">
        <v>6.6860243664089531E-3</v>
      </c>
      <c r="R323" s="98">
        <v>4.3586347076407682E-3</v>
      </c>
      <c r="S323" s="98">
        <v>4.1791582370777312E-3</v>
      </c>
      <c r="T323" s="98">
        <v>3.6036023827683132E-3</v>
      </c>
      <c r="U323" s="98">
        <v>3.0633329103582161E-3</v>
      </c>
      <c r="V323" s="98">
        <v>3.0632088730965985E-3</v>
      </c>
      <c r="W323" s="98">
        <v>5.2894800416938724E-3</v>
      </c>
      <c r="X323" s="98">
        <v>1.7987514733434306E-2</v>
      </c>
      <c r="Y323" s="98">
        <v>5.7594991247205364E-3</v>
      </c>
      <c r="DA323" s="63" t="s">
        <v>3549</v>
      </c>
    </row>
    <row r="324" spans="1:105" ht="12" customHeight="1" x14ac:dyDescent="0.25">
      <c r="A324" s="121" t="s">
        <v>54</v>
      </c>
      <c r="B324" s="122"/>
      <c r="C324" s="122">
        <v>5.2770792568437759E-3</v>
      </c>
      <c r="D324" s="122">
        <v>5.9142338091279683E-3</v>
      </c>
      <c r="E324" s="122">
        <v>7.8296095468664371E-3</v>
      </c>
      <c r="F324" s="122">
        <v>5.9695934640841596E-3</v>
      </c>
      <c r="G324" s="122">
        <v>7.3830887064906623E-3</v>
      </c>
      <c r="H324" s="122">
        <v>9.5372668617072307E-3</v>
      </c>
      <c r="I324" s="122">
        <v>8.3509460118017416E-3</v>
      </c>
      <c r="J324" s="122">
        <v>6.7060137445899282E-3</v>
      </c>
      <c r="K324" s="122">
        <v>8.5677363427928907E-3</v>
      </c>
      <c r="L324" s="122">
        <v>7.9937916967501507E-3</v>
      </c>
      <c r="M324" s="122">
        <v>1.0154565345415227E-2</v>
      </c>
      <c r="N324" s="122">
        <v>7.779758886908867E-3</v>
      </c>
      <c r="O324" s="122">
        <v>6.4985431053291645E-3</v>
      </c>
      <c r="P324" s="122">
        <v>4.4188332986677663E-3</v>
      </c>
      <c r="Q324" s="122">
        <v>7.0126526926145034E-3</v>
      </c>
      <c r="R324" s="122">
        <v>6.0229303402830805E-3</v>
      </c>
      <c r="S324" s="122">
        <v>5.326706219741178E-3</v>
      </c>
      <c r="T324" s="122">
        <v>7.2273076076669685E-3</v>
      </c>
      <c r="U324" s="122">
        <v>7.439036112460766E-3</v>
      </c>
      <c r="V324" s="122">
        <v>7.0523564630788722E-3</v>
      </c>
      <c r="W324" s="122">
        <v>8.0361025757024942E-3</v>
      </c>
      <c r="X324" s="122">
        <v>6.3164390495261437E-3</v>
      </c>
      <c r="Y324" s="122">
        <v>6.7632334305776573E-3</v>
      </c>
      <c r="DA324" s="130" t="s">
        <v>3550</v>
      </c>
    </row>
    <row r="325" spans="1:105" ht="12" customHeight="1" x14ac:dyDescent="0.25">
      <c r="A325" s="97" t="s">
        <v>50</v>
      </c>
      <c r="B325" s="98"/>
      <c r="C325" s="98">
        <v>2.5037956071796025E-4</v>
      </c>
      <c r="D325" s="98">
        <v>3.0649052431481392E-4</v>
      </c>
      <c r="E325" s="98">
        <v>3.8393795014946192E-4</v>
      </c>
      <c r="F325" s="98">
        <v>3.3965673090469227E-4</v>
      </c>
      <c r="G325" s="98">
        <v>3.966813424378074E-4</v>
      </c>
      <c r="H325" s="98">
        <v>6.3008149764254913E-4</v>
      </c>
      <c r="I325" s="98">
        <v>7.0541190143163558E-4</v>
      </c>
      <c r="J325" s="98">
        <v>5.436725581036844E-4</v>
      </c>
      <c r="K325" s="98">
        <v>6.9907081570481325E-4</v>
      </c>
      <c r="L325" s="98">
        <v>5.5694770342247079E-4</v>
      </c>
      <c r="M325" s="98">
        <v>7.42014143256841E-4</v>
      </c>
      <c r="N325" s="98">
        <v>5.6109963730410827E-4</v>
      </c>
      <c r="O325" s="98">
        <v>4.6318855149045553E-4</v>
      </c>
      <c r="P325" s="98">
        <v>3.8351961854525313E-4</v>
      </c>
      <c r="Q325" s="98">
        <v>5.2386764973509756E-4</v>
      </c>
      <c r="R325" s="98">
        <v>4.977366088504614E-4</v>
      </c>
      <c r="S325" s="98">
        <v>4.0810731927751545E-4</v>
      </c>
      <c r="T325" s="98">
        <v>4.6662468532779539E-4</v>
      </c>
      <c r="U325" s="98">
        <v>5.5183460799545624E-4</v>
      </c>
      <c r="V325" s="98">
        <v>4.3176068012541264E-4</v>
      </c>
      <c r="W325" s="98">
        <v>5.2137853446704025E-4</v>
      </c>
      <c r="X325" s="98">
        <v>6.2596966329910692E-4</v>
      </c>
      <c r="Y325" s="98">
        <v>5.9654776644421821E-4</v>
      </c>
      <c r="DA325" s="63" t="s">
        <v>3551</v>
      </c>
    </row>
    <row r="326" spans="1:105" ht="12" customHeight="1" x14ac:dyDescent="0.25">
      <c r="A326" s="109" t="s">
        <v>120</v>
      </c>
      <c r="B326" s="33"/>
      <c r="C326" s="33">
        <v>5.0266996961258158E-3</v>
      </c>
      <c r="D326" s="33">
        <v>5.6077432848131541E-3</v>
      </c>
      <c r="E326" s="33">
        <v>7.4456715967169754E-3</v>
      </c>
      <c r="F326" s="33">
        <v>5.6299367331794671E-3</v>
      </c>
      <c r="G326" s="33">
        <v>6.9864073640528547E-3</v>
      </c>
      <c r="H326" s="33">
        <v>8.9071853640646809E-3</v>
      </c>
      <c r="I326" s="33">
        <v>7.6455341103701053E-3</v>
      </c>
      <c r="J326" s="33">
        <v>6.162341186486244E-3</v>
      </c>
      <c r="K326" s="33">
        <v>7.8686655270880767E-3</v>
      </c>
      <c r="L326" s="33">
        <v>7.4368439933276791E-3</v>
      </c>
      <c r="M326" s="33">
        <v>9.4125512021583854E-3</v>
      </c>
      <c r="N326" s="33">
        <v>7.2186592496047584E-3</v>
      </c>
      <c r="O326" s="33">
        <v>6.035354553838709E-3</v>
      </c>
      <c r="P326" s="33">
        <v>4.0353136801225134E-3</v>
      </c>
      <c r="Q326" s="33">
        <v>6.4887850428794061E-3</v>
      </c>
      <c r="R326" s="33">
        <v>5.5251937314326188E-3</v>
      </c>
      <c r="S326" s="33">
        <v>4.9185989004636626E-3</v>
      </c>
      <c r="T326" s="33">
        <v>6.7606829223391734E-3</v>
      </c>
      <c r="U326" s="33">
        <v>6.8872015044653097E-3</v>
      </c>
      <c r="V326" s="33">
        <v>6.6205957829534598E-3</v>
      </c>
      <c r="W326" s="33">
        <v>7.5147240412354538E-3</v>
      </c>
      <c r="X326" s="33">
        <v>5.6904693862270365E-3</v>
      </c>
      <c r="Y326" s="33">
        <v>6.1666856641334391E-3</v>
      </c>
      <c r="DA326" s="60" t="s">
        <v>3552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0.77996598894396785</v>
      </c>
      <c r="D328" s="119">
        <f t="shared" si="143"/>
        <v>0.78107040098234992</v>
      </c>
      <c r="E328" s="119">
        <f t="shared" si="143"/>
        <v>0.7831548584312924</v>
      </c>
      <c r="F328" s="119">
        <f t="shared" si="143"/>
        <v>0.78235957135472134</v>
      </c>
      <c r="G328" s="119">
        <f t="shared" si="143"/>
        <v>0.78449372476143353</v>
      </c>
      <c r="H328" s="119">
        <f t="shared" si="143"/>
        <v>0.7895512647268309</v>
      </c>
      <c r="I328" s="119">
        <f t="shared" si="143"/>
        <v>0.78841615604024862</v>
      </c>
      <c r="J328" s="119">
        <f t="shared" si="143"/>
        <v>0.79107353967926242</v>
      </c>
      <c r="K328" s="119">
        <f t="shared" si="143"/>
        <v>0.79192749852001632</v>
      </c>
      <c r="L328" s="119">
        <f t="shared" si="143"/>
        <v>0.79295783727754332</v>
      </c>
      <c r="M328" s="119">
        <f t="shared" si="143"/>
        <v>0.79465600367554812</v>
      </c>
      <c r="N328" s="119">
        <f t="shared" si="143"/>
        <v>0.79963482879840297</v>
      </c>
      <c r="O328" s="119">
        <f t="shared" si="143"/>
        <v>0.80915985204693952</v>
      </c>
      <c r="P328" s="119">
        <f t="shared" si="143"/>
        <v>0.81520863335588889</v>
      </c>
      <c r="Q328" s="119">
        <f t="shared" si="143"/>
        <v>0.82126990247638398</v>
      </c>
      <c r="R328" s="119">
        <f t="shared" ref="R328:V328" si="144">IF(R309=0,"",R309/R290)</f>
        <v>0.82520810436461511</v>
      </c>
      <c r="S328" s="119">
        <f t="shared" si="144"/>
        <v>0.83045709203175799</v>
      </c>
      <c r="T328" s="119">
        <f t="shared" si="144"/>
        <v>0.83169033500699707</v>
      </c>
      <c r="U328" s="119">
        <f t="shared" si="144"/>
        <v>0.84755345932814885</v>
      </c>
      <c r="V328" s="119">
        <f t="shared" si="144"/>
        <v>0.86323539570029484</v>
      </c>
      <c r="W328" s="119">
        <f t="shared" ref="W328:Y328" si="145">IF(W309=0,"",W309/W290)</f>
        <v>0.86156146235652686</v>
      </c>
      <c r="X328" s="119">
        <f t="shared" si="145"/>
        <v>0.88469602014955295</v>
      </c>
      <c r="Y328" s="119">
        <f t="shared" si="145"/>
        <v>0.87816990015234753</v>
      </c>
      <c r="DA328" s="129" t="s">
        <v>3703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0.79464109535195238</v>
      </c>
      <c r="D329" s="124">
        <f t="shared" si="146"/>
        <v>0.79617965125636603</v>
      </c>
      <c r="E329" s="124">
        <f t="shared" si="146"/>
        <v>0.79776622576891065</v>
      </c>
      <c r="F329" s="124">
        <f t="shared" si="146"/>
        <v>0.79937103184203295</v>
      </c>
      <c r="G329" s="124">
        <f t="shared" si="146"/>
        <v>0.80100346736773642</v>
      </c>
      <c r="H329" s="124">
        <f t="shared" si="146"/>
        <v>0.8026663924966615</v>
      </c>
      <c r="I329" s="124">
        <f t="shared" si="146"/>
        <v>0.80437864103416445</v>
      </c>
      <c r="J329" s="124">
        <f t="shared" si="146"/>
        <v>0.80617469227761573</v>
      </c>
      <c r="K329" s="124">
        <f t="shared" si="146"/>
        <v>0.80806854584284749</v>
      </c>
      <c r="L329" s="124">
        <f t="shared" si="146"/>
        <v>0.81007418490959782</v>
      </c>
      <c r="M329" s="124">
        <f t="shared" si="146"/>
        <v>0.81285486592256273</v>
      </c>
      <c r="N329" s="124">
        <f t="shared" si="146"/>
        <v>0.81662318521910049</v>
      </c>
      <c r="O329" s="124">
        <f t="shared" si="146"/>
        <v>0.82155965478223514</v>
      </c>
      <c r="P329" s="124">
        <f t="shared" si="146"/>
        <v>0.82731602743274468</v>
      </c>
      <c r="Q329" s="124">
        <f t="shared" si="146"/>
        <v>0.83274594356122889</v>
      </c>
      <c r="R329" s="124">
        <f t="shared" ref="R329:V329" si="147">IF(R310=0,"",R310/R291)</f>
        <v>0.83690760862409719</v>
      </c>
      <c r="S329" s="124">
        <f t="shared" si="147"/>
        <v>0.84095518914136824</v>
      </c>
      <c r="T329" s="124">
        <f t="shared" si="147"/>
        <v>0.84486457392527159</v>
      </c>
      <c r="U329" s="124">
        <f t="shared" si="147"/>
        <v>0.84860944293925344</v>
      </c>
      <c r="V329" s="124">
        <f t="shared" si="147"/>
        <v>0.85213628499583338</v>
      </c>
      <c r="W329" s="124">
        <f t="shared" ref="W329:Y329" si="148">IF(W310=0,"",W310/W291)</f>
        <v>0.85540868766872202</v>
      </c>
      <c r="X329" s="124">
        <f t="shared" si="148"/>
        <v>0.85992961749112962</v>
      </c>
      <c r="Y329" s="124">
        <f t="shared" si="148"/>
        <v>0.86428803630171502</v>
      </c>
      <c r="DA329" s="130" t="s">
        <v>3704</v>
      </c>
    </row>
    <row r="330" spans="1:105" ht="12" customHeight="1" x14ac:dyDescent="0.25">
      <c r="A330" s="97" t="s">
        <v>198</v>
      </c>
      <c r="B330" s="111"/>
      <c r="C330" s="111">
        <f t="shared" ref="C330:Q330" si="149">IF(C311=0,"",C311/C292)</f>
        <v>0.79385978295829296</v>
      </c>
      <c r="D330" s="111">
        <f t="shared" si="149"/>
        <v>0.79542176696492362</v>
      </c>
      <c r="E330" s="111">
        <f t="shared" si="149"/>
        <v>0.79702592046465048</v>
      </c>
      <c r="F330" s="111">
        <f t="shared" si="149"/>
        <v>0.79863582434979974</v>
      </c>
      <c r="G330" s="111">
        <f t="shared" si="149"/>
        <v>0.80028456385772184</v>
      </c>
      <c r="H330" s="111">
        <f t="shared" si="149"/>
        <v>0.80196808977656375</v>
      </c>
      <c r="I330" s="111">
        <f t="shared" si="149"/>
        <v>0.80369455430977554</v>
      </c>
      <c r="J330" s="111">
        <f t="shared" si="149"/>
        <v>0.80549735415742263</v>
      </c>
      <c r="K330" s="111">
        <f t="shared" si="149"/>
        <v>0.80740488529893739</v>
      </c>
      <c r="L330" s="111">
        <f t="shared" si="149"/>
        <v>0.80942474482299387</v>
      </c>
      <c r="M330" s="111">
        <f t="shared" si="149"/>
        <v>0.81222149249530451</v>
      </c>
      <c r="N330" s="111">
        <f t="shared" si="149"/>
        <v>0.81600524544182529</v>
      </c>
      <c r="O330" s="111">
        <f t="shared" si="149"/>
        <v>0.82096019685570298</v>
      </c>
      <c r="P330" s="111">
        <f t="shared" si="149"/>
        <v>0.82673590568245336</v>
      </c>
      <c r="Q330" s="111">
        <f t="shared" si="149"/>
        <v>0.83218515444201668</v>
      </c>
      <c r="R330" s="111">
        <f t="shared" ref="R330:V330" si="150">IF(R311=0,"",R311/R292)</f>
        <v>0.83636073189306592</v>
      </c>
      <c r="S330" s="111">
        <f t="shared" si="150"/>
        <v>0.84042287072873323</v>
      </c>
      <c r="T330" s="111">
        <f t="shared" si="150"/>
        <v>0.84434442947906474</v>
      </c>
      <c r="U330" s="111">
        <f t="shared" si="150"/>
        <v>0.84809826667411892</v>
      </c>
      <c r="V330" s="111">
        <f t="shared" si="150"/>
        <v>0.85165724084394923</v>
      </c>
      <c r="W330" s="111">
        <f t="shared" ref="W330:Y330" si="151">IF(W311=0,"",W311/W292)</f>
        <v>0.85493574202941425</v>
      </c>
      <c r="X330" s="111">
        <f t="shared" si="151"/>
        <v>0.85948635480258362</v>
      </c>
      <c r="Y330" s="111">
        <f t="shared" si="151"/>
        <v>0.86385924557341831</v>
      </c>
      <c r="DA330" s="63" t="s">
        <v>3705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:Y331" si="154">IF(W312=0,"",W312/W293)</f>
        <v>1</v>
      </c>
      <c r="X331" s="111">
        <f t="shared" si="154"/>
        <v>1</v>
      </c>
      <c r="Y331" s="111">
        <f t="shared" si="154"/>
        <v>1</v>
      </c>
      <c r="DA331" s="63" t="s">
        <v>3706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2.5802479381017775</v>
      </c>
      <c r="D332" s="124">
        <f t="shared" si="155"/>
        <v>2.6981201824497778</v>
      </c>
      <c r="E332" s="124">
        <f t="shared" si="155"/>
        <v>2.8177595583971389</v>
      </c>
      <c r="F332" s="124">
        <f t="shared" si="155"/>
        <v>2.9383598250385918</v>
      </c>
      <c r="G332" s="124">
        <f t="shared" si="155"/>
        <v>3.0606196588707442</v>
      </c>
      <c r="H332" s="124">
        <f t="shared" si="155"/>
        <v>3.1844292547674353</v>
      </c>
      <c r="I332" s="124">
        <f t="shared" si="155"/>
        <v>3.3099350686023525</v>
      </c>
      <c r="J332" s="124">
        <f t="shared" si="155"/>
        <v>3.4377935045903896</v>
      </c>
      <c r="K332" s="124">
        <f t="shared" si="155"/>
        <v>3.5685244896006023</v>
      </c>
      <c r="L332" s="124">
        <f t="shared" si="155"/>
        <v>3.7021969715316034</v>
      </c>
      <c r="M332" s="124">
        <f t="shared" si="155"/>
        <v>3.8553757828465178</v>
      </c>
      <c r="N332" s="124">
        <f t="shared" si="155"/>
        <v>4.0329782618102978</v>
      </c>
      <c r="O332" s="124">
        <f t="shared" si="155"/>
        <v>4.2346875831665027</v>
      </c>
      <c r="P332" s="124">
        <f t="shared" si="155"/>
        <v>4.4408733951210726</v>
      </c>
      <c r="Q332" s="124">
        <f t="shared" si="155"/>
        <v>4.5991178445145788</v>
      </c>
      <c r="R332" s="124">
        <f t="shared" ref="R332:V332" si="156">IF(R313=0,"",R313/R294)</f>
        <v>4.6334059541406649</v>
      </c>
      <c r="S332" s="124">
        <f t="shared" si="156"/>
        <v>4.6372157440991195</v>
      </c>
      <c r="T332" s="124">
        <f t="shared" si="156"/>
        <v>4.6414488440529569</v>
      </c>
      <c r="U332" s="124">
        <f t="shared" si="156"/>
        <v>4.6461522884461104</v>
      </c>
      <c r="V332" s="124">
        <f t="shared" si="156"/>
        <v>4.6595925523961093</v>
      </c>
      <c r="W332" s="124">
        <f t="shared" ref="W332:Y332" si="157">IF(W313=0,"",W313/W294)</f>
        <v>4.7037061049260407</v>
      </c>
      <c r="X332" s="124">
        <f t="shared" si="157"/>
        <v>4.754827869860665</v>
      </c>
      <c r="Y332" s="124">
        <f t="shared" si="157"/>
        <v>4.8124511861531936</v>
      </c>
      <c r="DA332" s="130" t="s">
        <v>3707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2.5802479381017775</v>
      </c>
      <c r="D333" s="111">
        <f t="shared" si="158"/>
        <v>2.6981201824497778</v>
      </c>
      <c r="E333" s="111">
        <f t="shared" si="158"/>
        <v>2.8177595583971389</v>
      </c>
      <c r="F333" s="111">
        <f t="shared" si="158"/>
        <v>2.9383598250385918</v>
      </c>
      <c r="G333" s="111">
        <f t="shared" si="158"/>
        <v>3.0606196588707442</v>
      </c>
      <c r="H333" s="111">
        <f t="shared" si="158"/>
        <v>3.1844292547674353</v>
      </c>
      <c r="I333" s="111">
        <f t="shared" si="158"/>
        <v>3.3099350686023525</v>
      </c>
      <c r="J333" s="111">
        <f t="shared" si="158"/>
        <v>3.4377935045903896</v>
      </c>
      <c r="K333" s="111">
        <f t="shared" si="158"/>
        <v>3.5685244896006023</v>
      </c>
      <c r="L333" s="111">
        <f t="shared" si="158"/>
        <v>3.7021969715316034</v>
      </c>
      <c r="M333" s="111">
        <f t="shared" si="158"/>
        <v>3.8553757828465178</v>
      </c>
      <c r="N333" s="111">
        <f t="shared" si="158"/>
        <v>4.0329782618102978</v>
      </c>
      <c r="O333" s="111">
        <f t="shared" si="158"/>
        <v>4.2346875831665027</v>
      </c>
      <c r="P333" s="111">
        <f t="shared" si="158"/>
        <v>4.4408733951210726</v>
      </c>
      <c r="Q333" s="111">
        <f t="shared" si="158"/>
        <v>4.5991178445145788</v>
      </c>
      <c r="R333" s="111">
        <f t="shared" ref="R333:V333" si="159">IF(R314=0,"",R314/R295)</f>
        <v>4.6334059541406649</v>
      </c>
      <c r="S333" s="111">
        <f t="shared" si="159"/>
        <v>4.6372157440991195</v>
      </c>
      <c r="T333" s="111">
        <f t="shared" si="159"/>
        <v>4.6414488440529569</v>
      </c>
      <c r="U333" s="111">
        <f t="shared" si="159"/>
        <v>4.6461522884461104</v>
      </c>
      <c r="V333" s="111">
        <f t="shared" si="159"/>
        <v>4.6595925523961093</v>
      </c>
      <c r="W333" s="111">
        <f t="shared" ref="W333:Y333" si="160">IF(W314=0,"",W314/W295)</f>
        <v>4.7037061049260407</v>
      </c>
      <c r="X333" s="111">
        <f t="shared" si="160"/>
        <v>4.754827869860665</v>
      </c>
      <c r="Y333" s="111">
        <f t="shared" si="160"/>
        <v>4.8124511861531936</v>
      </c>
      <c r="DA333" s="63" t="s">
        <v>3708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0.67555711545848207</v>
      </c>
      <c r="D334" s="124">
        <f t="shared" si="161"/>
        <v>0.67428214802257347</v>
      </c>
      <c r="E334" s="124">
        <f t="shared" si="161"/>
        <v>0.67878202785186192</v>
      </c>
      <c r="F334" s="124">
        <f t="shared" si="161"/>
        <v>0.67493583500220522</v>
      </c>
      <c r="G334" s="124">
        <f t="shared" si="161"/>
        <v>0.67687437262859851</v>
      </c>
      <c r="H334" s="124">
        <f t="shared" si="161"/>
        <v>0.68080244808050983</v>
      </c>
      <c r="I334" s="124">
        <f t="shared" si="161"/>
        <v>0.69105417289022952</v>
      </c>
      <c r="J334" s="124">
        <f t="shared" si="161"/>
        <v>0.69508882758176815</v>
      </c>
      <c r="K334" s="124">
        <f t="shared" si="161"/>
        <v>0.7165852861531915</v>
      </c>
      <c r="L334" s="124">
        <f t="shared" si="161"/>
        <v>0.69934794627694508</v>
      </c>
      <c r="M334" s="124">
        <f t="shared" si="161"/>
        <v>0.70261704873846798</v>
      </c>
      <c r="N334" s="124">
        <f t="shared" si="161"/>
        <v>0.70153187882671597</v>
      </c>
      <c r="O334" s="124">
        <f t="shared" si="161"/>
        <v>0.72491501378079282</v>
      </c>
      <c r="P334" s="124">
        <f t="shared" si="161"/>
        <v>0.74544342070727243</v>
      </c>
      <c r="Q334" s="124">
        <f t="shared" si="161"/>
        <v>0.76374413203778357</v>
      </c>
      <c r="R334" s="124">
        <f t="shared" ref="R334:V334" si="162">IF(R315=0,"",R315/R296)</f>
        <v>0.76368647532207212</v>
      </c>
      <c r="S334" s="124">
        <f t="shared" si="162"/>
        <v>0.7736433048384963</v>
      </c>
      <c r="T334" s="124">
        <f t="shared" si="162"/>
        <v>0.77245703171671865</v>
      </c>
      <c r="U334" s="124">
        <f t="shared" si="162"/>
        <v>0.77778640740676286</v>
      </c>
      <c r="V334" s="124">
        <f t="shared" si="162"/>
        <v>0.78937779394268459</v>
      </c>
      <c r="W334" s="124">
        <f t="shared" ref="W334:Y334" si="163">IF(W315=0,"",W315/W296)</f>
        <v>0.80659420895686673</v>
      </c>
      <c r="X334" s="124">
        <f t="shared" si="163"/>
        <v>0.8968928115117909</v>
      </c>
      <c r="Y334" s="124">
        <f t="shared" si="163"/>
        <v>0.83292616571970268</v>
      </c>
      <c r="DA334" s="130" t="s">
        <v>3709</v>
      </c>
    </row>
    <row r="335" spans="1:105" ht="12" customHeight="1" x14ac:dyDescent="0.25">
      <c r="A335" s="97" t="s">
        <v>128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:Y335" si="166">IF(W316=0,"",W316/W297)</f>
        <v/>
      </c>
      <c r="X335" s="111" t="str">
        <f t="shared" si="166"/>
        <v/>
      </c>
      <c r="Y335" s="111" t="str">
        <f t="shared" si="166"/>
        <v/>
      </c>
      <c r="DA335" s="63" t="s">
        <v>3710</v>
      </c>
    </row>
    <row r="336" spans="1:105" ht="12" customHeight="1" x14ac:dyDescent="0.25">
      <c r="A336" s="97" t="s">
        <v>127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:Y336" si="169">IF(W317=0,"",W317/W298)</f>
        <v/>
      </c>
      <c r="X336" s="111" t="str">
        <f t="shared" si="169"/>
        <v/>
      </c>
      <c r="Y336" s="111" t="str">
        <f t="shared" si="169"/>
        <v/>
      </c>
      <c r="DA336" s="63" t="s">
        <v>3711</v>
      </c>
    </row>
    <row r="337" spans="1:105" ht="12" customHeight="1" x14ac:dyDescent="0.25">
      <c r="A337" s="100" t="s">
        <v>198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:Y337" si="172">IF(W318=0,"",W318/W299)</f>
        <v/>
      </c>
      <c r="X337" s="112" t="str">
        <f t="shared" si="172"/>
        <v/>
      </c>
      <c r="Y337" s="112" t="str">
        <f t="shared" si="172"/>
        <v/>
      </c>
      <c r="DA337" s="131" t="s">
        <v>3712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:Y338" si="175">IF(W319=0,"",W319/W300)</f>
        <v/>
      </c>
      <c r="X338" s="113" t="str">
        <f t="shared" si="175"/>
        <v/>
      </c>
      <c r="Y338" s="113" t="str">
        <f t="shared" si="175"/>
        <v/>
      </c>
      <c r="DA338" s="132" t="s">
        <v>3713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0.67114143927529102</v>
      </c>
      <c r="D339" s="112">
        <f t="shared" si="176"/>
        <v>0.67217978422837033</v>
      </c>
      <c r="E339" s="112">
        <f t="shared" si="176"/>
        <v>0.67331651478638299</v>
      </c>
      <c r="F339" s="112">
        <f t="shared" si="176"/>
        <v>0.67446696054204192</v>
      </c>
      <c r="G339" s="112">
        <f t="shared" si="176"/>
        <v>0.67570878135554113</v>
      </c>
      <c r="H339" s="112">
        <f t="shared" si="176"/>
        <v>0.67703321109530634</v>
      </c>
      <c r="I339" s="112">
        <f t="shared" si="176"/>
        <v>0.67846039068091935</v>
      </c>
      <c r="J339" s="112">
        <f t="shared" si="176"/>
        <v>0.68007107909764897</v>
      </c>
      <c r="K339" s="112">
        <f t="shared" si="176"/>
        <v>0.68193662001012667</v>
      </c>
      <c r="L339" s="112">
        <f t="shared" si="176"/>
        <v>0.68408154267371268</v>
      </c>
      <c r="M339" s="112">
        <f t="shared" si="176"/>
        <v>0.68815929900126827</v>
      </c>
      <c r="N339" s="112">
        <f t="shared" si="176"/>
        <v>0.69488315193444539</v>
      </c>
      <c r="O339" s="112">
        <f t="shared" si="176"/>
        <v>0.70513615361582538</v>
      </c>
      <c r="P339" s="112">
        <f t="shared" si="176"/>
        <v>0.71843220631407489</v>
      </c>
      <c r="Q339" s="112">
        <f t="shared" si="176"/>
        <v>0.73126006830672252</v>
      </c>
      <c r="R339" s="112">
        <f t="shared" ref="R339:V339" si="177">IF(R320=0,"",R320/R301)</f>
        <v>0.73994118735762915</v>
      </c>
      <c r="S339" s="112">
        <f t="shared" si="177"/>
        <v>0.74835169536519675</v>
      </c>
      <c r="T339" s="112">
        <f t="shared" si="177"/>
        <v>0.75669693333182686</v>
      </c>
      <c r="U339" s="112">
        <f t="shared" si="177"/>
        <v>0.76506079362770096</v>
      </c>
      <c r="V339" s="112">
        <f t="shared" si="177"/>
        <v>0.7732773168232141</v>
      </c>
      <c r="W339" s="112">
        <f t="shared" ref="W339:Y339" si="178">IF(W320=0,"",W320/W301)</f>
        <v>0.78078172832073423</v>
      </c>
      <c r="X339" s="112">
        <f t="shared" si="178"/>
        <v>0.79268851652187899</v>
      </c>
      <c r="Y339" s="112">
        <f t="shared" si="178"/>
        <v>0.80379682621745552</v>
      </c>
      <c r="DA339" s="131" t="s">
        <v>3714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0.83330672521874682</v>
      </c>
      <c r="D340" s="113">
        <f t="shared" si="179"/>
        <v>0.83065095088030361</v>
      </c>
      <c r="E340" s="113">
        <f t="shared" si="179"/>
        <v>0.82884192014594726</v>
      </c>
      <c r="F340" s="113">
        <f t="shared" si="179"/>
        <v>0.83874205214841357</v>
      </c>
      <c r="G340" s="113">
        <f t="shared" si="179"/>
        <v>0.83657141434195392</v>
      </c>
      <c r="H340" s="113">
        <f t="shared" si="179"/>
        <v>0.83535094416844735</v>
      </c>
      <c r="I340" s="113">
        <f t="shared" si="179"/>
        <v>0.82819084456896019</v>
      </c>
      <c r="J340" s="113">
        <f t="shared" si="179"/>
        <v>0.84183538024950322</v>
      </c>
      <c r="K340" s="113">
        <f t="shared" si="179"/>
        <v>0.83873582690818893</v>
      </c>
      <c r="L340" s="113">
        <f t="shared" si="179"/>
        <v>0.8392810246165926</v>
      </c>
      <c r="M340" s="113">
        <f t="shared" si="179"/>
        <v>0.84679772769487538</v>
      </c>
      <c r="N340" s="113">
        <f t="shared" si="179"/>
        <v>0.85013515006141138</v>
      </c>
      <c r="O340" s="113">
        <f t="shared" si="179"/>
        <v>0.87704807552017927</v>
      </c>
      <c r="P340" s="113">
        <f t="shared" si="179"/>
        <v>0.8907354120330685</v>
      </c>
      <c r="Q340" s="113">
        <f t="shared" si="179"/>
        <v>0.8889888077071304</v>
      </c>
      <c r="R340" s="113">
        <f t="shared" ref="R340:V340" si="180">IF(R321=0,"",R321/R302)</f>
        <v>0.87335503203564491</v>
      </c>
      <c r="S340" s="113">
        <f t="shared" si="180"/>
        <v>0.87184154473201403</v>
      </c>
      <c r="T340" s="113">
        <f t="shared" si="180"/>
        <v>0.8863428549658221</v>
      </c>
      <c r="U340" s="113">
        <f t="shared" si="180"/>
        <v>0.89055972773045367</v>
      </c>
      <c r="V340" s="113">
        <f t="shared" si="180"/>
        <v>0.92372009729676008</v>
      </c>
      <c r="W340" s="113">
        <f t="shared" ref="W340:Y340" si="181">IF(W321=0,"",W321/W302)</f>
        <v>0.93467274044503112</v>
      </c>
      <c r="X340" s="113">
        <f t="shared" si="181"/>
        <v>0.91749854531716224</v>
      </c>
      <c r="Y340" s="113">
        <f t="shared" si="181"/>
        <v>0.91461059532820388</v>
      </c>
      <c r="DA340" s="132" t="s">
        <v>3715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0.67114143927529102</v>
      </c>
      <c r="D341" s="111">
        <f t="shared" si="182"/>
        <v>0.67217978422837033</v>
      </c>
      <c r="E341" s="111">
        <f t="shared" si="182"/>
        <v>0.67331651478638299</v>
      </c>
      <c r="F341" s="111">
        <f t="shared" si="182"/>
        <v>0.67446696054204192</v>
      </c>
      <c r="G341" s="111">
        <f t="shared" si="182"/>
        <v>0.67570878135554113</v>
      </c>
      <c r="H341" s="111">
        <f t="shared" si="182"/>
        <v>0.67703321109530634</v>
      </c>
      <c r="I341" s="111">
        <f t="shared" si="182"/>
        <v>0.67846039068091935</v>
      </c>
      <c r="J341" s="111">
        <f t="shared" si="182"/>
        <v>0.68007107909764897</v>
      </c>
      <c r="K341" s="111">
        <f t="shared" si="182"/>
        <v>0.68193662001012667</v>
      </c>
      <c r="L341" s="111">
        <f t="shared" si="182"/>
        <v>0.68408154267371268</v>
      </c>
      <c r="M341" s="111">
        <f t="shared" si="182"/>
        <v>0.68815929900126827</v>
      </c>
      <c r="N341" s="111">
        <f t="shared" si="182"/>
        <v>0.69488315193444539</v>
      </c>
      <c r="O341" s="111">
        <f t="shared" si="182"/>
        <v>0.70513615361582527</v>
      </c>
      <c r="P341" s="111">
        <f t="shared" si="182"/>
        <v>0.71843220631407489</v>
      </c>
      <c r="Q341" s="111">
        <f t="shared" si="182"/>
        <v>0.73126006830672252</v>
      </c>
      <c r="R341" s="111">
        <f t="shared" ref="R341:V341" si="183">IF(R322=0,"",R322/R303)</f>
        <v>0.73994118735762915</v>
      </c>
      <c r="S341" s="111">
        <f t="shared" si="183"/>
        <v>0.74835169536519675</v>
      </c>
      <c r="T341" s="111">
        <f t="shared" si="183"/>
        <v>0.75669693333182697</v>
      </c>
      <c r="U341" s="111">
        <f t="shared" si="183"/>
        <v>0.76506079362770096</v>
      </c>
      <c r="V341" s="111">
        <f t="shared" si="183"/>
        <v>0.7732773168232141</v>
      </c>
      <c r="W341" s="111">
        <f t="shared" ref="W341:Y341" si="184">IF(W322=0,"",W322/W303)</f>
        <v>0.78078172832073423</v>
      </c>
      <c r="X341" s="111">
        <f t="shared" si="184"/>
        <v>0.79268851652187899</v>
      </c>
      <c r="Y341" s="111">
        <f t="shared" si="184"/>
        <v>0.80379682621745552</v>
      </c>
      <c r="DA341" s="63" t="s">
        <v>3716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:Y342" si="187">IF(W323=0,"",W323/W304)</f>
        <v>1</v>
      </c>
      <c r="X342" s="111">
        <f t="shared" si="187"/>
        <v>1</v>
      </c>
      <c r="Y342" s="111">
        <f t="shared" si="187"/>
        <v>1</v>
      </c>
      <c r="DA342" s="63" t="s">
        <v>3717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0.75737386021431918</v>
      </c>
      <c r="D343" s="124">
        <f t="shared" si="188"/>
        <v>0.75768445142856078</v>
      </c>
      <c r="E343" s="124">
        <f t="shared" si="188"/>
        <v>0.75942480274290591</v>
      </c>
      <c r="F343" s="124">
        <f t="shared" si="188"/>
        <v>0.75909880819620268</v>
      </c>
      <c r="G343" s="124">
        <f t="shared" si="188"/>
        <v>0.76097025317306466</v>
      </c>
      <c r="H343" s="124">
        <f t="shared" si="188"/>
        <v>0.7598182323651097</v>
      </c>
      <c r="I343" s="124">
        <f t="shared" si="188"/>
        <v>0.75748666808216547</v>
      </c>
      <c r="J343" s="124">
        <f t="shared" si="188"/>
        <v>0.75954974798393804</v>
      </c>
      <c r="K343" s="124">
        <f t="shared" si="188"/>
        <v>0.76096085674467995</v>
      </c>
      <c r="L343" s="124">
        <f t="shared" si="188"/>
        <v>0.76506105253413459</v>
      </c>
      <c r="M343" s="124">
        <f t="shared" si="188"/>
        <v>0.76674029084305129</v>
      </c>
      <c r="N343" s="124">
        <f t="shared" si="188"/>
        <v>0.77019173569657362</v>
      </c>
      <c r="O343" s="124">
        <f t="shared" si="188"/>
        <v>0.77488990040173311</v>
      </c>
      <c r="P343" s="124">
        <f t="shared" si="188"/>
        <v>0.77727654906029109</v>
      </c>
      <c r="Q343" s="124">
        <f t="shared" si="188"/>
        <v>0.78776480246404501</v>
      </c>
      <c r="R343" s="124">
        <f t="shared" ref="R343:V343" si="189">IF(R324=0,"",R324/R305)</f>
        <v>0.7962177339010984</v>
      </c>
      <c r="S343" s="124">
        <f t="shared" si="189"/>
        <v>0.81088332466431401</v>
      </c>
      <c r="T343" s="124">
        <f t="shared" si="189"/>
        <v>0.82861862222942739</v>
      </c>
      <c r="U343" s="124">
        <f t="shared" si="189"/>
        <v>0.83914445922838188</v>
      </c>
      <c r="V343" s="124">
        <f t="shared" si="189"/>
        <v>0.85478233514602542</v>
      </c>
      <c r="W343" s="124">
        <f t="shared" ref="W343:Y343" si="190">IF(W324=0,"",W324/W305)</f>
        <v>0.86194840487044144</v>
      </c>
      <c r="X343" s="124">
        <f t="shared" si="190"/>
        <v>0.8560513361479648</v>
      </c>
      <c r="Y343" s="124">
        <f t="shared" si="190"/>
        <v>0.86567644185171999</v>
      </c>
      <c r="DA343" s="130" t="s">
        <v>3718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0.61057814660504905</v>
      </c>
      <c r="D344" s="111">
        <f t="shared" si="191"/>
        <v>0.61070458550561002</v>
      </c>
      <c r="E344" s="111">
        <f t="shared" si="191"/>
        <v>0.61083103579561038</v>
      </c>
      <c r="F344" s="111">
        <f t="shared" si="191"/>
        <v>0.61095748763871593</v>
      </c>
      <c r="G344" s="111">
        <f t="shared" si="191"/>
        <v>0.61108394997082516</v>
      </c>
      <c r="H344" s="111">
        <f t="shared" si="191"/>
        <v>0.61121042169829798</v>
      </c>
      <c r="I344" s="111">
        <f t="shared" si="191"/>
        <v>0.61133690502293969</v>
      </c>
      <c r="J344" s="111">
        <f t="shared" si="191"/>
        <v>0.61146340896477103</v>
      </c>
      <c r="K344" s="111">
        <f t="shared" si="191"/>
        <v>0.61158994119318166</v>
      </c>
      <c r="L344" s="111">
        <f t="shared" si="191"/>
        <v>0.61171650376004771</v>
      </c>
      <c r="M344" s="111">
        <f t="shared" si="191"/>
        <v>0.61181262080618182</v>
      </c>
      <c r="N344" s="111">
        <f t="shared" si="191"/>
        <v>0.61186634571378151</v>
      </c>
      <c r="O344" s="111">
        <f t="shared" si="191"/>
        <v>0.61189845567976819</v>
      </c>
      <c r="P344" s="111">
        <f t="shared" si="191"/>
        <v>0.61198805323168037</v>
      </c>
      <c r="Q344" s="111">
        <f t="shared" si="191"/>
        <v>0.61235273619835429</v>
      </c>
      <c r="R344" s="111">
        <f t="shared" ref="R344:V344" si="192">IF(R325=0,"",R325/R306)</f>
        <v>0.61331066754303842</v>
      </c>
      <c r="S344" s="111">
        <f t="shared" si="192"/>
        <v>0.61466193916705603</v>
      </c>
      <c r="T344" s="111">
        <f t="shared" si="192"/>
        <v>0.61614454908467464</v>
      </c>
      <c r="U344" s="111">
        <f t="shared" si="192"/>
        <v>0.61749649531016559</v>
      </c>
      <c r="V344" s="111">
        <f t="shared" si="192"/>
        <v>0.6184557758577981</v>
      </c>
      <c r="W344" s="111">
        <f t="shared" ref="W344:Y344" si="193">IF(W325=0,"",W325/W306)</f>
        <v>0.61891681337225346</v>
      </c>
      <c r="X344" s="111">
        <f t="shared" si="193"/>
        <v>0.61930918509719324</v>
      </c>
      <c r="Y344" s="111">
        <f t="shared" si="193"/>
        <v>0.61934842226968723</v>
      </c>
      <c r="DA344" s="63" t="s">
        <v>3719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0.76655360444665888</v>
      </c>
      <c r="D345" s="45">
        <f t="shared" si="194"/>
        <v>0.76778382772742226</v>
      </c>
      <c r="E345" s="45">
        <f t="shared" si="194"/>
        <v>0.76907205632046183</v>
      </c>
      <c r="F345" s="45">
        <f t="shared" si="194"/>
        <v>0.77036819472881191</v>
      </c>
      <c r="G345" s="45">
        <f t="shared" si="194"/>
        <v>0.77171775261795128</v>
      </c>
      <c r="H345" s="45">
        <f t="shared" si="194"/>
        <v>0.77311516018419602</v>
      </c>
      <c r="I345" s="45">
        <f t="shared" si="194"/>
        <v>0.77457163101045001</v>
      </c>
      <c r="J345" s="45">
        <f t="shared" si="194"/>
        <v>0.77613310318783135</v>
      </c>
      <c r="K345" s="45">
        <f t="shared" si="194"/>
        <v>0.77783863617694604</v>
      </c>
      <c r="L345" s="45">
        <f t="shared" si="194"/>
        <v>0.77969867998486231</v>
      </c>
      <c r="M345" s="45">
        <f t="shared" si="194"/>
        <v>0.78235813160204981</v>
      </c>
      <c r="N345" s="45">
        <f t="shared" si="194"/>
        <v>0.78600058707231879</v>
      </c>
      <c r="O345" s="45">
        <f t="shared" si="194"/>
        <v>0.79106141442922395</v>
      </c>
      <c r="P345" s="45">
        <f t="shared" si="194"/>
        <v>0.79775414830594005</v>
      </c>
      <c r="Q345" s="45">
        <f t="shared" si="194"/>
        <v>0.80641461122110047</v>
      </c>
      <c r="R345" s="45">
        <f t="shared" ref="R345:V345" si="195">IF(R326=0,"",R326/R307)</f>
        <v>0.81819943067328627</v>
      </c>
      <c r="S345" s="45">
        <f t="shared" si="195"/>
        <v>0.83294608685133831</v>
      </c>
      <c r="T345" s="45">
        <f t="shared" si="195"/>
        <v>0.84882167202577063</v>
      </c>
      <c r="U345" s="45">
        <f t="shared" si="195"/>
        <v>0.86399327846714014</v>
      </c>
      <c r="V345" s="45">
        <f t="shared" si="195"/>
        <v>0.8766279984459836</v>
      </c>
      <c r="W345" s="45">
        <f t="shared" ref="W345:Y345" si="196">IF(W326=0,"",W326/W307)</f>
        <v>0.88608899617112302</v>
      </c>
      <c r="X345" s="45">
        <f t="shared" si="196"/>
        <v>0.89362906684468857</v>
      </c>
      <c r="Y345" s="45">
        <f t="shared" si="196"/>
        <v>0.9003155700339861</v>
      </c>
      <c r="DA345" s="60" t="s">
        <v>3720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1.0833510076564807E-3</v>
      </c>
      <c r="D347" s="117">
        <f t="shared" si="197"/>
        <v>1.3258593203350998E-3</v>
      </c>
      <c r="E347" s="117">
        <f t="shared" si="197"/>
        <v>1.6605483350900299E-3</v>
      </c>
      <c r="F347" s="117">
        <f t="shared" si="197"/>
        <v>1.4687260857848617E-3</v>
      </c>
      <c r="G347" s="117">
        <f t="shared" si="197"/>
        <v>1.7149539855224115E-3</v>
      </c>
      <c r="H347" s="117">
        <f t="shared" si="197"/>
        <v>2.7234383628749487E-3</v>
      </c>
      <c r="I347" s="117">
        <f t="shared" si="197"/>
        <v>3.0484125676901296E-3</v>
      </c>
      <c r="J347" s="117">
        <f t="shared" si="197"/>
        <v>2.3489756458970374E-3</v>
      </c>
      <c r="K347" s="117">
        <f t="shared" si="197"/>
        <v>3.0197598926162941E-3</v>
      </c>
      <c r="L347" s="117">
        <f t="shared" si="197"/>
        <v>2.4053362395075281E-3</v>
      </c>
      <c r="M347" s="117">
        <f t="shared" si="197"/>
        <v>3.2040945733910866E-3</v>
      </c>
      <c r="N347" s="117">
        <f t="shared" si="197"/>
        <v>2.4226740987936743E-3</v>
      </c>
      <c r="O347" s="117">
        <f t="shared" si="197"/>
        <v>1.9998159788089673E-3</v>
      </c>
      <c r="P347" s="117">
        <f t="shared" si="197"/>
        <v>1.6556030401434522E-3</v>
      </c>
      <c r="Q347" s="117">
        <f t="shared" si="197"/>
        <v>2.2601199685853574E-3</v>
      </c>
      <c r="R347" s="117">
        <f t="shared" ref="R347:V347" si="198">R348+R351+R353+R362</f>
        <v>2.1440289279181339E-3</v>
      </c>
      <c r="S347" s="117">
        <f t="shared" si="198"/>
        <v>1.7540809693318516E-3</v>
      </c>
      <c r="T347" s="117">
        <f t="shared" si="198"/>
        <v>2.0007677298420389E-3</v>
      </c>
      <c r="U347" s="117">
        <f t="shared" si="198"/>
        <v>2.360945767895182E-3</v>
      </c>
      <c r="V347" s="117">
        <f t="shared" si="198"/>
        <v>1.8443613560393684E-3</v>
      </c>
      <c r="W347" s="117">
        <f t="shared" ref="W347:Y347" si="199">W348+W351+W353+W362</f>
        <v>2.2255248139895147E-3</v>
      </c>
      <c r="X347" s="117">
        <f t="shared" si="199"/>
        <v>2.6702833010561742E-3</v>
      </c>
      <c r="Y347" s="117">
        <f t="shared" si="199"/>
        <v>2.5446131261604322E-3</v>
      </c>
      <c r="DA347" s="129" t="s">
        <v>3871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:Y348" si="202">SUM(W349:W350)</f>
        <v>0</v>
      </c>
      <c r="X348" s="122">
        <f t="shared" si="202"/>
        <v>0</v>
      </c>
      <c r="Y348" s="122">
        <f t="shared" si="202"/>
        <v>0</v>
      </c>
      <c r="DA348" s="130" t="s">
        <v>3872</v>
      </c>
    </row>
    <row r="349" spans="1:105" ht="12" customHeight="1" x14ac:dyDescent="0.25">
      <c r="A349" s="97" t="s">
        <v>198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X349" s="98">
        <v>0</v>
      </c>
      <c r="Y349" s="98">
        <v>0</v>
      </c>
      <c r="DA349" s="63" t="s">
        <v>3873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3874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3875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3876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X353" s="122">
        <v>0</v>
      </c>
      <c r="Y353" s="122">
        <v>0</v>
      </c>
      <c r="DA353" s="130" t="s">
        <v>3877</v>
      </c>
    </row>
    <row r="354" spans="1:105" ht="12" customHeight="1" x14ac:dyDescent="0.25">
      <c r="A354" s="97" t="s">
        <v>128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X354" s="98">
        <v>0</v>
      </c>
      <c r="Y354" s="98">
        <v>0</v>
      </c>
      <c r="DA354" s="63" t="s">
        <v>3878</v>
      </c>
    </row>
    <row r="355" spans="1:105" ht="12" customHeight="1" x14ac:dyDescent="0.25">
      <c r="A355" s="97" t="s">
        <v>127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X355" s="98">
        <v>0</v>
      </c>
      <c r="Y355" s="98">
        <v>0</v>
      </c>
      <c r="DA355" s="63" t="s">
        <v>3879</v>
      </c>
    </row>
    <row r="356" spans="1:105" ht="12" customHeight="1" x14ac:dyDescent="0.25">
      <c r="A356" s="100" t="s">
        <v>198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X356" s="101">
        <v>0</v>
      </c>
      <c r="Y356" s="101">
        <v>0</v>
      </c>
      <c r="DA356" s="131" t="s">
        <v>3880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3881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3882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3883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3884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3885</v>
      </c>
    </row>
    <row r="362" spans="1:105" ht="12" customHeight="1" x14ac:dyDescent="0.25">
      <c r="A362" s="121" t="s">
        <v>54</v>
      </c>
      <c r="B362" s="122"/>
      <c r="C362" s="122">
        <v>1.0833510076564807E-3</v>
      </c>
      <c r="D362" s="122">
        <v>1.3258593203350998E-3</v>
      </c>
      <c r="E362" s="122">
        <v>1.6605483350900299E-3</v>
      </c>
      <c r="F362" s="122">
        <v>1.4687260857848617E-3</v>
      </c>
      <c r="G362" s="122">
        <v>1.7149539855224115E-3</v>
      </c>
      <c r="H362" s="122">
        <v>2.7234383628749487E-3</v>
      </c>
      <c r="I362" s="122">
        <v>3.0484125676901296E-3</v>
      </c>
      <c r="J362" s="122">
        <v>2.3489756458970374E-3</v>
      </c>
      <c r="K362" s="122">
        <v>3.0197598926162941E-3</v>
      </c>
      <c r="L362" s="122">
        <v>2.4053362395075281E-3</v>
      </c>
      <c r="M362" s="122">
        <v>3.2040945733910866E-3</v>
      </c>
      <c r="N362" s="122">
        <v>2.4226740987936743E-3</v>
      </c>
      <c r="O362" s="122">
        <v>1.9998159788089673E-3</v>
      </c>
      <c r="P362" s="122">
        <v>1.6556030401434522E-3</v>
      </c>
      <c r="Q362" s="122">
        <v>2.2601199685853574E-3</v>
      </c>
      <c r="R362" s="122">
        <v>2.1440289279181339E-3</v>
      </c>
      <c r="S362" s="122">
        <v>1.7540809693318516E-3</v>
      </c>
      <c r="T362" s="122">
        <v>2.0007677298420389E-3</v>
      </c>
      <c r="U362" s="122">
        <v>2.360945767895182E-3</v>
      </c>
      <c r="V362" s="122">
        <v>1.8443613560393684E-3</v>
      </c>
      <c r="W362" s="122">
        <v>2.2255248139895147E-3</v>
      </c>
      <c r="X362" s="122">
        <v>2.6702833010561742E-3</v>
      </c>
      <c r="Y362" s="122">
        <v>2.5446131261604322E-3</v>
      </c>
      <c r="DA362" s="130" t="s">
        <v>3886</v>
      </c>
    </row>
    <row r="363" spans="1:105" ht="12" customHeight="1" x14ac:dyDescent="0.25">
      <c r="A363" s="97" t="s">
        <v>50</v>
      </c>
      <c r="B363" s="98"/>
      <c r="C363" s="98">
        <v>1.0833510076564807E-3</v>
      </c>
      <c r="D363" s="98">
        <v>1.3258593203350998E-3</v>
      </c>
      <c r="E363" s="98">
        <v>1.6605483350900299E-3</v>
      </c>
      <c r="F363" s="98">
        <v>1.4687260857848617E-3</v>
      </c>
      <c r="G363" s="98">
        <v>1.7149539855224115E-3</v>
      </c>
      <c r="H363" s="98">
        <v>2.7234383628749487E-3</v>
      </c>
      <c r="I363" s="98">
        <v>3.0484125676901296E-3</v>
      </c>
      <c r="J363" s="98">
        <v>2.3489756458970374E-3</v>
      </c>
      <c r="K363" s="98">
        <v>3.0197598926162941E-3</v>
      </c>
      <c r="L363" s="98">
        <v>2.4053362395075281E-3</v>
      </c>
      <c r="M363" s="98">
        <v>3.2040945733910866E-3</v>
      </c>
      <c r="N363" s="98">
        <v>2.4226740987936743E-3</v>
      </c>
      <c r="O363" s="98">
        <v>1.9998159788089673E-3</v>
      </c>
      <c r="P363" s="98">
        <v>1.6556030401434522E-3</v>
      </c>
      <c r="Q363" s="98">
        <v>2.2601199685853574E-3</v>
      </c>
      <c r="R363" s="98">
        <v>2.1440289279181339E-3</v>
      </c>
      <c r="S363" s="98">
        <v>1.7540809693318516E-3</v>
      </c>
      <c r="T363" s="98">
        <v>2.0007677298420389E-3</v>
      </c>
      <c r="U363" s="98">
        <v>2.360945767895182E-3</v>
      </c>
      <c r="V363" s="98">
        <v>1.8443613560393684E-3</v>
      </c>
      <c r="W363" s="98">
        <v>2.2255248139895147E-3</v>
      </c>
      <c r="X363" s="98">
        <v>2.6702833010561742E-3</v>
      </c>
      <c r="Y363" s="98">
        <v>2.5446131261604322E-3</v>
      </c>
      <c r="DA363" s="63" t="s">
        <v>3887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3888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14599.117435558088</v>
      </c>
      <c r="D366" s="117">
        <f t="shared" si="204"/>
        <v>14948.291152702572</v>
      </c>
      <c r="E366" s="117">
        <f t="shared" si="204"/>
        <v>14639.30681466747</v>
      </c>
      <c r="F366" s="117">
        <f t="shared" si="204"/>
        <v>14281.777002346913</v>
      </c>
      <c r="G366" s="117">
        <f t="shared" si="204"/>
        <v>13457.388563374265</v>
      </c>
      <c r="H366" s="117">
        <f t="shared" si="204"/>
        <v>13083.692981705048</v>
      </c>
      <c r="I366" s="117">
        <f t="shared" si="204"/>
        <v>13571.458444571987</v>
      </c>
      <c r="J366" s="117">
        <f t="shared" si="204"/>
        <v>13056.57862815843</v>
      </c>
      <c r="K366" s="117">
        <f t="shared" si="204"/>
        <v>11472.917540667197</v>
      </c>
      <c r="L366" s="117">
        <f t="shared" si="204"/>
        <v>11123.735988857616</v>
      </c>
      <c r="M366" s="117">
        <f t="shared" si="204"/>
        <v>11770.396030381375</v>
      </c>
      <c r="N366" s="117">
        <f t="shared" si="204"/>
        <v>11831.976641879657</v>
      </c>
      <c r="O366" s="117">
        <f t="shared" si="204"/>
        <v>10659.901208765041</v>
      </c>
      <c r="P366" s="117">
        <f t="shared" si="204"/>
        <v>10767.754279425235</v>
      </c>
      <c r="Q366" s="117">
        <f t="shared" si="204"/>
        <v>9866.674545309168</v>
      </c>
      <c r="R366" s="117">
        <f t="shared" ref="R366:V366" si="205">R367+R370+R372+R381</f>
        <v>9134.8330580074835</v>
      </c>
      <c r="S366" s="117">
        <f t="shared" si="205"/>
        <v>8853.8849763800663</v>
      </c>
      <c r="T366" s="117">
        <f t="shared" si="205"/>
        <v>8824.3677604046679</v>
      </c>
      <c r="U366" s="117">
        <f t="shared" si="205"/>
        <v>8434.8459248838208</v>
      </c>
      <c r="V366" s="117">
        <f t="shared" si="205"/>
        <v>8059.4529089793568</v>
      </c>
      <c r="W366" s="117">
        <f t="shared" ref="W366:Y366" si="206">W367+W370+W372+W381</f>
        <v>7673.9357026737352</v>
      </c>
      <c r="X366" s="117">
        <f t="shared" si="206"/>
        <v>4886.6332636066945</v>
      </c>
      <c r="Y366" s="117">
        <f t="shared" si="206"/>
        <v>4101.4651552268842</v>
      </c>
      <c r="DA366" s="129" t="s">
        <v>4039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12519.471181618395</v>
      </c>
      <c r="D367" s="122">
        <f t="shared" si="207"/>
        <v>12862.080556774386</v>
      </c>
      <c r="E367" s="122">
        <f t="shared" si="207"/>
        <v>12518.702922764687</v>
      </c>
      <c r="F367" s="122">
        <f t="shared" si="207"/>
        <v>12068.145503536045</v>
      </c>
      <c r="G367" s="122">
        <f t="shared" si="207"/>
        <v>11149.276592754473</v>
      </c>
      <c r="H367" s="122">
        <f t="shared" si="207"/>
        <v>10687.408606594812</v>
      </c>
      <c r="I367" s="122">
        <f t="shared" si="207"/>
        <v>11197.848729311494</v>
      </c>
      <c r="J367" s="122">
        <f t="shared" si="207"/>
        <v>10842.428796485116</v>
      </c>
      <c r="K367" s="122">
        <f t="shared" si="207"/>
        <v>9227.4342421770689</v>
      </c>
      <c r="L367" s="122">
        <f t="shared" si="207"/>
        <v>8877.2442339479676</v>
      </c>
      <c r="M367" s="122">
        <f t="shared" si="207"/>
        <v>9612.5173377042247</v>
      </c>
      <c r="N367" s="122">
        <f t="shared" si="207"/>
        <v>9587.7195647824628</v>
      </c>
      <c r="O367" s="122">
        <f t="shared" si="207"/>
        <v>8480.7973764831295</v>
      </c>
      <c r="P367" s="122">
        <f t="shared" si="207"/>
        <v>8597.5620364980441</v>
      </c>
      <c r="Q367" s="122">
        <f t="shared" si="207"/>
        <v>7756.3274764480329</v>
      </c>
      <c r="R367" s="122">
        <f t="shared" ref="R367:V367" si="208">SUM(R368:R369)</f>
        <v>7016.1235711443969</v>
      </c>
      <c r="S367" s="122">
        <f t="shared" si="208"/>
        <v>6762.4683640845278</v>
      </c>
      <c r="T367" s="122">
        <f t="shared" si="208"/>
        <v>6775.1711683129352</v>
      </c>
      <c r="U367" s="122">
        <f t="shared" si="208"/>
        <v>6396.6681169523727</v>
      </c>
      <c r="V367" s="122">
        <f t="shared" si="208"/>
        <v>6269.7232690509845</v>
      </c>
      <c r="W367" s="122">
        <f t="shared" ref="W367:Y367" si="209">SUM(W368:W369)</f>
        <v>6072.3513029199466</v>
      </c>
      <c r="X367" s="122">
        <f t="shared" si="209"/>
        <v>3694.4052685093193</v>
      </c>
      <c r="Y367" s="122">
        <f t="shared" si="209"/>
        <v>2890.5910525698732</v>
      </c>
      <c r="DA367" s="130" t="s">
        <v>4040</v>
      </c>
    </row>
    <row r="368" spans="1:105" ht="12" customHeight="1" x14ac:dyDescent="0.25">
      <c r="A368" s="97" t="s">
        <v>198</v>
      </c>
      <c r="B368" s="98"/>
      <c r="C368" s="98">
        <v>12472.01989755246</v>
      </c>
      <c r="D368" s="98">
        <v>12814.431456160761</v>
      </c>
      <c r="E368" s="98">
        <v>12473.043584402885</v>
      </c>
      <c r="F368" s="98">
        <v>12024.083092916528</v>
      </c>
      <c r="G368" s="98">
        <v>11109.143219834094</v>
      </c>
      <c r="H368" s="98">
        <v>10649.722526142625</v>
      </c>
      <c r="I368" s="98">
        <v>11158.826380081684</v>
      </c>
      <c r="J368" s="98">
        <v>10804.671005029249</v>
      </c>
      <c r="K368" s="98">
        <v>9195.6375684267332</v>
      </c>
      <c r="L368" s="98">
        <v>8846.9924666933766</v>
      </c>
      <c r="M368" s="98">
        <v>9580.0944947938988</v>
      </c>
      <c r="N368" s="98">
        <v>9555.5195528491622</v>
      </c>
      <c r="O368" s="98">
        <v>8452.4021195549903</v>
      </c>
      <c r="P368" s="98">
        <v>8568.7757333895079</v>
      </c>
      <c r="Q368" s="98">
        <v>7730.4080529347193</v>
      </c>
      <c r="R368" s="98">
        <v>6992.6759306881222</v>
      </c>
      <c r="S368" s="98">
        <v>6739.9100786867211</v>
      </c>
      <c r="T368" s="98">
        <v>6752.5310042410401</v>
      </c>
      <c r="U368" s="98">
        <v>6375.1421945962766</v>
      </c>
      <c r="V368" s="98">
        <v>6249.4764145158651</v>
      </c>
      <c r="W368" s="98">
        <v>6052.5539240946046</v>
      </c>
      <c r="X368" s="98">
        <v>3682.7509412046816</v>
      </c>
      <c r="Y368" s="98">
        <v>2881.4868085992862</v>
      </c>
      <c r="DA368" s="63" t="s">
        <v>4041</v>
      </c>
    </row>
    <row r="369" spans="1:105" ht="12" customHeight="1" x14ac:dyDescent="0.25">
      <c r="A369" s="97" t="s">
        <v>53</v>
      </c>
      <c r="B369" s="98"/>
      <c r="C369" s="98">
        <v>47.451284065934935</v>
      </c>
      <c r="D369" s="98">
        <v>47.649100613624924</v>
      </c>
      <c r="E369" s="98">
        <v>45.659338361801431</v>
      </c>
      <c r="F369" s="98">
        <v>44.062410619516584</v>
      </c>
      <c r="G369" s="98">
        <v>40.133372920379138</v>
      </c>
      <c r="H369" s="98">
        <v>37.686080452186793</v>
      </c>
      <c r="I369" s="98">
        <v>39.022349229810338</v>
      </c>
      <c r="J369" s="98">
        <v>37.757791455865799</v>
      </c>
      <c r="K369" s="98">
        <v>31.796673750335028</v>
      </c>
      <c r="L369" s="98">
        <v>30.251767254590767</v>
      </c>
      <c r="M369" s="98">
        <v>32.422842910326672</v>
      </c>
      <c r="N369" s="98">
        <v>32.200011933300324</v>
      </c>
      <c r="O369" s="98">
        <v>28.395256928139926</v>
      </c>
      <c r="P369" s="98">
        <v>28.786303108536764</v>
      </c>
      <c r="Q369" s="98">
        <v>25.919423513313895</v>
      </c>
      <c r="R369" s="98">
        <v>23.447640456274815</v>
      </c>
      <c r="S369" s="98">
        <v>22.558285397806909</v>
      </c>
      <c r="T369" s="98">
        <v>22.640164071894695</v>
      </c>
      <c r="U369" s="98">
        <v>21.525922356096434</v>
      </c>
      <c r="V369" s="98">
        <v>20.246854535119674</v>
      </c>
      <c r="W369" s="98">
        <v>19.797378825342211</v>
      </c>
      <c r="X369" s="98">
        <v>11.654327304637507</v>
      </c>
      <c r="Y369" s="98">
        <v>9.1042439705868237</v>
      </c>
      <c r="DA369" s="63" t="s">
        <v>4042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4.5522445356362073</v>
      </c>
      <c r="D370" s="122">
        <f t="shared" si="210"/>
        <v>1.8300511970709881</v>
      </c>
      <c r="E370" s="122">
        <f t="shared" si="210"/>
        <v>5.8414268961751006</v>
      </c>
      <c r="F370" s="122">
        <f t="shared" si="210"/>
        <v>2.2991016736310583</v>
      </c>
      <c r="G370" s="122">
        <f t="shared" si="210"/>
        <v>15.102355295889829</v>
      </c>
      <c r="H370" s="122">
        <f t="shared" si="210"/>
        <v>37.747477927797881</v>
      </c>
      <c r="I370" s="122">
        <f t="shared" si="210"/>
        <v>11.798459864740298</v>
      </c>
      <c r="J370" s="122">
        <f t="shared" si="210"/>
        <v>11.177815799492047</v>
      </c>
      <c r="K370" s="122">
        <f t="shared" si="210"/>
        <v>2.5589015209691612</v>
      </c>
      <c r="L370" s="122">
        <f t="shared" si="210"/>
        <v>13.159075265856401</v>
      </c>
      <c r="M370" s="122">
        <f t="shared" si="210"/>
        <v>2.0507024169235182</v>
      </c>
      <c r="N370" s="122">
        <f t="shared" si="210"/>
        <v>11.486128825583446</v>
      </c>
      <c r="O370" s="122">
        <f t="shared" si="210"/>
        <v>18.397415056052566</v>
      </c>
      <c r="P370" s="122">
        <f t="shared" si="210"/>
        <v>10.378674037607007</v>
      </c>
      <c r="Q370" s="122">
        <f t="shared" si="210"/>
        <v>6.6179159156393386</v>
      </c>
      <c r="R370" s="122">
        <f t="shared" si="210"/>
        <v>10.046714553395434</v>
      </c>
      <c r="S370" s="122">
        <f t="shared" si="210"/>
        <v>9.6418154659215034</v>
      </c>
      <c r="T370" s="122">
        <f t="shared" si="210"/>
        <v>4.2795578193261576</v>
      </c>
      <c r="U370" s="122">
        <f t="shared" si="210"/>
        <v>30.698106956405869</v>
      </c>
      <c r="V370" s="122">
        <f t="shared" si="210"/>
        <v>47.407398903924026</v>
      </c>
      <c r="W370" s="122">
        <f t="shared" si="210"/>
        <v>28.336106202430518</v>
      </c>
      <c r="X370" s="122">
        <f t="shared" si="210"/>
        <v>22.064987458483124</v>
      </c>
      <c r="Y370" s="122">
        <f t="shared" si="210"/>
        <v>22.210071453341644</v>
      </c>
      <c r="DA370" s="130" t="s">
        <v>4043</v>
      </c>
    </row>
    <row r="371" spans="1:105" ht="12" customHeight="1" x14ac:dyDescent="0.25">
      <c r="A371" s="97" t="s">
        <v>53</v>
      </c>
      <c r="B371" s="98"/>
      <c r="C371" s="98">
        <f>RES_hhdet_in_fech!C129</f>
        <v>4.5522445356362073</v>
      </c>
      <c r="D371" s="98">
        <f>RES_hhdet_in_fech!D129</f>
        <v>1.8300511970709881</v>
      </c>
      <c r="E371" s="98">
        <f>RES_hhdet_in_fech!E129</f>
        <v>5.8414268961751006</v>
      </c>
      <c r="F371" s="98">
        <f>RES_hhdet_in_fech!F129</f>
        <v>2.2991016736310583</v>
      </c>
      <c r="G371" s="98">
        <f>RES_hhdet_in_fech!G129</f>
        <v>15.102355295889829</v>
      </c>
      <c r="H371" s="98">
        <f>RES_hhdet_in_fech!H129</f>
        <v>37.747477927797881</v>
      </c>
      <c r="I371" s="98">
        <f>RES_hhdet_in_fech!I129</f>
        <v>11.798459864740298</v>
      </c>
      <c r="J371" s="98">
        <f>RES_hhdet_in_fech!J129</f>
        <v>11.177815799492047</v>
      </c>
      <c r="K371" s="98">
        <f>RES_hhdet_in_fech!K129</f>
        <v>2.5589015209691612</v>
      </c>
      <c r="L371" s="98">
        <f>RES_hhdet_in_fech!L129</f>
        <v>13.159075265856401</v>
      </c>
      <c r="M371" s="98">
        <f>RES_hhdet_in_fech!M129</f>
        <v>2.0507024169235182</v>
      </c>
      <c r="N371" s="98">
        <f>RES_hhdet_in_fech!N129</f>
        <v>11.486128825583446</v>
      </c>
      <c r="O371" s="98">
        <f>RES_hhdet_in_fech!O129</f>
        <v>18.397415056052566</v>
      </c>
      <c r="P371" s="98">
        <f>RES_hhdet_in_fech!P129</f>
        <v>10.378674037607007</v>
      </c>
      <c r="Q371" s="98">
        <f>RES_hhdet_in_fech!Q129</f>
        <v>6.6179159156393386</v>
      </c>
      <c r="R371" s="98">
        <f>RES_hhdet_in_fech!R129</f>
        <v>10.046714553395434</v>
      </c>
      <c r="S371" s="98">
        <f>RES_hhdet_in_fech!S129</f>
        <v>9.6418154659215034</v>
      </c>
      <c r="T371" s="98">
        <f>RES_hhdet_in_fech!T129</f>
        <v>4.2795578193261576</v>
      </c>
      <c r="U371" s="98">
        <f>RES_hhdet_in_fech!U129</f>
        <v>30.698106956405869</v>
      </c>
      <c r="V371" s="98">
        <f>RES_hhdet_in_fech!V129</f>
        <v>47.407398903924026</v>
      </c>
      <c r="W371" s="98">
        <f>RES_hhdet_in_fech!W129</f>
        <v>28.336106202430518</v>
      </c>
      <c r="X371" s="98">
        <f>RES_hhdet_in_fech!X129</f>
        <v>22.064987458483124</v>
      </c>
      <c r="Y371" s="98">
        <f>RES_hhdet_in_fech!Y129</f>
        <v>22.210071453341644</v>
      </c>
      <c r="DA371" s="63" t="s">
        <v>4044</v>
      </c>
    </row>
    <row r="372" spans="1:105" ht="12" customHeight="1" x14ac:dyDescent="0.25">
      <c r="A372" s="121" t="s">
        <v>55</v>
      </c>
      <c r="B372" s="122"/>
      <c r="C372" s="122">
        <v>1772.731301811893</v>
      </c>
      <c r="D372" s="122">
        <v>1787.7141165815174</v>
      </c>
      <c r="E372" s="122">
        <v>1793.3030050809928</v>
      </c>
      <c r="F372" s="122">
        <v>1887.0099165755685</v>
      </c>
      <c r="G372" s="122">
        <v>1956.1838433102544</v>
      </c>
      <c r="H372" s="122">
        <v>2030.4915155253946</v>
      </c>
      <c r="I372" s="122">
        <v>2038.8503972260103</v>
      </c>
      <c r="J372" s="122">
        <v>1921.6556065481354</v>
      </c>
      <c r="K372" s="122">
        <v>1951.2910718806418</v>
      </c>
      <c r="L372" s="122">
        <v>1946.7363714599608</v>
      </c>
      <c r="M372" s="122">
        <v>1887.4907952225306</v>
      </c>
      <c r="N372" s="122">
        <v>1955.7062839010266</v>
      </c>
      <c r="O372" s="122">
        <v>1883.6213924408562</v>
      </c>
      <c r="P372" s="122">
        <v>1878.4655214236468</v>
      </c>
      <c r="Q372" s="122">
        <v>1812.0958478248515</v>
      </c>
      <c r="R372" s="122">
        <v>1820.2225182736922</v>
      </c>
      <c r="S372" s="122">
        <v>1797.7686038286115</v>
      </c>
      <c r="T372" s="122">
        <v>1767.7634627349246</v>
      </c>
      <c r="U372" s="122">
        <v>1735.4474216637313</v>
      </c>
      <c r="V372" s="122">
        <v>1462.5759663060333</v>
      </c>
      <c r="W372" s="122">
        <v>1302.852741411026</v>
      </c>
      <c r="X372" s="122">
        <v>970.13310532872515</v>
      </c>
      <c r="Y372" s="122">
        <v>989.40700231273365</v>
      </c>
      <c r="DA372" s="130" t="s">
        <v>4045</v>
      </c>
    </row>
    <row r="373" spans="1:105" ht="12" customHeight="1" x14ac:dyDescent="0.25">
      <c r="A373" s="97" t="s">
        <v>128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X373" s="98">
        <v>0</v>
      </c>
      <c r="Y373" s="98">
        <v>0</v>
      </c>
      <c r="DA373" s="63" t="s">
        <v>4046</v>
      </c>
    </row>
    <row r="374" spans="1:105" ht="12" customHeight="1" x14ac:dyDescent="0.25">
      <c r="A374" s="97" t="s">
        <v>127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X374" s="98">
        <v>0</v>
      </c>
      <c r="Y374" s="98">
        <v>0</v>
      </c>
      <c r="DA374" s="63" t="s">
        <v>4047</v>
      </c>
    </row>
    <row r="375" spans="1:105" ht="12" customHeight="1" x14ac:dyDescent="0.25">
      <c r="A375" s="100" t="s">
        <v>198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X375" s="101">
        <v>0</v>
      </c>
      <c r="Y375" s="101">
        <v>0</v>
      </c>
      <c r="DA375" s="131" t="s">
        <v>4048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X376" s="104">
        <v>0</v>
      </c>
      <c r="Y376" s="104">
        <v>0</v>
      </c>
      <c r="DA376" s="132" t="s">
        <v>4049</v>
      </c>
    </row>
    <row r="377" spans="1:105" ht="12" customHeight="1" x14ac:dyDescent="0.25">
      <c r="A377" s="106" t="s">
        <v>122</v>
      </c>
      <c r="B377" s="101"/>
      <c r="C377" s="101">
        <v>1784.3840993876383</v>
      </c>
      <c r="D377" s="101">
        <v>1793.299620247104</v>
      </c>
      <c r="E377" s="101">
        <v>1807.8299640852283</v>
      </c>
      <c r="F377" s="101">
        <v>1888.3201780447275</v>
      </c>
      <c r="G377" s="101">
        <v>1959.5578499313235</v>
      </c>
      <c r="H377" s="101">
        <v>2041.7974821721111</v>
      </c>
      <c r="I377" s="101">
        <v>2076.5917035568577</v>
      </c>
      <c r="J377" s="101">
        <v>1963.8514487022321</v>
      </c>
      <c r="K377" s="101">
        <v>2049.6310763751371</v>
      </c>
      <c r="L377" s="101">
        <v>1989.9012200212926</v>
      </c>
      <c r="M377" s="101">
        <v>1926.9679944477546</v>
      </c>
      <c r="N377" s="101">
        <v>1974.3975620843501</v>
      </c>
      <c r="O377" s="101">
        <v>1936.4721669388359</v>
      </c>
      <c r="P377" s="101">
        <v>1948.8842312231784</v>
      </c>
      <c r="Q377" s="101">
        <v>1891.8826491678126</v>
      </c>
      <c r="R377" s="101">
        <v>1878.0159518238424</v>
      </c>
      <c r="S377" s="101">
        <v>1857.7538451823107</v>
      </c>
      <c r="T377" s="101">
        <v>1804.2864645016946</v>
      </c>
      <c r="U377" s="101">
        <v>1764.2990225515496</v>
      </c>
      <c r="V377" s="101">
        <v>1493.2507333620777</v>
      </c>
      <c r="W377" s="101">
        <v>1346.1711066365021</v>
      </c>
      <c r="X377" s="101">
        <v>1090.6531785224081</v>
      </c>
      <c r="Y377" s="101">
        <v>1023.2977408467202</v>
      </c>
      <c r="DA377" s="131" t="s">
        <v>4050</v>
      </c>
    </row>
    <row r="378" spans="1:105" ht="12" customHeight="1" x14ac:dyDescent="0.25">
      <c r="A378" s="107" t="s">
        <v>121</v>
      </c>
      <c r="B378" s="104"/>
      <c r="C378" s="104">
        <v>1437.3896826876676</v>
      </c>
      <c r="D378" s="104">
        <v>1451.466795913205</v>
      </c>
      <c r="E378" s="104">
        <v>1469.1702322989831</v>
      </c>
      <c r="F378" s="104">
        <v>1518.8264437418773</v>
      </c>
      <c r="G378" s="104">
        <v>1582.7937772453142</v>
      </c>
      <c r="H378" s="104">
        <v>1654.7855469575893</v>
      </c>
      <c r="I378" s="104">
        <v>1702.0092382231931</v>
      </c>
      <c r="J378" s="104">
        <v>1588.205536842589</v>
      </c>
      <c r="K378" s="104">
        <v>1668.9874382886846</v>
      </c>
      <c r="L378" s="104">
        <v>1623.8633042211973</v>
      </c>
      <c r="M378" s="104">
        <v>1567.2868459512674</v>
      </c>
      <c r="N378" s="104">
        <v>1614.1656552784807</v>
      </c>
      <c r="O378" s="104">
        <v>1556.8094603411057</v>
      </c>
      <c r="P378" s="104">
        <v>1572.7843038847711</v>
      </c>
      <c r="Q378" s="104">
        <v>1558.6554200295636</v>
      </c>
      <c r="R378" s="104">
        <v>1593.7095448432651</v>
      </c>
      <c r="S378" s="104">
        <v>1597.4952980186799</v>
      </c>
      <c r="T378" s="104">
        <v>1542.1802165284043</v>
      </c>
      <c r="U378" s="104">
        <v>1515.7818239951155</v>
      </c>
      <c r="V378" s="104">
        <v>1248.5659635894451</v>
      </c>
      <c r="W378" s="104">
        <v>1123.4702802850168</v>
      </c>
      <c r="X378" s="104">
        <v>949.38784682817322</v>
      </c>
      <c r="Y378" s="104">
        <v>905.32692579711841</v>
      </c>
      <c r="DA378" s="132" t="s">
        <v>4051</v>
      </c>
    </row>
    <row r="379" spans="1:105" ht="12" customHeight="1" x14ac:dyDescent="0.25">
      <c r="A379" s="108" t="s">
        <v>53</v>
      </c>
      <c r="B379" s="98"/>
      <c r="C379" s="98">
        <v>728.5904092506446</v>
      </c>
      <c r="D379" s="98">
        <v>749.81502021812253</v>
      </c>
      <c r="E379" s="98">
        <v>769.73696963774501</v>
      </c>
      <c r="F379" s="98">
        <v>752.37473857755504</v>
      </c>
      <c r="G379" s="98">
        <v>797.65881260928893</v>
      </c>
      <c r="H379" s="98">
        <v>843.61267867287768</v>
      </c>
      <c r="I379" s="98">
        <v>909.43933897975785</v>
      </c>
      <c r="J379" s="98">
        <v>785.16791827336044</v>
      </c>
      <c r="K379" s="98">
        <v>846.20832220551154</v>
      </c>
      <c r="L379" s="98">
        <v>826.11712093666574</v>
      </c>
      <c r="M379" s="98">
        <v>769.98257566975678</v>
      </c>
      <c r="N379" s="98">
        <v>792.83295969404833</v>
      </c>
      <c r="O379" s="98">
        <v>649.15628533157212</v>
      </c>
      <c r="P379" s="98">
        <v>610.3312693372751</v>
      </c>
      <c r="Q379" s="98">
        <v>643.84996848443279</v>
      </c>
      <c r="R379" s="98">
        <v>776.11403436161777</v>
      </c>
      <c r="S379" s="98">
        <v>813.56609967651855</v>
      </c>
      <c r="T379" s="98">
        <v>720.41755551672804</v>
      </c>
      <c r="U379" s="98">
        <v>706.08723882543245</v>
      </c>
      <c r="V379" s="98">
        <v>420.07481954029515</v>
      </c>
      <c r="W379" s="98">
        <v>334.79524329912255</v>
      </c>
      <c r="X379" s="98">
        <v>377.81736499800667</v>
      </c>
      <c r="Y379" s="98">
        <v>394.00650732002032</v>
      </c>
      <c r="DA379" s="63" t="s">
        <v>4052</v>
      </c>
    </row>
    <row r="380" spans="1:105" ht="12" customHeight="1" x14ac:dyDescent="0.25">
      <c r="A380" s="108" t="s">
        <v>52</v>
      </c>
      <c r="B380" s="98"/>
      <c r="C380" s="98">
        <v>708.79927343702298</v>
      </c>
      <c r="D380" s="98">
        <v>701.65177569508262</v>
      </c>
      <c r="E380" s="98">
        <v>699.43326266123825</v>
      </c>
      <c r="F380" s="98">
        <v>766.45170516432199</v>
      </c>
      <c r="G380" s="98">
        <v>785.13496463602542</v>
      </c>
      <c r="H380" s="98">
        <v>811.17286828471174</v>
      </c>
      <c r="I380" s="98">
        <v>792.5698992434352</v>
      </c>
      <c r="J380" s="98">
        <v>803.03761856922836</v>
      </c>
      <c r="K380" s="98">
        <v>822.77911608317299</v>
      </c>
      <c r="L380" s="98">
        <v>797.74618328453175</v>
      </c>
      <c r="M380" s="98">
        <v>797.30427028151053</v>
      </c>
      <c r="N380" s="98">
        <v>821.33269558443249</v>
      </c>
      <c r="O380" s="98">
        <v>907.6531750095337</v>
      </c>
      <c r="P380" s="98">
        <v>962.45303454749592</v>
      </c>
      <c r="Q380" s="98">
        <v>914.80545154513095</v>
      </c>
      <c r="R380" s="98">
        <v>817.59551048164724</v>
      </c>
      <c r="S380" s="98">
        <v>783.9291983421615</v>
      </c>
      <c r="T380" s="98">
        <v>821.76266101167619</v>
      </c>
      <c r="U380" s="98">
        <v>809.69458516968302</v>
      </c>
      <c r="V380" s="98">
        <v>828.49114404914974</v>
      </c>
      <c r="W380" s="98">
        <v>788.67503698589405</v>
      </c>
      <c r="X380" s="98">
        <v>571.57048183016661</v>
      </c>
      <c r="Y380" s="98">
        <v>511.32041847709797</v>
      </c>
      <c r="DA380" s="63" t="s">
        <v>4053</v>
      </c>
    </row>
    <row r="381" spans="1:105" ht="12" customHeight="1" x14ac:dyDescent="0.25">
      <c r="A381" s="121" t="s">
        <v>54</v>
      </c>
      <c r="B381" s="122"/>
      <c r="C381" s="122">
        <v>302.36270759216245</v>
      </c>
      <c r="D381" s="122">
        <v>296.66642814959744</v>
      </c>
      <c r="E381" s="122">
        <v>321.45945992561553</v>
      </c>
      <c r="F381" s="122">
        <v>324.32248056166827</v>
      </c>
      <c r="G381" s="122">
        <v>336.8257720136458</v>
      </c>
      <c r="H381" s="122">
        <v>328.04538165704173</v>
      </c>
      <c r="I381" s="122">
        <v>322.96085816974278</v>
      </c>
      <c r="J381" s="122">
        <v>281.31640932568558</v>
      </c>
      <c r="K381" s="122">
        <v>291.6333250885171</v>
      </c>
      <c r="L381" s="122">
        <v>286.59630818383164</v>
      </c>
      <c r="M381" s="122">
        <v>268.3371950376951</v>
      </c>
      <c r="N381" s="122">
        <v>277.06466437058458</v>
      </c>
      <c r="O381" s="122">
        <v>277.08502478500048</v>
      </c>
      <c r="P381" s="122">
        <v>281.34804746593761</v>
      </c>
      <c r="Q381" s="122">
        <v>291.63330512064374</v>
      </c>
      <c r="R381" s="122">
        <v>288.4402540359996</v>
      </c>
      <c r="S381" s="122">
        <v>284.00619300100578</v>
      </c>
      <c r="T381" s="122">
        <v>277.15357153748039</v>
      </c>
      <c r="U381" s="122">
        <v>272.03227931130931</v>
      </c>
      <c r="V381" s="122">
        <v>279.74627471841444</v>
      </c>
      <c r="W381" s="122">
        <v>270.39555214033203</v>
      </c>
      <c r="X381" s="122">
        <v>200.02990231016733</v>
      </c>
      <c r="Y381" s="122">
        <v>199.25702889093546</v>
      </c>
      <c r="DA381" s="130" t="s">
        <v>4054</v>
      </c>
    </row>
    <row r="382" spans="1:105" ht="12" customHeight="1" x14ac:dyDescent="0.25">
      <c r="A382" s="97" t="s">
        <v>50</v>
      </c>
      <c r="B382" s="98"/>
      <c r="C382" s="98">
        <v>366.85460863115139</v>
      </c>
      <c r="D382" s="98">
        <v>364.7922500481763</v>
      </c>
      <c r="E382" s="98">
        <v>406.1132474149473</v>
      </c>
      <c r="F382" s="98">
        <v>404.10010724402997</v>
      </c>
      <c r="G382" s="98">
        <v>397.34432153604018</v>
      </c>
      <c r="H382" s="98">
        <v>413.41639234611307</v>
      </c>
      <c r="I382" s="98">
        <v>406.65671075388445</v>
      </c>
      <c r="J382" s="98">
        <v>344.68739301183263</v>
      </c>
      <c r="K382" s="98">
        <v>369.26492005344909</v>
      </c>
      <c r="L382" s="98">
        <v>352.95771548798609</v>
      </c>
      <c r="M382" s="98">
        <v>352.62530522441074</v>
      </c>
      <c r="N382" s="98">
        <v>355.50186341399223</v>
      </c>
      <c r="O382" s="98">
        <v>352.1422748386982</v>
      </c>
      <c r="P382" s="98">
        <v>383.5930714598224</v>
      </c>
      <c r="Q382" s="98">
        <v>368.49862204896482</v>
      </c>
      <c r="R382" s="98">
        <v>393.26703056548496</v>
      </c>
      <c r="S382" s="98">
        <v>386.08931355252935</v>
      </c>
      <c r="T382" s="98">
        <v>382.94550668022521</v>
      </c>
      <c r="U382" s="98">
        <v>399.742940911723</v>
      </c>
      <c r="V382" s="98">
        <v>369.05532264790696</v>
      </c>
      <c r="W382" s="98">
        <v>349.89887775600494</v>
      </c>
      <c r="X382" s="98">
        <v>317.70478494217366</v>
      </c>
      <c r="Y382" s="98">
        <v>287.22702242635165</v>
      </c>
      <c r="DA382" s="63" t="s">
        <v>4055</v>
      </c>
    </row>
    <row r="383" spans="1:105" ht="12" customHeight="1" x14ac:dyDescent="0.25">
      <c r="A383" s="109" t="s">
        <v>120</v>
      </c>
      <c r="B383" s="33"/>
      <c r="C383" s="33">
        <v>299.07488518625325</v>
      </c>
      <c r="D383" s="33">
        <v>292.90776211381376</v>
      </c>
      <c r="E383" s="33">
        <v>317.16715520784658</v>
      </c>
      <c r="F383" s="33">
        <v>319.52382632513525</v>
      </c>
      <c r="G383" s="33">
        <v>333.18699846641323</v>
      </c>
      <c r="H383" s="33">
        <v>322.09403716189013</v>
      </c>
      <c r="I383" s="33">
        <v>315.37304735854309</v>
      </c>
      <c r="J383" s="33">
        <v>275.64139586125452</v>
      </c>
      <c r="K383" s="33">
        <v>284.86640639907989</v>
      </c>
      <c r="L383" s="33">
        <v>281.5434091505204</v>
      </c>
      <c r="M383" s="33">
        <v>262.02347891884006</v>
      </c>
      <c r="N383" s="33">
        <v>271.09228880890385</v>
      </c>
      <c r="O383" s="33">
        <v>271.34670291545166</v>
      </c>
      <c r="P383" s="33">
        <v>272.3542722072163</v>
      </c>
      <c r="Q383" s="33">
        <v>285.30597720276364</v>
      </c>
      <c r="R383" s="33">
        <v>279.48707739291183</v>
      </c>
      <c r="S383" s="33">
        <v>275.80674556714848</v>
      </c>
      <c r="T383" s="33">
        <v>270.05965168825838</v>
      </c>
      <c r="U383" s="33">
        <v>262.62582831524486</v>
      </c>
      <c r="V383" s="33">
        <v>273.6254053899134</v>
      </c>
      <c r="W383" s="33">
        <v>264.42747407802949</v>
      </c>
      <c r="X383" s="33">
        <v>188.92283430663613</v>
      </c>
      <c r="Y383" s="33">
        <v>191.02961942359434</v>
      </c>
      <c r="DA383" s="60" t="s">
        <v>4056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11386.815068334185</v>
      </c>
      <c r="D385" s="117">
        <f t="shared" si="211"/>
        <v>11675.667764642312</v>
      </c>
      <c r="E385" s="117">
        <f t="shared" si="211"/>
        <v>11464.844255973157</v>
      </c>
      <c r="F385" s="117">
        <f t="shared" si="211"/>
        <v>11173.484933739848</v>
      </c>
      <c r="G385" s="117">
        <f t="shared" si="211"/>
        <v>10557.236879643393</v>
      </c>
      <c r="H385" s="117">
        <f t="shared" si="211"/>
        <v>10330.246341002781</v>
      </c>
      <c r="I385" s="117">
        <f t="shared" si="211"/>
        <v>10699.957098729417</v>
      </c>
      <c r="J385" s="117">
        <f t="shared" si="211"/>
        <v>10328.713871477892</v>
      </c>
      <c r="K385" s="117">
        <f t="shared" si="211"/>
        <v>9085.7188887069897</v>
      </c>
      <c r="L385" s="117">
        <f t="shared" si="211"/>
        <v>8820.6536321709118</v>
      </c>
      <c r="M385" s="117">
        <f t="shared" si="211"/>
        <v>9353.415871181398</v>
      </c>
      <c r="N385" s="117">
        <f t="shared" si="211"/>
        <v>9461.2606163761429</v>
      </c>
      <c r="O385" s="117">
        <f t="shared" si="211"/>
        <v>8625.5640849193132</v>
      </c>
      <c r="P385" s="117">
        <f t="shared" si="211"/>
        <v>8777.9662504422704</v>
      </c>
      <c r="Q385" s="117">
        <f t="shared" si="211"/>
        <v>8103.2028415922796</v>
      </c>
      <c r="R385" s="117">
        <f t="shared" ref="R385:V385" si="212">R386+R389+R391+R400</f>
        <v>7538.1382714855754</v>
      </c>
      <c r="S385" s="117">
        <f t="shared" si="212"/>
        <v>7352.7715706682593</v>
      </c>
      <c r="T385" s="117">
        <f t="shared" si="212"/>
        <v>7339.1413788759019</v>
      </c>
      <c r="U385" s="117">
        <f t="shared" si="212"/>
        <v>7148.9828425352216</v>
      </c>
      <c r="V385" s="117">
        <f t="shared" si="212"/>
        <v>6957.2050210106881</v>
      </c>
      <c r="W385" s="117">
        <f t="shared" ref="W385:Y385" si="213">W386+W389+W391+W400</f>
        <v>6611.5672660255441</v>
      </c>
      <c r="X385" s="117">
        <f t="shared" si="213"/>
        <v>4323.1850002432657</v>
      </c>
      <c r="Y385" s="117">
        <f t="shared" si="213"/>
        <v>3601.7832458439257</v>
      </c>
      <c r="DA385" s="129" t="s">
        <v>4207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9948.4862929884439</v>
      </c>
      <c r="D386" s="122">
        <f t="shared" si="214"/>
        <v>10240.526812123917</v>
      </c>
      <c r="E386" s="122">
        <f t="shared" si="214"/>
        <v>9986.9983822162158</v>
      </c>
      <c r="F386" s="122">
        <f t="shared" si="214"/>
        <v>9646.9259235813988</v>
      </c>
      <c r="G386" s="122">
        <f t="shared" si="214"/>
        <v>8930.6092094382748</v>
      </c>
      <c r="H386" s="122">
        <f t="shared" si="214"/>
        <v>8578.4237113932304</v>
      </c>
      <c r="I386" s="122">
        <f t="shared" si="214"/>
        <v>9007.3103433897249</v>
      </c>
      <c r="J386" s="122">
        <f t="shared" si="214"/>
        <v>8740.8916985483465</v>
      </c>
      <c r="K386" s="122">
        <f t="shared" si="214"/>
        <v>7456.3993699365201</v>
      </c>
      <c r="L386" s="122">
        <f t="shared" si="214"/>
        <v>7191.2263870588267</v>
      </c>
      <c r="M386" s="122">
        <f t="shared" si="214"/>
        <v>7813.5814917178777</v>
      </c>
      <c r="N386" s="122">
        <f t="shared" si="214"/>
        <v>7829.5540899801426</v>
      </c>
      <c r="O386" s="122">
        <f t="shared" si="214"/>
        <v>6967.480964901566</v>
      </c>
      <c r="P386" s="122">
        <f t="shared" si="214"/>
        <v>7112.9008696421397</v>
      </c>
      <c r="Q386" s="122">
        <f t="shared" si="214"/>
        <v>6459.0502429446024</v>
      </c>
      <c r="R386" s="122">
        <f t="shared" ref="R386:V386" si="215">SUM(R387:R388)</f>
        <v>5871.8471997376191</v>
      </c>
      <c r="S386" s="122">
        <f t="shared" si="215"/>
        <v>5686.9328621812228</v>
      </c>
      <c r="T386" s="122">
        <f t="shared" si="215"/>
        <v>5724.1021023874928</v>
      </c>
      <c r="U386" s="122">
        <f t="shared" si="215"/>
        <v>5428.2729673942367</v>
      </c>
      <c r="V386" s="122">
        <f t="shared" si="215"/>
        <v>5342.6586944410374</v>
      </c>
      <c r="W386" s="122">
        <f t="shared" ref="W386:Y386" si="216">SUM(W387:W388)</f>
        <v>5194.342059094206</v>
      </c>
      <c r="X386" s="122">
        <f t="shared" si="216"/>
        <v>3176.9285094064335</v>
      </c>
      <c r="Y386" s="122">
        <f t="shared" si="216"/>
        <v>2498.3032645769235</v>
      </c>
      <c r="DA386" s="130" t="s">
        <v>4208</v>
      </c>
    </row>
    <row r="387" spans="1:105" ht="12" customHeight="1" x14ac:dyDescent="0.25">
      <c r="A387" s="97" t="s">
        <v>198</v>
      </c>
      <c r="B387" s="98"/>
      <c r="C387" s="98">
        <v>9901.0350089225085</v>
      </c>
      <c r="D387" s="98">
        <v>10192.877711510291</v>
      </c>
      <c r="E387" s="98">
        <v>9941.3390438544138</v>
      </c>
      <c r="F387" s="98">
        <v>9602.8635129618815</v>
      </c>
      <c r="G387" s="98">
        <v>8890.475836517895</v>
      </c>
      <c r="H387" s="98">
        <v>8540.7376309410429</v>
      </c>
      <c r="I387" s="98">
        <v>8968.2879941599149</v>
      </c>
      <c r="J387" s="98">
        <v>8703.1339070924805</v>
      </c>
      <c r="K387" s="98">
        <v>7424.6026961861853</v>
      </c>
      <c r="L387" s="98">
        <v>7160.9746198042358</v>
      </c>
      <c r="M387" s="98">
        <v>7781.1586488075509</v>
      </c>
      <c r="N387" s="98">
        <v>7797.354078046842</v>
      </c>
      <c r="O387" s="98">
        <v>6939.085707973426</v>
      </c>
      <c r="P387" s="98">
        <v>7084.1145665336026</v>
      </c>
      <c r="Q387" s="98">
        <v>6433.1308194312887</v>
      </c>
      <c r="R387" s="98">
        <v>5848.3995592813444</v>
      </c>
      <c r="S387" s="98">
        <v>5664.3745767834162</v>
      </c>
      <c r="T387" s="98">
        <v>5701.4619383155978</v>
      </c>
      <c r="U387" s="98">
        <v>5406.7470450381406</v>
      </c>
      <c r="V387" s="98">
        <v>5322.411839905918</v>
      </c>
      <c r="W387" s="98">
        <v>5174.5446802688639</v>
      </c>
      <c r="X387" s="98">
        <v>3165.2741821017958</v>
      </c>
      <c r="Y387" s="98">
        <v>2489.1990206063365</v>
      </c>
      <c r="DA387" s="63" t="s">
        <v>4209</v>
      </c>
    </row>
    <row r="388" spans="1:105" ht="12" customHeight="1" x14ac:dyDescent="0.25">
      <c r="A388" s="97" t="s">
        <v>53</v>
      </c>
      <c r="B388" s="98"/>
      <c r="C388" s="98">
        <v>47.451284065934935</v>
      </c>
      <c r="D388" s="98">
        <v>47.649100613624924</v>
      </c>
      <c r="E388" s="98">
        <v>45.659338361801431</v>
      </c>
      <c r="F388" s="98">
        <v>44.062410619516584</v>
      </c>
      <c r="G388" s="98">
        <v>40.133372920379138</v>
      </c>
      <c r="H388" s="98">
        <v>37.686080452186793</v>
      </c>
      <c r="I388" s="98">
        <v>39.022349229810338</v>
      </c>
      <c r="J388" s="98">
        <v>37.757791455865799</v>
      </c>
      <c r="K388" s="98">
        <v>31.796673750335028</v>
      </c>
      <c r="L388" s="98">
        <v>30.251767254590767</v>
      </c>
      <c r="M388" s="98">
        <v>32.422842910326672</v>
      </c>
      <c r="N388" s="98">
        <v>32.200011933300324</v>
      </c>
      <c r="O388" s="98">
        <v>28.395256928139926</v>
      </c>
      <c r="P388" s="98">
        <v>28.786303108536764</v>
      </c>
      <c r="Q388" s="98">
        <v>25.919423513313895</v>
      </c>
      <c r="R388" s="98">
        <v>23.447640456274815</v>
      </c>
      <c r="S388" s="98">
        <v>22.558285397806909</v>
      </c>
      <c r="T388" s="98">
        <v>22.640164071894695</v>
      </c>
      <c r="U388" s="98">
        <v>21.525922356096434</v>
      </c>
      <c r="V388" s="98">
        <v>20.246854535119674</v>
      </c>
      <c r="W388" s="98">
        <v>19.797378825342211</v>
      </c>
      <c r="X388" s="98">
        <v>11.654327304637507</v>
      </c>
      <c r="Y388" s="98">
        <v>9.1042439705868237</v>
      </c>
      <c r="DA388" s="63" t="s">
        <v>4210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11.74591957681041</v>
      </c>
      <c r="D389" s="122">
        <f t="shared" si="217"/>
        <v>4.9376980697336084</v>
      </c>
      <c r="E389" s="122">
        <f t="shared" si="217"/>
        <v>16.459736471375525</v>
      </c>
      <c r="F389" s="122">
        <f t="shared" si="217"/>
        <v>6.7555879914764905</v>
      </c>
      <c r="G389" s="122">
        <f t="shared" si="217"/>
        <v>46.222565513851109</v>
      </c>
      <c r="H389" s="122">
        <f t="shared" si="217"/>
        <v>120.20417300696764</v>
      </c>
      <c r="I389" s="122">
        <f t="shared" si="217"/>
        <v>39.052136061801285</v>
      </c>
      <c r="J389" s="122">
        <f t="shared" si="217"/>
        <v>38.427022551001592</v>
      </c>
      <c r="K389" s="122">
        <f t="shared" si="217"/>
        <v>9.1315027440546803</v>
      </c>
      <c r="L389" s="122">
        <f t="shared" si="217"/>
        <v>48.717488597410004</v>
      </c>
      <c r="M389" s="122">
        <f t="shared" si="217"/>
        <v>7.9062284360317543</v>
      </c>
      <c r="N389" s="122">
        <f t="shared" si="217"/>
        <v>46.323307865930687</v>
      </c>
      <c r="O389" s="122">
        <f t="shared" si="217"/>
        <v>77.907305100226282</v>
      </c>
      <c r="P389" s="122">
        <f t="shared" si="217"/>
        <v>46.090377410242766</v>
      </c>
      <c r="Q389" s="122">
        <f t="shared" si="217"/>
        <v>30.436575181113923</v>
      </c>
      <c r="R389" s="122">
        <f t="shared" si="217"/>
        <v>46.550507031254078</v>
      </c>
      <c r="S389" s="122">
        <f t="shared" si="217"/>
        <v>44.711178480269581</v>
      </c>
      <c r="T389" s="122">
        <f t="shared" si="217"/>
        <v>19.863348693569186</v>
      </c>
      <c r="U389" s="122">
        <f t="shared" si="217"/>
        <v>142.62807988646858</v>
      </c>
      <c r="V389" s="122">
        <f t="shared" si="217"/>
        <v>220.89916286119583</v>
      </c>
      <c r="W389" s="122">
        <f t="shared" si="217"/>
        <v>133.28471573420509</v>
      </c>
      <c r="X389" s="122">
        <f t="shared" si="217"/>
        <v>104.91521731572159</v>
      </c>
      <c r="Y389" s="122">
        <f t="shared" si="217"/>
        <v>106.88488471018118</v>
      </c>
      <c r="DA389" s="130" t="s">
        <v>4211</v>
      </c>
    </row>
    <row r="390" spans="1:105" ht="12" customHeight="1" x14ac:dyDescent="0.25">
      <c r="A390" s="97" t="s">
        <v>53</v>
      </c>
      <c r="B390" s="98"/>
      <c r="C390" s="98">
        <f>RES_hhdet_in_tesh!C129</f>
        <v>11.74591957681041</v>
      </c>
      <c r="D390" s="98">
        <f>RES_hhdet_in_tesh!D129</f>
        <v>4.9376980697336084</v>
      </c>
      <c r="E390" s="98">
        <f>RES_hhdet_in_tesh!E129</f>
        <v>16.459736471375525</v>
      </c>
      <c r="F390" s="98">
        <f>RES_hhdet_in_tesh!F129</f>
        <v>6.7555879914764905</v>
      </c>
      <c r="G390" s="98">
        <f>RES_hhdet_in_tesh!G129</f>
        <v>46.222565513851109</v>
      </c>
      <c r="H390" s="98">
        <f>RES_hhdet_in_tesh!H129</f>
        <v>120.20417300696764</v>
      </c>
      <c r="I390" s="98">
        <f>RES_hhdet_in_tesh!I129</f>
        <v>39.052136061801285</v>
      </c>
      <c r="J390" s="98">
        <f>RES_hhdet_in_tesh!J129</f>
        <v>38.427022551001592</v>
      </c>
      <c r="K390" s="98">
        <f>RES_hhdet_in_tesh!K129</f>
        <v>9.1315027440546803</v>
      </c>
      <c r="L390" s="98">
        <f>RES_hhdet_in_tesh!L129</f>
        <v>48.717488597410004</v>
      </c>
      <c r="M390" s="98">
        <f>RES_hhdet_in_tesh!M129</f>
        <v>7.9062284360317543</v>
      </c>
      <c r="N390" s="98">
        <f>RES_hhdet_in_tesh!N129</f>
        <v>46.323307865930687</v>
      </c>
      <c r="O390" s="98">
        <f>RES_hhdet_in_tesh!O129</f>
        <v>77.907305100226282</v>
      </c>
      <c r="P390" s="98">
        <f>RES_hhdet_in_tesh!P129</f>
        <v>46.090377410242766</v>
      </c>
      <c r="Q390" s="98">
        <f>RES_hhdet_in_tesh!Q129</f>
        <v>30.436575181113923</v>
      </c>
      <c r="R390" s="98">
        <f>RES_hhdet_in_tesh!R129</f>
        <v>46.550507031254078</v>
      </c>
      <c r="S390" s="98">
        <f>RES_hhdet_in_tesh!S129</f>
        <v>44.711178480269581</v>
      </c>
      <c r="T390" s="98">
        <f>RES_hhdet_in_tesh!T129</f>
        <v>19.863348693569186</v>
      </c>
      <c r="U390" s="98">
        <f>RES_hhdet_in_tesh!U129</f>
        <v>142.62807988646858</v>
      </c>
      <c r="V390" s="98">
        <f>RES_hhdet_in_tesh!V129</f>
        <v>220.89916286119583</v>
      </c>
      <c r="W390" s="98">
        <f>RES_hhdet_in_tesh!W129</f>
        <v>133.28471573420509</v>
      </c>
      <c r="X390" s="98">
        <f>RES_hhdet_in_tesh!X129</f>
        <v>104.91521731572159</v>
      </c>
      <c r="Y390" s="98">
        <f>RES_hhdet_in_tesh!Y129</f>
        <v>106.88488471018118</v>
      </c>
      <c r="DA390" s="63" t="s">
        <v>4212</v>
      </c>
    </row>
    <row r="391" spans="1:105" ht="12" customHeight="1" x14ac:dyDescent="0.25">
      <c r="A391" s="121" t="s">
        <v>55</v>
      </c>
      <c r="B391" s="122"/>
      <c r="C391" s="122">
        <v>1197.5812447350022</v>
      </c>
      <c r="D391" s="122">
        <v>1205.4237145788627</v>
      </c>
      <c r="E391" s="122">
        <v>1217.2618503417141</v>
      </c>
      <c r="F391" s="122">
        <v>1273.610613701373</v>
      </c>
      <c r="G391" s="122">
        <v>1324.0907116868293</v>
      </c>
      <c r="H391" s="122">
        <v>1382.3635945763931</v>
      </c>
      <c r="I391" s="122">
        <v>1408.9560749019365</v>
      </c>
      <c r="J391" s="122">
        <v>1335.7213425714749</v>
      </c>
      <c r="K391" s="122">
        <v>1398.2664711117573</v>
      </c>
      <c r="L391" s="122">
        <v>1361.4460833231556</v>
      </c>
      <c r="M391" s="122">
        <v>1326.1832120602783</v>
      </c>
      <c r="N391" s="122">
        <v>1371.9903037783022</v>
      </c>
      <c r="O391" s="122">
        <v>1365.4654276590595</v>
      </c>
      <c r="P391" s="122">
        <v>1400.2897639707132</v>
      </c>
      <c r="Q391" s="122">
        <v>1383.9775704662627</v>
      </c>
      <c r="R391" s="122">
        <v>1390.0793192823021</v>
      </c>
      <c r="S391" s="122">
        <v>1390.8316440008564</v>
      </c>
      <c r="T391" s="122">
        <v>1365.5213172014878</v>
      </c>
      <c r="U391" s="122">
        <v>1349.8074153391633</v>
      </c>
      <c r="V391" s="122">
        <v>1154.5249897562467</v>
      </c>
      <c r="W391" s="122">
        <v>1050.8734763457119</v>
      </c>
      <c r="X391" s="122">
        <v>870.10540837894473</v>
      </c>
      <c r="Y391" s="122">
        <v>824.10298077257028</v>
      </c>
      <c r="DA391" s="130" t="s">
        <v>4213</v>
      </c>
    </row>
    <row r="392" spans="1:105" ht="12" customHeight="1" x14ac:dyDescent="0.25">
      <c r="A392" s="97" t="s">
        <v>128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X392" s="98">
        <v>0</v>
      </c>
      <c r="Y392" s="98">
        <v>0</v>
      </c>
      <c r="DA392" s="63" t="s">
        <v>4214</v>
      </c>
    </row>
    <row r="393" spans="1:105" ht="12" customHeight="1" x14ac:dyDescent="0.25">
      <c r="A393" s="97" t="s">
        <v>127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X393" s="98">
        <v>0</v>
      </c>
      <c r="Y393" s="98">
        <v>0</v>
      </c>
      <c r="DA393" s="63" t="s">
        <v>4215</v>
      </c>
    </row>
    <row r="394" spans="1:105" ht="12" customHeight="1" x14ac:dyDescent="0.25">
      <c r="A394" s="100" t="s">
        <v>198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X394" s="101">
        <v>0</v>
      </c>
      <c r="Y394" s="101">
        <v>0</v>
      </c>
      <c r="DA394" s="131" t="s">
        <v>4216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X395" s="104">
        <v>0</v>
      </c>
      <c r="Y395" s="104">
        <v>0</v>
      </c>
      <c r="DA395" s="132" t="s">
        <v>4217</v>
      </c>
    </row>
    <row r="396" spans="1:105" ht="12" customHeight="1" x14ac:dyDescent="0.25">
      <c r="A396" s="106" t="s">
        <v>122</v>
      </c>
      <c r="B396" s="101"/>
      <c r="C396" s="101">
        <v>1197.5741126829635</v>
      </c>
      <c r="D396" s="101">
        <v>1205.4197517945167</v>
      </c>
      <c r="E396" s="101">
        <v>1217.2417707442578</v>
      </c>
      <c r="F396" s="101">
        <v>1273.609571016035</v>
      </c>
      <c r="G396" s="101">
        <v>1324.0904467727787</v>
      </c>
      <c r="H396" s="101">
        <v>1382.3647057612959</v>
      </c>
      <c r="I396" s="101">
        <v>1408.8852184799418</v>
      </c>
      <c r="J396" s="101">
        <v>1335.5585739064081</v>
      </c>
      <c r="K396" s="101">
        <v>1397.7184884909791</v>
      </c>
      <c r="L396" s="101">
        <v>1361.2546963604689</v>
      </c>
      <c r="M396" s="101">
        <v>1326.0609442570467</v>
      </c>
      <c r="N396" s="101">
        <v>1371.9756011128577</v>
      </c>
      <c r="O396" s="101">
        <v>1365.476535379353</v>
      </c>
      <c r="P396" s="101">
        <v>1400.1411980883775</v>
      </c>
      <c r="Q396" s="101">
        <v>1383.4582352587579</v>
      </c>
      <c r="R396" s="101">
        <v>1389.621353269102</v>
      </c>
      <c r="S396" s="101">
        <v>1390.2532396133954</v>
      </c>
      <c r="T396" s="101">
        <v>1365.2980345405563</v>
      </c>
      <c r="U396" s="101">
        <v>1349.7960103898656</v>
      </c>
      <c r="V396" s="101">
        <v>1154.6969204385241</v>
      </c>
      <c r="W396" s="101">
        <v>1051.0658032550834</v>
      </c>
      <c r="X396" s="101">
        <v>864.54825012279969</v>
      </c>
      <c r="Y396" s="101">
        <v>822.52347636808611</v>
      </c>
      <c r="DA396" s="131" t="s">
        <v>4218</v>
      </c>
    </row>
    <row r="397" spans="1:105" ht="12" customHeight="1" x14ac:dyDescent="0.25">
      <c r="A397" s="107" t="s">
        <v>121</v>
      </c>
      <c r="B397" s="104"/>
      <c r="C397" s="104">
        <v>1197.7864893436738</v>
      </c>
      <c r="D397" s="104">
        <v>1205.6622741964914</v>
      </c>
      <c r="E397" s="104">
        <v>1217.7098763599568</v>
      </c>
      <c r="F397" s="104">
        <v>1273.9036082813391</v>
      </c>
      <c r="G397" s="104">
        <v>1324.120028841756</v>
      </c>
      <c r="H397" s="104">
        <v>1382.3266690473231</v>
      </c>
      <c r="I397" s="104">
        <v>1409.5884684682389</v>
      </c>
      <c r="J397" s="104">
        <v>1337.0076120222473</v>
      </c>
      <c r="K397" s="104">
        <v>1399.8395591524395</v>
      </c>
      <c r="L397" s="104">
        <v>1362.877657804052</v>
      </c>
      <c r="M397" s="104">
        <v>1327.1749397976014</v>
      </c>
      <c r="N397" s="104">
        <v>1372.2589615741479</v>
      </c>
      <c r="O397" s="104">
        <v>1365.3967411437759</v>
      </c>
      <c r="P397" s="104">
        <v>1400.9346749599445</v>
      </c>
      <c r="Q397" s="104">
        <v>1385.6272234783382</v>
      </c>
      <c r="R397" s="104">
        <v>1391.8742505921027</v>
      </c>
      <c r="S397" s="104">
        <v>1392.7627683267351</v>
      </c>
      <c r="T397" s="104">
        <v>1366.9004159895953</v>
      </c>
      <c r="U397" s="104">
        <v>1349.8942484758604</v>
      </c>
      <c r="V397" s="104">
        <v>1153.325473368265</v>
      </c>
      <c r="W397" s="104">
        <v>1050.0770456825437</v>
      </c>
      <c r="X397" s="104">
        <v>871.06196840664188</v>
      </c>
      <c r="Y397" s="104">
        <v>828.02159856995502</v>
      </c>
      <c r="DA397" s="132" t="s">
        <v>4219</v>
      </c>
    </row>
    <row r="398" spans="1:105" ht="12" customHeight="1" x14ac:dyDescent="0.25">
      <c r="A398" s="108" t="s">
        <v>53</v>
      </c>
      <c r="B398" s="98"/>
      <c r="C398" s="98">
        <v>488.98721590665093</v>
      </c>
      <c r="D398" s="98">
        <v>504.01049850140873</v>
      </c>
      <c r="E398" s="98">
        <v>518.27661369871839</v>
      </c>
      <c r="F398" s="98">
        <v>507.45190311701691</v>
      </c>
      <c r="G398" s="98">
        <v>538.98506420573062</v>
      </c>
      <c r="H398" s="98">
        <v>571.15380076261124</v>
      </c>
      <c r="I398" s="98">
        <v>617.01856922480351</v>
      </c>
      <c r="J398" s="98">
        <v>533.96999345301879</v>
      </c>
      <c r="K398" s="98">
        <v>577.06044306926685</v>
      </c>
      <c r="L398" s="98">
        <v>565.13147451952034</v>
      </c>
      <c r="M398" s="98">
        <v>529.87066951609074</v>
      </c>
      <c r="N398" s="98">
        <v>550.92626598971538</v>
      </c>
      <c r="O398" s="98">
        <v>457.74356613424192</v>
      </c>
      <c r="P398" s="98">
        <v>438.48164041244854</v>
      </c>
      <c r="Q398" s="98">
        <v>470.82177193320734</v>
      </c>
      <c r="R398" s="98">
        <v>574.27874011045526</v>
      </c>
      <c r="S398" s="98">
        <v>608.83356998457327</v>
      </c>
      <c r="T398" s="98">
        <v>545.13775497791926</v>
      </c>
      <c r="U398" s="98">
        <v>540.19966330617729</v>
      </c>
      <c r="V398" s="98">
        <v>324.83432931911534</v>
      </c>
      <c r="W398" s="98">
        <v>261.4020086966496</v>
      </c>
      <c r="X398" s="98">
        <v>299.49148657647515</v>
      </c>
      <c r="Y398" s="98">
        <v>316.70118009285699</v>
      </c>
      <c r="DA398" s="63" t="s">
        <v>4220</v>
      </c>
    </row>
    <row r="399" spans="1:105" ht="12" customHeight="1" x14ac:dyDescent="0.25">
      <c r="A399" s="108" t="s">
        <v>52</v>
      </c>
      <c r="B399" s="98"/>
      <c r="C399" s="98">
        <v>708.79927343702298</v>
      </c>
      <c r="D399" s="98">
        <v>701.65177569508262</v>
      </c>
      <c r="E399" s="98">
        <v>699.43326266123825</v>
      </c>
      <c r="F399" s="98">
        <v>766.45170516432199</v>
      </c>
      <c r="G399" s="98">
        <v>785.13496463602542</v>
      </c>
      <c r="H399" s="98">
        <v>811.17286828471174</v>
      </c>
      <c r="I399" s="98">
        <v>792.5698992434352</v>
      </c>
      <c r="J399" s="98">
        <v>803.03761856922836</v>
      </c>
      <c r="K399" s="98">
        <v>822.77911608317299</v>
      </c>
      <c r="L399" s="98">
        <v>797.74618328453175</v>
      </c>
      <c r="M399" s="98">
        <v>797.30427028151053</v>
      </c>
      <c r="N399" s="98">
        <v>821.33269558443249</v>
      </c>
      <c r="O399" s="98">
        <v>907.6531750095337</v>
      </c>
      <c r="P399" s="98">
        <v>962.45303454749592</v>
      </c>
      <c r="Q399" s="98">
        <v>914.80545154513095</v>
      </c>
      <c r="R399" s="98">
        <v>817.59551048164724</v>
      </c>
      <c r="S399" s="98">
        <v>783.9291983421615</v>
      </c>
      <c r="T399" s="98">
        <v>821.76266101167619</v>
      </c>
      <c r="U399" s="98">
        <v>809.69458516968302</v>
      </c>
      <c r="V399" s="98">
        <v>828.49114404914974</v>
      </c>
      <c r="W399" s="98">
        <v>788.67503698589405</v>
      </c>
      <c r="X399" s="98">
        <v>571.57048183016661</v>
      </c>
      <c r="Y399" s="98">
        <v>511.32041847709797</v>
      </c>
      <c r="DA399" s="63" t="s">
        <v>4221</v>
      </c>
    </row>
    <row r="400" spans="1:105" ht="12" customHeight="1" x14ac:dyDescent="0.25">
      <c r="A400" s="121" t="s">
        <v>54</v>
      </c>
      <c r="B400" s="122"/>
      <c r="C400" s="122">
        <v>229.00161103392952</v>
      </c>
      <c r="D400" s="122">
        <v>224.77953986979824</v>
      </c>
      <c r="E400" s="122">
        <v>244.12428694385162</v>
      </c>
      <c r="F400" s="122">
        <v>246.19280846559852</v>
      </c>
      <c r="G400" s="122">
        <v>256.31439300443702</v>
      </c>
      <c r="H400" s="122">
        <v>249.2548620261912</v>
      </c>
      <c r="I400" s="122">
        <v>244.63854437595529</v>
      </c>
      <c r="J400" s="122">
        <v>213.67380780707089</v>
      </c>
      <c r="K400" s="122">
        <v>221.92154491465774</v>
      </c>
      <c r="L400" s="122">
        <v>219.26367319151944</v>
      </c>
      <c r="M400" s="122">
        <v>205.74493896721094</v>
      </c>
      <c r="N400" s="122">
        <v>213.39291475176915</v>
      </c>
      <c r="O400" s="122">
        <v>214.71038725846074</v>
      </c>
      <c r="P400" s="122">
        <v>218.68523941917499</v>
      </c>
      <c r="Q400" s="122">
        <v>229.73845300030052</v>
      </c>
      <c r="R400" s="122">
        <v>229.66124543440074</v>
      </c>
      <c r="S400" s="122">
        <v>230.29588600591043</v>
      </c>
      <c r="T400" s="122">
        <v>229.65461059335203</v>
      </c>
      <c r="U400" s="122">
        <v>228.2743799153528</v>
      </c>
      <c r="V400" s="122">
        <v>239.12217395220782</v>
      </c>
      <c r="W400" s="122">
        <v>233.06701485142148</v>
      </c>
      <c r="X400" s="122">
        <v>171.23586514216561</v>
      </c>
      <c r="Y400" s="122">
        <v>172.49211578425033</v>
      </c>
      <c r="DA400" s="130" t="s">
        <v>4222</v>
      </c>
    </row>
    <row r="401" spans="1:105" ht="12" customHeight="1" x14ac:dyDescent="0.25">
      <c r="A401" s="97" t="s">
        <v>50</v>
      </c>
      <c r="B401" s="98"/>
      <c r="C401" s="98">
        <v>223.99340701152903</v>
      </c>
      <c r="D401" s="98">
        <v>222.78029986133038</v>
      </c>
      <c r="E401" s="98">
        <v>248.06657556879119</v>
      </c>
      <c r="F401" s="98">
        <v>246.88798627634819</v>
      </c>
      <c r="G401" s="98">
        <v>242.81073750272108</v>
      </c>
      <c r="H401" s="98">
        <v>252.68440750285674</v>
      </c>
      <c r="I401" s="98">
        <v>248.60425495908859</v>
      </c>
      <c r="J401" s="98">
        <v>210.76372835819495</v>
      </c>
      <c r="K401" s="98">
        <v>225.83871074019385</v>
      </c>
      <c r="L401" s="98">
        <v>215.91005969344451</v>
      </c>
      <c r="M401" s="98">
        <v>215.74061215192651</v>
      </c>
      <c r="N401" s="98">
        <v>217.51962606155931</v>
      </c>
      <c r="O401" s="98">
        <v>215.47531415335993</v>
      </c>
      <c r="P401" s="98">
        <v>234.75437703585757</v>
      </c>
      <c r="Q401" s="98">
        <v>225.65113949700685</v>
      </c>
      <c r="R401" s="98">
        <v>241.19486503878611</v>
      </c>
      <c r="S401" s="98">
        <v>237.3144061598752</v>
      </c>
      <c r="T401" s="98">
        <v>235.94978653748956</v>
      </c>
      <c r="U401" s="98">
        <v>246.83986503796754</v>
      </c>
      <c r="V401" s="98">
        <v>228.2443959026613</v>
      </c>
      <c r="W401" s="98">
        <v>216.55829842327421</v>
      </c>
      <c r="X401" s="98">
        <v>196.7574914640166</v>
      </c>
      <c r="Y401" s="98">
        <v>177.89360317298096</v>
      </c>
      <c r="DA401" s="63" t="s">
        <v>4223</v>
      </c>
    </row>
    <row r="402" spans="1:105" ht="12" customHeight="1" x14ac:dyDescent="0.25">
      <c r="A402" s="109" t="s">
        <v>120</v>
      </c>
      <c r="B402" s="33"/>
      <c r="C402" s="33">
        <v>229.25693123899308</v>
      </c>
      <c r="D402" s="33">
        <v>224.88984276681717</v>
      </c>
      <c r="E402" s="33">
        <v>243.92439625300963</v>
      </c>
      <c r="F402" s="33">
        <v>246.15099325893684</v>
      </c>
      <c r="G402" s="33">
        <v>257.1263216580212</v>
      </c>
      <c r="H402" s="33">
        <v>249.01578313478905</v>
      </c>
      <c r="I402" s="33">
        <v>244.27901566924265</v>
      </c>
      <c r="J402" s="33">
        <v>213.93441193682091</v>
      </c>
      <c r="K402" s="33">
        <v>221.58009704608796</v>
      </c>
      <c r="L402" s="33">
        <v>219.51902447309874</v>
      </c>
      <c r="M402" s="33">
        <v>204.99619940281281</v>
      </c>
      <c r="N402" s="33">
        <v>213.07869815457701</v>
      </c>
      <c r="O402" s="33">
        <v>214.65190660900365</v>
      </c>
      <c r="P402" s="33">
        <v>217.271750462152</v>
      </c>
      <c r="Q402" s="33">
        <v>230.07490868502282</v>
      </c>
      <c r="R402" s="33">
        <v>228.67616760342119</v>
      </c>
      <c r="S402" s="33">
        <v>229.73214944735901</v>
      </c>
      <c r="T402" s="33">
        <v>229.23248509272474</v>
      </c>
      <c r="U402" s="33">
        <v>226.9069504162367</v>
      </c>
      <c r="V402" s="33">
        <v>239.86769145093066</v>
      </c>
      <c r="W402" s="33">
        <v>234.30627506586686</v>
      </c>
      <c r="X402" s="33">
        <v>168.82693612709298</v>
      </c>
      <c r="Y402" s="33">
        <v>171.9869407047288</v>
      </c>
      <c r="DA402" s="60" t="s">
        <v>4224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4.0423545061808985</v>
      </c>
      <c r="D404" s="117">
        <f t="shared" si="218"/>
        <v>4.3328735958663387</v>
      </c>
      <c r="E404" s="117">
        <f t="shared" si="218"/>
        <v>4.451872212037614</v>
      </c>
      <c r="F404" s="117">
        <f t="shared" si="218"/>
        <v>5.2082485311519919</v>
      </c>
      <c r="G404" s="117">
        <f t="shared" si="218"/>
        <v>5.1192656284251088</v>
      </c>
      <c r="H404" s="117">
        <f t="shared" si="218"/>
        <v>6.1200862087077503</v>
      </c>
      <c r="I404" s="117">
        <f t="shared" si="218"/>
        <v>7.6786210773051122</v>
      </c>
      <c r="J404" s="117">
        <f t="shared" si="218"/>
        <v>6.4355497147864034</v>
      </c>
      <c r="K404" s="117">
        <f t="shared" si="218"/>
        <v>6.7255231461387392</v>
      </c>
      <c r="L404" s="117">
        <f t="shared" si="218"/>
        <v>5.6729628290271892</v>
      </c>
      <c r="M404" s="117">
        <f t="shared" si="218"/>
        <v>5.5820462951064229</v>
      </c>
      <c r="N404" s="117">
        <f t="shared" si="218"/>
        <v>5.7138540065888543</v>
      </c>
      <c r="O404" s="117">
        <f t="shared" si="218"/>
        <v>5.6812953943436568</v>
      </c>
      <c r="P404" s="117">
        <f t="shared" si="218"/>
        <v>7.0451193197593716</v>
      </c>
      <c r="Q404" s="117">
        <f t="shared" si="218"/>
        <v>6.3665351227756553</v>
      </c>
      <c r="R404" s="117">
        <f t="shared" ref="R404:V404" si="219">R405+R408+R410+R419</f>
        <v>7.0296030423545375</v>
      </c>
      <c r="S404" s="117">
        <f t="shared" si="219"/>
        <v>6.5207470978879245</v>
      </c>
      <c r="T404" s="117">
        <f t="shared" si="219"/>
        <v>5.4665784968361724</v>
      </c>
      <c r="U404" s="117">
        <f t="shared" si="219"/>
        <v>6.2294083585624858</v>
      </c>
      <c r="V404" s="117">
        <f t="shared" si="219"/>
        <v>5.3771468106104034</v>
      </c>
      <c r="W404" s="117">
        <f t="shared" ref="W404:Y404" si="220">W405+W408+W410+W419</f>
        <v>5.5499371919938021</v>
      </c>
      <c r="X404" s="117">
        <f t="shared" si="220"/>
        <v>6.2244365991985422</v>
      </c>
      <c r="Y404" s="117">
        <f t="shared" si="220"/>
        <v>5.5802919433342817</v>
      </c>
      <c r="DA404" s="129" t="s">
        <v>4374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:Y405" si="223">SUM(W406:W407)</f>
        <v>0</v>
      </c>
      <c r="X405" s="122">
        <f t="shared" si="223"/>
        <v>0</v>
      </c>
      <c r="Y405" s="122">
        <f t="shared" si="223"/>
        <v>0</v>
      </c>
      <c r="DA405" s="130" t="s">
        <v>4375</v>
      </c>
    </row>
    <row r="406" spans="1:105" ht="12" customHeight="1" x14ac:dyDescent="0.25">
      <c r="A406" s="97" t="s">
        <v>198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X406" s="98">
        <v>0</v>
      </c>
      <c r="Y406" s="98">
        <v>0</v>
      </c>
      <c r="DA406" s="63" t="s">
        <v>4376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4377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4378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4379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X410" s="122">
        <v>0</v>
      </c>
      <c r="Y410" s="122">
        <v>0</v>
      </c>
      <c r="DA410" s="130" t="s">
        <v>4380</v>
      </c>
    </row>
    <row r="411" spans="1:105" ht="12" customHeight="1" x14ac:dyDescent="0.25">
      <c r="A411" s="97" t="s">
        <v>128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X411" s="98">
        <v>0</v>
      </c>
      <c r="Y411" s="98">
        <v>0</v>
      </c>
      <c r="DA411" s="63" t="s">
        <v>4381</v>
      </c>
    </row>
    <row r="412" spans="1:105" ht="12" customHeight="1" x14ac:dyDescent="0.25">
      <c r="A412" s="97" t="s">
        <v>127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X412" s="98">
        <v>0</v>
      </c>
      <c r="Y412" s="98">
        <v>0</v>
      </c>
      <c r="DA412" s="63" t="s">
        <v>4382</v>
      </c>
    </row>
    <row r="413" spans="1:105" ht="12" customHeight="1" x14ac:dyDescent="0.25">
      <c r="A413" s="100" t="s">
        <v>198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X413" s="101">
        <v>0</v>
      </c>
      <c r="Y413" s="101">
        <v>0</v>
      </c>
      <c r="DA413" s="131" t="s">
        <v>4383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4384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4385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4386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4387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4388</v>
      </c>
    </row>
    <row r="419" spans="1:105" ht="12" customHeight="1" x14ac:dyDescent="0.25">
      <c r="A419" s="121" t="s">
        <v>54</v>
      </c>
      <c r="B419" s="122"/>
      <c r="C419" s="122">
        <v>4.0423545061808985</v>
      </c>
      <c r="D419" s="122">
        <v>4.3328735958663387</v>
      </c>
      <c r="E419" s="122">
        <v>4.451872212037614</v>
      </c>
      <c r="F419" s="122">
        <v>5.2082485311519919</v>
      </c>
      <c r="G419" s="122">
        <v>5.1192656284251088</v>
      </c>
      <c r="H419" s="122">
        <v>6.1200862087077503</v>
      </c>
      <c r="I419" s="122">
        <v>7.6786210773051122</v>
      </c>
      <c r="J419" s="122">
        <v>6.4355497147864034</v>
      </c>
      <c r="K419" s="122">
        <v>6.7255231461387392</v>
      </c>
      <c r="L419" s="122">
        <v>5.6729628290271892</v>
      </c>
      <c r="M419" s="122">
        <v>5.5820462951064229</v>
      </c>
      <c r="N419" s="122">
        <v>5.7138540065888543</v>
      </c>
      <c r="O419" s="122">
        <v>5.6812953943436568</v>
      </c>
      <c r="P419" s="122">
        <v>7.0451193197593716</v>
      </c>
      <c r="Q419" s="122">
        <v>6.3665351227756553</v>
      </c>
      <c r="R419" s="122">
        <v>7.0296030423545375</v>
      </c>
      <c r="S419" s="122">
        <v>6.5207470978879245</v>
      </c>
      <c r="T419" s="122">
        <v>5.4665784968361724</v>
      </c>
      <c r="U419" s="122">
        <v>6.2294083585624858</v>
      </c>
      <c r="V419" s="122">
        <v>5.3771468106104034</v>
      </c>
      <c r="W419" s="122">
        <v>5.5499371919938021</v>
      </c>
      <c r="X419" s="122">
        <v>6.2244365991985422</v>
      </c>
      <c r="Y419" s="122">
        <v>5.5802919433342817</v>
      </c>
      <c r="DA419" s="130" t="s">
        <v>4389</v>
      </c>
    </row>
    <row r="420" spans="1:105" ht="12" customHeight="1" x14ac:dyDescent="0.25">
      <c r="A420" s="97" t="s">
        <v>50</v>
      </c>
      <c r="B420" s="98"/>
      <c r="C420" s="98">
        <v>83.334692896652371</v>
      </c>
      <c r="D420" s="98">
        <v>82.866207520943732</v>
      </c>
      <c r="E420" s="98">
        <v>92.252685282779439</v>
      </c>
      <c r="F420" s="98">
        <v>91.795380361553853</v>
      </c>
      <c r="G420" s="98">
        <v>90.260736080126932</v>
      </c>
      <c r="H420" s="98">
        <v>93.911667685343062</v>
      </c>
      <c r="I420" s="98">
        <v>92.376138414852406</v>
      </c>
      <c r="J420" s="98">
        <v>78.299188196567911</v>
      </c>
      <c r="K420" s="98">
        <v>83.882219239341509</v>
      </c>
      <c r="L420" s="98">
        <v>80.177874650250942</v>
      </c>
      <c r="M420" s="98">
        <v>80.102364334777164</v>
      </c>
      <c r="N420" s="98">
        <v>80.755803293122469</v>
      </c>
      <c r="O420" s="98">
        <v>79.992639152358691</v>
      </c>
      <c r="P420" s="98">
        <v>87.137002112813278</v>
      </c>
      <c r="Q420" s="98">
        <v>83.70814698464288</v>
      </c>
      <c r="R420" s="98">
        <v>89.334538663255572</v>
      </c>
      <c r="S420" s="98">
        <v>87.704048466592582</v>
      </c>
      <c r="T420" s="98">
        <v>86.98990129747996</v>
      </c>
      <c r="U420" s="98">
        <v>90.805606457507011</v>
      </c>
      <c r="V420" s="98">
        <v>83.834607092698562</v>
      </c>
      <c r="W420" s="98">
        <v>79.483029071054105</v>
      </c>
      <c r="X420" s="98">
        <v>72.169818947464179</v>
      </c>
      <c r="Y420" s="98">
        <v>65.246490414370058</v>
      </c>
      <c r="DA420" s="63" t="s">
        <v>4390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4391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117.44570065655074</v>
      </c>
      <c r="D423" s="118">
        <f t="shared" si="225"/>
        <v>120.34268648811988</v>
      </c>
      <c r="E423" s="118">
        <f t="shared" si="225"/>
        <v>117.98452942431636</v>
      </c>
      <c r="F423" s="118">
        <f t="shared" si="225"/>
        <v>115.25508882044805</v>
      </c>
      <c r="G423" s="118">
        <f t="shared" si="225"/>
        <v>108.64671767521868</v>
      </c>
      <c r="H423" s="118">
        <f t="shared" si="225"/>
        <v>105.64532631539039</v>
      </c>
      <c r="I423" s="118">
        <f t="shared" si="225"/>
        <v>109.62152488245691</v>
      </c>
      <c r="J423" s="118">
        <f t="shared" si="225"/>
        <v>105.49395275222935</v>
      </c>
      <c r="K423" s="118">
        <f t="shared" si="225"/>
        <v>92.716842808124198</v>
      </c>
      <c r="L423" s="118">
        <f t="shared" si="225"/>
        <v>89.99671468189517</v>
      </c>
      <c r="M423" s="118">
        <f t="shared" si="225"/>
        <v>95.389042480431129</v>
      </c>
      <c r="N423" s="118">
        <f t="shared" si="225"/>
        <v>95.972631937749938</v>
      </c>
      <c r="O423" s="118">
        <f t="shared" si="225"/>
        <v>86.516509780026837</v>
      </c>
      <c r="P423" s="118">
        <f t="shared" si="225"/>
        <v>87.424353910194029</v>
      </c>
      <c r="Q423" s="118">
        <f t="shared" si="225"/>
        <v>80.131613409563016</v>
      </c>
      <c r="R423" s="118">
        <f t="shared" ref="R423:V423" si="226">R424+R427+R429+R438</f>
        <v>74.26467982829611</v>
      </c>
      <c r="S423" s="118">
        <f t="shared" si="226"/>
        <v>72.043004860228933</v>
      </c>
      <c r="T423" s="118">
        <f t="shared" si="226"/>
        <v>71.856267545183712</v>
      </c>
      <c r="U423" s="118">
        <f t="shared" si="226"/>
        <v>68.73535722975268</v>
      </c>
      <c r="V423" s="118">
        <f t="shared" si="226"/>
        <v>65.740583367855322</v>
      </c>
      <c r="W423" s="118">
        <f t="shared" ref="W423:Y423" si="227">W424+W427+W429+W438</f>
        <v>62.60329299127509</v>
      </c>
      <c r="X423" s="118">
        <f t="shared" si="227"/>
        <v>39.885449692416366</v>
      </c>
      <c r="Y423" s="118">
        <f t="shared" si="227"/>
        <v>33.511044129571104</v>
      </c>
      <c r="DA423" s="129" t="s">
        <v>4542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100.71554470775168</v>
      </c>
      <c r="D424" s="123">
        <f t="shared" si="228"/>
        <v>103.54744313024689</v>
      </c>
      <c r="E424" s="123">
        <f t="shared" si="228"/>
        <v>100.89366197758426</v>
      </c>
      <c r="F424" s="123">
        <f t="shared" si="228"/>
        <v>97.390904624793521</v>
      </c>
      <c r="G424" s="123">
        <f t="shared" si="228"/>
        <v>90.012434474299951</v>
      </c>
      <c r="H424" s="123">
        <f t="shared" si="228"/>
        <v>86.296336308747698</v>
      </c>
      <c r="I424" s="123">
        <f t="shared" si="228"/>
        <v>90.449030082037126</v>
      </c>
      <c r="J424" s="123">
        <f t="shared" si="228"/>
        <v>87.604165206726975</v>
      </c>
      <c r="K424" s="123">
        <f t="shared" si="228"/>
        <v>74.570270998782135</v>
      </c>
      <c r="L424" s="123">
        <f t="shared" si="228"/>
        <v>71.821447154479074</v>
      </c>
      <c r="M424" s="123">
        <f t="shared" si="228"/>
        <v>77.901272166493072</v>
      </c>
      <c r="N424" s="123">
        <f t="shared" si="228"/>
        <v>77.768804719940078</v>
      </c>
      <c r="O424" s="123">
        <f t="shared" si="228"/>
        <v>68.830749440869539</v>
      </c>
      <c r="P424" s="123">
        <f t="shared" si="228"/>
        <v>69.804370227862833</v>
      </c>
      <c r="Q424" s="123">
        <f t="shared" si="228"/>
        <v>62.992554580225089</v>
      </c>
      <c r="R424" s="123">
        <f t="shared" ref="R424:V424" si="229">SUM(R425:R426)</f>
        <v>57.039922605925881</v>
      </c>
      <c r="S424" s="123">
        <f t="shared" si="229"/>
        <v>55.02539761026739</v>
      </c>
      <c r="T424" s="123">
        <f t="shared" si="229"/>
        <v>55.169789536557545</v>
      </c>
      <c r="U424" s="123">
        <f t="shared" si="229"/>
        <v>52.126295135017159</v>
      </c>
      <c r="V424" s="123">
        <f t="shared" si="229"/>
        <v>51.141841749978816</v>
      </c>
      <c r="W424" s="123">
        <f t="shared" ref="W424:Y424" si="230">SUM(W425:W426)</f>
        <v>49.537708223199957</v>
      </c>
      <c r="X424" s="123">
        <f t="shared" si="230"/>
        <v>30.154302058626161</v>
      </c>
      <c r="Y424" s="123">
        <f t="shared" si="230"/>
        <v>23.617590460269057</v>
      </c>
      <c r="DA424" s="130" t="s">
        <v>4543</v>
      </c>
    </row>
    <row r="425" spans="1:105" ht="12" customHeight="1" x14ac:dyDescent="0.25">
      <c r="A425" s="97" t="s">
        <v>198</v>
      </c>
      <c r="B425" s="99"/>
      <c r="C425" s="99">
        <v>100.33381277575124</v>
      </c>
      <c r="D425" s="99">
        <v>103.16383936457167</v>
      </c>
      <c r="E425" s="99">
        <v>100.52567354625735</v>
      </c>
      <c r="F425" s="99">
        <v>97.03531742799295</v>
      </c>
      <c r="G425" s="99">
        <v>89.688422187926506</v>
      </c>
      <c r="H425" s="99">
        <v>85.992037035409012</v>
      </c>
      <c r="I425" s="99">
        <v>90.133832607532938</v>
      </c>
      <c r="J425" s="99">
        <v>87.299091513126783</v>
      </c>
      <c r="K425" s="99">
        <v>74.313310448731883</v>
      </c>
      <c r="L425" s="99">
        <v>71.576694881595074</v>
      </c>
      <c r="M425" s="99">
        <v>77.63851261857927</v>
      </c>
      <c r="N425" s="99">
        <v>77.507620981398247</v>
      </c>
      <c r="O425" s="99">
        <v>68.600291533650861</v>
      </c>
      <c r="P425" s="99">
        <v>69.570651674725383</v>
      </c>
      <c r="Q425" s="99">
        <v>62.782051516074155</v>
      </c>
      <c r="R425" s="99">
        <v>56.849297172471701</v>
      </c>
      <c r="S425" s="99">
        <v>54.84184353554334</v>
      </c>
      <c r="T425" s="99">
        <v>54.985432115041569</v>
      </c>
      <c r="U425" s="99">
        <v>51.950880909787365</v>
      </c>
      <c r="V425" s="99">
        <v>50.976689097120719</v>
      </c>
      <c r="W425" s="99">
        <v>49.376202946757473</v>
      </c>
      <c r="X425" s="99">
        <v>30.059177652857887</v>
      </c>
      <c r="Y425" s="99">
        <v>23.543204183678139</v>
      </c>
      <c r="DA425" s="63" t="s">
        <v>4544</v>
      </c>
    </row>
    <row r="426" spans="1:105" ht="12" customHeight="1" x14ac:dyDescent="0.25">
      <c r="A426" s="97" t="s">
        <v>53</v>
      </c>
      <c r="B426" s="99"/>
      <c r="C426" s="99">
        <v>0.38173193200042982</v>
      </c>
      <c r="D426" s="99">
        <v>0.38360376567522425</v>
      </c>
      <c r="E426" s="99">
        <v>0.36798843132690673</v>
      </c>
      <c r="F426" s="99">
        <v>0.3555871968005736</v>
      </c>
      <c r="G426" s="99">
        <v>0.32401228637344154</v>
      </c>
      <c r="H426" s="99">
        <v>0.30429927333868734</v>
      </c>
      <c r="I426" s="99">
        <v>0.31519747450418439</v>
      </c>
      <c r="J426" s="99">
        <v>0.30507369360019321</v>
      </c>
      <c r="K426" s="99">
        <v>0.25696055005025153</v>
      </c>
      <c r="L426" s="99">
        <v>0.24475227288400483</v>
      </c>
      <c r="M426" s="99">
        <v>0.26275954791380851</v>
      </c>
      <c r="N426" s="99">
        <v>0.26118373854183441</v>
      </c>
      <c r="O426" s="99">
        <v>0.23045790721867293</v>
      </c>
      <c r="P426" s="99">
        <v>0.2337185531374486</v>
      </c>
      <c r="Q426" s="99">
        <v>0.21050306415093434</v>
      </c>
      <c r="R426" s="99">
        <v>0.19062543345418032</v>
      </c>
      <c r="S426" s="99">
        <v>0.18355407472405272</v>
      </c>
      <c r="T426" s="99">
        <v>0.184357421515977</v>
      </c>
      <c r="U426" s="99">
        <v>0.17541422522979727</v>
      </c>
      <c r="V426" s="99">
        <v>0.16515265285810035</v>
      </c>
      <c r="W426" s="99">
        <v>0.16150527644248328</v>
      </c>
      <c r="X426" s="99">
        <v>9.5124405768275119E-2</v>
      </c>
      <c r="Y426" s="99">
        <v>7.438627659091733E-2</v>
      </c>
      <c r="DA426" s="63" t="s">
        <v>4545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3.662149793696147E-2</v>
      </c>
      <c r="D427" s="123">
        <f t="shared" si="231"/>
        <v>1.4733006951534084E-2</v>
      </c>
      <c r="E427" s="123">
        <f t="shared" si="231"/>
        <v>4.7078595471558821E-2</v>
      </c>
      <c r="F427" s="123">
        <f t="shared" si="231"/>
        <v>1.8553935379192935E-2</v>
      </c>
      <c r="G427" s="123">
        <f t="shared" si="231"/>
        <v>0.12192717215055071</v>
      </c>
      <c r="H427" s="123">
        <f t="shared" si="231"/>
        <v>0.30479503217030657</v>
      </c>
      <c r="I427" s="123">
        <f t="shared" si="231"/>
        <v>9.5300381084288649E-2</v>
      </c>
      <c r="J427" s="123">
        <f t="shared" si="231"/>
        <v>9.0314009926125371E-2</v>
      </c>
      <c r="K427" s="123">
        <f t="shared" si="231"/>
        <v>2.0679419096336537E-2</v>
      </c>
      <c r="L427" s="123">
        <f t="shared" si="231"/>
        <v>0.10646365064445266</v>
      </c>
      <c r="M427" s="123">
        <f t="shared" si="231"/>
        <v>1.6619197812692641E-2</v>
      </c>
      <c r="N427" s="123">
        <f t="shared" si="231"/>
        <v>9.3167358889594418E-2</v>
      </c>
      <c r="O427" s="123">
        <f t="shared" si="231"/>
        <v>0.14931471769320295</v>
      </c>
      <c r="P427" s="123">
        <f t="shared" si="231"/>
        <v>8.4265376849844878E-2</v>
      </c>
      <c r="Q427" s="123">
        <f t="shared" si="231"/>
        <v>5.3747012460355653E-2</v>
      </c>
      <c r="R427" s="123">
        <f t="shared" si="231"/>
        <v>8.1678125357765405E-2</v>
      </c>
      <c r="S427" s="123">
        <f t="shared" si="231"/>
        <v>7.8454301171282298E-2</v>
      </c>
      <c r="T427" s="123">
        <f t="shared" si="231"/>
        <v>3.4848168162302594E-2</v>
      </c>
      <c r="U427" s="123">
        <f t="shared" si="231"/>
        <v>0.25015813764906164</v>
      </c>
      <c r="V427" s="123">
        <f t="shared" si="231"/>
        <v>0.38669995284968711</v>
      </c>
      <c r="W427" s="123">
        <f t="shared" si="231"/>
        <v>0.23116346390608603</v>
      </c>
      <c r="X427" s="123">
        <f t="shared" si="231"/>
        <v>0.18009780962968538</v>
      </c>
      <c r="Y427" s="123">
        <f t="shared" si="231"/>
        <v>0.18146751378476289</v>
      </c>
      <c r="DA427" s="130" t="s">
        <v>4546</v>
      </c>
    </row>
    <row r="428" spans="1:105" ht="12" customHeight="1" x14ac:dyDescent="0.25">
      <c r="A428" s="97" t="s">
        <v>53</v>
      </c>
      <c r="B428" s="99"/>
      <c r="C428" s="99">
        <f>RES_hhdet_in_fecs!C129</f>
        <v>3.662149793696147E-2</v>
      </c>
      <c r="D428" s="99">
        <f>RES_hhdet_in_fecs!D129</f>
        <v>1.4733006951534084E-2</v>
      </c>
      <c r="E428" s="99">
        <f>RES_hhdet_in_fecs!E129</f>
        <v>4.7078595471558821E-2</v>
      </c>
      <c r="F428" s="99">
        <f>RES_hhdet_in_fecs!F129</f>
        <v>1.8553935379192935E-2</v>
      </c>
      <c r="G428" s="99">
        <f>RES_hhdet_in_fecs!G129</f>
        <v>0.12192717215055071</v>
      </c>
      <c r="H428" s="99">
        <f>RES_hhdet_in_fecs!H129</f>
        <v>0.30479503217030657</v>
      </c>
      <c r="I428" s="99">
        <f>RES_hhdet_in_fecs!I129</f>
        <v>9.5300381084288649E-2</v>
      </c>
      <c r="J428" s="99">
        <f>RES_hhdet_in_fecs!J129</f>
        <v>9.0314009926125371E-2</v>
      </c>
      <c r="K428" s="99">
        <f>RES_hhdet_in_fecs!K129</f>
        <v>2.0679419096336537E-2</v>
      </c>
      <c r="L428" s="99">
        <f>RES_hhdet_in_fecs!L129</f>
        <v>0.10646365064445266</v>
      </c>
      <c r="M428" s="99">
        <f>RES_hhdet_in_fecs!M129</f>
        <v>1.6619197812692641E-2</v>
      </c>
      <c r="N428" s="99">
        <f>RES_hhdet_in_fecs!N129</f>
        <v>9.3167358889594418E-2</v>
      </c>
      <c r="O428" s="99">
        <f>RES_hhdet_in_fecs!O129</f>
        <v>0.14931471769320295</v>
      </c>
      <c r="P428" s="99">
        <f>RES_hhdet_in_fecs!P129</f>
        <v>8.4265376849844878E-2</v>
      </c>
      <c r="Q428" s="99">
        <f>RES_hhdet_in_fecs!Q129</f>
        <v>5.3747012460355653E-2</v>
      </c>
      <c r="R428" s="99">
        <f>RES_hhdet_in_fecs!R129</f>
        <v>8.1678125357765405E-2</v>
      </c>
      <c r="S428" s="99">
        <f>RES_hhdet_in_fecs!S129</f>
        <v>7.8454301171282298E-2</v>
      </c>
      <c r="T428" s="99">
        <f>RES_hhdet_in_fecs!T129</f>
        <v>3.4848168162302594E-2</v>
      </c>
      <c r="U428" s="99">
        <f>RES_hhdet_in_fecs!U129</f>
        <v>0.25015813764906164</v>
      </c>
      <c r="V428" s="99">
        <f>RES_hhdet_in_fecs!V129</f>
        <v>0.38669995284968711</v>
      </c>
      <c r="W428" s="99">
        <f>RES_hhdet_in_fecs!W129</f>
        <v>0.23116346390608603</v>
      </c>
      <c r="X428" s="99">
        <f>RES_hhdet_in_fecs!X129</f>
        <v>0.18009780962968538</v>
      </c>
      <c r="Y428" s="99">
        <f>RES_hhdet_in_fecs!Y129</f>
        <v>0.18146751378476289</v>
      </c>
      <c r="DA428" s="63" t="s">
        <v>4547</v>
      </c>
    </row>
    <row r="429" spans="1:105" ht="12" customHeight="1" x14ac:dyDescent="0.25">
      <c r="A429" s="121" t="s">
        <v>55</v>
      </c>
      <c r="B429" s="123"/>
      <c r="C429" s="123">
        <v>14.261113436213558</v>
      </c>
      <c r="D429" s="123">
        <v>14.392168125736559</v>
      </c>
      <c r="E429" s="123">
        <v>14.453007498804812</v>
      </c>
      <c r="F429" s="123">
        <v>15.228321763058188</v>
      </c>
      <c r="G429" s="123">
        <v>15.793030924542435</v>
      </c>
      <c r="H429" s="123">
        <v>16.395366280626146</v>
      </c>
      <c r="I429" s="123">
        <v>16.468524032544902</v>
      </c>
      <c r="J429" s="123">
        <v>15.526505950497906</v>
      </c>
      <c r="K429" s="123">
        <v>15.769096826780867</v>
      </c>
      <c r="L429" s="123">
        <v>15.750093130459369</v>
      </c>
      <c r="M429" s="123">
        <v>15.296506522140445</v>
      </c>
      <c r="N429" s="123">
        <v>15.863307124764605</v>
      </c>
      <c r="O429" s="123">
        <v>15.287604024602091</v>
      </c>
      <c r="P429" s="123">
        <v>15.251428505090667</v>
      </c>
      <c r="Q429" s="123">
        <v>14.716829188210076</v>
      </c>
      <c r="R429" s="123">
        <v>14.798107603877337</v>
      </c>
      <c r="S429" s="123">
        <v>14.628228467922209</v>
      </c>
      <c r="T429" s="123">
        <v>14.394785868382263</v>
      </c>
      <c r="U429" s="123">
        <v>14.142119434523382</v>
      </c>
      <c r="V429" s="123">
        <v>11.930164284183377</v>
      </c>
      <c r="W429" s="123">
        <v>10.628558155187887</v>
      </c>
      <c r="X429" s="123">
        <v>7.9183751020794579</v>
      </c>
      <c r="Y429" s="123">
        <v>8.0839554797521025</v>
      </c>
      <c r="DA429" s="130" t="s">
        <v>4548</v>
      </c>
    </row>
    <row r="430" spans="1:105" ht="12" customHeight="1" x14ac:dyDescent="0.25">
      <c r="A430" s="97" t="s">
        <v>128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X430" s="99">
        <v>0</v>
      </c>
      <c r="Y430" s="99">
        <v>0</v>
      </c>
      <c r="DA430" s="63" t="s">
        <v>4549</v>
      </c>
    </row>
    <row r="431" spans="1:105" ht="12" customHeight="1" x14ac:dyDescent="0.25">
      <c r="A431" s="97" t="s">
        <v>127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X431" s="99">
        <v>0</v>
      </c>
      <c r="Y431" s="99">
        <v>0</v>
      </c>
      <c r="DA431" s="63" t="s">
        <v>4550</v>
      </c>
    </row>
    <row r="432" spans="1:105" ht="12" customHeight="1" x14ac:dyDescent="0.25">
      <c r="A432" s="100" t="s">
        <v>198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X432" s="102">
        <v>0</v>
      </c>
      <c r="Y432" s="102">
        <v>0</v>
      </c>
      <c r="DA432" s="131" t="s">
        <v>4551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X433" s="105">
        <v>0</v>
      </c>
      <c r="Y433" s="105">
        <v>0</v>
      </c>
      <c r="DA433" s="132" t="s">
        <v>4552</v>
      </c>
    </row>
    <row r="434" spans="1:105" ht="12" customHeight="1" x14ac:dyDescent="0.25">
      <c r="A434" s="106" t="s">
        <v>122</v>
      </c>
      <c r="B434" s="102"/>
      <c r="C434" s="102">
        <v>14.354856841041512</v>
      </c>
      <c r="D434" s="102">
        <v>14.437134771732373</v>
      </c>
      <c r="E434" s="102">
        <v>14.570086568447906</v>
      </c>
      <c r="F434" s="102">
        <v>15.238895678473694</v>
      </c>
      <c r="G434" s="102">
        <v>15.820270588691786</v>
      </c>
      <c r="H434" s="102">
        <v>16.486657213344721</v>
      </c>
      <c r="I434" s="102">
        <v>16.77337406527651</v>
      </c>
      <c r="J434" s="102">
        <v>15.867438005159201</v>
      </c>
      <c r="K434" s="102">
        <v>16.563818370463828</v>
      </c>
      <c r="L434" s="102">
        <v>16.099318837016284</v>
      </c>
      <c r="M434" s="102">
        <v>15.616435624286495</v>
      </c>
      <c r="N434" s="102">
        <v>16.014917562802896</v>
      </c>
      <c r="O434" s="102">
        <v>15.716544636638606</v>
      </c>
      <c r="P434" s="102">
        <v>15.823164267967131</v>
      </c>
      <c r="Q434" s="102">
        <v>15.364812973531073</v>
      </c>
      <c r="R434" s="102">
        <v>15.267958646750801</v>
      </c>
      <c r="S434" s="102">
        <v>15.116321214317184</v>
      </c>
      <c r="T434" s="102">
        <v>14.692190357606076</v>
      </c>
      <c r="U434" s="102">
        <v>14.377230438486594</v>
      </c>
      <c r="V434" s="102">
        <v>12.180376935552141</v>
      </c>
      <c r="W434" s="102">
        <v>10.981945571395801</v>
      </c>
      <c r="X434" s="102">
        <v>8.9020784121054408</v>
      </c>
      <c r="Y434" s="102">
        <v>8.3608599496459473</v>
      </c>
      <c r="DA434" s="131" t="s">
        <v>4553</v>
      </c>
    </row>
    <row r="435" spans="1:105" ht="12" customHeight="1" x14ac:dyDescent="0.25">
      <c r="A435" s="107" t="s">
        <v>121</v>
      </c>
      <c r="B435" s="105"/>
      <c r="C435" s="105">
        <v>11.563386563942442</v>
      </c>
      <c r="D435" s="105">
        <v>11.685176036788572</v>
      </c>
      <c r="E435" s="105">
        <v>11.840680757393256</v>
      </c>
      <c r="F435" s="105">
        <v>12.257051531300979</v>
      </c>
      <c r="G435" s="105">
        <v>12.778508092014739</v>
      </c>
      <c r="H435" s="105">
        <v>13.361698362593646</v>
      </c>
      <c r="I435" s="105">
        <v>13.747737490415274</v>
      </c>
      <c r="J435" s="105">
        <v>12.832311177076926</v>
      </c>
      <c r="K435" s="105">
        <v>13.487697912587535</v>
      </c>
      <c r="L435" s="105">
        <v>13.137884845413627</v>
      </c>
      <c r="M435" s="105">
        <v>12.701526026955809</v>
      </c>
      <c r="N435" s="105">
        <v>13.092970938792211</v>
      </c>
      <c r="O435" s="105">
        <v>12.635175342008964</v>
      </c>
      <c r="P435" s="105">
        <v>12.76957553442238</v>
      </c>
      <c r="Q435" s="105">
        <v>12.658527752484559</v>
      </c>
      <c r="R435" s="105">
        <v>12.95659464551844</v>
      </c>
      <c r="S435" s="105">
        <v>12.998628492055111</v>
      </c>
      <c r="T435" s="105">
        <v>12.557875787882237</v>
      </c>
      <c r="U435" s="105">
        <v>12.352069745258024</v>
      </c>
      <c r="V435" s="105">
        <v>10.184494623471071</v>
      </c>
      <c r="W435" s="105">
        <v>9.1651718034551166</v>
      </c>
      <c r="X435" s="105">
        <v>7.7490491224848217</v>
      </c>
      <c r="Y435" s="105">
        <v>7.3969787414658468</v>
      </c>
      <c r="DA435" s="132" t="s">
        <v>4554</v>
      </c>
    </row>
    <row r="436" spans="1:105" ht="12" customHeight="1" x14ac:dyDescent="0.25">
      <c r="A436" s="108" t="s">
        <v>53</v>
      </c>
      <c r="B436" s="99"/>
      <c r="C436" s="99">
        <v>5.8613002795407594</v>
      </c>
      <c r="D436" s="99">
        <v>6.0364594842587627</v>
      </c>
      <c r="E436" s="99">
        <v>6.2036444274954921</v>
      </c>
      <c r="F436" s="99">
        <v>6.0717246395016309</v>
      </c>
      <c r="G436" s="99">
        <v>6.4398089872038273</v>
      </c>
      <c r="H436" s="99">
        <v>6.8118181041712491</v>
      </c>
      <c r="I436" s="99">
        <v>7.3458668818993544</v>
      </c>
      <c r="J436" s="99">
        <v>6.3439641909144635</v>
      </c>
      <c r="K436" s="99">
        <v>6.8385189481883337</v>
      </c>
      <c r="L436" s="99">
        <v>6.683710122322057</v>
      </c>
      <c r="M436" s="99">
        <v>6.2400534723022751</v>
      </c>
      <c r="N436" s="99">
        <v>6.4309006121183447</v>
      </c>
      <c r="O436" s="99">
        <v>5.2685981801102795</v>
      </c>
      <c r="P436" s="99">
        <v>4.9553338150513628</v>
      </c>
      <c r="Q436" s="99">
        <v>5.2289894159813164</v>
      </c>
      <c r="R436" s="99">
        <v>6.3096785574628642</v>
      </c>
      <c r="S436" s="99">
        <v>6.6198902097185917</v>
      </c>
      <c r="T436" s="99">
        <v>5.8663145076223966</v>
      </c>
      <c r="U436" s="99">
        <v>5.7538879818607107</v>
      </c>
      <c r="V436" s="99">
        <v>3.4265308088043436</v>
      </c>
      <c r="W436" s="99">
        <v>2.7312301692907863</v>
      </c>
      <c r="X436" s="99">
        <v>3.0838032427722992</v>
      </c>
      <c r="Y436" s="99">
        <v>3.2192323851179929</v>
      </c>
      <c r="DA436" s="63" t="s">
        <v>4555</v>
      </c>
    </row>
    <row r="437" spans="1:105" ht="12" customHeight="1" x14ac:dyDescent="0.25">
      <c r="A437" s="108" t="s">
        <v>52</v>
      </c>
      <c r="B437" s="99"/>
      <c r="C437" s="99">
        <v>5.7020862844016831</v>
      </c>
      <c r="D437" s="99">
        <v>5.6487165525298115</v>
      </c>
      <c r="E437" s="99">
        <v>5.6370363298977653</v>
      </c>
      <c r="F437" s="99">
        <v>6.1853268917993454</v>
      </c>
      <c r="G437" s="99">
        <v>6.3386991048109129</v>
      </c>
      <c r="H437" s="99">
        <v>6.5498802584223981</v>
      </c>
      <c r="I437" s="99">
        <v>6.40187060851592</v>
      </c>
      <c r="J437" s="99">
        <v>6.4883469861624619</v>
      </c>
      <c r="K437" s="99">
        <v>6.6491789643991996</v>
      </c>
      <c r="L437" s="99">
        <v>6.4541747230915725</v>
      </c>
      <c r="M437" s="99">
        <v>6.4614725546535334</v>
      </c>
      <c r="N437" s="99">
        <v>6.6620703266738666</v>
      </c>
      <c r="O437" s="99">
        <v>7.3665771618986859</v>
      </c>
      <c r="P437" s="99">
        <v>7.814241719371017</v>
      </c>
      <c r="Q437" s="99">
        <v>7.429538336503243</v>
      </c>
      <c r="R437" s="99">
        <v>6.6469160880555744</v>
      </c>
      <c r="S437" s="99">
        <v>6.3787382823365206</v>
      </c>
      <c r="T437" s="99">
        <v>6.6915612802598403</v>
      </c>
      <c r="U437" s="99">
        <v>6.5981817633973145</v>
      </c>
      <c r="V437" s="99">
        <v>6.7579638146667254</v>
      </c>
      <c r="W437" s="99">
        <v>6.433941634164329</v>
      </c>
      <c r="X437" s="99">
        <v>4.6652458797125238</v>
      </c>
      <c r="Y437" s="99">
        <v>4.1777463563478525</v>
      </c>
      <c r="DA437" s="63" t="s">
        <v>4556</v>
      </c>
    </row>
    <row r="438" spans="1:105" ht="12" customHeight="1" x14ac:dyDescent="0.25">
      <c r="A438" s="121" t="s">
        <v>54</v>
      </c>
      <c r="B438" s="123"/>
      <c r="C438" s="123">
        <v>2.4324210146485328</v>
      </c>
      <c r="D438" s="123">
        <v>2.3883422251848958</v>
      </c>
      <c r="E438" s="123">
        <v>2.5907813524557342</v>
      </c>
      <c r="F438" s="123">
        <v>2.6173084972171545</v>
      </c>
      <c r="G438" s="123">
        <v>2.7193251042257511</v>
      </c>
      <c r="H438" s="123">
        <v>2.6488286938462369</v>
      </c>
      <c r="I438" s="123">
        <v>2.6086703867905952</v>
      </c>
      <c r="J438" s="123">
        <v>2.2729675850783368</v>
      </c>
      <c r="K438" s="123">
        <v>2.3567955634648601</v>
      </c>
      <c r="L438" s="123">
        <v>2.3187107463122785</v>
      </c>
      <c r="M438" s="123">
        <v>2.174644593984921</v>
      </c>
      <c r="N438" s="123">
        <v>2.2473527341556756</v>
      </c>
      <c r="O438" s="123">
        <v>2.2488415968620132</v>
      </c>
      <c r="P438" s="123">
        <v>2.2842898003906833</v>
      </c>
      <c r="Q438" s="123">
        <v>2.3684826286674991</v>
      </c>
      <c r="R438" s="123">
        <v>2.3449714931351244</v>
      </c>
      <c r="S438" s="123">
        <v>2.3109244808680551</v>
      </c>
      <c r="T438" s="123">
        <v>2.2568439720815912</v>
      </c>
      <c r="U438" s="123">
        <v>2.2167845225630787</v>
      </c>
      <c r="V438" s="123">
        <v>2.2818773808434432</v>
      </c>
      <c r="W438" s="123">
        <v>2.2058631489811558</v>
      </c>
      <c r="X438" s="123">
        <v>1.6326747220810633</v>
      </c>
      <c r="Y438" s="123">
        <v>1.6280306757651799</v>
      </c>
      <c r="DA438" s="130" t="s">
        <v>4557</v>
      </c>
    </row>
    <row r="439" spans="1:105" ht="12" customHeight="1" x14ac:dyDescent="0.25">
      <c r="A439" s="97" t="s">
        <v>50</v>
      </c>
      <c r="B439" s="99"/>
      <c r="C439" s="99">
        <v>2.9512398088414464</v>
      </c>
      <c r="D439" s="99">
        <v>2.9367958472568696</v>
      </c>
      <c r="E439" s="99">
        <v>3.2730429791406692</v>
      </c>
      <c r="F439" s="99">
        <v>3.2611203595399716</v>
      </c>
      <c r="G439" s="99">
        <v>3.207914828235674</v>
      </c>
      <c r="H439" s="99">
        <v>3.338163753506608</v>
      </c>
      <c r="I439" s="99">
        <v>3.284711729294981</v>
      </c>
      <c r="J439" s="99">
        <v>2.7849895894057917</v>
      </c>
      <c r="K439" s="99">
        <v>2.9841648757425974</v>
      </c>
      <c r="L439" s="99">
        <v>2.8556084796838137</v>
      </c>
      <c r="M439" s="99">
        <v>2.857727992576002</v>
      </c>
      <c r="N439" s="99">
        <v>2.8835798551065421</v>
      </c>
      <c r="O439" s="99">
        <v>2.8580115301624511</v>
      </c>
      <c r="P439" s="99">
        <v>3.1144262365719513</v>
      </c>
      <c r="Q439" s="99">
        <v>2.9927397512085534</v>
      </c>
      <c r="R439" s="99">
        <v>3.1971958246537397</v>
      </c>
      <c r="S439" s="99">
        <v>3.1415626436248973</v>
      </c>
      <c r="T439" s="99">
        <v>3.11830099678193</v>
      </c>
      <c r="U439" s="99">
        <v>3.2574956422831942</v>
      </c>
      <c r="V439" s="99">
        <v>3.0103671402874399</v>
      </c>
      <c r="W439" s="99">
        <v>2.854444291714028</v>
      </c>
      <c r="X439" s="99">
        <v>2.5931551506483035</v>
      </c>
      <c r="Y439" s="99">
        <v>2.3467900029501361</v>
      </c>
      <c r="DA439" s="63" t="s">
        <v>4558</v>
      </c>
    </row>
    <row r="440" spans="1:105" ht="12" customHeight="1" x14ac:dyDescent="0.25">
      <c r="A440" s="109" t="s">
        <v>120</v>
      </c>
      <c r="B440" s="110"/>
      <c r="C440" s="110">
        <v>2.4059714290622276</v>
      </c>
      <c r="D440" s="110">
        <v>2.3580827150016144</v>
      </c>
      <c r="E440" s="110">
        <v>2.5561878051872018</v>
      </c>
      <c r="F440" s="110">
        <v>2.5785829716639026</v>
      </c>
      <c r="G440" s="110">
        <v>2.6899478739846483</v>
      </c>
      <c r="H440" s="110">
        <v>2.6007740863218363</v>
      </c>
      <c r="I440" s="110">
        <v>2.5473809244206915</v>
      </c>
      <c r="J440" s="110">
        <v>2.227114868272893</v>
      </c>
      <c r="K440" s="110">
        <v>2.3021096185689798</v>
      </c>
      <c r="L440" s="110">
        <v>2.2778302082383042</v>
      </c>
      <c r="M440" s="110">
        <v>2.1234772982103087</v>
      </c>
      <c r="N440" s="110">
        <v>2.1989090447431736</v>
      </c>
      <c r="O440" s="110">
        <v>2.2022689719919484</v>
      </c>
      <c r="P440" s="110">
        <v>2.2112685398006646</v>
      </c>
      <c r="Q440" s="110">
        <v>2.3170956094339368</v>
      </c>
      <c r="R440" s="110">
        <v>2.2721836498737478</v>
      </c>
      <c r="S440" s="110">
        <v>2.24420655614863</v>
      </c>
      <c r="T440" s="110">
        <v>2.1990786322328804</v>
      </c>
      <c r="U440" s="110">
        <v>2.1401315789009736</v>
      </c>
      <c r="V440" s="110">
        <v>2.2319497337787455</v>
      </c>
      <c r="W440" s="110">
        <v>2.1571760926902162</v>
      </c>
      <c r="X440" s="110">
        <v>1.5420171306091555</v>
      </c>
      <c r="Y440" s="110">
        <v>1.5608085804169463</v>
      </c>
      <c r="DA440" s="60" t="s">
        <v>4559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91.603652059803792</v>
      </c>
      <c r="D442" s="118">
        <f t="shared" si="232"/>
        <v>93.996110390569029</v>
      </c>
      <c r="E442" s="118">
        <f t="shared" si="232"/>
        <v>92.400157438383133</v>
      </c>
      <c r="F442" s="118">
        <f t="shared" si="232"/>
        <v>90.17092188601606</v>
      </c>
      <c r="G442" s="118">
        <f t="shared" si="232"/>
        <v>85.232668232136163</v>
      </c>
      <c r="H442" s="118">
        <f t="shared" si="232"/>
        <v>83.412401004795242</v>
      </c>
      <c r="I442" s="118">
        <f t="shared" si="232"/>
        <v>86.427381267097147</v>
      </c>
      <c r="J442" s="118">
        <f t="shared" si="232"/>
        <v>83.453474618462906</v>
      </c>
      <c r="K442" s="118">
        <f t="shared" si="232"/>
        <v>73.425017395711365</v>
      </c>
      <c r="L442" s="118">
        <f t="shared" si="232"/>
        <v>71.363600236239733</v>
      </c>
      <c r="M442" s="118">
        <f t="shared" si="232"/>
        <v>75.801475291936498</v>
      </c>
      <c r="N442" s="118">
        <f t="shared" si="232"/>
        <v>76.743059108874832</v>
      </c>
      <c r="O442" s="118">
        <f t="shared" si="232"/>
        <v>70.005686253224127</v>
      </c>
      <c r="P442" s="118">
        <f t="shared" si="232"/>
        <v>71.269088073150826</v>
      </c>
      <c r="Q442" s="118">
        <f t="shared" si="232"/>
        <v>65.809682330147112</v>
      </c>
      <c r="R442" s="118">
        <f t="shared" ref="R442:V442" si="233">R443+R446+R448+R457</f>
        <v>61.283815662353298</v>
      </c>
      <c r="S442" s="118">
        <f t="shared" si="233"/>
        <v>59.828624317455521</v>
      </c>
      <c r="T442" s="118">
        <f t="shared" si="233"/>
        <v>59.762163227006248</v>
      </c>
      <c r="U442" s="118">
        <f t="shared" si="233"/>
        <v>58.256889798232983</v>
      </c>
      <c r="V442" s="118">
        <f t="shared" si="233"/>
        <v>56.749598497118818</v>
      </c>
      <c r="W442" s="118">
        <f t="shared" ref="W442:Y442" si="234">W443+W446+W448+W457</f>
        <v>53.936584657897065</v>
      </c>
      <c r="X442" s="118">
        <f t="shared" si="234"/>
        <v>35.286498604755984</v>
      </c>
      <c r="Y442" s="118">
        <f t="shared" si="234"/>
        <v>29.42839027726637</v>
      </c>
      <c r="DA442" s="129" t="s">
        <v>4710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80.032710765536322</v>
      </c>
      <c r="D443" s="123">
        <f t="shared" si="235"/>
        <v>82.442367159928367</v>
      </c>
      <c r="E443" s="123">
        <f t="shared" si="235"/>
        <v>80.489555919861644</v>
      </c>
      <c r="F443" s="123">
        <f t="shared" si="235"/>
        <v>77.851467921950217</v>
      </c>
      <c r="G443" s="123">
        <f t="shared" si="235"/>
        <v>72.100272120125425</v>
      </c>
      <c r="H443" s="123">
        <f t="shared" si="235"/>
        <v>69.267168950621183</v>
      </c>
      <c r="I443" s="123">
        <f t="shared" si="235"/>
        <v>72.75526790024729</v>
      </c>
      <c r="J443" s="123">
        <f t="shared" si="235"/>
        <v>70.624260927770521</v>
      </c>
      <c r="K443" s="123">
        <f t="shared" si="235"/>
        <v>60.257890449092933</v>
      </c>
      <c r="L443" s="123">
        <f t="shared" si="235"/>
        <v>58.18070026269239</v>
      </c>
      <c r="M443" s="123">
        <f t="shared" si="235"/>
        <v>63.322428142091795</v>
      </c>
      <c r="N443" s="123">
        <f t="shared" si="235"/>
        <v>63.50780902107968</v>
      </c>
      <c r="O443" s="123">
        <f t="shared" si="235"/>
        <v>56.548566749043296</v>
      </c>
      <c r="P443" s="123">
        <f t="shared" si="235"/>
        <v>57.750274274360024</v>
      </c>
      <c r="Q443" s="123">
        <f t="shared" si="235"/>
        <v>52.45679430124175</v>
      </c>
      <c r="R443" s="123">
        <f t="shared" ref="R443:V443" si="236">SUM(R444:R445)</f>
        <v>47.737145224229025</v>
      </c>
      <c r="S443" s="123">
        <f t="shared" si="236"/>
        <v>46.273893654921402</v>
      </c>
      <c r="T443" s="123">
        <f t="shared" si="236"/>
        <v>46.611000730350604</v>
      </c>
      <c r="U443" s="123">
        <f t="shared" si="236"/>
        <v>44.234866277014035</v>
      </c>
      <c r="V443" s="123">
        <f t="shared" si="236"/>
        <v>43.579819036671758</v>
      </c>
      <c r="W443" s="123">
        <f t="shared" ref="W443:Y443" si="237">SUM(W444:W445)</f>
        <v>42.374985981323533</v>
      </c>
      <c r="X443" s="123">
        <f t="shared" si="237"/>
        <v>25.930577434986379</v>
      </c>
      <c r="Y443" s="123">
        <f t="shared" si="237"/>
        <v>20.412400881084064</v>
      </c>
      <c r="DA443" s="130" t="s">
        <v>4711</v>
      </c>
    </row>
    <row r="444" spans="1:105" ht="12" customHeight="1" x14ac:dyDescent="0.25">
      <c r="A444" s="97" t="s">
        <v>198</v>
      </c>
      <c r="B444" s="99"/>
      <c r="C444" s="99">
        <v>79.650978833535888</v>
      </c>
      <c r="D444" s="99">
        <v>82.058763394253148</v>
      </c>
      <c r="E444" s="99">
        <v>80.121567488534737</v>
      </c>
      <c r="F444" s="99">
        <v>77.495880725149647</v>
      </c>
      <c r="G444" s="99">
        <v>71.776259833751979</v>
      </c>
      <c r="H444" s="99">
        <v>68.962869677282498</v>
      </c>
      <c r="I444" s="99">
        <v>72.440070425743102</v>
      </c>
      <c r="J444" s="99">
        <v>70.319187234170329</v>
      </c>
      <c r="K444" s="99">
        <v>60.000929899042681</v>
      </c>
      <c r="L444" s="99">
        <v>57.935947989808383</v>
      </c>
      <c r="M444" s="99">
        <v>63.059668594177985</v>
      </c>
      <c r="N444" s="99">
        <v>63.246625282537849</v>
      </c>
      <c r="O444" s="99">
        <v>56.318108841824625</v>
      </c>
      <c r="P444" s="99">
        <v>57.516555721222574</v>
      </c>
      <c r="Q444" s="99">
        <v>52.246291237090816</v>
      </c>
      <c r="R444" s="99">
        <v>47.546519790774845</v>
      </c>
      <c r="S444" s="99">
        <v>46.090339580197352</v>
      </c>
      <c r="T444" s="99">
        <v>46.426643308834628</v>
      </c>
      <c r="U444" s="99">
        <v>44.059452051784241</v>
      </c>
      <c r="V444" s="99">
        <v>43.41466638381366</v>
      </c>
      <c r="W444" s="99">
        <v>42.21348070488105</v>
      </c>
      <c r="X444" s="99">
        <v>25.835453029218105</v>
      </c>
      <c r="Y444" s="99">
        <v>20.338014604493146</v>
      </c>
      <c r="DA444" s="63" t="s">
        <v>4712</v>
      </c>
    </row>
    <row r="445" spans="1:105" ht="12" customHeight="1" x14ac:dyDescent="0.25">
      <c r="A445" s="97" t="s">
        <v>53</v>
      </c>
      <c r="B445" s="99"/>
      <c r="C445" s="99">
        <v>0.38173193200042982</v>
      </c>
      <c r="D445" s="99">
        <v>0.38360376567522425</v>
      </c>
      <c r="E445" s="99">
        <v>0.36798843132690673</v>
      </c>
      <c r="F445" s="99">
        <v>0.3555871968005736</v>
      </c>
      <c r="G445" s="99">
        <v>0.32401228637344154</v>
      </c>
      <c r="H445" s="99">
        <v>0.30429927333868734</v>
      </c>
      <c r="I445" s="99">
        <v>0.31519747450418439</v>
      </c>
      <c r="J445" s="99">
        <v>0.30507369360019321</v>
      </c>
      <c r="K445" s="99">
        <v>0.25696055005025153</v>
      </c>
      <c r="L445" s="99">
        <v>0.24475227288400483</v>
      </c>
      <c r="M445" s="99">
        <v>0.26275954791380851</v>
      </c>
      <c r="N445" s="99">
        <v>0.26118373854183441</v>
      </c>
      <c r="O445" s="99">
        <v>0.23045790721867293</v>
      </c>
      <c r="P445" s="99">
        <v>0.2337185531374486</v>
      </c>
      <c r="Q445" s="99">
        <v>0.21050306415093434</v>
      </c>
      <c r="R445" s="99">
        <v>0.19062543345418032</v>
      </c>
      <c r="S445" s="99">
        <v>0.18355407472405272</v>
      </c>
      <c r="T445" s="99">
        <v>0.184357421515977</v>
      </c>
      <c r="U445" s="99">
        <v>0.17541422522979727</v>
      </c>
      <c r="V445" s="99">
        <v>0.16515265285810035</v>
      </c>
      <c r="W445" s="99">
        <v>0.16150527644248328</v>
      </c>
      <c r="X445" s="99">
        <v>9.5124405768275119E-2</v>
      </c>
      <c r="Y445" s="99">
        <v>7.438627659091733E-2</v>
      </c>
      <c r="DA445" s="63" t="s">
        <v>4713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9.4492544542043352E-2</v>
      </c>
      <c r="D446" s="123">
        <f t="shared" si="238"/>
        <v>3.9751423404106985E-2</v>
      </c>
      <c r="E446" s="123">
        <f t="shared" si="238"/>
        <v>0.13265616238589714</v>
      </c>
      <c r="F446" s="123">
        <f t="shared" si="238"/>
        <v>5.4518138314582694E-2</v>
      </c>
      <c r="G446" s="123">
        <f t="shared" si="238"/>
        <v>0.37317270003449304</v>
      </c>
      <c r="H446" s="123">
        <f t="shared" si="238"/>
        <v>0.97059821715090588</v>
      </c>
      <c r="I446" s="123">
        <f t="shared" si="238"/>
        <v>0.31543807340205532</v>
      </c>
      <c r="J446" s="123">
        <f t="shared" si="238"/>
        <v>0.31048091669754579</v>
      </c>
      <c r="K446" s="123">
        <f t="shared" si="238"/>
        <v>7.3795013475991281E-2</v>
      </c>
      <c r="L446" s="123">
        <f t="shared" si="238"/>
        <v>0.39414940499409135</v>
      </c>
      <c r="M446" s="123">
        <f t="shared" si="238"/>
        <v>6.407325277739101E-2</v>
      </c>
      <c r="N446" s="123">
        <f t="shared" si="238"/>
        <v>0.37574193311201276</v>
      </c>
      <c r="O446" s="123">
        <f t="shared" si="238"/>
        <v>0.63230118099941834</v>
      </c>
      <c r="P446" s="123">
        <f t="shared" si="238"/>
        <v>0.37421187018232732</v>
      </c>
      <c r="Q446" s="123">
        <f t="shared" si="238"/>
        <v>0.24718884409576911</v>
      </c>
      <c r="R446" s="123">
        <f t="shared" si="238"/>
        <v>0.3784479123557179</v>
      </c>
      <c r="S446" s="123">
        <f t="shared" si="238"/>
        <v>0.36380952058376426</v>
      </c>
      <c r="T446" s="123">
        <f t="shared" si="238"/>
        <v>0.16174598983428243</v>
      </c>
      <c r="U446" s="123">
        <f t="shared" si="238"/>
        <v>1.1622728037116048</v>
      </c>
      <c r="V446" s="123">
        <f t="shared" si="238"/>
        <v>1.8018642203103283</v>
      </c>
      <c r="W446" s="123">
        <f t="shared" si="238"/>
        <v>1.0873249964109075</v>
      </c>
      <c r="X446" s="123">
        <f t="shared" si="238"/>
        <v>0.85633408452808846</v>
      </c>
      <c r="Y446" s="123">
        <f t="shared" si="238"/>
        <v>0.87330355196175324</v>
      </c>
      <c r="DA446" s="130" t="s">
        <v>4714</v>
      </c>
    </row>
    <row r="447" spans="1:105" ht="12" customHeight="1" x14ac:dyDescent="0.25">
      <c r="A447" s="97" t="s">
        <v>53</v>
      </c>
      <c r="B447" s="99"/>
      <c r="C447" s="99">
        <f>RES_hhdet_in_tess!C129</f>
        <v>9.4492544542043352E-2</v>
      </c>
      <c r="D447" s="99">
        <f>RES_hhdet_in_tess!D129</f>
        <v>3.9751423404106985E-2</v>
      </c>
      <c r="E447" s="99">
        <f>RES_hhdet_in_tess!E129</f>
        <v>0.13265616238589714</v>
      </c>
      <c r="F447" s="99">
        <f>RES_hhdet_in_tess!F129</f>
        <v>5.4518138314582694E-2</v>
      </c>
      <c r="G447" s="99">
        <f>RES_hhdet_in_tess!G129</f>
        <v>0.37317270003449304</v>
      </c>
      <c r="H447" s="99">
        <f>RES_hhdet_in_tess!H129</f>
        <v>0.97059821715090588</v>
      </c>
      <c r="I447" s="99">
        <f>RES_hhdet_in_tess!I129</f>
        <v>0.31543807340205532</v>
      </c>
      <c r="J447" s="99">
        <f>RES_hhdet_in_tess!J129</f>
        <v>0.31048091669754579</v>
      </c>
      <c r="K447" s="99">
        <f>RES_hhdet_in_tess!K129</f>
        <v>7.3795013475991281E-2</v>
      </c>
      <c r="L447" s="99">
        <f>RES_hhdet_in_tess!L129</f>
        <v>0.39414940499409135</v>
      </c>
      <c r="M447" s="99">
        <f>RES_hhdet_in_tess!M129</f>
        <v>6.407325277739101E-2</v>
      </c>
      <c r="N447" s="99">
        <f>RES_hhdet_in_tess!N129</f>
        <v>0.37574193311201276</v>
      </c>
      <c r="O447" s="99">
        <f>RES_hhdet_in_tess!O129</f>
        <v>0.63230118099941834</v>
      </c>
      <c r="P447" s="99">
        <f>RES_hhdet_in_tess!P129</f>
        <v>0.37421187018232732</v>
      </c>
      <c r="Q447" s="99">
        <f>RES_hhdet_in_tess!Q129</f>
        <v>0.24718884409576911</v>
      </c>
      <c r="R447" s="99">
        <f>RES_hhdet_in_tess!R129</f>
        <v>0.3784479123557179</v>
      </c>
      <c r="S447" s="99">
        <f>RES_hhdet_in_tess!S129</f>
        <v>0.36380952058376426</v>
      </c>
      <c r="T447" s="99">
        <f>RES_hhdet_in_tess!T129</f>
        <v>0.16174598983428243</v>
      </c>
      <c r="U447" s="99">
        <f>RES_hhdet_in_tess!U129</f>
        <v>1.1622728037116048</v>
      </c>
      <c r="V447" s="99">
        <f>RES_hhdet_in_tess!V129</f>
        <v>1.8018642203103283</v>
      </c>
      <c r="W447" s="99">
        <f>RES_hhdet_in_tess!W129</f>
        <v>1.0873249964109075</v>
      </c>
      <c r="X447" s="99">
        <f>RES_hhdet_in_tess!X129</f>
        <v>0.85633408452808846</v>
      </c>
      <c r="Y447" s="99">
        <f>RES_hhdet_in_tess!Y129</f>
        <v>0.87330355196175324</v>
      </c>
      <c r="DA447" s="63" t="s">
        <v>4715</v>
      </c>
    </row>
    <row r="448" spans="1:105" ht="12" customHeight="1" x14ac:dyDescent="0.25">
      <c r="A448" s="121" t="s">
        <v>55</v>
      </c>
      <c r="B448" s="123"/>
      <c r="C448" s="123">
        <v>9.6341966561946322</v>
      </c>
      <c r="D448" s="123">
        <v>9.7043820385236614</v>
      </c>
      <c r="E448" s="123">
        <v>9.8104417385968965</v>
      </c>
      <c r="F448" s="123">
        <v>10.278140064831934</v>
      </c>
      <c r="G448" s="123">
        <v>10.689897898953717</v>
      </c>
      <c r="H448" s="123">
        <v>11.162005501026924</v>
      </c>
      <c r="I448" s="123">
        <v>11.380642254033186</v>
      </c>
      <c r="J448" s="123">
        <v>10.792300817572935</v>
      </c>
      <c r="K448" s="123">
        <v>11.299902761996149</v>
      </c>
      <c r="L448" s="123">
        <v>11.01479528445738</v>
      </c>
      <c r="M448" s="123">
        <v>10.747586268595045</v>
      </c>
      <c r="N448" s="123">
        <v>11.128615651641345</v>
      </c>
      <c r="O448" s="123">
        <v>11.08221368216973</v>
      </c>
      <c r="P448" s="123">
        <v>11.369077035507187</v>
      </c>
      <c r="Q448" s="123">
        <v>11.239891934697823</v>
      </c>
      <c r="R448" s="123">
        <v>11.301114637441838</v>
      </c>
      <c r="S448" s="123">
        <v>11.31703101585591</v>
      </c>
      <c r="T448" s="123">
        <v>11.11935356408833</v>
      </c>
      <c r="U448" s="123">
        <v>10.999548268095303</v>
      </c>
      <c r="V448" s="123">
        <v>9.4174067640224806</v>
      </c>
      <c r="W448" s="123">
        <v>8.5729334575358287</v>
      </c>
      <c r="X448" s="123">
        <v>7.1019337079090104</v>
      </c>
      <c r="Y448" s="123">
        <v>6.7333380415986985</v>
      </c>
      <c r="DA448" s="130" t="s">
        <v>4716</v>
      </c>
    </row>
    <row r="449" spans="1:105" ht="12" customHeight="1" x14ac:dyDescent="0.25">
      <c r="A449" s="97" t="s">
        <v>128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X449" s="99">
        <v>0</v>
      </c>
      <c r="Y449" s="99">
        <v>0</v>
      </c>
      <c r="DA449" s="63" t="s">
        <v>4717</v>
      </c>
    </row>
    <row r="450" spans="1:105" ht="12" customHeight="1" x14ac:dyDescent="0.25">
      <c r="A450" s="97" t="s">
        <v>127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X450" s="99">
        <v>0</v>
      </c>
      <c r="Y450" s="99">
        <v>0</v>
      </c>
      <c r="DA450" s="63" t="s">
        <v>4718</v>
      </c>
    </row>
    <row r="451" spans="1:105" ht="12" customHeight="1" x14ac:dyDescent="0.25">
      <c r="A451" s="100" t="s">
        <v>198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4719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4720</v>
      </c>
    </row>
    <row r="453" spans="1:105" ht="12" customHeight="1" x14ac:dyDescent="0.25">
      <c r="A453" s="106" t="s">
        <v>122</v>
      </c>
      <c r="B453" s="102"/>
      <c r="C453" s="102">
        <v>9.6341392808873572</v>
      </c>
      <c r="D453" s="102">
        <v>9.7043501357389683</v>
      </c>
      <c r="E453" s="102">
        <v>9.8102799084032348</v>
      </c>
      <c r="F453" s="102">
        <v>10.278131650277412</v>
      </c>
      <c r="G453" s="102">
        <v>10.689895760199834</v>
      </c>
      <c r="H453" s="102">
        <v>11.16201447337837</v>
      </c>
      <c r="I453" s="102">
        <v>11.380069921364703</v>
      </c>
      <c r="J453" s="102">
        <v>10.790985686683664</v>
      </c>
      <c r="K453" s="102">
        <v>11.295474314015749</v>
      </c>
      <c r="L453" s="102">
        <v>11.013246866022063</v>
      </c>
      <c r="M453" s="102">
        <v>10.746595392107428</v>
      </c>
      <c r="N453" s="102">
        <v>11.12849639401078</v>
      </c>
      <c r="O453" s="102">
        <v>11.082303833210775</v>
      </c>
      <c r="P453" s="102">
        <v>11.367870815905658</v>
      </c>
      <c r="Q453" s="102">
        <v>11.235674184544349</v>
      </c>
      <c r="R453" s="102">
        <v>11.297391449603968</v>
      </c>
      <c r="S453" s="102">
        <v>11.312324608419154</v>
      </c>
      <c r="T453" s="102">
        <v>11.117535387527955</v>
      </c>
      <c r="U453" s="102">
        <v>10.999455329436891</v>
      </c>
      <c r="V453" s="102">
        <v>9.4188091946191239</v>
      </c>
      <c r="W453" s="102">
        <v>8.5745024435586465</v>
      </c>
      <c r="X453" s="102">
        <v>7.0565753304533061</v>
      </c>
      <c r="Y453" s="102">
        <v>6.7204326919740485</v>
      </c>
      <c r="DA453" s="131" t="s">
        <v>4721</v>
      </c>
    </row>
    <row r="454" spans="1:105" ht="12" customHeight="1" x14ac:dyDescent="0.25">
      <c r="A454" s="107" t="s">
        <v>121</v>
      </c>
      <c r="B454" s="105"/>
      <c r="C454" s="105">
        <v>9.6358477900373334</v>
      </c>
      <c r="D454" s="105">
        <v>9.7063025861621668</v>
      </c>
      <c r="E454" s="105">
        <v>9.8140525747929974</v>
      </c>
      <c r="F454" s="105">
        <v>10.280504554652238</v>
      </c>
      <c r="G454" s="105">
        <v>10.690134587716873</v>
      </c>
      <c r="H454" s="105">
        <v>11.161707342886601</v>
      </c>
      <c r="I454" s="105">
        <v>11.385750323099385</v>
      </c>
      <c r="J454" s="105">
        <v>10.802693559234504</v>
      </c>
      <c r="K454" s="105">
        <v>11.312615461801956</v>
      </c>
      <c r="L454" s="105">
        <v>11.026377454353552</v>
      </c>
      <c r="M454" s="105">
        <v>10.755623377883497</v>
      </c>
      <c r="N454" s="105">
        <v>11.130794813799817</v>
      </c>
      <c r="O454" s="105">
        <v>11.081656217568987</v>
      </c>
      <c r="P454" s="105">
        <v>11.374313125141111</v>
      </c>
      <c r="Q454" s="105">
        <v>11.253289494008868</v>
      </c>
      <c r="R454" s="105">
        <v>11.315707131709621</v>
      </c>
      <c r="S454" s="105">
        <v>11.3327443439109</v>
      </c>
      <c r="T454" s="105">
        <v>11.130583478137712</v>
      </c>
      <c r="U454" s="105">
        <v>11.00025586924456</v>
      </c>
      <c r="V454" s="105">
        <v>9.4076223645110257</v>
      </c>
      <c r="W454" s="105">
        <v>8.5664362461849208</v>
      </c>
      <c r="X454" s="105">
        <v>7.1097412974710581</v>
      </c>
      <c r="Y454" s="105">
        <v>6.7653551303621455</v>
      </c>
      <c r="DA454" s="132" t="s">
        <v>4722</v>
      </c>
    </row>
    <row r="455" spans="1:105" ht="12" customHeight="1" x14ac:dyDescent="0.25">
      <c r="A455" s="108" t="s">
        <v>53</v>
      </c>
      <c r="B455" s="99"/>
      <c r="C455" s="99">
        <v>3.9337615056356507</v>
      </c>
      <c r="D455" s="99">
        <v>4.0575860336323553</v>
      </c>
      <c r="E455" s="99">
        <v>4.1770162448952313</v>
      </c>
      <c r="F455" s="99">
        <v>4.0951776628528904</v>
      </c>
      <c r="G455" s="99">
        <v>4.3514354829059601</v>
      </c>
      <c r="H455" s="99">
        <v>4.6118270844642026</v>
      </c>
      <c r="I455" s="99">
        <v>4.9838797145834626</v>
      </c>
      <c r="J455" s="99">
        <v>4.3143465730720418</v>
      </c>
      <c r="K455" s="99">
        <v>4.6634364974027598</v>
      </c>
      <c r="L455" s="99">
        <v>4.5722027312619815</v>
      </c>
      <c r="M455" s="99">
        <v>4.2941508232299626</v>
      </c>
      <c r="N455" s="99">
        <v>4.4687244871259493</v>
      </c>
      <c r="O455" s="99">
        <v>3.7150790556702993</v>
      </c>
      <c r="P455" s="99">
        <v>3.5600714057700933</v>
      </c>
      <c r="Q455" s="99">
        <v>3.8237511575056256</v>
      </c>
      <c r="R455" s="99">
        <v>4.6687910436540445</v>
      </c>
      <c r="S455" s="99">
        <v>4.9540060615743755</v>
      </c>
      <c r="T455" s="99">
        <v>4.4390221978778737</v>
      </c>
      <c r="U455" s="99">
        <v>4.4020741058472455</v>
      </c>
      <c r="V455" s="99">
        <v>2.6496585498443008</v>
      </c>
      <c r="W455" s="99">
        <v>2.1324946120205914</v>
      </c>
      <c r="X455" s="99">
        <v>2.4444954177585334</v>
      </c>
      <c r="Y455" s="99">
        <v>2.5876087740142921</v>
      </c>
      <c r="DA455" s="63" t="s">
        <v>4723</v>
      </c>
    </row>
    <row r="456" spans="1:105" ht="12" customHeight="1" x14ac:dyDescent="0.25">
      <c r="A456" s="108" t="s">
        <v>52</v>
      </c>
      <c r="B456" s="99"/>
      <c r="C456" s="99">
        <v>5.7020862844016831</v>
      </c>
      <c r="D456" s="99">
        <v>5.6487165525298115</v>
      </c>
      <c r="E456" s="99">
        <v>5.6370363298977653</v>
      </c>
      <c r="F456" s="99">
        <v>6.1853268917993454</v>
      </c>
      <c r="G456" s="99">
        <v>6.3386991048109129</v>
      </c>
      <c r="H456" s="99">
        <v>6.5498802584223981</v>
      </c>
      <c r="I456" s="99">
        <v>6.40187060851592</v>
      </c>
      <c r="J456" s="99">
        <v>6.4883469861624619</v>
      </c>
      <c r="K456" s="99">
        <v>6.6491789643991996</v>
      </c>
      <c r="L456" s="99">
        <v>6.4541747230915725</v>
      </c>
      <c r="M456" s="99">
        <v>6.4614725546535334</v>
      </c>
      <c r="N456" s="99">
        <v>6.6620703266738666</v>
      </c>
      <c r="O456" s="99">
        <v>7.3665771618986859</v>
      </c>
      <c r="P456" s="99">
        <v>7.814241719371017</v>
      </c>
      <c r="Q456" s="99">
        <v>7.429538336503243</v>
      </c>
      <c r="R456" s="99">
        <v>6.6469160880555744</v>
      </c>
      <c r="S456" s="99">
        <v>6.3787382823365206</v>
      </c>
      <c r="T456" s="99">
        <v>6.6915612802598403</v>
      </c>
      <c r="U456" s="99">
        <v>6.5981817633973145</v>
      </c>
      <c r="V456" s="99">
        <v>6.7579638146667254</v>
      </c>
      <c r="W456" s="99">
        <v>6.433941634164329</v>
      </c>
      <c r="X456" s="99">
        <v>4.6652458797125238</v>
      </c>
      <c r="Y456" s="99">
        <v>4.1777463563478525</v>
      </c>
      <c r="DA456" s="63" t="s">
        <v>4724</v>
      </c>
    </row>
    <row r="457" spans="1:105" ht="12" customHeight="1" x14ac:dyDescent="0.25">
      <c r="A457" s="121" t="s">
        <v>54</v>
      </c>
      <c r="B457" s="123"/>
      <c r="C457" s="123">
        <v>1.8422520935307904</v>
      </c>
      <c r="D457" s="123">
        <v>1.8096097687128856</v>
      </c>
      <c r="E457" s="123">
        <v>1.9675036175386946</v>
      </c>
      <c r="F457" s="123">
        <v>1.9867957609193365</v>
      </c>
      <c r="G457" s="123">
        <v>2.0693255130225405</v>
      </c>
      <c r="H457" s="123">
        <v>2.0126283359962298</v>
      </c>
      <c r="I457" s="123">
        <v>1.9760330394146219</v>
      </c>
      <c r="J457" s="123">
        <v>1.7264319564219113</v>
      </c>
      <c r="K457" s="123">
        <v>1.7934291711462806</v>
      </c>
      <c r="L457" s="123">
        <v>1.7739552840958805</v>
      </c>
      <c r="M457" s="123">
        <v>1.6673876284722677</v>
      </c>
      <c r="N457" s="123">
        <v>1.7308925030418003</v>
      </c>
      <c r="O457" s="123">
        <v>1.7426046410116793</v>
      </c>
      <c r="P457" s="123">
        <v>1.7755248931012917</v>
      </c>
      <c r="Q457" s="123">
        <v>1.8658072501117748</v>
      </c>
      <c r="R457" s="123">
        <v>1.8671078883267238</v>
      </c>
      <c r="S457" s="123">
        <v>1.8738901260944425</v>
      </c>
      <c r="T457" s="123">
        <v>1.8700629427330364</v>
      </c>
      <c r="U457" s="123">
        <v>1.8602024494120413</v>
      </c>
      <c r="V457" s="123">
        <v>1.9505084761142546</v>
      </c>
      <c r="W457" s="123">
        <v>1.9013402226267961</v>
      </c>
      <c r="X457" s="123">
        <v>1.3976533773325013</v>
      </c>
      <c r="Y457" s="123">
        <v>1.4093478026218518</v>
      </c>
      <c r="DA457" s="130" t="s">
        <v>4725</v>
      </c>
    </row>
    <row r="458" spans="1:105" ht="12" customHeight="1" x14ac:dyDescent="0.25">
      <c r="A458" s="97" t="s">
        <v>50</v>
      </c>
      <c r="B458" s="99"/>
      <c r="C458" s="99">
        <v>1.8019625326694493</v>
      </c>
      <c r="D458" s="99">
        <v>1.7935146906136037</v>
      </c>
      <c r="E458" s="99">
        <v>1.9992762331520451</v>
      </c>
      <c r="F458" s="99">
        <v>1.9924059017520068</v>
      </c>
      <c r="G458" s="99">
        <v>1.960305264408237</v>
      </c>
      <c r="H458" s="99">
        <v>2.0403204754787465</v>
      </c>
      <c r="I458" s="99">
        <v>2.0080655024797425</v>
      </c>
      <c r="J458" s="99">
        <v>1.7029192282694632</v>
      </c>
      <c r="K458" s="99">
        <v>1.8250852208661732</v>
      </c>
      <c r="L458" s="99">
        <v>1.7468228352997277</v>
      </c>
      <c r="M458" s="99">
        <v>1.7483940526891126</v>
      </c>
      <c r="N458" s="99">
        <v>1.7643654685179155</v>
      </c>
      <c r="O458" s="99">
        <v>1.7488128416213751</v>
      </c>
      <c r="P458" s="99">
        <v>1.9059916494533373</v>
      </c>
      <c r="Q458" s="99">
        <v>1.8326123753821399</v>
      </c>
      <c r="R458" s="99">
        <v>1.9608743054842004</v>
      </c>
      <c r="S458" s="99">
        <v>1.9309989865452624</v>
      </c>
      <c r="T458" s="99">
        <v>1.9213241615724932</v>
      </c>
      <c r="U458" s="99">
        <v>2.011492142598009</v>
      </c>
      <c r="V458" s="99">
        <v>1.8617789453632894</v>
      </c>
      <c r="W458" s="99">
        <v>1.766663564976265</v>
      </c>
      <c r="X458" s="99">
        <v>1.60596480317859</v>
      </c>
      <c r="Y458" s="99">
        <v>1.4534806857254414</v>
      </c>
      <c r="DA458" s="63" t="s">
        <v>4726</v>
      </c>
    </row>
    <row r="459" spans="1:105" ht="12" customHeight="1" x14ac:dyDescent="0.25">
      <c r="A459" s="109" t="s">
        <v>120</v>
      </c>
      <c r="B459" s="110"/>
      <c r="C459" s="110">
        <v>1.8443060711433292</v>
      </c>
      <c r="D459" s="110">
        <v>1.8104977730218117</v>
      </c>
      <c r="E459" s="110">
        <v>1.9658926116766093</v>
      </c>
      <c r="F459" s="110">
        <v>1.9864583088391754</v>
      </c>
      <c r="G459" s="110">
        <v>2.075880527970869</v>
      </c>
      <c r="H459" s="110">
        <v>2.0106978743496122</v>
      </c>
      <c r="I459" s="110">
        <v>1.9731289974334434</v>
      </c>
      <c r="J459" s="110">
        <v>1.7285375738683986</v>
      </c>
      <c r="K459" s="110">
        <v>1.7906698060375246</v>
      </c>
      <c r="L459" s="110">
        <v>1.7760212065930496</v>
      </c>
      <c r="M459" s="110">
        <v>1.6613197315271861</v>
      </c>
      <c r="N459" s="110">
        <v>1.7283438000867661</v>
      </c>
      <c r="O459" s="110">
        <v>1.7421300079375439</v>
      </c>
      <c r="P459" s="110">
        <v>1.7640486506443989</v>
      </c>
      <c r="Q459" s="110">
        <v>1.8685397550437872</v>
      </c>
      <c r="R459" s="110">
        <v>1.8590993687118502</v>
      </c>
      <c r="S459" s="110">
        <v>1.8693030690301193</v>
      </c>
      <c r="T459" s="110">
        <v>1.8666256015280582</v>
      </c>
      <c r="U459" s="110">
        <v>1.8490592992057093</v>
      </c>
      <c r="V459" s="110">
        <v>1.9565896277545081</v>
      </c>
      <c r="W459" s="110">
        <v>1.9114499985362197</v>
      </c>
      <c r="X459" s="110">
        <v>1.3779913294847841</v>
      </c>
      <c r="Y459" s="110">
        <v>1.4052202667920199</v>
      </c>
      <c r="DA459" s="60" t="s">
        <v>4727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3.2519579308557839E-2</v>
      </c>
      <c r="D461" s="118">
        <f t="shared" si="239"/>
        <v>3.4882224557535715E-2</v>
      </c>
      <c r="E461" s="118">
        <f t="shared" si="239"/>
        <v>3.5879570982704299E-2</v>
      </c>
      <c r="F461" s="118">
        <f t="shared" si="239"/>
        <v>4.2030984446700712E-2</v>
      </c>
      <c r="G461" s="118">
        <f t="shared" si="239"/>
        <v>4.1329817060472548E-2</v>
      </c>
      <c r="H461" s="118">
        <f t="shared" si="239"/>
        <v>4.9417125998090505E-2</v>
      </c>
      <c r="I461" s="118">
        <f t="shared" si="239"/>
        <v>6.2022969375514825E-2</v>
      </c>
      <c r="J461" s="118">
        <f t="shared" si="239"/>
        <v>5.199766316132217E-2</v>
      </c>
      <c r="K461" s="118">
        <f t="shared" si="239"/>
        <v>5.4351412370273459E-2</v>
      </c>
      <c r="L461" s="118">
        <f t="shared" si="239"/>
        <v>4.589717138525768E-2</v>
      </c>
      <c r="M461" s="118">
        <f t="shared" si="239"/>
        <v>4.5237734550074203E-2</v>
      </c>
      <c r="N461" s="118">
        <f t="shared" si="239"/>
        <v>4.6346745274952979E-2</v>
      </c>
      <c r="O461" s="118">
        <f t="shared" si="239"/>
        <v>4.6109793976683411E-2</v>
      </c>
      <c r="P461" s="118">
        <f t="shared" si="239"/>
        <v>5.7199949847208546E-2</v>
      </c>
      <c r="Q461" s="118">
        <f t="shared" si="239"/>
        <v>5.1705438227837887E-2</v>
      </c>
      <c r="R461" s="118">
        <f t="shared" ref="R461:V461" si="240">R462+R465+R467+R476</f>
        <v>5.7149508474361468E-2</v>
      </c>
      <c r="S461" s="118">
        <f t="shared" si="240"/>
        <v>5.3058540529801627E-2</v>
      </c>
      <c r="T461" s="118">
        <f t="shared" si="240"/>
        <v>4.4514002327504409E-2</v>
      </c>
      <c r="U461" s="118">
        <f t="shared" si="240"/>
        <v>5.0763299373686836E-2</v>
      </c>
      <c r="V461" s="118">
        <f t="shared" si="240"/>
        <v>4.3861136999793847E-2</v>
      </c>
      <c r="W461" s="118">
        <f t="shared" ref="W461:Y461" si="241">W462+W465+W467+W476</f>
        <v>4.5275899821848486E-2</v>
      </c>
      <c r="X461" s="118">
        <f t="shared" si="241"/>
        <v>5.0804805568267927E-2</v>
      </c>
      <c r="Y461" s="118">
        <f t="shared" si="241"/>
        <v>4.5593806723105194E-2</v>
      </c>
      <c r="DA461" s="129" t="s">
        <v>4878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:Y462" si="244">SUM(W463:W464)</f>
        <v>0</v>
      </c>
      <c r="X462" s="123">
        <f t="shared" si="244"/>
        <v>0</v>
      </c>
      <c r="Y462" s="123">
        <f t="shared" si="244"/>
        <v>0</v>
      </c>
      <c r="DA462" s="130" t="s">
        <v>4879</v>
      </c>
    </row>
    <row r="463" spans="1:105" ht="12" customHeight="1" x14ac:dyDescent="0.25">
      <c r="A463" s="97" t="s">
        <v>198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X463" s="99">
        <v>0</v>
      </c>
      <c r="Y463" s="99">
        <v>0</v>
      </c>
      <c r="DA463" s="63" t="s">
        <v>4880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4881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4882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4883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X467" s="123">
        <v>0</v>
      </c>
      <c r="Y467" s="123">
        <v>0</v>
      </c>
      <c r="DA467" s="130" t="s">
        <v>4884</v>
      </c>
    </row>
    <row r="468" spans="1:105" ht="12" customHeight="1" x14ac:dyDescent="0.25">
      <c r="A468" s="97" t="s">
        <v>128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X468" s="99">
        <v>0</v>
      </c>
      <c r="Y468" s="99">
        <v>0</v>
      </c>
      <c r="DA468" s="63" t="s">
        <v>4885</v>
      </c>
    </row>
    <row r="469" spans="1:105" ht="12" customHeight="1" x14ac:dyDescent="0.25">
      <c r="A469" s="97" t="s">
        <v>127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X469" s="99">
        <v>0</v>
      </c>
      <c r="Y469" s="99">
        <v>0</v>
      </c>
      <c r="DA469" s="63" t="s">
        <v>4886</v>
      </c>
    </row>
    <row r="470" spans="1:105" ht="12" customHeight="1" x14ac:dyDescent="0.25">
      <c r="A470" s="100" t="s">
        <v>198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X470" s="102">
        <v>0</v>
      </c>
      <c r="Y470" s="102">
        <v>0</v>
      </c>
      <c r="DA470" s="131" t="s">
        <v>4887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4888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4889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4890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4891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4892</v>
      </c>
    </row>
    <row r="476" spans="1:105" ht="12" customHeight="1" x14ac:dyDescent="0.25">
      <c r="A476" s="121" t="s">
        <v>54</v>
      </c>
      <c r="B476" s="123"/>
      <c r="C476" s="123">
        <v>3.2519579308557839E-2</v>
      </c>
      <c r="D476" s="123">
        <v>3.4882224557535715E-2</v>
      </c>
      <c r="E476" s="123">
        <v>3.5879570982704299E-2</v>
      </c>
      <c r="F476" s="123">
        <v>4.2030984446700712E-2</v>
      </c>
      <c r="G476" s="123">
        <v>4.1329817060472548E-2</v>
      </c>
      <c r="H476" s="123">
        <v>4.9417125998090505E-2</v>
      </c>
      <c r="I476" s="123">
        <v>6.2022969375514825E-2</v>
      </c>
      <c r="J476" s="123">
        <v>5.199766316132217E-2</v>
      </c>
      <c r="K476" s="123">
        <v>5.4351412370273459E-2</v>
      </c>
      <c r="L476" s="123">
        <v>4.589717138525768E-2</v>
      </c>
      <c r="M476" s="123">
        <v>4.5237734550074203E-2</v>
      </c>
      <c r="N476" s="123">
        <v>4.6346745274952979E-2</v>
      </c>
      <c r="O476" s="123">
        <v>4.6109793976683411E-2</v>
      </c>
      <c r="P476" s="123">
        <v>5.7199949847208546E-2</v>
      </c>
      <c r="Q476" s="123">
        <v>5.1705438227837887E-2</v>
      </c>
      <c r="R476" s="123">
        <v>5.7149508474361468E-2</v>
      </c>
      <c r="S476" s="123">
        <v>5.3058540529801627E-2</v>
      </c>
      <c r="T476" s="123">
        <v>4.4514002327504409E-2</v>
      </c>
      <c r="U476" s="123">
        <v>5.0763299373686836E-2</v>
      </c>
      <c r="V476" s="123">
        <v>4.3861136999793847E-2</v>
      </c>
      <c r="W476" s="123">
        <v>4.5275899821848486E-2</v>
      </c>
      <c r="X476" s="123">
        <v>5.0804805568267927E-2</v>
      </c>
      <c r="Y476" s="123">
        <v>4.5593806723105194E-2</v>
      </c>
      <c r="DA476" s="130" t="s">
        <v>4893</v>
      </c>
    </row>
    <row r="477" spans="1:105" ht="12" customHeight="1" x14ac:dyDescent="0.25">
      <c r="A477" s="97" t="s">
        <v>50</v>
      </c>
      <c r="B477" s="99"/>
      <c r="C477" s="99">
        <v>0.67040363497642308</v>
      </c>
      <c r="D477" s="99">
        <v>0.66712254466287058</v>
      </c>
      <c r="E477" s="99">
        <v>0.74350444314159458</v>
      </c>
      <c r="F477" s="99">
        <v>0.74079610087309999</v>
      </c>
      <c r="G477" s="99">
        <v>0.72870993238201609</v>
      </c>
      <c r="H477" s="99">
        <v>0.75829727824656112</v>
      </c>
      <c r="I477" s="99">
        <v>0.746155116426648</v>
      </c>
      <c r="J477" s="99">
        <v>0.63263823512941975</v>
      </c>
      <c r="K477" s="99">
        <v>0.67788289317368844</v>
      </c>
      <c r="L477" s="99">
        <v>0.64868002224497523</v>
      </c>
      <c r="M477" s="99">
        <v>0.64916149079356478</v>
      </c>
      <c r="N477" s="99">
        <v>0.65503399988600208</v>
      </c>
      <c r="O477" s="99">
        <v>0.64922589919170248</v>
      </c>
      <c r="P477" s="99">
        <v>0.70747306389968467</v>
      </c>
      <c r="Q477" s="99">
        <v>0.67983076188453528</v>
      </c>
      <c r="R477" s="99">
        <v>0.72627500352834351</v>
      </c>
      <c r="S477" s="99">
        <v>0.71363737012583184</v>
      </c>
      <c r="T477" s="99">
        <v>0.70835325442898323</v>
      </c>
      <c r="U477" s="99">
        <v>0.73997271010105048</v>
      </c>
      <c r="V477" s="99">
        <v>0.683834999587695</v>
      </c>
      <c r="W477" s="99">
        <v>0.64841556530575872</v>
      </c>
      <c r="X477" s="99">
        <v>0.58906112402126865</v>
      </c>
      <c r="Y477" s="99">
        <v>0.533096817070153</v>
      </c>
      <c r="DA477" s="63" t="s">
        <v>4894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4895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tabColor theme="9" tint="0.59999389629810485"/>
    <pageSetUpPr fitToPage="1"/>
  </sheetPr>
  <dimension ref="A1:DA45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5760</v>
      </c>
      <c r="C5" s="120">
        <v>8295</v>
      </c>
      <c r="D5" s="120">
        <v>13418</v>
      </c>
      <c r="E5" s="120">
        <v>18780</v>
      </c>
      <c r="F5" s="120">
        <v>24855</v>
      </c>
      <c r="G5" s="120">
        <v>29151</v>
      </c>
      <c r="H5" s="120">
        <v>31307</v>
      </c>
      <c r="I5" s="120">
        <v>33020</v>
      </c>
      <c r="J5" s="120">
        <v>34393</v>
      </c>
      <c r="K5" s="120">
        <v>37529</v>
      </c>
      <c r="L5" s="120">
        <v>42172</v>
      </c>
      <c r="M5" s="120">
        <v>48890</v>
      </c>
      <c r="N5" s="120">
        <v>56507</v>
      </c>
      <c r="O5" s="120">
        <v>65116</v>
      </c>
      <c r="P5" s="120">
        <v>79719</v>
      </c>
      <c r="Q5" s="120">
        <v>92294</v>
      </c>
      <c r="R5" s="120">
        <v>108802</v>
      </c>
      <c r="S5" s="120">
        <v>127199</v>
      </c>
      <c r="T5" s="120">
        <v>150146</v>
      </c>
      <c r="U5" s="120">
        <v>180192</v>
      </c>
      <c r="V5" s="120">
        <v>222436</v>
      </c>
      <c r="W5" s="120">
        <v>286789</v>
      </c>
      <c r="X5" s="120">
        <v>378562</v>
      </c>
      <c r="Y5" s="120">
        <v>439651</v>
      </c>
      <c r="DA5" s="129" t="s">
        <v>343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53</v>
      </c>
      <c r="B7" s="52">
        <v>5760</v>
      </c>
      <c r="C7" s="52">
        <v>8295</v>
      </c>
      <c r="D7" s="52">
        <v>13418</v>
      </c>
      <c r="E7" s="52">
        <v>18780</v>
      </c>
      <c r="F7" s="52">
        <v>24855</v>
      </c>
      <c r="G7" s="52">
        <v>29151</v>
      </c>
      <c r="H7" s="52">
        <v>31307</v>
      </c>
      <c r="I7" s="52">
        <v>33020</v>
      </c>
      <c r="J7" s="52">
        <v>34393</v>
      </c>
      <c r="K7" s="52">
        <v>37529</v>
      </c>
      <c r="L7" s="52">
        <v>42172</v>
      </c>
      <c r="M7" s="52">
        <v>48890</v>
      </c>
      <c r="N7" s="52">
        <v>56507</v>
      </c>
      <c r="O7" s="52">
        <v>65116</v>
      </c>
      <c r="P7" s="52">
        <v>79719</v>
      </c>
      <c r="Q7" s="52">
        <v>92294</v>
      </c>
      <c r="R7" s="52">
        <v>108802</v>
      </c>
      <c r="S7" s="52">
        <v>127199</v>
      </c>
      <c r="T7" s="52">
        <v>150146</v>
      </c>
      <c r="U7" s="52">
        <v>180192</v>
      </c>
      <c r="V7" s="52">
        <v>222436</v>
      </c>
      <c r="W7" s="52">
        <v>286789</v>
      </c>
      <c r="X7" s="52">
        <v>378562</v>
      </c>
      <c r="Y7" s="52">
        <v>439651</v>
      </c>
      <c r="DA7" s="63" t="s">
        <v>1120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422</v>
      </c>
      <c r="C9" s="52">
        <v>520</v>
      </c>
      <c r="D9" s="52">
        <v>706</v>
      </c>
      <c r="E9" s="52">
        <v>986</v>
      </c>
      <c r="F9" s="52">
        <v>1313</v>
      </c>
      <c r="G9" s="52">
        <v>1654</v>
      </c>
      <c r="H9" s="52">
        <v>1939</v>
      </c>
      <c r="I9" s="52">
        <v>2151</v>
      </c>
      <c r="J9" s="52">
        <v>2268</v>
      </c>
      <c r="K9" s="52">
        <v>2304</v>
      </c>
      <c r="L9" s="52">
        <v>2508</v>
      </c>
      <c r="M9" s="52">
        <v>2769</v>
      </c>
      <c r="N9" s="52">
        <v>3428</v>
      </c>
      <c r="O9" s="52">
        <v>4502</v>
      </c>
      <c r="P9" s="52">
        <v>6511</v>
      </c>
      <c r="Q9" s="52">
        <v>9180</v>
      </c>
      <c r="R9" s="52">
        <v>12666</v>
      </c>
      <c r="S9" s="52">
        <v>16012</v>
      </c>
      <c r="T9" s="52">
        <v>19432</v>
      </c>
      <c r="U9" s="52">
        <v>26404</v>
      </c>
      <c r="V9" s="52">
        <v>38964</v>
      </c>
      <c r="W9" s="52">
        <v>58849</v>
      </c>
      <c r="X9" s="52">
        <v>90031</v>
      </c>
      <c r="Y9" s="52">
        <v>124756</v>
      </c>
      <c r="DA9" s="63" t="s">
        <v>1121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124</v>
      </c>
      <c r="B11" s="52">
        <v>454</v>
      </c>
      <c r="C11" s="52">
        <v>681</v>
      </c>
      <c r="D11" s="52">
        <v>1197</v>
      </c>
      <c r="E11" s="52">
        <v>2104</v>
      </c>
      <c r="F11" s="52">
        <v>4425</v>
      </c>
      <c r="G11" s="52">
        <v>5525</v>
      </c>
      <c r="H11" s="52">
        <v>5677</v>
      </c>
      <c r="I11" s="52">
        <v>5625</v>
      </c>
      <c r="J11" s="52">
        <v>5419</v>
      </c>
      <c r="K11" s="52">
        <v>5385</v>
      </c>
      <c r="L11" s="52">
        <v>5513</v>
      </c>
      <c r="M11" s="52">
        <v>6332</v>
      </c>
      <c r="N11" s="52">
        <v>6963</v>
      </c>
      <c r="O11" s="52">
        <v>7895</v>
      </c>
      <c r="P11" s="52">
        <v>9772</v>
      </c>
      <c r="Q11" s="52">
        <v>10986</v>
      </c>
      <c r="R11" s="52">
        <v>12591</v>
      </c>
      <c r="S11" s="52">
        <v>14000</v>
      </c>
      <c r="T11" s="52">
        <v>16114</v>
      </c>
      <c r="U11" s="52">
        <v>19869</v>
      </c>
      <c r="V11" s="52">
        <v>25931</v>
      </c>
      <c r="W11" s="52">
        <v>34218</v>
      </c>
      <c r="X11" s="52">
        <v>50867</v>
      </c>
      <c r="Y11" s="52">
        <v>61044</v>
      </c>
      <c r="DA11" s="63" t="s">
        <v>1122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1</v>
      </c>
      <c r="L12" s="52">
        <v>2</v>
      </c>
      <c r="M12" s="52">
        <v>4</v>
      </c>
      <c r="N12" s="52">
        <v>5</v>
      </c>
      <c r="O12" s="52">
        <v>7</v>
      </c>
      <c r="P12" s="52">
        <v>11</v>
      </c>
      <c r="Q12" s="52">
        <v>14</v>
      </c>
      <c r="R12" s="52">
        <v>18</v>
      </c>
      <c r="S12" s="52">
        <v>21</v>
      </c>
      <c r="T12" s="52">
        <v>23</v>
      </c>
      <c r="U12" s="52">
        <v>27</v>
      </c>
      <c r="V12" s="52">
        <v>40</v>
      </c>
      <c r="W12" s="52">
        <v>59</v>
      </c>
      <c r="X12" s="52">
        <v>197</v>
      </c>
      <c r="Y12" s="52">
        <v>236</v>
      </c>
      <c r="DA12" s="63" t="s">
        <v>1123</v>
      </c>
    </row>
    <row r="13" spans="1:105" ht="12" customHeight="1" x14ac:dyDescent="0.25">
      <c r="A13" s="97" t="s">
        <v>122</v>
      </c>
      <c r="B13" s="52">
        <v>5290</v>
      </c>
      <c r="C13" s="52">
        <v>7492</v>
      </c>
      <c r="D13" s="52">
        <v>12020</v>
      </c>
      <c r="E13" s="52">
        <v>16246</v>
      </c>
      <c r="F13" s="52">
        <v>19985</v>
      </c>
      <c r="G13" s="52">
        <v>23161</v>
      </c>
      <c r="H13" s="52">
        <v>25083</v>
      </c>
      <c r="I13" s="52">
        <v>26498</v>
      </c>
      <c r="J13" s="52">
        <v>27639</v>
      </c>
      <c r="K13" s="52">
        <v>28957</v>
      </c>
      <c r="L13" s="52">
        <v>32485</v>
      </c>
      <c r="M13" s="52">
        <v>37390</v>
      </c>
      <c r="N13" s="52">
        <v>43978</v>
      </c>
      <c r="O13" s="52">
        <v>50302</v>
      </c>
      <c r="P13" s="52">
        <v>60279</v>
      </c>
      <c r="Q13" s="52">
        <v>68294</v>
      </c>
      <c r="R13" s="52">
        <v>79716</v>
      </c>
      <c r="S13" s="52">
        <v>92019</v>
      </c>
      <c r="T13" s="52">
        <v>109811</v>
      </c>
      <c r="U13" s="52">
        <v>133340</v>
      </c>
      <c r="V13" s="52">
        <v>165394</v>
      </c>
      <c r="W13" s="52">
        <v>210307</v>
      </c>
      <c r="X13" s="52">
        <v>206738</v>
      </c>
      <c r="Y13" s="52">
        <v>240694</v>
      </c>
      <c r="DA13" s="63" t="s">
        <v>1124</v>
      </c>
    </row>
    <row r="14" spans="1:105" ht="12" customHeight="1" x14ac:dyDescent="0.25">
      <c r="A14" s="97" t="s">
        <v>121</v>
      </c>
      <c r="B14" s="52">
        <v>16</v>
      </c>
      <c r="C14" s="52">
        <v>122</v>
      </c>
      <c r="D14" s="52">
        <v>201</v>
      </c>
      <c r="E14" s="52">
        <v>430</v>
      </c>
      <c r="F14" s="52">
        <v>445</v>
      </c>
      <c r="G14" s="52">
        <v>465</v>
      </c>
      <c r="H14" s="52">
        <v>547</v>
      </c>
      <c r="I14" s="52">
        <v>897</v>
      </c>
      <c r="J14" s="52">
        <v>1335</v>
      </c>
      <c r="K14" s="52">
        <v>3186</v>
      </c>
      <c r="L14" s="52">
        <v>4172</v>
      </c>
      <c r="M14" s="52">
        <v>5164</v>
      </c>
      <c r="N14" s="52">
        <v>5561</v>
      </c>
      <c r="O14" s="52">
        <v>6912</v>
      </c>
      <c r="P14" s="52">
        <v>9657</v>
      </c>
      <c r="Q14" s="52">
        <v>13000</v>
      </c>
      <c r="R14" s="52">
        <v>16477</v>
      </c>
      <c r="S14" s="52">
        <v>21159</v>
      </c>
      <c r="T14" s="52">
        <v>24198</v>
      </c>
      <c r="U14" s="52">
        <v>26956</v>
      </c>
      <c r="V14" s="52">
        <v>31071</v>
      </c>
      <c r="W14" s="52">
        <v>42205</v>
      </c>
      <c r="X14" s="52">
        <v>120760</v>
      </c>
      <c r="Y14" s="52">
        <v>137677</v>
      </c>
      <c r="DA14" s="63" t="s">
        <v>1125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214</v>
      </c>
      <c r="C16" s="52">
        <v>342</v>
      </c>
      <c r="D16" s="52">
        <v>630</v>
      </c>
      <c r="E16" s="52">
        <v>897</v>
      </c>
      <c r="F16" s="52">
        <v>1249</v>
      </c>
      <c r="G16" s="52">
        <v>1521</v>
      </c>
      <c r="H16" s="52">
        <v>1702</v>
      </c>
      <c r="I16" s="52">
        <v>1925</v>
      </c>
      <c r="J16" s="52">
        <v>2151</v>
      </c>
      <c r="K16" s="52">
        <v>2560</v>
      </c>
      <c r="L16" s="52">
        <v>2967</v>
      </c>
      <c r="M16" s="52">
        <v>3520</v>
      </c>
      <c r="N16" s="52">
        <v>4117</v>
      </c>
      <c r="O16" s="52">
        <v>4730</v>
      </c>
      <c r="P16" s="52">
        <v>5957</v>
      </c>
      <c r="Q16" s="52">
        <v>6897</v>
      </c>
      <c r="R16" s="52">
        <v>8246</v>
      </c>
      <c r="S16" s="52">
        <v>9574</v>
      </c>
      <c r="T16" s="52">
        <v>10932</v>
      </c>
      <c r="U16" s="52">
        <v>12914</v>
      </c>
      <c r="V16" s="52">
        <v>15503</v>
      </c>
      <c r="W16" s="52">
        <v>19955</v>
      </c>
      <c r="X16" s="52">
        <v>28180</v>
      </c>
      <c r="Y16" s="52">
        <v>33804</v>
      </c>
      <c r="DA16" s="63" t="s">
        <v>1126</v>
      </c>
    </row>
    <row r="17" spans="1:105" ht="12" customHeight="1" x14ac:dyDescent="0.25">
      <c r="A17" s="109" t="s">
        <v>120</v>
      </c>
      <c r="B17" s="36">
        <v>5546</v>
      </c>
      <c r="C17" s="36">
        <v>7953</v>
      </c>
      <c r="D17" s="36">
        <v>12788</v>
      </c>
      <c r="E17" s="36">
        <v>17883</v>
      </c>
      <c r="F17" s="36">
        <v>23606</v>
      </c>
      <c r="G17" s="36">
        <v>27630</v>
      </c>
      <c r="H17" s="36">
        <v>29605</v>
      </c>
      <c r="I17" s="36">
        <v>31095</v>
      </c>
      <c r="J17" s="36">
        <v>32242</v>
      </c>
      <c r="K17" s="36">
        <v>34969</v>
      </c>
      <c r="L17" s="36">
        <v>39205</v>
      </c>
      <c r="M17" s="36">
        <v>45370</v>
      </c>
      <c r="N17" s="36">
        <v>52390</v>
      </c>
      <c r="O17" s="36">
        <v>60386</v>
      </c>
      <c r="P17" s="36">
        <v>73762</v>
      </c>
      <c r="Q17" s="36">
        <v>85397</v>
      </c>
      <c r="R17" s="36">
        <v>100556</v>
      </c>
      <c r="S17" s="36">
        <v>117625</v>
      </c>
      <c r="T17" s="36">
        <v>139214</v>
      </c>
      <c r="U17" s="36">
        <v>167278</v>
      </c>
      <c r="V17" s="36">
        <v>206933</v>
      </c>
      <c r="W17" s="36">
        <v>266834</v>
      </c>
      <c r="X17" s="36">
        <v>350382</v>
      </c>
      <c r="Y17" s="36">
        <v>405847</v>
      </c>
      <c r="DA17" s="60" t="s">
        <v>1127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1205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53</v>
      </c>
      <c r="B21" s="52"/>
      <c r="C21" s="52">
        <v>450</v>
      </c>
      <c r="D21" s="52">
        <v>450</v>
      </c>
      <c r="E21" s="52">
        <v>457</v>
      </c>
      <c r="F21" s="52">
        <v>475</v>
      </c>
      <c r="G21" s="52">
        <v>514</v>
      </c>
      <c r="H21" s="52">
        <v>583</v>
      </c>
      <c r="I21" s="52">
        <v>690</v>
      </c>
      <c r="J21" s="52">
        <v>839</v>
      </c>
      <c r="K21" s="52">
        <v>1037</v>
      </c>
      <c r="L21" s="52">
        <v>1275</v>
      </c>
      <c r="M21" s="52">
        <v>1573</v>
      </c>
      <c r="N21" s="52">
        <v>1932</v>
      </c>
      <c r="O21" s="52">
        <v>2287</v>
      </c>
      <c r="P21" s="52">
        <v>2448</v>
      </c>
      <c r="Q21" s="52">
        <v>3085</v>
      </c>
      <c r="R21" s="52">
        <v>3848</v>
      </c>
      <c r="S21" s="52">
        <v>4769</v>
      </c>
      <c r="T21" s="52">
        <v>5269</v>
      </c>
      <c r="U21" s="52">
        <v>5407</v>
      </c>
      <c r="V21" s="52">
        <v>5611</v>
      </c>
      <c r="W21" s="52">
        <v>5820</v>
      </c>
      <c r="X21" s="52">
        <v>6580</v>
      </c>
      <c r="Y21" s="52">
        <v>8097</v>
      </c>
      <c r="DA21" s="63" t="s">
        <v>1206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66</v>
      </c>
      <c r="D23" s="52">
        <v>66</v>
      </c>
      <c r="E23" s="52">
        <v>68</v>
      </c>
      <c r="F23" s="52">
        <v>77</v>
      </c>
      <c r="G23" s="52">
        <v>92</v>
      </c>
      <c r="H23" s="52">
        <v>121</v>
      </c>
      <c r="I23" s="52">
        <v>132</v>
      </c>
      <c r="J23" s="52">
        <v>178</v>
      </c>
      <c r="K23" s="52">
        <v>274</v>
      </c>
      <c r="L23" s="52">
        <v>345</v>
      </c>
      <c r="M23" s="52">
        <v>379</v>
      </c>
      <c r="N23" s="52">
        <v>393</v>
      </c>
      <c r="O23" s="52">
        <v>399</v>
      </c>
      <c r="P23" s="52">
        <v>383</v>
      </c>
      <c r="Q23" s="52">
        <v>416</v>
      </c>
      <c r="R23" s="52">
        <v>521</v>
      </c>
      <c r="S23" s="52">
        <v>746</v>
      </c>
      <c r="T23" s="52">
        <v>1118</v>
      </c>
      <c r="U23" s="52">
        <v>1505</v>
      </c>
      <c r="V23" s="52">
        <v>2097</v>
      </c>
      <c r="W23" s="52">
        <v>2732</v>
      </c>
      <c r="X23" s="52">
        <v>3655</v>
      </c>
      <c r="Y23" s="52">
        <v>4805</v>
      </c>
      <c r="DA23" s="63" t="s">
        <v>1207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124</v>
      </c>
      <c r="B25" s="52"/>
      <c r="C25" s="52">
        <v>71</v>
      </c>
      <c r="D25" s="52">
        <v>71</v>
      </c>
      <c r="E25" s="52">
        <v>77</v>
      </c>
      <c r="F25" s="52">
        <v>92</v>
      </c>
      <c r="G25" s="52">
        <v>130</v>
      </c>
      <c r="H25" s="52">
        <v>221</v>
      </c>
      <c r="I25" s="52">
        <v>328</v>
      </c>
      <c r="J25" s="52">
        <v>543</v>
      </c>
      <c r="K25" s="52">
        <v>812</v>
      </c>
      <c r="L25" s="52">
        <v>1056</v>
      </c>
      <c r="M25" s="52">
        <v>1246</v>
      </c>
      <c r="N25" s="52">
        <v>1286</v>
      </c>
      <c r="O25" s="52">
        <v>721</v>
      </c>
      <c r="P25" s="52">
        <v>522</v>
      </c>
      <c r="Q25" s="52">
        <v>691</v>
      </c>
      <c r="R25" s="52">
        <v>984</v>
      </c>
      <c r="S25" s="52">
        <v>1406</v>
      </c>
      <c r="T25" s="52">
        <v>1765</v>
      </c>
      <c r="U25" s="52">
        <v>2059</v>
      </c>
      <c r="V25" s="52">
        <v>2090</v>
      </c>
      <c r="W25" s="52">
        <v>2244</v>
      </c>
      <c r="X25" s="52">
        <v>2670</v>
      </c>
      <c r="Y25" s="52">
        <v>3153</v>
      </c>
      <c r="DA25" s="63" t="s">
        <v>1208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1</v>
      </c>
      <c r="S26" s="52">
        <v>1</v>
      </c>
      <c r="T26" s="52">
        <v>2</v>
      </c>
      <c r="U26" s="52">
        <v>2</v>
      </c>
      <c r="V26" s="52">
        <v>2</v>
      </c>
      <c r="W26" s="52">
        <v>4</v>
      </c>
      <c r="X26" s="52">
        <v>3</v>
      </c>
      <c r="Y26" s="52">
        <v>4</v>
      </c>
      <c r="DA26" s="63" t="s">
        <v>1209</v>
      </c>
    </row>
    <row r="27" spans="1:105" ht="12" customHeight="1" x14ac:dyDescent="0.25">
      <c r="A27" s="97" t="s">
        <v>122</v>
      </c>
      <c r="B27" s="52"/>
      <c r="C27" s="52">
        <v>827</v>
      </c>
      <c r="D27" s="52">
        <v>832</v>
      </c>
      <c r="E27" s="52">
        <v>878</v>
      </c>
      <c r="F27" s="52">
        <v>1022</v>
      </c>
      <c r="G27" s="52">
        <v>1322</v>
      </c>
      <c r="H27" s="52">
        <v>1838</v>
      </c>
      <c r="I27" s="52">
        <v>2120</v>
      </c>
      <c r="J27" s="52">
        <v>2999</v>
      </c>
      <c r="K27" s="52">
        <v>4317</v>
      </c>
      <c r="L27" s="52">
        <v>4933</v>
      </c>
      <c r="M27" s="52">
        <v>4723</v>
      </c>
      <c r="N27" s="52">
        <v>4556</v>
      </c>
      <c r="O27" s="52">
        <v>4488</v>
      </c>
      <c r="P27" s="52">
        <v>4482</v>
      </c>
      <c r="Q27" s="52">
        <v>5410</v>
      </c>
      <c r="R27" s="52">
        <v>6785</v>
      </c>
      <c r="S27" s="52">
        <v>8671</v>
      </c>
      <c r="T27" s="52">
        <v>10555</v>
      </c>
      <c r="U27" s="52">
        <v>11906</v>
      </c>
      <c r="V27" s="52">
        <v>13461</v>
      </c>
      <c r="W27" s="52">
        <v>15058</v>
      </c>
      <c r="X27" s="52">
        <v>17938</v>
      </c>
      <c r="Y27" s="52">
        <v>21033</v>
      </c>
      <c r="DA27" s="63" t="s">
        <v>1210</v>
      </c>
    </row>
    <row r="28" spans="1:105" ht="12" customHeight="1" x14ac:dyDescent="0.25">
      <c r="A28" s="97" t="s">
        <v>121</v>
      </c>
      <c r="B28" s="52"/>
      <c r="C28" s="52">
        <v>2</v>
      </c>
      <c r="D28" s="52">
        <v>3</v>
      </c>
      <c r="E28" s="52">
        <v>3</v>
      </c>
      <c r="F28" s="52">
        <v>9</v>
      </c>
      <c r="G28" s="52">
        <v>16</v>
      </c>
      <c r="H28" s="52">
        <v>30</v>
      </c>
      <c r="I28" s="52">
        <v>47</v>
      </c>
      <c r="J28" s="52">
        <v>78</v>
      </c>
      <c r="K28" s="52">
        <v>109</v>
      </c>
      <c r="L28" s="52">
        <v>140</v>
      </c>
      <c r="M28" s="52">
        <v>192</v>
      </c>
      <c r="N28" s="52">
        <v>221</v>
      </c>
      <c r="O28" s="52">
        <v>377</v>
      </c>
      <c r="P28" s="52">
        <v>586</v>
      </c>
      <c r="Q28" s="52">
        <v>860</v>
      </c>
      <c r="R28" s="52">
        <v>1163</v>
      </c>
      <c r="S28" s="52">
        <v>1562</v>
      </c>
      <c r="T28" s="52">
        <v>1540</v>
      </c>
      <c r="U28" s="52">
        <v>1902</v>
      </c>
      <c r="V28" s="52">
        <v>2420</v>
      </c>
      <c r="W28" s="52">
        <v>3387</v>
      </c>
      <c r="X28" s="52">
        <v>4316</v>
      </c>
      <c r="Y28" s="52">
        <v>5179</v>
      </c>
      <c r="DA28" s="63" t="s">
        <v>1211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33</v>
      </c>
      <c r="D30" s="52">
        <v>34</v>
      </c>
      <c r="E30" s="52">
        <v>35</v>
      </c>
      <c r="F30" s="52">
        <v>46</v>
      </c>
      <c r="G30" s="52">
        <v>61</v>
      </c>
      <c r="H30" s="52">
        <v>92</v>
      </c>
      <c r="I30" s="52">
        <v>122</v>
      </c>
      <c r="J30" s="52">
        <v>182</v>
      </c>
      <c r="K30" s="52">
        <v>271</v>
      </c>
      <c r="L30" s="52">
        <v>343</v>
      </c>
      <c r="M30" s="52">
        <v>349</v>
      </c>
      <c r="N30" s="52">
        <v>377</v>
      </c>
      <c r="O30" s="52">
        <v>381</v>
      </c>
      <c r="P30" s="52">
        <v>417</v>
      </c>
      <c r="Q30" s="52">
        <v>534</v>
      </c>
      <c r="R30" s="52">
        <v>669</v>
      </c>
      <c r="S30" s="52">
        <v>858</v>
      </c>
      <c r="T30" s="52">
        <v>1001</v>
      </c>
      <c r="U30" s="52">
        <v>1162</v>
      </c>
      <c r="V30" s="52">
        <v>1337</v>
      </c>
      <c r="W30" s="52">
        <v>1524</v>
      </c>
      <c r="X30" s="52">
        <v>1859</v>
      </c>
      <c r="Y30" s="52">
        <v>2116</v>
      </c>
      <c r="DA30" s="63" t="s">
        <v>1212</v>
      </c>
    </row>
    <row r="31" spans="1:105" ht="12" customHeight="1" x14ac:dyDescent="0.25">
      <c r="A31" s="109" t="s">
        <v>120</v>
      </c>
      <c r="B31" s="36"/>
      <c r="C31" s="36">
        <v>867</v>
      </c>
      <c r="D31" s="36">
        <v>873</v>
      </c>
      <c r="E31" s="36">
        <v>923</v>
      </c>
      <c r="F31" s="36">
        <v>1077</v>
      </c>
      <c r="G31" s="36">
        <v>1411</v>
      </c>
      <c r="H31" s="36">
        <v>1993</v>
      </c>
      <c r="I31" s="36">
        <v>2375</v>
      </c>
      <c r="J31" s="36">
        <v>3439</v>
      </c>
      <c r="K31" s="36">
        <v>4967</v>
      </c>
      <c r="L31" s="36">
        <v>5788</v>
      </c>
      <c r="M31" s="36">
        <v>5816</v>
      </c>
      <c r="N31" s="36">
        <v>5695</v>
      </c>
      <c r="O31" s="36">
        <v>5214</v>
      </c>
      <c r="P31" s="36">
        <v>5161</v>
      </c>
      <c r="Q31" s="36">
        <v>6438</v>
      </c>
      <c r="R31" s="36">
        <v>8254</v>
      </c>
      <c r="S31" s="36">
        <v>10772</v>
      </c>
      <c r="T31" s="36">
        <v>12875</v>
      </c>
      <c r="U31" s="36">
        <v>14713</v>
      </c>
      <c r="V31" s="36">
        <v>16654</v>
      </c>
      <c r="W31" s="36">
        <v>19187</v>
      </c>
      <c r="X31" s="36">
        <v>23075</v>
      </c>
      <c r="Y31" s="36">
        <v>27261</v>
      </c>
      <c r="DA31" s="60" t="s">
        <v>1213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1292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53</v>
      </c>
      <c r="B35" s="52"/>
      <c r="C35" s="52">
        <v>2985</v>
      </c>
      <c r="D35" s="52">
        <v>5573</v>
      </c>
      <c r="E35" s="52">
        <v>5819</v>
      </c>
      <c r="F35" s="52">
        <v>6550</v>
      </c>
      <c r="G35" s="52">
        <v>4810</v>
      </c>
      <c r="H35" s="52">
        <v>2739</v>
      </c>
      <c r="I35" s="52">
        <v>2403</v>
      </c>
      <c r="J35" s="52">
        <v>2212</v>
      </c>
      <c r="K35" s="52">
        <v>4173</v>
      </c>
      <c r="L35" s="52">
        <v>5918</v>
      </c>
      <c r="M35" s="52">
        <v>8291</v>
      </c>
      <c r="N35" s="52">
        <v>9549</v>
      </c>
      <c r="O35" s="52">
        <v>10896</v>
      </c>
      <c r="P35" s="52">
        <v>17051</v>
      </c>
      <c r="Q35" s="52">
        <v>15660</v>
      </c>
      <c r="R35" s="52">
        <v>20356</v>
      </c>
      <c r="S35" s="52">
        <v>23166</v>
      </c>
      <c r="T35" s="52">
        <v>28216</v>
      </c>
      <c r="U35" s="52">
        <v>35453</v>
      </c>
      <c r="V35" s="52">
        <v>47855</v>
      </c>
      <c r="W35" s="52">
        <v>70173</v>
      </c>
      <c r="X35" s="52">
        <v>98353</v>
      </c>
      <c r="Y35" s="52">
        <v>69186</v>
      </c>
      <c r="DA35" s="63" t="s">
        <v>1293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164</v>
      </c>
      <c r="D37" s="52">
        <v>252</v>
      </c>
      <c r="E37" s="52">
        <v>348</v>
      </c>
      <c r="F37" s="52">
        <v>404</v>
      </c>
      <c r="G37" s="52">
        <v>433</v>
      </c>
      <c r="H37" s="52">
        <v>406</v>
      </c>
      <c r="I37" s="52">
        <v>344</v>
      </c>
      <c r="J37" s="52">
        <v>295</v>
      </c>
      <c r="K37" s="52">
        <v>310</v>
      </c>
      <c r="L37" s="52">
        <v>549</v>
      </c>
      <c r="M37" s="52">
        <v>640</v>
      </c>
      <c r="N37" s="52">
        <v>1052</v>
      </c>
      <c r="O37" s="52">
        <v>1473</v>
      </c>
      <c r="P37" s="52">
        <v>2392</v>
      </c>
      <c r="Q37" s="52">
        <v>3085</v>
      </c>
      <c r="R37" s="52">
        <v>4007</v>
      </c>
      <c r="S37" s="52">
        <v>4092</v>
      </c>
      <c r="T37" s="52">
        <v>4538</v>
      </c>
      <c r="U37" s="52">
        <v>8477</v>
      </c>
      <c r="V37" s="52">
        <v>14657</v>
      </c>
      <c r="W37" s="52">
        <v>22617</v>
      </c>
      <c r="X37" s="52">
        <v>34837</v>
      </c>
      <c r="Y37" s="52">
        <v>39530</v>
      </c>
      <c r="DA37" s="63" t="s">
        <v>1294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124</v>
      </c>
      <c r="B39" s="52"/>
      <c r="C39" s="52">
        <v>298</v>
      </c>
      <c r="D39" s="52">
        <v>587</v>
      </c>
      <c r="E39" s="52">
        <v>984</v>
      </c>
      <c r="F39" s="52">
        <v>2413</v>
      </c>
      <c r="G39" s="52">
        <v>1230</v>
      </c>
      <c r="H39" s="52">
        <v>373</v>
      </c>
      <c r="I39" s="52">
        <v>276</v>
      </c>
      <c r="J39" s="52">
        <v>337</v>
      </c>
      <c r="K39" s="52">
        <v>778</v>
      </c>
      <c r="L39" s="52">
        <v>1184</v>
      </c>
      <c r="M39" s="52">
        <v>2065</v>
      </c>
      <c r="N39" s="52">
        <v>1917</v>
      </c>
      <c r="O39" s="52">
        <v>1653</v>
      </c>
      <c r="P39" s="52">
        <v>2399</v>
      </c>
      <c r="Q39" s="52">
        <v>1905</v>
      </c>
      <c r="R39" s="52">
        <v>2589</v>
      </c>
      <c r="S39" s="52">
        <v>2815</v>
      </c>
      <c r="T39" s="52">
        <v>3879</v>
      </c>
      <c r="U39" s="52">
        <v>5814</v>
      </c>
      <c r="V39" s="52">
        <v>8152</v>
      </c>
      <c r="W39" s="52">
        <v>10531</v>
      </c>
      <c r="X39" s="52">
        <v>19319</v>
      </c>
      <c r="Y39" s="52">
        <v>13330</v>
      </c>
      <c r="DA39" s="63" t="s">
        <v>1295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1</v>
      </c>
      <c r="L40" s="52">
        <v>1</v>
      </c>
      <c r="M40" s="52">
        <v>2</v>
      </c>
      <c r="N40" s="52">
        <v>1</v>
      </c>
      <c r="O40" s="52">
        <v>2</v>
      </c>
      <c r="P40" s="52">
        <v>4</v>
      </c>
      <c r="Q40" s="52">
        <v>3</v>
      </c>
      <c r="R40" s="52">
        <v>5</v>
      </c>
      <c r="S40" s="52">
        <v>4</v>
      </c>
      <c r="T40" s="52">
        <v>4</v>
      </c>
      <c r="U40" s="52">
        <v>6</v>
      </c>
      <c r="V40" s="52">
        <v>15</v>
      </c>
      <c r="W40" s="52">
        <v>23</v>
      </c>
      <c r="X40" s="52">
        <v>141</v>
      </c>
      <c r="Y40" s="52">
        <v>43</v>
      </c>
      <c r="DA40" s="63" t="s">
        <v>1296</v>
      </c>
    </row>
    <row r="41" spans="1:105" ht="12" customHeight="1" x14ac:dyDescent="0.25">
      <c r="A41" s="97" t="s">
        <v>122</v>
      </c>
      <c r="B41" s="52"/>
      <c r="C41" s="52">
        <v>3029</v>
      </c>
      <c r="D41" s="52">
        <v>5360</v>
      </c>
      <c r="E41" s="52">
        <v>5104</v>
      </c>
      <c r="F41" s="52">
        <v>4761</v>
      </c>
      <c r="G41" s="52">
        <v>4498</v>
      </c>
      <c r="H41" s="52">
        <v>3760</v>
      </c>
      <c r="I41" s="52">
        <v>3535</v>
      </c>
      <c r="J41" s="52">
        <v>4140</v>
      </c>
      <c r="K41" s="52">
        <v>5635</v>
      </c>
      <c r="L41" s="52">
        <v>8461</v>
      </c>
      <c r="M41" s="52">
        <v>9628</v>
      </c>
      <c r="N41" s="52">
        <v>11144</v>
      </c>
      <c r="O41" s="52">
        <v>10812</v>
      </c>
      <c r="P41" s="52">
        <v>14459</v>
      </c>
      <c r="Q41" s="52">
        <v>13425</v>
      </c>
      <c r="R41" s="52">
        <v>18207</v>
      </c>
      <c r="S41" s="52">
        <v>20974</v>
      </c>
      <c r="T41" s="52">
        <v>28347</v>
      </c>
      <c r="U41" s="52">
        <v>35435</v>
      </c>
      <c r="V41" s="52">
        <v>45515</v>
      </c>
      <c r="W41" s="52">
        <v>59971</v>
      </c>
      <c r="X41" s="52">
        <v>14369</v>
      </c>
      <c r="Y41" s="52">
        <v>54989</v>
      </c>
      <c r="DA41" s="63" t="s">
        <v>1297</v>
      </c>
    </row>
    <row r="42" spans="1:105" ht="12" customHeight="1" x14ac:dyDescent="0.25">
      <c r="A42" s="97" t="s">
        <v>121</v>
      </c>
      <c r="B42" s="52"/>
      <c r="C42" s="52">
        <v>108</v>
      </c>
      <c r="D42" s="52">
        <v>82</v>
      </c>
      <c r="E42" s="52">
        <v>232</v>
      </c>
      <c r="F42" s="52">
        <v>24</v>
      </c>
      <c r="G42" s="52">
        <v>36</v>
      </c>
      <c r="H42" s="52">
        <v>112</v>
      </c>
      <c r="I42" s="52">
        <v>397</v>
      </c>
      <c r="J42" s="52">
        <v>516</v>
      </c>
      <c r="K42" s="52">
        <v>1960</v>
      </c>
      <c r="L42" s="52">
        <v>1126</v>
      </c>
      <c r="M42" s="52">
        <v>1184</v>
      </c>
      <c r="N42" s="52">
        <v>618</v>
      </c>
      <c r="O42" s="52">
        <v>1728</v>
      </c>
      <c r="P42" s="52">
        <v>3331</v>
      </c>
      <c r="Q42" s="52">
        <v>4203</v>
      </c>
      <c r="R42" s="52">
        <v>4640</v>
      </c>
      <c r="S42" s="52">
        <v>6244</v>
      </c>
      <c r="T42" s="52">
        <v>4579</v>
      </c>
      <c r="U42" s="52">
        <v>4660</v>
      </c>
      <c r="V42" s="52">
        <v>6535</v>
      </c>
      <c r="W42" s="52">
        <v>14521</v>
      </c>
      <c r="X42" s="52">
        <v>82871</v>
      </c>
      <c r="Y42" s="52">
        <v>22096</v>
      </c>
      <c r="DA42" s="63" t="s">
        <v>1298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161</v>
      </c>
      <c r="D44" s="52">
        <v>322</v>
      </c>
      <c r="E44" s="52">
        <v>302</v>
      </c>
      <c r="F44" s="52">
        <v>398</v>
      </c>
      <c r="G44" s="52">
        <v>333</v>
      </c>
      <c r="H44" s="52">
        <v>273</v>
      </c>
      <c r="I44" s="52">
        <v>345</v>
      </c>
      <c r="J44" s="52">
        <v>408</v>
      </c>
      <c r="K44" s="52">
        <v>680</v>
      </c>
      <c r="L44" s="52">
        <v>750</v>
      </c>
      <c r="M44" s="52">
        <v>902</v>
      </c>
      <c r="N44" s="52">
        <v>974</v>
      </c>
      <c r="O44" s="52">
        <v>994</v>
      </c>
      <c r="P44" s="52">
        <v>1644</v>
      </c>
      <c r="Q44" s="52">
        <v>1474</v>
      </c>
      <c r="R44" s="52">
        <v>2018</v>
      </c>
      <c r="S44" s="52">
        <v>2186</v>
      </c>
      <c r="T44" s="52">
        <v>2359</v>
      </c>
      <c r="U44" s="52">
        <v>3144</v>
      </c>
      <c r="V44" s="52">
        <v>3926</v>
      </c>
      <c r="W44" s="52">
        <v>5976</v>
      </c>
      <c r="X44" s="52">
        <v>10084</v>
      </c>
      <c r="Y44" s="52">
        <v>7740</v>
      </c>
      <c r="DA44" s="63" t="s">
        <v>1299</v>
      </c>
    </row>
    <row r="45" spans="1:105" ht="12" customHeight="1" x14ac:dyDescent="0.25">
      <c r="A45" s="109" t="s">
        <v>120</v>
      </c>
      <c r="B45" s="36"/>
      <c r="C45" s="36">
        <v>3274</v>
      </c>
      <c r="D45" s="36">
        <v>5708</v>
      </c>
      <c r="E45" s="36">
        <v>6018</v>
      </c>
      <c r="F45" s="36">
        <v>6800</v>
      </c>
      <c r="G45" s="36">
        <v>5435</v>
      </c>
      <c r="H45" s="36">
        <v>3968</v>
      </c>
      <c r="I45" s="36">
        <v>3865</v>
      </c>
      <c r="J45" s="36">
        <v>4586</v>
      </c>
      <c r="K45" s="36">
        <v>7694</v>
      </c>
      <c r="L45" s="36">
        <v>10024</v>
      </c>
      <c r="M45" s="36">
        <v>11981</v>
      </c>
      <c r="N45" s="36">
        <v>12715</v>
      </c>
      <c r="O45" s="36">
        <v>13210</v>
      </c>
      <c r="P45" s="36">
        <v>18537</v>
      </c>
      <c r="Q45" s="36">
        <v>18073</v>
      </c>
      <c r="R45" s="36">
        <v>23413</v>
      </c>
      <c r="S45" s="36">
        <v>27841</v>
      </c>
      <c r="T45" s="36">
        <v>34464</v>
      </c>
      <c r="U45" s="36">
        <v>42777</v>
      </c>
      <c r="V45" s="36">
        <v>56309</v>
      </c>
      <c r="W45" s="36">
        <v>79088</v>
      </c>
      <c r="X45" s="36">
        <v>106623</v>
      </c>
      <c r="Y45" s="36">
        <v>82726</v>
      </c>
      <c r="DA45" s="60" t="s">
        <v>1300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1379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53</v>
      </c>
      <c r="B49" s="52"/>
      <c r="C49" s="52">
        <v>1021</v>
      </c>
      <c r="D49" s="52">
        <v>1983</v>
      </c>
      <c r="E49" s="52">
        <v>2004</v>
      </c>
      <c r="F49" s="52">
        <v>1726</v>
      </c>
      <c r="G49" s="52">
        <v>1510</v>
      </c>
      <c r="H49" s="52">
        <v>994</v>
      </c>
      <c r="I49" s="52">
        <v>930</v>
      </c>
      <c r="J49" s="52">
        <v>858</v>
      </c>
      <c r="K49" s="52">
        <v>1666</v>
      </c>
      <c r="L49" s="52">
        <v>2112</v>
      </c>
      <c r="M49" s="52">
        <v>3194</v>
      </c>
      <c r="N49" s="52">
        <v>2544</v>
      </c>
      <c r="O49" s="52">
        <v>3075</v>
      </c>
      <c r="P49" s="52">
        <v>8617</v>
      </c>
      <c r="Q49" s="52">
        <v>7067</v>
      </c>
      <c r="R49" s="52">
        <v>7331</v>
      </c>
      <c r="S49" s="52">
        <v>7020</v>
      </c>
      <c r="T49" s="52">
        <v>9116</v>
      </c>
      <c r="U49" s="52">
        <v>11819</v>
      </c>
      <c r="V49" s="52">
        <v>15336</v>
      </c>
      <c r="W49" s="52">
        <v>26310</v>
      </c>
      <c r="X49" s="52">
        <v>37754</v>
      </c>
      <c r="Y49" s="52">
        <v>26301</v>
      </c>
      <c r="DA49" s="63" t="s">
        <v>1380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61</v>
      </c>
      <c r="D51" s="52">
        <v>115</v>
      </c>
      <c r="E51" s="52">
        <v>128</v>
      </c>
      <c r="F51" s="52">
        <v>112</v>
      </c>
      <c r="G51" s="52">
        <v>113</v>
      </c>
      <c r="H51" s="52">
        <v>85</v>
      </c>
      <c r="I51" s="52">
        <v>86</v>
      </c>
      <c r="J51" s="52">
        <v>85</v>
      </c>
      <c r="K51" s="52">
        <v>107</v>
      </c>
      <c r="L51" s="52">
        <v>223</v>
      </c>
      <c r="M51" s="52">
        <v>161</v>
      </c>
      <c r="N51" s="52">
        <v>293</v>
      </c>
      <c r="O51" s="52">
        <v>399</v>
      </c>
      <c r="P51" s="52">
        <v>1208</v>
      </c>
      <c r="Q51" s="52">
        <v>1016</v>
      </c>
      <c r="R51" s="52">
        <v>1116</v>
      </c>
      <c r="S51" s="52">
        <v>1123</v>
      </c>
      <c r="T51" s="52">
        <v>1329</v>
      </c>
      <c r="U51" s="52">
        <v>2537</v>
      </c>
      <c r="V51" s="52">
        <v>4326</v>
      </c>
      <c r="W51" s="52">
        <v>8718</v>
      </c>
      <c r="X51" s="52">
        <v>14313</v>
      </c>
      <c r="Y51" s="52">
        <v>11235</v>
      </c>
      <c r="DA51" s="63" t="s">
        <v>1381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124</v>
      </c>
      <c r="B53" s="52"/>
      <c r="C53" s="52">
        <v>89</v>
      </c>
      <c r="D53" s="52">
        <v>193</v>
      </c>
      <c r="E53" s="52">
        <v>312</v>
      </c>
      <c r="F53" s="52">
        <v>579</v>
      </c>
      <c r="G53" s="52">
        <v>322</v>
      </c>
      <c r="H53" s="52">
        <v>88</v>
      </c>
      <c r="I53" s="52">
        <v>61</v>
      </c>
      <c r="J53" s="52">
        <v>59</v>
      </c>
      <c r="K53" s="52">
        <v>155</v>
      </c>
      <c r="L53" s="52">
        <v>233</v>
      </c>
      <c r="M53" s="52">
        <v>512</v>
      </c>
      <c r="N53" s="52">
        <v>357</v>
      </c>
      <c r="O53" s="52">
        <v>359</v>
      </c>
      <c r="P53" s="52">
        <v>1024</v>
      </c>
      <c r="Q53" s="52">
        <v>690</v>
      </c>
      <c r="R53" s="52">
        <v>747</v>
      </c>
      <c r="S53" s="52">
        <v>659</v>
      </c>
      <c r="T53" s="52">
        <v>960</v>
      </c>
      <c r="U53" s="52">
        <v>1495</v>
      </c>
      <c r="V53" s="52">
        <v>2075</v>
      </c>
      <c r="W53" s="52">
        <v>3260</v>
      </c>
      <c r="X53" s="52">
        <v>6245</v>
      </c>
      <c r="Y53" s="52">
        <v>3876</v>
      </c>
      <c r="DA53" s="63" t="s">
        <v>1382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1</v>
      </c>
      <c r="N54" s="52">
        <v>0</v>
      </c>
      <c r="O54" s="52">
        <v>1</v>
      </c>
      <c r="P54" s="52">
        <v>3</v>
      </c>
      <c r="Q54" s="52">
        <v>2</v>
      </c>
      <c r="R54" s="52">
        <v>3</v>
      </c>
      <c r="S54" s="52">
        <v>2</v>
      </c>
      <c r="T54" s="52">
        <v>2</v>
      </c>
      <c r="U54" s="52">
        <v>3</v>
      </c>
      <c r="V54" s="52">
        <v>5</v>
      </c>
      <c r="W54" s="52">
        <v>8</v>
      </c>
      <c r="X54" s="52">
        <v>49</v>
      </c>
      <c r="Y54" s="52">
        <v>14</v>
      </c>
      <c r="DA54" s="63" t="s">
        <v>1383</v>
      </c>
    </row>
    <row r="55" spans="1:105" ht="12" customHeight="1" x14ac:dyDescent="0.25">
      <c r="A55" s="108" t="s">
        <v>122</v>
      </c>
      <c r="B55" s="52"/>
      <c r="C55" s="52">
        <v>900</v>
      </c>
      <c r="D55" s="52">
        <v>1763</v>
      </c>
      <c r="E55" s="52">
        <v>1618</v>
      </c>
      <c r="F55" s="52">
        <v>1141</v>
      </c>
      <c r="G55" s="52">
        <v>1178</v>
      </c>
      <c r="H55" s="52">
        <v>880</v>
      </c>
      <c r="I55" s="52">
        <v>781</v>
      </c>
      <c r="J55" s="52">
        <v>710</v>
      </c>
      <c r="K55" s="52">
        <v>1121</v>
      </c>
      <c r="L55" s="52">
        <v>1658</v>
      </c>
      <c r="M55" s="52">
        <v>2387</v>
      </c>
      <c r="N55" s="52">
        <v>2071</v>
      </c>
      <c r="O55" s="52">
        <v>2340</v>
      </c>
      <c r="P55" s="52">
        <v>6168</v>
      </c>
      <c r="Q55" s="52">
        <v>4852</v>
      </c>
      <c r="R55" s="52">
        <v>5243</v>
      </c>
      <c r="S55" s="52">
        <v>4900</v>
      </c>
      <c r="T55" s="52">
        <v>7020</v>
      </c>
      <c r="U55" s="52">
        <v>9121</v>
      </c>
      <c r="V55" s="52">
        <v>11591</v>
      </c>
      <c r="W55" s="52">
        <v>18549</v>
      </c>
      <c r="X55" s="52">
        <v>4650</v>
      </c>
      <c r="Y55" s="52">
        <v>15985</v>
      </c>
      <c r="DA55" s="63" t="s">
        <v>1384</v>
      </c>
    </row>
    <row r="56" spans="1:105" ht="12" customHeight="1" x14ac:dyDescent="0.25">
      <c r="A56" s="108" t="s">
        <v>121</v>
      </c>
      <c r="B56" s="52"/>
      <c r="C56" s="52">
        <v>32</v>
      </c>
      <c r="D56" s="52">
        <v>27</v>
      </c>
      <c r="E56" s="52">
        <v>74</v>
      </c>
      <c r="F56" s="52">
        <v>6</v>
      </c>
      <c r="G56" s="52">
        <v>10</v>
      </c>
      <c r="H56" s="52">
        <v>26</v>
      </c>
      <c r="I56" s="52">
        <v>88</v>
      </c>
      <c r="J56" s="52">
        <v>89</v>
      </c>
      <c r="K56" s="52">
        <v>390</v>
      </c>
      <c r="L56" s="52">
        <v>221</v>
      </c>
      <c r="M56" s="52">
        <v>294</v>
      </c>
      <c r="N56" s="52">
        <v>116</v>
      </c>
      <c r="O56" s="52">
        <v>375</v>
      </c>
      <c r="P56" s="52">
        <v>1422</v>
      </c>
      <c r="Q56" s="52">
        <v>1523</v>
      </c>
      <c r="R56" s="52">
        <v>1338</v>
      </c>
      <c r="S56" s="52">
        <v>1459</v>
      </c>
      <c r="T56" s="52">
        <v>1134</v>
      </c>
      <c r="U56" s="52">
        <v>1200</v>
      </c>
      <c r="V56" s="52">
        <v>1665</v>
      </c>
      <c r="W56" s="52">
        <v>4493</v>
      </c>
      <c r="X56" s="52">
        <v>26810</v>
      </c>
      <c r="Y56" s="52">
        <v>6426</v>
      </c>
      <c r="DA56" s="63" t="s">
        <v>1385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48</v>
      </c>
      <c r="D58" s="52">
        <v>106</v>
      </c>
      <c r="E58" s="52">
        <v>96</v>
      </c>
      <c r="F58" s="52">
        <v>96</v>
      </c>
      <c r="G58" s="52">
        <v>87</v>
      </c>
      <c r="H58" s="52">
        <v>64</v>
      </c>
      <c r="I58" s="52">
        <v>77</v>
      </c>
      <c r="J58" s="52">
        <v>70</v>
      </c>
      <c r="K58" s="52">
        <v>135</v>
      </c>
      <c r="L58" s="52">
        <v>147</v>
      </c>
      <c r="M58" s="52">
        <v>225</v>
      </c>
      <c r="N58" s="52">
        <v>181</v>
      </c>
      <c r="O58" s="52">
        <v>216</v>
      </c>
      <c r="P58" s="52">
        <v>704</v>
      </c>
      <c r="Q58" s="52">
        <v>536</v>
      </c>
      <c r="R58" s="52">
        <v>582</v>
      </c>
      <c r="S58" s="52">
        <v>513</v>
      </c>
      <c r="T58" s="52">
        <v>585</v>
      </c>
      <c r="U58" s="52">
        <v>810</v>
      </c>
      <c r="V58" s="52">
        <v>1001</v>
      </c>
      <c r="W58" s="52">
        <v>1849</v>
      </c>
      <c r="X58" s="52">
        <v>3263</v>
      </c>
      <c r="Y58" s="52">
        <v>2250</v>
      </c>
      <c r="DA58" s="63" t="s">
        <v>1386</v>
      </c>
    </row>
    <row r="59" spans="1:105" ht="12" customHeight="1" x14ac:dyDescent="0.25">
      <c r="A59" s="115" t="s">
        <v>120</v>
      </c>
      <c r="B59" s="36"/>
      <c r="C59" s="36">
        <v>973</v>
      </c>
      <c r="D59" s="36">
        <v>1877</v>
      </c>
      <c r="E59" s="36">
        <v>1908</v>
      </c>
      <c r="F59" s="36">
        <v>1630</v>
      </c>
      <c r="G59" s="36">
        <v>1423</v>
      </c>
      <c r="H59" s="36">
        <v>930</v>
      </c>
      <c r="I59" s="36">
        <v>853</v>
      </c>
      <c r="J59" s="36">
        <v>788</v>
      </c>
      <c r="K59" s="36">
        <v>1531</v>
      </c>
      <c r="L59" s="36">
        <v>1965</v>
      </c>
      <c r="M59" s="36">
        <v>2969</v>
      </c>
      <c r="N59" s="36">
        <v>2363</v>
      </c>
      <c r="O59" s="36">
        <v>2859</v>
      </c>
      <c r="P59" s="36">
        <v>7913</v>
      </c>
      <c r="Q59" s="36">
        <v>6531</v>
      </c>
      <c r="R59" s="36">
        <v>6749</v>
      </c>
      <c r="S59" s="36">
        <v>6507</v>
      </c>
      <c r="T59" s="36">
        <v>8531</v>
      </c>
      <c r="U59" s="36">
        <v>11009</v>
      </c>
      <c r="V59" s="36">
        <v>14335</v>
      </c>
      <c r="W59" s="36">
        <v>24461</v>
      </c>
      <c r="X59" s="36">
        <v>34491</v>
      </c>
      <c r="Y59" s="36">
        <v>24051</v>
      </c>
      <c r="DA59" s="60" t="s">
        <v>1387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1466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53</v>
      </c>
      <c r="B63" s="52"/>
      <c r="C63" s="52">
        <v>1964</v>
      </c>
      <c r="D63" s="52">
        <v>3590</v>
      </c>
      <c r="E63" s="52">
        <v>3815</v>
      </c>
      <c r="F63" s="52">
        <v>4824</v>
      </c>
      <c r="G63" s="52">
        <v>3300</v>
      </c>
      <c r="H63" s="52">
        <v>1745</v>
      </c>
      <c r="I63" s="52">
        <v>1473</v>
      </c>
      <c r="J63" s="52">
        <v>1354</v>
      </c>
      <c r="K63" s="52">
        <v>2507</v>
      </c>
      <c r="L63" s="52">
        <v>3806</v>
      </c>
      <c r="M63" s="52">
        <v>5097</v>
      </c>
      <c r="N63" s="52">
        <v>7005</v>
      </c>
      <c r="O63" s="52">
        <v>7821</v>
      </c>
      <c r="P63" s="52">
        <v>8434</v>
      </c>
      <c r="Q63" s="52">
        <v>8593</v>
      </c>
      <c r="R63" s="52">
        <v>13025</v>
      </c>
      <c r="S63" s="52">
        <v>16146</v>
      </c>
      <c r="T63" s="52">
        <v>19100</v>
      </c>
      <c r="U63" s="52">
        <v>23634</v>
      </c>
      <c r="V63" s="52">
        <v>32519</v>
      </c>
      <c r="W63" s="52">
        <v>43863</v>
      </c>
      <c r="X63" s="52">
        <v>60599</v>
      </c>
      <c r="Y63" s="52">
        <v>42885</v>
      </c>
      <c r="DA63" s="63" t="s">
        <v>1467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103</v>
      </c>
      <c r="D65" s="52">
        <v>137</v>
      </c>
      <c r="E65" s="52">
        <v>220</v>
      </c>
      <c r="F65" s="52">
        <v>292</v>
      </c>
      <c r="G65" s="52">
        <v>320</v>
      </c>
      <c r="H65" s="52">
        <v>321</v>
      </c>
      <c r="I65" s="52">
        <v>258</v>
      </c>
      <c r="J65" s="52">
        <v>210</v>
      </c>
      <c r="K65" s="52">
        <v>203</v>
      </c>
      <c r="L65" s="52">
        <v>326</v>
      </c>
      <c r="M65" s="52">
        <v>479</v>
      </c>
      <c r="N65" s="52">
        <v>759</v>
      </c>
      <c r="O65" s="52">
        <v>1074</v>
      </c>
      <c r="P65" s="52">
        <v>1184</v>
      </c>
      <c r="Q65" s="52">
        <v>2069</v>
      </c>
      <c r="R65" s="52">
        <v>2891</v>
      </c>
      <c r="S65" s="52">
        <v>2969</v>
      </c>
      <c r="T65" s="52">
        <v>3209</v>
      </c>
      <c r="U65" s="52">
        <v>5940</v>
      </c>
      <c r="V65" s="52">
        <v>10331</v>
      </c>
      <c r="W65" s="52">
        <v>13899</v>
      </c>
      <c r="X65" s="52">
        <v>20524</v>
      </c>
      <c r="Y65" s="52">
        <v>28295</v>
      </c>
      <c r="DA65" s="63" t="s">
        <v>1468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209</v>
      </c>
      <c r="D67" s="52">
        <f t="shared" si="0"/>
        <v>394</v>
      </c>
      <c r="E67" s="52">
        <f t="shared" si="0"/>
        <v>672</v>
      </c>
      <c r="F67" s="52">
        <f t="shared" si="0"/>
        <v>1834</v>
      </c>
      <c r="G67" s="52">
        <f t="shared" si="0"/>
        <v>908</v>
      </c>
      <c r="H67" s="52">
        <f t="shared" si="0"/>
        <v>285</v>
      </c>
      <c r="I67" s="52">
        <f t="shared" si="0"/>
        <v>215</v>
      </c>
      <c r="J67" s="52">
        <f t="shared" si="0"/>
        <v>278</v>
      </c>
      <c r="K67" s="52">
        <f t="shared" si="0"/>
        <v>623</v>
      </c>
      <c r="L67" s="52">
        <f t="shared" si="0"/>
        <v>951</v>
      </c>
      <c r="M67" s="52">
        <f t="shared" si="0"/>
        <v>1553</v>
      </c>
      <c r="N67" s="52">
        <f t="shared" si="0"/>
        <v>1560</v>
      </c>
      <c r="O67" s="52">
        <f t="shared" si="0"/>
        <v>1294</v>
      </c>
      <c r="P67" s="52">
        <f t="shared" si="0"/>
        <v>1375</v>
      </c>
      <c r="Q67" s="52">
        <f t="shared" si="0"/>
        <v>1215</v>
      </c>
      <c r="R67" s="52">
        <f t="shared" ref="R67:V67" si="1">R39-R53</f>
        <v>1842</v>
      </c>
      <c r="S67" s="52">
        <f t="shared" si="1"/>
        <v>2156</v>
      </c>
      <c r="T67" s="52">
        <f t="shared" si="1"/>
        <v>2919</v>
      </c>
      <c r="U67" s="52">
        <f t="shared" si="1"/>
        <v>4319</v>
      </c>
      <c r="V67" s="52">
        <f t="shared" si="1"/>
        <v>6077</v>
      </c>
      <c r="W67" s="52">
        <f t="shared" ref="W67:Y67" si="2">W39-W53</f>
        <v>7271</v>
      </c>
      <c r="X67" s="52">
        <f t="shared" si="2"/>
        <v>13074</v>
      </c>
      <c r="Y67" s="52">
        <f t="shared" si="2"/>
        <v>9454</v>
      </c>
      <c r="DA67" s="63" t="s">
        <v>1469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1</v>
      </c>
      <c r="L68" s="52">
        <f t="shared" si="3"/>
        <v>1</v>
      </c>
      <c r="M68" s="52">
        <f t="shared" si="3"/>
        <v>1</v>
      </c>
      <c r="N68" s="52">
        <f t="shared" si="3"/>
        <v>1</v>
      </c>
      <c r="O68" s="52">
        <f t="shared" si="3"/>
        <v>1</v>
      </c>
      <c r="P68" s="52">
        <f t="shared" si="3"/>
        <v>1</v>
      </c>
      <c r="Q68" s="52">
        <f t="shared" si="3"/>
        <v>1</v>
      </c>
      <c r="R68" s="52">
        <f t="shared" ref="R68:V68" si="4">R40-R54</f>
        <v>2</v>
      </c>
      <c r="S68" s="52">
        <f t="shared" si="4"/>
        <v>2</v>
      </c>
      <c r="T68" s="52">
        <f t="shared" si="4"/>
        <v>2</v>
      </c>
      <c r="U68" s="52">
        <f t="shared" si="4"/>
        <v>3</v>
      </c>
      <c r="V68" s="52">
        <f t="shared" si="4"/>
        <v>10</v>
      </c>
      <c r="W68" s="52">
        <f t="shared" ref="W68:Y68" si="5">W40-W54</f>
        <v>15</v>
      </c>
      <c r="X68" s="52">
        <f t="shared" si="5"/>
        <v>92</v>
      </c>
      <c r="Y68" s="52">
        <f t="shared" si="5"/>
        <v>29</v>
      </c>
      <c r="DA68" s="63" t="s">
        <v>1470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2129</v>
      </c>
      <c r="D69" s="52">
        <f t="shared" si="6"/>
        <v>3597</v>
      </c>
      <c r="E69" s="52">
        <f t="shared" si="6"/>
        <v>3486</v>
      </c>
      <c r="F69" s="52">
        <f t="shared" si="6"/>
        <v>3620</v>
      </c>
      <c r="G69" s="52">
        <f t="shared" si="6"/>
        <v>3320</v>
      </c>
      <c r="H69" s="52">
        <f t="shared" si="6"/>
        <v>2880</v>
      </c>
      <c r="I69" s="52">
        <f t="shared" si="6"/>
        <v>2754</v>
      </c>
      <c r="J69" s="52">
        <f t="shared" si="6"/>
        <v>3430</v>
      </c>
      <c r="K69" s="52">
        <f t="shared" si="6"/>
        <v>4514</v>
      </c>
      <c r="L69" s="52">
        <f t="shared" si="6"/>
        <v>6803</v>
      </c>
      <c r="M69" s="52">
        <f t="shared" si="6"/>
        <v>7241</v>
      </c>
      <c r="N69" s="52">
        <f t="shared" si="6"/>
        <v>9073</v>
      </c>
      <c r="O69" s="52">
        <f t="shared" si="6"/>
        <v>8472</v>
      </c>
      <c r="P69" s="52">
        <f t="shared" si="6"/>
        <v>8291</v>
      </c>
      <c r="Q69" s="52">
        <f t="shared" si="6"/>
        <v>8573</v>
      </c>
      <c r="R69" s="52">
        <f t="shared" ref="R69:V69" si="7">R41-R55</f>
        <v>12964</v>
      </c>
      <c r="S69" s="52">
        <f t="shared" si="7"/>
        <v>16074</v>
      </c>
      <c r="T69" s="52">
        <f t="shared" si="7"/>
        <v>21327</v>
      </c>
      <c r="U69" s="52">
        <f t="shared" si="7"/>
        <v>26314</v>
      </c>
      <c r="V69" s="52">
        <f t="shared" si="7"/>
        <v>33924</v>
      </c>
      <c r="W69" s="52">
        <f t="shared" ref="W69:Y69" si="8">W41-W55</f>
        <v>41422</v>
      </c>
      <c r="X69" s="52">
        <f t="shared" si="8"/>
        <v>9719</v>
      </c>
      <c r="Y69" s="52">
        <f t="shared" si="8"/>
        <v>39004</v>
      </c>
      <c r="DA69" s="63" t="s">
        <v>1471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76</v>
      </c>
      <c r="D70" s="52">
        <f t="shared" si="9"/>
        <v>55</v>
      </c>
      <c r="E70" s="52">
        <f t="shared" si="9"/>
        <v>158</v>
      </c>
      <c r="F70" s="52">
        <f t="shared" si="9"/>
        <v>18</v>
      </c>
      <c r="G70" s="52">
        <f t="shared" si="9"/>
        <v>26</v>
      </c>
      <c r="H70" s="52">
        <f t="shared" si="9"/>
        <v>86</v>
      </c>
      <c r="I70" s="52">
        <f t="shared" si="9"/>
        <v>309</v>
      </c>
      <c r="J70" s="52">
        <f t="shared" si="9"/>
        <v>427</v>
      </c>
      <c r="K70" s="52">
        <f t="shared" si="9"/>
        <v>1570</v>
      </c>
      <c r="L70" s="52">
        <f t="shared" si="9"/>
        <v>905</v>
      </c>
      <c r="M70" s="52">
        <f t="shared" si="9"/>
        <v>890</v>
      </c>
      <c r="N70" s="52">
        <f t="shared" si="9"/>
        <v>502</v>
      </c>
      <c r="O70" s="52">
        <f t="shared" si="9"/>
        <v>1353</v>
      </c>
      <c r="P70" s="52">
        <f t="shared" si="9"/>
        <v>1909</v>
      </c>
      <c r="Q70" s="52">
        <f t="shared" si="9"/>
        <v>2680</v>
      </c>
      <c r="R70" s="52">
        <f t="shared" ref="R70:V70" si="10">R42-R56</f>
        <v>3302</v>
      </c>
      <c r="S70" s="52">
        <f t="shared" si="10"/>
        <v>4785</v>
      </c>
      <c r="T70" s="52">
        <f t="shared" si="10"/>
        <v>3445</v>
      </c>
      <c r="U70" s="52">
        <f t="shared" si="10"/>
        <v>3460</v>
      </c>
      <c r="V70" s="52">
        <f t="shared" si="10"/>
        <v>4870</v>
      </c>
      <c r="W70" s="52">
        <f t="shared" ref="W70:Y70" si="11">W42-W56</f>
        <v>10028</v>
      </c>
      <c r="X70" s="52">
        <f t="shared" si="11"/>
        <v>56061</v>
      </c>
      <c r="Y70" s="52">
        <f t="shared" si="11"/>
        <v>15670</v>
      </c>
      <c r="DA70" s="63" t="s">
        <v>1472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113</v>
      </c>
      <c r="D72" s="52">
        <v>216</v>
      </c>
      <c r="E72" s="52">
        <v>206</v>
      </c>
      <c r="F72" s="52">
        <v>302</v>
      </c>
      <c r="G72" s="52">
        <v>246</v>
      </c>
      <c r="H72" s="52">
        <v>209</v>
      </c>
      <c r="I72" s="52">
        <v>268</v>
      </c>
      <c r="J72" s="52">
        <v>338</v>
      </c>
      <c r="K72" s="52">
        <v>545</v>
      </c>
      <c r="L72" s="52">
        <v>603</v>
      </c>
      <c r="M72" s="52">
        <v>677</v>
      </c>
      <c r="N72" s="52">
        <v>793</v>
      </c>
      <c r="O72" s="52">
        <v>778</v>
      </c>
      <c r="P72" s="52">
        <v>940</v>
      </c>
      <c r="Q72" s="52">
        <v>938</v>
      </c>
      <c r="R72" s="52">
        <v>1436</v>
      </c>
      <c r="S72" s="52">
        <v>1673</v>
      </c>
      <c r="T72" s="52">
        <v>1774</v>
      </c>
      <c r="U72" s="52">
        <v>2334</v>
      </c>
      <c r="V72" s="52">
        <v>2925</v>
      </c>
      <c r="W72" s="52">
        <v>4127</v>
      </c>
      <c r="X72" s="52">
        <v>6821</v>
      </c>
      <c r="Y72" s="52">
        <v>5490</v>
      </c>
      <c r="DA72" s="63" t="s">
        <v>1473</v>
      </c>
    </row>
    <row r="73" spans="1:105" ht="12" customHeight="1" x14ac:dyDescent="0.25">
      <c r="A73" s="115" t="s">
        <v>120</v>
      </c>
      <c r="B73" s="36"/>
      <c r="C73" s="36">
        <v>2301</v>
      </c>
      <c r="D73" s="36">
        <v>3831</v>
      </c>
      <c r="E73" s="36">
        <v>4110</v>
      </c>
      <c r="F73" s="36">
        <v>5170</v>
      </c>
      <c r="G73" s="36">
        <v>4012</v>
      </c>
      <c r="H73" s="36">
        <v>3038</v>
      </c>
      <c r="I73" s="36">
        <v>3012</v>
      </c>
      <c r="J73" s="36">
        <v>3798</v>
      </c>
      <c r="K73" s="36">
        <v>6163</v>
      </c>
      <c r="L73" s="36">
        <v>8059</v>
      </c>
      <c r="M73" s="36">
        <v>9012</v>
      </c>
      <c r="N73" s="36">
        <v>10352</v>
      </c>
      <c r="O73" s="36">
        <v>10351</v>
      </c>
      <c r="P73" s="36">
        <v>10624</v>
      </c>
      <c r="Q73" s="36">
        <v>11542</v>
      </c>
      <c r="R73" s="36">
        <v>16664</v>
      </c>
      <c r="S73" s="36">
        <v>21334</v>
      </c>
      <c r="T73" s="36">
        <v>25933</v>
      </c>
      <c r="U73" s="36">
        <v>31768</v>
      </c>
      <c r="V73" s="36">
        <v>41974</v>
      </c>
      <c r="W73" s="36">
        <v>54627</v>
      </c>
      <c r="X73" s="36">
        <v>72132</v>
      </c>
      <c r="Y73" s="36">
        <v>58675</v>
      </c>
      <c r="DA73" s="60" t="s">
        <v>1474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1553</v>
      </c>
    </row>
    <row r="78" spans="1:105" ht="12.95" customHeight="1" x14ac:dyDescent="0.25">
      <c r="A78" s="127" t="s">
        <v>57</v>
      </c>
      <c r="B78" s="128">
        <f>RES_hhdet_numvin!B144</f>
        <v>0</v>
      </c>
      <c r="C78" s="128">
        <f>RES_hhdet_numvin!C144</f>
        <v>0</v>
      </c>
      <c r="D78" s="128">
        <f>RES_hhdet_numvin!D144</f>
        <v>0</v>
      </c>
      <c r="E78" s="128">
        <f>RES_hhdet_numvin!E144</f>
        <v>0</v>
      </c>
      <c r="F78" s="128">
        <f>RES_hhdet_numvin!F144</f>
        <v>0</v>
      </c>
      <c r="G78" s="128">
        <f>RES_hhdet_numvin!G144</f>
        <v>0</v>
      </c>
      <c r="H78" s="128">
        <f>RES_hhdet_numvin!H144</f>
        <v>0</v>
      </c>
      <c r="I78" s="128">
        <f>RES_hhdet_numvin!I144</f>
        <v>0</v>
      </c>
      <c r="J78" s="128">
        <f>RES_hhdet_numvin!J144</f>
        <v>0</v>
      </c>
      <c r="K78" s="128">
        <f>RES_hhdet_numvin!K144</f>
        <v>0</v>
      </c>
      <c r="L78" s="128">
        <f>RES_hhdet_numvin!L144</f>
        <v>0</v>
      </c>
      <c r="M78" s="128">
        <f>RES_hhdet_numvin!M144</f>
        <v>0</v>
      </c>
      <c r="N78" s="128">
        <f>RES_hhdet_numvin!N144</f>
        <v>0</v>
      </c>
      <c r="O78" s="128">
        <f>RES_hhdet_numvin!O144</f>
        <v>0</v>
      </c>
      <c r="P78" s="128">
        <f>RES_hhdet_numvin!P144</f>
        <v>0</v>
      </c>
      <c r="Q78" s="128">
        <f>RES_hhdet_numvin!Q144</f>
        <v>0</v>
      </c>
      <c r="R78" s="128">
        <f>RES_hhdet_numvin!R144</f>
        <v>0</v>
      </c>
      <c r="S78" s="128">
        <f>RES_hhdet_numvin!S144</f>
        <v>0</v>
      </c>
      <c r="T78" s="128">
        <f>RES_hhdet_numvin!T144</f>
        <v>0</v>
      </c>
      <c r="U78" s="128">
        <f>RES_hhdet_numvin!U144</f>
        <v>0</v>
      </c>
      <c r="V78" s="128">
        <f>RES_hhdet_numvin!V144</f>
        <v>0</v>
      </c>
      <c r="W78" s="128">
        <f>RES_hhdet_numvin!W144</f>
        <v>0</v>
      </c>
      <c r="X78" s="128">
        <f>RES_hhdet_numvin!X144</f>
        <v>0</v>
      </c>
      <c r="Y78" s="128">
        <f>RES_hhdet_numvin!Y144</f>
        <v>0</v>
      </c>
      <c r="DA78" s="133"/>
    </row>
    <row r="79" spans="1:105" ht="12" customHeight="1" x14ac:dyDescent="0.25">
      <c r="A79" s="97" t="s">
        <v>53</v>
      </c>
      <c r="B79" s="138">
        <f>RES_hhdet_numvin!B145</f>
        <v>0</v>
      </c>
      <c r="C79" s="138">
        <f>RES_hhdet_numvin!C145</f>
        <v>0</v>
      </c>
      <c r="D79" s="138">
        <f>RES_hhdet_numvin!D145</f>
        <v>0</v>
      </c>
      <c r="E79" s="138">
        <f>RES_hhdet_numvin!E145</f>
        <v>0</v>
      </c>
      <c r="F79" s="138">
        <f>RES_hhdet_numvin!F145</f>
        <v>0</v>
      </c>
      <c r="G79" s="138">
        <f>RES_hhdet_numvin!G145</f>
        <v>0</v>
      </c>
      <c r="H79" s="138">
        <f>RES_hhdet_numvin!H145</f>
        <v>0</v>
      </c>
      <c r="I79" s="138">
        <f>RES_hhdet_numvin!I145</f>
        <v>0</v>
      </c>
      <c r="J79" s="138">
        <f>RES_hhdet_numvin!J145</f>
        <v>390</v>
      </c>
      <c r="K79" s="138">
        <f>RES_hhdet_numvin!K145</f>
        <v>1378</v>
      </c>
      <c r="L79" s="138">
        <f>RES_hhdet_numvin!L145</f>
        <v>2742</v>
      </c>
      <c r="M79" s="138">
        <f>RES_hhdet_numvin!M145</f>
        <v>4794</v>
      </c>
      <c r="N79" s="138">
        <f>RES_hhdet_numvin!N145</f>
        <v>6446</v>
      </c>
      <c r="O79" s="138">
        <f>RES_hhdet_numvin!O145</f>
        <v>8236</v>
      </c>
      <c r="P79" s="138">
        <f>RES_hhdet_numvin!P145</f>
        <v>14015</v>
      </c>
      <c r="Q79" s="138">
        <f>RES_hhdet_numvin!Q145</f>
        <v>13705</v>
      </c>
      <c r="R79" s="138">
        <f>RES_hhdet_numvin!R145</f>
        <v>18653</v>
      </c>
      <c r="S79" s="138">
        <f>RES_hhdet_numvin!S145</f>
        <v>21944</v>
      </c>
      <c r="T79" s="138">
        <f>RES_hhdet_numvin!T145</f>
        <v>27355</v>
      </c>
      <c r="U79" s="138">
        <f>RES_hhdet_numvin!U145</f>
        <v>34898</v>
      </c>
      <c r="V79" s="138">
        <f>RES_hhdet_numvin!V145</f>
        <v>47540</v>
      </c>
      <c r="W79" s="138">
        <f>RES_hhdet_numvin!W145</f>
        <v>70036</v>
      </c>
      <c r="X79" s="138">
        <f>RES_hhdet_numvin!X145</f>
        <v>98333</v>
      </c>
      <c r="Y79" s="138">
        <f>RES_hhdet_numvin!Y145</f>
        <v>69186</v>
      </c>
      <c r="DA79" s="63" t="s">
        <v>1554</v>
      </c>
    </row>
    <row r="80" spans="1:105" ht="12.95" customHeight="1" x14ac:dyDescent="0.25">
      <c r="A80" s="125" t="s">
        <v>92</v>
      </c>
      <c r="B80" s="150">
        <f>RES_hhdet_numvin!B146</f>
        <v>0</v>
      </c>
      <c r="C80" s="150">
        <f>RES_hhdet_numvin!C146</f>
        <v>0</v>
      </c>
      <c r="D80" s="150">
        <f>RES_hhdet_numvin!D146</f>
        <v>0</v>
      </c>
      <c r="E80" s="150">
        <f>RES_hhdet_numvin!E146</f>
        <v>0</v>
      </c>
      <c r="F80" s="150">
        <f>RES_hhdet_numvin!F146</f>
        <v>0</v>
      </c>
      <c r="G80" s="150">
        <f>RES_hhdet_numvin!G146</f>
        <v>0</v>
      </c>
      <c r="H80" s="150">
        <f>RES_hhdet_numvin!H146</f>
        <v>0</v>
      </c>
      <c r="I80" s="150">
        <f>RES_hhdet_numvin!I146</f>
        <v>0</v>
      </c>
      <c r="J80" s="150">
        <f>RES_hhdet_numvin!J146</f>
        <v>0</v>
      </c>
      <c r="K80" s="150">
        <f>RES_hhdet_numvin!K146</f>
        <v>0</v>
      </c>
      <c r="L80" s="150">
        <f>RES_hhdet_numvin!L146</f>
        <v>0</v>
      </c>
      <c r="M80" s="150">
        <f>RES_hhdet_numvin!M146</f>
        <v>0</v>
      </c>
      <c r="N80" s="150">
        <f>RES_hhdet_numvin!N146</f>
        <v>0</v>
      </c>
      <c r="O80" s="150">
        <f>RES_hhdet_numvin!O146</f>
        <v>0</v>
      </c>
      <c r="P80" s="150">
        <f>RES_hhdet_numvin!P146</f>
        <v>0</v>
      </c>
      <c r="Q80" s="150">
        <f>RES_hhdet_numvin!Q146</f>
        <v>0</v>
      </c>
      <c r="R80" s="150">
        <f>RES_hhdet_numvin!R146</f>
        <v>0</v>
      </c>
      <c r="S80" s="150">
        <f>RES_hhdet_numvin!S146</f>
        <v>0</v>
      </c>
      <c r="T80" s="150">
        <f>RES_hhdet_numvin!T146</f>
        <v>0</v>
      </c>
      <c r="U80" s="150">
        <f>RES_hhdet_numvin!U146</f>
        <v>0</v>
      </c>
      <c r="V80" s="150">
        <f>RES_hhdet_numvin!V146</f>
        <v>0</v>
      </c>
      <c r="W80" s="150">
        <f>RES_hhdet_numvin!W146</f>
        <v>0</v>
      </c>
      <c r="X80" s="150">
        <f>RES_hhdet_numvin!X146</f>
        <v>0</v>
      </c>
      <c r="Y80" s="150">
        <f>RES_hhdet_numvin!Y146</f>
        <v>0</v>
      </c>
      <c r="DA80" s="134"/>
    </row>
    <row r="81" spans="1:105" ht="12" customHeight="1" x14ac:dyDescent="0.25">
      <c r="A81" s="97" t="s">
        <v>53</v>
      </c>
      <c r="B81" s="138">
        <f>RES_hhdet_numvin!B147</f>
        <v>0</v>
      </c>
      <c r="C81" s="138">
        <f>RES_hhdet_numvin!C147</f>
        <v>0</v>
      </c>
      <c r="D81" s="138">
        <f>RES_hhdet_numvin!D147</f>
        <v>0</v>
      </c>
      <c r="E81" s="138">
        <f>RES_hhdet_numvin!E147</f>
        <v>0</v>
      </c>
      <c r="F81" s="138">
        <f>RES_hhdet_numvin!F147</f>
        <v>0</v>
      </c>
      <c r="G81" s="138">
        <f>RES_hhdet_numvin!G147</f>
        <v>0</v>
      </c>
      <c r="H81" s="138">
        <f>RES_hhdet_numvin!H147</f>
        <v>0</v>
      </c>
      <c r="I81" s="138">
        <f>RES_hhdet_numvin!I147</f>
        <v>0</v>
      </c>
      <c r="J81" s="138">
        <f>RES_hhdet_numvin!J147</f>
        <v>0</v>
      </c>
      <c r="K81" s="138">
        <f>RES_hhdet_numvin!K147</f>
        <v>0</v>
      </c>
      <c r="L81" s="138">
        <f>RES_hhdet_numvin!L147</f>
        <v>0</v>
      </c>
      <c r="M81" s="138">
        <f>RES_hhdet_numvin!M147</f>
        <v>0</v>
      </c>
      <c r="N81" s="138">
        <f>RES_hhdet_numvin!N147</f>
        <v>0</v>
      </c>
      <c r="O81" s="138">
        <f>RES_hhdet_numvin!O147</f>
        <v>0</v>
      </c>
      <c r="P81" s="138">
        <f>RES_hhdet_numvin!P147</f>
        <v>0</v>
      </c>
      <c r="Q81" s="138">
        <f>RES_hhdet_numvin!Q147</f>
        <v>0</v>
      </c>
      <c r="R81" s="138">
        <f>RES_hhdet_numvin!R147</f>
        <v>1287</v>
      </c>
      <c r="S81" s="138">
        <f>RES_hhdet_numvin!S147</f>
        <v>2326</v>
      </c>
      <c r="T81" s="138">
        <f>RES_hhdet_numvin!T147</f>
        <v>3402</v>
      </c>
      <c r="U81" s="138">
        <f>RES_hhdet_numvin!U147</f>
        <v>7356</v>
      </c>
      <c r="V81" s="138">
        <f>RES_hhdet_numvin!V147</f>
        <v>13831</v>
      </c>
      <c r="W81" s="138">
        <f>RES_hhdet_numvin!W147</f>
        <v>22255</v>
      </c>
      <c r="X81" s="138">
        <f>RES_hhdet_numvin!X147</f>
        <v>34769</v>
      </c>
      <c r="Y81" s="138">
        <f>RES_hhdet_numvin!Y147</f>
        <v>39530</v>
      </c>
      <c r="DA81" s="63" t="s">
        <v>1555</v>
      </c>
    </row>
    <row r="82" spans="1:105" ht="12" customHeight="1" x14ac:dyDescent="0.25">
      <c r="A82" s="125" t="s">
        <v>55</v>
      </c>
      <c r="B82" s="150">
        <f>RES_hhdet_numvin!B148</f>
        <v>0</v>
      </c>
      <c r="C82" s="150">
        <f>RES_hhdet_numvin!C148</f>
        <v>0</v>
      </c>
      <c r="D82" s="150">
        <f>RES_hhdet_numvin!D148</f>
        <v>0</v>
      </c>
      <c r="E82" s="150">
        <f>RES_hhdet_numvin!E148</f>
        <v>0</v>
      </c>
      <c r="F82" s="150">
        <f>RES_hhdet_numvin!F148</f>
        <v>0</v>
      </c>
      <c r="G82" s="150">
        <f>RES_hhdet_numvin!G148</f>
        <v>0</v>
      </c>
      <c r="H82" s="150">
        <f>RES_hhdet_numvin!H148</f>
        <v>0</v>
      </c>
      <c r="I82" s="150">
        <f>RES_hhdet_numvin!I148</f>
        <v>0</v>
      </c>
      <c r="J82" s="150">
        <f>RES_hhdet_numvin!J148</f>
        <v>0</v>
      </c>
      <c r="K82" s="150">
        <f>RES_hhdet_numvin!K148</f>
        <v>0</v>
      </c>
      <c r="L82" s="150">
        <f>RES_hhdet_numvin!L148</f>
        <v>0</v>
      </c>
      <c r="M82" s="150">
        <f>RES_hhdet_numvin!M148</f>
        <v>0</v>
      </c>
      <c r="N82" s="150">
        <f>RES_hhdet_numvin!N148</f>
        <v>0</v>
      </c>
      <c r="O82" s="150">
        <f>RES_hhdet_numvin!O148</f>
        <v>0</v>
      </c>
      <c r="P82" s="150">
        <f>RES_hhdet_numvin!P148</f>
        <v>0</v>
      </c>
      <c r="Q82" s="150">
        <f>RES_hhdet_numvin!Q148</f>
        <v>0</v>
      </c>
      <c r="R82" s="150">
        <f>RES_hhdet_numvin!R148</f>
        <v>0</v>
      </c>
      <c r="S82" s="150">
        <f>RES_hhdet_numvin!S148</f>
        <v>0</v>
      </c>
      <c r="T82" s="150">
        <f>RES_hhdet_numvin!T148</f>
        <v>0</v>
      </c>
      <c r="U82" s="150">
        <f>RES_hhdet_numvin!U148</f>
        <v>0</v>
      </c>
      <c r="V82" s="150">
        <f>RES_hhdet_numvin!V148</f>
        <v>0</v>
      </c>
      <c r="W82" s="150">
        <f>RES_hhdet_numvin!W148</f>
        <v>0</v>
      </c>
      <c r="X82" s="150">
        <f>RES_hhdet_numvin!X148</f>
        <v>0</v>
      </c>
      <c r="Y82" s="150">
        <f>RES_hhdet_numvin!Y148</f>
        <v>0</v>
      </c>
      <c r="DA82" s="134"/>
    </row>
    <row r="83" spans="1:105" ht="12" customHeight="1" x14ac:dyDescent="0.25">
      <c r="A83" s="97" t="s">
        <v>124</v>
      </c>
      <c r="B83" s="138">
        <f>RES_hhdet_numvin!B149</f>
        <v>0</v>
      </c>
      <c r="C83" s="138">
        <f>RES_hhdet_numvin!C149</f>
        <v>0</v>
      </c>
      <c r="D83" s="138">
        <f>RES_hhdet_numvin!D149</f>
        <v>0</v>
      </c>
      <c r="E83" s="138">
        <f>RES_hhdet_numvin!E149</f>
        <v>0</v>
      </c>
      <c r="F83" s="138">
        <f>RES_hhdet_numvin!F149</f>
        <v>0</v>
      </c>
      <c r="G83" s="138">
        <f>RES_hhdet_numvin!G149</f>
        <v>0</v>
      </c>
      <c r="H83" s="138">
        <f>RES_hhdet_numvin!H149</f>
        <v>0</v>
      </c>
      <c r="I83" s="138">
        <f>RES_hhdet_numvin!I149</f>
        <v>0</v>
      </c>
      <c r="J83" s="138">
        <f>RES_hhdet_numvin!J149</f>
        <v>0</v>
      </c>
      <c r="K83" s="138">
        <f>RES_hhdet_numvin!K149</f>
        <v>0</v>
      </c>
      <c r="L83" s="138">
        <f>RES_hhdet_numvin!L149</f>
        <v>0</v>
      </c>
      <c r="M83" s="138">
        <f>RES_hhdet_numvin!M149</f>
        <v>0</v>
      </c>
      <c r="N83" s="138">
        <f>RES_hhdet_numvin!N149</f>
        <v>0</v>
      </c>
      <c r="O83" s="138">
        <f>RES_hhdet_numvin!O149</f>
        <v>0</v>
      </c>
      <c r="P83" s="138">
        <f>RES_hhdet_numvin!P149</f>
        <v>0</v>
      </c>
      <c r="Q83" s="138">
        <f>RES_hhdet_numvin!Q149</f>
        <v>0</v>
      </c>
      <c r="R83" s="138">
        <f>RES_hhdet_numvin!R149</f>
        <v>830</v>
      </c>
      <c r="S83" s="138">
        <f>RES_hhdet_numvin!S149</f>
        <v>1609</v>
      </c>
      <c r="T83" s="138">
        <f>RES_hhdet_numvin!T149</f>
        <v>2909</v>
      </c>
      <c r="U83" s="138">
        <f>RES_hhdet_numvin!U149</f>
        <v>5055</v>
      </c>
      <c r="V83" s="138">
        <f>RES_hhdet_numvin!V149</f>
        <v>7694</v>
      </c>
      <c r="W83" s="138">
        <f>RES_hhdet_numvin!W149</f>
        <v>10345</v>
      </c>
      <c r="X83" s="138">
        <f>RES_hhdet_numvin!X149</f>
        <v>19272</v>
      </c>
      <c r="Y83" s="138">
        <f>RES_hhdet_numvin!Y149</f>
        <v>13330</v>
      </c>
      <c r="DA83" s="63" t="s">
        <v>1556</v>
      </c>
    </row>
    <row r="84" spans="1:105" ht="12" customHeight="1" x14ac:dyDescent="0.25">
      <c r="A84" s="97" t="s">
        <v>123</v>
      </c>
      <c r="B84" s="138">
        <f>RES_hhdet_numvin!B150</f>
        <v>0</v>
      </c>
      <c r="C84" s="138">
        <f>RES_hhdet_numvin!C150</f>
        <v>0</v>
      </c>
      <c r="D84" s="138">
        <f>RES_hhdet_numvin!D150</f>
        <v>0</v>
      </c>
      <c r="E84" s="138">
        <f>RES_hhdet_numvin!E150</f>
        <v>0</v>
      </c>
      <c r="F84" s="138">
        <f>RES_hhdet_numvin!F150</f>
        <v>0</v>
      </c>
      <c r="G84" s="138">
        <f>RES_hhdet_numvin!G150</f>
        <v>0</v>
      </c>
      <c r="H84" s="138">
        <f>RES_hhdet_numvin!H150</f>
        <v>0</v>
      </c>
      <c r="I84" s="138">
        <f>RES_hhdet_numvin!I150</f>
        <v>0</v>
      </c>
      <c r="J84" s="138">
        <f>RES_hhdet_numvin!J150</f>
        <v>0</v>
      </c>
      <c r="K84" s="138">
        <f>RES_hhdet_numvin!K150</f>
        <v>0</v>
      </c>
      <c r="L84" s="138">
        <f>RES_hhdet_numvin!L150</f>
        <v>0</v>
      </c>
      <c r="M84" s="138">
        <f>RES_hhdet_numvin!M150</f>
        <v>0</v>
      </c>
      <c r="N84" s="138">
        <f>RES_hhdet_numvin!N150</f>
        <v>0</v>
      </c>
      <c r="O84" s="138">
        <f>RES_hhdet_numvin!O150</f>
        <v>0</v>
      </c>
      <c r="P84" s="138">
        <f>RES_hhdet_numvin!P150</f>
        <v>0</v>
      </c>
      <c r="Q84" s="138">
        <f>RES_hhdet_numvin!Q150</f>
        <v>0</v>
      </c>
      <c r="R84" s="138">
        <f>RES_hhdet_numvin!R150</f>
        <v>2</v>
      </c>
      <c r="S84" s="138">
        <f>RES_hhdet_numvin!S150</f>
        <v>2</v>
      </c>
      <c r="T84" s="138">
        <f>RES_hhdet_numvin!T150</f>
        <v>4</v>
      </c>
      <c r="U84" s="138">
        <f>RES_hhdet_numvin!U150</f>
        <v>6</v>
      </c>
      <c r="V84" s="138">
        <f>RES_hhdet_numvin!V150</f>
        <v>15</v>
      </c>
      <c r="W84" s="138">
        <f>RES_hhdet_numvin!W150</f>
        <v>23</v>
      </c>
      <c r="X84" s="138">
        <f>RES_hhdet_numvin!X150</f>
        <v>141</v>
      </c>
      <c r="Y84" s="138">
        <f>RES_hhdet_numvin!Y150</f>
        <v>43</v>
      </c>
      <c r="DA84" s="63" t="s">
        <v>1557</v>
      </c>
    </row>
    <row r="85" spans="1:105" ht="12" hidden="1" customHeight="1" x14ac:dyDescent="0.25">
      <c r="A85" s="108" t="s">
        <v>50</v>
      </c>
      <c r="B85" s="138">
        <f>RES_hhdet_numvin!B151</f>
        <v>0</v>
      </c>
      <c r="C85" s="138">
        <f>RES_hhdet_numvin!C151</f>
        <v>0</v>
      </c>
      <c r="D85" s="138">
        <f>RES_hhdet_numvin!D151</f>
        <v>0</v>
      </c>
      <c r="E85" s="138">
        <f>RES_hhdet_numvin!E151</f>
        <v>0</v>
      </c>
      <c r="F85" s="138">
        <f>RES_hhdet_numvin!F151</f>
        <v>0</v>
      </c>
      <c r="G85" s="138">
        <f>RES_hhdet_numvin!G151</f>
        <v>0</v>
      </c>
      <c r="H85" s="138">
        <f>RES_hhdet_numvin!H151</f>
        <v>0</v>
      </c>
      <c r="I85" s="138">
        <f>RES_hhdet_numvin!I151</f>
        <v>0</v>
      </c>
      <c r="J85" s="138">
        <f>RES_hhdet_numvin!J151</f>
        <v>0</v>
      </c>
      <c r="K85" s="138">
        <f>RES_hhdet_numvin!K151</f>
        <v>0</v>
      </c>
      <c r="L85" s="138">
        <f>RES_hhdet_numvin!L151</f>
        <v>0</v>
      </c>
      <c r="M85" s="138">
        <f>RES_hhdet_numvin!M151</f>
        <v>0</v>
      </c>
      <c r="N85" s="138">
        <f>RES_hhdet_numvin!N151</f>
        <v>0</v>
      </c>
      <c r="O85" s="138">
        <f>RES_hhdet_numvin!O151</f>
        <v>0</v>
      </c>
      <c r="P85" s="138">
        <f>RES_hhdet_numvin!P151</f>
        <v>0</v>
      </c>
      <c r="Q85" s="138">
        <f>RES_hhdet_numvin!Q151</f>
        <v>0</v>
      </c>
      <c r="R85" s="138">
        <f>RES_hhdet_numvin!R151</f>
        <v>0</v>
      </c>
      <c r="S85" s="138">
        <f>RES_hhdet_numvin!S151</f>
        <v>0</v>
      </c>
      <c r="T85" s="138">
        <f>RES_hhdet_numvin!T151</f>
        <v>0</v>
      </c>
      <c r="U85" s="138">
        <f>RES_hhdet_numvin!U151</f>
        <v>0</v>
      </c>
      <c r="V85" s="138">
        <f>RES_hhdet_numvin!V151</f>
        <v>0</v>
      </c>
      <c r="W85" s="138">
        <f>RES_hhdet_numvin!W151</f>
        <v>0</v>
      </c>
      <c r="X85" s="138">
        <f>RES_hhdet_numvin!X151</f>
        <v>0</v>
      </c>
      <c r="Y85" s="138">
        <f>RES_hhdet_numvin!Y151</f>
        <v>0</v>
      </c>
      <c r="DA85" s="63"/>
    </row>
    <row r="86" spans="1:105" ht="12" hidden="1" customHeight="1" x14ac:dyDescent="0.25">
      <c r="A86" s="108" t="s">
        <v>52</v>
      </c>
      <c r="B86" s="138">
        <f>RES_hhdet_numvin!B152</f>
        <v>0</v>
      </c>
      <c r="C86" s="138">
        <f>RES_hhdet_numvin!C152</f>
        <v>0</v>
      </c>
      <c r="D86" s="138">
        <f>RES_hhdet_numvin!D152</f>
        <v>0</v>
      </c>
      <c r="E86" s="138">
        <f>RES_hhdet_numvin!E152</f>
        <v>0</v>
      </c>
      <c r="F86" s="138">
        <f>RES_hhdet_numvin!F152</f>
        <v>0</v>
      </c>
      <c r="G86" s="138">
        <f>RES_hhdet_numvin!G152</f>
        <v>0</v>
      </c>
      <c r="H86" s="138">
        <f>RES_hhdet_numvin!H152</f>
        <v>0</v>
      </c>
      <c r="I86" s="138">
        <f>RES_hhdet_numvin!I152</f>
        <v>0</v>
      </c>
      <c r="J86" s="138">
        <f>RES_hhdet_numvin!J152</f>
        <v>0</v>
      </c>
      <c r="K86" s="138">
        <f>RES_hhdet_numvin!K152</f>
        <v>0</v>
      </c>
      <c r="L86" s="138">
        <f>RES_hhdet_numvin!L152</f>
        <v>0</v>
      </c>
      <c r="M86" s="138">
        <f>RES_hhdet_numvin!M152</f>
        <v>0</v>
      </c>
      <c r="N86" s="138">
        <f>RES_hhdet_numvin!N152</f>
        <v>0</v>
      </c>
      <c r="O86" s="138">
        <f>RES_hhdet_numvin!O152</f>
        <v>0</v>
      </c>
      <c r="P86" s="138">
        <f>RES_hhdet_numvin!P152</f>
        <v>0</v>
      </c>
      <c r="Q86" s="138">
        <f>RES_hhdet_numvin!Q152</f>
        <v>0</v>
      </c>
      <c r="R86" s="138">
        <f>RES_hhdet_numvin!R152</f>
        <v>0</v>
      </c>
      <c r="S86" s="138">
        <f>RES_hhdet_numvin!S152</f>
        <v>0</v>
      </c>
      <c r="T86" s="138">
        <f>RES_hhdet_numvin!T152</f>
        <v>0</v>
      </c>
      <c r="U86" s="138">
        <f>RES_hhdet_numvin!U152</f>
        <v>0</v>
      </c>
      <c r="V86" s="138">
        <f>RES_hhdet_numvin!V152</f>
        <v>0</v>
      </c>
      <c r="W86" s="138">
        <f>RES_hhdet_numvin!W152</f>
        <v>0</v>
      </c>
      <c r="X86" s="138">
        <f>RES_hhdet_numvin!X152</f>
        <v>0</v>
      </c>
      <c r="Y86" s="138">
        <f>RES_hhdet_numvin!Y152</f>
        <v>0</v>
      </c>
      <c r="DA86" s="63"/>
    </row>
    <row r="87" spans="1:105" ht="12" customHeight="1" x14ac:dyDescent="0.25">
      <c r="A87" s="97" t="s">
        <v>122</v>
      </c>
      <c r="B87" s="138">
        <f>RES_hhdet_numvin!B153</f>
        <v>0</v>
      </c>
      <c r="C87" s="138">
        <f>RES_hhdet_numvin!C153</f>
        <v>0</v>
      </c>
      <c r="D87" s="138">
        <f>RES_hhdet_numvin!D153</f>
        <v>0</v>
      </c>
      <c r="E87" s="138">
        <f>RES_hhdet_numvin!E153</f>
        <v>0</v>
      </c>
      <c r="F87" s="138">
        <f>RES_hhdet_numvin!F153</f>
        <v>0</v>
      </c>
      <c r="G87" s="138">
        <f>RES_hhdet_numvin!G153</f>
        <v>0</v>
      </c>
      <c r="H87" s="138">
        <f>RES_hhdet_numvin!H153</f>
        <v>0</v>
      </c>
      <c r="I87" s="138">
        <f>RES_hhdet_numvin!I153</f>
        <v>0</v>
      </c>
      <c r="J87" s="138">
        <f>RES_hhdet_numvin!J153</f>
        <v>0</v>
      </c>
      <c r="K87" s="138">
        <f>RES_hhdet_numvin!K153</f>
        <v>0</v>
      </c>
      <c r="L87" s="138">
        <f>RES_hhdet_numvin!L153</f>
        <v>0</v>
      </c>
      <c r="M87" s="138">
        <f>RES_hhdet_numvin!M153</f>
        <v>0</v>
      </c>
      <c r="N87" s="138">
        <f>RES_hhdet_numvin!N153</f>
        <v>0</v>
      </c>
      <c r="O87" s="138">
        <f>RES_hhdet_numvin!O153</f>
        <v>0</v>
      </c>
      <c r="P87" s="138">
        <f>RES_hhdet_numvin!P153</f>
        <v>0</v>
      </c>
      <c r="Q87" s="138">
        <f>RES_hhdet_numvin!Q153</f>
        <v>0</v>
      </c>
      <c r="R87" s="138">
        <f>RES_hhdet_numvin!R153</f>
        <v>5885</v>
      </c>
      <c r="S87" s="138">
        <f>RES_hhdet_numvin!S153</f>
        <v>11923</v>
      </c>
      <c r="T87" s="138">
        <f>RES_hhdet_numvin!T153</f>
        <v>21152</v>
      </c>
      <c r="U87" s="138">
        <f>RES_hhdet_numvin!U153</f>
        <v>30746</v>
      </c>
      <c r="V87" s="138">
        <f>RES_hhdet_numvin!V153</f>
        <v>42839</v>
      </c>
      <c r="W87" s="138">
        <f>RES_hhdet_numvin!W153</f>
        <v>58824</v>
      </c>
      <c r="X87" s="138">
        <f>RES_hhdet_numvin!X153</f>
        <v>14336</v>
      </c>
      <c r="Y87" s="138">
        <f>RES_hhdet_numvin!Y153</f>
        <v>54989</v>
      </c>
      <c r="DA87" s="63" t="s">
        <v>1558</v>
      </c>
    </row>
    <row r="88" spans="1:105" ht="12" customHeight="1" x14ac:dyDescent="0.25">
      <c r="A88" s="97" t="s">
        <v>121</v>
      </c>
      <c r="B88" s="138">
        <f>RES_hhdet_numvin!B154</f>
        <v>0</v>
      </c>
      <c r="C88" s="138">
        <f>RES_hhdet_numvin!C154</f>
        <v>0</v>
      </c>
      <c r="D88" s="138">
        <f>RES_hhdet_numvin!D154</f>
        <v>0</v>
      </c>
      <c r="E88" s="138">
        <f>RES_hhdet_numvin!E154</f>
        <v>0</v>
      </c>
      <c r="F88" s="138">
        <f>RES_hhdet_numvin!F154</f>
        <v>0</v>
      </c>
      <c r="G88" s="138">
        <f>RES_hhdet_numvin!G154</f>
        <v>0</v>
      </c>
      <c r="H88" s="138">
        <f>RES_hhdet_numvin!H154</f>
        <v>0</v>
      </c>
      <c r="I88" s="138">
        <f>RES_hhdet_numvin!I154</f>
        <v>0</v>
      </c>
      <c r="J88" s="138">
        <f>RES_hhdet_numvin!J154</f>
        <v>0</v>
      </c>
      <c r="K88" s="138">
        <f>RES_hhdet_numvin!K154</f>
        <v>0</v>
      </c>
      <c r="L88" s="138">
        <f>RES_hhdet_numvin!L154</f>
        <v>0</v>
      </c>
      <c r="M88" s="138">
        <f>RES_hhdet_numvin!M154</f>
        <v>0</v>
      </c>
      <c r="N88" s="138">
        <f>RES_hhdet_numvin!N154</f>
        <v>0</v>
      </c>
      <c r="O88" s="138">
        <f>RES_hhdet_numvin!O154</f>
        <v>0</v>
      </c>
      <c r="P88" s="138">
        <f>RES_hhdet_numvin!P154</f>
        <v>0</v>
      </c>
      <c r="Q88" s="138">
        <f>RES_hhdet_numvin!Q154</f>
        <v>0</v>
      </c>
      <c r="R88" s="138">
        <f>RES_hhdet_numvin!R154</f>
        <v>1500</v>
      </c>
      <c r="S88" s="138">
        <f>RES_hhdet_numvin!S154</f>
        <v>3554</v>
      </c>
      <c r="T88" s="138">
        <f>RES_hhdet_numvin!T154</f>
        <v>3428</v>
      </c>
      <c r="U88" s="138">
        <f>RES_hhdet_numvin!U154</f>
        <v>4058</v>
      </c>
      <c r="V88" s="138">
        <f>RES_hhdet_numvin!V154</f>
        <v>6167</v>
      </c>
      <c r="W88" s="138">
        <f>RES_hhdet_numvin!W154</f>
        <v>14263</v>
      </c>
      <c r="X88" s="138">
        <f>RES_hhdet_numvin!X154</f>
        <v>82611</v>
      </c>
      <c r="Y88" s="138">
        <f>RES_hhdet_numvin!Y154</f>
        <v>22096</v>
      </c>
      <c r="DA88" s="63" t="s">
        <v>1559</v>
      </c>
    </row>
    <row r="89" spans="1:105" ht="12" hidden="1" customHeight="1" x14ac:dyDescent="0.25">
      <c r="A89" s="108" t="s">
        <v>53</v>
      </c>
      <c r="B89" s="138">
        <f>RES_hhdet_numvin!B155</f>
        <v>0</v>
      </c>
      <c r="C89" s="138">
        <f>RES_hhdet_numvin!C155</f>
        <v>0</v>
      </c>
      <c r="D89" s="138">
        <f>RES_hhdet_numvin!D155</f>
        <v>0</v>
      </c>
      <c r="E89" s="138">
        <f>RES_hhdet_numvin!E155</f>
        <v>0</v>
      </c>
      <c r="F89" s="138">
        <f>RES_hhdet_numvin!F155</f>
        <v>0</v>
      </c>
      <c r="G89" s="138">
        <f>RES_hhdet_numvin!G155</f>
        <v>0</v>
      </c>
      <c r="H89" s="138">
        <f>RES_hhdet_numvin!H155</f>
        <v>0</v>
      </c>
      <c r="I89" s="138">
        <f>RES_hhdet_numvin!I155</f>
        <v>0</v>
      </c>
      <c r="J89" s="138">
        <f>RES_hhdet_numvin!J155</f>
        <v>0</v>
      </c>
      <c r="K89" s="138">
        <f>RES_hhdet_numvin!K155</f>
        <v>0</v>
      </c>
      <c r="L89" s="138">
        <f>RES_hhdet_numvin!L155</f>
        <v>0</v>
      </c>
      <c r="M89" s="138">
        <f>RES_hhdet_numvin!M155</f>
        <v>0</v>
      </c>
      <c r="N89" s="138">
        <f>RES_hhdet_numvin!N155</f>
        <v>0</v>
      </c>
      <c r="O89" s="138">
        <f>RES_hhdet_numvin!O155</f>
        <v>0</v>
      </c>
      <c r="P89" s="138">
        <f>RES_hhdet_numvin!P155</f>
        <v>0</v>
      </c>
      <c r="Q89" s="138">
        <f>RES_hhdet_numvin!Q155</f>
        <v>0</v>
      </c>
      <c r="R89" s="138">
        <f>RES_hhdet_numvin!R155</f>
        <v>0</v>
      </c>
      <c r="S89" s="138">
        <f>RES_hhdet_numvin!S155</f>
        <v>0</v>
      </c>
      <c r="T89" s="138">
        <f>RES_hhdet_numvin!T155</f>
        <v>0</v>
      </c>
      <c r="U89" s="138">
        <f>RES_hhdet_numvin!U155</f>
        <v>0</v>
      </c>
      <c r="V89" s="138">
        <f>RES_hhdet_numvin!V155</f>
        <v>0</v>
      </c>
      <c r="W89" s="138">
        <f>RES_hhdet_numvin!W155</f>
        <v>0</v>
      </c>
      <c r="X89" s="138">
        <f>RES_hhdet_numvin!X155</f>
        <v>0</v>
      </c>
      <c r="Y89" s="138">
        <f>RES_hhdet_numvin!Y155</f>
        <v>0</v>
      </c>
      <c r="DA89" s="63"/>
    </row>
    <row r="90" spans="1:105" ht="12" hidden="1" customHeight="1" x14ac:dyDescent="0.25">
      <c r="A90" s="103" t="s">
        <v>52</v>
      </c>
      <c r="B90" s="148">
        <f>RES_hhdet_numvin!B156</f>
        <v>0</v>
      </c>
      <c r="C90" s="148">
        <f>RES_hhdet_numvin!C156</f>
        <v>0</v>
      </c>
      <c r="D90" s="148">
        <f>RES_hhdet_numvin!D156</f>
        <v>0</v>
      </c>
      <c r="E90" s="148">
        <f>RES_hhdet_numvin!E156</f>
        <v>0</v>
      </c>
      <c r="F90" s="148">
        <f>RES_hhdet_numvin!F156</f>
        <v>0</v>
      </c>
      <c r="G90" s="148">
        <f>RES_hhdet_numvin!G156</f>
        <v>0</v>
      </c>
      <c r="H90" s="148">
        <f>RES_hhdet_numvin!H156</f>
        <v>0</v>
      </c>
      <c r="I90" s="148">
        <f>RES_hhdet_numvin!I156</f>
        <v>0</v>
      </c>
      <c r="J90" s="148">
        <f>RES_hhdet_numvin!J156</f>
        <v>0</v>
      </c>
      <c r="K90" s="148">
        <f>RES_hhdet_numvin!K156</f>
        <v>0</v>
      </c>
      <c r="L90" s="148">
        <f>RES_hhdet_numvin!L156</f>
        <v>0</v>
      </c>
      <c r="M90" s="148">
        <f>RES_hhdet_numvin!M156</f>
        <v>0</v>
      </c>
      <c r="N90" s="148">
        <f>RES_hhdet_numvin!N156</f>
        <v>0</v>
      </c>
      <c r="O90" s="148">
        <f>RES_hhdet_numvin!O156</f>
        <v>0</v>
      </c>
      <c r="P90" s="148">
        <f>RES_hhdet_numvin!P156</f>
        <v>0</v>
      </c>
      <c r="Q90" s="148">
        <f>RES_hhdet_numvin!Q156</f>
        <v>0</v>
      </c>
      <c r="R90" s="148">
        <f>RES_hhdet_numvin!R156</f>
        <v>0</v>
      </c>
      <c r="S90" s="148">
        <f>RES_hhdet_numvin!S156</f>
        <v>0</v>
      </c>
      <c r="T90" s="148">
        <f>RES_hhdet_numvin!T156</f>
        <v>0</v>
      </c>
      <c r="U90" s="148">
        <f>RES_hhdet_numvin!U156</f>
        <v>0</v>
      </c>
      <c r="V90" s="148">
        <f>RES_hhdet_numvin!V156</f>
        <v>0</v>
      </c>
      <c r="W90" s="148">
        <f>RES_hhdet_numvin!W156</f>
        <v>0</v>
      </c>
      <c r="X90" s="148">
        <f>RES_hhdet_numvin!X156</f>
        <v>0</v>
      </c>
      <c r="Y90" s="148">
        <f>RES_hhdet_numvin!Y156</f>
        <v>0</v>
      </c>
      <c r="DA90" s="132"/>
    </row>
    <row r="91" spans="1:105" ht="12" customHeight="1" x14ac:dyDescent="0.25">
      <c r="A91" s="125" t="s">
        <v>54</v>
      </c>
      <c r="B91" s="150">
        <f>RES_hhdet_numvin!B157</f>
        <v>0</v>
      </c>
      <c r="C91" s="150">
        <f>RES_hhdet_numvin!C157</f>
        <v>0</v>
      </c>
      <c r="D91" s="150">
        <f>RES_hhdet_numvin!D157</f>
        <v>0</v>
      </c>
      <c r="E91" s="150">
        <f>RES_hhdet_numvin!E157</f>
        <v>0</v>
      </c>
      <c r="F91" s="150">
        <f>RES_hhdet_numvin!F157</f>
        <v>0</v>
      </c>
      <c r="G91" s="150">
        <f>RES_hhdet_numvin!G157</f>
        <v>0</v>
      </c>
      <c r="H91" s="150">
        <f>RES_hhdet_numvin!H157</f>
        <v>0</v>
      </c>
      <c r="I91" s="150">
        <f>RES_hhdet_numvin!I157</f>
        <v>0</v>
      </c>
      <c r="J91" s="150">
        <f>RES_hhdet_numvin!J157</f>
        <v>0</v>
      </c>
      <c r="K91" s="150">
        <f>RES_hhdet_numvin!K157</f>
        <v>0</v>
      </c>
      <c r="L91" s="150">
        <f>RES_hhdet_numvin!L157</f>
        <v>0</v>
      </c>
      <c r="M91" s="150">
        <f>RES_hhdet_numvin!M157</f>
        <v>0</v>
      </c>
      <c r="N91" s="150">
        <f>RES_hhdet_numvin!N157</f>
        <v>0</v>
      </c>
      <c r="O91" s="150">
        <f>RES_hhdet_numvin!O157</f>
        <v>0</v>
      </c>
      <c r="P91" s="150">
        <f>RES_hhdet_numvin!P157</f>
        <v>0</v>
      </c>
      <c r="Q91" s="150">
        <f>RES_hhdet_numvin!Q157</f>
        <v>0</v>
      </c>
      <c r="R91" s="150">
        <f>RES_hhdet_numvin!R157</f>
        <v>0</v>
      </c>
      <c r="S91" s="150">
        <f>RES_hhdet_numvin!S157</f>
        <v>0</v>
      </c>
      <c r="T91" s="150">
        <f>RES_hhdet_numvin!T157</f>
        <v>0</v>
      </c>
      <c r="U91" s="150">
        <f>RES_hhdet_numvin!U157</f>
        <v>0</v>
      </c>
      <c r="V91" s="150">
        <f>RES_hhdet_numvin!V157</f>
        <v>0</v>
      </c>
      <c r="W91" s="150">
        <f>RES_hhdet_numvin!W157</f>
        <v>0</v>
      </c>
      <c r="X91" s="150">
        <f>RES_hhdet_numvin!X157</f>
        <v>0</v>
      </c>
      <c r="Y91" s="150">
        <f>RES_hhdet_numvin!Y157</f>
        <v>0</v>
      </c>
      <c r="DA91" s="134"/>
    </row>
    <row r="92" spans="1:105" ht="12" customHeight="1" x14ac:dyDescent="0.25">
      <c r="A92" s="97" t="s">
        <v>50</v>
      </c>
      <c r="B92" s="138">
        <f>RES_hhdet_numvin!B158</f>
        <v>0</v>
      </c>
      <c r="C92" s="138">
        <f>RES_hhdet_numvin!C158</f>
        <v>0</v>
      </c>
      <c r="D92" s="138">
        <f>RES_hhdet_numvin!D158</f>
        <v>0</v>
      </c>
      <c r="E92" s="138">
        <f>RES_hhdet_numvin!E158</f>
        <v>0</v>
      </c>
      <c r="F92" s="138">
        <f>RES_hhdet_numvin!F158</f>
        <v>0</v>
      </c>
      <c r="G92" s="138">
        <f>RES_hhdet_numvin!G158</f>
        <v>0</v>
      </c>
      <c r="H92" s="138">
        <f>RES_hhdet_numvin!H158</f>
        <v>0</v>
      </c>
      <c r="I92" s="138">
        <f>RES_hhdet_numvin!I158</f>
        <v>0</v>
      </c>
      <c r="J92" s="138">
        <f>RES_hhdet_numvin!J158</f>
        <v>0</v>
      </c>
      <c r="K92" s="138">
        <f>RES_hhdet_numvin!K158</f>
        <v>0</v>
      </c>
      <c r="L92" s="138">
        <f>RES_hhdet_numvin!L158</f>
        <v>0</v>
      </c>
      <c r="M92" s="138">
        <f>RES_hhdet_numvin!M158</f>
        <v>0</v>
      </c>
      <c r="N92" s="138">
        <f>RES_hhdet_numvin!N158</f>
        <v>0</v>
      </c>
      <c r="O92" s="138">
        <f>RES_hhdet_numvin!O158</f>
        <v>0</v>
      </c>
      <c r="P92" s="138">
        <f>RES_hhdet_numvin!P158</f>
        <v>0</v>
      </c>
      <c r="Q92" s="138">
        <f>RES_hhdet_numvin!Q158</f>
        <v>0</v>
      </c>
      <c r="R92" s="138">
        <f>RES_hhdet_numvin!R158</f>
        <v>649</v>
      </c>
      <c r="S92" s="138">
        <f>RES_hhdet_numvin!S158</f>
        <v>1259</v>
      </c>
      <c r="T92" s="138">
        <f>RES_hhdet_numvin!T158</f>
        <v>1776</v>
      </c>
      <c r="U92" s="138">
        <f>RES_hhdet_numvin!U158</f>
        <v>2742</v>
      </c>
      <c r="V92" s="138">
        <f>RES_hhdet_numvin!V158</f>
        <v>3707</v>
      </c>
      <c r="W92" s="138">
        <f>RES_hhdet_numvin!W158</f>
        <v>5871</v>
      </c>
      <c r="X92" s="138">
        <f>RES_hhdet_numvin!X158</f>
        <v>10060</v>
      </c>
      <c r="Y92" s="138">
        <f>RES_hhdet_numvin!Y158</f>
        <v>7740</v>
      </c>
      <c r="DA92" s="63" t="s">
        <v>1560</v>
      </c>
    </row>
    <row r="93" spans="1:105" ht="12" customHeight="1" x14ac:dyDescent="0.25">
      <c r="A93" s="109" t="s">
        <v>120</v>
      </c>
      <c r="B93" s="39">
        <f>RES_hhdet_numvin!B159</f>
        <v>0</v>
      </c>
      <c r="C93" s="39">
        <f>RES_hhdet_numvin!C159</f>
        <v>0</v>
      </c>
      <c r="D93" s="39">
        <f>RES_hhdet_numvin!D159</f>
        <v>0</v>
      </c>
      <c r="E93" s="39">
        <f>RES_hhdet_numvin!E159</f>
        <v>0</v>
      </c>
      <c r="F93" s="39">
        <f>RES_hhdet_numvin!F159</f>
        <v>0</v>
      </c>
      <c r="G93" s="39">
        <f>RES_hhdet_numvin!G159</f>
        <v>0</v>
      </c>
      <c r="H93" s="39">
        <f>RES_hhdet_numvin!H159</f>
        <v>0</v>
      </c>
      <c r="I93" s="39">
        <f>RES_hhdet_numvin!I159</f>
        <v>0</v>
      </c>
      <c r="J93" s="39">
        <f>RES_hhdet_numvin!J159</f>
        <v>0</v>
      </c>
      <c r="K93" s="39">
        <f>RES_hhdet_numvin!K159</f>
        <v>0</v>
      </c>
      <c r="L93" s="39">
        <f>RES_hhdet_numvin!L159</f>
        <v>0</v>
      </c>
      <c r="M93" s="39">
        <f>RES_hhdet_numvin!M159</f>
        <v>0</v>
      </c>
      <c r="N93" s="39">
        <f>RES_hhdet_numvin!N159</f>
        <v>0</v>
      </c>
      <c r="O93" s="39">
        <f>RES_hhdet_numvin!O159</f>
        <v>0</v>
      </c>
      <c r="P93" s="39">
        <f>RES_hhdet_numvin!P159</f>
        <v>0</v>
      </c>
      <c r="Q93" s="39">
        <f>RES_hhdet_numvin!Q159</f>
        <v>0</v>
      </c>
      <c r="R93" s="39">
        <f>RES_hhdet_numvin!R159</f>
        <v>7578</v>
      </c>
      <c r="S93" s="39">
        <f>RES_hhdet_numvin!S159</f>
        <v>15819</v>
      </c>
      <c r="T93" s="39">
        <f>RES_hhdet_numvin!T159</f>
        <v>25707</v>
      </c>
      <c r="U93" s="39">
        <f>RES_hhdet_numvin!U159</f>
        <v>37106</v>
      </c>
      <c r="V93" s="39">
        <f>RES_hhdet_numvin!V159</f>
        <v>53014</v>
      </c>
      <c r="W93" s="39">
        <f>RES_hhdet_numvin!W159</f>
        <v>77589</v>
      </c>
      <c r="X93" s="39">
        <f>RES_hhdet_numvin!X159</f>
        <v>106308</v>
      </c>
      <c r="Y93" s="39">
        <f>RES_hhdet_numvin!Y159</f>
        <v>82726</v>
      </c>
      <c r="DA93" s="60" t="s">
        <v>1561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4.0059801695291917</v>
      </c>
      <c r="C97" s="117">
        <f t="shared" si="12"/>
        <v>6.0518568038517797</v>
      </c>
      <c r="D97" s="117">
        <f t="shared" si="12"/>
        <v>9.6435314758425257</v>
      </c>
      <c r="E97" s="117">
        <f t="shared" si="12"/>
        <v>12.9762663720308</v>
      </c>
      <c r="F97" s="117">
        <f t="shared" si="12"/>
        <v>17.547294970085236</v>
      </c>
      <c r="G97" s="117">
        <f t="shared" si="12"/>
        <v>20.137935544046464</v>
      </c>
      <c r="H97" s="117">
        <f t="shared" si="12"/>
        <v>19.549241522243349</v>
      </c>
      <c r="I97" s="117">
        <f t="shared" si="12"/>
        <v>19.654761767933</v>
      </c>
      <c r="J97" s="117">
        <f t="shared" si="12"/>
        <v>21.529626954202023</v>
      </c>
      <c r="K97" s="117">
        <f t="shared" si="12"/>
        <v>22.213588736185969</v>
      </c>
      <c r="L97" s="117">
        <f t="shared" si="12"/>
        <v>25.875114012847458</v>
      </c>
      <c r="M97" s="117">
        <f t="shared" si="12"/>
        <v>26.563141852318658</v>
      </c>
      <c r="N97" s="117">
        <f t="shared" si="12"/>
        <v>30.605599580754784</v>
      </c>
      <c r="O97" s="117">
        <f t="shared" si="12"/>
        <v>33.937655110391702</v>
      </c>
      <c r="P97" s="117">
        <f t="shared" si="12"/>
        <v>38.630085170618123</v>
      </c>
      <c r="Q97" s="117">
        <f t="shared" si="12"/>
        <v>43.999237321596944</v>
      </c>
      <c r="R97" s="117">
        <f t="shared" ref="R97:V97" si="13">R98+R100+R102+R111</f>
        <v>52.024354581441358</v>
      </c>
      <c r="S97" s="117">
        <f t="shared" si="13"/>
        <v>58.064343539868041</v>
      </c>
      <c r="T97" s="117">
        <f t="shared" si="13"/>
        <v>66.138862654885116</v>
      </c>
      <c r="U97" s="117">
        <f t="shared" si="13"/>
        <v>76.287878212292412</v>
      </c>
      <c r="V97" s="117">
        <f t="shared" si="13"/>
        <v>84.232431569585103</v>
      </c>
      <c r="W97" s="117">
        <f t="shared" ref="W97:Y97" si="14">W98+W100+W102+W111</f>
        <v>110.95680900082526</v>
      </c>
      <c r="X97" s="117">
        <f t="shared" si="14"/>
        <v>136.05208413970189</v>
      </c>
      <c r="Y97" s="117">
        <f t="shared" si="14"/>
        <v>154.69559190548867</v>
      </c>
      <c r="DA97" s="129" t="s">
        <v>1705</v>
      </c>
    </row>
    <row r="98" spans="1:105" ht="12" customHeight="1" x14ac:dyDescent="0.25">
      <c r="A98" s="121" t="s">
        <v>57</v>
      </c>
      <c r="B98" s="122">
        <f t="shared" ref="B98:Y98" si="15">B99</f>
        <v>2.8771614598219282</v>
      </c>
      <c r="C98" s="122">
        <f t="shared" si="15"/>
        <v>4.5144704678550625</v>
      </c>
      <c r="D98" s="122">
        <f t="shared" si="15"/>
        <v>7.1679834664340341</v>
      </c>
      <c r="E98" s="122">
        <f t="shared" si="15"/>
        <v>9.4139589681602125</v>
      </c>
      <c r="F98" s="122">
        <f t="shared" si="15"/>
        <v>12.655659586726578</v>
      </c>
      <c r="G98" s="122">
        <f t="shared" si="15"/>
        <v>14.159404041606368</v>
      </c>
      <c r="H98" s="122">
        <f t="shared" si="15"/>
        <v>12.809979412096233</v>
      </c>
      <c r="I98" s="122">
        <f t="shared" si="15"/>
        <v>12.55122326632131</v>
      </c>
      <c r="J98" s="122">
        <f t="shared" si="15"/>
        <v>14.600819523425375</v>
      </c>
      <c r="K98" s="122">
        <f t="shared" si="15"/>
        <v>14.333180925052677</v>
      </c>
      <c r="L98" s="122">
        <f t="shared" si="15"/>
        <v>17.226913824130751</v>
      </c>
      <c r="M98" s="122">
        <f t="shared" si="15"/>
        <v>16.889508962671282</v>
      </c>
      <c r="N98" s="122">
        <f t="shared" si="15"/>
        <v>19.096023215194808</v>
      </c>
      <c r="O98" s="122">
        <f t="shared" si="15"/>
        <v>20.791821961336687</v>
      </c>
      <c r="P98" s="122">
        <f t="shared" si="15"/>
        <v>22.262783068788899</v>
      </c>
      <c r="Q98" s="122">
        <f t="shared" si="15"/>
        <v>25.325041701362064</v>
      </c>
      <c r="R98" s="122">
        <f t="shared" si="15"/>
        <v>29.87859238377948</v>
      </c>
      <c r="S98" s="122">
        <f t="shared" si="15"/>
        <v>32.494277555600057</v>
      </c>
      <c r="T98" s="122">
        <f t="shared" si="15"/>
        <v>36.804638617403086</v>
      </c>
      <c r="U98" s="122">
        <f t="shared" si="15"/>
        <v>41.74122264896323</v>
      </c>
      <c r="V98" s="122">
        <f t="shared" si="15"/>
        <v>46.593385094378299</v>
      </c>
      <c r="W98" s="122">
        <f t="shared" si="15"/>
        <v>66.200915435104633</v>
      </c>
      <c r="X98" s="122">
        <f t="shared" si="15"/>
        <v>87.576996551495924</v>
      </c>
      <c r="Y98" s="122">
        <f t="shared" si="15"/>
        <v>100.52105912099272</v>
      </c>
      <c r="DA98" s="130" t="s">
        <v>1706</v>
      </c>
    </row>
    <row r="99" spans="1:105" ht="12" customHeight="1" x14ac:dyDescent="0.25">
      <c r="A99" s="97" t="s">
        <v>53</v>
      </c>
      <c r="B99" s="98">
        <v>2.8771614598219282</v>
      </c>
      <c r="C99" s="98">
        <v>4.5144704678550625</v>
      </c>
      <c r="D99" s="98">
        <v>7.1679834664340341</v>
      </c>
      <c r="E99" s="98">
        <v>9.4139589681602125</v>
      </c>
      <c r="F99" s="98">
        <v>12.655659586726578</v>
      </c>
      <c r="G99" s="98">
        <v>14.159404041606368</v>
      </c>
      <c r="H99" s="98">
        <v>12.809979412096233</v>
      </c>
      <c r="I99" s="98">
        <v>12.55122326632131</v>
      </c>
      <c r="J99" s="98">
        <v>14.600819523425375</v>
      </c>
      <c r="K99" s="98">
        <v>14.333180925052677</v>
      </c>
      <c r="L99" s="98">
        <v>17.226913824130751</v>
      </c>
      <c r="M99" s="98">
        <v>16.889508962671282</v>
      </c>
      <c r="N99" s="98">
        <v>19.096023215194808</v>
      </c>
      <c r="O99" s="98">
        <v>20.791821961336687</v>
      </c>
      <c r="P99" s="98">
        <v>22.262783068788899</v>
      </c>
      <c r="Q99" s="98">
        <v>25.325041701362064</v>
      </c>
      <c r="R99" s="98">
        <v>29.87859238377948</v>
      </c>
      <c r="S99" s="98">
        <v>32.494277555600057</v>
      </c>
      <c r="T99" s="98">
        <v>36.804638617403086</v>
      </c>
      <c r="U99" s="98">
        <v>41.74122264896323</v>
      </c>
      <c r="V99" s="98">
        <v>46.593385094378299</v>
      </c>
      <c r="W99" s="98">
        <v>66.200915435104633</v>
      </c>
      <c r="X99" s="98">
        <v>87.576996551495924</v>
      </c>
      <c r="Y99" s="98">
        <v>100.52105912099272</v>
      </c>
      <c r="DA99" s="63" t="s">
        <v>1707</v>
      </c>
    </row>
    <row r="100" spans="1:105" ht="12" customHeight="1" x14ac:dyDescent="0.25">
      <c r="A100" s="121" t="s">
        <v>92</v>
      </c>
      <c r="B100" s="122">
        <f t="shared" ref="B100:Y100" si="16">B101</f>
        <v>9.9673693255090418E-3</v>
      </c>
      <c r="C100" s="122">
        <f t="shared" si="16"/>
        <v>1.347946610854219E-2</v>
      </c>
      <c r="D100" s="122">
        <f t="shared" si="16"/>
        <v>2.0212948346415058E-2</v>
      </c>
      <c r="E100" s="122">
        <f t="shared" si="16"/>
        <v>7.1034394783116003E-2</v>
      </c>
      <c r="F100" s="122">
        <f t="shared" si="16"/>
        <v>4.165755925861804E-2</v>
      </c>
      <c r="G100" s="122">
        <f t="shared" si="16"/>
        <v>5.8333419543513773E-2</v>
      </c>
      <c r="H100" s="122">
        <f t="shared" si="16"/>
        <v>0.13892654001791455</v>
      </c>
      <c r="I100" s="122">
        <f t="shared" si="16"/>
        <v>6.7218502117245407E-2</v>
      </c>
      <c r="J100" s="122">
        <f t="shared" si="16"/>
        <v>7.917715814564194E-2</v>
      </c>
      <c r="K100" s="122">
        <f t="shared" si="16"/>
        <v>9.2159309751904755E-2</v>
      </c>
      <c r="L100" s="122">
        <f t="shared" si="16"/>
        <v>0.13248630217195684</v>
      </c>
      <c r="M100" s="122">
        <f t="shared" si="16"/>
        <v>0.11308214276557164</v>
      </c>
      <c r="N100" s="122">
        <f t="shared" si="16"/>
        <v>0.13245504173349573</v>
      </c>
      <c r="O100" s="122">
        <f t="shared" si="16"/>
        <v>0.16749966386335394</v>
      </c>
      <c r="P100" s="122">
        <f t="shared" si="16"/>
        <v>0.18160261846588138</v>
      </c>
      <c r="Q100" s="122">
        <f t="shared" si="16"/>
        <v>0.37017486090558188</v>
      </c>
      <c r="R100" s="122">
        <f t="shared" si="16"/>
        <v>0.44166759407959322</v>
      </c>
      <c r="S100" s="122">
        <f t="shared" si="16"/>
        <v>0.53561922706417808</v>
      </c>
      <c r="T100" s="122">
        <f t="shared" si="16"/>
        <v>0.63836423255446473</v>
      </c>
      <c r="U100" s="122">
        <f t="shared" si="16"/>
        <v>0.70276472384088762</v>
      </c>
      <c r="V100" s="122">
        <f t="shared" si="16"/>
        <v>1.2324828582720233</v>
      </c>
      <c r="W100" s="122">
        <f t="shared" si="16"/>
        <v>1.8932114607708332</v>
      </c>
      <c r="X100" s="122">
        <f t="shared" si="16"/>
        <v>2.8515412227160319</v>
      </c>
      <c r="Y100" s="122">
        <f t="shared" si="16"/>
        <v>3.3808575151103462</v>
      </c>
      <c r="DA100" s="130" t="s">
        <v>1708</v>
      </c>
    </row>
    <row r="101" spans="1:105" ht="12" customHeight="1" x14ac:dyDescent="0.25">
      <c r="A101" s="97" t="s">
        <v>53</v>
      </c>
      <c r="B101" s="98">
        <v>9.9673693255090418E-3</v>
      </c>
      <c r="C101" s="98">
        <v>1.347946610854219E-2</v>
      </c>
      <c r="D101" s="98">
        <v>2.0212948346415058E-2</v>
      </c>
      <c r="E101" s="98">
        <v>7.1034394783116003E-2</v>
      </c>
      <c r="F101" s="98">
        <v>4.165755925861804E-2</v>
      </c>
      <c r="G101" s="98">
        <v>5.8333419543513773E-2</v>
      </c>
      <c r="H101" s="98">
        <v>0.13892654001791455</v>
      </c>
      <c r="I101" s="98">
        <v>6.7218502117245407E-2</v>
      </c>
      <c r="J101" s="98">
        <v>7.917715814564194E-2</v>
      </c>
      <c r="K101" s="98">
        <v>9.2159309751904755E-2</v>
      </c>
      <c r="L101" s="98">
        <v>0.13248630217195684</v>
      </c>
      <c r="M101" s="98">
        <v>0.11308214276557164</v>
      </c>
      <c r="N101" s="98">
        <v>0.13245504173349573</v>
      </c>
      <c r="O101" s="98">
        <v>0.16749966386335394</v>
      </c>
      <c r="P101" s="98">
        <v>0.18160261846588138</v>
      </c>
      <c r="Q101" s="98">
        <v>0.37017486090558188</v>
      </c>
      <c r="R101" s="98">
        <v>0.44166759407959322</v>
      </c>
      <c r="S101" s="98">
        <v>0.53561922706417808</v>
      </c>
      <c r="T101" s="98">
        <v>0.63836423255446473</v>
      </c>
      <c r="U101" s="98">
        <v>0.70276472384088762</v>
      </c>
      <c r="V101" s="98">
        <v>1.2324828582720233</v>
      </c>
      <c r="W101" s="98">
        <v>1.8932114607708332</v>
      </c>
      <c r="X101" s="98">
        <v>2.8515412227160319</v>
      </c>
      <c r="Y101" s="98">
        <v>3.3808575151103462</v>
      </c>
      <c r="DA101" s="63" t="s">
        <v>1709</v>
      </c>
    </row>
    <row r="102" spans="1:105" ht="12" customHeight="1" x14ac:dyDescent="0.25">
      <c r="A102" s="121" t="s">
        <v>55</v>
      </c>
      <c r="B102" s="122">
        <v>0.96593412471121254</v>
      </c>
      <c r="C102" s="122">
        <v>1.3064854321506192</v>
      </c>
      <c r="D102" s="122">
        <v>2.1115216966598553</v>
      </c>
      <c r="E102" s="122">
        <v>2.9700161032425942</v>
      </c>
      <c r="F102" s="122">
        <v>4.1554977677098064</v>
      </c>
      <c r="G102" s="122">
        <v>5.0735241793712289</v>
      </c>
      <c r="H102" s="122">
        <v>5.7163294527651507</v>
      </c>
      <c r="I102" s="122">
        <v>6.1214802420021144</v>
      </c>
      <c r="J102" s="122">
        <v>6.0172421579831097</v>
      </c>
      <c r="K102" s="122">
        <v>6.8454923455866652</v>
      </c>
      <c r="L102" s="122">
        <v>7.4714783571821641</v>
      </c>
      <c r="M102" s="122">
        <v>8.4257793935125864</v>
      </c>
      <c r="N102" s="122">
        <v>10.021376857889004</v>
      </c>
      <c r="O102" s="122">
        <v>11.412158850510444</v>
      </c>
      <c r="P102" s="122">
        <v>14.238855995474154</v>
      </c>
      <c r="Q102" s="122">
        <v>15.952029641535404</v>
      </c>
      <c r="R102" s="122">
        <v>18.949568959958938</v>
      </c>
      <c r="S102" s="122">
        <v>21.840192667096254</v>
      </c>
      <c r="T102" s="122">
        <v>24.986909092173633</v>
      </c>
      <c r="U102" s="122">
        <v>29.480082177210164</v>
      </c>
      <c r="V102" s="122">
        <v>30.874450254161196</v>
      </c>
      <c r="W102" s="122">
        <v>36.017625846480982</v>
      </c>
      <c r="X102" s="122">
        <v>39.029633417494011</v>
      </c>
      <c r="Y102" s="122">
        <v>43.149659283614312</v>
      </c>
      <c r="DA102" s="130" t="s">
        <v>1710</v>
      </c>
    </row>
    <row r="103" spans="1:105" ht="12" customHeight="1" x14ac:dyDescent="0.25">
      <c r="A103" s="97" t="s">
        <v>124</v>
      </c>
      <c r="B103" s="98">
        <v>8.338186741379601E-2</v>
      </c>
      <c r="C103" s="98">
        <v>0.1188092236184423</v>
      </c>
      <c r="D103" s="98">
        <v>0.20750722008024158</v>
      </c>
      <c r="E103" s="98">
        <v>0.35802520163073137</v>
      </c>
      <c r="F103" s="98">
        <v>0.8072993476759992</v>
      </c>
      <c r="G103" s="98">
        <v>1.0450878594798947</v>
      </c>
      <c r="H103" s="98">
        <v>1.1508390142398968</v>
      </c>
      <c r="I103" s="98">
        <v>1.1484513943681764</v>
      </c>
      <c r="J103" s="98">
        <v>1.0356129135840801</v>
      </c>
      <c r="K103" s="98">
        <v>1.1127338620390332</v>
      </c>
      <c r="L103" s="98">
        <v>1.1180710888472729</v>
      </c>
      <c r="M103" s="98">
        <v>1.2564374572908155</v>
      </c>
      <c r="N103" s="98">
        <v>1.3728720748035423</v>
      </c>
      <c r="O103" s="98">
        <v>1.5285481728178125</v>
      </c>
      <c r="P103" s="98">
        <v>2.0054529944382393</v>
      </c>
      <c r="Q103" s="98">
        <v>2.0333983752086358</v>
      </c>
      <c r="R103" s="98">
        <v>2.4976321868655047</v>
      </c>
      <c r="S103" s="98">
        <v>2.617026556851179</v>
      </c>
      <c r="T103" s="98">
        <v>2.8031885400656167</v>
      </c>
      <c r="U103" s="98">
        <v>3.3475427133092386</v>
      </c>
      <c r="V103" s="98">
        <v>3.6933707012115091</v>
      </c>
      <c r="W103" s="98">
        <v>4.3570792751736729</v>
      </c>
      <c r="X103" s="98">
        <v>6.0163215809359754</v>
      </c>
      <c r="Y103" s="98">
        <v>6.5962235794894193</v>
      </c>
      <c r="DA103" s="63" t="s">
        <v>1711</v>
      </c>
    </row>
    <row r="104" spans="1:105" ht="12" customHeight="1" x14ac:dyDescent="0.25">
      <c r="A104" s="97" t="s">
        <v>123</v>
      </c>
      <c r="B104" s="98">
        <v>0</v>
      </c>
      <c r="C104" s="98">
        <v>0</v>
      </c>
      <c r="D104" s="98">
        <v>0</v>
      </c>
      <c r="E104" s="98">
        <v>0</v>
      </c>
      <c r="F104" s="98">
        <v>0</v>
      </c>
      <c r="G104" s="98">
        <v>0</v>
      </c>
      <c r="H104" s="98">
        <v>0</v>
      </c>
      <c r="I104" s="98">
        <v>0</v>
      </c>
      <c r="J104" s="98">
        <v>0</v>
      </c>
      <c r="K104" s="98">
        <v>1.5842283663214564E-4</v>
      </c>
      <c r="L104" s="98">
        <v>3.1317594321550912E-4</v>
      </c>
      <c r="M104" s="98">
        <v>6.0901533297008626E-4</v>
      </c>
      <c r="N104" s="98">
        <v>7.6932165565278543E-4</v>
      </c>
      <c r="O104" s="98">
        <v>1.0288273272012912E-3</v>
      </c>
      <c r="P104" s="98">
        <v>1.7036273478340976E-3</v>
      </c>
      <c r="Q104" s="98">
        <v>1.9976104439379983E-3</v>
      </c>
      <c r="R104" s="98">
        <v>2.8535958099295631E-3</v>
      </c>
      <c r="S104" s="98">
        <v>3.2102377753435787E-3</v>
      </c>
      <c r="T104" s="98">
        <v>3.286403694806869E-3</v>
      </c>
      <c r="U104" s="98">
        <v>3.8152965949441071E-3</v>
      </c>
      <c r="V104" s="98">
        <v>4.687654643370117E-3</v>
      </c>
      <c r="W104" s="98">
        <v>6.2102933927932992E-3</v>
      </c>
      <c r="X104" s="98">
        <v>1.9899442387225828E-2</v>
      </c>
      <c r="Y104" s="98">
        <v>2.2105487755608822E-2</v>
      </c>
      <c r="DA104" s="63" t="s">
        <v>1712</v>
      </c>
    </row>
    <row r="105" spans="1:105" ht="12" customHeight="1" x14ac:dyDescent="0.25">
      <c r="A105" s="100" t="s">
        <v>50</v>
      </c>
      <c r="B105" s="101">
        <v>0</v>
      </c>
      <c r="C105" s="101">
        <v>0</v>
      </c>
      <c r="D105" s="101">
        <v>0</v>
      </c>
      <c r="E105" s="101">
        <v>0</v>
      </c>
      <c r="F105" s="101">
        <v>0</v>
      </c>
      <c r="G105" s="101">
        <v>0</v>
      </c>
      <c r="H105" s="101">
        <v>0</v>
      </c>
      <c r="I105" s="101">
        <v>0</v>
      </c>
      <c r="J105" s="101">
        <v>0</v>
      </c>
      <c r="K105" s="101">
        <v>8.396870600040082E-5</v>
      </c>
      <c r="L105" s="101">
        <v>1.6661194761063541E-4</v>
      </c>
      <c r="M105" s="101">
        <v>3.1302110588000141E-4</v>
      </c>
      <c r="N105" s="101">
        <v>3.9586692809277503E-4</v>
      </c>
      <c r="O105" s="101">
        <v>4.5189714072111172E-4</v>
      </c>
      <c r="P105" s="101">
        <v>6.9456739982758238E-4</v>
      </c>
      <c r="Q105" s="101">
        <v>8.6407578487963899E-4</v>
      </c>
      <c r="R105" s="101">
        <v>1.4357694335175404E-3</v>
      </c>
      <c r="S105" s="101">
        <v>1.6778188697869386E-3</v>
      </c>
      <c r="T105" s="101">
        <v>1.567995149769416E-3</v>
      </c>
      <c r="U105" s="101">
        <v>1.8074511324268001E-3</v>
      </c>
      <c r="V105" s="101">
        <v>1.5930291133988438E-3</v>
      </c>
      <c r="W105" s="101">
        <v>1.8635580505761142E-3</v>
      </c>
      <c r="X105" s="101">
        <v>7.9914393858276679E-3</v>
      </c>
      <c r="Y105" s="101">
        <v>9.7277237084479901E-3</v>
      </c>
      <c r="DA105" s="131" t="s">
        <v>1713</v>
      </c>
    </row>
    <row r="106" spans="1:105" ht="12" customHeight="1" x14ac:dyDescent="0.25">
      <c r="A106" s="103" t="s">
        <v>52</v>
      </c>
      <c r="B106" s="104">
        <v>0</v>
      </c>
      <c r="C106" s="104">
        <v>0</v>
      </c>
      <c r="D106" s="104">
        <v>0</v>
      </c>
      <c r="E106" s="104">
        <v>0</v>
      </c>
      <c r="F106" s="104">
        <v>0</v>
      </c>
      <c r="G106" s="104">
        <v>0</v>
      </c>
      <c r="H106" s="104">
        <v>0</v>
      </c>
      <c r="I106" s="104">
        <v>0</v>
      </c>
      <c r="J106" s="104">
        <v>0</v>
      </c>
      <c r="K106" s="104">
        <v>7.4454130631744817E-5</v>
      </c>
      <c r="L106" s="104">
        <v>1.4656399560487369E-4</v>
      </c>
      <c r="M106" s="104">
        <v>2.9599422709008491E-4</v>
      </c>
      <c r="N106" s="104">
        <v>3.7345472756001035E-4</v>
      </c>
      <c r="O106" s="104">
        <v>5.7693018648017952E-4</v>
      </c>
      <c r="P106" s="104">
        <v>1.0090599480065152E-3</v>
      </c>
      <c r="Q106" s="104">
        <v>1.1335346590583592E-3</v>
      </c>
      <c r="R106" s="104">
        <v>1.4178263764120229E-3</v>
      </c>
      <c r="S106" s="104">
        <v>1.5324189055566403E-3</v>
      </c>
      <c r="T106" s="104">
        <v>1.7184085450374529E-3</v>
      </c>
      <c r="U106" s="104">
        <v>2.0078454625173073E-3</v>
      </c>
      <c r="V106" s="104">
        <v>3.0946255299712736E-3</v>
      </c>
      <c r="W106" s="104">
        <v>4.3467353422171852E-3</v>
      </c>
      <c r="X106" s="104">
        <v>1.190800300139816E-2</v>
      </c>
      <c r="Y106" s="104">
        <v>1.2377764047160832E-2</v>
      </c>
      <c r="DA106" s="132" t="s">
        <v>1714</v>
      </c>
    </row>
    <row r="107" spans="1:105" ht="12" customHeight="1" x14ac:dyDescent="0.25">
      <c r="A107" s="106" t="s">
        <v>122</v>
      </c>
      <c r="B107" s="101">
        <v>0.88042934692334751</v>
      </c>
      <c r="C107" s="101">
        <v>1.1725486044153304</v>
      </c>
      <c r="D107" s="101">
        <v>1.8788102239820295</v>
      </c>
      <c r="E107" s="101">
        <v>2.5573331481289951</v>
      </c>
      <c r="F107" s="101">
        <v>3.2895257999344181</v>
      </c>
      <c r="G107" s="101">
        <v>3.9643111899795134</v>
      </c>
      <c r="H107" s="101">
        <v>4.4863738095042835</v>
      </c>
      <c r="I107" s="101">
        <v>4.8393178830645072</v>
      </c>
      <c r="J107" s="101">
        <v>4.7953544979192975</v>
      </c>
      <c r="K107" s="101">
        <v>5.2643617360222708</v>
      </c>
      <c r="L107" s="101">
        <v>5.753525380912313</v>
      </c>
      <c r="M107" s="101">
        <v>6.4482516170711861</v>
      </c>
      <c r="N107" s="101">
        <v>7.841261632314132</v>
      </c>
      <c r="O107" s="101">
        <v>8.909278606749222</v>
      </c>
      <c r="P107" s="101">
        <v>10.856671680934976</v>
      </c>
      <c r="Q107" s="101">
        <v>12.074244937982762</v>
      </c>
      <c r="R107" s="101">
        <v>14.04566829501197</v>
      </c>
      <c r="S107" s="101">
        <v>16.107456167898878</v>
      </c>
      <c r="T107" s="101">
        <v>18.717837108747787</v>
      </c>
      <c r="U107" s="101">
        <v>22.30254194296635</v>
      </c>
      <c r="V107" s="101">
        <v>23.526145327337414</v>
      </c>
      <c r="W107" s="101">
        <v>27.168589460565308</v>
      </c>
      <c r="X107" s="101">
        <v>22.158988515513361</v>
      </c>
      <c r="Y107" s="101">
        <v>24.527070012363399</v>
      </c>
      <c r="DA107" s="131" t="s">
        <v>1715</v>
      </c>
    </row>
    <row r="108" spans="1:105" ht="12" customHeight="1" x14ac:dyDescent="0.25">
      <c r="A108" s="107" t="s">
        <v>121</v>
      </c>
      <c r="B108" s="104">
        <v>2.1229103740690071E-3</v>
      </c>
      <c r="C108" s="104">
        <v>1.5127604116846414E-2</v>
      </c>
      <c r="D108" s="104">
        <v>2.5204252597584097E-2</v>
      </c>
      <c r="E108" s="104">
        <v>5.465775348286795E-2</v>
      </c>
      <c r="F108" s="104">
        <v>5.8672620099389609E-2</v>
      </c>
      <c r="G108" s="104">
        <v>6.4125129911821011E-2</v>
      </c>
      <c r="H108" s="104">
        <v>7.9116629020970358E-2</v>
      </c>
      <c r="I108" s="104">
        <v>0.13371096456943113</v>
      </c>
      <c r="J108" s="104">
        <v>0.18627474647973241</v>
      </c>
      <c r="K108" s="104">
        <v>0.46823832468872878</v>
      </c>
      <c r="L108" s="104">
        <v>0.59956871147936253</v>
      </c>
      <c r="M108" s="104">
        <v>0.72048130381761555</v>
      </c>
      <c r="N108" s="104">
        <v>0.80647382911567711</v>
      </c>
      <c r="O108" s="104">
        <v>0.97330324361620724</v>
      </c>
      <c r="P108" s="104">
        <v>1.3750276927531044</v>
      </c>
      <c r="Q108" s="104">
        <v>1.8423887179000673</v>
      </c>
      <c r="R108" s="104">
        <v>2.4034148822715347</v>
      </c>
      <c r="S108" s="104">
        <v>3.1124997045708551</v>
      </c>
      <c r="T108" s="104">
        <v>3.4625970396654209</v>
      </c>
      <c r="U108" s="104">
        <v>3.8261822243396333</v>
      </c>
      <c r="V108" s="104">
        <v>3.6502465709689025</v>
      </c>
      <c r="W108" s="104">
        <v>4.4857468173492059</v>
      </c>
      <c r="X108" s="104">
        <v>10.834423878657446</v>
      </c>
      <c r="Y108" s="104">
        <v>12.004260204005888</v>
      </c>
      <c r="DA108" s="132" t="s">
        <v>1716</v>
      </c>
    </row>
    <row r="109" spans="1:105" ht="12" customHeight="1" x14ac:dyDescent="0.25">
      <c r="A109" s="108" t="s">
        <v>53</v>
      </c>
      <c r="B109" s="98">
        <v>1.1147909290731236E-3</v>
      </c>
      <c r="C109" s="98">
        <v>7.6812282864395249E-3</v>
      </c>
      <c r="D109" s="98">
        <v>1.3036623884507645E-2</v>
      </c>
      <c r="E109" s="98">
        <v>2.86617284950531E-2</v>
      </c>
      <c r="F109" s="98">
        <v>2.9110243526834129E-2</v>
      </c>
      <c r="G109" s="98">
        <v>3.2387069225995463E-2</v>
      </c>
      <c r="H109" s="98">
        <v>4.0429624821814419E-2</v>
      </c>
      <c r="I109" s="98">
        <v>7.15701347432499E-2</v>
      </c>
      <c r="J109" s="98">
        <v>9.2250341019324458E-2</v>
      </c>
      <c r="K109" s="98">
        <v>0.23765598536960508</v>
      </c>
      <c r="L109" s="98">
        <v>0.30555912242873817</v>
      </c>
      <c r="M109" s="98">
        <v>0.3552411334811133</v>
      </c>
      <c r="N109" s="98">
        <v>0.39909994048314462</v>
      </c>
      <c r="O109" s="98">
        <v>0.41103759857331668</v>
      </c>
      <c r="P109" s="98">
        <v>0.54217984393915353</v>
      </c>
      <c r="Q109" s="98">
        <v>0.77376454243178494</v>
      </c>
      <c r="R109" s="98">
        <v>1.186332102256703</v>
      </c>
      <c r="S109" s="98">
        <v>1.6034605271079121</v>
      </c>
      <c r="T109" s="98">
        <v>1.6396880962969622</v>
      </c>
      <c r="U109" s="98">
        <v>1.8091428702610755</v>
      </c>
      <c r="V109" s="98">
        <v>1.2516123671411028</v>
      </c>
      <c r="W109" s="98">
        <v>1.3584403861891623</v>
      </c>
      <c r="X109" s="98">
        <v>4.340146529914823</v>
      </c>
      <c r="Y109" s="98">
        <v>5.2808088637697717</v>
      </c>
      <c r="DA109" s="63" t="s">
        <v>1717</v>
      </c>
    </row>
    <row r="110" spans="1:105" ht="12" customHeight="1" x14ac:dyDescent="0.25">
      <c r="A110" s="108" t="s">
        <v>52</v>
      </c>
      <c r="B110" s="98">
        <v>1.0081194449958833E-3</v>
      </c>
      <c r="C110" s="98">
        <v>7.4463758304068898E-3</v>
      </c>
      <c r="D110" s="98">
        <v>1.2167628713076454E-2</v>
      </c>
      <c r="E110" s="98">
        <v>2.599602498781485E-2</v>
      </c>
      <c r="F110" s="98">
        <v>2.956237657255548E-2</v>
      </c>
      <c r="G110" s="98">
        <v>3.1738060685825541E-2</v>
      </c>
      <c r="H110" s="98">
        <v>3.8687004199155939E-2</v>
      </c>
      <c r="I110" s="98">
        <v>6.2140829826181222E-2</v>
      </c>
      <c r="J110" s="98">
        <v>9.4024405460407939E-2</v>
      </c>
      <c r="K110" s="98">
        <v>0.2305823393191237</v>
      </c>
      <c r="L110" s="98">
        <v>0.29400958905062435</v>
      </c>
      <c r="M110" s="98">
        <v>0.36524017033650225</v>
      </c>
      <c r="N110" s="98">
        <v>0.40737388863253249</v>
      </c>
      <c r="O110" s="98">
        <v>0.56226564504289056</v>
      </c>
      <c r="P110" s="98">
        <v>0.8328478488139508</v>
      </c>
      <c r="Q110" s="98">
        <v>1.0686241754682824</v>
      </c>
      <c r="R110" s="98">
        <v>1.2170827800148318</v>
      </c>
      <c r="S110" s="98">
        <v>1.509039177462943</v>
      </c>
      <c r="T110" s="98">
        <v>1.8229089433684584</v>
      </c>
      <c r="U110" s="98">
        <v>2.0170393540785576</v>
      </c>
      <c r="V110" s="98">
        <v>2.3986342038277999</v>
      </c>
      <c r="W110" s="98">
        <v>3.1273064311600436</v>
      </c>
      <c r="X110" s="98">
        <v>6.4942773487426244</v>
      </c>
      <c r="Y110" s="98">
        <v>6.7234513402361156</v>
      </c>
      <c r="DA110" s="63" t="s">
        <v>1718</v>
      </c>
    </row>
    <row r="111" spans="1:105" ht="12" customHeight="1" x14ac:dyDescent="0.25">
      <c r="A111" s="121" t="s">
        <v>54</v>
      </c>
      <c r="B111" s="122">
        <v>0.15291721567054226</v>
      </c>
      <c r="C111" s="122">
        <v>0.2174214377375551</v>
      </c>
      <c r="D111" s="122">
        <v>0.34381336440222132</v>
      </c>
      <c r="E111" s="122">
        <v>0.52125690584487838</v>
      </c>
      <c r="F111" s="122">
        <v>0.69448005639023258</v>
      </c>
      <c r="G111" s="122">
        <v>0.84667390352535432</v>
      </c>
      <c r="H111" s="122">
        <v>0.88400611736405232</v>
      </c>
      <c r="I111" s="122">
        <v>0.91483975749232682</v>
      </c>
      <c r="J111" s="122">
        <v>0.83238811464789286</v>
      </c>
      <c r="K111" s="122">
        <v>0.9427561557947215</v>
      </c>
      <c r="L111" s="122">
        <v>1.0442355293625871</v>
      </c>
      <c r="M111" s="122">
        <v>1.1347713533692172</v>
      </c>
      <c r="N111" s="122">
        <v>1.3557444659374753</v>
      </c>
      <c r="O111" s="122">
        <v>1.5661746346812158</v>
      </c>
      <c r="P111" s="122">
        <v>1.9468434878891927</v>
      </c>
      <c r="Q111" s="122">
        <v>2.3519911177938959</v>
      </c>
      <c r="R111" s="122">
        <v>2.7545256436233476</v>
      </c>
      <c r="S111" s="122">
        <v>3.1942540901075489</v>
      </c>
      <c r="T111" s="122">
        <v>3.7089507127539321</v>
      </c>
      <c r="U111" s="122">
        <v>4.3638086622781298</v>
      </c>
      <c r="V111" s="122">
        <v>5.5321133627735897</v>
      </c>
      <c r="W111" s="122">
        <v>6.845056258468821</v>
      </c>
      <c r="X111" s="122">
        <v>6.5939129479959293</v>
      </c>
      <c r="Y111" s="122">
        <v>7.6440159857712979</v>
      </c>
      <c r="DA111" s="130" t="s">
        <v>1719</v>
      </c>
    </row>
    <row r="112" spans="1:105" ht="12" customHeight="1" x14ac:dyDescent="0.25">
      <c r="A112" s="97" t="s">
        <v>50</v>
      </c>
      <c r="B112" s="98">
        <v>7.0379116510546373E-3</v>
      </c>
      <c r="C112" s="98">
        <v>1.0846851435658982E-2</v>
      </c>
      <c r="D112" s="98">
        <v>1.9810436721492901E-2</v>
      </c>
      <c r="E112" s="98">
        <v>3.1370086702654502E-2</v>
      </c>
      <c r="F112" s="98">
        <v>4.3438616333160693E-2</v>
      </c>
      <c r="G112" s="98">
        <v>5.2001054265234402E-2</v>
      </c>
      <c r="H112" s="98">
        <v>6.0534283668338462E-2</v>
      </c>
      <c r="I112" s="98">
        <v>6.7345331625057792E-2</v>
      </c>
      <c r="J112" s="98">
        <v>6.378674357193255E-2</v>
      </c>
      <c r="K112" s="98">
        <v>8.1324315637119809E-2</v>
      </c>
      <c r="L112" s="98">
        <v>9.0087325605267984E-2</v>
      </c>
      <c r="M112" s="98">
        <v>0.10677058251405482</v>
      </c>
      <c r="N112" s="98">
        <v>0.12588689270725223</v>
      </c>
      <c r="O112" s="98">
        <v>0.14325418148264862</v>
      </c>
      <c r="P112" s="98">
        <v>0.19653041635160101</v>
      </c>
      <c r="Q112" s="98">
        <v>0.21867235317227315</v>
      </c>
      <c r="R112" s="98">
        <v>0.27929150732981944</v>
      </c>
      <c r="S112" s="98">
        <v>0.3187506262383239</v>
      </c>
      <c r="T112" s="98">
        <v>0.36140671741277286</v>
      </c>
      <c r="U112" s="98">
        <v>0.44586372539276969</v>
      </c>
      <c r="V112" s="98">
        <v>0.49401998695714017</v>
      </c>
      <c r="W112" s="98">
        <v>0.60222473576130653</v>
      </c>
      <c r="X112" s="98">
        <v>0.77138014076136829</v>
      </c>
      <c r="Y112" s="98">
        <v>0.83593507600634032</v>
      </c>
      <c r="DA112" s="63" t="s">
        <v>1720</v>
      </c>
    </row>
    <row r="113" spans="1:105" ht="12" customHeight="1" x14ac:dyDescent="0.25">
      <c r="A113" s="109" t="s">
        <v>120</v>
      </c>
      <c r="B113" s="33">
        <v>0.14587930401948762</v>
      </c>
      <c r="C113" s="33">
        <v>0.20657458630189612</v>
      </c>
      <c r="D113" s="33">
        <v>0.32400292768072841</v>
      </c>
      <c r="E113" s="33">
        <v>0.48988681914222387</v>
      </c>
      <c r="F113" s="33">
        <v>0.65104144005707187</v>
      </c>
      <c r="G113" s="33">
        <v>0.79467284926011994</v>
      </c>
      <c r="H113" s="33">
        <v>0.82347183369571386</v>
      </c>
      <c r="I113" s="33">
        <v>0.84749442586726909</v>
      </c>
      <c r="J113" s="33">
        <v>0.76860137107596027</v>
      </c>
      <c r="K113" s="33">
        <v>0.86143184015760166</v>
      </c>
      <c r="L113" s="33">
        <v>0.95414820375731912</v>
      </c>
      <c r="M113" s="33">
        <v>1.0280007708551624</v>
      </c>
      <c r="N113" s="33">
        <v>1.229857573230223</v>
      </c>
      <c r="O113" s="33">
        <v>1.4229204531985671</v>
      </c>
      <c r="P113" s="33">
        <v>1.7503130715375916</v>
      </c>
      <c r="Q113" s="33">
        <v>2.133318764621623</v>
      </c>
      <c r="R113" s="33">
        <v>2.475234136293528</v>
      </c>
      <c r="S113" s="33">
        <v>2.875503463869225</v>
      </c>
      <c r="T113" s="33">
        <v>3.3475439953411592</v>
      </c>
      <c r="U113" s="33">
        <v>3.9179449368853603</v>
      </c>
      <c r="V113" s="33">
        <v>5.0380933758164499</v>
      </c>
      <c r="W113" s="33">
        <v>6.2428315227075144</v>
      </c>
      <c r="X113" s="33">
        <v>5.8225328072345608</v>
      </c>
      <c r="Y113" s="33">
        <v>6.8080809097649579</v>
      </c>
      <c r="DA113" s="60" t="s">
        <v>1721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5.0575896514106224</v>
      </c>
      <c r="C115" s="117">
        <f t="shared" si="17"/>
        <v>8.0162012827931406</v>
      </c>
      <c r="D115" s="117">
        <f t="shared" si="17"/>
        <v>13.306248147394278</v>
      </c>
      <c r="E115" s="117">
        <f t="shared" si="17"/>
        <v>18.378284204962075</v>
      </c>
      <c r="F115" s="117">
        <f t="shared" si="17"/>
        <v>25.456078926764256</v>
      </c>
      <c r="G115" s="117">
        <f t="shared" si="17"/>
        <v>29.498063767239504</v>
      </c>
      <c r="H115" s="117">
        <f t="shared" si="17"/>
        <v>28.173874367276227</v>
      </c>
      <c r="I115" s="117">
        <f t="shared" si="17"/>
        <v>28.186723111001282</v>
      </c>
      <c r="J115" s="117">
        <f t="shared" si="17"/>
        <v>32.363821150463735</v>
      </c>
      <c r="K115" s="117">
        <f t="shared" si="17"/>
        <v>33.391013450337091</v>
      </c>
      <c r="L115" s="117">
        <f t="shared" si="17"/>
        <v>40.969929348868661</v>
      </c>
      <c r="M115" s="117">
        <f t="shared" si="17"/>
        <v>42.661185456219449</v>
      </c>
      <c r="N115" s="117">
        <f t="shared" si="17"/>
        <v>50.858557139694533</v>
      </c>
      <c r="O115" s="117">
        <f t="shared" si="17"/>
        <v>58.594984379418385</v>
      </c>
      <c r="P115" s="117">
        <f t="shared" si="17"/>
        <v>68.044665517125708</v>
      </c>
      <c r="Q115" s="117">
        <f t="shared" si="17"/>
        <v>81.859245983823655</v>
      </c>
      <c r="R115" s="117">
        <f t="shared" ref="R115:V115" si="18">R116+R118+R120+R129</f>
        <v>101.52037649678321</v>
      </c>
      <c r="S115" s="117">
        <f t="shared" si="18"/>
        <v>116.83625765447188</v>
      </c>
      <c r="T115" s="117">
        <f t="shared" si="18"/>
        <v>137.9024657048169</v>
      </c>
      <c r="U115" s="117">
        <f t="shared" si="18"/>
        <v>161.99171467291035</v>
      </c>
      <c r="V115" s="117">
        <f t="shared" si="18"/>
        <v>186.21274232141621</v>
      </c>
      <c r="W115" s="117">
        <f t="shared" ref="W115:Y115" si="19">W116+W118+W120+W129</f>
        <v>263.45631335692428</v>
      </c>
      <c r="X115" s="117">
        <f t="shared" si="19"/>
        <v>348.17417452751062</v>
      </c>
      <c r="Y115" s="117">
        <f t="shared" si="19"/>
        <v>403.78314925832433</v>
      </c>
      <c r="DA115" s="129" t="s">
        <v>1873</v>
      </c>
    </row>
    <row r="116" spans="1:105" ht="12" customHeight="1" x14ac:dyDescent="0.25">
      <c r="A116" s="121" t="s">
        <v>57</v>
      </c>
      <c r="B116" s="122">
        <f t="shared" ref="B116:Y116" si="20">B117</f>
        <v>4.3008399199000467</v>
      </c>
      <c r="C116" s="122">
        <f t="shared" si="20"/>
        <v>6.9693201184168778</v>
      </c>
      <c r="D116" s="122">
        <f t="shared" si="20"/>
        <v>11.605883074645877</v>
      </c>
      <c r="E116" s="122">
        <f t="shared" si="20"/>
        <v>15.837331260616169</v>
      </c>
      <c r="F116" s="122">
        <f t="shared" si="20"/>
        <v>22.077276129196221</v>
      </c>
      <c r="G116" s="122">
        <f t="shared" si="20"/>
        <v>25.342117116179399</v>
      </c>
      <c r="H116" s="122">
        <f t="shared" si="20"/>
        <v>23.313324824771602</v>
      </c>
      <c r="I116" s="122">
        <f t="shared" si="20"/>
        <v>23.219338547363733</v>
      </c>
      <c r="J116" s="122">
        <f t="shared" si="20"/>
        <v>27.463626844390365</v>
      </c>
      <c r="K116" s="122">
        <f t="shared" si="20"/>
        <v>27.747864053270579</v>
      </c>
      <c r="L116" s="122">
        <f t="shared" si="20"/>
        <v>34.638779688275207</v>
      </c>
      <c r="M116" s="122">
        <f t="shared" si="20"/>
        <v>35.615046365938696</v>
      </c>
      <c r="N116" s="122">
        <f t="shared" si="20"/>
        <v>42.407373172202561</v>
      </c>
      <c r="O116" s="122">
        <f t="shared" si="20"/>
        <v>48.760695564088181</v>
      </c>
      <c r="P116" s="122">
        <f t="shared" si="20"/>
        <v>55.696403017198186</v>
      </c>
      <c r="Q116" s="122">
        <f t="shared" si="20"/>
        <v>66.955910145042225</v>
      </c>
      <c r="R116" s="122">
        <f t="shared" si="20"/>
        <v>83.604559709660847</v>
      </c>
      <c r="S116" s="122">
        <f t="shared" si="20"/>
        <v>95.726349782599314</v>
      </c>
      <c r="T116" s="122">
        <f t="shared" si="20"/>
        <v>113.21383896134117</v>
      </c>
      <c r="U116" s="122">
        <f t="shared" si="20"/>
        <v>132.73675145377842</v>
      </c>
      <c r="V116" s="122">
        <f t="shared" si="20"/>
        <v>151.99854416574544</v>
      </c>
      <c r="W116" s="122">
        <f t="shared" si="20"/>
        <v>220.56222239985098</v>
      </c>
      <c r="X116" s="122">
        <f t="shared" si="20"/>
        <v>297.5416569126308</v>
      </c>
      <c r="Y116" s="122">
        <f t="shared" si="20"/>
        <v>346.06895250018397</v>
      </c>
      <c r="DA116" s="130" t="s">
        <v>1874</v>
      </c>
    </row>
    <row r="117" spans="1:105" ht="12" customHeight="1" x14ac:dyDescent="0.25">
      <c r="A117" s="97" t="s">
        <v>53</v>
      </c>
      <c r="B117" s="98">
        <v>4.3008399199000467</v>
      </c>
      <c r="C117" s="98">
        <v>6.9693201184168778</v>
      </c>
      <c r="D117" s="98">
        <v>11.605883074645877</v>
      </c>
      <c r="E117" s="98">
        <v>15.837331260616169</v>
      </c>
      <c r="F117" s="98">
        <v>22.077276129196221</v>
      </c>
      <c r="G117" s="98">
        <v>25.342117116179399</v>
      </c>
      <c r="H117" s="98">
        <v>23.313324824771602</v>
      </c>
      <c r="I117" s="98">
        <v>23.219338547363733</v>
      </c>
      <c r="J117" s="98">
        <v>27.463626844390365</v>
      </c>
      <c r="K117" s="98">
        <v>27.747864053270579</v>
      </c>
      <c r="L117" s="98">
        <v>34.638779688275207</v>
      </c>
      <c r="M117" s="98">
        <v>35.615046365938696</v>
      </c>
      <c r="N117" s="98">
        <v>42.407373172202561</v>
      </c>
      <c r="O117" s="98">
        <v>48.760695564088181</v>
      </c>
      <c r="P117" s="98">
        <v>55.696403017198186</v>
      </c>
      <c r="Q117" s="98">
        <v>66.955910145042225</v>
      </c>
      <c r="R117" s="98">
        <v>83.604559709660847</v>
      </c>
      <c r="S117" s="98">
        <v>95.726349782599314</v>
      </c>
      <c r="T117" s="98">
        <v>113.21383896134117</v>
      </c>
      <c r="U117" s="98">
        <v>132.73675145377842</v>
      </c>
      <c r="V117" s="98">
        <v>151.99854416574544</v>
      </c>
      <c r="W117" s="98">
        <v>220.56222239985098</v>
      </c>
      <c r="X117" s="98">
        <v>297.5416569126308</v>
      </c>
      <c r="Y117" s="98">
        <v>346.06895250018397</v>
      </c>
      <c r="DA117" s="63" t="s">
        <v>1875</v>
      </c>
    </row>
    <row r="118" spans="1:105" ht="12" customHeight="1" x14ac:dyDescent="0.25">
      <c r="A118" s="121" t="s">
        <v>92</v>
      </c>
      <c r="B118" s="122">
        <f t="shared" ref="B118:Y118" si="21">B119</f>
        <v>1.9366132527821708E-2</v>
      </c>
      <c r="C118" s="122">
        <f t="shared" si="21"/>
        <v>2.8396419441483186E-2</v>
      </c>
      <c r="D118" s="122">
        <f t="shared" si="21"/>
        <v>4.6575347341213158E-2</v>
      </c>
      <c r="E118" s="122">
        <f t="shared" si="21"/>
        <v>0.17714718499180218</v>
      </c>
      <c r="F118" s="122">
        <f t="shared" si="21"/>
        <v>0.11052483449176415</v>
      </c>
      <c r="G118" s="122">
        <f t="shared" si="21"/>
        <v>0.16277304430153597</v>
      </c>
      <c r="H118" s="122">
        <f t="shared" si="21"/>
        <v>0.40449488034294712</v>
      </c>
      <c r="I118" s="122">
        <f t="shared" si="21"/>
        <v>0.20137685622852716</v>
      </c>
      <c r="J118" s="122">
        <f t="shared" si="21"/>
        <v>0.24268084751579355</v>
      </c>
      <c r="K118" s="122">
        <f t="shared" si="21"/>
        <v>0.29107538660896137</v>
      </c>
      <c r="L118" s="122">
        <f t="shared" si="21"/>
        <v>0.43754503564912178</v>
      </c>
      <c r="M118" s="122">
        <f t="shared" si="21"/>
        <v>0.39186213265532338</v>
      </c>
      <c r="N118" s="122">
        <f t="shared" si="21"/>
        <v>0.48625291987416402</v>
      </c>
      <c r="O118" s="122">
        <f t="shared" si="21"/>
        <v>0.6508994945572536</v>
      </c>
      <c r="P118" s="122">
        <f t="shared" si="21"/>
        <v>0.74544851421230618</v>
      </c>
      <c r="Q118" s="122">
        <f t="shared" si="21"/>
        <v>1.5857447650957868</v>
      </c>
      <c r="R118" s="122">
        <f t="shared" si="21"/>
        <v>1.9482240727225391</v>
      </c>
      <c r="S118" s="122">
        <f t="shared" si="21"/>
        <v>2.4046588168218164</v>
      </c>
      <c r="T118" s="122">
        <f t="shared" si="21"/>
        <v>2.9032239623603768</v>
      </c>
      <c r="U118" s="122">
        <f t="shared" si="21"/>
        <v>3.2299463605748948</v>
      </c>
      <c r="V118" s="122">
        <f t="shared" si="21"/>
        <v>5.7078566489148521</v>
      </c>
      <c r="W118" s="122">
        <f t="shared" si="21"/>
        <v>8.8284267048863612</v>
      </c>
      <c r="X118" s="122">
        <f t="shared" si="21"/>
        <v>13.395671138405904</v>
      </c>
      <c r="Y118" s="122">
        <f t="shared" si="21"/>
        <v>15.994504777681584</v>
      </c>
      <c r="DA118" s="130" t="s">
        <v>1876</v>
      </c>
    </row>
    <row r="119" spans="1:105" ht="12" customHeight="1" x14ac:dyDescent="0.25">
      <c r="A119" s="97" t="s">
        <v>53</v>
      </c>
      <c r="B119" s="98">
        <v>1.9366132527821708E-2</v>
      </c>
      <c r="C119" s="98">
        <v>2.8396419441483186E-2</v>
      </c>
      <c r="D119" s="98">
        <v>4.6575347341213158E-2</v>
      </c>
      <c r="E119" s="98">
        <v>0.17714718499180218</v>
      </c>
      <c r="F119" s="98">
        <v>0.11052483449176415</v>
      </c>
      <c r="G119" s="98">
        <v>0.16277304430153597</v>
      </c>
      <c r="H119" s="98">
        <v>0.40449488034294712</v>
      </c>
      <c r="I119" s="98">
        <v>0.20137685622852716</v>
      </c>
      <c r="J119" s="98">
        <v>0.24268084751579355</v>
      </c>
      <c r="K119" s="98">
        <v>0.29107538660896137</v>
      </c>
      <c r="L119" s="98">
        <v>0.43754503564912178</v>
      </c>
      <c r="M119" s="98">
        <v>0.39186213265532338</v>
      </c>
      <c r="N119" s="98">
        <v>0.48625291987416402</v>
      </c>
      <c r="O119" s="98">
        <v>0.6508994945572536</v>
      </c>
      <c r="P119" s="98">
        <v>0.74544851421230618</v>
      </c>
      <c r="Q119" s="98">
        <v>1.5857447650957868</v>
      </c>
      <c r="R119" s="98">
        <v>1.9482240727225391</v>
      </c>
      <c r="S119" s="98">
        <v>2.4046588168218164</v>
      </c>
      <c r="T119" s="98">
        <v>2.9032239623603768</v>
      </c>
      <c r="U119" s="98">
        <v>3.2299463605748948</v>
      </c>
      <c r="V119" s="98">
        <v>5.7078566489148521</v>
      </c>
      <c r="W119" s="98">
        <v>8.8284267048863612</v>
      </c>
      <c r="X119" s="98">
        <v>13.395671138405904</v>
      </c>
      <c r="Y119" s="98">
        <v>15.994504777681584</v>
      </c>
      <c r="DA119" s="63" t="s">
        <v>1877</v>
      </c>
    </row>
    <row r="120" spans="1:105" ht="12" customHeight="1" x14ac:dyDescent="0.25">
      <c r="A120" s="121" t="s">
        <v>55</v>
      </c>
      <c r="B120" s="122">
        <v>0.62318527327229822</v>
      </c>
      <c r="C120" s="122">
        <v>0.85512394361563415</v>
      </c>
      <c r="D120" s="122">
        <v>1.3944395191978425</v>
      </c>
      <c r="E120" s="122">
        <v>1.9695997665357228</v>
      </c>
      <c r="F120" s="122">
        <v>2.7421383722138808</v>
      </c>
      <c r="G120" s="122">
        <v>3.3505497547248</v>
      </c>
      <c r="H120" s="122">
        <v>3.7851878417596727</v>
      </c>
      <c r="I120" s="122">
        <v>4.0717326271827643</v>
      </c>
      <c r="J120" s="122">
        <v>4.025438988276802</v>
      </c>
      <c r="K120" s="122">
        <v>4.6361168726157995</v>
      </c>
      <c r="L120" s="122">
        <v>5.0985187692626193</v>
      </c>
      <c r="M120" s="122">
        <v>5.7892653908429335</v>
      </c>
      <c r="N120" s="122">
        <v>6.9280676515031274</v>
      </c>
      <c r="O120" s="122">
        <v>7.9812252392220762</v>
      </c>
      <c r="P120" s="122">
        <v>10.104548234933462</v>
      </c>
      <c r="Q120" s="122">
        <v>11.494373284684304</v>
      </c>
      <c r="R120" s="122">
        <v>13.819385185024128</v>
      </c>
      <c r="S120" s="122">
        <v>16.186393319597581</v>
      </c>
      <c r="T120" s="122">
        <v>18.819644032523247</v>
      </c>
      <c r="U120" s="122">
        <v>22.487249801908071</v>
      </c>
      <c r="V120" s="122">
        <v>23.934113315466654</v>
      </c>
      <c r="W120" s="122">
        <v>28.318260860444678</v>
      </c>
      <c r="X120" s="122">
        <v>31.673772904372555</v>
      </c>
      <c r="Y120" s="122">
        <v>35.200870029826653</v>
      </c>
      <c r="DA120" s="130" t="s">
        <v>1878</v>
      </c>
    </row>
    <row r="121" spans="1:105" ht="12" customHeight="1" x14ac:dyDescent="0.25">
      <c r="A121" s="97" t="s">
        <v>124</v>
      </c>
      <c r="B121" s="98">
        <v>4.8129850622671937E-2</v>
      </c>
      <c r="C121" s="98">
        <v>6.9707632732255845E-2</v>
      </c>
      <c r="D121" s="98">
        <v>0.12332636052909703</v>
      </c>
      <c r="E121" s="98">
        <v>0.2144806274256473</v>
      </c>
      <c r="F121" s="98">
        <v>0.48668479973321177</v>
      </c>
      <c r="G121" s="98">
        <v>0.63153909296653488</v>
      </c>
      <c r="H121" s="98">
        <v>0.69636285762388617</v>
      </c>
      <c r="I121" s="98">
        <v>0.6956576076982206</v>
      </c>
      <c r="J121" s="98">
        <v>0.62820449399988676</v>
      </c>
      <c r="K121" s="98">
        <v>0.67759178553110844</v>
      </c>
      <c r="L121" s="98">
        <v>0.68547332463238642</v>
      </c>
      <c r="M121" s="98">
        <v>0.7804996279381059</v>
      </c>
      <c r="N121" s="98">
        <v>0.86680609286599009</v>
      </c>
      <c r="O121" s="98">
        <v>0.98014612689021829</v>
      </c>
      <c r="P121" s="98">
        <v>1.314394187168854</v>
      </c>
      <c r="Q121" s="98">
        <v>1.3584075748901929</v>
      </c>
      <c r="R121" s="98">
        <v>1.7094268396813699</v>
      </c>
      <c r="S121" s="98">
        <v>1.8375790581809714</v>
      </c>
      <c r="T121" s="98">
        <v>2.026553772010713</v>
      </c>
      <c r="U121" s="98">
        <v>2.494267927640168</v>
      </c>
      <c r="V121" s="98">
        <v>2.8178532238891281</v>
      </c>
      <c r="W121" s="98">
        <v>3.3782767117449719</v>
      </c>
      <c r="X121" s="98">
        <v>4.7251471205062057</v>
      </c>
      <c r="Y121" s="98">
        <v>5.2091808013242984</v>
      </c>
      <c r="DA121" s="63" t="s">
        <v>1879</v>
      </c>
    </row>
    <row r="122" spans="1:105" ht="12" customHeight="1" x14ac:dyDescent="0.25">
      <c r="A122" s="97" t="s">
        <v>123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1.2653091291612605E-4</v>
      </c>
      <c r="L122" s="98">
        <v>2.5027342609421489E-4</v>
      </c>
      <c r="M122" s="98">
        <v>4.9261383868187572E-4</v>
      </c>
      <c r="N122" s="98">
        <v>6.2375911214708989E-4</v>
      </c>
      <c r="O122" s="98">
        <v>8.6747097719943808E-4</v>
      </c>
      <c r="P122" s="98">
        <v>1.4687322047303333E-3</v>
      </c>
      <c r="Q122" s="98">
        <v>1.715827470325176E-3</v>
      </c>
      <c r="R122" s="98">
        <v>2.4145228951582233E-3</v>
      </c>
      <c r="S122" s="98">
        <v>2.7215272898233095E-3</v>
      </c>
      <c r="T122" s="98">
        <v>2.8565535328422577E-3</v>
      </c>
      <c r="U122" s="98">
        <v>3.3477262261351745E-3</v>
      </c>
      <c r="V122" s="98">
        <v>4.3085450140074172E-3</v>
      </c>
      <c r="W122" s="98">
        <v>5.7950140143980316E-3</v>
      </c>
      <c r="X122" s="98">
        <v>1.8233698338829516E-2</v>
      </c>
      <c r="Y122" s="98">
        <v>2.0097524018533829E-2</v>
      </c>
      <c r="DA122" s="63" t="s">
        <v>1880</v>
      </c>
    </row>
    <row r="123" spans="1:105" ht="12" customHeight="1" x14ac:dyDescent="0.25">
      <c r="A123" s="100" t="s">
        <v>50</v>
      </c>
      <c r="B123" s="101">
        <v>0</v>
      </c>
      <c r="C123" s="101">
        <v>0</v>
      </c>
      <c r="D123" s="101">
        <v>0</v>
      </c>
      <c r="E123" s="101">
        <v>0</v>
      </c>
      <c r="F123" s="101">
        <v>0</v>
      </c>
      <c r="G123" s="101">
        <v>0</v>
      </c>
      <c r="H123" s="101">
        <v>0</v>
      </c>
      <c r="I123" s="101">
        <v>0</v>
      </c>
      <c r="J123" s="101">
        <v>0</v>
      </c>
      <c r="K123" s="101">
        <v>5.2076782284381236E-5</v>
      </c>
      <c r="L123" s="101">
        <v>1.0370943048934122E-4</v>
      </c>
      <c r="M123" s="101">
        <v>1.9661961159179087E-4</v>
      </c>
      <c r="N123" s="101">
        <v>2.5030438458707954E-4</v>
      </c>
      <c r="O123" s="101">
        <v>2.9054079071925862E-4</v>
      </c>
      <c r="P123" s="101">
        <v>4.5967225672381809E-4</v>
      </c>
      <c r="Q123" s="101">
        <v>5.8229281126681673E-4</v>
      </c>
      <c r="R123" s="101">
        <v>9.9669651874620055E-4</v>
      </c>
      <c r="S123" s="101">
        <v>1.1891083842666692E-3</v>
      </c>
      <c r="T123" s="101">
        <v>1.1381449878048045E-3</v>
      </c>
      <c r="U123" s="101">
        <v>1.339880763617867E-3</v>
      </c>
      <c r="V123" s="101">
        <v>1.2139194840361434E-3</v>
      </c>
      <c r="W123" s="101">
        <v>1.4482786721808465E-3</v>
      </c>
      <c r="X123" s="101">
        <v>6.3256953374313564E-3</v>
      </c>
      <c r="Y123" s="101">
        <v>7.7197599713729982E-3</v>
      </c>
      <c r="DA123" s="131" t="s">
        <v>1881</v>
      </c>
    </row>
    <row r="124" spans="1:105" ht="12" customHeight="1" x14ac:dyDescent="0.25">
      <c r="A124" s="103" t="s">
        <v>52</v>
      </c>
      <c r="B124" s="104">
        <v>0</v>
      </c>
      <c r="C124" s="104">
        <v>0</v>
      </c>
      <c r="D124" s="104">
        <v>0</v>
      </c>
      <c r="E124" s="104">
        <v>0</v>
      </c>
      <c r="F124" s="104">
        <v>0</v>
      </c>
      <c r="G124" s="104">
        <v>0</v>
      </c>
      <c r="H124" s="104">
        <v>0</v>
      </c>
      <c r="I124" s="104">
        <v>0</v>
      </c>
      <c r="J124" s="104">
        <v>0</v>
      </c>
      <c r="K124" s="104">
        <v>7.4454130631744817E-5</v>
      </c>
      <c r="L124" s="104">
        <v>1.4656399560487369E-4</v>
      </c>
      <c r="M124" s="104">
        <v>2.9599422709008491E-4</v>
      </c>
      <c r="N124" s="104">
        <v>3.7345472756001035E-4</v>
      </c>
      <c r="O124" s="104">
        <v>5.7693018648017952E-4</v>
      </c>
      <c r="P124" s="104">
        <v>1.0090599480065152E-3</v>
      </c>
      <c r="Q124" s="104">
        <v>1.1335346590583592E-3</v>
      </c>
      <c r="R124" s="104">
        <v>1.4178263764120229E-3</v>
      </c>
      <c r="S124" s="104">
        <v>1.5324189055566403E-3</v>
      </c>
      <c r="T124" s="104">
        <v>1.7184085450374529E-3</v>
      </c>
      <c r="U124" s="104">
        <v>2.0078454625173073E-3</v>
      </c>
      <c r="V124" s="104">
        <v>3.0946255299712736E-3</v>
      </c>
      <c r="W124" s="104">
        <v>4.3467353422171852E-3</v>
      </c>
      <c r="X124" s="104">
        <v>1.190800300139816E-2</v>
      </c>
      <c r="Y124" s="104">
        <v>1.2377764047160832E-2</v>
      </c>
      <c r="DA124" s="132" t="s">
        <v>1882</v>
      </c>
    </row>
    <row r="125" spans="1:105" ht="12" customHeight="1" x14ac:dyDescent="0.25">
      <c r="A125" s="106" t="s">
        <v>122</v>
      </c>
      <c r="B125" s="101">
        <v>0.57332136935856071</v>
      </c>
      <c r="C125" s="101">
        <v>0.77283282117269203</v>
      </c>
      <c r="D125" s="101">
        <v>1.2502052789854743</v>
      </c>
      <c r="E125" s="101">
        <v>1.7098601872362149</v>
      </c>
      <c r="F125" s="101">
        <v>2.2063185546688469</v>
      </c>
      <c r="G125" s="101">
        <v>2.665484830247018</v>
      </c>
      <c r="H125" s="101">
        <v>3.0228981271846624</v>
      </c>
      <c r="I125" s="101">
        <v>3.265557326057571</v>
      </c>
      <c r="J125" s="101">
        <v>3.240689716162521</v>
      </c>
      <c r="K125" s="101">
        <v>3.5660960853003685</v>
      </c>
      <c r="L125" s="101">
        <v>3.9105062120173169</v>
      </c>
      <c r="M125" s="101">
        <v>4.4003024920083798</v>
      </c>
      <c r="N125" s="101">
        <v>5.3800092644713349</v>
      </c>
      <c r="O125" s="101">
        <v>6.1543867155611665</v>
      </c>
      <c r="P125" s="101">
        <v>7.5764023381179459</v>
      </c>
      <c r="Q125" s="101">
        <v>8.5156382456146069</v>
      </c>
      <c r="R125" s="101">
        <v>10.035582613482861</v>
      </c>
      <c r="S125" s="101">
        <v>11.665067985002132</v>
      </c>
      <c r="T125" s="101">
        <v>13.758050436527967</v>
      </c>
      <c r="U125" s="101">
        <v>16.626897292824307</v>
      </c>
      <c r="V125" s="101">
        <v>17.772862229269752</v>
      </c>
      <c r="W125" s="101">
        <v>20.770354165688698</v>
      </c>
      <c r="X125" s="101">
        <v>17.033243456261381</v>
      </c>
      <c r="Y125" s="101">
        <v>19.083775131011755</v>
      </c>
      <c r="DA125" s="131" t="s">
        <v>1883</v>
      </c>
    </row>
    <row r="126" spans="1:105" ht="12" customHeight="1" x14ac:dyDescent="0.25">
      <c r="A126" s="107" t="s">
        <v>121</v>
      </c>
      <c r="B126" s="104">
        <v>1.7340532910655893E-3</v>
      </c>
      <c r="C126" s="104">
        <v>1.2583489710686225E-2</v>
      </c>
      <c r="D126" s="104">
        <v>2.0907879683271065E-2</v>
      </c>
      <c r="E126" s="104">
        <v>4.5258951873860719E-2</v>
      </c>
      <c r="F126" s="104">
        <v>4.9135017811821793E-2</v>
      </c>
      <c r="G126" s="104">
        <v>5.3525831511246937E-2</v>
      </c>
      <c r="H126" s="104">
        <v>6.5926856951123866E-2</v>
      </c>
      <c r="I126" s="104">
        <v>0.11051769342697222</v>
      </c>
      <c r="J126" s="104">
        <v>0.15654477811439446</v>
      </c>
      <c r="K126" s="104">
        <v>0.39230247087140635</v>
      </c>
      <c r="L126" s="104">
        <v>0.50228895918682137</v>
      </c>
      <c r="M126" s="104">
        <v>0.60797065705776643</v>
      </c>
      <c r="N126" s="104">
        <v>0.68062853505365473</v>
      </c>
      <c r="O126" s="104">
        <v>0.84582492579349178</v>
      </c>
      <c r="P126" s="104">
        <v>1.2122829774419326</v>
      </c>
      <c r="Q126" s="104">
        <v>1.6186116367091801</v>
      </c>
      <c r="R126" s="104">
        <v>2.0719612089647379</v>
      </c>
      <c r="S126" s="104">
        <v>2.6810247491246559</v>
      </c>
      <c r="T126" s="104">
        <v>3.0321832704517249</v>
      </c>
      <c r="U126" s="104">
        <v>3.3627368552174635</v>
      </c>
      <c r="V126" s="104">
        <v>3.3390893172937668</v>
      </c>
      <c r="W126" s="104">
        <v>4.1638349689966097</v>
      </c>
      <c r="X126" s="104">
        <v>9.8971486292661375</v>
      </c>
      <c r="Y126" s="104">
        <v>10.887816573472067</v>
      </c>
      <c r="DA126" s="132" t="s">
        <v>1884</v>
      </c>
    </row>
    <row r="127" spans="1:105" ht="12" customHeight="1" x14ac:dyDescent="0.25">
      <c r="A127" s="108" t="s">
        <v>53</v>
      </c>
      <c r="B127" s="98">
        <v>7.2593384606970616E-4</v>
      </c>
      <c r="C127" s="98">
        <v>5.137113880279336E-3</v>
      </c>
      <c r="D127" s="98">
        <v>8.7402509701946119E-3</v>
      </c>
      <c r="E127" s="98">
        <v>1.9262926886045868E-2</v>
      </c>
      <c r="F127" s="98">
        <v>1.957264123926631E-2</v>
      </c>
      <c r="G127" s="98">
        <v>2.1787770825421396E-2</v>
      </c>
      <c r="H127" s="98">
        <v>2.7239852751967924E-2</v>
      </c>
      <c r="I127" s="98">
        <v>4.8376863600790999E-2</v>
      </c>
      <c r="J127" s="98">
        <v>6.2520372653986522E-2</v>
      </c>
      <c r="K127" s="98">
        <v>0.16172013155228263</v>
      </c>
      <c r="L127" s="98">
        <v>0.20827937013619696</v>
      </c>
      <c r="M127" s="98">
        <v>0.24273048672126418</v>
      </c>
      <c r="N127" s="98">
        <v>0.27325464642112218</v>
      </c>
      <c r="O127" s="98">
        <v>0.28355928075060127</v>
      </c>
      <c r="P127" s="98">
        <v>0.37943512862798179</v>
      </c>
      <c r="Q127" s="98">
        <v>0.54998746124089759</v>
      </c>
      <c r="R127" s="98">
        <v>0.85487842894990618</v>
      </c>
      <c r="S127" s="98">
        <v>1.1719855716617129</v>
      </c>
      <c r="T127" s="98">
        <v>1.2092743270832667</v>
      </c>
      <c r="U127" s="98">
        <v>1.3456975011389058</v>
      </c>
      <c r="V127" s="98">
        <v>0.94045511346596711</v>
      </c>
      <c r="W127" s="98">
        <v>1.0365285378365661</v>
      </c>
      <c r="X127" s="98">
        <v>3.4028712805235122</v>
      </c>
      <c r="Y127" s="98">
        <v>4.1643652332359515</v>
      </c>
      <c r="DA127" s="63" t="s">
        <v>1885</v>
      </c>
    </row>
    <row r="128" spans="1:105" ht="12" customHeight="1" x14ac:dyDescent="0.25">
      <c r="A128" s="108" t="s">
        <v>52</v>
      </c>
      <c r="B128" s="98">
        <v>1.0081194449958833E-3</v>
      </c>
      <c r="C128" s="98">
        <v>7.4463758304068898E-3</v>
      </c>
      <c r="D128" s="98">
        <v>1.2167628713076454E-2</v>
      </c>
      <c r="E128" s="98">
        <v>2.599602498781485E-2</v>
      </c>
      <c r="F128" s="98">
        <v>2.956237657255548E-2</v>
      </c>
      <c r="G128" s="98">
        <v>3.1738060685825541E-2</v>
      </c>
      <c r="H128" s="98">
        <v>3.8687004199155939E-2</v>
      </c>
      <c r="I128" s="98">
        <v>6.2140829826181222E-2</v>
      </c>
      <c r="J128" s="98">
        <v>9.4024405460407939E-2</v>
      </c>
      <c r="K128" s="98">
        <v>0.2305823393191237</v>
      </c>
      <c r="L128" s="98">
        <v>0.29400958905062435</v>
      </c>
      <c r="M128" s="98">
        <v>0.36524017033650225</v>
      </c>
      <c r="N128" s="98">
        <v>0.40737388863253249</v>
      </c>
      <c r="O128" s="98">
        <v>0.56226564504289056</v>
      </c>
      <c r="P128" s="98">
        <v>0.8328478488139508</v>
      </c>
      <c r="Q128" s="98">
        <v>1.0686241754682824</v>
      </c>
      <c r="R128" s="98">
        <v>1.2170827800148318</v>
      </c>
      <c r="S128" s="98">
        <v>1.509039177462943</v>
      </c>
      <c r="T128" s="98">
        <v>1.8229089433684584</v>
      </c>
      <c r="U128" s="98">
        <v>2.0170393540785576</v>
      </c>
      <c r="V128" s="98">
        <v>2.3986342038277999</v>
      </c>
      <c r="W128" s="98">
        <v>3.1273064311600436</v>
      </c>
      <c r="X128" s="98">
        <v>6.4942773487426244</v>
      </c>
      <c r="Y128" s="98">
        <v>6.7234513402361156</v>
      </c>
      <c r="DA128" s="63" t="s">
        <v>1886</v>
      </c>
    </row>
    <row r="129" spans="1:105" ht="12" customHeight="1" x14ac:dyDescent="0.25">
      <c r="A129" s="121" t="s">
        <v>54</v>
      </c>
      <c r="B129" s="122">
        <v>0.11419832571045625</v>
      </c>
      <c r="C129" s="122">
        <v>0.16336080131914488</v>
      </c>
      <c r="D129" s="122">
        <v>0.25935020620934612</v>
      </c>
      <c r="E129" s="122">
        <v>0.39420599281838153</v>
      </c>
      <c r="F129" s="122">
        <v>0.52613959086239226</v>
      </c>
      <c r="G129" s="122">
        <v>0.6426238520337717</v>
      </c>
      <c r="H129" s="122">
        <v>0.67086682040200285</v>
      </c>
      <c r="I129" s="122">
        <v>0.69427508022625517</v>
      </c>
      <c r="J129" s="122">
        <v>0.6320744702807789</v>
      </c>
      <c r="K129" s="122">
        <v>0.71595713784174952</v>
      </c>
      <c r="L129" s="122">
        <v>0.79508585568170909</v>
      </c>
      <c r="M129" s="122">
        <v>0.86501156678249458</v>
      </c>
      <c r="N129" s="122">
        <v>1.0368633961146809</v>
      </c>
      <c r="O129" s="122">
        <v>1.2021640815508747</v>
      </c>
      <c r="P129" s="122">
        <v>1.4982657507817565</v>
      </c>
      <c r="Q129" s="122">
        <v>1.8232177890013515</v>
      </c>
      <c r="R129" s="122">
        <v>2.1482075293757013</v>
      </c>
      <c r="S129" s="122">
        <v>2.5188557354531516</v>
      </c>
      <c r="T129" s="122">
        <v>2.9657587485921155</v>
      </c>
      <c r="U129" s="122">
        <v>3.5377670566489585</v>
      </c>
      <c r="V129" s="122">
        <v>4.5722281912892706</v>
      </c>
      <c r="W129" s="122">
        <v>5.7474033917422256</v>
      </c>
      <c r="X129" s="122">
        <v>5.5630735721013806</v>
      </c>
      <c r="Y129" s="122">
        <v>6.518821950632109</v>
      </c>
      <c r="DA129" s="130" t="s">
        <v>1887</v>
      </c>
    </row>
    <row r="130" spans="1:105" ht="12" customHeight="1" x14ac:dyDescent="0.25">
      <c r="A130" s="97" t="s">
        <v>50</v>
      </c>
      <c r="B130" s="98">
        <v>4.2533421341990211E-3</v>
      </c>
      <c r="C130" s="98">
        <v>6.5869084435032635E-3</v>
      </c>
      <c r="D130" s="98">
        <v>1.20680643948958E-2</v>
      </c>
      <c r="E130" s="98">
        <v>1.9132907849114849E-2</v>
      </c>
      <c r="F130" s="98">
        <v>2.6514453556247534E-2</v>
      </c>
      <c r="G130" s="98">
        <v>3.1755385360416055E-2</v>
      </c>
      <c r="H130" s="98">
        <v>3.6979265827159269E-2</v>
      </c>
      <c r="I130" s="98">
        <v>4.1149027583512091E-2</v>
      </c>
      <c r="J130" s="98">
        <v>3.8981322416034164E-2</v>
      </c>
      <c r="K130" s="98">
        <v>4.9711702450120084E-2</v>
      </c>
      <c r="L130" s="98">
        <v>5.5082127868482329E-2</v>
      </c>
      <c r="M130" s="98">
        <v>6.5297244606601954E-2</v>
      </c>
      <c r="N130" s="98">
        <v>7.700157355936714E-2</v>
      </c>
      <c r="O130" s="98">
        <v>8.7635273941994177E-2</v>
      </c>
      <c r="P130" s="98">
        <v>0.12024349303547748</v>
      </c>
      <c r="Q130" s="98">
        <v>0.13381908074899898</v>
      </c>
      <c r="R130" s="98">
        <v>0.17101400319087098</v>
      </c>
      <c r="S130" s="98">
        <v>0.19536097373814626</v>
      </c>
      <c r="T130" s="98">
        <v>0.22178874173928162</v>
      </c>
      <c r="U130" s="98">
        <v>0.27409200490974256</v>
      </c>
      <c r="V130" s="98">
        <v>0.30425390109019479</v>
      </c>
      <c r="W130" s="98">
        <v>0.37157530911749087</v>
      </c>
      <c r="X130" s="98">
        <v>0.47675203004780364</v>
      </c>
      <c r="Y130" s="98">
        <v>0.517069248637956</v>
      </c>
      <c r="DA130" s="63" t="s">
        <v>1888</v>
      </c>
    </row>
    <row r="131" spans="1:105" ht="12" customHeight="1" x14ac:dyDescent="0.25">
      <c r="A131" s="109" t="s">
        <v>120</v>
      </c>
      <c r="B131" s="33">
        <v>0.10994498357625723</v>
      </c>
      <c r="C131" s="33">
        <v>0.15677389287564161</v>
      </c>
      <c r="D131" s="33">
        <v>0.24728214181445035</v>
      </c>
      <c r="E131" s="33">
        <v>0.37507308496926667</v>
      </c>
      <c r="F131" s="33">
        <v>0.49962513730614472</v>
      </c>
      <c r="G131" s="33">
        <v>0.61086846667335559</v>
      </c>
      <c r="H131" s="33">
        <v>0.63388755457484358</v>
      </c>
      <c r="I131" s="33">
        <v>0.65312605264274304</v>
      </c>
      <c r="J131" s="33">
        <v>0.59309314786474476</v>
      </c>
      <c r="K131" s="33">
        <v>0.66624543539162939</v>
      </c>
      <c r="L131" s="33">
        <v>0.74000372781322676</v>
      </c>
      <c r="M131" s="33">
        <v>0.79971432217589267</v>
      </c>
      <c r="N131" s="33">
        <v>0.95986182255531383</v>
      </c>
      <c r="O131" s="33">
        <v>1.1145288076088806</v>
      </c>
      <c r="P131" s="33">
        <v>1.3780222577462791</v>
      </c>
      <c r="Q131" s="33">
        <v>1.6893987082523525</v>
      </c>
      <c r="R131" s="33">
        <v>1.9771935261848301</v>
      </c>
      <c r="S131" s="33">
        <v>2.3234947617150055</v>
      </c>
      <c r="T131" s="33">
        <v>2.7439700068528339</v>
      </c>
      <c r="U131" s="33">
        <v>3.2636750517392161</v>
      </c>
      <c r="V131" s="33">
        <v>4.267974290199076</v>
      </c>
      <c r="W131" s="33">
        <v>5.3758280826247349</v>
      </c>
      <c r="X131" s="33">
        <v>5.086321542053577</v>
      </c>
      <c r="Y131" s="33">
        <v>6.0017527019941532</v>
      </c>
      <c r="DA131" s="60" t="s">
        <v>1889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1.2625099070335695</v>
      </c>
      <c r="C133" s="154">
        <f t="shared" si="22"/>
        <v>1.3245854194189013</v>
      </c>
      <c r="D133" s="154">
        <f t="shared" si="22"/>
        <v>1.3798107239787645</v>
      </c>
      <c r="E133" s="154">
        <f t="shared" si="22"/>
        <v>1.4162998568351564</v>
      </c>
      <c r="F133" s="154">
        <f t="shared" si="22"/>
        <v>1.4507124300447434</v>
      </c>
      <c r="G133" s="154">
        <f t="shared" si="22"/>
        <v>1.4648007837109325</v>
      </c>
      <c r="H133" s="154">
        <f t="shared" si="22"/>
        <v>1.4411748064608887</v>
      </c>
      <c r="I133" s="154">
        <f t="shared" si="22"/>
        <v>1.4340913130266626</v>
      </c>
      <c r="J133" s="154">
        <f t="shared" si="22"/>
        <v>1.5032225694996151</v>
      </c>
      <c r="K133" s="154">
        <f t="shared" si="22"/>
        <v>1.5031796008694029</v>
      </c>
      <c r="L133" s="154">
        <f t="shared" si="22"/>
        <v>1.5833719352319127</v>
      </c>
      <c r="M133" s="154">
        <f t="shared" si="22"/>
        <v>1.6060293504962635</v>
      </c>
      <c r="N133" s="154">
        <f t="shared" si="22"/>
        <v>1.6617402644081865</v>
      </c>
      <c r="O133" s="154">
        <f t="shared" si="22"/>
        <v>1.7265478180157654</v>
      </c>
      <c r="P133" s="154">
        <f t="shared" si="22"/>
        <v>1.7614422856328618</v>
      </c>
      <c r="Q133" s="154">
        <f t="shared" si="22"/>
        <v>1.8604696573602468</v>
      </c>
      <c r="R133" s="154">
        <f t="shared" ref="R133:V133" si="23">IF(R115=0,"",R115/R97)</f>
        <v>1.9514009796672915</v>
      </c>
      <c r="S133" s="154">
        <f t="shared" si="23"/>
        <v>2.0121859738972159</v>
      </c>
      <c r="T133" s="154">
        <f t="shared" si="23"/>
        <v>2.0850444076185095</v>
      </c>
      <c r="U133" s="154">
        <f t="shared" si="23"/>
        <v>2.1234266631734466</v>
      </c>
      <c r="V133" s="154">
        <f t="shared" si="23"/>
        <v>2.2107012566482109</v>
      </c>
      <c r="W133" s="154">
        <f t="shared" ref="W133:Y133" si="24">IF(W115=0,"",W115/W97)</f>
        <v>2.374404200421488</v>
      </c>
      <c r="X133" s="154">
        <f t="shared" si="24"/>
        <v>2.5591241525561355</v>
      </c>
      <c r="Y133" s="154">
        <f t="shared" si="24"/>
        <v>2.6101787664707072</v>
      </c>
      <c r="DA133" s="129" t="s">
        <v>2041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1.4948204958112543</v>
      </c>
      <c r="C134" s="155">
        <f t="shared" si="25"/>
        <v>1.5437735539619502</v>
      </c>
      <c r="D134" s="155">
        <f t="shared" si="25"/>
        <v>1.6191280475176142</v>
      </c>
      <c r="E134" s="155">
        <f t="shared" si="25"/>
        <v>1.6823242287523257</v>
      </c>
      <c r="F134" s="155">
        <f t="shared" si="25"/>
        <v>1.7444587520630814</v>
      </c>
      <c r="G134" s="155">
        <f t="shared" si="25"/>
        <v>1.7897728634420946</v>
      </c>
      <c r="H134" s="155">
        <f t="shared" si="25"/>
        <v>1.8199346052623042</v>
      </c>
      <c r="I134" s="155">
        <f t="shared" si="25"/>
        <v>1.8499661789674453</v>
      </c>
      <c r="J134" s="155">
        <f t="shared" si="25"/>
        <v>1.8809647499805102</v>
      </c>
      <c r="K134" s="155">
        <f t="shared" si="25"/>
        <v>1.9359180769685709</v>
      </c>
      <c r="L134" s="155">
        <f t="shared" si="25"/>
        <v>2.0107362259950841</v>
      </c>
      <c r="M134" s="155">
        <f t="shared" si="25"/>
        <v>2.1087082190876045</v>
      </c>
      <c r="N134" s="155">
        <f t="shared" si="25"/>
        <v>2.220743695915639</v>
      </c>
      <c r="O134" s="155">
        <f t="shared" si="25"/>
        <v>2.3451862782761825</v>
      </c>
      <c r="P134" s="155">
        <f t="shared" si="25"/>
        <v>2.5017718065663246</v>
      </c>
      <c r="Q134" s="155">
        <f t="shared" si="25"/>
        <v>2.6438617923950396</v>
      </c>
      <c r="R134" s="155">
        <f t="shared" ref="R134:V134" si="26">IF(R116=0,"",R116/R98)</f>
        <v>2.7981425174181958</v>
      </c>
      <c r="S134" s="155">
        <f t="shared" si="26"/>
        <v>2.9459448550226917</v>
      </c>
      <c r="T134" s="155">
        <f t="shared" si="26"/>
        <v>3.0760752778539162</v>
      </c>
      <c r="U134" s="155">
        <f t="shared" si="26"/>
        <v>3.1799919367497336</v>
      </c>
      <c r="V134" s="155">
        <f t="shared" si="26"/>
        <v>3.262234410697169</v>
      </c>
      <c r="W134" s="155">
        <f t="shared" ref="W134:Y134" si="27">IF(W116=0,"",W116/W98)</f>
        <v>3.331709553413404</v>
      </c>
      <c r="X134" s="155">
        <f t="shared" si="27"/>
        <v>3.3974864248475809</v>
      </c>
      <c r="Y134" s="155">
        <f t="shared" si="27"/>
        <v>3.4427507581633834</v>
      </c>
      <c r="DA134" s="130" t="s">
        <v>2042</v>
      </c>
    </row>
    <row r="135" spans="1:105" ht="12" customHeight="1" x14ac:dyDescent="0.25">
      <c r="A135" s="97" t="s">
        <v>53</v>
      </c>
      <c r="B135" s="156">
        <f t="shared" ref="B135:Q135" si="28">IF(B117=0,"",B117/B99)</f>
        <v>1.4948204958112543</v>
      </c>
      <c r="C135" s="156">
        <f t="shared" si="28"/>
        <v>1.5437735539619502</v>
      </c>
      <c r="D135" s="156">
        <f t="shared" si="28"/>
        <v>1.6191280475176142</v>
      </c>
      <c r="E135" s="156">
        <f t="shared" si="28"/>
        <v>1.6823242287523257</v>
      </c>
      <c r="F135" s="156">
        <f t="shared" si="28"/>
        <v>1.7444587520630814</v>
      </c>
      <c r="G135" s="156">
        <f t="shared" si="28"/>
        <v>1.7897728634420946</v>
      </c>
      <c r="H135" s="156">
        <f t="shared" si="28"/>
        <v>1.8199346052623042</v>
      </c>
      <c r="I135" s="156">
        <f t="shared" si="28"/>
        <v>1.8499661789674453</v>
      </c>
      <c r="J135" s="156">
        <f t="shared" si="28"/>
        <v>1.8809647499805102</v>
      </c>
      <c r="K135" s="156">
        <f t="shared" si="28"/>
        <v>1.9359180769685709</v>
      </c>
      <c r="L135" s="156">
        <f t="shared" si="28"/>
        <v>2.0107362259950841</v>
      </c>
      <c r="M135" s="156">
        <f t="shared" si="28"/>
        <v>2.1087082190876045</v>
      </c>
      <c r="N135" s="156">
        <f t="shared" si="28"/>
        <v>2.220743695915639</v>
      </c>
      <c r="O135" s="156">
        <f t="shared" si="28"/>
        <v>2.3451862782761825</v>
      </c>
      <c r="P135" s="156">
        <f t="shared" si="28"/>
        <v>2.5017718065663246</v>
      </c>
      <c r="Q135" s="156">
        <f t="shared" si="28"/>
        <v>2.6438617923950396</v>
      </c>
      <c r="R135" s="156">
        <f t="shared" ref="R135:V135" si="29">IF(R117=0,"",R117/R99)</f>
        <v>2.7981425174181958</v>
      </c>
      <c r="S135" s="156">
        <f t="shared" si="29"/>
        <v>2.9459448550226917</v>
      </c>
      <c r="T135" s="156">
        <f t="shared" si="29"/>
        <v>3.0760752778539162</v>
      </c>
      <c r="U135" s="156">
        <f t="shared" si="29"/>
        <v>3.1799919367497336</v>
      </c>
      <c r="V135" s="156">
        <f t="shared" si="29"/>
        <v>3.262234410697169</v>
      </c>
      <c r="W135" s="156">
        <f t="shared" ref="W135:Y135" si="30">IF(W117=0,"",W117/W99)</f>
        <v>3.331709553413404</v>
      </c>
      <c r="X135" s="156">
        <f t="shared" si="30"/>
        <v>3.3974864248475809</v>
      </c>
      <c r="Y135" s="156">
        <f t="shared" si="30"/>
        <v>3.4427507581633834</v>
      </c>
      <c r="DA135" s="63" t="s">
        <v>2043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1.942953240255564</v>
      </c>
      <c r="C136" s="155">
        <f t="shared" si="31"/>
        <v>2.1066427418433022</v>
      </c>
      <c r="D136" s="155">
        <f t="shared" si="31"/>
        <v>2.304233234211658</v>
      </c>
      <c r="E136" s="155">
        <f t="shared" si="31"/>
        <v>2.4938226831195283</v>
      </c>
      <c r="F136" s="155">
        <f t="shared" si="31"/>
        <v>2.6531759531470622</v>
      </c>
      <c r="G136" s="155">
        <f t="shared" si="31"/>
        <v>2.7903909212816767</v>
      </c>
      <c r="H136" s="155">
        <f t="shared" si="31"/>
        <v>2.9115738453630788</v>
      </c>
      <c r="I136" s="155">
        <f t="shared" si="31"/>
        <v>2.9958545621453596</v>
      </c>
      <c r="J136" s="155">
        <f t="shared" si="31"/>
        <v>3.0650360937354653</v>
      </c>
      <c r="K136" s="155">
        <f t="shared" si="31"/>
        <v>3.1583937357228895</v>
      </c>
      <c r="L136" s="155">
        <f t="shared" si="31"/>
        <v>3.3025681030875376</v>
      </c>
      <c r="M136" s="155">
        <f t="shared" si="31"/>
        <v>3.4652874722022649</v>
      </c>
      <c r="N136" s="155">
        <f t="shared" si="31"/>
        <v>3.6710789828032535</v>
      </c>
      <c r="O136" s="155">
        <f t="shared" si="31"/>
        <v>3.8859749300049748</v>
      </c>
      <c r="P136" s="155">
        <f t="shared" si="31"/>
        <v>4.1048335123667696</v>
      </c>
      <c r="Q136" s="155">
        <f t="shared" si="31"/>
        <v>4.283772164367079</v>
      </c>
      <c r="R136" s="155">
        <f t="shared" ref="R136:V136" si="32">IF(R118=0,"",R118/R100)</f>
        <v>4.4110641098369747</v>
      </c>
      <c r="S136" s="155">
        <f t="shared" si="32"/>
        <v>4.4894930863519757</v>
      </c>
      <c r="T136" s="155">
        <f t="shared" si="32"/>
        <v>4.5479113871134311</v>
      </c>
      <c r="U136" s="155">
        <f t="shared" si="32"/>
        <v>4.5960564766568792</v>
      </c>
      <c r="V136" s="155">
        <f t="shared" si="32"/>
        <v>4.6311854242885229</v>
      </c>
      <c r="W136" s="155">
        <f t="shared" ref="W136:Y136" si="33">IF(W118=0,"",W118/W100)</f>
        <v>4.6632015957117705</v>
      </c>
      <c r="X136" s="155">
        <f t="shared" si="33"/>
        <v>4.6976950680891134</v>
      </c>
      <c r="Y136" s="155">
        <f t="shared" si="33"/>
        <v>4.7309017627025156</v>
      </c>
      <c r="DA136" s="130" t="s">
        <v>2044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1.942953240255564</v>
      </c>
      <c r="C137" s="156">
        <f t="shared" si="34"/>
        <v>2.1066427418433022</v>
      </c>
      <c r="D137" s="156">
        <f t="shared" si="34"/>
        <v>2.304233234211658</v>
      </c>
      <c r="E137" s="156">
        <f t="shared" si="34"/>
        <v>2.4938226831195283</v>
      </c>
      <c r="F137" s="156">
        <f t="shared" si="34"/>
        <v>2.6531759531470622</v>
      </c>
      <c r="G137" s="156">
        <f t="shared" si="34"/>
        <v>2.7903909212816767</v>
      </c>
      <c r="H137" s="156">
        <f t="shared" si="34"/>
        <v>2.9115738453630788</v>
      </c>
      <c r="I137" s="156">
        <f t="shared" si="34"/>
        <v>2.9958545621453596</v>
      </c>
      <c r="J137" s="156">
        <f t="shared" si="34"/>
        <v>3.0650360937354653</v>
      </c>
      <c r="K137" s="156">
        <f t="shared" si="34"/>
        <v>3.1583937357228895</v>
      </c>
      <c r="L137" s="156">
        <f t="shared" si="34"/>
        <v>3.3025681030875376</v>
      </c>
      <c r="M137" s="156">
        <f t="shared" si="34"/>
        <v>3.4652874722022649</v>
      </c>
      <c r="N137" s="156">
        <f t="shared" si="34"/>
        <v>3.6710789828032535</v>
      </c>
      <c r="O137" s="156">
        <f t="shared" si="34"/>
        <v>3.8859749300049748</v>
      </c>
      <c r="P137" s="156">
        <f t="shared" si="34"/>
        <v>4.1048335123667696</v>
      </c>
      <c r="Q137" s="156">
        <f t="shared" si="34"/>
        <v>4.283772164367079</v>
      </c>
      <c r="R137" s="156">
        <f t="shared" ref="R137:V137" si="35">IF(R119=0,"",R119/R101)</f>
        <v>4.4110641098369747</v>
      </c>
      <c r="S137" s="156">
        <f t="shared" si="35"/>
        <v>4.4894930863519757</v>
      </c>
      <c r="T137" s="156">
        <f t="shared" si="35"/>
        <v>4.5479113871134311</v>
      </c>
      <c r="U137" s="156">
        <f t="shared" si="35"/>
        <v>4.5960564766568792</v>
      </c>
      <c r="V137" s="156">
        <f t="shared" si="35"/>
        <v>4.6311854242885229</v>
      </c>
      <c r="W137" s="156">
        <f t="shared" ref="W137:Y137" si="36">IF(W119=0,"",W119/W101)</f>
        <v>4.6632015957117705</v>
      </c>
      <c r="X137" s="156">
        <f t="shared" si="36"/>
        <v>4.6976950680891134</v>
      </c>
      <c r="Y137" s="156">
        <f t="shared" si="36"/>
        <v>4.7309017627025156</v>
      </c>
      <c r="DA137" s="63" t="s">
        <v>2045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0.64516332670057941</v>
      </c>
      <c r="C138" s="155">
        <f t="shared" si="37"/>
        <v>0.65452237167926608</v>
      </c>
      <c r="D138" s="155">
        <f t="shared" si="37"/>
        <v>0.66039554384104082</v>
      </c>
      <c r="E138" s="155">
        <f t="shared" si="37"/>
        <v>0.66316130891861491</v>
      </c>
      <c r="F138" s="155">
        <f t="shared" si="37"/>
        <v>0.65988204674818984</v>
      </c>
      <c r="G138" s="155">
        <f t="shared" si="37"/>
        <v>0.66039889360299442</v>
      </c>
      <c r="H138" s="155">
        <f t="shared" si="37"/>
        <v>0.66217104403047833</v>
      </c>
      <c r="I138" s="155">
        <f t="shared" si="37"/>
        <v>0.66515490799837129</v>
      </c>
      <c r="J138" s="155">
        <f t="shared" si="37"/>
        <v>0.66898404328571504</v>
      </c>
      <c r="K138" s="155">
        <f t="shared" si="37"/>
        <v>0.67725104909433365</v>
      </c>
      <c r="L138" s="155">
        <f t="shared" si="37"/>
        <v>0.68239758258304095</v>
      </c>
      <c r="M138" s="155">
        <f t="shared" si="37"/>
        <v>0.6870895997230082</v>
      </c>
      <c r="N138" s="155">
        <f t="shared" si="37"/>
        <v>0.69132892114013555</v>
      </c>
      <c r="O138" s="155">
        <f t="shared" si="37"/>
        <v>0.69936156197695154</v>
      </c>
      <c r="P138" s="155">
        <f t="shared" si="37"/>
        <v>0.70964607255984691</v>
      </c>
      <c r="Q138" s="155">
        <f t="shared" si="37"/>
        <v>0.72055867140289209</v>
      </c>
      <c r="R138" s="155">
        <f t="shared" ref="R138:V138" si="38">IF(R120=0,"",R120/R102)</f>
        <v>0.72927174302618403</v>
      </c>
      <c r="S138" s="155">
        <f t="shared" si="38"/>
        <v>0.74112868720171554</v>
      </c>
      <c r="T138" s="155">
        <f t="shared" si="38"/>
        <v>0.75318015377972103</v>
      </c>
      <c r="U138" s="155">
        <f t="shared" si="38"/>
        <v>0.76279467834360504</v>
      </c>
      <c r="V138" s="155">
        <f t="shared" si="38"/>
        <v>0.77520775652485863</v>
      </c>
      <c r="W138" s="155">
        <f t="shared" ref="W138:Y138" si="39">IF(W120=0,"",W120/W102)</f>
        <v>0.78623341197297292</v>
      </c>
      <c r="X138" s="155">
        <f t="shared" si="39"/>
        <v>0.81153139629991033</v>
      </c>
      <c r="Y138" s="155">
        <f t="shared" si="39"/>
        <v>0.81578558473563334</v>
      </c>
      <c r="DA138" s="130" t="s">
        <v>2046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0.57722202818773249</v>
      </c>
      <c r="C139" s="156">
        <f t="shared" si="40"/>
        <v>0.58671903248962398</v>
      </c>
      <c r="D139" s="156">
        <f t="shared" si="40"/>
        <v>0.59432322635042578</v>
      </c>
      <c r="E139" s="156">
        <f t="shared" si="40"/>
        <v>0.59906572623584042</v>
      </c>
      <c r="F139" s="156">
        <f t="shared" si="40"/>
        <v>0.60285543538991859</v>
      </c>
      <c r="G139" s="156">
        <f t="shared" si="40"/>
        <v>0.60429282307501953</v>
      </c>
      <c r="H139" s="156">
        <f t="shared" si="40"/>
        <v>0.60509145849892665</v>
      </c>
      <c r="I139" s="156">
        <f t="shared" si="40"/>
        <v>0.6057353503244588</v>
      </c>
      <c r="J139" s="156">
        <f t="shared" si="40"/>
        <v>0.60660164213844903</v>
      </c>
      <c r="K139" s="156">
        <f t="shared" si="40"/>
        <v>0.60894326006171218</v>
      </c>
      <c r="L139" s="156">
        <f t="shared" si="40"/>
        <v>0.61308563602973298</v>
      </c>
      <c r="M139" s="156">
        <f t="shared" si="40"/>
        <v>0.62120054079019005</v>
      </c>
      <c r="N139" s="156">
        <f t="shared" si="40"/>
        <v>0.63138154586619433</v>
      </c>
      <c r="O139" s="156">
        <f t="shared" si="40"/>
        <v>0.64122684801183683</v>
      </c>
      <c r="P139" s="156">
        <f t="shared" si="40"/>
        <v>0.65541011971563945</v>
      </c>
      <c r="Q139" s="156">
        <f t="shared" si="40"/>
        <v>0.66804792973772997</v>
      </c>
      <c r="R139" s="156">
        <f t="shared" ref="R139:V139" si="41">IF(R121=0,"",R121/R103)</f>
        <v>0.68441896635976573</v>
      </c>
      <c r="S139" s="156">
        <f t="shared" si="41"/>
        <v>0.70216293884000813</v>
      </c>
      <c r="T139" s="156">
        <f t="shared" si="41"/>
        <v>0.72294593925647099</v>
      </c>
      <c r="U139" s="156">
        <f t="shared" si="41"/>
        <v>0.74510413794673902</v>
      </c>
      <c r="V139" s="156">
        <f t="shared" si="41"/>
        <v>0.76294892981221962</v>
      </c>
      <c r="W139" s="156">
        <f t="shared" ref="W139:Y139" si="42">IF(W121=0,"",W121/W103)</f>
        <v>0.77535351054871826</v>
      </c>
      <c r="X139" s="156">
        <f t="shared" si="42"/>
        <v>0.78538805762625175</v>
      </c>
      <c r="Y139" s="156">
        <f t="shared" si="42"/>
        <v>0.78972168522636932</v>
      </c>
      <c r="DA139" s="63" t="s">
        <v>2047</v>
      </c>
    </row>
    <row r="140" spans="1:105" ht="12" customHeight="1" x14ac:dyDescent="0.25">
      <c r="A140" s="97" t="s">
        <v>123</v>
      </c>
      <c r="B140" s="156" t="str">
        <f t="shared" ref="B140:Q140" si="43">IF(B122=0,"",B122/B104)</f>
        <v/>
      </c>
      <c r="C140" s="156" t="str">
        <f t="shared" si="43"/>
        <v/>
      </c>
      <c r="D140" s="156" t="str">
        <f t="shared" si="43"/>
        <v/>
      </c>
      <c r="E140" s="156" t="str">
        <f t="shared" si="43"/>
        <v/>
      </c>
      <c r="F140" s="156" t="str">
        <f t="shared" si="43"/>
        <v/>
      </c>
      <c r="G140" s="156" t="str">
        <f t="shared" si="43"/>
        <v/>
      </c>
      <c r="H140" s="156" t="str">
        <f t="shared" si="43"/>
        <v/>
      </c>
      <c r="I140" s="156" t="str">
        <f t="shared" si="43"/>
        <v/>
      </c>
      <c r="J140" s="156" t="str">
        <f t="shared" si="43"/>
        <v/>
      </c>
      <c r="K140" s="156">
        <f t="shared" si="43"/>
        <v>0.7986911205859043</v>
      </c>
      <c r="L140" s="156">
        <f t="shared" si="43"/>
        <v>0.79914639523250852</v>
      </c>
      <c r="M140" s="156">
        <f t="shared" si="43"/>
        <v>0.80886935355053213</v>
      </c>
      <c r="N140" s="156">
        <f t="shared" si="43"/>
        <v>0.81079104892454545</v>
      </c>
      <c r="O140" s="156">
        <f t="shared" si="43"/>
        <v>0.84316478991592381</v>
      </c>
      <c r="P140" s="156">
        <f t="shared" si="43"/>
        <v>0.86212058440926209</v>
      </c>
      <c r="Q140" s="156">
        <f t="shared" si="43"/>
        <v>0.85893997777798547</v>
      </c>
      <c r="R140" s="156">
        <f t="shared" ref="R140:V140" si="44">IF(R122=0,"",R122/R104)</f>
        <v>0.84613345967094844</v>
      </c>
      <c r="S140" s="156">
        <f t="shared" si="44"/>
        <v>0.84776501937836535</v>
      </c>
      <c r="T140" s="156">
        <f t="shared" si="44"/>
        <v>0.8692034814092211</v>
      </c>
      <c r="U140" s="156">
        <f t="shared" si="44"/>
        <v>0.87744848737879511</v>
      </c>
      <c r="V140" s="156">
        <f t="shared" si="44"/>
        <v>0.91912594715165608</v>
      </c>
      <c r="W140" s="156">
        <f t="shared" ref="W140:Y140" si="45">IF(W122=0,"",W122/W104)</f>
        <v>0.93313047353331546</v>
      </c>
      <c r="X140" s="156">
        <f t="shared" si="45"/>
        <v>0.91629192336235443</v>
      </c>
      <c r="Y140" s="156">
        <f t="shared" si="45"/>
        <v>0.90916446815042506</v>
      </c>
      <c r="DA140" s="63" t="s">
        <v>2048</v>
      </c>
    </row>
    <row r="141" spans="1:105" ht="12" customHeight="1" x14ac:dyDescent="0.25">
      <c r="A141" s="100" t="s">
        <v>50</v>
      </c>
      <c r="B141" s="157" t="str">
        <f t="shared" ref="B141:Q141" si="46">IF(B123=0,"",B123/B105)</f>
        <v/>
      </c>
      <c r="C141" s="157" t="str">
        <f t="shared" si="46"/>
        <v/>
      </c>
      <c r="D141" s="157" t="str">
        <f t="shared" si="46"/>
        <v/>
      </c>
      <c r="E141" s="157" t="str">
        <f t="shared" si="46"/>
        <v/>
      </c>
      <c r="F141" s="157" t="str">
        <f t="shared" si="46"/>
        <v/>
      </c>
      <c r="G141" s="157" t="str">
        <f t="shared" si="46"/>
        <v/>
      </c>
      <c r="H141" s="157" t="str">
        <f t="shared" si="46"/>
        <v/>
      </c>
      <c r="I141" s="157" t="str">
        <f t="shared" si="46"/>
        <v/>
      </c>
      <c r="J141" s="157" t="str">
        <f t="shared" si="46"/>
        <v/>
      </c>
      <c r="K141" s="157">
        <f t="shared" si="46"/>
        <v>0.6201927451892929</v>
      </c>
      <c r="L141" s="157">
        <f t="shared" si="46"/>
        <v>0.6224609457882665</v>
      </c>
      <c r="M141" s="157">
        <f t="shared" si="46"/>
        <v>0.62813531707081194</v>
      </c>
      <c r="N141" s="157">
        <f t="shared" si="46"/>
        <v>0.63229425552926821</v>
      </c>
      <c r="O141" s="157">
        <f t="shared" si="46"/>
        <v>0.64293566951016812</v>
      </c>
      <c r="P141" s="157">
        <f t="shared" si="46"/>
        <v>0.66181087226081436</v>
      </c>
      <c r="Q141" s="157">
        <f t="shared" si="46"/>
        <v>0.6738909033863586</v>
      </c>
      <c r="R141" s="157">
        <f t="shared" ref="R141:V141" si="47">IF(R123=0,"",R123/R105)</f>
        <v>0.69418981591240581</v>
      </c>
      <c r="S141" s="157">
        <f t="shared" si="47"/>
        <v>0.7087227385979219</v>
      </c>
      <c r="T141" s="157">
        <f t="shared" si="47"/>
        <v>0.72586001810794898</v>
      </c>
      <c r="U141" s="157">
        <f t="shared" si="47"/>
        <v>0.74130953782349673</v>
      </c>
      <c r="V141" s="157">
        <f t="shared" si="47"/>
        <v>0.7620196478683039</v>
      </c>
      <c r="W141" s="157">
        <f t="shared" ref="W141:Y141" si="48">IF(W123=0,"",W123/W105)</f>
        <v>0.77715779861706735</v>
      </c>
      <c r="X141" s="157">
        <f t="shared" si="48"/>
        <v>0.79155894602036181</v>
      </c>
      <c r="Y141" s="157">
        <f t="shared" si="48"/>
        <v>0.7935833914226833</v>
      </c>
      <c r="DA141" s="131" t="s">
        <v>2049</v>
      </c>
    </row>
    <row r="142" spans="1:105" ht="12" customHeight="1" x14ac:dyDescent="0.25">
      <c r="A142" s="103" t="s">
        <v>52</v>
      </c>
      <c r="B142" s="158" t="str">
        <f t="shared" ref="B142:Q142" si="49">IF(B124=0,"",B124/B106)</f>
        <v/>
      </c>
      <c r="C142" s="158" t="str">
        <f t="shared" si="49"/>
        <v/>
      </c>
      <c r="D142" s="158" t="str">
        <f t="shared" si="49"/>
        <v/>
      </c>
      <c r="E142" s="158" t="str">
        <f t="shared" si="49"/>
        <v/>
      </c>
      <c r="F142" s="158" t="str">
        <f t="shared" si="49"/>
        <v/>
      </c>
      <c r="G142" s="158" t="str">
        <f t="shared" si="49"/>
        <v/>
      </c>
      <c r="H142" s="158" t="str">
        <f t="shared" si="49"/>
        <v/>
      </c>
      <c r="I142" s="158" t="str">
        <f t="shared" si="49"/>
        <v/>
      </c>
      <c r="J142" s="158" t="str">
        <f t="shared" si="49"/>
        <v/>
      </c>
      <c r="K142" s="158">
        <f t="shared" si="49"/>
        <v>1</v>
      </c>
      <c r="L142" s="158">
        <f t="shared" si="49"/>
        <v>1</v>
      </c>
      <c r="M142" s="158">
        <f t="shared" si="49"/>
        <v>1</v>
      </c>
      <c r="N142" s="158">
        <f t="shared" si="49"/>
        <v>1</v>
      </c>
      <c r="O142" s="158">
        <f t="shared" si="49"/>
        <v>1</v>
      </c>
      <c r="P142" s="158">
        <f t="shared" si="49"/>
        <v>1</v>
      </c>
      <c r="Q142" s="158">
        <f t="shared" si="49"/>
        <v>1</v>
      </c>
      <c r="R142" s="158">
        <f t="shared" ref="R142:V142" si="50">IF(R124=0,"",R124/R106)</f>
        <v>1</v>
      </c>
      <c r="S142" s="158">
        <f t="shared" si="50"/>
        <v>1</v>
      </c>
      <c r="T142" s="158">
        <f t="shared" si="50"/>
        <v>1</v>
      </c>
      <c r="U142" s="158">
        <f t="shared" si="50"/>
        <v>1</v>
      </c>
      <c r="V142" s="158">
        <f t="shared" si="50"/>
        <v>1</v>
      </c>
      <c r="W142" s="158">
        <f t="shared" ref="W142:Y142" si="51">IF(W124=0,"",W124/W106)</f>
        <v>1</v>
      </c>
      <c r="X142" s="158">
        <f t="shared" si="51"/>
        <v>1</v>
      </c>
      <c r="Y142" s="158">
        <f t="shared" si="51"/>
        <v>1</v>
      </c>
      <c r="DA142" s="132" t="s">
        <v>2050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0.65118384724683143</v>
      </c>
      <c r="C143" s="157">
        <f t="shared" si="52"/>
        <v>0.65910514776319296</v>
      </c>
      <c r="D143" s="157">
        <f t="shared" si="52"/>
        <v>0.66542392788119742</v>
      </c>
      <c r="E143" s="157">
        <f t="shared" si="52"/>
        <v>0.66861065344074888</v>
      </c>
      <c r="F143" s="157">
        <f t="shared" si="52"/>
        <v>0.67071021443663192</v>
      </c>
      <c r="G143" s="157">
        <f t="shared" si="52"/>
        <v>0.67237023092044212</v>
      </c>
      <c r="H143" s="157">
        <f t="shared" si="52"/>
        <v>0.67379542043079865</v>
      </c>
      <c r="I143" s="157">
        <f t="shared" si="52"/>
        <v>0.67479702821044085</v>
      </c>
      <c r="J143" s="157">
        <f t="shared" si="52"/>
        <v>0.67579773665714493</v>
      </c>
      <c r="K143" s="157">
        <f t="shared" si="52"/>
        <v>0.67740331385261066</v>
      </c>
      <c r="L143" s="157">
        <f t="shared" si="52"/>
        <v>0.67967132377492767</v>
      </c>
      <c r="M143" s="157">
        <f t="shared" si="52"/>
        <v>0.6824024174799509</v>
      </c>
      <c r="N143" s="157">
        <f t="shared" si="52"/>
        <v>0.68611526011325985</v>
      </c>
      <c r="O143" s="157">
        <f t="shared" si="52"/>
        <v>0.69078395538095672</v>
      </c>
      <c r="P143" s="157">
        <f t="shared" si="52"/>
        <v>0.69785681659901377</v>
      </c>
      <c r="Q143" s="157">
        <f t="shared" si="52"/>
        <v>0.70527294165007315</v>
      </c>
      <c r="R143" s="157">
        <f t="shared" ref="R143:V143" si="53">IF(R125=0,"",R125/R107)</f>
        <v>0.71449662648282752</v>
      </c>
      <c r="S143" s="157">
        <f t="shared" si="53"/>
        <v>0.72420299415433831</v>
      </c>
      <c r="T143" s="157">
        <f t="shared" si="53"/>
        <v>0.73502351562286738</v>
      </c>
      <c r="U143" s="157">
        <f t="shared" si="53"/>
        <v>0.74551579525525802</v>
      </c>
      <c r="V143" s="157">
        <f t="shared" si="53"/>
        <v>0.75545151923454545</v>
      </c>
      <c r="W143" s="157">
        <f t="shared" ref="W143:Y143" si="54">IF(W125=0,"",W125/W107)</f>
        <v>0.76449880461539865</v>
      </c>
      <c r="X143" s="157">
        <f t="shared" si="54"/>
        <v>0.76868325665390913</v>
      </c>
      <c r="Y143" s="157">
        <f t="shared" si="54"/>
        <v>0.77806990893703021</v>
      </c>
      <c r="DA143" s="131" t="s">
        <v>2051</v>
      </c>
    </row>
    <row r="144" spans="1:105" ht="12" customHeight="1" x14ac:dyDescent="0.25">
      <c r="A144" s="107" t="s">
        <v>121</v>
      </c>
      <c r="B144" s="158">
        <f t="shared" ref="B144:Q144" si="55">IF(B126=0,"",B126/B108)</f>
        <v>0.81682830902649417</v>
      </c>
      <c r="C144" s="158">
        <f t="shared" si="55"/>
        <v>0.83182304438235466</v>
      </c>
      <c r="D144" s="158">
        <f t="shared" si="55"/>
        <v>0.82953777749692714</v>
      </c>
      <c r="E144" s="158">
        <f t="shared" si="55"/>
        <v>0.8280426653109112</v>
      </c>
      <c r="F144" s="158">
        <f t="shared" si="55"/>
        <v>0.83744372977699966</v>
      </c>
      <c r="G144" s="158">
        <f t="shared" si="55"/>
        <v>0.83470913173744432</v>
      </c>
      <c r="H144" s="158">
        <f t="shared" si="55"/>
        <v>0.83328698109280586</v>
      </c>
      <c r="I144" s="158">
        <f t="shared" si="55"/>
        <v>0.82654174085764298</v>
      </c>
      <c r="J144" s="158">
        <f t="shared" si="55"/>
        <v>0.84039721472082252</v>
      </c>
      <c r="K144" s="158">
        <f t="shared" si="55"/>
        <v>0.83782648746703425</v>
      </c>
      <c r="L144" s="158">
        <f t="shared" si="55"/>
        <v>0.83775045223338085</v>
      </c>
      <c r="M144" s="158">
        <f t="shared" si="55"/>
        <v>0.84383960254945023</v>
      </c>
      <c r="N144" s="158">
        <f t="shared" si="55"/>
        <v>0.84395613407565184</v>
      </c>
      <c r="O144" s="158">
        <f t="shared" si="55"/>
        <v>0.86902507655365147</v>
      </c>
      <c r="P144" s="158">
        <f t="shared" si="55"/>
        <v>0.88164259078642881</v>
      </c>
      <c r="Q144" s="158">
        <f t="shared" si="55"/>
        <v>0.87853970282343796</v>
      </c>
      <c r="R144" s="158">
        <f t="shared" ref="R144:V144" si="56">IF(R126=0,"",R126/R108)</f>
        <v>0.86209052970765887</v>
      </c>
      <c r="S144" s="158">
        <f t="shared" si="56"/>
        <v>0.86137349513236661</v>
      </c>
      <c r="T144" s="158">
        <f t="shared" si="56"/>
        <v>0.87569625795807715</v>
      </c>
      <c r="U144" s="158">
        <f t="shared" si="56"/>
        <v>0.8788752490213253</v>
      </c>
      <c r="V144" s="158">
        <f t="shared" si="56"/>
        <v>0.91475719581525594</v>
      </c>
      <c r="W144" s="158">
        <f t="shared" ref="W144:Y144" si="57">IF(W126=0,"",W126/W108)</f>
        <v>0.92823673259766681</v>
      </c>
      <c r="X144" s="158">
        <f t="shared" si="57"/>
        <v>0.91349099316322369</v>
      </c>
      <c r="Y144" s="158">
        <f t="shared" si="57"/>
        <v>0.90699604877264672</v>
      </c>
      <c r="DA144" s="132" t="s">
        <v>2052</v>
      </c>
    </row>
    <row r="145" spans="1:105" ht="12" customHeight="1" x14ac:dyDescent="0.25">
      <c r="A145" s="108" t="s">
        <v>53</v>
      </c>
      <c r="B145" s="156">
        <f t="shared" ref="B145:Q145" si="58">IF(B127=0,"",B127/B109)</f>
        <v>0.65118384724683143</v>
      </c>
      <c r="C145" s="156">
        <f t="shared" si="58"/>
        <v>0.66878807512444594</v>
      </c>
      <c r="D145" s="156">
        <f t="shared" si="58"/>
        <v>0.67043822446862789</v>
      </c>
      <c r="E145" s="156">
        <f t="shared" si="58"/>
        <v>0.67207833921707039</v>
      </c>
      <c r="F145" s="156">
        <f t="shared" si="58"/>
        <v>0.67236267608768174</v>
      </c>
      <c r="G145" s="156">
        <f t="shared" si="58"/>
        <v>0.67273054790439191</v>
      </c>
      <c r="H145" s="156">
        <f t="shared" si="58"/>
        <v>0.67375972129403106</v>
      </c>
      <c r="I145" s="156">
        <f t="shared" si="58"/>
        <v>0.67593646112778405</v>
      </c>
      <c r="J145" s="156">
        <f t="shared" si="58"/>
        <v>0.67772511150814985</v>
      </c>
      <c r="K145" s="156">
        <f t="shared" si="58"/>
        <v>0.68047994373368625</v>
      </c>
      <c r="L145" s="156">
        <f t="shared" si="58"/>
        <v>0.68163361800717115</v>
      </c>
      <c r="M145" s="156">
        <f t="shared" si="58"/>
        <v>0.68328372996301445</v>
      </c>
      <c r="N145" s="156">
        <f t="shared" si="58"/>
        <v>0.6846772417212692</v>
      </c>
      <c r="O145" s="156">
        <f t="shared" si="58"/>
        <v>0.68986214821908287</v>
      </c>
      <c r="P145" s="156">
        <f t="shared" si="58"/>
        <v>0.699832597743276</v>
      </c>
      <c r="Q145" s="156">
        <f t="shared" si="58"/>
        <v>0.71079434515362849</v>
      </c>
      <c r="R145" s="156">
        <f t="shared" ref="R145:V145" si="59">IF(R127=0,"",R127/R109)</f>
        <v>0.72060633554778775</v>
      </c>
      <c r="S145" s="156">
        <f t="shared" si="59"/>
        <v>0.7309101483000453</v>
      </c>
      <c r="T145" s="156">
        <f t="shared" si="59"/>
        <v>0.73750265664199599</v>
      </c>
      <c r="U145" s="156">
        <f t="shared" si="59"/>
        <v>0.74383152555812782</v>
      </c>
      <c r="V145" s="156">
        <f t="shared" si="59"/>
        <v>0.75139487125245319</v>
      </c>
      <c r="W145" s="156">
        <f t="shared" ref="W145:Y145" si="60">IF(W127=0,"",W127/W109)</f>
        <v>0.76302835838409022</v>
      </c>
      <c r="X145" s="156">
        <f t="shared" si="60"/>
        <v>0.78404525217499854</v>
      </c>
      <c r="Y145" s="156">
        <f t="shared" si="60"/>
        <v>0.7885847302307335</v>
      </c>
      <c r="DA145" s="63" t="s">
        <v>2053</v>
      </c>
    </row>
    <row r="146" spans="1:105" ht="12" customHeight="1" x14ac:dyDescent="0.25">
      <c r="A146" s="108" t="s">
        <v>52</v>
      </c>
      <c r="B146" s="156">
        <f t="shared" ref="B146:Q146" si="61">IF(B128=0,"",B128/B110)</f>
        <v>1</v>
      </c>
      <c r="C146" s="156">
        <f t="shared" si="61"/>
        <v>1</v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:Y146" si="63">IF(W128=0,"",W128/W110)</f>
        <v>1</v>
      </c>
      <c r="X146" s="156">
        <f t="shared" si="63"/>
        <v>1</v>
      </c>
      <c r="Y146" s="156">
        <f t="shared" si="63"/>
        <v>1</v>
      </c>
      <c r="DA146" s="63" t="s">
        <v>2054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0.74679835890090196</v>
      </c>
      <c r="C147" s="155">
        <f t="shared" si="64"/>
        <v>0.7513555379775122</v>
      </c>
      <c r="D147" s="155">
        <f t="shared" si="64"/>
        <v>0.75433427859987667</v>
      </c>
      <c r="E147" s="155">
        <f t="shared" si="64"/>
        <v>0.75626047040937217</v>
      </c>
      <c r="F147" s="155">
        <f t="shared" si="64"/>
        <v>0.75760216009248682</v>
      </c>
      <c r="G147" s="155">
        <f t="shared" si="64"/>
        <v>0.75899806213234466</v>
      </c>
      <c r="H147" s="155">
        <f t="shared" si="64"/>
        <v>0.75889386648410007</v>
      </c>
      <c r="I147" s="155">
        <f t="shared" si="64"/>
        <v>0.75890348505331373</v>
      </c>
      <c r="J147" s="155">
        <f t="shared" si="64"/>
        <v>0.75935066726433464</v>
      </c>
      <c r="K147" s="155">
        <f t="shared" si="64"/>
        <v>0.7594298201513352</v>
      </c>
      <c r="L147" s="155">
        <f t="shared" si="64"/>
        <v>0.76140471505220497</v>
      </c>
      <c r="M147" s="155">
        <f t="shared" si="64"/>
        <v>0.76227828999578939</v>
      </c>
      <c r="N147" s="155">
        <f t="shared" si="64"/>
        <v>0.7647926450488638</v>
      </c>
      <c r="O147" s="155">
        <f t="shared" si="64"/>
        <v>0.76757984386304856</v>
      </c>
      <c r="P147" s="155">
        <f t="shared" si="64"/>
        <v>0.7695871599859353</v>
      </c>
      <c r="Q147" s="155">
        <f t="shared" si="64"/>
        <v>0.77518055880733105</v>
      </c>
      <c r="R147" s="155">
        <f t="shared" ref="R147:V147" si="65">IF(R129=0,"",R129/R111)</f>
        <v>0.77988292987895891</v>
      </c>
      <c r="S147" s="155">
        <f t="shared" si="65"/>
        <v>0.78855835021200305</v>
      </c>
      <c r="T147" s="155">
        <f t="shared" si="65"/>
        <v>0.79962204361297939</v>
      </c>
      <c r="U147" s="155">
        <f t="shared" si="65"/>
        <v>0.81070627299274489</v>
      </c>
      <c r="V147" s="155">
        <f t="shared" si="65"/>
        <v>0.8264885210155799</v>
      </c>
      <c r="W147" s="155">
        <f t="shared" ref="W147:Y147" si="66">IF(W129=0,"",W129/W111)</f>
        <v>0.83964297366167584</v>
      </c>
      <c r="X147" s="155">
        <f t="shared" si="66"/>
        <v>0.84366803383295363</v>
      </c>
      <c r="Y147" s="155">
        <f t="shared" si="66"/>
        <v>0.85280066953893807</v>
      </c>
      <c r="DA147" s="130" t="s">
        <v>2055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0.60434719062744324</v>
      </c>
      <c r="C148" s="156">
        <f t="shared" si="67"/>
        <v>0.60726455806786728</v>
      </c>
      <c r="D148" s="156">
        <f t="shared" si="67"/>
        <v>0.60917710015967574</v>
      </c>
      <c r="E148" s="156">
        <f t="shared" si="67"/>
        <v>0.60990930724765391</v>
      </c>
      <c r="F148" s="156">
        <f t="shared" si="67"/>
        <v>0.61038899933851287</v>
      </c>
      <c r="G148" s="156">
        <f t="shared" si="67"/>
        <v>0.61066810681271699</v>
      </c>
      <c r="H148" s="156">
        <f t="shared" si="67"/>
        <v>0.61088136484384814</v>
      </c>
      <c r="I148" s="156">
        <f t="shared" si="67"/>
        <v>0.61101529371935559</v>
      </c>
      <c r="J148" s="156">
        <f t="shared" si="67"/>
        <v>0.611119493379918</v>
      </c>
      <c r="K148" s="156">
        <f t="shared" si="67"/>
        <v>0.61127723068633599</v>
      </c>
      <c r="L148" s="156">
        <f t="shared" si="67"/>
        <v>0.61143038155926033</v>
      </c>
      <c r="M148" s="156">
        <f t="shared" si="67"/>
        <v>0.61156587394291406</v>
      </c>
      <c r="N148" s="156">
        <f t="shared" si="67"/>
        <v>0.61167268413267584</v>
      </c>
      <c r="O148" s="156">
        <f t="shared" si="67"/>
        <v>0.61174670808899789</v>
      </c>
      <c r="P148" s="156">
        <f t="shared" si="67"/>
        <v>0.6118314674526355</v>
      </c>
      <c r="Q148" s="156">
        <f t="shared" si="67"/>
        <v>0.61196158914325316</v>
      </c>
      <c r="R148" s="156">
        <f t="shared" ref="R148:V148" si="68">IF(R130=0,"",R130/R112)</f>
        <v>0.61231365330746712</v>
      </c>
      <c r="S148" s="156">
        <f t="shared" si="68"/>
        <v>0.61289596837396798</v>
      </c>
      <c r="T148" s="156">
        <f t="shared" si="68"/>
        <v>0.61368184666576187</v>
      </c>
      <c r="U148" s="156">
        <f t="shared" si="68"/>
        <v>0.61474389886346947</v>
      </c>
      <c r="V148" s="156">
        <f t="shared" si="68"/>
        <v>0.61587366730688775</v>
      </c>
      <c r="W148" s="156">
        <f t="shared" ref="W148:Y148" si="69">IF(W130=0,"",W130/W112)</f>
        <v>0.61700439562277598</v>
      </c>
      <c r="X148" s="156">
        <f t="shared" si="69"/>
        <v>0.618050692330813</v>
      </c>
      <c r="Y148" s="156">
        <f t="shared" si="69"/>
        <v>0.61855192284578109</v>
      </c>
      <c r="DA148" s="63" t="s">
        <v>2056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0.75367088097410984</v>
      </c>
      <c r="C149" s="159">
        <f t="shared" si="70"/>
        <v>0.75892149020947886</v>
      </c>
      <c r="D149" s="159">
        <f t="shared" si="70"/>
        <v>0.76320959068037031</v>
      </c>
      <c r="E149" s="159">
        <f t="shared" si="70"/>
        <v>0.76563212218284959</v>
      </c>
      <c r="F149" s="159">
        <f t="shared" si="70"/>
        <v>0.76742447802147029</v>
      </c>
      <c r="G149" s="159">
        <f t="shared" si="70"/>
        <v>0.76870433819666117</v>
      </c>
      <c r="H149" s="159">
        <f t="shared" si="70"/>
        <v>0.7697744217066631</v>
      </c>
      <c r="I149" s="159">
        <f t="shared" si="70"/>
        <v>0.77065527832159786</v>
      </c>
      <c r="J149" s="159">
        <f t="shared" si="70"/>
        <v>0.77165247185869235</v>
      </c>
      <c r="K149" s="159">
        <f t="shared" si="70"/>
        <v>0.77341631030231905</v>
      </c>
      <c r="L149" s="159">
        <f t="shared" si="70"/>
        <v>0.77556476540979946</v>
      </c>
      <c r="M149" s="159">
        <f t="shared" si="70"/>
        <v>0.77793163667633713</v>
      </c>
      <c r="N149" s="159">
        <f t="shared" si="70"/>
        <v>0.78046583884850596</v>
      </c>
      <c r="O149" s="159">
        <f t="shared" si="70"/>
        <v>0.78326852713624551</v>
      </c>
      <c r="P149" s="159">
        <f t="shared" si="70"/>
        <v>0.78730044364905105</v>
      </c>
      <c r="Q149" s="159">
        <f t="shared" si="70"/>
        <v>0.79191105252008298</v>
      </c>
      <c r="R149" s="159">
        <f t="shared" ref="R149:V149" si="71">IF(R131=0,"",R131/R113)</f>
        <v>0.79879050518652139</v>
      </c>
      <c r="S149" s="159">
        <f t="shared" si="71"/>
        <v>0.80803059043738845</v>
      </c>
      <c r="T149" s="159">
        <f t="shared" si="71"/>
        <v>0.81969647319696748</v>
      </c>
      <c r="U149" s="159">
        <f t="shared" si="71"/>
        <v>0.8330068707738737</v>
      </c>
      <c r="V149" s="159">
        <f t="shared" si="71"/>
        <v>0.8471407677130296</v>
      </c>
      <c r="W149" s="159">
        <f t="shared" ref="W149:Y149" si="72">IF(W131=0,"",W131/W113)</f>
        <v>0.86112016047058715</v>
      </c>
      <c r="X149" s="159">
        <f t="shared" si="72"/>
        <v>0.87355824525948</v>
      </c>
      <c r="Y149" s="159">
        <f t="shared" si="72"/>
        <v>0.88156306917353566</v>
      </c>
      <c r="DA149" s="60" t="s">
        <v>2057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0.23887737405388026</v>
      </c>
      <c r="C151" s="117">
        <f t="shared" si="73"/>
        <v>0.34253459872803871</v>
      </c>
      <c r="D151" s="117">
        <f t="shared" si="73"/>
        <v>0.60054387982892377</v>
      </c>
      <c r="E151" s="117">
        <f t="shared" si="73"/>
        <v>1.028732041905553</v>
      </c>
      <c r="F151" s="117">
        <f t="shared" si="73"/>
        <v>2.247539785567251</v>
      </c>
      <c r="G151" s="117">
        <f t="shared" si="73"/>
        <v>2.8983671662269761</v>
      </c>
      <c r="H151" s="117">
        <f t="shared" si="73"/>
        <v>3.2002917436434681</v>
      </c>
      <c r="I151" s="117">
        <f t="shared" si="73"/>
        <v>3.2119778691371272</v>
      </c>
      <c r="J151" s="117">
        <f t="shared" si="73"/>
        <v>2.9044718517704813</v>
      </c>
      <c r="K151" s="117">
        <f t="shared" si="73"/>
        <v>3.1547692675763375</v>
      </c>
      <c r="L151" s="117">
        <f t="shared" si="73"/>
        <v>3.19223860415579</v>
      </c>
      <c r="M151" s="117">
        <f t="shared" si="73"/>
        <v>3.6022464760051336</v>
      </c>
      <c r="N151" s="117">
        <f t="shared" si="73"/>
        <v>3.9605733817829316</v>
      </c>
      <c r="O151" s="117">
        <f t="shared" si="73"/>
        <v>4.417879677058318</v>
      </c>
      <c r="P151" s="117">
        <f t="shared" si="73"/>
        <v>5.8191906323823215</v>
      </c>
      <c r="Q151" s="117">
        <f t="shared" si="73"/>
        <v>5.9519626734293158</v>
      </c>
      <c r="R151" s="117">
        <f t="shared" ref="R151:V151" si="74">R152+R154+R156+R165</f>
        <v>7.3400667388646994</v>
      </c>
      <c r="S151" s="117">
        <f t="shared" si="74"/>
        <v>7.7603765959901922</v>
      </c>
      <c r="T151" s="117">
        <f t="shared" si="74"/>
        <v>8.3645942451513591</v>
      </c>
      <c r="U151" s="117">
        <f t="shared" si="74"/>
        <v>10.026464755308012</v>
      </c>
      <c r="V151" s="117">
        <f t="shared" si="74"/>
        <v>11.066753764362899</v>
      </c>
      <c r="W151" s="117">
        <f t="shared" ref="W151:Y151" si="75">W152+W154+W156+W165</f>
        <v>13.106763734409927</v>
      </c>
      <c r="X151" s="117">
        <f t="shared" si="75"/>
        <v>17.95334332802533</v>
      </c>
      <c r="Y151" s="117">
        <f t="shared" si="75"/>
        <v>19.660502322137326</v>
      </c>
      <c r="DA151" s="129" t="s">
        <v>2209</v>
      </c>
    </row>
    <row r="152" spans="1:105" ht="12" customHeight="1" x14ac:dyDescent="0.25">
      <c r="A152" s="121" t="s">
        <v>57</v>
      </c>
      <c r="B152" s="122">
        <f t="shared" ref="B152:Y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X152" s="122">
        <f t="shared" si="76"/>
        <v>0</v>
      </c>
      <c r="Y152" s="122">
        <f t="shared" si="76"/>
        <v>0</v>
      </c>
      <c r="DA152" s="130" t="s">
        <v>2210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X153" s="98">
        <v>0</v>
      </c>
      <c r="Y153" s="98">
        <v>0</v>
      </c>
      <c r="DA153" s="63" t="s">
        <v>2211</v>
      </c>
    </row>
    <row r="154" spans="1:105" ht="12" customHeight="1" x14ac:dyDescent="0.25">
      <c r="A154" s="121" t="s">
        <v>92</v>
      </c>
      <c r="B154" s="122">
        <f t="shared" ref="B154:Y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X154" s="122">
        <f t="shared" si="77"/>
        <v>0</v>
      </c>
      <c r="Y154" s="122">
        <f t="shared" si="77"/>
        <v>0</v>
      </c>
      <c r="DA154" s="130" t="s">
        <v>2212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2213</v>
      </c>
    </row>
    <row r="156" spans="1:105" ht="12" customHeight="1" x14ac:dyDescent="0.25">
      <c r="A156" s="121" t="s">
        <v>55</v>
      </c>
      <c r="B156" s="122">
        <v>0.22028412076997922</v>
      </c>
      <c r="C156" s="122">
        <v>0.31387861864823313</v>
      </c>
      <c r="D156" s="122">
        <v>0.54820726551916399</v>
      </c>
      <c r="E156" s="122">
        <v>0.9458563258523417</v>
      </c>
      <c r="F156" s="122">
        <v>2.1327805734842706</v>
      </c>
      <c r="G156" s="122">
        <v>2.7609870993944376</v>
      </c>
      <c r="H156" s="122">
        <v>3.0403679872211677</v>
      </c>
      <c r="I156" s="122">
        <v>3.0340602040005704</v>
      </c>
      <c r="J156" s="122">
        <v>2.735955516500705</v>
      </c>
      <c r="K156" s="122">
        <v>2.9399209327646472</v>
      </c>
      <c r="L156" s="122">
        <v>2.9542395291891399</v>
      </c>
      <c r="M156" s="122">
        <v>3.3201723917622616</v>
      </c>
      <c r="N156" s="122">
        <v>3.627996475836909</v>
      </c>
      <c r="O156" s="122">
        <v>4.0394206380214079</v>
      </c>
      <c r="P156" s="122">
        <v>5.2999826641111838</v>
      </c>
      <c r="Q156" s="122">
        <v>5.3742585688161997</v>
      </c>
      <c r="R156" s="122">
        <v>6.6022146609620638</v>
      </c>
      <c r="S156" s="122">
        <v>6.9182786240494503</v>
      </c>
      <c r="T156" s="122">
        <v>7.4098043914947018</v>
      </c>
      <c r="U156" s="122">
        <v>8.8485503984136358</v>
      </c>
      <c r="V156" s="122">
        <v>9.7616167862044492</v>
      </c>
      <c r="W156" s="122">
        <v>11.515763789964415</v>
      </c>
      <c r="X156" s="122">
        <v>15.915456658447981</v>
      </c>
      <c r="Y156" s="122">
        <v>17.452069854140394</v>
      </c>
      <c r="DA156" s="130" t="s">
        <v>2214</v>
      </c>
    </row>
    <row r="157" spans="1:105" ht="12" customHeight="1" x14ac:dyDescent="0.25">
      <c r="A157" s="97" t="s">
        <v>124</v>
      </c>
      <c r="B157" s="98">
        <v>0.22028412076997922</v>
      </c>
      <c r="C157" s="98">
        <v>0.31387861864823313</v>
      </c>
      <c r="D157" s="98">
        <v>0.54820726551916399</v>
      </c>
      <c r="E157" s="98">
        <v>0.9458563258523417</v>
      </c>
      <c r="F157" s="98">
        <v>2.1327805734842706</v>
      </c>
      <c r="G157" s="98">
        <v>2.7609870993944376</v>
      </c>
      <c r="H157" s="98">
        <v>3.0403679872211677</v>
      </c>
      <c r="I157" s="98">
        <v>3.0340602040005704</v>
      </c>
      <c r="J157" s="98">
        <v>2.735955516500705</v>
      </c>
      <c r="K157" s="98">
        <v>2.9396990982921509</v>
      </c>
      <c r="L157" s="98">
        <v>2.9537993619498164</v>
      </c>
      <c r="M157" s="98">
        <v>3.3193454304428536</v>
      </c>
      <c r="N157" s="98">
        <v>3.6269506465588948</v>
      </c>
      <c r="O157" s="98">
        <v>4.0382267841607336</v>
      </c>
      <c r="P157" s="98">
        <v>5.2981477067789475</v>
      </c>
      <c r="Q157" s="98">
        <v>5.3719757922311393</v>
      </c>
      <c r="R157" s="98">
        <v>6.5984215436201215</v>
      </c>
      <c r="S157" s="98">
        <v>6.9138460433696709</v>
      </c>
      <c r="T157" s="98">
        <v>7.4056619508939843</v>
      </c>
      <c r="U157" s="98">
        <v>8.8437753460444508</v>
      </c>
      <c r="V157" s="98">
        <v>9.7574082091062113</v>
      </c>
      <c r="W157" s="98">
        <v>11.510840510366494</v>
      </c>
      <c r="X157" s="98">
        <v>15.894344308084593</v>
      </c>
      <c r="Y157" s="98">
        <v>17.426370464924577</v>
      </c>
      <c r="DA157" s="63" t="s">
        <v>2215</v>
      </c>
    </row>
    <row r="158" spans="1:105" ht="12" customHeight="1" x14ac:dyDescent="0.25">
      <c r="A158" s="97" t="s">
        <v>123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2.2183447249624375E-4</v>
      </c>
      <c r="L158" s="98">
        <v>4.4016723932366753E-4</v>
      </c>
      <c r="M158" s="98">
        <v>8.2696131940808426E-4</v>
      </c>
      <c r="N158" s="98">
        <v>1.0458292780140023E-3</v>
      </c>
      <c r="O158" s="98">
        <v>1.1938538606745962E-3</v>
      </c>
      <c r="P158" s="98">
        <v>1.8349573322364152E-3</v>
      </c>
      <c r="Q158" s="98">
        <v>2.2827765850606E-3</v>
      </c>
      <c r="R158" s="98">
        <v>3.7931173419425319E-3</v>
      </c>
      <c r="S158" s="98">
        <v>4.432580679779116E-3</v>
      </c>
      <c r="T158" s="98">
        <v>4.1424406007174478E-3</v>
      </c>
      <c r="U158" s="98">
        <v>4.775052369185297E-3</v>
      </c>
      <c r="V158" s="98">
        <v>4.2085770982382949E-3</v>
      </c>
      <c r="W158" s="98">
        <v>4.9232795979219602E-3</v>
      </c>
      <c r="X158" s="98">
        <v>2.1112350363388054E-2</v>
      </c>
      <c r="Y158" s="98">
        <v>2.5699389215816461E-2</v>
      </c>
      <c r="DA158" s="63" t="s">
        <v>2216</v>
      </c>
    </row>
    <row r="159" spans="1:105" ht="12" customHeight="1" x14ac:dyDescent="0.25">
      <c r="A159" s="100" t="s">
        <v>50</v>
      </c>
      <c r="B159" s="101">
        <v>0</v>
      </c>
      <c r="C159" s="101">
        <v>0</v>
      </c>
      <c r="D159" s="101">
        <v>0</v>
      </c>
      <c r="E159" s="101">
        <v>0</v>
      </c>
      <c r="F159" s="101">
        <v>0</v>
      </c>
      <c r="G159" s="101">
        <v>0</v>
      </c>
      <c r="H159" s="101">
        <v>0</v>
      </c>
      <c r="I159" s="101">
        <v>0</v>
      </c>
      <c r="J159" s="101">
        <v>0</v>
      </c>
      <c r="K159" s="101">
        <v>2.2183447249624375E-4</v>
      </c>
      <c r="L159" s="101">
        <v>4.4016723932366753E-4</v>
      </c>
      <c r="M159" s="101">
        <v>8.2696131940808426E-4</v>
      </c>
      <c r="N159" s="101">
        <v>1.0458292780140023E-3</v>
      </c>
      <c r="O159" s="101">
        <v>1.1938538606745962E-3</v>
      </c>
      <c r="P159" s="101">
        <v>1.8349573322364152E-3</v>
      </c>
      <c r="Q159" s="101">
        <v>2.2827765850606E-3</v>
      </c>
      <c r="R159" s="101">
        <v>3.7931173419425319E-3</v>
      </c>
      <c r="S159" s="101">
        <v>4.432580679779116E-3</v>
      </c>
      <c r="T159" s="101">
        <v>4.1424406007174478E-3</v>
      </c>
      <c r="U159" s="101">
        <v>4.775052369185297E-3</v>
      </c>
      <c r="V159" s="101">
        <v>4.2085770982382949E-3</v>
      </c>
      <c r="W159" s="101">
        <v>4.9232795979219602E-3</v>
      </c>
      <c r="X159" s="101">
        <v>2.1112350363388054E-2</v>
      </c>
      <c r="Y159" s="101">
        <v>2.5699389215816461E-2</v>
      </c>
      <c r="DA159" s="131" t="s">
        <v>2217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X160" s="104">
        <v>0</v>
      </c>
      <c r="Y160" s="104">
        <v>0</v>
      </c>
      <c r="DA160" s="132" t="s">
        <v>2218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X161" s="101">
        <v>0</v>
      </c>
      <c r="Y161" s="101">
        <v>0</v>
      </c>
      <c r="DA161" s="131" t="s">
        <v>2219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X162" s="104">
        <v>0</v>
      </c>
      <c r="Y162" s="104">
        <v>0</v>
      </c>
      <c r="DA162" s="132" t="s">
        <v>2220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2221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X164" s="98">
        <v>0</v>
      </c>
      <c r="Y164" s="98">
        <v>0</v>
      </c>
      <c r="DA164" s="63" t="s">
        <v>2222</v>
      </c>
    </row>
    <row r="165" spans="1:105" ht="12" customHeight="1" x14ac:dyDescent="0.25">
      <c r="A165" s="121" t="s">
        <v>54</v>
      </c>
      <c r="B165" s="122">
        <v>1.8593253283901039E-2</v>
      </c>
      <c r="C165" s="122">
        <v>2.8655980079805549E-2</v>
      </c>
      <c r="D165" s="122">
        <v>5.2336614309759832E-2</v>
      </c>
      <c r="E165" s="122">
        <v>8.2875716053211229E-2</v>
      </c>
      <c r="F165" s="122">
        <v>0.11475921208298033</v>
      </c>
      <c r="G165" s="122">
        <v>0.13738006683253826</v>
      </c>
      <c r="H165" s="122">
        <v>0.15992375642230031</v>
      </c>
      <c r="I165" s="122">
        <v>0.17791766513655677</v>
      </c>
      <c r="J165" s="122">
        <v>0.16851633526977633</v>
      </c>
      <c r="K165" s="122">
        <v>0.21484833481169024</v>
      </c>
      <c r="L165" s="122">
        <v>0.23799907496664985</v>
      </c>
      <c r="M165" s="122">
        <v>0.28207408424287211</v>
      </c>
      <c r="N165" s="122">
        <v>0.33257690594602268</v>
      </c>
      <c r="O165" s="122">
        <v>0.37845903903691014</v>
      </c>
      <c r="P165" s="122">
        <v>0.51920796827113735</v>
      </c>
      <c r="Q165" s="122">
        <v>0.57770410461311594</v>
      </c>
      <c r="R165" s="122">
        <v>0.73785207790263607</v>
      </c>
      <c r="S165" s="122">
        <v>0.84209797194074187</v>
      </c>
      <c r="T165" s="122">
        <v>0.95478985365665636</v>
      </c>
      <c r="U165" s="122">
        <v>1.1779143568943771</v>
      </c>
      <c r="V165" s="122">
        <v>1.3051369781584496</v>
      </c>
      <c r="W165" s="122">
        <v>1.5909999444455116</v>
      </c>
      <c r="X165" s="122">
        <v>2.037886669577349</v>
      </c>
      <c r="Y165" s="122">
        <v>2.2084324679969316</v>
      </c>
      <c r="DA165" s="130" t="s">
        <v>2223</v>
      </c>
    </row>
    <row r="166" spans="1:105" ht="12" customHeight="1" x14ac:dyDescent="0.25">
      <c r="A166" s="97" t="s">
        <v>50</v>
      </c>
      <c r="B166" s="98">
        <v>1.8593253283901039E-2</v>
      </c>
      <c r="C166" s="98">
        <v>2.8655980079805549E-2</v>
      </c>
      <c r="D166" s="98">
        <v>5.2336614309759832E-2</v>
      </c>
      <c r="E166" s="98">
        <v>8.2875716053211229E-2</v>
      </c>
      <c r="F166" s="98">
        <v>0.11475921208298033</v>
      </c>
      <c r="G166" s="98">
        <v>0.13738006683253826</v>
      </c>
      <c r="H166" s="98">
        <v>0.15992375642230031</v>
      </c>
      <c r="I166" s="98">
        <v>0.17791766513655677</v>
      </c>
      <c r="J166" s="98">
        <v>0.16851633526977633</v>
      </c>
      <c r="K166" s="98">
        <v>0.21484833481169024</v>
      </c>
      <c r="L166" s="98">
        <v>0.23799907496664985</v>
      </c>
      <c r="M166" s="98">
        <v>0.28207408424287211</v>
      </c>
      <c r="N166" s="98">
        <v>0.33257690594602268</v>
      </c>
      <c r="O166" s="98">
        <v>0.37845903903691014</v>
      </c>
      <c r="P166" s="98">
        <v>0.51920796827113735</v>
      </c>
      <c r="Q166" s="98">
        <v>0.57770410461311594</v>
      </c>
      <c r="R166" s="98">
        <v>0.73785207790263607</v>
      </c>
      <c r="S166" s="98">
        <v>0.84209797194074187</v>
      </c>
      <c r="T166" s="98">
        <v>0.95478985365665636</v>
      </c>
      <c r="U166" s="98">
        <v>1.1779143568943771</v>
      </c>
      <c r="V166" s="98">
        <v>1.3051369781584496</v>
      </c>
      <c r="W166" s="98">
        <v>1.5909999444455116</v>
      </c>
      <c r="X166" s="98">
        <v>2.037886669577349</v>
      </c>
      <c r="Y166" s="98">
        <v>2.2084324679969316</v>
      </c>
      <c r="DA166" s="63" t="s">
        <v>2224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X167" s="33">
        <v>0</v>
      </c>
      <c r="Y167" s="33">
        <v>0</v>
      </c>
      <c r="DA167" s="60" t="s">
        <v>2225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8088.4634325736988</v>
      </c>
      <c r="C169" s="117">
        <f t="shared" si="78"/>
        <v>8485.0023663407101</v>
      </c>
      <c r="D169" s="117">
        <f t="shared" si="78"/>
        <v>8358.4938935794144</v>
      </c>
      <c r="E169" s="117">
        <f t="shared" si="78"/>
        <v>8035.8880674503844</v>
      </c>
      <c r="F169" s="117">
        <f t="shared" si="78"/>
        <v>8210.6232348457561</v>
      </c>
      <c r="G169" s="117">
        <f t="shared" si="78"/>
        <v>8034.1734546760108</v>
      </c>
      <c r="H169" s="117">
        <f t="shared" si="78"/>
        <v>7262.1994730791894</v>
      </c>
      <c r="I169" s="117">
        <f t="shared" si="78"/>
        <v>6922.6189994264305</v>
      </c>
      <c r="J169" s="117">
        <f t="shared" si="78"/>
        <v>7280.2477677832549</v>
      </c>
      <c r="K169" s="117">
        <f t="shared" si="78"/>
        <v>6883.8508087570372</v>
      </c>
      <c r="L169" s="117">
        <f t="shared" si="78"/>
        <v>7135.7198133694383</v>
      </c>
      <c r="M169" s="117">
        <f t="shared" si="78"/>
        <v>6318.8656114229079</v>
      </c>
      <c r="N169" s="117">
        <f t="shared" si="78"/>
        <v>6299.0978661790241</v>
      </c>
      <c r="O169" s="117">
        <f t="shared" si="78"/>
        <v>6061.412386108721</v>
      </c>
      <c r="P169" s="117">
        <f t="shared" si="78"/>
        <v>5635.6438306337113</v>
      </c>
      <c r="Q169" s="117">
        <f t="shared" si="78"/>
        <v>5544.3596555591093</v>
      </c>
      <c r="R169" s="117">
        <f t="shared" ref="R169:V169" si="79">R170+R172+R174+R183</f>
        <v>5560.9570024646882</v>
      </c>
      <c r="S169" s="117">
        <f t="shared" si="79"/>
        <v>5308.9121405723736</v>
      </c>
      <c r="T169" s="117">
        <f t="shared" si="79"/>
        <v>5122.9801171946892</v>
      </c>
      <c r="U169" s="117">
        <f t="shared" si="79"/>
        <v>4923.792530239748</v>
      </c>
      <c r="V169" s="117">
        <f t="shared" si="79"/>
        <v>4404.0675931696069</v>
      </c>
      <c r="W169" s="117">
        <f t="shared" ref="W169:Y169" si="80">W170+W172+W174+W183</f>
        <v>4499.5717711613688</v>
      </c>
      <c r="X169" s="117">
        <f t="shared" si="80"/>
        <v>4179.7268044461225</v>
      </c>
      <c r="Y169" s="117">
        <f t="shared" si="80"/>
        <v>4092.1315631281027</v>
      </c>
      <c r="DA169" s="129" t="s">
        <v>2377</v>
      </c>
    </row>
    <row r="170" spans="1:105" ht="12" customHeight="1" x14ac:dyDescent="0.25">
      <c r="A170" s="121" t="s">
        <v>57</v>
      </c>
      <c r="B170" s="122">
        <f t="shared" ref="B170:Y170" si="81">B171</f>
        <v>5809.2687114112896</v>
      </c>
      <c r="C170" s="122">
        <f t="shared" si="81"/>
        <v>6329.5107343163809</v>
      </c>
      <c r="D170" s="122">
        <f t="shared" si="81"/>
        <v>6212.8221578944567</v>
      </c>
      <c r="E170" s="122">
        <f t="shared" si="81"/>
        <v>5829.8372097818565</v>
      </c>
      <c r="F170" s="122">
        <f t="shared" si="81"/>
        <v>5921.7590421899058</v>
      </c>
      <c r="G170" s="122">
        <f t="shared" si="81"/>
        <v>5648.9955405949049</v>
      </c>
      <c r="H170" s="122">
        <f t="shared" si="81"/>
        <v>4758.6821018519568</v>
      </c>
      <c r="I170" s="122">
        <f t="shared" si="81"/>
        <v>4420.6761534620482</v>
      </c>
      <c r="J170" s="122">
        <f t="shared" si="81"/>
        <v>4937.2701147744347</v>
      </c>
      <c r="K170" s="122">
        <f t="shared" si="81"/>
        <v>4441.7622147769098</v>
      </c>
      <c r="L170" s="122">
        <f t="shared" si="81"/>
        <v>4750.758981661781</v>
      </c>
      <c r="M170" s="122">
        <f t="shared" si="81"/>
        <v>4017.6925595391085</v>
      </c>
      <c r="N170" s="122">
        <f t="shared" si="81"/>
        <v>3930.2520040475629</v>
      </c>
      <c r="O170" s="122">
        <f t="shared" si="81"/>
        <v>3713.5095738427681</v>
      </c>
      <c r="P170" s="122">
        <f t="shared" si="81"/>
        <v>3247.8601975691481</v>
      </c>
      <c r="Q170" s="122">
        <f t="shared" si="81"/>
        <v>3191.2175762979259</v>
      </c>
      <c r="R170" s="122">
        <f t="shared" si="81"/>
        <v>3193.7650909299032</v>
      </c>
      <c r="S170" s="122">
        <f t="shared" si="81"/>
        <v>2971.001721488602</v>
      </c>
      <c r="T170" s="122">
        <f t="shared" si="81"/>
        <v>2850.81152425238</v>
      </c>
      <c r="U170" s="122">
        <f t="shared" si="81"/>
        <v>2694.0730965161738</v>
      </c>
      <c r="V170" s="122">
        <f t="shared" si="81"/>
        <v>2436.1212602619162</v>
      </c>
      <c r="W170" s="122">
        <f t="shared" si="81"/>
        <v>2684.6101018876834</v>
      </c>
      <c r="X170" s="122">
        <f t="shared" si="81"/>
        <v>2690.4984385487651</v>
      </c>
      <c r="Y170" s="122">
        <f t="shared" si="81"/>
        <v>2659.0634789347582</v>
      </c>
      <c r="DA170" s="130" t="s">
        <v>2378</v>
      </c>
    </row>
    <row r="171" spans="1:105" ht="12" customHeight="1" x14ac:dyDescent="0.25">
      <c r="A171" s="97" t="s">
        <v>53</v>
      </c>
      <c r="B171" s="98">
        <v>5809.2687114112896</v>
      </c>
      <c r="C171" s="98">
        <v>6329.5107343163809</v>
      </c>
      <c r="D171" s="98">
        <v>6212.8221578944567</v>
      </c>
      <c r="E171" s="98">
        <v>5829.8372097818565</v>
      </c>
      <c r="F171" s="98">
        <v>5921.7590421899058</v>
      </c>
      <c r="G171" s="98">
        <v>5648.9955405949049</v>
      </c>
      <c r="H171" s="98">
        <v>4758.6821018519568</v>
      </c>
      <c r="I171" s="98">
        <v>4420.6761534620482</v>
      </c>
      <c r="J171" s="98">
        <v>4937.2701147744347</v>
      </c>
      <c r="K171" s="98">
        <v>4441.7622147769098</v>
      </c>
      <c r="L171" s="98">
        <v>4750.758981661781</v>
      </c>
      <c r="M171" s="98">
        <v>4017.6925595391085</v>
      </c>
      <c r="N171" s="98">
        <v>3930.2520040475629</v>
      </c>
      <c r="O171" s="98">
        <v>3713.5095738427681</v>
      </c>
      <c r="P171" s="98">
        <v>3247.8601975691481</v>
      </c>
      <c r="Q171" s="98">
        <v>3191.2175762979259</v>
      </c>
      <c r="R171" s="98">
        <v>3193.7650909299032</v>
      </c>
      <c r="S171" s="98">
        <v>2971.001721488602</v>
      </c>
      <c r="T171" s="98">
        <v>2850.81152425238</v>
      </c>
      <c r="U171" s="98">
        <v>2694.0730965161738</v>
      </c>
      <c r="V171" s="98">
        <v>2436.1212602619162</v>
      </c>
      <c r="W171" s="98">
        <v>2684.6101018876834</v>
      </c>
      <c r="X171" s="98">
        <v>2690.4984385487651</v>
      </c>
      <c r="Y171" s="98">
        <v>2659.0634789347582</v>
      </c>
      <c r="DA171" s="63" t="s">
        <v>2379</v>
      </c>
    </row>
    <row r="172" spans="1:105" ht="12" customHeight="1" x14ac:dyDescent="0.25">
      <c r="A172" s="121" t="s">
        <v>92</v>
      </c>
      <c r="B172" s="122">
        <f t="shared" ref="B172:Y172" si="82">B173</f>
        <v>20.125087717998291</v>
      </c>
      <c r="C172" s="122">
        <f t="shared" si="82"/>
        <v>18.898877738679403</v>
      </c>
      <c r="D172" s="122">
        <f t="shared" si="82"/>
        <v>17.519495399374506</v>
      </c>
      <c r="E172" s="122">
        <f t="shared" si="82"/>
        <v>43.989883457275781</v>
      </c>
      <c r="F172" s="122">
        <f t="shared" si="82"/>
        <v>19.492151043159438</v>
      </c>
      <c r="G172" s="122">
        <f t="shared" si="82"/>
        <v>23.272535051664271</v>
      </c>
      <c r="H172" s="122">
        <f t="shared" si="82"/>
        <v>51.608766742528701</v>
      </c>
      <c r="I172" s="122">
        <f t="shared" si="82"/>
        <v>23.67508115153132</v>
      </c>
      <c r="J172" s="122">
        <f t="shared" si="82"/>
        <v>26.77377225696554</v>
      </c>
      <c r="K172" s="122">
        <f t="shared" si="82"/>
        <v>28.559587849786894</v>
      </c>
      <c r="L172" s="122">
        <f t="shared" si="82"/>
        <v>36.536462445695207</v>
      </c>
      <c r="M172" s="122">
        <f t="shared" si="82"/>
        <v>26.900088369065212</v>
      </c>
      <c r="N172" s="122">
        <f t="shared" si="82"/>
        <v>27.26126206240918</v>
      </c>
      <c r="O172" s="122">
        <f t="shared" si="82"/>
        <v>29.916166391221914</v>
      </c>
      <c r="P172" s="122">
        <f t="shared" si="82"/>
        <v>26.493539215973612</v>
      </c>
      <c r="Q172" s="122">
        <f t="shared" si="82"/>
        <v>46.645866820507486</v>
      </c>
      <c r="R172" s="122">
        <f t="shared" si="82"/>
        <v>47.210475167236531</v>
      </c>
      <c r="S172" s="122">
        <f t="shared" si="82"/>
        <v>48.972488861990982</v>
      </c>
      <c r="T172" s="122">
        <f t="shared" si="82"/>
        <v>49.446379021808269</v>
      </c>
      <c r="U172" s="122">
        <f t="shared" si="82"/>
        <v>45.358027760774753</v>
      </c>
      <c r="V172" s="122">
        <f t="shared" si="82"/>
        <v>64.439999108523949</v>
      </c>
      <c r="W172" s="122">
        <f t="shared" si="82"/>
        <v>76.774385659020368</v>
      </c>
      <c r="X172" s="122">
        <f t="shared" si="82"/>
        <v>87.603680295928939</v>
      </c>
      <c r="Y172" s="122">
        <f t="shared" si="82"/>
        <v>89.433147884875325</v>
      </c>
      <c r="DA172" s="130" t="s">
        <v>2380</v>
      </c>
    </row>
    <row r="173" spans="1:105" ht="12" customHeight="1" x14ac:dyDescent="0.25">
      <c r="A173" s="97" t="s">
        <v>53</v>
      </c>
      <c r="B173" s="98">
        <f>RES_hhdet_fech!B147</f>
        <v>20.125087717998291</v>
      </c>
      <c r="C173" s="98">
        <f>RES_hhdet_fech!C147</f>
        <v>18.898877738679403</v>
      </c>
      <c r="D173" s="98">
        <f>RES_hhdet_fech!D147</f>
        <v>17.519495399374506</v>
      </c>
      <c r="E173" s="98">
        <f>RES_hhdet_fech!E147</f>
        <v>43.989883457275781</v>
      </c>
      <c r="F173" s="98">
        <f>RES_hhdet_fech!F147</f>
        <v>19.492151043159438</v>
      </c>
      <c r="G173" s="98">
        <f>RES_hhdet_fech!G147</f>
        <v>23.272535051664271</v>
      </c>
      <c r="H173" s="98">
        <f>RES_hhdet_fech!H147</f>
        <v>51.608766742528701</v>
      </c>
      <c r="I173" s="98">
        <f>RES_hhdet_fech!I147</f>
        <v>23.67508115153132</v>
      </c>
      <c r="J173" s="98">
        <f>RES_hhdet_fech!J147</f>
        <v>26.77377225696554</v>
      </c>
      <c r="K173" s="98">
        <f>RES_hhdet_fech!K147</f>
        <v>28.559587849786894</v>
      </c>
      <c r="L173" s="98">
        <f>RES_hhdet_fech!L147</f>
        <v>36.536462445695207</v>
      </c>
      <c r="M173" s="98">
        <f>RES_hhdet_fech!M147</f>
        <v>26.900088369065212</v>
      </c>
      <c r="N173" s="98">
        <f>RES_hhdet_fech!N147</f>
        <v>27.26126206240918</v>
      </c>
      <c r="O173" s="98">
        <f>RES_hhdet_fech!O147</f>
        <v>29.916166391221914</v>
      </c>
      <c r="P173" s="98">
        <f>RES_hhdet_fech!P147</f>
        <v>26.493539215973612</v>
      </c>
      <c r="Q173" s="98">
        <f>RES_hhdet_fech!Q147</f>
        <v>46.645866820507486</v>
      </c>
      <c r="R173" s="98">
        <f>RES_hhdet_fech!R147</f>
        <v>47.210475167236531</v>
      </c>
      <c r="S173" s="98">
        <f>RES_hhdet_fech!S147</f>
        <v>48.972488861990982</v>
      </c>
      <c r="T173" s="98">
        <f>RES_hhdet_fech!T147</f>
        <v>49.446379021808269</v>
      </c>
      <c r="U173" s="98">
        <f>RES_hhdet_fech!U147</f>
        <v>45.358027760774753</v>
      </c>
      <c r="V173" s="98">
        <f>RES_hhdet_fech!V147</f>
        <v>64.439999108523949</v>
      </c>
      <c r="W173" s="98">
        <f>RES_hhdet_fech!W147</f>
        <v>76.774385659020368</v>
      </c>
      <c r="X173" s="98">
        <f>RES_hhdet_fech!X147</f>
        <v>87.603680295928939</v>
      </c>
      <c r="Y173" s="98">
        <f>RES_hhdet_fech!Y147</f>
        <v>89.433147884875325</v>
      </c>
      <c r="DA173" s="63" t="s">
        <v>2381</v>
      </c>
    </row>
    <row r="174" spans="1:105" ht="12" customHeight="1" x14ac:dyDescent="0.25">
      <c r="A174" s="121" t="s">
        <v>55</v>
      </c>
      <c r="B174" s="122">
        <v>1950.3149080540627</v>
      </c>
      <c r="C174" s="122">
        <v>1831.7571520086437</v>
      </c>
      <c r="D174" s="122">
        <v>1830.1533262896198</v>
      </c>
      <c r="E174" s="122">
        <v>1839.2591736268039</v>
      </c>
      <c r="F174" s="122">
        <v>1944.4151695218284</v>
      </c>
      <c r="G174" s="122">
        <v>2024.1187680040955</v>
      </c>
      <c r="H174" s="122">
        <v>2123.5158761829207</v>
      </c>
      <c r="I174" s="122">
        <v>2156.0513390213387</v>
      </c>
      <c r="J174" s="122">
        <v>2034.7316691577812</v>
      </c>
      <c r="K174" s="122">
        <v>2121.3748295764053</v>
      </c>
      <c r="L174" s="122">
        <v>2060.4499026374979</v>
      </c>
      <c r="M174" s="122">
        <v>2004.3324677142848</v>
      </c>
      <c r="N174" s="122">
        <v>2062.5517698205376</v>
      </c>
      <c r="O174" s="122">
        <v>2038.2610638159049</v>
      </c>
      <c r="P174" s="122">
        <v>2077.2701015738335</v>
      </c>
      <c r="Q174" s="122">
        <v>2010.1209691968791</v>
      </c>
      <c r="R174" s="122">
        <v>2025.5462859535896</v>
      </c>
      <c r="S174" s="122">
        <v>1996.8823710746894</v>
      </c>
      <c r="T174" s="122">
        <v>1935.4345286719549</v>
      </c>
      <c r="U174" s="122">
        <v>1902.7113063895965</v>
      </c>
      <c r="V174" s="122">
        <v>1614.2614345514876</v>
      </c>
      <c r="W174" s="122">
        <v>1460.6034003904397</v>
      </c>
      <c r="X174" s="122">
        <v>1199.0496580360823</v>
      </c>
      <c r="Y174" s="122">
        <v>1141.4293097671436</v>
      </c>
      <c r="DA174" s="130" t="s">
        <v>2382</v>
      </c>
    </row>
    <row r="175" spans="1:105" ht="12" customHeight="1" x14ac:dyDescent="0.25">
      <c r="A175" s="97" t="s">
        <v>124</v>
      </c>
      <c r="B175" s="98">
        <v>2135.9716256001047</v>
      </c>
      <c r="C175" s="98">
        <v>2029.0033343355124</v>
      </c>
      <c r="D175" s="98">
        <v>2016.1311357838008</v>
      </c>
      <c r="E175" s="98">
        <v>1979.0081249835578</v>
      </c>
      <c r="F175" s="98">
        <v>2121.7833702761291</v>
      </c>
      <c r="G175" s="98">
        <v>2199.886299683471</v>
      </c>
      <c r="H175" s="98">
        <v>2357.6286305460631</v>
      </c>
      <c r="I175" s="98">
        <v>2374.4870607114476</v>
      </c>
      <c r="J175" s="98">
        <v>2222.5831675554255</v>
      </c>
      <c r="K175" s="98">
        <v>2403.1745247008275</v>
      </c>
      <c r="L175" s="98">
        <v>2358.6371781777225</v>
      </c>
      <c r="M175" s="98">
        <v>2307.7017732615577</v>
      </c>
      <c r="N175" s="98">
        <v>2293.0492934030153</v>
      </c>
      <c r="O175" s="98">
        <v>2251.6802089767143</v>
      </c>
      <c r="P175" s="98">
        <v>2386.7599596107984</v>
      </c>
      <c r="Q175" s="98">
        <v>2152.5963138245434</v>
      </c>
      <c r="R175" s="98">
        <v>2307.0020120122167</v>
      </c>
      <c r="S175" s="98">
        <v>2174.0013468699435</v>
      </c>
      <c r="T175" s="98">
        <v>2023.1527070226587</v>
      </c>
      <c r="U175" s="98">
        <v>1959.4303566252177</v>
      </c>
      <c r="V175" s="98">
        <v>1656.4691394504589</v>
      </c>
      <c r="W175" s="98">
        <v>1480.8823417578412</v>
      </c>
      <c r="X175" s="98">
        <v>1375.5444588099433</v>
      </c>
      <c r="Y175" s="98">
        <v>1256.7013994735266</v>
      </c>
      <c r="DA175" s="63" t="s">
        <v>2383</v>
      </c>
    </row>
    <row r="176" spans="1:105" ht="12" customHeight="1" x14ac:dyDescent="0.25">
      <c r="A176" s="97" t="s">
        <v>123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1842.4575900318539</v>
      </c>
      <c r="L176" s="98">
        <v>1821.1181097981857</v>
      </c>
      <c r="M176" s="98">
        <v>1770.7120806105258</v>
      </c>
      <c r="N176" s="98">
        <v>1789.4421710483791</v>
      </c>
      <c r="O176" s="98">
        <v>1709.3231164787169</v>
      </c>
      <c r="P176" s="98">
        <v>1801.1987323009596</v>
      </c>
      <c r="Q176" s="98">
        <v>1659.4435330713513</v>
      </c>
      <c r="R176" s="98">
        <v>1843.7399594156009</v>
      </c>
      <c r="S176" s="98">
        <v>1777.8602536783724</v>
      </c>
      <c r="T176" s="98">
        <v>1661.7771726349515</v>
      </c>
      <c r="U176" s="98">
        <v>1643.4036814518506</v>
      </c>
      <c r="V176" s="98">
        <v>1362.9355875598615</v>
      </c>
      <c r="W176" s="98">
        <v>1224.1646128506113</v>
      </c>
      <c r="X176" s="98">
        <v>1174.7741876316568</v>
      </c>
      <c r="Y176" s="98">
        <v>1089.3509432107228</v>
      </c>
      <c r="DA176" s="63" t="s">
        <v>2384</v>
      </c>
    </row>
    <row r="177" spans="1:105" ht="12" customHeight="1" x14ac:dyDescent="0.25">
      <c r="A177" s="100" t="s">
        <v>50</v>
      </c>
      <c r="B177" s="101">
        <v>0</v>
      </c>
      <c r="C177" s="101">
        <v>0</v>
      </c>
      <c r="D177" s="101">
        <v>0</v>
      </c>
      <c r="E177" s="101">
        <v>0</v>
      </c>
      <c r="F177" s="101">
        <v>0</v>
      </c>
      <c r="G177" s="101">
        <v>0</v>
      </c>
      <c r="H177" s="101">
        <v>0</v>
      </c>
      <c r="I177" s="101">
        <v>0</v>
      </c>
      <c r="J177" s="101">
        <v>0</v>
      </c>
      <c r="K177" s="101">
        <v>976.55605078466158</v>
      </c>
      <c r="L177" s="101">
        <v>968.84847535584493</v>
      </c>
      <c r="M177" s="101">
        <v>910.10886534610415</v>
      </c>
      <c r="N177" s="101">
        <v>920.78647474379466</v>
      </c>
      <c r="O177" s="101">
        <v>750.79482094093271</v>
      </c>
      <c r="P177" s="101">
        <v>734.34716909043482</v>
      </c>
      <c r="Q177" s="101">
        <v>717.80009843930009</v>
      </c>
      <c r="R177" s="101">
        <v>927.66658398938853</v>
      </c>
      <c r="S177" s="101">
        <v>929.1920693153379</v>
      </c>
      <c r="T177" s="101">
        <v>792.86015616601344</v>
      </c>
      <c r="U177" s="101">
        <v>778.54283963421051</v>
      </c>
      <c r="V177" s="101">
        <v>463.17321472071382</v>
      </c>
      <c r="W177" s="101">
        <v>367.34203607118997</v>
      </c>
      <c r="X177" s="101">
        <v>471.77888353896333</v>
      </c>
      <c r="Y177" s="101">
        <v>479.37892681885643</v>
      </c>
      <c r="DA177" s="131" t="s">
        <v>2385</v>
      </c>
    </row>
    <row r="178" spans="1:105" ht="12" customHeight="1" x14ac:dyDescent="0.25">
      <c r="A178" s="103" t="s">
        <v>52</v>
      </c>
      <c r="B178" s="104">
        <v>0</v>
      </c>
      <c r="C178" s="104">
        <v>0</v>
      </c>
      <c r="D178" s="104">
        <v>0</v>
      </c>
      <c r="E178" s="104">
        <v>0</v>
      </c>
      <c r="F178" s="104">
        <v>0</v>
      </c>
      <c r="G178" s="104">
        <v>0</v>
      </c>
      <c r="H178" s="104">
        <v>0</v>
      </c>
      <c r="I178" s="104">
        <v>0</v>
      </c>
      <c r="J178" s="104">
        <v>0</v>
      </c>
      <c r="K178" s="104">
        <v>865.90153924719232</v>
      </c>
      <c r="L178" s="104">
        <v>852.26963444234048</v>
      </c>
      <c r="M178" s="104">
        <v>860.60321526442181</v>
      </c>
      <c r="N178" s="104">
        <v>868.6556963045839</v>
      </c>
      <c r="O178" s="104">
        <v>958.52829553778406</v>
      </c>
      <c r="P178" s="104">
        <v>1066.8515632105245</v>
      </c>
      <c r="Q178" s="104">
        <v>941.64343463205125</v>
      </c>
      <c r="R178" s="104">
        <v>916.07337542621258</v>
      </c>
      <c r="S178" s="104">
        <v>848.66818436303458</v>
      </c>
      <c r="T178" s="104">
        <v>868.91701646893807</v>
      </c>
      <c r="U178" s="104">
        <v>864.86084181764011</v>
      </c>
      <c r="V178" s="104">
        <v>899.76237283914782</v>
      </c>
      <c r="W178" s="104">
        <v>856.82257677942141</v>
      </c>
      <c r="X178" s="104">
        <v>702.99530409269335</v>
      </c>
      <c r="Y178" s="104">
        <v>609.97201639186642</v>
      </c>
      <c r="DA178" s="132" t="s">
        <v>2386</v>
      </c>
    </row>
    <row r="179" spans="1:105" ht="12" customHeight="1" x14ac:dyDescent="0.25">
      <c r="A179" s="106" t="s">
        <v>122</v>
      </c>
      <c r="B179" s="101">
        <v>1935.6131010810079</v>
      </c>
      <c r="C179" s="101">
        <v>1820.1735543713685</v>
      </c>
      <c r="D179" s="101">
        <v>1817.850491257155</v>
      </c>
      <c r="E179" s="101">
        <v>1830.7142996885518</v>
      </c>
      <c r="F179" s="101">
        <v>1914.2949738922832</v>
      </c>
      <c r="G179" s="101">
        <v>1990.6281740625077</v>
      </c>
      <c r="H179" s="101">
        <v>2080.1549816423403</v>
      </c>
      <c r="I179" s="101">
        <v>2123.9816959785726</v>
      </c>
      <c r="J179" s="101">
        <v>2017.7999497377414</v>
      </c>
      <c r="K179" s="101">
        <v>2114.3256204005597</v>
      </c>
      <c r="L179" s="101">
        <v>2059.8276182856766</v>
      </c>
      <c r="M179" s="101">
        <v>2005.7011582385103</v>
      </c>
      <c r="N179" s="101">
        <v>2073.6248302290542</v>
      </c>
      <c r="O179" s="101">
        <v>2059.8566696452117</v>
      </c>
      <c r="P179" s="101">
        <v>2094.6447626747918</v>
      </c>
      <c r="Q179" s="101">
        <v>2056.1611360989186</v>
      </c>
      <c r="R179" s="101">
        <v>2049.163559021893</v>
      </c>
      <c r="S179" s="101">
        <v>2035.7721256769141</v>
      </c>
      <c r="T179" s="101">
        <v>1982.3919787155819</v>
      </c>
      <c r="U179" s="101">
        <v>1945.2419588772962</v>
      </c>
      <c r="V179" s="101">
        <v>1654.2865530607769</v>
      </c>
      <c r="W179" s="101">
        <v>1502.4259555144361</v>
      </c>
      <c r="X179" s="101">
        <v>1246.5489481151042</v>
      </c>
      <c r="Y179" s="101">
        <v>1185.1139797576438</v>
      </c>
      <c r="DA179" s="131" t="s">
        <v>2387</v>
      </c>
    </row>
    <row r="180" spans="1:105" ht="12" customHeight="1" x14ac:dyDescent="0.25">
      <c r="A180" s="107" t="s">
        <v>121</v>
      </c>
      <c r="B180" s="104">
        <v>1543.0904781514093</v>
      </c>
      <c r="C180" s="104">
        <v>1442.0822613026539</v>
      </c>
      <c r="D180" s="104">
        <v>1458.3356104970303</v>
      </c>
      <c r="E180" s="104">
        <v>1478.301565129661</v>
      </c>
      <c r="F180" s="104">
        <v>1533.3990376537106</v>
      </c>
      <c r="G180" s="104">
        <v>1603.8177653214589</v>
      </c>
      <c r="H180" s="104">
        <v>1682.1323501167922</v>
      </c>
      <c r="I180" s="104">
        <v>1733.6215361677637</v>
      </c>
      <c r="J180" s="104">
        <v>1622.7530348758712</v>
      </c>
      <c r="K180" s="104">
        <v>1709.2315493188685</v>
      </c>
      <c r="L180" s="104">
        <v>1671.3768251450108</v>
      </c>
      <c r="M180" s="104">
        <v>1622.6176536403698</v>
      </c>
      <c r="N180" s="104">
        <v>1686.6194268324625</v>
      </c>
      <c r="O180" s="104">
        <v>1637.6615629711359</v>
      </c>
      <c r="P180" s="104">
        <v>1655.9565151412037</v>
      </c>
      <c r="Q180" s="104">
        <v>1648.229291475214</v>
      </c>
      <c r="R180" s="104">
        <v>1696.4080282101077</v>
      </c>
      <c r="S180" s="104">
        <v>1710.7789387097237</v>
      </c>
      <c r="T180" s="104">
        <v>1664.1872704896621</v>
      </c>
      <c r="U180" s="104">
        <v>1650.7827299699488</v>
      </c>
      <c r="V180" s="104">
        <v>1366.3019413719653</v>
      </c>
      <c r="W180" s="104">
        <v>1236.0913513984424</v>
      </c>
      <c r="X180" s="104">
        <v>1043.4278710565261</v>
      </c>
      <c r="Y180" s="104">
        <v>1014.0368120498592</v>
      </c>
      <c r="DA180" s="132" t="s">
        <v>2388</v>
      </c>
    </row>
    <row r="181" spans="1:105" ht="12" customHeight="1" x14ac:dyDescent="0.25">
      <c r="A181" s="108" t="s">
        <v>53</v>
      </c>
      <c r="B181" s="98">
        <v>810.31365657002675</v>
      </c>
      <c r="C181" s="98">
        <v>732.23512271550555</v>
      </c>
      <c r="D181" s="98">
        <v>754.3081381931537</v>
      </c>
      <c r="E181" s="98">
        <v>775.19977301736651</v>
      </c>
      <c r="F181" s="98">
        <v>760.79130835299077</v>
      </c>
      <c r="G181" s="98">
        <v>810.02497870608011</v>
      </c>
      <c r="H181" s="98">
        <v>859.59147473071607</v>
      </c>
      <c r="I181" s="98">
        <v>927.93831333778849</v>
      </c>
      <c r="J181" s="98">
        <v>803.64903824325347</v>
      </c>
      <c r="K181" s="98">
        <v>867.52639982690118</v>
      </c>
      <c r="L181" s="98">
        <v>851.78633601299737</v>
      </c>
      <c r="M181" s="98">
        <v>800.04926072528031</v>
      </c>
      <c r="N181" s="98">
        <v>834.65785071371556</v>
      </c>
      <c r="O181" s="98">
        <v>691.60406125689713</v>
      </c>
      <c r="P181" s="98">
        <v>652.95139122008447</v>
      </c>
      <c r="Q181" s="98">
        <v>692.22166372935828</v>
      </c>
      <c r="R181" s="98">
        <v>837.35160218762246</v>
      </c>
      <c r="S181" s="98">
        <v>881.33871781582388</v>
      </c>
      <c r="T181" s="98">
        <v>788.06399536877711</v>
      </c>
      <c r="U181" s="98">
        <v>780.54353691706137</v>
      </c>
      <c r="V181" s="98">
        <v>468.48353222783385</v>
      </c>
      <c r="W181" s="98">
        <v>374.33151738846004</v>
      </c>
      <c r="X181" s="98">
        <v>417.9852943268416</v>
      </c>
      <c r="Y181" s="98">
        <v>446.08618059401675</v>
      </c>
      <c r="DA181" s="63" t="s">
        <v>2389</v>
      </c>
    </row>
    <row r="182" spans="1:105" ht="12" customHeight="1" x14ac:dyDescent="0.25">
      <c r="A182" s="108" t="s">
        <v>52</v>
      </c>
      <c r="B182" s="98">
        <v>732.77682158138271</v>
      </c>
      <c r="C182" s="98">
        <v>709.84713858714849</v>
      </c>
      <c r="D182" s="98">
        <v>704.02747230387638</v>
      </c>
      <c r="E182" s="98">
        <v>703.10179211229467</v>
      </c>
      <c r="F182" s="98">
        <v>772.6077293007196</v>
      </c>
      <c r="G182" s="98">
        <v>793.79278661537853</v>
      </c>
      <c r="H182" s="98">
        <v>822.54087538607598</v>
      </c>
      <c r="I182" s="98">
        <v>805.68322282997508</v>
      </c>
      <c r="J182" s="98">
        <v>819.10399663261751</v>
      </c>
      <c r="K182" s="98">
        <v>841.70514949196752</v>
      </c>
      <c r="L182" s="98">
        <v>819.59048913201377</v>
      </c>
      <c r="M182" s="98">
        <v>822.56839291508936</v>
      </c>
      <c r="N182" s="98">
        <v>851.9615761187473</v>
      </c>
      <c r="O182" s="98">
        <v>946.05750171423858</v>
      </c>
      <c r="P182" s="98">
        <v>1003.0051239211191</v>
      </c>
      <c r="Q182" s="98">
        <v>956.00762774585564</v>
      </c>
      <c r="R182" s="98">
        <v>859.05642602248554</v>
      </c>
      <c r="S182" s="98">
        <v>829.44022089389978</v>
      </c>
      <c r="T182" s="98">
        <v>876.12327512088484</v>
      </c>
      <c r="U182" s="98">
        <v>870.23919305288723</v>
      </c>
      <c r="V182" s="98">
        <v>897.81840914413158</v>
      </c>
      <c r="W182" s="98">
        <v>861.75983400998234</v>
      </c>
      <c r="X182" s="98">
        <v>625.44257672968467</v>
      </c>
      <c r="Y182" s="98">
        <v>567.95063145584243</v>
      </c>
      <c r="DA182" s="63" t="s">
        <v>2390</v>
      </c>
    </row>
    <row r="183" spans="1:105" ht="12" customHeight="1" x14ac:dyDescent="0.25">
      <c r="A183" s="121" t="s">
        <v>54</v>
      </c>
      <c r="B183" s="122">
        <v>308.75472539034831</v>
      </c>
      <c r="C183" s="122">
        <v>304.8356022770061</v>
      </c>
      <c r="D183" s="122">
        <v>297.99891399596316</v>
      </c>
      <c r="E183" s="122">
        <v>322.80180058444813</v>
      </c>
      <c r="F183" s="122">
        <v>324.95687209086321</v>
      </c>
      <c r="G183" s="122">
        <v>337.78661102534636</v>
      </c>
      <c r="H183" s="122">
        <v>328.39272830178328</v>
      </c>
      <c r="I183" s="122">
        <v>322.21642579151302</v>
      </c>
      <c r="J183" s="122">
        <v>281.47221159407422</v>
      </c>
      <c r="K183" s="122">
        <v>292.15417655393458</v>
      </c>
      <c r="L183" s="122">
        <v>287.97446662446384</v>
      </c>
      <c r="M183" s="122">
        <v>269.94049580044992</v>
      </c>
      <c r="N183" s="122">
        <v>279.03283024851504</v>
      </c>
      <c r="O183" s="122">
        <v>279.72558205882638</v>
      </c>
      <c r="P183" s="122">
        <v>284.01999227475648</v>
      </c>
      <c r="Q183" s="122">
        <v>296.37524324379712</v>
      </c>
      <c r="R183" s="122">
        <v>294.4351504139587</v>
      </c>
      <c r="S183" s="122">
        <v>292.05555914709078</v>
      </c>
      <c r="T183" s="122">
        <v>287.28768524854627</v>
      </c>
      <c r="U183" s="122">
        <v>281.65009957320331</v>
      </c>
      <c r="V183" s="122">
        <v>289.24489924767954</v>
      </c>
      <c r="W183" s="122">
        <v>277.58388322422542</v>
      </c>
      <c r="X183" s="122">
        <v>202.5750275653464</v>
      </c>
      <c r="Y183" s="122">
        <v>202.20562654132524</v>
      </c>
      <c r="DA183" s="130" t="s">
        <v>2391</v>
      </c>
    </row>
    <row r="184" spans="1:105" ht="12" customHeight="1" x14ac:dyDescent="0.25">
      <c r="A184" s="97" t="s">
        <v>50</v>
      </c>
      <c r="B184" s="98">
        <v>382.48089954095997</v>
      </c>
      <c r="C184" s="98">
        <v>368.8563806921461</v>
      </c>
      <c r="D184" s="98">
        <v>365.70695090628959</v>
      </c>
      <c r="E184" s="98">
        <v>406.72698812917707</v>
      </c>
      <c r="F184" s="98">
        <v>404.47646753775729</v>
      </c>
      <c r="G184" s="98">
        <v>397.61489881964241</v>
      </c>
      <c r="H184" s="98">
        <v>413.63908288059713</v>
      </c>
      <c r="I184" s="98">
        <v>406.87075677892062</v>
      </c>
      <c r="J184" s="98">
        <v>344.88137040519553</v>
      </c>
      <c r="K184" s="98">
        <v>369.45382455457161</v>
      </c>
      <c r="L184" s="98">
        <v>353.12288398694523</v>
      </c>
      <c r="M184" s="98">
        <v>352.76757802228906</v>
      </c>
      <c r="N184" s="98">
        <v>355.61441879653711</v>
      </c>
      <c r="O184" s="98">
        <v>352.22962592879566</v>
      </c>
      <c r="P184" s="98">
        <v>383.69124427885174</v>
      </c>
      <c r="Q184" s="98">
        <v>368.73415505198449</v>
      </c>
      <c r="R184" s="98">
        <v>393.90737693982538</v>
      </c>
      <c r="S184" s="98">
        <v>387.20177388256809</v>
      </c>
      <c r="T184" s="98">
        <v>384.48226523148077</v>
      </c>
      <c r="U184" s="98">
        <v>401.53284236626234</v>
      </c>
      <c r="V184" s="98">
        <v>370.60262196423531</v>
      </c>
      <c r="W184" s="98">
        <v>350.98339648729615</v>
      </c>
      <c r="X184" s="98">
        <v>318.35170465062862</v>
      </c>
      <c r="Y184" s="98">
        <v>287.59688007199554</v>
      </c>
      <c r="DA184" s="63" t="s">
        <v>2392</v>
      </c>
    </row>
    <row r="185" spans="1:105" ht="12" customHeight="1" x14ac:dyDescent="0.25">
      <c r="A185" s="109" t="s">
        <v>120</v>
      </c>
      <c r="B185" s="33">
        <v>305.90990006250291</v>
      </c>
      <c r="C185" s="33">
        <v>302.08253975745652</v>
      </c>
      <c r="D185" s="33">
        <v>294.66328189919233</v>
      </c>
      <c r="E185" s="33">
        <v>318.59216611441389</v>
      </c>
      <c r="F185" s="33">
        <v>320.74946826500661</v>
      </c>
      <c r="G185" s="33">
        <v>334.49313199041609</v>
      </c>
      <c r="H185" s="33">
        <v>323.49189075768123</v>
      </c>
      <c r="I185" s="33">
        <v>316.97572512739475</v>
      </c>
      <c r="J185" s="33">
        <v>277.24191878957316</v>
      </c>
      <c r="K185" s="33">
        <v>286.49524724850312</v>
      </c>
      <c r="L185" s="33">
        <v>283.04409156224006</v>
      </c>
      <c r="M185" s="33">
        <v>263.5144140411183</v>
      </c>
      <c r="N185" s="33">
        <v>273.01476573138945</v>
      </c>
      <c r="O185" s="33">
        <v>274.04638278242197</v>
      </c>
      <c r="P185" s="33">
        <v>275.97056779889635</v>
      </c>
      <c r="Q185" s="33">
        <v>290.53125089346787</v>
      </c>
      <c r="R185" s="33">
        <v>286.27802423618408</v>
      </c>
      <c r="S185" s="33">
        <v>284.31120327140565</v>
      </c>
      <c r="T185" s="33">
        <v>279.65532680490236</v>
      </c>
      <c r="U185" s="33">
        <v>272.39505264276676</v>
      </c>
      <c r="V185" s="33">
        <v>283.14974393037994</v>
      </c>
      <c r="W185" s="33">
        <v>272.09475032825048</v>
      </c>
      <c r="X185" s="33">
        <v>193.26351395944411</v>
      </c>
      <c r="Y185" s="33">
        <v>195.09317792312487</v>
      </c>
      <c r="DA185" s="60" t="s">
        <v>2393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10211.765216303043</v>
      </c>
      <c r="C187" s="117">
        <f t="shared" si="83"/>
        <v>11239.110418189779</v>
      </c>
      <c r="D187" s="117">
        <f t="shared" si="83"/>
        <v>11533.13951067189</v>
      </c>
      <c r="E187" s="117">
        <f t="shared" si="83"/>
        <v>11381.22711947332</v>
      </c>
      <c r="F187" s="117">
        <f t="shared" si="83"/>
        <v>11911.253185204921</v>
      </c>
      <c r="G187" s="117">
        <f t="shared" si="83"/>
        <v>11768.463572878991</v>
      </c>
      <c r="H187" s="117">
        <f t="shared" si="83"/>
        <v>10466.098920095264</v>
      </c>
      <c r="I187" s="117">
        <f t="shared" si="83"/>
        <v>9927.6677704707708</v>
      </c>
      <c r="J187" s="117">
        <f t="shared" si="83"/>
        <v>10943.832756080983</v>
      </c>
      <c r="K187" s="117">
        <f t="shared" si="83"/>
        <v>10347.664111151917</v>
      </c>
      <c r="L187" s="117">
        <f t="shared" si="83"/>
        <v>11298.498490167467</v>
      </c>
      <c r="M187" s="117">
        <f t="shared" si="83"/>
        <v>10148.283633786708</v>
      </c>
      <c r="N187" s="117">
        <f t="shared" si="83"/>
        <v>10467.464553677375</v>
      </c>
      <c r="O187" s="117">
        <f t="shared" si="83"/>
        <v>10465.318329329748</v>
      </c>
      <c r="P187" s="117">
        <f t="shared" si="83"/>
        <v>9926.8613500441807</v>
      </c>
      <c r="Q187" s="117">
        <f t="shared" si="83"/>
        <v>10315.112908660034</v>
      </c>
      <c r="R187" s="117">
        <f t="shared" ref="R187:V187" si="84">R188+R190+R192+R201</f>
        <v>10851.65694249728</v>
      </c>
      <c r="S187" s="117">
        <f t="shared" si="84"/>
        <v>10682.51854591237</v>
      </c>
      <c r="T187" s="117">
        <f t="shared" si="84"/>
        <v>10681.641043697608</v>
      </c>
      <c r="U187" s="117">
        <f t="shared" si="84"/>
        <v>10455.312342645331</v>
      </c>
      <c r="V187" s="117">
        <f t="shared" si="84"/>
        <v>9736.0777625837145</v>
      </c>
      <c r="W187" s="117">
        <f t="shared" ref="W187:Y187" si="85">W188+W190+W192+W201</f>
        <v>10683.802113543508</v>
      </c>
      <c r="X187" s="117">
        <f t="shared" si="85"/>
        <v>10696.439816344346</v>
      </c>
      <c r="Y187" s="117">
        <f t="shared" si="85"/>
        <v>10681.194915681555</v>
      </c>
      <c r="DA187" s="129" t="s">
        <v>2545</v>
      </c>
    </row>
    <row r="188" spans="1:105" ht="12" customHeight="1" x14ac:dyDescent="0.25">
      <c r="A188" s="121" t="s">
        <v>57</v>
      </c>
      <c r="B188" s="122">
        <f t="shared" ref="B188:Y188" si="86">B189</f>
        <v>8683.8139354926279</v>
      </c>
      <c r="C188" s="122">
        <f t="shared" si="86"/>
        <v>9771.3312811559117</v>
      </c>
      <c r="D188" s="122">
        <f t="shared" si="86"/>
        <v>10059.35461008582</v>
      </c>
      <c r="E188" s="122">
        <f t="shared" si="86"/>
        <v>9807.676387697873</v>
      </c>
      <c r="F188" s="122">
        <f t="shared" si="86"/>
        <v>10330.264388756872</v>
      </c>
      <c r="G188" s="122">
        <f t="shared" si="86"/>
        <v>10110.418924262167</v>
      </c>
      <c r="H188" s="122">
        <f t="shared" si="86"/>
        <v>8660.4902326027313</v>
      </c>
      <c r="I188" s="122">
        <f t="shared" si="86"/>
        <v>8178.1013720726905</v>
      </c>
      <c r="J188" s="122">
        <f t="shared" si="86"/>
        <v>9286.8310470229389</v>
      </c>
      <c r="K188" s="122">
        <f t="shared" si="86"/>
        <v>8598.8877651825733</v>
      </c>
      <c r="L188" s="122">
        <f t="shared" si="86"/>
        <v>9552.5231853988571</v>
      </c>
      <c r="M188" s="122">
        <f t="shared" si="86"/>
        <v>8472.141322067233</v>
      </c>
      <c r="N188" s="122">
        <f t="shared" si="86"/>
        <v>8728.0823613484299</v>
      </c>
      <c r="O188" s="122">
        <f t="shared" si="86"/>
        <v>8708.871696823293</v>
      </c>
      <c r="P188" s="122">
        <f t="shared" si="86"/>
        <v>8125.4050739474269</v>
      </c>
      <c r="Q188" s="122">
        <f t="shared" si="86"/>
        <v>8437.1382211935888</v>
      </c>
      <c r="R188" s="122">
        <f t="shared" si="86"/>
        <v>8936.6098915769544</v>
      </c>
      <c r="S188" s="122">
        <f t="shared" si="86"/>
        <v>8752.4072356829056</v>
      </c>
      <c r="T188" s="122">
        <f t="shared" si="86"/>
        <v>8769.3108515737877</v>
      </c>
      <c r="U188" s="122">
        <f t="shared" si="86"/>
        <v>8567.1307239358193</v>
      </c>
      <c r="V188" s="122">
        <f t="shared" si="86"/>
        <v>7947.1986038573768</v>
      </c>
      <c r="W188" s="122">
        <f t="shared" si="86"/>
        <v>8944.3411236493266</v>
      </c>
      <c r="X188" s="122">
        <f t="shared" si="86"/>
        <v>9140.9319210430422</v>
      </c>
      <c r="Y188" s="122">
        <f t="shared" si="86"/>
        <v>9154.4928081072012</v>
      </c>
      <c r="DA188" s="130" t="s">
        <v>2546</v>
      </c>
    </row>
    <row r="189" spans="1:105" ht="12" customHeight="1" x14ac:dyDescent="0.25">
      <c r="A189" s="97" t="s">
        <v>53</v>
      </c>
      <c r="B189" s="98">
        <v>8683.8139354926279</v>
      </c>
      <c r="C189" s="98">
        <v>9771.3312811559117</v>
      </c>
      <c r="D189" s="98">
        <v>10059.35461008582</v>
      </c>
      <c r="E189" s="98">
        <v>9807.676387697873</v>
      </c>
      <c r="F189" s="98">
        <v>10330.264388756872</v>
      </c>
      <c r="G189" s="98">
        <v>10110.418924262167</v>
      </c>
      <c r="H189" s="98">
        <v>8660.4902326027313</v>
      </c>
      <c r="I189" s="98">
        <v>8178.1013720726905</v>
      </c>
      <c r="J189" s="98">
        <v>9286.8310470229389</v>
      </c>
      <c r="K189" s="98">
        <v>8598.8877651825733</v>
      </c>
      <c r="L189" s="98">
        <v>9552.5231853988571</v>
      </c>
      <c r="M189" s="98">
        <v>8472.141322067233</v>
      </c>
      <c r="N189" s="98">
        <v>8728.0823613484299</v>
      </c>
      <c r="O189" s="98">
        <v>8708.871696823293</v>
      </c>
      <c r="P189" s="98">
        <v>8125.4050739474269</v>
      </c>
      <c r="Q189" s="98">
        <v>8437.1382211935888</v>
      </c>
      <c r="R189" s="98">
        <v>8936.6098915769544</v>
      </c>
      <c r="S189" s="98">
        <v>8752.4072356829056</v>
      </c>
      <c r="T189" s="98">
        <v>8769.3108515737877</v>
      </c>
      <c r="U189" s="98">
        <v>8567.1307239358193</v>
      </c>
      <c r="V189" s="98">
        <v>7947.1986038573768</v>
      </c>
      <c r="W189" s="98">
        <v>8944.3411236493266</v>
      </c>
      <c r="X189" s="98">
        <v>9140.9319210430422</v>
      </c>
      <c r="Y189" s="98">
        <v>9154.4928081072012</v>
      </c>
      <c r="DA189" s="63" t="s">
        <v>2547</v>
      </c>
    </row>
    <row r="190" spans="1:105" ht="12" customHeight="1" x14ac:dyDescent="0.25">
      <c r="A190" s="121" t="s">
        <v>92</v>
      </c>
      <c r="B190" s="122">
        <f t="shared" ref="B190:Y190" si="87">B191</f>
        <v>39.102104392112231</v>
      </c>
      <c r="C190" s="122">
        <f t="shared" si="87"/>
        <v>39.813183617172932</v>
      </c>
      <c r="D190" s="122">
        <f t="shared" si="87"/>
        <v>40.369003545856984</v>
      </c>
      <c r="E190" s="122">
        <f t="shared" si="87"/>
        <v>109.70296919353885</v>
      </c>
      <c r="F190" s="122">
        <f t="shared" si="87"/>
        <v>51.716106422821035</v>
      </c>
      <c r="G190" s="122">
        <f t="shared" si="87"/>
        <v>64.939470523373586</v>
      </c>
      <c r="H190" s="122">
        <f t="shared" si="87"/>
        <v>150.26273543899046</v>
      </c>
      <c r="I190" s="122">
        <f t="shared" si="87"/>
        <v>70.927099876976712</v>
      </c>
      <c r="J190" s="122">
        <f t="shared" si="87"/>
        <v>82.062578333052627</v>
      </c>
      <c r="K190" s="122">
        <f t="shared" si="87"/>
        <v>90.202423359594462</v>
      </c>
      <c r="L190" s="122">
        <f t="shared" si="87"/>
        <v>120.66415547280864</v>
      </c>
      <c r="M190" s="122">
        <f t="shared" si="87"/>
        <v>93.216539226455524</v>
      </c>
      <c r="N190" s="122">
        <f t="shared" si="87"/>
        <v>100.07824620200202</v>
      </c>
      <c r="O190" s="122">
        <f t="shared" si="87"/>
        <v>116.25347259814575</v>
      </c>
      <c r="P190" s="122">
        <f t="shared" si="87"/>
        <v>108.75156763493173</v>
      </c>
      <c r="Q190" s="122">
        <f t="shared" si="87"/>
        <v>199.82026586846385</v>
      </c>
      <c r="R190" s="122">
        <f t="shared" si="87"/>
        <v>208.24843261854681</v>
      </c>
      <c r="S190" s="122">
        <f t="shared" si="87"/>
        <v>219.86165016735765</v>
      </c>
      <c r="T190" s="122">
        <f t="shared" si="87"/>
        <v>224.87775020480856</v>
      </c>
      <c r="U190" s="122">
        <f t="shared" si="87"/>
        <v>208.46805725829128</v>
      </c>
      <c r="V190" s="122">
        <f t="shared" si="87"/>
        <v>298.4335846125615</v>
      </c>
      <c r="W190" s="122">
        <f t="shared" si="87"/>
        <v>358.01443771493462</v>
      </c>
      <c r="X190" s="122">
        <f t="shared" si="87"/>
        <v>411.53537687264077</v>
      </c>
      <c r="Y190" s="122">
        <f t="shared" si="87"/>
        <v>423.09943697259149</v>
      </c>
      <c r="DA190" s="130" t="s">
        <v>2548</v>
      </c>
    </row>
    <row r="191" spans="1:105" ht="12" customHeight="1" x14ac:dyDescent="0.25">
      <c r="A191" s="97" t="s">
        <v>53</v>
      </c>
      <c r="B191" s="98">
        <f>RES_hhdet_tesh!B147</f>
        <v>39.102104392112231</v>
      </c>
      <c r="C191" s="98">
        <f>RES_hhdet_tesh!C147</f>
        <v>39.813183617172932</v>
      </c>
      <c r="D191" s="98">
        <f>RES_hhdet_tesh!D147</f>
        <v>40.369003545856984</v>
      </c>
      <c r="E191" s="98">
        <f>RES_hhdet_tesh!E147</f>
        <v>109.70296919353885</v>
      </c>
      <c r="F191" s="98">
        <f>RES_hhdet_tesh!F147</f>
        <v>51.716106422821035</v>
      </c>
      <c r="G191" s="98">
        <f>RES_hhdet_tesh!G147</f>
        <v>64.939470523373586</v>
      </c>
      <c r="H191" s="98">
        <f>RES_hhdet_tesh!H147</f>
        <v>150.26273543899046</v>
      </c>
      <c r="I191" s="98">
        <f>RES_hhdet_tesh!I147</f>
        <v>70.927099876976712</v>
      </c>
      <c r="J191" s="98">
        <f>RES_hhdet_tesh!J147</f>
        <v>82.062578333052627</v>
      </c>
      <c r="K191" s="98">
        <f>RES_hhdet_tesh!K147</f>
        <v>90.202423359594462</v>
      </c>
      <c r="L191" s="98">
        <f>RES_hhdet_tesh!L147</f>
        <v>120.66415547280864</v>
      </c>
      <c r="M191" s="98">
        <f>RES_hhdet_tesh!M147</f>
        <v>93.216539226455524</v>
      </c>
      <c r="N191" s="98">
        <f>RES_hhdet_tesh!N147</f>
        <v>100.07824620200202</v>
      </c>
      <c r="O191" s="98">
        <f>RES_hhdet_tesh!O147</f>
        <v>116.25347259814575</v>
      </c>
      <c r="P191" s="98">
        <f>RES_hhdet_tesh!P147</f>
        <v>108.75156763493173</v>
      </c>
      <c r="Q191" s="98">
        <f>RES_hhdet_tesh!Q147</f>
        <v>199.82026586846385</v>
      </c>
      <c r="R191" s="98">
        <f>RES_hhdet_tesh!R147</f>
        <v>208.24843261854681</v>
      </c>
      <c r="S191" s="98">
        <f>RES_hhdet_tesh!S147</f>
        <v>219.86165016735765</v>
      </c>
      <c r="T191" s="98">
        <f>RES_hhdet_tesh!T147</f>
        <v>224.87775020480856</v>
      </c>
      <c r="U191" s="98">
        <f>RES_hhdet_tesh!U147</f>
        <v>208.46805725829128</v>
      </c>
      <c r="V191" s="98">
        <f>RES_hhdet_tesh!V147</f>
        <v>298.4335846125615</v>
      </c>
      <c r="W191" s="98">
        <f>RES_hhdet_tesh!W147</f>
        <v>358.01443771493462</v>
      </c>
      <c r="X191" s="98">
        <f>RES_hhdet_tesh!X147</f>
        <v>411.53537687264077</v>
      </c>
      <c r="Y191" s="98">
        <f>RES_hhdet_tesh!Y147</f>
        <v>423.09943697259149</v>
      </c>
      <c r="DA191" s="63" t="s">
        <v>2549</v>
      </c>
    </row>
    <row r="192" spans="1:105" ht="12" customHeight="1" x14ac:dyDescent="0.25">
      <c r="A192" s="121" t="s">
        <v>55</v>
      </c>
      <c r="B192" s="122">
        <v>1258.2716541938937</v>
      </c>
      <c r="C192" s="122">
        <v>1198.9260354731555</v>
      </c>
      <c r="D192" s="122">
        <v>1208.6251012275234</v>
      </c>
      <c r="E192" s="122">
        <v>1219.7255210229212</v>
      </c>
      <c r="F192" s="122">
        <v>1283.0846617922925</v>
      </c>
      <c r="G192" s="122">
        <v>1336.725794910961</v>
      </c>
      <c r="H192" s="122">
        <v>1406.1307247473405</v>
      </c>
      <c r="I192" s="122">
        <v>1434.1081300465037</v>
      </c>
      <c r="J192" s="122">
        <v>1361.2030190346641</v>
      </c>
      <c r="K192" s="122">
        <v>1436.7033288529337</v>
      </c>
      <c r="L192" s="122">
        <v>1406.0460325932909</v>
      </c>
      <c r="M192" s="122">
        <v>1377.1559929536368</v>
      </c>
      <c r="N192" s="122">
        <v>1425.9016898257096</v>
      </c>
      <c r="O192" s="122">
        <v>1425.4814413070942</v>
      </c>
      <c r="P192" s="122">
        <v>1474.126569227865</v>
      </c>
      <c r="Q192" s="122">
        <v>1448.4100949235967</v>
      </c>
      <c r="R192" s="122">
        <v>1477.1736705375874</v>
      </c>
      <c r="S192" s="122">
        <v>1479.9468101708337</v>
      </c>
      <c r="T192" s="122">
        <v>1457.730875935725</v>
      </c>
      <c r="U192" s="122">
        <v>1451.3780589381929</v>
      </c>
      <c r="V192" s="122">
        <v>1251.3879851232587</v>
      </c>
      <c r="W192" s="122">
        <v>1148.3751950283017</v>
      </c>
      <c r="X192" s="122">
        <v>973.06644321895169</v>
      </c>
      <c r="Y192" s="122">
        <v>931.16157690277964</v>
      </c>
      <c r="DA192" s="130" t="s">
        <v>2550</v>
      </c>
    </row>
    <row r="193" spans="1:105" ht="12" customHeight="1" x14ac:dyDescent="0.25">
      <c r="A193" s="97" t="s">
        <v>124</v>
      </c>
      <c r="B193" s="98">
        <v>1232.9298738803407</v>
      </c>
      <c r="C193" s="98">
        <v>1190.4548732395529</v>
      </c>
      <c r="D193" s="98">
        <v>1198.2335613645769</v>
      </c>
      <c r="E193" s="98">
        <v>1185.5559396199042</v>
      </c>
      <c r="F193" s="98">
        <v>1279.1286374909046</v>
      </c>
      <c r="G193" s="98">
        <v>1329.3755024797829</v>
      </c>
      <c r="H193" s="98">
        <v>1426.5809466559442</v>
      </c>
      <c r="I193" s="98">
        <v>1438.3107515609431</v>
      </c>
      <c r="J193" s="98">
        <v>1348.222599228397</v>
      </c>
      <c r="K193" s="98">
        <v>1463.3969295685777</v>
      </c>
      <c r="L193" s="98">
        <v>1446.0465745464635</v>
      </c>
      <c r="M193" s="98">
        <v>1433.5455895325601</v>
      </c>
      <c r="N193" s="98">
        <v>1447.7890076161805</v>
      </c>
      <c r="O193" s="98">
        <v>1443.8378031327727</v>
      </c>
      <c r="P193" s="98">
        <v>1564.3066308610082</v>
      </c>
      <c r="Q193" s="98">
        <v>1438.0375110115549</v>
      </c>
      <c r="R193" s="98">
        <v>1578.9559324513009</v>
      </c>
      <c r="S193" s="98">
        <v>1526.5031747603355</v>
      </c>
      <c r="T193" s="98">
        <v>1462.6300340377677</v>
      </c>
      <c r="U193" s="98">
        <v>1459.9796667399039</v>
      </c>
      <c r="V193" s="98">
        <v>1263.8013572106961</v>
      </c>
      <c r="W193" s="98">
        <v>1148.207322391549</v>
      </c>
      <c r="X193" s="98">
        <v>1080.3361906832952</v>
      </c>
      <c r="Y193" s="98">
        <v>992.44434701857006</v>
      </c>
      <c r="DA193" s="63" t="s">
        <v>2551</v>
      </c>
    </row>
    <row r="194" spans="1:105" ht="12" customHeight="1" x14ac:dyDescent="0.25">
      <c r="A194" s="97" t="s">
        <v>123</v>
      </c>
      <c r="B194" s="98">
        <v>0</v>
      </c>
      <c r="C194" s="98">
        <v>0</v>
      </c>
      <c r="D194" s="98">
        <v>0</v>
      </c>
      <c r="E194" s="98">
        <v>0</v>
      </c>
      <c r="F194" s="98">
        <v>0</v>
      </c>
      <c r="G194" s="98">
        <v>0</v>
      </c>
      <c r="H194" s="98">
        <v>0</v>
      </c>
      <c r="I194" s="98">
        <v>0</v>
      </c>
      <c r="J194" s="98">
        <v>0</v>
      </c>
      <c r="K194" s="98">
        <v>1471.554517214546</v>
      </c>
      <c r="L194" s="98">
        <v>1455.3399727378596</v>
      </c>
      <c r="M194" s="98">
        <v>1432.2747359675536</v>
      </c>
      <c r="N194" s="98">
        <v>1450.8636948541312</v>
      </c>
      <c r="O194" s="98">
        <v>1441.2410664042093</v>
      </c>
      <c r="P194" s="98">
        <v>1552.8505037285252</v>
      </c>
      <c r="Q194" s="98">
        <v>1425.3623914201285</v>
      </c>
      <c r="R194" s="98">
        <v>1560.0500705938966</v>
      </c>
      <c r="S194" s="98">
        <v>1507.2077324116708</v>
      </c>
      <c r="T194" s="98">
        <v>1444.4225037806721</v>
      </c>
      <c r="U194" s="98">
        <v>1442.0020744426697</v>
      </c>
      <c r="V194" s="98">
        <v>1252.7094628226564</v>
      </c>
      <c r="W194" s="98">
        <v>1142.3053048720187</v>
      </c>
      <c r="X194" s="98">
        <v>1076.4360999014582</v>
      </c>
      <c r="Y194" s="98">
        <v>990.39917091334087</v>
      </c>
      <c r="DA194" s="63" t="s">
        <v>2552</v>
      </c>
    </row>
    <row r="195" spans="1:105" ht="12" customHeight="1" x14ac:dyDescent="0.25">
      <c r="A195" s="100" t="s">
        <v>50</v>
      </c>
      <c r="B195" s="101">
        <v>0</v>
      </c>
      <c r="C195" s="101">
        <v>0</v>
      </c>
      <c r="D195" s="101">
        <v>0</v>
      </c>
      <c r="E195" s="101">
        <v>0</v>
      </c>
      <c r="F195" s="101">
        <v>0</v>
      </c>
      <c r="G195" s="101">
        <v>0</v>
      </c>
      <c r="H195" s="101">
        <v>0</v>
      </c>
      <c r="I195" s="101">
        <v>0</v>
      </c>
      <c r="J195" s="101">
        <v>0</v>
      </c>
      <c r="K195" s="101">
        <v>605.65297796735376</v>
      </c>
      <c r="L195" s="101">
        <v>603.07033829551915</v>
      </c>
      <c r="M195" s="101">
        <v>571.67152070313193</v>
      </c>
      <c r="N195" s="101">
        <v>582.20799854954703</v>
      </c>
      <c r="O195" s="101">
        <v>482.71277086642533</v>
      </c>
      <c r="P195" s="101">
        <v>485.99894051800038</v>
      </c>
      <c r="Q195" s="101">
        <v>483.71895678807704</v>
      </c>
      <c r="R195" s="101">
        <v>643.97669516768406</v>
      </c>
      <c r="S195" s="101">
        <v>658.53954804863622</v>
      </c>
      <c r="T195" s="101">
        <v>575.50548731173376</v>
      </c>
      <c r="U195" s="101">
        <v>577.14123262502937</v>
      </c>
      <c r="V195" s="101">
        <v>352.94708998350865</v>
      </c>
      <c r="W195" s="101">
        <v>285.48272809259737</v>
      </c>
      <c r="X195" s="101">
        <v>373.4407958087649</v>
      </c>
      <c r="Y195" s="101">
        <v>380.42715452147445</v>
      </c>
      <c r="DA195" s="131" t="s">
        <v>2553</v>
      </c>
    </row>
    <row r="196" spans="1:105" ht="12" customHeight="1" x14ac:dyDescent="0.25">
      <c r="A196" s="103" t="s">
        <v>52</v>
      </c>
      <c r="B196" s="104">
        <v>0</v>
      </c>
      <c r="C196" s="104">
        <v>0</v>
      </c>
      <c r="D196" s="104">
        <v>0</v>
      </c>
      <c r="E196" s="104">
        <v>0</v>
      </c>
      <c r="F196" s="104">
        <v>0</v>
      </c>
      <c r="G196" s="104">
        <v>0</v>
      </c>
      <c r="H196" s="104">
        <v>0</v>
      </c>
      <c r="I196" s="104">
        <v>0</v>
      </c>
      <c r="J196" s="104">
        <v>0</v>
      </c>
      <c r="K196" s="104">
        <v>865.90153924719232</v>
      </c>
      <c r="L196" s="104">
        <v>852.26963444234048</v>
      </c>
      <c r="M196" s="104">
        <v>860.60321526442181</v>
      </c>
      <c r="N196" s="104">
        <v>868.6556963045839</v>
      </c>
      <c r="O196" s="104">
        <v>958.52829553778406</v>
      </c>
      <c r="P196" s="104">
        <v>1066.8515632105245</v>
      </c>
      <c r="Q196" s="104">
        <v>941.64343463205125</v>
      </c>
      <c r="R196" s="104">
        <v>916.07337542621258</v>
      </c>
      <c r="S196" s="104">
        <v>848.66818436303458</v>
      </c>
      <c r="T196" s="104">
        <v>868.91701646893807</v>
      </c>
      <c r="U196" s="104">
        <v>864.86084181764011</v>
      </c>
      <c r="V196" s="104">
        <v>899.76237283914782</v>
      </c>
      <c r="W196" s="104">
        <v>856.82257677942141</v>
      </c>
      <c r="X196" s="104">
        <v>702.99530409269335</v>
      </c>
      <c r="Y196" s="104">
        <v>609.97201639186642</v>
      </c>
      <c r="DA196" s="132" t="s">
        <v>2554</v>
      </c>
    </row>
    <row r="197" spans="1:105" ht="12" customHeight="1" x14ac:dyDescent="0.25">
      <c r="A197" s="106" t="s">
        <v>122</v>
      </c>
      <c r="B197" s="101">
        <v>1260.4399859433008</v>
      </c>
      <c r="C197" s="101">
        <v>1199.6857595085969</v>
      </c>
      <c r="D197" s="101">
        <v>1209.6412141931003</v>
      </c>
      <c r="E197" s="101">
        <v>1224.0350841780858</v>
      </c>
      <c r="F197" s="101">
        <v>1283.9371924342599</v>
      </c>
      <c r="G197" s="101">
        <v>1338.4391250711462</v>
      </c>
      <c r="H197" s="101">
        <v>1401.5989004169207</v>
      </c>
      <c r="I197" s="101">
        <v>1433.256536419713</v>
      </c>
      <c r="J197" s="101">
        <v>1363.6246390596664</v>
      </c>
      <c r="K197" s="101">
        <v>1432.2511818228161</v>
      </c>
      <c r="L197" s="101">
        <v>1400.0057640683822</v>
      </c>
      <c r="M197" s="101">
        <v>1368.6953191242967</v>
      </c>
      <c r="N197" s="101">
        <v>1422.745639769922</v>
      </c>
      <c r="O197" s="101">
        <v>1422.9159377753642</v>
      </c>
      <c r="P197" s="101">
        <v>1461.7621259860271</v>
      </c>
      <c r="Q197" s="101">
        <v>1450.1548129630405</v>
      </c>
      <c r="R197" s="101">
        <v>1464.1204500326869</v>
      </c>
      <c r="S197" s="101">
        <v>1474.312268831163</v>
      </c>
      <c r="T197" s="101">
        <v>1457.1047215380995</v>
      </c>
      <c r="U197" s="101">
        <v>1450.2086059363032</v>
      </c>
      <c r="V197" s="101">
        <v>1249.7332897590431</v>
      </c>
      <c r="W197" s="101">
        <v>1148.6028470139347</v>
      </c>
      <c r="X197" s="101">
        <v>958.20130501562301</v>
      </c>
      <c r="Y197" s="101">
        <v>922.10152631003143</v>
      </c>
      <c r="DA197" s="131" t="s">
        <v>2555</v>
      </c>
    </row>
    <row r="198" spans="1:105" ht="12" customHeight="1" x14ac:dyDescent="0.25">
      <c r="A198" s="107" t="s">
        <v>121</v>
      </c>
      <c r="B198" s="104">
        <v>1260.4399859433001</v>
      </c>
      <c r="C198" s="104">
        <v>1199.5572568465639</v>
      </c>
      <c r="D198" s="104">
        <v>1209.744481176331</v>
      </c>
      <c r="E198" s="104">
        <v>1224.0967681232562</v>
      </c>
      <c r="F198" s="104">
        <v>1284.1354093291854</v>
      </c>
      <c r="G198" s="104">
        <v>1338.7213343565634</v>
      </c>
      <c r="H198" s="104">
        <v>1401.6989878273685</v>
      </c>
      <c r="I198" s="104">
        <v>1432.9105624924046</v>
      </c>
      <c r="J198" s="104">
        <v>1363.7571306894438</v>
      </c>
      <c r="K198" s="104">
        <v>1432.0394652336645</v>
      </c>
      <c r="L198" s="104">
        <v>1400.1966911176251</v>
      </c>
      <c r="M198" s="104">
        <v>1369.2290359376111</v>
      </c>
      <c r="N198" s="104">
        <v>1423.4328111264169</v>
      </c>
      <c r="O198" s="104">
        <v>1423.1689651299637</v>
      </c>
      <c r="P198" s="104">
        <v>1459.961792238757</v>
      </c>
      <c r="Q198" s="104">
        <v>1448.0348719175204</v>
      </c>
      <c r="R198" s="104">
        <v>1462.457295639977</v>
      </c>
      <c r="S198" s="104">
        <v>1473.6196338352356</v>
      </c>
      <c r="T198" s="104">
        <v>1457.3225653092636</v>
      </c>
      <c r="U198" s="104">
        <v>1450.8320828824417</v>
      </c>
      <c r="V198" s="104">
        <v>1249.8345325263592</v>
      </c>
      <c r="W198" s="104">
        <v>1147.3853972143247</v>
      </c>
      <c r="X198" s="104">
        <v>953.16196222561427</v>
      </c>
      <c r="Y198" s="104">
        <v>919.72738183923343</v>
      </c>
      <c r="DA198" s="132" t="s">
        <v>2556</v>
      </c>
    </row>
    <row r="199" spans="1:105" ht="12" customHeight="1" x14ac:dyDescent="0.25">
      <c r="A199" s="108" t="s">
        <v>53</v>
      </c>
      <c r="B199" s="98">
        <v>527.66316436191767</v>
      </c>
      <c r="C199" s="98">
        <v>489.71011825941537</v>
      </c>
      <c r="D199" s="98">
        <v>505.71700887245436</v>
      </c>
      <c r="E199" s="98">
        <v>520.99497601096152</v>
      </c>
      <c r="F199" s="98">
        <v>511.52768002846557</v>
      </c>
      <c r="G199" s="98">
        <v>544.92854774118462</v>
      </c>
      <c r="H199" s="98">
        <v>579.15811244129236</v>
      </c>
      <c r="I199" s="98">
        <v>627.22733966242959</v>
      </c>
      <c r="J199" s="98">
        <v>544.6531340568265</v>
      </c>
      <c r="K199" s="98">
        <v>590.33431574169708</v>
      </c>
      <c r="L199" s="98">
        <v>580.60620198561139</v>
      </c>
      <c r="M199" s="98">
        <v>546.66064302252187</v>
      </c>
      <c r="N199" s="98">
        <v>571.47123500766963</v>
      </c>
      <c r="O199" s="98">
        <v>477.11146341572521</v>
      </c>
      <c r="P199" s="98">
        <v>456.95666831763776</v>
      </c>
      <c r="Q199" s="98">
        <v>492.02724417166456</v>
      </c>
      <c r="R199" s="98">
        <v>603.40086961749159</v>
      </c>
      <c r="S199" s="98">
        <v>644.17941294133561</v>
      </c>
      <c r="T199" s="98">
        <v>581.19929018837877</v>
      </c>
      <c r="U199" s="98">
        <v>580.59288982955468</v>
      </c>
      <c r="V199" s="98">
        <v>352.0161233822277</v>
      </c>
      <c r="W199" s="98">
        <v>285.6255632043422</v>
      </c>
      <c r="X199" s="98">
        <v>327.71938549592949</v>
      </c>
      <c r="Y199" s="98">
        <v>351.77675038339095</v>
      </c>
      <c r="DA199" s="63" t="s">
        <v>2557</v>
      </c>
    </row>
    <row r="200" spans="1:105" ht="12" customHeight="1" x14ac:dyDescent="0.25">
      <c r="A200" s="108" t="s">
        <v>52</v>
      </c>
      <c r="B200" s="98">
        <v>732.77682158138271</v>
      </c>
      <c r="C200" s="98">
        <v>709.84713858714849</v>
      </c>
      <c r="D200" s="98">
        <v>704.02747230387638</v>
      </c>
      <c r="E200" s="98">
        <v>703.10179211229467</v>
      </c>
      <c r="F200" s="98">
        <v>772.6077293007196</v>
      </c>
      <c r="G200" s="98">
        <v>793.79278661537853</v>
      </c>
      <c r="H200" s="98">
        <v>822.54087538607598</v>
      </c>
      <c r="I200" s="98">
        <v>805.68322282997508</v>
      </c>
      <c r="J200" s="98">
        <v>819.10399663261751</v>
      </c>
      <c r="K200" s="98">
        <v>841.70514949196752</v>
      </c>
      <c r="L200" s="98">
        <v>819.59048913201377</v>
      </c>
      <c r="M200" s="98">
        <v>822.56839291508936</v>
      </c>
      <c r="N200" s="98">
        <v>851.9615761187473</v>
      </c>
      <c r="O200" s="98">
        <v>946.05750171423858</v>
      </c>
      <c r="P200" s="98">
        <v>1003.0051239211191</v>
      </c>
      <c r="Q200" s="98">
        <v>956.00762774585564</v>
      </c>
      <c r="R200" s="98">
        <v>859.05642602248554</v>
      </c>
      <c r="S200" s="98">
        <v>829.44022089389978</v>
      </c>
      <c r="T200" s="98">
        <v>876.12327512088484</v>
      </c>
      <c r="U200" s="98">
        <v>870.23919305288723</v>
      </c>
      <c r="V200" s="98">
        <v>897.81840914413158</v>
      </c>
      <c r="W200" s="98">
        <v>861.75983400998234</v>
      </c>
      <c r="X200" s="98">
        <v>625.44257672968467</v>
      </c>
      <c r="Y200" s="98">
        <v>567.95063145584243</v>
      </c>
      <c r="DA200" s="63" t="s">
        <v>2558</v>
      </c>
    </row>
    <row r="201" spans="1:105" ht="12" customHeight="1" x14ac:dyDescent="0.25">
      <c r="A201" s="121" t="s">
        <v>54</v>
      </c>
      <c r="B201" s="122">
        <v>230.57752222441081</v>
      </c>
      <c r="C201" s="122">
        <v>229.03991794353888</v>
      </c>
      <c r="D201" s="122">
        <v>224.79079581269158</v>
      </c>
      <c r="E201" s="122">
        <v>244.12224155898707</v>
      </c>
      <c r="F201" s="122">
        <v>246.18802823293592</v>
      </c>
      <c r="G201" s="122">
        <v>256.37938318248996</v>
      </c>
      <c r="H201" s="122">
        <v>249.21522730620285</v>
      </c>
      <c r="I201" s="122">
        <v>244.53116847460169</v>
      </c>
      <c r="J201" s="122">
        <v>213.73611169032822</v>
      </c>
      <c r="K201" s="122">
        <v>221.87059375681599</v>
      </c>
      <c r="L201" s="122">
        <v>219.2651167025106</v>
      </c>
      <c r="M201" s="122">
        <v>205.76977953938251</v>
      </c>
      <c r="N201" s="122">
        <v>213.4022563012324</v>
      </c>
      <c r="O201" s="122">
        <v>214.71171860121436</v>
      </c>
      <c r="P201" s="122">
        <v>218.57813923395716</v>
      </c>
      <c r="Q201" s="122">
        <v>229.74432667438529</v>
      </c>
      <c r="R201" s="122">
        <v>229.62494776419004</v>
      </c>
      <c r="S201" s="122">
        <v>230.30284989127392</v>
      </c>
      <c r="T201" s="122">
        <v>229.72156598328493</v>
      </c>
      <c r="U201" s="122">
        <v>228.33550251302714</v>
      </c>
      <c r="V201" s="122">
        <v>239.05758899051509</v>
      </c>
      <c r="W201" s="122">
        <v>233.07135715094404</v>
      </c>
      <c r="X201" s="122">
        <v>170.90607520971216</v>
      </c>
      <c r="Y201" s="122">
        <v>172.44109369898266</v>
      </c>
      <c r="DA201" s="130" t="s">
        <v>2559</v>
      </c>
    </row>
    <row r="202" spans="1:105" ht="12" customHeight="1" x14ac:dyDescent="0.25">
      <c r="A202" s="97" t="s">
        <v>50</v>
      </c>
      <c r="B202" s="98">
        <v>231.15125710623653</v>
      </c>
      <c r="C202" s="98">
        <v>223.99340701152909</v>
      </c>
      <c r="D202" s="98">
        <v>222.78029986133043</v>
      </c>
      <c r="E202" s="98">
        <v>248.06657556879117</v>
      </c>
      <c r="F202" s="98">
        <v>246.8879862763481</v>
      </c>
      <c r="G202" s="98">
        <v>242.81073750272105</v>
      </c>
      <c r="H202" s="98">
        <v>252.6844075028568</v>
      </c>
      <c r="I202" s="98">
        <v>248.60425495908865</v>
      </c>
      <c r="J202" s="98">
        <v>210.76372835819492</v>
      </c>
      <c r="K202" s="98">
        <v>225.83871074019399</v>
      </c>
      <c r="L202" s="98">
        <v>215.9100596934444</v>
      </c>
      <c r="M202" s="98">
        <v>215.74061215192637</v>
      </c>
      <c r="N202" s="98">
        <v>217.51962606155934</v>
      </c>
      <c r="O202" s="98">
        <v>215.4753141533599</v>
      </c>
      <c r="P202" s="98">
        <v>234.75437703585749</v>
      </c>
      <c r="Q202" s="98">
        <v>225.65113949700716</v>
      </c>
      <c r="R202" s="98">
        <v>241.19486503878602</v>
      </c>
      <c r="S202" s="98">
        <v>237.31440615987475</v>
      </c>
      <c r="T202" s="98">
        <v>235.94978653749041</v>
      </c>
      <c r="U202" s="98">
        <v>246.839865037967</v>
      </c>
      <c r="V202" s="98">
        <v>228.24439590266175</v>
      </c>
      <c r="W202" s="98">
        <v>216.55829842327327</v>
      </c>
      <c r="X202" s="98">
        <v>196.75749146401552</v>
      </c>
      <c r="Y202" s="98">
        <v>177.89360317298036</v>
      </c>
      <c r="DA202" s="63" t="s">
        <v>2560</v>
      </c>
    </row>
    <row r="203" spans="1:105" ht="12" customHeight="1" x14ac:dyDescent="0.25">
      <c r="A203" s="109" t="s">
        <v>120</v>
      </c>
      <c r="B203" s="33">
        <v>230.55538387880844</v>
      </c>
      <c r="C203" s="33">
        <v>229.25693123899308</v>
      </c>
      <c r="D203" s="33">
        <v>224.88984276681714</v>
      </c>
      <c r="E203" s="33">
        <v>243.92439625300966</v>
      </c>
      <c r="F203" s="33">
        <v>246.15099325893686</v>
      </c>
      <c r="G203" s="33">
        <v>257.12632165802114</v>
      </c>
      <c r="H203" s="33">
        <v>249.01578313478907</v>
      </c>
      <c r="I203" s="33">
        <v>244.27901566924271</v>
      </c>
      <c r="J203" s="33">
        <v>213.93441193682094</v>
      </c>
      <c r="K203" s="33">
        <v>221.58009704608799</v>
      </c>
      <c r="L203" s="33">
        <v>219.51902447309854</v>
      </c>
      <c r="M203" s="33">
        <v>204.99619940281312</v>
      </c>
      <c r="N203" s="33">
        <v>213.07869815457718</v>
      </c>
      <c r="O203" s="33">
        <v>214.65190660900345</v>
      </c>
      <c r="P203" s="33">
        <v>217.2717504621516</v>
      </c>
      <c r="Q203" s="33">
        <v>230.07490868502242</v>
      </c>
      <c r="R203" s="33">
        <v>228.67616760342074</v>
      </c>
      <c r="S203" s="33">
        <v>229.73214944735824</v>
      </c>
      <c r="T203" s="33">
        <v>229.23248509272383</v>
      </c>
      <c r="U203" s="33">
        <v>226.90695041623576</v>
      </c>
      <c r="V203" s="33">
        <v>239.86769145092981</v>
      </c>
      <c r="W203" s="33">
        <v>234.30627506586742</v>
      </c>
      <c r="X203" s="33">
        <v>168.82693612709301</v>
      </c>
      <c r="Y203" s="33">
        <v>171.98694070472865</v>
      </c>
      <c r="DA203" s="60" t="s">
        <v>2561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41.471766328798658</v>
      </c>
      <c r="C205" s="117">
        <f t="shared" si="88"/>
        <v>41.294104729118587</v>
      </c>
      <c r="D205" s="117">
        <f t="shared" si="88"/>
        <v>44.756586661866436</v>
      </c>
      <c r="E205" s="117">
        <f t="shared" si="88"/>
        <v>54.778063999230724</v>
      </c>
      <c r="F205" s="117">
        <f t="shared" si="88"/>
        <v>90.426062585687035</v>
      </c>
      <c r="G205" s="117">
        <f t="shared" si="88"/>
        <v>99.425994519123734</v>
      </c>
      <c r="H205" s="117">
        <f t="shared" si="88"/>
        <v>102.22288126117061</v>
      </c>
      <c r="I205" s="117">
        <f t="shared" si="88"/>
        <v>97.273708938132259</v>
      </c>
      <c r="J205" s="117">
        <f t="shared" si="88"/>
        <v>84.44950576484986</v>
      </c>
      <c r="K205" s="117">
        <f t="shared" si="88"/>
        <v>84.06217238872172</v>
      </c>
      <c r="L205" s="117">
        <f t="shared" si="88"/>
        <v>75.695689181347575</v>
      </c>
      <c r="M205" s="117">
        <f t="shared" si="88"/>
        <v>73.680639721929509</v>
      </c>
      <c r="N205" s="117">
        <f t="shared" si="88"/>
        <v>70.089960213476758</v>
      </c>
      <c r="O205" s="117">
        <f t="shared" si="88"/>
        <v>67.846300096110298</v>
      </c>
      <c r="P205" s="117">
        <f t="shared" si="88"/>
        <v>72.996282346521184</v>
      </c>
      <c r="Q205" s="117">
        <f t="shared" si="88"/>
        <v>64.489161521109892</v>
      </c>
      <c r="R205" s="117">
        <f t="shared" ref="R205:V205" si="89">R206+R208+R210+R219</f>
        <v>67.462608581319273</v>
      </c>
      <c r="S205" s="117">
        <f t="shared" si="89"/>
        <v>61.009729604715382</v>
      </c>
      <c r="T205" s="117">
        <f t="shared" si="89"/>
        <v>55.709737489852259</v>
      </c>
      <c r="U205" s="117">
        <f t="shared" si="89"/>
        <v>55.64322919612421</v>
      </c>
      <c r="V205" s="117">
        <f t="shared" si="89"/>
        <v>49.752530005767504</v>
      </c>
      <c r="W205" s="117">
        <f t="shared" ref="W205:Y205" si="90">W206+W208+W210+W219</f>
        <v>45.701765878084331</v>
      </c>
      <c r="X205" s="117">
        <f t="shared" si="90"/>
        <v>47.425106925748828</v>
      </c>
      <c r="Y205" s="117">
        <f t="shared" si="90"/>
        <v>44.718429668389987</v>
      </c>
      <c r="DA205" s="129" t="s">
        <v>2713</v>
      </c>
    </row>
    <row r="206" spans="1:105" ht="12" customHeight="1" x14ac:dyDescent="0.25">
      <c r="A206" s="121" t="s">
        <v>57</v>
      </c>
      <c r="B206" s="122">
        <f t="shared" ref="B206:Y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X206" s="122">
        <f t="shared" si="91"/>
        <v>0</v>
      </c>
      <c r="Y206" s="122">
        <f t="shared" si="91"/>
        <v>0</v>
      </c>
      <c r="DA206" s="130" t="s">
        <v>2714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2715</v>
      </c>
    </row>
    <row r="208" spans="1:105" ht="12" customHeight="1" x14ac:dyDescent="0.25">
      <c r="A208" s="121" t="s">
        <v>92</v>
      </c>
      <c r="B208" s="122">
        <f t="shared" ref="B208:Y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X208" s="122">
        <f t="shared" si="92"/>
        <v>0</v>
      </c>
      <c r="Y208" s="122">
        <f t="shared" si="92"/>
        <v>0</v>
      </c>
      <c r="DA208" s="130" t="s">
        <v>2716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2717</v>
      </c>
    </row>
    <row r="210" spans="1:105" ht="12" customHeight="1" x14ac:dyDescent="0.25">
      <c r="A210" s="121" t="s">
        <v>55</v>
      </c>
      <c r="B210" s="122">
        <v>38.243770967010285</v>
      </c>
      <c r="C210" s="122">
        <v>37.839495919015448</v>
      </c>
      <c r="D210" s="122">
        <v>40.8561086241738</v>
      </c>
      <c r="E210" s="122">
        <v>50.365086573607122</v>
      </c>
      <c r="F210" s="122">
        <v>85.808914644307819</v>
      </c>
      <c r="G210" s="122">
        <v>94.713289403260191</v>
      </c>
      <c r="H210" s="122">
        <v>97.114638490470753</v>
      </c>
      <c r="I210" s="122">
        <v>91.885530102985172</v>
      </c>
      <c r="J210" s="122">
        <v>79.549778050786642</v>
      </c>
      <c r="K210" s="122">
        <v>78.337310686792804</v>
      </c>
      <c r="L210" s="122">
        <v>70.052156150743144</v>
      </c>
      <c r="M210" s="122">
        <v>67.911073670735561</v>
      </c>
      <c r="N210" s="122">
        <v>64.204372481938677</v>
      </c>
      <c r="O210" s="122">
        <v>62.034225659153023</v>
      </c>
      <c r="P210" s="122">
        <v>66.483305913410661</v>
      </c>
      <c r="Q210" s="122">
        <v>58.229771911675734</v>
      </c>
      <c r="R210" s="122">
        <v>60.681004585964082</v>
      </c>
      <c r="S210" s="122">
        <v>54.389410483175574</v>
      </c>
      <c r="T210" s="122">
        <v>49.350661299633032</v>
      </c>
      <c r="U210" s="122">
        <v>49.106233342288427</v>
      </c>
      <c r="V210" s="122">
        <v>43.885058112016267</v>
      </c>
      <c r="W210" s="122">
        <v>40.154133491746251</v>
      </c>
      <c r="X210" s="122">
        <v>42.041875989792899</v>
      </c>
      <c r="Y210" s="122">
        <v>39.695280697963597</v>
      </c>
      <c r="DA210" s="130" t="s">
        <v>2718</v>
      </c>
    </row>
    <row r="211" spans="1:105" ht="12" customHeight="1" x14ac:dyDescent="0.25">
      <c r="A211" s="97" t="s">
        <v>124</v>
      </c>
      <c r="B211" s="98">
        <v>485.20731447131988</v>
      </c>
      <c r="C211" s="98">
        <v>460.90839742765507</v>
      </c>
      <c r="D211" s="98">
        <v>457.98434880464833</v>
      </c>
      <c r="E211" s="98">
        <v>449.55148567126508</v>
      </c>
      <c r="F211" s="98">
        <v>481.98431039192559</v>
      </c>
      <c r="G211" s="98">
        <v>499.72617183609736</v>
      </c>
      <c r="H211" s="98">
        <v>535.55891971484368</v>
      </c>
      <c r="I211" s="98">
        <v>539.38848071121254</v>
      </c>
      <c r="J211" s="98">
        <v>504.88199234189057</v>
      </c>
      <c r="K211" s="98">
        <v>545.90512503104014</v>
      </c>
      <c r="L211" s="98">
        <v>535.78802139485151</v>
      </c>
      <c r="M211" s="98">
        <v>524.21753481409564</v>
      </c>
      <c r="N211" s="98">
        <v>520.88907748942904</v>
      </c>
      <c r="O211" s="98">
        <v>511.49167627115054</v>
      </c>
      <c r="P211" s="98">
        <v>542.17639242518908</v>
      </c>
      <c r="Q211" s="98">
        <v>488.98377864838335</v>
      </c>
      <c r="R211" s="98">
        <v>524.05857704869527</v>
      </c>
      <c r="S211" s="98">
        <v>493.84614595497652</v>
      </c>
      <c r="T211" s="98">
        <v>459.57936892726724</v>
      </c>
      <c r="U211" s="98">
        <v>445.10419981098448</v>
      </c>
      <c r="V211" s="98">
        <v>376.28352971756624</v>
      </c>
      <c r="W211" s="98">
        <v>336.39723275371131</v>
      </c>
      <c r="X211" s="98">
        <v>312.46867926326678</v>
      </c>
      <c r="Y211" s="98">
        <v>285.4722899044063</v>
      </c>
      <c r="DA211" s="63" t="s">
        <v>2719</v>
      </c>
    </row>
    <row r="212" spans="1:105" ht="12" customHeight="1" x14ac:dyDescent="0.25">
      <c r="A212" s="97" t="s">
        <v>123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0</v>
      </c>
      <c r="J212" s="98">
        <v>0</v>
      </c>
      <c r="K212" s="98">
        <v>221.83447249624376</v>
      </c>
      <c r="L212" s="98">
        <v>220.08361966183378</v>
      </c>
      <c r="M212" s="98">
        <v>206.74032985202106</v>
      </c>
      <c r="N212" s="98">
        <v>209.16585560280046</v>
      </c>
      <c r="O212" s="98">
        <v>170.55055152494234</v>
      </c>
      <c r="P212" s="98">
        <v>166.81430293058318</v>
      </c>
      <c r="Q212" s="98">
        <v>163.05547036147144</v>
      </c>
      <c r="R212" s="98">
        <v>210.72874121902953</v>
      </c>
      <c r="S212" s="98">
        <v>211.07527046567216</v>
      </c>
      <c r="T212" s="98">
        <v>180.10611307467164</v>
      </c>
      <c r="U212" s="98">
        <v>176.8537914513073</v>
      </c>
      <c r="V212" s="98">
        <v>105.21442745595736</v>
      </c>
      <c r="W212" s="98">
        <v>83.445416913931524</v>
      </c>
      <c r="X212" s="98">
        <v>107.16929118471093</v>
      </c>
      <c r="Y212" s="98">
        <v>108.89571701617145</v>
      </c>
      <c r="DA212" s="63" t="s">
        <v>2720</v>
      </c>
    </row>
    <row r="213" spans="1:105" ht="12" customHeight="1" x14ac:dyDescent="0.25">
      <c r="A213" s="100" t="s">
        <v>50</v>
      </c>
      <c r="B213" s="101">
        <v>0</v>
      </c>
      <c r="C213" s="101">
        <v>0</v>
      </c>
      <c r="D213" s="101">
        <v>0</v>
      </c>
      <c r="E213" s="101">
        <v>0</v>
      </c>
      <c r="F213" s="101">
        <v>0</v>
      </c>
      <c r="G213" s="101">
        <v>0</v>
      </c>
      <c r="H213" s="101">
        <v>0</v>
      </c>
      <c r="I213" s="101">
        <v>0</v>
      </c>
      <c r="J213" s="101">
        <v>0</v>
      </c>
      <c r="K213" s="101">
        <v>221.83447249624376</v>
      </c>
      <c r="L213" s="101">
        <v>220.08361966183378</v>
      </c>
      <c r="M213" s="101">
        <v>206.74032985202106</v>
      </c>
      <c r="N213" s="101">
        <v>209.16585560280046</v>
      </c>
      <c r="O213" s="101">
        <v>170.55055152494234</v>
      </c>
      <c r="P213" s="101">
        <v>166.81430293058318</v>
      </c>
      <c r="Q213" s="101">
        <v>163.05547036147144</v>
      </c>
      <c r="R213" s="101">
        <v>210.72874121902953</v>
      </c>
      <c r="S213" s="101">
        <v>211.07527046567216</v>
      </c>
      <c r="T213" s="101">
        <v>180.10611307467164</v>
      </c>
      <c r="U213" s="101">
        <v>176.8537914513073</v>
      </c>
      <c r="V213" s="101">
        <v>105.21442745595736</v>
      </c>
      <c r="W213" s="101">
        <v>83.445416913931524</v>
      </c>
      <c r="X213" s="101">
        <v>107.16929118471093</v>
      </c>
      <c r="Y213" s="101">
        <v>108.89571701617145</v>
      </c>
      <c r="DA213" s="131" t="s">
        <v>2721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X214" s="104">
        <v>0</v>
      </c>
      <c r="Y214" s="104">
        <v>0</v>
      </c>
      <c r="DA214" s="132" t="s">
        <v>2722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X215" s="101">
        <v>0</v>
      </c>
      <c r="Y215" s="101">
        <v>0</v>
      </c>
      <c r="DA215" s="131" t="s">
        <v>2723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X216" s="104">
        <v>0</v>
      </c>
      <c r="Y216" s="104">
        <v>0</v>
      </c>
      <c r="DA216" s="132" t="s">
        <v>2724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2725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X218" s="98">
        <v>0</v>
      </c>
      <c r="Y218" s="98">
        <v>0</v>
      </c>
      <c r="DA218" s="63" t="s">
        <v>2726</v>
      </c>
    </row>
    <row r="219" spans="1:105" ht="12" customHeight="1" x14ac:dyDescent="0.25">
      <c r="A219" s="121" t="s">
        <v>54</v>
      </c>
      <c r="B219" s="122">
        <v>3.2279953617883748</v>
      </c>
      <c r="C219" s="122">
        <v>3.45460881010314</v>
      </c>
      <c r="D219" s="122">
        <v>3.9004780376926393</v>
      </c>
      <c r="E219" s="122">
        <v>4.412977425623601</v>
      </c>
      <c r="F219" s="122">
        <v>4.6171479413792129</v>
      </c>
      <c r="G219" s="122">
        <v>4.7127051158635469</v>
      </c>
      <c r="H219" s="122">
        <v>5.108242770699853</v>
      </c>
      <c r="I219" s="122">
        <v>5.3881788351470856</v>
      </c>
      <c r="J219" s="122">
        <v>4.8997277140632196</v>
      </c>
      <c r="K219" s="122">
        <v>5.7248617019289147</v>
      </c>
      <c r="L219" s="122">
        <v>5.6435330306044262</v>
      </c>
      <c r="M219" s="122">
        <v>5.7695660511939488</v>
      </c>
      <c r="N219" s="122">
        <v>5.8855877315380862</v>
      </c>
      <c r="O219" s="122">
        <v>5.8120744369572792</v>
      </c>
      <c r="P219" s="122">
        <v>6.5129764331105173</v>
      </c>
      <c r="Q219" s="122">
        <v>6.2593896094341552</v>
      </c>
      <c r="R219" s="122">
        <v>6.7816039953551961</v>
      </c>
      <c r="S219" s="122">
        <v>6.620319121539807</v>
      </c>
      <c r="T219" s="122">
        <v>6.3590761902192288</v>
      </c>
      <c r="U219" s="122">
        <v>6.5369958538357817</v>
      </c>
      <c r="V219" s="122">
        <v>5.8674718937512349</v>
      </c>
      <c r="W219" s="122">
        <v>5.5476323863380799</v>
      </c>
      <c r="X219" s="122">
        <v>5.3832309359559307</v>
      </c>
      <c r="Y219" s="122">
        <v>5.0231489704263872</v>
      </c>
      <c r="DA219" s="130" t="s">
        <v>2727</v>
      </c>
    </row>
    <row r="220" spans="1:105" ht="12" customHeight="1" x14ac:dyDescent="0.25">
      <c r="A220" s="97" t="s">
        <v>50</v>
      </c>
      <c r="B220" s="98">
        <v>86.884361139724476</v>
      </c>
      <c r="C220" s="98">
        <v>83.789415438027916</v>
      </c>
      <c r="D220" s="98">
        <v>83.073990967872746</v>
      </c>
      <c r="E220" s="98">
        <v>92.392102623423895</v>
      </c>
      <c r="F220" s="98">
        <v>91.880874365876963</v>
      </c>
      <c r="G220" s="98">
        <v>90.322200415869986</v>
      </c>
      <c r="H220" s="98">
        <v>93.962254067156465</v>
      </c>
      <c r="I220" s="98">
        <v>92.42476110989962</v>
      </c>
      <c r="J220" s="98">
        <v>78.343252101244218</v>
      </c>
      <c r="K220" s="98">
        <v>83.925130785816492</v>
      </c>
      <c r="L220" s="98">
        <v>80.215394326474495</v>
      </c>
      <c r="M220" s="98">
        <v>80.134683023543218</v>
      </c>
      <c r="N220" s="98">
        <v>80.781371373821386</v>
      </c>
      <c r="O220" s="98">
        <v>80.012481825985233</v>
      </c>
      <c r="P220" s="98">
        <v>87.159303050383969</v>
      </c>
      <c r="Q220" s="98">
        <v>83.761650661608797</v>
      </c>
      <c r="R220" s="98">
        <v>89.479999745650744</v>
      </c>
      <c r="S220" s="98">
        <v>87.956754955164186</v>
      </c>
      <c r="T220" s="98">
        <v>87.338991369983205</v>
      </c>
      <c r="U220" s="98">
        <v>91.21220047192017</v>
      </c>
      <c r="V220" s="98">
        <v>84.186091605395717</v>
      </c>
      <c r="W220" s="98">
        <v>79.729388346054193</v>
      </c>
      <c r="X220" s="98">
        <v>72.316773228436801</v>
      </c>
      <c r="Y220" s="98">
        <v>65.330507277154524</v>
      </c>
      <c r="DA220" s="63" t="s">
        <v>2728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X221" s="33">
        <v>0</v>
      </c>
      <c r="Y221" s="33">
        <v>0</v>
      </c>
      <c r="DA221" s="60" t="s">
        <v>2729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64.927427530077438</v>
      </c>
      <c r="C223" s="118">
        <f t="shared" si="93"/>
        <v>68.114766745385054</v>
      </c>
      <c r="D223" s="118">
        <f t="shared" si="93"/>
        <v>67.105166245712667</v>
      </c>
      <c r="E223" s="118">
        <f t="shared" si="93"/>
        <v>64.523016647306605</v>
      </c>
      <c r="F223" s="118">
        <f t="shared" si="93"/>
        <v>65.936538468550381</v>
      </c>
      <c r="G223" s="118">
        <f t="shared" si="93"/>
        <v>64.531079810988246</v>
      </c>
      <c r="H223" s="118">
        <f t="shared" si="93"/>
        <v>58.339795241238228</v>
      </c>
      <c r="I223" s="118">
        <f t="shared" si="93"/>
        <v>55.62211037710663</v>
      </c>
      <c r="J223" s="118">
        <f t="shared" si="93"/>
        <v>58.50725342217094</v>
      </c>
      <c r="K223" s="118">
        <f t="shared" si="93"/>
        <v>55.333902230374498</v>
      </c>
      <c r="L223" s="118">
        <f t="shared" si="93"/>
        <v>57.371905936787243</v>
      </c>
      <c r="M223" s="118">
        <f t="shared" si="93"/>
        <v>50.821858772552488</v>
      </c>
      <c r="N223" s="118">
        <f t="shared" si="93"/>
        <v>50.676571731126508</v>
      </c>
      <c r="O223" s="118">
        <f t="shared" si="93"/>
        <v>48.778138134708669</v>
      </c>
      <c r="P223" s="118">
        <f t="shared" si="93"/>
        <v>45.365036486614144</v>
      </c>
      <c r="Q223" s="118">
        <f t="shared" si="93"/>
        <v>44.644797309683945</v>
      </c>
      <c r="R223" s="118">
        <f t="shared" ref="R223:V223" si="94">R224+R226+R228+R237</f>
        <v>44.792780673498847</v>
      </c>
      <c r="S223" s="118">
        <f t="shared" si="94"/>
        <v>42.777059660440095</v>
      </c>
      <c r="T223" s="118">
        <f t="shared" si="94"/>
        <v>41.295109377255201</v>
      </c>
      <c r="U223" s="118">
        <f t="shared" si="94"/>
        <v>39.70657439424879</v>
      </c>
      <c r="V223" s="118">
        <f t="shared" si="94"/>
        <v>35.530745305421803</v>
      </c>
      <c r="W223" s="118">
        <f t="shared" ref="W223:Y223" si="95">W224+W226+W228+W237</f>
        <v>36.318525981745772</v>
      </c>
      <c r="X223" s="118">
        <f t="shared" si="95"/>
        <v>33.753192878907974</v>
      </c>
      <c r="Y223" s="118">
        <f t="shared" si="95"/>
        <v>33.06287865528229</v>
      </c>
      <c r="DA223" s="129" t="s">
        <v>2881</v>
      </c>
    </row>
    <row r="224" spans="1:105" ht="12" customHeight="1" x14ac:dyDescent="0.25">
      <c r="A224" s="121" t="s">
        <v>57</v>
      </c>
      <c r="B224" s="123">
        <f t="shared" ref="B224:Y224" si="96">B225</f>
        <v>46.631956292702959</v>
      </c>
      <c r="C224" s="123">
        <f t="shared" si="96"/>
        <v>50.811199415882321</v>
      </c>
      <c r="D224" s="123">
        <f t="shared" si="96"/>
        <v>49.878897929303584</v>
      </c>
      <c r="E224" s="123">
        <f t="shared" si="96"/>
        <v>46.809846053168002</v>
      </c>
      <c r="F224" s="123">
        <f t="shared" si="96"/>
        <v>47.555499956414195</v>
      </c>
      <c r="G224" s="123">
        <f t="shared" si="96"/>
        <v>45.373153086442407</v>
      </c>
      <c r="H224" s="123">
        <f t="shared" si="96"/>
        <v>38.228162207513222</v>
      </c>
      <c r="I224" s="123">
        <f t="shared" si="96"/>
        <v>35.519409196097897</v>
      </c>
      <c r="J224" s="123">
        <f t="shared" si="96"/>
        <v>39.678060834291493</v>
      </c>
      <c r="K224" s="123">
        <f t="shared" si="96"/>
        <v>35.703858632493493</v>
      </c>
      <c r="L224" s="123">
        <f t="shared" si="96"/>
        <v>38.196580660801736</v>
      </c>
      <c r="M224" s="123">
        <f t="shared" si="96"/>
        <v>32.31380700411065</v>
      </c>
      <c r="N224" s="123">
        <f t="shared" si="96"/>
        <v>31.619082896601473</v>
      </c>
      <c r="O224" s="123">
        <f t="shared" si="96"/>
        <v>29.883807835380079</v>
      </c>
      <c r="P224" s="123">
        <f t="shared" si="96"/>
        <v>26.144181710925892</v>
      </c>
      <c r="Q224" s="123">
        <f t="shared" si="96"/>
        <v>25.696612542455011</v>
      </c>
      <c r="R224" s="123">
        <f t="shared" si="96"/>
        <v>25.725359713677928</v>
      </c>
      <c r="S224" s="123">
        <f t="shared" si="96"/>
        <v>23.939126232683527</v>
      </c>
      <c r="T224" s="123">
        <f t="shared" si="96"/>
        <v>22.979705369695417</v>
      </c>
      <c r="U224" s="123">
        <f t="shared" si="96"/>
        <v>21.7256135739649</v>
      </c>
      <c r="V224" s="123">
        <f t="shared" si="96"/>
        <v>19.653922697674609</v>
      </c>
      <c r="W224" s="123">
        <f t="shared" si="96"/>
        <v>21.668969114165129</v>
      </c>
      <c r="X224" s="123">
        <f t="shared" si="96"/>
        <v>21.726997238225312</v>
      </c>
      <c r="Y224" s="123">
        <f t="shared" si="96"/>
        <v>21.484229376415215</v>
      </c>
      <c r="DA224" s="130" t="s">
        <v>2882</v>
      </c>
    </row>
    <row r="225" spans="1:105" ht="12" customHeight="1" x14ac:dyDescent="0.25">
      <c r="A225" s="97" t="s">
        <v>53</v>
      </c>
      <c r="B225" s="99">
        <v>46.631956292702959</v>
      </c>
      <c r="C225" s="99">
        <v>50.811199415882321</v>
      </c>
      <c r="D225" s="99">
        <v>49.878897929303584</v>
      </c>
      <c r="E225" s="99">
        <v>46.809846053168002</v>
      </c>
      <c r="F225" s="99">
        <v>47.555499956414195</v>
      </c>
      <c r="G225" s="99">
        <v>45.373153086442407</v>
      </c>
      <c r="H225" s="99">
        <v>38.228162207513222</v>
      </c>
      <c r="I225" s="99">
        <v>35.519409196097897</v>
      </c>
      <c r="J225" s="99">
        <v>39.678060834291493</v>
      </c>
      <c r="K225" s="99">
        <v>35.703858632493493</v>
      </c>
      <c r="L225" s="99">
        <v>38.196580660801736</v>
      </c>
      <c r="M225" s="99">
        <v>32.31380700411065</v>
      </c>
      <c r="N225" s="99">
        <v>31.619082896601473</v>
      </c>
      <c r="O225" s="99">
        <v>29.883807835380079</v>
      </c>
      <c r="P225" s="99">
        <v>26.144181710925892</v>
      </c>
      <c r="Q225" s="99">
        <v>25.696612542455011</v>
      </c>
      <c r="R225" s="99">
        <v>25.725359713677928</v>
      </c>
      <c r="S225" s="99">
        <v>23.939126232683527</v>
      </c>
      <c r="T225" s="99">
        <v>22.979705369695417</v>
      </c>
      <c r="U225" s="99">
        <v>21.7256135739649</v>
      </c>
      <c r="V225" s="99">
        <v>19.653922697674609</v>
      </c>
      <c r="W225" s="99">
        <v>21.668969114165129</v>
      </c>
      <c r="X225" s="99">
        <v>21.726997238225312</v>
      </c>
      <c r="Y225" s="99">
        <v>21.484229376415215</v>
      </c>
      <c r="DA225" s="63" t="s">
        <v>2883</v>
      </c>
    </row>
    <row r="226" spans="1:105" ht="12" customHeight="1" x14ac:dyDescent="0.25">
      <c r="A226" s="121" t="s">
        <v>92</v>
      </c>
      <c r="B226" s="123">
        <f t="shared" ref="B226:Y226" si="97">B227</f>
        <v>0.16154739218880432</v>
      </c>
      <c r="C226" s="123">
        <f t="shared" si="97"/>
        <v>0.15171388213470385</v>
      </c>
      <c r="D226" s="123">
        <f t="shared" si="97"/>
        <v>0.14065316865507319</v>
      </c>
      <c r="E226" s="123">
        <f t="shared" si="97"/>
        <v>0.35321049258062076</v>
      </c>
      <c r="F226" s="123">
        <f t="shared" si="97"/>
        <v>0.15653439822174731</v>
      </c>
      <c r="G226" s="123">
        <f t="shared" si="97"/>
        <v>0.18692673556218742</v>
      </c>
      <c r="H226" s="123">
        <f t="shared" si="97"/>
        <v>0.41459132258389264</v>
      </c>
      <c r="I226" s="123">
        <f t="shared" si="97"/>
        <v>0.19022540126887513</v>
      </c>
      <c r="J226" s="123">
        <f t="shared" si="97"/>
        <v>0.21516573727582627</v>
      </c>
      <c r="K226" s="123">
        <f t="shared" si="97"/>
        <v>0.2295682294290228</v>
      </c>
      <c r="L226" s="123">
        <f t="shared" si="97"/>
        <v>0.29375683764516947</v>
      </c>
      <c r="M226" s="123">
        <f t="shared" si="97"/>
        <v>0.21635410153215176</v>
      </c>
      <c r="N226" s="123">
        <f t="shared" si="97"/>
        <v>0.21931827886089444</v>
      </c>
      <c r="O226" s="123">
        <f t="shared" si="97"/>
        <v>0.24074502834293338</v>
      </c>
      <c r="P226" s="123">
        <f t="shared" si="97"/>
        <v>0.21326407582024884</v>
      </c>
      <c r="Q226" s="123">
        <f t="shared" si="97"/>
        <v>0.37560609320285215</v>
      </c>
      <c r="R226" s="123">
        <f t="shared" si="97"/>
        <v>0.38027419717872885</v>
      </c>
      <c r="S226" s="123">
        <f t="shared" si="97"/>
        <v>0.39460044210559636</v>
      </c>
      <c r="T226" s="123">
        <f t="shared" si="97"/>
        <v>0.39857535717568182</v>
      </c>
      <c r="U226" s="123">
        <f t="shared" si="97"/>
        <v>0.36577737437119634</v>
      </c>
      <c r="V226" s="123">
        <f t="shared" si="97"/>
        <v>0.51988330046468401</v>
      </c>
      <c r="W226" s="123">
        <f t="shared" si="97"/>
        <v>0.61968841972044242</v>
      </c>
      <c r="X226" s="123">
        <f t="shared" si="97"/>
        <v>0.70743951848367626</v>
      </c>
      <c r="Y226" s="123">
        <f t="shared" si="97"/>
        <v>0.72258608274491198</v>
      </c>
      <c r="DA226" s="130" t="s">
        <v>2884</v>
      </c>
    </row>
    <row r="227" spans="1:105" ht="12" customHeight="1" x14ac:dyDescent="0.25">
      <c r="A227" s="97" t="s">
        <v>53</v>
      </c>
      <c r="B227" s="99">
        <f>RES_hhdet_fecs!B147</f>
        <v>0.16154739218880432</v>
      </c>
      <c r="C227" s="99">
        <f>RES_hhdet_fecs!C147</f>
        <v>0.15171388213470385</v>
      </c>
      <c r="D227" s="99">
        <f>RES_hhdet_fecs!D147</f>
        <v>0.14065316865507319</v>
      </c>
      <c r="E227" s="99">
        <f>RES_hhdet_fecs!E147</f>
        <v>0.35321049258062076</v>
      </c>
      <c r="F227" s="99">
        <f>RES_hhdet_fecs!F147</f>
        <v>0.15653439822174731</v>
      </c>
      <c r="G227" s="99">
        <f>RES_hhdet_fecs!G147</f>
        <v>0.18692673556218742</v>
      </c>
      <c r="H227" s="99">
        <f>RES_hhdet_fecs!H147</f>
        <v>0.41459132258389264</v>
      </c>
      <c r="I227" s="99">
        <f>RES_hhdet_fecs!I147</f>
        <v>0.19022540126887513</v>
      </c>
      <c r="J227" s="99">
        <f>RES_hhdet_fecs!J147</f>
        <v>0.21516573727582627</v>
      </c>
      <c r="K227" s="99">
        <f>RES_hhdet_fecs!K147</f>
        <v>0.2295682294290228</v>
      </c>
      <c r="L227" s="99">
        <f>RES_hhdet_fecs!L147</f>
        <v>0.29375683764516947</v>
      </c>
      <c r="M227" s="99">
        <f>RES_hhdet_fecs!M147</f>
        <v>0.21635410153215176</v>
      </c>
      <c r="N227" s="99">
        <f>RES_hhdet_fecs!N147</f>
        <v>0.21931827886089444</v>
      </c>
      <c r="O227" s="99">
        <f>RES_hhdet_fecs!O147</f>
        <v>0.24074502834293338</v>
      </c>
      <c r="P227" s="99">
        <f>RES_hhdet_fecs!P147</f>
        <v>0.21326407582024884</v>
      </c>
      <c r="Q227" s="99">
        <f>RES_hhdet_fecs!Q147</f>
        <v>0.37560609320285215</v>
      </c>
      <c r="R227" s="99">
        <f>RES_hhdet_fecs!R147</f>
        <v>0.38027419717872885</v>
      </c>
      <c r="S227" s="99">
        <f>RES_hhdet_fecs!S147</f>
        <v>0.39460044210559636</v>
      </c>
      <c r="T227" s="99">
        <f>RES_hhdet_fecs!T147</f>
        <v>0.39857535717568182</v>
      </c>
      <c r="U227" s="99">
        <f>RES_hhdet_fecs!U147</f>
        <v>0.36577737437119634</v>
      </c>
      <c r="V227" s="99">
        <f>RES_hhdet_fecs!V147</f>
        <v>0.51988330046468401</v>
      </c>
      <c r="W227" s="99">
        <f>RES_hhdet_fecs!W147</f>
        <v>0.61968841972044242</v>
      </c>
      <c r="X227" s="99">
        <f>RES_hhdet_fecs!X147</f>
        <v>0.70743951848367626</v>
      </c>
      <c r="Y227" s="99">
        <f>RES_hhdet_fecs!Y147</f>
        <v>0.72258608274491198</v>
      </c>
      <c r="DA227" s="63" t="s">
        <v>2885</v>
      </c>
    </row>
    <row r="228" spans="1:105" ht="12" customHeight="1" x14ac:dyDescent="0.25">
      <c r="A228" s="121" t="s">
        <v>55</v>
      </c>
      <c r="B228" s="123">
        <v>15.655498835978204</v>
      </c>
      <c r="C228" s="123">
        <v>14.704734984896476</v>
      </c>
      <c r="D228" s="123">
        <v>14.693166589515332</v>
      </c>
      <c r="E228" s="123">
        <v>14.768069102322199</v>
      </c>
      <c r="F228" s="123">
        <v>15.61489328604145</v>
      </c>
      <c r="G228" s="123">
        <v>16.257872760883636</v>
      </c>
      <c r="H228" s="123">
        <v>17.058947756429834</v>
      </c>
      <c r="I228" s="123">
        <v>17.323519547687035</v>
      </c>
      <c r="J228" s="123">
        <v>16.351993120390652</v>
      </c>
      <c r="K228" s="123">
        <v>17.052076036341827</v>
      </c>
      <c r="L228" s="123">
        <v>16.566224724813303</v>
      </c>
      <c r="M228" s="123">
        <v>16.120599466979147</v>
      </c>
      <c r="N228" s="123">
        <v>16.593336844895717</v>
      </c>
      <c r="O228" s="123">
        <v>16.402543399499226</v>
      </c>
      <c r="P228" s="123">
        <v>16.721325332557988</v>
      </c>
      <c r="Q228" s="123">
        <v>16.186078972665477</v>
      </c>
      <c r="R228" s="123">
        <v>16.315510170376552</v>
      </c>
      <c r="S228" s="123">
        <v>16.090067806835762</v>
      </c>
      <c r="T228" s="123">
        <v>15.601071783544342</v>
      </c>
      <c r="U228" s="123">
        <v>15.343893467066563</v>
      </c>
      <c r="V228" s="123">
        <v>13.02339500337566</v>
      </c>
      <c r="W228" s="123">
        <v>11.789335795484963</v>
      </c>
      <c r="X228" s="123">
        <v>9.6828707407453791</v>
      </c>
      <c r="Y228" s="123">
        <v>9.2223180462862082</v>
      </c>
      <c r="DA228" s="130" t="s">
        <v>2886</v>
      </c>
    </row>
    <row r="229" spans="1:105" ht="12" customHeight="1" x14ac:dyDescent="0.25">
      <c r="A229" s="97" t="s">
        <v>124</v>
      </c>
      <c r="B229" s="99">
        <v>17.145795871308575</v>
      </c>
      <c r="C229" s="99">
        <v>16.288161496821726</v>
      </c>
      <c r="D229" s="99">
        <v>16.186267138850791</v>
      </c>
      <c r="E229" s="99">
        <v>15.890163367343037</v>
      </c>
      <c r="F229" s="99">
        <v>17.039273002126816</v>
      </c>
      <c r="G229" s="99">
        <v>17.66965067170042</v>
      </c>
      <c r="H229" s="99">
        <v>18.93965761623722</v>
      </c>
      <c r="I229" s="99">
        <v>19.078614811944224</v>
      </c>
      <c r="J229" s="99">
        <v>17.861649875634853</v>
      </c>
      <c r="K229" s="99">
        <v>19.317243776282961</v>
      </c>
      <c r="L229" s="99">
        <v>18.963680450553543</v>
      </c>
      <c r="M229" s="99">
        <v>18.560561471326789</v>
      </c>
      <c r="N229" s="99">
        <v>18.447701475486848</v>
      </c>
      <c r="O229" s="99">
        <v>18.119996012870825</v>
      </c>
      <c r="P229" s="99">
        <v>19.212614548843536</v>
      </c>
      <c r="Q229" s="99">
        <v>17.333331906762517</v>
      </c>
      <c r="R229" s="99">
        <v>18.582599198588206</v>
      </c>
      <c r="S229" s="99">
        <v>17.517220638521682</v>
      </c>
      <c r="T229" s="99">
        <v>16.308146901249359</v>
      </c>
      <c r="U229" s="99">
        <v>15.801288691158623</v>
      </c>
      <c r="V229" s="99">
        <v>13.363914575558802</v>
      </c>
      <c r="W229" s="99">
        <v>11.953018318265164</v>
      </c>
      <c r="X229" s="99">
        <v>11.108146442092083</v>
      </c>
      <c r="Y229" s="99">
        <v>10.153673027304849</v>
      </c>
      <c r="DA229" s="63" t="s">
        <v>2887</v>
      </c>
    </row>
    <row r="230" spans="1:105" ht="12" customHeight="1" x14ac:dyDescent="0.25">
      <c r="A230" s="97" t="s">
        <v>123</v>
      </c>
      <c r="B230" s="99">
        <v>0</v>
      </c>
      <c r="C230" s="99">
        <v>0</v>
      </c>
      <c r="D230" s="99">
        <v>0</v>
      </c>
      <c r="E230" s="99">
        <v>0</v>
      </c>
      <c r="F230" s="99">
        <v>0</v>
      </c>
      <c r="G230" s="99">
        <v>0</v>
      </c>
      <c r="H230" s="99">
        <v>0</v>
      </c>
      <c r="I230" s="99">
        <v>0</v>
      </c>
      <c r="J230" s="99">
        <v>0</v>
      </c>
      <c r="K230" s="99">
        <v>14.810078106390922</v>
      </c>
      <c r="L230" s="99">
        <v>14.641973007315441</v>
      </c>
      <c r="M230" s="99">
        <v>14.24161943323498</v>
      </c>
      <c r="N230" s="99">
        <v>14.396155841097178</v>
      </c>
      <c r="O230" s="99">
        <v>13.755473771019226</v>
      </c>
      <c r="P230" s="99">
        <v>14.499043705763775</v>
      </c>
      <c r="Q230" s="99">
        <v>13.362322212729053</v>
      </c>
      <c r="R230" s="99">
        <v>14.85108401026395</v>
      </c>
      <c r="S230" s="99">
        <v>14.325276464516042</v>
      </c>
      <c r="T230" s="99">
        <v>13.395185719003704</v>
      </c>
      <c r="U230" s="99">
        <v>13.252778246969093</v>
      </c>
      <c r="V230" s="99">
        <v>10.995770660829614</v>
      </c>
      <c r="W230" s="99">
        <v>9.8809079083259732</v>
      </c>
      <c r="X230" s="99">
        <v>9.4868352884006946</v>
      </c>
      <c r="Y230" s="99">
        <v>8.8015444989411105</v>
      </c>
      <c r="DA230" s="63" t="s">
        <v>2888</v>
      </c>
    </row>
    <row r="231" spans="1:105" ht="12" customHeight="1" x14ac:dyDescent="0.25">
      <c r="A231" s="100" t="s">
        <v>50</v>
      </c>
      <c r="B231" s="102">
        <v>0</v>
      </c>
      <c r="C231" s="102">
        <v>0</v>
      </c>
      <c r="D231" s="102">
        <v>0</v>
      </c>
      <c r="E231" s="102">
        <v>0</v>
      </c>
      <c r="F231" s="102">
        <v>0</v>
      </c>
      <c r="G231" s="102">
        <v>0</v>
      </c>
      <c r="H231" s="102">
        <v>0</v>
      </c>
      <c r="I231" s="102">
        <v>0</v>
      </c>
      <c r="J231" s="102">
        <v>0</v>
      </c>
      <c r="K231" s="102">
        <v>7.8497716667331545</v>
      </c>
      <c r="L231" s="102">
        <v>7.7896393144490013</v>
      </c>
      <c r="M231" s="102">
        <v>7.319893643354785</v>
      </c>
      <c r="N231" s="102">
        <v>7.4077753398535373</v>
      </c>
      <c r="O231" s="102">
        <v>6.0418877901477588</v>
      </c>
      <c r="P231" s="102">
        <v>5.9112476091100588</v>
      </c>
      <c r="Q231" s="102">
        <v>5.7799352665663459</v>
      </c>
      <c r="R231" s="102">
        <v>7.4722328937903768</v>
      </c>
      <c r="S231" s="102">
        <v>7.4870526263455197</v>
      </c>
      <c r="T231" s="102">
        <v>6.3910548393211526</v>
      </c>
      <c r="U231" s="102">
        <v>6.2783451965512169</v>
      </c>
      <c r="V231" s="102">
        <v>3.7367477170556107</v>
      </c>
      <c r="W231" s="102">
        <v>2.9650202196453512</v>
      </c>
      <c r="X231" s="102">
        <v>3.8098288231057418</v>
      </c>
      <c r="Y231" s="102">
        <v>3.8732008105808631</v>
      </c>
      <c r="DA231" s="131" t="s">
        <v>2889</v>
      </c>
    </row>
    <row r="232" spans="1:105" ht="12" customHeight="1" x14ac:dyDescent="0.25">
      <c r="A232" s="103" t="s">
        <v>52</v>
      </c>
      <c r="B232" s="105">
        <v>0</v>
      </c>
      <c r="C232" s="105">
        <v>0</v>
      </c>
      <c r="D232" s="105">
        <v>0</v>
      </c>
      <c r="E232" s="105">
        <v>0</v>
      </c>
      <c r="F232" s="105">
        <v>0</v>
      </c>
      <c r="G232" s="105">
        <v>0</v>
      </c>
      <c r="H232" s="105">
        <v>0</v>
      </c>
      <c r="I232" s="105">
        <v>0</v>
      </c>
      <c r="J232" s="105">
        <v>0</v>
      </c>
      <c r="K232" s="105">
        <v>6.9603064396577663</v>
      </c>
      <c r="L232" s="105">
        <v>6.8523336928664369</v>
      </c>
      <c r="M232" s="105">
        <v>6.9217257898801954</v>
      </c>
      <c r="N232" s="105">
        <v>6.9883805012436353</v>
      </c>
      <c r="O232" s="105">
        <v>7.7135859808714651</v>
      </c>
      <c r="P232" s="105">
        <v>8.5877960966537152</v>
      </c>
      <c r="Q232" s="105">
        <v>7.5823869461627069</v>
      </c>
      <c r="R232" s="105">
        <v>7.3788511164735748</v>
      </c>
      <c r="S232" s="105">
        <v>6.8382238381705243</v>
      </c>
      <c r="T232" s="105">
        <v>7.0041308796825517</v>
      </c>
      <c r="U232" s="105">
        <v>6.9744330504178764</v>
      </c>
      <c r="V232" s="105">
        <v>7.2590229437740037</v>
      </c>
      <c r="W232" s="105">
        <v>6.9158876886806224</v>
      </c>
      <c r="X232" s="105">
        <v>5.6770064652949515</v>
      </c>
      <c r="Y232" s="105">
        <v>4.9283436883602478</v>
      </c>
      <c r="DA232" s="132" t="s">
        <v>2890</v>
      </c>
    </row>
    <row r="233" spans="1:105" ht="12" customHeight="1" x14ac:dyDescent="0.25">
      <c r="A233" s="106" t="s">
        <v>122</v>
      </c>
      <c r="B233" s="102">
        <v>15.537485011132306</v>
      </c>
      <c r="C233" s="102">
        <v>14.611745729611721</v>
      </c>
      <c r="D233" s="102">
        <v>14.594394753266066</v>
      </c>
      <c r="E233" s="102">
        <v>14.699459256249281</v>
      </c>
      <c r="F233" s="102">
        <v>15.373008914903931</v>
      </c>
      <c r="G233" s="102">
        <v>15.988873814974127</v>
      </c>
      <c r="H233" s="102">
        <v>16.710614483796412</v>
      </c>
      <c r="I233" s="102">
        <v>17.065845215873171</v>
      </c>
      <c r="J233" s="102">
        <v>16.215922421895318</v>
      </c>
      <c r="K233" s="102">
        <v>16.995412947298483</v>
      </c>
      <c r="L233" s="102">
        <v>16.561221495954495</v>
      </c>
      <c r="M233" s="102">
        <v>16.131607676490642</v>
      </c>
      <c r="N233" s="102">
        <v>16.68242019492401</v>
      </c>
      <c r="O233" s="102">
        <v>16.57633019655972</v>
      </c>
      <c r="P233" s="102">
        <v>16.861185507983393</v>
      </c>
      <c r="Q233" s="102">
        <v>16.556807793871123</v>
      </c>
      <c r="R233" s="102">
        <v>16.505744213219497</v>
      </c>
      <c r="S233" s="102">
        <v>16.403425667872032</v>
      </c>
      <c r="T233" s="102">
        <v>15.97958448343169</v>
      </c>
      <c r="U233" s="102">
        <v>15.68687024902219</v>
      </c>
      <c r="V233" s="102">
        <v>13.346306098967947</v>
      </c>
      <c r="W233" s="102">
        <v>12.126908709562921</v>
      </c>
      <c r="X233" s="102">
        <v>10.066449088005536</v>
      </c>
      <c r="Y233" s="102">
        <v>9.575273693168656</v>
      </c>
      <c r="DA233" s="131" t="s">
        <v>2891</v>
      </c>
    </row>
    <row r="234" spans="1:105" ht="12" customHeight="1" x14ac:dyDescent="0.25">
      <c r="A234" s="107" t="s">
        <v>121</v>
      </c>
      <c r="B234" s="105">
        <v>12.38664129815429</v>
      </c>
      <c r="C234" s="105">
        <v>11.576555033849646</v>
      </c>
      <c r="D234" s="105">
        <v>11.708072630120457</v>
      </c>
      <c r="E234" s="105">
        <v>11.86981148766349</v>
      </c>
      <c r="F234" s="105">
        <v>12.314171743357482</v>
      </c>
      <c r="G234" s="105">
        <v>12.88198379087815</v>
      </c>
      <c r="H234" s="105">
        <v>13.513159097083699</v>
      </c>
      <c r="I234" s="105">
        <v>13.929365236602209</v>
      </c>
      <c r="J234" s="105">
        <v>13.041152730161615</v>
      </c>
      <c r="K234" s="105">
        <v>13.739177978518551</v>
      </c>
      <c r="L234" s="105">
        <v>13.438037998281077</v>
      </c>
      <c r="M234" s="105">
        <v>13.050514175532795</v>
      </c>
      <c r="N234" s="105">
        <v>13.568941486986827</v>
      </c>
      <c r="O234" s="105">
        <v>13.178790164414357</v>
      </c>
      <c r="P234" s="105">
        <v>13.329892730495674</v>
      </c>
      <c r="Q234" s="105">
        <v>13.272021876144757</v>
      </c>
      <c r="R234" s="105">
        <v>13.664344591533373</v>
      </c>
      <c r="S234" s="105">
        <v>13.784762450244697</v>
      </c>
      <c r="T234" s="105">
        <v>13.414612937584177</v>
      </c>
      <c r="U234" s="105">
        <v>13.312284559865743</v>
      </c>
      <c r="V234" s="105">
        <v>11.022929431074489</v>
      </c>
      <c r="W234" s="105">
        <v>9.9771751946048823</v>
      </c>
      <c r="X234" s="105">
        <v>8.4261541088129341</v>
      </c>
      <c r="Y234" s="105">
        <v>8.1930347427943246</v>
      </c>
      <c r="DA234" s="132" t="s">
        <v>2892</v>
      </c>
    </row>
    <row r="235" spans="1:105" ht="12" customHeight="1" x14ac:dyDescent="0.25">
      <c r="A235" s="108" t="s">
        <v>53</v>
      </c>
      <c r="B235" s="99">
        <v>6.5045211185237193</v>
      </c>
      <c r="C235" s="99">
        <v>5.8781391487171595</v>
      </c>
      <c r="D235" s="99">
        <v>6.0558724643955104</v>
      </c>
      <c r="E235" s="99">
        <v>6.2243559690668464</v>
      </c>
      <c r="F235" s="99">
        <v>6.109639175362565</v>
      </c>
      <c r="G235" s="99">
        <v>6.5061809836023814</v>
      </c>
      <c r="H235" s="99">
        <v>6.9053997776848366</v>
      </c>
      <c r="I235" s="99">
        <v>7.4558324373906837</v>
      </c>
      <c r="J235" s="99">
        <v>6.4584749644171477</v>
      </c>
      <c r="K235" s="99">
        <v>6.9733674252824445</v>
      </c>
      <c r="L235" s="99">
        <v>6.8484479248216044</v>
      </c>
      <c r="M235" s="99">
        <v>6.4346977828049168</v>
      </c>
      <c r="N235" s="99">
        <v>6.7148660556212034</v>
      </c>
      <c r="O235" s="99">
        <v>5.565560678865408</v>
      </c>
      <c r="P235" s="99">
        <v>5.2560389862951622</v>
      </c>
      <c r="Q235" s="99">
        <v>5.5739702671674785</v>
      </c>
      <c r="R235" s="99">
        <v>6.7447575384541381</v>
      </c>
      <c r="S235" s="99">
        <v>7.101469738958345</v>
      </c>
      <c r="T235" s="99">
        <v>6.3523941418009695</v>
      </c>
      <c r="U235" s="99">
        <v>6.2944792710504975</v>
      </c>
      <c r="V235" s="99">
        <v>3.7795898249126818</v>
      </c>
      <c r="W235" s="99">
        <v>3.0214361791477997</v>
      </c>
      <c r="X235" s="99">
        <v>3.3754211507205372</v>
      </c>
      <c r="Y235" s="99">
        <v>3.6042079858018998</v>
      </c>
      <c r="DA235" s="63" t="s">
        <v>2893</v>
      </c>
    </row>
    <row r="236" spans="1:105" ht="12" customHeight="1" x14ac:dyDescent="0.25">
      <c r="A236" s="108" t="s">
        <v>52</v>
      </c>
      <c r="B236" s="99">
        <v>5.8821201796305722</v>
      </c>
      <c r="C236" s="99">
        <v>5.6984158851324871</v>
      </c>
      <c r="D236" s="99">
        <v>5.6522001657249445</v>
      </c>
      <c r="E236" s="99">
        <v>5.6454555185966449</v>
      </c>
      <c r="F236" s="99">
        <v>6.2045325679949146</v>
      </c>
      <c r="G236" s="99">
        <v>6.3758028072757664</v>
      </c>
      <c r="H236" s="99">
        <v>6.6077593193988617</v>
      </c>
      <c r="I236" s="99">
        <v>6.4735327992115241</v>
      </c>
      <c r="J236" s="99">
        <v>6.5826777657444646</v>
      </c>
      <c r="K236" s="99">
        <v>6.7658105532361095</v>
      </c>
      <c r="L236" s="99">
        <v>6.5895900734594743</v>
      </c>
      <c r="M236" s="99">
        <v>6.6158163927278775</v>
      </c>
      <c r="N236" s="99">
        <v>6.8540754313656258</v>
      </c>
      <c r="O236" s="99">
        <v>7.6132294855489464</v>
      </c>
      <c r="P236" s="99">
        <v>8.0738537442005107</v>
      </c>
      <c r="Q236" s="99">
        <v>7.698051608977277</v>
      </c>
      <c r="R236" s="99">
        <v>6.9195870530792378</v>
      </c>
      <c r="S236" s="99">
        <v>6.6832927112863514</v>
      </c>
      <c r="T236" s="99">
        <v>7.062218795783207</v>
      </c>
      <c r="U236" s="99">
        <v>7.0178052888152447</v>
      </c>
      <c r="V236" s="99">
        <v>7.2433396061618085</v>
      </c>
      <c r="W236" s="99">
        <v>6.9557390154570831</v>
      </c>
      <c r="X236" s="99">
        <v>5.0507329580923983</v>
      </c>
      <c r="Y236" s="99">
        <v>4.5888267569924244</v>
      </c>
      <c r="DA236" s="63" t="s">
        <v>2894</v>
      </c>
    </row>
    <row r="237" spans="1:105" ht="12" customHeight="1" x14ac:dyDescent="0.25">
      <c r="A237" s="121" t="s">
        <v>54</v>
      </c>
      <c r="B237" s="123">
        <v>2.4784250092074762</v>
      </c>
      <c r="C237" s="123">
        <v>2.4471184624715621</v>
      </c>
      <c r="D237" s="123">
        <v>2.3924485582386876</v>
      </c>
      <c r="E237" s="123">
        <v>2.5918909992357846</v>
      </c>
      <c r="F237" s="123">
        <v>2.6096108278729857</v>
      </c>
      <c r="G237" s="123">
        <v>2.7131272281000176</v>
      </c>
      <c r="H237" s="123">
        <v>2.6380939547112745</v>
      </c>
      <c r="I237" s="123">
        <v>2.588956232052821</v>
      </c>
      <c r="J237" s="123">
        <v>2.2620337302129725</v>
      </c>
      <c r="K237" s="123">
        <v>2.3483993321101564</v>
      </c>
      <c r="L237" s="123">
        <v>2.3153437135270325</v>
      </c>
      <c r="M237" s="123">
        <v>2.1710981999305394</v>
      </c>
      <c r="N237" s="123">
        <v>2.2448337107684235</v>
      </c>
      <c r="O237" s="123">
        <v>2.2510418714864326</v>
      </c>
      <c r="P237" s="123">
        <v>2.2862653673100133</v>
      </c>
      <c r="Q237" s="123">
        <v>2.3864997013606044</v>
      </c>
      <c r="R237" s="123">
        <v>2.3716365922656388</v>
      </c>
      <c r="S237" s="123">
        <v>2.3532651788152115</v>
      </c>
      <c r="T237" s="123">
        <v>2.3157568668397648</v>
      </c>
      <c r="U237" s="123">
        <v>2.2712899788461312</v>
      </c>
      <c r="V237" s="123">
        <v>2.3335443039068511</v>
      </c>
      <c r="W237" s="123">
        <v>2.2405326523752347</v>
      </c>
      <c r="X237" s="123">
        <v>1.6358853814536134</v>
      </c>
      <c r="Y237" s="123">
        <v>1.6337451498359556</v>
      </c>
      <c r="DA237" s="130" t="s">
        <v>2895</v>
      </c>
    </row>
    <row r="238" spans="1:105" ht="12" customHeight="1" x14ac:dyDescent="0.25">
      <c r="A238" s="97" t="s">
        <v>50</v>
      </c>
      <c r="B238" s="99">
        <v>3.0702371462267517</v>
      </c>
      <c r="C238" s="99">
        <v>2.9610559017708145</v>
      </c>
      <c r="D238" s="99">
        <v>2.9360344160363998</v>
      </c>
      <c r="E238" s="99">
        <v>3.2657563178694442</v>
      </c>
      <c r="F238" s="99">
        <v>3.2482038693774888</v>
      </c>
      <c r="G238" s="99">
        <v>3.1936724934454475</v>
      </c>
      <c r="H238" s="99">
        <v>3.3229078171816919</v>
      </c>
      <c r="I238" s="99">
        <v>3.2691399230044444</v>
      </c>
      <c r="J238" s="99">
        <v>2.7716174479905575</v>
      </c>
      <c r="K238" s="99">
        <v>2.9697508523186444</v>
      </c>
      <c r="L238" s="99">
        <v>2.8391435502089504</v>
      </c>
      <c r="M238" s="99">
        <v>2.8372662329412948</v>
      </c>
      <c r="N238" s="99">
        <v>2.8609365953060104</v>
      </c>
      <c r="O238" s="99">
        <v>2.8345052694428876</v>
      </c>
      <c r="P238" s="99">
        <v>3.0885854073477201</v>
      </c>
      <c r="Q238" s="99">
        <v>2.969154715089156</v>
      </c>
      <c r="R238" s="99">
        <v>3.1728723550854099</v>
      </c>
      <c r="S238" s="99">
        <v>3.1199147666092468</v>
      </c>
      <c r="T238" s="99">
        <v>3.0992189766770197</v>
      </c>
      <c r="U238" s="99">
        <v>3.238051477439861</v>
      </c>
      <c r="V238" s="99">
        <v>2.9899149120588109</v>
      </c>
      <c r="W238" s="99">
        <v>2.8329806152186578</v>
      </c>
      <c r="X238" s="99">
        <v>2.5708346485640088</v>
      </c>
      <c r="Y238" s="99">
        <v>2.3236742516141078</v>
      </c>
      <c r="DA238" s="63" t="s">
        <v>2896</v>
      </c>
    </row>
    <row r="239" spans="1:105" ht="12" customHeight="1" x14ac:dyDescent="0.25">
      <c r="A239" s="109" t="s">
        <v>120</v>
      </c>
      <c r="B239" s="110">
        <v>2.4555891279737718</v>
      </c>
      <c r="C239" s="110">
        <v>2.4250177955231971</v>
      </c>
      <c r="D239" s="110">
        <v>2.3656688358104301</v>
      </c>
      <c r="E239" s="110">
        <v>2.5580903399048895</v>
      </c>
      <c r="F239" s="110">
        <v>2.5758226931259243</v>
      </c>
      <c r="G239" s="110">
        <v>2.6866737590956604</v>
      </c>
      <c r="H239" s="110">
        <v>2.5987238079818487</v>
      </c>
      <c r="I239" s="110">
        <v>2.5468480601576013</v>
      </c>
      <c r="J239" s="110">
        <v>2.2280372480797426</v>
      </c>
      <c r="K239" s="110">
        <v>2.3029116175134066</v>
      </c>
      <c r="L239" s="110">
        <v>2.2757030014894029</v>
      </c>
      <c r="M239" s="110">
        <v>2.1194140148699736</v>
      </c>
      <c r="N239" s="110">
        <v>2.1964180670264639</v>
      </c>
      <c r="O239" s="110">
        <v>2.2053395253741872</v>
      </c>
      <c r="P239" s="110">
        <v>2.2214702088475993</v>
      </c>
      <c r="Q239" s="110">
        <v>2.3394421744019782</v>
      </c>
      <c r="R239" s="110">
        <v>2.3059320087478787</v>
      </c>
      <c r="S239" s="110">
        <v>2.2908643018456889</v>
      </c>
      <c r="T239" s="110">
        <v>2.2542342629009302</v>
      </c>
      <c r="U239" s="110">
        <v>2.1966551912898509</v>
      </c>
      <c r="V239" s="110">
        <v>2.284370351283636</v>
      </c>
      <c r="W239" s="110">
        <v>2.1962268326575805</v>
      </c>
      <c r="X239" s="110">
        <v>1.560690678680152</v>
      </c>
      <c r="Y239" s="110">
        <v>1.5762792492465498</v>
      </c>
      <c r="DA239" s="60" t="s">
        <v>2897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81.971520494926892</v>
      </c>
      <c r="C241" s="118">
        <f t="shared" si="98"/>
        <v>90.223826878056514</v>
      </c>
      <c r="D241" s="118">
        <f t="shared" si="98"/>
        <v>92.592428020212139</v>
      </c>
      <c r="E241" s="118">
        <f t="shared" si="98"/>
        <v>91.38393924015277</v>
      </c>
      <c r="F241" s="118">
        <f t="shared" si="98"/>
        <v>95.654955950449434</v>
      </c>
      <c r="G241" s="118">
        <f t="shared" si="98"/>
        <v>94.525176280848342</v>
      </c>
      <c r="H241" s="118">
        <f t="shared" si="98"/>
        <v>84.07784311575935</v>
      </c>
      <c r="I241" s="118">
        <f t="shared" si="98"/>
        <v>79.767185304018795</v>
      </c>
      <c r="J241" s="118">
        <f t="shared" si="98"/>
        <v>87.949423823640956</v>
      </c>
      <c r="K241" s="118">
        <f t="shared" si="98"/>
        <v>83.176793069200897</v>
      </c>
      <c r="L241" s="118">
        <f t="shared" si="98"/>
        <v>90.841065731074053</v>
      </c>
      <c r="M241" s="118">
        <f t="shared" si="98"/>
        <v>81.62139683549529</v>
      </c>
      <c r="N241" s="118">
        <f t="shared" si="98"/>
        <v>84.211299707782587</v>
      </c>
      <c r="O241" s="118">
        <f t="shared" si="98"/>
        <v>84.217787963352848</v>
      </c>
      <c r="P241" s="118">
        <f t="shared" si="98"/>
        <v>79.907893556799792</v>
      </c>
      <c r="Q241" s="118">
        <f t="shared" si="98"/>
        <v>83.06029075366537</v>
      </c>
      <c r="R241" s="118">
        <f t="shared" ref="R241:V241" si="99">R242+R244+R246+R255</f>
        <v>87.408676088287791</v>
      </c>
      <c r="S241" s="118">
        <f t="shared" si="99"/>
        <v>86.075399453301941</v>
      </c>
      <c r="T241" s="118">
        <f t="shared" si="99"/>
        <v>86.102136869040663</v>
      </c>
      <c r="U241" s="118">
        <f t="shared" si="99"/>
        <v>84.313998772027915</v>
      </c>
      <c r="V241" s="118">
        <f t="shared" si="99"/>
        <v>78.547863296343507</v>
      </c>
      <c r="W241" s="118">
        <f t="shared" ref="W241:Y241" si="100">W242+W244+W246+W255</f>
        <v>86.234860644174091</v>
      </c>
      <c r="X241" s="118">
        <f t="shared" si="100"/>
        <v>86.378611122299162</v>
      </c>
      <c r="Y241" s="118">
        <f t="shared" si="100"/>
        <v>86.300023824415391</v>
      </c>
      <c r="DA241" s="129" t="s">
        <v>3049</v>
      </c>
    </row>
    <row r="242" spans="1:105" ht="12" customHeight="1" x14ac:dyDescent="0.25">
      <c r="A242" s="121" t="s">
        <v>57</v>
      </c>
      <c r="B242" s="123">
        <f t="shared" ref="B242:Y242" si="101">B243</f>
        <v>69.706404026106966</v>
      </c>
      <c r="C242" s="123">
        <f t="shared" si="101"/>
        <v>78.440985903326009</v>
      </c>
      <c r="D242" s="123">
        <f t="shared" si="101"/>
        <v>80.760322616603673</v>
      </c>
      <c r="E242" s="123">
        <f t="shared" si="101"/>
        <v>78.749338159410968</v>
      </c>
      <c r="F242" s="123">
        <f t="shared" si="101"/>
        <v>82.958608107702233</v>
      </c>
      <c r="G242" s="123">
        <f t="shared" si="101"/>
        <v>81.207638122918553</v>
      </c>
      <c r="H242" s="123">
        <f t="shared" si="101"/>
        <v>69.572755297033893</v>
      </c>
      <c r="I242" s="123">
        <f t="shared" si="101"/>
        <v>65.709705709686375</v>
      </c>
      <c r="J242" s="123">
        <f t="shared" si="101"/>
        <v>74.633033776884574</v>
      </c>
      <c r="K242" s="123">
        <f t="shared" si="101"/>
        <v>69.11974534417449</v>
      </c>
      <c r="L242" s="123">
        <f t="shared" si="101"/>
        <v>76.803248443817282</v>
      </c>
      <c r="M242" s="123">
        <f t="shared" si="101"/>
        <v>68.140390419578736</v>
      </c>
      <c r="N242" s="123">
        <f t="shared" si="101"/>
        <v>70.217879013261708</v>
      </c>
      <c r="O242" s="123">
        <f t="shared" si="101"/>
        <v>70.083096078175629</v>
      </c>
      <c r="P242" s="123">
        <f t="shared" si="101"/>
        <v>65.40677671014133</v>
      </c>
      <c r="Q242" s="123">
        <f t="shared" si="101"/>
        <v>67.938292094975964</v>
      </c>
      <c r="R242" s="123">
        <f t="shared" si="101"/>
        <v>71.98322279071941</v>
      </c>
      <c r="S242" s="123">
        <f t="shared" si="101"/>
        <v>70.523345758912782</v>
      </c>
      <c r="T242" s="123">
        <f t="shared" si="101"/>
        <v>70.687303580086976</v>
      </c>
      <c r="U242" s="123">
        <f t="shared" si="101"/>
        <v>69.087275986148939</v>
      </c>
      <c r="V242" s="123">
        <f t="shared" si="101"/>
        <v>64.115702929536241</v>
      </c>
      <c r="W242" s="123">
        <f t="shared" si="101"/>
        <v>72.194711410283944</v>
      </c>
      <c r="X242" s="123">
        <f t="shared" si="101"/>
        <v>73.817178169571378</v>
      </c>
      <c r="Y242" s="123">
        <f t="shared" si="101"/>
        <v>73.964846974209507</v>
      </c>
      <c r="DA242" s="130" t="s">
        <v>3050</v>
      </c>
    </row>
    <row r="243" spans="1:105" ht="12" customHeight="1" x14ac:dyDescent="0.25">
      <c r="A243" s="97" t="s">
        <v>53</v>
      </c>
      <c r="B243" s="99">
        <v>69.706404026106966</v>
      </c>
      <c r="C243" s="99">
        <v>78.440985903326009</v>
      </c>
      <c r="D243" s="99">
        <v>80.760322616603673</v>
      </c>
      <c r="E243" s="99">
        <v>78.749338159410968</v>
      </c>
      <c r="F243" s="99">
        <v>82.958608107702233</v>
      </c>
      <c r="G243" s="99">
        <v>81.207638122918553</v>
      </c>
      <c r="H243" s="99">
        <v>69.572755297033893</v>
      </c>
      <c r="I243" s="99">
        <v>65.709705709686375</v>
      </c>
      <c r="J243" s="99">
        <v>74.633033776884574</v>
      </c>
      <c r="K243" s="99">
        <v>69.11974534417449</v>
      </c>
      <c r="L243" s="99">
        <v>76.803248443817282</v>
      </c>
      <c r="M243" s="99">
        <v>68.140390419578736</v>
      </c>
      <c r="N243" s="99">
        <v>70.217879013261708</v>
      </c>
      <c r="O243" s="99">
        <v>70.083096078175629</v>
      </c>
      <c r="P243" s="99">
        <v>65.40677671014133</v>
      </c>
      <c r="Q243" s="99">
        <v>67.938292094975964</v>
      </c>
      <c r="R243" s="99">
        <v>71.98322279071941</v>
      </c>
      <c r="S243" s="99">
        <v>70.523345758912782</v>
      </c>
      <c r="T243" s="99">
        <v>70.687303580086976</v>
      </c>
      <c r="U243" s="99">
        <v>69.087275986148939</v>
      </c>
      <c r="V243" s="99">
        <v>64.115702929536241</v>
      </c>
      <c r="W243" s="99">
        <v>72.194711410283944</v>
      </c>
      <c r="X243" s="99">
        <v>73.817178169571378</v>
      </c>
      <c r="Y243" s="99">
        <v>73.964846974209507</v>
      </c>
      <c r="DA243" s="63" t="s">
        <v>3051</v>
      </c>
    </row>
    <row r="244" spans="1:105" ht="12" customHeight="1" x14ac:dyDescent="0.25">
      <c r="A244" s="121" t="s">
        <v>92</v>
      </c>
      <c r="B244" s="123">
        <f t="shared" ref="B244:Y244" si="102">B245</f>
        <v>0.31387902910807375</v>
      </c>
      <c r="C244" s="123">
        <f t="shared" si="102"/>
        <v>0.31960694863594419</v>
      </c>
      <c r="D244" s="123">
        <f t="shared" si="102"/>
        <v>0.32409770571219709</v>
      </c>
      <c r="E244" s="123">
        <f t="shared" si="102"/>
        <v>0.88084433831337394</v>
      </c>
      <c r="F244" s="123">
        <f t="shared" si="102"/>
        <v>0.4153133012022861</v>
      </c>
      <c r="G244" s="123">
        <f t="shared" si="102"/>
        <v>0.52159866585754866</v>
      </c>
      <c r="H244" s="123">
        <f t="shared" si="102"/>
        <v>1.2071132513497489</v>
      </c>
      <c r="I244" s="123">
        <f t="shared" si="102"/>
        <v>0.56988763622729122</v>
      </c>
      <c r="J244" s="123">
        <f t="shared" si="102"/>
        <v>0.65949075088560993</v>
      </c>
      <c r="K244" s="123">
        <f t="shared" si="102"/>
        <v>0.72506685774962054</v>
      </c>
      <c r="L244" s="123">
        <f t="shared" si="102"/>
        <v>0.97015196207080079</v>
      </c>
      <c r="M244" s="123">
        <f t="shared" si="102"/>
        <v>0.74972915759894221</v>
      </c>
      <c r="N244" s="123">
        <f t="shared" si="102"/>
        <v>0.80513472407081277</v>
      </c>
      <c r="O244" s="123">
        <f t="shared" si="102"/>
        <v>0.93552914466397608</v>
      </c>
      <c r="P244" s="123">
        <f t="shared" si="102"/>
        <v>0.87541352541088524</v>
      </c>
      <c r="Q244" s="123">
        <f t="shared" si="102"/>
        <v>1.6090109268290447</v>
      </c>
      <c r="R244" s="123">
        <f t="shared" si="102"/>
        <v>1.6774138630721598</v>
      </c>
      <c r="S244" s="123">
        <f t="shared" si="102"/>
        <v>1.7715559567045081</v>
      </c>
      <c r="T244" s="123">
        <f t="shared" si="102"/>
        <v>1.8126854055220869</v>
      </c>
      <c r="U244" s="123">
        <f t="shared" si="102"/>
        <v>1.6811334704932845</v>
      </c>
      <c r="V244" s="123">
        <f t="shared" si="102"/>
        <v>2.4076759634430549</v>
      </c>
      <c r="W244" s="123">
        <f t="shared" si="102"/>
        <v>2.8897320276844725</v>
      </c>
      <c r="X244" s="123">
        <f t="shared" si="102"/>
        <v>3.3233351369521027</v>
      </c>
      <c r="Y244" s="123">
        <f t="shared" si="102"/>
        <v>3.4184837725622104</v>
      </c>
      <c r="DA244" s="130" t="s">
        <v>3052</v>
      </c>
    </row>
    <row r="245" spans="1:105" ht="12" customHeight="1" x14ac:dyDescent="0.25">
      <c r="A245" s="97" t="s">
        <v>53</v>
      </c>
      <c r="B245" s="99">
        <f>RES_hhdet_tess!B147</f>
        <v>0.31387902910807375</v>
      </c>
      <c r="C245" s="99">
        <f>RES_hhdet_tess!C147</f>
        <v>0.31960694863594419</v>
      </c>
      <c r="D245" s="99">
        <f>RES_hhdet_tess!D147</f>
        <v>0.32409770571219709</v>
      </c>
      <c r="E245" s="99">
        <f>RES_hhdet_tess!E147</f>
        <v>0.88084433831337394</v>
      </c>
      <c r="F245" s="99">
        <f>RES_hhdet_tess!F147</f>
        <v>0.4153133012022861</v>
      </c>
      <c r="G245" s="99">
        <f>RES_hhdet_tess!G147</f>
        <v>0.52159866585754866</v>
      </c>
      <c r="H245" s="99">
        <f>RES_hhdet_tess!H147</f>
        <v>1.2071132513497489</v>
      </c>
      <c r="I245" s="99">
        <f>RES_hhdet_tess!I147</f>
        <v>0.56988763622729122</v>
      </c>
      <c r="J245" s="99">
        <f>RES_hhdet_tess!J147</f>
        <v>0.65949075088560993</v>
      </c>
      <c r="K245" s="99">
        <f>RES_hhdet_tess!K147</f>
        <v>0.72506685774962054</v>
      </c>
      <c r="L245" s="99">
        <f>RES_hhdet_tess!L147</f>
        <v>0.97015196207080079</v>
      </c>
      <c r="M245" s="99">
        <f>RES_hhdet_tess!M147</f>
        <v>0.74972915759894221</v>
      </c>
      <c r="N245" s="99">
        <f>RES_hhdet_tess!N147</f>
        <v>0.80513472407081277</v>
      </c>
      <c r="O245" s="99">
        <f>RES_hhdet_tess!O147</f>
        <v>0.93552914466397608</v>
      </c>
      <c r="P245" s="99">
        <f>RES_hhdet_tess!P147</f>
        <v>0.87541352541088524</v>
      </c>
      <c r="Q245" s="99">
        <f>RES_hhdet_tess!Q147</f>
        <v>1.6090109268290447</v>
      </c>
      <c r="R245" s="99">
        <f>RES_hhdet_tess!R147</f>
        <v>1.6774138630721598</v>
      </c>
      <c r="S245" s="99">
        <f>RES_hhdet_tess!S147</f>
        <v>1.7715559567045081</v>
      </c>
      <c r="T245" s="99">
        <f>RES_hhdet_tess!T147</f>
        <v>1.8126854055220869</v>
      </c>
      <c r="U245" s="99">
        <f>RES_hhdet_tess!U147</f>
        <v>1.6811334704932845</v>
      </c>
      <c r="V245" s="99">
        <f>RES_hhdet_tess!V147</f>
        <v>2.4076759634430549</v>
      </c>
      <c r="W245" s="99">
        <f>RES_hhdet_tess!W147</f>
        <v>2.8897320276844725</v>
      </c>
      <c r="X245" s="99">
        <f>RES_hhdet_tess!X147</f>
        <v>3.3233351369521027</v>
      </c>
      <c r="Y245" s="99">
        <f>RES_hhdet_tess!Y147</f>
        <v>3.4184837725622104</v>
      </c>
      <c r="DA245" s="63" t="s">
        <v>3053</v>
      </c>
    </row>
    <row r="246" spans="1:105" ht="12" customHeight="1" x14ac:dyDescent="0.25">
      <c r="A246" s="121" t="s">
        <v>55</v>
      </c>
      <c r="B246" s="123">
        <v>10.100353710176746</v>
      </c>
      <c r="C246" s="123">
        <v>9.6245780172295188</v>
      </c>
      <c r="D246" s="123">
        <v>9.7033017406299891</v>
      </c>
      <c r="E246" s="123">
        <v>9.7936120360965422</v>
      </c>
      <c r="F246" s="123">
        <v>10.3039877413476</v>
      </c>
      <c r="G246" s="123">
        <v>10.736681183625814</v>
      </c>
      <c r="H246" s="123">
        <v>11.295941245936531</v>
      </c>
      <c r="I246" s="123">
        <v>11.522824050949755</v>
      </c>
      <c r="J246" s="123">
        <v>10.939222473459132</v>
      </c>
      <c r="K246" s="123">
        <v>11.54853638484885</v>
      </c>
      <c r="L246" s="123">
        <v>11.304751704740003</v>
      </c>
      <c r="M246" s="123">
        <v>11.076296235061639</v>
      </c>
      <c r="N246" s="123">
        <v>11.471453659096618</v>
      </c>
      <c r="O246" s="123">
        <v>11.471308372268515</v>
      </c>
      <c r="P246" s="123">
        <v>11.866222850245251</v>
      </c>
      <c r="Q246" s="123">
        <v>11.663019559766123</v>
      </c>
      <c r="R246" s="123">
        <v>11.898440540311938</v>
      </c>
      <c r="S246" s="123">
        <v>11.924810830666775</v>
      </c>
      <c r="T246" s="123">
        <v>11.750417645058395</v>
      </c>
      <c r="U246" s="123">
        <v>11.704240281749582</v>
      </c>
      <c r="V246" s="123">
        <v>10.0958368229039</v>
      </c>
      <c r="W246" s="123">
        <v>9.2691697073792465</v>
      </c>
      <c r="X246" s="123">
        <v>7.8579536124286422</v>
      </c>
      <c r="Y246" s="123">
        <v>7.5234341200075789</v>
      </c>
      <c r="DA246" s="130" t="s">
        <v>3054</v>
      </c>
    </row>
    <row r="247" spans="1:105" ht="12" customHeight="1" x14ac:dyDescent="0.25">
      <c r="A247" s="97" t="s">
        <v>124</v>
      </c>
      <c r="B247" s="99">
        <v>9.8969310677295876</v>
      </c>
      <c r="C247" s="99">
        <v>9.556574354449987</v>
      </c>
      <c r="D247" s="99">
        <v>9.6198745085316784</v>
      </c>
      <c r="E247" s="99">
        <v>9.5192522576635064</v>
      </c>
      <c r="F247" s="99">
        <v>10.272218344424846</v>
      </c>
      <c r="G247" s="99">
        <v>10.677643087151262</v>
      </c>
      <c r="H247" s="99">
        <v>11.460225050479282</v>
      </c>
      <c r="I247" s="99">
        <v>11.556591426818443</v>
      </c>
      <c r="J247" s="99">
        <v>10.834906145862128</v>
      </c>
      <c r="K247" s="99">
        <v>11.763105400536567</v>
      </c>
      <c r="L247" s="99">
        <v>11.626360090492231</v>
      </c>
      <c r="M247" s="99">
        <v>11.529830823357766</v>
      </c>
      <c r="N247" s="99">
        <v>11.647538275270961</v>
      </c>
      <c r="O247" s="99">
        <v>11.619027929320211</v>
      </c>
      <c r="P247" s="99">
        <v>12.592142001507979</v>
      </c>
      <c r="Q247" s="99">
        <v>11.579496495769638</v>
      </c>
      <c r="R247" s="99">
        <v>12.718283335775547</v>
      </c>
      <c r="S247" s="99">
        <v>12.299943123853229</v>
      </c>
      <c r="T247" s="99">
        <v>11.789908579056222</v>
      </c>
      <c r="U247" s="99">
        <v>11.7736055886733</v>
      </c>
      <c r="V247" s="99">
        <v>10.195984323524511</v>
      </c>
      <c r="W247" s="99">
        <v>9.267814714720032</v>
      </c>
      <c r="X247" s="99">
        <v>8.7242055579826623</v>
      </c>
      <c r="Y247" s="99">
        <v>8.0185757743607162</v>
      </c>
      <c r="DA247" s="63" t="s">
        <v>3055</v>
      </c>
    </row>
    <row r="248" spans="1:105" ht="12" customHeight="1" x14ac:dyDescent="0.25">
      <c r="A248" s="97" t="s">
        <v>123</v>
      </c>
      <c r="B248" s="99">
        <v>0</v>
      </c>
      <c r="C248" s="99">
        <v>0</v>
      </c>
      <c r="D248" s="99">
        <v>0</v>
      </c>
      <c r="E248" s="99">
        <v>0</v>
      </c>
      <c r="F248" s="99">
        <v>0</v>
      </c>
      <c r="G248" s="99">
        <v>0</v>
      </c>
      <c r="H248" s="99">
        <v>0</v>
      </c>
      <c r="I248" s="99">
        <v>0</v>
      </c>
      <c r="J248" s="99">
        <v>0</v>
      </c>
      <c r="K248" s="99">
        <v>11.828677878758132</v>
      </c>
      <c r="L248" s="99">
        <v>11.701079947887825</v>
      </c>
      <c r="M248" s="99">
        <v>11.519609504473472</v>
      </c>
      <c r="N248" s="99">
        <v>11.672274294884403</v>
      </c>
      <c r="O248" s="99">
        <v>11.598131152335423</v>
      </c>
      <c r="P248" s="99">
        <v>12.499924032988497</v>
      </c>
      <c r="Q248" s="99">
        <v>11.477432744463776</v>
      </c>
      <c r="R248" s="99">
        <v>12.565999093468541</v>
      </c>
      <c r="S248" s="99">
        <v>12.144468279540883</v>
      </c>
      <c r="T248" s="99">
        <v>11.6431420610811</v>
      </c>
      <c r="U248" s="99">
        <v>11.628630226369632</v>
      </c>
      <c r="V248" s="99">
        <v>10.106498123297408</v>
      </c>
      <c r="W248" s="99">
        <v>9.2201762754352963</v>
      </c>
      <c r="X248" s="99">
        <v>8.692710553030528</v>
      </c>
      <c r="Y248" s="99">
        <v>8.0020515232820966</v>
      </c>
      <c r="DA248" s="63" t="s">
        <v>3056</v>
      </c>
    </row>
    <row r="249" spans="1:105" ht="12" customHeight="1" x14ac:dyDescent="0.25">
      <c r="A249" s="100" t="s">
        <v>50</v>
      </c>
      <c r="B249" s="102">
        <v>0</v>
      </c>
      <c r="C249" s="102">
        <v>0</v>
      </c>
      <c r="D249" s="102">
        <v>0</v>
      </c>
      <c r="E249" s="102">
        <v>0</v>
      </c>
      <c r="F249" s="102">
        <v>0</v>
      </c>
      <c r="G249" s="102">
        <v>0</v>
      </c>
      <c r="H249" s="102">
        <v>0</v>
      </c>
      <c r="I249" s="102">
        <v>0</v>
      </c>
      <c r="J249" s="102">
        <v>0</v>
      </c>
      <c r="K249" s="102">
        <v>4.8683714391003665</v>
      </c>
      <c r="L249" s="102">
        <v>4.8487462550213891</v>
      </c>
      <c r="M249" s="102">
        <v>4.5978837145932783</v>
      </c>
      <c r="N249" s="102">
        <v>4.683893793640765</v>
      </c>
      <c r="O249" s="102">
        <v>3.8845451714639592</v>
      </c>
      <c r="P249" s="102">
        <v>3.9121279363347812</v>
      </c>
      <c r="Q249" s="102">
        <v>3.895045798301068</v>
      </c>
      <c r="R249" s="102">
        <v>5.1871479769949662</v>
      </c>
      <c r="S249" s="102">
        <v>5.3062444413703593</v>
      </c>
      <c r="T249" s="102">
        <v>4.6390111813985468</v>
      </c>
      <c r="U249" s="102">
        <v>4.6541971759517535</v>
      </c>
      <c r="V249" s="102">
        <v>2.8474751795234048</v>
      </c>
      <c r="W249" s="102">
        <v>2.3042885867546747</v>
      </c>
      <c r="X249" s="102">
        <v>3.015704087735577</v>
      </c>
      <c r="Y249" s="102">
        <v>3.0737078349218474</v>
      </c>
      <c r="DA249" s="131" t="s">
        <v>3057</v>
      </c>
    </row>
    <row r="250" spans="1:105" ht="12" customHeight="1" x14ac:dyDescent="0.25">
      <c r="A250" s="103" t="s">
        <v>52</v>
      </c>
      <c r="B250" s="105">
        <v>0</v>
      </c>
      <c r="C250" s="105">
        <v>0</v>
      </c>
      <c r="D250" s="105">
        <v>0</v>
      </c>
      <c r="E250" s="105">
        <v>0</v>
      </c>
      <c r="F250" s="105">
        <v>0</v>
      </c>
      <c r="G250" s="105">
        <v>0</v>
      </c>
      <c r="H250" s="105">
        <v>0</v>
      </c>
      <c r="I250" s="105">
        <v>0</v>
      </c>
      <c r="J250" s="105">
        <v>0</v>
      </c>
      <c r="K250" s="105">
        <v>6.9603064396577663</v>
      </c>
      <c r="L250" s="105">
        <v>6.8523336928664369</v>
      </c>
      <c r="M250" s="105">
        <v>6.9217257898801954</v>
      </c>
      <c r="N250" s="105">
        <v>6.9883805012436353</v>
      </c>
      <c r="O250" s="105">
        <v>7.7135859808714651</v>
      </c>
      <c r="P250" s="105">
        <v>8.5877960966537152</v>
      </c>
      <c r="Q250" s="105">
        <v>7.5823869461627069</v>
      </c>
      <c r="R250" s="105">
        <v>7.3788511164735748</v>
      </c>
      <c r="S250" s="105">
        <v>6.8382238381705243</v>
      </c>
      <c r="T250" s="105">
        <v>7.0041308796825517</v>
      </c>
      <c r="U250" s="105">
        <v>6.9744330504178764</v>
      </c>
      <c r="V250" s="105">
        <v>7.2590229437740037</v>
      </c>
      <c r="W250" s="105">
        <v>6.9158876886806224</v>
      </c>
      <c r="X250" s="105">
        <v>5.6770064652949515</v>
      </c>
      <c r="Y250" s="105">
        <v>4.9283436883602478</v>
      </c>
      <c r="DA250" s="132" t="s">
        <v>3058</v>
      </c>
    </row>
    <row r="251" spans="1:105" ht="12" customHeight="1" x14ac:dyDescent="0.25">
      <c r="A251" s="106" t="s">
        <v>122</v>
      </c>
      <c r="B251" s="102">
        <v>10.117759266089113</v>
      </c>
      <c r="C251" s="102">
        <v>9.6306768281939377</v>
      </c>
      <c r="D251" s="102">
        <v>9.7114594817670437</v>
      </c>
      <c r="E251" s="102">
        <v>9.8282150585464976</v>
      </c>
      <c r="F251" s="102">
        <v>10.31083410585147</v>
      </c>
      <c r="G251" s="102">
        <v>10.750442779131962</v>
      </c>
      <c r="H251" s="102">
        <v>11.259535511766597</v>
      </c>
      <c r="I251" s="102">
        <v>11.515981635570588</v>
      </c>
      <c r="J251" s="102">
        <v>10.958683670524703</v>
      </c>
      <c r="K251" s="102">
        <v>11.512749050793557</v>
      </c>
      <c r="L251" s="102">
        <v>11.25618733748518</v>
      </c>
      <c r="M251" s="102">
        <v>11.008248076275345</v>
      </c>
      <c r="N251" s="102">
        <v>11.446063071358987</v>
      </c>
      <c r="O251" s="102">
        <v>11.450662938880317</v>
      </c>
      <c r="P251" s="102">
        <v>11.766693242686715</v>
      </c>
      <c r="Q251" s="102">
        <v>11.677068537118345</v>
      </c>
      <c r="R251" s="102">
        <v>11.793298557933781</v>
      </c>
      <c r="S251" s="102">
        <v>11.87940998306105</v>
      </c>
      <c r="T251" s="102">
        <v>11.745370365204582</v>
      </c>
      <c r="U251" s="102">
        <v>11.694809548765825</v>
      </c>
      <c r="V251" s="102">
        <v>10.082487218634613</v>
      </c>
      <c r="W251" s="102">
        <v>9.2710072121409208</v>
      </c>
      <c r="X251" s="102">
        <v>7.7379108679088686</v>
      </c>
      <c r="Y251" s="102">
        <v>7.450232330490878</v>
      </c>
      <c r="DA251" s="131" t="s">
        <v>3059</v>
      </c>
    </row>
    <row r="252" spans="1:105" ht="12" customHeight="1" x14ac:dyDescent="0.25">
      <c r="A252" s="107" t="s">
        <v>121</v>
      </c>
      <c r="B252" s="105">
        <v>10.117759266089108</v>
      </c>
      <c r="C252" s="105">
        <v>9.6296452517166848</v>
      </c>
      <c r="D252" s="105">
        <v>9.7122885483627268</v>
      </c>
      <c r="E252" s="105">
        <v>9.8287103409829495</v>
      </c>
      <c r="F252" s="105">
        <v>10.312425913871829</v>
      </c>
      <c r="G252" s="105">
        <v>10.752709505139734</v>
      </c>
      <c r="H252" s="105">
        <v>11.260339549035661</v>
      </c>
      <c r="I252" s="105">
        <v>11.513201791703123</v>
      </c>
      <c r="J252" s="105">
        <v>10.959748431176671</v>
      </c>
      <c r="K252" s="105">
        <v>11.511047226426626</v>
      </c>
      <c r="L252" s="105">
        <v>11.257722410189327</v>
      </c>
      <c r="M252" s="105">
        <v>11.012540694947559</v>
      </c>
      <c r="N252" s="105">
        <v>11.451591400856129</v>
      </c>
      <c r="O252" s="105">
        <v>11.452699131514693</v>
      </c>
      <c r="P252" s="105">
        <v>11.752201161819389</v>
      </c>
      <c r="Q252" s="105">
        <v>11.659998154934383</v>
      </c>
      <c r="R252" s="105">
        <v>11.77990206702299</v>
      </c>
      <c r="S252" s="105">
        <v>11.873829011336682</v>
      </c>
      <c r="T252" s="105">
        <v>11.747126351398474</v>
      </c>
      <c r="U252" s="105">
        <v>11.699837407594748</v>
      </c>
      <c r="V252" s="105">
        <v>10.083304016039154</v>
      </c>
      <c r="W252" s="105">
        <v>9.2611805031945291</v>
      </c>
      <c r="X252" s="105">
        <v>7.6972158854059058</v>
      </c>
      <c r="Y252" s="105">
        <v>7.4310501391714716</v>
      </c>
      <c r="DA252" s="132" t="s">
        <v>3060</v>
      </c>
    </row>
    <row r="253" spans="1:105" ht="12" customHeight="1" x14ac:dyDescent="0.25">
      <c r="A253" s="108" t="s">
        <v>53</v>
      </c>
      <c r="B253" s="99">
        <v>4.235639086458538</v>
      </c>
      <c r="C253" s="99">
        <v>3.9312293665841982</v>
      </c>
      <c r="D253" s="99">
        <v>4.0600883826377796</v>
      </c>
      <c r="E253" s="99">
        <v>4.1832548223863038</v>
      </c>
      <c r="F253" s="99">
        <v>4.1078933458769118</v>
      </c>
      <c r="G253" s="99">
        <v>4.3769066978639648</v>
      </c>
      <c r="H253" s="99">
        <v>4.6525802296367997</v>
      </c>
      <c r="I253" s="99">
        <v>5.0396689924915998</v>
      </c>
      <c r="J253" s="99">
        <v>4.3770706654322069</v>
      </c>
      <c r="K253" s="99">
        <v>4.7452366731905178</v>
      </c>
      <c r="L253" s="99">
        <v>4.6681323367298537</v>
      </c>
      <c r="M253" s="99">
        <v>4.3967243022196829</v>
      </c>
      <c r="N253" s="99">
        <v>4.5975159694905043</v>
      </c>
      <c r="O253" s="99">
        <v>3.8394696459657469</v>
      </c>
      <c r="P253" s="99">
        <v>3.6783474176188777</v>
      </c>
      <c r="Q253" s="99">
        <v>3.9619465459571046</v>
      </c>
      <c r="R253" s="99">
        <v>4.8603150139437536</v>
      </c>
      <c r="S253" s="99">
        <v>5.1905363000503275</v>
      </c>
      <c r="T253" s="99">
        <v>4.6849075556152675</v>
      </c>
      <c r="U253" s="99">
        <v>4.682032118779504</v>
      </c>
      <c r="V253" s="99">
        <v>2.8399644098773464</v>
      </c>
      <c r="W253" s="99">
        <v>2.3054414877374434</v>
      </c>
      <c r="X253" s="99">
        <v>2.6464829273135071</v>
      </c>
      <c r="Y253" s="99">
        <v>2.8422233821790464</v>
      </c>
      <c r="DA253" s="63" t="s">
        <v>3061</v>
      </c>
    </row>
    <row r="254" spans="1:105" ht="12" customHeight="1" x14ac:dyDescent="0.25">
      <c r="A254" s="108" t="s">
        <v>52</v>
      </c>
      <c r="B254" s="99">
        <v>5.8821201796305722</v>
      </c>
      <c r="C254" s="99">
        <v>5.6984158851324871</v>
      </c>
      <c r="D254" s="99">
        <v>5.6522001657249445</v>
      </c>
      <c r="E254" s="99">
        <v>5.6454555185966449</v>
      </c>
      <c r="F254" s="99">
        <v>6.2045325679949146</v>
      </c>
      <c r="G254" s="99">
        <v>6.3758028072757664</v>
      </c>
      <c r="H254" s="99">
        <v>6.6077593193988617</v>
      </c>
      <c r="I254" s="99">
        <v>6.4735327992115241</v>
      </c>
      <c r="J254" s="99">
        <v>6.5826777657444646</v>
      </c>
      <c r="K254" s="99">
        <v>6.7658105532361095</v>
      </c>
      <c r="L254" s="99">
        <v>6.5895900734594743</v>
      </c>
      <c r="M254" s="99">
        <v>6.6158163927278775</v>
      </c>
      <c r="N254" s="99">
        <v>6.8540754313656258</v>
      </c>
      <c r="O254" s="99">
        <v>7.6132294855489464</v>
      </c>
      <c r="P254" s="99">
        <v>8.0738537442005107</v>
      </c>
      <c r="Q254" s="99">
        <v>7.698051608977277</v>
      </c>
      <c r="R254" s="99">
        <v>6.9195870530792378</v>
      </c>
      <c r="S254" s="99">
        <v>6.6832927112863514</v>
      </c>
      <c r="T254" s="99">
        <v>7.062218795783207</v>
      </c>
      <c r="U254" s="99">
        <v>7.0178052888152447</v>
      </c>
      <c r="V254" s="99">
        <v>7.2433396061618085</v>
      </c>
      <c r="W254" s="99">
        <v>6.9557390154570831</v>
      </c>
      <c r="X254" s="99">
        <v>5.0507329580923983</v>
      </c>
      <c r="Y254" s="99">
        <v>4.5888267569924244</v>
      </c>
      <c r="DA254" s="63" t="s">
        <v>3062</v>
      </c>
    </row>
    <row r="255" spans="1:105" ht="12" customHeight="1" x14ac:dyDescent="0.25">
      <c r="A255" s="121" t="s">
        <v>54</v>
      </c>
      <c r="B255" s="123">
        <v>1.8508837295350964</v>
      </c>
      <c r="C255" s="123">
        <v>1.838656008865023</v>
      </c>
      <c r="D255" s="123">
        <v>1.8047059572662956</v>
      </c>
      <c r="E255" s="123">
        <v>1.960144706331872</v>
      </c>
      <c r="F255" s="123">
        <v>1.9770468001973167</v>
      </c>
      <c r="G255" s="123">
        <v>2.0592583084464131</v>
      </c>
      <c r="H255" s="123">
        <v>2.0020333214391695</v>
      </c>
      <c r="I255" s="123">
        <v>1.9647679071553816</v>
      </c>
      <c r="J255" s="123">
        <v>1.7176768224116523</v>
      </c>
      <c r="K255" s="123">
        <v>1.7834444824279321</v>
      </c>
      <c r="L255" s="123">
        <v>1.7629136204459641</v>
      </c>
      <c r="M255" s="123">
        <v>1.6549810232559881</v>
      </c>
      <c r="N255" s="123">
        <v>1.7168323113534385</v>
      </c>
      <c r="O255" s="123">
        <v>1.7278543682447407</v>
      </c>
      <c r="P255" s="123">
        <v>1.7594804710023149</v>
      </c>
      <c r="Q255" s="123">
        <v>1.8499681720942418</v>
      </c>
      <c r="R255" s="123">
        <v>1.849598894184276</v>
      </c>
      <c r="S255" s="123">
        <v>1.8556869070178772</v>
      </c>
      <c r="T255" s="123">
        <v>1.8517302383732026</v>
      </c>
      <c r="U255" s="123">
        <v>1.8413490336361173</v>
      </c>
      <c r="V255" s="123">
        <v>1.9286475804603043</v>
      </c>
      <c r="W255" s="123">
        <v>1.8812474988264241</v>
      </c>
      <c r="X255" s="123">
        <v>1.3801442033470412</v>
      </c>
      <c r="Y255" s="123">
        <v>1.3932589576360959</v>
      </c>
      <c r="DA255" s="130" t="s">
        <v>3063</v>
      </c>
    </row>
    <row r="256" spans="1:105" ht="12" customHeight="1" x14ac:dyDescent="0.25">
      <c r="A256" s="97" t="s">
        <v>50</v>
      </c>
      <c r="B256" s="99">
        <v>1.8554891938821563</v>
      </c>
      <c r="C256" s="99">
        <v>1.7981443036031037</v>
      </c>
      <c r="D256" s="99">
        <v>1.7885649315300611</v>
      </c>
      <c r="E256" s="99">
        <v>1.9918151734714018</v>
      </c>
      <c r="F256" s="99">
        <v>1.9826679094768105</v>
      </c>
      <c r="G256" s="99">
        <v>1.9502739353521807</v>
      </c>
      <c r="H256" s="99">
        <v>2.0299024626102442</v>
      </c>
      <c r="I256" s="99">
        <v>1.9974944902642318</v>
      </c>
      <c r="J256" s="99">
        <v>1.6937894506589308</v>
      </c>
      <c r="K256" s="99">
        <v>1.815341076833727</v>
      </c>
      <c r="L256" s="99">
        <v>1.7359386242057719</v>
      </c>
      <c r="M256" s="99">
        <v>1.7351752033574628</v>
      </c>
      <c r="N256" s="99">
        <v>1.7499567663842264</v>
      </c>
      <c r="O256" s="99">
        <v>1.7339992676426046</v>
      </c>
      <c r="P256" s="99">
        <v>1.8896937421303515</v>
      </c>
      <c r="Q256" s="99">
        <v>1.8170086378581434</v>
      </c>
      <c r="R256" s="99">
        <v>1.9427930632206143</v>
      </c>
      <c r="S256" s="99">
        <v>1.9121831821252164</v>
      </c>
      <c r="T256" s="99">
        <v>1.9019344248287267</v>
      </c>
      <c r="U256" s="99">
        <v>1.9905723899619976</v>
      </c>
      <c r="V256" s="99">
        <v>1.8414098618252106</v>
      </c>
      <c r="W256" s="99">
        <v>1.7479614923040279</v>
      </c>
      <c r="X256" s="99">
        <v>1.5889061344130277</v>
      </c>
      <c r="Y256" s="99">
        <v>1.4373131764031379</v>
      </c>
      <c r="DA256" s="63" t="s">
        <v>3064</v>
      </c>
    </row>
    <row r="257" spans="1:105" ht="12" customHeight="1" x14ac:dyDescent="0.25">
      <c r="A257" s="109" t="s">
        <v>120</v>
      </c>
      <c r="B257" s="110">
        <v>1.8507060213904387</v>
      </c>
      <c r="C257" s="110">
        <v>1.8403981191629704</v>
      </c>
      <c r="D257" s="110">
        <v>1.8055011438641864</v>
      </c>
      <c r="E257" s="110">
        <v>1.9585561356768277</v>
      </c>
      <c r="F257" s="110">
        <v>1.9767493857480205</v>
      </c>
      <c r="G257" s="110">
        <v>2.065257773935965</v>
      </c>
      <c r="H257" s="110">
        <v>2.000431116464565</v>
      </c>
      <c r="I257" s="110">
        <v>1.9627419006435778</v>
      </c>
      <c r="J257" s="110">
        <v>1.7192704498739717</v>
      </c>
      <c r="K257" s="110">
        <v>1.7811094061695651</v>
      </c>
      <c r="L257" s="110">
        <v>1.7649550644925056</v>
      </c>
      <c r="M257" s="110">
        <v>1.6487592133825653</v>
      </c>
      <c r="N257" s="110">
        <v>1.714229269143823</v>
      </c>
      <c r="O257" s="110">
        <v>1.7273730418751867</v>
      </c>
      <c r="P257" s="110">
        <v>1.7489644809788647</v>
      </c>
      <c r="Q257" s="110">
        <v>1.8526301146405419</v>
      </c>
      <c r="R257" s="110">
        <v>1.8419565941934886</v>
      </c>
      <c r="S257" s="110">
        <v>1.8510884344323073</v>
      </c>
      <c r="T257" s="110">
        <v>1.8477878750596581</v>
      </c>
      <c r="U257" s="110">
        <v>1.8298288670655438</v>
      </c>
      <c r="V257" s="110">
        <v>1.9351832531273025</v>
      </c>
      <c r="W257" s="110">
        <v>1.8912152025679054</v>
      </c>
      <c r="X257" s="110">
        <v>1.3633542106606604</v>
      </c>
      <c r="Y257" s="110">
        <v>1.3895895728403451</v>
      </c>
      <c r="DA257" s="60" t="s">
        <v>3065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0.33290069557755236</v>
      </c>
      <c r="C259" s="118">
        <f t="shared" si="103"/>
        <v>0.33149528899854064</v>
      </c>
      <c r="D259" s="118">
        <f t="shared" si="103"/>
        <v>0.35932289079522539</v>
      </c>
      <c r="E259" s="118">
        <f t="shared" si="103"/>
        <v>0.43983264894467289</v>
      </c>
      <c r="F259" s="118">
        <f t="shared" si="103"/>
        <v>0.72617892499761083</v>
      </c>
      <c r="G259" s="118">
        <f t="shared" si="103"/>
        <v>0.79859699616843671</v>
      </c>
      <c r="H259" s="118">
        <f t="shared" si="103"/>
        <v>0.82119225502594106</v>
      </c>
      <c r="I259" s="118">
        <f t="shared" si="103"/>
        <v>0.78157832690136853</v>
      </c>
      <c r="J259" s="118">
        <f t="shared" si="103"/>
        <v>0.67867314310727123</v>
      </c>
      <c r="K259" s="118">
        <f t="shared" si="103"/>
        <v>0.67571017406611944</v>
      </c>
      <c r="L259" s="118">
        <f t="shared" si="103"/>
        <v>0.60860096431980193</v>
      </c>
      <c r="M259" s="118">
        <f t="shared" si="103"/>
        <v>0.59260432116960327</v>
      </c>
      <c r="N259" s="118">
        <f t="shared" si="103"/>
        <v>0.56387739512048884</v>
      </c>
      <c r="O259" s="118">
        <f t="shared" si="103"/>
        <v>0.5459810333316607</v>
      </c>
      <c r="P259" s="118">
        <f t="shared" si="103"/>
        <v>0.5875955102124959</v>
      </c>
      <c r="Q259" s="118">
        <f t="shared" si="103"/>
        <v>0.51928549438430738</v>
      </c>
      <c r="R259" s="118">
        <f t="shared" ref="R259:V259" si="104">R260+R262+R264+R273</f>
        <v>0.54340248063522478</v>
      </c>
      <c r="S259" s="118">
        <f t="shared" si="104"/>
        <v>0.49159164327154498</v>
      </c>
      <c r="T259" s="118">
        <f t="shared" si="104"/>
        <v>0.44906278189527393</v>
      </c>
      <c r="U259" s="118">
        <f t="shared" si="104"/>
        <v>0.44871956038825267</v>
      </c>
      <c r="V259" s="118">
        <f t="shared" si="104"/>
        <v>0.40138904195678693</v>
      </c>
      <c r="W259" s="118">
        <f t="shared" ref="W259:Y259" si="105">W260+W262+W264+W273</f>
        <v>0.36888416406489666</v>
      </c>
      <c r="X259" s="118">
        <f t="shared" si="105"/>
        <v>0.38297928459459651</v>
      </c>
      <c r="Y259" s="118">
        <f t="shared" si="105"/>
        <v>0.36130803493779778</v>
      </c>
      <c r="DA259" s="129" t="s">
        <v>3217</v>
      </c>
    </row>
    <row r="260" spans="1:105" ht="12" customHeight="1" x14ac:dyDescent="0.25">
      <c r="A260" s="121" t="s">
        <v>57</v>
      </c>
      <c r="B260" s="123">
        <f t="shared" ref="B260:Y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X260" s="123">
        <f t="shared" si="106"/>
        <v>0</v>
      </c>
      <c r="Y260" s="123">
        <f t="shared" si="106"/>
        <v>0</v>
      </c>
      <c r="DA260" s="130" t="s">
        <v>3218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X261" s="99">
        <v>0</v>
      </c>
      <c r="Y261" s="99">
        <v>0</v>
      </c>
      <c r="DA261" s="63" t="s">
        <v>3219</v>
      </c>
    </row>
    <row r="262" spans="1:105" ht="12" customHeight="1" x14ac:dyDescent="0.25">
      <c r="A262" s="121" t="s">
        <v>92</v>
      </c>
      <c r="B262" s="123">
        <f t="shared" ref="B262:Y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X262" s="123">
        <f t="shared" si="107"/>
        <v>0</v>
      </c>
      <c r="Y262" s="123">
        <f t="shared" si="107"/>
        <v>0</v>
      </c>
      <c r="DA262" s="130" t="s">
        <v>3220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X263" s="99">
        <v>0</v>
      </c>
      <c r="Y263" s="99">
        <v>0</v>
      </c>
      <c r="DA263" s="63" t="s">
        <v>3221</v>
      </c>
    </row>
    <row r="264" spans="1:105" ht="12" customHeight="1" x14ac:dyDescent="0.25">
      <c r="A264" s="121" t="s">
        <v>55</v>
      </c>
      <c r="B264" s="123">
        <v>0.30698904540232841</v>
      </c>
      <c r="C264" s="123">
        <v>0.30376284260227537</v>
      </c>
      <c r="D264" s="123">
        <v>0.32800837044148401</v>
      </c>
      <c r="E264" s="123">
        <v>0.40439927636559947</v>
      </c>
      <c r="F264" s="123">
        <v>0.68910028380997168</v>
      </c>
      <c r="G264" s="123">
        <v>0.76074419753605926</v>
      </c>
      <c r="H264" s="123">
        <v>0.78015594937365274</v>
      </c>
      <c r="I264" s="123">
        <v>0.73828519204518583</v>
      </c>
      <c r="J264" s="123">
        <v>0.63929678941572388</v>
      </c>
      <c r="K264" s="123">
        <v>0.62969248040925352</v>
      </c>
      <c r="L264" s="123">
        <v>0.56322639039435762</v>
      </c>
      <c r="M264" s="123">
        <v>0.54620041118572504</v>
      </c>
      <c r="N264" s="123">
        <v>0.51652753404616791</v>
      </c>
      <c r="O264" s="123">
        <v>0.49920939799715858</v>
      </c>
      <c r="P264" s="123">
        <v>0.53516824149148934</v>
      </c>
      <c r="Q264" s="123">
        <v>0.46888306781817773</v>
      </c>
      <c r="R264" s="123">
        <v>0.48877754822811659</v>
      </c>
      <c r="S264" s="123">
        <v>0.43824779833032351</v>
      </c>
      <c r="T264" s="123">
        <v>0.39780379966108176</v>
      </c>
      <c r="U264" s="123">
        <v>0.39600375024980483</v>
      </c>
      <c r="V264" s="123">
        <v>0.35405197343246936</v>
      </c>
      <c r="W264" s="123">
        <v>0.32410616268891457</v>
      </c>
      <c r="X264" s="123">
        <v>0.33950724907788693</v>
      </c>
      <c r="Y264" s="123">
        <v>0.32072288699850249</v>
      </c>
      <c r="DA264" s="130" t="s">
        <v>3222</v>
      </c>
    </row>
    <row r="265" spans="1:105" ht="12" customHeight="1" x14ac:dyDescent="0.25">
      <c r="A265" s="97" t="s">
        <v>124</v>
      </c>
      <c r="B265" s="99">
        <v>3.8948389901264568</v>
      </c>
      <c r="C265" s="99">
        <v>3.7000187656180237</v>
      </c>
      <c r="D265" s="99">
        <v>3.6768724432613471</v>
      </c>
      <c r="E265" s="99">
        <v>3.6096095105256452</v>
      </c>
      <c r="F265" s="99">
        <v>3.8706412551631284</v>
      </c>
      <c r="G265" s="99">
        <v>4.0138378465834688</v>
      </c>
      <c r="H265" s="99">
        <v>4.3023326241044471</v>
      </c>
      <c r="I265" s="99">
        <v>4.3338981406812511</v>
      </c>
      <c r="J265" s="99">
        <v>4.0574523857492144</v>
      </c>
      <c r="K265" s="99">
        <v>4.3881050962204391</v>
      </c>
      <c r="L265" s="99">
        <v>4.3077896511477434</v>
      </c>
      <c r="M265" s="99">
        <v>4.2162171438265954</v>
      </c>
      <c r="N265" s="99">
        <v>4.1905798671715937</v>
      </c>
      <c r="O265" s="99">
        <v>4.1161382942837372</v>
      </c>
      <c r="P265" s="99">
        <v>4.3643375209152984</v>
      </c>
      <c r="Q265" s="99">
        <v>3.937439675940174</v>
      </c>
      <c r="R265" s="99">
        <v>4.2212232339512976</v>
      </c>
      <c r="S265" s="99">
        <v>3.9792118402465868</v>
      </c>
      <c r="T265" s="99">
        <v>3.7045586500878049</v>
      </c>
      <c r="U265" s="99">
        <v>3.5894207390835935</v>
      </c>
      <c r="V265" s="99">
        <v>3.0357468349839376</v>
      </c>
      <c r="W265" s="99">
        <v>2.7152476411771156</v>
      </c>
      <c r="X265" s="99">
        <v>2.523326545785638</v>
      </c>
      <c r="Y265" s="99">
        <v>2.3065083648825695</v>
      </c>
      <c r="DA265" s="63" t="s">
        <v>3223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1.7831541318151036</v>
      </c>
      <c r="L266" s="99">
        <v>1.7694944666702357</v>
      </c>
      <c r="M266" s="99">
        <v>1.6627870400244733</v>
      </c>
      <c r="N266" s="99">
        <v>1.6827502462011301</v>
      </c>
      <c r="O266" s="99">
        <v>1.3724752304099654</v>
      </c>
      <c r="P266" s="99">
        <v>1.342799006885441</v>
      </c>
      <c r="Q266" s="99">
        <v>1.3129700951532113</v>
      </c>
      <c r="R266" s="99">
        <v>1.6973924241534224</v>
      </c>
      <c r="S266" s="99">
        <v>1.7007588746006483</v>
      </c>
      <c r="T266" s="99">
        <v>1.4517920173001932</v>
      </c>
      <c r="U266" s="99">
        <v>1.4261888948485748</v>
      </c>
      <c r="V266" s="99">
        <v>0.84883961140635256</v>
      </c>
      <c r="W266" s="99">
        <v>0.67353399309463813</v>
      </c>
      <c r="X266" s="99">
        <v>0.86544071545670043</v>
      </c>
      <c r="Y266" s="99">
        <v>0.87983629613154901</v>
      </c>
      <c r="DA266" s="63" t="s">
        <v>3224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1.7831541318151036</v>
      </c>
      <c r="L267" s="102">
        <v>1.7694944666702357</v>
      </c>
      <c r="M267" s="102">
        <v>1.6627870400244733</v>
      </c>
      <c r="N267" s="102">
        <v>1.6827502462011301</v>
      </c>
      <c r="O267" s="102">
        <v>1.3724752304099654</v>
      </c>
      <c r="P267" s="102">
        <v>1.342799006885441</v>
      </c>
      <c r="Q267" s="102">
        <v>1.3129700951532113</v>
      </c>
      <c r="R267" s="102">
        <v>1.6973924241534224</v>
      </c>
      <c r="S267" s="102">
        <v>1.7007588746006483</v>
      </c>
      <c r="T267" s="102">
        <v>1.4517920173001932</v>
      </c>
      <c r="U267" s="102">
        <v>1.4261888948485748</v>
      </c>
      <c r="V267" s="102">
        <v>0.84883961140635256</v>
      </c>
      <c r="W267" s="102">
        <v>0.67353399309463813</v>
      </c>
      <c r="X267" s="102">
        <v>0.86544071545670043</v>
      </c>
      <c r="Y267" s="102">
        <v>0.87983629613154901</v>
      </c>
      <c r="DA267" s="131" t="s">
        <v>3225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X268" s="105">
        <v>0</v>
      </c>
      <c r="Y268" s="105">
        <v>0</v>
      </c>
      <c r="DA268" s="132" t="s">
        <v>3226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X269" s="102">
        <v>0</v>
      </c>
      <c r="Y269" s="102">
        <v>0</v>
      </c>
      <c r="DA269" s="131" t="s">
        <v>3227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X270" s="105">
        <v>0</v>
      </c>
      <c r="Y270" s="105">
        <v>0</v>
      </c>
      <c r="DA270" s="132" t="s">
        <v>3228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3229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3230</v>
      </c>
    </row>
    <row r="273" spans="1:105" ht="12" customHeight="1" x14ac:dyDescent="0.25">
      <c r="A273" s="121" t="s">
        <v>54</v>
      </c>
      <c r="B273" s="123">
        <v>2.5911650175223955E-2</v>
      </c>
      <c r="C273" s="123">
        <v>2.7732446396265261E-2</v>
      </c>
      <c r="D273" s="123">
        <v>3.1314520353741396E-2</v>
      </c>
      <c r="E273" s="123">
        <v>3.5433372579073433E-2</v>
      </c>
      <c r="F273" s="123">
        <v>3.7078641187639122E-2</v>
      </c>
      <c r="G273" s="123">
        <v>3.7852798632377428E-2</v>
      </c>
      <c r="H273" s="123">
        <v>4.1036305652288323E-2</v>
      </c>
      <c r="I273" s="123">
        <v>4.3293134856182698E-2</v>
      </c>
      <c r="J273" s="123">
        <v>3.9376353691547294E-2</v>
      </c>
      <c r="K273" s="123">
        <v>4.6017693656865907E-2</v>
      </c>
      <c r="L273" s="123">
        <v>4.5374573925444271E-2</v>
      </c>
      <c r="M273" s="123">
        <v>4.6403909983878215E-2</v>
      </c>
      <c r="N273" s="123">
        <v>4.734986107432089E-2</v>
      </c>
      <c r="O273" s="123">
        <v>4.6771635334502092E-2</v>
      </c>
      <c r="P273" s="123">
        <v>5.2427268721006608E-2</v>
      </c>
      <c r="Q273" s="123">
        <v>5.0402426566129602E-2</v>
      </c>
      <c r="R273" s="123">
        <v>5.462493240710823E-2</v>
      </c>
      <c r="S273" s="123">
        <v>5.3343844941221442E-2</v>
      </c>
      <c r="T273" s="123">
        <v>5.1258982234192181E-2</v>
      </c>
      <c r="U273" s="123">
        <v>5.2715810138447859E-2</v>
      </c>
      <c r="V273" s="123">
        <v>4.7337068524317572E-2</v>
      </c>
      <c r="W273" s="123">
        <v>4.4778001375982063E-2</v>
      </c>
      <c r="X273" s="123">
        <v>4.3472035516709577E-2</v>
      </c>
      <c r="Y273" s="123">
        <v>4.058514793929531E-2</v>
      </c>
      <c r="DA273" s="130" t="s">
        <v>3231</v>
      </c>
    </row>
    <row r="274" spans="1:105" ht="12" customHeight="1" x14ac:dyDescent="0.25">
      <c r="A274" s="97" t="s">
        <v>50</v>
      </c>
      <c r="B274" s="99">
        <v>0.69743507013686901</v>
      </c>
      <c r="C274" s="99">
        <v>0.67263345864625834</v>
      </c>
      <c r="D274" s="99">
        <v>0.66694957794682852</v>
      </c>
      <c r="E274" s="99">
        <v>0.74184920516722319</v>
      </c>
      <c r="F274" s="99">
        <v>0.73786199096779048</v>
      </c>
      <c r="G274" s="99">
        <v>0.72547464361106795</v>
      </c>
      <c r="H274" s="99">
        <v>0.75483173975099327</v>
      </c>
      <c r="I274" s="99">
        <v>0.74261782490968964</v>
      </c>
      <c r="J274" s="99">
        <v>0.62960061948553514</v>
      </c>
      <c r="K274" s="99">
        <v>0.67460860361270325</v>
      </c>
      <c r="L274" s="99">
        <v>0.64493984886546529</v>
      </c>
      <c r="M274" s="99">
        <v>0.64451339747494474</v>
      </c>
      <c r="N274" s="99">
        <v>0.64989035698971354</v>
      </c>
      <c r="O274" s="99">
        <v>0.64388621700664639</v>
      </c>
      <c r="P274" s="99">
        <v>0.70160306113310822</v>
      </c>
      <c r="Q274" s="99">
        <v>0.6744731850796527</v>
      </c>
      <c r="R274" s="99">
        <v>0.72074968418120178</v>
      </c>
      <c r="S274" s="99">
        <v>0.7087198383829566</v>
      </c>
      <c r="T274" s="99">
        <v>0.70401858274195206</v>
      </c>
      <c r="U274" s="99">
        <v>0.73555577361523894</v>
      </c>
      <c r="V274" s="99">
        <v>0.67918907142327967</v>
      </c>
      <c r="W274" s="99">
        <v>0.64353987655307032</v>
      </c>
      <c r="X274" s="99">
        <v>0.58399079876780025</v>
      </c>
      <c r="Y274" s="99">
        <v>0.52784584299666082</v>
      </c>
      <c r="DA274" s="63" t="s">
        <v>3232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X275" s="110">
        <v>0</v>
      </c>
      <c r="Y275" s="110">
        <v>0</v>
      </c>
      <c r="DA275" s="60" t="s">
        <v>3233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X277" s="137"/>
      <c r="Y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0.70276325230629522</v>
      </c>
      <c r="D279" s="117">
        <f t="shared" si="108"/>
        <v>1.3313607933860203</v>
      </c>
      <c r="E279" s="117">
        <f t="shared" si="108"/>
        <v>1.2719445837630157</v>
      </c>
      <c r="F279" s="117">
        <f t="shared" si="108"/>
        <v>1.1024574373303924</v>
      </c>
      <c r="G279" s="117">
        <f t="shared" si="108"/>
        <v>0.91787264476359398</v>
      </c>
      <c r="H279" s="117">
        <f t="shared" si="108"/>
        <v>0.53189979306371193</v>
      </c>
      <c r="I279" s="117">
        <f t="shared" si="108"/>
        <v>0.45985523593969824</v>
      </c>
      <c r="J279" s="117">
        <f t="shared" si="108"/>
        <v>0.4282746891219823</v>
      </c>
      <c r="K279" s="117">
        <f t="shared" si="108"/>
        <v>0.77101846209576452</v>
      </c>
      <c r="L279" s="117">
        <f t="shared" si="108"/>
        <v>1.0027995153864153</v>
      </c>
      <c r="M279" s="117">
        <f t="shared" si="108"/>
        <v>1.3344592617017159</v>
      </c>
      <c r="N279" s="117">
        <f t="shared" si="108"/>
        <v>1.046266566124378</v>
      </c>
      <c r="O279" s="117">
        <f t="shared" si="108"/>
        <v>1.1810775808336513</v>
      </c>
      <c r="P279" s="117">
        <f t="shared" si="108"/>
        <v>3.074061065034889</v>
      </c>
      <c r="Q279" s="117">
        <f t="shared" si="108"/>
        <v>2.4352406161037519</v>
      </c>
      <c r="R279" s="117">
        <f t="shared" ref="R279:V279" si="109">R280+R282+R284+R293</f>
        <v>2.553508392455234</v>
      </c>
      <c r="S279" s="117">
        <f t="shared" si="109"/>
        <v>2.3429548256675212</v>
      </c>
      <c r="T279" s="117">
        <f t="shared" si="109"/>
        <v>2.9282887474571835</v>
      </c>
      <c r="U279" s="117">
        <f t="shared" si="109"/>
        <v>3.6224428722438171</v>
      </c>
      <c r="V279" s="117">
        <f t="shared" si="109"/>
        <v>4.1010360135202175</v>
      </c>
      <c r="W279" s="117">
        <f t="shared" ref="W279:Y279" si="110">W280+W282+W284+W293</f>
        <v>6.6261794276939749</v>
      </c>
      <c r="X279" s="117">
        <f t="shared" si="110"/>
        <v>7.7877114022820448</v>
      </c>
      <c r="Y279" s="117">
        <f t="shared" si="110"/>
        <v>4.8511878367539323</v>
      </c>
      <c r="DA279" s="129" t="s">
        <v>3385</v>
      </c>
    </row>
    <row r="280" spans="1:105" ht="12" customHeight="1" x14ac:dyDescent="0.25">
      <c r="A280" s="121" t="s">
        <v>57</v>
      </c>
      <c r="B280" s="122"/>
      <c r="C280" s="122">
        <f t="shared" ref="C280:Y280" si="111">C281</f>
        <v>0.51773417898007557</v>
      </c>
      <c r="D280" s="122">
        <f t="shared" si="111"/>
        <v>0.96981602974925396</v>
      </c>
      <c r="E280" s="122">
        <f t="shared" si="111"/>
        <v>0.89526621770291659</v>
      </c>
      <c r="F280" s="122">
        <f t="shared" si="111"/>
        <v>0.76078335233328109</v>
      </c>
      <c r="G280" s="122">
        <f t="shared" si="111"/>
        <v>0.61084052320867888</v>
      </c>
      <c r="H280" s="122">
        <f t="shared" si="111"/>
        <v>0.32288829329963781</v>
      </c>
      <c r="I280" s="122">
        <f t="shared" si="111"/>
        <v>0.26729874975407758</v>
      </c>
      <c r="J280" s="122">
        <f t="shared" si="111"/>
        <v>0.26212897343204045</v>
      </c>
      <c r="K280" s="122">
        <f t="shared" si="111"/>
        <v>0.44150941608445693</v>
      </c>
      <c r="L280" s="122">
        <f t="shared" si="111"/>
        <v>0.58144476827543112</v>
      </c>
      <c r="M280" s="122">
        <f t="shared" si="111"/>
        <v>0.72360951889238623</v>
      </c>
      <c r="N280" s="122">
        <f t="shared" si="111"/>
        <v>0.5424949749372654</v>
      </c>
      <c r="O280" s="122">
        <f t="shared" si="111"/>
        <v>0.59182623988281879</v>
      </c>
      <c r="P280" s="122">
        <f t="shared" si="111"/>
        <v>1.4221916043581333</v>
      </c>
      <c r="Q280" s="122">
        <f t="shared" si="111"/>
        <v>1.1176430973211435</v>
      </c>
      <c r="R280" s="122">
        <f t="shared" si="111"/>
        <v>1.1783527023830038</v>
      </c>
      <c r="S280" s="122">
        <f t="shared" si="111"/>
        <v>1.048750840185908</v>
      </c>
      <c r="T280" s="122">
        <f t="shared" si="111"/>
        <v>1.2879898251502817</v>
      </c>
      <c r="U280" s="122">
        <f t="shared" si="111"/>
        <v>1.5270773155183306</v>
      </c>
      <c r="V280" s="122">
        <f t="shared" si="111"/>
        <v>1.6935739948191884</v>
      </c>
      <c r="W280" s="122">
        <f t="shared" si="111"/>
        <v>2.8529542862766766</v>
      </c>
      <c r="X280" s="122">
        <f t="shared" si="111"/>
        <v>3.5235584944227116</v>
      </c>
      <c r="Y280" s="122">
        <f t="shared" si="111"/>
        <v>1.9171650390346531</v>
      </c>
      <c r="DA280" s="130" t="s">
        <v>3386</v>
      </c>
    </row>
    <row r="281" spans="1:105" ht="12" customHeight="1" x14ac:dyDescent="0.25">
      <c r="A281" s="97" t="s">
        <v>53</v>
      </c>
      <c r="B281" s="98"/>
      <c r="C281" s="98">
        <v>0.51773417898007557</v>
      </c>
      <c r="D281" s="98">
        <v>0.96981602974925396</v>
      </c>
      <c r="E281" s="98">
        <v>0.89526621770291659</v>
      </c>
      <c r="F281" s="98">
        <v>0.76078335233328109</v>
      </c>
      <c r="G281" s="98">
        <v>0.61084052320867888</v>
      </c>
      <c r="H281" s="98">
        <v>0.32288829329963781</v>
      </c>
      <c r="I281" s="98">
        <v>0.26729874975407758</v>
      </c>
      <c r="J281" s="98">
        <v>0.26212897343204045</v>
      </c>
      <c r="K281" s="98">
        <v>0.44150941608445693</v>
      </c>
      <c r="L281" s="98">
        <v>0.58144476827543112</v>
      </c>
      <c r="M281" s="98">
        <v>0.72360951889238623</v>
      </c>
      <c r="N281" s="98">
        <v>0.5424949749372654</v>
      </c>
      <c r="O281" s="98">
        <v>0.59182623988281879</v>
      </c>
      <c r="P281" s="98">
        <v>1.4221916043581333</v>
      </c>
      <c r="Q281" s="98">
        <v>1.1176430973211435</v>
      </c>
      <c r="R281" s="98">
        <v>1.1783527023830038</v>
      </c>
      <c r="S281" s="98">
        <v>1.048750840185908</v>
      </c>
      <c r="T281" s="98">
        <v>1.2879898251502817</v>
      </c>
      <c r="U281" s="98">
        <v>1.5270773155183306</v>
      </c>
      <c r="V281" s="98">
        <v>1.6935739948191884</v>
      </c>
      <c r="W281" s="98">
        <v>2.8529542862766766</v>
      </c>
      <c r="X281" s="98">
        <v>3.5235584944227116</v>
      </c>
      <c r="Y281" s="98">
        <v>1.9171650390346531</v>
      </c>
      <c r="DA281" s="63" t="s">
        <v>3387</v>
      </c>
    </row>
    <row r="282" spans="1:105" ht="12" customHeight="1" x14ac:dyDescent="0.25">
      <c r="A282" s="121" t="s">
        <v>92</v>
      </c>
      <c r="B282" s="122"/>
      <c r="C282" s="122">
        <f t="shared" ref="C282:Y282" si="112">C283</f>
        <v>1.2797952479549565E-3</v>
      </c>
      <c r="D282" s="122">
        <f t="shared" si="112"/>
        <v>2.768680207434569E-3</v>
      </c>
      <c r="E282" s="122">
        <f t="shared" si="112"/>
        <v>7.9934962949551169E-3</v>
      </c>
      <c r="F282" s="122">
        <f t="shared" si="112"/>
        <v>3.1218756345642029E-3</v>
      </c>
      <c r="G282" s="122">
        <f t="shared" si="112"/>
        <v>3.5112373155994931E-3</v>
      </c>
      <c r="H282" s="122">
        <f t="shared" si="112"/>
        <v>5.3377634775840406E-3</v>
      </c>
      <c r="I282" s="122">
        <f t="shared" si="112"/>
        <v>2.3091029905529569E-3</v>
      </c>
      <c r="J282" s="122">
        <f t="shared" si="112"/>
        <v>2.4848934879567264E-3</v>
      </c>
      <c r="K282" s="122">
        <f t="shared" si="112"/>
        <v>3.5235685231275846E-3</v>
      </c>
      <c r="L282" s="122">
        <f t="shared" si="112"/>
        <v>9.7257631871902964E-3</v>
      </c>
      <c r="M282" s="122">
        <f t="shared" si="112"/>
        <v>5.4317458629283451E-3</v>
      </c>
      <c r="N282" s="122">
        <f t="shared" si="112"/>
        <v>9.4380895314497178E-3</v>
      </c>
      <c r="O282" s="122">
        <f t="shared" si="112"/>
        <v>1.2342983423103424E-2</v>
      </c>
      <c r="P282" s="122">
        <f t="shared" si="112"/>
        <v>2.8148447365968068E-2</v>
      </c>
      <c r="Q282" s="122">
        <f t="shared" si="112"/>
        <v>3.4206791522682668E-2</v>
      </c>
      <c r="R282" s="122">
        <f t="shared" si="112"/>
        <v>3.2671259192555063E-2</v>
      </c>
      <c r="S282" s="122">
        <f t="shared" si="112"/>
        <v>3.1305536421472803E-2</v>
      </c>
      <c r="T282" s="122">
        <f t="shared" si="112"/>
        <v>3.5797710010829126E-2</v>
      </c>
      <c r="U282" s="122">
        <f t="shared" si="112"/>
        <v>5.3999992490156135E-2</v>
      </c>
      <c r="V282" s="122">
        <f t="shared" si="112"/>
        <v>0.10611387945094013</v>
      </c>
      <c r="W282" s="122">
        <f t="shared" si="112"/>
        <v>0.20774847162088905</v>
      </c>
      <c r="X282" s="122">
        <f t="shared" si="112"/>
        <v>0.32360068547963206</v>
      </c>
      <c r="Y282" s="122">
        <f t="shared" si="112"/>
        <v>0.20382944551967211</v>
      </c>
      <c r="DA282" s="130" t="s">
        <v>3388</v>
      </c>
    </row>
    <row r="283" spans="1:105" ht="12" customHeight="1" x14ac:dyDescent="0.25">
      <c r="A283" s="97" t="s">
        <v>53</v>
      </c>
      <c r="B283" s="98"/>
      <c r="C283" s="98">
        <v>1.2797952479549565E-3</v>
      </c>
      <c r="D283" s="98">
        <v>2.768680207434569E-3</v>
      </c>
      <c r="E283" s="98">
        <v>7.9934962949551169E-3</v>
      </c>
      <c r="F283" s="98">
        <v>3.1218756345642029E-3</v>
      </c>
      <c r="G283" s="98">
        <v>3.5112373155994931E-3</v>
      </c>
      <c r="H283" s="98">
        <v>5.3377634775840406E-3</v>
      </c>
      <c r="I283" s="98">
        <v>2.3091029905529569E-3</v>
      </c>
      <c r="J283" s="98">
        <v>2.4848934879567264E-3</v>
      </c>
      <c r="K283" s="98">
        <v>3.5235685231275846E-3</v>
      </c>
      <c r="L283" s="98">
        <v>9.7257631871902964E-3</v>
      </c>
      <c r="M283" s="98">
        <v>5.4317458629283451E-3</v>
      </c>
      <c r="N283" s="98">
        <v>9.4380895314497178E-3</v>
      </c>
      <c r="O283" s="98">
        <v>1.2342983423103424E-2</v>
      </c>
      <c r="P283" s="98">
        <v>2.8148447365968068E-2</v>
      </c>
      <c r="Q283" s="98">
        <v>3.4206791522682668E-2</v>
      </c>
      <c r="R283" s="98">
        <v>3.2671259192555063E-2</v>
      </c>
      <c r="S283" s="98">
        <v>3.1305536421472803E-2</v>
      </c>
      <c r="T283" s="98">
        <v>3.5797710010829126E-2</v>
      </c>
      <c r="U283" s="98">
        <v>5.3999992490156135E-2</v>
      </c>
      <c r="V283" s="98">
        <v>0.10611387945094013</v>
      </c>
      <c r="W283" s="98">
        <v>0.20774847162088905</v>
      </c>
      <c r="X283" s="98">
        <v>0.32360068547963206</v>
      </c>
      <c r="Y283" s="98">
        <v>0.20382944551967211</v>
      </c>
      <c r="DA283" s="63" t="s">
        <v>3389</v>
      </c>
    </row>
    <row r="284" spans="1:105" ht="12" customHeight="1" x14ac:dyDescent="0.25">
      <c r="A284" s="121" t="s">
        <v>55</v>
      </c>
      <c r="B284" s="122"/>
      <c r="C284" s="122">
        <v>0.15721369041699906</v>
      </c>
      <c r="D284" s="122">
        <v>0.30817798815910513</v>
      </c>
      <c r="E284" s="122">
        <v>0.3132986441513515</v>
      </c>
      <c r="F284" s="122">
        <v>0.29043377022192818</v>
      </c>
      <c r="G284" s="122">
        <v>0.25978106869405831</v>
      </c>
      <c r="H284" s="122">
        <v>0.17564225703707406</v>
      </c>
      <c r="I284" s="122">
        <v>0.16442401465466472</v>
      </c>
      <c r="J284" s="122">
        <v>0.14290987315215739</v>
      </c>
      <c r="K284" s="122">
        <v>0.2841986131370014</v>
      </c>
      <c r="L284" s="122">
        <v>0.35959823730663926</v>
      </c>
      <c r="M284" s="122">
        <v>0.53170446276019956</v>
      </c>
      <c r="N284" s="122">
        <v>0.43371983736216557</v>
      </c>
      <c r="O284" s="122">
        <v>0.50366304755348701</v>
      </c>
      <c r="P284" s="122">
        <v>1.4151923049459192</v>
      </c>
      <c r="Q284" s="122">
        <v>1.1061896439813794</v>
      </c>
      <c r="R284" s="122">
        <v>1.1606151533978286</v>
      </c>
      <c r="S284" s="122">
        <v>1.0915537963294542</v>
      </c>
      <c r="T284" s="122">
        <v>1.3871407643201084</v>
      </c>
      <c r="U284" s="122">
        <v>1.7649219248491719</v>
      </c>
      <c r="V284" s="122">
        <v>1.9323159325230932</v>
      </c>
      <c r="W284" s="122">
        <v>2.9536861738038436</v>
      </c>
      <c r="X284" s="122">
        <v>3.2911276143542065</v>
      </c>
      <c r="Y284" s="122">
        <v>2.2795730446143825</v>
      </c>
      <c r="DA284" s="130" t="s">
        <v>3390</v>
      </c>
    </row>
    <row r="285" spans="1:105" ht="12" customHeight="1" x14ac:dyDescent="0.25">
      <c r="A285" s="97" t="s">
        <v>124</v>
      </c>
      <c r="B285" s="98"/>
      <c r="C285" s="98">
        <v>1.5172232180122081E-2</v>
      </c>
      <c r="D285" s="98">
        <v>3.2960719544719866E-2</v>
      </c>
      <c r="E285" s="98">
        <v>5.2439875528821518E-2</v>
      </c>
      <c r="F285" s="98">
        <v>0.10439023782197243</v>
      </c>
      <c r="G285" s="98">
        <v>5.9936951325911147E-2</v>
      </c>
      <c r="H285" s="98">
        <v>1.7447398177886219E-2</v>
      </c>
      <c r="I285" s="98">
        <v>1.2094269732777644E-2</v>
      </c>
      <c r="J285" s="98">
        <v>1.0864746638178461E-2</v>
      </c>
      <c r="K285" s="98">
        <v>3.0669676116441117E-2</v>
      </c>
      <c r="L285" s="98">
        <v>4.5055673847637728E-2</v>
      </c>
      <c r="M285" s="98">
        <v>9.6436509301162043E-2</v>
      </c>
      <c r="N285" s="98">
        <v>6.603105257377416E-2</v>
      </c>
      <c r="O285" s="98">
        <v>6.3700654675852272E-2</v>
      </c>
      <c r="P285" s="98">
        <v>0.1888529335823346</v>
      </c>
      <c r="Q285" s="98">
        <v>0.11252241799782202</v>
      </c>
      <c r="R285" s="98">
        <v>0.13017867483605733</v>
      </c>
      <c r="S285" s="98">
        <v>0.10814603323446245</v>
      </c>
      <c r="T285" s="98">
        <v>0.14741595355526493</v>
      </c>
      <c r="U285" s="98">
        <v>0.22445283560329457</v>
      </c>
      <c r="V285" s="98">
        <v>0.26478182275372741</v>
      </c>
      <c r="W285" s="98">
        <v>0.37184102712145234</v>
      </c>
      <c r="X285" s="98">
        <v>0.66194693219269707</v>
      </c>
      <c r="Y285" s="98">
        <v>0.37167975877045595</v>
      </c>
      <c r="DA285" s="63" t="s">
        <v>3391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0</v>
      </c>
      <c r="G286" s="98">
        <v>0</v>
      </c>
      <c r="H286" s="98">
        <v>0</v>
      </c>
      <c r="I286" s="98">
        <v>0</v>
      </c>
      <c r="J286" s="98">
        <v>0</v>
      </c>
      <c r="K286" s="98">
        <v>0</v>
      </c>
      <c r="L286" s="98">
        <v>0</v>
      </c>
      <c r="M286" s="98">
        <v>1.4715075426857167E-4</v>
      </c>
      <c r="N286" s="98">
        <v>0</v>
      </c>
      <c r="O286" s="98">
        <v>1.3879715409307859E-4</v>
      </c>
      <c r="P286" s="98">
        <v>4.3935259241450363E-4</v>
      </c>
      <c r="Q286" s="98">
        <v>2.6681166995030312E-4</v>
      </c>
      <c r="R286" s="98">
        <v>4.4327078767903355E-4</v>
      </c>
      <c r="S286" s="98">
        <v>2.8313014550091766E-4</v>
      </c>
      <c r="T286" s="98">
        <v>2.6450583405192708E-4</v>
      </c>
      <c r="U286" s="98">
        <v>3.9088000367469154E-4</v>
      </c>
      <c r="V286" s="98">
        <v>5.4085269488065332E-4</v>
      </c>
      <c r="W286" s="98">
        <v>7.7207477172411471E-4</v>
      </c>
      <c r="X286" s="98">
        <v>4.5353293160648629E-3</v>
      </c>
      <c r="Y286" s="98">
        <v>1.1826054821810485E-3</v>
      </c>
      <c r="DA286" s="63" t="s">
        <v>3392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0</v>
      </c>
      <c r="G287" s="101">
        <v>0</v>
      </c>
      <c r="H287" s="101">
        <v>0</v>
      </c>
      <c r="I287" s="101">
        <v>0</v>
      </c>
      <c r="J287" s="101">
        <v>0</v>
      </c>
      <c r="K287" s="101">
        <v>0</v>
      </c>
      <c r="L287" s="101">
        <v>0</v>
      </c>
      <c r="M287" s="101">
        <v>7.5289151891632251E-5</v>
      </c>
      <c r="N287" s="101">
        <v>0</v>
      </c>
      <c r="O287" s="101">
        <v>5.9472805182869776E-5</v>
      </c>
      <c r="P287" s="101">
        <v>1.7338129111625958E-4</v>
      </c>
      <c r="Q287" s="101">
        <v>1.1080636345960758E-4</v>
      </c>
      <c r="R287" s="101">
        <v>2.1608603930558937E-4</v>
      </c>
      <c r="S287" s="101">
        <v>1.436134000366127E-4</v>
      </c>
      <c r="T287" s="101">
        <v>1.2256252014911673E-4</v>
      </c>
      <c r="U287" s="101">
        <v>1.8043376329727719E-4</v>
      </c>
      <c r="V287" s="101">
        <v>1.7987844295473102E-4</v>
      </c>
      <c r="W287" s="101">
        <v>2.2849506841316546E-4</v>
      </c>
      <c r="X287" s="101">
        <v>1.8151345583103553E-3</v>
      </c>
      <c r="Y287" s="101">
        <v>5.1886065814362142E-4</v>
      </c>
      <c r="DA287" s="131" t="s">
        <v>3393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0</v>
      </c>
      <c r="G288" s="104">
        <v>0</v>
      </c>
      <c r="H288" s="104">
        <v>0</v>
      </c>
      <c r="I288" s="104">
        <v>0</v>
      </c>
      <c r="J288" s="104">
        <v>0</v>
      </c>
      <c r="K288" s="104">
        <v>0</v>
      </c>
      <c r="L288" s="104">
        <v>0</v>
      </c>
      <c r="M288" s="104">
        <v>7.1861602376939408E-5</v>
      </c>
      <c r="N288" s="104">
        <v>0</v>
      </c>
      <c r="O288" s="104">
        <v>7.9324348910208818E-5</v>
      </c>
      <c r="P288" s="104">
        <v>2.6597130129824405E-4</v>
      </c>
      <c r="Q288" s="104">
        <v>1.5600530649069556E-4</v>
      </c>
      <c r="R288" s="104">
        <v>2.2718474837344417E-4</v>
      </c>
      <c r="S288" s="104">
        <v>1.3951674546430496E-4</v>
      </c>
      <c r="T288" s="104">
        <v>1.4194331390281038E-4</v>
      </c>
      <c r="U288" s="104">
        <v>2.1044624037741433E-4</v>
      </c>
      <c r="V288" s="104">
        <v>3.6097425192592225E-4</v>
      </c>
      <c r="W288" s="104">
        <v>5.4357970331094928E-4</v>
      </c>
      <c r="X288" s="104">
        <v>2.720194757754508E-3</v>
      </c>
      <c r="Y288" s="104">
        <v>6.6374482403742713E-4</v>
      </c>
      <c r="DA288" s="132" t="s">
        <v>3394</v>
      </c>
    </row>
    <row r="289" spans="1:105" ht="12" customHeight="1" x14ac:dyDescent="0.25">
      <c r="A289" s="106" t="s">
        <v>122</v>
      </c>
      <c r="B289" s="101"/>
      <c r="C289" s="101">
        <v>0.13808647372733224</v>
      </c>
      <c r="D289" s="101">
        <v>0.27184756926015857</v>
      </c>
      <c r="E289" s="101">
        <v>0.25151065192518479</v>
      </c>
      <c r="F289" s="101">
        <v>0.18525995899819728</v>
      </c>
      <c r="G289" s="101">
        <v>0.1984831596920979</v>
      </c>
      <c r="H289" s="101">
        <v>0.15449542427441595</v>
      </c>
      <c r="I289" s="101">
        <v>0.13945125713481563</v>
      </c>
      <c r="J289" s="101">
        <v>0.1198911890437304</v>
      </c>
      <c r="K289" s="101">
        <v>0.19756117253796468</v>
      </c>
      <c r="L289" s="101">
        <v>0.28368497186546032</v>
      </c>
      <c r="M289" s="101">
        <v>0.39550065371855458</v>
      </c>
      <c r="N289" s="101">
        <v>0.35158876621467655</v>
      </c>
      <c r="O289" s="101">
        <v>0.38962552628004088</v>
      </c>
      <c r="P289" s="101">
        <v>1.03359569545869</v>
      </c>
      <c r="Q289" s="101">
        <v>0.78928758501824792</v>
      </c>
      <c r="R289" s="101">
        <v>0.84664124122204687</v>
      </c>
      <c r="S289" s="101">
        <v>0.78271658137517841</v>
      </c>
      <c r="T289" s="101">
        <v>1.0890877885470245</v>
      </c>
      <c r="U289" s="101">
        <v>1.3836776771016921</v>
      </c>
      <c r="V289" s="101">
        <v>1.4882432717454719</v>
      </c>
      <c r="W289" s="101">
        <v>2.1470445276870578</v>
      </c>
      <c r="X289" s="101">
        <v>0.43607371282280305</v>
      </c>
      <c r="Y289" s="101">
        <v>1.4064844701147738</v>
      </c>
      <c r="DA289" s="131" t="s">
        <v>3395</v>
      </c>
    </row>
    <row r="290" spans="1:105" ht="12" customHeight="1" x14ac:dyDescent="0.25">
      <c r="A290" s="107" t="s">
        <v>121</v>
      </c>
      <c r="B290" s="104"/>
      <c r="C290" s="104">
        <v>3.9549845095447431E-3</v>
      </c>
      <c r="D290" s="104">
        <v>3.3696993542267017E-3</v>
      </c>
      <c r="E290" s="104">
        <v>9.3481166973452059E-3</v>
      </c>
      <c r="F290" s="104">
        <v>7.8357340175849201E-4</v>
      </c>
      <c r="G290" s="104">
        <v>1.3609576760492818E-3</v>
      </c>
      <c r="H290" s="104">
        <v>3.6994345847719112E-3</v>
      </c>
      <c r="I290" s="104">
        <v>1.2878487787071452E-2</v>
      </c>
      <c r="J290" s="104">
        <v>1.2153937470248528E-2</v>
      </c>
      <c r="K290" s="104">
        <v>5.5967764482595619E-2</v>
      </c>
      <c r="L290" s="104">
        <v>3.0857591593541241E-2</v>
      </c>
      <c r="M290" s="104">
        <v>3.962014898621434E-2</v>
      </c>
      <c r="N290" s="104">
        <v>1.6100018573714854E-2</v>
      </c>
      <c r="O290" s="104">
        <v>5.0198069443500845E-2</v>
      </c>
      <c r="P290" s="104">
        <v>0.19230432331248018</v>
      </c>
      <c r="Q290" s="104">
        <v>0.20411282929535901</v>
      </c>
      <c r="R290" s="104">
        <v>0.18335196655204544</v>
      </c>
      <c r="S290" s="104">
        <v>0.20040805157431252</v>
      </c>
      <c r="T290" s="104">
        <v>0.15037251638376703</v>
      </c>
      <c r="U290" s="104">
        <v>0.15640053214051061</v>
      </c>
      <c r="V290" s="104">
        <v>0.17874998532901337</v>
      </c>
      <c r="W290" s="104">
        <v>0.43402854422360959</v>
      </c>
      <c r="X290" s="104">
        <v>2.1885716400226416</v>
      </c>
      <c r="Y290" s="104">
        <v>0.50022621024697178</v>
      </c>
      <c r="DA290" s="132" t="s">
        <v>3396</v>
      </c>
    </row>
    <row r="291" spans="1:105" ht="12" customHeight="1" x14ac:dyDescent="0.25">
      <c r="A291" s="108" t="s">
        <v>53</v>
      </c>
      <c r="B291" s="98"/>
      <c r="C291" s="98">
        <v>2.0047199566655739E-3</v>
      </c>
      <c r="D291" s="98">
        <v>1.7407571406611614E-3</v>
      </c>
      <c r="E291" s="98">
        <v>4.897724484367422E-3</v>
      </c>
      <c r="F291" s="98">
        <v>3.8815549711653744E-4</v>
      </c>
      <c r="G291" s="98">
        <v>6.8586312348176191E-4</v>
      </c>
      <c r="H291" s="98">
        <v>1.8859784733873449E-3</v>
      </c>
      <c r="I291" s="98">
        <v>6.8813982657109805E-3</v>
      </c>
      <c r="J291" s="98">
        <v>6.0085936995983727E-3</v>
      </c>
      <c r="K291" s="98">
        <v>2.8376719317295743E-2</v>
      </c>
      <c r="L291" s="98">
        <v>1.569835629638892E-2</v>
      </c>
      <c r="M291" s="98">
        <v>1.9464735790791794E-2</v>
      </c>
      <c r="N291" s="98">
        <v>7.9078781878340158E-3</v>
      </c>
      <c r="O291" s="98">
        <v>2.0931522527888182E-2</v>
      </c>
      <c r="P291" s="98">
        <v>7.462519905396435E-2</v>
      </c>
      <c r="Q291" s="98">
        <v>8.4315004471349195E-2</v>
      </c>
      <c r="R291" s="98">
        <v>8.9289817538765651E-2</v>
      </c>
      <c r="S291" s="98">
        <v>0.10206302144695105</v>
      </c>
      <c r="T291" s="98">
        <v>7.0245357519859816E-2</v>
      </c>
      <c r="U291" s="98">
        <v>7.285508913074111E-2</v>
      </c>
      <c r="V291" s="98">
        <v>6.0139688266086962E-2</v>
      </c>
      <c r="W291" s="98">
        <v>0.12934093105270486</v>
      </c>
      <c r="X291" s="98">
        <v>0.87096161269101968</v>
      </c>
      <c r="Y291" s="98">
        <v>0.21770299364045148</v>
      </c>
      <c r="DA291" s="63" t="s">
        <v>3397</v>
      </c>
    </row>
    <row r="292" spans="1:105" ht="12" customHeight="1" x14ac:dyDescent="0.25">
      <c r="A292" s="108" t="s">
        <v>52</v>
      </c>
      <c r="B292" s="98"/>
      <c r="C292" s="98">
        <v>1.9502645528791695E-3</v>
      </c>
      <c r="D292" s="98">
        <v>1.6289422135655402E-3</v>
      </c>
      <c r="E292" s="98">
        <v>4.450392212977783E-3</v>
      </c>
      <c r="F292" s="98">
        <v>3.9541790464195451E-4</v>
      </c>
      <c r="G292" s="98">
        <v>6.7509455256751984E-4</v>
      </c>
      <c r="H292" s="98">
        <v>1.8134561113845662E-3</v>
      </c>
      <c r="I292" s="98">
        <v>5.9970895213604719E-3</v>
      </c>
      <c r="J292" s="98">
        <v>6.145343770650155E-3</v>
      </c>
      <c r="K292" s="98">
        <v>2.7591045165299873E-2</v>
      </c>
      <c r="L292" s="98">
        <v>1.5159235297152322E-2</v>
      </c>
      <c r="M292" s="98">
        <v>2.0155413195422547E-2</v>
      </c>
      <c r="N292" s="98">
        <v>8.1921403858808382E-3</v>
      </c>
      <c r="O292" s="98">
        <v>2.926654691561266E-2</v>
      </c>
      <c r="P292" s="98">
        <v>0.11767912425851583</v>
      </c>
      <c r="Q292" s="98">
        <v>0.1197978248240098</v>
      </c>
      <c r="R292" s="98">
        <v>9.4062149013279805E-2</v>
      </c>
      <c r="S292" s="98">
        <v>9.8345030127361482E-2</v>
      </c>
      <c r="T292" s="98">
        <v>8.0127158863907214E-2</v>
      </c>
      <c r="U292" s="98">
        <v>8.3545443009769502E-2</v>
      </c>
      <c r="V292" s="98">
        <v>0.11861029706292642</v>
      </c>
      <c r="W292" s="98">
        <v>0.3046876131709047</v>
      </c>
      <c r="X292" s="98">
        <v>1.317610027331622</v>
      </c>
      <c r="Y292" s="98">
        <v>0.2825232166065203</v>
      </c>
      <c r="DA292" s="63" t="s">
        <v>3398</v>
      </c>
    </row>
    <row r="293" spans="1:105" ht="12" customHeight="1" x14ac:dyDescent="0.25">
      <c r="A293" s="121" t="s">
        <v>54</v>
      </c>
      <c r="B293" s="122"/>
      <c r="C293" s="122">
        <v>2.6535587661265663E-2</v>
      </c>
      <c r="D293" s="122">
        <v>5.059809527022658E-2</v>
      </c>
      <c r="E293" s="122">
        <v>5.5386225613792452E-2</v>
      </c>
      <c r="F293" s="122">
        <v>4.8118439140618849E-2</v>
      </c>
      <c r="G293" s="122">
        <v>4.3739815545257223E-2</v>
      </c>
      <c r="H293" s="122">
        <v>2.8031479249416083E-2</v>
      </c>
      <c r="I293" s="122">
        <v>2.5823368540402961E-2</v>
      </c>
      <c r="J293" s="122">
        <v>2.0750949049827765E-2</v>
      </c>
      <c r="K293" s="122">
        <v>4.1786864351178586E-2</v>
      </c>
      <c r="L293" s="122">
        <v>5.2030746617154469E-2</v>
      </c>
      <c r="M293" s="122">
        <v>7.371353418620194E-2</v>
      </c>
      <c r="N293" s="122">
        <v>6.0613664293497176E-2</v>
      </c>
      <c r="O293" s="122">
        <v>7.3245309974242057E-2</v>
      </c>
      <c r="P293" s="122">
        <v>0.20852870836486823</v>
      </c>
      <c r="Q293" s="122">
        <v>0.17720108327854642</v>
      </c>
      <c r="R293" s="122">
        <v>0.18186927748184648</v>
      </c>
      <c r="S293" s="122">
        <v>0.17134465273068639</v>
      </c>
      <c r="T293" s="122">
        <v>0.21736044797596424</v>
      </c>
      <c r="U293" s="122">
        <v>0.27644363938615873</v>
      </c>
      <c r="V293" s="122">
        <v>0.36903220672699605</v>
      </c>
      <c r="W293" s="122">
        <v>0.61179049599256508</v>
      </c>
      <c r="X293" s="122">
        <v>0.6494246080254944</v>
      </c>
      <c r="Y293" s="122">
        <v>0.45062030758522437</v>
      </c>
      <c r="DA293" s="130" t="s">
        <v>3399</v>
      </c>
    </row>
    <row r="294" spans="1:105" ht="12" customHeight="1" x14ac:dyDescent="0.25">
      <c r="A294" s="97" t="s">
        <v>50</v>
      </c>
      <c r="B294" s="98"/>
      <c r="C294" s="98">
        <v>1.5141032858379424E-3</v>
      </c>
      <c r="D294" s="98">
        <v>3.3248476788569816E-3</v>
      </c>
      <c r="E294" s="98">
        <v>3.3522675624965545E-3</v>
      </c>
      <c r="F294" s="98">
        <v>3.3356500683943994E-3</v>
      </c>
      <c r="G294" s="98">
        <v>2.9723951825997848E-3</v>
      </c>
      <c r="H294" s="98">
        <v>2.2750343172958935E-3</v>
      </c>
      <c r="I294" s="98">
        <v>2.6923961073129069E-3</v>
      </c>
      <c r="J294" s="98">
        <v>2.0746446698906521E-3</v>
      </c>
      <c r="K294" s="98">
        <v>4.2863941708697869E-3</v>
      </c>
      <c r="L294" s="98">
        <v>4.4612884072858091E-3</v>
      </c>
      <c r="M294" s="98">
        <v>6.822071683189373E-3</v>
      </c>
      <c r="N294" s="98">
        <v>5.5327461116021137E-3</v>
      </c>
      <c r="O294" s="98">
        <v>6.5402176582251767E-3</v>
      </c>
      <c r="P294" s="98">
        <v>2.3220079304188738E-2</v>
      </c>
      <c r="Q294" s="98">
        <v>1.6983255495979808E-2</v>
      </c>
      <c r="R294" s="98">
        <v>1.9680258967249554E-2</v>
      </c>
      <c r="S294" s="98">
        <v>1.7030422859195832E-2</v>
      </c>
      <c r="T294" s="98">
        <v>1.9262521187268421E-2</v>
      </c>
      <c r="U294" s="98">
        <v>2.784108186917417E-2</v>
      </c>
      <c r="V294" s="98">
        <v>3.1764778845275572E-2</v>
      </c>
      <c r="W294" s="98">
        <v>5.5628806962240152E-2</v>
      </c>
      <c r="X294" s="98">
        <v>8.9137636566320955E-2</v>
      </c>
      <c r="Y294" s="98">
        <v>5.5568426522724965E-2</v>
      </c>
      <c r="DA294" s="63" t="s">
        <v>3400</v>
      </c>
    </row>
    <row r="295" spans="1:105" ht="12" customHeight="1" x14ac:dyDescent="0.25">
      <c r="A295" s="109" t="s">
        <v>120</v>
      </c>
      <c r="B295" s="33"/>
      <c r="C295" s="33">
        <v>2.502148437542772E-2</v>
      </c>
      <c r="D295" s="33">
        <v>4.7273247591369597E-2</v>
      </c>
      <c r="E295" s="33">
        <v>5.2033958051295896E-2</v>
      </c>
      <c r="F295" s="33">
        <v>4.4782789072224452E-2</v>
      </c>
      <c r="G295" s="33">
        <v>4.0767420362657437E-2</v>
      </c>
      <c r="H295" s="33">
        <v>2.575644493212019E-2</v>
      </c>
      <c r="I295" s="33">
        <v>2.3130972433090053E-2</v>
      </c>
      <c r="J295" s="33">
        <v>1.8676304379937111E-2</v>
      </c>
      <c r="K295" s="33">
        <v>3.7500470180308797E-2</v>
      </c>
      <c r="L295" s="33">
        <v>4.7569458209868659E-2</v>
      </c>
      <c r="M295" s="33">
        <v>6.6891462503012561E-2</v>
      </c>
      <c r="N295" s="33">
        <v>5.5080918181895061E-2</v>
      </c>
      <c r="O295" s="33">
        <v>6.6705092316016887E-2</v>
      </c>
      <c r="P295" s="33">
        <v>0.18530862906067949</v>
      </c>
      <c r="Q295" s="33">
        <v>0.1602178277825666</v>
      </c>
      <c r="R295" s="33">
        <v>0.16218901851459691</v>
      </c>
      <c r="S295" s="33">
        <v>0.15431422987149054</v>
      </c>
      <c r="T295" s="33">
        <v>0.19809792678869581</v>
      </c>
      <c r="U295" s="33">
        <v>0.24860255751698457</v>
      </c>
      <c r="V295" s="33">
        <v>0.33726742788172048</v>
      </c>
      <c r="W295" s="33">
        <v>0.55616168903032492</v>
      </c>
      <c r="X295" s="33">
        <v>0.56028697145917339</v>
      </c>
      <c r="Y295" s="33">
        <v>0.39505188106249939</v>
      </c>
      <c r="DA295" s="60" t="s">
        <v>3401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0.97739236730953871</v>
      </c>
      <c r="D297" s="117">
        <f t="shared" si="113"/>
        <v>1.9330666488020682</v>
      </c>
      <c r="E297" s="117">
        <f t="shared" si="113"/>
        <v>1.9120621392102344</v>
      </c>
      <c r="F297" s="117">
        <f t="shared" si="113"/>
        <v>1.7007724844893917</v>
      </c>
      <c r="G297" s="117">
        <f t="shared" si="113"/>
        <v>1.4530564558395589</v>
      </c>
      <c r="H297" s="117">
        <f t="shared" si="113"/>
        <v>0.84291065862821835</v>
      </c>
      <c r="I297" s="117">
        <f t="shared" si="113"/>
        <v>0.73511996013653769</v>
      </c>
      <c r="J297" s="117">
        <f t="shared" si="113"/>
        <v>0.7337027694086119</v>
      </c>
      <c r="K297" s="117">
        <f t="shared" si="113"/>
        <v>1.3213313040740913</v>
      </c>
      <c r="L297" s="117">
        <f t="shared" si="113"/>
        <v>1.8055708538766611</v>
      </c>
      <c r="M297" s="117">
        <f t="shared" si="113"/>
        <v>2.3860739479176498</v>
      </c>
      <c r="N297" s="117">
        <f t="shared" si="113"/>
        <v>1.9318829066212051</v>
      </c>
      <c r="O297" s="117">
        <f t="shared" si="113"/>
        <v>2.2768017898772261</v>
      </c>
      <c r="P297" s="117">
        <f t="shared" si="113"/>
        <v>5.9799842670882288</v>
      </c>
      <c r="Q297" s="117">
        <f t="shared" si="113"/>
        <v>4.9761982777425482</v>
      </c>
      <c r="R297" s="117">
        <f t="shared" ref="R297:V297" si="114">R298+R300+R302+R311</f>
        <v>5.2278761562416314</v>
      </c>
      <c r="S297" s="117">
        <f t="shared" si="114"/>
        <v>4.7297608093699459</v>
      </c>
      <c r="T297" s="117">
        <f t="shared" si="114"/>
        <v>5.8423366802356398</v>
      </c>
      <c r="U297" s="117">
        <f t="shared" si="114"/>
        <v>7.1029282132647644</v>
      </c>
      <c r="V297" s="117">
        <f t="shared" si="114"/>
        <v>8.1709552448141203</v>
      </c>
      <c r="W297" s="117">
        <f t="shared" ref="W297:Y297" si="115">W298+W300+W302+W311</f>
        <v>13.867222081128235</v>
      </c>
      <c r="X297" s="117">
        <f t="shared" si="115"/>
        <v>17.565745556005513</v>
      </c>
      <c r="Y297" s="117">
        <f t="shared" si="115"/>
        <v>10.263478282934567</v>
      </c>
      <c r="DA297" s="129" t="s">
        <v>3553</v>
      </c>
    </row>
    <row r="298" spans="1:105" ht="12" customHeight="1" x14ac:dyDescent="0.25">
      <c r="A298" s="121" t="s">
        <v>57</v>
      </c>
      <c r="B298" s="122"/>
      <c r="C298" s="122">
        <f t="shared" ref="C298:Y298" si="116">C299</f>
        <v>0.84891986229528127</v>
      </c>
      <c r="D298" s="122">
        <f t="shared" si="116"/>
        <v>1.6819242870771589</v>
      </c>
      <c r="E298" s="122">
        <f t="shared" si="116"/>
        <v>1.6387424030432214</v>
      </c>
      <c r="F298" s="122">
        <f t="shared" si="116"/>
        <v>1.466257025517006</v>
      </c>
      <c r="G298" s="122">
        <f t="shared" si="116"/>
        <v>1.2373525075656979</v>
      </c>
      <c r="H298" s="122">
        <f t="shared" si="116"/>
        <v>0.68627342335624264</v>
      </c>
      <c r="I298" s="122">
        <f t="shared" si="116"/>
        <v>0.5952219494537645</v>
      </c>
      <c r="J298" s="122">
        <f t="shared" si="116"/>
        <v>0.61093413776529004</v>
      </c>
      <c r="K298" s="122">
        <f t="shared" si="116"/>
        <v>1.076279055274574</v>
      </c>
      <c r="L298" s="122">
        <f t="shared" si="116"/>
        <v>1.4816350881473226</v>
      </c>
      <c r="M298" s="122">
        <f t="shared" si="116"/>
        <v>1.9416449180817172</v>
      </c>
      <c r="N298" s="122">
        <f t="shared" si="116"/>
        <v>1.5462642944740683</v>
      </c>
      <c r="O298" s="122">
        <f t="shared" si="116"/>
        <v>1.8060915060811353</v>
      </c>
      <c r="P298" s="122">
        <f t="shared" si="116"/>
        <v>4.6467178329391077</v>
      </c>
      <c r="Q298" s="122">
        <f t="shared" si="116"/>
        <v>3.839030314112545</v>
      </c>
      <c r="R298" s="122">
        <f t="shared" si="116"/>
        <v>4.048528241089711</v>
      </c>
      <c r="S298" s="122">
        <f t="shared" si="116"/>
        <v>3.6033436930329334</v>
      </c>
      <c r="T298" s="122">
        <f t="shared" si="116"/>
        <v>4.4254615345131985</v>
      </c>
      <c r="U298" s="122">
        <f t="shared" si="116"/>
        <v>5.2471243261998133</v>
      </c>
      <c r="V298" s="122">
        <f t="shared" si="116"/>
        <v>5.836329056558939</v>
      </c>
      <c r="W298" s="122">
        <f t="shared" si="116"/>
        <v>9.9852878577736615</v>
      </c>
      <c r="X298" s="122">
        <f t="shared" si="116"/>
        <v>12.586373076729524</v>
      </c>
      <c r="Y298" s="122">
        <f t="shared" si="116"/>
        <v>7.0068154133346159</v>
      </c>
      <c r="DA298" s="130" t="s">
        <v>3554</v>
      </c>
    </row>
    <row r="299" spans="1:105" ht="12" customHeight="1" x14ac:dyDescent="0.25">
      <c r="A299" s="97" t="s">
        <v>53</v>
      </c>
      <c r="B299" s="98"/>
      <c r="C299" s="98">
        <v>0.84891986229528127</v>
      </c>
      <c r="D299" s="98">
        <v>1.6819242870771589</v>
      </c>
      <c r="E299" s="98">
        <v>1.6387424030432214</v>
      </c>
      <c r="F299" s="98">
        <v>1.466257025517006</v>
      </c>
      <c r="G299" s="98">
        <v>1.2373525075656979</v>
      </c>
      <c r="H299" s="98">
        <v>0.68627342335624264</v>
      </c>
      <c r="I299" s="98">
        <v>0.5952219494537645</v>
      </c>
      <c r="J299" s="98">
        <v>0.61093413776529004</v>
      </c>
      <c r="K299" s="98">
        <v>1.076279055274574</v>
      </c>
      <c r="L299" s="98">
        <v>1.4816350881473226</v>
      </c>
      <c r="M299" s="98">
        <v>1.9416449180817172</v>
      </c>
      <c r="N299" s="98">
        <v>1.5462642944740683</v>
      </c>
      <c r="O299" s="98">
        <v>1.8060915060811353</v>
      </c>
      <c r="P299" s="98">
        <v>4.6467178329391077</v>
      </c>
      <c r="Q299" s="98">
        <v>3.839030314112545</v>
      </c>
      <c r="R299" s="98">
        <v>4.048528241089711</v>
      </c>
      <c r="S299" s="98">
        <v>3.6033436930329334</v>
      </c>
      <c r="T299" s="98">
        <v>4.4254615345131985</v>
      </c>
      <c r="U299" s="98">
        <v>5.2471243261998133</v>
      </c>
      <c r="V299" s="98">
        <v>5.836329056558939</v>
      </c>
      <c r="W299" s="98">
        <v>9.9852878577736615</v>
      </c>
      <c r="X299" s="98">
        <v>12.586373076729524</v>
      </c>
      <c r="Y299" s="98">
        <v>7.0068154133346159</v>
      </c>
      <c r="DA299" s="63" t="s">
        <v>3555</v>
      </c>
    </row>
    <row r="300" spans="1:105" ht="12" customHeight="1" x14ac:dyDescent="0.25">
      <c r="A300" s="121" t="s">
        <v>92</v>
      </c>
      <c r="B300" s="122"/>
      <c r="C300" s="122">
        <f t="shared" ref="C300:Y300" si="117">C301</f>
        <v>3.3021890497282299E-3</v>
      </c>
      <c r="D300" s="122">
        <f t="shared" si="117"/>
        <v>7.4702319464284477E-3</v>
      </c>
      <c r="E300" s="122">
        <f t="shared" si="117"/>
        <v>2.2523750590121898E-2</v>
      </c>
      <c r="F300" s="122">
        <f t="shared" si="117"/>
        <v>9.1731939433703138E-3</v>
      </c>
      <c r="G300" s="122">
        <f t="shared" si="117"/>
        <v>1.074656195508435E-2</v>
      </c>
      <c r="H300" s="122">
        <f t="shared" si="117"/>
        <v>1.699773017304778E-2</v>
      </c>
      <c r="I300" s="122">
        <f t="shared" si="117"/>
        <v>7.6429809654457986E-3</v>
      </c>
      <c r="J300" s="122">
        <f t="shared" si="117"/>
        <v>8.5425506924965908E-3</v>
      </c>
      <c r="K300" s="122">
        <f t="shared" si="117"/>
        <v>1.2573940565566611E-2</v>
      </c>
      <c r="L300" s="122">
        <f t="shared" si="117"/>
        <v>3.6006691017449473E-2</v>
      </c>
      <c r="M300" s="122">
        <f t="shared" si="117"/>
        <v>2.09414214585107E-2</v>
      </c>
      <c r="N300" s="122">
        <f t="shared" si="117"/>
        <v>3.8063609913356049E-2</v>
      </c>
      <c r="O300" s="122">
        <f t="shared" si="117"/>
        <v>5.2268678641046042E-2</v>
      </c>
      <c r="P300" s="122">
        <f t="shared" si="117"/>
        <v>0.12500369102149342</v>
      </c>
      <c r="Q300" s="122">
        <f t="shared" si="117"/>
        <v>0.15732106529555989</v>
      </c>
      <c r="R300" s="122">
        <f t="shared" si="117"/>
        <v>0.15137920687205755</v>
      </c>
      <c r="S300" s="122">
        <f t="shared" si="117"/>
        <v>0.1451705263711221</v>
      </c>
      <c r="T300" s="122">
        <f t="shared" si="117"/>
        <v>0.1661532397495058</v>
      </c>
      <c r="U300" s="122">
        <f t="shared" si="117"/>
        <v>0.2508921886842117</v>
      </c>
      <c r="V300" s="122">
        <f t="shared" si="117"/>
        <v>0.49444744239545918</v>
      </c>
      <c r="W300" s="122">
        <f t="shared" si="117"/>
        <v>0.97718775425223015</v>
      </c>
      <c r="X300" s="122">
        <f t="shared" si="117"/>
        <v>1.5386655580245698</v>
      </c>
      <c r="Y300" s="122">
        <f t="shared" si="117"/>
        <v>0.98091925686409376</v>
      </c>
      <c r="DA300" s="130" t="s">
        <v>3556</v>
      </c>
    </row>
    <row r="301" spans="1:105" ht="12" customHeight="1" x14ac:dyDescent="0.25">
      <c r="A301" s="97" t="s">
        <v>53</v>
      </c>
      <c r="B301" s="98"/>
      <c r="C301" s="98">
        <v>3.3021890497282299E-3</v>
      </c>
      <c r="D301" s="98">
        <v>7.4702319464284477E-3</v>
      </c>
      <c r="E301" s="98">
        <v>2.2523750590121898E-2</v>
      </c>
      <c r="F301" s="98">
        <v>9.1731939433703138E-3</v>
      </c>
      <c r="G301" s="98">
        <v>1.074656195508435E-2</v>
      </c>
      <c r="H301" s="98">
        <v>1.699773017304778E-2</v>
      </c>
      <c r="I301" s="98">
        <v>7.6429809654457986E-3</v>
      </c>
      <c r="J301" s="98">
        <v>8.5425506924965908E-3</v>
      </c>
      <c r="K301" s="98">
        <v>1.2573940565566611E-2</v>
      </c>
      <c r="L301" s="98">
        <v>3.6006691017449473E-2</v>
      </c>
      <c r="M301" s="98">
        <v>2.09414214585107E-2</v>
      </c>
      <c r="N301" s="98">
        <v>3.8063609913356049E-2</v>
      </c>
      <c r="O301" s="98">
        <v>5.2268678641046042E-2</v>
      </c>
      <c r="P301" s="98">
        <v>0.12500369102149342</v>
      </c>
      <c r="Q301" s="98">
        <v>0.15732106529555989</v>
      </c>
      <c r="R301" s="98">
        <v>0.15137920687205755</v>
      </c>
      <c r="S301" s="98">
        <v>0.1451705263711221</v>
      </c>
      <c r="T301" s="98">
        <v>0.1661532397495058</v>
      </c>
      <c r="U301" s="98">
        <v>0.2508921886842117</v>
      </c>
      <c r="V301" s="98">
        <v>0.49444744239545918</v>
      </c>
      <c r="W301" s="98">
        <v>0.97718775425223015</v>
      </c>
      <c r="X301" s="98">
        <v>1.5386655580245698</v>
      </c>
      <c r="Y301" s="98">
        <v>0.98091925686409376</v>
      </c>
      <c r="DA301" s="63" t="s">
        <v>3557</v>
      </c>
    </row>
    <row r="302" spans="1:105" ht="12" customHeight="1" x14ac:dyDescent="0.25">
      <c r="A302" s="121" t="s">
        <v>55</v>
      </c>
      <c r="B302" s="122"/>
      <c r="C302" s="122">
        <v>0.10506552854990377</v>
      </c>
      <c r="D302" s="122">
        <v>0.20534599507008736</v>
      </c>
      <c r="E302" s="122">
        <v>0.20873045339242455</v>
      </c>
      <c r="F302" s="122">
        <v>0.18880508827109654</v>
      </c>
      <c r="G302" s="122">
        <v>0.17168006130741795</v>
      </c>
      <c r="H302" s="122">
        <v>0.11833628236500392</v>
      </c>
      <c r="I302" s="122">
        <v>0.11269247356963059</v>
      </c>
      <c r="J302" s="122">
        <v>9.846221357410237E-2</v>
      </c>
      <c r="K302" s="122">
        <v>0.2006874780940118</v>
      </c>
      <c r="L302" s="122">
        <v>0.24811018719128919</v>
      </c>
      <c r="M302" s="122">
        <v>0.36698069919761672</v>
      </c>
      <c r="N302" s="122">
        <v>0.30087606706126069</v>
      </c>
      <c r="O302" s="122">
        <v>0.36167183139302717</v>
      </c>
      <c r="P302" s="122">
        <v>1.0462216044483279</v>
      </c>
      <c r="Q302" s="122">
        <v>0.84024515805995614</v>
      </c>
      <c r="R302" s="122">
        <v>0.88319563290513659</v>
      </c>
      <c r="S302" s="122">
        <v>0.84224320330948621</v>
      </c>
      <c r="T302" s="122">
        <v>1.070703595100152</v>
      </c>
      <c r="U302" s="122">
        <v>1.3729289891964658</v>
      </c>
      <c r="V302" s="122">
        <v>1.5248755646690373</v>
      </c>
      <c r="W302" s="122">
        <v>2.3775081124238566</v>
      </c>
      <c r="X302" s="122">
        <v>2.8848144407177432</v>
      </c>
      <c r="Y302" s="122">
        <v>1.8856560359492178</v>
      </c>
      <c r="DA302" s="130" t="s">
        <v>3558</v>
      </c>
    </row>
    <row r="303" spans="1:105" ht="12" customHeight="1" x14ac:dyDescent="0.25">
      <c r="A303" s="97" t="s">
        <v>124</v>
      </c>
      <c r="B303" s="98"/>
      <c r="C303" s="98">
        <v>9.0942586381527451E-3</v>
      </c>
      <c r="D303" s="98">
        <v>1.9816510649017866E-2</v>
      </c>
      <c r="E303" s="98">
        <v>3.1636066813332059E-2</v>
      </c>
      <c r="F303" s="98">
        <v>6.3196150852439265E-2</v>
      </c>
      <c r="G303" s="98">
        <v>3.6424709064361127E-2</v>
      </c>
      <c r="H303" s="98">
        <v>1.0647422995685732E-2</v>
      </c>
      <c r="I303" s="98">
        <v>7.4144734958524949E-3</v>
      </c>
      <c r="J303" s="98">
        <v>6.6960686950370578E-3</v>
      </c>
      <c r="K303" s="98">
        <v>1.9021110624722108E-2</v>
      </c>
      <c r="L303" s="98">
        <v>2.8148342914388651E-2</v>
      </c>
      <c r="M303" s="98">
        <v>6.114339745365617E-2</v>
      </c>
      <c r="N303" s="98">
        <v>4.2875765303106807E-2</v>
      </c>
      <c r="O303" s="98">
        <v>4.2787394322136602E-2</v>
      </c>
      <c r="P303" s="98">
        <v>0.13197376465272262</v>
      </c>
      <c r="Q303" s="98">
        <v>8.1380499283095931E-2</v>
      </c>
      <c r="R303" s="98">
        <v>9.6212655037145739E-2</v>
      </c>
      <c r="S303" s="98">
        <v>8.1524080078277397E-2</v>
      </c>
      <c r="T303" s="98">
        <v>0.11307664397422861</v>
      </c>
      <c r="U303" s="98">
        <v>0.17469655032405118</v>
      </c>
      <c r="V303" s="98">
        <v>0.20843327433346587</v>
      </c>
      <c r="W303" s="98">
        <v>0.29473563268938813</v>
      </c>
      <c r="X303" s="98">
        <v>0.52696732045391415</v>
      </c>
      <c r="Y303" s="98">
        <v>0.29653838180782199</v>
      </c>
      <c r="DA303" s="63" t="s">
        <v>3559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1.1959699399799727E-4</v>
      </c>
      <c r="N304" s="98">
        <v>0</v>
      </c>
      <c r="O304" s="98">
        <v>1.1927191899017067E-4</v>
      </c>
      <c r="P304" s="98">
        <v>3.8713320900557978E-4</v>
      </c>
      <c r="Q304" s="98">
        <v>2.3614468975796237E-4</v>
      </c>
      <c r="R304" s="98">
        <v>3.8688995035244947E-4</v>
      </c>
      <c r="S304" s="98">
        <v>2.4777730736134159E-4</v>
      </c>
      <c r="T304" s="98">
        <v>2.3595592326595025E-4</v>
      </c>
      <c r="U304" s="98">
        <v>3.5088178410889233E-4</v>
      </c>
      <c r="V304" s="98">
        <v>5.025725401208484E-4</v>
      </c>
      <c r="W304" s="98">
        <v>7.2469376454433387E-4</v>
      </c>
      <c r="X304" s="98">
        <v>4.1651997089635854E-3</v>
      </c>
      <c r="Y304" s="98">
        <v>1.0777089862469545E-3</v>
      </c>
      <c r="DA304" s="63" t="s">
        <v>3560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0</v>
      </c>
      <c r="G305" s="101">
        <v>0</v>
      </c>
      <c r="H305" s="101">
        <v>0</v>
      </c>
      <c r="I305" s="101">
        <v>0</v>
      </c>
      <c r="J305" s="101">
        <v>0</v>
      </c>
      <c r="K305" s="101">
        <v>0</v>
      </c>
      <c r="L305" s="101">
        <v>0</v>
      </c>
      <c r="M305" s="101">
        <v>4.7735391621057871E-5</v>
      </c>
      <c r="N305" s="101">
        <v>0</v>
      </c>
      <c r="O305" s="101">
        <v>3.994757007996185E-5</v>
      </c>
      <c r="P305" s="101">
        <v>1.2116190770733573E-4</v>
      </c>
      <c r="Q305" s="101">
        <v>8.0139383267266827E-5</v>
      </c>
      <c r="R305" s="101">
        <v>1.5970520197900527E-4</v>
      </c>
      <c r="S305" s="101">
        <v>1.082605618970366E-4</v>
      </c>
      <c r="T305" s="101">
        <v>9.401260936313987E-5</v>
      </c>
      <c r="U305" s="101">
        <v>1.4043554373147803E-4</v>
      </c>
      <c r="V305" s="101">
        <v>1.4159828819492612E-4</v>
      </c>
      <c r="W305" s="101">
        <v>1.8111406123338459E-4</v>
      </c>
      <c r="X305" s="101">
        <v>1.4450049512090778E-3</v>
      </c>
      <c r="Y305" s="101">
        <v>4.1396416220952734E-4</v>
      </c>
      <c r="DA305" s="131" t="s">
        <v>3561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0</v>
      </c>
      <c r="G306" s="104">
        <v>0</v>
      </c>
      <c r="H306" s="104">
        <v>0</v>
      </c>
      <c r="I306" s="104">
        <v>0</v>
      </c>
      <c r="J306" s="104">
        <v>0</v>
      </c>
      <c r="K306" s="104">
        <v>0</v>
      </c>
      <c r="L306" s="104">
        <v>0</v>
      </c>
      <c r="M306" s="104">
        <v>7.1861602376939408E-5</v>
      </c>
      <c r="N306" s="104">
        <v>0</v>
      </c>
      <c r="O306" s="104">
        <v>7.9324348910208818E-5</v>
      </c>
      <c r="P306" s="104">
        <v>2.6597130129824405E-4</v>
      </c>
      <c r="Q306" s="104">
        <v>1.5600530649069556E-4</v>
      </c>
      <c r="R306" s="104">
        <v>2.2718474837344417E-4</v>
      </c>
      <c r="S306" s="104">
        <v>1.3951674546430496E-4</v>
      </c>
      <c r="T306" s="104">
        <v>1.4194331390281038E-4</v>
      </c>
      <c r="U306" s="104">
        <v>2.1044624037741433E-4</v>
      </c>
      <c r="V306" s="104">
        <v>3.6097425192592225E-4</v>
      </c>
      <c r="W306" s="104">
        <v>5.4357970331094928E-4</v>
      </c>
      <c r="X306" s="104">
        <v>2.720194757754508E-3</v>
      </c>
      <c r="Y306" s="104">
        <v>6.6374482403742713E-4</v>
      </c>
      <c r="DA306" s="132" t="s">
        <v>3562</v>
      </c>
    </row>
    <row r="307" spans="1:105" ht="12" customHeight="1" x14ac:dyDescent="0.25">
      <c r="A307" s="106" t="s">
        <v>122</v>
      </c>
      <c r="B307" s="101"/>
      <c r="C307" s="101">
        <v>9.2675554721811423E-2</v>
      </c>
      <c r="D307" s="101">
        <v>0.18273044044830034</v>
      </c>
      <c r="E307" s="101">
        <v>0.1693462755859165</v>
      </c>
      <c r="F307" s="101">
        <v>0.12495172145565743</v>
      </c>
      <c r="G307" s="101">
        <v>0.13411681395514474</v>
      </c>
      <c r="H307" s="101">
        <v>0.10459853319603957</v>
      </c>
      <c r="I307" s="101">
        <v>9.4612154396632356E-2</v>
      </c>
      <c r="J307" s="101">
        <v>8.1534530307269967E-2</v>
      </c>
      <c r="K307" s="101">
        <v>0.13472419824577708</v>
      </c>
      <c r="L307" s="101">
        <v>0.19406365318707289</v>
      </c>
      <c r="M307" s="101">
        <v>0.27216745261750386</v>
      </c>
      <c r="N307" s="101">
        <v>0.2443131100519973</v>
      </c>
      <c r="O307" s="101">
        <v>0.27473904495164969</v>
      </c>
      <c r="P307" s="101">
        <v>0.74256843592511734</v>
      </c>
      <c r="Q307" s="101">
        <v>0.57717449333409199</v>
      </c>
      <c r="R307" s="101">
        <v>0.62646472529577824</v>
      </c>
      <c r="S307" s="101">
        <v>0.58574728066256576</v>
      </c>
      <c r="T307" s="101">
        <v>0.82410938972267456</v>
      </c>
      <c r="U307" s="101">
        <v>1.0585975417683544</v>
      </c>
      <c r="V307" s="101">
        <v>1.15082476395554</v>
      </c>
      <c r="W307" s="101">
        <v>1.6763731371090755</v>
      </c>
      <c r="X307" s="101">
        <v>0.34567062451169561</v>
      </c>
      <c r="Y307" s="101">
        <v>1.130527753202395</v>
      </c>
      <c r="DA307" s="131" t="s">
        <v>3563</v>
      </c>
    </row>
    <row r="308" spans="1:105" ht="12" customHeight="1" x14ac:dyDescent="0.25">
      <c r="A308" s="107" t="s">
        <v>121</v>
      </c>
      <c r="B308" s="104"/>
      <c r="C308" s="104">
        <v>3.2957151899396016E-3</v>
      </c>
      <c r="D308" s="104">
        <v>2.7990439727691545E-3</v>
      </c>
      <c r="E308" s="104">
        <v>7.7481109931759901E-3</v>
      </c>
      <c r="F308" s="104">
        <v>6.5721596299983076E-4</v>
      </c>
      <c r="G308" s="104">
        <v>1.1385382879120862E-3</v>
      </c>
      <c r="H308" s="104">
        <v>3.0903261732786241E-3</v>
      </c>
      <c r="I308" s="104">
        <v>1.0665845677145744E-2</v>
      </c>
      <c r="J308" s="104">
        <v>1.0231614571795354E-2</v>
      </c>
      <c r="K308" s="104">
        <v>4.6942169223512603E-2</v>
      </c>
      <c r="L308" s="104">
        <v>2.5898191089827646E-2</v>
      </c>
      <c r="M308" s="104">
        <v>3.3550252132458727E-2</v>
      </c>
      <c r="N308" s="104">
        <v>1.3687191706156589E-2</v>
      </c>
      <c r="O308" s="104">
        <v>4.4026120200250728E-2</v>
      </c>
      <c r="P308" s="104">
        <v>0.17129227066148245</v>
      </c>
      <c r="Q308" s="104">
        <v>0.18145402075301023</v>
      </c>
      <c r="R308" s="104">
        <v>0.16013136262186012</v>
      </c>
      <c r="S308" s="104">
        <v>0.17472406526128173</v>
      </c>
      <c r="T308" s="104">
        <v>0.13328160547998291</v>
      </c>
      <c r="U308" s="104">
        <v>0.13928401531995119</v>
      </c>
      <c r="V308" s="104">
        <v>0.16511495383991068</v>
      </c>
      <c r="W308" s="104">
        <v>0.40567464886084853</v>
      </c>
      <c r="X308" s="104">
        <v>2.0080112960431697</v>
      </c>
      <c r="Y308" s="104">
        <v>0.45751219195275411</v>
      </c>
      <c r="DA308" s="132" t="s">
        <v>3564</v>
      </c>
    </row>
    <row r="309" spans="1:105" ht="12" customHeight="1" x14ac:dyDescent="0.25">
      <c r="A309" s="108" t="s">
        <v>53</v>
      </c>
      <c r="B309" s="98"/>
      <c r="C309" s="98">
        <v>1.3454506370604324E-3</v>
      </c>
      <c r="D309" s="98">
        <v>1.1701017592036145E-3</v>
      </c>
      <c r="E309" s="98">
        <v>3.2977187801982075E-3</v>
      </c>
      <c r="F309" s="98">
        <v>2.617980583578763E-4</v>
      </c>
      <c r="G309" s="98">
        <v>4.6344373534456639E-4</v>
      </c>
      <c r="H309" s="98">
        <v>1.2768700618940578E-3</v>
      </c>
      <c r="I309" s="98">
        <v>4.6687561557852723E-3</v>
      </c>
      <c r="J309" s="98">
        <v>4.0862708011452E-3</v>
      </c>
      <c r="K309" s="98">
        <v>1.9351124058212727E-2</v>
      </c>
      <c r="L309" s="98">
        <v>1.0738955792675323E-2</v>
      </c>
      <c r="M309" s="98">
        <v>1.3394838937036177E-2</v>
      </c>
      <c r="N309" s="98">
        <v>5.4950513202757512E-3</v>
      </c>
      <c r="O309" s="98">
        <v>1.4759573284638068E-2</v>
      </c>
      <c r="P309" s="98">
        <v>5.3613146402966626E-2</v>
      </c>
      <c r="Q309" s="98">
        <v>6.1656195929000429E-2</v>
      </c>
      <c r="R309" s="98">
        <v>6.6069213608580313E-2</v>
      </c>
      <c r="S309" s="98">
        <v>7.6379035133920248E-2</v>
      </c>
      <c r="T309" s="98">
        <v>5.3154446616075705E-2</v>
      </c>
      <c r="U309" s="98">
        <v>5.5738572310181693E-2</v>
      </c>
      <c r="V309" s="98">
        <v>4.650465677698426E-2</v>
      </c>
      <c r="W309" s="98">
        <v>0.10098703568994383</v>
      </c>
      <c r="X309" s="98">
        <v>0.69040126871154772</v>
      </c>
      <c r="Y309" s="98">
        <v>0.17498897534623381</v>
      </c>
      <c r="DA309" s="63" t="s">
        <v>3565</v>
      </c>
    </row>
    <row r="310" spans="1:105" ht="12" customHeight="1" x14ac:dyDescent="0.25">
      <c r="A310" s="108" t="s">
        <v>52</v>
      </c>
      <c r="B310" s="98"/>
      <c r="C310" s="98">
        <v>1.9502645528791695E-3</v>
      </c>
      <c r="D310" s="98">
        <v>1.6289422135655402E-3</v>
      </c>
      <c r="E310" s="98">
        <v>4.450392212977783E-3</v>
      </c>
      <c r="F310" s="98">
        <v>3.9541790464195451E-4</v>
      </c>
      <c r="G310" s="98">
        <v>6.7509455256751984E-4</v>
      </c>
      <c r="H310" s="98">
        <v>1.8134561113845662E-3</v>
      </c>
      <c r="I310" s="98">
        <v>5.9970895213604719E-3</v>
      </c>
      <c r="J310" s="98">
        <v>6.145343770650155E-3</v>
      </c>
      <c r="K310" s="98">
        <v>2.7591045165299873E-2</v>
      </c>
      <c r="L310" s="98">
        <v>1.5159235297152322E-2</v>
      </c>
      <c r="M310" s="98">
        <v>2.0155413195422547E-2</v>
      </c>
      <c r="N310" s="98">
        <v>8.1921403858808382E-3</v>
      </c>
      <c r="O310" s="98">
        <v>2.926654691561266E-2</v>
      </c>
      <c r="P310" s="98">
        <v>0.11767912425851583</v>
      </c>
      <c r="Q310" s="98">
        <v>0.1197978248240098</v>
      </c>
      <c r="R310" s="98">
        <v>9.4062149013279805E-2</v>
      </c>
      <c r="S310" s="98">
        <v>9.8345030127361482E-2</v>
      </c>
      <c r="T310" s="98">
        <v>8.0127158863907214E-2</v>
      </c>
      <c r="U310" s="98">
        <v>8.3545443009769502E-2</v>
      </c>
      <c r="V310" s="98">
        <v>0.11861029706292642</v>
      </c>
      <c r="W310" s="98">
        <v>0.3046876131709047</v>
      </c>
      <c r="X310" s="98">
        <v>1.317610027331622</v>
      </c>
      <c r="Y310" s="98">
        <v>0.2825232166065203</v>
      </c>
      <c r="DA310" s="63" t="s">
        <v>3566</v>
      </c>
    </row>
    <row r="311" spans="1:105" ht="12" customHeight="1" x14ac:dyDescent="0.25">
      <c r="A311" s="121" t="s">
        <v>54</v>
      </c>
      <c r="B311" s="122"/>
      <c r="C311" s="122">
        <v>2.0104787414625423E-2</v>
      </c>
      <c r="D311" s="122">
        <v>3.8326134708393536E-2</v>
      </c>
      <c r="E311" s="122">
        <v>4.2065532184466577E-2</v>
      </c>
      <c r="F311" s="122">
        <v>3.6537176757918871E-2</v>
      </c>
      <c r="G311" s="122">
        <v>3.3277325011358633E-2</v>
      </c>
      <c r="H311" s="122">
        <v>2.1303222733924047E-2</v>
      </c>
      <c r="I311" s="122">
        <v>1.9562556147696804E-2</v>
      </c>
      <c r="J311" s="122">
        <v>1.5763867376723008E-2</v>
      </c>
      <c r="K311" s="122">
        <v>3.1790830139938671E-2</v>
      </c>
      <c r="L311" s="122">
        <v>3.9818887520599769E-2</v>
      </c>
      <c r="M311" s="122">
        <v>5.6506909179805206E-2</v>
      </c>
      <c r="N311" s="122">
        <v>4.6678935172519996E-2</v>
      </c>
      <c r="O311" s="122">
        <v>5.6769773762017813E-2</v>
      </c>
      <c r="P311" s="122">
        <v>0.16204113867929942</v>
      </c>
      <c r="Q311" s="122">
        <v>0.13960174027448666</v>
      </c>
      <c r="R311" s="122">
        <v>0.14477307537472597</v>
      </c>
      <c r="S311" s="122">
        <v>0.13900338665640422</v>
      </c>
      <c r="T311" s="122">
        <v>0.18001831087278297</v>
      </c>
      <c r="U311" s="122">
        <v>0.23198270918427372</v>
      </c>
      <c r="V311" s="122">
        <v>0.31530318119068401</v>
      </c>
      <c r="W311" s="122">
        <v>0.52723835667848673</v>
      </c>
      <c r="X311" s="122">
        <v>0.55589248053367579</v>
      </c>
      <c r="Y311" s="122">
        <v>0.39008757678664141</v>
      </c>
      <c r="DA311" s="130" t="s">
        <v>3567</v>
      </c>
    </row>
    <row r="312" spans="1:105" ht="12" customHeight="1" x14ac:dyDescent="0.25">
      <c r="A312" s="97" t="s">
        <v>50</v>
      </c>
      <c r="B312" s="98"/>
      <c r="C312" s="98">
        <v>9.2447837803554575E-4</v>
      </c>
      <c r="D312" s="98">
        <v>2.0304997235856426E-3</v>
      </c>
      <c r="E312" s="98">
        <v>2.0476690674637965E-3</v>
      </c>
      <c r="F312" s="98">
        <v>2.0379403854281532E-3</v>
      </c>
      <c r="G312" s="98">
        <v>1.8163829890573285E-3</v>
      </c>
      <c r="H312" s="98">
        <v>1.3905246844525226E-3</v>
      </c>
      <c r="I312" s="98">
        <v>1.6459611033404831E-3</v>
      </c>
      <c r="J312" s="98">
        <v>1.2685693022419303E-3</v>
      </c>
      <c r="K312" s="98">
        <v>2.6215155588930495E-3</v>
      </c>
      <c r="L312" s="98">
        <v>2.7290437467701071E-3</v>
      </c>
      <c r="M312" s="98">
        <v>4.1738295558197301E-3</v>
      </c>
      <c r="N312" s="98">
        <v>3.3853011450681193E-3</v>
      </c>
      <c r="O312" s="98">
        <v>4.0019490848775359E-3</v>
      </c>
      <c r="P312" s="98">
        <v>1.4210411129255697E-2</v>
      </c>
      <c r="Q312" s="98">
        <v>1.0399742972518975E-2</v>
      </c>
      <c r="R312" s="98">
        <v>1.2070112764623692E-2</v>
      </c>
      <c r="S312" s="98">
        <v>1.0467952739468269E-2</v>
      </c>
      <c r="T312" s="98">
        <v>1.1868497431163492E-2</v>
      </c>
      <c r="U312" s="98">
        <v>1.7191770479858443E-2</v>
      </c>
      <c r="V312" s="98">
        <v>1.9645110945706278E-2</v>
      </c>
      <c r="W312" s="98">
        <v>3.4429603936769901E-2</v>
      </c>
      <c r="X312" s="98">
        <v>5.5203757063378003E-2</v>
      </c>
      <c r="Y312" s="98">
        <v>3.4416217294858747E-2</v>
      </c>
      <c r="DA312" s="63" t="s">
        <v>3568</v>
      </c>
    </row>
    <row r="313" spans="1:105" ht="12" customHeight="1" x14ac:dyDescent="0.25">
      <c r="A313" s="109" t="s">
        <v>120</v>
      </c>
      <c r="B313" s="33"/>
      <c r="C313" s="33">
        <v>1.9180309036589877E-2</v>
      </c>
      <c r="D313" s="33">
        <v>3.6295634984807895E-2</v>
      </c>
      <c r="E313" s="33">
        <v>4.0017863117002783E-2</v>
      </c>
      <c r="F313" s="33">
        <v>3.4499236372490714E-2</v>
      </c>
      <c r="G313" s="33">
        <v>3.1460942022301305E-2</v>
      </c>
      <c r="H313" s="33">
        <v>1.9912698049471524E-2</v>
      </c>
      <c r="I313" s="33">
        <v>1.7916595044356321E-2</v>
      </c>
      <c r="J313" s="33">
        <v>1.4495298074481076E-2</v>
      </c>
      <c r="K313" s="33">
        <v>2.9169314581045623E-2</v>
      </c>
      <c r="L313" s="33">
        <v>3.7089843773829664E-2</v>
      </c>
      <c r="M313" s="33">
        <v>5.2333079623985479E-2</v>
      </c>
      <c r="N313" s="33">
        <v>4.3293634027451879E-2</v>
      </c>
      <c r="O313" s="33">
        <v>5.2767824677140279E-2</v>
      </c>
      <c r="P313" s="33">
        <v>0.14783072755004373</v>
      </c>
      <c r="Q313" s="33">
        <v>0.12920199730196769</v>
      </c>
      <c r="R313" s="33">
        <v>0.13270296261010228</v>
      </c>
      <c r="S313" s="33">
        <v>0.12853543391693595</v>
      </c>
      <c r="T313" s="33">
        <v>0.16814981344161947</v>
      </c>
      <c r="U313" s="33">
        <v>0.21479093870441526</v>
      </c>
      <c r="V313" s="33">
        <v>0.29565807024497776</v>
      </c>
      <c r="W313" s="33">
        <v>0.49280875274171687</v>
      </c>
      <c r="X313" s="33">
        <v>0.5006887234702978</v>
      </c>
      <c r="Y313" s="33">
        <v>0.35567135949178263</v>
      </c>
      <c r="DA313" s="60" t="s">
        <v>3569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1.3907846833225537</v>
      </c>
      <c r="D315" s="154">
        <f t="shared" si="118"/>
        <v>1.4519480056835254</v>
      </c>
      <c r="E315" s="154">
        <f t="shared" si="118"/>
        <v>1.5032589969866825</v>
      </c>
      <c r="F315" s="154">
        <f t="shared" si="118"/>
        <v>1.5427103368342483</v>
      </c>
      <c r="G315" s="154">
        <f t="shared" si="118"/>
        <v>1.5830697909226896</v>
      </c>
      <c r="H315" s="154">
        <f t="shared" si="118"/>
        <v>1.5847170268164645</v>
      </c>
      <c r="I315" s="154">
        <f t="shared" si="118"/>
        <v>1.5985899532802872</v>
      </c>
      <c r="J315" s="154">
        <f t="shared" si="118"/>
        <v>1.7131593065020865</v>
      </c>
      <c r="K315" s="154">
        <f t="shared" si="118"/>
        <v>1.7137479438332504</v>
      </c>
      <c r="L315" s="154">
        <f t="shared" si="118"/>
        <v>1.8005302417611446</v>
      </c>
      <c r="M315" s="154">
        <f t="shared" si="118"/>
        <v>1.7880455525295724</v>
      </c>
      <c r="N315" s="154">
        <f t="shared" si="118"/>
        <v>1.8464538284706566</v>
      </c>
      <c r="O315" s="154">
        <f t="shared" si="118"/>
        <v>1.9277326289354924</v>
      </c>
      <c r="P315" s="154">
        <f t="shared" si="118"/>
        <v>1.9453043191321118</v>
      </c>
      <c r="Q315" s="154">
        <f t="shared" si="118"/>
        <v>2.0434113347305227</v>
      </c>
      <c r="R315" s="154">
        <f t="shared" ref="R315:V315" si="119">IF(R297=0,"",R297/R279)</f>
        <v>2.0473307123987774</v>
      </c>
      <c r="S315" s="154">
        <f t="shared" si="119"/>
        <v>2.0187161773477258</v>
      </c>
      <c r="T315" s="154">
        <f t="shared" si="119"/>
        <v>1.9951368133722833</v>
      </c>
      <c r="U315" s="154">
        <f t="shared" si="119"/>
        <v>1.9608116577046422</v>
      </c>
      <c r="V315" s="154">
        <f t="shared" si="119"/>
        <v>1.9924124581877043</v>
      </c>
      <c r="W315" s="154">
        <f t="shared" ref="W315:Y315" si="120">IF(W297=0,"",W297/W279)</f>
        <v>2.0927930238608505</v>
      </c>
      <c r="X315" s="154">
        <f t="shared" si="120"/>
        <v>2.255572227658333</v>
      </c>
      <c r="Y315" s="154">
        <f t="shared" si="120"/>
        <v>2.1156629321123446</v>
      </c>
      <c r="DA315" s="129" t="s">
        <v>3721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1.6396828657664322</v>
      </c>
      <c r="D316" s="155">
        <f t="shared" si="121"/>
        <v>1.7342714860178385</v>
      </c>
      <c r="E316" s="155">
        <f t="shared" si="121"/>
        <v>1.8304526303337165</v>
      </c>
      <c r="F316" s="155">
        <f t="shared" si="121"/>
        <v>1.9272990412054569</v>
      </c>
      <c r="G316" s="155">
        <f t="shared" si="121"/>
        <v>2.0256555689298734</v>
      </c>
      <c r="H316" s="155">
        <f t="shared" si="121"/>
        <v>2.1254205791827401</v>
      </c>
      <c r="I316" s="155">
        <f t="shared" si="121"/>
        <v>2.2268040909334053</v>
      </c>
      <c r="J316" s="155">
        <f t="shared" si="121"/>
        <v>2.3306623825911439</v>
      </c>
      <c r="K316" s="155">
        <f t="shared" si="121"/>
        <v>2.4377261640750403</v>
      </c>
      <c r="L316" s="155">
        <f t="shared" si="121"/>
        <v>2.5481957513210785</v>
      </c>
      <c r="M316" s="155">
        <f t="shared" si="121"/>
        <v>2.6832771921709266</v>
      </c>
      <c r="N316" s="155">
        <f t="shared" si="121"/>
        <v>2.850283165577487</v>
      </c>
      <c r="O316" s="155">
        <f t="shared" si="121"/>
        <v>3.0517259701745232</v>
      </c>
      <c r="P316" s="155">
        <f t="shared" si="121"/>
        <v>3.2672938151932591</v>
      </c>
      <c r="Q316" s="155">
        <f t="shared" si="121"/>
        <v>3.4349340351264552</v>
      </c>
      <c r="R316" s="155">
        <f t="shared" ref="R316:V316" si="122">IF(R298=0,"",R298/R280)</f>
        <v>3.4357524982989385</v>
      </c>
      <c r="S316" s="155">
        <f t="shared" si="122"/>
        <v>3.4358434386514367</v>
      </c>
      <c r="T316" s="155">
        <f t="shared" si="122"/>
        <v>3.4359444834875452</v>
      </c>
      <c r="U316" s="155">
        <f t="shared" si="122"/>
        <v>3.4360567555276664</v>
      </c>
      <c r="V316" s="155">
        <f t="shared" si="122"/>
        <v>3.4461612391385623</v>
      </c>
      <c r="W316" s="155">
        <f t="shared" ref="W316:Y316" si="123">IF(W298=0,"",W298/W280)</f>
        <v>3.4999817227373895</v>
      </c>
      <c r="X316" s="155">
        <f t="shared" si="123"/>
        <v>3.5720630427029803</v>
      </c>
      <c r="Y316" s="155">
        <f t="shared" si="123"/>
        <v>3.6547794637767574</v>
      </c>
      <c r="DA316" s="130" t="s">
        <v>3722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1.6396828657664322</v>
      </c>
      <c r="D317" s="156">
        <f t="shared" si="124"/>
        <v>1.7342714860178385</v>
      </c>
      <c r="E317" s="156">
        <f t="shared" si="124"/>
        <v>1.8304526303337165</v>
      </c>
      <c r="F317" s="156">
        <f t="shared" si="124"/>
        <v>1.9272990412054569</v>
      </c>
      <c r="G317" s="156">
        <f t="shared" si="124"/>
        <v>2.0256555689298734</v>
      </c>
      <c r="H317" s="156">
        <f t="shared" si="124"/>
        <v>2.1254205791827401</v>
      </c>
      <c r="I317" s="156">
        <f t="shared" si="124"/>
        <v>2.2268040909334053</v>
      </c>
      <c r="J317" s="156">
        <f t="shared" si="124"/>
        <v>2.3306623825911439</v>
      </c>
      <c r="K317" s="156">
        <f t="shared" si="124"/>
        <v>2.4377261640750403</v>
      </c>
      <c r="L317" s="156">
        <f t="shared" si="124"/>
        <v>2.5481957513210785</v>
      </c>
      <c r="M317" s="156">
        <f t="shared" si="124"/>
        <v>2.6832771921709266</v>
      </c>
      <c r="N317" s="156">
        <f t="shared" si="124"/>
        <v>2.850283165577487</v>
      </c>
      <c r="O317" s="156">
        <f t="shared" si="124"/>
        <v>3.0517259701745232</v>
      </c>
      <c r="P317" s="156">
        <f t="shared" si="124"/>
        <v>3.2672938151932591</v>
      </c>
      <c r="Q317" s="156">
        <f t="shared" si="124"/>
        <v>3.4349340351264552</v>
      </c>
      <c r="R317" s="156">
        <f t="shared" ref="R317:V317" si="125">IF(R299=0,"",R299/R281)</f>
        <v>3.4357524982989385</v>
      </c>
      <c r="S317" s="156">
        <f t="shared" si="125"/>
        <v>3.4358434386514367</v>
      </c>
      <c r="T317" s="156">
        <f t="shared" si="125"/>
        <v>3.4359444834875452</v>
      </c>
      <c r="U317" s="156">
        <f t="shared" si="125"/>
        <v>3.4360567555276664</v>
      </c>
      <c r="V317" s="156">
        <f t="shared" si="125"/>
        <v>3.4461612391385623</v>
      </c>
      <c r="W317" s="156">
        <f t="shared" ref="W317:Y317" si="126">IF(W299=0,"",W299/W281)</f>
        <v>3.4999817227373895</v>
      </c>
      <c r="X317" s="156">
        <f t="shared" si="126"/>
        <v>3.5720630427029803</v>
      </c>
      <c r="Y317" s="156">
        <f t="shared" si="126"/>
        <v>3.6547794637767574</v>
      </c>
      <c r="DA317" s="63" t="s">
        <v>3723</v>
      </c>
    </row>
    <row r="318" spans="1:105" ht="12" customHeight="1" x14ac:dyDescent="0.25">
      <c r="A318" s="121" t="s">
        <v>92</v>
      </c>
      <c r="B318" s="155"/>
      <c r="C318" s="155">
        <f t="shared" ref="C318:Q318" si="127">IF(C300=0,"",C300/C282)</f>
        <v>2.5802479381017775</v>
      </c>
      <c r="D318" s="155">
        <f t="shared" si="127"/>
        <v>2.6981201824497778</v>
      </c>
      <c r="E318" s="155">
        <f t="shared" si="127"/>
        <v>2.8177595583971393</v>
      </c>
      <c r="F318" s="155">
        <f t="shared" si="127"/>
        <v>2.9383598250385918</v>
      </c>
      <c r="G318" s="155">
        <f t="shared" si="127"/>
        <v>3.0606196588707446</v>
      </c>
      <c r="H318" s="155">
        <f t="shared" si="127"/>
        <v>3.1844292547674353</v>
      </c>
      <c r="I318" s="155">
        <f t="shared" si="127"/>
        <v>3.3099350686023525</v>
      </c>
      <c r="J318" s="155">
        <f t="shared" si="127"/>
        <v>3.4377935045903891</v>
      </c>
      <c r="K318" s="155">
        <f t="shared" si="127"/>
        <v>3.5685244896006023</v>
      </c>
      <c r="L318" s="155">
        <f t="shared" si="127"/>
        <v>3.7021969715316039</v>
      </c>
      <c r="M318" s="155">
        <f t="shared" si="127"/>
        <v>3.8553757828465174</v>
      </c>
      <c r="N318" s="155">
        <f t="shared" si="127"/>
        <v>4.0329782618102978</v>
      </c>
      <c r="O318" s="155">
        <f t="shared" si="127"/>
        <v>4.2346875831665027</v>
      </c>
      <c r="P318" s="155">
        <f t="shared" si="127"/>
        <v>4.4408733951210726</v>
      </c>
      <c r="Q318" s="155">
        <f t="shared" si="127"/>
        <v>4.5991178445145788</v>
      </c>
      <c r="R318" s="155">
        <f t="shared" ref="R318:V318" si="128">IF(R300=0,"",R300/R282)</f>
        <v>4.6334059541406649</v>
      </c>
      <c r="S318" s="155">
        <f t="shared" si="128"/>
        <v>4.6372157440991195</v>
      </c>
      <c r="T318" s="155">
        <f t="shared" si="128"/>
        <v>4.6414488440529569</v>
      </c>
      <c r="U318" s="155">
        <f t="shared" si="128"/>
        <v>4.6461522884461104</v>
      </c>
      <c r="V318" s="155">
        <f t="shared" si="128"/>
        <v>4.6595925523961093</v>
      </c>
      <c r="W318" s="155">
        <f t="shared" ref="W318:Y318" si="129">IF(W300=0,"",W300/W282)</f>
        <v>4.7037061049260407</v>
      </c>
      <c r="X318" s="155">
        <f t="shared" si="129"/>
        <v>4.754827869860665</v>
      </c>
      <c r="Y318" s="155">
        <f t="shared" si="129"/>
        <v>4.8124511861531936</v>
      </c>
      <c r="DA318" s="130" t="s">
        <v>3724</v>
      </c>
    </row>
    <row r="319" spans="1:105" ht="12" customHeight="1" x14ac:dyDescent="0.25">
      <c r="A319" s="97" t="s">
        <v>53</v>
      </c>
      <c r="B319" s="156"/>
      <c r="C319" s="156">
        <f t="shared" ref="C319:Q319" si="130">IF(C301=0,"",C301/C283)</f>
        <v>2.5802479381017775</v>
      </c>
      <c r="D319" s="156">
        <f t="shared" si="130"/>
        <v>2.6981201824497778</v>
      </c>
      <c r="E319" s="156">
        <f t="shared" si="130"/>
        <v>2.8177595583971393</v>
      </c>
      <c r="F319" s="156">
        <f t="shared" si="130"/>
        <v>2.9383598250385918</v>
      </c>
      <c r="G319" s="156">
        <f t="shared" si="130"/>
        <v>3.0606196588707446</v>
      </c>
      <c r="H319" s="156">
        <f t="shared" si="130"/>
        <v>3.1844292547674353</v>
      </c>
      <c r="I319" s="156">
        <f t="shared" si="130"/>
        <v>3.3099350686023525</v>
      </c>
      <c r="J319" s="156">
        <f t="shared" si="130"/>
        <v>3.4377935045903891</v>
      </c>
      <c r="K319" s="156">
        <f t="shared" si="130"/>
        <v>3.5685244896006023</v>
      </c>
      <c r="L319" s="156">
        <f t="shared" si="130"/>
        <v>3.7021969715316039</v>
      </c>
      <c r="M319" s="156">
        <f t="shared" si="130"/>
        <v>3.8553757828465174</v>
      </c>
      <c r="N319" s="156">
        <f t="shared" si="130"/>
        <v>4.0329782618102978</v>
      </c>
      <c r="O319" s="156">
        <f t="shared" si="130"/>
        <v>4.2346875831665027</v>
      </c>
      <c r="P319" s="156">
        <f t="shared" si="130"/>
        <v>4.4408733951210726</v>
      </c>
      <c r="Q319" s="156">
        <f t="shared" si="130"/>
        <v>4.5991178445145788</v>
      </c>
      <c r="R319" s="156">
        <f t="shared" ref="R319:V319" si="131">IF(R301=0,"",R301/R283)</f>
        <v>4.6334059541406649</v>
      </c>
      <c r="S319" s="156">
        <f t="shared" si="131"/>
        <v>4.6372157440991195</v>
      </c>
      <c r="T319" s="156">
        <f t="shared" si="131"/>
        <v>4.6414488440529569</v>
      </c>
      <c r="U319" s="156">
        <f t="shared" si="131"/>
        <v>4.6461522884461104</v>
      </c>
      <c r="V319" s="156">
        <f t="shared" si="131"/>
        <v>4.6595925523961093</v>
      </c>
      <c r="W319" s="156">
        <f t="shared" ref="W319:Y319" si="132">IF(W301=0,"",W301/W283)</f>
        <v>4.7037061049260407</v>
      </c>
      <c r="X319" s="156">
        <f t="shared" si="132"/>
        <v>4.754827869860665</v>
      </c>
      <c r="Y319" s="156">
        <f t="shared" si="132"/>
        <v>4.8124511861531936</v>
      </c>
      <c r="DA319" s="63" t="s">
        <v>3725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0.66829757810038237</v>
      </c>
      <c r="D320" s="155">
        <f t="shared" si="133"/>
        <v>0.66632271920755093</v>
      </c>
      <c r="E320" s="155">
        <f t="shared" si="133"/>
        <v>0.66623478042116557</v>
      </c>
      <c r="F320" s="155">
        <f t="shared" si="133"/>
        <v>0.65007966575934184</v>
      </c>
      <c r="G320" s="155">
        <f t="shared" si="133"/>
        <v>0.66086440467147323</v>
      </c>
      <c r="H320" s="155">
        <f t="shared" si="133"/>
        <v>0.67373469437952982</v>
      </c>
      <c r="I320" s="155">
        <f t="shared" si="133"/>
        <v>0.68537721698570331</v>
      </c>
      <c r="J320" s="155">
        <f t="shared" si="133"/>
        <v>0.6889811837511659</v>
      </c>
      <c r="K320" s="155">
        <f t="shared" si="133"/>
        <v>0.70615220770717824</v>
      </c>
      <c r="L320" s="155">
        <f t="shared" si="133"/>
        <v>0.68996497048932648</v>
      </c>
      <c r="M320" s="155">
        <f t="shared" si="133"/>
        <v>0.69019676324049628</v>
      </c>
      <c r="N320" s="155">
        <f t="shared" si="133"/>
        <v>0.69371064254555315</v>
      </c>
      <c r="O320" s="155">
        <f t="shared" si="133"/>
        <v>0.71808291902657218</v>
      </c>
      <c r="P320" s="155">
        <f t="shared" si="133"/>
        <v>0.73927875440808644</v>
      </c>
      <c r="Q320" s="155">
        <f t="shared" si="133"/>
        <v>0.75958508799247093</v>
      </c>
      <c r="R320" s="155">
        <f t="shared" ref="R320:V320" si="134">IF(R302=0,"",R302/R284)</f>
        <v>0.76097199861597886</v>
      </c>
      <c r="S320" s="155">
        <f t="shared" si="134"/>
        <v>0.77160026939733106</v>
      </c>
      <c r="T320" s="155">
        <f t="shared" si="134"/>
        <v>0.77187811261890604</v>
      </c>
      <c r="U320" s="155">
        <f t="shared" si="134"/>
        <v>0.77789786044716658</v>
      </c>
      <c r="V320" s="155">
        <f t="shared" si="134"/>
        <v>0.78914402091481661</v>
      </c>
      <c r="W320" s="155">
        <f t="shared" ref="W320:Y320" si="135">IF(W302=0,"",W302/W284)</f>
        <v>0.80492915378414498</v>
      </c>
      <c r="X320" s="155">
        <f t="shared" si="135"/>
        <v>0.87654286881361443</v>
      </c>
      <c r="Y320" s="155">
        <f t="shared" si="135"/>
        <v>0.8271970228829405</v>
      </c>
      <c r="DA320" s="130" t="s">
        <v>3726</v>
      </c>
    </row>
    <row r="321" spans="1:105" ht="12" customHeight="1" x14ac:dyDescent="0.25">
      <c r="A321" s="97" t="s">
        <v>124</v>
      </c>
      <c r="B321" s="156"/>
      <c r="C321" s="156">
        <f t="shared" ref="C321:Q321" si="136">IF(C303=0,"",C303/C285)</f>
        <v>0.59940149413661092</v>
      </c>
      <c r="D321" s="156">
        <f t="shared" si="136"/>
        <v>0.60121596017136603</v>
      </c>
      <c r="E321" s="156">
        <f t="shared" si="136"/>
        <v>0.6032826450159009</v>
      </c>
      <c r="F321" s="156">
        <f t="shared" si="136"/>
        <v>0.60538372333449664</v>
      </c>
      <c r="G321" s="156">
        <f t="shared" si="136"/>
        <v>0.6077170803416303</v>
      </c>
      <c r="H321" s="156">
        <f t="shared" si="136"/>
        <v>0.6102584974062697</v>
      </c>
      <c r="I321" s="156">
        <f t="shared" si="136"/>
        <v>0.61305673345104417</v>
      </c>
      <c r="J321" s="156">
        <f t="shared" si="136"/>
        <v>0.61631153657161519</v>
      </c>
      <c r="K321" s="156">
        <f t="shared" si="136"/>
        <v>0.6201927451892929</v>
      </c>
      <c r="L321" s="156">
        <f t="shared" si="136"/>
        <v>0.6247457980447999</v>
      </c>
      <c r="M321" s="156">
        <f t="shared" si="136"/>
        <v>0.63402748499233996</v>
      </c>
      <c r="N321" s="156">
        <f t="shared" si="136"/>
        <v>0.64932730331995281</v>
      </c>
      <c r="O321" s="156">
        <f t="shared" si="136"/>
        <v>0.67169473437698435</v>
      </c>
      <c r="P321" s="156">
        <f t="shared" si="136"/>
        <v>0.69881765747200186</v>
      </c>
      <c r="Q321" s="156">
        <f t="shared" si="136"/>
        <v>0.72323809540487416</v>
      </c>
      <c r="R321" s="156">
        <f t="shared" ref="R321:V321" si="137">IF(R303=0,"",R303/R285)</f>
        <v>0.73908153665193432</v>
      </c>
      <c r="S321" s="156">
        <f t="shared" si="137"/>
        <v>0.75383329041326741</v>
      </c>
      <c r="T321" s="156">
        <f t="shared" si="137"/>
        <v>0.7670583898630563</v>
      </c>
      <c r="U321" s="156">
        <f t="shared" si="137"/>
        <v>0.77832186817552929</v>
      </c>
      <c r="V321" s="156">
        <f t="shared" si="137"/>
        <v>0.78718875852489645</v>
      </c>
      <c r="W321" s="156">
        <f t="shared" ref="W321:Y321" si="138">IF(W303=0,"",W303/W285)</f>
        <v>0.79263881925842539</v>
      </c>
      <c r="X321" s="156">
        <f t="shared" si="138"/>
        <v>0.7960869592798574</v>
      </c>
      <c r="Y321" s="156">
        <f t="shared" si="138"/>
        <v>0.79783301299159481</v>
      </c>
      <c r="DA321" s="63" t="s">
        <v>3727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 t="str">
        <f t="shared" si="139"/>
        <v/>
      </c>
      <c r="J322" s="156" t="str">
        <f t="shared" si="139"/>
        <v/>
      </c>
      <c r="K322" s="156" t="str">
        <f t="shared" si="139"/>
        <v/>
      </c>
      <c r="L322" s="156" t="str">
        <f t="shared" si="139"/>
        <v/>
      </c>
      <c r="M322" s="156">
        <f t="shared" si="139"/>
        <v>0.81275148464217351</v>
      </c>
      <c r="N322" s="156" t="str">
        <f t="shared" si="139"/>
        <v/>
      </c>
      <c r="O322" s="156">
        <f t="shared" si="139"/>
        <v>0.85932539301336008</v>
      </c>
      <c r="P322" s="156">
        <f t="shared" si="139"/>
        <v>0.88114470174866322</v>
      </c>
      <c r="Q322" s="156">
        <f t="shared" si="139"/>
        <v>0.8850613235993281</v>
      </c>
      <c r="R322" s="156">
        <f t="shared" ref="R322:V322" si="140">IF(R304=0,"",R304/R286)</f>
        <v>0.87280723455341103</v>
      </c>
      <c r="S322" s="156">
        <f t="shared" si="140"/>
        <v>0.8751357328022088</v>
      </c>
      <c r="T322" s="156">
        <f t="shared" si="140"/>
        <v>0.89206320953823659</v>
      </c>
      <c r="U322" s="156">
        <f t="shared" si="140"/>
        <v>0.89767135901101869</v>
      </c>
      <c r="V322" s="156">
        <f t="shared" si="140"/>
        <v>0.92922258662637902</v>
      </c>
      <c r="W322" s="156">
        <f t="shared" ref="W322:Y322" si="141">IF(W304=0,"",W304/W286)</f>
        <v>0.9386315821795671</v>
      </c>
      <c r="X322" s="156">
        <f t="shared" si="141"/>
        <v>0.91838969536562221</v>
      </c>
      <c r="Y322" s="156">
        <f t="shared" si="141"/>
        <v>0.91130051609380658</v>
      </c>
      <c r="DA322" s="63" t="s">
        <v>3728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 t="str">
        <f t="shared" si="142"/>
        <v/>
      </c>
      <c r="J323" s="157" t="str">
        <f t="shared" si="142"/>
        <v/>
      </c>
      <c r="K323" s="157" t="str">
        <f t="shared" si="142"/>
        <v/>
      </c>
      <c r="L323" s="157" t="str">
        <f t="shared" si="142"/>
        <v/>
      </c>
      <c r="M323" s="157">
        <f t="shared" si="142"/>
        <v>0.63402748499233996</v>
      </c>
      <c r="N323" s="157" t="str">
        <f t="shared" si="142"/>
        <v/>
      </c>
      <c r="O323" s="157">
        <f t="shared" si="142"/>
        <v>0.67169473437698435</v>
      </c>
      <c r="P323" s="157">
        <f t="shared" si="142"/>
        <v>0.69881765747200186</v>
      </c>
      <c r="Q323" s="157">
        <f t="shared" si="142"/>
        <v>0.72323809540487416</v>
      </c>
      <c r="R323" s="157">
        <f t="shared" ref="R323:V323" si="143">IF(R305=0,"",R305/R287)</f>
        <v>0.73908153665193432</v>
      </c>
      <c r="S323" s="157">
        <f t="shared" si="143"/>
        <v>0.7538332904132673</v>
      </c>
      <c r="T323" s="157">
        <f t="shared" si="143"/>
        <v>0.7670583898630563</v>
      </c>
      <c r="U323" s="157">
        <f t="shared" si="143"/>
        <v>0.77832186817552929</v>
      </c>
      <c r="V323" s="157">
        <f t="shared" si="143"/>
        <v>0.78718875852489645</v>
      </c>
      <c r="W323" s="157">
        <f t="shared" ref="W323:Y323" si="144">IF(W305=0,"",W305/W287)</f>
        <v>0.79263881925842539</v>
      </c>
      <c r="X323" s="157">
        <f t="shared" si="144"/>
        <v>0.7960869592798574</v>
      </c>
      <c r="Y323" s="157">
        <f t="shared" si="144"/>
        <v>0.79783301299159481</v>
      </c>
      <c r="DA323" s="131" t="s">
        <v>3729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 t="str">
        <f t="shared" si="145"/>
        <v/>
      </c>
      <c r="J324" s="158" t="str">
        <f t="shared" si="145"/>
        <v/>
      </c>
      <c r="K324" s="158" t="str">
        <f t="shared" si="145"/>
        <v/>
      </c>
      <c r="L324" s="158" t="str">
        <f t="shared" si="145"/>
        <v/>
      </c>
      <c r="M324" s="158">
        <f t="shared" si="145"/>
        <v>1</v>
      </c>
      <c r="N324" s="158" t="str">
        <f t="shared" si="145"/>
        <v/>
      </c>
      <c r="O324" s="158">
        <f t="shared" si="145"/>
        <v>1</v>
      </c>
      <c r="P324" s="158">
        <f t="shared" si="145"/>
        <v>1</v>
      </c>
      <c r="Q324" s="158">
        <f t="shared" si="145"/>
        <v>1</v>
      </c>
      <c r="R324" s="158">
        <f t="shared" ref="R324:V324" si="146">IF(R306=0,"",R306/R288)</f>
        <v>1</v>
      </c>
      <c r="S324" s="158">
        <f t="shared" si="146"/>
        <v>1</v>
      </c>
      <c r="T324" s="158">
        <f t="shared" si="146"/>
        <v>1</v>
      </c>
      <c r="U324" s="158">
        <f t="shared" si="146"/>
        <v>1</v>
      </c>
      <c r="V324" s="158">
        <f t="shared" si="146"/>
        <v>1</v>
      </c>
      <c r="W324" s="158">
        <f t="shared" ref="W324:Y324" si="147">IF(W306=0,"",W306/W288)</f>
        <v>1</v>
      </c>
      <c r="X324" s="158">
        <f t="shared" si="147"/>
        <v>1</v>
      </c>
      <c r="Y324" s="158">
        <f t="shared" si="147"/>
        <v>1</v>
      </c>
      <c r="DA324" s="132" t="s">
        <v>3730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0.67114143927529102</v>
      </c>
      <c r="D325" s="157">
        <f t="shared" si="148"/>
        <v>0.67217978422837033</v>
      </c>
      <c r="E325" s="157">
        <f t="shared" si="148"/>
        <v>0.67331651478638299</v>
      </c>
      <c r="F325" s="157">
        <f t="shared" si="148"/>
        <v>0.67446696054204192</v>
      </c>
      <c r="G325" s="157">
        <f t="shared" si="148"/>
        <v>0.67570878135554113</v>
      </c>
      <c r="H325" s="157">
        <f t="shared" si="148"/>
        <v>0.67703321109530634</v>
      </c>
      <c r="I325" s="157">
        <f t="shared" si="148"/>
        <v>0.67846039068091935</v>
      </c>
      <c r="J325" s="157">
        <f t="shared" si="148"/>
        <v>0.68007107909764897</v>
      </c>
      <c r="K325" s="157">
        <f t="shared" si="148"/>
        <v>0.68193662001012667</v>
      </c>
      <c r="L325" s="157">
        <f t="shared" si="148"/>
        <v>0.68408154267371268</v>
      </c>
      <c r="M325" s="157">
        <f t="shared" si="148"/>
        <v>0.68815929900126827</v>
      </c>
      <c r="N325" s="157">
        <f t="shared" si="148"/>
        <v>0.69488315193444539</v>
      </c>
      <c r="O325" s="157">
        <f t="shared" si="148"/>
        <v>0.70513615361582527</v>
      </c>
      <c r="P325" s="157">
        <f t="shared" si="148"/>
        <v>0.71843220631407489</v>
      </c>
      <c r="Q325" s="157">
        <f t="shared" si="148"/>
        <v>0.73126006830672241</v>
      </c>
      <c r="R325" s="157">
        <f t="shared" ref="R325:V325" si="149">IF(R307=0,"",R307/R289)</f>
        <v>0.73994118735762915</v>
      </c>
      <c r="S325" s="157">
        <f t="shared" si="149"/>
        <v>0.74835169536519675</v>
      </c>
      <c r="T325" s="157">
        <f t="shared" si="149"/>
        <v>0.75669693333182686</v>
      </c>
      <c r="U325" s="157">
        <f t="shared" si="149"/>
        <v>0.76506079362770107</v>
      </c>
      <c r="V325" s="157">
        <f t="shared" si="149"/>
        <v>0.7732773168232141</v>
      </c>
      <c r="W325" s="157">
        <f t="shared" ref="W325:Y325" si="150">IF(W307=0,"",W307/W289)</f>
        <v>0.78078172832073423</v>
      </c>
      <c r="X325" s="157">
        <f t="shared" si="150"/>
        <v>0.79268851652187899</v>
      </c>
      <c r="Y325" s="157">
        <f t="shared" si="150"/>
        <v>0.80379682621745563</v>
      </c>
      <c r="DA325" s="131" t="s">
        <v>3731</v>
      </c>
    </row>
    <row r="326" spans="1:105" ht="12" customHeight="1" x14ac:dyDescent="0.25">
      <c r="A326" s="107" t="s">
        <v>121</v>
      </c>
      <c r="B326" s="158"/>
      <c r="C326" s="158">
        <f t="shared" ref="C326:Q326" si="151">IF(C308=0,"",C308/C290)</f>
        <v>0.83330672521874682</v>
      </c>
      <c r="D326" s="158">
        <f t="shared" si="151"/>
        <v>0.8306509508803035</v>
      </c>
      <c r="E326" s="158">
        <f t="shared" si="151"/>
        <v>0.82884192014594715</v>
      </c>
      <c r="F326" s="158">
        <f t="shared" si="151"/>
        <v>0.83874205214841335</v>
      </c>
      <c r="G326" s="158">
        <f t="shared" si="151"/>
        <v>0.83657141434195381</v>
      </c>
      <c r="H326" s="158">
        <f t="shared" si="151"/>
        <v>0.83535094416844735</v>
      </c>
      <c r="I326" s="158">
        <f t="shared" si="151"/>
        <v>0.82819084456896008</v>
      </c>
      <c r="J326" s="158">
        <f t="shared" si="151"/>
        <v>0.84183538024950322</v>
      </c>
      <c r="K326" s="158">
        <f t="shared" si="151"/>
        <v>0.83873582690818893</v>
      </c>
      <c r="L326" s="158">
        <f t="shared" si="151"/>
        <v>0.8392810246165926</v>
      </c>
      <c r="M326" s="158">
        <f t="shared" si="151"/>
        <v>0.84679772769487549</v>
      </c>
      <c r="N326" s="158">
        <f t="shared" si="151"/>
        <v>0.85013515006141149</v>
      </c>
      <c r="O326" s="158">
        <f t="shared" si="151"/>
        <v>0.87704807552017916</v>
      </c>
      <c r="P326" s="158">
        <f t="shared" si="151"/>
        <v>0.8907354120330685</v>
      </c>
      <c r="Q326" s="158">
        <f t="shared" si="151"/>
        <v>0.88898880770713029</v>
      </c>
      <c r="R326" s="158">
        <f t="shared" ref="R326:V326" si="152">IF(R308=0,"",R308/R290)</f>
        <v>0.8733550320356448</v>
      </c>
      <c r="S326" s="158">
        <f t="shared" si="152"/>
        <v>0.87184154473201392</v>
      </c>
      <c r="T326" s="158">
        <f t="shared" si="152"/>
        <v>0.88634285496582199</v>
      </c>
      <c r="U326" s="158">
        <f t="shared" si="152"/>
        <v>0.89055972773045355</v>
      </c>
      <c r="V326" s="158">
        <f t="shared" si="152"/>
        <v>0.92372009729676008</v>
      </c>
      <c r="W326" s="158">
        <f t="shared" ref="W326:Y326" si="153">IF(W308=0,"",W308/W290)</f>
        <v>0.93467274044503101</v>
      </c>
      <c r="X326" s="158">
        <f t="shared" si="153"/>
        <v>0.91749854531716224</v>
      </c>
      <c r="Y326" s="158">
        <f t="shared" si="153"/>
        <v>0.91461059532820377</v>
      </c>
      <c r="DA326" s="132" t="s">
        <v>3732</v>
      </c>
    </row>
    <row r="327" spans="1:105" ht="12" customHeight="1" x14ac:dyDescent="0.25">
      <c r="A327" s="108" t="s">
        <v>53</v>
      </c>
      <c r="B327" s="156"/>
      <c r="C327" s="156">
        <f t="shared" ref="C327:Q327" si="154">IF(C309=0,"",C309/C291)</f>
        <v>0.67114143927529102</v>
      </c>
      <c r="D327" s="156">
        <f t="shared" si="154"/>
        <v>0.67217978422837033</v>
      </c>
      <c r="E327" s="156">
        <f t="shared" si="154"/>
        <v>0.67331651478638299</v>
      </c>
      <c r="F327" s="156">
        <f t="shared" si="154"/>
        <v>0.6744669605420418</v>
      </c>
      <c r="G327" s="156">
        <f t="shared" si="154"/>
        <v>0.67570878135554113</v>
      </c>
      <c r="H327" s="156">
        <f t="shared" si="154"/>
        <v>0.67703321109530634</v>
      </c>
      <c r="I327" s="156">
        <f t="shared" si="154"/>
        <v>0.67846039068091935</v>
      </c>
      <c r="J327" s="156">
        <f t="shared" si="154"/>
        <v>0.68007107909764897</v>
      </c>
      <c r="K327" s="156">
        <f t="shared" si="154"/>
        <v>0.68193662001012667</v>
      </c>
      <c r="L327" s="156">
        <f t="shared" si="154"/>
        <v>0.68408154267371268</v>
      </c>
      <c r="M327" s="156">
        <f t="shared" si="154"/>
        <v>0.68815929900126827</v>
      </c>
      <c r="N327" s="156">
        <f t="shared" si="154"/>
        <v>0.69488315193444539</v>
      </c>
      <c r="O327" s="156">
        <f t="shared" si="154"/>
        <v>0.70513615361582527</v>
      </c>
      <c r="P327" s="156">
        <f t="shared" si="154"/>
        <v>0.71843220631407489</v>
      </c>
      <c r="Q327" s="156">
        <f t="shared" si="154"/>
        <v>0.73126006830672252</v>
      </c>
      <c r="R327" s="156">
        <f t="shared" ref="R327:V327" si="155">IF(R309=0,"",R309/R291)</f>
        <v>0.73994118735762915</v>
      </c>
      <c r="S327" s="156">
        <f t="shared" si="155"/>
        <v>0.74835169536519663</v>
      </c>
      <c r="T327" s="156">
        <f t="shared" si="155"/>
        <v>0.75669693333182686</v>
      </c>
      <c r="U327" s="156">
        <f t="shared" si="155"/>
        <v>0.76506079362770107</v>
      </c>
      <c r="V327" s="156">
        <f t="shared" si="155"/>
        <v>0.7732773168232141</v>
      </c>
      <c r="W327" s="156">
        <f t="shared" ref="W327:Y327" si="156">IF(W309=0,"",W309/W291)</f>
        <v>0.78078172832073423</v>
      </c>
      <c r="X327" s="156">
        <f t="shared" si="156"/>
        <v>0.79268851652187899</v>
      </c>
      <c r="Y327" s="156">
        <f t="shared" si="156"/>
        <v>0.80379682621745552</v>
      </c>
      <c r="DA327" s="63" t="s">
        <v>3733</v>
      </c>
    </row>
    <row r="328" spans="1:105" ht="12" customHeight="1" x14ac:dyDescent="0.25">
      <c r="A328" s="108" t="s">
        <v>52</v>
      </c>
      <c r="B328" s="156"/>
      <c r="C328" s="156">
        <f t="shared" ref="C328:Q328" si="157">IF(C310=0,"",C310/C292)</f>
        <v>1</v>
      </c>
      <c r="D328" s="156">
        <f t="shared" si="157"/>
        <v>1</v>
      </c>
      <c r="E328" s="156">
        <f t="shared" si="157"/>
        <v>1</v>
      </c>
      <c r="F328" s="156">
        <f t="shared" si="157"/>
        <v>1</v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>
        <f t="shared" si="157"/>
        <v>1</v>
      </c>
      <c r="Q328" s="156">
        <f t="shared" si="157"/>
        <v>1</v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:Y328" si="159">IF(W310=0,"",W310/W292)</f>
        <v>1</v>
      </c>
      <c r="X328" s="156">
        <f t="shared" si="159"/>
        <v>1</v>
      </c>
      <c r="Y328" s="156">
        <f t="shared" si="159"/>
        <v>1</v>
      </c>
      <c r="DA328" s="63" t="s">
        <v>3734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0.75765374678219921</v>
      </c>
      <c r="D329" s="155">
        <f t="shared" si="160"/>
        <v>0.75746200531279229</v>
      </c>
      <c r="E329" s="155">
        <f t="shared" si="160"/>
        <v>0.75949447210555698</v>
      </c>
      <c r="F329" s="155">
        <f t="shared" si="160"/>
        <v>0.75931757992283389</v>
      </c>
      <c r="G329" s="155">
        <f t="shared" si="160"/>
        <v>0.76080167683667665</v>
      </c>
      <c r="H329" s="155">
        <f t="shared" si="160"/>
        <v>0.75997497471945974</v>
      </c>
      <c r="I329" s="155">
        <f t="shared" si="160"/>
        <v>0.75755245165205465</v>
      </c>
      <c r="J329" s="155">
        <f t="shared" si="160"/>
        <v>0.75966970661777278</v>
      </c>
      <c r="K329" s="155">
        <f t="shared" si="160"/>
        <v>0.76078525234071603</v>
      </c>
      <c r="L329" s="155">
        <f t="shared" si="160"/>
        <v>0.76529533226939195</v>
      </c>
      <c r="M329" s="155">
        <f t="shared" si="160"/>
        <v>0.76657441274037363</v>
      </c>
      <c r="N329" s="155">
        <f t="shared" si="160"/>
        <v>0.7701058122224077</v>
      </c>
      <c r="O329" s="155">
        <f t="shared" si="160"/>
        <v>0.77506360177848732</v>
      </c>
      <c r="P329" s="155">
        <f t="shared" si="160"/>
        <v>0.77706873048756309</v>
      </c>
      <c r="Q329" s="155">
        <f t="shared" si="160"/>
        <v>0.78781538854953559</v>
      </c>
      <c r="R329" s="155">
        <f t="shared" ref="R329:V329" si="161">IF(R311=0,"",R311/R293)</f>
        <v>0.79602820981777245</v>
      </c>
      <c r="S329" s="155">
        <f t="shared" si="161"/>
        <v>0.8112502166897787</v>
      </c>
      <c r="T329" s="155">
        <f t="shared" si="161"/>
        <v>0.8282017844050884</v>
      </c>
      <c r="U329" s="155">
        <f t="shared" si="161"/>
        <v>0.83916819247275787</v>
      </c>
      <c r="V329" s="155">
        <f t="shared" si="161"/>
        <v>0.85440559236592628</v>
      </c>
      <c r="W329" s="155">
        <f t="shared" ref="W329:Y329" si="162">IF(W311=0,"",W311/W293)</f>
        <v>0.86179559854570564</v>
      </c>
      <c r="X329" s="155">
        <f t="shared" si="162"/>
        <v>0.855976927366222</v>
      </c>
      <c r="Y329" s="155">
        <f t="shared" si="162"/>
        <v>0.86566799192214705</v>
      </c>
      <c r="DA329" s="130" t="s">
        <v>3735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0.61057814660504905</v>
      </c>
      <c r="D330" s="156">
        <f t="shared" si="163"/>
        <v>0.61070458550561002</v>
      </c>
      <c r="E330" s="156">
        <f t="shared" si="163"/>
        <v>0.61083103579561038</v>
      </c>
      <c r="F330" s="156">
        <f t="shared" si="163"/>
        <v>0.61095748763871593</v>
      </c>
      <c r="G330" s="156">
        <f t="shared" si="163"/>
        <v>0.61108394997082516</v>
      </c>
      <c r="H330" s="156">
        <f t="shared" si="163"/>
        <v>0.61121042169829798</v>
      </c>
      <c r="I330" s="156">
        <f t="shared" si="163"/>
        <v>0.61133690502293969</v>
      </c>
      <c r="J330" s="156">
        <f t="shared" si="163"/>
        <v>0.61146340896477103</v>
      </c>
      <c r="K330" s="156">
        <f t="shared" si="163"/>
        <v>0.61158994119318166</v>
      </c>
      <c r="L330" s="156">
        <f t="shared" si="163"/>
        <v>0.61171650376004771</v>
      </c>
      <c r="M330" s="156">
        <f t="shared" si="163"/>
        <v>0.61181262080618182</v>
      </c>
      <c r="N330" s="156">
        <f t="shared" si="163"/>
        <v>0.61186634571378151</v>
      </c>
      <c r="O330" s="156">
        <f t="shared" si="163"/>
        <v>0.61189845567976819</v>
      </c>
      <c r="P330" s="156">
        <f t="shared" si="163"/>
        <v>0.61198805323168037</v>
      </c>
      <c r="Q330" s="156">
        <f t="shared" si="163"/>
        <v>0.61235273619835429</v>
      </c>
      <c r="R330" s="156">
        <f t="shared" ref="R330:V330" si="164">IF(R312=0,"",R312/R294)</f>
        <v>0.61331066754303842</v>
      </c>
      <c r="S330" s="156">
        <f t="shared" si="164"/>
        <v>0.61466193916705603</v>
      </c>
      <c r="T330" s="156">
        <f t="shared" si="164"/>
        <v>0.61614454908467464</v>
      </c>
      <c r="U330" s="156">
        <f t="shared" si="164"/>
        <v>0.61749649531016559</v>
      </c>
      <c r="V330" s="156">
        <f t="shared" si="164"/>
        <v>0.6184557758577981</v>
      </c>
      <c r="W330" s="156">
        <f t="shared" ref="W330:Y330" si="165">IF(W312=0,"",W312/W294)</f>
        <v>0.61891681337225346</v>
      </c>
      <c r="X330" s="156">
        <f t="shared" si="165"/>
        <v>0.61930918509719324</v>
      </c>
      <c r="Y330" s="156">
        <f t="shared" si="165"/>
        <v>0.61934842226968723</v>
      </c>
      <c r="DA330" s="63" t="s">
        <v>3736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0.76655360444665888</v>
      </c>
      <c r="D331" s="159">
        <f t="shared" si="166"/>
        <v>0.76778382772742226</v>
      </c>
      <c r="E331" s="159">
        <f t="shared" si="166"/>
        <v>0.76907205632046183</v>
      </c>
      <c r="F331" s="159">
        <f t="shared" si="166"/>
        <v>0.77036819472881191</v>
      </c>
      <c r="G331" s="159">
        <f t="shared" si="166"/>
        <v>0.77171775261795139</v>
      </c>
      <c r="H331" s="159">
        <f t="shared" si="166"/>
        <v>0.77311516018419602</v>
      </c>
      <c r="I331" s="159">
        <f t="shared" si="166"/>
        <v>0.77457163101045012</v>
      </c>
      <c r="J331" s="159">
        <f t="shared" si="166"/>
        <v>0.77613310318783135</v>
      </c>
      <c r="K331" s="159">
        <f t="shared" si="166"/>
        <v>0.77783863617694593</v>
      </c>
      <c r="L331" s="159">
        <f t="shared" si="166"/>
        <v>0.77969867998486231</v>
      </c>
      <c r="M331" s="159">
        <f t="shared" si="166"/>
        <v>0.78235813160204981</v>
      </c>
      <c r="N331" s="159">
        <f t="shared" si="166"/>
        <v>0.78600058707231879</v>
      </c>
      <c r="O331" s="159">
        <f t="shared" si="166"/>
        <v>0.79106141442922395</v>
      </c>
      <c r="P331" s="159">
        <f t="shared" si="166"/>
        <v>0.79775414830593994</v>
      </c>
      <c r="Q331" s="159">
        <f t="shared" si="166"/>
        <v>0.80641461122110059</v>
      </c>
      <c r="R331" s="159">
        <f t="shared" ref="R331:V331" si="167">IF(R313=0,"",R313/R295)</f>
        <v>0.81819943067328627</v>
      </c>
      <c r="S331" s="159">
        <f t="shared" si="167"/>
        <v>0.83294608685133831</v>
      </c>
      <c r="T331" s="159">
        <f t="shared" si="167"/>
        <v>0.84882167202577063</v>
      </c>
      <c r="U331" s="159">
        <f t="shared" si="167"/>
        <v>0.86399327846714014</v>
      </c>
      <c r="V331" s="159">
        <f t="shared" si="167"/>
        <v>0.8766279984459836</v>
      </c>
      <c r="W331" s="159">
        <f t="shared" ref="W331:Y331" si="168">IF(W313=0,"",W313/W295)</f>
        <v>0.88608899617112302</v>
      </c>
      <c r="X331" s="159">
        <f t="shared" si="168"/>
        <v>0.89362906684468857</v>
      </c>
      <c r="Y331" s="159">
        <f t="shared" si="168"/>
        <v>0.9003155700339861</v>
      </c>
      <c r="DA331" s="60" t="s">
        <v>3737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4.408314242652419E-2</v>
      </c>
      <c r="D333" s="117">
        <f t="shared" si="169"/>
        <v>9.5861780509404762E-2</v>
      </c>
      <c r="E333" s="117">
        <f t="shared" si="169"/>
        <v>0.14739563370237496</v>
      </c>
      <c r="F333" s="117">
        <f t="shared" si="169"/>
        <v>0.2845978776216338</v>
      </c>
      <c r="G333" s="117">
        <f t="shared" si="169"/>
        <v>0.16619836558791704</v>
      </c>
      <c r="H333" s="117">
        <f t="shared" si="169"/>
        <v>5.2104118513992777E-2</v>
      </c>
      <c r="I333" s="117">
        <f t="shared" si="169"/>
        <v>3.9064460712292699E-2</v>
      </c>
      <c r="J333" s="117">
        <f t="shared" si="169"/>
        <v>3.4184200066561601E-2</v>
      </c>
      <c r="K333" s="117">
        <f t="shared" si="169"/>
        <v>9.2349421374794308E-2</v>
      </c>
      <c r="L333" s="117">
        <f t="shared" si="169"/>
        <v>0.13081741668598468</v>
      </c>
      <c r="M333" s="117">
        <f t="shared" si="169"/>
        <v>0.27299473416393255</v>
      </c>
      <c r="N333" s="117">
        <f t="shared" si="169"/>
        <v>0.18906231008397401</v>
      </c>
      <c r="O333" s="117">
        <f t="shared" si="169"/>
        <v>0.18572442905333378</v>
      </c>
      <c r="P333" s="117">
        <f t="shared" si="169"/>
        <v>0.56072755118319617</v>
      </c>
      <c r="Q333" s="117">
        <f t="shared" si="169"/>
        <v>0.34242999333368718</v>
      </c>
      <c r="R333" s="117">
        <f t="shared" ref="R333:V333" si="170">R334+R336+R338+R347</f>
        <v>0.3964788127316185</v>
      </c>
      <c r="S333" s="117">
        <f t="shared" si="170"/>
        <v>0.33107943224936337</v>
      </c>
      <c r="T333" s="117">
        <f t="shared" si="170"/>
        <v>0.44066678975399282</v>
      </c>
      <c r="U333" s="117">
        <f t="shared" si="170"/>
        <v>0.66700461627871421</v>
      </c>
      <c r="V333" s="117">
        <f t="shared" si="170"/>
        <v>0.78391302320963097</v>
      </c>
      <c r="W333" s="117">
        <f t="shared" ref="W333:Y333" si="171">W334+W336+W338+W347</f>
        <v>1.1299237269957367</v>
      </c>
      <c r="X333" s="117">
        <f t="shared" si="171"/>
        <v>1.9890637415227133</v>
      </c>
      <c r="Y333" s="117">
        <f t="shared" si="171"/>
        <v>1.1301052679010628</v>
      </c>
      <c r="DA333" s="129" t="s">
        <v>3889</v>
      </c>
    </row>
    <row r="334" spans="1:105" ht="12" customHeight="1" x14ac:dyDescent="0.25">
      <c r="A334" s="121" t="s">
        <v>57</v>
      </c>
      <c r="B334" s="122"/>
      <c r="C334" s="122">
        <f t="shared" ref="C334:Y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X334" s="122">
        <f t="shared" si="172"/>
        <v>0</v>
      </c>
      <c r="Y334" s="122">
        <f t="shared" si="172"/>
        <v>0</v>
      </c>
      <c r="DA334" s="130" t="s">
        <v>3890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X335" s="98">
        <v>0</v>
      </c>
      <c r="Y335" s="98">
        <v>0</v>
      </c>
      <c r="DA335" s="63" t="s">
        <v>3891</v>
      </c>
    </row>
    <row r="336" spans="1:105" ht="12" customHeight="1" x14ac:dyDescent="0.25">
      <c r="A336" s="121" t="s">
        <v>92</v>
      </c>
      <c r="B336" s="122"/>
      <c r="C336" s="122">
        <f t="shared" ref="C336:Y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X336" s="122">
        <f t="shared" si="173"/>
        <v>0</v>
      </c>
      <c r="Y336" s="122">
        <f t="shared" si="173"/>
        <v>0</v>
      </c>
      <c r="DA336" s="130" t="s">
        <v>3892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X337" s="98">
        <v>0</v>
      </c>
      <c r="Y337" s="98">
        <v>0</v>
      </c>
      <c r="DA337" s="63" t="s">
        <v>3893</v>
      </c>
    </row>
    <row r="338" spans="1:105" ht="12" customHeight="1" x14ac:dyDescent="0.25">
      <c r="A338" s="121" t="s">
        <v>55</v>
      </c>
      <c r="B338" s="122"/>
      <c r="C338" s="122">
        <v>4.0083077167484875E-2</v>
      </c>
      <c r="D338" s="122">
        <v>8.707796251218472E-2</v>
      </c>
      <c r="E338" s="122">
        <v>0.13853937591522814</v>
      </c>
      <c r="F338" s="122">
        <v>0.27578552110692461</v>
      </c>
      <c r="G338" s="122">
        <v>0.15834568154894599</v>
      </c>
      <c r="H338" s="122">
        <v>4.6093771782130817E-2</v>
      </c>
      <c r="I338" s="122">
        <v>3.1951498054349062E-2</v>
      </c>
      <c r="J338" s="122">
        <v>2.8703256892801846E-2</v>
      </c>
      <c r="K338" s="122">
        <v>8.10253217774832E-2</v>
      </c>
      <c r="L338" s="122">
        <v>0.11903126911239778</v>
      </c>
      <c r="M338" s="122">
        <v>0.25497170218860771</v>
      </c>
      <c r="N338" s="122">
        <v>0.17444550968791883</v>
      </c>
      <c r="O338" s="122">
        <v>0.16844601899642431</v>
      </c>
      <c r="P338" s="122">
        <v>0.4993831016957756</v>
      </c>
      <c r="Q338" s="122">
        <v>0.2975624265499186</v>
      </c>
      <c r="R338" s="122">
        <v>0.34448611122960376</v>
      </c>
      <c r="S338" s="122">
        <v>0.28608725538600138</v>
      </c>
      <c r="T338" s="122">
        <v>0.38977769749496705</v>
      </c>
      <c r="U338" s="122">
        <v>0.59345207504813358</v>
      </c>
      <c r="V338" s="122">
        <v>0.69999458150983973</v>
      </c>
      <c r="W338" s="122">
        <v>0.98295960624335788</v>
      </c>
      <c r="X338" s="122">
        <v>1.7535736222971376</v>
      </c>
      <c r="Y338" s="122">
        <v>0.9833006644687301</v>
      </c>
      <c r="DA338" s="130" t="s">
        <v>3894</v>
      </c>
    </row>
    <row r="339" spans="1:105" ht="12" customHeight="1" x14ac:dyDescent="0.25">
      <c r="A339" s="97" t="s">
        <v>124</v>
      </c>
      <c r="B339" s="98"/>
      <c r="C339" s="98">
        <v>4.0083077167484875E-2</v>
      </c>
      <c r="D339" s="98">
        <v>8.707796251218472E-2</v>
      </c>
      <c r="E339" s="98">
        <v>0.13853937591522814</v>
      </c>
      <c r="F339" s="98">
        <v>0.27578552110692461</v>
      </c>
      <c r="G339" s="98">
        <v>0.15834568154894599</v>
      </c>
      <c r="H339" s="98">
        <v>4.6093771782130817E-2</v>
      </c>
      <c r="I339" s="98">
        <v>3.1951498054349062E-2</v>
      </c>
      <c r="J339" s="98">
        <v>2.8703256892801846E-2</v>
      </c>
      <c r="K339" s="98">
        <v>8.10253217774832E-2</v>
      </c>
      <c r="L339" s="98">
        <v>0.11903126911239778</v>
      </c>
      <c r="M339" s="98">
        <v>0.25477279797666846</v>
      </c>
      <c r="N339" s="98">
        <v>0.17444550968791883</v>
      </c>
      <c r="O339" s="98">
        <v>0.1682888995290176</v>
      </c>
      <c r="P339" s="98">
        <v>0.49892505072550924</v>
      </c>
      <c r="Q339" s="98">
        <v>0.2972696904538405</v>
      </c>
      <c r="R339" s="98">
        <v>0.34391523983207467</v>
      </c>
      <c r="S339" s="98">
        <v>0.28570784733795596</v>
      </c>
      <c r="T339" s="98">
        <v>0.38945390315181067</v>
      </c>
      <c r="U339" s="98">
        <v>0.59297539235754437</v>
      </c>
      <c r="V339" s="98">
        <v>0.69951936590384811</v>
      </c>
      <c r="W339" s="98">
        <v>0.98235595179417312</v>
      </c>
      <c r="X339" s="98">
        <v>1.7487782713094666</v>
      </c>
      <c r="Y339" s="98">
        <v>0.98192990164671168</v>
      </c>
      <c r="DA339" s="63" t="s">
        <v>3895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1.9890421193926807E-4</v>
      </c>
      <c r="N340" s="98">
        <v>0</v>
      </c>
      <c r="O340" s="98">
        <v>1.5711946740671234E-4</v>
      </c>
      <c r="P340" s="98">
        <v>4.5805097026634567E-4</v>
      </c>
      <c r="Q340" s="98">
        <v>2.9273609607812428E-4</v>
      </c>
      <c r="R340" s="98">
        <v>5.7087139752908889E-4</v>
      </c>
      <c r="S340" s="98">
        <v>3.7940804804544612E-4</v>
      </c>
      <c r="T340" s="98">
        <v>3.2379434315636316E-4</v>
      </c>
      <c r="U340" s="98">
        <v>4.766826905891884E-4</v>
      </c>
      <c r="V340" s="98">
        <v>4.7521560599156966E-4</v>
      </c>
      <c r="W340" s="98">
        <v>6.0365444918474421E-4</v>
      </c>
      <c r="X340" s="98">
        <v>4.795350987671026E-3</v>
      </c>
      <c r="Y340" s="98">
        <v>1.3707628220184158E-3</v>
      </c>
      <c r="DA340" s="63" t="s">
        <v>3896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0</v>
      </c>
      <c r="G341" s="101">
        <v>0</v>
      </c>
      <c r="H341" s="101">
        <v>0</v>
      </c>
      <c r="I341" s="101">
        <v>0</v>
      </c>
      <c r="J341" s="101">
        <v>0</v>
      </c>
      <c r="K341" s="101">
        <v>0</v>
      </c>
      <c r="L341" s="101">
        <v>0</v>
      </c>
      <c r="M341" s="101">
        <v>1.9890421193926807E-4</v>
      </c>
      <c r="N341" s="101">
        <v>0</v>
      </c>
      <c r="O341" s="101">
        <v>1.5711946740671234E-4</v>
      </c>
      <c r="P341" s="101">
        <v>4.5805097026634567E-4</v>
      </c>
      <c r="Q341" s="101">
        <v>2.9273609607812428E-4</v>
      </c>
      <c r="R341" s="101">
        <v>5.7087139752908889E-4</v>
      </c>
      <c r="S341" s="101">
        <v>3.7940804804544612E-4</v>
      </c>
      <c r="T341" s="101">
        <v>3.2379434315636316E-4</v>
      </c>
      <c r="U341" s="101">
        <v>4.766826905891884E-4</v>
      </c>
      <c r="V341" s="101">
        <v>4.7521560599156966E-4</v>
      </c>
      <c r="W341" s="101">
        <v>6.0365444918474421E-4</v>
      </c>
      <c r="X341" s="101">
        <v>4.795350987671026E-3</v>
      </c>
      <c r="Y341" s="101">
        <v>1.3707628220184158E-3</v>
      </c>
      <c r="DA341" s="131" t="s">
        <v>3897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X342" s="104">
        <v>0</v>
      </c>
      <c r="Y342" s="104">
        <v>0</v>
      </c>
      <c r="DA342" s="132" t="s">
        <v>3898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X343" s="101">
        <v>0</v>
      </c>
      <c r="Y343" s="101">
        <v>0</v>
      </c>
      <c r="DA343" s="131" t="s">
        <v>3899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X344" s="104">
        <v>0</v>
      </c>
      <c r="Y344" s="104">
        <v>0</v>
      </c>
      <c r="DA344" s="132" t="s">
        <v>3900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X345" s="98">
        <v>0</v>
      </c>
      <c r="Y345" s="98">
        <v>0</v>
      </c>
      <c r="DA345" s="63" t="s">
        <v>3901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X346" s="98">
        <v>0</v>
      </c>
      <c r="Y346" s="98">
        <v>0</v>
      </c>
      <c r="DA346" s="63" t="s">
        <v>3902</v>
      </c>
    </row>
    <row r="347" spans="1:105" ht="12" customHeight="1" x14ac:dyDescent="0.25">
      <c r="A347" s="121" t="s">
        <v>54</v>
      </c>
      <c r="B347" s="122"/>
      <c r="C347" s="122">
        <v>4.000065259039314E-3</v>
      </c>
      <c r="D347" s="122">
        <v>8.7838179972200385E-3</v>
      </c>
      <c r="E347" s="122">
        <v>8.8562577871468245E-3</v>
      </c>
      <c r="F347" s="122">
        <v>8.812356514709168E-3</v>
      </c>
      <c r="G347" s="122">
        <v>7.8526840389710421E-3</v>
      </c>
      <c r="H347" s="122">
        <v>6.0103467318619571E-3</v>
      </c>
      <c r="I347" s="122">
        <v>7.1129626579436367E-3</v>
      </c>
      <c r="J347" s="122">
        <v>5.4809431737597543E-3</v>
      </c>
      <c r="K347" s="122">
        <v>1.1324099597311102E-2</v>
      </c>
      <c r="L347" s="122">
        <v>1.1786147573586888E-2</v>
      </c>
      <c r="M347" s="122">
        <v>1.8023031975324861E-2</v>
      </c>
      <c r="N347" s="122">
        <v>1.4616800396055167E-2</v>
      </c>
      <c r="O347" s="122">
        <v>1.7278410056909478E-2</v>
      </c>
      <c r="P347" s="122">
        <v>6.1344449487420551E-2</v>
      </c>
      <c r="Q347" s="122">
        <v>4.4867566783768582E-2</v>
      </c>
      <c r="R347" s="122">
        <v>5.1992701502014758E-2</v>
      </c>
      <c r="S347" s="122">
        <v>4.4992176863361988E-2</v>
      </c>
      <c r="T347" s="122">
        <v>5.0889092259025777E-2</v>
      </c>
      <c r="U347" s="122">
        <v>7.3552541230580679E-2</v>
      </c>
      <c r="V347" s="122">
        <v>8.3918441699791263E-2</v>
      </c>
      <c r="W347" s="122">
        <v>0.14696412075237897</v>
      </c>
      <c r="X347" s="122">
        <v>0.23549011922557564</v>
      </c>
      <c r="Y347" s="122">
        <v>0.14680460343233265</v>
      </c>
      <c r="DA347" s="130" t="s">
        <v>3903</v>
      </c>
    </row>
    <row r="348" spans="1:105" ht="12" customHeight="1" x14ac:dyDescent="0.25">
      <c r="A348" s="97" t="s">
        <v>50</v>
      </c>
      <c r="B348" s="98"/>
      <c r="C348" s="98">
        <v>4.000065259039314E-3</v>
      </c>
      <c r="D348" s="98">
        <v>8.7838179972200385E-3</v>
      </c>
      <c r="E348" s="98">
        <v>8.8562577871468245E-3</v>
      </c>
      <c r="F348" s="98">
        <v>8.812356514709168E-3</v>
      </c>
      <c r="G348" s="98">
        <v>7.8526840389710421E-3</v>
      </c>
      <c r="H348" s="98">
        <v>6.0103467318619571E-3</v>
      </c>
      <c r="I348" s="98">
        <v>7.1129626579436367E-3</v>
      </c>
      <c r="J348" s="98">
        <v>5.4809431737597543E-3</v>
      </c>
      <c r="K348" s="98">
        <v>1.1324099597311102E-2</v>
      </c>
      <c r="L348" s="98">
        <v>1.1786147573586888E-2</v>
      </c>
      <c r="M348" s="98">
        <v>1.8023031975324861E-2</v>
      </c>
      <c r="N348" s="98">
        <v>1.4616800396055167E-2</v>
      </c>
      <c r="O348" s="98">
        <v>1.7278410056909478E-2</v>
      </c>
      <c r="P348" s="98">
        <v>6.1344449487420551E-2</v>
      </c>
      <c r="Q348" s="98">
        <v>4.4867566783768582E-2</v>
      </c>
      <c r="R348" s="98">
        <v>5.1992701502014758E-2</v>
      </c>
      <c r="S348" s="98">
        <v>4.4992176863361988E-2</v>
      </c>
      <c r="T348" s="98">
        <v>5.0889092259025777E-2</v>
      </c>
      <c r="U348" s="98">
        <v>7.3552541230580679E-2</v>
      </c>
      <c r="V348" s="98">
        <v>8.3918441699791263E-2</v>
      </c>
      <c r="W348" s="98">
        <v>0.14696412075237897</v>
      </c>
      <c r="X348" s="98">
        <v>0.23549011922557564</v>
      </c>
      <c r="Y348" s="98">
        <v>0.14680460343233265</v>
      </c>
      <c r="DA348" s="63" t="s">
        <v>3904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X349" s="33">
        <v>0</v>
      </c>
      <c r="Y349" s="33">
        <v>0</v>
      </c>
      <c r="DA349" s="60" t="s">
        <v>3905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8005.0309738709238</v>
      </c>
      <c r="D351" s="117">
        <f t="shared" si="174"/>
        <v>7808.2329939886104</v>
      </c>
      <c r="E351" s="117">
        <f t="shared" si="174"/>
        <v>7381.5945654510342</v>
      </c>
      <c r="F351" s="117">
        <f t="shared" si="174"/>
        <v>7428.4936246538036</v>
      </c>
      <c r="G351" s="117">
        <f t="shared" si="174"/>
        <v>7069.4429527156281</v>
      </c>
      <c r="H351" s="117">
        <f t="shared" si="174"/>
        <v>6223.3346009365905</v>
      </c>
      <c r="I351" s="117">
        <f t="shared" si="174"/>
        <v>5750.6627892243978</v>
      </c>
      <c r="J351" s="117">
        <f t="shared" si="174"/>
        <v>5805.1685716650982</v>
      </c>
      <c r="K351" s="117">
        <f t="shared" si="174"/>
        <v>5382.3197564068068</v>
      </c>
      <c r="L351" s="117">
        <f t="shared" si="174"/>
        <v>5522.0446798977318</v>
      </c>
      <c r="M351" s="117">
        <f t="shared" si="174"/>
        <v>4859.0360718819529</v>
      </c>
      <c r="N351" s="117">
        <f t="shared" si="174"/>
        <v>4783.0503789412405</v>
      </c>
      <c r="O351" s="117">
        <f t="shared" si="174"/>
        <v>4466.969842307436</v>
      </c>
      <c r="P351" s="117">
        <f t="shared" si="174"/>
        <v>4148.9300436759613</v>
      </c>
      <c r="Q351" s="117">
        <f t="shared" si="174"/>
        <v>4007.6196922720583</v>
      </c>
      <c r="R351" s="117">
        <f t="shared" ref="R351:V351" si="175">R352+R354+R356+R365</f>
        <v>4050.9211027491979</v>
      </c>
      <c r="S351" s="117">
        <f t="shared" si="175"/>
        <v>3881.5619120389283</v>
      </c>
      <c r="T351" s="117">
        <f t="shared" si="175"/>
        <v>3735.8488517910314</v>
      </c>
      <c r="U351" s="117">
        <f t="shared" si="175"/>
        <v>3564.5156615784404</v>
      </c>
      <c r="V351" s="117">
        <f t="shared" si="175"/>
        <v>3110.0057927256221</v>
      </c>
      <c r="W351" s="117">
        <f t="shared" ref="W351:Y351" si="176">W352+W354+W356+W365</f>
        <v>2929.0181202615322</v>
      </c>
      <c r="X351" s="117">
        <f t="shared" si="176"/>
        <v>2398.9798063394655</v>
      </c>
      <c r="Y351" s="117">
        <f t="shared" si="176"/>
        <v>2145.1395209858269</v>
      </c>
      <c r="DA351" s="129" t="s">
        <v>4057</v>
      </c>
    </row>
    <row r="352" spans="1:105" ht="12" customHeight="1" x14ac:dyDescent="0.25">
      <c r="A352" s="121" t="s">
        <v>57</v>
      </c>
      <c r="B352" s="122"/>
      <c r="C352" s="122">
        <f t="shared" ref="C352:Y352" si="177">C353</f>
        <v>5897.4030377456202</v>
      </c>
      <c r="D352" s="122">
        <f t="shared" si="177"/>
        <v>5687.8267402843285</v>
      </c>
      <c r="E352" s="122">
        <f t="shared" si="177"/>
        <v>5195.581892158144</v>
      </c>
      <c r="F352" s="122">
        <f t="shared" si="177"/>
        <v>5126.2516730220514</v>
      </c>
      <c r="G352" s="122">
        <f t="shared" si="177"/>
        <v>4704.6856191502884</v>
      </c>
      <c r="H352" s="122">
        <f t="shared" si="177"/>
        <v>3777.8579990692028</v>
      </c>
      <c r="I352" s="122">
        <f t="shared" si="177"/>
        <v>3342.6714619784111</v>
      </c>
      <c r="J352" s="122">
        <f t="shared" si="177"/>
        <v>3553.1001876627392</v>
      </c>
      <c r="K352" s="122">
        <f t="shared" si="177"/>
        <v>3082.085539653202</v>
      </c>
      <c r="L352" s="122">
        <f t="shared" si="177"/>
        <v>3201.8004995470001</v>
      </c>
      <c r="M352" s="122">
        <f t="shared" si="177"/>
        <v>2634.8086113708364</v>
      </c>
      <c r="N352" s="122">
        <f t="shared" si="177"/>
        <v>2480.0379553932376</v>
      </c>
      <c r="O352" s="122">
        <f t="shared" si="177"/>
        <v>2238.3542015730673</v>
      </c>
      <c r="P352" s="122">
        <f t="shared" si="177"/>
        <v>1919.4717835308218</v>
      </c>
      <c r="Q352" s="122">
        <f t="shared" si="177"/>
        <v>1839.2796408440497</v>
      </c>
      <c r="R352" s="122">
        <f t="shared" si="177"/>
        <v>1869.3550577976177</v>
      </c>
      <c r="S352" s="122">
        <f t="shared" si="177"/>
        <v>1737.4604375159702</v>
      </c>
      <c r="T352" s="122">
        <f t="shared" si="177"/>
        <v>1643.1901784223098</v>
      </c>
      <c r="U352" s="122">
        <f t="shared" si="177"/>
        <v>1502.6575158201356</v>
      </c>
      <c r="V352" s="122">
        <f t="shared" si="177"/>
        <v>1284.3156989923814</v>
      </c>
      <c r="W352" s="122">
        <f t="shared" si="177"/>
        <v>1261.1120619307392</v>
      </c>
      <c r="X352" s="122">
        <f t="shared" si="177"/>
        <v>1085.4210226767002</v>
      </c>
      <c r="Y352" s="122">
        <f t="shared" si="177"/>
        <v>847.74835192475632</v>
      </c>
      <c r="DA352" s="130" t="s">
        <v>4058</v>
      </c>
    </row>
    <row r="353" spans="1:105" ht="12" customHeight="1" x14ac:dyDescent="0.25">
      <c r="A353" s="97" t="s">
        <v>53</v>
      </c>
      <c r="B353" s="98"/>
      <c r="C353" s="98">
        <v>5897.4030377456202</v>
      </c>
      <c r="D353" s="98">
        <v>5687.8267402843285</v>
      </c>
      <c r="E353" s="98">
        <v>5195.581892158144</v>
      </c>
      <c r="F353" s="98">
        <v>5126.2516730220514</v>
      </c>
      <c r="G353" s="98">
        <v>4704.6856191502884</v>
      </c>
      <c r="H353" s="98">
        <v>3777.8579990692028</v>
      </c>
      <c r="I353" s="98">
        <v>3342.6714619784111</v>
      </c>
      <c r="J353" s="98">
        <v>3553.1001876627392</v>
      </c>
      <c r="K353" s="98">
        <v>3082.085539653202</v>
      </c>
      <c r="L353" s="98">
        <v>3201.8004995470001</v>
      </c>
      <c r="M353" s="98">
        <v>2634.8086113708364</v>
      </c>
      <c r="N353" s="98">
        <v>2480.0379553932376</v>
      </c>
      <c r="O353" s="98">
        <v>2238.3542015730673</v>
      </c>
      <c r="P353" s="98">
        <v>1919.4717835308218</v>
      </c>
      <c r="Q353" s="98">
        <v>1839.2796408440497</v>
      </c>
      <c r="R353" s="98">
        <v>1869.3550577976177</v>
      </c>
      <c r="S353" s="98">
        <v>1737.4604375159702</v>
      </c>
      <c r="T353" s="98">
        <v>1643.1901784223098</v>
      </c>
      <c r="U353" s="98">
        <v>1502.6575158201356</v>
      </c>
      <c r="V353" s="98">
        <v>1284.3156989923814</v>
      </c>
      <c r="W353" s="98">
        <v>1261.1120619307392</v>
      </c>
      <c r="X353" s="98">
        <v>1085.4210226767002</v>
      </c>
      <c r="Y353" s="98">
        <v>847.74835192475632</v>
      </c>
      <c r="DA353" s="63" t="s">
        <v>4059</v>
      </c>
    </row>
    <row r="354" spans="1:105" ht="12" customHeight="1" x14ac:dyDescent="0.25">
      <c r="A354" s="121" t="s">
        <v>92</v>
      </c>
      <c r="B354" s="122"/>
      <c r="C354" s="122">
        <f t="shared" ref="C354:Y354" si="178">C355</f>
        <v>14.577883186793482</v>
      </c>
      <c r="D354" s="122">
        <f t="shared" si="178"/>
        <v>16.237897535281913</v>
      </c>
      <c r="E354" s="122">
        <f t="shared" si="178"/>
        <v>46.389402150862281</v>
      </c>
      <c r="F354" s="122">
        <f t="shared" si="178"/>
        <v>21.035581477393791</v>
      </c>
      <c r="G354" s="122">
        <f t="shared" si="178"/>
        <v>27.043503298292784</v>
      </c>
      <c r="H354" s="122">
        <f t="shared" si="178"/>
        <v>62.452906684408845</v>
      </c>
      <c r="I354" s="122">
        <f t="shared" si="178"/>
        <v>28.876201914119235</v>
      </c>
      <c r="J354" s="122">
        <f t="shared" si="178"/>
        <v>33.682180961464717</v>
      </c>
      <c r="K354" s="122">
        <f t="shared" si="178"/>
        <v>24.597300074414051</v>
      </c>
      <c r="L354" s="122">
        <f t="shared" si="178"/>
        <v>53.556167550673841</v>
      </c>
      <c r="M354" s="122">
        <f t="shared" si="178"/>
        <v>19.778085280481108</v>
      </c>
      <c r="N354" s="122">
        <f t="shared" si="178"/>
        <v>43.146612126871155</v>
      </c>
      <c r="O354" s="122">
        <f t="shared" si="178"/>
        <v>46.682568198599299</v>
      </c>
      <c r="P354" s="122">
        <f t="shared" si="178"/>
        <v>37.990767420936358</v>
      </c>
      <c r="Q354" s="122">
        <f t="shared" si="178"/>
        <v>56.293333155341656</v>
      </c>
      <c r="R354" s="122">
        <f t="shared" si="178"/>
        <v>51.830138372584287</v>
      </c>
      <c r="S354" s="122">
        <f t="shared" si="178"/>
        <v>51.86373056719782</v>
      </c>
      <c r="T354" s="122">
        <f t="shared" si="178"/>
        <v>45.66996132360056</v>
      </c>
      <c r="U354" s="122">
        <f t="shared" si="178"/>
        <v>53.136467777351363</v>
      </c>
      <c r="V354" s="122">
        <f t="shared" si="178"/>
        <v>80.471075770372565</v>
      </c>
      <c r="W354" s="122">
        <f t="shared" si="178"/>
        <v>91.83256271193234</v>
      </c>
      <c r="X354" s="122">
        <f t="shared" si="178"/>
        <v>99.684165177944607</v>
      </c>
      <c r="Y354" s="122">
        <f t="shared" si="178"/>
        <v>90.131038796767683</v>
      </c>
      <c r="DA354" s="130" t="s">
        <v>4060</v>
      </c>
    </row>
    <row r="355" spans="1:105" ht="12" customHeight="1" x14ac:dyDescent="0.25">
      <c r="A355" s="97" t="s">
        <v>53</v>
      </c>
      <c r="B355" s="98"/>
      <c r="C355" s="98">
        <f>RES_hhdet_in_fech!C147</f>
        <v>14.577883186793482</v>
      </c>
      <c r="D355" s="98">
        <f>RES_hhdet_in_fech!D147</f>
        <v>16.237897535281913</v>
      </c>
      <c r="E355" s="98">
        <f>RES_hhdet_in_fech!E147</f>
        <v>46.389402150862281</v>
      </c>
      <c r="F355" s="98">
        <f>RES_hhdet_in_fech!F147</f>
        <v>21.035581477393791</v>
      </c>
      <c r="G355" s="98">
        <f>RES_hhdet_in_fech!G147</f>
        <v>27.043503298292784</v>
      </c>
      <c r="H355" s="98">
        <f>RES_hhdet_in_fech!H147</f>
        <v>62.452906684408845</v>
      </c>
      <c r="I355" s="98">
        <f>RES_hhdet_in_fech!I147</f>
        <v>28.876201914119235</v>
      </c>
      <c r="J355" s="98">
        <f>RES_hhdet_in_fech!J147</f>
        <v>33.682180961464717</v>
      </c>
      <c r="K355" s="98">
        <f>RES_hhdet_in_fech!K147</f>
        <v>24.597300074414051</v>
      </c>
      <c r="L355" s="98">
        <f>RES_hhdet_in_fech!L147</f>
        <v>53.556167550673841</v>
      </c>
      <c r="M355" s="98">
        <f>RES_hhdet_in_fech!M147</f>
        <v>19.778085280481108</v>
      </c>
      <c r="N355" s="98">
        <f>RES_hhdet_in_fech!N147</f>
        <v>43.146612126871155</v>
      </c>
      <c r="O355" s="98">
        <f>RES_hhdet_in_fech!O147</f>
        <v>46.682568198599299</v>
      </c>
      <c r="P355" s="98">
        <f>RES_hhdet_in_fech!P147</f>
        <v>37.990767420936358</v>
      </c>
      <c r="Q355" s="98">
        <f>RES_hhdet_in_fech!Q147</f>
        <v>56.293333155341656</v>
      </c>
      <c r="R355" s="98">
        <f>RES_hhdet_in_fech!R147</f>
        <v>51.830138372584287</v>
      </c>
      <c r="S355" s="98">
        <f>RES_hhdet_in_fech!S147</f>
        <v>51.86373056719782</v>
      </c>
      <c r="T355" s="98">
        <f>RES_hhdet_in_fech!T147</f>
        <v>45.66996132360056</v>
      </c>
      <c r="U355" s="98">
        <f>RES_hhdet_in_fech!U147</f>
        <v>53.136467777351363</v>
      </c>
      <c r="V355" s="98">
        <f>RES_hhdet_in_fech!V147</f>
        <v>80.471075770372565</v>
      </c>
      <c r="W355" s="98">
        <f>RES_hhdet_in_fech!W147</f>
        <v>91.83256271193234</v>
      </c>
      <c r="X355" s="98">
        <f>RES_hhdet_in_fech!X147</f>
        <v>99.684165177944607</v>
      </c>
      <c r="Y355" s="98">
        <f>RES_hhdet_in_fech!Y147</f>
        <v>90.131038796767683</v>
      </c>
      <c r="DA355" s="63" t="s">
        <v>4061</v>
      </c>
    </row>
    <row r="356" spans="1:105" ht="12" customHeight="1" x14ac:dyDescent="0.25">
      <c r="A356" s="121" t="s">
        <v>55</v>
      </c>
      <c r="B356" s="122"/>
      <c r="C356" s="122">
        <v>1790.7886577372174</v>
      </c>
      <c r="D356" s="122">
        <v>1807.4180546093758</v>
      </c>
      <c r="E356" s="122">
        <v>1818.1952252895296</v>
      </c>
      <c r="F356" s="122">
        <v>1956.9784169646725</v>
      </c>
      <c r="G356" s="122">
        <v>2000.8303502727802</v>
      </c>
      <c r="H356" s="122">
        <v>2055.0497478281404</v>
      </c>
      <c r="I356" s="122">
        <v>2056.1841832620976</v>
      </c>
      <c r="J356" s="122">
        <v>1937.1116838689866</v>
      </c>
      <c r="K356" s="122">
        <v>1983.931495068023</v>
      </c>
      <c r="L356" s="122">
        <v>1980.1740056232077</v>
      </c>
      <c r="M356" s="122">
        <v>1936.043488384822</v>
      </c>
      <c r="N356" s="122">
        <v>1982.7679671863154</v>
      </c>
      <c r="O356" s="122">
        <v>1904.9109733486355</v>
      </c>
      <c r="P356" s="122">
        <v>1910.0251255101591</v>
      </c>
      <c r="Q356" s="122">
        <v>1820.430955073361</v>
      </c>
      <c r="R356" s="122">
        <v>1841.2159642636402</v>
      </c>
      <c r="S356" s="122">
        <v>1808.3718876512182</v>
      </c>
      <c r="T356" s="122">
        <v>1769.6848496097916</v>
      </c>
      <c r="U356" s="122">
        <v>1736.6987042893534</v>
      </c>
      <c r="V356" s="122">
        <v>1465.3647819016414</v>
      </c>
      <c r="W356" s="122">
        <v>1305.6393082986963</v>
      </c>
      <c r="X356" s="122">
        <v>1013.8214269995079</v>
      </c>
      <c r="Y356" s="122">
        <v>1008.0010079033219</v>
      </c>
      <c r="DA356" s="130" t="s">
        <v>4062</v>
      </c>
    </row>
    <row r="357" spans="1:105" ht="12" customHeight="1" x14ac:dyDescent="0.25">
      <c r="A357" s="97" t="s">
        <v>124</v>
      </c>
      <c r="B357" s="98"/>
      <c r="C357" s="98">
        <v>1982.6186545485371</v>
      </c>
      <c r="D357" s="98">
        <v>1986.1822191973681</v>
      </c>
      <c r="E357" s="98">
        <v>1954.7299756416485</v>
      </c>
      <c r="F357" s="98">
        <v>2096.8194574603444</v>
      </c>
      <c r="G357" s="98">
        <v>2164.8035525476603</v>
      </c>
      <c r="H357" s="98">
        <v>2305.8322819183722</v>
      </c>
      <c r="I357" s="98">
        <v>2305.8419179049838</v>
      </c>
      <c r="J357" s="98">
        <v>2141.6441254578899</v>
      </c>
      <c r="K357" s="98">
        <v>2301.2150531239363</v>
      </c>
      <c r="L357" s="98">
        <v>2248.9162525666388</v>
      </c>
      <c r="M357" s="98">
        <v>2190.5402405713176</v>
      </c>
      <c r="N357" s="98">
        <v>2151.0956342660879</v>
      </c>
      <c r="O357" s="98">
        <v>2063.6173088583896</v>
      </c>
      <c r="P357" s="98">
        <v>2144.8824390259288</v>
      </c>
      <c r="Q357" s="98">
        <v>1896.5735091516958</v>
      </c>
      <c r="R357" s="98">
        <v>2026.744294971013</v>
      </c>
      <c r="S357" s="98">
        <v>1908.55594312109</v>
      </c>
      <c r="T357" s="98">
        <v>1785.8828540080533</v>
      </c>
      <c r="U357" s="98">
        <v>1746.077911750044</v>
      </c>
      <c r="V357" s="98">
        <v>1484.054264398</v>
      </c>
      <c r="W357" s="98">
        <v>1326.5371611725429</v>
      </c>
      <c r="X357" s="98">
        <v>1232.7370410570163</v>
      </c>
      <c r="Y357" s="98">
        <v>1115.2310615326116</v>
      </c>
      <c r="DA357" s="63" t="s">
        <v>4063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1711.3632721434885</v>
      </c>
      <c r="N358" s="98">
        <v>0</v>
      </c>
      <c r="O358" s="98">
        <v>1614.210902102504</v>
      </c>
      <c r="P358" s="98">
        <v>1703.2235499268925</v>
      </c>
      <c r="Q358" s="98">
        <v>1551.5098607610128</v>
      </c>
      <c r="R358" s="98">
        <v>1718.4130869023866</v>
      </c>
      <c r="S358" s="98">
        <v>1646.4017960878364</v>
      </c>
      <c r="T358" s="98">
        <v>1538.1014250119561</v>
      </c>
      <c r="U358" s="98">
        <v>1515.3114809122208</v>
      </c>
      <c r="V358" s="98">
        <v>1258.0233682923995</v>
      </c>
      <c r="W358" s="98">
        <v>1122.4036993939317</v>
      </c>
      <c r="X358" s="98">
        <v>1076.4465295068237</v>
      </c>
      <c r="Y358" s="98">
        <v>982.40726841182811</v>
      </c>
      <c r="DA358" s="63" t="s">
        <v>4064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0</v>
      </c>
      <c r="G359" s="101">
        <v>0</v>
      </c>
      <c r="H359" s="101">
        <v>0</v>
      </c>
      <c r="I359" s="101">
        <v>0</v>
      </c>
      <c r="J359" s="101">
        <v>0</v>
      </c>
      <c r="K359" s="101">
        <v>0</v>
      </c>
      <c r="L359" s="101">
        <v>0</v>
      </c>
      <c r="M359" s="101">
        <v>875.612836499683</v>
      </c>
      <c r="N359" s="101">
        <v>0</v>
      </c>
      <c r="O359" s="101">
        <v>691.66872427677549</v>
      </c>
      <c r="P359" s="101">
        <v>672.14147189403286</v>
      </c>
      <c r="Q359" s="101">
        <v>644.33900351761804</v>
      </c>
      <c r="R359" s="101">
        <v>837.69354570800135</v>
      </c>
      <c r="S359" s="101">
        <v>835.11192121290287</v>
      </c>
      <c r="T359" s="101">
        <v>712.70105466711379</v>
      </c>
      <c r="U359" s="101">
        <v>699.48155571577774</v>
      </c>
      <c r="V359" s="101">
        <v>418.39725831270437</v>
      </c>
      <c r="W359" s="101">
        <v>332.17470570563927</v>
      </c>
      <c r="X359" s="101">
        <v>430.81663088060066</v>
      </c>
      <c r="Y359" s="101">
        <v>431.02496101502265</v>
      </c>
      <c r="DA359" s="131" t="s">
        <v>4065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0</v>
      </c>
      <c r="G360" s="104">
        <v>0</v>
      </c>
      <c r="H360" s="104">
        <v>0</v>
      </c>
      <c r="I360" s="104">
        <v>0</v>
      </c>
      <c r="J360" s="104">
        <v>0</v>
      </c>
      <c r="K360" s="104">
        <v>0</v>
      </c>
      <c r="L360" s="104">
        <v>0</v>
      </c>
      <c r="M360" s="104">
        <v>835.7504356438053</v>
      </c>
      <c r="N360" s="104">
        <v>0</v>
      </c>
      <c r="O360" s="104">
        <v>922.54217782572857</v>
      </c>
      <c r="P360" s="104">
        <v>1031.0820780328595</v>
      </c>
      <c r="Q360" s="104">
        <v>907.17085724339461</v>
      </c>
      <c r="R360" s="104">
        <v>880.71954119438522</v>
      </c>
      <c r="S360" s="104">
        <v>811.28987487493328</v>
      </c>
      <c r="T360" s="104">
        <v>825.40037034484237</v>
      </c>
      <c r="U360" s="104">
        <v>815.82992519644301</v>
      </c>
      <c r="V360" s="104">
        <v>839.62610997969512</v>
      </c>
      <c r="W360" s="104">
        <v>790.22899368829246</v>
      </c>
      <c r="X360" s="104">
        <v>645.62989862622305</v>
      </c>
      <c r="Y360" s="104">
        <v>551.38230739680557</v>
      </c>
      <c r="DA360" s="132" t="s">
        <v>4066</v>
      </c>
    </row>
    <row r="361" spans="1:105" ht="12" customHeight="1" x14ac:dyDescent="0.25">
      <c r="A361" s="106" t="s">
        <v>122</v>
      </c>
      <c r="B361" s="101"/>
      <c r="C361" s="101">
        <v>1784.3840993876377</v>
      </c>
      <c r="D361" s="101">
        <v>1793.299620247104</v>
      </c>
      <c r="E361" s="101">
        <v>1807.8299640852283</v>
      </c>
      <c r="F361" s="101">
        <v>1888.3201780447278</v>
      </c>
      <c r="G361" s="101">
        <v>1959.5578499313231</v>
      </c>
      <c r="H361" s="101">
        <v>2041.7974821721109</v>
      </c>
      <c r="I361" s="101">
        <v>2076.5917035568577</v>
      </c>
      <c r="J361" s="101">
        <v>1963.8514487022321</v>
      </c>
      <c r="K361" s="101">
        <v>2049.6310763751376</v>
      </c>
      <c r="L361" s="101">
        <v>1989.9012200212928</v>
      </c>
      <c r="M361" s="101">
        <v>1926.9679944477543</v>
      </c>
      <c r="N361" s="101">
        <v>1974.3975620843496</v>
      </c>
      <c r="O361" s="101">
        <v>1936.4721669388357</v>
      </c>
      <c r="P361" s="101">
        <v>1948.8842312231784</v>
      </c>
      <c r="Q361" s="101">
        <v>1891.8826491678117</v>
      </c>
      <c r="R361" s="101">
        <v>1878.0159518238422</v>
      </c>
      <c r="S361" s="101">
        <v>1857.7538451823114</v>
      </c>
      <c r="T361" s="101">
        <v>1804.2864645016946</v>
      </c>
      <c r="U361" s="101">
        <v>1764.2990225515491</v>
      </c>
      <c r="V361" s="101">
        <v>1493.250733362077</v>
      </c>
      <c r="W361" s="101">
        <v>1346.1711066365026</v>
      </c>
      <c r="X361" s="101">
        <v>1090.6531785224086</v>
      </c>
      <c r="Y361" s="101">
        <v>1023.29774084672</v>
      </c>
      <c r="DA361" s="131" t="s">
        <v>4067</v>
      </c>
    </row>
    <row r="362" spans="1:105" ht="12" customHeight="1" x14ac:dyDescent="0.25">
      <c r="A362" s="107" t="s">
        <v>121</v>
      </c>
      <c r="B362" s="104"/>
      <c r="C362" s="104">
        <v>1437.3896826876676</v>
      </c>
      <c r="D362" s="104">
        <v>1451.4667959132053</v>
      </c>
      <c r="E362" s="104">
        <v>1469.1702322989829</v>
      </c>
      <c r="F362" s="104">
        <v>1518.8264437418773</v>
      </c>
      <c r="G362" s="104">
        <v>1582.7937772453147</v>
      </c>
      <c r="H362" s="104">
        <v>1654.7855469575893</v>
      </c>
      <c r="I362" s="104">
        <v>1702.0092382231931</v>
      </c>
      <c r="J362" s="104">
        <v>1588.2055368425886</v>
      </c>
      <c r="K362" s="104">
        <v>1668.9874382886846</v>
      </c>
      <c r="L362" s="104">
        <v>1623.8633042211975</v>
      </c>
      <c r="M362" s="104">
        <v>1567.2868459512681</v>
      </c>
      <c r="N362" s="104">
        <v>1614.1656552784805</v>
      </c>
      <c r="O362" s="104">
        <v>1556.8094603411062</v>
      </c>
      <c r="P362" s="104">
        <v>1572.7843038847711</v>
      </c>
      <c r="Q362" s="104">
        <v>1558.6554200295634</v>
      </c>
      <c r="R362" s="104">
        <v>1593.7095448432649</v>
      </c>
      <c r="S362" s="104">
        <v>1597.4952980186804</v>
      </c>
      <c r="T362" s="104">
        <v>1542.1802165284043</v>
      </c>
      <c r="U362" s="104">
        <v>1515.7818239951152</v>
      </c>
      <c r="V362" s="104">
        <v>1248.5659635894447</v>
      </c>
      <c r="W362" s="104">
        <v>1123.4702802850165</v>
      </c>
      <c r="X362" s="104">
        <v>949.38784682817311</v>
      </c>
      <c r="Y362" s="104">
        <v>905.32692579711829</v>
      </c>
      <c r="DA362" s="132" t="s">
        <v>4068</v>
      </c>
    </row>
    <row r="363" spans="1:105" ht="12" customHeight="1" x14ac:dyDescent="0.25">
      <c r="A363" s="108" t="s">
        <v>53</v>
      </c>
      <c r="B363" s="98"/>
      <c r="C363" s="98">
        <v>728.5904092506446</v>
      </c>
      <c r="D363" s="98">
        <v>749.81502021812253</v>
      </c>
      <c r="E363" s="98">
        <v>769.73696963774489</v>
      </c>
      <c r="F363" s="98">
        <v>752.37473857755504</v>
      </c>
      <c r="G363" s="98">
        <v>797.65881260928904</v>
      </c>
      <c r="H363" s="98">
        <v>843.61267867287768</v>
      </c>
      <c r="I363" s="98">
        <v>909.43933897975796</v>
      </c>
      <c r="J363" s="98">
        <v>785.16791827336044</v>
      </c>
      <c r="K363" s="98">
        <v>846.20832220551154</v>
      </c>
      <c r="L363" s="98">
        <v>826.11712093666586</v>
      </c>
      <c r="M363" s="98">
        <v>769.98257566975713</v>
      </c>
      <c r="N363" s="98">
        <v>792.83295969404833</v>
      </c>
      <c r="O363" s="98">
        <v>649.15628533157212</v>
      </c>
      <c r="P363" s="98">
        <v>610.33126933727522</v>
      </c>
      <c r="Q363" s="98">
        <v>643.84996848443279</v>
      </c>
      <c r="R363" s="98">
        <v>776.11403436161777</v>
      </c>
      <c r="S363" s="98">
        <v>813.56609967651866</v>
      </c>
      <c r="T363" s="98">
        <v>720.41755551672804</v>
      </c>
      <c r="U363" s="98">
        <v>706.08723882543268</v>
      </c>
      <c r="V363" s="98">
        <v>420.0748195402951</v>
      </c>
      <c r="W363" s="98">
        <v>334.79524329912255</v>
      </c>
      <c r="X363" s="98">
        <v>377.81736499800672</v>
      </c>
      <c r="Y363" s="98">
        <v>394.00650732002032</v>
      </c>
      <c r="DA363" s="63" t="s">
        <v>4069</v>
      </c>
    </row>
    <row r="364" spans="1:105" ht="12" customHeight="1" x14ac:dyDescent="0.25">
      <c r="A364" s="108" t="s">
        <v>52</v>
      </c>
      <c r="B364" s="98"/>
      <c r="C364" s="98">
        <v>708.7992734370232</v>
      </c>
      <c r="D364" s="98">
        <v>701.65177569508262</v>
      </c>
      <c r="E364" s="98">
        <v>699.43326266123802</v>
      </c>
      <c r="F364" s="98">
        <v>766.45170516432188</v>
      </c>
      <c r="G364" s="98">
        <v>785.13496463602564</v>
      </c>
      <c r="H364" s="98">
        <v>811.17286828471174</v>
      </c>
      <c r="I364" s="98">
        <v>792.56989924343509</v>
      </c>
      <c r="J364" s="98">
        <v>803.03761856922824</v>
      </c>
      <c r="K364" s="98">
        <v>822.77911608317311</v>
      </c>
      <c r="L364" s="98">
        <v>797.74618328453175</v>
      </c>
      <c r="M364" s="98">
        <v>797.30427028151087</v>
      </c>
      <c r="N364" s="98">
        <v>821.33269558443237</v>
      </c>
      <c r="O364" s="98">
        <v>907.65317500953404</v>
      </c>
      <c r="P364" s="98">
        <v>962.45303454749592</v>
      </c>
      <c r="Q364" s="98">
        <v>914.8054515451305</v>
      </c>
      <c r="R364" s="98">
        <v>817.59551048164747</v>
      </c>
      <c r="S364" s="98">
        <v>783.92919834216173</v>
      </c>
      <c r="T364" s="98">
        <v>821.7626610116763</v>
      </c>
      <c r="U364" s="98">
        <v>809.6945851696828</v>
      </c>
      <c r="V364" s="98">
        <v>828.49114404914974</v>
      </c>
      <c r="W364" s="98">
        <v>788.67503698589405</v>
      </c>
      <c r="X364" s="98">
        <v>571.5704818301665</v>
      </c>
      <c r="Y364" s="98">
        <v>511.32041847709792</v>
      </c>
      <c r="DA364" s="63" t="s">
        <v>4070</v>
      </c>
    </row>
    <row r="365" spans="1:105" ht="12" customHeight="1" x14ac:dyDescent="0.25">
      <c r="A365" s="121" t="s">
        <v>54</v>
      </c>
      <c r="B365" s="122"/>
      <c r="C365" s="122">
        <v>302.26139520129254</v>
      </c>
      <c r="D365" s="122">
        <v>296.75030155962435</v>
      </c>
      <c r="E365" s="122">
        <v>321.42804585249814</v>
      </c>
      <c r="F365" s="122">
        <v>324.22795318968548</v>
      </c>
      <c r="G365" s="122">
        <v>336.88347999426588</v>
      </c>
      <c r="H365" s="122">
        <v>327.97394735483806</v>
      </c>
      <c r="I365" s="122">
        <v>322.93094206977031</v>
      </c>
      <c r="J365" s="122">
        <v>281.2745191719078</v>
      </c>
      <c r="K365" s="122">
        <v>291.70542161116862</v>
      </c>
      <c r="L365" s="122">
        <v>286.5140071768497</v>
      </c>
      <c r="M365" s="122">
        <v>268.4058868458136</v>
      </c>
      <c r="N365" s="122">
        <v>277.09784423481614</v>
      </c>
      <c r="O365" s="122">
        <v>277.02209918713339</v>
      </c>
      <c r="P365" s="122">
        <v>281.44236721404405</v>
      </c>
      <c r="Q365" s="122">
        <v>291.61576319930589</v>
      </c>
      <c r="R365" s="122">
        <v>288.51994231535599</v>
      </c>
      <c r="S365" s="122">
        <v>283.86585630454169</v>
      </c>
      <c r="T365" s="122">
        <v>277.30386243532956</v>
      </c>
      <c r="U365" s="122">
        <v>272.0229736916005</v>
      </c>
      <c r="V365" s="122">
        <v>279.85423606122617</v>
      </c>
      <c r="W365" s="122">
        <v>270.43418732016465</v>
      </c>
      <c r="X365" s="122">
        <v>200.05319148531279</v>
      </c>
      <c r="Y365" s="122">
        <v>199.25912236098091</v>
      </c>
      <c r="DA365" s="130" t="s">
        <v>4071</v>
      </c>
    </row>
    <row r="366" spans="1:105" ht="12" customHeight="1" x14ac:dyDescent="0.25">
      <c r="A366" s="97" t="s">
        <v>50</v>
      </c>
      <c r="B366" s="98"/>
      <c r="C366" s="98">
        <v>366.85460863115151</v>
      </c>
      <c r="D366" s="98">
        <v>364.79225004817636</v>
      </c>
      <c r="E366" s="98">
        <v>406.11324741494712</v>
      </c>
      <c r="F366" s="98">
        <v>404.10010724402986</v>
      </c>
      <c r="G366" s="98">
        <v>397.34432153604013</v>
      </c>
      <c r="H366" s="98">
        <v>413.41639234611318</v>
      </c>
      <c r="I366" s="98">
        <v>406.65671075388457</v>
      </c>
      <c r="J366" s="98">
        <v>344.68739301183263</v>
      </c>
      <c r="K366" s="98">
        <v>369.26492005344903</v>
      </c>
      <c r="L366" s="98">
        <v>352.95771548798609</v>
      </c>
      <c r="M366" s="98">
        <v>352.62530522441074</v>
      </c>
      <c r="N366" s="98">
        <v>355.50186341399217</v>
      </c>
      <c r="O366" s="98">
        <v>352.14227483869814</v>
      </c>
      <c r="P366" s="98">
        <v>383.5930714598224</v>
      </c>
      <c r="Q366" s="98">
        <v>368.49862204896482</v>
      </c>
      <c r="R366" s="98">
        <v>393.26703056548507</v>
      </c>
      <c r="S366" s="98">
        <v>386.08931355252929</v>
      </c>
      <c r="T366" s="98">
        <v>382.94550668022515</v>
      </c>
      <c r="U366" s="98">
        <v>399.74294091172294</v>
      </c>
      <c r="V366" s="98">
        <v>369.05532264790702</v>
      </c>
      <c r="W366" s="98">
        <v>349.89887775600488</v>
      </c>
      <c r="X366" s="98">
        <v>317.70478494217366</v>
      </c>
      <c r="Y366" s="98">
        <v>287.22702242635171</v>
      </c>
      <c r="DA366" s="63" t="s">
        <v>4072</v>
      </c>
    </row>
    <row r="367" spans="1:105" ht="12" customHeight="1" x14ac:dyDescent="0.25">
      <c r="A367" s="109" t="s">
        <v>120</v>
      </c>
      <c r="B367" s="33"/>
      <c r="C367" s="33">
        <v>299.07488518625325</v>
      </c>
      <c r="D367" s="33">
        <v>292.90776211381376</v>
      </c>
      <c r="E367" s="33">
        <v>317.16715520784658</v>
      </c>
      <c r="F367" s="33">
        <v>319.52382632513519</v>
      </c>
      <c r="G367" s="33">
        <v>333.18699846641323</v>
      </c>
      <c r="H367" s="33">
        <v>322.09403716189007</v>
      </c>
      <c r="I367" s="33">
        <v>315.3730473585432</v>
      </c>
      <c r="J367" s="33">
        <v>275.64139586125458</v>
      </c>
      <c r="K367" s="33">
        <v>284.86640639907989</v>
      </c>
      <c r="L367" s="33">
        <v>281.54340915052035</v>
      </c>
      <c r="M367" s="33">
        <v>262.02347891884006</v>
      </c>
      <c r="N367" s="33">
        <v>271.09228880890373</v>
      </c>
      <c r="O367" s="33">
        <v>271.34670291545166</v>
      </c>
      <c r="P367" s="33">
        <v>272.3542722072163</v>
      </c>
      <c r="Q367" s="33">
        <v>285.3059772027637</v>
      </c>
      <c r="R367" s="33">
        <v>279.48707739291183</v>
      </c>
      <c r="S367" s="33">
        <v>275.80674556714848</v>
      </c>
      <c r="T367" s="33">
        <v>270.05965168825844</v>
      </c>
      <c r="U367" s="33">
        <v>262.6258283152448</v>
      </c>
      <c r="V367" s="33">
        <v>273.62540538991345</v>
      </c>
      <c r="W367" s="33">
        <v>264.42747407802949</v>
      </c>
      <c r="X367" s="33">
        <v>188.92283430663613</v>
      </c>
      <c r="Y367" s="33">
        <v>191.02961942359437</v>
      </c>
      <c r="DA367" s="60" t="s">
        <v>4073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11133.274467982306</v>
      </c>
      <c r="D369" s="117">
        <f t="shared" si="179"/>
        <v>11337.148323534066</v>
      </c>
      <c r="E369" s="117">
        <f t="shared" si="179"/>
        <v>11096.44844262227</v>
      </c>
      <c r="F369" s="117">
        <f t="shared" si="179"/>
        <v>11460.013901860731</v>
      </c>
      <c r="G369" s="117">
        <f t="shared" si="179"/>
        <v>11191.421577095411</v>
      </c>
      <c r="H369" s="117">
        <f t="shared" si="179"/>
        <v>9862.2243056802618</v>
      </c>
      <c r="I369" s="117">
        <f t="shared" si="179"/>
        <v>9192.9517595569178</v>
      </c>
      <c r="J369" s="117">
        <f t="shared" si="179"/>
        <v>9945.1785643614876</v>
      </c>
      <c r="K369" s="117">
        <f t="shared" si="179"/>
        <v>9223.9394155952468</v>
      </c>
      <c r="L369" s="117">
        <f t="shared" si="179"/>
        <v>9942.6084425121062</v>
      </c>
      <c r="M369" s="117">
        <f t="shared" si="179"/>
        <v>8688.1778379092884</v>
      </c>
      <c r="N369" s="117">
        <f t="shared" si="179"/>
        <v>8831.6816839640796</v>
      </c>
      <c r="O369" s="117">
        <f t="shared" si="179"/>
        <v>8611.1235174868762</v>
      </c>
      <c r="P369" s="117">
        <f t="shared" si="179"/>
        <v>8070.9315337398275</v>
      </c>
      <c r="Q369" s="117">
        <f t="shared" si="179"/>
        <v>8189.215504477972</v>
      </c>
      <c r="R369" s="117">
        <f t="shared" ref="R369:V369" si="180">R370+R372+R374+R383</f>
        <v>8293.5751871627563</v>
      </c>
      <c r="S369" s="117">
        <f t="shared" si="180"/>
        <v>7835.7718252097538</v>
      </c>
      <c r="T369" s="117">
        <f t="shared" si="180"/>
        <v>7453.5295734028614</v>
      </c>
      <c r="U369" s="117">
        <f t="shared" si="180"/>
        <v>6989.3438632937823</v>
      </c>
      <c r="V369" s="117">
        <f t="shared" si="180"/>
        <v>6196.4142864624546</v>
      </c>
      <c r="W369" s="117">
        <f t="shared" ref="W369:Y369" si="181">W370+W372+W374+W383</f>
        <v>6129.8286888453576</v>
      </c>
      <c r="X369" s="117">
        <f t="shared" si="181"/>
        <v>5411.0722258924643</v>
      </c>
      <c r="Y369" s="117">
        <f t="shared" si="181"/>
        <v>4538.3921687589454</v>
      </c>
      <c r="DA369" s="129" t="s">
        <v>4225</v>
      </c>
    </row>
    <row r="370" spans="1:105" ht="12" customHeight="1" x14ac:dyDescent="0.25">
      <c r="A370" s="121" t="s">
        <v>57</v>
      </c>
      <c r="B370" s="122"/>
      <c r="C370" s="122">
        <f t="shared" ref="C370:Y370" si="182">C371</f>
        <v>9669.8707135104014</v>
      </c>
      <c r="D370" s="122">
        <f t="shared" si="182"/>
        <v>9864.2357330849009</v>
      </c>
      <c r="E370" s="122">
        <f t="shared" si="182"/>
        <v>9510.2665406151027</v>
      </c>
      <c r="F370" s="122">
        <f t="shared" si="182"/>
        <v>9879.8199343932665</v>
      </c>
      <c r="G370" s="122">
        <f t="shared" si="182"/>
        <v>9530.0726244960715</v>
      </c>
      <c r="H370" s="122">
        <f t="shared" si="182"/>
        <v>8029.5371364518123</v>
      </c>
      <c r="I370" s="122">
        <f t="shared" si="182"/>
        <v>7443.4744861798717</v>
      </c>
      <c r="J370" s="122">
        <f t="shared" si="182"/>
        <v>8281.0769489630802</v>
      </c>
      <c r="K370" s="122">
        <f t="shared" si="182"/>
        <v>7513.28055992995</v>
      </c>
      <c r="L370" s="122">
        <f t="shared" si="182"/>
        <v>8158.8144295233724</v>
      </c>
      <c r="M370" s="122">
        <f t="shared" si="182"/>
        <v>7069.9218526269169</v>
      </c>
      <c r="N370" s="122">
        <f t="shared" si="182"/>
        <v>7068.8104342505567</v>
      </c>
      <c r="O370" s="122">
        <f t="shared" si="182"/>
        <v>6830.84364738979</v>
      </c>
      <c r="P370" s="122">
        <f t="shared" si="182"/>
        <v>6271.4782867682279</v>
      </c>
      <c r="Q370" s="122">
        <f t="shared" si="182"/>
        <v>6317.8042384503888</v>
      </c>
      <c r="R370" s="122">
        <f t="shared" si="182"/>
        <v>6422.6413100359214</v>
      </c>
      <c r="S370" s="122">
        <f t="shared" si="182"/>
        <v>5969.6420441557002</v>
      </c>
      <c r="T370" s="122">
        <f t="shared" si="182"/>
        <v>5645.910228871051</v>
      </c>
      <c r="U370" s="122">
        <f t="shared" si="182"/>
        <v>5163.2165084781982</v>
      </c>
      <c r="V370" s="122">
        <f t="shared" si="182"/>
        <v>4425.9589806846934</v>
      </c>
      <c r="W370" s="122">
        <f t="shared" si="182"/>
        <v>4413.8691670812495</v>
      </c>
      <c r="X370" s="122">
        <f t="shared" si="182"/>
        <v>3877.1923208763142</v>
      </c>
      <c r="Y370" s="122">
        <f t="shared" si="182"/>
        <v>3098.3332670651907</v>
      </c>
      <c r="DA370" s="130" t="s">
        <v>4226</v>
      </c>
    </row>
    <row r="371" spans="1:105" ht="12" customHeight="1" x14ac:dyDescent="0.25">
      <c r="A371" s="97" t="s">
        <v>53</v>
      </c>
      <c r="B371" s="98"/>
      <c r="C371" s="98">
        <v>9669.8707135104014</v>
      </c>
      <c r="D371" s="98">
        <v>9864.2357330849009</v>
      </c>
      <c r="E371" s="98">
        <v>9510.2665406151027</v>
      </c>
      <c r="F371" s="98">
        <v>9879.8199343932665</v>
      </c>
      <c r="G371" s="98">
        <v>9530.0726244960715</v>
      </c>
      <c r="H371" s="98">
        <v>8029.5371364518123</v>
      </c>
      <c r="I371" s="98">
        <v>7443.4744861798717</v>
      </c>
      <c r="J371" s="98">
        <v>8281.0769489630802</v>
      </c>
      <c r="K371" s="98">
        <v>7513.28055992995</v>
      </c>
      <c r="L371" s="98">
        <v>8158.8144295233724</v>
      </c>
      <c r="M371" s="98">
        <v>7069.9218526269169</v>
      </c>
      <c r="N371" s="98">
        <v>7068.8104342505567</v>
      </c>
      <c r="O371" s="98">
        <v>6830.84364738979</v>
      </c>
      <c r="P371" s="98">
        <v>6271.4782867682279</v>
      </c>
      <c r="Q371" s="98">
        <v>6317.8042384503888</v>
      </c>
      <c r="R371" s="98">
        <v>6422.6413100359214</v>
      </c>
      <c r="S371" s="98">
        <v>5969.6420441557002</v>
      </c>
      <c r="T371" s="98">
        <v>5645.910228871051</v>
      </c>
      <c r="U371" s="98">
        <v>5163.2165084781982</v>
      </c>
      <c r="V371" s="98">
        <v>4425.9589806846934</v>
      </c>
      <c r="W371" s="98">
        <v>4413.8691670812495</v>
      </c>
      <c r="X371" s="98">
        <v>3877.1923208763142</v>
      </c>
      <c r="Y371" s="98">
        <v>3098.3332670651907</v>
      </c>
      <c r="DA371" s="63" t="s">
        <v>4227</v>
      </c>
    </row>
    <row r="372" spans="1:105" ht="12" customHeight="1" x14ac:dyDescent="0.25">
      <c r="A372" s="121" t="s">
        <v>92</v>
      </c>
      <c r="B372" s="122"/>
      <c r="C372" s="122">
        <f t="shared" ref="C372:Y372" si="183">C373</f>
        <v>37.614553034612456</v>
      </c>
      <c r="D372" s="122">
        <f t="shared" si="183"/>
        <v>43.81179906049563</v>
      </c>
      <c r="E372" s="122">
        <f t="shared" si="183"/>
        <v>130.71418131892099</v>
      </c>
      <c r="F372" s="122">
        <f t="shared" si="183"/>
        <v>61.810107509499844</v>
      </c>
      <c r="G372" s="122">
        <f t="shared" si="183"/>
        <v>82.769877839490732</v>
      </c>
      <c r="H372" s="122">
        <f t="shared" si="183"/>
        <v>198.87686309109228</v>
      </c>
      <c r="I372" s="122">
        <f t="shared" si="183"/>
        <v>95.57835336358562</v>
      </c>
      <c r="J372" s="122">
        <f t="shared" si="183"/>
        <v>115.79238292976147</v>
      </c>
      <c r="K372" s="122">
        <f t="shared" si="183"/>
        <v>87.776067693601263</v>
      </c>
      <c r="L372" s="122">
        <f t="shared" si="183"/>
        <v>198.27548131294381</v>
      </c>
      <c r="M372" s="122">
        <f t="shared" si="183"/>
        <v>76.251951021440021</v>
      </c>
      <c r="N372" s="122">
        <f t="shared" si="183"/>
        <v>174.00934877843193</v>
      </c>
      <c r="O372" s="122">
        <f t="shared" si="183"/>
        <v>197.68609190093187</v>
      </c>
      <c r="P372" s="122">
        <f t="shared" si="183"/>
        <v>168.7121882998687</v>
      </c>
      <c r="Q372" s="122">
        <f t="shared" si="183"/>
        <v>258.89967304193596</v>
      </c>
      <c r="R372" s="122">
        <f t="shared" si="183"/>
        <v>240.15007173946657</v>
      </c>
      <c r="S372" s="122">
        <f t="shared" si="183"/>
        <v>240.5033079339245</v>
      </c>
      <c r="T372" s="122">
        <f t="shared" si="183"/>
        <v>211.97478919336905</v>
      </c>
      <c r="U372" s="122">
        <f t="shared" si="183"/>
        <v>246.88012136368405</v>
      </c>
      <c r="V372" s="122">
        <f t="shared" si="183"/>
        <v>374.962425342931</v>
      </c>
      <c r="W372" s="122">
        <f t="shared" si="183"/>
        <v>431.95338585911958</v>
      </c>
      <c r="X372" s="122">
        <f t="shared" si="183"/>
        <v>473.98104677188502</v>
      </c>
      <c r="Y372" s="122">
        <f t="shared" si="183"/>
        <v>433.75122456672415</v>
      </c>
      <c r="DA372" s="130" t="s">
        <v>4228</v>
      </c>
    </row>
    <row r="373" spans="1:105" ht="12" customHeight="1" x14ac:dyDescent="0.25">
      <c r="A373" s="97" t="s">
        <v>53</v>
      </c>
      <c r="B373" s="98"/>
      <c r="C373" s="98">
        <f>RES_hhdet_in_tesh!C147</f>
        <v>37.614553034612456</v>
      </c>
      <c r="D373" s="98">
        <f>RES_hhdet_in_tesh!D147</f>
        <v>43.81179906049563</v>
      </c>
      <c r="E373" s="98">
        <f>RES_hhdet_in_tesh!E147</f>
        <v>130.71418131892099</v>
      </c>
      <c r="F373" s="98">
        <f>RES_hhdet_in_tesh!F147</f>
        <v>61.810107509499844</v>
      </c>
      <c r="G373" s="98">
        <f>RES_hhdet_in_tesh!G147</f>
        <v>82.769877839490732</v>
      </c>
      <c r="H373" s="98">
        <f>RES_hhdet_in_tesh!H147</f>
        <v>198.87686309109228</v>
      </c>
      <c r="I373" s="98">
        <f>RES_hhdet_in_tesh!I147</f>
        <v>95.57835336358562</v>
      </c>
      <c r="J373" s="98">
        <f>RES_hhdet_in_tesh!J147</f>
        <v>115.79238292976147</v>
      </c>
      <c r="K373" s="98">
        <f>RES_hhdet_in_tesh!K147</f>
        <v>87.776067693601263</v>
      </c>
      <c r="L373" s="98">
        <f>RES_hhdet_in_tesh!L147</f>
        <v>198.27548131294381</v>
      </c>
      <c r="M373" s="98">
        <f>RES_hhdet_in_tesh!M147</f>
        <v>76.251951021440021</v>
      </c>
      <c r="N373" s="98">
        <f>RES_hhdet_in_tesh!N147</f>
        <v>174.00934877843193</v>
      </c>
      <c r="O373" s="98">
        <f>RES_hhdet_in_tesh!O147</f>
        <v>197.68609190093187</v>
      </c>
      <c r="P373" s="98">
        <f>RES_hhdet_in_tesh!P147</f>
        <v>168.7121882998687</v>
      </c>
      <c r="Q373" s="98">
        <f>RES_hhdet_in_tesh!Q147</f>
        <v>258.89967304193596</v>
      </c>
      <c r="R373" s="98">
        <f>RES_hhdet_in_tesh!R147</f>
        <v>240.15007173946657</v>
      </c>
      <c r="S373" s="98">
        <f>RES_hhdet_in_tesh!S147</f>
        <v>240.5033079339245</v>
      </c>
      <c r="T373" s="98">
        <f>RES_hhdet_in_tesh!T147</f>
        <v>211.97478919336905</v>
      </c>
      <c r="U373" s="98">
        <f>RES_hhdet_in_tesh!U147</f>
        <v>246.88012136368405</v>
      </c>
      <c r="V373" s="98">
        <f>RES_hhdet_in_tesh!V147</f>
        <v>374.962425342931</v>
      </c>
      <c r="W373" s="98">
        <f>RES_hhdet_in_tesh!W147</f>
        <v>431.95338585911958</v>
      </c>
      <c r="X373" s="98">
        <f>RES_hhdet_in_tesh!X147</f>
        <v>473.98104677188502</v>
      </c>
      <c r="Y373" s="98">
        <f>RES_hhdet_in_tesh!Y147</f>
        <v>433.75122456672415</v>
      </c>
      <c r="DA373" s="63" t="s">
        <v>4229</v>
      </c>
    </row>
    <row r="374" spans="1:105" ht="12" customHeight="1" x14ac:dyDescent="0.25">
      <c r="A374" s="121" t="s">
        <v>55</v>
      </c>
      <c r="B374" s="122"/>
      <c r="C374" s="122">
        <v>1196.779722855417</v>
      </c>
      <c r="D374" s="122">
        <v>1204.3237128921414</v>
      </c>
      <c r="E374" s="122">
        <v>1211.3448966835817</v>
      </c>
      <c r="F374" s="122">
        <v>1272.19187519864</v>
      </c>
      <c r="G374" s="122">
        <v>1322.2775582816362</v>
      </c>
      <c r="H374" s="122">
        <v>1384.558313787722</v>
      </c>
      <c r="I374" s="122">
        <v>1409.2617931341974</v>
      </c>
      <c r="J374" s="122">
        <v>1334.6335010102689</v>
      </c>
      <c r="K374" s="122">
        <v>1400.9576051820873</v>
      </c>
      <c r="L374" s="122">
        <v>1366.250699353548</v>
      </c>
      <c r="M374" s="122">
        <v>1336.2509491760432</v>
      </c>
      <c r="N374" s="122">
        <v>1375.4672405355589</v>
      </c>
      <c r="O374" s="122">
        <v>1367.8840322279366</v>
      </c>
      <c r="P374" s="122">
        <v>1412.0409956752994</v>
      </c>
      <c r="Q374" s="122">
        <v>1382.7722071936169</v>
      </c>
      <c r="R374" s="122">
        <v>1401.113792209349</v>
      </c>
      <c r="S374" s="122">
        <v>1395.3402356822398</v>
      </c>
      <c r="T374" s="122">
        <v>1365.9810016470785</v>
      </c>
      <c r="U374" s="122">
        <v>1350.9742063080546</v>
      </c>
      <c r="V374" s="122">
        <v>1156.3838560968245</v>
      </c>
      <c r="W374" s="122">
        <v>1050.9471435761859</v>
      </c>
      <c r="X374" s="122">
        <v>888.657942086861</v>
      </c>
      <c r="Y374" s="122">
        <v>833.81543280063124</v>
      </c>
      <c r="DA374" s="130" t="s">
        <v>4230</v>
      </c>
    </row>
    <row r="375" spans="1:105" ht="12" customHeight="1" x14ac:dyDescent="0.25">
      <c r="A375" s="97" t="s">
        <v>124</v>
      </c>
      <c r="B375" s="98"/>
      <c r="C375" s="98">
        <v>1188.3845838395105</v>
      </c>
      <c r="D375" s="98">
        <v>1194.1244499900404</v>
      </c>
      <c r="E375" s="98">
        <v>1179.254669996961</v>
      </c>
      <c r="F375" s="98">
        <v>1269.3803703175624</v>
      </c>
      <c r="G375" s="98">
        <v>1315.5880944674532</v>
      </c>
      <c r="H375" s="98">
        <v>1407.1537436343758</v>
      </c>
      <c r="I375" s="98">
        <v>1413.6119140453197</v>
      </c>
      <c r="J375" s="98">
        <v>1319.9199817505253</v>
      </c>
      <c r="K375" s="98">
        <v>1427.1968810678588</v>
      </c>
      <c r="L375" s="98">
        <v>1405.0009789456653</v>
      </c>
      <c r="M375" s="98">
        <v>1388.8627195039478</v>
      </c>
      <c r="N375" s="98">
        <v>1396.7651273813226</v>
      </c>
      <c r="O375" s="98">
        <v>1386.1208801293835</v>
      </c>
      <c r="P375" s="98">
        <v>1498.8817215929337</v>
      </c>
      <c r="Q375" s="98">
        <v>1371.674212554211</v>
      </c>
      <c r="R375" s="98">
        <v>1497.9292879277177</v>
      </c>
      <c r="S375" s="98">
        <v>1438.7330065407677</v>
      </c>
      <c r="T375" s="98">
        <v>1369.8764264794568</v>
      </c>
      <c r="U375" s="98">
        <v>1359.0106222533213</v>
      </c>
      <c r="V375" s="98">
        <v>1168.23083397504</v>
      </c>
      <c r="W375" s="98">
        <v>1051.4648491342282</v>
      </c>
      <c r="X375" s="98">
        <v>981.36588260672875</v>
      </c>
      <c r="Y375" s="98">
        <v>889.76815800437817</v>
      </c>
      <c r="DA375" s="63" t="s">
        <v>4231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0</v>
      </c>
      <c r="G376" s="98">
        <v>0</v>
      </c>
      <c r="H376" s="98">
        <v>0</v>
      </c>
      <c r="I376" s="98">
        <v>0</v>
      </c>
      <c r="J376" s="98">
        <v>0</v>
      </c>
      <c r="K376" s="98">
        <v>0</v>
      </c>
      <c r="L376" s="98">
        <v>0</v>
      </c>
      <c r="M376" s="98">
        <v>1390.9130401967082</v>
      </c>
      <c r="N376" s="98">
        <v>0</v>
      </c>
      <c r="O376" s="98">
        <v>1387.1324178556849</v>
      </c>
      <c r="P376" s="98">
        <v>1500.786406911631</v>
      </c>
      <c r="Q376" s="98">
        <v>1373.1813709425512</v>
      </c>
      <c r="R376" s="98">
        <v>1499.8433741996623</v>
      </c>
      <c r="S376" s="98">
        <v>1440.8250423062013</v>
      </c>
      <c r="T376" s="98">
        <v>1372.0836937915005</v>
      </c>
      <c r="U376" s="98">
        <v>1360.2517163954726</v>
      </c>
      <c r="V376" s="98">
        <v>1168.9837283210934</v>
      </c>
      <c r="W376" s="98">
        <v>1053.5235602063253</v>
      </c>
      <c r="X376" s="98">
        <v>988.59740031115302</v>
      </c>
      <c r="Y376" s="98">
        <v>895.26825071800579</v>
      </c>
      <c r="DA376" s="63" t="s">
        <v>4232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555.16260455290296</v>
      </c>
      <c r="N377" s="101">
        <v>0</v>
      </c>
      <c r="O377" s="101">
        <v>464.59024002995631</v>
      </c>
      <c r="P377" s="101">
        <v>469.70432887877155</v>
      </c>
      <c r="Q377" s="101">
        <v>466.0105136991566</v>
      </c>
      <c r="R377" s="101">
        <v>619.12383300527711</v>
      </c>
      <c r="S377" s="101">
        <v>629.53516743126784</v>
      </c>
      <c r="T377" s="101">
        <v>546.68332344665839</v>
      </c>
      <c r="U377" s="101">
        <v>544.42179119902983</v>
      </c>
      <c r="V377" s="101">
        <v>329.35761834139817</v>
      </c>
      <c r="W377" s="101">
        <v>263.29456651803287</v>
      </c>
      <c r="X377" s="101">
        <v>342.96750168493014</v>
      </c>
      <c r="Y377" s="101">
        <v>343.88594332120022</v>
      </c>
      <c r="DA377" s="131" t="s">
        <v>4233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835.7504356438053</v>
      </c>
      <c r="N378" s="104">
        <v>0</v>
      </c>
      <c r="O378" s="104">
        <v>922.54217782572857</v>
      </c>
      <c r="P378" s="104">
        <v>1031.0820780328595</v>
      </c>
      <c r="Q378" s="104">
        <v>907.17085724339461</v>
      </c>
      <c r="R378" s="104">
        <v>880.71954119438522</v>
      </c>
      <c r="S378" s="104">
        <v>811.28987487493328</v>
      </c>
      <c r="T378" s="104">
        <v>825.40037034484237</v>
      </c>
      <c r="U378" s="104">
        <v>815.82992519644301</v>
      </c>
      <c r="V378" s="104">
        <v>839.62610997969512</v>
      </c>
      <c r="W378" s="104">
        <v>790.22899368829246</v>
      </c>
      <c r="X378" s="104">
        <v>645.62989862622305</v>
      </c>
      <c r="Y378" s="104">
        <v>551.38230739680557</v>
      </c>
      <c r="DA378" s="132" t="s">
        <v>4234</v>
      </c>
    </row>
    <row r="379" spans="1:105" ht="12" customHeight="1" x14ac:dyDescent="0.25">
      <c r="A379" s="106" t="s">
        <v>122</v>
      </c>
      <c r="B379" s="101"/>
      <c r="C379" s="101">
        <v>1197.5741126829632</v>
      </c>
      <c r="D379" s="101">
        <v>1205.4197517945165</v>
      </c>
      <c r="E379" s="101">
        <v>1217.2417707442578</v>
      </c>
      <c r="F379" s="101">
        <v>1273.6095710160348</v>
      </c>
      <c r="G379" s="101">
        <v>1324.0904467727787</v>
      </c>
      <c r="H379" s="101">
        <v>1382.3647057612957</v>
      </c>
      <c r="I379" s="101">
        <v>1408.8852184799414</v>
      </c>
      <c r="J379" s="101">
        <v>1335.5585739064081</v>
      </c>
      <c r="K379" s="101">
        <v>1397.7184884909791</v>
      </c>
      <c r="L379" s="101">
        <v>1361.2546963604691</v>
      </c>
      <c r="M379" s="101">
        <v>1326.0609442570465</v>
      </c>
      <c r="N379" s="101">
        <v>1371.9756011128577</v>
      </c>
      <c r="O379" s="101">
        <v>1365.476535379353</v>
      </c>
      <c r="P379" s="101">
        <v>1400.1411980883779</v>
      </c>
      <c r="Q379" s="101">
        <v>1383.4582352587572</v>
      </c>
      <c r="R379" s="101">
        <v>1389.621353269102</v>
      </c>
      <c r="S379" s="101">
        <v>1390.2532396133959</v>
      </c>
      <c r="T379" s="101">
        <v>1365.298034540556</v>
      </c>
      <c r="U379" s="101">
        <v>1349.7960103898654</v>
      </c>
      <c r="V379" s="101">
        <v>1154.6969204385239</v>
      </c>
      <c r="W379" s="101">
        <v>1051.0658032550839</v>
      </c>
      <c r="X379" s="101">
        <v>864.54825012280003</v>
      </c>
      <c r="Y379" s="101">
        <v>822.52347636808588</v>
      </c>
      <c r="DA379" s="131" t="s">
        <v>4235</v>
      </c>
    </row>
    <row r="380" spans="1:105" ht="12" customHeight="1" x14ac:dyDescent="0.25">
      <c r="A380" s="107" t="s">
        <v>121</v>
      </c>
      <c r="B380" s="104"/>
      <c r="C380" s="104">
        <v>1197.786489343674</v>
      </c>
      <c r="D380" s="104">
        <v>1205.6622741964911</v>
      </c>
      <c r="E380" s="104">
        <v>1217.7098763599563</v>
      </c>
      <c r="F380" s="104">
        <v>1273.9036082813386</v>
      </c>
      <c r="G380" s="104">
        <v>1324.1200288417563</v>
      </c>
      <c r="H380" s="104">
        <v>1382.3266690473231</v>
      </c>
      <c r="I380" s="104">
        <v>1409.5884684682385</v>
      </c>
      <c r="J380" s="104">
        <v>1337.0076120222468</v>
      </c>
      <c r="K380" s="104">
        <v>1399.83955915244</v>
      </c>
      <c r="L380" s="104">
        <v>1362.8776578040522</v>
      </c>
      <c r="M380" s="104">
        <v>1327.1749397976023</v>
      </c>
      <c r="N380" s="104">
        <v>1372.2589615741476</v>
      </c>
      <c r="O380" s="104">
        <v>1365.3967411437759</v>
      </c>
      <c r="P380" s="104">
        <v>1400.9346749599445</v>
      </c>
      <c r="Q380" s="104">
        <v>1385.6272234783378</v>
      </c>
      <c r="R380" s="104">
        <v>1391.8742505921025</v>
      </c>
      <c r="S380" s="104">
        <v>1392.7627683267351</v>
      </c>
      <c r="T380" s="104">
        <v>1366.9004159895953</v>
      </c>
      <c r="U380" s="104">
        <v>1349.8942484758602</v>
      </c>
      <c r="V380" s="104">
        <v>1153.325473368265</v>
      </c>
      <c r="W380" s="104">
        <v>1050.0770456825435</v>
      </c>
      <c r="X380" s="104">
        <v>871.06196840664177</v>
      </c>
      <c r="Y380" s="104">
        <v>828.0215985699549</v>
      </c>
      <c r="DA380" s="132" t="s">
        <v>4236</v>
      </c>
    </row>
    <row r="381" spans="1:105" ht="12" customHeight="1" x14ac:dyDescent="0.25">
      <c r="A381" s="108" t="s">
        <v>53</v>
      </c>
      <c r="B381" s="98"/>
      <c r="C381" s="98">
        <v>488.98721590665087</v>
      </c>
      <c r="D381" s="98">
        <v>504.01049850140873</v>
      </c>
      <c r="E381" s="98">
        <v>518.27661369871817</v>
      </c>
      <c r="F381" s="98">
        <v>507.45190311701691</v>
      </c>
      <c r="G381" s="98">
        <v>538.98506420573062</v>
      </c>
      <c r="H381" s="98">
        <v>571.15380076261124</v>
      </c>
      <c r="I381" s="98">
        <v>617.01856922480363</v>
      </c>
      <c r="J381" s="98">
        <v>533.9699934530189</v>
      </c>
      <c r="K381" s="98">
        <v>577.06044306926674</v>
      </c>
      <c r="L381" s="98">
        <v>565.13147451952034</v>
      </c>
      <c r="M381" s="98">
        <v>529.87066951609108</v>
      </c>
      <c r="N381" s="98">
        <v>550.92626598971538</v>
      </c>
      <c r="O381" s="98">
        <v>457.74356613424197</v>
      </c>
      <c r="P381" s="98">
        <v>438.48164041244854</v>
      </c>
      <c r="Q381" s="98">
        <v>470.82177193320751</v>
      </c>
      <c r="R381" s="98">
        <v>574.27874011045515</v>
      </c>
      <c r="S381" s="98">
        <v>608.83356998457327</v>
      </c>
      <c r="T381" s="98">
        <v>545.13775497791926</v>
      </c>
      <c r="U381" s="98">
        <v>540.19966330617751</v>
      </c>
      <c r="V381" s="98">
        <v>324.83432931911528</v>
      </c>
      <c r="W381" s="98">
        <v>261.4020086966496</v>
      </c>
      <c r="X381" s="98">
        <v>299.49148657647521</v>
      </c>
      <c r="Y381" s="98">
        <v>316.70118009285704</v>
      </c>
      <c r="DA381" s="63" t="s">
        <v>4237</v>
      </c>
    </row>
    <row r="382" spans="1:105" ht="12" customHeight="1" x14ac:dyDescent="0.25">
      <c r="A382" s="108" t="s">
        <v>52</v>
      </c>
      <c r="B382" s="98"/>
      <c r="C382" s="98">
        <v>708.7992734370232</v>
      </c>
      <c r="D382" s="98">
        <v>701.65177569508262</v>
      </c>
      <c r="E382" s="98">
        <v>699.43326266123802</v>
      </c>
      <c r="F382" s="98">
        <v>766.45170516432188</v>
      </c>
      <c r="G382" s="98">
        <v>785.13496463602564</v>
      </c>
      <c r="H382" s="98">
        <v>811.17286828471174</v>
      </c>
      <c r="I382" s="98">
        <v>792.56989924343509</v>
      </c>
      <c r="J382" s="98">
        <v>803.03761856922824</v>
      </c>
      <c r="K382" s="98">
        <v>822.77911608317311</v>
      </c>
      <c r="L382" s="98">
        <v>797.74618328453175</v>
      </c>
      <c r="M382" s="98">
        <v>797.30427028151087</v>
      </c>
      <c r="N382" s="98">
        <v>821.33269558443237</v>
      </c>
      <c r="O382" s="98">
        <v>907.65317500953404</v>
      </c>
      <c r="P382" s="98">
        <v>962.45303454749592</v>
      </c>
      <c r="Q382" s="98">
        <v>914.8054515451305</v>
      </c>
      <c r="R382" s="98">
        <v>817.59551048164747</v>
      </c>
      <c r="S382" s="98">
        <v>783.92919834216173</v>
      </c>
      <c r="T382" s="98">
        <v>821.7626610116763</v>
      </c>
      <c r="U382" s="98">
        <v>809.6945851696828</v>
      </c>
      <c r="V382" s="98">
        <v>828.49114404914974</v>
      </c>
      <c r="W382" s="98">
        <v>788.67503698589405</v>
      </c>
      <c r="X382" s="98">
        <v>571.5704818301665</v>
      </c>
      <c r="Y382" s="98">
        <v>511.32041847709792</v>
      </c>
      <c r="DA382" s="63" t="s">
        <v>4238</v>
      </c>
    </row>
    <row r="383" spans="1:105" ht="12" customHeight="1" x14ac:dyDescent="0.25">
      <c r="A383" s="121" t="s">
        <v>54</v>
      </c>
      <c r="B383" s="122"/>
      <c r="C383" s="122">
        <v>229.00947858187433</v>
      </c>
      <c r="D383" s="122">
        <v>224.7770784965289</v>
      </c>
      <c r="E383" s="122">
        <v>244.12282400466381</v>
      </c>
      <c r="F383" s="122">
        <v>246.19198475932586</v>
      </c>
      <c r="G383" s="122">
        <v>256.30151647821253</v>
      </c>
      <c r="H383" s="122">
        <v>249.25199234963446</v>
      </c>
      <c r="I383" s="122">
        <v>244.63712687926221</v>
      </c>
      <c r="J383" s="122">
        <v>213.67573145837829</v>
      </c>
      <c r="K383" s="122">
        <v>221.92518278960787</v>
      </c>
      <c r="L383" s="122">
        <v>219.26783232224213</v>
      </c>
      <c r="M383" s="122">
        <v>205.75308508488871</v>
      </c>
      <c r="N383" s="122">
        <v>213.39466039953129</v>
      </c>
      <c r="O383" s="122">
        <v>214.70974596821696</v>
      </c>
      <c r="P383" s="122">
        <v>218.70006299643174</v>
      </c>
      <c r="Q383" s="122">
        <v>229.73938579203056</v>
      </c>
      <c r="R383" s="122">
        <v>229.67001317801979</v>
      </c>
      <c r="S383" s="122">
        <v>230.28623743788904</v>
      </c>
      <c r="T383" s="122">
        <v>229.66355369136309</v>
      </c>
      <c r="U383" s="122">
        <v>228.27302714384496</v>
      </c>
      <c r="V383" s="122">
        <v>239.10902433800567</v>
      </c>
      <c r="W383" s="122">
        <v>233.05899232880276</v>
      </c>
      <c r="X383" s="122">
        <v>171.24091615740451</v>
      </c>
      <c r="Y383" s="122">
        <v>172.49224432639974</v>
      </c>
      <c r="DA383" s="130" t="s">
        <v>4239</v>
      </c>
    </row>
    <row r="384" spans="1:105" ht="12" customHeight="1" x14ac:dyDescent="0.25">
      <c r="A384" s="97" t="s">
        <v>50</v>
      </c>
      <c r="B384" s="98"/>
      <c r="C384" s="98">
        <v>223.99340701152911</v>
      </c>
      <c r="D384" s="98">
        <v>222.78029986133038</v>
      </c>
      <c r="E384" s="98">
        <v>248.06657556879119</v>
      </c>
      <c r="F384" s="98">
        <v>246.88798627634813</v>
      </c>
      <c r="G384" s="98">
        <v>242.81073750272105</v>
      </c>
      <c r="H384" s="98">
        <v>252.68440750285686</v>
      </c>
      <c r="I384" s="98">
        <v>248.60425495908854</v>
      </c>
      <c r="J384" s="98">
        <v>210.76372835819501</v>
      </c>
      <c r="K384" s="98">
        <v>225.83871074019382</v>
      </c>
      <c r="L384" s="98">
        <v>215.91005969344454</v>
      </c>
      <c r="M384" s="98">
        <v>215.74061215192648</v>
      </c>
      <c r="N384" s="98">
        <v>217.51962606155928</v>
      </c>
      <c r="O384" s="98">
        <v>215.47531415335993</v>
      </c>
      <c r="P384" s="98">
        <v>234.7543770358576</v>
      </c>
      <c r="Q384" s="98">
        <v>225.65113949700685</v>
      </c>
      <c r="R384" s="98">
        <v>241.19486503878611</v>
      </c>
      <c r="S384" s="98">
        <v>237.3144061598752</v>
      </c>
      <c r="T384" s="98">
        <v>235.94978653748962</v>
      </c>
      <c r="U384" s="98">
        <v>246.83986503796751</v>
      </c>
      <c r="V384" s="98">
        <v>228.24439590266135</v>
      </c>
      <c r="W384" s="98">
        <v>216.55829842327415</v>
      </c>
      <c r="X384" s="98">
        <v>196.75749146401662</v>
      </c>
      <c r="Y384" s="98">
        <v>177.89360317298099</v>
      </c>
      <c r="DA384" s="63" t="s">
        <v>4240</v>
      </c>
    </row>
    <row r="385" spans="1:105" ht="12" customHeight="1" x14ac:dyDescent="0.25">
      <c r="A385" s="109" t="s">
        <v>120</v>
      </c>
      <c r="B385" s="33"/>
      <c r="C385" s="33">
        <v>229.25693123899308</v>
      </c>
      <c r="D385" s="33">
        <v>224.88984276681717</v>
      </c>
      <c r="E385" s="33">
        <v>243.92439625300963</v>
      </c>
      <c r="F385" s="33">
        <v>246.15099325893681</v>
      </c>
      <c r="G385" s="33">
        <v>257.1263216580212</v>
      </c>
      <c r="H385" s="33">
        <v>249.01578313478905</v>
      </c>
      <c r="I385" s="33">
        <v>244.27901566924265</v>
      </c>
      <c r="J385" s="33">
        <v>213.93441193682096</v>
      </c>
      <c r="K385" s="33">
        <v>221.5800970460879</v>
      </c>
      <c r="L385" s="33">
        <v>219.51902447309871</v>
      </c>
      <c r="M385" s="33">
        <v>204.99619940281275</v>
      </c>
      <c r="N385" s="33">
        <v>213.07869815457695</v>
      </c>
      <c r="O385" s="33">
        <v>214.65190660900367</v>
      </c>
      <c r="P385" s="33">
        <v>217.27175046215197</v>
      </c>
      <c r="Q385" s="33">
        <v>230.07490868502282</v>
      </c>
      <c r="R385" s="33">
        <v>228.67616760342122</v>
      </c>
      <c r="S385" s="33">
        <v>229.73214944735903</v>
      </c>
      <c r="T385" s="33">
        <v>229.23248509272472</v>
      </c>
      <c r="U385" s="33">
        <v>226.90695041623667</v>
      </c>
      <c r="V385" s="33">
        <v>239.86769145093066</v>
      </c>
      <c r="W385" s="33">
        <v>234.30627506586677</v>
      </c>
      <c r="X385" s="33">
        <v>168.82693612709298</v>
      </c>
      <c r="Y385" s="33">
        <v>171.9869407047288</v>
      </c>
      <c r="DA385" s="60" t="s">
        <v>4241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43.176437244391956</v>
      </c>
      <c r="D387" s="117">
        <f t="shared" si="184"/>
        <v>48.341795516593422</v>
      </c>
      <c r="E387" s="117">
        <f t="shared" si="184"/>
        <v>73.550715420346791</v>
      </c>
      <c r="F387" s="117">
        <f t="shared" si="184"/>
        <v>164.88868923617255</v>
      </c>
      <c r="G387" s="117">
        <f t="shared" si="184"/>
        <v>110.06514277345498</v>
      </c>
      <c r="H387" s="117">
        <f t="shared" si="184"/>
        <v>52.418630295767386</v>
      </c>
      <c r="I387" s="117">
        <f t="shared" si="184"/>
        <v>42.004796464830854</v>
      </c>
      <c r="J387" s="117">
        <f t="shared" si="184"/>
        <v>39.841725019302558</v>
      </c>
      <c r="K387" s="117">
        <f t="shared" si="184"/>
        <v>55.431825555098619</v>
      </c>
      <c r="L387" s="117">
        <f t="shared" si="184"/>
        <v>61.94006471874274</v>
      </c>
      <c r="M387" s="117">
        <f t="shared" si="184"/>
        <v>85.471112762658905</v>
      </c>
      <c r="N387" s="117">
        <f t="shared" si="184"/>
        <v>74.316945787725615</v>
      </c>
      <c r="O387" s="117">
        <f t="shared" si="184"/>
        <v>60.398188310027244</v>
      </c>
      <c r="P387" s="117">
        <f t="shared" si="184"/>
        <v>65.072246858906368</v>
      </c>
      <c r="Q387" s="117">
        <f t="shared" si="184"/>
        <v>48.454788925100772</v>
      </c>
      <c r="R387" s="117">
        <f t="shared" ref="R387:V387" si="185">R388+R390+R392+R401</f>
        <v>54.082500713629585</v>
      </c>
      <c r="S387" s="117">
        <f t="shared" si="185"/>
        <v>47.162312286234098</v>
      </c>
      <c r="T387" s="117">
        <f t="shared" si="185"/>
        <v>48.339928669810533</v>
      </c>
      <c r="U387" s="117">
        <f t="shared" si="185"/>
        <v>56.434945111998843</v>
      </c>
      <c r="V387" s="117">
        <f t="shared" si="185"/>
        <v>51.11587266625137</v>
      </c>
      <c r="W387" s="117">
        <f t="shared" ref="W387:Y387" si="186">W388+W390+W392+W401</f>
        <v>42.946549866808695</v>
      </c>
      <c r="X387" s="117">
        <f t="shared" si="186"/>
        <v>52.684847738589646</v>
      </c>
      <c r="Y387" s="117">
        <f t="shared" si="186"/>
        <v>42.968148279573505</v>
      </c>
      <c r="DA387" s="129" t="s">
        <v>4392</v>
      </c>
    </row>
    <row r="388" spans="1:105" ht="12" customHeight="1" x14ac:dyDescent="0.25">
      <c r="A388" s="121" t="s">
        <v>57</v>
      </c>
      <c r="B388" s="122"/>
      <c r="C388" s="122">
        <f t="shared" ref="C388:Y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X388" s="122">
        <f t="shared" si="187"/>
        <v>0</v>
      </c>
      <c r="Y388" s="122">
        <f t="shared" si="187"/>
        <v>0</v>
      </c>
      <c r="DA388" s="130" t="s">
        <v>4393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X389" s="98">
        <v>0</v>
      </c>
      <c r="Y389" s="98">
        <v>0</v>
      </c>
      <c r="DA389" s="63" t="s">
        <v>4394</v>
      </c>
    </row>
    <row r="390" spans="1:105" ht="12" customHeight="1" x14ac:dyDescent="0.25">
      <c r="A390" s="121" t="s">
        <v>92</v>
      </c>
      <c r="B390" s="122"/>
      <c r="C390" s="122">
        <f t="shared" ref="C390:Y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X390" s="122">
        <f t="shared" si="188"/>
        <v>0</v>
      </c>
      <c r="Y390" s="122">
        <f t="shared" si="188"/>
        <v>0</v>
      </c>
      <c r="DA390" s="130" t="s">
        <v>4395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X391" s="98">
        <v>0</v>
      </c>
      <c r="Y391" s="98">
        <v>0</v>
      </c>
      <c r="DA391" s="63" t="s">
        <v>4396</v>
      </c>
    </row>
    <row r="392" spans="1:105" ht="12" customHeight="1" x14ac:dyDescent="0.25">
      <c r="A392" s="121" t="s">
        <v>55</v>
      </c>
      <c r="B392" s="122"/>
      <c r="C392" s="122">
        <v>39.258645609681558</v>
      </c>
      <c r="D392" s="122">
        <v>43.912235255766376</v>
      </c>
      <c r="E392" s="122">
        <v>69.131425107399266</v>
      </c>
      <c r="F392" s="122">
        <v>159.78303656252876</v>
      </c>
      <c r="G392" s="122">
        <v>104.86468976751389</v>
      </c>
      <c r="H392" s="122">
        <v>46.372003804960585</v>
      </c>
      <c r="I392" s="122">
        <v>34.356449520805441</v>
      </c>
      <c r="J392" s="122">
        <v>33.45367936223991</v>
      </c>
      <c r="K392" s="122">
        <v>48.634646925260022</v>
      </c>
      <c r="L392" s="122">
        <v>56.35950242064289</v>
      </c>
      <c r="M392" s="122">
        <v>79.828335062181495</v>
      </c>
      <c r="N392" s="122">
        <v>68.571348147766827</v>
      </c>
      <c r="O392" s="122">
        <v>54.779193169568877</v>
      </c>
      <c r="P392" s="122">
        <v>57.95324378504997</v>
      </c>
      <c r="Q392" s="122">
        <v>42.10590442194971</v>
      </c>
      <c r="R392" s="122">
        <v>46.990330272760026</v>
      </c>
      <c r="S392" s="122">
        <v>40.753170282906176</v>
      </c>
      <c r="T392" s="122">
        <v>42.757535925292565</v>
      </c>
      <c r="U392" s="122">
        <v>50.211699386423014</v>
      </c>
      <c r="V392" s="122">
        <v>45.643882466734468</v>
      </c>
      <c r="W392" s="122">
        <v>37.360684387812917</v>
      </c>
      <c r="X392" s="122">
        <v>46.447359810805153</v>
      </c>
      <c r="Y392" s="122">
        <v>37.386436427083765</v>
      </c>
      <c r="DA392" s="130" t="s">
        <v>4397</v>
      </c>
    </row>
    <row r="393" spans="1:105" ht="12" customHeight="1" x14ac:dyDescent="0.25">
      <c r="A393" s="97" t="s">
        <v>124</v>
      </c>
      <c r="B393" s="98"/>
      <c r="C393" s="98">
        <v>450.37165356724574</v>
      </c>
      <c r="D393" s="98">
        <v>451.18115291287421</v>
      </c>
      <c r="E393" s="98">
        <v>444.03646126675682</v>
      </c>
      <c r="F393" s="98">
        <v>476.31350795669192</v>
      </c>
      <c r="G393" s="98">
        <v>491.75677499672668</v>
      </c>
      <c r="H393" s="98">
        <v>523.79286116057744</v>
      </c>
      <c r="I393" s="98">
        <v>523.79505007129603</v>
      </c>
      <c r="J393" s="98">
        <v>486.49587953901431</v>
      </c>
      <c r="K393" s="98">
        <v>522.74401146763353</v>
      </c>
      <c r="L393" s="98">
        <v>510.8638159330377</v>
      </c>
      <c r="M393" s="98">
        <v>497.60312104818058</v>
      </c>
      <c r="N393" s="98">
        <v>488.64288427988464</v>
      </c>
      <c r="O393" s="98">
        <v>468.77130788027188</v>
      </c>
      <c r="P393" s="98">
        <v>487.23149484913012</v>
      </c>
      <c r="Q393" s="98">
        <v>430.82563833889924</v>
      </c>
      <c r="R393" s="98">
        <v>460.39523404561538</v>
      </c>
      <c r="S393" s="98">
        <v>433.54756803938687</v>
      </c>
      <c r="T393" s="98">
        <v>405.6811491164695</v>
      </c>
      <c r="U393" s="98">
        <v>396.63905843314006</v>
      </c>
      <c r="V393" s="98">
        <v>337.11776670064967</v>
      </c>
      <c r="W393" s="98">
        <v>301.33618153195494</v>
      </c>
      <c r="X393" s="98">
        <v>280.02854624651184</v>
      </c>
      <c r="Y393" s="98">
        <v>253.33588793774811</v>
      </c>
      <c r="DA393" s="63" t="s">
        <v>4398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198.90421193926807</v>
      </c>
      <c r="N394" s="98">
        <v>0</v>
      </c>
      <c r="O394" s="98">
        <v>157.11946740671235</v>
      </c>
      <c r="P394" s="98">
        <v>152.68365675544854</v>
      </c>
      <c r="Q394" s="98">
        <v>146.36804803906213</v>
      </c>
      <c r="R394" s="98">
        <v>190.29046584302964</v>
      </c>
      <c r="S394" s="98">
        <v>189.70402402272305</v>
      </c>
      <c r="T394" s="98">
        <v>161.89717157818157</v>
      </c>
      <c r="U394" s="98">
        <v>158.89423019639614</v>
      </c>
      <c r="V394" s="98">
        <v>95.043121198313926</v>
      </c>
      <c r="W394" s="98">
        <v>75.456806148093023</v>
      </c>
      <c r="X394" s="98">
        <v>97.864305870837256</v>
      </c>
      <c r="Y394" s="98">
        <v>97.911630144172562</v>
      </c>
      <c r="DA394" s="63" t="s">
        <v>4399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198.90421193926807</v>
      </c>
      <c r="N395" s="101">
        <v>0</v>
      </c>
      <c r="O395" s="101">
        <v>157.11946740671235</v>
      </c>
      <c r="P395" s="101">
        <v>152.68365675544854</v>
      </c>
      <c r="Q395" s="101">
        <v>146.36804803906213</v>
      </c>
      <c r="R395" s="101">
        <v>190.29046584302964</v>
      </c>
      <c r="S395" s="101">
        <v>189.70402402272305</v>
      </c>
      <c r="T395" s="101">
        <v>161.89717157818157</v>
      </c>
      <c r="U395" s="101">
        <v>158.89423019639614</v>
      </c>
      <c r="V395" s="101">
        <v>95.043121198313926</v>
      </c>
      <c r="W395" s="101">
        <v>75.456806148093023</v>
      </c>
      <c r="X395" s="101">
        <v>97.864305870837256</v>
      </c>
      <c r="Y395" s="101">
        <v>97.911630144172562</v>
      </c>
      <c r="DA395" s="131" t="s">
        <v>4400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X396" s="104">
        <v>0</v>
      </c>
      <c r="Y396" s="104">
        <v>0</v>
      </c>
      <c r="DA396" s="132" t="s">
        <v>4401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X397" s="101">
        <v>0</v>
      </c>
      <c r="Y397" s="101">
        <v>0</v>
      </c>
      <c r="DA397" s="131" t="s">
        <v>4402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X398" s="104">
        <v>0</v>
      </c>
      <c r="Y398" s="104">
        <v>0</v>
      </c>
      <c r="DA398" s="132" t="s">
        <v>4403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4404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X400" s="98">
        <v>0</v>
      </c>
      <c r="Y400" s="98">
        <v>0</v>
      </c>
      <c r="DA400" s="63" t="s">
        <v>4405</v>
      </c>
    </row>
    <row r="401" spans="1:105" ht="12" customHeight="1" x14ac:dyDescent="0.25">
      <c r="A401" s="121" t="s">
        <v>54</v>
      </c>
      <c r="B401" s="122"/>
      <c r="C401" s="122">
        <v>3.9177916347103956</v>
      </c>
      <c r="D401" s="122">
        <v>4.4295602608270492</v>
      </c>
      <c r="E401" s="122">
        <v>4.419290312947517</v>
      </c>
      <c r="F401" s="122">
        <v>5.1056526736437826</v>
      </c>
      <c r="G401" s="122">
        <v>5.2004530059410881</v>
      </c>
      <c r="H401" s="122">
        <v>6.0466264908067977</v>
      </c>
      <c r="I401" s="122">
        <v>7.6483469440254153</v>
      </c>
      <c r="J401" s="122">
        <v>6.3880456570626505</v>
      </c>
      <c r="K401" s="122">
        <v>6.797178629838597</v>
      </c>
      <c r="L401" s="122">
        <v>5.5805622980998519</v>
      </c>
      <c r="M401" s="122">
        <v>5.6427777004774144</v>
      </c>
      <c r="N401" s="122">
        <v>5.7455976399587918</v>
      </c>
      <c r="O401" s="122">
        <v>5.6189951404583667</v>
      </c>
      <c r="P401" s="122">
        <v>7.1190030738563941</v>
      </c>
      <c r="Q401" s="122">
        <v>6.3488845031510657</v>
      </c>
      <c r="R401" s="122">
        <v>7.0921704408695616</v>
      </c>
      <c r="S401" s="122">
        <v>6.4091420033279185</v>
      </c>
      <c r="T401" s="122">
        <v>5.582392744517966</v>
      </c>
      <c r="U401" s="122">
        <v>6.2232457255758256</v>
      </c>
      <c r="V401" s="122">
        <v>5.4719901995169051</v>
      </c>
      <c r="W401" s="122">
        <v>5.58586547899578</v>
      </c>
      <c r="X401" s="122">
        <v>6.2374879277844899</v>
      </c>
      <c r="Y401" s="122">
        <v>5.5817118524897404</v>
      </c>
      <c r="DA401" s="130" t="s">
        <v>4406</v>
      </c>
    </row>
    <row r="402" spans="1:105" ht="12" customHeight="1" x14ac:dyDescent="0.25">
      <c r="A402" s="97" t="s">
        <v>50</v>
      </c>
      <c r="B402" s="98"/>
      <c r="C402" s="98">
        <v>83.334692896652371</v>
      </c>
      <c r="D402" s="98">
        <v>82.866207520943746</v>
      </c>
      <c r="E402" s="98">
        <v>92.25268528277941</v>
      </c>
      <c r="F402" s="98">
        <v>91.795380361553839</v>
      </c>
      <c r="G402" s="98">
        <v>90.260736080126918</v>
      </c>
      <c r="H402" s="98">
        <v>93.911667685343076</v>
      </c>
      <c r="I402" s="98">
        <v>92.37613841485242</v>
      </c>
      <c r="J402" s="98">
        <v>78.299188196567911</v>
      </c>
      <c r="K402" s="98">
        <v>83.882219239341495</v>
      </c>
      <c r="L402" s="98">
        <v>80.177874650250942</v>
      </c>
      <c r="M402" s="98">
        <v>80.102364334777164</v>
      </c>
      <c r="N402" s="98">
        <v>80.755803293122469</v>
      </c>
      <c r="O402" s="98">
        <v>79.992639152358691</v>
      </c>
      <c r="P402" s="98">
        <v>87.137002112813278</v>
      </c>
      <c r="Q402" s="98">
        <v>83.70814698464288</v>
      </c>
      <c r="R402" s="98">
        <v>89.3345386632556</v>
      </c>
      <c r="S402" s="98">
        <v>87.704048466592567</v>
      </c>
      <c r="T402" s="98">
        <v>86.98990129747996</v>
      </c>
      <c r="U402" s="98">
        <v>90.805606457507011</v>
      </c>
      <c r="V402" s="98">
        <v>83.834607092698562</v>
      </c>
      <c r="W402" s="98">
        <v>79.483029071054077</v>
      </c>
      <c r="X402" s="98">
        <v>72.169818947464194</v>
      </c>
      <c r="Y402" s="98">
        <v>65.246490414370072</v>
      </c>
      <c r="DA402" s="63" t="s">
        <v>4407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X403" s="33">
        <v>0</v>
      </c>
      <c r="Y403" s="33">
        <v>0</v>
      </c>
      <c r="DA403" s="60" t="s">
        <v>4408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64.398171715078163</v>
      </c>
      <c r="D405" s="118">
        <f t="shared" si="189"/>
        <v>62.860946821461852</v>
      </c>
      <c r="E405" s="118">
        <f t="shared" si="189"/>
        <v>59.49147539781336</v>
      </c>
      <c r="F405" s="118">
        <f t="shared" si="189"/>
        <v>59.94854088331671</v>
      </c>
      <c r="G405" s="118">
        <f t="shared" si="189"/>
        <v>57.074355027181838</v>
      </c>
      <c r="H405" s="118">
        <f t="shared" si="189"/>
        <v>50.250813406057624</v>
      </c>
      <c r="I405" s="118">
        <f t="shared" si="189"/>
        <v>46.450160578851673</v>
      </c>
      <c r="J405" s="118">
        <f t="shared" si="189"/>
        <v>46.904338146994512</v>
      </c>
      <c r="K405" s="118">
        <f t="shared" si="189"/>
        <v>43.496494507953251</v>
      </c>
      <c r="L405" s="118">
        <f t="shared" si="189"/>
        <v>44.676166354112709</v>
      </c>
      <c r="M405" s="118">
        <f t="shared" si="189"/>
        <v>39.378352017920754</v>
      </c>
      <c r="N405" s="118">
        <f t="shared" si="189"/>
        <v>38.796724119032618</v>
      </c>
      <c r="O405" s="118">
        <f t="shared" si="189"/>
        <v>36.25424218109135</v>
      </c>
      <c r="P405" s="118">
        <f t="shared" si="189"/>
        <v>33.685531734322339</v>
      </c>
      <c r="Q405" s="118">
        <f t="shared" si="189"/>
        <v>32.547646159705558</v>
      </c>
      <c r="R405" s="118">
        <f t="shared" ref="R405:V405" si="190">R406+R408+R410+R419</f>
        <v>32.933317641929364</v>
      </c>
      <c r="S405" s="118">
        <f t="shared" si="190"/>
        <v>31.583805802798135</v>
      </c>
      <c r="T405" s="118">
        <f t="shared" si="190"/>
        <v>30.420780490040848</v>
      </c>
      <c r="U405" s="118">
        <f t="shared" si="190"/>
        <v>29.04715267256255</v>
      </c>
      <c r="V405" s="118">
        <f t="shared" si="190"/>
        <v>25.368172926899526</v>
      </c>
      <c r="W405" s="118">
        <f t="shared" ref="W405:Y405" si="191">W406+W408+W410+W419</f>
        <v>23.894672390283183</v>
      </c>
      <c r="X405" s="118">
        <f t="shared" si="191"/>
        <v>19.580840881080036</v>
      </c>
      <c r="Y405" s="118">
        <f t="shared" si="191"/>
        <v>17.526874526833936</v>
      </c>
      <c r="DA405" s="129" t="s">
        <v>4560</v>
      </c>
    </row>
    <row r="406" spans="1:105" ht="12" customHeight="1" x14ac:dyDescent="0.25">
      <c r="A406" s="121" t="s">
        <v>57</v>
      </c>
      <c r="B406" s="123"/>
      <c r="C406" s="123">
        <f t="shared" ref="C406:Y406" si="192">C407</f>
        <v>47.442911181406473</v>
      </c>
      <c r="D406" s="123">
        <f t="shared" si="192"/>
        <v>45.79040796118224</v>
      </c>
      <c r="E406" s="123">
        <f t="shared" si="192"/>
        <v>41.873450183966376</v>
      </c>
      <c r="F406" s="123">
        <f t="shared" si="192"/>
        <v>41.369263208145384</v>
      </c>
      <c r="G406" s="123">
        <f t="shared" si="192"/>
        <v>37.982751839805616</v>
      </c>
      <c r="H406" s="123">
        <f t="shared" si="192"/>
        <v>30.50461682668298</v>
      </c>
      <c r="I406" s="123">
        <f t="shared" si="192"/>
        <v>26.999953198817852</v>
      </c>
      <c r="J406" s="123">
        <f t="shared" si="192"/>
        <v>28.708177999468639</v>
      </c>
      <c r="K406" s="123">
        <f t="shared" si="192"/>
        <v>24.907460503250544</v>
      </c>
      <c r="L406" s="123">
        <f t="shared" si="192"/>
        <v>25.904203975599152</v>
      </c>
      <c r="M406" s="123">
        <f t="shared" si="192"/>
        <v>21.352881407654305</v>
      </c>
      <c r="N406" s="123">
        <f t="shared" si="192"/>
        <v>20.116315057801987</v>
      </c>
      <c r="O406" s="123">
        <f t="shared" si="192"/>
        <v>18.166640513734698</v>
      </c>
      <c r="P406" s="123">
        <f t="shared" si="192"/>
        <v>15.58436199130904</v>
      </c>
      <c r="Q406" s="123">
        <f t="shared" si="192"/>
        <v>14.937600754477616</v>
      </c>
      <c r="R406" s="123">
        <f t="shared" si="192"/>
        <v>15.197547012755962</v>
      </c>
      <c r="S406" s="123">
        <f t="shared" si="192"/>
        <v>14.137508119694974</v>
      </c>
      <c r="T406" s="123">
        <f t="shared" si="192"/>
        <v>13.380393507411691</v>
      </c>
      <c r="U406" s="123">
        <f t="shared" si="192"/>
        <v>12.2451200725747</v>
      </c>
      <c r="V406" s="123">
        <f t="shared" si="192"/>
        <v>10.47610355613411</v>
      </c>
      <c r="W406" s="123">
        <f t="shared" si="192"/>
        <v>10.28804136062459</v>
      </c>
      <c r="X406" s="123">
        <f t="shared" si="192"/>
        <v>8.8593727541382137</v>
      </c>
      <c r="Y406" s="123">
        <f t="shared" si="192"/>
        <v>6.926532679649247</v>
      </c>
      <c r="DA406" s="130" t="s">
        <v>4561</v>
      </c>
    </row>
    <row r="407" spans="1:105" ht="12" customHeight="1" x14ac:dyDescent="0.25">
      <c r="A407" s="97" t="s">
        <v>53</v>
      </c>
      <c r="B407" s="99"/>
      <c r="C407" s="99">
        <v>47.442911181406473</v>
      </c>
      <c r="D407" s="99">
        <v>45.79040796118224</v>
      </c>
      <c r="E407" s="99">
        <v>41.873450183966376</v>
      </c>
      <c r="F407" s="99">
        <v>41.369263208145384</v>
      </c>
      <c r="G407" s="99">
        <v>37.982751839805616</v>
      </c>
      <c r="H407" s="99">
        <v>30.50461682668298</v>
      </c>
      <c r="I407" s="99">
        <v>26.999953198817852</v>
      </c>
      <c r="J407" s="99">
        <v>28.708177999468639</v>
      </c>
      <c r="K407" s="99">
        <v>24.907460503250544</v>
      </c>
      <c r="L407" s="99">
        <v>25.904203975599152</v>
      </c>
      <c r="M407" s="99">
        <v>21.352881407654305</v>
      </c>
      <c r="N407" s="99">
        <v>20.116315057801987</v>
      </c>
      <c r="O407" s="99">
        <v>18.166640513734698</v>
      </c>
      <c r="P407" s="99">
        <v>15.58436199130904</v>
      </c>
      <c r="Q407" s="99">
        <v>14.937600754477616</v>
      </c>
      <c r="R407" s="99">
        <v>15.197547012755962</v>
      </c>
      <c r="S407" s="99">
        <v>14.137508119694974</v>
      </c>
      <c r="T407" s="99">
        <v>13.380393507411691</v>
      </c>
      <c r="U407" s="99">
        <v>12.2451200725747</v>
      </c>
      <c r="V407" s="99">
        <v>10.47610355613411</v>
      </c>
      <c r="W407" s="99">
        <v>10.28804136062459</v>
      </c>
      <c r="X407" s="99">
        <v>8.8593727541382137</v>
      </c>
      <c r="Y407" s="99">
        <v>6.926532679649247</v>
      </c>
      <c r="DA407" s="63" t="s">
        <v>4562</v>
      </c>
    </row>
    <row r="408" spans="1:105" ht="12" customHeight="1" x14ac:dyDescent="0.25">
      <c r="A408" s="121" t="s">
        <v>92</v>
      </c>
      <c r="B408" s="123"/>
      <c r="C408" s="123">
        <f t="shared" ref="C408:Y408" si="193">C409</f>
        <v>0.11727487723280043</v>
      </c>
      <c r="D408" s="123">
        <f t="shared" si="193"/>
        <v>0.13072478936572979</v>
      </c>
      <c r="E408" s="123">
        <f t="shared" si="193"/>
        <v>0.37387233236761552</v>
      </c>
      <c r="F408" s="123">
        <f t="shared" si="193"/>
        <v>0.1697588340140295</v>
      </c>
      <c r="G408" s="123">
        <f t="shared" si="193"/>
        <v>0.218332691663155</v>
      </c>
      <c r="H408" s="123">
        <f t="shared" si="193"/>
        <v>0.50428099430679063</v>
      </c>
      <c r="I408" s="123">
        <f t="shared" si="193"/>
        <v>0.23324341297346121</v>
      </c>
      <c r="J408" s="123">
        <f t="shared" si="193"/>
        <v>0.27214376048543504</v>
      </c>
      <c r="K408" s="123">
        <f t="shared" si="193"/>
        <v>0.19877977824035542</v>
      </c>
      <c r="L408" s="123">
        <f t="shared" si="193"/>
        <v>0.4332967930326399</v>
      </c>
      <c r="M408" s="123">
        <f t="shared" si="193"/>
        <v>0.16028454880632198</v>
      </c>
      <c r="N408" s="123">
        <f t="shared" si="193"/>
        <v>0.3499748224955278</v>
      </c>
      <c r="O408" s="123">
        <f t="shared" si="193"/>
        <v>0.37887901482520275</v>
      </c>
      <c r="P408" s="123">
        <f t="shared" si="193"/>
        <v>0.30845041687792818</v>
      </c>
      <c r="Q408" s="123">
        <f t="shared" si="193"/>
        <v>0.45718297377956413</v>
      </c>
      <c r="R408" s="123">
        <f t="shared" si="193"/>
        <v>0.42137044073532787</v>
      </c>
      <c r="S408" s="123">
        <f t="shared" si="193"/>
        <v>0.42200898286910893</v>
      </c>
      <c r="T408" s="123">
        <f t="shared" si="193"/>
        <v>0.37188760132729826</v>
      </c>
      <c r="U408" s="123">
        <f t="shared" si="193"/>
        <v>0.43300780205464107</v>
      </c>
      <c r="V408" s="123">
        <f t="shared" si="193"/>
        <v>0.65639883068106786</v>
      </c>
      <c r="W408" s="123">
        <f t="shared" si="193"/>
        <v>0.74916197533316353</v>
      </c>
      <c r="X408" s="123">
        <f t="shared" si="193"/>
        <v>0.81363743519416298</v>
      </c>
      <c r="Y408" s="123">
        <f t="shared" si="193"/>
        <v>0.73641615965294871</v>
      </c>
      <c r="DA408" s="130" t="s">
        <v>4563</v>
      </c>
    </row>
    <row r="409" spans="1:105" ht="12" customHeight="1" x14ac:dyDescent="0.25">
      <c r="A409" s="97" t="s">
        <v>53</v>
      </c>
      <c r="B409" s="99"/>
      <c r="C409" s="99">
        <f>RES_hhdet_in_fecs!C147</f>
        <v>0.11727487723280043</v>
      </c>
      <c r="D409" s="99">
        <f>RES_hhdet_in_fecs!D147</f>
        <v>0.13072478936572979</v>
      </c>
      <c r="E409" s="99">
        <f>RES_hhdet_in_fecs!E147</f>
        <v>0.37387233236761552</v>
      </c>
      <c r="F409" s="99">
        <f>RES_hhdet_in_fecs!F147</f>
        <v>0.1697588340140295</v>
      </c>
      <c r="G409" s="99">
        <f>RES_hhdet_in_fecs!G147</f>
        <v>0.218332691663155</v>
      </c>
      <c r="H409" s="99">
        <f>RES_hhdet_in_fecs!H147</f>
        <v>0.50428099430679063</v>
      </c>
      <c r="I409" s="99">
        <f>RES_hhdet_in_fecs!I147</f>
        <v>0.23324341297346121</v>
      </c>
      <c r="J409" s="99">
        <f>RES_hhdet_in_fecs!J147</f>
        <v>0.27214376048543504</v>
      </c>
      <c r="K409" s="99">
        <f>RES_hhdet_in_fecs!K147</f>
        <v>0.19877977824035542</v>
      </c>
      <c r="L409" s="99">
        <f>RES_hhdet_in_fecs!L147</f>
        <v>0.4332967930326399</v>
      </c>
      <c r="M409" s="99">
        <f>RES_hhdet_in_fecs!M147</f>
        <v>0.16028454880632198</v>
      </c>
      <c r="N409" s="99">
        <f>RES_hhdet_in_fecs!N147</f>
        <v>0.3499748224955278</v>
      </c>
      <c r="O409" s="99">
        <f>RES_hhdet_in_fecs!O147</f>
        <v>0.37887901482520275</v>
      </c>
      <c r="P409" s="99">
        <f>RES_hhdet_in_fecs!P147</f>
        <v>0.30845041687792818</v>
      </c>
      <c r="Q409" s="99">
        <f>RES_hhdet_in_fecs!Q147</f>
        <v>0.45718297377956413</v>
      </c>
      <c r="R409" s="99">
        <f>RES_hhdet_in_fecs!R147</f>
        <v>0.42137044073532787</v>
      </c>
      <c r="S409" s="99">
        <f>RES_hhdet_in_fecs!S147</f>
        <v>0.42200898286910893</v>
      </c>
      <c r="T409" s="99">
        <f>RES_hhdet_in_fecs!T147</f>
        <v>0.37188760132729826</v>
      </c>
      <c r="U409" s="99">
        <f>RES_hhdet_in_fecs!U147</f>
        <v>0.43300780205464107</v>
      </c>
      <c r="V409" s="99">
        <f>RES_hhdet_in_fecs!V147</f>
        <v>0.65639883068106786</v>
      </c>
      <c r="W409" s="99">
        <f>RES_hhdet_in_fecs!W147</f>
        <v>0.74916197533316353</v>
      </c>
      <c r="X409" s="99">
        <f>RES_hhdet_in_fecs!X147</f>
        <v>0.81363743519416298</v>
      </c>
      <c r="Y409" s="99">
        <f>RES_hhdet_in_fecs!Y147</f>
        <v>0.73641615965294871</v>
      </c>
      <c r="DA409" s="63" t="s">
        <v>4564</v>
      </c>
    </row>
    <row r="410" spans="1:105" ht="12" customHeight="1" x14ac:dyDescent="0.25">
      <c r="A410" s="121" t="s">
        <v>55</v>
      </c>
      <c r="B410" s="123"/>
      <c r="C410" s="123">
        <v>14.406379670834635</v>
      </c>
      <c r="D410" s="123">
        <v>14.550796614601602</v>
      </c>
      <c r="E410" s="123">
        <v>14.653624708677627</v>
      </c>
      <c r="F410" s="123">
        <v>15.792973187433079</v>
      </c>
      <c r="G410" s="123">
        <v>16.153479492576199</v>
      </c>
      <c r="H410" s="123">
        <v>16.593663693212989</v>
      </c>
      <c r="I410" s="123">
        <v>16.608535223311367</v>
      </c>
      <c r="J410" s="123">
        <v>15.651387264129657</v>
      </c>
      <c r="K410" s="123">
        <v>16.032876024629008</v>
      </c>
      <c r="L410" s="123">
        <v>16.020620696417573</v>
      </c>
      <c r="M410" s="123">
        <v>15.689984778831448</v>
      </c>
      <c r="N410" s="123">
        <v>16.082812372971585</v>
      </c>
      <c r="O410" s="123">
        <v>15.460391764258258</v>
      </c>
      <c r="P410" s="123">
        <v>15.50766373532775</v>
      </c>
      <c r="Q410" s="123">
        <v>14.78452226845689</v>
      </c>
      <c r="R410" s="123">
        <v>14.968780842789947</v>
      </c>
      <c r="S410" s="123">
        <v>14.714506122308313</v>
      </c>
      <c r="T410" s="123">
        <v>14.410431599961782</v>
      </c>
      <c r="U410" s="123">
        <v>14.152316106642049</v>
      </c>
      <c r="V410" s="123">
        <v>11.952912523577691</v>
      </c>
      <c r="W410" s="123">
        <v>10.651290722942894</v>
      </c>
      <c r="X410" s="123">
        <v>8.274965879849427</v>
      </c>
      <c r="Y410" s="123">
        <v>8.2358779070577732</v>
      </c>
      <c r="DA410" s="130" t="s">
        <v>4565</v>
      </c>
    </row>
    <row r="411" spans="1:105" ht="12" customHeight="1" x14ac:dyDescent="0.25">
      <c r="A411" s="97" t="s">
        <v>124</v>
      </c>
      <c r="B411" s="99"/>
      <c r="C411" s="99">
        <v>15.949596819535383</v>
      </c>
      <c r="D411" s="99">
        <v>15.989955083924967</v>
      </c>
      <c r="E411" s="99">
        <v>15.754017539724879</v>
      </c>
      <c r="F411" s="99">
        <v>16.921501628986533</v>
      </c>
      <c r="G411" s="99">
        <v>17.477298755872667</v>
      </c>
      <c r="H411" s="99">
        <v>18.618627339578712</v>
      </c>
      <c r="I411" s="99">
        <v>18.625110058066799</v>
      </c>
      <c r="J411" s="99">
        <v>17.303959223735067</v>
      </c>
      <c r="K411" s="99">
        <v>18.596960502147333</v>
      </c>
      <c r="L411" s="99">
        <v>18.194882953753226</v>
      </c>
      <c r="M411" s="99">
        <v>17.752464362592981</v>
      </c>
      <c r="N411" s="99">
        <v>17.448167438025255</v>
      </c>
      <c r="O411" s="99">
        <v>16.748463572746676</v>
      </c>
      <c r="P411" s="99">
        <v>17.414491135209317</v>
      </c>
      <c r="Q411" s="99">
        <v>15.402909515284913</v>
      </c>
      <c r="R411" s="99">
        <v>16.477095443786784</v>
      </c>
      <c r="S411" s="99">
        <v>15.529691819252429</v>
      </c>
      <c r="T411" s="99">
        <v>14.542330923442174</v>
      </c>
      <c r="U411" s="99">
        <v>14.228747043387513</v>
      </c>
      <c r="V411" s="99">
        <v>12.105361764987741</v>
      </c>
      <c r="W411" s="99">
        <v>10.821773569951132</v>
      </c>
      <c r="X411" s="99">
        <v>10.061788675904857</v>
      </c>
      <c r="Y411" s="99">
        <v>9.112001663615354</v>
      </c>
      <c r="DA411" s="63" t="s">
        <v>4566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0</v>
      </c>
      <c r="G412" s="99">
        <v>0</v>
      </c>
      <c r="H412" s="99">
        <v>0</v>
      </c>
      <c r="I412" s="99">
        <v>0</v>
      </c>
      <c r="J412" s="99">
        <v>0</v>
      </c>
      <c r="K412" s="99">
        <v>0</v>
      </c>
      <c r="L412" s="99">
        <v>0</v>
      </c>
      <c r="M412" s="99">
        <v>13.86914284316188</v>
      </c>
      <c r="N412" s="99">
        <v>0</v>
      </c>
      <c r="O412" s="99">
        <v>13.101049490397342</v>
      </c>
      <c r="P412" s="99">
        <v>13.828623364995089</v>
      </c>
      <c r="Q412" s="99">
        <v>12.600495515759485</v>
      </c>
      <c r="R412" s="99">
        <v>13.970413788754668</v>
      </c>
      <c r="S412" s="99">
        <v>13.396574827194147</v>
      </c>
      <c r="T412" s="99">
        <v>12.524662447003356</v>
      </c>
      <c r="U412" s="99">
        <v>12.34823693075125</v>
      </c>
      <c r="V412" s="99">
        <v>10.261638234748384</v>
      </c>
      <c r="W412" s="99">
        <v>9.1564707302886799</v>
      </c>
      <c r="X412" s="99">
        <v>8.7861215653273206</v>
      </c>
      <c r="Y412" s="99">
        <v>8.0267641145275146</v>
      </c>
      <c r="DA412" s="63" t="s">
        <v>4567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0</v>
      </c>
      <c r="G413" s="102">
        <v>0</v>
      </c>
      <c r="H413" s="102">
        <v>0</v>
      </c>
      <c r="I413" s="102">
        <v>0</v>
      </c>
      <c r="J413" s="102">
        <v>0</v>
      </c>
      <c r="K413" s="102">
        <v>0</v>
      </c>
      <c r="L413" s="102">
        <v>0</v>
      </c>
      <c r="M413" s="102">
        <v>7.0960968383468055</v>
      </c>
      <c r="N413" s="102">
        <v>0</v>
      </c>
      <c r="O413" s="102">
        <v>5.6136321319025573</v>
      </c>
      <c r="P413" s="102">
        <v>5.457176342597525</v>
      </c>
      <c r="Q413" s="102">
        <v>5.232961085062219</v>
      </c>
      <c r="R413" s="102">
        <v>6.8103097857602775</v>
      </c>
      <c r="S413" s="102">
        <v>6.7952059868948602</v>
      </c>
      <c r="T413" s="102">
        <v>5.8034795301353412</v>
      </c>
      <c r="U413" s="102">
        <v>5.7000584285609666</v>
      </c>
      <c r="V413" s="102">
        <v>3.4128470197205658</v>
      </c>
      <c r="W413" s="102">
        <v>2.7098520539252475</v>
      </c>
      <c r="X413" s="102">
        <v>3.5163913743266995</v>
      </c>
      <c r="Y413" s="102">
        <v>3.5216918693344534</v>
      </c>
      <c r="DA413" s="131" t="s">
        <v>4568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0</v>
      </c>
      <c r="G414" s="105">
        <v>0</v>
      </c>
      <c r="H414" s="105">
        <v>0</v>
      </c>
      <c r="I414" s="105">
        <v>0</v>
      </c>
      <c r="J414" s="105">
        <v>0</v>
      </c>
      <c r="K414" s="105">
        <v>0</v>
      </c>
      <c r="L414" s="105">
        <v>0</v>
      </c>
      <c r="M414" s="105">
        <v>6.7730460048150736</v>
      </c>
      <c r="N414" s="105">
        <v>0</v>
      </c>
      <c r="O414" s="105">
        <v>7.4874173584947856</v>
      </c>
      <c r="P414" s="105">
        <v>8.3714470223975628</v>
      </c>
      <c r="Q414" s="105">
        <v>7.3675344306972654</v>
      </c>
      <c r="R414" s="105">
        <v>7.1601040029943892</v>
      </c>
      <c r="S414" s="105">
        <v>6.6013688402992852</v>
      </c>
      <c r="T414" s="105">
        <v>6.7211829168680151</v>
      </c>
      <c r="U414" s="105">
        <v>6.6481785021902828</v>
      </c>
      <c r="V414" s="105">
        <v>6.8487912150278181</v>
      </c>
      <c r="W414" s="105">
        <v>6.4466186763634328</v>
      </c>
      <c r="X414" s="105">
        <v>5.2697301910006216</v>
      </c>
      <c r="Y414" s="105">
        <v>4.5050722451930625</v>
      </c>
      <c r="DA414" s="132" t="s">
        <v>4569</v>
      </c>
    </row>
    <row r="415" spans="1:105" ht="12" customHeight="1" x14ac:dyDescent="0.25">
      <c r="A415" s="106" t="s">
        <v>122</v>
      </c>
      <c r="B415" s="102"/>
      <c r="C415" s="102">
        <v>14.354856841041506</v>
      </c>
      <c r="D415" s="102">
        <v>14.437134771732373</v>
      </c>
      <c r="E415" s="102">
        <v>14.570086568447906</v>
      </c>
      <c r="F415" s="102">
        <v>15.238895678473696</v>
      </c>
      <c r="G415" s="102">
        <v>15.82027058869178</v>
      </c>
      <c r="H415" s="102">
        <v>16.486657213344717</v>
      </c>
      <c r="I415" s="102">
        <v>16.77337406527651</v>
      </c>
      <c r="J415" s="102">
        <v>15.867438005159201</v>
      </c>
      <c r="K415" s="102">
        <v>16.563818370463832</v>
      </c>
      <c r="L415" s="102">
        <v>16.099318837016288</v>
      </c>
      <c r="M415" s="102">
        <v>15.616435624286494</v>
      </c>
      <c r="N415" s="102">
        <v>16.014917562802893</v>
      </c>
      <c r="O415" s="102">
        <v>15.716544636638604</v>
      </c>
      <c r="P415" s="102">
        <v>15.823164267967131</v>
      </c>
      <c r="Q415" s="102">
        <v>15.364812973531066</v>
      </c>
      <c r="R415" s="102">
        <v>15.267958646750799</v>
      </c>
      <c r="S415" s="102">
        <v>15.116321214317189</v>
      </c>
      <c r="T415" s="102">
        <v>14.692190357606076</v>
      </c>
      <c r="U415" s="102">
        <v>14.377230438486588</v>
      </c>
      <c r="V415" s="102">
        <v>12.180376935552136</v>
      </c>
      <c r="W415" s="102">
        <v>10.981945571395805</v>
      </c>
      <c r="X415" s="102">
        <v>8.9020784121054461</v>
      </c>
      <c r="Y415" s="102">
        <v>8.3608599496459455</v>
      </c>
      <c r="DA415" s="131" t="s">
        <v>4570</v>
      </c>
    </row>
    <row r="416" spans="1:105" ht="12" customHeight="1" x14ac:dyDescent="0.25">
      <c r="A416" s="107" t="s">
        <v>121</v>
      </c>
      <c r="B416" s="105"/>
      <c r="C416" s="105">
        <v>11.563386563942442</v>
      </c>
      <c r="D416" s="105">
        <v>11.685176036788574</v>
      </c>
      <c r="E416" s="105">
        <v>11.840680757393255</v>
      </c>
      <c r="F416" s="105">
        <v>12.257051531300979</v>
      </c>
      <c r="G416" s="105">
        <v>12.778508092014743</v>
      </c>
      <c r="H416" s="105">
        <v>13.361698362593646</v>
      </c>
      <c r="I416" s="105">
        <v>13.747737490415274</v>
      </c>
      <c r="J416" s="105">
        <v>12.832311177076923</v>
      </c>
      <c r="K416" s="105">
        <v>13.487697912587535</v>
      </c>
      <c r="L416" s="105">
        <v>13.137884845413629</v>
      </c>
      <c r="M416" s="105">
        <v>12.701526026955815</v>
      </c>
      <c r="N416" s="105">
        <v>13.09297093879221</v>
      </c>
      <c r="O416" s="105">
        <v>12.635175342008969</v>
      </c>
      <c r="P416" s="105">
        <v>12.76957553442238</v>
      </c>
      <c r="Q416" s="105">
        <v>12.658527752484556</v>
      </c>
      <c r="R416" s="105">
        <v>12.956594645518438</v>
      </c>
      <c r="S416" s="105">
        <v>12.998628492055115</v>
      </c>
      <c r="T416" s="105">
        <v>12.557875787882237</v>
      </c>
      <c r="U416" s="105">
        <v>12.352069745258023</v>
      </c>
      <c r="V416" s="105">
        <v>10.184494623471068</v>
      </c>
      <c r="W416" s="105">
        <v>9.1651718034551148</v>
      </c>
      <c r="X416" s="105">
        <v>7.7490491224848208</v>
      </c>
      <c r="Y416" s="105">
        <v>7.3969787414658459</v>
      </c>
      <c r="DA416" s="132" t="s">
        <v>4571</v>
      </c>
    </row>
    <row r="417" spans="1:105" ht="12" customHeight="1" x14ac:dyDescent="0.25">
      <c r="A417" s="108" t="s">
        <v>53</v>
      </c>
      <c r="B417" s="99"/>
      <c r="C417" s="99">
        <v>5.8613002795407594</v>
      </c>
      <c r="D417" s="99">
        <v>6.0364594842587627</v>
      </c>
      <c r="E417" s="99">
        <v>6.2036444274954912</v>
      </c>
      <c r="F417" s="99">
        <v>6.0717246395016309</v>
      </c>
      <c r="G417" s="99">
        <v>6.4398089872038282</v>
      </c>
      <c r="H417" s="99">
        <v>6.8118181041712491</v>
      </c>
      <c r="I417" s="99">
        <v>7.3458668818993553</v>
      </c>
      <c r="J417" s="99">
        <v>6.3439641909144635</v>
      </c>
      <c r="K417" s="99">
        <v>6.8385189481883337</v>
      </c>
      <c r="L417" s="99">
        <v>6.6837101223220579</v>
      </c>
      <c r="M417" s="99">
        <v>6.2400534723022778</v>
      </c>
      <c r="N417" s="99">
        <v>6.4309006121183447</v>
      </c>
      <c r="O417" s="99">
        <v>5.2685981801102795</v>
      </c>
      <c r="P417" s="99">
        <v>4.9553338150513637</v>
      </c>
      <c r="Q417" s="99">
        <v>5.2289894159813164</v>
      </c>
      <c r="R417" s="99">
        <v>6.3096785574628642</v>
      </c>
      <c r="S417" s="99">
        <v>6.6198902097185925</v>
      </c>
      <c r="T417" s="99">
        <v>5.8663145076223966</v>
      </c>
      <c r="U417" s="99">
        <v>5.7538879818607125</v>
      </c>
      <c r="V417" s="99">
        <v>3.4265308088043431</v>
      </c>
      <c r="W417" s="99">
        <v>2.7312301692907863</v>
      </c>
      <c r="X417" s="99">
        <v>3.0838032427722997</v>
      </c>
      <c r="Y417" s="99">
        <v>3.2192323851179929</v>
      </c>
      <c r="DA417" s="63" t="s">
        <v>4572</v>
      </c>
    </row>
    <row r="418" spans="1:105" ht="12" customHeight="1" x14ac:dyDescent="0.25">
      <c r="A418" s="108" t="s">
        <v>52</v>
      </c>
      <c r="B418" s="99"/>
      <c r="C418" s="99">
        <v>5.7020862844016849</v>
      </c>
      <c r="D418" s="99">
        <v>5.6487165525298115</v>
      </c>
      <c r="E418" s="99">
        <v>5.6370363298977635</v>
      </c>
      <c r="F418" s="99">
        <v>6.1853268917993445</v>
      </c>
      <c r="G418" s="99">
        <v>6.3386991048109147</v>
      </c>
      <c r="H418" s="99">
        <v>6.5498802584223981</v>
      </c>
      <c r="I418" s="99">
        <v>6.4018706085159192</v>
      </c>
      <c r="J418" s="99">
        <v>6.488346986162461</v>
      </c>
      <c r="K418" s="99">
        <v>6.6491789643992005</v>
      </c>
      <c r="L418" s="99">
        <v>6.4541747230915725</v>
      </c>
      <c r="M418" s="99">
        <v>6.4614725546535361</v>
      </c>
      <c r="N418" s="99">
        <v>6.6620703266738657</v>
      </c>
      <c r="O418" s="99">
        <v>7.3665771618986886</v>
      </c>
      <c r="P418" s="99">
        <v>7.814241719371017</v>
      </c>
      <c r="Q418" s="99">
        <v>7.4295383365032395</v>
      </c>
      <c r="R418" s="99">
        <v>6.6469160880555762</v>
      </c>
      <c r="S418" s="99">
        <v>6.3787382823365224</v>
      </c>
      <c r="T418" s="99">
        <v>6.6915612802598412</v>
      </c>
      <c r="U418" s="99">
        <v>6.5981817633973128</v>
      </c>
      <c r="V418" s="99">
        <v>6.7579638146667254</v>
      </c>
      <c r="W418" s="99">
        <v>6.433941634164329</v>
      </c>
      <c r="X418" s="99">
        <v>4.6652458797125229</v>
      </c>
      <c r="Y418" s="99">
        <v>4.1777463563478525</v>
      </c>
      <c r="DA418" s="63" t="s">
        <v>4573</v>
      </c>
    </row>
    <row r="419" spans="1:105" ht="12" customHeight="1" x14ac:dyDescent="0.25">
      <c r="A419" s="121" t="s">
        <v>54</v>
      </c>
      <c r="B419" s="123"/>
      <c r="C419" s="123">
        <v>2.4316059856042478</v>
      </c>
      <c r="D419" s="123">
        <v>2.3890174563122835</v>
      </c>
      <c r="E419" s="123">
        <v>2.5905281728017395</v>
      </c>
      <c r="F419" s="123">
        <v>2.616545653724216</v>
      </c>
      <c r="G419" s="123">
        <v>2.7197910031368595</v>
      </c>
      <c r="H419" s="123">
        <v>2.6482518918548594</v>
      </c>
      <c r="I419" s="123">
        <v>2.6084287437489935</v>
      </c>
      <c r="J419" s="123">
        <v>2.2726291229107756</v>
      </c>
      <c r="K419" s="123">
        <v>2.3573782018333485</v>
      </c>
      <c r="L419" s="123">
        <v>2.3180448890633469</v>
      </c>
      <c r="M419" s="123">
        <v>2.1752012826286813</v>
      </c>
      <c r="N419" s="123">
        <v>2.2476218657635232</v>
      </c>
      <c r="O419" s="123">
        <v>2.2483308882731938</v>
      </c>
      <c r="P419" s="123">
        <v>2.2850555908076258</v>
      </c>
      <c r="Q419" s="123">
        <v>2.3683401629914855</v>
      </c>
      <c r="R419" s="123">
        <v>2.3456193456481249</v>
      </c>
      <c r="S419" s="123">
        <v>2.3097825779257417</v>
      </c>
      <c r="T419" s="123">
        <v>2.2580677813400758</v>
      </c>
      <c r="U419" s="123">
        <v>2.2167086912911591</v>
      </c>
      <c r="V419" s="123">
        <v>2.2827580165066546</v>
      </c>
      <c r="W419" s="123">
        <v>2.2061783313825396</v>
      </c>
      <c r="X419" s="123">
        <v>1.6328648118982305</v>
      </c>
      <c r="Y419" s="123">
        <v>1.6280477804739661</v>
      </c>
      <c r="DA419" s="130" t="s">
        <v>4574</v>
      </c>
    </row>
    <row r="420" spans="1:105" ht="12" customHeight="1" x14ac:dyDescent="0.25">
      <c r="A420" s="97" t="s">
        <v>50</v>
      </c>
      <c r="B420" s="99"/>
      <c r="C420" s="99">
        <v>2.9512398088414473</v>
      </c>
      <c r="D420" s="99">
        <v>2.93679584725687</v>
      </c>
      <c r="E420" s="99">
        <v>3.2730429791406679</v>
      </c>
      <c r="F420" s="99">
        <v>3.2611203595399707</v>
      </c>
      <c r="G420" s="99">
        <v>3.2079148282356735</v>
      </c>
      <c r="H420" s="99">
        <v>3.3381637535066089</v>
      </c>
      <c r="I420" s="99">
        <v>3.2847117292949819</v>
      </c>
      <c r="J420" s="99">
        <v>2.7849895894057917</v>
      </c>
      <c r="K420" s="99">
        <v>2.9841648757425965</v>
      </c>
      <c r="L420" s="99">
        <v>2.8556084796838137</v>
      </c>
      <c r="M420" s="99">
        <v>2.857727992576002</v>
      </c>
      <c r="N420" s="99">
        <v>2.8835798551065417</v>
      </c>
      <c r="O420" s="99">
        <v>2.8580115301624507</v>
      </c>
      <c r="P420" s="99">
        <v>3.1144262365719513</v>
      </c>
      <c r="Q420" s="99">
        <v>2.9927397512085534</v>
      </c>
      <c r="R420" s="99">
        <v>3.1971958246537406</v>
      </c>
      <c r="S420" s="99">
        <v>3.1415626436248969</v>
      </c>
      <c r="T420" s="99">
        <v>3.1183009967819295</v>
      </c>
      <c r="U420" s="99">
        <v>3.2574956422831938</v>
      </c>
      <c r="V420" s="99">
        <v>3.0103671402874403</v>
      </c>
      <c r="W420" s="99">
        <v>2.8544442917140276</v>
      </c>
      <c r="X420" s="99">
        <v>2.5931551506483035</v>
      </c>
      <c r="Y420" s="99">
        <v>2.3467900029501365</v>
      </c>
      <c r="DA420" s="63" t="s">
        <v>4575</v>
      </c>
    </row>
    <row r="421" spans="1:105" ht="12" customHeight="1" x14ac:dyDescent="0.25">
      <c r="A421" s="109" t="s">
        <v>120</v>
      </c>
      <c r="B421" s="110"/>
      <c r="C421" s="110">
        <v>2.4059714290622276</v>
      </c>
      <c r="D421" s="110">
        <v>2.3580827150016144</v>
      </c>
      <c r="E421" s="110">
        <v>2.5561878051872018</v>
      </c>
      <c r="F421" s="110">
        <v>2.5785829716639022</v>
      </c>
      <c r="G421" s="110">
        <v>2.6899478739846483</v>
      </c>
      <c r="H421" s="110">
        <v>2.6007740863218358</v>
      </c>
      <c r="I421" s="110">
        <v>2.5473809244206924</v>
      </c>
      <c r="J421" s="110">
        <v>2.2271148682728934</v>
      </c>
      <c r="K421" s="110">
        <v>2.3021096185689798</v>
      </c>
      <c r="L421" s="110">
        <v>2.2778302082383037</v>
      </c>
      <c r="M421" s="110">
        <v>2.1234772982103087</v>
      </c>
      <c r="N421" s="110">
        <v>2.1989090447431727</v>
      </c>
      <c r="O421" s="110">
        <v>2.2022689719919484</v>
      </c>
      <c r="P421" s="110">
        <v>2.2112685398006646</v>
      </c>
      <c r="Q421" s="110">
        <v>2.3170956094339372</v>
      </c>
      <c r="R421" s="110">
        <v>2.2721836498737478</v>
      </c>
      <c r="S421" s="110">
        <v>2.24420655614863</v>
      </c>
      <c r="T421" s="110">
        <v>2.1990786322328808</v>
      </c>
      <c r="U421" s="110">
        <v>2.1401315789009732</v>
      </c>
      <c r="V421" s="110">
        <v>2.2319497337787459</v>
      </c>
      <c r="W421" s="110">
        <v>2.1571760926902162</v>
      </c>
      <c r="X421" s="110">
        <v>1.5420171306091555</v>
      </c>
      <c r="Y421" s="110">
        <v>1.5608085804169465</v>
      </c>
      <c r="DA421" s="60" t="s">
        <v>4576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89.563990855306386</v>
      </c>
      <c r="D423" s="118">
        <f t="shared" si="194"/>
        <v>91.270826372799689</v>
      </c>
      <c r="E423" s="118">
        <f t="shared" si="194"/>
        <v>89.431095635774824</v>
      </c>
      <c r="F423" s="118">
        <f t="shared" si="194"/>
        <v>92.483233698823199</v>
      </c>
      <c r="G423" s="118">
        <f t="shared" si="194"/>
        <v>90.352687279928119</v>
      </c>
      <c r="H423" s="118">
        <f t="shared" si="194"/>
        <v>79.633319615956552</v>
      </c>
      <c r="I423" s="118">
        <f t="shared" si="194"/>
        <v>74.254760029608349</v>
      </c>
      <c r="J423" s="118">
        <f t="shared" si="194"/>
        <v>80.354603411844494</v>
      </c>
      <c r="K423" s="118">
        <f t="shared" si="194"/>
        <v>74.542028026959144</v>
      </c>
      <c r="L423" s="118">
        <f t="shared" si="194"/>
        <v>80.440788606531697</v>
      </c>
      <c r="M423" s="118">
        <f t="shared" si="194"/>
        <v>70.410287191587102</v>
      </c>
      <c r="N423" s="118">
        <f t="shared" si="194"/>
        <v>71.636359781707654</v>
      </c>
      <c r="O423" s="118">
        <f t="shared" si="194"/>
        <v>69.888485589819268</v>
      </c>
      <c r="P423" s="118">
        <f t="shared" si="194"/>
        <v>65.528610375039065</v>
      </c>
      <c r="Q423" s="118">
        <f t="shared" si="194"/>
        <v>66.508229081540691</v>
      </c>
      <c r="R423" s="118">
        <f t="shared" ref="R423:V423" si="195">R424+R426+R428+R437</f>
        <v>67.425392669506465</v>
      </c>
      <c r="S423" s="118">
        <f t="shared" si="195"/>
        <v>63.758739716317578</v>
      </c>
      <c r="T423" s="118">
        <f t="shared" si="195"/>
        <v>60.693619047197821</v>
      </c>
      <c r="U423" s="118">
        <f t="shared" si="195"/>
        <v>56.955995583487187</v>
      </c>
      <c r="V423" s="118">
        <f t="shared" si="195"/>
        <v>50.543863781014643</v>
      </c>
      <c r="W423" s="118">
        <f t="shared" ref="W423:Y423" si="196">W424+W426+W428+W437</f>
        <v>50.006603685825134</v>
      </c>
      <c r="X423" s="118">
        <f t="shared" si="196"/>
        <v>44.166000885561047</v>
      </c>
      <c r="Y423" s="118">
        <f t="shared" si="196"/>
        <v>37.080958752206655</v>
      </c>
      <c r="DA423" s="129" t="s">
        <v>4728</v>
      </c>
    </row>
    <row r="424" spans="1:105" ht="12" customHeight="1" x14ac:dyDescent="0.25">
      <c r="A424" s="121" t="s">
        <v>57</v>
      </c>
      <c r="B424" s="123"/>
      <c r="C424" s="123">
        <f t="shared" ref="C424:Y424" si="197">C425</f>
        <v>77.791328566230874</v>
      </c>
      <c r="D424" s="123">
        <f t="shared" si="197"/>
        <v>79.412998860202578</v>
      </c>
      <c r="E424" s="123">
        <f t="shared" si="197"/>
        <v>76.647367030389105</v>
      </c>
      <c r="F424" s="123">
        <f t="shared" si="197"/>
        <v>79.730941316434766</v>
      </c>
      <c r="G424" s="123">
        <f t="shared" si="197"/>
        <v>76.939972787583642</v>
      </c>
      <c r="H424" s="123">
        <f t="shared" si="197"/>
        <v>64.835140363516089</v>
      </c>
      <c r="I424" s="123">
        <f t="shared" si="197"/>
        <v>60.123606238138073</v>
      </c>
      <c r="J424" s="123">
        <f t="shared" si="197"/>
        <v>66.909070536092244</v>
      </c>
      <c r="K424" s="123">
        <f t="shared" si="197"/>
        <v>60.717568149439515</v>
      </c>
      <c r="L424" s="123">
        <f t="shared" si="197"/>
        <v>66.008982511976356</v>
      </c>
      <c r="M424" s="123">
        <f t="shared" si="197"/>
        <v>57.29569966828943</v>
      </c>
      <c r="N424" s="123">
        <f t="shared" si="197"/>
        <v>57.337194162705927</v>
      </c>
      <c r="O424" s="123">
        <f t="shared" si="197"/>
        <v>55.43960864658883</v>
      </c>
      <c r="P424" s="123">
        <f t="shared" si="197"/>
        <v>50.918689547936928</v>
      </c>
      <c r="Q424" s="123">
        <f t="shared" si="197"/>
        <v>51.309673234685775</v>
      </c>
      <c r="R424" s="123">
        <f t="shared" si="197"/>
        <v>52.215010117091865</v>
      </c>
      <c r="S424" s="123">
        <f t="shared" si="197"/>
        <v>48.574264511935382</v>
      </c>
      <c r="T424" s="123">
        <f t="shared" si="197"/>
        <v>45.974289258683775</v>
      </c>
      <c r="U424" s="123">
        <f t="shared" si="197"/>
        <v>42.074927547617726</v>
      </c>
      <c r="V424" s="123">
        <f t="shared" si="197"/>
        <v>36.102342012351023</v>
      </c>
      <c r="W424" s="123">
        <f t="shared" si="197"/>
        <v>36.007956724952365</v>
      </c>
      <c r="X424" s="123">
        <f t="shared" si="197"/>
        <v>31.64623799658683</v>
      </c>
      <c r="Y424" s="123">
        <f t="shared" si="197"/>
        <v>25.31494939276066</v>
      </c>
      <c r="DA424" s="130" t="s">
        <v>4729</v>
      </c>
    </row>
    <row r="425" spans="1:105" ht="12" customHeight="1" x14ac:dyDescent="0.25">
      <c r="A425" s="97" t="s">
        <v>53</v>
      </c>
      <c r="B425" s="99"/>
      <c r="C425" s="99">
        <v>77.791328566230874</v>
      </c>
      <c r="D425" s="99">
        <v>79.412998860202578</v>
      </c>
      <c r="E425" s="99">
        <v>76.647367030389105</v>
      </c>
      <c r="F425" s="99">
        <v>79.730941316434766</v>
      </c>
      <c r="G425" s="99">
        <v>76.939972787583642</v>
      </c>
      <c r="H425" s="99">
        <v>64.835140363516089</v>
      </c>
      <c r="I425" s="99">
        <v>60.123606238138073</v>
      </c>
      <c r="J425" s="99">
        <v>66.909070536092244</v>
      </c>
      <c r="K425" s="99">
        <v>60.717568149439515</v>
      </c>
      <c r="L425" s="99">
        <v>66.008982511976356</v>
      </c>
      <c r="M425" s="99">
        <v>57.29569966828943</v>
      </c>
      <c r="N425" s="99">
        <v>57.337194162705927</v>
      </c>
      <c r="O425" s="99">
        <v>55.43960864658883</v>
      </c>
      <c r="P425" s="99">
        <v>50.918689547936928</v>
      </c>
      <c r="Q425" s="99">
        <v>51.309673234685775</v>
      </c>
      <c r="R425" s="99">
        <v>52.215010117091865</v>
      </c>
      <c r="S425" s="99">
        <v>48.574264511935382</v>
      </c>
      <c r="T425" s="99">
        <v>45.974289258683775</v>
      </c>
      <c r="U425" s="99">
        <v>42.074927547617726</v>
      </c>
      <c r="V425" s="99">
        <v>36.102342012351023</v>
      </c>
      <c r="W425" s="99">
        <v>36.007956724952365</v>
      </c>
      <c r="X425" s="99">
        <v>31.64623799658683</v>
      </c>
      <c r="Y425" s="99">
        <v>25.31494939276066</v>
      </c>
      <c r="DA425" s="63" t="s">
        <v>4730</v>
      </c>
    </row>
    <row r="426" spans="1:105" ht="12" customHeight="1" x14ac:dyDescent="0.25">
      <c r="A426" s="121" t="s">
        <v>92</v>
      </c>
      <c r="B426" s="123"/>
      <c r="C426" s="123">
        <f t="shared" ref="C426:Y426" si="198">C427</f>
        <v>0.30259826017107244</v>
      </c>
      <c r="D426" s="123">
        <f t="shared" si="198"/>
        <v>0.35271119253417166</v>
      </c>
      <c r="E426" s="123">
        <f t="shared" si="198"/>
        <v>1.0534823381490808</v>
      </c>
      <c r="F426" s="123">
        <f t="shared" si="198"/>
        <v>0.4988125378122189</v>
      </c>
      <c r="G426" s="123">
        <f t="shared" si="198"/>
        <v>0.66823332827841708</v>
      </c>
      <c r="H426" s="123">
        <f t="shared" si="198"/>
        <v>1.6058471508937546</v>
      </c>
      <c r="I426" s="123">
        <f t="shared" si="198"/>
        <v>0.77202055212136</v>
      </c>
      <c r="J426" s="123">
        <f t="shared" si="198"/>
        <v>0.93557405211163125</v>
      </c>
      <c r="K426" s="123">
        <f t="shared" si="198"/>
        <v>0.7093505066880853</v>
      </c>
      <c r="L426" s="123">
        <f t="shared" si="198"/>
        <v>1.6041500749397954</v>
      </c>
      <c r="M426" s="123">
        <f t="shared" si="198"/>
        <v>0.61795716783237442</v>
      </c>
      <c r="N426" s="123">
        <f t="shared" si="198"/>
        <v>1.4114408513053811</v>
      </c>
      <c r="O426" s="123">
        <f t="shared" si="198"/>
        <v>1.6044342596026431</v>
      </c>
      <c r="P426" s="123">
        <f t="shared" si="198"/>
        <v>1.3697892500271953</v>
      </c>
      <c r="Q426" s="123">
        <f t="shared" si="198"/>
        <v>2.1026383729178337</v>
      </c>
      <c r="R426" s="123">
        <f t="shared" si="198"/>
        <v>1.9523803090019443</v>
      </c>
      <c r="S426" s="123">
        <f t="shared" si="198"/>
        <v>1.9569466995118876</v>
      </c>
      <c r="T426" s="123">
        <f t="shared" si="198"/>
        <v>1.726097277298215</v>
      </c>
      <c r="U426" s="123">
        <f t="shared" si="198"/>
        <v>2.011820190431191</v>
      </c>
      <c r="V426" s="123">
        <f t="shared" si="198"/>
        <v>3.0585511028430186</v>
      </c>
      <c r="W426" s="123">
        <f t="shared" si="198"/>
        <v>3.5238377569530526</v>
      </c>
      <c r="X426" s="123">
        <f t="shared" si="198"/>
        <v>3.8687059528231567</v>
      </c>
      <c r="Y426" s="123">
        <f t="shared" si="198"/>
        <v>3.5439668210242128</v>
      </c>
      <c r="DA426" s="130" t="s">
        <v>4731</v>
      </c>
    </row>
    <row r="427" spans="1:105" ht="12" customHeight="1" x14ac:dyDescent="0.25">
      <c r="A427" s="97" t="s">
        <v>53</v>
      </c>
      <c r="B427" s="99"/>
      <c r="C427" s="99">
        <f>RES_hhdet_in_tess!C147</f>
        <v>0.30259826017107244</v>
      </c>
      <c r="D427" s="99">
        <f>RES_hhdet_in_tess!D147</f>
        <v>0.35271119253417166</v>
      </c>
      <c r="E427" s="99">
        <f>RES_hhdet_in_tess!E147</f>
        <v>1.0534823381490808</v>
      </c>
      <c r="F427" s="99">
        <f>RES_hhdet_in_tess!F147</f>
        <v>0.4988125378122189</v>
      </c>
      <c r="G427" s="99">
        <f>RES_hhdet_in_tess!G147</f>
        <v>0.66823332827841708</v>
      </c>
      <c r="H427" s="99">
        <f>RES_hhdet_in_tess!H147</f>
        <v>1.6058471508937546</v>
      </c>
      <c r="I427" s="99">
        <f>RES_hhdet_in_tess!I147</f>
        <v>0.77202055212136</v>
      </c>
      <c r="J427" s="99">
        <f>RES_hhdet_in_tess!J147</f>
        <v>0.93557405211163125</v>
      </c>
      <c r="K427" s="99">
        <f>RES_hhdet_in_tess!K147</f>
        <v>0.7093505066880853</v>
      </c>
      <c r="L427" s="99">
        <f>RES_hhdet_in_tess!L147</f>
        <v>1.6041500749397954</v>
      </c>
      <c r="M427" s="99">
        <f>RES_hhdet_in_tess!M147</f>
        <v>0.61795716783237442</v>
      </c>
      <c r="N427" s="99">
        <f>RES_hhdet_in_tess!N147</f>
        <v>1.4114408513053811</v>
      </c>
      <c r="O427" s="99">
        <f>RES_hhdet_in_tess!O147</f>
        <v>1.6044342596026431</v>
      </c>
      <c r="P427" s="99">
        <f>RES_hhdet_in_tess!P147</f>
        <v>1.3697892500271953</v>
      </c>
      <c r="Q427" s="99">
        <f>RES_hhdet_in_tess!Q147</f>
        <v>2.1026383729178337</v>
      </c>
      <c r="R427" s="99">
        <f>RES_hhdet_in_tess!R147</f>
        <v>1.9523803090019443</v>
      </c>
      <c r="S427" s="99">
        <f>RES_hhdet_in_tess!S147</f>
        <v>1.9569466995118876</v>
      </c>
      <c r="T427" s="99">
        <f>RES_hhdet_in_tess!T147</f>
        <v>1.726097277298215</v>
      </c>
      <c r="U427" s="99">
        <f>RES_hhdet_in_tess!U147</f>
        <v>2.011820190431191</v>
      </c>
      <c r="V427" s="99">
        <f>RES_hhdet_in_tess!V147</f>
        <v>3.0585511028430186</v>
      </c>
      <c r="W427" s="99">
        <f>RES_hhdet_in_tess!W147</f>
        <v>3.5238377569530526</v>
      </c>
      <c r="X427" s="99">
        <f>RES_hhdet_in_tess!X147</f>
        <v>3.8687059528231567</v>
      </c>
      <c r="Y427" s="99">
        <f>RES_hhdet_in_tess!Y147</f>
        <v>3.5439668210242128</v>
      </c>
      <c r="DA427" s="63" t="s">
        <v>4732</v>
      </c>
    </row>
    <row r="428" spans="1:105" ht="12" customHeight="1" x14ac:dyDescent="0.25">
      <c r="A428" s="121" t="s">
        <v>55</v>
      </c>
      <c r="B428" s="123"/>
      <c r="C428" s="123">
        <v>9.627748643213371</v>
      </c>
      <c r="D428" s="123">
        <v>9.6955263668773686</v>
      </c>
      <c r="E428" s="123">
        <v>9.762754440160009</v>
      </c>
      <c r="F428" s="123">
        <v>10.266690731032742</v>
      </c>
      <c r="G428" s="123">
        <v>10.675259608234223</v>
      </c>
      <c r="H428" s="123">
        <v>11.179726936983554</v>
      </c>
      <c r="I428" s="123">
        <v>11.383111649562169</v>
      </c>
      <c r="J428" s="123">
        <v>10.783511324587975</v>
      </c>
      <c r="K428" s="123">
        <v>11.321650800687262</v>
      </c>
      <c r="L428" s="123">
        <v>11.053667086024445</v>
      </c>
      <c r="M428" s="123">
        <v>10.829176709642116</v>
      </c>
      <c r="N428" s="123">
        <v>11.15681810519369</v>
      </c>
      <c r="O428" s="123">
        <v>11.101843247372942</v>
      </c>
      <c r="P428" s="123">
        <v>11.464486330032551</v>
      </c>
      <c r="Q428" s="123">
        <v>11.230102648212473</v>
      </c>
      <c r="R428" s="123">
        <v>11.390823074782441</v>
      </c>
      <c r="S428" s="123">
        <v>11.35371688802177</v>
      </c>
      <c r="T428" s="123">
        <v>11.123096745402343</v>
      </c>
      <c r="U428" s="123">
        <v>11.009056419728825</v>
      </c>
      <c r="V428" s="123">
        <v>9.432569450499166</v>
      </c>
      <c r="W428" s="123">
        <v>8.5735344283273367</v>
      </c>
      <c r="X428" s="123">
        <v>7.2533623316579909</v>
      </c>
      <c r="Y428" s="123">
        <v>6.8126936855455718</v>
      </c>
      <c r="DA428" s="130" t="s">
        <v>4733</v>
      </c>
    </row>
    <row r="429" spans="1:105" ht="12" customHeight="1" x14ac:dyDescent="0.25">
      <c r="A429" s="97" t="s">
        <v>124</v>
      </c>
      <c r="B429" s="99"/>
      <c r="C429" s="99">
        <v>9.5602121645060478</v>
      </c>
      <c r="D429" s="99">
        <v>9.6134161988789657</v>
      </c>
      <c r="E429" s="99">
        <v>9.504125370992119</v>
      </c>
      <c r="F429" s="99">
        <v>10.244001660566617</v>
      </c>
      <c r="G429" s="99">
        <v>10.621252972177345</v>
      </c>
      <c r="H429" s="99">
        <v>11.362175544018596</v>
      </c>
      <c r="I429" s="99">
        <v>11.418249132364616</v>
      </c>
      <c r="J429" s="99">
        <v>10.664629697952734</v>
      </c>
      <c r="K429" s="99">
        <v>11.533699986003608</v>
      </c>
      <c r="L429" s="99">
        <v>11.367176671274283</v>
      </c>
      <c r="M429" s="99">
        <v>11.255550332230971</v>
      </c>
      <c r="N429" s="99">
        <v>11.329571510407952</v>
      </c>
      <c r="O429" s="99">
        <v>11.249854790718679</v>
      </c>
      <c r="P429" s="99">
        <v>12.16955390117392</v>
      </c>
      <c r="Q429" s="99">
        <v>11.139970941528272</v>
      </c>
      <c r="R429" s="99">
        <v>12.177917020154522</v>
      </c>
      <c r="S429" s="99">
        <v>11.706798683211057</v>
      </c>
      <c r="T429" s="99">
        <v>11.154816942991284</v>
      </c>
      <c r="U429" s="99">
        <v>11.074544980606408</v>
      </c>
      <c r="V429" s="99">
        <v>9.52920469927545</v>
      </c>
      <c r="W429" s="99">
        <v>8.5777578247681028</v>
      </c>
      <c r="X429" s="99">
        <v>8.0100587519175992</v>
      </c>
      <c r="Y429" s="99">
        <v>7.269855741666662</v>
      </c>
      <c r="DA429" s="63" t="s">
        <v>4734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11.272166436494192</v>
      </c>
      <c r="N430" s="99">
        <v>0</v>
      </c>
      <c r="O430" s="99">
        <v>11.25806450222318</v>
      </c>
      <c r="P430" s="99">
        <v>12.185018210543193</v>
      </c>
      <c r="Q430" s="99">
        <v>11.152211239185489</v>
      </c>
      <c r="R430" s="99">
        <v>12.193478224529802</v>
      </c>
      <c r="S430" s="99">
        <v>11.723821328436173</v>
      </c>
      <c r="T430" s="99">
        <v>11.172790580856836</v>
      </c>
      <c r="U430" s="99">
        <v>11.084658627017525</v>
      </c>
      <c r="V430" s="99">
        <v>9.5353460235170449</v>
      </c>
      <c r="W430" s="99">
        <v>8.5945526087517603</v>
      </c>
      <c r="X430" s="99">
        <v>8.0690835078262815</v>
      </c>
      <c r="Y430" s="99">
        <v>7.3147942801321708</v>
      </c>
      <c r="DA430" s="63" t="s">
        <v>4735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0</v>
      </c>
      <c r="G431" s="102">
        <v>0</v>
      </c>
      <c r="H431" s="102">
        <v>0</v>
      </c>
      <c r="I431" s="102">
        <v>0</v>
      </c>
      <c r="J431" s="102">
        <v>0</v>
      </c>
      <c r="K431" s="102">
        <v>0</v>
      </c>
      <c r="L431" s="102">
        <v>0</v>
      </c>
      <c r="M431" s="102">
        <v>4.4991204316791205</v>
      </c>
      <c r="N431" s="102">
        <v>0</v>
      </c>
      <c r="O431" s="102">
        <v>3.7706471437283922</v>
      </c>
      <c r="P431" s="102">
        <v>3.8135711881456302</v>
      </c>
      <c r="Q431" s="102">
        <v>3.7846768084882227</v>
      </c>
      <c r="R431" s="102">
        <v>5.0333742215354125</v>
      </c>
      <c r="S431" s="102">
        <v>5.1224524881368856</v>
      </c>
      <c r="T431" s="102">
        <v>4.4516076639888214</v>
      </c>
      <c r="U431" s="102">
        <v>4.4364801248272441</v>
      </c>
      <c r="V431" s="102">
        <v>2.686554808489225</v>
      </c>
      <c r="W431" s="102">
        <v>2.1479339323883275</v>
      </c>
      <c r="X431" s="102">
        <v>2.7993533168256612</v>
      </c>
      <c r="Y431" s="102">
        <v>2.8097220349391088</v>
      </c>
      <c r="DA431" s="131" t="s">
        <v>4736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0</v>
      </c>
      <c r="G432" s="105">
        <v>0</v>
      </c>
      <c r="H432" s="105">
        <v>0</v>
      </c>
      <c r="I432" s="105">
        <v>0</v>
      </c>
      <c r="J432" s="105">
        <v>0</v>
      </c>
      <c r="K432" s="105">
        <v>0</v>
      </c>
      <c r="L432" s="105">
        <v>0</v>
      </c>
      <c r="M432" s="105">
        <v>6.7730460048150736</v>
      </c>
      <c r="N432" s="105">
        <v>0</v>
      </c>
      <c r="O432" s="105">
        <v>7.4874173584947856</v>
      </c>
      <c r="P432" s="105">
        <v>8.3714470223975628</v>
      </c>
      <c r="Q432" s="105">
        <v>7.3675344306972654</v>
      </c>
      <c r="R432" s="105">
        <v>7.1601040029943892</v>
      </c>
      <c r="S432" s="105">
        <v>6.6013688402992852</v>
      </c>
      <c r="T432" s="105">
        <v>6.7211829168680151</v>
      </c>
      <c r="U432" s="105">
        <v>6.6481785021902828</v>
      </c>
      <c r="V432" s="105">
        <v>6.8487912150278181</v>
      </c>
      <c r="W432" s="105">
        <v>6.4466186763634328</v>
      </c>
      <c r="X432" s="105">
        <v>5.2697301910006216</v>
      </c>
      <c r="Y432" s="105">
        <v>4.5050722451930625</v>
      </c>
      <c r="DA432" s="132" t="s">
        <v>4737</v>
      </c>
    </row>
    <row r="433" spans="1:105" ht="12" customHeight="1" x14ac:dyDescent="0.25">
      <c r="A433" s="106" t="s">
        <v>122</v>
      </c>
      <c r="B433" s="102"/>
      <c r="C433" s="102">
        <v>9.6341392808873554</v>
      </c>
      <c r="D433" s="102">
        <v>9.7043501357389665</v>
      </c>
      <c r="E433" s="102">
        <v>9.8102799084032348</v>
      </c>
      <c r="F433" s="102">
        <v>10.278131650277411</v>
      </c>
      <c r="G433" s="102">
        <v>10.689895760199834</v>
      </c>
      <c r="H433" s="102">
        <v>11.162014473378369</v>
      </c>
      <c r="I433" s="102">
        <v>11.380069921364699</v>
      </c>
      <c r="J433" s="102">
        <v>10.790985686683664</v>
      </c>
      <c r="K433" s="102">
        <v>11.295474314015749</v>
      </c>
      <c r="L433" s="102">
        <v>11.013246866022065</v>
      </c>
      <c r="M433" s="102">
        <v>10.746595392107427</v>
      </c>
      <c r="N433" s="102">
        <v>11.12849639401078</v>
      </c>
      <c r="O433" s="102">
        <v>11.082303833210775</v>
      </c>
      <c r="P433" s="102">
        <v>11.367870815905661</v>
      </c>
      <c r="Q433" s="102">
        <v>11.235674184544344</v>
      </c>
      <c r="R433" s="102">
        <v>11.297391449603968</v>
      </c>
      <c r="S433" s="102">
        <v>11.312324608419157</v>
      </c>
      <c r="T433" s="102">
        <v>11.117535387527953</v>
      </c>
      <c r="U433" s="102">
        <v>10.99945532943689</v>
      </c>
      <c r="V433" s="102">
        <v>9.4188091946191221</v>
      </c>
      <c r="W433" s="102">
        <v>8.5745024435586501</v>
      </c>
      <c r="X433" s="102">
        <v>7.0565753304533088</v>
      </c>
      <c r="Y433" s="102">
        <v>6.7204326919740467</v>
      </c>
      <c r="DA433" s="131" t="s">
        <v>4738</v>
      </c>
    </row>
    <row r="434" spans="1:105" ht="12" customHeight="1" x14ac:dyDescent="0.25">
      <c r="A434" s="107" t="s">
        <v>121</v>
      </c>
      <c r="B434" s="105"/>
      <c r="C434" s="105">
        <v>9.6358477900373352</v>
      </c>
      <c r="D434" s="105">
        <v>9.706302586162165</v>
      </c>
      <c r="E434" s="105">
        <v>9.8140525747929939</v>
      </c>
      <c r="F434" s="105">
        <v>10.280504554652234</v>
      </c>
      <c r="G434" s="105">
        <v>10.690134587716875</v>
      </c>
      <c r="H434" s="105">
        <v>11.161707342886601</v>
      </c>
      <c r="I434" s="105">
        <v>11.38575032309938</v>
      </c>
      <c r="J434" s="105">
        <v>10.8026935592345</v>
      </c>
      <c r="K434" s="105">
        <v>11.312615461801961</v>
      </c>
      <c r="L434" s="105">
        <v>11.026377454353554</v>
      </c>
      <c r="M434" s="105">
        <v>10.755623377883504</v>
      </c>
      <c r="N434" s="105">
        <v>11.130794813799815</v>
      </c>
      <c r="O434" s="105">
        <v>11.081656217568987</v>
      </c>
      <c r="P434" s="105">
        <v>11.374313125141111</v>
      </c>
      <c r="Q434" s="105">
        <v>11.253289494008865</v>
      </c>
      <c r="R434" s="105">
        <v>11.315707131709619</v>
      </c>
      <c r="S434" s="105">
        <v>11.3327443439109</v>
      </c>
      <c r="T434" s="105">
        <v>11.130583478137712</v>
      </c>
      <c r="U434" s="105">
        <v>11.000255869244558</v>
      </c>
      <c r="V434" s="105">
        <v>9.4076223645110257</v>
      </c>
      <c r="W434" s="105">
        <v>8.5664362461849191</v>
      </c>
      <c r="X434" s="105">
        <v>7.1097412974710572</v>
      </c>
      <c r="Y434" s="105">
        <v>6.7653551303621446</v>
      </c>
      <c r="DA434" s="132" t="s">
        <v>4739</v>
      </c>
    </row>
    <row r="435" spans="1:105" ht="12" customHeight="1" x14ac:dyDescent="0.25">
      <c r="A435" s="108" t="s">
        <v>53</v>
      </c>
      <c r="B435" s="99"/>
      <c r="C435" s="99">
        <v>3.9337615056356503</v>
      </c>
      <c r="D435" s="99">
        <v>4.0575860336323553</v>
      </c>
      <c r="E435" s="99">
        <v>4.1770162448952295</v>
      </c>
      <c r="F435" s="99">
        <v>4.0951776628528904</v>
      </c>
      <c r="G435" s="99">
        <v>4.3514354829059601</v>
      </c>
      <c r="H435" s="99">
        <v>4.6118270844642026</v>
      </c>
      <c r="I435" s="99">
        <v>4.9838797145834635</v>
      </c>
      <c r="J435" s="99">
        <v>4.3143465730720427</v>
      </c>
      <c r="K435" s="99">
        <v>4.6634364974027589</v>
      </c>
      <c r="L435" s="99">
        <v>4.5722027312619815</v>
      </c>
      <c r="M435" s="99">
        <v>4.2941508232299652</v>
      </c>
      <c r="N435" s="99">
        <v>4.4687244871259493</v>
      </c>
      <c r="O435" s="99">
        <v>3.7150790556702997</v>
      </c>
      <c r="P435" s="99">
        <v>3.5600714057700933</v>
      </c>
      <c r="Q435" s="99">
        <v>3.8237511575056269</v>
      </c>
      <c r="R435" s="99">
        <v>4.6687910436540436</v>
      </c>
      <c r="S435" s="99">
        <v>4.9540060615743755</v>
      </c>
      <c r="T435" s="99">
        <v>4.4390221978778737</v>
      </c>
      <c r="U435" s="99">
        <v>4.4020741058472472</v>
      </c>
      <c r="V435" s="99">
        <v>2.6496585498443004</v>
      </c>
      <c r="W435" s="99">
        <v>2.1324946120205914</v>
      </c>
      <c r="X435" s="99">
        <v>2.4444954177585339</v>
      </c>
      <c r="Y435" s="99">
        <v>2.5876087740142926</v>
      </c>
      <c r="DA435" s="63" t="s">
        <v>4740</v>
      </c>
    </row>
    <row r="436" spans="1:105" ht="12" customHeight="1" x14ac:dyDescent="0.25">
      <c r="A436" s="108" t="s">
        <v>52</v>
      </c>
      <c r="B436" s="99"/>
      <c r="C436" s="99">
        <v>5.7020862844016849</v>
      </c>
      <c r="D436" s="99">
        <v>5.6487165525298115</v>
      </c>
      <c r="E436" s="99">
        <v>5.6370363298977635</v>
      </c>
      <c r="F436" s="99">
        <v>6.1853268917993445</v>
      </c>
      <c r="G436" s="99">
        <v>6.3386991048109147</v>
      </c>
      <c r="H436" s="99">
        <v>6.5498802584223981</v>
      </c>
      <c r="I436" s="99">
        <v>6.4018706085159192</v>
      </c>
      <c r="J436" s="99">
        <v>6.488346986162461</v>
      </c>
      <c r="K436" s="99">
        <v>6.6491789643992005</v>
      </c>
      <c r="L436" s="99">
        <v>6.4541747230915725</v>
      </c>
      <c r="M436" s="99">
        <v>6.4614725546535361</v>
      </c>
      <c r="N436" s="99">
        <v>6.6620703266738657</v>
      </c>
      <c r="O436" s="99">
        <v>7.3665771618986886</v>
      </c>
      <c r="P436" s="99">
        <v>7.814241719371017</v>
      </c>
      <c r="Q436" s="99">
        <v>7.4295383365032395</v>
      </c>
      <c r="R436" s="99">
        <v>6.6469160880555762</v>
      </c>
      <c r="S436" s="99">
        <v>6.3787382823365224</v>
      </c>
      <c r="T436" s="99">
        <v>6.6915612802598412</v>
      </c>
      <c r="U436" s="99">
        <v>6.5981817633973128</v>
      </c>
      <c r="V436" s="99">
        <v>6.7579638146667254</v>
      </c>
      <c r="W436" s="99">
        <v>6.433941634164329</v>
      </c>
      <c r="X436" s="99">
        <v>4.6652458797125229</v>
      </c>
      <c r="Y436" s="99">
        <v>4.1777463563478525</v>
      </c>
      <c r="DA436" s="63" t="s">
        <v>4741</v>
      </c>
    </row>
    <row r="437" spans="1:105" ht="12" customHeight="1" x14ac:dyDescent="0.25">
      <c r="A437" s="121" t="s">
        <v>54</v>
      </c>
      <c r="B437" s="123"/>
      <c r="C437" s="123">
        <v>1.8423153856910806</v>
      </c>
      <c r="D437" s="123">
        <v>1.8095899531855684</v>
      </c>
      <c r="E437" s="123">
        <v>1.96749182707663</v>
      </c>
      <c r="F437" s="123">
        <v>1.9867891135434812</v>
      </c>
      <c r="G437" s="123">
        <v>2.0692215558318297</v>
      </c>
      <c r="H437" s="123">
        <v>2.0126051645631584</v>
      </c>
      <c r="I437" s="123">
        <v>1.9760215897867395</v>
      </c>
      <c r="J437" s="123">
        <v>1.7264474990526353</v>
      </c>
      <c r="K437" s="123">
        <v>1.7934585701442873</v>
      </c>
      <c r="L437" s="123">
        <v>1.7739889335910997</v>
      </c>
      <c r="M437" s="123">
        <v>1.6674536458231888</v>
      </c>
      <c r="N437" s="123">
        <v>1.7309066625026612</v>
      </c>
      <c r="O437" s="123">
        <v>1.7425994362548471</v>
      </c>
      <c r="P437" s="123">
        <v>1.7756452470423902</v>
      </c>
      <c r="Q437" s="123">
        <v>1.8658148257246077</v>
      </c>
      <c r="R437" s="123">
        <v>1.8671791686302115</v>
      </c>
      <c r="S437" s="123">
        <v>1.8738116168485337</v>
      </c>
      <c r="T437" s="123">
        <v>1.8701357658134896</v>
      </c>
      <c r="U437" s="123">
        <v>1.8601914257094545</v>
      </c>
      <c r="V437" s="123">
        <v>1.9504012153214347</v>
      </c>
      <c r="W437" s="123">
        <v>1.9012747755923816</v>
      </c>
      <c r="X437" s="123">
        <v>1.3976946044930716</v>
      </c>
      <c r="Y437" s="123">
        <v>1.4093488528762068</v>
      </c>
      <c r="DA437" s="130" t="s">
        <v>4742</v>
      </c>
    </row>
    <row r="438" spans="1:105" ht="12" customHeight="1" x14ac:dyDescent="0.25">
      <c r="A438" s="97" t="s">
        <v>50</v>
      </c>
      <c r="B438" s="99"/>
      <c r="C438" s="99">
        <v>1.8019625326694502</v>
      </c>
      <c r="D438" s="99">
        <v>1.7935146906136037</v>
      </c>
      <c r="E438" s="99">
        <v>1.9992762331520451</v>
      </c>
      <c r="F438" s="99">
        <v>1.9924059017520062</v>
      </c>
      <c r="G438" s="99">
        <v>1.9603052644082368</v>
      </c>
      <c r="H438" s="99">
        <v>2.0403204754787478</v>
      </c>
      <c r="I438" s="99">
        <v>2.008065502479742</v>
      </c>
      <c r="J438" s="99">
        <v>1.7029192282694638</v>
      </c>
      <c r="K438" s="99">
        <v>1.825085220866173</v>
      </c>
      <c r="L438" s="99">
        <v>1.7468228352997279</v>
      </c>
      <c r="M438" s="99">
        <v>1.7483940526891124</v>
      </c>
      <c r="N438" s="99">
        <v>1.7643654685179153</v>
      </c>
      <c r="O438" s="99">
        <v>1.7488128416213751</v>
      </c>
      <c r="P438" s="99">
        <v>1.9059916494533375</v>
      </c>
      <c r="Q438" s="99">
        <v>1.8326123753821399</v>
      </c>
      <c r="R438" s="99">
        <v>1.9608743054842004</v>
      </c>
      <c r="S438" s="99">
        <v>1.9309989865452624</v>
      </c>
      <c r="T438" s="99">
        <v>1.9213241615724936</v>
      </c>
      <c r="U438" s="99">
        <v>2.011492142598009</v>
      </c>
      <c r="V438" s="99">
        <v>1.86177894536329</v>
      </c>
      <c r="W438" s="99">
        <v>1.7666635649762645</v>
      </c>
      <c r="X438" s="99">
        <v>1.6059648031785902</v>
      </c>
      <c r="Y438" s="99">
        <v>1.4534806857254416</v>
      </c>
      <c r="DA438" s="63" t="s">
        <v>4743</v>
      </c>
    </row>
    <row r="439" spans="1:105" ht="12" customHeight="1" x14ac:dyDescent="0.25">
      <c r="A439" s="109" t="s">
        <v>120</v>
      </c>
      <c r="B439" s="110"/>
      <c r="C439" s="110">
        <v>1.8443060711433292</v>
      </c>
      <c r="D439" s="110">
        <v>1.8104977730218117</v>
      </c>
      <c r="E439" s="110">
        <v>1.9658926116766093</v>
      </c>
      <c r="F439" s="110">
        <v>1.9864583088391752</v>
      </c>
      <c r="G439" s="110">
        <v>2.075880527970869</v>
      </c>
      <c r="H439" s="110">
        <v>2.0106978743496122</v>
      </c>
      <c r="I439" s="110">
        <v>1.9731289974334434</v>
      </c>
      <c r="J439" s="110">
        <v>1.728537573868399</v>
      </c>
      <c r="K439" s="110">
        <v>1.7906698060375241</v>
      </c>
      <c r="L439" s="110">
        <v>1.7760212065930494</v>
      </c>
      <c r="M439" s="110">
        <v>1.6613197315271857</v>
      </c>
      <c r="N439" s="110">
        <v>1.7283438000867657</v>
      </c>
      <c r="O439" s="110">
        <v>1.7421300079375441</v>
      </c>
      <c r="P439" s="110">
        <v>1.7640486506443986</v>
      </c>
      <c r="Q439" s="110">
        <v>1.8685397550437872</v>
      </c>
      <c r="R439" s="110">
        <v>1.8590993687118504</v>
      </c>
      <c r="S439" s="110">
        <v>1.8693030690301196</v>
      </c>
      <c r="T439" s="110">
        <v>1.866625601528058</v>
      </c>
      <c r="U439" s="110">
        <v>1.8490592992057091</v>
      </c>
      <c r="V439" s="110">
        <v>1.9565896277545081</v>
      </c>
      <c r="W439" s="110">
        <v>1.9114499985362188</v>
      </c>
      <c r="X439" s="110">
        <v>1.3779913294847841</v>
      </c>
      <c r="Y439" s="110">
        <v>1.4052202667920199</v>
      </c>
      <c r="DA439" s="60" t="s">
        <v>4744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0.34734201888604493</v>
      </c>
      <c r="D441" s="118">
        <f t="shared" si="199"/>
        <v>0.3891803740439197</v>
      </c>
      <c r="E441" s="118">
        <f t="shared" si="199"/>
        <v>0.5927771483685883</v>
      </c>
      <c r="F441" s="118">
        <f t="shared" si="199"/>
        <v>1.3306649809949678</v>
      </c>
      <c r="G441" s="118">
        <f t="shared" si="199"/>
        <v>0.88859858927873847</v>
      </c>
      <c r="H441" s="118">
        <f t="shared" si="199"/>
        <v>0.42325842637439193</v>
      </c>
      <c r="I441" s="118">
        <f t="shared" si="199"/>
        <v>0.33928776775598879</v>
      </c>
      <c r="J441" s="118">
        <f t="shared" si="199"/>
        <v>0.32191136563824613</v>
      </c>
      <c r="K441" s="118">
        <f t="shared" si="199"/>
        <v>0.44796485622266224</v>
      </c>
      <c r="L441" s="118">
        <f t="shared" si="199"/>
        <v>0.50112681004426562</v>
      </c>
      <c r="M441" s="118">
        <f t="shared" si="199"/>
        <v>0.69267062765965592</v>
      </c>
      <c r="N441" s="118">
        <f t="shared" si="199"/>
        <v>0.60280653864526546</v>
      </c>
      <c r="O441" s="118">
        <f t="shared" si="199"/>
        <v>0.49019595466079818</v>
      </c>
      <c r="P441" s="118">
        <f t="shared" si="199"/>
        <v>0.5283273551287061</v>
      </c>
      <c r="Q441" s="118">
        <f t="shared" si="199"/>
        <v>0.39352270069900097</v>
      </c>
      <c r="R441" s="118">
        <f t="shared" ref="R441:V441" si="200">R442+R444+R446+R455</f>
        <v>0.43968177352628818</v>
      </c>
      <c r="S441" s="118">
        <f t="shared" si="200"/>
        <v>0.38375410368680463</v>
      </c>
      <c r="T441" s="118">
        <f t="shared" si="200"/>
        <v>0.39362897625355919</v>
      </c>
      <c r="U441" s="118">
        <f t="shared" si="200"/>
        <v>0.45988701477889238</v>
      </c>
      <c r="V441" s="118">
        <f t="shared" si="200"/>
        <v>0.41694980123184727</v>
      </c>
      <c r="W441" s="118">
        <f t="shared" ref="W441:Y441" si="201">W442+W444+W446+W455</f>
        <v>0.35035417919119083</v>
      </c>
      <c r="X441" s="118">
        <f t="shared" si="201"/>
        <v>0.43002180247084393</v>
      </c>
      <c r="Y441" s="118">
        <f t="shared" si="201"/>
        <v>0.35107149729840631</v>
      </c>
      <c r="DA441" s="129" t="s">
        <v>4896</v>
      </c>
    </row>
    <row r="442" spans="1:105" ht="12" customHeight="1" x14ac:dyDescent="0.25">
      <c r="A442" s="121" t="s">
        <v>57</v>
      </c>
      <c r="B442" s="123"/>
      <c r="C442" s="123">
        <f t="shared" ref="C442:Y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X442" s="123">
        <f t="shared" si="202"/>
        <v>0</v>
      </c>
      <c r="Y442" s="123">
        <f t="shared" si="202"/>
        <v>0</v>
      </c>
      <c r="DA442" s="130" t="s">
        <v>4897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X443" s="99">
        <v>0</v>
      </c>
      <c r="Y443" s="99">
        <v>0</v>
      </c>
      <c r="DA443" s="63" t="s">
        <v>4898</v>
      </c>
    </row>
    <row r="444" spans="1:105" ht="12" customHeight="1" x14ac:dyDescent="0.25">
      <c r="A444" s="121" t="s">
        <v>92</v>
      </c>
      <c r="B444" s="123"/>
      <c r="C444" s="123">
        <f t="shared" ref="C444:Y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X444" s="123">
        <f t="shared" si="203"/>
        <v>0</v>
      </c>
      <c r="Y444" s="123">
        <f t="shared" si="203"/>
        <v>0</v>
      </c>
      <c r="DA444" s="130" t="s">
        <v>4899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X445" s="99">
        <v>0</v>
      </c>
      <c r="Y445" s="99">
        <v>0</v>
      </c>
      <c r="DA445" s="63" t="s">
        <v>4900</v>
      </c>
    </row>
    <row r="446" spans="1:105" ht="12" customHeight="1" x14ac:dyDescent="0.25">
      <c r="A446" s="121" t="s">
        <v>55</v>
      </c>
      <c r="B446" s="123"/>
      <c r="C446" s="123">
        <v>0.31582451205071849</v>
      </c>
      <c r="D446" s="123">
        <v>0.35351976399134061</v>
      </c>
      <c r="E446" s="123">
        <v>0.55716016905641608</v>
      </c>
      <c r="F446" s="123">
        <v>1.2894619533681906</v>
      </c>
      <c r="G446" s="123">
        <v>0.84661331502891368</v>
      </c>
      <c r="H446" s="123">
        <v>0.37443445674885883</v>
      </c>
      <c r="I446" s="123">
        <v>0.2775093333851803</v>
      </c>
      <c r="J446" s="123">
        <v>0.27029752361137038</v>
      </c>
      <c r="K446" s="123">
        <v>0.39303436968097683</v>
      </c>
      <c r="L446" s="123">
        <v>0.45597720622323756</v>
      </c>
      <c r="M446" s="123">
        <v>0.64694071675528775</v>
      </c>
      <c r="N446" s="123">
        <v>0.55620231145211829</v>
      </c>
      <c r="O446" s="123">
        <v>0.44459179393708836</v>
      </c>
      <c r="P446" s="123">
        <v>0.47052753651603602</v>
      </c>
      <c r="Q446" s="123">
        <v>0.34196061093387986</v>
      </c>
      <c r="R446" s="123">
        <v>0.38202360246456452</v>
      </c>
      <c r="S446" s="123">
        <v>0.33160368048530153</v>
      </c>
      <c r="T446" s="123">
        <v>0.34817190584538071</v>
      </c>
      <c r="U446" s="123">
        <v>0.40917393455367446</v>
      </c>
      <c r="V446" s="123">
        <v>0.37231503111008912</v>
      </c>
      <c r="W446" s="123">
        <v>0.30478517956175916</v>
      </c>
      <c r="X446" s="123">
        <v>0.37911046995822539</v>
      </c>
      <c r="Y446" s="123">
        <v>0.30546608919955665</v>
      </c>
      <c r="DA446" s="130" t="s">
        <v>4901</v>
      </c>
    </row>
    <row r="447" spans="1:105" ht="12" customHeight="1" x14ac:dyDescent="0.25">
      <c r="A447" s="97" t="s">
        <v>124</v>
      </c>
      <c r="B447" s="99"/>
      <c r="C447" s="99">
        <v>3.6231104135256582</v>
      </c>
      <c r="D447" s="99">
        <v>3.6322781968643962</v>
      </c>
      <c r="E447" s="99">
        <v>3.5786826243239029</v>
      </c>
      <c r="F447" s="99">
        <v>3.8438883100405818</v>
      </c>
      <c r="G447" s="99">
        <v>3.9701431853840368</v>
      </c>
      <c r="H447" s="99">
        <v>4.2294073864586998</v>
      </c>
      <c r="I447" s="99">
        <v>4.2308800007904539</v>
      </c>
      <c r="J447" s="99">
        <v>3.930767377263658</v>
      </c>
      <c r="K447" s="99">
        <v>4.2244855476677898</v>
      </c>
      <c r="L447" s="99">
        <v>4.1331496117745825</v>
      </c>
      <c r="M447" s="99">
        <v>4.0326498046066224</v>
      </c>
      <c r="N447" s="99">
        <v>3.963525715221818</v>
      </c>
      <c r="O447" s="99">
        <v>3.8045809851851358</v>
      </c>
      <c r="P447" s="99">
        <v>3.9558758062741495</v>
      </c>
      <c r="Q447" s="99">
        <v>3.4989249254921209</v>
      </c>
      <c r="R447" s="99">
        <v>3.7429370010106062</v>
      </c>
      <c r="S447" s="99">
        <v>3.5277247936613825</v>
      </c>
      <c r="T447" s="99">
        <v>3.3034358925691252</v>
      </c>
      <c r="U447" s="99">
        <v>3.2322021783759078</v>
      </c>
      <c r="V447" s="99">
        <v>2.7498539785346154</v>
      </c>
      <c r="W447" s="99">
        <v>2.4582740841501001</v>
      </c>
      <c r="X447" s="99">
        <v>2.2856359156185473</v>
      </c>
      <c r="Y447" s="99">
        <v>2.0698822979068643</v>
      </c>
      <c r="DA447" s="63" t="s">
        <v>4902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0</v>
      </c>
      <c r="G448" s="99">
        <v>0</v>
      </c>
      <c r="H448" s="99">
        <v>0</v>
      </c>
      <c r="I448" s="99">
        <v>0</v>
      </c>
      <c r="J448" s="99">
        <v>0</v>
      </c>
      <c r="K448" s="99">
        <v>0</v>
      </c>
      <c r="L448" s="99">
        <v>0</v>
      </c>
      <c r="M448" s="99">
        <v>1.6119493577988608</v>
      </c>
      <c r="N448" s="99">
        <v>0</v>
      </c>
      <c r="O448" s="99">
        <v>1.2751926750829852</v>
      </c>
      <c r="P448" s="99">
        <v>1.239652177984454</v>
      </c>
      <c r="Q448" s="99">
        <v>1.1887194400827337</v>
      </c>
      <c r="R448" s="99">
        <v>1.5470299709333051</v>
      </c>
      <c r="S448" s="99">
        <v>1.5435989919830366</v>
      </c>
      <c r="T448" s="99">
        <v>1.3183184100655443</v>
      </c>
      <c r="U448" s="99">
        <v>1.2948252726319098</v>
      </c>
      <c r="V448" s="99">
        <v>0.7752623289997238</v>
      </c>
      <c r="W448" s="99">
        <v>0.61556999256965927</v>
      </c>
      <c r="X448" s="99">
        <v>0.79878346459205307</v>
      </c>
      <c r="Y448" s="99">
        <v>0.79998752503801451</v>
      </c>
      <c r="DA448" s="63" t="s">
        <v>4903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0</v>
      </c>
      <c r="G449" s="102">
        <v>0</v>
      </c>
      <c r="H449" s="102">
        <v>0</v>
      </c>
      <c r="I449" s="102">
        <v>0</v>
      </c>
      <c r="J449" s="102">
        <v>0</v>
      </c>
      <c r="K449" s="102">
        <v>0</v>
      </c>
      <c r="L449" s="102">
        <v>0</v>
      </c>
      <c r="M449" s="102">
        <v>1.6119493577988608</v>
      </c>
      <c r="N449" s="102">
        <v>0</v>
      </c>
      <c r="O449" s="102">
        <v>1.2751926750829852</v>
      </c>
      <c r="P449" s="102">
        <v>1.239652177984454</v>
      </c>
      <c r="Q449" s="102">
        <v>1.1887194400827337</v>
      </c>
      <c r="R449" s="102">
        <v>1.5470299709333051</v>
      </c>
      <c r="S449" s="102">
        <v>1.5435989919830366</v>
      </c>
      <c r="T449" s="102">
        <v>1.3183184100655443</v>
      </c>
      <c r="U449" s="102">
        <v>1.2948252726319098</v>
      </c>
      <c r="V449" s="102">
        <v>0.7752623289997238</v>
      </c>
      <c r="W449" s="102">
        <v>0.61556999256965927</v>
      </c>
      <c r="X449" s="102">
        <v>0.79878346459205307</v>
      </c>
      <c r="Y449" s="102">
        <v>0.79998752503801451</v>
      </c>
      <c r="DA449" s="131" t="s">
        <v>4904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X450" s="105">
        <v>0</v>
      </c>
      <c r="Y450" s="105">
        <v>0</v>
      </c>
      <c r="DA450" s="132" t="s">
        <v>4905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4906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4907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X453" s="99">
        <v>0</v>
      </c>
      <c r="Y453" s="99">
        <v>0</v>
      </c>
      <c r="DA453" s="63" t="s">
        <v>4908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X454" s="99">
        <v>0</v>
      </c>
      <c r="Y454" s="99">
        <v>0</v>
      </c>
      <c r="DA454" s="63" t="s">
        <v>4909</v>
      </c>
    </row>
    <row r="455" spans="1:105" ht="12" customHeight="1" x14ac:dyDescent="0.25">
      <c r="A455" s="121" t="s">
        <v>54</v>
      </c>
      <c r="B455" s="123"/>
      <c r="C455" s="123">
        <v>3.1517506835326455E-2</v>
      </c>
      <c r="D455" s="123">
        <v>3.5660610052579075E-2</v>
      </c>
      <c r="E455" s="123">
        <v>3.5616979312172184E-2</v>
      </c>
      <c r="F455" s="123">
        <v>4.1203027626777279E-2</v>
      </c>
      <c r="G455" s="123">
        <v>4.1985274249824768E-2</v>
      </c>
      <c r="H455" s="123">
        <v>4.882396962553312E-2</v>
      </c>
      <c r="I455" s="123">
        <v>6.1778434370808495E-2</v>
      </c>
      <c r="J455" s="123">
        <v>5.1613842026875745E-2</v>
      </c>
      <c r="K455" s="123">
        <v>5.4930486541685433E-2</v>
      </c>
      <c r="L455" s="123">
        <v>4.5149603821028103E-2</v>
      </c>
      <c r="M455" s="123">
        <v>4.5729910904368218E-2</v>
      </c>
      <c r="N455" s="123">
        <v>4.6604227193147163E-2</v>
      </c>
      <c r="O455" s="123">
        <v>4.5604160723709833E-2</v>
      </c>
      <c r="P455" s="123">
        <v>5.779981861267007E-2</v>
      </c>
      <c r="Q455" s="123">
        <v>5.1562089765121104E-2</v>
      </c>
      <c r="R455" s="123">
        <v>5.7658171061723648E-2</v>
      </c>
      <c r="S455" s="123">
        <v>5.2150423201503086E-2</v>
      </c>
      <c r="T455" s="123">
        <v>4.54570704081785E-2</v>
      </c>
      <c r="U455" s="123">
        <v>5.0713080225217949E-2</v>
      </c>
      <c r="V455" s="123">
        <v>4.4634770121758129E-2</v>
      </c>
      <c r="W455" s="123">
        <v>4.5568999629431679E-2</v>
      </c>
      <c r="X455" s="123">
        <v>5.0911332512618528E-2</v>
      </c>
      <c r="Y455" s="123">
        <v>4.5605408098849651E-2</v>
      </c>
      <c r="DA455" s="130" t="s">
        <v>4910</v>
      </c>
    </row>
    <row r="456" spans="1:105" ht="12" customHeight="1" x14ac:dyDescent="0.25">
      <c r="A456" s="97" t="s">
        <v>50</v>
      </c>
      <c r="B456" s="99"/>
      <c r="C456" s="99">
        <v>0.67040363497642308</v>
      </c>
      <c r="D456" s="99">
        <v>0.66712254466287069</v>
      </c>
      <c r="E456" s="99">
        <v>0.74350444314159436</v>
      </c>
      <c r="F456" s="99">
        <v>0.74079610087309988</v>
      </c>
      <c r="G456" s="99">
        <v>0.72870993238201598</v>
      </c>
      <c r="H456" s="99">
        <v>0.75829727824656123</v>
      </c>
      <c r="I456" s="99">
        <v>0.74615511642664811</v>
      </c>
      <c r="J456" s="99">
        <v>0.63263823512941975</v>
      </c>
      <c r="K456" s="99">
        <v>0.67788289317368833</v>
      </c>
      <c r="L456" s="99">
        <v>0.64868002224497523</v>
      </c>
      <c r="M456" s="99">
        <v>0.64916149079356478</v>
      </c>
      <c r="N456" s="99">
        <v>0.65503399988600208</v>
      </c>
      <c r="O456" s="99">
        <v>0.64922589919170248</v>
      </c>
      <c r="P456" s="99">
        <v>0.70747306389968467</v>
      </c>
      <c r="Q456" s="99">
        <v>0.67983076188453528</v>
      </c>
      <c r="R456" s="99">
        <v>0.72627500352834373</v>
      </c>
      <c r="S456" s="99">
        <v>0.71363737012583173</v>
      </c>
      <c r="T456" s="99">
        <v>0.70835325442898323</v>
      </c>
      <c r="U456" s="99">
        <v>0.73997271010105048</v>
      </c>
      <c r="V456" s="99">
        <v>0.683834999587695</v>
      </c>
      <c r="W456" s="99">
        <v>0.6484155653057585</v>
      </c>
      <c r="X456" s="99">
        <v>0.58906112402126876</v>
      </c>
      <c r="Y456" s="99">
        <v>0.53309681707015311</v>
      </c>
      <c r="DA456" s="63" t="s">
        <v>4911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X457" s="110">
        <v>0</v>
      </c>
      <c r="Y457" s="110">
        <v>0</v>
      </c>
      <c r="DA457" s="60" t="s">
        <v>4912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tabColor theme="9" tint="0.59999389629810485"/>
    <pageSetUpPr fitToPage="1"/>
  </sheetPr>
  <dimension ref="A1:DA45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430393</v>
      </c>
      <c r="C5" s="120">
        <v>427779</v>
      </c>
      <c r="D5" s="120">
        <v>425151</v>
      </c>
      <c r="E5" s="120">
        <v>378744</v>
      </c>
      <c r="F5" s="120">
        <v>199964</v>
      </c>
      <c r="G5" s="120">
        <v>92337</v>
      </c>
      <c r="H5" s="120">
        <v>83077</v>
      </c>
      <c r="I5" s="120">
        <v>82025</v>
      </c>
      <c r="J5" s="120">
        <v>83544</v>
      </c>
      <c r="K5" s="120">
        <v>93960</v>
      </c>
      <c r="L5" s="120">
        <v>102672</v>
      </c>
      <c r="M5" s="120">
        <v>102645</v>
      </c>
      <c r="N5" s="120">
        <v>99977</v>
      </c>
      <c r="O5" s="120">
        <v>87831</v>
      </c>
      <c r="P5" s="120">
        <v>65102</v>
      </c>
      <c r="Q5" s="120">
        <v>42997</v>
      </c>
      <c r="R5" s="120">
        <v>29209</v>
      </c>
      <c r="S5" s="120">
        <v>19454</v>
      </c>
      <c r="T5" s="120">
        <v>12686</v>
      </c>
      <c r="U5" s="120">
        <v>9672</v>
      </c>
      <c r="V5" s="120">
        <v>8823</v>
      </c>
      <c r="W5" s="120">
        <v>8765</v>
      </c>
      <c r="X5" s="120">
        <v>8926</v>
      </c>
      <c r="Y5" s="120">
        <v>8504</v>
      </c>
      <c r="DA5" s="129" t="s">
        <v>344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53</v>
      </c>
      <c r="B7" s="52">
        <v>430393</v>
      </c>
      <c r="C7" s="52">
        <v>427779</v>
      </c>
      <c r="D7" s="52">
        <v>425151</v>
      </c>
      <c r="E7" s="52">
        <v>378744</v>
      </c>
      <c r="F7" s="52">
        <v>199964</v>
      </c>
      <c r="G7" s="52">
        <v>92337</v>
      </c>
      <c r="H7" s="52">
        <v>83077</v>
      </c>
      <c r="I7" s="52">
        <v>82025</v>
      </c>
      <c r="J7" s="52">
        <v>83544</v>
      </c>
      <c r="K7" s="52">
        <v>93960</v>
      </c>
      <c r="L7" s="52">
        <v>102672</v>
      </c>
      <c r="M7" s="52">
        <v>102645</v>
      </c>
      <c r="N7" s="52">
        <v>99977</v>
      </c>
      <c r="O7" s="52">
        <v>87831</v>
      </c>
      <c r="P7" s="52">
        <v>65102</v>
      </c>
      <c r="Q7" s="52">
        <v>42997</v>
      </c>
      <c r="R7" s="52">
        <v>29209</v>
      </c>
      <c r="S7" s="52">
        <v>19454</v>
      </c>
      <c r="T7" s="52">
        <v>12686</v>
      </c>
      <c r="U7" s="52">
        <v>9672</v>
      </c>
      <c r="V7" s="52">
        <v>8823</v>
      </c>
      <c r="W7" s="52">
        <v>8765</v>
      </c>
      <c r="X7" s="52">
        <v>8926</v>
      </c>
      <c r="Y7" s="52">
        <v>8504</v>
      </c>
      <c r="DA7" s="63" t="s">
        <v>1128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15763</v>
      </c>
      <c r="C9" s="52">
        <v>16937</v>
      </c>
      <c r="D9" s="52">
        <v>17283</v>
      </c>
      <c r="E9" s="52">
        <v>16423</v>
      </c>
      <c r="F9" s="52">
        <v>14317</v>
      </c>
      <c r="G9" s="52">
        <v>11540</v>
      </c>
      <c r="H9" s="52">
        <v>8439</v>
      </c>
      <c r="I9" s="52">
        <v>6372</v>
      </c>
      <c r="J9" s="52">
        <v>4815</v>
      </c>
      <c r="K9" s="52">
        <v>2781</v>
      </c>
      <c r="L9" s="52">
        <v>2234</v>
      </c>
      <c r="M9" s="52">
        <v>2451</v>
      </c>
      <c r="N9" s="52">
        <v>3971</v>
      </c>
      <c r="O9" s="52">
        <v>5783</v>
      </c>
      <c r="P9" s="52">
        <v>7049</v>
      </c>
      <c r="Q9" s="52">
        <v>7098</v>
      </c>
      <c r="R9" s="52">
        <v>6614</v>
      </c>
      <c r="S9" s="52">
        <v>5180</v>
      </c>
      <c r="T9" s="52">
        <v>3581</v>
      </c>
      <c r="U9" s="52">
        <v>2545</v>
      </c>
      <c r="V9" s="52">
        <v>1808</v>
      </c>
      <c r="W9" s="52">
        <v>983</v>
      </c>
      <c r="X9" s="52">
        <v>539</v>
      </c>
      <c r="Y9" s="52">
        <v>455</v>
      </c>
      <c r="DA9" s="63" t="s">
        <v>1129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124</v>
      </c>
      <c r="B11" s="52">
        <v>33938</v>
      </c>
      <c r="C11" s="52">
        <v>34241</v>
      </c>
      <c r="D11" s="52">
        <v>35239</v>
      </c>
      <c r="E11" s="52">
        <v>33345</v>
      </c>
      <c r="F11" s="52">
        <v>17989</v>
      </c>
      <c r="G11" s="52">
        <v>8377</v>
      </c>
      <c r="H11" s="52">
        <v>7745</v>
      </c>
      <c r="I11" s="52">
        <v>7301</v>
      </c>
      <c r="J11" s="52">
        <v>7402</v>
      </c>
      <c r="K11" s="52">
        <v>8482</v>
      </c>
      <c r="L11" s="52">
        <v>9725</v>
      </c>
      <c r="M11" s="52">
        <v>10082</v>
      </c>
      <c r="N11" s="52">
        <v>11495</v>
      </c>
      <c r="O11" s="52">
        <v>10819</v>
      </c>
      <c r="P11" s="52">
        <v>8035</v>
      </c>
      <c r="Q11" s="52">
        <v>5321</v>
      </c>
      <c r="R11" s="52">
        <v>3637</v>
      </c>
      <c r="S11" s="52">
        <v>2474</v>
      </c>
      <c r="T11" s="52">
        <v>1628</v>
      </c>
      <c r="U11" s="52">
        <v>1208</v>
      </c>
      <c r="V11" s="52">
        <v>1079</v>
      </c>
      <c r="W11" s="52">
        <v>1081</v>
      </c>
      <c r="X11" s="52">
        <v>1108</v>
      </c>
      <c r="Y11" s="52">
        <v>1061</v>
      </c>
      <c r="DA11" s="63" t="s">
        <v>1130</v>
      </c>
    </row>
    <row r="12" spans="1:105" ht="12" customHeight="1" x14ac:dyDescent="0.25">
      <c r="A12" s="97" t="s">
        <v>123</v>
      </c>
      <c r="B12" s="52">
        <v>1</v>
      </c>
      <c r="C12" s="52">
        <v>3</v>
      </c>
      <c r="D12" s="52">
        <v>4</v>
      </c>
      <c r="E12" s="52">
        <v>6</v>
      </c>
      <c r="F12" s="52">
        <v>4</v>
      </c>
      <c r="G12" s="52">
        <v>3</v>
      </c>
      <c r="H12" s="52">
        <v>4</v>
      </c>
      <c r="I12" s="52">
        <v>5</v>
      </c>
      <c r="J12" s="52">
        <v>4</v>
      </c>
      <c r="K12" s="52">
        <v>10</v>
      </c>
      <c r="L12" s="52">
        <v>16</v>
      </c>
      <c r="M12" s="52">
        <v>18</v>
      </c>
      <c r="N12" s="52">
        <v>14</v>
      </c>
      <c r="O12" s="52">
        <v>15</v>
      </c>
      <c r="P12" s="52">
        <v>14</v>
      </c>
      <c r="Q12" s="52">
        <v>13</v>
      </c>
      <c r="R12" s="52">
        <v>9</v>
      </c>
      <c r="S12" s="52">
        <v>6</v>
      </c>
      <c r="T12" s="52">
        <v>4</v>
      </c>
      <c r="U12" s="52">
        <v>3</v>
      </c>
      <c r="V12" s="52">
        <v>2</v>
      </c>
      <c r="W12" s="52">
        <v>1</v>
      </c>
      <c r="X12" s="52">
        <v>1</v>
      </c>
      <c r="Y12" s="52">
        <v>1</v>
      </c>
      <c r="DA12" s="63" t="s">
        <v>1131</v>
      </c>
    </row>
    <row r="13" spans="1:105" ht="12" customHeight="1" x14ac:dyDescent="0.25">
      <c r="A13" s="97" t="s">
        <v>122</v>
      </c>
      <c r="B13" s="52">
        <v>395236</v>
      </c>
      <c r="C13" s="52">
        <v>390460</v>
      </c>
      <c r="D13" s="52">
        <v>386143</v>
      </c>
      <c r="E13" s="52">
        <v>341015</v>
      </c>
      <c r="F13" s="52">
        <v>179356</v>
      </c>
      <c r="G13" s="52">
        <v>82694</v>
      </c>
      <c r="H13" s="52">
        <v>73822</v>
      </c>
      <c r="I13" s="52">
        <v>70830</v>
      </c>
      <c r="J13" s="52">
        <v>72079</v>
      </c>
      <c r="K13" s="52">
        <v>75282</v>
      </c>
      <c r="L13" s="52">
        <v>80111</v>
      </c>
      <c r="M13" s="52">
        <v>79265</v>
      </c>
      <c r="N13" s="52">
        <v>77584</v>
      </c>
      <c r="O13" s="52">
        <v>67539</v>
      </c>
      <c r="P13" s="52">
        <v>50065</v>
      </c>
      <c r="Q13" s="52">
        <v>33052</v>
      </c>
      <c r="R13" s="52">
        <v>22434</v>
      </c>
      <c r="S13" s="52">
        <v>15125</v>
      </c>
      <c r="T13" s="52">
        <v>9831</v>
      </c>
      <c r="U13" s="52">
        <v>7511</v>
      </c>
      <c r="V13" s="52">
        <v>6630</v>
      </c>
      <c r="W13" s="52">
        <v>6484</v>
      </c>
      <c r="X13" s="52">
        <v>6469</v>
      </c>
      <c r="Y13" s="52">
        <v>6153</v>
      </c>
      <c r="DA13" s="63" t="s">
        <v>1132</v>
      </c>
    </row>
    <row r="14" spans="1:105" ht="12" customHeight="1" x14ac:dyDescent="0.25">
      <c r="A14" s="97" t="s">
        <v>121</v>
      </c>
      <c r="B14" s="52">
        <v>1218</v>
      </c>
      <c r="C14" s="52">
        <v>3075</v>
      </c>
      <c r="D14" s="52">
        <v>3765</v>
      </c>
      <c r="E14" s="52">
        <v>4378</v>
      </c>
      <c r="F14" s="52">
        <v>2615</v>
      </c>
      <c r="G14" s="52">
        <v>1263</v>
      </c>
      <c r="H14" s="52">
        <v>1506</v>
      </c>
      <c r="I14" s="52">
        <v>3889</v>
      </c>
      <c r="J14" s="52">
        <v>4059</v>
      </c>
      <c r="K14" s="52">
        <v>10186</v>
      </c>
      <c r="L14" s="52">
        <v>12820</v>
      </c>
      <c r="M14" s="52">
        <v>13280</v>
      </c>
      <c r="N14" s="52">
        <v>10884</v>
      </c>
      <c r="O14" s="52">
        <v>9458</v>
      </c>
      <c r="P14" s="52">
        <v>6988</v>
      </c>
      <c r="Q14" s="52">
        <v>4611</v>
      </c>
      <c r="R14" s="52">
        <v>3129</v>
      </c>
      <c r="S14" s="52">
        <v>1849</v>
      </c>
      <c r="T14" s="52">
        <v>1223</v>
      </c>
      <c r="U14" s="52">
        <v>950</v>
      </c>
      <c r="V14" s="52">
        <v>1112</v>
      </c>
      <c r="W14" s="52">
        <v>1199</v>
      </c>
      <c r="X14" s="52">
        <v>1348</v>
      </c>
      <c r="Y14" s="52">
        <v>1289</v>
      </c>
      <c r="DA14" s="63" t="s">
        <v>1133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15974</v>
      </c>
      <c r="C16" s="52">
        <v>16505</v>
      </c>
      <c r="D16" s="52">
        <v>17475</v>
      </c>
      <c r="E16" s="52">
        <v>15968</v>
      </c>
      <c r="F16" s="52">
        <v>8601</v>
      </c>
      <c r="G16" s="52">
        <v>4000</v>
      </c>
      <c r="H16" s="52">
        <v>3984</v>
      </c>
      <c r="I16" s="52">
        <v>5121</v>
      </c>
      <c r="J16" s="52">
        <v>5248</v>
      </c>
      <c r="K16" s="52">
        <v>6705</v>
      </c>
      <c r="L16" s="52">
        <v>7594</v>
      </c>
      <c r="M16" s="52">
        <v>7748</v>
      </c>
      <c r="N16" s="52">
        <v>7398</v>
      </c>
      <c r="O16" s="52">
        <v>6376</v>
      </c>
      <c r="P16" s="52">
        <v>4730</v>
      </c>
      <c r="Q16" s="52">
        <v>3125</v>
      </c>
      <c r="R16" s="52">
        <v>2129</v>
      </c>
      <c r="S16" s="52">
        <v>1389</v>
      </c>
      <c r="T16" s="52">
        <v>899</v>
      </c>
      <c r="U16" s="52">
        <v>688</v>
      </c>
      <c r="V16" s="52">
        <v>604</v>
      </c>
      <c r="W16" s="52">
        <v>592</v>
      </c>
      <c r="X16" s="52">
        <v>606</v>
      </c>
      <c r="Y16" s="52">
        <v>580</v>
      </c>
      <c r="DA16" s="63" t="s">
        <v>1134</v>
      </c>
    </row>
    <row r="17" spans="1:105" ht="12" customHeight="1" x14ac:dyDescent="0.25">
      <c r="A17" s="109" t="s">
        <v>120</v>
      </c>
      <c r="B17" s="36">
        <v>414419</v>
      </c>
      <c r="C17" s="36">
        <v>411274</v>
      </c>
      <c r="D17" s="36">
        <v>407676</v>
      </c>
      <c r="E17" s="36">
        <v>362776</v>
      </c>
      <c r="F17" s="36">
        <v>191363</v>
      </c>
      <c r="G17" s="36">
        <v>88337</v>
      </c>
      <c r="H17" s="36">
        <v>79093</v>
      </c>
      <c r="I17" s="36">
        <v>76904</v>
      </c>
      <c r="J17" s="36">
        <v>78296</v>
      </c>
      <c r="K17" s="36">
        <v>87255</v>
      </c>
      <c r="L17" s="36">
        <v>95078</v>
      </c>
      <c r="M17" s="36">
        <v>94897</v>
      </c>
      <c r="N17" s="36">
        <v>92579</v>
      </c>
      <c r="O17" s="36">
        <v>81455</v>
      </c>
      <c r="P17" s="36">
        <v>60372</v>
      </c>
      <c r="Q17" s="36">
        <v>39872</v>
      </c>
      <c r="R17" s="36">
        <v>27080</v>
      </c>
      <c r="S17" s="36">
        <v>18065</v>
      </c>
      <c r="T17" s="36">
        <v>11787</v>
      </c>
      <c r="U17" s="36">
        <v>8984</v>
      </c>
      <c r="V17" s="36">
        <v>8219</v>
      </c>
      <c r="W17" s="36">
        <v>8173</v>
      </c>
      <c r="X17" s="36">
        <v>8320</v>
      </c>
      <c r="Y17" s="36">
        <v>7924</v>
      </c>
      <c r="DA17" s="60" t="s">
        <v>1135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1214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53</v>
      </c>
      <c r="B21" s="52"/>
      <c r="C21" s="52">
        <v>33624</v>
      </c>
      <c r="D21" s="52">
        <v>33633</v>
      </c>
      <c r="E21" s="52">
        <v>46407</v>
      </c>
      <c r="F21" s="52">
        <v>178780</v>
      </c>
      <c r="G21" s="52">
        <v>107627</v>
      </c>
      <c r="H21" s="52">
        <v>9260</v>
      </c>
      <c r="I21" s="52">
        <v>1052</v>
      </c>
      <c r="J21" s="52">
        <v>0</v>
      </c>
      <c r="K21" s="52">
        <v>0</v>
      </c>
      <c r="L21" s="52">
        <v>5</v>
      </c>
      <c r="M21" s="52">
        <v>7712</v>
      </c>
      <c r="N21" s="52">
        <v>33703</v>
      </c>
      <c r="O21" s="52">
        <v>27077</v>
      </c>
      <c r="P21" s="52">
        <v>22733</v>
      </c>
      <c r="Q21" s="52">
        <v>22105</v>
      </c>
      <c r="R21" s="52">
        <v>13789</v>
      </c>
      <c r="S21" s="52">
        <v>9755</v>
      </c>
      <c r="T21" s="52">
        <v>6768</v>
      </c>
      <c r="U21" s="52">
        <v>3014</v>
      </c>
      <c r="V21" s="52">
        <v>849</v>
      </c>
      <c r="W21" s="52">
        <v>58</v>
      </c>
      <c r="X21" s="52">
        <v>0</v>
      </c>
      <c r="Y21" s="52">
        <v>422</v>
      </c>
      <c r="DA21" s="63" t="s">
        <v>1215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2463</v>
      </c>
      <c r="D23" s="52">
        <v>2470</v>
      </c>
      <c r="E23" s="52">
        <v>2518</v>
      </c>
      <c r="F23" s="52">
        <v>2640</v>
      </c>
      <c r="G23" s="52">
        <v>2854</v>
      </c>
      <c r="H23" s="52">
        <v>3169</v>
      </c>
      <c r="I23" s="52">
        <v>2105</v>
      </c>
      <c r="J23" s="52">
        <v>1644</v>
      </c>
      <c r="K23" s="52">
        <v>2265</v>
      </c>
      <c r="L23" s="52">
        <v>1453</v>
      </c>
      <c r="M23" s="52">
        <v>711</v>
      </c>
      <c r="N23" s="52">
        <v>242</v>
      </c>
      <c r="O23" s="52">
        <v>363</v>
      </c>
      <c r="P23" s="52">
        <v>159</v>
      </c>
      <c r="Q23" s="52">
        <v>313</v>
      </c>
      <c r="R23" s="52">
        <v>552</v>
      </c>
      <c r="S23" s="52">
        <v>1480</v>
      </c>
      <c r="T23" s="52">
        <v>1629</v>
      </c>
      <c r="U23" s="52">
        <v>1097</v>
      </c>
      <c r="V23" s="52">
        <v>828</v>
      </c>
      <c r="W23" s="52">
        <v>917</v>
      </c>
      <c r="X23" s="52">
        <v>537</v>
      </c>
      <c r="Y23" s="52">
        <v>150</v>
      </c>
      <c r="DA23" s="63" t="s">
        <v>1216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124</v>
      </c>
      <c r="B25" s="52"/>
      <c r="C25" s="52">
        <v>5303</v>
      </c>
      <c r="D25" s="52">
        <v>5314</v>
      </c>
      <c r="E25" s="52">
        <v>5539</v>
      </c>
      <c r="F25" s="52">
        <v>15356</v>
      </c>
      <c r="G25" s="52">
        <v>9612</v>
      </c>
      <c r="H25" s="52">
        <v>1748</v>
      </c>
      <c r="I25" s="52">
        <v>2140</v>
      </c>
      <c r="J25" s="52">
        <v>18</v>
      </c>
      <c r="K25" s="52">
        <v>1585</v>
      </c>
      <c r="L25" s="52">
        <v>1918</v>
      </c>
      <c r="M25" s="52">
        <v>1506</v>
      </c>
      <c r="N25" s="52">
        <v>3057</v>
      </c>
      <c r="O25" s="52">
        <v>2652</v>
      </c>
      <c r="P25" s="52">
        <v>2784</v>
      </c>
      <c r="Q25" s="52">
        <v>2714</v>
      </c>
      <c r="R25" s="52">
        <v>1707</v>
      </c>
      <c r="S25" s="52">
        <v>1340</v>
      </c>
      <c r="T25" s="52">
        <v>990</v>
      </c>
      <c r="U25" s="52">
        <v>544</v>
      </c>
      <c r="V25" s="52">
        <v>631</v>
      </c>
      <c r="W25" s="52">
        <v>252</v>
      </c>
      <c r="X25" s="52">
        <v>5</v>
      </c>
      <c r="Y25" s="52">
        <v>49</v>
      </c>
      <c r="DA25" s="63" t="s">
        <v>1217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2</v>
      </c>
      <c r="G26" s="52">
        <v>1</v>
      </c>
      <c r="H26" s="52">
        <v>0</v>
      </c>
      <c r="I26" s="52">
        <v>0</v>
      </c>
      <c r="J26" s="52">
        <v>1</v>
      </c>
      <c r="K26" s="52">
        <v>1</v>
      </c>
      <c r="L26" s="52">
        <v>0</v>
      </c>
      <c r="M26" s="52">
        <v>1</v>
      </c>
      <c r="N26" s="52">
        <v>7</v>
      </c>
      <c r="O26" s="52">
        <v>2</v>
      </c>
      <c r="P26" s="52">
        <v>1</v>
      </c>
      <c r="Q26" s="52">
        <v>1</v>
      </c>
      <c r="R26" s="52">
        <v>4</v>
      </c>
      <c r="S26" s="52">
        <v>3</v>
      </c>
      <c r="T26" s="52">
        <v>2</v>
      </c>
      <c r="U26" s="52">
        <v>1</v>
      </c>
      <c r="V26" s="52">
        <v>2</v>
      </c>
      <c r="W26" s="52">
        <v>1</v>
      </c>
      <c r="X26" s="52">
        <v>0</v>
      </c>
      <c r="Y26" s="52">
        <v>0</v>
      </c>
      <c r="DA26" s="63" t="s">
        <v>1218</v>
      </c>
    </row>
    <row r="27" spans="1:105" ht="12" customHeight="1" x14ac:dyDescent="0.25">
      <c r="A27" s="97" t="s">
        <v>122</v>
      </c>
      <c r="B27" s="52"/>
      <c r="C27" s="52">
        <v>61756</v>
      </c>
      <c r="D27" s="52">
        <v>61866</v>
      </c>
      <c r="E27" s="52">
        <v>64055</v>
      </c>
      <c r="F27" s="52">
        <v>161659</v>
      </c>
      <c r="G27" s="52">
        <v>96663</v>
      </c>
      <c r="H27" s="52">
        <v>20069</v>
      </c>
      <c r="I27" s="52">
        <v>24881</v>
      </c>
      <c r="J27" s="52">
        <v>196</v>
      </c>
      <c r="K27" s="52">
        <v>16169</v>
      </c>
      <c r="L27" s="52">
        <v>17745</v>
      </c>
      <c r="M27" s="52">
        <v>9527</v>
      </c>
      <c r="N27" s="52">
        <v>27690</v>
      </c>
      <c r="O27" s="52">
        <v>22932</v>
      </c>
      <c r="P27" s="52">
        <v>17480</v>
      </c>
      <c r="Q27" s="52">
        <v>17022</v>
      </c>
      <c r="R27" s="52">
        <v>10790</v>
      </c>
      <c r="S27" s="52">
        <v>8627</v>
      </c>
      <c r="T27" s="52">
        <v>6349</v>
      </c>
      <c r="U27" s="52">
        <v>3077</v>
      </c>
      <c r="V27" s="52">
        <v>3693</v>
      </c>
      <c r="W27" s="52">
        <v>1592</v>
      </c>
      <c r="X27" s="52">
        <v>39</v>
      </c>
      <c r="Y27" s="52">
        <v>338</v>
      </c>
      <c r="DA27" s="63" t="s">
        <v>1219</v>
      </c>
    </row>
    <row r="28" spans="1:105" ht="12" customHeight="1" x14ac:dyDescent="0.25">
      <c r="A28" s="97" t="s">
        <v>121</v>
      </c>
      <c r="B28" s="52"/>
      <c r="C28" s="52">
        <v>190</v>
      </c>
      <c r="D28" s="52">
        <v>195</v>
      </c>
      <c r="E28" s="52">
        <v>253</v>
      </c>
      <c r="F28" s="52">
        <v>1763</v>
      </c>
      <c r="G28" s="52">
        <v>1352</v>
      </c>
      <c r="H28" s="52">
        <v>92</v>
      </c>
      <c r="I28" s="52">
        <v>81</v>
      </c>
      <c r="J28" s="52">
        <v>9</v>
      </c>
      <c r="K28" s="52">
        <v>602</v>
      </c>
      <c r="L28" s="52">
        <v>380</v>
      </c>
      <c r="M28" s="52">
        <v>609</v>
      </c>
      <c r="N28" s="52">
        <v>3849</v>
      </c>
      <c r="O28" s="52">
        <v>3489</v>
      </c>
      <c r="P28" s="52">
        <v>2470</v>
      </c>
      <c r="Q28" s="52">
        <v>2377</v>
      </c>
      <c r="R28" s="52">
        <v>1522</v>
      </c>
      <c r="S28" s="52">
        <v>1671</v>
      </c>
      <c r="T28" s="52">
        <v>796</v>
      </c>
      <c r="U28" s="52">
        <v>372</v>
      </c>
      <c r="V28" s="52">
        <v>240</v>
      </c>
      <c r="W28" s="52">
        <v>262</v>
      </c>
      <c r="X28" s="52">
        <v>4</v>
      </c>
      <c r="Y28" s="52">
        <v>64</v>
      </c>
      <c r="DA28" s="63" t="s">
        <v>1220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2496</v>
      </c>
      <c r="D30" s="52">
        <v>2502</v>
      </c>
      <c r="E30" s="52">
        <v>2626</v>
      </c>
      <c r="F30" s="52">
        <v>7367</v>
      </c>
      <c r="G30" s="52">
        <v>4601</v>
      </c>
      <c r="H30" s="52">
        <v>834</v>
      </c>
      <c r="I30" s="52">
        <v>1009</v>
      </c>
      <c r="J30" s="52">
        <v>15</v>
      </c>
      <c r="K30" s="52">
        <v>881</v>
      </c>
      <c r="L30" s="52">
        <v>1114</v>
      </c>
      <c r="M30" s="52">
        <v>663</v>
      </c>
      <c r="N30" s="52">
        <v>2627</v>
      </c>
      <c r="O30" s="52">
        <v>2209</v>
      </c>
      <c r="P30" s="52">
        <v>1646</v>
      </c>
      <c r="Q30" s="52">
        <v>1605</v>
      </c>
      <c r="R30" s="52">
        <v>1014</v>
      </c>
      <c r="S30" s="52">
        <v>878</v>
      </c>
      <c r="T30" s="52">
        <v>577</v>
      </c>
      <c r="U30" s="52">
        <v>277</v>
      </c>
      <c r="V30" s="52">
        <v>325</v>
      </c>
      <c r="W30" s="52">
        <v>155</v>
      </c>
      <c r="X30" s="52">
        <v>2</v>
      </c>
      <c r="Y30" s="52">
        <v>28</v>
      </c>
      <c r="DA30" s="63" t="s">
        <v>1221</v>
      </c>
    </row>
    <row r="31" spans="1:105" ht="12" customHeight="1" x14ac:dyDescent="0.25">
      <c r="A31" s="109" t="s">
        <v>120</v>
      </c>
      <c r="B31" s="36"/>
      <c r="C31" s="36">
        <v>64753</v>
      </c>
      <c r="D31" s="36">
        <v>64874</v>
      </c>
      <c r="E31" s="36">
        <v>67224</v>
      </c>
      <c r="F31" s="36">
        <v>171413</v>
      </c>
      <c r="G31" s="36">
        <v>103027</v>
      </c>
      <c r="H31" s="36">
        <v>21077</v>
      </c>
      <c r="I31" s="36">
        <v>26092</v>
      </c>
      <c r="J31" s="36">
        <v>209</v>
      </c>
      <c r="K31" s="36">
        <v>17477</v>
      </c>
      <c r="L31" s="36">
        <v>18928</v>
      </c>
      <c r="M31" s="36">
        <v>10979</v>
      </c>
      <c r="N31" s="36">
        <v>31979</v>
      </c>
      <c r="O31" s="36">
        <v>26869</v>
      </c>
      <c r="P31" s="36">
        <v>21090</v>
      </c>
      <c r="Q31" s="36">
        <v>20506</v>
      </c>
      <c r="R31" s="36">
        <v>13001</v>
      </c>
      <c r="S31" s="36">
        <v>10762</v>
      </c>
      <c r="T31" s="36">
        <v>7558</v>
      </c>
      <c r="U31" s="36">
        <v>3714</v>
      </c>
      <c r="V31" s="36">
        <v>4240</v>
      </c>
      <c r="W31" s="36">
        <v>1967</v>
      </c>
      <c r="X31" s="36">
        <v>43</v>
      </c>
      <c r="Y31" s="36">
        <v>419</v>
      </c>
      <c r="DA31" s="60" t="s">
        <v>1222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1301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53</v>
      </c>
      <c r="B35" s="52"/>
      <c r="C35" s="52">
        <v>31010</v>
      </c>
      <c r="D35" s="52">
        <v>31005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1519</v>
      </c>
      <c r="K35" s="52">
        <v>10416</v>
      </c>
      <c r="L35" s="52">
        <v>8717</v>
      </c>
      <c r="M35" s="52">
        <v>7685</v>
      </c>
      <c r="N35" s="52">
        <v>31035</v>
      </c>
      <c r="O35" s="52">
        <v>14931</v>
      </c>
      <c r="P35" s="52">
        <v>4</v>
      </c>
      <c r="Q35" s="52">
        <v>0</v>
      </c>
      <c r="R35" s="52">
        <v>1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X35" s="52">
        <v>161</v>
      </c>
      <c r="Y35" s="52">
        <v>0</v>
      </c>
      <c r="DA35" s="63" t="s">
        <v>1302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3637</v>
      </c>
      <c r="D37" s="52">
        <v>2816</v>
      </c>
      <c r="E37" s="52">
        <v>1658</v>
      </c>
      <c r="F37" s="52">
        <v>534</v>
      </c>
      <c r="G37" s="52">
        <v>77</v>
      </c>
      <c r="H37" s="52">
        <v>68</v>
      </c>
      <c r="I37" s="52">
        <v>38</v>
      </c>
      <c r="J37" s="52">
        <v>87</v>
      </c>
      <c r="K37" s="52">
        <v>231</v>
      </c>
      <c r="L37" s="52">
        <v>906</v>
      </c>
      <c r="M37" s="52">
        <v>928</v>
      </c>
      <c r="N37" s="52">
        <v>1762</v>
      </c>
      <c r="O37" s="52">
        <v>2175</v>
      </c>
      <c r="P37" s="52">
        <v>1425</v>
      </c>
      <c r="Q37" s="52">
        <v>362</v>
      </c>
      <c r="R37" s="52">
        <v>68</v>
      </c>
      <c r="S37" s="52">
        <v>46</v>
      </c>
      <c r="T37" s="52">
        <v>30</v>
      </c>
      <c r="U37" s="52">
        <v>61</v>
      </c>
      <c r="V37" s="52">
        <v>91</v>
      </c>
      <c r="W37" s="52">
        <v>92</v>
      </c>
      <c r="X37" s="52">
        <v>93</v>
      </c>
      <c r="Y37" s="52">
        <v>66</v>
      </c>
      <c r="DA37" s="63" t="s">
        <v>1303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124</v>
      </c>
      <c r="B39" s="52"/>
      <c r="C39" s="52">
        <v>5606</v>
      </c>
      <c r="D39" s="52">
        <v>6312</v>
      </c>
      <c r="E39" s="52">
        <v>3645</v>
      </c>
      <c r="F39" s="52">
        <v>0</v>
      </c>
      <c r="G39" s="52">
        <v>0</v>
      </c>
      <c r="H39" s="52">
        <v>1116</v>
      </c>
      <c r="I39" s="52">
        <v>1696</v>
      </c>
      <c r="J39" s="52">
        <v>119</v>
      </c>
      <c r="K39" s="52">
        <v>2665</v>
      </c>
      <c r="L39" s="52">
        <v>3161</v>
      </c>
      <c r="M39" s="52">
        <v>1863</v>
      </c>
      <c r="N39" s="52">
        <v>4470</v>
      </c>
      <c r="O39" s="52">
        <v>1976</v>
      </c>
      <c r="P39" s="52">
        <v>0</v>
      </c>
      <c r="Q39" s="52">
        <v>0</v>
      </c>
      <c r="R39" s="52">
        <v>23</v>
      </c>
      <c r="S39" s="52">
        <v>177</v>
      </c>
      <c r="T39" s="52">
        <v>144</v>
      </c>
      <c r="U39" s="52">
        <v>124</v>
      </c>
      <c r="V39" s="52">
        <v>502</v>
      </c>
      <c r="W39" s="52">
        <v>254</v>
      </c>
      <c r="X39" s="52">
        <v>32</v>
      </c>
      <c r="Y39" s="52">
        <v>2</v>
      </c>
      <c r="DA39" s="63" t="s">
        <v>1304</v>
      </c>
    </row>
    <row r="40" spans="1:105" ht="12" customHeight="1" x14ac:dyDescent="0.25">
      <c r="A40" s="97" t="s">
        <v>123</v>
      </c>
      <c r="B40" s="52"/>
      <c r="C40" s="52">
        <v>2</v>
      </c>
      <c r="D40" s="52">
        <v>1</v>
      </c>
      <c r="E40" s="52">
        <v>2</v>
      </c>
      <c r="F40" s="52">
        <v>0</v>
      </c>
      <c r="G40" s="52">
        <v>0</v>
      </c>
      <c r="H40" s="52">
        <v>1</v>
      </c>
      <c r="I40" s="52">
        <v>1</v>
      </c>
      <c r="J40" s="52">
        <v>0</v>
      </c>
      <c r="K40" s="52">
        <v>7</v>
      </c>
      <c r="L40" s="52">
        <v>6</v>
      </c>
      <c r="M40" s="52">
        <v>3</v>
      </c>
      <c r="N40" s="52">
        <v>3</v>
      </c>
      <c r="O40" s="52">
        <v>3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1</v>
      </c>
      <c r="W40" s="52">
        <v>0</v>
      </c>
      <c r="X40" s="52">
        <v>0</v>
      </c>
      <c r="Y40" s="52">
        <v>0</v>
      </c>
      <c r="DA40" s="63" t="s">
        <v>1305</v>
      </c>
    </row>
    <row r="41" spans="1:105" ht="12" customHeight="1" x14ac:dyDescent="0.25">
      <c r="A41" s="97" t="s">
        <v>122</v>
      </c>
      <c r="B41" s="52"/>
      <c r="C41" s="52">
        <v>56980</v>
      </c>
      <c r="D41" s="52">
        <v>57549</v>
      </c>
      <c r="E41" s="52">
        <v>18927</v>
      </c>
      <c r="F41" s="52">
        <v>0</v>
      </c>
      <c r="G41" s="52">
        <v>1</v>
      </c>
      <c r="H41" s="52">
        <v>11197</v>
      </c>
      <c r="I41" s="52">
        <v>21889</v>
      </c>
      <c r="J41" s="52">
        <v>1445</v>
      </c>
      <c r="K41" s="52">
        <v>19372</v>
      </c>
      <c r="L41" s="52">
        <v>22574</v>
      </c>
      <c r="M41" s="52">
        <v>8681</v>
      </c>
      <c r="N41" s="52">
        <v>26009</v>
      </c>
      <c r="O41" s="52">
        <v>12887</v>
      </c>
      <c r="P41" s="52">
        <v>6</v>
      </c>
      <c r="Q41" s="52">
        <v>9</v>
      </c>
      <c r="R41" s="52">
        <v>172</v>
      </c>
      <c r="S41" s="52">
        <v>1318</v>
      </c>
      <c r="T41" s="52">
        <v>1055</v>
      </c>
      <c r="U41" s="52">
        <v>757</v>
      </c>
      <c r="V41" s="52">
        <v>2812</v>
      </c>
      <c r="W41" s="52">
        <v>1446</v>
      </c>
      <c r="X41" s="52">
        <v>24</v>
      </c>
      <c r="Y41" s="52">
        <v>22</v>
      </c>
      <c r="DA41" s="63" t="s">
        <v>1306</v>
      </c>
    </row>
    <row r="42" spans="1:105" ht="12" customHeight="1" x14ac:dyDescent="0.25">
      <c r="A42" s="97" t="s">
        <v>121</v>
      </c>
      <c r="B42" s="52"/>
      <c r="C42" s="52">
        <v>2047</v>
      </c>
      <c r="D42" s="52">
        <v>885</v>
      </c>
      <c r="E42" s="52">
        <v>866</v>
      </c>
      <c r="F42" s="52">
        <v>0</v>
      </c>
      <c r="G42" s="52">
        <v>0</v>
      </c>
      <c r="H42" s="52">
        <v>335</v>
      </c>
      <c r="I42" s="52">
        <v>2464</v>
      </c>
      <c r="J42" s="52">
        <v>179</v>
      </c>
      <c r="K42" s="52">
        <v>6729</v>
      </c>
      <c r="L42" s="52">
        <v>3014</v>
      </c>
      <c r="M42" s="52">
        <v>1069</v>
      </c>
      <c r="N42" s="52">
        <v>1453</v>
      </c>
      <c r="O42" s="52">
        <v>2063</v>
      </c>
      <c r="P42" s="52">
        <v>0</v>
      </c>
      <c r="Q42" s="52">
        <v>0</v>
      </c>
      <c r="R42" s="52">
        <v>40</v>
      </c>
      <c r="S42" s="52">
        <v>391</v>
      </c>
      <c r="T42" s="52">
        <v>170</v>
      </c>
      <c r="U42" s="52">
        <v>99</v>
      </c>
      <c r="V42" s="52">
        <v>402</v>
      </c>
      <c r="W42" s="52">
        <v>349</v>
      </c>
      <c r="X42" s="52">
        <v>153</v>
      </c>
      <c r="Y42" s="52">
        <v>5</v>
      </c>
      <c r="DA42" s="63" t="s">
        <v>1307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3027</v>
      </c>
      <c r="D44" s="52">
        <v>3472</v>
      </c>
      <c r="E44" s="52">
        <v>1119</v>
      </c>
      <c r="F44" s="52">
        <v>0</v>
      </c>
      <c r="G44" s="52">
        <v>0</v>
      </c>
      <c r="H44" s="52">
        <v>818</v>
      </c>
      <c r="I44" s="52">
        <v>2146</v>
      </c>
      <c r="J44" s="52">
        <v>142</v>
      </c>
      <c r="K44" s="52">
        <v>2338</v>
      </c>
      <c r="L44" s="52">
        <v>2003</v>
      </c>
      <c r="M44" s="52">
        <v>817</v>
      </c>
      <c r="N44" s="52">
        <v>2277</v>
      </c>
      <c r="O44" s="52">
        <v>1187</v>
      </c>
      <c r="P44" s="52">
        <v>0</v>
      </c>
      <c r="Q44" s="52">
        <v>0</v>
      </c>
      <c r="R44" s="52">
        <v>18</v>
      </c>
      <c r="S44" s="52">
        <v>138</v>
      </c>
      <c r="T44" s="52">
        <v>87</v>
      </c>
      <c r="U44" s="52">
        <v>66</v>
      </c>
      <c r="V44" s="52">
        <v>241</v>
      </c>
      <c r="W44" s="52">
        <v>143</v>
      </c>
      <c r="X44" s="52">
        <v>16</v>
      </c>
      <c r="Y44" s="52">
        <v>2</v>
      </c>
      <c r="DA44" s="63" t="s">
        <v>1308</v>
      </c>
    </row>
    <row r="45" spans="1:105" ht="12" customHeight="1" x14ac:dyDescent="0.25">
      <c r="A45" s="109" t="s">
        <v>120</v>
      </c>
      <c r="B45" s="36"/>
      <c r="C45" s="36">
        <v>61608</v>
      </c>
      <c r="D45" s="36">
        <v>61276</v>
      </c>
      <c r="E45" s="36">
        <v>22324</v>
      </c>
      <c r="F45" s="36">
        <v>0</v>
      </c>
      <c r="G45" s="36">
        <v>1</v>
      </c>
      <c r="H45" s="36">
        <v>11833</v>
      </c>
      <c r="I45" s="36">
        <v>23903</v>
      </c>
      <c r="J45" s="36">
        <v>1601</v>
      </c>
      <c r="K45" s="36">
        <v>26436</v>
      </c>
      <c r="L45" s="36">
        <v>26751</v>
      </c>
      <c r="M45" s="36">
        <v>10798</v>
      </c>
      <c r="N45" s="36">
        <v>29661</v>
      </c>
      <c r="O45" s="36">
        <v>15745</v>
      </c>
      <c r="P45" s="36">
        <v>7</v>
      </c>
      <c r="Q45" s="36">
        <v>6</v>
      </c>
      <c r="R45" s="36">
        <v>209</v>
      </c>
      <c r="S45" s="36">
        <v>1747</v>
      </c>
      <c r="T45" s="36">
        <v>1280</v>
      </c>
      <c r="U45" s="36">
        <v>911</v>
      </c>
      <c r="V45" s="36">
        <v>3475</v>
      </c>
      <c r="W45" s="36">
        <v>1921</v>
      </c>
      <c r="X45" s="36">
        <v>190</v>
      </c>
      <c r="Y45" s="36">
        <v>23</v>
      </c>
      <c r="DA45" s="60" t="s">
        <v>1309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1388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53</v>
      </c>
      <c r="B49" s="52"/>
      <c r="C49" s="52">
        <v>10611</v>
      </c>
      <c r="D49" s="52">
        <v>11035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589</v>
      </c>
      <c r="K49" s="52">
        <v>4159</v>
      </c>
      <c r="L49" s="52">
        <v>3112</v>
      </c>
      <c r="M49" s="52">
        <v>2960</v>
      </c>
      <c r="N49" s="52">
        <v>8270</v>
      </c>
      <c r="O49" s="52">
        <v>4214</v>
      </c>
      <c r="P49" s="52">
        <v>2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X49" s="52">
        <v>61</v>
      </c>
      <c r="Y49" s="52">
        <v>0</v>
      </c>
      <c r="DA49" s="63" t="s">
        <v>1389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630</v>
      </c>
      <c r="D51" s="52">
        <v>320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58</v>
      </c>
      <c r="K51" s="52">
        <v>134</v>
      </c>
      <c r="L51" s="52">
        <v>327</v>
      </c>
      <c r="M51" s="52">
        <v>75</v>
      </c>
      <c r="N51" s="52">
        <v>937</v>
      </c>
      <c r="O51" s="52">
        <v>535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2">
        <v>22</v>
      </c>
      <c r="Y51" s="52">
        <v>0</v>
      </c>
      <c r="DA51" s="63" t="s">
        <v>1390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124</v>
      </c>
      <c r="B53" s="52"/>
      <c r="C53" s="52">
        <v>921</v>
      </c>
      <c r="D53" s="52">
        <v>1076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40</v>
      </c>
      <c r="K53" s="52">
        <v>385</v>
      </c>
      <c r="L53" s="52">
        <v>342</v>
      </c>
      <c r="M53" s="52">
        <v>475</v>
      </c>
      <c r="N53" s="52">
        <v>1158</v>
      </c>
      <c r="O53" s="52">
        <v>492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X53" s="52">
        <v>10</v>
      </c>
      <c r="Y53" s="52">
        <v>0</v>
      </c>
      <c r="DA53" s="63" t="s">
        <v>1391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1</v>
      </c>
      <c r="L54" s="52">
        <v>1</v>
      </c>
      <c r="M54" s="52">
        <v>1</v>
      </c>
      <c r="N54" s="52">
        <v>1</v>
      </c>
      <c r="O54" s="52">
        <v>1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1392</v>
      </c>
    </row>
    <row r="55" spans="1:105" ht="12" customHeight="1" x14ac:dyDescent="0.25">
      <c r="A55" s="108" t="s">
        <v>122</v>
      </c>
      <c r="B55" s="52"/>
      <c r="C55" s="52">
        <v>9354</v>
      </c>
      <c r="D55" s="52">
        <v>9808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488</v>
      </c>
      <c r="K55" s="52">
        <v>2800</v>
      </c>
      <c r="L55" s="52">
        <v>2443</v>
      </c>
      <c r="M55" s="52">
        <v>2212</v>
      </c>
      <c r="N55" s="52">
        <v>6735</v>
      </c>
      <c r="O55" s="52">
        <v>3207</v>
      </c>
      <c r="P55" s="52">
        <v>2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X55" s="52">
        <v>8</v>
      </c>
      <c r="Y55" s="52">
        <v>0</v>
      </c>
      <c r="DA55" s="63" t="s">
        <v>1393</v>
      </c>
    </row>
    <row r="56" spans="1:105" ht="12" customHeight="1" x14ac:dyDescent="0.25">
      <c r="A56" s="108" t="s">
        <v>121</v>
      </c>
      <c r="B56" s="52"/>
      <c r="C56" s="52">
        <v>336</v>
      </c>
      <c r="D56" s="52">
        <v>151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61</v>
      </c>
      <c r="K56" s="52">
        <v>973</v>
      </c>
      <c r="L56" s="52">
        <v>326</v>
      </c>
      <c r="M56" s="52">
        <v>272</v>
      </c>
      <c r="N56" s="52">
        <v>376</v>
      </c>
      <c r="O56" s="52">
        <v>514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X56" s="52">
        <v>43</v>
      </c>
      <c r="Y56" s="52">
        <v>0</v>
      </c>
      <c r="DA56" s="63" t="s">
        <v>1394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497</v>
      </c>
      <c r="D58" s="52">
        <v>592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48</v>
      </c>
      <c r="K58" s="52">
        <v>338</v>
      </c>
      <c r="L58" s="52">
        <v>217</v>
      </c>
      <c r="M58" s="52">
        <v>208</v>
      </c>
      <c r="N58" s="52">
        <v>590</v>
      </c>
      <c r="O58" s="52">
        <v>296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2">
        <v>5</v>
      </c>
      <c r="Y58" s="52">
        <v>0</v>
      </c>
      <c r="DA58" s="63" t="s">
        <v>1395</v>
      </c>
    </row>
    <row r="59" spans="1:105" ht="12" customHeight="1" x14ac:dyDescent="0.25">
      <c r="A59" s="115" t="s">
        <v>120</v>
      </c>
      <c r="B59" s="36"/>
      <c r="C59" s="36">
        <v>10114</v>
      </c>
      <c r="D59" s="36">
        <v>10443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541</v>
      </c>
      <c r="K59" s="36">
        <v>3821</v>
      </c>
      <c r="L59" s="36">
        <v>2895</v>
      </c>
      <c r="M59" s="36">
        <v>2752</v>
      </c>
      <c r="N59" s="36">
        <v>7680</v>
      </c>
      <c r="O59" s="36">
        <v>3918</v>
      </c>
      <c r="P59" s="36">
        <v>2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X59" s="36">
        <v>56</v>
      </c>
      <c r="Y59" s="36">
        <v>0</v>
      </c>
      <c r="DA59" s="60" t="s">
        <v>1396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1475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53</v>
      </c>
      <c r="B63" s="52"/>
      <c r="C63" s="52">
        <v>20399</v>
      </c>
      <c r="D63" s="52">
        <v>19970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930</v>
      </c>
      <c r="K63" s="52">
        <v>6257</v>
      </c>
      <c r="L63" s="52">
        <v>5605</v>
      </c>
      <c r="M63" s="52">
        <v>4725</v>
      </c>
      <c r="N63" s="52">
        <v>22765</v>
      </c>
      <c r="O63" s="52">
        <v>10717</v>
      </c>
      <c r="P63" s="52">
        <v>2</v>
      </c>
      <c r="Q63" s="52">
        <v>0</v>
      </c>
      <c r="R63" s="52">
        <v>1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100</v>
      </c>
      <c r="Y63" s="52">
        <v>0</v>
      </c>
      <c r="DA63" s="63" t="s">
        <v>1476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3007</v>
      </c>
      <c r="D65" s="52">
        <v>2496</v>
      </c>
      <c r="E65" s="52">
        <v>1658</v>
      </c>
      <c r="F65" s="52">
        <v>534</v>
      </c>
      <c r="G65" s="52">
        <v>77</v>
      </c>
      <c r="H65" s="52">
        <v>68</v>
      </c>
      <c r="I65" s="52">
        <v>38</v>
      </c>
      <c r="J65" s="52">
        <v>29</v>
      </c>
      <c r="K65" s="52">
        <v>97</v>
      </c>
      <c r="L65" s="52">
        <v>579</v>
      </c>
      <c r="M65" s="52">
        <v>853</v>
      </c>
      <c r="N65" s="52">
        <v>825</v>
      </c>
      <c r="O65" s="52">
        <v>1640</v>
      </c>
      <c r="P65" s="52">
        <v>1425</v>
      </c>
      <c r="Q65" s="52">
        <v>362</v>
      </c>
      <c r="R65" s="52">
        <v>68</v>
      </c>
      <c r="S65" s="52">
        <v>46</v>
      </c>
      <c r="T65" s="52">
        <v>30</v>
      </c>
      <c r="U65" s="52">
        <v>61</v>
      </c>
      <c r="V65" s="52">
        <v>91</v>
      </c>
      <c r="W65" s="52">
        <v>92</v>
      </c>
      <c r="X65" s="52">
        <v>71</v>
      </c>
      <c r="Y65" s="52">
        <v>66</v>
      </c>
      <c r="DA65" s="63" t="s">
        <v>1477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4685</v>
      </c>
      <c r="D67" s="52">
        <f t="shared" si="0"/>
        <v>5236</v>
      </c>
      <c r="E67" s="52">
        <f t="shared" si="0"/>
        <v>3645</v>
      </c>
      <c r="F67" s="52">
        <f t="shared" si="0"/>
        <v>0</v>
      </c>
      <c r="G67" s="52">
        <f t="shared" si="0"/>
        <v>0</v>
      </c>
      <c r="H67" s="52">
        <f t="shared" si="0"/>
        <v>1116</v>
      </c>
      <c r="I67" s="52">
        <f t="shared" si="0"/>
        <v>1696</v>
      </c>
      <c r="J67" s="52">
        <f t="shared" si="0"/>
        <v>79</v>
      </c>
      <c r="K67" s="52">
        <f t="shared" si="0"/>
        <v>2280</v>
      </c>
      <c r="L67" s="52">
        <f t="shared" si="0"/>
        <v>2819</v>
      </c>
      <c r="M67" s="52">
        <f t="shared" si="0"/>
        <v>1388</v>
      </c>
      <c r="N67" s="52">
        <f t="shared" si="0"/>
        <v>3312</v>
      </c>
      <c r="O67" s="52">
        <f t="shared" si="0"/>
        <v>1484</v>
      </c>
      <c r="P67" s="52">
        <f t="shared" si="0"/>
        <v>0</v>
      </c>
      <c r="Q67" s="52">
        <f t="shared" si="0"/>
        <v>0</v>
      </c>
      <c r="R67" s="52">
        <f t="shared" ref="R67:V67" si="1">R39-R53</f>
        <v>23</v>
      </c>
      <c r="S67" s="52">
        <f t="shared" si="1"/>
        <v>177</v>
      </c>
      <c r="T67" s="52">
        <f t="shared" si="1"/>
        <v>144</v>
      </c>
      <c r="U67" s="52">
        <f t="shared" si="1"/>
        <v>124</v>
      </c>
      <c r="V67" s="52">
        <f t="shared" si="1"/>
        <v>502</v>
      </c>
      <c r="W67" s="52">
        <f t="shared" ref="W67:Y67" si="2">W39-W53</f>
        <v>254</v>
      </c>
      <c r="X67" s="52">
        <f t="shared" si="2"/>
        <v>22</v>
      </c>
      <c r="Y67" s="52">
        <f t="shared" si="2"/>
        <v>2</v>
      </c>
      <c r="DA67" s="63" t="s">
        <v>1478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2</v>
      </c>
      <c r="D68" s="52">
        <f t="shared" si="3"/>
        <v>1</v>
      </c>
      <c r="E68" s="52">
        <f t="shared" si="3"/>
        <v>2</v>
      </c>
      <c r="F68" s="52">
        <f t="shared" si="3"/>
        <v>0</v>
      </c>
      <c r="G68" s="52">
        <f t="shared" si="3"/>
        <v>0</v>
      </c>
      <c r="H68" s="52">
        <f t="shared" si="3"/>
        <v>1</v>
      </c>
      <c r="I68" s="52">
        <f t="shared" si="3"/>
        <v>1</v>
      </c>
      <c r="J68" s="52">
        <f t="shared" si="3"/>
        <v>0</v>
      </c>
      <c r="K68" s="52">
        <f t="shared" si="3"/>
        <v>6</v>
      </c>
      <c r="L68" s="52">
        <f t="shared" si="3"/>
        <v>5</v>
      </c>
      <c r="M68" s="52">
        <f t="shared" si="3"/>
        <v>2</v>
      </c>
      <c r="N68" s="52">
        <f t="shared" si="3"/>
        <v>2</v>
      </c>
      <c r="O68" s="52">
        <f t="shared" si="3"/>
        <v>2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1</v>
      </c>
      <c r="W68" s="52">
        <f t="shared" ref="W68:Y68" si="5">W40-W54</f>
        <v>0</v>
      </c>
      <c r="X68" s="52">
        <f t="shared" si="5"/>
        <v>0</v>
      </c>
      <c r="Y68" s="52">
        <f t="shared" si="5"/>
        <v>0</v>
      </c>
      <c r="DA68" s="63" t="s">
        <v>1479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47626</v>
      </c>
      <c r="D69" s="52">
        <f t="shared" si="6"/>
        <v>47741</v>
      </c>
      <c r="E69" s="52">
        <f t="shared" si="6"/>
        <v>18927</v>
      </c>
      <c r="F69" s="52">
        <f t="shared" si="6"/>
        <v>0</v>
      </c>
      <c r="G69" s="52">
        <f t="shared" si="6"/>
        <v>1</v>
      </c>
      <c r="H69" s="52">
        <f t="shared" si="6"/>
        <v>11197</v>
      </c>
      <c r="I69" s="52">
        <f t="shared" si="6"/>
        <v>21889</v>
      </c>
      <c r="J69" s="52">
        <f t="shared" si="6"/>
        <v>957</v>
      </c>
      <c r="K69" s="52">
        <f t="shared" si="6"/>
        <v>16572</v>
      </c>
      <c r="L69" s="52">
        <f t="shared" si="6"/>
        <v>20131</v>
      </c>
      <c r="M69" s="52">
        <f t="shared" si="6"/>
        <v>6469</v>
      </c>
      <c r="N69" s="52">
        <f t="shared" si="6"/>
        <v>19274</v>
      </c>
      <c r="O69" s="52">
        <f t="shared" si="6"/>
        <v>9680</v>
      </c>
      <c r="P69" s="52">
        <f t="shared" si="6"/>
        <v>4</v>
      </c>
      <c r="Q69" s="52">
        <f t="shared" si="6"/>
        <v>9</v>
      </c>
      <c r="R69" s="52">
        <f t="shared" ref="R69:V69" si="7">R41-R55</f>
        <v>172</v>
      </c>
      <c r="S69" s="52">
        <f t="shared" si="7"/>
        <v>1318</v>
      </c>
      <c r="T69" s="52">
        <f t="shared" si="7"/>
        <v>1055</v>
      </c>
      <c r="U69" s="52">
        <f t="shared" si="7"/>
        <v>757</v>
      </c>
      <c r="V69" s="52">
        <f t="shared" si="7"/>
        <v>2812</v>
      </c>
      <c r="W69" s="52">
        <f t="shared" ref="W69:Y69" si="8">W41-W55</f>
        <v>1446</v>
      </c>
      <c r="X69" s="52">
        <f t="shared" si="8"/>
        <v>16</v>
      </c>
      <c r="Y69" s="52">
        <f t="shared" si="8"/>
        <v>22</v>
      </c>
      <c r="DA69" s="63" t="s">
        <v>1480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1711</v>
      </c>
      <c r="D70" s="52">
        <f t="shared" si="9"/>
        <v>734</v>
      </c>
      <c r="E70" s="52">
        <f t="shared" si="9"/>
        <v>866</v>
      </c>
      <c r="F70" s="52">
        <f t="shared" si="9"/>
        <v>0</v>
      </c>
      <c r="G70" s="52">
        <f t="shared" si="9"/>
        <v>0</v>
      </c>
      <c r="H70" s="52">
        <f t="shared" si="9"/>
        <v>335</v>
      </c>
      <c r="I70" s="52">
        <f t="shared" si="9"/>
        <v>2464</v>
      </c>
      <c r="J70" s="52">
        <f t="shared" si="9"/>
        <v>118</v>
      </c>
      <c r="K70" s="52">
        <f t="shared" si="9"/>
        <v>5756</v>
      </c>
      <c r="L70" s="52">
        <f t="shared" si="9"/>
        <v>2688</v>
      </c>
      <c r="M70" s="52">
        <f t="shared" si="9"/>
        <v>797</v>
      </c>
      <c r="N70" s="52">
        <f t="shared" si="9"/>
        <v>1077</v>
      </c>
      <c r="O70" s="52">
        <f t="shared" si="9"/>
        <v>1549</v>
      </c>
      <c r="P70" s="52">
        <f t="shared" si="9"/>
        <v>0</v>
      </c>
      <c r="Q70" s="52">
        <f t="shared" si="9"/>
        <v>0</v>
      </c>
      <c r="R70" s="52">
        <f t="shared" ref="R70:V70" si="10">R42-R56</f>
        <v>40</v>
      </c>
      <c r="S70" s="52">
        <f t="shared" si="10"/>
        <v>391</v>
      </c>
      <c r="T70" s="52">
        <f t="shared" si="10"/>
        <v>170</v>
      </c>
      <c r="U70" s="52">
        <f t="shared" si="10"/>
        <v>99</v>
      </c>
      <c r="V70" s="52">
        <f t="shared" si="10"/>
        <v>402</v>
      </c>
      <c r="W70" s="52">
        <f t="shared" ref="W70:Y70" si="11">W42-W56</f>
        <v>349</v>
      </c>
      <c r="X70" s="52">
        <f t="shared" si="11"/>
        <v>110</v>
      </c>
      <c r="Y70" s="52">
        <f t="shared" si="11"/>
        <v>5</v>
      </c>
      <c r="DA70" s="63" t="s">
        <v>1481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2530</v>
      </c>
      <c r="D72" s="52">
        <v>2880</v>
      </c>
      <c r="E72" s="52">
        <v>1119</v>
      </c>
      <c r="F72" s="52">
        <v>0</v>
      </c>
      <c r="G72" s="52">
        <v>0</v>
      </c>
      <c r="H72" s="52">
        <v>818</v>
      </c>
      <c r="I72" s="52">
        <v>2146</v>
      </c>
      <c r="J72" s="52">
        <v>94</v>
      </c>
      <c r="K72" s="52">
        <v>2000</v>
      </c>
      <c r="L72" s="52">
        <v>1786</v>
      </c>
      <c r="M72" s="52">
        <v>609</v>
      </c>
      <c r="N72" s="52">
        <v>1687</v>
      </c>
      <c r="O72" s="52">
        <v>891</v>
      </c>
      <c r="P72" s="52">
        <v>0</v>
      </c>
      <c r="Q72" s="52">
        <v>0</v>
      </c>
      <c r="R72" s="52">
        <v>18</v>
      </c>
      <c r="S72" s="52">
        <v>138</v>
      </c>
      <c r="T72" s="52">
        <v>87</v>
      </c>
      <c r="U72" s="52">
        <v>66</v>
      </c>
      <c r="V72" s="52">
        <v>241</v>
      </c>
      <c r="W72" s="52">
        <v>143</v>
      </c>
      <c r="X72" s="52">
        <v>11</v>
      </c>
      <c r="Y72" s="52">
        <v>2</v>
      </c>
      <c r="DA72" s="63" t="s">
        <v>1482</v>
      </c>
    </row>
    <row r="73" spans="1:105" ht="12" customHeight="1" x14ac:dyDescent="0.25">
      <c r="A73" s="115" t="s">
        <v>120</v>
      </c>
      <c r="B73" s="36"/>
      <c r="C73" s="36">
        <v>51494</v>
      </c>
      <c r="D73" s="36">
        <v>50833</v>
      </c>
      <c r="E73" s="36">
        <v>22324</v>
      </c>
      <c r="F73" s="36">
        <v>0</v>
      </c>
      <c r="G73" s="36">
        <v>1</v>
      </c>
      <c r="H73" s="36">
        <v>11833</v>
      </c>
      <c r="I73" s="36">
        <v>23903</v>
      </c>
      <c r="J73" s="36">
        <v>1060</v>
      </c>
      <c r="K73" s="36">
        <v>22615</v>
      </c>
      <c r="L73" s="36">
        <v>23856</v>
      </c>
      <c r="M73" s="36">
        <v>8046</v>
      </c>
      <c r="N73" s="36">
        <v>21981</v>
      </c>
      <c r="O73" s="36">
        <v>11827</v>
      </c>
      <c r="P73" s="36">
        <v>5</v>
      </c>
      <c r="Q73" s="36">
        <v>6</v>
      </c>
      <c r="R73" s="36">
        <v>209</v>
      </c>
      <c r="S73" s="36">
        <v>1747</v>
      </c>
      <c r="T73" s="36">
        <v>1280</v>
      </c>
      <c r="U73" s="36">
        <v>911</v>
      </c>
      <c r="V73" s="36">
        <v>3475</v>
      </c>
      <c r="W73" s="36">
        <v>1921</v>
      </c>
      <c r="X73" s="36">
        <v>134</v>
      </c>
      <c r="Y73" s="36">
        <v>23</v>
      </c>
      <c r="DA73" s="60" t="s">
        <v>1483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1562</v>
      </c>
    </row>
    <row r="78" spans="1:105" ht="12.95" customHeight="1" x14ac:dyDescent="0.25">
      <c r="A78" s="127" t="s">
        <v>57</v>
      </c>
      <c r="B78" s="128">
        <f>RES_hhdet_numvin!B162</f>
        <v>0</v>
      </c>
      <c r="C78" s="128">
        <f>RES_hhdet_numvin!C162</f>
        <v>0</v>
      </c>
      <c r="D78" s="128">
        <f>RES_hhdet_numvin!D162</f>
        <v>0</v>
      </c>
      <c r="E78" s="128">
        <f>RES_hhdet_numvin!E162</f>
        <v>0</v>
      </c>
      <c r="F78" s="128">
        <f>RES_hhdet_numvin!F162</f>
        <v>0</v>
      </c>
      <c r="G78" s="128">
        <f>RES_hhdet_numvin!G162</f>
        <v>0</v>
      </c>
      <c r="H78" s="128">
        <f>RES_hhdet_numvin!H162</f>
        <v>0</v>
      </c>
      <c r="I78" s="128">
        <f>RES_hhdet_numvin!I162</f>
        <v>0</v>
      </c>
      <c r="J78" s="128">
        <f>RES_hhdet_numvin!J162</f>
        <v>0</v>
      </c>
      <c r="K78" s="128">
        <f>RES_hhdet_numvin!K162</f>
        <v>0</v>
      </c>
      <c r="L78" s="128">
        <f>RES_hhdet_numvin!L162</f>
        <v>0</v>
      </c>
      <c r="M78" s="128">
        <f>RES_hhdet_numvin!M162</f>
        <v>0</v>
      </c>
      <c r="N78" s="128">
        <f>RES_hhdet_numvin!N162</f>
        <v>0</v>
      </c>
      <c r="O78" s="128">
        <f>RES_hhdet_numvin!O162</f>
        <v>0</v>
      </c>
      <c r="P78" s="128">
        <f>RES_hhdet_numvin!P162</f>
        <v>0</v>
      </c>
      <c r="Q78" s="128">
        <f>RES_hhdet_numvin!Q162</f>
        <v>0</v>
      </c>
      <c r="R78" s="128">
        <f>RES_hhdet_numvin!R162</f>
        <v>0</v>
      </c>
      <c r="S78" s="128">
        <f>RES_hhdet_numvin!S162</f>
        <v>0</v>
      </c>
      <c r="T78" s="128">
        <f>RES_hhdet_numvin!T162</f>
        <v>0</v>
      </c>
      <c r="U78" s="128">
        <f>RES_hhdet_numvin!U162</f>
        <v>0</v>
      </c>
      <c r="V78" s="128">
        <f>RES_hhdet_numvin!V162</f>
        <v>0</v>
      </c>
      <c r="W78" s="128">
        <f>RES_hhdet_numvin!W162</f>
        <v>0</v>
      </c>
      <c r="X78" s="128">
        <f>RES_hhdet_numvin!X162</f>
        <v>0</v>
      </c>
      <c r="Y78" s="128">
        <f>RES_hhdet_numvin!Y162</f>
        <v>0</v>
      </c>
      <c r="DA78" s="133"/>
    </row>
    <row r="79" spans="1:105" ht="12" customHeight="1" x14ac:dyDescent="0.25">
      <c r="A79" s="97" t="s">
        <v>53</v>
      </c>
      <c r="B79" s="138">
        <f>RES_hhdet_numvin!B163</f>
        <v>0</v>
      </c>
      <c r="C79" s="138">
        <f>RES_hhdet_numvin!C163</f>
        <v>0</v>
      </c>
      <c r="D79" s="138">
        <f>RES_hhdet_numvin!D163</f>
        <v>0</v>
      </c>
      <c r="E79" s="138">
        <f>RES_hhdet_numvin!E163</f>
        <v>0</v>
      </c>
      <c r="F79" s="138">
        <f>RES_hhdet_numvin!F163</f>
        <v>0</v>
      </c>
      <c r="G79" s="138">
        <f>RES_hhdet_numvin!G163</f>
        <v>0</v>
      </c>
      <c r="H79" s="138">
        <f>RES_hhdet_numvin!H163</f>
        <v>0</v>
      </c>
      <c r="I79" s="138">
        <f>RES_hhdet_numvin!I163</f>
        <v>0</v>
      </c>
      <c r="J79" s="138">
        <f>RES_hhdet_numvin!J163</f>
        <v>164</v>
      </c>
      <c r="K79" s="138">
        <f>RES_hhdet_numvin!K163</f>
        <v>1147</v>
      </c>
      <c r="L79" s="138">
        <f>RES_hhdet_numvin!L163</f>
        <v>976</v>
      </c>
      <c r="M79" s="138">
        <f>RES_hhdet_numvin!M163</f>
        <v>867</v>
      </c>
      <c r="N79" s="138">
        <f>RES_hhdet_numvin!N163</f>
        <v>3495</v>
      </c>
      <c r="O79" s="138">
        <f>RES_hhdet_numvin!O163</f>
        <v>1696</v>
      </c>
      <c r="P79" s="138">
        <f>RES_hhdet_numvin!P163</f>
        <v>2</v>
      </c>
      <c r="Q79" s="138">
        <f>RES_hhdet_numvin!Q163</f>
        <v>0</v>
      </c>
      <c r="R79" s="138">
        <f>RES_hhdet_numvin!R163</f>
        <v>1</v>
      </c>
      <c r="S79" s="138">
        <f>RES_hhdet_numvin!S163</f>
        <v>0</v>
      </c>
      <c r="T79" s="138">
        <f>RES_hhdet_numvin!T163</f>
        <v>0</v>
      </c>
      <c r="U79" s="138">
        <f>RES_hhdet_numvin!U163</f>
        <v>0</v>
      </c>
      <c r="V79" s="138">
        <f>RES_hhdet_numvin!V163</f>
        <v>0</v>
      </c>
      <c r="W79" s="138">
        <f>RES_hhdet_numvin!W163</f>
        <v>0</v>
      </c>
      <c r="X79" s="138">
        <f>RES_hhdet_numvin!X163</f>
        <v>156</v>
      </c>
      <c r="Y79" s="138">
        <f>RES_hhdet_numvin!Y163</f>
        <v>0</v>
      </c>
      <c r="DA79" s="63" t="s">
        <v>1563</v>
      </c>
    </row>
    <row r="80" spans="1:105" ht="12.95" customHeight="1" x14ac:dyDescent="0.25">
      <c r="A80" s="125" t="s">
        <v>92</v>
      </c>
      <c r="B80" s="150">
        <f>RES_hhdet_numvin!B164</f>
        <v>0</v>
      </c>
      <c r="C80" s="150">
        <f>RES_hhdet_numvin!C164</f>
        <v>0</v>
      </c>
      <c r="D80" s="150">
        <f>RES_hhdet_numvin!D164</f>
        <v>0</v>
      </c>
      <c r="E80" s="150">
        <f>RES_hhdet_numvin!E164</f>
        <v>0</v>
      </c>
      <c r="F80" s="150">
        <f>RES_hhdet_numvin!F164</f>
        <v>0</v>
      </c>
      <c r="G80" s="150">
        <f>RES_hhdet_numvin!G164</f>
        <v>0</v>
      </c>
      <c r="H80" s="150">
        <f>RES_hhdet_numvin!H164</f>
        <v>0</v>
      </c>
      <c r="I80" s="150">
        <f>RES_hhdet_numvin!I164</f>
        <v>0</v>
      </c>
      <c r="J80" s="150">
        <f>RES_hhdet_numvin!J164</f>
        <v>0</v>
      </c>
      <c r="K80" s="150">
        <f>RES_hhdet_numvin!K164</f>
        <v>0</v>
      </c>
      <c r="L80" s="150">
        <f>RES_hhdet_numvin!L164</f>
        <v>0</v>
      </c>
      <c r="M80" s="150">
        <f>RES_hhdet_numvin!M164</f>
        <v>0</v>
      </c>
      <c r="N80" s="150">
        <f>RES_hhdet_numvin!N164</f>
        <v>0</v>
      </c>
      <c r="O80" s="150">
        <f>RES_hhdet_numvin!O164</f>
        <v>0</v>
      </c>
      <c r="P80" s="150">
        <f>RES_hhdet_numvin!P164</f>
        <v>0</v>
      </c>
      <c r="Q80" s="150">
        <f>RES_hhdet_numvin!Q164</f>
        <v>0</v>
      </c>
      <c r="R80" s="150">
        <f>RES_hhdet_numvin!R164</f>
        <v>0</v>
      </c>
      <c r="S80" s="150">
        <f>RES_hhdet_numvin!S164</f>
        <v>0</v>
      </c>
      <c r="T80" s="150">
        <f>RES_hhdet_numvin!T164</f>
        <v>0</v>
      </c>
      <c r="U80" s="150">
        <f>RES_hhdet_numvin!U164</f>
        <v>0</v>
      </c>
      <c r="V80" s="150">
        <f>RES_hhdet_numvin!V164</f>
        <v>0</v>
      </c>
      <c r="W80" s="150">
        <f>RES_hhdet_numvin!W164</f>
        <v>0</v>
      </c>
      <c r="X80" s="150">
        <f>RES_hhdet_numvin!X164</f>
        <v>0</v>
      </c>
      <c r="Y80" s="150">
        <f>RES_hhdet_numvin!Y164</f>
        <v>0</v>
      </c>
      <c r="DA80" s="134"/>
    </row>
    <row r="81" spans="1:105" ht="12" customHeight="1" x14ac:dyDescent="0.25">
      <c r="A81" s="97" t="s">
        <v>53</v>
      </c>
      <c r="B81" s="138">
        <f>RES_hhdet_numvin!B165</f>
        <v>0</v>
      </c>
      <c r="C81" s="138">
        <f>RES_hhdet_numvin!C165</f>
        <v>0</v>
      </c>
      <c r="D81" s="138">
        <f>RES_hhdet_numvin!D165</f>
        <v>0</v>
      </c>
      <c r="E81" s="138">
        <f>RES_hhdet_numvin!E165</f>
        <v>0</v>
      </c>
      <c r="F81" s="138">
        <f>RES_hhdet_numvin!F165</f>
        <v>0</v>
      </c>
      <c r="G81" s="138">
        <f>RES_hhdet_numvin!G165</f>
        <v>0</v>
      </c>
      <c r="H81" s="138">
        <f>RES_hhdet_numvin!H165</f>
        <v>0</v>
      </c>
      <c r="I81" s="138">
        <f>RES_hhdet_numvin!I165</f>
        <v>0</v>
      </c>
      <c r="J81" s="138">
        <f>RES_hhdet_numvin!J165</f>
        <v>0</v>
      </c>
      <c r="K81" s="138">
        <f>RES_hhdet_numvin!K165</f>
        <v>0</v>
      </c>
      <c r="L81" s="138">
        <f>RES_hhdet_numvin!L165</f>
        <v>0</v>
      </c>
      <c r="M81" s="138">
        <f>RES_hhdet_numvin!M165</f>
        <v>0</v>
      </c>
      <c r="N81" s="138">
        <f>RES_hhdet_numvin!N165</f>
        <v>0</v>
      </c>
      <c r="O81" s="138">
        <f>RES_hhdet_numvin!O165</f>
        <v>0</v>
      </c>
      <c r="P81" s="138">
        <f>RES_hhdet_numvin!P165</f>
        <v>0</v>
      </c>
      <c r="Q81" s="138">
        <f>RES_hhdet_numvin!Q165</f>
        <v>0</v>
      </c>
      <c r="R81" s="138">
        <f>RES_hhdet_numvin!R165</f>
        <v>16</v>
      </c>
      <c r="S81" s="138">
        <f>RES_hhdet_numvin!S165</f>
        <v>24</v>
      </c>
      <c r="T81" s="138">
        <f>RES_hhdet_numvin!T165</f>
        <v>23</v>
      </c>
      <c r="U81" s="138">
        <f>RES_hhdet_numvin!U165</f>
        <v>53</v>
      </c>
      <c r="V81" s="138">
        <f>RES_hhdet_numvin!V165</f>
        <v>88</v>
      </c>
      <c r="W81" s="138">
        <f>RES_hhdet_numvin!W165</f>
        <v>92</v>
      </c>
      <c r="X81" s="138">
        <f>RES_hhdet_numvin!X165</f>
        <v>93</v>
      </c>
      <c r="Y81" s="138">
        <f>RES_hhdet_numvin!Y165</f>
        <v>66</v>
      </c>
      <c r="DA81" s="63" t="s">
        <v>1564</v>
      </c>
    </row>
    <row r="82" spans="1:105" ht="12" customHeight="1" x14ac:dyDescent="0.25">
      <c r="A82" s="125" t="s">
        <v>55</v>
      </c>
      <c r="B82" s="150">
        <f>RES_hhdet_numvin!B166</f>
        <v>0</v>
      </c>
      <c r="C82" s="150">
        <f>RES_hhdet_numvin!C166</f>
        <v>0</v>
      </c>
      <c r="D82" s="150">
        <f>RES_hhdet_numvin!D166</f>
        <v>0</v>
      </c>
      <c r="E82" s="150">
        <f>RES_hhdet_numvin!E166</f>
        <v>0</v>
      </c>
      <c r="F82" s="150">
        <f>RES_hhdet_numvin!F166</f>
        <v>0</v>
      </c>
      <c r="G82" s="150">
        <f>RES_hhdet_numvin!G166</f>
        <v>0</v>
      </c>
      <c r="H82" s="150">
        <f>RES_hhdet_numvin!H166</f>
        <v>0</v>
      </c>
      <c r="I82" s="150">
        <f>RES_hhdet_numvin!I166</f>
        <v>0</v>
      </c>
      <c r="J82" s="150">
        <f>RES_hhdet_numvin!J166</f>
        <v>0</v>
      </c>
      <c r="K82" s="150">
        <f>RES_hhdet_numvin!K166</f>
        <v>0</v>
      </c>
      <c r="L82" s="150">
        <f>RES_hhdet_numvin!L166</f>
        <v>0</v>
      </c>
      <c r="M82" s="150">
        <f>RES_hhdet_numvin!M166</f>
        <v>0</v>
      </c>
      <c r="N82" s="150">
        <f>RES_hhdet_numvin!N166</f>
        <v>0</v>
      </c>
      <c r="O82" s="150">
        <f>RES_hhdet_numvin!O166</f>
        <v>0</v>
      </c>
      <c r="P82" s="150">
        <f>RES_hhdet_numvin!P166</f>
        <v>0</v>
      </c>
      <c r="Q82" s="150">
        <f>RES_hhdet_numvin!Q166</f>
        <v>0</v>
      </c>
      <c r="R82" s="150">
        <f>RES_hhdet_numvin!R166</f>
        <v>0</v>
      </c>
      <c r="S82" s="150">
        <f>RES_hhdet_numvin!S166</f>
        <v>0</v>
      </c>
      <c r="T82" s="150">
        <f>RES_hhdet_numvin!T166</f>
        <v>0</v>
      </c>
      <c r="U82" s="150">
        <f>RES_hhdet_numvin!U166</f>
        <v>0</v>
      </c>
      <c r="V82" s="150">
        <f>RES_hhdet_numvin!V166</f>
        <v>0</v>
      </c>
      <c r="W82" s="150">
        <f>RES_hhdet_numvin!W166</f>
        <v>0</v>
      </c>
      <c r="X82" s="150">
        <f>RES_hhdet_numvin!X166</f>
        <v>0</v>
      </c>
      <c r="Y82" s="150">
        <f>RES_hhdet_numvin!Y166</f>
        <v>0</v>
      </c>
      <c r="DA82" s="134"/>
    </row>
    <row r="83" spans="1:105" ht="12" customHeight="1" x14ac:dyDescent="0.25">
      <c r="A83" s="97" t="s">
        <v>124</v>
      </c>
      <c r="B83" s="138">
        <f>RES_hhdet_numvin!B167</f>
        <v>0</v>
      </c>
      <c r="C83" s="138">
        <f>RES_hhdet_numvin!C167</f>
        <v>0</v>
      </c>
      <c r="D83" s="138">
        <f>RES_hhdet_numvin!D167</f>
        <v>0</v>
      </c>
      <c r="E83" s="138">
        <f>RES_hhdet_numvin!E167</f>
        <v>0</v>
      </c>
      <c r="F83" s="138">
        <f>RES_hhdet_numvin!F167</f>
        <v>0</v>
      </c>
      <c r="G83" s="138">
        <f>RES_hhdet_numvin!G167</f>
        <v>0</v>
      </c>
      <c r="H83" s="138">
        <f>RES_hhdet_numvin!H167</f>
        <v>0</v>
      </c>
      <c r="I83" s="138">
        <f>RES_hhdet_numvin!I167</f>
        <v>0</v>
      </c>
      <c r="J83" s="138">
        <f>RES_hhdet_numvin!J167</f>
        <v>0</v>
      </c>
      <c r="K83" s="138">
        <f>RES_hhdet_numvin!K167</f>
        <v>0</v>
      </c>
      <c r="L83" s="138">
        <f>RES_hhdet_numvin!L167</f>
        <v>0</v>
      </c>
      <c r="M83" s="138">
        <f>RES_hhdet_numvin!M167</f>
        <v>0</v>
      </c>
      <c r="N83" s="138">
        <f>RES_hhdet_numvin!N167</f>
        <v>0</v>
      </c>
      <c r="O83" s="138">
        <f>RES_hhdet_numvin!O167</f>
        <v>0</v>
      </c>
      <c r="P83" s="138">
        <f>RES_hhdet_numvin!P167</f>
        <v>0</v>
      </c>
      <c r="Q83" s="138">
        <f>RES_hhdet_numvin!Q167</f>
        <v>0</v>
      </c>
      <c r="R83" s="138">
        <f>RES_hhdet_numvin!R167</f>
        <v>8</v>
      </c>
      <c r="S83" s="138">
        <f>RES_hhdet_numvin!S167</f>
        <v>93</v>
      </c>
      <c r="T83" s="138">
        <f>RES_hhdet_numvin!T167</f>
        <v>99</v>
      </c>
      <c r="U83" s="138">
        <f>RES_hhdet_numvin!U167</f>
        <v>110</v>
      </c>
      <c r="V83" s="138">
        <f>RES_hhdet_numvin!V167</f>
        <v>473</v>
      </c>
      <c r="W83" s="138">
        <f>RES_hhdet_numvin!W167</f>
        <v>244</v>
      </c>
      <c r="X83" s="138">
        <f>RES_hhdet_numvin!X167</f>
        <v>32</v>
      </c>
      <c r="Y83" s="138">
        <f>RES_hhdet_numvin!Y167</f>
        <v>2</v>
      </c>
      <c r="DA83" s="63" t="s">
        <v>1565</v>
      </c>
    </row>
    <row r="84" spans="1:105" ht="12" customHeight="1" x14ac:dyDescent="0.25">
      <c r="A84" s="97" t="s">
        <v>123</v>
      </c>
      <c r="B84" s="138">
        <f>RES_hhdet_numvin!B168</f>
        <v>0</v>
      </c>
      <c r="C84" s="138">
        <f>RES_hhdet_numvin!C168</f>
        <v>0</v>
      </c>
      <c r="D84" s="138">
        <f>RES_hhdet_numvin!D168</f>
        <v>0</v>
      </c>
      <c r="E84" s="138">
        <f>RES_hhdet_numvin!E168</f>
        <v>0</v>
      </c>
      <c r="F84" s="138">
        <f>RES_hhdet_numvin!F168</f>
        <v>0</v>
      </c>
      <c r="G84" s="138">
        <f>RES_hhdet_numvin!G168</f>
        <v>0</v>
      </c>
      <c r="H84" s="138">
        <f>RES_hhdet_numvin!H168</f>
        <v>0</v>
      </c>
      <c r="I84" s="138">
        <f>RES_hhdet_numvin!I168</f>
        <v>0</v>
      </c>
      <c r="J84" s="138">
        <f>RES_hhdet_numvin!J168</f>
        <v>0</v>
      </c>
      <c r="K84" s="138">
        <f>RES_hhdet_numvin!K168</f>
        <v>0</v>
      </c>
      <c r="L84" s="138">
        <f>RES_hhdet_numvin!L168</f>
        <v>0</v>
      </c>
      <c r="M84" s="138">
        <f>RES_hhdet_numvin!M168</f>
        <v>0</v>
      </c>
      <c r="N84" s="138">
        <f>RES_hhdet_numvin!N168</f>
        <v>0</v>
      </c>
      <c r="O84" s="138">
        <f>RES_hhdet_numvin!O168</f>
        <v>0</v>
      </c>
      <c r="P84" s="138">
        <f>RES_hhdet_numvin!P168</f>
        <v>0</v>
      </c>
      <c r="Q84" s="138">
        <f>RES_hhdet_numvin!Q168</f>
        <v>0</v>
      </c>
      <c r="R84" s="138">
        <f>RES_hhdet_numvin!R168</f>
        <v>0</v>
      </c>
      <c r="S84" s="138">
        <f>RES_hhdet_numvin!S168</f>
        <v>0</v>
      </c>
      <c r="T84" s="138">
        <f>RES_hhdet_numvin!T168</f>
        <v>0</v>
      </c>
      <c r="U84" s="138">
        <f>RES_hhdet_numvin!U168</f>
        <v>0</v>
      </c>
      <c r="V84" s="138">
        <f>RES_hhdet_numvin!V168</f>
        <v>1</v>
      </c>
      <c r="W84" s="138">
        <f>RES_hhdet_numvin!W168</f>
        <v>0</v>
      </c>
      <c r="X84" s="138">
        <f>RES_hhdet_numvin!X168</f>
        <v>0</v>
      </c>
      <c r="Y84" s="138">
        <f>RES_hhdet_numvin!Y168</f>
        <v>0</v>
      </c>
      <c r="DA84" s="63" t="s">
        <v>1566</v>
      </c>
    </row>
    <row r="85" spans="1:105" ht="12" hidden="1" customHeight="1" x14ac:dyDescent="0.25">
      <c r="A85" s="108" t="s">
        <v>50</v>
      </c>
      <c r="B85" s="138">
        <f>RES_hhdet_numvin!B169</f>
        <v>0</v>
      </c>
      <c r="C85" s="138">
        <f>RES_hhdet_numvin!C169</f>
        <v>0</v>
      </c>
      <c r="D85" s="138">
        <f>RES_hhdet_numvin!D169</f>
        <v>0</v>
      </c>
      <c r="E85" s="138">
        <f>RES_hhdet_numvin!E169</f>
        <v>0</v>
      </c>
      <c r="F85" s="138">
        <f>RES_hhdet_numvin!F169</f>
        <v>0</v>
      </c>
      <c r="G85" s="138">
        <f>RES_hhdet_numvin!G169</f>
        <v>0</v>
      </c>
      <c r="H85" s="138">
        <f>RES_hhdet_numvin!H169</f>
        <v>0</v>
      </c>
      <c r="I85" s="138">
        <f>RES_hhdet_numvin!I169</f>
        <v>0</v>
      </c>
      <c r="J85" s="138">
        <f>RES_hhdet_numvin!J169</f>
        <v>0</v>
      </c>
      <c r="K85" s="138">
        <f>RES_hhdet_numvin!K169</f>
        <v>0</v>
      </c>
      <c r="L85" s="138">
        <f>RES_hhdet_numvin!L169</f>
        <v>0</v>
      </c>
      <c r="M85" s="138">
        <f>RES_hhdet_numvin!M169</f>
        <v>0</v>
      </c>
      <c r="N85" s="138">
        <f>RES_hhdet_numvin!N169</f>
        <v>0</v>
      </c>
      <c r="O85" s="138">
        <f>RES_hhdet_numvin!O169</f>
        <v>0</v>
      </c>
      <c r="P85" s="138">
        <f>RES_hhdet_numvin!P169</f>
        <v>0</v>
      </c>
      <c r="Q85" s="138">
        <f>RES_hhdet_numvin!Q169</f>
        <v>0</v>
      </c>
      <c r="R85" s="138">
        <f>RES_hhdet_numvin!R169</f>
        <v>0</v>
      </c>
      <c r="S85" s="138">
        <f>RES_hhdet_numvin!S169</f>
        <v>0</v>
      </c>
      <c r="T85" s="138">
        <f>RES_hhdet_numvin!T169</f>
        <v>0</v>
      </c>
      <c r="U85" s="138">
        <f>RES_hhdet_numvin!U169</f>
        <v>0</v>
      </c>
      <c r="V85" s="138">
        <f>RES_hhdet_numvin!V169</f>
        <v>0</v>
      </c>
      <c r="W85" s="138">
        <f>RES_hhdet_numvin!W169</f>
        <v>0</v>
      </c>
      <c r="X85" s="138">
        <f>RES_hhdet_numvin!X169</f>
        <v>0</v>
      </c>
      <c r="Y85" s="138">
        <f>RES_hhdet_numvin!Y169</f>
        <v>0</v>
      </c>
      <c r="DA85" s="63"/>
    </row>
    <row r="86" spans="1:105" ht="12" hidden="1" customHeight="1" x14ac:dyDescent="0.25">
      <c r="A86" s="108" t="s">
        <v>52</v>
      </c>
      <c r="B86" s="138">
        <f>RES_hhdet_numvin!B170</f>
        <v>0</v>
      </c>
      <c r="C86" s="138">
        <f>RES_hhdet_numvin!C170</f>
        <v>0</v>
      </c>
      <c r="D86" s="138">
        <f>RES_hhdet_numvin!D170</f>
        <v>0</v>
      </c>
      <c r="E86" s="138">
        <f>RES_hhdet_numvin!E170</f>
        <v>0</v>
      </c>
      <c r="F86" s="138">
        <f>RES_hhdet_numvin!F170</f>
        <v>0</v>
      </c>
      <c r="G86" s="138">
        <f>RES_hhdet_numvin!G170</f>
        <v>0</v>
      </c>
      <c r="H86" s="138">
        <f>RES_hhdet_numvin!H170</f>
        <v>0</v>
      </c>
      <c r="I86" s="138">
        <f>RES_hhdet_numvin!I170</f>
        <v>0</v>
      </c>
      <c r="J86" s="138">
        <f>RES_hhdet_numvin!J170</f>
        <v>0</v>
      </c>
      <c r="K86" s="138">
        <f>RES_hhdet_numvin!K170</f>
        <v>0</v>
      </c>
      <c r="L86" s="138">
        <f>RES_hhdet_numvin!L170</f>
        <v>0</v>
      </c>
      <c r="M86" s="138">
        <f>RES_hhdet_numvin!M170</f>
        <v>0</v>
      </c>
      <c r="N86" s="138">
        <f>RES_hhdet_numvin!N170</f>
        <v>0</v>
      </c>
      <c r="O86" s="138">
        <f>RES_hhdet_numvin!O170</f>
        <v>0</v>
      </c>
      <c r="P86" s="138">
        <f>RES_hhdet_numvin!P170</f>
        <v>0</v>
      </c>
      <c r="Q86" s="138">
        <f>RES_hhdet_numvin!Q170</f>
        <v>0</v>
      </c>
      <c r="R86" s="138">
        <f>RES_hhdet_numvin!R170</f>
        <v>0</v>
      </c>
      <c r="S86" s="138">
        <f>RES_hhdet_numvin!S170</f>
        <v>0</v>
      </c>
      <c r="T86" s="138">
        <f>RES_hhdet_numvin!T170</f>
        <v>0</v>
      </c>
      <c r="U86" s="138">
        <f>RES_hhdet_numvin!U170</f>
        <v>0</v>
      </c>
      <c r="V86" s="138">
        <f>RES_hhdet_numvin!V170</f>
        <v>0</v>
      </c>
      <c r="W86" s="138">
        <f>RES_hhdet_numvin!W170</f>
        <v>0</v>
      </c>
      <c r="X86" s="138">
        <f>RES_hhdet_numvin!X170</f>
        <v>0</v>
      </c>
      <c r="Y86" s="138">
        <f>RES_hhdet_numvin!Y170</f>
        <v>0</v>
      </c>
      <c r="DA86" s="63"/>
    </row>
    <row r="87" spans="1:105" ht="12" customHeight="1" x14ac:dyDescent="0.25">
      <c r="A87" s="97" t="s">
        <v>122</v>
      </c>
      <c r="B87" s="138">
        <f>RES_hhdet_numvin!B171</f>
        <v>0</v>
      </c>
      <c r="C87" s="138">
        <f>RES_hhdet_numvin!C171</f>
        <v>0</v>
      </c>
      <c r="D87" s="138">
        <f>RES_hhdet_numvin!D171</f>
        <v>0</v>
      </c>
      <c r="E87" s="138">
        <f>RES_hhdet_numvin!E171</f>
        <v>0</v>
      </c>
      <c r="F87" s="138">
        <f>RES_hhdet_numvin!F171</f>
        <v>0</v>
      </c>
      <c r="G87" s="138">
        <f>RES_hhdet_numvin!G171</f>
        <v>0</v>
      </c>
      <c r="H87" s="138">
        <f>RES_hhdet_numvin!H171</f>
        <v>0</v>
      </c>
      <c r="I87" s="138">
        <f>RES_hhdet_numvin!I171</f>
        <v>0</v>
      </c>
      <c r="J87" s="138">
        <f>RES_hhdet_numvin!J171</f>
        <v>0</v>
      </c>
      <c r="K87" s="138">
        <f>RES_hhdet_numvin!K171</f>
        <v>0</v>
      </c>
      <c r="L87" s="138">
        <f>RES_hhdet_numvin!L171</f>
        <v>0</v>
      </c>
      <c r="M87" s="138">
        <f>RES_hhdet_numvin!M171</f>
        <v>0</v>
      </c>
      <c r="N87" s="138">
        <f>RES_hhdet_numvin!N171</f>
        <v>0</v>
      </c>
      <c r="O87" s="138">
        <f>RES_hhdet_numvin!O171</f>
        <v>0</v>
      </c>
      <c r="P87" s="138">
        <f>RES_hhdet_numvin!P171</f>
        <v>0</v>
      </c>
      <c r="Q87" s="138">
        <f>RES_hhdet_numvin!Q171</f>
        <v>0</v>
      </c>
      <c r="R87" s="138">
        <f>RES_hhdet_numvin!R171</f>
        <v>54</v>
      </c>
      <c r="S87" s="138">
        <f>RES_hhdet_numvin!S171</f>
        <v>677</v>
      </c>
      <c r="T87" s="138">
        <f>RES_hhdet_numvin!T171</f>
        <v>712</v>
      </c>
      <c r="U87" s="138">
        <f>RES_hhdet_numvin!U171</f>
        <v>657</v>
      </c>
      <c r="V87" s="138">
        <f>RES_hhdet_numvin!V171</f>
        <v>2632</v>
      </c>
      <c r="W87" s="138">
        <f>RES_hhdet_numvin!W171</f>
        <v>1375</v>
      </c>
      <c r="X87" s="138">
        <f>RES_hhdet_numvin!X171</f>
        <v>24</v>
      </c>
      <c r="Y87" s="138">
        <f>RES_hhdet_numvin!Y171</f>
        <v>22</v>
      </c>
      <c r="DA87" s="63" t="s">
        <v>1567</v>
      </c>
    </row>
    <row r="88" spans="1:105" ht="12" customHeight="1" x14ac:dyDescent="0.25">
      <c r="A88" s="97" t="s">
        <v>121</v>
      </c>
      <c r="B88" s="138">
        <f>RES_hhdet_numvin!B172</f>
        <v>0</v>
      </c>
      <c r="C88" s="138">
        <f>RES_hhdet_numvin!C172</f>
        <v>0</v>
      </c>
      <c r="D88" s="138">
        <f>RES_hhdet_numvin!D172</f>
        <v>0</v>
      </c>
      <c r="E88" s="138">
        <f>RES_hhdet_numvin!E172</f>
        <v>0</v>
      </c>
      <c r="F88" s="138">
        <f>RES_hhdet_numvin!F172</f>
        <v>0</v>
      </c>
      <c r="G88" s="138">
        <f>RES_hhdet_numvin!G172</f>
        <v>0</v>
      </c>
      <c r="H88" s="138">
        <f>RES_hhdet_numvin!H172</f>
        <v>0</v>
      </c>
      <c r="I88" s="138">
        <f>RES_hhdet_numvin!I172</f>
        <v>0</v>
      </c>
      <c r="J88" s="138">
        <f>RES_hhdet_numvin!J172</f>
        <v>0</v>
      </c>
      <c r="K88" s="138">
        <f>RES_hhdet_numvin!K172</f>
        <v>0</v>
      </c>
      <c r="L88" s="138">
        <f>RES_hhdet_numvin!L172</f>
        <v>0</v>
      </c>
      <c r="M88" s="138">
        <f>RES_hhdet_numvin!M172</f>
        <v>0</v>
      </c>
      <c r="N88" s="138">
        <f>RES_hhdet_numvin!N172</f>
        <v>0</v>
      </c>
      <c r="O88" s="138">
        <f>RES_hhdet_numvin!O172</f>
        <v>0</v>
      </c>
      <c r="P88" s="138">
        <f>RES_hhdet_numvin!P172</f>
        <v>0</v>
      </c>
      <c r="Q88" s="138">
        <f>RES_hhdet_numvin!Q172</f>
        <v>0</v>
      </c>
      <c r="R88" s="138">
        <f>RES_hhdet_numvin!R172</f>
        <v>13</v>
      </c>
      <c r="S88" s="138">
        <f>RES_hhdet_numvin!S172</f>
        <v>205</v>
      </c>
      <c r="T88" s="138">
        <f>RES_hhdet_numvin!T172</f>
        <v>119</v>
      </c>
      <c r="U88" s="138">
        <f>RES_hhdet_numvin!U172</f>
        <v>87</v>
      </c>
      <c r="V88" s="138">
        <f>RES_hhdet_numvin!V172</f>
        <v>378</v>
      </c>
      <c r="W88" s="138">
        <f>RES_hhdet_numvin!W172</f>
        <v>334</v>
      </c>
      <c r="X88" s="138">
        <f>RES_hhdet_numvin!X172</f>
        <v>148</v>
      </c>
      <c r="Y88" s="138">
        <f>RES_hhdet_numvin!Y172</f>
        <v>5</v>
      </c>
      <c r="DA88" s="63" t="s">
        <v>1568</v>
      </c>
    </row>
    <row r="89" spans="1:105" ht="12" hidden="1" customHeight="1" x14ac:dyDescent="0.25">
      <c r="A89" s="108" t="s">
        <v>53</v>
      </c>
      <c r="B89" s="138">
        <f>RES_hhdet_numvin!B173</f>
        <v>0</v>
      </c>
      <c r="C89" s="138">
        <f>RES_hhdet_numvin!C173</f>
        <v>0</v>
      </c>
      <c r="D89" s="138">
        <f>RES_hhdet_numvin!D173</f>
        <v>0</v>
      </c>
      <c r="E89" s="138">
        <f>RES_hhdet_numvin!E173</f>
        <v>0</v>
      </c>
      <c r="F89" s="138">
        <f>RES_hhdet_numvin!F173</f>
        <v>0</v>
      </c>
      <c r="G89" s="138">
        <f>RES_hhdet_numvin!G173</f>
        <v>0</v>
      </c>
      <c r="H89" s="138">
        <f>RES_hhdet_numvin!H173</f>
        <v>0</v>
      </c>
      <c r="I89" s="138">
        <f>RES_hhdet_numvin!I173</f>
        <v>0</v>
      </c>
      <c r="J89" s="138">
        <f>RES_hhdet_numvin!J173</f>
        <v>0</v>
      </c>
      <c r="K89" s="138">
        <f>RES_hhdet_numvin!K173</f>
        <v>0</v>
      </c>
      <c r="L89" s="138">
        <f>RES_hhdet_numvin!L173</f>
        <v>0</v>
      </c>
      <c r="M89" s="138">
        <f>RES_hhdet_numvin!M173</f>
        <v>0</v>
      </c>
      <c r="N89" s="138">
        <f>RES_hhdet_numvin!N173</f>
        <v>0</v>
      </c>
      <c r="O89" s="138">
        <f>RES_hhdet_numvin!O173</f>
        <v>0</v>
      </c>
      <c r="P89" s="138">
        <f>RES_hhdet_numvin!P173</f>
        <v>0</v>
      </c>
      <c r="Q89" s="138">
        <f>RES_hhdet_numvin!Q173</f>
        <v>0</v>
      </c>
      <c r="R89" s="138">
        <f>RES_hhdet_numvin!R173</f>
        <v>0</v>
      </c>
      <c r="S89" s="138">
        <f>RES_hhdet_numvin!S173</f>
        <v>0</v>
      </c>
      <c r="T89" s="138">
        <f>RES_hhdet_numvin!T173</f>
        <v>0</v>
      </c>
      <c r="U89" s="138">
        <f>RES_hhdet_numvin!U173</f>
        <v>0</v>
      </c>
      <c r="V89" s="138">
        <f>RES_hhdet_numvin!V173</f>
        <v>0</v>
      </c>
      <c r="W89" s="138">
        <f>RES_hhdet_numvin!W173</f>
        <v>0</v>
      </c>
      <c r="X89" s="138">
        <f>RES_hhdet_numvin!X173</f>
        <v>0</v>
      </c>
      <c r="Y89" s="138">
        <f>RES_hhdet_numvin!Y173</f>
        <v>0</v>
      </c>
      <c r="DA89" s="63"/>
    </row>
    <row r="90" spans="1:105" ht="12" hidden="1" customHeight="1" x14ac:dyDescent="0.25">
      <c r="A90" s="103" t="s">
        <v>52</v>
      </c>
      <c r="B90" s="148">
        <f>RES_hhdet_numvin!B174</f>
        <v>0</v>
      </c>
      <c r="C90" s="148">
        <f>RES_hhdet_numvin!C174</f>
        <v>0</v>
      </c>
      <c r="D90" s="148">
        <f>RES_hhdet_numvin!D174</f>
        <v>0</v>
      </c>
      <c r="E90" s="148">
        <f>RES_hhdet_numvin!E174</f>
        <v>0</v>
      </c>
      <c r="F90" s="148">
        <f>RES_hhdet_numvin!F174</f>
        <v>0</v>
      </c>
      <c r="G90" s="148">
        <f>RES_hhdet_numvin!G174</f>
        <v>0</v>
      </c>
      <c r="H90" s="148">
        <f>RES_hhdet_numvin!H174</f>
        <v>0</v>
      </c>
      <c r="I90" s="148">
        <f>RES_hhdet_numvin!I174</f>
        <v>0</v>
      </c>
      <c r="J90" s="148">
        <f>RES_hhdet_numvin!J174</f>
        <v>0</v>
      </c>
      <c r="K90" s="148">
        <f>RES_hhdet_numvin!K174</f>
        <v>0</v>
      </c>
      <c r="L90" s="148">
        <f>RES_hhdet_numvin!L174</f>
        <v>0</v>
      </c>
      <c r="M90" s="148">
        <f>RES_hhdet_numvin!M174</f>
        <v>0</v>
      </c>
      <c r="N90" s="148">
        <f>RES_hhdet_numvin!N174</f>
        <v>0</v>
      </c>
      <c r="O90" s="148">
        <f>RES_hhdet_numvin!O174</f>
        <v>0</v>
      </c>
      <c r="P90" s="148">
        <f>RES_hhdet_numvin!P174</f>
        <v>0</v>
      </c>
      <c r="Q90" s="148">
        <f>RES_hhdet_numvin!Q174</f>
        <v>0</v>
      </c>
      <c r="R90" s="148">
        <f>RES_hhdet_numvin!R174</f>
        <v>0</v>
      </c>
      <c r="S90" s="148">
        <f>RES_hhdet_numvin!S174</f>
        <v>0</v>
      </c>
      <c r="T90" s="148">
        <f>RES_hhdet_numvin!T174</f>
        <v>0</v>
      </c>
      <c r="U90" s="148">
        <f>RES_hhdet_numvin!U174</f>
        <v>0</v>
      </c>
      <c r="V90" s="148">
        <f>RES_hhdet_numvin!V174</f>
        <v>0</v>
      </c>
      <c r="W90" s="148">
        <f>RES_hhdet_numvin!W174</f>
        <v>0</v>
      </c>
      <c r="X90" s="148">
        <f>RES_hhdet_numvin!X174</f>
        <v>0</v>
      </c>
      <c r="Y90" s="148">
        <f>RES_hhdet_numvin!Y174</f>
        <v>0</v>
      </c>
      <c r="DA90" s="132"/>
    </row>
    <row r="91" spans="1:105" ht="12" customHeight="1" x14ac:dyDescent="0.25">
      <c r="A91" s="125" t="s">
        <v>54</v>
      </c>
      <c r="B91" s="150">
        <f>RES_hhdet_numvin!B175</f>
        <v>0</v>
      </c>
      <c r="C91" s="150">
        <f>RES_hhdet_numvin!C175</f>
        <v>0</v>
      </c>
      <c r="D91" s="150">
        <f>RES_hhdet_numvin!D175</f>
        <v>0</v>
      </c>
      <c r="E91" s="150">
        <f>RES_hhdet_numvin!E175</f>
        <v>0</v>
      </c>
      <c r="F91" s="150">
        <f>RES_hhdet_numvin!F175</f>
        <v>0</v>
      </c>
      <c r="G91" s="150">
        <f>RES_hhdet_numvin!G175</f>
        <v>0</v>
      </c>
      <c r="H91" s="150">
        <f>RES_hhdet_numvin!H175</f>
        <v>0</v>
      </c>
      <c r="I91" s="150">
        <f>RES_hhdet_numvin!I175</f>
        <v>0</v>
      </c>
      <c r="J91" s="150">
        <f>RES_hhdet_numvin!J175</f>
        <v>0</v>
      </c>
      <c r="K91" s="150">
        <f>RES_hhdet_numvin!K175</f>
        <v>0</v>
      </c>
      <c r="L91" s="150">
        <f>RES_hhdet_numvin!L175</f>
        <v>0</v>
      </c>
      <c r="M91" s="150">
        <f>RES_hhdet_numvin!M175</f>
        <v>0</v>
      </c>
      <c r="N91" s="150">
        <f>RES_hhdet_numvin!N175</f>
        <v>0</v>
      </c>
      <c r="O91" s="150">
        <f>RES_hhdet_numvin!O175</f>
        <v>0</v>
      </c>
      <c r="P91" s="150">
        <f>RES_hhdet_numvin!P175</f>
        <v>0</v>
      </c>
      <c r="Q91" s="150">
        <f>RES_hhdet_numvin!Q175</f>
        <v>0</v>
      </c>
      <c r="R91" s="150">
        <f>RES_hhdet_numvin!R175</f>
        <v>0</v>
      </c>
      <c r="S91" s="150">
        <f>RES_hhdet_numvin!S175</f>
        <v>0</v>
      </c>
      <c r="T91" s="150">
        <f>RES_hhdet_numvin!T175</f>
        <v>0</v>
      </c>
      <c r="U91" s="150">
        <f>RES_hhdet_numvin!U175</f>
        <v>0</v>
      </c>
      <c r="V91" s="150">
        <f>RES_hhdet_numvin!V175</f>
        <v>0</v>
      </c>
      <c r="W91" s="150">
        <f>RES_hhdet_numvin!W175</f>
        <v>0</v>
      </c>
      <c r="X91" s="150">
        <f>RES_hhdet_numvin!X175</f>
        <v>0</v>
      </c>
      <c r="Y91" s="150">
        <f>RES_hhdet_numvin!Y175</f>
        <v>0</v>
      </c>
      <c r="DA91" s="134"/>
    </row>
    <row r="92" spans="1:105" ht="12" customHeight="1" x14ac:dyDescent="0.25">
      <c r="A92" s="97" t="s">
        <v>50</v>
      </c>
      <c r="B92" s="138">
        <f>RES_hhdet_numvin!B176</f>
        <v>0</v>
      </c>
      <c r="C92" s="138">
        <f>RES_hhdet_numvin!C176</f>
        <v>0</v>
      </c>
      <c r="D92" s="138">
        <f>RES_hhdet_numvin!D176</f>
        <v>0</v>
      </c>
      <c r="E92" s="138">
        <f>RES_hhdet_numvin!E176</f>
        <v>0</v>
      </c>
      <c r="F92" s="138">
        <f>RES_hhdet_numvin!F176</f>
        <v>0</v>
      </c>
      <c r="G92" s="138">
        <f>RES_hhdet_numvin!G176</f>
        <v>0</v>
      </c>
      <c r="H92" s="138">
        <f>RES_hhdet_numvin!H176</f>
        <v>0</v>
      </c>
      <c r="I92" s="138">
        <f>RES_hhdet_numvin!I176</f>
        <v>0</v>
      </c>
      <c r="J92" s="138">
        <f>RES_hhdet_numvin!J176</f>
        <v>0</v>
      </c>
      <c r="K92" s="138">
        <f>RES_hhdet_numvin!K176</f>
        <v>0</v>
      </c>
      <c r="L92" s="138">
        <f>RES_hhdet_numvin!L176</f>
        <v>0</v>
      </c>
      <c r="M92" s="138">
        <f>RES_hhdet_numvin!M176</f>
        <v>0</v>
      </c>
      <c r="N92" s="138">
        <f>RES_hhdet_numvin!N176</f>
        <v>0</v>
      </c>
      <c r="O92" s="138">
        <f>RES_hhdet_numvin!O176</f>
        <v>0</v>
      </c>
      <c r="P92" s="138">
        <f>RES_hhdet_numvin!P176</f>
        <v>0</v>
      </c>
      <c r="Q92" s="138">
        <f>RES_hhdet_numvin!Q176</f>
        <v>0</v>
      </c>
      <c r="R92" s="138">
        <f>RES_hhdet_numvin!R176</f>
        <v>6</v>
      </c>
      <c r="S92" s="138">
        <f>RES_hhdet_numvin!S176</f>
        <v>74</v>
      </c>
      <c r="T92" s="138">
        <f>RES_hhdet_numvin!T176</f>
        <v>60</v>
      </c>
      <c r="U92" s="138">
        <f>RES_hhdet_numvin!U176</f>
        <v>58</v>
      </c>
      <c r="V92" s="138">
        <f>RES_hhdet_numvin!V176</f>
        <v>227</v>
      </c>
      <c r="W92" s="138">
        <f>RES_hhdet_numvin!W176</f>
        <v>137</v>
      </c>
      <c r="X92" s="138">
        <f>RES_hhdet_numvin!X176</f>
        <v>16</v>
      </c>
      <c r="Y92" s="138">
        <f>RES_hhdet_numvin!Y176</f>
        <v>2</v>
      </c>
      <c r="DA92" s="63" t="s">
        <v>1569</v>
      </c>
    </row>
    <row r="93" spans="1:105" ht="12" customHeight="1" x14ac:dyDescent="0.25">
      <c r="A93" s="109" t="s">
        <v>120</v>
      </c>
      <c r="B93" s="39">
        <f>RES_hhdet_numvin!B177</f>
        <v>0</v>
      </c>
      <c r="C93" s="39">
        <f>RES_hhdet_numvin!C177</f>
        <v>0</v>
      </c>
      <c r="D93" s="39">
        <f>RES_hhdet_numvin!D177</f>
        <v>0</v>
      </c>
      <c r="E93" s="39">
        <f>RES_hhdet_numvin!E177</f>
        <v>0</v>
      </c>
      <c r="F93" s="39">
        <f>RES_hhdet_numvin!F177</f>
        <v>0</v>
      </c>
      <c r="G93" s="39">
        <f>RES_hhdet_numvin!G177</f>
        <v>0</v>
      </c>
      <c r="H93" s="39">
        <f>RES_hhdet_numvin!H177</f>
        <v>0</v>
      </c>
      <c r="I93" s="39">
        <f>RES_hhdet_numvin!I177</f>
        <v>0</v>
      </c>
      <c r="J93" s="39">
        <f>RES_hhdet_numvin!J177</f>
        <v>0</v>
      </c>
      <c r="K93" s="39">
        <f>RES_hhdet_numvin!K177</f>
        <v>0</v>
      </c>
      <c r="L93" s="39">
        <f>RES_hhdet_numvin!L177</f>
        <v>0</v>
      </c>
      <c r="M93" s="39">
        <f>RES_hhdet_numvin!M177</f>
        <v>0</v>
      </c>
      <c r="N93" s="39">
        <f>RES_hhdet_numvin!N177</f>
        <v>0</v>
      </c>
      <c r="O93" s="39">
        <f>RES_hhdet_numvin!O177</f>
        <v>0</v>
      </c>
      <c r="P93" s="39">
        <f>RES_hhdet_numvin!P177</f>
        <v>0</v>
      </c>
      <c r="Q93" s="39">
        <f>RES_hhdet_numvin!Q177</f>
        <v>0</v>
      </c>
      <c r="R93" s="39">
        <f>RES_hhdet_numvin!R177</f>
        <v>67</v>
      </c>
      <c r="S93" s="39">
        <f>RES_hhdet_numvin!S177</f>
        <v>906</v>
      </c>
      <c r="T93" s="39">
        <f>RES_hhdet_numvin!T177</f>
        <v>866</v>
      </c>
      <c r="U93" s="39">
        <f>RES_hhdet_numvin!U177</f>
        <v>792</v>
      </c>
      <c r="V93" s="39">
        <f>RES_hhdet_numvin!V177</f>
        <v>3256</v>
      </c>
      <c r="W93" s="39">
        <f>RES_hhdet_numvin!W177</f>
        <v>1829</v>
      </c>
      <c r="X93" s="39">
        <f>RES_hhdet_numvin!X177</f>
        <v>185</v>
      </c>
      <c r="Y93" s="39">
        <f>RES_hhdet_numvin!Y177</f>
        <v>23</v>
      </c>
      <c r="DA93" s="60" t="s">
        <v>1570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627.55725238513389</v>
      </c>
      <c r="C97" s="117">
        <f t="shared" si="12"/>
        <v>678.18735889901734</v>
      </c>
      <c r="D97" s="117">
        <f t="shared" si="12"/>
        <v>786.6596609934503</v>
      </c>
      <c r="E97" s="117">
        <f t="shared" si="12"/>
        <v>752.82060816084709</v>
      </c>
      <c r="F97" s="117">
        <f t="shared" si="12"/>
        <v>134.58582853100208</v>
      </c>
      <c r="G97" s="117">
        <f t="shared" si="12"/>
        <v>49.137992937247986</v>
      </c>
      <c r="H97" s="117">
        <f t="shared" si="12"/>
        <v>73.051161795589238</v>
      </c>
      <c r="I97" s="117">
        <f t="shared" si="12"/>
        <v>69.845543434028713</v>
      </c>
      <c r="J97" s="117">
        <f t="shared" si="12"/>
        <v>129.2816102466019</v>
      </c>
      <c r="K97" s="117">
        <f t="shared" si="12"/>
        <v>122.9456563536374</v>
      </c>
      <c r="L97" s="117">
        <f t="shared" si="12"/>
        <v>156.9513056198891</v>
      </c>
      <c r="M97" s="117">
        <f t="shared" si="12"/>
        <v>117.31787537477103</v>
      </c>
      <c r="N97" s="117">
        <f t="shared" si="12"/>
        <v>128.46072572594232</v>
      </c>
      <c r="O97" s="117">
        <f t="shared" si="12"/>
        <v>132.34354063233718</v>
      </c>
      <c r="P97" s="117">
        <f t="shared" si="12"/>
        <v>66.19795424327188</v>
      </c>
      <c r="Q97" s="117">
        <f t="shared" si="12"/>
        <v>39.137301039708682</v>
      </c>
      <c r="R97" s="117">
        <f t="shared" ref="R97:V97" si="13">R98+R100+R102+R111</f>
        <v>37.079281300145702</v>
      </c>
      <c r="S97" s="117">
        <f t="shared" si="13"/>
        <v>24.140667294862201</v>
      </c>
      <c r="T97" s="117">
        <f t="shared" si="13"/>
        <v>10.228481158726613</v>
      </c>
      <c r="U97" s="117">
        <f t="shared" si="13"/>
        <v>10.300237399226184</v>
      </c>
      <c r="V97" s="117">
        <f t="shared" si="13"/>
        <v>10.548947553992006</v>
      </c>
      <c r="W97" s="117">
        <f t="shared" ref="W97:Y97" si="14">W98+W100+W102+W111</f>
        <v>10.498672992317676</v>
      </c>
      <c r="X97" s="117">
        <f t="shared" si="14"/>
        <v>10.569132512677603</v>
      </c>
      <c r="Y97" s="117">
        <f t="shared" si="14"/>
        <v>8.6598918798898872</v>
      </c>
      <c r="DA97" s="129" t="s">
        <v>1722</v>
      </c>
    </row>
    <row r="98" spans="1:105" ht="12" customHeight="1" x14ac:dyDescent="0.25">
      <c r="A98" s="121" t="s">
        <v>57</v>
      </c>
      <c r="B98" s="122">
        <f t="shared" ref="B98:Y98" si="15">B99</f>
        <v>543.58388243329171</v>
      </c>
      <c r="C98" s="122">
        <f t="shared" si="15"/>
        <v>598.46507455620679</v>
      </c>
      <c r="D98" s="122">
        <f t="shared" si="15"/>
        <v>707.32815329763343</v>
      </c>
      <c r="E98" s="122">
        <f t="shared" si="15"/>
        <v>680.03630774607961</v>
      </c>
      <c r="F98" s="122">
        <f t="shared" si="15"/>
        <v>94.693744210790669</v>
      </c>
      <c r="G98" s="122">
        <f t="shared" si="15"/>
        <v>29.724145477953918</v>
      </c>
      <c r="H98" s="122">
        <f t="shared" si="15"/>
        <v>54.778164220676324</v>
      </c>
      <c r="I98" s="122">
        <f t="shared" si="15"/>
        <v>52.293990686505943</v>
      </c>
      <c r="J98" s="122">
        <f t="shared" si="15"/>
        <v>112.51053711203598</v>
      </c>
      <c r="K98" s="122">
        <f t="shared" si="15"/>
        <v>103.47797584587755</v>
      </c>
      <c r="L98" s="122">
        <f t="shared" si="15"/>
        <v>136.25423221319136</v>
      </c>
      <c r="M98" s="122">
        <f t="shared" si="15"/>
        <v>97.236910441641172</v>
      </c>
      <c r="N98" s="122">
        <f t="shared" si="15"/>
        <v>108.24329115541248</v>
      </c>
      <c r="O98" s="122">
        <f t="shared" si="15"/>
        <v>114.69252115053865</v>
      </c>
      <c r="P98" s="122">
        <f t="shared" si="15"/>
        <v>52.593007164239765</v>
      </c>
      <c r="Q98" s="122">
        <f t="shared" si="15"/>
        <v>30.037540813569873</v>
      </c>
      <c r="R98" s="122">
        <f t="shared" si="15"/>
        <v>30.711901261564332</v>
      </c>
      <c r="S98" s="122">
        <f t="shared" si="15"/>
        <v>19.890057726700601</v>
      </c>
      <c r="T98" s="122">
        <f t="shared" si="15"/>
        <v>7.5183980177502017</v>
      </c>
      <c r="U98" s="122">
        <f t="shared" si="15"/>
        <v>8.2843355409769384</v>
      </c>
      <c r="V98" s="122">
        <f t="shared" si="15"/>
        <v>8.998482057697629</v>
      </c>
      <c r="W98" s="122">
        <f t="shared" si="15"/>
        <v>9.1255513818225023</v>
      </c>
      <c r="X98" s="122">
        <f t="shared" si="15"/>
        <v>9.4144196898701615</v>
      </c>
      <c r="Y98" s="122">
        <f t="shared" si="15"/>
        <v>7.5978228190812143</v>
      </c>
      <c r="DA98" s="130" t="s">
        <v>1723</v>
      </c>
    </row>
    <row r="99" spans="1:105" ht="12" customHeight="1" x14ac:dyDescent="0.25">
      <c r="A99" s="97" t="s">
        <v>53</v>
      </c>
      <c r="B99" s="98">
        <v>543.58388243329171</v>
      </c>
      <c r="C99" s="98">
        <v>598.46507455620679</v>
      </c>
      <c r="D99" s="98">
        <v>707.32815329763343</v>
      </c>
      <c r="E99" s="98">
        <v>680.03630774607961</v>
      </c>
      <c r="F99" s="98">
        <v>94.693744210790669</v>
      </c>
      <c r="G99" s="98">
        <v>29.724145477953918</v>
      </c>
      <c r="H99" s="98">
        <v>54.778164220676324</v>
      </c>
      <c r="I99" s="98">
        <v>52.293990686505943</v>
      </c>
      <c r="J99" s="98">
        <v>112.51053711203598</v>
      </c>
      <c r="K99" s="98">
        <v>103.47797584587755</v>
      </c>
      <c r="L99" s="98">
        <v>136.25423221319136</v>
      </c>
      <c r="M99" s="98">
        <v>97.236910441641172</v>
      </c>
      <c r="N99" s="98">
        <v>108.24329115541248</v>
      </c>
      <c r="O99" s="98">
        <v>114.69252115053865</v>
      </c>
      <c r="P99" s="98">
        <v>52.593007164239765</v>
      </c>
      <c r="Q99" s="98">
        <v>30.037540813569873</v>
      </c>
      <c r="R99" s="98">
        <v>30.711901261564332</v>
      </c>
      <c r="S99" s="98">
        <v>19.890057726700601</v>
      </c>
      <c r="T99" s="98">
        <v>7.5183980177502017</v>
      </c>
      <c r="U99" s="98">
        <v>8.2843355409769384</v>
      </c>
      <c r="V99" s="98">
        <v>8.998482057697629</v>
      </c>
      <c r="W99" s="98">
        <v>9.1255513818225023</v>
      </c>
      <c r="X99" s="98">
        <v>9.4144196898701615</v>
      </c>
      <c r="Y99" s="98">
        <v>7.5978228190812143</v>
      </c>
      <c r="DA99" s="63" t="s">
        <v>1724</v>
      </c>
    </row>
    <row r="100" spans="1:105" ht="12" customHeight="1" x14ac:dyDescent="0.25">
      <c r="A100" s="121" t="s">
        <v>92</v>
      </c>
      <c r="B100" s="122">
        <f t="shared" ref="B100:Y100" si="16">B101</f>
        <v>0.37231194947393131</v>
      </c>
      <c r="C100" s="122">
        <f t="shared" si="16"/>
        <v>0.45117155386463631</v>
      </c>
      <c r="D100" s="122">
        <f t="shared" si="16"/>
        <v>0.53152147474823996</v>
      </c>
      <c r="E100" s="122">
        <f t="shared" si="16"/>
        <v>1.3278085959638144</v>
      </c>
      <c r="F100" s="122">
        <f t="shared" si="16"/>
        <v>0.52702989835771741</v>
      </c>
      <c r="G100" s="122">
        <f t="shared" si="16"/>
        <v>0.48011243631609751</v>
      </c>
      <c r="H100" s="122">
        <f t="shared" si="16"/>
        <v>0.69926501833522858</v>
      </c>
      <c r="I100" s="122">
        <f t="shared" si="16"/>
        <v>0.22682320543957166</v>
      </c>
      <c r="J100" s="122">
        <f t="shared" si="16"/>
        <v>0.19473633252584216</v>
      </c>
      <c r="K100" s="122">
        <f t="shared" si="16"/>
        <v>0.12681911770806628</v>
      </c>
      <c r="L100" s="122">
        <f t="shared" si="16"/>
        <v>0.1204823252244356</v>
      </c>
      <c r="M100" s="122">
        <f t="shared" si="16"/>
        <v>9.438909327801151E-2</v>
      </c>
      <c r="N100" s="122">
        <f t="shared" si="16"/>
        <v>0.14306644279848205</v>
      </c>
      <c r="O100" s="122">
        <f t="shared" si="16"/>
        <v>0.2028442526337266</v>
      </c>
      <c r="P100" s="122">
        <f t="shared" si="16"/>
        <v>0.1963087147814476</v>
      </c>
      <c r="Q100" s="122">
        <f t="shared" si="16"/>
        <v>0.30347225482291446</v>
      </c>
      <c r="R100" s="122">
        <f t="shared" si="16"/>
        <v>0.25622045906174129</v>
      </c>
      <c r="S100" s="122">
        <f t="shared" si="16"/>
        <v>0.19877961050786991</v>
      </c>
      <c r="T100" s="122">
        <f t="shared" si="16"/>
        <v>0.13833336337143992</v>
      </c>
      <c r="U100" s="122">
        <f t="shared" si="16"/>
        <v>8.135311154250198E-2</v>
      </c>
      <c r="V100" s="122">
        <f t="shared" si="16"/>
        <v>7.0053463498519777E-2</v>
      </c>
      <c r="W100" s="122">
        <f t="shared" si="16"/>
        <v>4.1230438833567973E-2</v>
      </c>
      <c r="X100" s="122">
        <f t="shared" si="16"/>
        <v>2.477511473554667E-2</v>
      </c>
      <c r="Y100" s="122">
        <f t="shared" si="16"/>
        <v>1.9327065477586499E-2</v>
      </c>
      <c r="DA100" s="130" t="s">
        <v>1725</v>
      </c>
    </row>
    <row r="101" spans="1:105" ht="12" customHeight="1" x14ac:dyDescent="0.25">
      <c r="A101" s="97" t="s">
        <v>53</v>
      </c>
      <c r="B101" s="98">
        <v>0.37231194947393131</v>
      </c>
      <c r="C101" s="98">
        <v>0.45117155386463631</v>
      </c>
      <c r="D101" s="98">
        <v>0.53152147474823996</v>
      </c>
      <c r="E101" s="98">
        <v>1.3278085959638144</v>
      </c>
      <c r="F101" s="98">
        <v>0.52702989835771741</v>
      </c>
      <c r="G101" s="98">
        <v>0.48011243631609751</v>
      </c>
      <c r="H101" s="98">
        <v>0.69926501833522858</v>
      </c>
      <c r="I101" s="98">
        <v>0.22682320543957166</v>
      </c>
      <c r="J101" s="98">
        <v>0.19473633252584216</v>
      </c>
      <c r="K101" s="98">
        <v>0.12681911770806628</v>
      </c>
      <c r="L101" s="98">
        <v>0.1204823252244356</v>
      </c>
      <c r="M101" s="98">
        <v>9.438909327801151E-2</v>
      </c>
      <c r="N101" s="98">
        <v>0.14306644279848205</v>
      </c>
      <c r="O101" s="98">
        <v>0.2028442526337266</v>
      </c>
      <c r="P101" s="98">
        <v>0.1963087147814476</v>
      </c>
      <c r="Q101" s="98">
        <v>0.30347225482291446</v>
      </c>
      <c r="R101" s="98">
        <v>0.25622045906174129</v>
      </c>
      <c r="S101" s="98">
        <v>0.19877961050786991</v>
      </c>
      <c r="T101" s="98">
        <v>0.13833336337143992</v>
      </c>
      <c r="U101" s="98">
        <v>8.135311154250198E-2</v>
      </c>
      <c r="V101" s="98">
        <v>7.0053463498519777E-2</v>
      </c>
      <c r="W101" s="98">
        <v>4.1230438833567973E-2</v>
      </c>
      <c r="X101" s="98">
        <v>2.477511473554667E-2</v>
      </c>
      <c r="Y101" s="98">
        <v>1.9327065477586499E-2</v>
      </c>
      <c r="DA101" s="63" t="s">
        <v>1726</v>
      </c>
    </row>
    <row r="102" spans="1:105" ht="12" customHeight="1" x14ac:dyDescent="0.25">
      <c r="A102" s="121" t="s">
        <v>55</v>
      </c>
      <c r="B102" s="122">
        <v>72.17503695651537</v>
      </c>
      <c r="C102" s="122">
        <v>68.016152106234102</v>
      </c>
      <c r="D102" s="122">
        <v>67.843821432283079</v>
      </c>
      <c r="E102" s="122">
        <v>60.871388678611424</v>
      </c>
      <c r="F102" s="122">
        <v>33.735072162942629</v>
      </c>
      <c r="G102" s="122">
        <v>16.227643561710845</v>
      </c>
      <c r="H102" s="122">
        <v>15.214288714770307</v>
      </c>
      <c r="I102" s="122">
        <v>15.049288450135597</v>
      </c>
      <c r="J102" s="122">
        <v>14.551829747531601</v>
      </c>
      <c r="K102" s="122">
        <v>16.978896496334777</v>
      </c>
      <c r="L102" s="122">
        <v>18.03441838964774</v>
      </c>
      <c r="M102" s="122">
        <v>17.600649285006753</v>
      </c>
      <c r="N102" s="122">
        <v>17.675712567980149</v>
      </c>
      <c r="O102" s="122">
        <v>15.337566585620074</v>
      </c>
      <c r="P102" s="122">
        <v>11.814145253447057</v>
      </c>
      <c r="Q102" s="122">
        <v>7.691262535805393</v>
      </c>
      <c r="R102" s="122">
        <v>5.3603103018218858</v>
      </c>
      <c r="S102" s="122">
        <v>3.5539173284484047</v>
      </c>
      <c r="T102" s="122">
        <v>2.2509675722501106</v>
      </c>
      <c r="U102" s="122">
        <v>1.6933611857987856</v>
      </c>
      <c r="V102" s="122">
        <v>1.2605006342983787</v>
      </c>
      <c r="W102" s="122">
        <v>1.1244000543314161</v>
      </c>
      <c r="X102" s="122">
        <v>0.97432960105542632</v>
      </c>
      <c r="Y102" s="122">
        <v>0.89354929097147573</v>
      </c>
      <c r="DA102" s="130" t="s">
        <v>1727</v>
      </c>
    </row>
    <row r="103" spans="1:105" ht="12" customHeight="1" x14ac:dyDescent="0.25">
      <c r="A103" s="97" t="s">
        <v>124</v>
      </c>
      <c r="B103" s="98">
        <v>6.2330700799326193</v>
      </c>
      <c r="C103" s="98">
        <v>6.0365477174663358</v>
      </c>
      <c r="D103" s="98">
        <v>6.2120549608584206</v>
      </c>
      <c r="E103" s="98">
        <v>5.7891506554276102</v>
      </c>
      <c r="F103" s="98">
        <v>3.3616935674037105</v>
      </c>
      <c r="G103" s="98">
        <v>1.6257786859914605</v>
      </c>
      <c r="H103" s="98">
        <v>1.5986398825924948</v>
      </c>
      <c r="I103" s="98">
        <v>1.4955503549459728</v>
      </c>
      <c r="J103" s="98">
        <v>1.4210543979957575</v>
      </c>
      <c r="K103" s="98">
        <v>1.7502083892333264</v>
      </c>
      <c r="L103" s="98">
        <v>1.9632047017214591</v>
      </c>
      <c r="M103" s="98">
        <v>2.0031648685735868</v>
      </c>
      <c r="N103" s="98">
        <v>2.259927165169584</v>
      </c>
      <c r="O103" s="98">
        <v>2.0844575745566849</v>
      </c>
      <c r="P103" s="98">
        <v>1.6848432861595815</v>
      </c>
      <c r="Q103" s="98">
        <v>1.0283500864776676</v>
      </c>
      <c r="R103" s="98">
        <v>0.77256436951923735</v>
      </c>
      <c r="S103" s="98">
        <v>0.50084434796321731</v>
      </c>
      <c r="T103" s="98">
        <v>0.30966288974638229</v>
      </c>
      <c r="U103" s="98">
        <v>0.2250467824050541</v>
      </c>
      <c r="V103" s="98">
        <v>0.1591966145530247</v>
      </c>
      <c r="W103" s="98">
        <v>0.14001705030323502</v>
      </c>
      <c r="X103" s="98">
        <v>0.13594016883804627</v>
      </c>
      <c r="Y103" s="98">
        <v>0.12005727068700713</v>
      </c>
      <c r="DA103" s="63" t="s">
        <v>1728</v>
      </c>
    </row>
    <row r="104" spans="1:105" ht="12" customHeight="1" x14ac:dyDescent="0.25">
      <c r="A104" s="97" t="s">
        <v>123</v>
      </c>
      <c r="B104" s="98">
        <v>1.3851706067642453E-4</v>
      </c>
      <c r="C104" s="98">
        <v>3.9363562872958004E-4</v>
      </c>
      <c r="D104" s="98">
        <v>5.3020775881938665E-4</v>
      </c>
      <c r="E104" s="98">
        <v>7.8830413932828684E-4</v>
      </c>
      <c r="F104" s="98">
        <v>5.5735941171094669E-4</v>
      </c>
      <c r="G104" s="98">
        <v>4.3648611762877308E-4</v>
      </c>
      <c r="H104" s="98">
        <v>6.2553188468692411E-4</v>
      </c>
      <c r="I104" s="98">
        <v>7.972996079703221E-4</v>
      </c>
      <c r="J104" s="98">
        <v>5.8603598060070355E-4</v>
      </c>
      <c r="K104" s="98">
        <v>1.5841319450364344E-3</v>
      </c>
      <c r="L104" s="98">
        <v>2.5013970033795278E-3</v>
      </c>
      <c r="M104" s="98">
        <v>2.7630540762430922E-3</v>
      </c>
      <c r="N104" s="98">
        <v>2.1531096630367109E-3</v>
      </c>
      <c r="O104" s="98">
        <v>2.2104448541728659E-3</v>
      </c>
      <c r="P104" s="98">
        <v>2.2249698654734124E-3</v>
      </c>
      <c r="Q104" s="98">
        <v>1.9278667795882794E-3</v>
      </c>
      <c r="R104" s="98">
        <v>1.5074670231179079E-3</v>
      </c>
      <c r="S104" s="98">
        <v>9.7315472204413276E-4</v>
      </c>
      <c r="T104" s="98">
        <v>6.0801419779635539E-4</v>
      </c>
      <c r="U104" s="98">
        <v>4.5886187289934501E-4</v>
      </c>
      <c r="V104" s="98">
        <v>2.487208562226476E-4</v>
      </c>
      <c r="W104" s="98">
        <v>1.0976879081720962E-4</v>
      </c>
      <c r="X104" s="98">
        <v>1.0727440170429484E-4</v>
      </c>
      <c r="Y104" s="98">
        <v>9.9758672280256234E-5</v>
      </c>
      <c r="DA104" s="63" t="s">
        <v>1729</v>
      </c>
    </row>
    <row r="105" spans="1:105" ht="12" customHeight="1" x14ac:dyDescent="0.25">
      <c r="A105" s="100" t="s">
        <v>50</v>
      </c>
      <c r="B105" s="101">
        <v>7.6882373277429623E-5</v>
      </c>
      <c r="C105" s="101">
        <v>2.1187695106970585E-4</v>
      </c>
      <c r="D105" s="101">
        <v>2.9022717939518252E-4</v>
      </c>
      <c r="E105" s="101">
        <v>4.3660333121548541E-4</v>
      </c>
      <c r="F105" s="101">
        <v>2.9247431757499216E-4</v>
      </c>
      <c r="G105" s="101">
        <v>2.3266884043837401E-4</v>
      </c>
      <c r="H105" s="101">
        <v>3.3679608668989766E-4</v>
      </c>
      <c r="I105" s="101">
        <v>4.4838679666977534E-4</v>
      </c>
      <c r="J105" s="101">
        <v>3.061246060628097E-4</v>
      </c>
      <c r="K105" s="101">
        <v>8.4184385907802041E-4</v>
      </c>
      <c r="L105" s="101">
        <v>1.3335219040143513E-3</v>
      </c>
      <c r="M105" s="101">
        <v>1.4258348771319139E-3</v>
      </c>
      <c r="N105" s="101">
        <v>1.1103182641058129E-3</v>
      </c>
      <c r="O105" s="101">
        <v>9.747214779316127E-4</v>
      </c>
      <c r="P105" s="101">
        <v>9.2842729866074989E-4</v>
      </c>
      <c r="Q105" s="101">
        <v>8.6202083855409142E-4</v>
      </c>
      <c r="R105" s="101">
        <v>7.8783243842777404E-4</v>
      </c>
      <c r="S105" s="101">
        <v>5.2908562700629378E-4</v>
      </c>
      <c r="T105" s="101">
        <v>3.0447148546770689E-4</v>
      </c>
      <c r="U105" s="101">
        <v>2.3001340152824367E-4</v>
      </c>
      <c r="V105" s="101">
        <v>8.7334831884396412E-5</v>
      </c>
      <c r="W105" s="101">
        <v>3.2644036086397801E-5</v>
      </c>
      <c r="X105" s="101">
        <v>4.3223248616935757E-5</v>
      </c>
      <c r="Y105" s="101">
        <v>4.4098695056796749E-5</v>
      </c>
      <c r="DA105" s="131" t="s">
        <v>1730</v>
      </c>
    </row>
    <row r="106" spans="1:105" ht="12" customHeight="1" x14ac:dyDescent="0.25">
      <c r="A106" s="103" t="s">
        <v>52</v>
      </c>
      <c r="B106" s="104">
        <v>6.1634687398994903E-5</v>
      </c>
      <c r="C106" s="104">
        <v>1.8175867765987417E-4</v>
      </c>
      <c r="D106" s="104">
        <v>2.3998057942420411E-4</v>
      </c>
      <c r="E106" s="104">
        <v>3.5170080811280149E-4</v>
      </c>
      <c r="F106" s="104">
        <v>2.6488509413595453E-4</v>
      </c>
      <c r="G106" s="104">
        <v>2.0381727719039907E-4</v>
      </c>
      <c r="H106" s="104">
        <v>2.8873579799702651E-4</v>
      </c>
      <c r="I106" s="104">
        <v>3.4891281130054676E-4</v>
      </c>
      <c r="J106" s="104">
        <v>2.7991137453789385E-4</v>
      </c>
      <c r="K106" s="104">
        <v>7.4228808595841402E-4</v>
      </c>
      <c r="L106" s="104">
        <v>1.1678750993651765E-3</v>
      </c>
      <c r="M106" s="104">
        <v>1.3372191991111782E-3</v>
      </c>
      <c r="N106" s="104">
        <v>1.0427913989308982E-3</v>
      </c>
      <c r="O106" s="104">
        <v>1.2357233762412534E-3</v>
      </c>
      <c r="P106" s="104">
        <v>1.2965425668126625E-3</v>
      </c>
      <c r="Q106" s="104">
        <v>1.065845941034188E-3</v>
      </c>
      <c r="R106" s="104">
        <v>7.1963458469013401E-4</v>
      </c>
      <c r="S106" s="104">
        <v>4.4406909503783904E-4</v>
      </c>
      <c r="T106" s="104">
        <v>3.035427123286485E-4</v>
      </c>
      <c r="U106" s="104">
        <v>2.2884847137110131E-4</v>
      </c>
      <c r="V106" s="104">
        <v>1.6138602433825118E-4</v>
      </c>
      <c r="W106" s="104">
        <v>7.7124754730811812E-5</v>
      </c>
      <c r="X106" s="104">
        <v>6.4051153087359088E-5</v>
      </c>
      <c r="Y106" s="104">
        <v>5.5659977223459492E-5</v>
      </c>
      <c r="DA106" s="132" t="s">
        <v>1731</v>
      </c>
    </row>
    <row r="107" spans="1:105" ht="12" customHeight="1" x14ac:dyDescent="0.25">
      <c r="A107" s="106" t="s">
        <v>122</v>
      </c>
      <c r="B107" s="101">
        <v>65.780221807296073</v>
      </c>
      <c r="C107" s="101">
        <v>61.596505312277074</v>
      </c>
      <c r="D107" s="101">
        <v>61.157551674700031</v>
      </c>
      <c r="E107" s="101">
        <v>54.522778543589794</v>
      </c>
      <c r="F107" s="101">
        <v>30.026813083764605</v>
      </c>
      <c r="G107" s="101">
        <v>14.426583225595557</v>
      </c>
      <c r="H107" s="101">
        <v>13.396441136626041</v>
      </c>
      <c r="I107" s="101">
        <v>12.971429676206949</v>
      </c>
      <c r="J107" s="101">
        <v>12.561159057878772</v>
      </c>
      <c r="K107" s="101">
        <v>13.725685126235287</v>
      </c>
      <c r="L107" s="101">
        <v>14.220159861409345</v>
      </c>
      <c r="M107" s="101">
        <v>13.733663189006544</v>
      </c>
      <c r="N107" s="101">
        <v>13.832132280170025</v>
      </c>
      <c r="O107" s="101">
        <v>11.919951270621294</v>
      </c>
      <c r="P107" s="101">
        <v>9.1202204975829808</v>
      </c>
      <c r="Q107" s="101">
        <v>5.9921160158693132</v>
      </c>
      <c r="R107" s="101">
        <v>4.1139649981071154</v>
      </c>
      <c r="S107" s="101">
        <v>2.7716356701267926</v>
      </c>
      <c r="T107" s="101">
        <v>1.7610860085339204</v>
      </c>
      <c r="U107" s="101">
        <v>1.3293665774984551</v>
      </c>
      <c r="V107" s="101">
        <v>0.96788044258932127</v>
      </c>
      <c r="W107" s="101">
        <v>0.85387361549153251</v>
      </c>
      <c r="X107" s="101">
        <v>0.71206804669792889</v>
      </c>
      <c r="Y107" s="101">
        <v>0.65544421092679794</v>
      </c>
      <c r="DA107" s="131" t="s">
        <v>1732</v>
      </c>
    </row>
    <row r="108" spans="1:105" ht="12" customHeight="1" x14ac:dyDescent="0.25">
      <c r="A108" s="107" t="s">
        <v>121</v>
      </c>
      <c r="B108" s="104">
        <v>0.16160655222600318</v>
      </c>
      <c r="C108" s="104">
        <v>0.38270544086196479</v>
      </c>
      <c r="D108" s="104">
        <v>0.47368458896581489</v>
      </c>
      <c r="E108" s="104">
        <v>0.55867117545469269</v>
      </c>
      <c r="F108" s="104">
        <v>0.34600815236260318</v>
      </c>
      <c r="G108" s="104">
        <v>0.17484516400619926</v>
      </c>
      <c r="H108" s="104">
        <v>0.21858216366708261</v>
      </c>
      <c r="I108" s="104">
        <v>0.58151111937470412</v>
      </c>
      <c r="J108" s="104">
        <v>0.56903025567646914</v>
      </c>
      <c r="K108" s="104">
        <v>1.5014188489211282</v>
      </c>
      <c r="L108" s="104">
        <v>1.8485524295135574</v>
      </c>
      <c r="M108" s="104">
        <v>1.8610581733503782</v>
      </c>
      <c r="N108" s="104">
        <v>1.5815000129775025</v>
      </c>
      <c r="O108" s="104">
        <v>1.3309472955879222</v>
      </c>
      <c r="P108" s="104">
        <v>1.0068564998390215</v>
      </c>
      <c r="Q108" s="104">
        <v>0.66886856667882388</v>
      </c>
      <c r="R108" s="104">
        <v>0.47227346717241514</v>
      </c>
      <c r="S108" s="104">
        <v>0.28046415563635063</v>
      </c>
      <c r="T108" s="104">
        <v>0.17961065977201146</v>
      </c>
      <c r="U108" s="104">
        <v>0.13848896402237709</v>
      </c>
      <c r="V108" s="104">
        <v>0.13317485629980996</v>
      </c>
      <c r="W108" s="104">
        <v>0.13039961974583136</v>
      </c>
      <c r="X108" s="104">
        <v>0.12621411111774689</v>
      </c>
      <c r="Y108" s="104">
        <v>0.11794805068539044</v>
      </c>
      <c r="DA108" s="132" t="s">
        <v>1733</v>
      </c>
    </row>
    <row r="109" spans="1:105" ht="12" customHeight="1" x14ac:dyDescent="0.25">
      <c r="A109" s="108" t="s">
        <v>53</v>
      </c>
      <c r="B109" s="98">
        <v>8.486345947569153E-2</v>
      </c>
      <c r="C109" s="98">
        <v>0.19496267651063989</v>
      </c>
      <c r="D109" s="98">
        <v>0.24564490301232481</v>
      </c>
      <c r="E109" s="98">
        <v>0.29365187327611114</v>
      </c>
      <c r="F109" s="98">
        <v>0.1720475155549418</v>
      </c>
      <c r="G109" s="98">
        <v>8.8505634627564E-2</v>
      </c>
      <c r="H109" s="98">
        <v>0.1118419876161845</v>
      </c>
      <c r="I109" s="98">
        <v>0.31113917518782824</v>
      </c>
      <c r="J109" s="98">
        <v>0.28203079512725676</v>
      </c>
      <c r="K109" s="98">
        <v>0.76207772539154861</v>
      </c>
      <c r="L109" s="98">
        <v>0.94219378964216416</v>
      </c>
      <c r="M109" s="98">
        <v>0.91833541543467723</v>
      </c>
      <c r="N109" s="98">
        <v>0.78290180668478526</v>
      </c>
      <c r="O109" s="98">
        <v>0.5621795062249586</v>
      </c>
      <c r="P109" s="98">
        <v>0.40048817818296406</v>
      </c>
      <c r="Q109" s="98">
        <v>0.28578560570683192</v>
      </c>
      <c r="R109" s="98">
        <v>0.23810749010289345</v>
      </c>
      <c r="S109" s="98">
        <v>0.14689360191622886</v>
      </c>
      <c r="T109" s="98">
        <v>8.6243995229530898E-2</v>
      </c>
      <c r="U109" s="98">
        <v>6.6310776413196756E-2</v>
      </c>
      <c r="V109" s="98">
        <v>4.5779863959580919E-2</v>
      </c>
      <c r="W109" s="98">
        <v>3.9314615388083042E-2</v>
      </c>
      <c r="X109" s="98">
        <v>5.1087874035900725E-2</v>
      </c>
      <c r="Y109" s="98">
        <v>5.2549361838994946E-2</v>
      </c>
      <c r="DA109" s="63" t="s">
        <v>1734</v>
      </c>
    </row>
    <row r="110" spans="1:105" ht="12" customHeight="1" x14ac:dyDescent="0.25">
      <c r="A110" s="108" t="s">
        <v>52</v>
      </c>
      <c r="B110" s="98">
        <v>7.6743092750311645E-2</v>
      </c>
      <c r="C110" s="98">
        <v>0.18774276435132486</v>
      </c>
      <c r="D110" s="98">
        <v>0.22803968595349011</v>
      </c>
      <c r="E110" s="98">
        <v>0.2650193021785815</v>
      </c>
      <c r="F110" s="98">
        <v>0.17396063680766136</v>
      </c>
      <c r="G110" s="98">
        <v>8.6339529378635274E-2</v>
      </c>
      <c r="H110" s="98">
        <v>0.1067401760508981</v>
      </c>
      <c r="I110" s="98">
        <v>0.27037194418687588</v>
      </c>
      <c r="J110" s="98">
        <v>0.28699946054921238</v>
      </c>
      <c r="K110" s="98">
        <v>0.7393411235295797</v>
      </c>
      <c r="L110" s="98">
        <v>0.90635863987139331</v>
      </c>
      <c r="M110" s="98">
        <v>0.94272275791570093</v>
      </c>
      <c r="N110" s="98">
        <v>0.79859820629271727</v>
      </c>
      <c r="O110" s="98">
        <v>0.76876778936296375</v>
      </c>
      <c r="P110" s="98">
        <v>0.60636832165605736</v>
      </c>
      <c r="Q110" s="98">
        <v>0.38308296097199196</v>
      </c>
      <c r="R110" s="98">
        <v>0.23416597706952166</v>
      </c>
      <c r="S110" s="98">
        <v>0.1335705537201218</v>
      </c>
      <c r="T110" s="98">
        <v>9.3366664542480549E-2</v>
      </c>
      <c r="U110" s="98">
        <v>7.217818760918035E-2</v>
      </c>
      <c r="V110" s="98">
        <v>8.739499234022903E-2</v>
      </c>
      <c r="W110" s="98">
        <v>9.1085004357748314E-2</v>
      </c>
      <c r="X110" s="98">
        <v>7.5126237081846167E-2</v>
      </c>
      <c r="Y110" s="98">
        <v>6.5398688846395492E-2</v>
      </c>
      <c r="DA110" s="63" t="s">
        <v>1735</v>
      </c>
    </row>
    <row r="111" spans="1:105" ht="12" customHeight="1" x14ac:dyDescent="0.25">
      <c r="A111" s="121" t="s">
        <v>54</v>
      </c>
      <c r="B111" s="122">
        <v>11.426021045852938</v>
      </c>
      <c r="C111" s="122">
        <v>11.254960682711829</v>
      </c>
      <c r="D111" s="122">
        <v>10.956164788785451</v>
      </c>
      <c r="E111" s="122">
        <v>10.585103140192198</v>
      </c>
      <c r="F111" s="122">
        <v>5.629982258911058</v>
      </c>
      <c r="G111" s="122">
        <v>2.7060914612671176</v>
      </c>
      <c r="H111" s="122">
        <v>2.3594438418073715</v>
      </c>
      <c r="I111" s="122">
        <v>2.2754410919475934</v>
      </c>
      <c r="J111" s="122">
        <v>2.0245070545084851</v>
      </c>
      <c r="K111" s="122">
        <v>2.3619648937169955</v>
      </c>
      <c r="L111" s="122">
        <v>2.5421726918255811</v>
      </c>
      <c r="M111" s="122">
        <v>2.3859265548450992</v>
      </c>
      <c r="N111" s="122">
        <v>2.3986555597512167</v>
      </c>
      <c r="O111" s="122">
        <v>2.1106086435447375</v>
      </c>
      <c r="P111" s="122">
        <v>1.5944931108036093</v>
      </c>
      <c r="Q111" s="122">
        <v>1.1050254355105023</v>
      </c>
      <c r="R111" s="122">
        <v>0.75084927769774712</v>
      </c>
      <c r="S111" s="122">
        <v>0.49791262920532603</v>
      </c>
      <c r="T111" s="122">
        <v>0.3207822053548598</v>
      </c>
      <c r="U111" s="122">
        <v>0.24118756090795873</v>
      </c>
      <c r="V111" s="122">
        <v>0.21991139849747768</v>
      </c>
      <c r="W111" s="122">
        <v>0.20749111733019107</v>
      </c>
      <c r="X111" s="122">
        <v>0.15560810701646752</v>
      </c>
      <c r="Y111" s="122">
        <v>0.14919270435960941</v>
      </c>
      <c r="DA111" s="130" t="s">
        <v>1736</v>
      </c>
    </row>
    <row r="112" spans="1:105" ht="12" customHeight="1" x14ac:dyDescent="0.25">
      <c r="A112" s="97" t="s">
        <v>50</v>
      </c>
      <c r="B112" s="98">
        <v>0.52534392856984469</v>
      </c>
      <c r="C112" s="98">
        <v>0.52501409118652487</v>
      </c>
      <c r="D112" s="98">
        <v>0.55177259024907355</v>
      </c>
      <c r="E112" s="98">
        <v>0.56084036415312233</v>
      </c>
      <c r="F112" s="98">
        <v>0.30044251085186024</v>
      </c>
      <c r="G112" s="98">
        <v>0.13738097820533549</v>
      </c>
      <c r="H112" s="98">
        <v>0.14209093482500801</v>
      </c>
      <c r="I112" s="98">
        <v>0.17914914072942856</v>
      </c>
      <c r="J112" s="98">
        <v>0.15564434791259532</v>
      </c>
      <c r="K112" s="98">
        <v>0.2129940120618071</v>
      </c>
      <c r="L112" s="98">
        <v>0.23055850020433383</v>
      </c>
      <c r="M112" s="98">
        <v>0.23502185665398448</v>
      </c>
      <c r="N112" s="98">
        <v>0.22620833752675179</v>
      </c>
      <c r="O112" s="98">
        <v>0.19309367911697498</v>
      </c>
      <c r="P112" s="98">
        <v>0.15606150929020085</v>
      </c>
      <c r="Q112" s="98">
        <v>9.9107670227570083E-2</v>
      </c>
      <c r="R112" s="98">
        <v>7.2168903493124589E-2</v>
      </c>
      <c r="S112" s="98">
        <v>4.6302226277092011E-2</v>
      </c>
      <c r="T112" s="98">
        <v>2.9772708993217406E-2</v>
      </c>
      <c r="U112" s="98">
        <v>2.3814659092913536E-2</v>
      </c>
      <c r="V112" s="98">
        <v>1.9246846776805725E-2</v>
      </c>
      <c r="W112" s="98">
        <v>1.7847214231734767E-2</v>
      </c>
      <c r="X112" s="98">
        <v>1.6597743097089415E-2</v>
      </c>
      <c r="Y112" s="98">
        <v>1.4362176274021123E-2</v>
      </c>
      <c r="DA112" s="63" t="s">
        <v>1737</v>
      </c>
    </row>
    <row r="113" spans="1:105" ht="12" customHeight="1" x14ac:dyDescent="0.25">
      <c r="A113" s="109" t="s">
        <v>120</v>
      </c>
      <c r="B113" s="33">
        <v>10.900677117283093</v>
      </c>
      <c r="C113" s="33">
        <v>10.729946591525303</v>
      </c>
      <c r="D113" s="33">
        <v>10.404392198536376</v>
      </c>
      <c r="E113" s="33">
        <v>10.024262776039075</v>
      </c>
      <c r="F113" s="33">
        <v>5.3295397480591982</v>
      </c>
      <c r="G113" s="33">
        <v>2.568710483061782</v>
      </c>
      <c r="H113" s="33">
        <v>2.2173529069823634</v>
      </c>
      <c r="I113" s="33">
        <v>2.0962919512181646</v>
      </c>
      <c r="J113" s="33">
        <v>1.8688627065958898</v>
      </c>
      <c r="K113" s="33">
        <v>2.1489708816551882</v>
      </c>
      <c r="L113" s="33">
        <v>2.3116141916212474</v>
      </c>
      <c r="M113" s="33">
        <v>2.1509046981911148</v>
      </c>
      <c r="N113" s="33">
        <v>2.1724472222244651</v>
      </c>
      <c r="O113" s="33">
        <v>1.9175149644277625</v>
      </c>
      <c r="P113" s="33">
        <v>1.4384316015134084</v>
      </c>
      <c r="Q113" s="33">
        <v>1.0059177652829321</v>
      </c>
      <c r="R113" s="33">
        <v>0.67868037420462257</v>
      </c>
      <c r="S113" s="33">
        <v>0.45161040292823401</v>
      </c>
      <c r="T113" s="33">
        <v>0.29100949636164236</v>
      </c>
      <c r="U113" s="33">
        <v>0.21737290181504521</v>
      </c>
      <c r="V113" s="33">
        <v>0.20066455172067196</v>
      </c>
      <c r="W113" s="33">
        <v>0.1896439030984563</v>
      </c>
      <c r="X113" s="33">
        <v>0.1390103639193781</v>
      </c>
      <c r="Y113" s="33">
        <v>0.13483052808558829</v>
      </c>
      <c r="DA113" s="60" t="s">
        <v>1738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428.56134426675862</v>
      </c>
      <c r="C115" s="117">
        <f t="shared" si="17"/>
        <v>465.55342980765658</v>
      </c>
      <c r="D115" s="117">
        <f t="shared" si="17"/>
        <v>542.9256895814251</v>
      </c>
      <c r="E115" s="117">
        <f t="shared" si="17"/>
        <v>521.54678565222184</v>
      </c>
      <c r="F115" s="117">
        <f t="shared" si="17"/>
        <v>93.157146746505674</v>
      </c>
      <c r="G115" s="117">
        <f t="shared" si="17"/>
        <v>34.426934612148948</v>
      </c>
      <c r="H115" s="117">
        <f t="shared" si="17"/>
        <v>51.586044227108083</v>
      </c>
      <c r="I115" s="117">
        <f t="shared" si="17"/>
        <v>48.707689016112496</v>
      </c>
      <c r="J115" s="117">
        <f t="shared" si="17"/>
        <v>89.953789838343482</v>
      </c>
      <c r="K115" s="117">
        <f t="shared" si="17"/>
        <v>86.308499596971359</v>
      </c>
      <c r="L115" s="117">
        <f t="shared" si="17"/>
        <v>110.9703556607784</v>
      </c>
      <c r="M115" s="117">
        <f t="shared" si="17"/>
        <v>83.587269982640819</v>
      </c>
      <c r="N115" s="117">
        <f t="shared" si="17"/>
        <v>94.864225887881901</v>
      </c>
      <c r="O115" s="117">
        <f t="shared" si="17"/>
        <v>101.2057384140234</v>
      </c>
      <c r="P115" s="117">
        <f t="shared" si="17"/>
        <v>50.671011852892363</v>
      </c>
      <c r="Q115" s="117">
        <f t="shared" si="17"/>
        <v>30.545952362402584</v>
      </c>
      <c r="R115" s="117">
        <f t="shared" ref="R115:V115" si="18">R116+R118+R120+R129</f>
        <v>28.959723052879369</v>
      </c>
      <c r="S115" s="117">
        <f t="shared" si="18"/>
        <v>19.061688172677105</v>
      </c>
      <c r="T115" s="117">
        <f t="shared" si="18"/>
        <v>8.2758626687741312</v>
      </c>
      <c r="U115" s="117">
        <f t="shared" si="18"/>
        <v>8.1894067722238404</v>
      </c>
      <c r="V115" s="117">
        <f t="shared" si="18"/>
        <v>8.4348882948803254</v>
      </c>
      <c r="W115" s="117">
        <f t="shared" ref="W115:Y115" si="19">W116+W118+W120+W129</f>
        <v>8.326270082590689</v>
      </c>
      <c r="X115" s="117">
        <f t="shared" si="19"/>
        <v>8.33342514188789</v>
      </c>
      <c r="Y115" s="117">
        <f t="shared" si="19"/>
        <v>6.8275205542310653</v>
      </c>
      <c r="DA115" s="129" t="s">
        <v>1890</v>
      </c>
    </row>
    <row r="116" spans="1:105" ht="12" customHeight="1" x14ac:dyDescent="0.25">
      <c r="A116" s="121" t="s">
        <v>57</v>
      </c>
      <c r="B116" s="122">
        <f t="shared" ref="B116:Y116" si="20">B117</f>
        <v>372.73995242233178</v>
      </c>
      <c r="C116" s="122">
        <f t="shared" si="20"/>
        <v>412.09400315681393</v>
      </c>
      <c r="D116" s="122">
        <f t="shared" si="20"/>
        <v>489.35054467972213</v>
      </c>
      <c r="E116" s="122">
        <f t="shared" si="20"/>
        <v>470.82694849992765</v>
      </c>
      <c r="F116" s="122">
        <f t="shared" si="20"/>
        <v>65.602735524868464</v>
      </c>
      <c r="G116" s="122">
        <f t="shared" si="20"/>
        <v>20.592540794967473</v>
      </c>
      <c r="H116" s="122">
        <f t="shared" si="20"/>
        <v>37.94966377698902</v>
      </c>
      <c r="I116" s="122">
        <f t="shared" si="20"/>
        <v>36.228661637887775</v>
      </c>
      <c r="J116" s="122">
        <f t="shared" si="20"/>
        <v>78.068684851985296</v>
      </c>
      <c r="K116" s="122">
        <f t="shared" si="20"/>
        <v>72.525263168669511</v>
      </c>
      <c r="L116" s="122">
        <f t="shared" si="20"/>
        <v>96.206443822706063</v>
      </c>
      <c r="M116" s="122">
        <f t="shared" si="20"/>
        <v>69.247470986143966</v>
      </c>
      <c r="N116" s="122">
        <f t="shared" si="20"/>
        <v>80.214811612153213</v>
      </c>
      <c r="O116" s="122">
        <f t="shared" si="20"/>
        <v>88.023598343029121</v>
      </c>
      <c r="P116" s="122">
        <f t="shared" si="20"/>
        <v>40.36333384552772</v>
      </c>
      <c r="Q116" s="122">
        <f t="shared" si="20"/>
        <v>23.052785922829486</v>
      </c>
      <c r="R116" s="122">
        <f t="shared" si="20"/>
        <v>23.570366773441055</v>
      </c>
      <c r="S116" s="122">
        <f t="shared" si="20"/>
        <v>15.340988158573481</v>
      </c>
      <c r="T116" s="122">
        <f t="shared" si="20"/>
        <v>5.8294907577867274</v>
      </c>
      <c r="U116" s="122">
        <f t="shared" si="20"/>
        <v>6.423386508962917</v>
      </c>
      <c r="V116" s="122">
        <f t="shared" si="20"/>
        <v>6.9770789729776359</v>
      </c>
      <c r="W116" s="122">
        <f t="shared" si="20"/>
        <v>7.0755851292651526</v>
      </c>
      <c r="X116" s="122">
        <f t="shared" si="20"/>
        <v>7.3183854815488427</v>
      </c>
      <c r="Y116" s="122">
        <f t="shared" si="20"/>
        <v>5.9065674899884621</v>
      </c>
      <c r="DA116" s="130" t="s">
        <v>1891</v>
      </c>
    </row>
    <row r="117" spans="1:105" ht="12" customHeight="1" x14ac:dyDescent="0.25">
      <c r="A117" s="97" t="s">
        <v>53</v>
      </c>
      <c r="B117" s="98">
        <v>372.73995242233178</v>
      </c>
      <c r="C117" s="98">
        <v>412.09400315681393</v>
      </c>
      <c r="D117" s="98">
        <v>489.35054467972213</v>
      </c>
      <c r="E117" s="98">
        <v>470.82694849992765</v>
      </c>
      <c r="F117" s="98">
        <v>65.602735524868464</v>
      </c>
      <c r="G117" s="98">
        <v>20.592540794967473</v>
      </c>
      <c r="H117" s="98">
        <v>37.94966377698902</v>
      </c>
      <c r="I117" s="98">
        <v>36.228661637887775</v>
      </c>
      <c r="J117" s="98">
        <v>78.068684851985296</v>
      </c>
      <c r="K117" s="98">
        <v>72.525263168669511</v>
      </c>
      <c r="L117" s="98">
        <v>96.206443822706063</v>
      </c>
      <c r="M117" s="98">
        <v>69.247470986143966</v>
      </c>
      <c r="N117" s="98">
        <v>80.214811612153213</v>
      </c>
      <c r="O117" s="98">
        <v>88.023598343029121</v>
      </c>
      <c r="P117" s="98">
        <v>40.36333384552772</v>
      </c>
      <c r="Q117" s="98">
        <v>23.052785922829486</v>
      </c>
      <c r="R117" s="98">
        <v>23.570366773441055</v>
      </c>
      <c r="S117" s="98">
        <v>15.340988158573481</v>
      </c>
      <c r="T117" s="98">
        <v>5.8294907577867274</v>
      </c>
      <c r="U117" s="98">
        <v>6.423386508962917</v>
      </c>
      <c r="V117" s="98">
        <v>6.9770789729776359</v>
      </c>
      <c r="W117" s="98">
        <v>7.0755851292651526</v>
      </c>
      <c r="X117" s="98">
        <v>7.3183854815488427</v>
      </c>
      <c r="Y117" s="98">
        <v>5.9065674899884621</v>
      </c>
      <c r="DA117" s="63" t="s">
        <v>1892</v>
      </c>
    </row>
    <row r="118" spans="1:105" ht="12" customHeight="1" x14ac:dyDescent="0.25">
      <c r="A118" s="121" t="s">
        <v>92</v>
      </c>
      <c r="B118" s="122">
        <f t="shared" ref="B118:Y118" si="21">B119</f>
        <v>0.7233847086162406</v>
      </c>
      <c r="C118" s="122">
        <f t="shared" si="21"/>
        <v>0.92563314841277011</v>
      </c>
      <c r="D118" s="122">
        <f t="shared" si="21"/>
        <v>1.1441038020134062</v>
      </c>
      <c r="E118" s="122">
        <f t="shared" si="21"/>
        <v>2.9748598521870058</v>
      </c>
      <c r="F118" s="122">
        <f t="shared" si="21"/>
        <v>1.2216020512383481</v>
      </c>
      <c r="G118" s="122">
        <f t="shared" si="21"/>
        <v>1.1580047390343107</v>
      </c>
      <c r="H118" s="122">
        <f t="shared" si="21"/>
        <v>1.8049881044687242</v>
      </c>
      <c r="I118" s="122">
        <f t="shared" si="21"/>
        <v>0.61512960491559587</v>
      </c>
      <c r="J118" s="122">
        <f t="shared" si="21"/>
        <v>0.53425342676220089</v>
      </c>
      <c r="K118" s="122">
        <f t="shared" si="21"/>
        <v>0.3643156902346385</v>
      </c>
      <c r="L118" s="122">
        <f t="shared" si="21"/>
        <v>0.39189741417407314</v>
      </c>
      <c r="M118" s="122">
        <f t="shared" si="21"/>
        <v>0.34196360652272456</v>
      </c>
      <c r="N118" s="122">
        <f t="shared" si="21"/>
        <v>0.54971871828158825</v>
      </c>
      <c r="O118" s="122">
        <f t="shared" si="21"/>
        <v>0.81124082160756861</v>
      </c>
      <c r="P118" s="122">
        <f t="shared" si="21"/>
        <v>0.80229855601729649</v>
      </c>
      <c r="Q118" s="122">
        <f t="shared" si="21"/>
        <v>1.2516092150456195</v>
      </c>
      <c r="R118" s="122">
        <f t="shared" si="21"/>
        <v>1.0642286882188934</v>
      </c>
      <c r="S118" s="122">
        <f t="shared" si="21"/>
        <v>0.83184455915468514</v>
      </c>
      <c r="T118" s="122">
        <f t="shared" si="21"/>
        <v>0.58581043603666094</v>
      </c>
      <c r="U118" s="122">
        <f t="shared" si="21"/>
        <v>0.35005644519364576</v>
      </c>
      <c r="V118" s="122">
        <f t="shared" si="21"/>
        <v>0.30887175389232868</v>
      </c>
      <c r="W118" s="122">
        <f t="shared" si="21"/>
        <v>0.18769907928040175</v>
      </c>
      <c r="X118" s="122">
        <f t="shared" si="21"/>
        <v>0.11556693002677901</v>
      </c>
      <c r="Y118" s="122">
        <f t="shared" si="21"/>
        <v>9.0838989948815813E-2</v>
      </c>
      <c r="DA118" s="130" t="s">
        <v>1893</v>
      </c>
    </row>
    <row r="119" spans="1:105" ht="12" customHeight="1" x14ac:dyDescent="0.25">
      <c r="A119" s="97" t="s">
        <v>53</v>
      </c>
      <c r="B119" s="98">
        <v>0.7233847086162406</v>
      </c>
      <c r="C119" s="98">
        <v>0.92563314841277011</v>
      </c>
      <c r="D119" s="98">
        <v>1.1441038020134062</v>
      </c>
      <c r="E119" s="98">
        <v>2.9748598521870058</v>
      </c>
      <c r="F119" s="98">
        <v>1.2216020512383481</v>
      </c>
      <c r="G119" s="98">
        <v>1.1580047390343107</v>
      </c>
      <c r="H119" s="98">
        <v>1.8049881044687242</v>
      </c>
      <c r="I119" s="98">
        <v>0.61512960491559587</v>
      </c>
      <c r="J119" s="98">
        <v>0.53425342676220089</v>
      </c>
      <c r="K119" s="98">
        <v>0.3643156902346385</v>
      </c>
      <c r="L119" s="98">
        <v>0.39189741417407314</v>
      </c>
      <c r="M119" s="98">
        <v>0.34196360652272456</v>
      </c>
      <c r="N119" s="98">
        <v>0.54971871828158825</v>
      </c>
      <c r="O119" s="98">
        <v>0.81124082160756861</v>
      </c>
      <c r="P119" s="98">
        <v>0.80229855601729649</v>
      </c>
      <c r="Q119" s="98">
        <v>1.2516092150456195</v>
      </c>
      <c r="R119" s="98">
        <v>1.0642286882188934</v>
      </c>
      <c r="S119" s="98">
        <v>0.83184455915468514</v>
      </c>
      <c r="T119" s="98">
        <v>0.58581043603666094</v>
      </c>
      <c r="U119" s="98">
        <v>0.35005644519364576</v>
      </c>
      <c r="V119" s="98">
        <v>0.30887175389232868</v>
      </c>
      <c r="W119" s="98">
        <v>0.18769907928040175</v>
      </c>
      <c r="X119" s="98">
        <v>0.11556693002677901</v>
      </c>
      <c r="Y119" s="98">
        <v>9.0838989948815813E-2</v>
      </c>
      <c r="DA119" s="63" t="s">
        <v>1894</v>
      </c>
    </row>
    <row r="120" spans="1:105" ht="12" customHeight="1" x14ac:dyDescent="0.25">
      <c r="A120" s="121" t="s">
        <v>55</v>
      </c>
      <c r="B120" s="122">
        <v>46.564994082269152</v>
      </c>
      <c r="C120" s="122">
        <v>44.108649364759138</v>
      </c>
      <c r="D120" s="122">
        <v>44.213046492649049</v>
      </c>
      <c r="E120" s="122">
        <v>39.795618413283037</v>
      </c>
      <c r="F120" s="122">
        <v>22.099990933685802</v>
      </c>
      <c r="G120" s="122">
        <v>10.639844725067586</v>
      </c>
      <c r="H120" s="122">
        <v>10.051332155197088</v>
      </c>
      <c r="I120" s="122">
        <v>10.139122553130891</v>
      </c>
      <c r="J120" s="122">
        <v>9.8154864036691354</v>
      </c>
      <c r="K120" s="122">
        <v>11.626296497029427</v>
      </c>
      <c r="L120" s="122">
        <v>12.436412463264952</v>
      </c>
      <c r="M120" s="122">
        <v>12.181405243999761</v>
      </c>
      <c r="N120" s="122">
        <v>12.265144999402731</v>
      </c>
      <c r="O120" s="122">
        <v>10.74937374157258</v>
      </c>
      <c r="P120" s="122">
        <v>8.2820330779784168</v>
      </c>
      <c r="Q120" s="122">
        <v>5.3921413543626135</v>
      </c>
      <c r="R120" s="122">
        <v>3.7485106964328123</v>
      </c>
      <c r="S120" s="122">
        <v>2.5036670637260121</v>
      </c>
      <c r="T120" s="122">
        <v>1.6099955110741166</v>
      </c>
      <c r="U120" s="122">
        <v>1.2260792205018787</v>
      </c>
      <c r="V120" s="122">
        <v>0.9675676478761881</v>
      </c>
      <c r="W120" s="122">
        <v>0.88730335480352607</v>
      </c>
      <c r="X120" s="122">
        <v>0.76844305289140713</v>
      </c>
      <c r="Y120" s="122">
        <v>0.70406052244644368</v>
      </c>
      <c r="DA120" s="130" t="s">
        <v>1895</v>
      </c>
    </row>
    <row r="121" spans="1:105" ht="12" customHeight="1" x14ac:dyDescent="0.25">
      <c r="A121" s="97" t="s">
        <v>124</v>
      </c>
      <c r="B121" s="98">
        <v>3.5978653533749783</v>
      </c>
      <c r="C121" s="98">
        <v>3.5056602914207824</v>
      </c>
      <c r="D121" s="98">
        <v>3.6330325457577222</v>
      </c>
      <c r="E121" s="98">
        <v>3.4036023744604571</v>
      </c>
      <c r="F121" s="98">
        <v>1.9821084776306945</v>
      </c>
      <c r="G121" s="98">
        <v>0.95962248734740818</v>
      </c>
      <c r="H121" s="98">
        <v>0.95226282613159918</v>
      </c>
      <c r="I121" s="98">
        <v>0.90520398811287961</v>
      </c>
      <c r="J121" s="98">
        <v>0.86034148068230676</v>
      </c>
      <c r="K121" s="98">
        <v>1.0694489187564786</v>
      </c>
      <c r="L121" s="98">
        <v>1.2118036858106431</v>
      </c>
      <c r="M121" s="98">
        <v>1.2462478348226911</v>
      </c>
      <c r="N121" s="98">
        <v>1.4312379803382389</v>
      </c>
      <c r="O121" s="98">
        <v>1.3411222891184371</v>
      </c>
      <c r="P121" s="98">
        <v>1.0843357068954893</v>
      </c>
      <c r="Q121" s="98">
        <v>0.66194661035819669</v>
      </c>
      <c r="R121" s="98">
        <v>0.49801698602510791</v>
      </c>
      <c r="S121" s="98">
        <v>0.32792176235932774</v>
      </c>
      <c r="T121" s="98">
        <v>0.20717050001535864</v>
      </c>
      <c r="U121" s="98">
        <v>0.1540413807762705</v>
      </c>
      <c r="V121" s="98">
        <v>0.11955531534886388</v>
      </c>
      <c r="W121" s="98">
        <v>0.10947578206595671</v>
      </c>
      <c r="X121" s="98">
        <v>0.10633767912412977</v>
      </c>
      <c r="Y121" s="98">
        <v>9.3935927257738708E-2</v>
      </c>
      <c r="DA121" s="63" t="s">
        <v>1896</v>
      </c>
    </row>
    <row r="122" spans="1:105" ht="12" customHeight="1" x14ac:dyDescent="0.25">
      <c r="A122" s="97" t="s">
        <v>123</v>
      </c>
      <c r="B122" s="98">
        <v>1.0601288683407915E-4</v>
      </c>
      <c r="C122" s="98">
        <v>3.0715198051791944E-4</v>
      </c>
      <c r="D122" s="98">
        <v>4.1241684312230231E-4</v>
      </c>
      <c r="E122" s="98">
        <v>6.1242206612869892E-4</v>
      </c>
      <c r="F122" s="98">
        <v>4.4060984748774611E-4</v>
      </c>
      <c r="G122" s="98">
        <v>3.4372008604010955E-4</v>
      </c>
      <c r="H122" s="98">
        <v>4.9199619105013694E-4</v>
      </c>
      <c r="I122" s="98">
        <v>6.2036478283486246E-4</v>
      </c>
      <c r="J122" s="98">
        <v>4.6570284409545957E-4</v>
      </c>
      <c r="K122" s="98">
        <v>1.2614798986456302E-3</v>
      </c>
      <c r="L122" s="98">
        <v>1.9942694736313875E-3</v>
      </c>
      <c r="M122" s="98">
        <v>2.2254916567436226E-3</v>
      </c>
      <c r="N122" s="98">
        <v>1.7417121518356949E-3</v>
      </c>
      <c r="O122" s="98">
        <v>1.858030988595214E-3</v>
      </c>
      <c r="P122" s="98">
        <v>1.8871761052884363E-3</v>
      </c>
      <c r="Q122" s="98">
        <v>1.6133672933126369E-3</v>
      </c>
      <c r="R122" s="98">
        <v>1.2255197179214178E-3</v>
      </c>
      <c r="S122" s="98">
        <v>7.8865260427834756E-4</v>
      </c>
      <c r="T122" s="98">
        <v>5.045866477881274E-4</v>
      </c>
      <c r="U122" s="98">
        <v>3.8156424073567199E-4</v>
      </c>
      <c r="V122" s="98">
        <v>2.2469243653512624E-4</v>
      </c>
      <c r="W122" s="98">
        <v>1.0282177297090522E-4</v>
      </c>
      <c r="X122" s="98">
        <v>9.8076008505537692E-5</v>
      </c>
      <c r="Y122" s="98">
        <v>9.037397423778731E-5</v>
      </c>
      <c r="DA122" s="63" t="s">
        <v>1897</v>
      </c>
    </row>
    <row r="123" spans="1:105" ht="12" customHeight="1" x14ac:dyDescent="0.25">
      <c r="A123" s="100" t="s">
        <v>50</v>
      </c>
      <c r="B123" s="101">
        <v>4.4378199435084252E-5</v>
      </c>
      <c r="C123" s="101">
        <v>1.2539330285804524E-4</v>
      </c>
      <c r="D123" s="101">
        <v>1.724362636980982E-4</v>
      </c>
      <c r="E123" s="101">
        <v>2.6072125801589738E-4</v>
      </c>
      <c r="F123" s="101">
        <v>1.7572475335179158E-4</v>
      </c>
      <c r="G123" s="101">
        <v>1.3990280884971048E-4</v>
      </c>
      <c r="H123" s="101">
        <v>2.0326039305311046E-4</v>
      </c>
      <c r="I123" s="101">
        <v>2.7145197153431564E-4</v>
      </c>
      <c r="J123" s="101">
        <v>1.8579146955756575E-4</v>
      </c>
      <c r="K123" s="101">
        <v>5.1919181268721614E-4</v>
      </c>
      <c r="L123" s="101">
        <v>8.2639437426621073E-4</v>
      </c>
      <c r="M123" s="101">
        <v>8.8827245763244437E-4</v>
      </c>
      <c r="N123" s="101">
        <v>6.9892075290479679E-4</v>
      </c>
      <c r="O123" s="101">
        <v>6.2230761235396051E-4</v>
      </c>
      <c r="P123" s="101">
        <v>5.9063353847577376E-4</v>
      </c>
      <c r="Q123" s="101">
        <v>5.4752135227844874E-4</v>
      </c>
      <c r="R123" s="101">
        <v>5.0588513323128383E-4</v>
      </c>
      <c r="S123" s="101">
        <v>3.4458350924050857E-4</v>
      </c>
      <c r="T123" s="101">
        <v>2.0104393545947896E-4</v>
      </c>
      <c r="U123" s="101">
        <v>1.5271576936457069E-4</v>
      </c>
      <c r="V123" s="101">
        <v>6.3306412196875055E-5</v>
      </c>
      <c r="W123" s="101">
        <v>2.5697018240093404E-5</v>
      </c>
      <c r="X123" s="101">
        <v>3.4024855418178604E-5</v>
      </c>
      <c r="Y123" s="101">
        <v>3.4713997014327818E-5</v>
      </c>
      <c r="DA123" s="131" t="s">
        <v>1898</v>
      </c>
    </row>
    <row r="124" spans="1:105" ht="12" customHeight="1" x14ac:dyDescent="0.25">
      <c r="A124" s="103" t="s">
        <v>52</v>
      </c>
      <c r="B124" s="104">
        <v>6.1634687398994903E-5</v>
      </c>
      <c r="C124" s="104">
        <v>1.8175867765987417E-4</v>
      </c>
      <c r="D124" s="104">
        <v>2.3998057942420411E-4</v>
      </c>
      <c r="E124" s="104">
        <v>3.5170080811280149E-4</v>
      </c>
      <c r="F124" s="104">
        <v>2.6488509413595453E-4</v>
      </c>
      <c r="G124" s="104">
        <v>2.0381727719039907E-4</v>
      </c>
      <c r="H124" s="104">
        <v>2.8873579799702651E-4</v>
      </c>
      <c r="I124" s="104">
        <v>3.4891281130054676E-4</v>
      </c>
      <c r="J124" s="104">
        <v>2.7991137453789385E-4</v>
      </c>
      <c r="K124" s="104">
        <v>7.4228808595841402E-4</v>
      </c>
      <c r="L124" s="104">
        <v>1.1678750993651765E-3</v>
      </c>
      <c r="M124" s="104">
        <v>1.3372191991111782E-3</v>
      </c>
      <c r="N124" s="104">
        <v>1.0427913989308982E-3</v>
      </c>
      <c r="O124" s="104">
        <v>1.2357233762412534E-3</v>
      </c>
      <c r="P124" s="104">
        <v>1.2965425668126625E-3</v>
      </c>
      <c r="Q124" s="104">
        <v>1.065845941034188E-3</v>
      </c>
      <c r="R124" s="104">
        <v>7.1963458469013401E-4</v>
      </c>
      <c r="S124" s="104">
        <v>4.4406909503783904E-4</v>
      </c>
      <c r="T124" s="104">
        <v>3.035427123286485E-4</v>
      </c>
      <c r="U124" s="104">
        <v>2.2884847137110131E-4</v>
      </c>
      <c r="V124" s="104">
        <v>1.6138602433825118E-4</v>
      </c>
      <c r="W124" s="104">
        <v>7.7124754730811812E-5</v>
      </c>
      <c r="X124" s="104">
        <v>6.4051153087359088E-5</v>
      </c>
      <c r="Y124" s="104">
        <v>5.5659977223459492E-5</v>
      </c>
      <c r="DA124" s="132" t="s">
        <v>1899</v>
      </c>
    </row>
    <row r="125" spans="1:105" ht="12" customHeight="1" x14ac:dyDescent="0.25">
      <c r="A125" s="106" t="s">
        <v>122</v>
      </c>
      <c r="B125" s="101">
        <v>42.835017909224973</v>
      </c>
      <c r="C125" s="101">
        <v>40.285418973948744</v>
      </c>
      <c r="D125" s="101">
        <v>40.187756378510784</v>
      </c>
      <c r="E125" s="101">
        <v>35.930006312800678</v>
      </c>
      <c r="F125" s="101">
        <v>19.82830545126583</v>
      </c>
      <c r="G125" s="101">
        <v>9.5342680108036078</v>
      </c>
      <c r="H125" s="101">
        <v>8.9166804798325359</v>
      </c>
      <c r="I125" s="101">
        <v>8.7524407073036894</v>
      </c>
      <c r="J125" s="101">
        <v>8.4768429961259173</v>
      </c>
      <c r="K125" s="101">
        <v>9.2977042049302607</v>
      </c>
      <c r="L125" s="101">
        <v>9.674182229492656</v>
      </c>
      <c r="M125" s="101">
        <v>9.3636966003172191</v>
      </c>
      <c r="N125" s="101">
        <v>9.4978904738592504</v>
      </c>
      <c r="O125" s="101">
        <v>8.2499241188803722</v>
      </c>
      <c r="P125" s="101">
        <v>6.3131880024000804</v>
      </c>
      <c r="Q125" s="101">
        <v>4.1483375897103496</v>
      </c>
      <c r="R125" s="101">
        <v>2.8506241305532467</v>
      </c>
      <c r="S125" s="101">
        <v>1.9376493835660225</v>
      </c>
      <c r="T125" s="101">
        <v>1.2470165408717002</v>
      </c>
      <c r="U125" s="101">
        <v>0.95132334736157798</v>
      </c>
      <c r="V125" s="101">
        <v>0.72612686962293849</v>
      </c>
      <c r="W125" s="101">
        <v>0.65645012225630239</v>
      </c>
      <c r="X125" s="101">
        <v>0.54751641687570118</v>
      </c>
      <c r="Y125" s="101">
        <v>0.50412895139509473</v>
      </c>
      <c r="DA125" s="131" t="s">
        <v>1900</v>
      </c>
    </row>
    <row r="126" spans="1:105" ht="12" customHeight="1" x14ac:dyDescent="0.25">
      <c r="A126" s="107" t="s">
        <v>121</v>
      </c>
      <c r="B126" s="104">
        <v>0.13200480678236803</v>
      </c>
      <c r="C126" s="104">
        <v>0.31726294740908806</v>
      </c>
      <c r="D126" s="104">
        <v>0.39184515153741872</v>
      </c>
      <c r="E126" s="104">
        <v>0.46139730395576883</v>
      </c>
      <c r="F126" s="104">
        <v>0.28913639494178939</v>
      </c>
      <c r="G126" s="104">
        <v>0.14561050683053037</v>
      </c>
      <c r="H126" s="104">
        <v>0.18189685304190256</v>
      </c>
      <c r="I126" s="104">
        <v>0.48085749293148583</v>
      </c>
      <c r="J126" s="104">
        <v>0.47783622401681525</v>
      </c>
      <c r="K126" s="104">
        <v>1.2578818934440412</v>
      </c>
      <c r="L126" s="104">
        <v>1.5484322784880225</v>
      </c>
      <c r="M126" s="104">
        <v>1.5692353172031077</v>
      </c>
      <c r="N126" s="104">
        <v>1.3342748330534042</v>
      </c>
      <c r="O126" s="104">
        <v>1.1564693025851751</v>
      </c>
      <c r="P126" s="104">
        <v>0.8826221925775587</v>
      </c>
      <c r="Q126" s="104">
        <v>0.58024378700075441</v>
      </c>
      <c r="R126" s="104">
        <v>0.39864406013653642</v>
      </c>
      <c r="S126" s="104">
        <v>0.23730726519638359</v>
      </c>
      <c r="T126" s="104">
        <v>0.15530388353926963</v>
      </c>
      <c r="U126" s="104">
        <v>0.12033292812329446</v>
      </c>
      <c r="V126" s="104">
        <v>0.12166077046785059</v>
      </c>
      <c r="W126" s="104">
        <v>0.12127462870829606</v>
      </c>
      <c r="X126" s="104">
        <v>0.11449088088307073</v>
      </c>
      <c r="Y126" s="104">
        <v>0.10590526981937244</v>
      </c>
      <c r="DA126" s="132" t="s">
        <v>1901</v>
      </c>
    </row>
    <row r="127" spans="1:105" ht="12" customHeight="1" x14ac:dyDescent="0.25">
      <c r="A127" s="108" t="s">
        <v>53</v>
      </c>
      <c r="B127" s="98">
        <v>5.5261714032056382E-2</v>
      </c>
      <c r="C127" s="98">
        <v>0.12952018305776319</v>
      </c>
      <c r="D127" s="98">
        <v>0.16380546558392861</v>
      </c>
      <c r="E127" s="98">
        <v>0.19637800177718734</v>
      </c>
      <c r="F127" s="98">
        <v>0.11517575813412802</v>
      </c>
      <c r="G127" s="98">
        <v>5.9270977451895086E-2</v>
      </c>
      <c r="H127" s="98">
        <v>7.5156676991004465E-2</v>
      </c>
      <c r="I127" s="98">
        <v>0.21048554874460992</v>
      </c>
      <c r="J127" s="98">
        <v>0.19083676346760287</v>
      </c>
      <c r="K127" s="98">
        <v>0.51854076991446163</v>
      </c>
      <c r="L127" s="98">
        <v>0.64207363861662914</v>
      </c>
      <c r="M127" s="98">
        <v>0.62651255928740679</v>
      </c>
      <c r="N127" s="98">
        <v>0.53567662676068695</v>
      </c>
      <c r="O127" s="98">
        <v>0.38770151322221147</v>
      </c>
      <c r="P127" s="98">
        <v>0.27625387092150133</v>
      </c>
      <c r="Q127" s="98">
        <v>0.1971608260287625</v>
      </c>
      <c r="R127" s="98">
        <v>0.16447808306701478</v>
      </c>
      <c r="S127" s="98">
        <v>0.10373671147626179</v>
      </c>
      <c r="T127" s="98">
        <v>6.1937218996789077E-2</v>
      </c>
      <c r="U127" s="98">
        <v>4.8154740514114107E-2</v>
      </c>
      <c r="V127" s="98">
        <v>3.4265778127621563E-2</v>
      </c>
      <c r="W127" s="98">
        <v>3.0189624350547745E-2</v>
      </c>
      <c r="X127" s="98">
        <v>3.9364643801224564E-2</v>
      </c>
      <c r="Y127" s="98">
        <v>4.0506580972976949E-2</v>
      </c>
      <c r="DA127" s="63" t="s">
        <v>1902</v>
      </c>
    </row>
    <row r="128" spans="1:105" ht="12" customHeight="1" x14ac:dyDescent="0.25">
      <c r="A128" s="108" t="s">
        <v>52</v>
      </c>
      <c r="B128" s="98">
        <v>7.6743092750311645E-2</v>
      </c>
      <c r="C128" s="98">
        <v>0.18774276435132486</v>
      </c>
      <c r="D128" s="98">
        <v>0.22803968595349011</v>
      </c>
      <c r="E128" s="98">
        <v>0.2650193021785815</v>
      </c>
      <c r="F128" s="98">
        <v>0.17396063680766136</v>
      </c>
      <c r="G128" s="98">
        <v>8.6339529378635274E-2</v>
      </c>
      <c r="H128" s="98">
        <v>0.1067401760508981</v>
      </c>
      <c r="I128" s="98">
        <v>0.27037194418687588</v>
      </c>
      <c r="J128" s="98">
        <v>0.28699946054921238</v>
      </c>
      <c r="K128" s="98">
        <v>0.7393411235295797</v>
      </c>
      <c r="L128" s="98">
        <v>0.90635863987139331</v>
      </c>
      <c r="M128" s="98">
        <v>0.94272275791570093</v>
      </c>
      <c r="N128" s="98">
        <v>0.79859820629271727</v>
      </c>
      <c r="O128" s="98">
        <v>0.76876778936296375</v>
      </c>
      <c r="P128" s="98">
        <v>0.60636832165605736</v>
      </c>
      <c r="Q128" s="98">
        <v>0.38308296097199196</v>
      </c>
      <c r="R128" s="98">
        <v>0.23416597706952166</v>
      </c>
      <c r="S128" s="98">
        <v>0.1335705537201218</v>
      </c>
      <c r="T128" s="98">
        <v>9.3366664542480549E-2</v>
      </c>
      <c r="U128" s="98">
        <v>7.217818760918035E-2</v>
      </c>
      <c r="V128" s="98">
        <v>8.739499234022903E-2</v>
      </c>
      <c r="W128" s="98">
        <v>9.1085004357748314E-2</v>
      </c>
      <c r="X128" s="98">
        <v>7.5126237081846167E-2</v>
      </c>
      <c r="Y128" s="98">
        <v>6.5398688846395492E-2</v>
      </c>
      <c r="DA128" s="63" t="s">
        <v>1903</v>
      </c>
    </row>
    <row r="129" spans="1:105" ht="12" customHeight="1" x14ac:dyDescent="0.25">
      <c r="A129" s="121" t="s">
        <v>54</v>
      </c>
      <c r="B129" s="122">
        <v>8.5330130535414384</v>
      </c>
      <c r="C129" s="122">
        <v>8.4251441376707596</v>
      </c>
      <c r="D129" s="122">
        <v>8.2179946070405592</v>
      </c>
      <c r="E129" s="122">
        <v>7.9493588868241005</v>
      </c>
      <c r="F129" s="122">
        <v>4.2328182367130518</v>
      </c>
      <c r="G129" s="122">
        <v>2.036544353079579</v>
      </c>
      <c r="H129" s="122">
        <v>1.7800601904532458</v>
      </c>
      <c r="I129" s="122">
        <v>1.7247752201782398</v>
      </c>
      <c r="J129" s="122">
        <v>1.5353651559268391</v>
      </c>
      <c r="K129" s="122">
        <v>1.7926242410377817</v>
      </c>
      <c r="L129" s="122">
        <v>1.9356019606333006</v>
      </c>
      <c r="M129" s="122">
        <v>1.8164301459743646</v>
      </c>
      <c r="N129" s="122">
        <v>1.8345505580443648</v>
      </c>
      <c r="O129" s="122">
        <v>1.6215255078141211</v>
      </c>
      <c r="P129" s="122">
        <v>1.2233463733689283</v>
      </c>
      <c r="Q129" s="122">
        <v>0.84941587016486353</v>
      </c>
      <c r="R129" s="122">
        <v>0.57661689478660572</v>
      </c>
      <c r="S129" s="122">
        <v>0.38518839122292459</v>
      </c>
      <c r="T129" s="122">
        <v>0.25056596387662572</v>
      </c>
      <c r="U129" s="122">
        <v>0.18988459756539927</v>
      </c>
      <c r="V129" s="122">
        <v>0.18136992013417094</v>
      </c>
      <c r="W129" s="122">
        <v>0.1756825192416086</v>
      </c>
      <c r="X129" s="122">
        <v>0.1310296774208603</v>
      </c>
      <c r="Y129" s="122">
        <v>0.12605355184734321</v>
      </c>
      <c r="DA129" s="130" t="s">
        <v>1904</v>
      </c>
    </row>
    <row r="130" spans="1:105" ht="12" customHeight="1" x14ac:dyDescent="0.25">
      <c r="A130" s="97" t="s">
        <v>50</v>
      </c>
      <c r="B130" s="98">
        <v>0.31749012734436988</v>
      </c>
      <c r="C130" s="98">
        <v>0.31788574228076416</v>
      </c>
      <c r="D130" s="98">
        <v>0.33474511952508579</v>
      </c>
      <c r="E130" s="98">
        <v>0.34059562155481155</v>
      </c>
      <c r="F130" s="98">
        <v>0.18258672140695362</v>
      </c>
      <c r="G130" s="98">
        <v>8.3511861565854176E-2</v>
      </c>
      <c r="H130" s="98">
        <v>8.6560161607169506E-2</v>
      </c>
      <c r="I130" s="98">
        <v>0.10946710143125472</v>
      </c>
      <c r="J130" s="98">
        <v>9.5106452830937827E-2</v>
      </c>
      <c r="K130" s="98">
        <v>0.13020193942502145</v>
      </c>
      <c r="L130" s="98">
        <v>0.14098202865967482</v>
      </c>
      <c r="M130" s="98">
        <v>0.14372813954885003</v>
      </c>
      <c r="N130" s="98">
        <v>0.13836717055919309</v>
      </c>
      <c r="O130" s="98">
        <v>0.11813160817212577</v>
      </c>
      <c r="P130" s="98">
        <v>9.5476199774686715E-2</v>
      </c>
      <c r="Q130" s="98">
        <v>6.0632829830451131E-2</v>
      </c>
      <c r="R130" s="98">
        <v>4.4153385010109632E-2</v>
      </c>
      <c r="S130" s="98">
        <v>2.8343053323823406E-2</v>
      </c>
      <c r="T130" s="98">
        <v>1.8238938787377763E-2</v>
      </c>
      <c r="U130" s="98">
        <v>1.4602392703879755E-2</v>
      </c>
      <c r="V130" s="98">
        <v>1.1853793217988604E-2</v>
      </c>
      <c r="W130" s="98">
        <v>1.1023431871588853E-2</v>
      </c>
      <c r="X130" s="98">
        <v>1.0252367998898889E-2</v>
      </c>
      <c r="Y130" s="98">
        <v>8.8717360137858161E-3</v>
      </c>
      <c r="DA130" s="63" t="s">
        <v>1905</v>
      </c>
    </row>
    <row r="131" spans="1:105" ht="12" customHeight="1" x14ac:dyDescent="0.25">
      <c r="A131" s="109" t="s">
        <v>120</v>
      </c>
      <c r="B131" s="33">
        <v>8.2155229261970693</v>
      </c>
      <c r="C131" s="33">
        <v>8.1072583953899962</v>
      </c>
      <c r="D131" s="33">
        <v>7.8832494875154735</v>
      </c>
      <c r="E131" s="33">
        <v>7.6087632652692889</v>
      </c>
      <c r="F131" s="33">
        <v>4.0502315153060984</v>
      </c>
      <c r="G131" s="33">
        <v>1.9530324915137247</v>
      </c>
      <c r="H131" s="33">
        <v>1.6935000288460762</v>
      </c>
      <c r="I131" s="33">
        <v>1.6153081187469851</v>
      </c>
      <c r="J131" s="33">
        <v>1.4402587030959013</v>
      </c>
      <c r="K131" s="33">
        <v>1.6624223016127604</v>
      </c>
      <c r="L131" s="33">
        <v>1.7946199319736258</v>
      </c>
      <c r="M131" s="33">
        <v>1.6727020064255145</v>
      </c>
      <c r="N131" s="33">
        <v>1.6961833874851717</v>
      </c>
      <c r="O131" s="33">
        <v>1.5033938996419953</v>
      </c>
      <c r="P131" s="33">
        <v>1.1278701735942416</v>
      </c>
      <c r="Q131" s="33">
        <v>0.78878304033441238</v>
      </c>
      <c r="R131" s="33">
        <v>0.53246350977649604</v>
      </c>
      <c r="S131" s="33">
        <v>0.35684533789910117</v>
      </c>
      <c r="T131" s="33">
        <v>0.23232702508924796</v>
      </c>
      <c r="U131" s="33">
        <v>0.17528220486151952</v>
      </c>
      <c r="V131" s="33">
        <v>0.16951612691618234</v>
      </c>
      <c r="W131" s="33">
        <v>0.16465908737001975</v>
      </c>
      <c r="X131" s="33">
        <v>0.12077730942196142</v>
      </c>
      <c r="Y131" s="33">
        <v>0.1171818158335574</v>
      </c>
      <c r="DA131" s="60" t="s">
        <v>1906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0.68290397830308103</v>
      </c>
      <c r="C133" s="154">
        <f t="shared" si="22"/>
        <v>0.68646727736630941</v>
      </c>
      <c r="D133" s="154">
        <f t="shared" si="22"/>
        <v>0.69016592117584818</v>
      </c>
      <c r="E133" s="154">
        <f t="shared" si="22"/>
        <v>0.69279026105086183</v>
      </c>
      <c r="F133" s="154">
        <f t="shared" si="22"/>
        <v>0.69217649260186975</v>
      </c>
      <c r="G133" s="154">
        <f t="shared" si="22"/>
        <v>0.70061743580194868</v>
      </c>
      <c r="H133" s="154">
        <f t="shared" si="22"/>
        <v>0.70616322806001974</v>
      </c>
      <c r="I133" s="154">
        <f t="shared" si="22"/>
        <v>0.69736287558730825</v>
      </c>
      <c r="J133" s="154">
        <f t="shared" si="22"/>
        <v>0.69579725737294384</v>
      </c>
      <c r="K133" s="154">
        <f t="shared" si="22"/>
        <v>0.70200527742693108</v>
      </c>
      <c r="L133" s="154">
        <f t="shared" si="22"/>
        <v>0.70703684319473459</v>
      </c>
      <c r="M133" s="154">
        <f t="shared" si="22"/>
        <v>0.71248537118168853</v>
      </c>
      <c r="N133" s="154">
        <f t="shared" si="22"/>
        <v>0.73846870591611724</v>
      </c>
      <c r="O133" s="154">
        <f t="shared" si="22"/>
        <v>0.76471989437839261</v>
      </c>
      <c r="P133" s="154">
        <f t="shared" si="22"/>
        <v>0.76544679412117</v>
      </c>
      <c r="Q133" s="154">
        <f t="shared" si="22"/>
        <v>0.78048183065589216</v>
      </c>
      <c r="R133" s="154">
        <f t="shared" ref="R133:V133" si="23">IF(R115=0,"",R115/R97)</f>
        <v>0.78102169290874501</v>
      </c>
      <c r="S133" s="154">
        <f t="shared" si="23"/>
        <v>0.78960900044109206</v>
      </c>
      <c r="T133" s="154">
        <f t="shared" si="23"/>
        <v>0.80909985953422126</v>
      </c>
      <c r="U133" s="154">
        <f t="shared" si="23"/>
        <v>0.7950697109989987</v>
      </c>
      <c r="V133" s="154">
        <f t="shared" si="23"/>
        <v>0.79959524414246763</v>
      </c>
      <c r="W133" s="154">
        <f t="shared" ref="W133:Y133" si="24">IF(W115=0,"",W115/W97)</f>
        <v>0.79307833367925396</v>
      </c>
      <c r="X133" s="154">
        <f t="shared" si="24"/>
        <v>0.78846822403749817</v>
      </c>
      <c r="Y133" s="154">
        <f t="shared" si="24"/>
        <v>0.78840713590039402</v>
      </c>
      <c r="DA133" s="129" t="s">
        <v>2058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0.68570824939437791</v>
      </c>
      <c r="C134" s="155">
        <f t="shared" si="25"/>
        <v>0.688584882689108</v>
      </c>
      <c r="D134" s="155">
        <f t="shared" si="25"/>
        <v>0.69182958772151482</v>
      </c>
      <c r="E134" s="155">
        <f t="shared" si="25"/>
        <v>0.69235560386539075</v>
      </c>
      <c r="F134" s="155">
        <f t="shared" si="25"/>
        <v>0.69278848430404349</v>
      </c>
      <c r="G134" s="155">
        <f t="shared" si="25"/>
        <v>0.69278831952429853</v>
      </c>
      <c r="H134" s="155">
        <f t="shared" si="25"/>
        <v>0.69278816325620318</v>
      </c>
      <c r="I134" s="155">
        <f t="shared" si="25"/>
        <v>0.69278823746829288</v>
      </c>
      <c r="J134" s="155">
        <f t="shared" si="25"/>
        <v>0.69387887442263207</v>
      </c>
      <c r="K134" s="155">
        <f t="shared" si="25"/>
        <v>0.70087632248131992</v>
      </c>
      <c r="L134" s="155">
        <f t="shared" si="25"/>
        <v>0.70608040763222546</v>
      </c>
      <c r="M134" s="155">
        <f t="shared" si="25"/>
        <v>0.71215211046533944</v>
      </c>
      <c r="N134" s="155">
        <f t="shared" si="25"/>
        <v>0.74106035354175614</v>
      </c>
      <c r="O134" s="155">
        <f t="shared" si="25"/>
        <v>0.76747461351463819</v>
      </c>
      <c r="P134" s="155">
        <f t="shared" si="25"/>
        <v>0.76746579102197598</v>
      </c>
      <c r="Q134" s="155">
        <f t="shared" si="25"/>
        <v>0.7674658210506724</v>
      </c>
      <c r="R134" s="155">
        <f t="shared" ref="R134:V134" si="26">IF(R116=0,"",R116/R98)</f>
        <v>0.7674668713180306</v>
      </c>
      <c r="S134" s="155">
        <f t="shared" si="26"/>
        <v>0.77128927272943981</v>
      </c>
      <c r="T134" s="155">
        <f t="shared" si="26"/>
        <v>0.7753634143901228</v>
      </c>
      <c r="U134" s="155">
        <f t="shared" si="26"/>
        <v>0.77536532377169176</v>
      </c>
      <c r="V134" s="155">
        <f t="shared" si="26"/>
        <v>0.77536176971194704</v>
      </c>
      <c r="W134" s="155">
        <f t="shared" ref="W134:Y134" si="27">IF(W116=0,"",W116/W98)</f>
        <v>0.77535973808215608</v>
      </c>
      <c r="X134" s="155">
        <f t="shared" si="27"/>
        <v>0.77735917057355808</v>
      </c>
      <c r="Y134" s="155">
        <f t="shared" si="27"/>
        <v>0.77740263633875162</v>
      </c>
      <c r="DA134" s="130" t="s">
        <v>2059</v>
      </c>
    </row>
    <row r="135" spans="1:105" ht="12" customHeight="1" x14ac:dyDescent="0.25">
      <c r="A135" s="97" t="s">
        <v>53</v>
      </c>
      <c r="B135" s="156">
        <f t="shared" ref="B135:Q135" si="28">IF(B117=0,"",B117/B99)</f>
        <v>0.68570824939437791</v>
      </c>
      <c r="C135" s="156">
        <f t="shared" si="28"/>
        <v>0.688584882689108</v>
      </c>
      <c r="D135" s="156">
        <f t="shared" si="28"/>
        <v>0.69182958772151482</v>
      </c>
      <c r="E135" s="156">
        <f t="shared" si="28"/>
        <v>0.69235560386539075</v>
      </c>
      <c r="F135" s="156">
        <f t="shared" si="28"/>
        <v>0.69278848430404349</v>
      </c>
      <c r="G135" s="156">
        <f t="shared" si="28"/>
        <v>0.69278831952429853</v>
      </c>
      <c r="H135" s="156">
        <f t="shared" si="28"/>
        <v>0.69278816325620318</v>
      </c>
      <c r="I135" s="156">
        <f t="shared" si="28"/>
        <v>0.69278823746829288</v>
      </c>
      <c r="J135" s="156">
        <f t="shared" si="28"/>
        <v>0.69387887442263207</v>
      </c>
      <c r="K135" s="156">
        <f t="shared" si="28"/>
        <v>0.70087632248131992</v>
      </c>
      <c r="L135" s="156">
        <f t="shared" si="28"/>
        <v>0.70608040763222546</v>
      </c>
      <c r="M135" s="156">
        <f t="shared" si="28"/>
        <v>0.71215211046533944</v>
      </c>
      <c r="N135" s="156">
        <f t="shared" si="28"/>
        <v>0.74106035354175614</v>
      </c>
      <c r="O135" s="156">
        <f t="shared" si="28"/>
        <v>0.76747461351463819</v>
      </c>
      <c r="P135" s="156">
        <f t="shared" si="28"/>
        <v>0.76746579102197598</v>
      </c>
      <c r="Q135" s="156">
        <f t="shared" si="28"/>
        <v>0.7674658210506724</v>
      </c>
      <c r="R135" s="156">
        <f t="shared" ref="R135:V135" si="29">IF(R117=0,"",R117/R99)</f>
        <v>0.7674668713180306</v>
      </c>
      <c r="S135" s="156">
        <f t="shared" si="29"/>
        <v>0.77128927272943981</v>
      </c>
      <c r="T135" s="156">
        <f t="shared" si="29"/>
        <v>0.7753634143901228</v>
      </c>
      <c r="U135" s="156">
        <f t="shared" si="29"/>
        <v>0.77536532377169176</v>
      </c>
      <c r="V135" s="156">
        <f t="shared" si="29"/>
        <v>0.77536176971194704</v>
      </c>
      <c r="W135" s="156">
        <f t="shared" ref="W135:Y135" si="30">IF(W117=0,"",W117/W99)</f>
        <v>0.77535973808215608</v>
      </c>
      <c r="X135" s="156">
        <f t="shared" si="30"/>
        <v>0.77735917057355808</v>
      </c>
      <c r="Y135" s="156">
        <f t="shared" si="30"/>
        <v>0.77740263633875162</v>
      </c>
      <c r="DA135" s="63" t="s">
        <v>2060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1.9429532402555638</v>
      </c>
      <c r="C136" s="155">
        <f t="shared" si="31"/>
        <v>2.0516212524570756</v>
      </c>
      <c r="D136" s="155">
        <f t="shared" si="31"/>
        <v>2.1525072012477415</v>
      </c>
      <c r="E136" s="155">
        <f t="shared" si="31"/>
        <v>2.240428222282782</v>
      </c>
      <c r="F136" s="155">
        <f t="shared" si="31"/>
        <v>2.3178989561028573</v>
      </c>
      <c r="G136" s="155">
        <f t="shared" si="31"/>
        <v>2.4119448934080534</v>
      </c>
      <c r="H136" s="155">
        <f t="shared" si="31"/>
        <v>2.5812646952738172</v>
      </c>
      <c r="I136" s="155">
        <f t="shared" si="31"/>
        <v>2.7119341855852293</v>
      </c>
      <c r="J136" s="155">
        <f t="shared" si="31"/>
        <v>2.7434707218351444</v>
      </c>
      <c r="K136" s="155">
        <f t="shared" si="31"/>
        <v>2.8727190097102082</v>
      </c>
      <c r="L136" s="155">
        <f t="shared" si="31"/>
        <v>3.2527378056826426</v>
      </c>
      <c r="M136" s="155">
        <f t="shared" si="31"/>
        <v>3.6229144135913316</v>
      </c>
      <c r="N136" s="155">
        <f t="shared" si="31"/>
        <v>3.8424015270715937</v>
      </c>
      <c r="O136" s="155">
        <f t="shared" si="31"/>
        <v>3.9993286034700537</v>
      </c>
      <c r="P136" s="155">
        <f t="shared" si="31"/>
        <v>4.0869227681027978</v>
      </c>
      <c r="Q136" s="155">
        <f t="shared" si="31"/>
        <v>4.1242953685369779</v>
      </c>
      <c r="R136" s="155">
        <f t="shared" ref="R136:V136" si="32">IF(R118=0,"",R118/R100)</f>
        <v>4.1535663940187026</v>
      </c>
      <c r="S136" s="155">
        <f t="shared" si="32"/>
        <v>4.1847579690360215</v>
      </c>
      <c r="T136" s="155">
        <f t="shared" si="32"/>
        <v>4.2347733168584725</v>
      </c>
      <c r="U136" s="155">
        <f t="shared" si="32"/>
        <v>4.3029263239767159</v>
      </c>
      <c r="V136" s="155">
        <f t="shared" si="32"/>
        <v>4.4090861246118846</v>
      </c>
      <c r="W136" s="155">
        <f t="shared" ref="W136:Y136" si="33">IF(W118=0,"",W118/W100)</f>
        <v>4.5524395226078838</v>
      </c>
      <c r="X136" s="155">
        <f t="shared" si="33"/>
        <v>4.6646375308594106</v>
      </c>
      <c r="Y136" s="155">
        <f t="shared" si="33"/>
        <v>4.7000922128691149</v>
      </c>
      <c r="DA136" s="130" t="s">
        <v>2061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1.9429532402555638</v>
      </c>
      <c r="C137" s="156">
        <f t="shared" si="34"/>
        <v>2.0516212524570756</v>
      </c>
      <c r="D137" s="156">
        <f t="shared" si="34"/>
        <v>2.1525072012477415</v>
      </c>
      <c r="E137" s="156">
        <f t="shared" si="34"/>
        <v>2.240428222282782</v>
      </c>
      <c r="F137" s="156">
        <f t="shared" si="34"/>
        <v>2.3178989561028573</v>
      </c>
      <c r="G137" s="156">
        <f t="shared" si="34"/>
        <v>2.4119448934080534</v>
      </c>
      <c r="H137" s="156">
        <f t="shared" si="34"/>
        <v>2.5812646952738172</v>
      </c>
      <c r="I137" s="156">
        <f t="shared" si="34"/>
        <v>2.7119341855852293</v>
      </c>
      <c r="J137" s="156">
        <f t="shared" si="34"/>
        <v>2.7434707218351444</v>
      </c>
      <c r="K137" s="156">
        <f t="shared" si="34"/>
        <v>2.8727190097102082</v>
      </c>
      <c r="L137" s="156">
        <f t="shared" si="34"/>
        <v>3.2527378056826426</v>
      </c>
      <c r="M137" s="156">
        <f t="shared" si="34"/>
        <v>3.6229144135913316</v>
      </c>
      <c r="N137" s="156">
        <f t="shared" si="34"/>
        <v>3.8424015270715937</v>
      </c>
      <c r="O137" s="156">
        <f t="shared" si="34"/>
        <v>3.9993286034700537</v>
      </c>
      <c r="P137" s="156">
        <f t="shared" si="34"/>
        <v>4.0869227681027978</v>
      </c>
      <c r="Q137" s="156">
        <f t="shared" si="34"/>
        <v>4.1242953685369779</v>
      </c>
      <c r="R137" s="156">
        <f t="shared" ref="R137:V137" si="35">IF(R119=0,"",R119/R101)</f>
        <v>4.1535663940187026</v>
      </c>
      <c r="S137" s="156">
        <f t="shared" si="35"/>
        <v>4.1847579690360215</v>
      </c>
      <c r="T137" s="156">
        <f t="shared" si="35"/>
        <v>4.2347733168584725</v>
      </c>
      <c r="U137" s="156">
        <f t="shared" si="35"/>
        <v>4.3029263239767159</v>
      </c>
      <c r="V137" s="156">
        <f t="shared" si="35"/>
        <v>4.4090861246118846</v>
      </c>
      <c r="W137" s="156">
        <f t="shared" ref="W137:Y137" si="36">IF(W119=0,"",W119/W101)</f>
        <v>4.5524395226078838</v>
      </c>
      <c r="X137" s="156">
        <f t="shared" si="36"/>
        <v>4.6646375308594106</v>
      </c>
      <c r="Y137" s="156">
        <f t="shared" si="36"/>
        <v>4.7000922128691149</v>
      </c>
      <c r="DA137" s="63" t="s">
        <v>2062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0.64516758211463088</v>
      </c>
      <c r="C138" s="155">
        <f t="shared" si="37"/>
        <v>0.64850256885843893</v>
      </c>
      <c r="D138" s="155">
        <f t="shared" si="37"/>
        <v>0.65168862188547849</v>
      </c>
      <c r="E138" s="155">
        <f t="shared" si="37"/>
        <v>0.65376557488109599</v>
      </c>
      <c r="F138" s="155">
        <f t="shared" si="37"/>
        <v>0.65510430293260924</v>
      </c>
      <c r="G138" s="155">
        <f t="shared" si="37"/>
        <v>0.65566172220915175</v>
      </c>
      <c r="H138" s="155">
        <f t="shared" si="37"/>
        <v>0.66065080948799615</v>
      </c>
      <c r="I138" s="155">
        <f t="shared" si="37"/>
        <v>0.67372770391941916</v>
      </c>
      <c r="J138" s="155">
        <f t="shared" si="37"/>
        <v>0.67451905182811234</v>
      </c>
      <c r="K138" s="155">
        <f t="shared" si="37"/>
        <v>0.68474983044623594</v>
      </c>
      <c r="L138" s="155">
        <f t="shared" si="37"/>
        <v>0.68959320974852178</v>
      </c>
      <c r="M138" s="155">
        <f t="shared" si="37"/>
        <v>0.69209976556811359</v>
      </c>
      <c r="N138" s="155">
        <f t="shared" si="37"/>
        <v>0.69389819234904548</v>
      </c>
      <c r="O138" s="155">
        <f t="shared" si="37"/>
        <v>0.70085262101817303</v>
      </c>
      <c r="P138" s="155">
        <f t="shared" si="37"/>
        <v>0.70102685385232899</v>
      </c>
      <c r="Q138" s="155">
        <f t="shared" si="37"/>
        <v>0.70107363118348864</v>
      </c>
      <c r="R138" s="155">
        <f t="shared" ref="R138:V138" si="38">IF(R120=0,"",R120/R102)</f>
        <v>0.69930852606774496</v>
      </c>
      <c r="S138" s="155">
        <f t="shared" si="38"/>
        <v>0.70448095223956197</v>
      </c>
      <c r="T138" s="155">
        <f t="shared" si="38"/>
        <v>0.71524598173785958</v>
      </c>
      <c r="U138" s="155">
        <f t="shared" si="38"/>
        <v>0.72405062238598406</v>
      </c>
      <c r="V138" s="155">
        <f t="shared" si="38"/>
        <v>0.76760583973427088</v>
      </c>
      <c r="W138" s="155">
        <f t="shared" ref="W138:Y138" si="39">IF(W120=0,"",W120/W102)</f>
        <v>0.78913492700881183</v>
      </c>
      <c r="X138" s="155">
        <f t="shared" si="39"/>
        <v>0.78868901453779505</v>
      </c>
      <c r="Y138" s="155">
        <f t="shared" si="39"/>
        <v>0.78793697176009403</v>
      </c>
      <c r="DA138" s="130" t="s">
        <v>2063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0.57722202818773249</v>
      </c>
      <c r="C139" s="156">
        <f t="shared" si="40"/>
        <v>0.58073926613342186</v>
      </c>
      <c r="D139" s="156">
        <f t="shared" si="40"/>
        <v>0.58483586649653319</v>
      </c>
      <c r="E139" s="156">
        <f t="shared" si="40"/>
        <v>0.58792775953574716</v>
      </c>
      <c r="F139" s="156">
        <f t="shared" si="40"/>
        <v>0.58961604854469485</v>
      </c>
      <c r="G139" s="156">
        <f t="shared" si="40"/>
        <v>0.59025407062843527</v>
      </c>
      <c r="H139" s="156">
        <f t="shared" si="40"/>
        <v>0.59567063007794241</v>
      </c>
      <c r="I139" s="156">
        <f t="shared" si="40"/>
        <v>0.60526480109429703</v>
      </c>
      <c r="J139" s="156">
        <f t="shared" si="40"/>
        <v>0.60542473384250783</v>
      </c>
      <c r="K139" s="156">
        <f t="shared" si="40"/>
        <v>0.61104090537752909</v>
      </c>
      <c r="L139" s="156">
        <f t="shared" si="40"/>
        <v>0.61725793787477123</v>
      </c>
      <c r="M139" s="156">
        <f t="shared" si="40"/>
        <v>0.62213942265776601</v>
      </c>
      <c r="N139" s="156">
        <f t="shared" si="40"/>
        <v>0.63331155198129552</v>
      </c>
      <c r="O139" s="156">
        <f t="shared" si="40"/>
        <v>0.64339150169734793</v>
      </c>
      <c r="P139" s="156">
        <f t="shared" si="40"/>
        <v>0.64358253126741272</v>
      </c>
      <c r="Q139" s="156">
        <f t="shared" si="40"/>
        <v>0.64369772421132776</v>
      </c>
      <c r="R139" s="156">
        <f t="shared" ref="R139:V139" si="41">IF(R121=0,"",R121/R103)</f>
        <v>0.64462846809130114</v>
      </c>
      <c r="S139" s="156">
        <f t="shared" si="41"/>
        <v>0.65473787154209984</v>
      </c>
      <c r="T139" s="156">
        <f t="shared" si="41"/>
        <v>0.66901946237417675</v>
      </c>
      <c r="U139" s="156">
        <f t="shared" si="41"/>
        <v>0.68448603943608766</v>
      </c>
      <c r="V139" s="156">
        <f t="shared" si="41"/>
        <v>0.75099156903894326</v>
      </c>
      <c r="W139" s="156">
        <f t="shared" ref="W139:Y139" si="42">IF(W121=0,"",W121/W103)</f>
        <v>0.78187464904356241</v>
      </c>
      <c r="X139" s="156">
        <f t="shared" si="42"/>
        <v>0.78223883369466951</v>
      </c>
      <c r="Y139" s="156">
        <f t="shared" si="42"/>
        <v>0.78242597653775137</v>
      </c>
      <c r="DA139" s="63" t="s">
        <v>2064</v>
      </c>
    </row>
    <row r="140" spans="1:105" ht="12" customHeight="1" x14ac:dyDescent="0.25">
      <c r="A140" s="97" t="s">
        <v>123</v>
      </c>
      <c r="B140" s="156">
        <f t="shared" ref="B140:Q140" si="43">IF(B122=0,"",B122/B104)</f>
        <v>0.76534172986622184</v>
      </c>
      <c r="C140" s="156">
        <f t="shared" si="43"/>
        <v>0.78029517172828589</v>
      </c>
      <c r="D140" s="156">
        <f t="shared" si="43"/>
        <v>0.77784007544633194</v>
      </c>
      <c r="E140" s="156">
        <f t="shared" si="43"/>
        <v>0.77688551356655711</v>
      </c>
      <c r="F140" s="156">
        <f t="shared" si="43"/>
        <v>0.790530918164977</v>
      </c>
      <c r="G140" s="156">
        <f t="shared" si="43"/>
        <v>0.7874708316209037</v>
      </c>
      <c r="H140" s="156">
        <f t="shared" si="43"/>
        <v>0.78652456108832691</v>
      </c>
      <c r="I140" s="156">
        <f t="shared" si="43"/>
        <v>0.77808238789194828</v>
      </c>
      <c r="J140" s="156">
        <f t="shared" si="43"/>
        <v>0.79466595825413466</v>
      </c>
      <c r="K140" s="156">
        <f t="shared" si="43"/>
        <v>0.79632249232662033</v>
      </c>
      <c r="L140" s="156">
        <f t="shared" si="43"/>
        <v>0.79726227821374118</v>
      </c>
      <c r="M140" s="156">
        <f t="shared" si="43"/>
        <v>0.80544629071089702</v>
      </c>
      <c r="N140" s="156">
        <f t="shared" si="43"/>
        <v>0.8089286773155866</v>
      </c>
      <c r="O140" s="156">
        <f t="shared" si="43"/>
        <v>0.8405688045497417</v>
      </c>
      <c r="P140" s="156">
        <f t="shared" si="43"/>
        <v>0.84818052350875195</v>
      </c>
      <c r="Q140" s="156">
        <f t="shared" si="43"/>
        <v>0.83686658766805044</v>
      </c>
      <c r="R140" s="156">
        <f t="shared" ref="R140:V140" si="44">IF(R122=0,"",R122/R104)</f>
        <v>0.81296618707231427</v>
      </c>
      <c r="S140" s="156">
        <f t="shared" si="44"/>
        <v>0.81040823870408352</v>
      </c>
      <c r="T140" s="156">
        <f t="shared" si="44"/>
        <v>0.82989287029302339</v>
      </c>
      <c r="U140" s="156">
        <f t="shared" si="44"/>
        <v>0.83154487934405297</v>
      </c>
      <c r="V140" s="156">
        <f t="shared" si="44"/>
        <v>0.90339201926029145</v>
      </c>
      <c r="W140" s="156">
        <f t="shared" ref="W140:Y140" si="45">IF(W122=0,"",W122/W104)</f>
        <v>0.93671226771667015</v>
      </c>
      <c r="X140" s="156">
        <f t="shared" si="45"/>
        <v>0.91425360521596943</v>
      </c>
      <c r="Y140" s="156">
        <f t="shared" si="45"/>
        <v>0.90592599291915099</v>
      </c>
      <c r="DA140" s="63" t="s">
        <v>2065</v>
      </c>
    </row>
    <row r="141" spans="1:105" ht="12" customHeight="1" x14ac:dyDescent="0.25">
      <c r="A141" s="100" t="s">
        <v>50</v>
      </c>
      <c r="B141" s="157">
        <f t="shared" ref="B141:Q141" si="46">IF(B123=0,"",B123/B105)</f>
        <v>0.57722202818773249</v>
      </c>
      <c r="C141" s="157">
        <f t="shared" si="46"/>
        <v>0.59182134831075528</v>
      </c>
      <c r="D141" s="157">
        <f t="shared" si="46"/>
        <v>0.59414236825595002</v>
      </c>
      <c r="E141" s="157">
        <f t="shared" si="46"/>
        <v>0.59715819686959393</v>
      </c>
      <c r="F141" s="157">
        <f t="shared" si="46"/>
        <v>0.60082114152376709</v>
      </c>
      <c r="G141" s="157">
        <f t="shared" si="46"/>
        <v>0.60129585287878684</v>
      </c>
      <c r="H141" s="157">
        <f t="shared" si="46"/>
        <v>0.60351174222597448</v>
      </c>
      <c r="I141" s="157">
        <f t="shared" si="46"/>
        <v>0.60539688846866879</v>
      </c>
      <c r="J141" s="157">
        <f t="shared" si="46"/>
        <v>0.60691452394860945</v>
      </c>
      <c r="K141" s="157">
        <f t="shared" si="46"/>
        <v>0.61673172178963231</v>
      </c>
      <c r="L141" s="157">
        <f t="shared" si="46"/>
        <v>0.61970813661064328</v>
      </c>
      <c r="M141" s="157">
        <f t="shared" si="46"/>
        <v>0.62298409996760384</v>
      </c>
      <c r="N141" s="157">
        <f t="shared" si="46"/>
        <v>0.62947784927924944</v>
      </c>
      <c r="O141" s="157">
        <f t="shared" si="46"/>
        <v>0.6384465987909852</v>
      </c>
      <c r="P141" s="157">
        <f t="shared" si="46"/>
        <v>0.63616563119994274</v>
      </c>
      <c r="Q141" s="157">
        <f t="shared" si="46"/>
        <v>0.63516022790914473</v>
      </c>
      <c r="R141" s="157">
        <f t="shared" ref="R141:V141" si="47">IF(R123=0,"",R123/R105)</f>
        <v>0.64212275168669863</v>
      </c>
      <c r="S141" s="157">
        <f t="shared" si="47"/>
        <v>0.65128117577159128</v>
      </c>
      <c r="T141" s="157">
        <f t="shared" si="47"/>
        <v>0.6603046428162227</v>
      </c>
      <c r="U141" s="157">
        <f t="shared" si="47"/>
        <v>0.66394291962948293</v>
      </c>
      <c r="V141" s="157">
        <f t="shared" si="47"/>
        <v>0.72487014437346886</v>
      </c>
      <c r="W141" s="157">
        <f t="shared" ref="W141:Y141" si="48">IF(W123=0,"",W123/W105)</f>
        <v>0.78718875852489645</v>
      </c>
      <c r="X141" s="157">
        <f t="shared" si="48"/>
        <v>0.78718875852489645</v>
      </c>
      <c r="Y141" s="157">
        <f t="shared" si="48"/>
        <v>0.78718875852489645</v>
      </c>
      <c r="DA141" s="131" t="s">
        <v>2066</v>
      </c>
    </row>
    <row r="142" spans="1:105" ht="12" customHeight="1" x14ac:dyDescent="0.25">
      <c r="A142" s="103" t="s">
        <v>52</v>
      </c>
      <c r="B142" s="158">
        <f t="shared" ref="B142:Q142" si="49">IF(B124=0,"",B124/B106)</f>
        <v>1</v>
      </c>
      <c r="C142" s="158">
        <f t="shared" si="49"/>
        <v>1</v>
      </c>
      <c r="D142" s="158">
        <f t="shared" si="49"/>
        <v>1</v>
      </c>
      <c r="E142" s="158">
        <f t="shared" si="49"/>
        <v>1</v>
      </c>
      <c r="F142" s="158">
        <f t="shared" si="49"/>
        <v>1</v>
      </c>
      <c r="G142" s="158">
        <f t="shared" si="49"/>
        <v>1</v>
      </c>
      <c r="H142" s="158">
        <f t="shared" si="49"/>
        <v>1</v>
      </c>
      <c r="I142" s="158">
        <f t="shared" si="49"/>
        <v>1</v>
      </c>
      <c r="J142" s="158">
        <f t="shared" si="49"/>
        <v>1</v>
      </c>
      <c r="K142" s="158">
        <f t="shared" si="49"/>
        <v>1</v>
      </c>
      <c r="L142" s="158">
        <f t="shared" si="49"/>
        <v>1</v>
      </c>
      <c r="M142" s="158">
        <f t="shared" si="49"/>
        <v>1</v>
      </c>
      <c r="N142" s="158">
        <f t="shared" si="49"/>
        <v>1</v>
      </c>
      <c r="O142" s="158">
        <f t="shared" si="49"/>
        <v>1</v>
      </c>
      <c r="P142" s="158">
        <f t="shared" si="49"/>
        <v>1</v>
      </c>
      <c r="Q142" s="158">
        <f t="shared" si="49"/>
        <v>1</v>
      </c>
      <c r="R142" s="158">
        <f t="shared" ref="R142:V142" si="50">IF(R124=0,"",R124/R106)</f>
        <v>1</v>
      </c>
      <c r="S142" s="158">
        <f t="shared" si="50"/>
        <v>1</v>
      </c>
      <c r="T142" s="158">
        <f t="shared" si="50"/>
        <v>1</v>
      </c>
      <c r="U142" s="158">
        <f t="shared" si="50"/>
        <v>1</v>
      </c>
      <c r="V142" s="158">
        <f t="shared" si="50"/>
        <v>1</v>
      </c>
      <c r="W142" s="158">
        <f t="shared" ref="W142:Y142" si="51">IF(W124=0,"",W124/W106)</f>
        <v>1</v>
      </c>
      <c r="X142" s="158">
        <f t="shared" si="51"/>
        <v>1</v>
      </c>
      <c r="Y142" s="158">
        <f t="shared" si="51"/>
        <v>1</v>
      </c>
      <c r="DA142" s="132" t="s">
        <v>2067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0.65118384724683143</v>
      </c>
      <c r="C143" s="157">
        <f t="shared" si="52"/>
        <v>0.65402117814497629</v>
      </c>
      <c r="D143" s="157">
        <f t="shared" si="52"/>
        <v>0.65711846334646296</v>
      </c>
      <c r="E143" s="157">
        <f t="shared" si="52"/>
        <v>0.65899074244859712</v>
      </c>
      <c r="F143" s="157">
        <f t="shared" si="52"/>
        <v>0.66035331142041598</v>
      </c>
      <c r="G143" s="157">
        <f t="shared" si="52"/>
        <v>0.6608819192813421</v>
      </c>
      <c r="H143" s="157">
        <f t="shared" si="52"/>
        <v>0.66560069117567477</v>
      </c>
      <c r="I143" s="157">
        <f t="shared" si="52"/>
        <v>0.67474757415198361</v>
      </c>
      <c r="J143" s="157">
        <f t="shared" si="52"/>
        <v>0.67484560597208287</v>
      </c>
      <c r="K143" s="157">
        <f t="shared" si="52"/>
        <v>0.67739454310798808</v>
      </c>
      <c r="L143" s="157">
        <f t="shared" si="52"/>
        <v>0.68031459025622087</v>
      </c>
      <c r="M143" s="157">
        <f t="shared" si="52"/>
        <v>0.68180619194248371</v>
      </c>
      <c r="N143" s="157">
        <f t="shared" si="52"/>
        <v>0.68665410953852601</v>
      </c>
      <c r="O143" s="157">
        <f t="shared" si="52"/>
        <v>0.69211055746626127</v>
      </c>
      <c r="P143" s="157">
        <f t="shared" si="52"/>
        <v>0.6922187905515208</v>
      </c>
      <c r="Q143" s="157">
        <f t="shared" si="52"/>
        <v>0.69229927770491018</v>
      </c>
      <c r="R143" s="157">
        <f t="shared" ref="R143:V143" si="53">IF(R125=0,"",R125/R107)</f>
        <v>0.69291404566272519</v>
      </c>
      <c r="S143" s="157">
        <f t="shared" si="53"/>
        <v>0.69909959828067225</v>
      </c>
      <c r="T143" s="157">
        <f t="shared" si="53"/>
        <v>0.70809519514031238</v>
      </c>
      <c r="U143" s="157">
        <f t="shared" si="53"/>
        <v>0.71562153243820625</v>
      </c>
      <c r="V143" s="157">
        <f t="shared" si="53"/>
        <v>0.75022372358342959</v>
      </c>
      <c r="W143" s="157">
        <f t="shared" ref="W143:Y143" si="54">IF(W125=0,"",W125/W107)</f>
        <v>0.76879073242990037</v>
      </c>
      <c r="X143" s="157">
        <f t="shared" si="54"/>
        <v>0.76891024588829326</v>
      </c>
      <c r="Y143" s="157">
        <f t="shared" si="54"/>
        <v>0.76914090168293126</v>
      </c>
      <c r="DA143" s="131" t="s">
        <v>2068</v>
      </c>
    </row>
    <row r="144" spans="1:105" ht="12" customHeight="1" x14ac:dyDescent="0.25">
      <c r="A144" s="107" t="s">
        <v>121</v>
      </c>
      <c r="B144" s="158">
        <f t="shared" ref="B144:Q144" si="55">IF(B126=0,"",B126/B108)</f>
        <v>0.81682830902649439</v>
      </c>
      <c r="C144" s="158">
        <f t="shared" si="55"/>
        <v>0.82900035780656511</v>
      </c>
      <c r="D144" s="158">
        <f t="shared" si="55"/>
        <v>0.82722799235019573</v>
      </c>
      <c r="E144" s="158">
        <f t="shared" si="55"/>
        <v>0.82588349681768647</v>
      </c>
      <c r="F144" s="158">
        <f t="shared" si="55"/>
        <v>0.83563463163372409</v>
      </c>
      <c r="G144" s="158">
        <f t="shared" si="55"/>
        <v>0.83279687864496865</v>
      </c>
      <c r="H144" s="158">
        <f t="shared" si="55"/>
        <v>0.83216695264735974</v>
      </c>
      <c r="I144" s="158">
        <f t="shared" si="55"/>
        <v>0.82691022907446621</v>
      </c>
      <c r="J144" s="158">
        <f t="shared" si="55"/>
        <v>0.8397378157840808</v>
      </c>
      <c r="K144" s="158">
        <f t="shared" si="55"/>
        <v>0.83779545884075923</v>
      </c>
      <c r="L144" s="158">
        <f t="shared" si="55"/>
        <v>0.83764585400236069</v>
      </c>
      <c r="M144" s="158">
        <f t="shared" si="55"/>
        <v>0.84319519920115393</v>
      </c>
      <c r="N144" s="158">
        <f t="shared" si="55"/>
        <v>0.84367677654415851</v>
      </c>
      <c r="O144" s="158">
        <f t="shared" si="55"/>
        <v>0.86890691045307356</v>
      </c>
      <c r="P144" s="158">
        <f t="shared" si="55"/>
        <v>0.87661170456631543</v>
      </c>
      <c r="Q144" s="158">
        <f t="shared" si="55"/>
        <v>0.86750045660222341</v>
      </c>
      <c r="R144" s="158">
        <f t="shared" ref="R144:V144" si="56">IF(R126=0,"",R126/R108)</f>
        <v>0.84409582126916627</v>
      </c>
      <c r="S144" s="158">
        <f t="shared" si="56"/>
        <v>0.8461233295853885</v>
      </c>
      <c r="T144" s="158">
        <f t="shared" si="56"/>
        <v>0.86466963451058199</v>
      </c>
      <c r="U144" s="158">
        <f t="shared" si="56"/>
        <v>0.86889904168718479</v>
      </c>
      <c r="V144" s="158">
        <f t="shared" si="56"/>
        <v>0.91354159372217925</v>
      </c>
      <c r="W144" s="158">
        <f t="shared" ref="W144:Y144" si="57">IF(W126=0,"",W126/W108)</f>
        <v>0.93002287080804913</v>
      </c>
      <c r="X144" s="158">
        <f t="shared" si="57"/>
        <v>0.90711632692370359</v>
      </c>
      <c r="Y144" s="158">
        <f t="shared" si="57"/>
        <v>0.89789758460578217</v>
      </c>
      <c r="DA144" s="132" t="s">
        <v>2069</v>
      </c>
    </row>
    <row r="145" spans="1:105" ht="12" customHeight="1" x14ac:dyDescent="0.25">
      <c r="A145" s="108" t="s">
        <v>53</v>
      </c>
      <c r="B145" s="156">
        <f t="shared" ref="B145:Q145" si="58">IF(B127=0,"",B127/B109)</f>
        <v>0.65118384724683143</v>
      </c>
      <c r="C145" s="156">
        <f t="shared" si="58"/>
        <v>0.66433322200875078</v>
      </c>
      <c r="D145" s="156">
        <f t="shared" si="58"/>
        <v>0.66683844677904824</v>
      </c>
      <c r="E145" s="156">
        <f t="shared" si="58"/>
        <v>0.66874425007512073</v>
      </c>
      <c r="F145" s="156">
        <f t="shared" si="58"/>
        <v>0.66944156538748556</v>
      </c>
      <c r="G145" s="156">
        <f t="shared" si="58"/>
        <v>0.66968592114287673</v>
      </c>
      <c r="H145" s="156">
        <f t="shared" si="58"/>
        <v>0.67198981878723918</v>
      </c>
      <c r="I145" s="156">
        <f t="shared" si="58"/>
        <v>0.67649966809079631</v>
      </c>
      <c r="J145" s="156">
        <f t="shared" si="58"/>
        <v>0.67665221941984843</v>
      </c>
      <c r="K145" s="156">
        <f t="shared" si="58"/>
        <v>0.68043029291800927</v>
      </c>
      <c r="L145" s="156">
        <f t="shared" si="58"/>
        <v>0.68146664271739932</v>
      </c>
      <c r="M145" s="156">
        <f t="shared" si="58"/>
        <v>0.68222628546984498</v>
      </c>
      <c r="N145" s="156">
        <f t="shared" si="58"/>
        <v>0.68421942852453144</v>
      </c>
      <c r="O145" s="156">
        <f t="shared" si="58"/>
        <v>0.68964006857103577</v>
      </c>
      <c r="P145" s="156">
        <f t="shared" si="58"/>
        <v>0.68979282278662923</v>
      </c>
      <c r="Q145" s="156">
        <f t="shared" si="58"/>
        <v>0.68989068060697367</v>
      </c>
      <c r="R145" s="156">
        <f t="shared" ref="R145:V145" si="59">IF(R127=0,"",R127/R109)</f>
        <v>0.69077240281663888</v>
      </c>
      <c r="S145" s="156">
        <f t="shared" si="59"/>
        <v>0.70620306210083428</v>
      </c>
      <c r="T145" s="156">
        <f t="shared" si="59"/>
        <v>0.71816268288532492</v>
      </c>
      <c r="U145" s="156">
        <f t="shared" si="59"/>
        <v>0.72619780854399185</v>
      </c>
      <c r="V145" s="156">
        <f t="shared" si="59"/>
        <v>0.74849016934333501</v>
      </c>
      <c r="W145" s="156">
        <f t="shared" ref="W145:Y145" si="60">IF(W127=0,"",W127/W109)</f>
        <v>0.767898249863046</v>
      </c>
      <c r="X145" s="156">
        <f t="shared" si="60"/>
        <v>0.770528125197812</v>
      </c>
      <c r="Y145" s="156">
        <f t="shared" si="60"/>
        <v>0.77082917004937834</v>
      </c>
      <c r="DA145" s="63" t="s">
        <v>2070</v>
      </c>
    </row>
    <row r="146" spans="1:105" ht="12" customHeight="1" x14ac:dyDescent="0.25">
      <c r="A146" s="108" t="s">
        <v>52</v>
      </c>
      <c r="B146" s="156">
        <f t="shared" ref="B146:Q146" si="61">IF(B128=0,"",B128/B110)</f>
        <v>1</v>
      </c>
      <c r="C146" s="156">
        <f t="shared" si="61"/>
        <v>1</v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:Y146" si="63">IF(W128=0,"",W128/W110)</f>
        <v>1</v>
      </c>
      <c r="X146" s="156">
        <f t="shared" si="63"/>
        <v>1</v>
      </c>
      <c r="Y146" s="156">
        <f t="shared" si="63"/>
        <v>1</v>
      </c>
      <c r="DA146" s="63" t="s">
        <v>2071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0.74680529812593743</v>
      </c>
      <c r="C147" s="155">
        <f t="shared" si="64"/>
        <v>0.74857161878958789</v>
      </c>
      <c r="D147" s="155">
        <f t="shared" si="64"/>
        <v>0.75007950003201507</v>
      </c>
      <c r="E147" s="155">
        <f t="shared" si="64"/>
        <v>0.75099493897607517</v>
      </c>
      <c r="F147" s="155">
        <f t="shared" si="64"/>
        <v>0.75183509326577458</v>
      </c>
      <c r="G147" s="155">
        <f t="shared" si="64"/>
        <v>0.75257779798986335</v>
      </c>
      <c r="H147" s="155">
        <f t="shared" si="64"/>
        <v>0.75444058422246296</v>
      </c>
      <c r="I147" s="155">
        <f t="shared" si="64"/>
        <v>0.75799598868190077</v>
      </c>
      <c r="J147" s="155">
        <f t="shared" si="64"/>
        <v>0.75838962996332893</v>
      </c>
      <c r="K147" s="155">
        <f t="shared" si="64"/>
        <v>0.75895465076822155</v>
      </c>
      <c r="L147" s="155">
        <f t="shared" si="64"/>
        <v>0.7613967244858213</v>
      </c>
      <c r="M147" s="155">
        <f t="shared" si="64"/>
        <v>0.76131016786151329</v>
      </c>
      <c r="N147" s="155">
        <f t="shared" si="64"/>
        <v>0.76482450787333567</v>
      </c>
      <c r="O147" s="155">
        <f t="shared" si="64"/>
        <v>0.76827388761698223</v>
      </c>
      <c r="P147" s="155">
        <f t="shared" si="64"/>
        <v>0.76723214737025325</v>
      </c>
      <c r="Q147" s="155">
        <f t="shared" si="64"/>
        <v>0.76868445093523874</v>
      </c>
      <c r="R147" s="155">
        <f t="shared" ref="R147:V147" si="65">IF(R129=0,"",R129/R111)</f>
        <v>0.76795291933239584</v>
      </c>
      <c r="S147" s="155">
        <f t="shared" si="65"/>
        <v>0.77360638921268066</v>
      </c>
      <c r="T147" s="155">
        <f t="shared" si="65"/>
        <v>0.78110929999823853</v>
      </c>
      <c r="U147" s="155">
        <f t="shared" si="65"/>
        <v>0.78729017719890815</v>
      </c>
      <c r="V147" s="155">
        <f t="shared" si="65"/>
        <v>0.82474087916025507</v>
      </c>
      <c r="W147" s="155">
        <f t="shared" ref="W147:Y147" si="66">IF(W129=0,"",W129/W111)</f>
        <v>0.8466989888633939</v>
      </c>
      <c r="X147" s="155">
        <f t="shared" si="66"/>
        <v>0.8420491704008316</v>
      </c>
      <c r="Y147" s="155">
        <f t="shared" si="66"/>
        <v>0.84490426250004613</v>
      </c>
      <c r="DA147" s="130" t="s">
        <v>2072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0.60434719062744324</v>
      </c>
      <c r="C148" s="156">
        <f t="shared" si="67"/>
        <v>0.60548040065428832</v>
      </c>
      <c r="D148" s="156">
        <f t="shared" si="67"/>
        <v>0.60667225128740043</v>
      </c>
      <c r="E148" s="156">
        <f t="shared" si="67"/>
        <v>0.60729512946008479</v>
      </c>
      <c r="F148" s="156">
        <f t="shared" si="67"/>
        <v>0.60772598687601165</v>
      </c>
      <c r="G148" s="156">
        <f t="shared" si="67"/>
        <v>0.60788518655787827</v>
      </c>
      <c r="H148" s="156">
        <f t="shared" si="67"/>
        <v>0.60918848703312856</v>
      </c>
      <c r="I148" s="156">
        <f t="shared" si="67"/>
        <v>0.61103894211016285</v>
      </c>
      <c r="J148" s="156">
        <f t="shared" si="67"/>
        <v>0.6110498332027221</v>
      </c>
      <c r="K148" s="156">
        <f t="shared" si="67"/>
        <v>0.61129389584548111</v>
      </c>
      <c r="L148" s="156">
        <f t="shared" si="67"/>
        <v>0.61148050726704362</v>
      </c>
      <c r="M148" s="156">
        <f t="shared" si="67"/>
        <v>0.61155222580194568</v>
      </c>
      <c r="N148" s="156">
        <f t="shared" si="67"/>
        <v>0.61168024163932311</v>
      </c>
      <c r="O148" s="156">
        <f t="shared" si="67"/>
        <v>0.61178392121557934</v>
      </c>
      <c r="P148" s="156">
        <f t="shared" si="67"/>
        <v>0.61178570045190317</v>
      </c>
      <c r="Q148" s="156">
        <f t="shared" si="67"/>
        <v>0.61178745995367068</v>
      </c>
      <c r="R148" s="156">
        <f t="shared" ref="R148:V148" si="68">IF(R130=0,"",R130/R112)</f>
        <v>0.61180623333588613</v>
      </c>
      <c r="S148" s="156">
        <f t="shared" si="68"/>
        <v>0.61213154534312553</v>
      </c>
      <c r="T148" s="156">
        <f t="shared" si="68"/>
        <v>0.61260595371193194</v>
      </c>
      <c r="U148" s="156">
        <f t="shared" si="68"/>
        <v>0.61316824426955374</v>
      </c>
      <c r="V148" s="156">
        <f t="shared" si="68"/>
        <v>0.61588234974019473</v>
      </c>
      <c r="W148" s="156">
        <f t="shared" ref="W148:Y148" si="69">IF(W130=0,"",W130/W112)</f>
        <v>0.61765560319143231</v>
      </c>
      <c r="X148" s="156">
        <f t="shared" si="69"/>
        <v>0.61769651084048571</v>
      </c>
      <c r="Y148" s="156">
        <f t="shared" si="69"/>
        <v>0.61771529916628065</v>
      </c>
      <c r="DA148" s="63" t="s">
        <v>2073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0.75367088097410984</v>
      </c>
      <c r="C149" s="159">
        <f t="shared" si="70"/>
        <v>0.75557304281395476</v>
      </c>
      <c r="D149" s="159">
        <f t="shared" si="70"/>
        <v>0.75768476784491445</v>
      </c>
      <c r="E149" s="159">
        <f t="shared" si="70"/>
        <v>0.75903469763945752</v>
      </c>
      <c r="F149" s="159">
        <f t="shared" si="70"/>
        <v>0.75995896583396871</v>
      </c>
      <c r="G149" s="159">
        <f t="shared" si="70"/>
        <v>0.76031631606291494</v>
      </c>
      <c r="H149" s="159">
        <f t="shared" si="70"/>
        <v>0.76374853254676167</v>
      </c>
      <c r="I149" s="159">
        <f t="shared" si="70"/>
        <v>0.77055494002556391</v>
      </c>
      <c r="J149" s="159">
        <f t="shared" si="70"/>
        <v>0.77066051883464171</v>
      </c>
      <c r="K149" s="159">
        <f t="shared" si="70"/>
        <v>0.77358996150395642</v>
      </c>
      <c r="L149" s="159">
        <f t="shared" si="70"/>
        <v>0.776349244817091</v>
      </c>
      <c r="M149" s="159">
        <f t="shared" si="70"/>
        <v>0.77767369601834846</v>
      </c>
      <c r="N149" s="159">
        <f t="shared" si="70"/>
        <v>0.78077081465223086</v>
      </c>
      <c r="O149" s="159">
        <f t="shared" si="70"/>
        <v>0.78403242088420833</v>
      </c>
      <c r="P149" s="159">
        <f t="shared" si="70"/>
        <v>0.78409718780342585</v>
      </c>
      <c r="Q149" s="159">
        <f t="shared" si="70"/>
        <v>0.78414266807640409</v>
      </c>
      <c r="R149" s="159">
        <f t="shared" ref="R149:V149" si="71">IF(R131=0,"",R131/R113)</f>
        <v>0.78455710525078182</v>
      </c>
      <c r="S149" s="159">
        <f t="shared" si="71"/>
        <v>0.79016190855064938</v>
      </c>
      <c r="T149" s="159">
        <f t="shared" si="71"/>
        <v>0.79834860371886729</v>
      </c>
      <c r="U149" s="159">
        <f t="shared" si="71"/>
        <v>0.80636640261011394</v>
      </c>
      <c r="V149" s="159">
        <f t="shared" si="71"/>
        <v>0.84477365564871321</v>
      </c>
      <c r="W149" s="159">
        <f t="shared" ref="W149:Y149" si="72">IF(W131=0,"",W131/W113)</f>
        <v>0.86825405235693054</v>
      </c>
      <c r="X149" s="159">
        <f t="shared" si="72"/>
        <v>0.86883672567038739</v>
      </c>
      <c r="Y149" s="159">
        <f t="shared" si="72"/>
        <v>0.86910447876590846</v>
      </c>
      <c r="DA149" s="60" t="s">
        <v>2074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17.855059736670611</v>
      </c>
      <c r="C151" s="117">
        <f t="shared" si="73"/>
        <v>17.335358296205406</v>
      </c>
      <c r="D151" s="117">
        <f t="shared" si="73"/>
        <v>17.869925246217012</v>
      </c>
      <c r="E151" s="117">
        <f t="shared" si="73"/>
        <v>16.777009304484491</v>
      </c>
      <c r="F151" s="117">
        <f t="shared" si="73"/>
        <v>9.6756630501292591</v>
      </c>
      <c r="G151" s="117">
        <f t="shared" si="73"/>
        <v>4.658654713594947</v>
      </c>
      <c r="H151" s="117">
        <f t="shared" si="73"/>
        <v>4.5996756889424129</v>
      </c>
      <c r="I151" s="117">
        <f t="shared" si="73"/>
        <v>4.4255242763847971</v>
      </c>
      <c r="J151" s="117">
        <f t="shared" si="73"/>
        <v>4.1662431188698159</v>
      </c>
      <c r="K151" s="117">
        <f t="shared" si="73"/>
        <v>5.188751141180953</v>
      </c>
      <c r="L151" s="117">
        <f t="shared" si="73"/>
        <v>5.7991619378616335</v>
      </c>
      <c r="M151" s="117">
        <f t="shared" si="73"/>
        <v>5.9167670258538614</v>
      </c>
      <c r="N151" s="117">
        <f t="shared" si="73"/>
        <v>6.5709821068174197</v>
      </c>
      <c r="O151" s="117">
        <f t="shared" si="73"/>
        <v>6.0195712407945159</v>
      </c>
      <c r="P151" s="117">
        <f t="shared" si="73"/>
        <v>4.8658854096490085</v>
      </c>
      <c r="Q151" s="117">
        <f t="shared" si="73"/>
        <v>2.9808750733554392</v>
      </c>
      <c r="R151" s="117">
        <f t="shared" ref="R151:V151" si="74">R152+R154+R156+R165</f>
        <v>2.2337575192741626</v>
      </c>
      <c r="S151" s="117">
        <f t="shared" si="74"/>
        <v>1.4468883336741931</v>
      </c>
      <c r="T151" s="117">
        <f t="shared" si="74"/>
        <v>0.89754937111755506</v>
      </c>
      <c r="U151" s="117">
        <f t="shared" si="74"/>
        <v>0.65806744122849525</v>
      </c>
      <c r="V151" s="117">
        <f t="shared" si="74"/>
        <v>0.47165529728038652</v>
      </c>
      <c r="W151" s="117">
        <f t="shared" ref="W151:Y151" si="75">W152+W154+W156+W165</f>
        <v>0.41714323216414312</v>
      </c>
      <c r="X151" s="117">
        <f t="shared" si="75"/>
        <v>0.4030996456728087</v>
      </c>
      <c r="Y151" s="117">
        <f t="shared" si="75"/>
        <v>0.35523531493327798</v>
      </c>
      <c r="DA151" s="129" t="s">
        <v>2226</v>
      </c>
    </row>
    <row r="152" spans="1:105" ht="12" customHeight="1" x14ac:dyDescent="0.25">
      <c r="A152" s="121" t="s">
        <v>57</v>
      </c>
      <c r="B152" s="122">
        <f t="shared" ref="B152:Y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X152" s="122">
        <f t="shared" si="76"/>
        <v>0</v>
      </c>
      <c r="Y152" s="122">
        <f t="shared" si="76"/>
        <v>0</v>
      </c>
      <c r="DA152" s="130" t="s">
        <v>2227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X153" s="98">
        <v>0</v>
      </c>
      <c r="Y153" s="98">
        <v>0</v>
      </c>
      <c r="DA153" s="63" t="s">
        <v>2228</v>
      </c>
    </row>
    <row r="154" spans="1:105" ht="12" customHeight="1" x14ac:dyDescent="0.25">
      <c r="A154" s="121" t="s">
        <v>92</v>
      </c>
      <c r="B154" s="122">
        <f t="shared" ref="B154:Y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X154" s="122">
        <f t="shared" si="77"/>
        <v>0</v>
      </c>
      <c r="Y154" s="122">
        <f t="shared" si="77"/>
        <v>0</v>
      </c>
      <c r="DA154" s="130" t="s">
        <v>2229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2230</v>
      </c>
    </row>
    <row r="156" spans="1:105" ht="12" customHeight="1" x14ac:dyDescent="0.25">
      <c r="A156" s="121" t="s">
        <v>55</v>
      </c>
      <c r="B156" s="122">
        <v>16.467168951824654</v>
      </c>
      <c r="C156" s="122">
        <v>15.948338899111189</v>
      </c>
      <c r="D156" s="122">
        <v>16.412213351797618</v>
      </c>
      <c r="E156" s="122">
        <v>15.295341522966989</v>
      </c>
      <c r="F156" s="122">
        <v>8.8819327536310464</v>
      </c>
      <c r="G156" s="122">
        <v>4.2957119187988342</v>
      </c>
      <c r="H156" s="122">
        <v>4.2242897972835207</v>
      </c>
      <c r="I156" s="122">
        <v>3.9522353926466289</v>
      </c>
      <c r="J156" s="122">
        <v>3.7550508609344897</v>
      </c>
      <c r="K156" s="122">
        <v>4.6260484801400175</v>
      </c>
      <c r="L156" s="122">
        <v>5.1900561684800097</v>
      </c>
      <c r="M156" s="122">
        <v>5.2958696453979144</v>
      </c>
      <c r="N156" s="122">
        <v>5.9733689051889494</v>
      </c>
      <c r="O156" s="122">
        <v>5.5094426882708101</v>
      </c>
      <c r="P156" s="122">
        <v>4.453591065251298</v>
      </c>
      <c r="Q156" s="122">
        <v>2.7190454133251927</v>
      </c>
      <c r="R156" s="122">
        <v>2.0430966004676585</v>
      </c>
      <c r="S156" s="122">
        <v>1.324563834097751</v>
      </c>
      <c r="T156" s="122">
        <v>0.81889372059147658</v>
      </c>
      <c r="U156" s="122">
        <v>0.59515218875897247</v>
      </c>
      <c r="V156" s="122">
        <v>0.42080761478866935</v>
      </c>
      <c r="W156" s="122">
        <v>0.36999319802397862</v>
      </c>
      <c r="X156" s="122">
        <v>0.3592505528387066</v>
      </c>
      <c r="Y156" s="122">
        <v>0.31729230081048876</v>
      </c>
      <c r="DA156" s="130" t="s">
        <v>2231</v>
      </c>
    </row>
    <row r="157" spans="1:105" ht="12" customHeight="1" x14ac:dyDescent="0.25">
      <c r="A157" s="97" t="s">
        <v>124</v>
      </c>
      <c r="B157" s="98">
        <v>16.466965838527656</v>
      </c>
      <c r="C157" s="98">
        <v>15.947779147580965</v>
      </c>
      <c r="D157" s="98">
        <v>16.411446609087008</v>
      </c>
      <c r="E157" s="98">
        <v>15.294188073375068</v>
      </c>
      <c r="F157" s="98">
        <v>8.8811600742716958</v>
      </c>
      <c r="G157" s="98">
        <v>4.2950972377832102</v>
      </c>
      <c r="H157" s="98">
        <v>4.2234000255365407</v>
      </c>
      <c r="I157" s="98">
        <v>3.9510508126614017</v>
      </c>
      <c r="J157" s="98">
        <v>3.7542421192765709</v>
      </c>
      <c r="K157" s="98">
        <v>4.6238244374305602</v>
      </c>
      <c r="L157" s="98">
        <v>5.1865331759006335</v>
      </c>
      <c r="M157" s="98">
        <v>5.2921027738703978</v>
      </c>
      <c r="N157" s="98">
        <v>5.9704355877883017</v>
      </c>
      <c r="O157" s="98">
        <v>5.5068676000601293</v>
      </c>
      <c r="P157" s="98">
        <v>4.4511382802810431</v>
      </c>
      <c r="Q157" s="98">
        <v>2.716768065642825</v>
      </c>
      <c r="R157" s="98">
        <v>2.0410152489532836</v>
      </c>
      <c r="S157" s="98">
        <v>1.3231660582290634</v>
      </c>
      <c r="T157" s="98">
        <v>0.81808934626458685</v>
      </c>
      <c r="U157" s="98">
        <v>0.59454452306986627</v>
      </c>
      <c r="V157" s="98">
        <v>0.42057688744649108</v>
      </c>
      <c r="W157" s="98">
        <v>0.3699069566982478</v>
      </c>
      <c r="X157" s="98">
        <v>0.3591363626003044</v>
      </c>
      <c r="Y157" s="98">
        <v>0.3171757977557001</v>
      </c>
      <c r="DA157" s="63" t="s">
        <v>2232</v>
      </c>
    </row>
    <row r="158" spans="1:105" ht="12" customHeight="1" x14ac:dyDescent="0.25">
      <c r="A158" s="97" t="s">
        <v>123</v>
      </c>
      <c r="B158" s="98">
        <v>2.0311329699634166E-4</v>
      </c>
      <c r="C158" s="98">
        <v>5.5975153022408473E-4</v>
      </c>
      <c r="D158" s="98">
        <v>7.6674271061049444E-4</v>
      </c>
      <c r="E158" s="98">
        <v>1.1534495919209196E-3</v>
      </c>
      <c r="F158" s="98">
        <v>7.7267935935129868E-4</v>
      </c>
      <c r="G158" s="98">
        <v>6.1468101562399966E-4</v>
      </c>
      <c r="H158" s="98">
        <v>8.8977174698030945E-4</v>
      </c>
      <c r="I158" s="98">
        <v>1.1845799852274169E-3</v>
      </c>
      <c r="J158" s="98">
        <v>8.0874165791884004E-4</v>
      </c>
      <c r="K158" s="98">
        <v>2.2240427094575373E-3</v>
      </c>
      <c r="L158" s="98">
        <v>3.5229925793759179E-3</v>
      </c>
      <c r="M158" s="98">
        <v>3.7668715275163923E-3</v>
      </c>
      <c r="N158" s="98">
        <v>2.9333174006478356E-3</v>
      </c>
      <c r="O158" s="98">
        <v>2.5750882106803726E-3</v>
      </c>
      <c r="P158" s="98">
        <v>2.4527849702547146E-3</v>
      </c>
      <c r="Q158" s="98">
        <v>2.2773476823675686E-3</v>
      </c>
      <c r="R158" s="98">
        <v>2.0813515143751344E-3</v>
      </c>
      <c r="S158" s="98">
        <v>1.3977758686876192E-3</v>
      </c>
      <c r="T158" s="98">
        <v>8.0437432688975935E-4</v>
      </c>
      <c r="U158" s="98">
        <v>6.0766568910614245E-4</v>
      </c>
      <c r="V158" s="98">
        <v>2.3072734217829589E-4</v>
      </c>
      <c r="W158" s="98">
        <v>8.6241325730800639E-5</v>
      </c>
      <c r="X158" s="98">
        <v>1.1419023840222297E-4</v>
      </c>
      <c r="Y158" s="98">
        <v>1.1650305478865569E-4</v>
      </c>
      <c r="DA158" s="63" t="s">
        <v>2233</v>
      </c>
    </row>
    <row r="159" spans="1:105" ht="12" customHeight="1" x14ac:dyDescent="0.25">
      <c r="A159" s="100" t="s">
        <v>50</v>
      </c>
      <c r="B159" s="101">
        <v>2.0311329699634166E-4</v>
      </c>
      <c r="C159" s="101">
        <v>5.5975153022408473E-4</v>
      </c>
      <c r="D159" s="101">
        <v>7.6674271061049444E-4</v>
      </c>
      <c r="E159" s="101">
        <v>1.1534495919209196E-3</v>
      </c>
      <c r="F159" s="101">
        <v>7.7267935935129868E-4</v>
      </c>
      <c r="G159" s="101">
        <v>6.1468101562399966E-4</v>
      </c>
      <c r="H159" s="101">
        <v>8.8977174698030945E-4</v>
      </c>
      <c r="I159" s="101">
        <v>1.1845799852274169E-3</v>
      </c>
      <c r="J159" s="101">
        <v>8.0874165791884004E-4</v>
      </c>
      <c r="K159" s="101">
        <v>2.2240427094575373E-3</v>
      </c>
      <c r="L159" s="101">
        <v>3.5229925793759179E-3</v>
      </c>
      <c r="M159" s="101">
        <v>3.7668715275163923E-3</v>
      </c>
      <c r="N159" s="101">
        <v>2.9333174006478356E-3</v>
      </c>
      <c r="O159" s="101">
        <v>2.5750882106803726E-3</v>
      </c>
      <c r="P159" s="101">
        <v>2.4527849702547146E-3</v>
      </c>
      <c r="Q159" s="101">
        <v>2.2773476823675686E-3</v>
      </c>
      <c r="R159" s="101">
        <v>2.0813515143751344E-3</v>
      </c>
      <c r="S159" s="101">
        <v>1.3977758686876192E-3</v>
      </c>
      <c r="T159" s="101">
        <v>8.0437432688975935E-4</v>
      </c>
      <c r="U159" s="101">
        <v>6.0766568910614245E-4</v>
      </c>
      <c r="V159" s="101">
        <v>2.3072734217829589E-4</v>
      </c>
      <c r="W159" s="101">
        <v>8.6241325730800639E-5</v>
      </c>
      <c r="X159" s="101">
        <v>1.1419023840222297E-4</v>
      </c>
      <c r="Y159" s="101">
        <v>1.1650305478865569E-4</v>
      </c>
      <c r="DA159" s="131" t="s">
        <v>2234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X160" s="104">
        <v>0</v>
      </c>
      <c r="Y160" s="104">
        <v>0</v>
      </c>
      <c r="DA160" s="132" t="s">
        <v>2235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X161" s="101">
        <v>0</v>
      </c>
      <c r="Y161" s="101">
        <v>0</v>
      </c>
      <c r="DA161" s="131" t="s">
        <v>2236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X162" s="104">
        <v>0</v>
      </c>
      <c r="Y162" s="104">
        <v>0</v>
      </c>
      <c r="DA162" s="132" t="s">
        <v>2237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2238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X164" s="98">
        <v>0</v>
      </c>
      <c r="Y164" s="98">
        <v>0</v>
      </c>
      <c r="DA164" s="63" t="s">
        <v>2239</v>
      </c>
    </row>
    <row r="165" spans="1:105" ht="12" customHeight="1" x14ac:dyDescent="0.25">
      <c r="A165" s="121" t="s">
        <v>54</v>
      </c>
      <c r="B165" s="122">
        <v>1.3878907848459587</v>
      </c>
      <c r="C165" s="122">
        <v>1.3870193970942175</v>
      </c>
      <c r="D165" s="122">
        <v>1.4577118944193923</v>
      </c>
      <c r="E165" s="122">
        <v>1.4816677815175008</v>
      </c>
      <c r="F165" s="122">
        <v>0.79373029649821281</v>
      </c>
      <c r="G165" s="122">
        <v>0.36294279479611236</v>
      </c>
      <c r="H165" s="122">
        <v>0.3753858916588918</v>
      </c>
      <c r="I165" s="122">
        <v>0.47328888373816808</v>
      </c>
      <c r="J165" s="122">
        <v>0.4111922579353266</v>
      </c>
      <c r="K165" s="122">
        <v>0.56270266104093603</v>
      </c>
      <c r="L165" s="122">
        <v>0.60910576938162364</v>
      </c>
      <c r="M165" s="122">
        <v>0.62089738045594745</v>
      </c>
      <c r="N165" s="122">
        <v>0.59761320162846987</v>
      </c>
      <c r="O165" s="122">
        <v>0.51012855252370604</v>
      </c>
      <c r="P165" s="122">
        <v>0.4122943443977104</v>
      </c>
      <c r="Q165" s="122">
        <v>0.26182966003024677</v>
      </c>
      <c r="R165" s="122">
        <v>0.19066091880650388</v>
      </c>
      <c r="S165" s="122">
        <v>0.12232449957644211</v>
      </c>
      <c r="T165" s="122">
        <v>7.865565052607848E-2</v>
      </c>
      <c r="U165" s="122">
        <v>6.2915252469522773E-2</v>
      </c>
      <c r="V165" s="122">
        <v>5.0847682491717172E-2</v>
      </c>
      <c r="W165" s="122">
        <v>4.7150034140164519E-2</v>
      </c>
      <c r="X165" s="122">
        <v>4.3849092834102099E-2</v>
      </c>
      <c r="Y165" s="122">
        <v>3.7943014122789206E-2</v>
      </c>
      <c r="DA165" s="130" t="s">
        <v>2240</v>
      </c>
    </row>
    <row r="166" spans="1:105" ht="12" customHeight="1" x14ac:dyDescent="0.25">
      <c r="A166" s="97" t="s">
        <v>50</v>
      </c>
      <c r="B166" s="98">
        <v>1.3878907848459587</v>
      </c>
      <c r="C166" s="98">
        <v>1.3870193970942175</v>
      </c>
      <c r="D166" s="98">
        <v>1.4577118944193923</v>
      </c>
      <c r="E166" s="98">
        <v>1.4816677815175008</v>
      </c>
      <c r="F166" s="98">
        <v>0.79373029649821281</v>
      </c>
      <c r="G166" s="98">
        <v>0.36294279479611236</v>
      </c>
      <c r="H166" s="98">
        <v>0.3753858916588918</v>
      </c>
      <c r="I166" s="98">
        <v>0.47328888373816808</v>
      </c>
      <c r="J166" s="98">
        <v>0.4111922579353266</v>
      </c>
      <c r="K166" s="98">
        <v>0.56270266104093603</v>
      </c>
      <c r="L166" s="98">
        <v>0.60910576938162364</v>
      </c>
      <c r="M166" s="98">
        <v>0.62089738045594745</v>
      </c>
      <c r="N166" s="98">
        <v>0.59761320162846987</v>
      </c>
      <c r="O166" s="98">
        <v>0.51012855252370604</v>
      </c>
      <c r="P166" s="98">
        <v>0.4122943443977104</v>
      </c>
      <c r="Q166" s="98">
        <v>0.26182966003024677</v>
      </c>
      <c r="R166" s="98">
        <v>0.19066091880650388</v>
      </c>
      <c r="S166" s="98">
        <v>0.12232449957644211</v>
      </c>
      <c r="T166" s="98">
        <v>7.865565052607848E-2</v>
      </c>
      <c r="U166" s="98">
        <v>6.2915252469522773E-2</v>
      </c>
      <c r="V166" s="98">
        <v>5.0847682491717172E-2</v>
      </c>
      <c r="W166" s="98">
        <v>4.7150034140164519E-2</v>
      </c>
      <c r="X166" s="98">
        <v>4.3849092834102099E-2</v>
      </c>
      <c r="Y166" s="98">
        <v>3.7943014122789206E-2</v>
      </c>
      <c r="DA166" s="63" t="s">
        <v>2241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X167" s="33">
        <v>0</v>
      </c>
      <c r="Y167" s="33">
        <v>0</v>
      </c>
      <c r="DA167" s="60" t="s">
        <v>2242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16957.735941892894</v>
      </c>
      <c r="C169" s="117">
        <f t="shared" si="78"/>
        <v>18437.835854484609</v>
      </c>
      <c r="D169" s="117">
        <f t="shared" si="78"/>
        <v>21519.064655507867</v>
      </c>
      <c r="E169" s="117">
        <f t="shared" si="78"/>
        <v>23116.679532641178</v>
      </c>
      <c r="F169" s="117">
        <f t="shared" si="78"/>
        <v>7827.5748925584303</v>
      </c>
      <c r="G169" s="117">
        <f t="shared" si="78"/>
        <v>6189.0126153134061</v>
      </c>
      <c r="H169" s="117">
        <f t="shared" si="78"/>
        <v>10226.476782776253</v>
      </c>
      <c r="I169" s="117">
        <f t="shared" si="78"/>
        <v>9903.123073913488</v>
      </c>
      <c r="J169" s="117">
        <f t="shared" si="78"/>
        <v>17997.044996265206</v>
      </c>
      <c r="K169" s="117">
        <f t="shared" si="78"/>
        <v>15217.730772592622</v>
      </c>
      <c r="L169" s="117">
        <f t="shared" si="78"/>
        <v>17778.398047757037</v>
      </c>
      <c r="M169" s="117">
        <f t="shared" si="78"/>
        <v>13292.482737674385</v>
      </c>
      <c r="N169" s="117">
        <f t="shared" si="78"/>
        <v>14943.419388386423</v>
      </c>
      <c r="O169" s="117">
        <f t="shared" si="78"/>
        <v>17524.056170988395</v>
      </c>
      <c r="P169" s="117">
        <f t="shared" si="78"/>
        <v>11825.78427466517</v>
      </c>
      <c r="Q169" s="117">
        <f t="shared" si="78"/>
        <v>10586.013235616716</v>
      </c>
      <c r="R169" s="117">
        <f t="shared" ref="R169:V169" si="79">R170+R172+R174+R183</f>
        <v>14763.670153743522</v>
      </c>
      <c r="S169" s="117">
        <f t="shared" si="79"/>
        <v>14431.785783861798</v>
      </c>
      <c r="T169" s="117">
        <f t="shared" si="79"/>
        <v>9377.0483900355121</v>
      </c>
      <c r="U169" s="117">
        <f t="shared" si="79"/>
        <v>12385.417799110888</v>
      </c>
      <c r="V169" s="117">
        <f t="shared" si="79"/>
        <v>13905.05044235827</v>
      </c>
      <c r="W169" s="117">
        <f t="shared" ref="W169:Y169" si="80">W170+W172+W174+W183</f>
        <v>13930.355607604632</v>
      </c>
      <c r="X169" s="117">
        <f t="shared" si="80"/>
        <v>13770.895263549239</v>
      </c>
      <c r="Y169" s="117">
        <f t="shared" si="80"/>
        <v>11843.196444393152</v>
      </c>
      <c r="DA169" s="129" t="s">
        <v>2394</v>
      </c>
    </row>
    <row r="170" spans="1:105" ht="12" customHeight="1" x14ac:dyDescent="0.25">
      <c r="A170" s="121" t="s">
        <v>57</v>
      </c>
      <c r="B170" s="122">
        <f t="shared" ref="B170:Y170" si="81">B171</f>
        <v>14688.623078672706</v>
      </c>
      <c r="C170" s="122">
        <f t="shared" si="81"/>
        <v>16270.431267286811</v>
      </c>
      <c r="D170" s="122">
        <f t="shared" si="81"/>
        <v>19348.9523083598</v>
      </c>
      <c r="E170" s="122">
        <f t="shared" si="81"/>
        <v>20881.709701241223</v>
      </c>
      <c r="F170" s="122">
        <f t="shared" si="81"/>
        <v>5507.4325637189468</v>
      </c>
      <c r="G170" s="122">
        <f t="shared" si="81"/>
        <v>3743.8059706142071</v>
      </c>
      <c r="H170" s="122">
        <f t="shared" si="81"/>
        <v>7668.4286852734895</v>
      </c>
      <c r="I170" s="122">
        <f t="shared" si="81"/>
        <v>7414.5578992266283</v>
      </c>
      <c r="J170" s="122">
        <f t="shared" si="81"/>
        <v>15662.376072644098</v>
      </c>
      <c r="K170" s="122">
        <f t="shared" si="81"/>
        <v>12808.097691438441</v>
      </c>
      <c r="L170" s="122">
        <f t="shared" si="81"/>
        <v>15433.971488228684</v>
      </c>
      <c r="M170" s="122">
        <f t="shared" si="81"/>
        <v>11017.246514065828</v>
      </c>
      <c r="N170" s="122">
        <f t="shared" si="81"/>
        <v>12591.590827264743</v>
      </c>
      <c r="O170" s="122">
        <f t="shared" si="81"/>
        <v>15186.824936306824</v>
      </c>
      <c r="P170" s="122">
        <f t="shared" si="81"/>
        <v>9395.3591797503668</v>
      </c>
      <c r="Q170" s="122">
        <f t="shared" si="81"/>
        <v>8124.6738065869158</v>
      </c>
      <c r="R170" s="122">
        <f t="shared" si="81"/>
        <v>12228.40260440252</v>
      </c>
      <c r="S170" s="122">
        <f t="shared" si="81"/>
        <v>11890.684248048114</v>
      </c>
      <c r="T170" s="122">
        <f t="shared" si="81"/>
        <v>6892.5562782937768</v>
      </c>
      <c r="U170" s="122">
        <f t="shared" si="81"/>
        <v>9961.4167019811612</v>
      </c>
      <c r="V170" s="122">
        <f t="shared" si="81"/>
        <v>11861.310929505093</v>
      </c>
      <c r="W170" s="122">
        <f t="shared" si="81"/>
        <v>12108.40417234406</v>
      </c>
      <c r="X170" s="122">
        <f t="shared" si="81"/>
        <v>12266.379228455073</v>
      </c>
      <c r="Y170" s="122">
        <f t="shared" si="81"/>
        <v>10390.719589124474</v>
      </c>
      <c r="DA170" s="130" t="s">
        <v>2395</v>
      </c>
    </row>
    <row r="171" spans="1:105" ht="12" customHeight="1" x14ac:dyDescent="0.25">
      <c r="A171" s="97" t="s">
        <v>53</v>
      </c>
      <c r="B171" s="98">
        <v>14688.623078672706</v>
      </c>
      <c r="C171" s="98">
        <v>16270.431267286811</v>
      </c>
      <c r="D171" s="98">
        <v>19348.9523083598</v>
      </c>
      <c r="E171" s="98">
        <v>20881.709701241223</v>
      </c>
      <c r="F171" s="98">
        <v>5507.4325637189468</v>
      </c>
      <c r="G171" s="98">
        <v>3743.8059706142071</v>
      </c>
      <c r="H171" s="98">
        <v>7668.4286852734895</v>
      </c>
      <c r="I171" s="98">
        <v>7414.5578992266283</v>
      </c>
      <c r="J171" s="98">
        <v>15662.376072644098</v>
      </c>
      <c r="K171" s="98">
        <v>12808.097691438441</v>
      </c>
      <c r="L171" s="98">
        <v>15433.971488228684</v>
      </c>
      <c r="M171" s="98">
        <v>11017.246514065828</v>
      </c>
      <c r="N171" s="98">
        <v>12591.590827264743</v>
      </c>
      <c r="O171" s="98">
        <v>15186.824936306824</v>
      </c>
      <c r="P171" s="98">
        <v>9395.3591797503668</v>
      </c>
      <c r="Q171" s="98">
        <v>8124.6738065869158</v>
      </c>
      <c r="R171" s="98">
        <v>12228.40260440252</v>
      </c>
      <c r="S171" s="98">
        <v>11890.684248048114</v>
      </c>
      <c r="T171" s="98">
        <v>6892.5562782937768</v>
      </c>
      <c r="U171" s="98">
        <v>9961.4167019811612</v>
      </c>
      <c r="V171" s="98">
        <v>11861.310929505093</v>
      </c>
      <c r="W171" s="98">
        <v>12108.40417234406</v>
      </c>
      <c r="X171" s="98">
        <v>12266.379228455073</v>
      </c>
      <c r="Y171" s="98">
        <v>10390.719589124474</v>
      </c>
      <c r="DA171" s="63" t="s">
        <v>2396</v>
      </c>
    </row>
    <row r="172" spans="1:105" ht="12" customHeight="1" x14ac:dyDescent="0.25">
      <c r="A172" s="121" t="s">
        <v>92</v>
      </c>
      <c r="B172" s="122">
        <f t="shared" ref="B172:Y172" si="82">B173</f>
        <v>10.060544600822553</v>
      </c>
      <c r="C172" s="122">
        <f t="shared" si="82"/>
        <v>12.265971848654845</v>
      </c>
      <c r="D172" s="122">
        <f t="shared" si="82"/>
        <v>14.539762934397496</v>
      </c>
      <c r="E172" s="122">
        <f t="shared" si="82"/>
        <v>40.77269599269998</v>
      </c>
      <c r="F172" s="122">
        <f t="shared" si="82"/>
        <v>30.652306004582094</v>
      </c>
      <c r="G172" s="122">
        <f t="shared" si="82"/>
        <v>60.470966506993015</v>
      </c>
      <c r="H172" s="122">
        <f t="shared" si="82"/>
        <v>97.890537251449956</v>
      </c>
      <c r="I172" s="122">
        <f t="shared" si="82"/>
        <v>32.16036427018858</v>
      </c>
      <c r="J172" s="122">
        <f t="shared" si="82"/>
        <v>27.108871340557599</v>
      </c>
      <c r="K172" s="122">
        <f t="shared" si="82"/>
        <v>15.697172615419444</v>
      </c>
      <c r="L172" s="122">
        <f t="shared" si="82"/>
        <v>13.647434961432387</v>
      </c>
      <c r="M172" s="122">
        <f t="shared" si="82"/>
        <v>10.694579909623204</v>
      </c>
      <c r="N172" s="122">
        <f t="shared" si="82"/>
        <v>16.642455062127752</v>
      </c>
      <c r="O172" s="122">
        <f t="shared" si="82"/>
        <v>26.859294077606314</v>
      </c>
      <c r="P172" s="122">
        <f t="shared" si="82"/>
        <v>35.06912772124106</v>
      </c>
      <c r="Q172" s="122">
        <f t="shared" si="82"/>
        <v>82.084385505744478</v>
      </c>
      <c r="R172" s="122">
        <f t="shared" si="82"/>
        <v>102.01800605594342</v>
      </c>
      <c r="S172" s="122">
        <f t="shared" si="82"/>
        <v>118.83452607209453</v>
      </c>
      <c r="T172" s="122">
        <f t="shared" si="82"/>
        <v>126.8183049038189</v>
      </c>
      <c r="U172" s="122">
        <f t="shared" si="82"/>
        <v>97.822238134749583</v>
      </c>
      <c r="V172" s="122">
        <f t="shared" si="82"/>
        <v>92.340675562482716</v>
      </c>
      <c r="W172" s="122">
        <f t="shared" si="82"/>
        <v>54.707359228111301</v>
      </c>
      <c r="X172" s="122">
        <f t="shared" si="82"/>
        <v>32.28037019655028</v>
      </c>
      <c r="Y172" s="122">
        <f t="shared" si="82"/>
        <v>26.431534748863001</v>
      </c>
      <c r="DA172" s="130" t="s">
        <v>2397</v>
      </c>
    </row>
    <row r="173" spans="1:105" ht="12" customHeight="1" x14ac:dyDescent="0.25">
      <c r="A173" s="97" t="s">
        <v>53</v>
      </c>
      <c r="B173" s="98">
        <f>RES_hhdet_fech!B165</f>
        <v>10.060544600822553</v>
      </c>
      <c r="C173" s="98">
        <f>RES_hhdet_fech!C165</f>
        <v>12.265971848654845</v>
      </c>
      <c r="D173" s="98">
        <f>RES_hhdet_fech!D165</f>
        <v>14.539762934397496</v>
      </c>
      <c r="E173" s="98">
        <f>RES_hhdet_fech!E165</f>
        <v>40.77269599269998</v>
      </c>
      <c r="F173" s="98">
        <f>RES_hhdet_fech!F165</f>
        <v>30.652306004582094</v>
      </c>
      <c r="G173" s="98">
        <f>RES_hhdet_fech!G165</f>
        <v>60.470966506993015</v>
      </c>
      <c r="H173" s="98">
        <f>RES_hhdet_fech!H165</f>
        <v>97.890537251449956</v>
      </c>
      <c r="I173" s="98">
        <f>RES_hhdet_fech!I165</f>
        <v>32.16036427018858</v>
      </c>
      <c r="J173" s="98">
        <f>RES_hhdet_fech!J165</f>
        <v>27.108871340557599</v>
      </c>
      <c r="K173" s="98">
        <f>RES_hhdet_fech!K165</f>
        <v>15.697172615419444</v>
      </c>
      <c r="L173" s="98">
        <f>RES_hhdet_fech!L165</f>
        <v>13.647434961432387</v>
      </c>
      <c r="M173" s="98">
        <f>RES_hhdet_fech!M165</f>
        <v>10.694579909623204</v>
      </c>
      <c r="N173" s="98">
        <f>RES_hhdet_fech!N165</f>
        <v>16.642455062127752</v>
      </c>
      <c r="O173" s="98">
        <f>RES_hhdet_fech!O165</f>
        <v>26.859294077606314</v>
      </c>
      <c r="P173" s="98">
        <f>RES_hhdet_fech!P165</f>
        <v>35.06912772124106</v>
      </c>
      <c r="Q173" s="98">
        <f>RES_hhdet_fech!Q165</f>
        <v>82.084385505744478</v>
      </c>
      <c r="R173" s="98">
        <f>RES_hhdet_fech!R165</f>
        <v>102.01800605594342</v>
      </c>
      <c r="S173" s="98">
        <f>RES_hhdet_fech!S165</f>
        <v>118.83452607209453</v>
      </c>
      <c r="T173" s="98">
        <f>RES_hhdet_fech!T165</f>
        <v>126.8183049038189</v>
      </c>
      <c r="U173" s="98">
        <f>RES_hhdet_fech!U165</f>
        <v>97.822238134749583</v>
      </c>
      <c r="V173" s="98">
        <f>RES_hhdet_fech!V165</f>
        <v>92.340675562482716</v>
      </c>
      <c r="W173" s="98">
        <f>RES_hhdet_fech!W165</f>
        <v>54.707359228111301</v>
      </c>
      <c r="X173" s="98">
        <f>RES_hhdet_fech!X165</f>
        <v>32.28037019655028</v>
      </c>
      <c r="Y173" s="98">
        <f>RES_hhdet_fech!Y165</f>
        <v>26.431534748863001</v>
      </c>
      <c r="DA173" s="63" t="s">
        <v>2398</v>
      </c>
    </row>
    <row r="174" spans="1:105" ht="12" customHeight="1" x14ac:dyDescent="0.25">
      <c r="A174" s="121" t="s">
        <v>55</v>
      </c>
      <c r="B174" s="122">
        <v>1950.300492350651</v>
      </c>
      <c r="C174" s="122">
        <v>1849.1507273510449</v>
      </c>
      <c r="D174" s="122">
        <v>1855.8668408576061</v>
      </c>
      <c r="E174" s="122">
        <v>1869.1629447126577</v>
      </c>
      <c r="F174" s="122">
        <v>1962.047614845786</v>
      </c>
      <c r="G174" s="122">
        <v>2043.8989205052917</v>
      </c>
      <c r="H174" s="122">
        <v>2129.8575749338402</v>
      </c>
      <c r="I174" s="122">
        <v>2133.7790268220297</v>
      </c>
      <c r="J174" s="122">
        <v>2025.7323082901526</v>
      </c>
      <c r="K174" s="122">
        <v>2101.5811648826466</v>
      </c>
      <c r="L174" s="122">
        <v>2042.8187419316193</v>
      </c>
      <c r="M174" s="122">
        <v>1994.2086919443573</v>
      </c>
      <c r="N174" s="122">
        <v>2056.1582880623455</v>
      </c>
      <c r="O174" s="122">
        <v>2030.8991061329307</v>
      </c>
      <c r="P174" s="122">
        <v>2110.5113406283872</v>
      </c>
      <c r="Q174" s="122">
        <v>2080.3633577090663</v>
      </c>
      <c r="R174" s="122">
        <v>2134.2876788040853</v>
      </c>
      <c r="S174" s="122">
        <v>2124.6046329729079</v>
      </c>
      <c r="T174" s="122">
        <v>2063.5939512272416</v>
      </c>
      <c r="U174" s="122">
        <v>2036.1652802770755</v>
      </c>
      <c r="V174" s="122">
        <v>1661.5235607945306</v>
      </c>
      <c r="W174" s="122">
        <v>1491.930705290858</v>
      </c>
      <c r="X174" s="122">
        <v>1269.4883778035635</v>
      </c>
      <c r="Y174" s="122">
        <v>1222.0106131230318</v>
      </c>
      <c r="DA174" s="130" t="s">
        <v>2399</v>
      </c>
    </row>
    <row r="175" spans="1:105" ht="12" customHeight="1" x14ac:dyDescent="0.25">
      <c r="A175" s="97" t="s">
        <v>124</v>
      </c>
      <c r="B175" s="98">
        <v>2135.9716256001047</v>
      </c>
      <c r="C175" s="98">
        <v>2050.3212509603541</v>
      </c>
      <c r="D175" s="98">
        <v>2050.1773374608651</v>
      </c>
      <c r="E175" s="98">
        <v>2019.127968889582</v>
      </c>
      <c r="F175" s="98">
        <v>2173.3557278839935</v>
      </c>
      <c r="G175" s="98">
        <v>2257.1094804919044</v>
      </c>
      <c r="H175" s="98">
        <v>2400.5399399032553</v>
      </c>
      <c r="I175" s="98">
        <v>2382.3107283963377</v>
      </c>
      <c r="J175" s="98">
        <v>2232.7563697231371</v>
      </c>
      <c r="K175" s="98">
        <v>2399.7787746738486</v>
      </c>
      <c r="L175" s="98">
        <v>2347.7707641152256</v>
      </c>
      <c r="M175" s="98">
        <v>2310.7327337344586</v>
      </c>
      <c r="N175" s="98">
        <v>2286.4682845517409</v>
      </c>
      <c r="O175" s="98">
        <v>2240.7100094365692</v>
      </c>
      <c r="P175" s="98">
        <v>2438.6717383989958</v>
      </c>
      <c r="Q175" s="98">
        <v>2247.6435831113085</v>
      </c>
      <c r="R175" s="98">
        <v>2470.4216710224719</v>
      </c>
      <c r="S175" s="98">
        <v>2354.4138103525534</v>
      </c>
      <c r="T175" s="98">
        <v>2212.1495133602125</v>
      </c>
      <c r="U175" s="98">
        <v>2166.6341716645525</v>
      </c>
      <c r="V175" s="98">
        <v>1715.9004886484497</v>
      </c>
      <c r="W175" s="98">
        <v>1506.3814015047394</v>
      </c>
      <c r="X175" s="98">
        <v>1426.8810140672185</v>
      </c>
      <c r="Y175" s="98">
        <v>1315.9906296794466</v>
      </c>
      <c r="DA175" s="63" t="s">
        <v>2400</v>
      </c>
    </row>
    <row r="176" spans="1:105" ht="12" customHeight="1" x14ac:dyDescent="0.25">
      <c r="A176" s="97" t="s">
        <v>123</v>
      </c>
      <c r="B176" s="98">
        <v>1610.9534156668174</v>
      </c>
      <c r="C176" s="98">
        <v>1525.9941207083386</v>
      </c>
      <c r="D176" s="98">
        <v>1541.5790587673669</v>
      </c>
      <c r="E176" s="98">
        <v>1527.9961900646624</v>
      </c>
      <c r="F176" s="98">
        <v>1620.5224895495776</v>
      </c>
      <c r="G176" s="98">
        <v>1692.1111826742101</v>
      </c>
      <c r="H176" s="98">
        <v>1818.7339547272318</v>
      </c>
      <c r="I176" s="98">
        <v>1854.518888138969</v>
      </c>
      <c r="J176" s="98">
        <v>1703.8996135965456</v>
      </c>
      <c r="K176" s="98">
        <v>1842.3454520773732</v>
      </c>
      <c r="L176" s="98">
        <v>1818.2029468314943</v>
      </c>
      <c r="M176" s="98">
        <v>1785.2399392615091</v>
      </c>
      <c r="N176" s="98">
        <v>1788.6189557940677</v>
      </c>
      <c r="O176" s="98">
        <v>1713.8315769353619</v>
      </c>
      <c r="P176" s="98">
        <v>1848.3142525325561</v>
      </c>
      <c r="Q176" s="98">
        <v>1724.6992805085913</v>
      </c>
      <c r="R176" s="98">
        <v>1947.9823865401413</v>
      </c>
      <c r="S176" s="98">
        <v>1886.2982362288774</v>
      </c>
      <c r="T176" s="98">
        <v>1767.8012800929032</v>
      </c>
      <c r="U176" s="98">
        <v>1778.8545272731278</v>
      </c>
      <c r="V176" s="98">
        <v>1446.3117789346957</v>
      </c>
      <c r="W176" s="98">
        <v>1276.611037204148</v>
      </c>
      <c r="X176" s="98">
        <v>1247.6012918209492</v>
      </c>
      <c r="Y176" s="98">
        <v>1160.19335861938</v>
      </c>
      <c r="DA176" s="63" t="s">
        <v>2401</v>
      </c>
    </row>
    <row r="177" spans="1:105" ht="12" customHeight="1" x14ac:dyDescent="0.25">
      <c r="A177" s="100" t="s">
        <v>50</v>
      </c>
      <c r="B177" s="101">
        <v>894.14200121650651</v>
      </c>
      <c r="C177" s="101">
        <v>821.37631364689287</v>
      </c>
      <c r="D177" s="101">
        <v>843.8355240914932</v>
      </c>
      <c r="E177" s="101">
        <v>846.28279033934916</v>
      </c>
      <c r="F177" s="101">
        <v>850.36907834928968</v>
      </c>
      <c r="G177" s="101">
        <v>901.97953809942999</v>
      </c>
      <c r="H177" s="101">
        <v>979.23462205087742</v>
      </c>
      <c r="I177" s="101">
        <v>1042.9476890538976</v>
      </c>
      <c r="J177" s="101">
        <v>890.05729212761923</v>
      </c>
      <c r="K177" s="101">
        <v>979.06440810773779</v>
      </c>
      <c r="L177" s="101">
        <v>969.30373398043162</v>
      </c>
      <c r="M177" s="101">
        <v>921.24775672467558</v>
      </c>
      <c r="N177" s="101">
        <v>922.35724368218598</v>
      </c>
      <c r="O177" s="101">
        <v>755.7340525563103</v>
      </c>
      <c r="P177" s="101">
        <v>771.25782024460864</v>
      </c>
      <c r="Q177" s="101">
        <v>771.17710402954481</v>
      </c>
      <c r="R177" s="101">
        <v>1018.0545843238901</v>
      </c>
      <c r="S177" s="101">
        <v>1025.544307013866</v>
      </c>
      <c r="T177" s="101">
        <v>885.25084399735772</v>
      </c>
      <c r="U177" s="101">
        <v>891.68528659115793</v>
      </c>
      <c r="V177" s="101">
        <v>507.85204740776516</v>
      </c>
      <c r="W177" s="101">
        <v>379.65013968480645</v>
      </c>
      <c r="X177" s="101">
        <v>502.6863814149628</v>
      </c>
      <c r="Y177" s="101">
        <v>512.86782351054615</v>
      </c>
      <c r="DA177" s="131" t="s">
        <v>2402</v>
      </c>
    </row>
    <row r="178" spans="1:105" ht="12" customHeight="1" x14ac:dyDescent="0.25">
      <c r="A178" s="103" t="s">
        <v>52</v>
      </c>
      <c r="B178" s="104">
        <v>716.81141445031074</v>
      </c>
      <c r="C178" s="104">
        <v>704.61780706144555</v>
      </c>
      <c r="D178" s="104">
        <v>697.74353467587343</v>
      </c>
      <c r="E178" s="104">
        <v>681.71339972531348</v>
      </c>
      <c r="F178" s="104">
        <v>770.15341120028779</v>
      </c>
      <c r="G178" s="104">
        <v>790.13164457478035</v>
      </c>
      <c r="H178" s="104">
        <v>839.49933267635458</v>
      </c>
      <c r="I178" s="104">
        <v>811.57119908507184</v>
      </c>
      <c r="J178" s="104">
        <v>813.84232146892634</v>
      </c>
      <c r="K178" s="104">
        <v>863.28104396963556</v>
      </c>
      <c r="L178" s="104">
        <v>848.89921285106277</v>
      </c>
      <c r="M178" s="104">
        <v>863.99218253683341</v>
      </c>
      <c r="N178" s="104">
        <v>866.26171211188193</v>
      </c>
      <c r="O178" s="104">
        <v>958.09752437905183</v>
      </c>
      <c r="P178" s="104">
        <v>1077.0564322879475</v>
      </c>
      <c r="Q178" s="104">
        <v>953.52217647904661</v>
      </c>
      <c r="R178" s="104">
        <v>929.92780221625117</v>
      </c>
      <c r="S178" s="104">
        <v>860.75392921501134</v>
      </c>
      <c r="T178" s="104">
        <v>882.55043609554548</v>
      </c>
      <c r="U178" s="104">
        <v>887.16924068196943</v>
      </c>
      <c r="V178" s="104">
        <v>938.45973152693068</v>
      </c>
      <c r="W178" s="104">
        <v>896.96089751934142</v>
      </c>
      <c r="X178" s="104">
        <v>744.91491040598623</v>
      </c>
      <c r="Y178" s="104">
        <v>647.32553510883383</v>
      </c>
      <c r="DA178" s="132" t="s">
        <v>2403</v>
      </c>
    </row>
    <row r="179" spans="1:105" ht="12" customHeight="1" x14ac:dyDescent="0.25">
      <c r="A179" s="106" t="s">
        <v>122</v>
      </c>
      <c r="B179" s="101">
        <v>1935.6131010810082</v>
      </c>
      <c r="C179" s="101">
        <v>1834.6754002504288</v>
      </c>
      <c r="D179" s="101">
        <v>1841.9661264784327</v>
      </c>
      <c r="E179" s="101">
        <v>1859.4487470109796</v>
      </c>
      <c r="F179" s="101">
        <v>1947.0318035871805</v>
      </c>
      <c r="G179" s="101">
        <v>2028.939982509932</v>
      </c>
      <c r="H179" s="101">
        <v>2110.4902389390813</v>
      </c>
      <c r="I179" s="101">
        <v>2129.8563763135226</v>
      </c>
      <c r="J179" s="101">
        <v>2026.7523112575107</v>
      </c>
      <c r="K179" s="101">
        <v>2120.4234480767836</v>
      </c>
      <c r="L179" s="101">
        <v>2064.3913967893382</v>
      </c>
      <c r="M179" s="101">
        <v>2015.0445075146167</v>
      </c>
      <c r="N179" s="101">
        <v>2073.4648692820351</v>
      </c>
      <c r="O179" s="101">
        <v>2052.5775222808402</v>
      </c>
      <c r="P179" s="101">
        <v>2118.6090959131143</v>
      </c>
      <c r="Q179" s="101">
        <v>2108.4445499382828</v>
      </c>
      <c r="R179" s="101">
        <v>2132.7187718634996</v>
      </c>
      <c r="S179" s="101">
        <v>2131.181675608238</v>
      </c>
      <c r="T179" s="101">
        <v>2083.351671167683</v>
      </c>
      <c r="U179" s="101">
        <v>2058.3854741455243</v>
      </c>
      <c r="V179" s="101">
        <v>1697.805361585793</v>
      </c>
      <c r="W179" s="101">
        <v>1531.5469074902101</v>
      </c>
      <c r="X179" s="101">
        <v>1280.1594347034957</v>
      </c>
      <c r="Y179" s="101">
        <v>1238.8779738466862</v>
      </c>
      <c r="DA179" s="131" t="s">
        <v>2404</v>
      </c>
    </row>
    <row r="180" spans="1:105" ht="12" customHeight="1" x14ac:dyDescent="0.25">
      <c r="A180" s="107" t="s">
        <v>121</v>
      </c>
      <c r="B180" s="104">
        <v>1543.0904781514096</v>
      </c>
      <c r="C180" s="104">
        <v>1447.4355373088295</v>
      </c>
      <c r="D180" s="104">
        <v>1463.2010012410165</v>
      </c>
      <c r="E180" s="104">
        <v>1484.0899430192042</v>
      </c>
      <c r="F180" s="104">
        <v>1538.8431403354016</v>
      </c>
      <c r="G180" s="104">
        <v>1610.0152473413282</v>
      </c>
      <c r="H180" s="104">
        <v>1687.9884219443363</v>
      </c>
      <c r="I180" s="104">
        <v>1739.0008532599147</v>
      </c>
      <c r="J180" s="104">
        <v>1630.4069656362001</v>
      </c>
      <c r="K180" s="104">
        <v>1714.2647960880347</v>
      </c>
      <c r="L180" s="104">
        <v>1676.9629294261053</v>
      </c>
      <c r="M180" s="104">
        <v>1629.8273009085012</v>
      </c>
      <c r="N180" s="104">
        <v>1689.8975699125649</v>
      </c>
      <c r="O180" s="104">
        <v>1636.5951625806233</v>
      </c>
      <c r="P180" s="104">
        <v>1675.6927723422752</v>
      </c>
      <c r="Q180" s="104">
        <v>1687.0399979342274</v>
      </c>
      <c r="R180" s="104">
        <v>1755.3660668632751</v>
      </c>
      <c r="S180" s="104">
        <v>1764.0876852627136</v>
      </c>
      <c r="T180" s="104">
        <v>1707.9901661066995</v>
      </c>
      <c r="U180" s="104">
        <v>1695.3964753476271</v>
      </c>
      <c r="V180" s="104">
        <v>1392.8269593226528</v>
      </c>
      <c r="W180" s="104">
        <v>1264.8436844403825</v>
      </c>
      <c r="X180" s="104">
        <v>1088.924415652371</v>
      </c>
      <c r="Y180" s="104">
        <v>1064.1860585501092</v>
      </c>
      <c r="DA180" s="132" t="s">
        <v>2405</v>
      </c>
    </row>
    <row r="181" spans="1:105" ht="12" customHeight="1" x14ac:dyDescent="0.25">
      <c r="A181" s="108" t="s">
        <v>53</v>
      </c>
      <c r="B181" s="98">
        <v>810.31365657002664</v>
      </c>
      <c r="C181" s="98">
        <v>737.37103343698925</v>
      </c>
      <c r="D181" s="98">
        <v>758.79155963700873</v>
      </c>
      <c r="E181" s="98">
        <v>780.0756706718073</v>
      </c>
      <c r="F181" s="98">
        <v>765.16734451394768</v>
      </c>
      <c r="G181" s="98">
        <v>814.98062606379187</v>
      </c>
      <c r="H181" s="98">
        <v>863.69343690320432</v>
      </c>
      <c r="I181" s="98">
        <v>930.45734313048149</v>
      </c>
      <c r="J181" s="98">
        <v>808.08527896772512</v>
      </c>
      <c r="K181" s="98">
        <v>870.11230574354113</v>
      </c>
      <c r="L181" s="98">
        <v>854.73586377054369</v>
      </c>
      <c r="M181" s="98">
        <v>804.23500613744704</v>
      </c>
      <c r="N181" s="98">
        <v>836.56266186549556</v>
      </c>
      <c r="O181" s="98">
        <v>691.2822644741243</v>
      </c>
      <c r="P181" s="98">
        <v>666.52511623753173</v>
      </c>
      <c r="Q181" s="98">
        <v>720.81687147483296</v>
      </c>
      <c r="R181" s="98">
        <v>885.00802489506259</v>
      </c>
      <c r="S181" s="98">
        <v>923.9440726261447</v>
      </c>
      <c r="T181" s="98">
        <v>820.1289162055964</v>
      </c>
      <c r="U181" s="98">
        <v>811.78350493208234</v>
      </c>
      <c r="V181" s="98">
        <v>478.79480022475366</v>
      </c>
      <c r="W181" s="98">
        <v>381.34193241318246</v>
      </c>
      <c r="X181" s="98">
        <v>440.76556011685864</v>
      </c>
      <c r="Y181" s="98">
        <v>474.12651527347646</v>
      </c>
      <c r="DA181" s="63" t="s">
        <v>2406</v>
      </c>
    </row>
    <row r="182" spans="1:105" ht="12" customHeight="1" x14ac:dyDescent="0.25">
      <c r="A182" s="108" t="s">
        <v>52</v>
      </c>
      <c r="B182" s="98">
        <v>732.77682158138305</v>
      </c>
      <c r="C182" s="98">
        <v>710.06450387183997</v>
      </c>
      <c r="D182" s="98">
        <v>704.40944160400784</v>
      </c>
      <c r="E182" s="98">
        <v>704.01427234739674</v>
      </c>
      <c r="F182" s="98">
        <v>773.67579582145379</v>
      </c>
      <c r="G182" s="98">
        <v>795.0346212775363</v>
      </c>
      <c r="H182" s="98">
        <v>824.29498504113212</v>
      </c>
      <c r="I182" s="98">
        <v>808.54351012943334</v>
      </c>
      <c r="J182" s="98">
        <v>822.32168666847497</v>
      </c>
      <c r="K182" s="98">
        <v>844.15249034449357</v>
      </c>
      <c r="L182" s="98">
        <v>822.22706565556189</v>
      </c>
      <c r="M182" s="98">
        <v>825.59229477105441</v>
      </c>
      <c r="N182" s="98">
        <v>853.33490804706923</v>
      </c>
      <c r="O182" s="98">
        <v>945.31289810649901</v>
      </c>
      <c r="P182" s="98">
        <v>1009.1676561047434</v>
      </c>
      <c r="Q182" s="98">
        <v>966.22312645939417</v>
      </c>
      <c r="R182" s="98">
        <v>870.35804196821243</v>
      </c>
      <c r="S182" s="98">
        <v>840.14361263656929</v>
      </c>
      <c r="T182" s="98">
        <v>887.86124990110284</v>
      </c>
      <c r="U182" s="98">
        <v>883.61297041554474</v>
      </c>
      <c r="V182" s="98">
        <v>914.0321590978989</v>
      </c>
      <c r="W182" s="98">
        <v>883.50175202720015</v>
      </c>
      <c r="X182" s="98">
        <v>648.15885553551254</v>
      </c>
      <c r="Y182" s="98">
        <v>590.05954327663278</v>
      </c>
      <c r="DA182" s="63" t="s">
        <v>2407</v>
      </c>
    </row>
    <row r="183" spans="1:105" ht="12" customHeight="1" x14ac:dyDescent="0.25">
      <c r="A183" s="121" t="s">
        <v>54</v>
      </c>
      <c r="B183" s="122">
        <v>308.7518262687118</v>
      </c>
      <c r="C183" s="122">
        <v>305.98788799809847</v>
      </c>
      <c r="D183" s="122">
        <v>299.70574335606597</v>
      </c>
      <c r="E183" s="122">
        <v>325.03419069459915</v>
      </c>
      <c r="F183" s="122">
        <v>327.44240798911608</v>
      </c>
      <c r="G183" s="122">
        <v>340.83675768691398</v>
      </c>
      <c r="H183" s="122">
        <v>330.29998531747333</v>
      </c>
      <c r="I183" s="122">
        <v>322.62578359464203</v>
      </c>
      <c r="J183" s="122">
        <v>281.82774399039647</v>
      </c>
      <c r="K183" s="122">
        <v>292.354743656116</v>
      </c>
      <c r="L183" s="122">
        <v>287.96038263529988</v>
      </c>
      <c r="M183" s="122">
        <v>270.33295175457647</v>
      </c>
      <c r="N183" s="122">
        <v>279.02781799720589</v>
      </c>
      <c r="O183" s="122">
        <v>279.47283447103297</v>
      </c>
      <c r="P183" s="122">
        <v>284.84462656517434</v>
      </c>
      <c r="Q183" s="122">
        <v>298.89168581499035</v>
      </c>
      <c r="R183" s="122">
        <v>298.96186448097495</v>
      </c>
      <c r="S183" s="122">
        <v>297.66237676868212</v>
      </c>
      <c r="T183" s="122">
        <v>294.07985561067471</v>
      </c>
      <c r="U183" s="122">
        <v>290.01357871790321</v>
      </c>
      <c r="V183" s="122">
        <v>289.87527649616521</v>
      </c>
      <c r="W183" s="122">
        <v>275.31337074159978</v>
      </c>
      <c r="X183" s="122">
        <v>202.74728709405301</v>
      </c>
      <c r="Y183" s="122">
        <v>204.03470739678474</v>
      </c>
      <c r="DA183" s="130" t="s">
        <v>2408</v>
      </c>
    </row>
    <row r="184" spans="1:105" ht="12" customHeight="1" x14ac:dyDescent="0.25">
      <c r="A184" s="97" t="s">
        <v>50</v>
      </c>
      <c r="B184" s="98">
        <v>382.48089954095991</v>
      </c>
      <c r="C184" s="98">
        <v>369.94328267187427</v>
      </c>
      <c r="D184" s="98">
        <v>367.21689411140056</v>
      </c>
      <c r="E184" s="98">
        <v>408.47779528436951</v>
      </c>
      <c r="F184" s="98">
        <v>406.24885492467558</v>
      </c>
      <c r="G184" s="98">
        <v>399.43519413201295</v>
      </c>
      <c r="H184" s="98">
        <v>414.78854719248068</v>
      </c>
      <c r="I184" s="98">
        <v>406.85501009241437</v>
      </c>
      <c r="J184" s="98">
        <v>344.92068716148697</v>
      </c>
      <c r="K184" s="98">
        <v>369.44375246514784</v>
      </c>
      <c r="L184" s="98">
        <v>353.09393697345303</v>
      </c>
      <c r="M184" s="98">
        <v>352.77545081128545</v>
      </c>
      <c r="N184" s="98">
        <v>355.61002506571009</v>
      </c>
      <c r="O184" s="98">
        <v>352.20820077327778</v>
      </c>
      <c r="P184" s="98">
        <v>383.71994778964819</v>
      </c>
      <c r="Q184" s="98">
        <v>368.83910551892484</v>
      </c>
      <c r="R184" s="98">
        <v>394.23407591594128</v>
      </c>
      <c r="S184" s="98">
        <v>387.68530712928731</v>
      </c>
      <c r="T184" s="98">
        <v>385.157514561867</v>
      </c>
      <c r="U184" s="98">
        <v>402.56465879445409</v>
      </c>
      <c r="V184" s="98">
        <v>370.59739737458705</v>
      </c>
      <c r="W184" s="98">
        <v>350.61334715384345</v>
      </c>
      <c r="X184" s="98">
        <v>318.53424458605593</v>
      </c>
      <c r="Y184" s="98">
        <v>287.98639666700973</v>
      </c>
      <c r="DA184" s="63" t="s">
        <v>2409</v>
      </c>
    </row>
    <row r="185" spans="1:105" ht="12" customHeight="1" x14ac:dyDescent="0.25">
      <c r="A185" s="109" t="s">
        <v>120</v>
      </c>
      <c r="B185" s="33">
        <v>305.90990006250286</v>
      </c>
      <c r="C185" s="33">
        <v>303.42126869055494</v>
      </c>
      <c r="D185" s="33">
        <v>296.81188313508289</v>
      </c>
      <c r="E185" s="33">
        <v>321.36132512992714</v>
      </c>
      <c r="F185" s="33">
        <v>323.90037400086993</v>
      </c>
      <c r="G185" s="33">
        <v>338.18335372503623</v>
      </c>
      <c r="H185" s="33">
        <v>326.04420502705534</v>
      </c>
      <c r="I185" s="33">
        <v>317.01700032075382</v>
      </c>
      <c r="J185" s="33">
        <v>277.59876976742362</v>
      </c>
      <c r="K185" s="33">
        <v>286.43093637785614</v>
      </c>
      <c r="L185" s="33">
        <v>282.75808334793652</v>
      </c>
      <c r="M185" s="33">
        <v>263.60181712765069</v>
      </c>
      <c r="N185" s="33">
        <v>272.90812381285741</v>
      </c>
      <c r="O185" s="33">
        <v>273.77937556067616</v>
      </c>
      <c r="P185" s="33">
        <v>277.09798458889787</v>
      </c>
      <c r="Q185" s="33">
        <v>293.40950065811847</v>
      </c>
      <c r="R185" s="33">
        <v>291.47166735597341</v>
      </c>
      <c r="S185" s="33">
        <v>290.74060260478063</v>
      </c>
      <c r="T185" s="33">
        <v>287.13331998692632</v>
      </c>
      <c r="U185" s="33">
        <v>281.39435085807833</v>
      </c>
      <c r="V185" s="33">
        <v>283.94314837710363</v>
      </c>
      <c r="W185" s="33">
        <v>269.8591206454235</v>
      </c>
      <c r="X185" s="33">
        <v>194.31376591134224</v>
      </c>
      <c r="Y185" s="33">
        <v>197.88983362385056</v>
      </c>
      <c r="DA185" s="60" t="s">
        <v>2410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11580.5053377318</v>
      </c>
      <c r="C187" s="117">
        <f t="shared" si="83"/>
        <v>12656.970979554972</v>
      </c>
      <c r="D187" s="117">
        <f t="shared" si="83"/>
        <v>14851.725080811229</v>
      </c>
      <c r="E187" s="117">
        <f t="shared" si="83"/>
        <v>16015.010448047597</v>
      </c>
      <c r="F187" s="117">
        <f t="shared" si="83"/>
        <v>5418.0633347095518</v>
      </c>
      <c r="G187" s="117">
        <f t="shared" si="83"/>
        <v>4336.1301486867915</v>
      </c>
      <c r="H187" s="117">
        <f t="shared" si="83"/>
        <v>7221.5618566061221</v>
      </c>
      <c r="I187" s="117">
        <f t="shared" si="83"/>
        <v>6906.0703841193344</v>
      </c>
      <c r="J187" s="117">
        <f t="shared" si="83"/>
        <v>12522.29454921879</v>
      </c>
      <c r="K187" s="117">
        <f t="shared" si="83"/>
        <v>10682.927312822232</v>
      </c>
      <c r="L187" s="117">
        <f t="shared" si="83"/>
        <v>12569.982432745564</v>
      </c>
      <c r="M187" s="117">
        <f t="shared" si="83"/>
        <v>9470.6994972781213</v>
      </c>
      <c r="N187" s="117">
        <f t="shared" si="83"/>
        <v>11035.247577703536</v>
      </c>
      <c r="O187" s="117">
        <f t="shared" si="83"/>
        <v>13400.994384159259</v>
      </c>
      <c r="P187" s="117">
        <f t="shared" si="83"/>
        <v>9052.0086610110011</v>
      </c>
      <c r="Q187" s="117">
        <f t="shared" si="83"/>
        <v>8262.1909894816381</v>
      </c>
      <c r="R187" s="117">
        <f t="shared" ref="R187:V187" si="84">R188+R190+R192+R201</f>
        <v>11530.746657023074</v>
      </c>
      <c r="S187" s="117">
        <f t="shared" si="84"/>
        <v>11395.467947375075</v>
      </c>
      <c r="T187" s="117">
        <f t="shared" si="84"/>
        <v>7586.9685352233282</v>
      </c>
      <c r="U187" s="117">
        <f t="shared" si="84"/>
        <v>9847.2705501409491</v>
      </c>
      <c r="V187" s="117">
        <f t="shared" si="84"/>
        <v>11118.412203270789</v>
      </c>
      <c r="W187" s="117">
        <f t="shared" ref="W187:Y187" si="85">W188+W190+W192+W201</f>
        <v>11047.863212838531</v>
      </c>
      <c r="X187" s="117">
        <f t="shared" si="85"/>
        <v>10857.913331857064</v>
      </c>
      <c r="Y187" s="117">
        <f t="shared" si="85"/>
        <v>9337.2605886297351</v>
      </c>
      <c r="DA187" s="129" t="s">
        <v>2562</v>
      </c>
    </row>
    <row r="188" spans="1:105" ht="12" customHeight="1" x14ac:dyDescent="0.25">
      <c r="A188" s="121" t="s">
        <v>57</v>
      </c>
      <c r="B188" s="122">
        <f t="shared" ref="B188:Y188" si="86">B189</f>
        <v>10072.110017290519</v>
      </c>
      <c r="C188" s="122">
        <f t="shared" si="86"/>
        <v>11203.573005485885</v>
      </c>
      <c r="D188" s="122">
        <f t="shared" si="86"/>
        <v>13386.177698335812</v>
      </c>
      <c r="E188" s="122">
        <f t="shared" si="86"/>
        <v>14457.568729944654</v>
      </c>
      <c r="F188" s="122">
        <f t="shared" si="86"/>
        <v>3815.4858582255815</v>
      </c>
      <c r="G188" s="122">
        <f t="shared" si="86"/>
        <v>2593.6650470068521</v>
      </c>
      <c r="H188" s="122">
        <f t="shared" si="86"/>
        <v>5312.5966239318013</v>
      </c>
      <c r="I188" s="122">
        <f t="shared" si="86"/>
        <v>5136.7184986118236</v>
      </c>
      <c r="J188" s="122">
        <f t="shared" si="86"/>
        <v>10867.79188007025</v>
      </c>
      <c r="K188" s="122">
        <f t="shared" si="86"/>
        <v>8976.8924079568587</v>
      </c>
      <c r="L188" s="122">
        <f t="shared" si="86"/>
        <v>10897.624879792655</v>
      </c>
      <c r="M188" s="122">
        <f t="shared" si="86"/>
        <v>7845.9553565088836</v>
      </c>
      <c r="N188" s="122">
        <f t="shared" si="86"/>
        <v>9331.1287501059433</v>
      </c>
      <c r="O188" s="122">
        <f t="shared" si="86"/>
        <v>11655.502598506548</v>
      </c>
      <c r="P188" s="122">
        <f t="shared" si="86"/>
        <v>7210.6167648227001</v>
      </c>
      <c r="Q188" s="122">
        <f t="shared" si="86"/>
        <v>6235.4094537411202</v>
      </c>
      <c r="R188" s="122">
        <f t="shared" si="86"/>
        <v>9384.8938880180576</v>
      </c>
      <c r="S188" s="122">
        <f t="shared" si="86"/>
        <v>9171.1572059324353</v>
      </c>
      <c r="T188" s="122">
        <f t="shared" si="86"/>
        <v>5344.2359698139398</v>
      </c>
      <c r="U188" s="122">
        <f t="shared" si="86"/>
        <v>7723.737086356361</v>
      </c>
      <c r="V188" s="122">
        <f t="shared" si="86"/>
        <v>9196.8070334047279</v>
      </c>
      <c r="W188" s="122">
        <f t="shared" si="86"/>
        <v>9388.3690876615783</v>
      </c>
      <c r="X188" s="122">
        <f t="shared" si="86"/>
        <v>9535.382382972557</v>
      </c>
      <c r="Y188" s="122">
        <f t="shared" si="86"/>
        <v>8077.7728020420745</v>
      </c>
      <c r="DA188" s="130" t="s">
        <v>2563</v>
      </c>
    </row>
    <row r="189" spans="1:105" ht="12" customHeight="1" x14ac:dyDescent="0.25">
      <c r="A189" s="97" t="s">
        <v>53</v>
      </c>
      <c r="B189" s="98">
        <v>10072.110017290519</v>
      </c>
      <c r="C189" s="98">
        <v>11203.573005485885</v>
      </c>
      <c r="D189" s="98">
        <v>13386.177698335812</v>
      </c>
      <c r="E189" s="98">
        <v>14457.568729944654</v>
      </c>
      <c r="F189" s="98">
        <v>3815.4858582255815</v>
      </c>
      <c r="G189" s="98">
        <v>2593.6650470068521</v>
      </c>
      <c r="H189" s="98">
        <v>5312.5966239318013</v>
      </c>
      <c r="I189" s="98">
        <v>5136.7184986118236</v>
      </c>
      <c r="J189" s="98">
        <v>10867.79188007025</v>
      </c>
      <c r="K189" s="98">
        <v>8976.8924079568587</v>
      </c>
      <c r="L189" s="98">
        <v>10897.624879792655</v>
      </c>
      <c r="M189" s="98">
        <v>7845.9553565088836</v>
      </c>
      <c r="N189" s="98">
        <v>9331.1287501059433</v>
      </c>
      <c r="O189" s="98">
        <v>11655.502598506548</v>
      </c>
      <c r="P189" s="98">
        <v>7210.6167648227001</v>
      </c>
      <c r="Q189" s="98">
        <v>6235.4094537411202</v>
      </c>
      <c r="R189" s="98">
        <v>9384.8938880180576</v>
      </c>
      <c r="S189" s="98">
        <v>9171.1572059324353</v>
      </c>
      <c r="T189" s="98">
        <v>5344.2359698139398</v>
      </c>
      <c r="U189" s="98">
        <v>7723.737086356361</v>
      </c>
      <c r="V189" s="98">
        <v>9196.8070334047279</v>
      </c>
      <c r="W189" s="98">
        <v>9388.3690876615783</v>
      </c>
      <c r="X189" s="98">
        <v>9535.382382972557</v>
      </c>
      <c r="Y189" s="98">
        <v>8077.7728020420745</v>
      </c>
      <c r="DA189" s="63" t="s">
        <v>2564</v>
      </c>
    </row>
    <row r="190" spans="1:105" ht="12" customHeight="1" x14ac:dyDescent="0.25">
      <c r="A190" s="121" t="s">
        <v>92</v>
      </c>
      <c r="B190" s="122">
        <f t="shared" ref="B190:Y190" si="87">B191</f>
        <v>19.547167730903798</v>
      </c>
      <c r="C190" s="122">
        <f t="shared" si="87"/>
        <v>25.165128526740478</v>
      </c>
      <c r="D190" s="122">
        <f t="shared" si="87"/>
        <v>31.296944420725616</v>
      </c>
      <c r="E190" s="122">
        <f t="shared" si="87"/>
        <v>91.348298800601128</v>
      </c>
      <c r="F190" s="122">
        <f t="shared" si="87"/>
        <v>71.048948090166178</v>
      </c>
      <c r="G190" s="122">
        <f t="shared" si="87"/>
        <v>145.85263886599125</v>
      </c>
      <c r="H190" s="122">
        <f t="shared" si="87"/>
        <v>252.68138780855429</v>
      </c>
      <c r="I190" s="122">
        <f t="shared" si="87"/>
        <v>87.21679128519817</v>
      </c>
      <c r="J190" s="122">
        <f t="shared" si="87"/>
        <v>74.372394824815615</v>
      </c>
      <c r="K190" s="122">
        <f t="shared" si="87"/>
        <v>45.093566171017947</v>
      </c>
      <c r="L190" s="122">
        <f t="shared" si="87"/>
        <v>44.391527649646164</v>
      </c>
      <c r="M190" s="122">
        <f t="shared" si="87"/>
        <v>38.745547701878188</v>
      </c>
      <c r="N190" s="122">
        <f t="shared" si="87"/>
        <v>63.946994744940049</v>
      </c>
      <c r="O190" s="122">
        <f t="shared" si="87"/>
        <v>107.41914307358476</v>
      </c>
      <c r="P190" s="122">
        <f t="shared" si="87"/>
        <v>143.3248165414451</v>
      </c>
      <c r="Q190" s="122">
        <f t="shared" si="87"/>
        <v>338.54025097054574</v>
      </c>
      <c r="R190" s="122">
        <f t="shared" si="87"/>
        <v>423.73856153876312</v>
      </c>
      <c r="S190" s="122">
        <f t="shared" si="87"/>
        <v>497.29372997681651</v>
      </c>
      <c r="T190" s="122">
        <f t="shared" si="87"/>
        <v>537.04677369591411</v>
      </c>
      <c r="U190" s="122">
        <f t="shared" si="87"/>
        <v>420.92188354033294</v>
      </c>
      <c r="V190" s="122">
        <f t="shared" si="87"/>
        <v>407.13799135983032</v>
      </c>
      <c r="W190" s="122">
        <f t="shared" si="87"/>
        <v>249.05194432756105</v>
      </c>
      <c r="X190" s="122">
        <f t="shared" si="87"/>
        <v>150.57622632886395</v>
      </c>
      <c r="Y190" s="122">
        <f t="shared" si="87"/>
        <v>124.23065064731043</v>
      </c>
      <c r="DA190" s="130" t="s">
        <v>2565</v>
      </c>
    </row>
    <row r="191" spans="1:105" ht="12" customHeight="1" x14ac:dyDescent="0.25">
      <c r="A191" s="97" t="s">
        <v>53</v>
      </c>
      <c r="B191" s="98">
        <f>RES_hhdet_tesh!B165</f>
        <v>19.547167730903798</v>
      </c>
      <c r="C191" s="98">
        <f>RES_hhdet_tesh!C165</f>
        <v>25.165128526740478</v>
      </c>
      <c r="D191" s="98">
        <f>RES_hhdet_tesh!D165</f>
        <v>31.296944420725616</v>
      </c>
      <c r="E191" s="98">
        <f>RES_hhdet_tesh!E165</f>
        <v>91.348298800601128</v>
      </c>
      <c r="F191" s="98">
        <f>RES_hhdet_tesh!F165</f>
        <v>71.048948090166178</v>
      </c>
      <c r="G191" s="98">
        <f>RES_hhdet_tesh!G165</f>
        <v>145.85263886599125</v>
      </c>
      <c r="H191" s="98">
        <f>RES_hhdet_tesh!H165</f>
        <v>252.68138780855429</v>
      </c>
      <c r="I191" s="98">
        <f>RES_hhdet_tesh!I165</f>
        <v>87.21679128519817</v>
      </c>
      <c r="J191" s="98">
        <f>RES_hhdet_tesh!J165</f>
        <v>74.372394824815615</v>
      </c>
      <c r="K191" s="98">
        <f>RES_hhdet_tesh!K165</f>
        <v>45.093566171017947</v>
      </c>
      <c r="L191" s="98">
        <f>RES_hhdet_tesh!L165</f>
        <v>44.391527649646164</v>
      </c>
      <c r="M191" s="98">
        <f>RES_hhdet_tesh!M165</f>
        <v>38.745547701878188</v>
      </c>
      <c r="N191" s="98">
        <f>RES_hhdet_tesh!N165</f>
        <v>63.946994744940049</v>
      </c>
      <c r="O191" s="98">
        <f>RES_hhdet_tesh!O165</f>
        <v>107.41914307358476</v>
      </c>
      <c r="P191" s="98">
        <f>RES_hhdet_tesh!P165</f>
        <v>143.3248165414451</v>
      </c>
      <c r="Q191" s="98">
        <f>RES_hhdet_tesh!Q165</f>
        <v>338.54025097054574</v>
      </c>
      <c r="R191" s="98">
        <f>RES_hhdet_tesh!R165</f>
        <v>423.73856153876312</v>
      </c>
      <c r="S191" s="98">
        <f>RES_hhdet_tesh!S165</f>
        <v>497.29372997681651</v>
      </c>
      <c r="T191" s="98">
        <f>RES_hhdet_tesh!T165</f>
        <v>537.04677369591411</v>
      </c>
      <c r="U191" s="98">
        <f>RES_hhdet_tesh!U165</f>
        <v>420.92188354033294</v>
      </c>
      <c r="V191" s="98">
        <f>RES_hhdet_tesh!V165</f>
        <v>407.13799135983032</v>
      </c>
      <c r="W191" s="98">
        <f>RES_hhdet_tesh!W165</f>
        <v>249.05194432756105</v>
      </c>
      <c r="X191" s="98">
        <f>RES_hhdet_tesh!X165</f>
        <v>150.57622632886395</v>
      </c>
      <c r="Y191" s="98">
        <f>RES_hhdet_tesh!Y165</f>
        <v>124.23065064731043</v>
      </c>
      <c r="DA191" s="63" t="s">
        <v>2566</v>
      </c>
    </row>
    <row r="192" spans="1:105" ht="12" customHeight="1" x14ac:dyDescent="0.25">
      <c r="A192" s="121" t="s">
        <v>55</v>
      </c>
      <c r="B192" s="122">
        <v>1258.2706530468438</v>
      </c>
      <c r="C192" s="122">
        <v>1199.1789968936034</v>
      </c>
      <c r="D192" s="122">
        <v>1209.4473039214502</v>
      </c>
      <c r="E192" s="122">
        <v>1221.994387096513</v>
      </c>
      <c r="F192" s="122">
        <v>1285.3458350441374</v>
      </c>
      <c r="G192" s="122">
        <v>1340.1062862399258</v>
      </c>
      <c r="H192" s="122">
        <v>1407.0921309741821</v>
      </c>
      <c r="I192" s="122">
        <v>1437.5860444122191</v>
      </c>
      <c r="J192" s="122">
        <v>1366.3950358454472</v>
      </c>
      <c r="K192" s="122">
        <v>1439.057346322395</v>
      </c>
      <c r="L192" s="122">
        <v>1408.7139331830622</v>
      </c>
      <c r="M192" s="122">
        <v>1380.191368188584</v>
      </c>
      <c r="N192" s="122">
        <v>1426.7645192699697</v>
      </c>
      <c r="O192" s="122">
        <v>1423.3609615567293</v>
      </c>
      <c r="P192" s="122">
        <v>1479.5251251403795</v>
      </c>
      <c r="Q192" s="122">
        <v>1458.4878933701698</v>
      </c>
      <c r="R192" s="122">
        <v>1492.5255708690338</v>
      </c>
      <c r="S192" s="122">
        <v>1496.7434949693388</v>
      </c>
      <c r="T192" s="122">
        <v>1475.977281553837</v>
      </c>
      <c r="U192" s="122">
        <v>1474.2867384653482</v>
      </c>
      <c r="V192" s="122">
        <v>1275.3951881219616</v>
      </c>
      <c r="W192" s="122">
        <v>1177.3346282219063</v>
      </c>
      <c r="X192" s="122">
        <v>1001.2315376570764</v>
      </c>
      <c r="Y192" s="122">
        <v>962.86734196285749</v>
      </c>
      <c r="DA192" s="130" t="s">
        <v>2567</v>
      </c>
    </row>
    <row r="193" spans="1:105" ht="12" customHeight="1" x14ac:dyDescent="0.25">
      <c r="A193" s="97" t="s">
        <v>124</v>
      </c>
      <c r="B193" s="98">
        <v>1232.9298738803404</v>
      </c>
      <c r="C193" s="98">
        <v>1190.7020586204753</v>
      </c>
      <c r="D193" s="98">
        <v>1199.0172396254807</v>
      </c>
      <c r="E193" s="98">
        <v>1187.1013829652156</v>
      </c>
      <c r="F193" s="98">
        <v>1281.4454163569392</v>
      </c>
      <c r="G193" s="98">
        <v>1332.2680587143795</v>
      </c>
      <c r="H193" s="98">
        <v>1429.9311385294379</v>
      </c>
      <c r="I193" s="98">
        <v>1441.9288291676194</v>
      </c>
      <c r="J193" s="98">
        <v>1351.7659308747943</v>
      </c>
      <c r="K193" s="98">
        <v>1466.362995182486</v>
      </c>
      <c r="L193" s="98">
        <v>1449.18014046044</v>
      </c>
      <c r="M193" s="98">
        <v>1437.5979288819578</v>
      </c>
      <c r="N193" s="98">
        <v>1448.0467778454736</v>
      </c>
      <c r="O193" s="98">
        <v>1441.653777839673</v>
      </c>
      <c r="P193" s="98">
        <v>1569.4865303291276</v>
      </c>
      <c r="Q193" s="98">
        <v>1446.8030592869436</v>
      </c>
      <c r="R193" s="98">
        <v>1592.5041373307683</v>
      </c>
      <c r="S193" s="98">
        <v>1541.5238869195562</v>
      </c>
      <c r="T193" s="98">
        <v>1479.9710781195463</v>
      </c>
      <c r="U193" s="98">
        <v>1483.0308430695579</v>
      </c>
      <c r="V193" s="98">
        <v>1288.6268002847887</v>
      </c>
      <c r="W193" s="98">
        <v>1177.8014296272679</v>
      </c>
      <c r="X193" s="98">
        <v>1116.1617402650083</v>
      </c>
      <c r="Y193" s="98">
        <v>1029.6652535414714</v>
      </c>
      <c r="DA193" s="63" t="s">
        <v>2568</v>
      </c>
    </row>
    <row r="194" spans="1:105" ht="12" customHeight="1" x14ac:dyDescent="0.25">
      <c r="A194" s="97" t="s">
        <v>123</v>
      </c>
      <c r="B194" s="98">
        <v>1232.9298738803404</v>
      </c>
      <c r="C194" s="98">
        <v>1190.7258444744677</v>
      </c>
      <c r="D194" s="98">
        <v>1199.1019713780938</v>
      </c>
      <c r="E194" s="98">
        <v>1187.0781048461281</v>
      </c>
      <c r="F194" s="98">
        <v>1281.0731315706219</v>
      </c>
      <c r="G194" s="98">
        <v>1332.4882002154914</v>
      </c>
      <c r="H194" s="98">
        <v>1430.4789254782734</v>
      </c>
      <c r="I194" s="98">
        <v>1442.9684848738902</v>
      </c>
      <c r="J194" s="98">
        <v>1354.0310192075488</v>
      </c>
      <c r="K194" s="98">
        <v>1467.1011221248677</v>
      </c>
      <c r="L194" s="98">
        <v>1449.5846236458146</v>
      </c>
      <c r="M194" s="98">
        <v>1437.9148871071295</v>
      </c>
      <c r="N194" s="98">
        <v>1446.8651661320807</v>
      </c>
      <c r="O194" s="98">
        <v>1440.5933598241561</v>
      </c>
      <c r="P194" s="98">
        <v>1567.7041503217511</v>
      </c>
      <c r="Q194" s="98">
        <v>1443.3432016327667</v>
      </c>
      <c r="R194" s="98">
        <v>1583.6438132695655</v>
      </c>
      <c r="S194" s="98">
        <v>1528.6716312928638</v>
      </c>
      <c r="T194" s="98">
        <v>1467.0856784439804</v>
      </c>
      <c r="U194" s="98">
        <v>1479.1973732519552</v>
      </c>
      <c r="V194" s="98">
        <v>1306.586518451759</v>
      </c>
      <c r="W194" s="98">
        <v>1195.8172196516277</v>
      </c>
      <c r="X194" s="98">
        <v>1140.6239789194033</v>
      </c>
      <c r="Y194" s="98">
        <v>1051.0493203854664</v>
      </c>
      <c r="DA194" s="63" t="s">
        <v>2569</v>
      </c>
    </row>
    <row r="195" spans="1:105" ht="12" customHeight="1" x14ac:dyDescent="0.25">
      <c r="A195" s="100" t="s">
        <v>50</v>
      </c>
      <c r="B195" s="101">
        <v>516.11845943002993</v>
      </c>
      <c r="C195" s="101">
        <v>486.10803741302203</v>
      </c>
      <c r="D195" s="101">
        <v>501.35843670222056</v>
      </c>
      <c r="E195" s="101">
        <v>505.36470512081445</v>
      </c>
      <c r="F195" s="101">
        <v>510.91972037033406</v>
      </c>
      <c r="G195" s="101">
        <v>542.35655564071101</v>
      </c>
      <c r="H195" s="101">
        <v>590.97959280191867</v>
      </c>
      <c r="I195" s="101">
        <v>631.39728578881818</v>
      </c>
      <c r="J195" s="101">
        <v>540.18869773862241</v>
      </c>
      <c r="K195" s="101">
        <v>603.82007815523241</v>
      </c>
      <c r="L195" s="101">
        <v>600.68541079475187</v>
      </c>
      <c r="M195" s="101">
        <v>573.92270457029599</v>
      </c>
      <c r="N195" s="101">
        <v>580.60345402019914</v>
      </c>
      <c r="O195" s="101">
        <v>482.49583544510403</v>
      </c>
      <c r="P195" s="101">
        <v>490.64771803380341</v>
      </c>
      <c r="Q195" s="101">
        <v>489.82102515371992</v>
      </c>
      <c r="R195" s="101">
        <v>653.71601105331456</v>
      </c>
      <c r="S195" s="101">
        <v>667.91770207785237</v>
      </c>
      <c r="T195" s="101">
        <v>584.53524234843496</v>
      </c>
      <c r="U195" s="101">
        <v>592.0281325699857</v>
      </c>
      <c r="V195" s="101">
        <v>368.12678692482842</v>
      </c>
      <c r="W195" s="101">
        <v>298.85632213228632</v>
      </c>
      <c r="X195" s="101">
        <v>395.70906851341721</v>
      </c>
      <c r="Y195" s="101">
        <v>403.72378527663255</v>
      </c>
      <c r="DA195" s="131" t="s">
        <v>2570</v>
      </c>
    </row>
    <row r="196" spans="1:105" ht="12" customHeight="1" x14ac:dyDescent="0.25">
      <c r="A196" s="103" t="s">
        <v>52</v>
      </c>
      <c r="B196" s="104">
        <v>716.81141445031074</v>
      </c>
      <c r="C196" s="104">
        <v>704.61780706144555</v>
      </c>
      <c r="D196" s="104">
        <v>697.74353467587343</v>
      </c>
      <c r="E196" s="104">
        <v>681.71339972531348</v>
      </c>
      <c r="F196" s="104">
        <v>770.15341120028779</v>
      </c>
      <c r="G196" s="104">
        <v>790.13164457478035</v>
      </c>
      <c r="H196" s="104">
        <v>839.49933267635458</v>
      </c>
      <c r="I196" s="104">
        <v>811.57119908507184</v>
      </c>
      <c r="J196" s="104">
        <v>813.84232146892634</v>
      </c>
      <c r="K196" s="104">
        <v>863.28104396963556</v>
      </c>
      <c r="L196" s="104">
        <v>848.89921285106277</v>
      </c>
      <c r="M196" s="104">
        <v>863.99218253683341</v>
      </c>
      <c r="N196" s="104">
        <v>866.26171211188193</v>
      </c>
      <c r="O196" s="104">
        <v>958.09752437905183</v>
      </c>
      <c r="P196" s="104">
        <v>1077.0564322879475</v>
      </c>
      <c r="Q196" s="104">
        <v>953.52217647904661</v>
      </c>
      <c r="R196" s="104">
        <v>929.92780221625117</v>
      </c>
      <c r="S196" s="104">
        <v>860.75392921501134</v>
      </c>
      <c r="T196" s="104">
        <v>882.55043609554548</v>
      </c>
      <c r="U196" s="104">
        <v>887.16924068196943</v>
      </c>
      <c r="V196" s="104">
        <v>938.45973152693068</v>
      </c>
      <c r="W196" s="104">
        <v>896.96089751934142</v>
      </c>
      <c r="X196" s="104">
        <v>744.91491040598623</v>
      </c>
      <c r="Y196" s="104">
        <v>647.32553510883383</v>
      </c>
      <c r="DA196" s="132" t="s">
        <v>2571</v>
      </c>
    </row>
    <row r="197" spans="1:105" ht="12" customHeight="1" x14ac:dyDescent="0.25">
      <c r="A197" s="106" t="s">
        <v>122</v>
      </c>
      <c r="B197" s="101">
        <v>1260.4399859433008</v>
      </c>
      <c r="C197" s="101">
        <v>1199.9165667853913</v>
      </c>
      <c r="D197" s="101">
        <v>1210.3899505677441</v>
      </c>
      <c r="E197" s="101">
        <v>1225.3595103378793</v>
      </c>
      <c r="F197" s="101">
        <v>1285.7288989396598</v>
      </c>
      <c r="G197" s="101">
        <v>1340.8897497478167</v>
      </c>
      <c r="H197" s="101">
        <v>1404.7437617573676</v>
      </c>
      <c r="I197" s="101">
        <v>1437.1154232096837</v>
      </c>
      <c r="J197" s="101">
        <v>1367.7448916458943</v>
      </c>
      <c r="K197" s="101">
        <v>1436.3632728054374</v>
      </c>
      <c r="L197" s="101">
        <v>1404.4355872352062</v>
      </c>
      <c r="M197" s="101">
        <v>1373.8698222631583</v>
      </c>
      <c r="N197" s="101">
        <v>1423.753173476272</v>
      </c>
      <c r="O197" s="101">
        <v>1420.6105731885091</v>
      </c>
      <c r="P197" s="101">
        <v>1466.5410260244271</v>
      </c>
      <c r="Q197" s="101">
        <v>1459.6746390031274</v>
      </c>
      <c r="R197" s="101">
        <v>1477.790792472776</v>
      </c>
      <c r="S197" s="101">
        <v>1489.9082532808491</v>
      </c>
      <c r="T197" s="101">
        <v>1475.2113081413765</v>
      </c>
      <c r="U197" s="101">
        <v>1473.0249673565638</v>
      </c>
      <c r="V197" s="101">
        <v>1273.7338602888046</v>
      </c>
      <c r="W197" s="101">
        <v>1177.4390687601476</v>
      </c>
      <c r="X197" s="101">
        <v>984.32770571408332</v>
      </c>
      <c r="Y197" s="101">
        <v>952.8717218795631</v>
      </c>
      <c r="DA197" s="131" t="s">
        <v>2572</v>
      </c>
    </row>
    <row r="198" spans="1:105" ht="12" customHeight="1" x14ac:dyDescent="0.25">
      <c r="A198" s="107" t="s">
        <v>121</v>
      </c>
      <c r="B198" s="104">
        <v>1260.4399859433006</v>
      </c>
      <c r="C198" s="104">
        <v>1199.9245783309575</v>
      </c>
      <c r="D198" s="104">
        <v>1210.4008266614023</v>
      </c>
      <c r="E198" s="104">
        <v>1225.6853917326616</v>
      </c>
      <c r="F198" s="104">
        <v>1285.9106207162563</v>
      </c>
      <c r="G198" s="104">
        <v>1340.8156725566653</v>
      </c>
      <c r="H198" s="104">
        <v>1404.6881811934441</v>
      </c>
      <c r="I198" s="104">
        <v>1437.9975939298483</v>
      </c>
      <c r="J198" s="104">
        <v>1369.1143841624937</v>
      </c>
      <c r="K198" s="104">
        <v>1436.2032614131356</v>
      </c>
      <c r="L198" s="104">
        <v>1404.7010451494305</v>
      </c>
      <c r="M198" s="104">
        <v>1374.2625556530229</v>
      </c>
      <c r="N198" s="104">
        <v>1425.7273344736393</v>
      </c>
      <c r="O198" s="104">
        <v>1422.0488463803752</v>
      </c>
      <c r="P198" s="104">
        <v>1468.9318974924167</v>
      </c>
      <c r="Q198" s="104">
        <v>1463.5079685141561</v>
      </c>
      <c r="R198" s="104">
        <v>1481.6971618369823</v>
      </c>
      <c r="S198" s="104">
        <v>1492.6357459350681</v>
      </c>
      <c r="T198" s="104">
        <v>1476.8472326751478</v>
      </c>
      <c r="U198" s="104">
        <v>1473.1283727093837</v>
      </c>
      <c r="V198" s="104">
        <v>1272.405360198833</v>
      </c>
      <c r="W198" s="104">
        <v>1176.3335545266746</v>
      </c>
      <c r="X198" s="104">
        <v>987.78111622411916</v>
      </c>
      <c r="Y198" s="104">
        <v>955.53009154329072</v>
      </c>
      <c r="DA198" s="132" t="s">
        <v>2573</v>
      </c>
    </row>
    <row r="199" spans="1:105" ht="12" customHeight="1" x14ac:dyDescent="0.25">
      <c r="A199" s="108" t="s">
        <v>53</v>
      </c>
      <c r="B199" s="98">
        <v>527.66316436191767</v>
      </c>
      <c r="C199" s="98">
        <v>489.86007445911741</v>
      </c>
      <c r="D199" s="98">
        <v>505.99138505739433</v>
      </c>
      <c r="E199" s="98">
        <v>521.67111938526466</v>
      </c>
      <c r="F199" s="98">
        <v>512.23482489480261</v>
      </c>
      <c r="G199" s="98">
        <v>545.78105127912897</v>
      </c>
      <c r="H199" s="98">
        <v>580.39319615231193</v>
      </c>
      <c r="I199" s="98">
        <v>629.45408380041488</v>
      </c>
      <c r="J199" s="98">
        <v>546.79269749401851</v>
      </c>
      <c r="K199" s="98">
        <v>592.05077106864212</v>
      </c>
      <c r="L199" s="98">
        <v>582.47397949386868</v>
      </c>
      <c r="M199" s="98">
        <v>548.67026088196849</v>
      </c>
      <c r="N199" s="98">
        <v>572.39242642657018</v>
      </c>
      <c r="O199" s="98">
        <v>476.73594827387603</v>
      </c>
      <c r="P199" s="98">
        <v>459.76424138767322</v>
      </c>
      <c r="Q199" s="98">
        <v>497.28484205476207</v>
      </c>
      <c r="R199" s="98">
        <v>611.33911986877013</v>
      </c>
      <c r="S199" s="98">
        <v>652.49213329849897</v>
      </c>
      <c r="T199" s="98">
        <v>588.98598277404494</v>
      </c>
      <c r="U199" s="98">
        <v>589.51540229383897</v>
      </c>
      <c r="V199" s="98">
        <v>358.37320110093412</v>
      </c>
      <c r="W199" s="98">
        <v>292.8318024994748</v>
      </c>
      <c r="X199" s="98">
        <v>339.62226068860656</v>
      </c>
      <c r="Y199" s="98">
        <v>365.47054826665783</v>
      </c>
      <c r="DA199" s="63" t="s">
        <v>2574</v>
      </c>
    </row>
    <row r="200" spans="1:105" ht="12" customHeight="1" x14ac:dyDescent="0.25">
      <c r="A200" s="108" t="s">
        <v>52</v>
      </c>
      <c r="B200" s="98">
        <v>732.77682158138305</v>
      </c>
      <c r="C200" s="98">
        <v>710.06450387183997</v>
      </c>
      <c r="D200" s="98">
        <v>704.40944160400784</v>
      </c>
      <c r="E200" s="98">
        <v>704.01427234739674</v>
      </c>
      <c r="F200" s="98">
        <v>773.67579582145379</v>
      </c>
      <c r="G200" s="98">
        <v>795.0346212775363</v>
      </c>
      <c r="H200" s="98">
        <v>824.29498504113212</v>
      </c>
      <c r="I200" s="98">
        <v>808.54351012943334</v>
      </c>
      <c r="J200" s="98">
        <v>822.32168666847497</v>
      </c>
      <c r="K200" s="98">
        <v>844.15249034449357</v>
      </c>
      <c r="L200" s="98">
        <v>822.22706565556189</v>
      </c>
      <c r="M200" s="98">
        <v>825.59229477105441</v>
      </c>
      <c r="N200" s="98">
        <v>853.33490804706923</v>
      </c>
      <c r="O200" s="98">
        <v>945.31289810649901</v>
      </c>
      <c r="P200" s="98">
        <v>1009.1676561047434</v>
      </c>
      <c r="Q200" s="98">
        <v>966.22312645939417</v>
      </c>
      <c r="R200" s="98">
        <v>870.35804196821243</v>
      </c>
      <c r="S200" s="98">
        <v>840.14361263656929</v>
      </c>
      <c r="T200" s="98">
        <v>887.86124990110284</v>
      </c>
      <c r="U200" s="98">
        <v>883.61297041554474</v>
      </c>
      <c r="V200" s="98">
        <v>914.0321590978989</v>
      </c>
      <c r="W200" s="98">
        <v>883.50175202720015</v>
      </c>
      <c r="X200" s="98">
        <v>648.15885553551254</v>
      </c>
      <c r="Y200" s="98">
        <v>590.05954327663278</v>
      </c>
      <c r="DA200" s="63" t="s">
        <v>2575</v>
      </c>
    </row>
    <row r="201" spans="1:105" ht="12" customHeight="1" x14ac:dyDescent="0.25">
      <c r="A201" s="121" t="s">
        <v>54</v>
      </c>
      <c r="B201" s="122">
        <v>230.57749966353293</v>
      </c>
      <c r="C201" s="122">
        <v>229.0538486487437</v>
      </c>
      <c r="D201" s="122">
        <v>224.80313413324137</v>
      </c>
      <c r="E201" s="122">
        <v>244.09903220582845</v>
      </c>
      <c r="F201" s="122">
        <v>246.18269334966689</v>
      </c>
      <c r="G201" s="122">
        <v>256.50617657402239</v>
      </c>
      <c r="H201" s="122">
        <v>249.19171389158549</v>
      </c>
      <c r="I201" s="122">
        <v>244.54904981009361</v>
      </c>
      <c r="J201" s="122">
        <v>213.73523847827659</v>
      </c>
      <c r="K201" s="122">
        <v>221.8839923719604</v>
      </c>
      <c r="L201" s="122">
        <v>219.25209212020107</v>
      </c>
      <c r="M201" s="122">
        <v>205.807224878775</v>
      </c>
      <c r="N201" s="122">
        <v>213.40731358268366</v>
      </c>
      <c r="O201" s="122">
        <v>214.71168102239787</v>
      </c>
      <c r="P201" s="122">
        <v>218.54195450647654</v>
      </c>
      <c r="Q201" s="122">
        <v>229.75339139980375</v>
      </c>
      <c r="R201" s="122">
        <v>229.58863659722087</v>
      </c>
      <c r="S201" s="122">
        <v>230.27351649648469</v>
      </c>
      <c r="T201" s="122">
        <v>229.70851015963714</v>
      </c>
      <c r="U201" s="122">
        <v>228.32484177890751</v>
      </c>
      <c r="V201" s="122">
        <v>239.07199038426927</v>
      </c>
      <c r="W201" s="122">
        <v>233.10755262748523</v>
      </c>
      <c r="X201" s="122">
        <v>170.72318489856659</v>
      </c>
      <c r="Y201" s="122">
        <v>172.38979397749313</v>
      </c>
      <c r="DA201" s="130" t="s">
        <v>2576</v>
      </c>
    </row>
    <row r="202" spans="1:105" ht="12" customHeight="1" x14ac:dyDescent="0.25">
      <c r="A202" s="97" t="s">
        <v>50</v>
      </c>
      <c r="B202" s="98">
        <v>231.1512571062365</v>
      </c>
      <c r="C202" s="98">
        <v>223.99340701152906</v>
      </c>
      <c r="D202" s="98">
        <v>222.78029986133035</v>
      </c>
      <c r="E202" s="98">
        <v>248.06657556879125</v>
      </c>
      <c r="F202" s="98">
        <v>246.88798627634819</v>
      </c>
      <c r="G202" s="98">
        <v>242.81073750272103</v>
      </c>
      <c r="H202" s="98">
        <v>252.68440750285677</v>
      </c>
      <c r="I202" s="98">
        <v>248.60425495908854</v>
      </c>
      <c r="J202" s="98">
        <v>210.7637283581949</v>
      </c>
      <c r="K202" s="98">
        <v>225.83871074019379</v>
      </c>
      <c r="L202" s="98">
        <v>215.91005969344459</v>
      </c>
      <c r="M202" s="98">
        <v>215.74061215192643</v>
      </c>
      <c r="N202" s="98">
        <v>217.51962606155931</v>
      </c>
      <c r="O202" s="98">
        <v>215.4753141533599</v>
      </c>
      <c r="P202" s="98">
        <v>234.75437703585757</v>
      </c>
      <c r="Q202" s="98">
        <v>225.65113949700691</v>
      </c>
      <c r="R202" s="98">
        <v>241.19486503878582</v>
      </c>
      <c r="S202" s="98">
        <v>237.31440615987489</v>
      </c>
      <c r="T202" s="98">
        <v>235.94978653748987</v>
      </c>
      <c r="U202" s="98">
        <v>246.8398650379674</v>
      </c>
      <c r="V202" s="98">
        <v>228.24439590266135</v>
      </c>
      <c r="W202" s="98">
        <v>216.55829842327429</v>
      </c>
      <c r="X202" s="98">
        <v>196.75749146401662</v>
      </c>
      <c r="Y202" s="98">
        <v>177.8936031729811</v>
      </c>
      <c r="DA202" s="63" t="s">
        <v>2577</v>
      </c>
    </row>
    <row r="203" spans="1:105" ht="12" customHeight="1" x14ac:dyDescent="0.25">
      <c r="A203" s="109" t="s">
        <v>120</v>
      </c>
      <c r="B203" s="33">
        <v>230.55538387880841</v>
      </c>
      <c r="C203" s="33">
        <v>229.2569312389931</v>
      </c>
      <c r="D203" s="33">
        <v>224.8898427668172</v>
      </c>
      <c r="E203" s="33">
        <v>243.92439625300966</v>
      </c>
      <c r="F203" s="33">
        <v>246.15099325893678</v>
      </c>
      <c r="G203" s="33">
        <v>257.12632165802114</v>
      </c>
      <c r="H203" s="33">
        <v>249.01578313478902</v>
      </c>
      <c r="I203" s="33">
        <v>244.27901566924265</v>
      </c>
      <c r="J203" s="33">
        <v>213.93441193682094</v>
      </c>
      <c r="K203" s="33">
        <v>221.58009704608796</v>
      </c>
      <c r="L203" s="33">
        <v>219.5190244730986</v>
      </c>
      <c r="M203" s="33">
        <v>204.99619940281286</v>
      </c>
      <c r="N203" s="33">
        <v>213.07869815457661</v>
      </c>
      <c r="O203" s="33">
        <v>214.65190660900379</v>
      </c>
      <c r="P203" s="33">
        <v>217.2717504621518</v>
      </c>
      <c r="Q203" s="33">
        <v>230.07490868502248</v>
      </c>
      <c r="R203" s="33">
        <v>228.67616760342131</v>
      </c>
      <c r="S203" s="33">
        <v>229.73214944735935</v>
      </c>
      <c r="T203" s="33">
        <v>229.23248509272537</v>
      </c>
      <c r="U203" s="33">
        <v>226.90695041623687</v>
      </c>
      <c r="V203" s="33">
        <v>239.86769145093083</v>
      </c>
      <c r="W203" s="33">
        <v>234.30627506586686</v>
      </c>
      <c r="X203" s="33">
        <v>168.82693612709272</v>
      </c>
      <c r="Y203" s="33">
        <v>171.98694070472899</v>
      </c>
      <c r="DA203" s="60" t="s">
        <v>2578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41.485478938250878</v>
      </c>
      <c r="C205" s="117">
        <f t="shared" si="88"/>
        <v>40.524098415783392</v>
      </c>
      <c r="D205" s="117">
        <f t="shared" si="88"/>
        <v>42.031949227961384</v>
      </c>
      <c r="E205" s="117">
        <f t="shared" si="88"/>
        <v>44.296435862969425</v>
      </c>
      <c r="F205" s="117">
        <f t="shared" si="88"/>
        <v>48.387024915131022</v>
      </c>
      <c r="G205" s="117">
        <f t="shared" si="88"/>
        <v>50.452740652121534</v>
      </c>
      <c r="H205" s="117">
        <f t="shared" si="88"/>
        <v>55.366415360959266</v>
      </c>
      <c r="I205" s="117">
        <f t="shared" si="88"/>
        <v>53.953359053761616</v>
      </c>
      <c r="J205" s="117">
        <f t="shared" si="88"/>
        <v>49.868848976225905</v>
      </c>
      <c r="K205" s="117">
        <f t="shared" si="88"/>
        <v>55.222979365484818</v>
      </c>
      <c r="L205" s="117">
        <f t="shared" si="88"/>
        <v>56.482409399462689</v>
      </c>
      <c r="M205" s="117">
        <f t="shared" si="88"/>
        <v>57.643012575905907</v>
      </c>
      <c r="N205" s="117">
        <f t="shared" si="88"/>
        <v>65.724937803869082</v>
      </c>
      <c r="O205" s="117">
        <f t="shared" si="88"/>
        <v>68.535838608173833</v>
      </c>
      <c r="P205" s="117">
        <f t="shared" si="88"/>
        <v>74.742487322186861</v>
      </c>
      <c r="Q205" s="117">
        <f t="shared" si="88"/>
        <v>69.327512927772631</v>
      </c>
      <c r="R205" s="117">
        <f t="shared" ref="R205:V205" si="89">R206+R208+R210+R219</f>
        <v>76.474974126952731</v>
      </c>
      <c r="S205" s="117">
        <f t="shared" si="89"/>
        <v>74.374850091199391</v>
      </c>
      <c r="T205" s="117">
        <f t="shared" si="89"/>
        <v>70.751172246378289</v>
      </c>
      <c r="U205" s="117">
        <f t="shared" si="89"/>
        <v>68.03840376638702</v>
      </c>
      <c r="V205" s="117">
        <f t="shared" si="89"/>
        <v>53.457474473578891</v>
      </c>
      <c r="W205" s="117">
        <f t="shared" ref="W205:Y205" si="90">W206+W208+W210+W219</f>
        <v>47.59192608832209</v>
      </c>
      <c r="X205" s="117">
        <f t="shared" si="90"/>
        <v>45.160166443290237</v>
      </c>
      <c r="Y205" s="117">
        <f t="shared" si="90"/>
        <v>41.772732235804092</v>
      </c>
      <c r="DA205" s="129" t="s">
        <v>2730</v>
      </c>
    </row>
    <row r="206" spans="1:105" ht="12" customHeight="1" x14ac:dyDescent="0.25">
      <c r="A206" s="121" t="s">
        <v>57</v>
      </c>
      <c r="B206" s="122">
        <f t="shared" ref="B206:Y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X206" s="122">
        <f t="shared" si="91"/>
        <v>0</v>
      </c>
      <c r="Y206" s="122">
        <f t="shared" si="91"/>
        <v>0</v>
      </c>
      <c r="DA206" s="130" t="s">
        <v>2731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2732</v>
      </c>
    </row>
    <row r="208" spans="1:105" ht="12" customHeight="1" x14ac:dyDescent="0.25">
      <c r="A208" s="121" t="s">
        <v>92</v>
      </c>
      <c r="B208" s="122">
        <f t="shared" ref="B208:Y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X208" s="122">
        <f t="shared" si="92"/>
        <v>0</v>
      </c>
      <c r="Y208" s="122">
        <f t="shared" si="92"/>
        <v>0</v>
      </c>
      <c r="DA208" s="130" t="s">
        <v>2733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2734</v>
      </c>
    </row>
    <row r="210" spans="1:105" ht="12" customHeight="1" x14ac:dyDescent="0.25">
      <c r="A210" s="121" t="s">
        <v>55</v>
      </c>
      <c r="B210" s="122">
        <v>38.260773181312551</v>
      </c>
      <c r="C210" s="122">
        <v>37.281724673514098</v>
      </c>
      <c r="D210" s="122">
        <v>38.603257082301624</v>
      </c>
      <c r="E210" s="122">
        <v>40.38437974718277</v>
      </c>
      <c r="F210" s="122">
        <v>44.417658946765648</v>
      </c>
      <c r="G210" s="122">
        <v>46.522108350919282</v>
      </c>
      <c r="H210" s="122">
        <v>50.847885663703806</v>
      </c>
      <c r="I210" s="122">
        <v>48.183302561982671</v>
      </c>
      <c r="J210" s="122">
        <v>44.946984354765036</v>
      </c>
      <c r="K210" s="122">
        <v>49.234232440826069</v>
      </c>
      <c r="L210" s="122">
        <v>50.549869180302416</v>
      </c>
      <c r="M210" s="122">
        <v>51.594034248116465</v>
      </c>
      <c r="N210" s="122">
        <v>59.747430961010529</v>
      </c>
      <c r="O210" s="122">
        <v>62.727769105108791</v>
      </c>
      <c r="P210" s="122">
        <v>68.409435428270996</v>
      </c>
      <c r="Q210" s="122">
        <v>63.238026218694159</v>
      </c>
      <c r="R210" s="122">
        <v>69.947502498122446</v>
      </c>
      <c r="S210" s="122">
        <v>68.086965873226632</v>
      </c>
      <c r="T210" s="122">
        <v>64.550979078628131</v>
      </c>
      <c r="U210" s="122">
        <v>61.533518275328007</v>
      </c>
      <c r="V210" s="122">
        <v>47.694391339529567</v>
      </c>
      <c r="W210" s="122">
        <v>42.212572507014102</v>
      </c>
      <c r="X210" s="122">
        <v>40.24765324206885</v>
      </c>
      <c r="Y210" s="122">
        <v>37.310947884582404</v>
      </c>
      <c r="DA210" s="130" t="s">
        <v>2735</v>
      </c>
    </row>
    <row r="211" spans="1:105" ht="12" customHeight="1" x14ac:dyDescent="0.25">
      <c r="A211" s="97" t="s">
        <v>124</v>
      </c>
      <c r="B211" s="98">
        <v>485.20731447131999</v>
      </c>
      <c r="C211" s="98">
        <v>465.75097536815412</v>
      </c>
      <c r="D211" s="98">
        <v>465.71828397761027</v>
      </c>
      <c r="E211" s="98">
        <v>458.66510941295752</v>
      </c>
      <c r="F211" s="98">
        <v>493.69948714612792</v>
      </c>
      <c r="G211" s="98">
        <v>512.72498958854123</v>
      </c>
      <c r="H211" s="98">
        <v>545.30665274842363</v>
      </c>
      <c r="I211" s="98">
        <v>541.16570506251219</v>
      </c>
      <c r="J211" s="98">
        <v>507.1929369463079</v>
      </c>
      <c r="K211" s="98">
        <v>545.1337464549116</v>
      </c>
      <c r="L211" s="98">
        <v>533.31960677641473</v>
      </c>
      <c r="M211" s="98">
        <v>524.90604779511989</v>
      </c>
      <c r="N211" s="98">
        <v>519.39413551877351</v>
      </c>
      <c r="O211" s="98">
        <v>508.99968574361122</v>
      </c>
      <c r="P211" s="98">
        <v>553.968672094716</v>
      </c>
      <c r="Q211" s="98">
        <v>510.57471633956493</v>
      </c>
      <c r="R211" s="98">
        <v>561.18098678946478</v>
      </c>
      <c r="S211" s="98">
        <v>534.82864115968607</v>
      </c>
      <c r="T211" s="98">
        <v>502.51188345490596</v>
      </c>
      <c r="U211" s="98">
        <v>492.17261843531975</v>
      </c>
      <c r="V211" s="98">
        <v>389.78395500138186</v>
      </c>
      <c r="W211" s="98">
        <v>342.18959916581667</v>
      </c>
      <c r="X211" s="98">
        <v>324.13029115550938</v>
      </c>
      <c r="Y211" s="98">
        <v>298.94043143798308</v>
      </c>
      <c r="DA211" s="63" t="s">
        <v>2736</v>
      </c>
    </row>
    <row r="212" spans="1:105" ht="12" customHeight="1" x14ac:dyDescent="0.25">
      <c r="A212" s="97" t="s">
        <v>123</v>
      </c>
      <c r="B212" s="98">
        <v>203.11329699634166</v>
      </c>
      <c r="C212" s="98">
        <v>186.58384340802823</v>
      </c>
      <c r="D212" s="98">
        <v>191.68567765262361</v>
      </c>
      <c r="E212" s="98">
        <v>192.24159865348659</v>
      </c>
      <c r="F212" s="98">
        <v>193.16983983782467</v>
      </c>
      <c r="G212" s="98">
        <v>204.89367187466655</v>
      </c>
      <c r="H212" s="98">
        <v>222.44293674507736</v>
      </c>
      <c r="I212" s="98">
        <v>236.91599704548338</v>
      </c>
      <c r="J212" s="98">
        <v>202.18541447971</v>
      </c>
      <c r="K212" s="98">
        <v>222.40427094575369</v>
      </c>
      <c r="L212" s="98">
        <v>220.18703621099488</v>
      </c>
      <c r="M212" s="98">
        <v>209.27064041757734</v>
      </c>
      <c r="N212" s="98">
        <v>209.5226714748454</v>
      </c>
      <c r="O212" s="98">
        <v>171.67254737869149</v>
      </c>
      <c r="P212" s="98">
        <v>175.19892644676534</v>
      </c>
      <c r="Q212" s="98">
        <v>175.18059095135143</v>
      </c>
      <c r="R212" s="98">
        <v>231.26127937501491</v>
      </c>
      <c r="S212" s="98">
        <v>232.96264478126986</v>
      </c>
      <c r="T212" s="98">
        <v>201.09358172243984</v>
      </c>
      <c r="U212" s="98">
        <v>202.55522970204746</v>
      </c>
      <c r="V212" s="98">
        <v>115.36367108914794</v>
      </c>
      <c r="W212" s="98">
        <v>86.241325730800639</v>
      </c>
      <c r="X212" s="98">
        <v>114.19023840222297</v>
      </c>
      <c r="Y212" s="98">
        <v>116.50305478865569</v>
      </c>
      <c r="DA212" s="63" t="s">
        <v>2737</v>
      </c>
    </row>
    <row r="213" spans="1:105" ht="12" customHeight="1" x14ac:dyDescent="0.25">
      <c r="A213" s="100" t="s">
        <v>50</v>
      </c>
      <c r="B213" s="101">
        <v>203.11329699634166</v>
      </c>
      <c r="C213" s="101">
        <v>186.58384340802823</v>
      </c>
      <c r="D213" s="101">
        <v>191.68567765262361</v>
      </c>
      <c r="E213" s="101">
        <v>192.24159865348659</v>
      </c>
      <c r="F213" s="101">
        <v>193.16983983782467</v>
      </c>
      <c r="G213" s="101">
        <v>204.89367187466655</v>
      </c>
      <c r="H213" s="101">
        <v>222.44293674507736</v>
      </c>
      <c r="I213" s="101">
        <v>236.91599704548338</v>
      </c>
      <c r="J213" s="101">
        <v>202.18541447971</v>
      </c>
      <c r="K213" s="101">
        <v>222.40427094575369</v>
      </c>
      <c r="L213" s="101">
        <v>220.18703621099488</v>
      </c>
      <c r="M213" s="101">
        <v>209.27064041757734</v>
      </c>
      <c r="N213" s="101">
        <v>209.5226714748454</v>
      </c>
      <c r="O213" s="101">
        <v>171.67254737869149</v>
      </c>
      <c r="P213" s="101">
        <v>175.19892644676534</v>
      </c>
      <c r="Q213" s="101">
        <v>175.18059095135143</v>
      </c>
      <c r="R213" s="101">
        <v>231.26127937501491</v>
      </c>
      <c r="S213" s="101">
        <v>232.96264478126986</v>
      </c>
      <c r="T213" s="101">
        <v>201.09358172243984</v>
      </c>
      <c r="U213" s="101">
        <v>202.55522970204746</v>
      </c>
      <c r="V213" s="101">
        <v>115.36367108914794</v>
      </c>
      <c r="W213" s="101">
        <v>86.241325730800639</v>
      </c>
      <c r="X213" s="101">
        <v>114.19023840222297</v>
      </c>
      <c r="Y213" s="101">
        <v>116.50305478865569</v>
      </c>
      <c r="DA213" s="131" t="s">
        <v>2738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X214" s="104">
        <v>0</v>
      </c>
      <c r="Y214" s="104">
        <v>0</v>
      </c>
      <c r="DA214" s="132" t="s">
        <v>2739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X215" s="101">
        <v>0</v>
      </c>
      <c r="Y215" s="101">
        <v>0</v>
      </c>
      <c r="DA215" s="131" t="s">
        <v>2740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X216" s="104">
        <v>0</v>
      </c>
      <c r="Y216" s="104">
        <v>0</v>
      </c>
      <c r="DA216" s="132" t="s">
        <v>2741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2742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X218" s="98">
        <v>0</v>
      </c>
      <c r="Y218" s="98">
        <v>0</v>
      </c>
      <c r="DA218" s="63" t="s">
        <v>2743</v>
      </c>
    </row>
    <row r="219" spans="1:105" ht="12" customHeight="1" x14ac:dyDescent="0.25">
      <c r="A219" s="121" t="s">
        <v>54</v>
      </c>
      <c r="B219" s="122">
        <v>3.2247057569383299</v>
      </c>
      <c r="C219" s="122">
        <v>3.2423737422692969</v>
      </c>
      <c r="D219" s="122">
        <v>3.4286921456597592</v>
      </c>
      <c r="E219" s="122">
        <v>3.9120561157866547</v>
      </c>
      <c r="F219" s="122">
        <v>3.9693659683653699</v>
      </c>
      <c r="G219" s="122">
        <v>3.9306323012022522</v>
      </c>
      <c r="H219" s="122">
        <v>4.5185296972554596</v>
      </c>
      <c r="I219" s="122">
        <v>5.7700564917789459</v>
      </c>
      <c r="J219" s="122">
        <v>4.9218646214608661</v>
      </c>
      <c r="K219" s="122">
        <v>5.9887469246587486</v>
      </c>
      <c r="L219" s="122">
        <v>5.9325402191602734</v>
      </c>
      <c r="M219" s="122">
        <v>6.0489783277894444</v>
      </c>
      <c r="N219" s="122">
        <v>5.9775068428585563</v>
      </c>
      <c r="O219" s="122">
        <v>5.8080695030650462</v>
      </c>
      <c r="P219" s="122">
        <v>6.3330518939158615</v>
      </c>
      <c r="Q219" s="122">
        <v>6.0894867090784652</v>
      </c>
      <c r="R219" s="122">
        <v>6.5274716288302876</v>
      </c>
      <c r="S219" s="122">
        <v>6.2878842179727616</v>
      </c>
      <c r="T219" s="122">
        <v>6.2001931677501556</v>
      </c>
      <c r="U219" s="122">
        <v>6.5048854910590128</v>
      </c>
      <c r="V219" s="122">
        <v>5.7630831340493218</v>
      </c>
      <c r="W219" s="122">
        <v>5.3793535813079885</v>
      </c>
      <c r="X219" s="122">
        <v>4.9125132012213868</v>
      </c>
      <c r="Y219" s="122">
        <v>4.4617843512216853</v>
      </c>
      <c r="DA219" s="130" t="s">
        <v>2744</v>
      </c>
    </row>
    <row r="220" spans="1:105" ht="12" customHeight="1" x14ac:dyDescent="0.25">
      <c r="A220" s="97" t="s">
        <v>50</v>
      </c>
      <c r="B220" s="98">
        <v>86.884361139724476</v>
      </c>
      <c r="C220" s="98">
        <v>84.036316091742961</v>
      </c>
      <c r="D220" s="98">
        <v>83.416989666345771</v>
      </c>
      <c r="E220" s="98">
        <v>92.789815976797385</v>
      </c>
      <c r="F220" s="98">
        <v>92.283489884689317</v>
      </c>
      <c r="G220" s="98">
        <v>90.735698699028092</v>
      </c>
      <c r="H220" s="98">
        <v>94.223366380243931</v>
      </c>
      <c r="I220" s="98">
        <v>92.421184092592867</v>
      </c>
      <c r="J220" s="98">
        <v>78.352183295603396</v>
      </c>
      <c r="K220" s="98">
        <v>83.922842809982996</v>
      </c>
      <c r="L220" s="98">
        <v>80.208818722889603</v>
      </c>
      <c r="M220" s="98">
        <v>80.136471406291619</v>
      </c>
      <c r="N220" s="98">
        <v>80.780373293926715</v>
      </c>
      <c r="O220" s="98">
        <v>80.00761488765778</v>
      </c>
      <c r="P220" s="98">
        <v>87.165823339896491</v>
      </c>
      <c r="Q220" s="98">
        <v>83.785491209678966</v>
      </c>
      <c r="R220" s="98">
        <v>89.554212685065224</v>
      </c>
      <c r="S220" s="98">
        <v>88.066594367488918</v>
      </c>
      <c r="T220" s="98">
        <v>87.492381007873718</v>
      </c>
      <c r="U220" s="98">
        <v>91.446587891748209</v>
      </c>
      <c r="V220" s="98">
        <v>84.184904787611202</v>
      </c>
      <c r="W220" s="98">
        <v>79.645327939467094</v>
      </c>
      <c r="X220" s="98">
        <v>72.358239000168481</v>
      </c>
      <c r="Y220" s="98">
        <v>65.418989866877951</v>
      </c>
      <c r="DA220" s="63" t="s">
        <v>2745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X221" s="33">
        <v>0</v>
      </c>
      <c r="Y221" s="33">
        <v>0</v>
      </c>
      <c r="DA221" s="60" t="s">
        <v>2746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136.12253805925928</v>
      </c>
      <c r="C223" s="118">
        <f t="shared" si="93"/>
        <v>148.01279178187644</v>
      </c>
      <c r="D223" s="118">
        <f t="shared" si="93"/>
        <v>172.76323097745353</v>
      </c>
      <c r="E223" s="118">
        <f t="shared" si="93"/>
        <v>185.61207993384835</v>
      </c>
      <c r="F223" s="118">
        <f t="shared" si="93"/>
        <v>62.860416104373087</v>
      </c>
      <c r="G223" s="118">
        <f t="shared" si="93"/>
        <v>49.710610467036297</v>
      </c>
      <c r="H223" s="118">
        <f t="shared" si="93"/>
        <v>82.152874450511206</v>
      </c>
      <c r="I223" s="118">
        <f t="shared" si="93"/>
        <v>79.569972685327102</v>
      </c>
      <c r="J223" s="118">
        <f t="shared" si="93"/>
        <v>144.63212050368367</v>
      </c>
      <c r="K223" s="118">
        <f t="shared" si="93"/>
        <v>122.323456758768</v>
      </c>
      <c r="L223" s="118">
        <f t="shared" si="93"/>
        <v>142.94011076382927</v>
      </c>
      <c r="M223" s="118">
        <f t="shared" si="93"/>
        <v>106.90980343203668</v>
      </c>
      <c r="N223" s="118">
        <f t="shared" si="93"/>
        <v>120.22059041340646</v>
      </c>
      <c r="O223" s="118">
        <f t="shared" si="93"/>
        <v>141.02172532392581</v>
      </c>
      <c r="P223" s="118">
        <f t="shared" si="93"/>
        <v>95.19358412731485</v>
      </c>
      <c r="Q223" s="118">
        <f t="shared" si="93"/>
        <v>85.241659016090722</v>
      </c>
      <c r="R223" s="118">
        <f t="shared" ref="R223:V223" si="94">R224+R226+R228+R237</f>
        <v>118.91943038570795</v>
      </c>
      <c r="S223" s="118">
        <f t="shared" si="94"/>
        <v>116.28547339575839</v>
      </c>
      <c r="T223" s="118">
        <f t="shared" si="94"/>
        <v>75.586129566002271</v>
      </c>
      <c r="U223" s="118">
        <f t="shared" si="94"/>
        <v>99.878804848892344</v>
      </c>
      <c r="V223" s="118">
        <f t="shared" si="94"/>
        <v>112.18193074346117</v>
      </c>
      <c r="W223" s="118">
        <f t="shared" ref="W223:Y223" si="95">W224+W226+W228+W237</f>
        <v>112.43958487613206</v>
      </c>
      <c r="X223" s="118">
        <f t="shared" si="95"/>
        <v>111.20623564472713</v>
      </c>
      <c r="Y223" s="118">
        <f t="shared" si="95"/>
        <v>95.688557635795533</v>
      </c>
      <c r="DA223" s="129" t="s">
        <v>2898</v>
      </c>
    </row>
    <row r="224" spans="1:105" ht="12" customHeight="1" x14ac:dyDescent="0.25">
      <c r="A224" s="121" t="s">
        <v>57</v>
      </c>
      <c r="B224" s="123">
        <f t="shared" ref="B224:Y224" si="96">B225</f>
        <v>117.90799555530482</v>
      </c>
      <c r="C224" s="123">
        <f t="shared" si="96"/>
        <v>130.61359122472632</v>
      </c>
      <c r="D224" s="123">
        <f t="shared" si="96"/>
        <v>155.34074414174412</v>
      </c>
      <c r="E224" s="123">
        <f t="shared" si="96"/>
        <v>167.66670856639956</v>
      </c>
      <c r="F224" s="123">
        <f t="shared" si="96"/>
        <v>44.228194220316489</v>
      </c>
      <c r="G224" s="123">
        <f t="shared" si="96"/>
        <v>30.070528505449381</v>
      </c>
      <c r="H224" s="123">
        <f t="shared" si="96"/>
        <v>61.603176968534186</v>
      </c>
      <c r="I224" s="123">
        <f t="shared" si="96"/>
        <v>59.574758903010775</v>
      </c>
      <c r="J224" s="123">
        <f t="shared" si="96"/>
        <v>125.86970049709663</v>
      </c>
      <c r="K224" s="123">
        <f t="shared" si="96"/>
        <v>102.95429768953817</v>
      </c>
      <c r="L224" s="123">
        <f t="shared" si="96"/>
        <v>124.090685118366</v>
      </c>
      <c r="M224" s="123">
        <f t="shared" si="96"/>
        <v>88.610358382691615</v>
      </c>
      <c r="N224" s="123">
        <f t="shared" si="96"/>
        <v>101.30000665538812</v>
      </c>
      <c r="O224" s="123">
        <f t="shared" si="96"/>
        <v>122.2132726472317</v>
      </c>
      <c r="P224" s="123">
        <f t="shared" si="96"/>
        <v>75.62947993224995</v>
      </c>
      <c r="Q224" s="123">
        <f t="shared" si="96"/>
        <v>65.422237703984763</v>
      </c>
      <c r="R224" s="123">
        <f t="shared" si="96"/>
        <v>98.498182166033089</v>
      </c>
      <c r="S224" s="123">
        <f t="shared" si="96"/>
        <v>95.810308404796885</v>
      </c>
      <c r="T224" s="123">
        <f t="shared" si="96"/>
        <v>55.559236789872507</v>
      </c>
      <c r="U224" s="123">
        <f t="shared" si="96"/>
        <v>80.331112840383668</v>
      </c>
      <c r="V224" s="123">
        <f t="shared" si="96"/>
        <v>95.693630651420179</v>
      </c>
      <c r="W224" s="123">
        <f t="shared" si="96"/>
        <v>97.733609751323485</v>
      </c>
      <c r="X224" s="123">
        <f t="shared" si="96"/>
        <v>99.056585129788104</v>
      </c>
      <c r="Y224" s="123">
        <f t="shared" si="96"/>
        <v>83.953092811530539</v>
      </c>
      <c r="DA224" s="130" t="s">
        <v>2899</v>
      </c>
    </row>
    <row r="225" spans="1:105" ht="12" customHeight="1" x14ac:dyDescent="0.25">
      <c r="A225" s="97" t="s">
        <v>53</v>
      </c>
      <c r="B225" s="99">
        <v>117.90799555530482</v>
      </c>
      <c r="C225" s="99">
        <v>130.61359122472632</v>
      </c>
      <c r="D225" s="99">
        <v>155.34074414174412</v>
      </c>
      <c r="E225" s="99">
        <v>167.66670856639956</v>
      </c>
      <c r="F225" s="99">
        <v>44.228194220316489</v>
      </c>
      <c r="G225" s="99">
        <v>30.070528505449381</v>
      </c>
      <c r="H225" s="99">
        <v>61.603176968534186</v>
      </c>
      <c r="I225" s="99">
        <v>59.574758903010775</v>
      </c>
      <c r="J225" s="99">
        <v>125.86970049709663</v>
      </c>
      <c r="K225" s="99">
        <v>102.95429768953817</v>
      </c>
      <c r="L225" s="99">
        <v>124.090685118366</v>
      </c>
      <c r="M225" s="99">
        <v>88.610358382691615</v>
      </c>
      <c r="N225" s="99">
        <v>101.30000665538812</v>
      </c>
      <c r="O225" s="99">
        <v>122.2132726472317</v>
      </c>
      <c r="P225" s="99">
        <v>75.62947993224995</v>
      </c>
      <c r="Q225" s="99">
        <v>65.422237703984763</v>
      </c>
      <c r="R225" s="99">
        <v>98.498182166033089</v>
      </c>
      <c r="S225" s="99">
        <v>95.810308404796885</v>
      </c>
      <c r="T225" s="99">
        <v>55.559236789872507</v>
      </c>
      <c r="U225" s="99">
        <v>80.331112840383668</v>
      </c>
      <c r="V225" s="99">
        <v>95.693630651420179</v>
      </c>
      <c r="W225" s="99">
        <v>97.733609751323485</v>
      </c>
      <c r="X225" s="99">
        <v>99.056585129788104</v>
      </c>
      <c r="Y225" s="99">
        <v>83.953092811530539</v>
      </c>
      <c r="DA225" s="63" t="s">
        <v>2900</v>
      </c>
    </row>
    <row r="226" spans="1:105" ht="12" customHeight="1" x14ac:dyDescent="0.25">
      <c r="A226" s="121" t="s">
        <v>92</v>
      </c>
      <c r="B226" s="123">
        <f t="shared" ref="B226:Y226" si="97">B227</f>
        <v>8.075764771989237E-2</v>
      </c>
      <c r="C226" s="123">
        <f t="shared" si="97"/>
        <v>9.8467127680590627E-2</v>
      </c>
      <c r="D226" s="123">
        <f t="shared" si="97"/>
        <v>0.11673074375701524</v>
      </c>
      <c r="E226" s="123">
        <f t="shared" si="97"/>
        <v>0.327378544874038</v>
      </c>
      <c r="F226" s="123">
        <f t="shared" si="97"/>
        <v>0.24615755664483038</v>
      </c>
      <c r="G226" s="123">
        <f t="shared" si="97"/>
        <v>0.4857073086515441</v>
      </c>
      <c r="H226" s="123">
        <f t="shared" si="97"/>
        <v>0.78638901623049917</v>
      </c>
      <c r="I226" s="123">
        <f t="shared" si="97"/>
        <v>0.25840326202447333</v>
      </c>
      <c r="J226" s="123">
        <f t="shared" si="97"/>
        <v>0.21785873999092858</v>
      </c>
      <c r="K226" s="123">
        <f t="shared" si="97"/>
        <v>0.1261773154191535</v>
      </c>
      <c r="L226" s="123">
        <f t="shared" si="97"/>
        <v>0.10972675152109189</v>
      </c>
      <c r="M226" s="123">
        <f t="shared" si="97"/>
        <v>8.6015190577261841E-2</v>
      </c>
      <c r="N226" s="123">
        <f t="shared" si="97"/>
        <v>0.13388942125605593</v>
      </c>
      <c r="O226" s="123">
        <f t="shared" si="97"/>
        <v>0.21614539207409467</v>
      </c>
      <c r="P226" s="123">
        <f t="shared" si="97"/>
        <v>0.28229467766931943</v>
      </c>
      <c r="Q226" s="123">
        <f t="shared" si="97"/>
        <v>0.66096735797424888</v>
      </c>
      <c r="R226" s="123">
        <f t="shared" si="97"/>
        <v>0.82174168366815525</v>
      </c>
      <c r="S226" s="123">
        <f t="shared" si="97"/>
        <v>0.95752038777534809</v>
      </c>
      <c r="T226" s="123">
        <f t="shared" si="97"/>
        <v>1.0222518245706242</v>
      </c>
      <c r="U226" s="123">
        <f t="shared" si="97"/>
        <v>0.78886060938888247</v>
      </c>
      <c r="V226" s="123">
        <f t="shared" si="97"/>
        <v>0.74497789948311699</v>
      </c>
      <c r="W226" s="123">
        <f t="shared" si="97"/>
        <v>0.44157327598444551</v>
      </c>
      <c r="X226" s="123">
        <f t="shared" si="97"/>
        <v>0.26067865495125303</v>
      </c>
      <c r="Y226" s="123">
        <f t="shared" si="97"/>
        <v>0.21355682548156077</v>
      </c>
      <c r="DA226" s="130" t="s">
        <v>2901</v>
      </c>
    </row>
    <row r="227" spans="1:105" ht="12" customHeight="1" x14ac:dyDescent="0.25">
      <c r="A227" s="97" t="s">
        <v>53</v>
      </c>
      <c r="B227" s="99">
        <f>RES_hhdet_fecs!B165</f>
        <v>8.075764771989237E-2</v>
      </c>
      <c r="C227" s="99">
        <f>RES_hhdet_fecs!C165</f>
        <v>9.8467127680590627E-2</v>
      </c>
      <c r="D227" s="99">
        <f>RES_hhdet_fecs!D165</f>
        <v>0.11673074375701524</v>
      </c>
      <c r="E227" s="99">
        <f>RES_hhdet_fecs!E165</f>
        <v>0.327378544874038</v>
      </c>
      <c r="F227" s="99">
        <f>RES_hhdet_fecs!F165</f>
        <v>0.24615755664483038</v>
      </c>
      <c r="G227" s="99">
        <f>RES_hhdet_fecs!G165</f>
        <v>0.4857073086515441</v>
      </c>
      <c r="H227" s="99">
        <f>RES_hhdet_fecs!H165</f>
        <v>0.78638901623049917</v>
      </c>
      <c r="I227" s="99">
        <f>RES_hhdet_fecs!I165</f>
        <v>0.25840326202447333</v>
      </c>
      <c r="J227" s="99">
        <f>RES_hhdet_fecs!J165</f>
        <v>0.21785873999092858</v>
      </c>
      <c r="K227" s="99">
        <f>RES_hhdet_fecs!K165</f>
        <v>0.1261773154191535</v>
      </c>
      <c r="L227" s="99">
        <f>RES_hhdet_fecs!L165</f>
        <v>0.10972675152109189</v>
      </c>
      <c r="M227" s="99">
        <f>RES_hhdet_fecs!M165</f>
        <v>8.6015190577261841E-2</v>
      </c>
      <c r="N227" s="99">
        <f>RES_hhdet_fecs!N165</f>
        <v>0.13388942125605593</v>
      </c>
      <c r="O227" s="99">
        <f>RES_hhdet_fecs!O165</f>
        <v>0.21614539207409467</v>
      </c>
      <c r="P227" s="99">
        <f>RES_hhdet_fecs!P165</f>
        <v>0.28229467766931943</v>
      </c>
      <c r="Q227" s="99">
        <f>RES_hhdet_fecs!Q165</f>
        <v>0.66096735797424888</v>
      </c>
      <c r="R227" s="99">
        <f>RES_hhdet_fecs!R165</f>
        <v>0.82174168366815525</v>
      </c>
      <c r="S227" s="99">
        <f>RES_hhdet_fecs!S165</f>
        <v>0.95752038777534809</v>
      </c>
      <c r="T227" s="99">
        <f>RES_hhdet_fecs!T165</f>
        <v>1.0222518245706242</v>
      </c>
      <c r="U227" s="99">
        <f>RES_hhdet_fecs!U165</f>
        <v>0.78886060938888247</v>
      </c>
      <c r="V227" s="99">
        <f>RES_hhdet_fecs!V165</f>
        <v>0.74497789948311699</v>
      </c>
      <c r="W227" s="99">
        <f>RES_hhdet_fecs!W165</f>
        <v>0.44157327598444551</v>
      </c>
      <c r="X227" s="99">
        <f>RES_hhdet_fecs!X165</f>
        <v>0.26067865495125303</v>
      </c>
      <c r="Y227" s="99">
        <f>RES_hhdet_fecs!Y165</f>
        <v>0.21355682548156077</v>
      </c>
      <c r="DA227" s="63" t="s">
        <v>2902</v>
      </c>
    </row>
    <row r="228" spans="1:105" ht="12" customHeight="1" x14ac:dyDescent="0.25">
      <c r="A228" s="121" t="s">
        <v>55</v>
      </c>
      <c r="B228" s="123">
        <v>15.655383118753745</v>
      </c>
      <c r="C228" s="123">
        <v>14.844364801856312</v>
      </c>
      <c r="D228" s="123">
        <v>14.899604458803211</v>
      </c>
      <c r="E228" s="123">
        <v>15.008177165475196</v>
      </c>
      <c r="F228" s="123">
        <v>15.756493061861585</v>
      </c>
      <c r="G228" s="123">
        <v>16.416748419584444</v>
      </c>
      <c r="H228" s="123">
        <v>17.109892846547744</v>
      </c>
      <c r="I228" s="123">
        <v>17.144565165305742</v>
      </c>
      <c r="J228" s="123">
        <v>16.27967032263507</v>
      </c>
      <c r="K228" s="123">
        <v>16.892970219354631</v>
      </c>
      <c r="L228" s="123">
        <v>16.424468417106429</v>
      </c>
      <c r="M228" s="123">
        <v>16.039175183877742</v>
      </c>
      <c r="N228" s="123">
        <v>16.541900949817745</v>
      </c>
      <c r="O228" s="123">
        <v>16.343299354394329</v>
      </c>
      <c r="P228" s="123">
        <v>16.988906121530686</v>
      </c>
      <c r="Q228" s="123">
        <v>16.751691124923742</v>
      </c>
      <c r="R228" s="123">
        <v>17.191407854520524</v>
      </c>
      <c r="S228" s="123">
        <v>17.119201963235156</v>
      </c>
      <c r="T228" s="123">
        <v>16.634134034631995</v>
      </c>
      <c r="U228" s="123">
        <v>16.420096436592029</v>
      </c>
      <c r="V228" s="123">
        <v>13.404692187083436</v>
      </c>
      <c r="W228" s="123">
        <v>12.042195755238478</v>
      </c>
      <c r="X228" s="123">
        <v>10.251695404578928</v>
      </c>
      <c r="Y228" s="123">
        <v>9.8733845659324206</v>
      </c>
      <c r="DA228" s="130" t="s">
        <v>2903</v>
      </c>
    </row>
    <row r="229" spans="1:105" ht="12" customHeight="1" x14ac:dyDescent="0.25">
      <c r="A229" s="97" t="s">
        <v>124</v>
      </c>
      <c r="B229" s="99">
        <v>17.145795871308575</v>
      </c>
      <c r="C229" s="99">
        <v>16.459294615671386</v>
      </c>
      <c r="D229" s="99">
        <v>16.459602987708614</v>
      </c>
      <c r="E229" s="99">
        <v>16.212299929538467</v>
      </c>
      <c r="F229" s="99">
        <v>17.453431908711778</v>
      </c>
      <c r="G229" s="99">
        <v>18.129271523629932</v>
      </c>
      <c r="H229" s="99">
        <v>19.284379213421683</v>
      </c>
      <c r="I229" s="99">
        <v>19.141476701000784</v>
      </c>
      <c r="J229" s="99">
        <v>17.943406175190372</v>
      </c>
      <c r="K229" s="99">
        <v>19.289947992976238</v>
      </c>
      <c r="L229" s="99">
        <v>18.876313387136101</v>
      </c>
      <c r="M229" s="99">
        <v>18.584939113544802</v>
      </c>
      <c r="N229" s="99">
        <v>18.394756915138704</v>
      </c>
      <c r="O229" s="99">
        <v>18.031715283158249</v>
      </c>
      <c r="P229" s="99">
        <v>19.630486900181751</v>
      </c>
      <c r="Q229" s="99">
        <v>18.098680177034257</v>
      </c>
      <c r="R229" s="99">
        <v>19.898923158751895</v>
      </c>
      <c r="S229" s="99">
        <v>18.970911057487726</v>
      </c>
      <c r="T229" s="99">
        <v>17.831604656524615</v>
      </c>
      <c r="U229" s="99">
        <v>17.472227027025287</v>
      </c>
      <c r="V229" s="99">
        <v>13.843389535204381</v>
      </c>
      <c r="W229" s="99">
        <v>12.158835296196996</v>
      </c>
      <c r="X229" s="99">
        <v>11.522712449012516</v>
      </c>
      <c r="Y229" s="99">
        <v>10.632707631550311</v>
      </c>
      <c r="DA229" s="63" t="s">
        <v>2904</v>
      </c>
    </row>
    <row r="230" spans="1:105" ht="12" customHeight="1" x14ac:dyDescent="0.25">
      <c r="A230" s="97" t="s">
        <v>123</v>
      </c>
      <c r="B230" s="99">
        <v>12.931388269472155</v>
      </c>
      <c r="C230" s="99">
        <v>12.250171431797066</v>
      </c>
      <c r="D230" s="99">
        <v>12.376382675706331</v>
      </c>
      <c r="E230" s="99">
        <v>12.268827387965855</v>
      </c>
      <c r="F230" s="99">
        <v>13.0138285992542</v>
      </c>
      <c r="G230" s="99">
        <v>13.591163097762438</v>
      </c>
      <c r="H230" s="99">
        <v>14.610527693490296</v>
      </c>
      <c r="I230" s="99">
        <v>14.900755667911437</v>
      </c>
      <c r="J230" s="99">
        <v>13.693282107758092</v>
      </c>
      <c r="K230" s="99">
        <v>14.809176716924192</v>
      </c>
      <c r="L230" s="99">
        <v>14.618534803477607</v>
      </c>
      <c r="M230" s="99">
        <v>14.358465213163131</v>
      </c>
      <c r="N230" s="99">
        <v>14.389533031327979</v>
      </c>
      <c r="O230" s="99">
        <v>13.791754804699279</v>
      </c>
      <c r="P230" s="99">
        <v>14.878307789624774</v>
      </c>
      <c r="Q230" s="99">
        <v>13.887780479980245</v>
      </c>
      <c r="R230" s="99">
        <v>15.690743114442103</v>
      </c>
      <c r="S230" s="99">
        <v>15.199025723534785</v>
      </c>
      <c r="T230" s="99">
        <v>14.249820524125589</v>
      </c>
      <c r="U230" s="99">
        <v>14.345084442515596</v>
      </c>
      <c r="V230" s="99">
        <v>11.668425691117939</v>
      </c>
      <c r="W230" s="99">
        <v>10.304231931678967</v>
      </c>
      <c r="X230" s="99">
        <v>10.074947241530907</v>
      </c>
      <c r="Y230" s="99">
        <v>9.3739244794403369</v>
      </c>
      <c r="DA230" s="63" t="s">
        <v>2905</v>
      </c>
    </row>
    <row r="231" spans="1:105" ht="12" customHeight="1" x14ac:dyDescent="0.25">
      <c r="A231" s="100" t="s">
        <v>50</v>
      </c>
      <c r="B231" s="102">
        <v>7.1774250411750478</v>
      </c>
      <c r="C231" s="102">
        <v>6.5937348746280593</v>
      </c>
      <c r="D231" s="102">
        <v>6.7746323499374501</v>
      </c>
      <c r="E231" s="102">
        <v>6.7951069142653981</v>
      </c>
      <c r="F231" s="102">
        <v>6.8290057701200801</v>
      </c>
      <c r="G231" s="102">
        <v>7.2447668561469785</v>
      </c>
      <c r="H231" s="102">
        <v>7.8665351392994634</v>
      </c>
      <c r="I231" s="102">
        <v>8.379913943394925</v>
      </c>
      <c r="J231" s="102">
        <v>7.1528894636257663</v>
      </c>
      <c r="K231" s="102">
        <v>7.8699343929063277</v>
      </c>
      <c r="L231" s="102">
        <v>7.7932996396397076</v>
      </c>
      <c r="M231" s="102">
        <v>7.4094823764180733</v>
      </c>
      <c r="N231" s="102">
        <v>7.4204122581028642</v>
      </c>
      <c r="O231" s="102">
        <v>6.081635378113619</v>
      </c>
      <c r="P231" s="102">
        <v>6.2083659307562824</v>
      </c>
      <c r="Q231" s="102">
        <v>6.2097424478492194</v>
      </c>
      <c r="R231" s="102">
        <v>8.2002964038489914</v>
      </c>
      <c r="S231" s="102">
        <v>8.2634198577690317</v>
      </c>
      <c r="T231" s="102">
        <v>7.1357939310520866</v>
      </c>
      <c r="U231" s="102">
        <v>7.1907514280592348</v>
      </c>
      <c r="V231" s="102">
        <v>4.0972036344918532</v>
      </c>
      <c r="W231" s="102">
        <v>3.064365713752621</v>
      </c>
      <c r="X231" s="102">
        <v>4.0594209103453505</v>
      </c>
      <c r="Y231" s="102">
        <v>4.1437784571045801</v>
      </c>
      <c r="DA231" s="131" t="s">
        <v>2906</v>
      </c>
    </row>
    <row r="232" spans="1:105" ht="12" customHeight="1" x14ac:dyDescent="0.25">
      <c r="A232" s="103" t="s">
        <v>52</v>
      </c>
      <c r="B232" s="105">
        <v>5.7539632282971072</v>
      </c>
      <c r="C232" s="105">
        <v>5.6564365571690045</v>
      </c>
      <c r="D232" s="105">
        <v>5.6017503257688794</v>
      </c>
      <c r="E232" s="105">
        <v>5.4737204737004594</v>
      </c>
      <c r="F232" s="105">
        <v>6.1848228291341201</v>
      </c>
      <c r="G232" s="105">
        <v>6.3463962416154622</v>
      </c>
      <c r="H232" s="105">
        <v>6.7439925541908341</v>
      </c>
      <c r="I232" s="105">
        <v>6.5208417245165151</v>
      </c>
      <c r="J232" s="105">
        <v>6.540392644132325</v>
      </c>
      <c r="K232" s="105">
        <v>6.939242324017866</v>
      </c>
      <c r="L232" s="105">
        <v>6.8252351638378999</v>
      </c>
      <c r="M232" s="105">
        <v>6.9489828367450555</v>
      </c>
      <c r="N232" s="105">
        <v>6.9691207732251161</v>
      </c>
      <c r="O232" s="105">
        <v>7.7101194265856607</v>
      </c>
      <c r="P232" s="105">
        <v>8.6699418588684924</v>
      </c>
      <c r="Q232" s="105">
        <v>7.6780380321310266</v>
      </c>
      <c r="R232" s="105">
        <v>7.4904467105931118</v>
      </c>
      <c r="S232" s="105">
        <v>6.9356058657657531</v>
      </c>
      <c r="T232" s="105">
        <v>7.1140265930735023</v>
      </c>
      <c r="U232" s="105">
        <v>7.1543330144563564</v>
      </c>
      <c r="V232" s="105">
        <v>7.5712220566260875</v>
      </c>
      <c r="W232" s="105">
        <v>7.2398662179263447</v>
      </c>
      <c r="X232" s="105">
        <v>6.0155263311855558</v>
      </c>
      <c r="Y232" s="105">
        <v>5.2301460223357576</v>
      </c>
      <c r="DA232" s="132" t="s">
        <v>2907</v>
      </c>
    </row>
    <row r="233" spans="1:105" ht="12" customHeight="1" x14ac:dyDescent="0.25">
      <c r="A233" s="106" t="s">
        <v>122</v>
      </c>
      <c r="B233" s="102">
        <v>15.537485011132308</v>
      </c>
      <c r="C233" s="102">
        <v>14.728161707684773</v>
      </c>
      <c r="D233" s="102">
        <v>14.788004239765527</v>
      </c>
      <c r="E233" s="102">
        <v>14.930178401087295</v>
      </c>
      <c r="F233" s="102">
        <v>15.635906525569478</v>
      </c>
      <c r="G233" s="102">
        <v>16.296597115021267</v>
      </c>
      <c r="H233" s="102">
        <v>16.954308244322075</v>
      </c>
      <c r="I233" s="102">
        <v>17.113047310636425</v>
      </c>
      <c r="J233" s="102">
        <v>16.287867512347027</v>
      </c>
      <c r="K233" s="102">
        <v>17.044428623237394</v>
      </c>
      <c r="L233" s="102">
        <v>16.597914734741398</v>
      </c>
      <c r="M233" s="102">
        <v>16.206755085309482</v>
      </c>
      <c r="N233" s="102">
        <v>16.681133300740427</v>
      </c>
      <c r="O233" s="102">
        <v>16.517752552765685</v>
      </c>
      <c r="P233" s="102">
        <v>17.054090326741541</v>
      </c>
      <c r="Q233" s="102">
        <v>16.977809056149688</v>
      </c>
      <c r="R233" s="102">
        <v>17.178770514498719</v>
      </c>
      <c r="S233" s="102">
        <v>17.172197103812191</v>
      </c>
      <c r="T233" s="102">
        <v>16.793396258439429</v>
      </c>
      <c r="U233" s="102">
        <v>16.599285095633523</v>
      </c>
      <c r="V233" s="102">
        <v>13.697403276517152</v>
      </c>
      <c r="W233" s="102">
        <v>12.361959977713342</v>
      </c>
      <c r="X233" s="102">
        <v>10.337869037119235</v>
      </c>
      <c r="Y233" s="102">
        <v>10.009666474819719</v>
      </c>
      <c r="DA233" s="131" t="s">
        <v>2908</v>
      </c>
    </row>
    <row r="234" spans="1:105" ht="12" customHeight="1" x14ac:dyDescent="0.25">
      <c r="A234" s="107" t="s">
        <v>121</v>
      </c>
      <c r="B234" s="105">
        <v>12.386641298154291</v>
      </c>
      <c r="C234" s="105">
        <v>11.619529346730312</v>
      </c>
      <c r="D234" s="105">
        <v>11.747133836467253</v>
      </c>
      <c r="E234" s="105">
        <v>11.91628844202037</v>
      </c>
      <c r="F234" s="105">
        <v>12.357891358255241</v>
      </c>
      <c r="G234" s="105">
        <v>12.931762428233631</v>
      </c>
      <c r="H234" s="105">
        <v>13.560202975815393</v>
      </c>
      <c r="I234" s="105">
        <v>13.97258716880415</v>
      </c>
      <c r="J234" s="105">
        <v>13.102663063457134</v>
      </c>
      <c r="K234" s="105">
        <v>13.779636319694699</v>
      </c>
      <c r="L234" s="105">
        <v>13.482950839276819</v>
      </c>
      <c r="M234" s="105">
        <v>13.108500481587242</v>
      </c>
      <c r="N234" s="105">
        <v>13.595314319489662</v>
      </c>
      <c r="O234" s="105">
        <v>13.170208496934588</v>
      </c>
      <c r="P234" s="105">
        <v>13.488762959868408</v>
      </c>
      <c r="Q234" s="105">
        <v>13.584536978149545</v>
      </c>
      <c r="R234" s="105">
        <v>14.139243874725191</v>
      </c>
      <c r="S234" s="105">
        <v>14.214302697161399</v>
      </c>
      <c r="T234" s="105">
        <v>13.767697533691601</v>
      </c>
      <c r="U234" s="105">
        <v>13.672059873095401</v>
      </c>
      <c r="V234" s="105">
        <v>11.236925614622919</v>
      </c>
      <c r="W234" s="105">
        <v>10.209251135989408</v>
      </c>
      <c r="X234" s="105">
        <v>8.7935593764093376</v>
      </c>
      <c r="Y234" s="105">
        <v>8.5982217281375188</v>
      </c>
      <c r="DA234" s="132" t="s">
        <v>2909</v>
      </c>
    </row>
    <row r="235" spans="1:105" ht="12" customHeight="1" x14ac:dyDescent="0.25">
      <c r="A235" s="108" t="s">
        <v>53</v>
      </c>
      <c r="B235" s="99">
        <v>6.5045211185237184</v>
      </c>
      <c r="C235" s="99">
        <v>5.9193685256477702</v>
      </c>
      <c r="D235" s="99">
        <v>6.0918670760049762</v>
      </c>
      <c r="E235" s="99">
        <v>6.2635062935720338</v>
      </c>
      <c r="F235" s="99">
        <v>6.1447815352557997</v>
      </c>
      <c r="G235" s="99">
        <v>6.5459851124228123</v>
      </c>
      <c r="H235" s="99">
        <v>6.9383522783862261</v>
      </c>
      <c r="I235" s="99">
        <v>7.4760724293913992</v>
      </c>
      <c r="J235" s="99">
        <v>6.4941265340597356</v>
      </c>
      <c r="K235" s="99">
        <v>6.9941535040548484</v>
      </c>
      <c r="L235" s="99">
        <v>6.8721624250387858</v>
      </c>
      <c r="M235" s="99">
        <v>6.4683632182290278</v>
      </c>
      <c r="N235" s="99">
        <v>6.730190360945258</v>
      </c>
      <c r="O235" s="99">
        <v>5.5629710764886795</v>
      </c>
      <c r="P235" s="99">
        <v>5.3653029052335102</v>
      </c>
      <c r="Q235" s="99">
        <v>5.8042272009046325</v>
      </c>
      <c r="R235" s="99">
        <v>7.1286237846904967</v>
      </c>
      <c r="S235" s="99">
        <v>7.4447663986726678</v>
      </c>
      <c r="T235" s="99">
        <v>6.610861749099544</v>
      </c>
      <c r="U235" s="99">
        <v>6.5464054248118915</v>
      </c>
      <c r="V235" s="99">
        <v>3.8627781568862223</v>
      </c>
      <c r="W235" s="99">
        <v>3.0780211061513056</v>
      </c>
      <c r="X235" s="99">
        <v>3.5593821465026831</v>
      </c>
      <c r="Y235" s="99">
        <v>3.8307633075598817</v>
      </c>
      <c r="DA235" s="63" t="s">
        <v>2910</v>
      </c>
    </row>
    <row r="236" spans="1:105" ht="12" customHeight="1" x14ac:dyDescent="0.25">
      <c r="A236" s="108" t="s">
        <v>52</v>
      </c>
      <c r="B236" s="99">
        <v>5.8821201796305749</v>
      </c>
      <c r="C236" s="99">
        <v>5.7001608210825392</v>
      </c>
      <c r="D236" s="99">
        <v>5.6552667604622773</v>
      </c>
      <c r="E236" s="99">
        <v>5.6527821484483356</v>
      </c>
      <c r="F236" s="99">
        <v>6.2131098229994404</v>
      </c>
      <c r="G236" s="99">
        <v>6.3857773158108184</v>
      </c>
      <c r="H236" s="99">
        <v>6.6218506974291689</v>
      </c>
      <c r="I236" s="99">
        <v>6.4965147394127527</v>
      </c>
      <c r="J236" s="99">
        <v>6.6085365293973988</v>
      </c>
      <c r="K236" s="99">
        <v>6.7854828156398508</v>
      </c>
      <c r="L236" s="99">
        <v>6.6107884142380362</v>
      </c>
      <c r="M236" s="99">
        <v>6.6401372633582163</v>
      </c>
      <c r="N236" s="99">
        <v>6.8651239585444026</v>
      </c>
      <c r="O236" s="99">
        <v>7.6072374204459088</v>
      </c>
      <c r="P236" s="99">
        <v>8.1234600546348972</v>
      </c>
      <c r="Q236" s="99">
        <v>7.7803097772449119</v>
      </c>
      <c r="R236" s="99">
        <v>7.010620090034692</v>
      </c>
      <c r="S236" s="99">
        <v>6.7695362984887328</v>
      </c>
      <c r="T236" s="99">
        <v>7.1568357845920563</v>
      </c>
      <c r="U236" s="99">
        <v>7.1256544482835098</v>
      </c>
      <c r="V236" s="99">
        <v>7.3741474577366954</v>
      </c>
      <c r="W236" s="99">
        <v>7.1312300298381031</v>
      </c>
      <c r="X236" s="99">
        <v>5.2341772299066562</v>
      </c>
      <c r="Y236" s="99">
        <v>4.7674584205776371</v>
      </c>
      <c r="DA236" s="63" t="s">
        <v>2911</v>
      </c>
    </row>
    <row r="237" spans="1:105" ht="12" customHeight="1" x14ac:dyDescent="0.25">
      <c r="A237" s="121" t="s">
        <v>54</v>
      </c>
      <c r="B237" s="123">
        <v>2.478401737480834</v>
      </c>
      <c r="C237" s="123">
        <v>2.4563686276132475</v>
      </c>
      <c r="D237" s="123">
        <v>2.4061516331491979</v>
      </c>
      <c r="E237" s="123">
        <v>2.6098156570995492</v>
      </c>
      <c r="F237" s="123">
        <v>2.6295712655501862</v>
      </c>
      <c r="G237" s="123">
        <v>2.7376262333509289</v>
      </c>
      <c r="H237" s="123">
        <v>2.6534156191987681</v>
      </c>
      <c r="I237" s="123">
        <v>2.5922453549861006</v>
      </c>
      <c r="J237" s="123">
        <v>2.2648909439610359</v>
      </c>
      <c r="K237" s="123">
        <v>2.3500115344560615</v>
      </c>
      <c r="L237" s="123">
        <v>2.3152304768357577</v>
      </c>
      <c r="M237" s="123">
        <v>2.1742546748900655</v>
      </c>
      <c r="N237" s="123">
        <v>2.2447933869445365</v>
      </c>
      <c r="O237" s="123">
        <v>2.2490079302256705</v>
      </c>
      <c r="P237" s="123">
        <v>2.2929033958649003</v>
      </c>
      <c r="Q237" s="123">
        <v>2.4067628292079721</v>
      </c>
      <c r="R237" s="123">
        <v>2.4080986814861873</v>
      </c>
      <c r="S237" s="123">
        <v>2.3984426399509995</v>
      </c>
      <c r="T237" s="123">
        <v>2.3705069169271415</v>
      </c>
      <c r="U237" s="123">
        <v>2.338734962527766</v>
      </c>
      <c r="V237" s="123">
        <v>2.3386300054744233</v>
      </c>
      <c r="W237" s="123">
        <v>2.222206093585656</v>
      </c>
      <c r="X237" s="123">
        <v>1.6372764554088486</v>
      </c>
      <c r="Y237" s="123">
        <v>1.6485234328510132</v>
      </c>
      <c r="DA237" s="130" t="s">
        <v>2912</v>
      </c>
    </row>
    <row r="238" spans="1:105" ht="12" customHeight="1" x14ac:dyDescent="0.25">
      <c r="A238" s="97" t="s">
        <v>50</v>
      </c>
      <c r="B238" s="99">
        <v>3.0702371462267513</v>
      </c>
      <c r="C238" s="99">
        <v>2.9697811880615963</v>
      </c>
      <c r="D238" s="99">
        <v>2.9481568140533905</v>
      </c>
      <c r="E238" s="99">
        <v>3.2798141741104092</v>
      </c>
      <c r="F238" s="99">
        <v>3.2624372699094653</v>
      </c>
      <c r="G238" s="99">
        <v>3.2082932410238789</v>
      </c>
      <c r="H238" s="99">
        <v>3.3321418671194531</v>
      </c>
      <c r="I238" s="99">
        <v>3.2690134009562142</v>
      </c>
      <c r="J238" s="99">
        <v>2.7719334146303556</v>
      </c>
      <c r="K238" s="99">
        <v>2.969669890655338</v>
      </c>
      <c r="L238" s="99">
        <v>2.8389108133052234</v>
      </c>
      <c r="M238" s="99">
        <v>2.8373295528146905</v>
      </c>
      <c r="N238" s="99">
        <v>2.8609012475117463</v>
      </c>
      <c r="O238" s="99">
        <v>2.8343328543143933</v>
      </c>
      <c r="P238" s="99">
        <v>3.0888164609511253</v>
      </c>
      <c r="Q238" s="99">
        <v>2.9699998067886839</v>
      </c>
      <c r="R238" s="99">
        <v>3.1755038725700677</v>
      </c>
      <c r="S238" s="99">
        <v>3.123810881292449</v>
      </c>
      <c r="T238" s="99">
        <v>3.1046619989643065</v>
      </c>
      <c r="U238" s="99">
        <v>3.2463722780250976</v>
      </c>
      <c r="V238" s="99">
        <v>2.9898727615785581</v>
      </c>
      <c r="W238" s="99">
        <v>2.829993742908349</v>
      </c>
      <c r="X238" s="99">
        <v>2.5723087414741066</v>
      </c>
      <c r="Y238" s="99">
        <v>2.3268213986978461</v>
      </c>
      <c r="DA238" s="63" t="s">
        <v>2913</v>
      </c>
    </row>
    <row r="239" spans="1:105" ht="12" customHeight="1" x14ac:dyDescent="0.25">
      <c r="A239" s="109" t="s">
        <v>120</v>
      </c>
      <c r="B239" s="110">
        <v>2.4555891279737714</v>
      </c>
      <c r="C239" s="110">
        <v>2.4357646645370501</v>
      </c>
      <c r="D239" s="110">
        <v>2.3829186232680644</v>
      </c>
      <c r="E239" s="110">
        <v>2.5803249071060836</v>
      </c>
      <c r="F239" s="110">
        <v>2.6011264747416485</v>
      </c>
      <c r="G239" s="110">
        <v>2.7163138950250656</v>
      </c>
      <c r="H239" s="110">
        <v>2.6192274436115985</v>
      </c>
      <c r="I239" s="110">
        <v>2.5471796995791909</v>
      </c>
      <c r="J239" s="110">
        <v>2.230905058525348</v>
      </c>
      <c r="K239" s="110">
        <v>2.3023946726336306</v>
      </c>
      <c r="L239" s="110">
        <v>2.2734034666425571</v>
      </c>
      <c r="M239" s="110">
        <v>2.120116987142719</v>
      </c>
      <c r="N239" s="110">
        <v>2.1955601272152649</v>
      </c>
      <c r="O239" s="110">
        <v>2.2031908322453169</v>
      </c>
      <c r="P239" s="110">
        <v>2.2305455346401959</v>
      </c>
      <c r="Q239" s="110">
        <v>2.3626186790539863</v>
      </c>
      <c r="R239" s="110">
        <v>2.3477661241812551</v>
      </c>
      <c r="S239" s="110">
        <v>2.3426697926095508</v>
      </c>
      <c r="T239" s="110">
        <v>2.3145125656289816</v>
      </c>
      <c r="U239" s="110">
        <v>2.2692275634781041</v>
      </c>
      <c r="V239" s="110">
        <v>2.2907713091990978</v>
      </c>
      <c r="W239" s="110">
        <v>2.17818183218849</v>
      </c>
      <c r="X239" s="110">
        <v>1.5691719403420765</v>
      </c>
      <c r="Y239" s="110">
        <v>1.5988751718475853</v>
      </c>
      <c r="DA239" s="60" t="s">
        <v>2914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92.958622777380725</v>
      </c>
      <c r="C241" s="118">
        <f t="shared" si="98"/>
        <v>101.60593818989121</v>
      </c>
      <c r="D241" s="118">
        <f t="shared" si="98"/>
        <v>119.23529445287011</v>
      </c>
      <c r="E241" s="118">
        <f t="shared" si="98"/>
        <v>128.59024131156423</v>
      </c>
      <c r="F241" s="118">
        <f t="shared" si="98"/>
        <v>43.510502342619056</v>
      </c>
      <c r="G241" s="118">
        <f t="shared" si="98"/>
        <v>34.828120437564493</v>
      </c>
      <c r="H241" s="118">
        <f t="shared" si="98"/>
        <v>58.013339016382503</v>
      </c>
      <c r="I241" s="118">
        <f t="shared" si="98"/>
        <v>55.48914496224328</v>
      </c>
      <c r="J241" s="118">
        <f t="shared" si="98"/>
        <v>100.6346327744962</v>
      </c>
      <c r="K241" s="118">
        <f t="shared" si="98"/>
        <v>85.871712197760147</v>
      </c>
      <c r="L241" s="118">
        <f t="shared" si="98"/>
        <v>101.06392468036353</v>
      </c>
      <c r="M241" s="118">
        <f t="shared" si="98"/>
        <v>76.171670981236019</v>
      </c>
      <c r="N241" s="118">
        <f t="shared" si="98"/>
        <v>88.779143827059826</v>
      </c>
      <c r="O241" s="118">
        <f t="shared" si="98"/>
        <v>107.8421188947712</v>
      </c>
      <c r="P241" s="118">
        <f t="shared" si="98"/>
        <v>72.865623791157049</v>
      </c>
      <c r="Q241" s="118">
        <f t="shared" si="98"/>
        <v>66.529566077023816</v>
      </c>
      <c r="R241" s="118">
        <f t="shared" ref="R241:V241" si="99">R242+R244+R246+R255</f>
        <v>92.878654839589245</v>
      </c>
      <c r="S241" s="118">
        <f t="shared" si="99"/>
        <v>91.820056413843972</v>
      </c>
      <c r="T241" s="118">
        <f t="shared" si="99"/>
        <v>61.156726814587884</v>
      </c>
      <c r="U241" s="118">
        <f t="shared" si="99"/>
        <v>79.410612506134214</v>
      </c>
      <c r="V241" s="118">
        <f t="shared" si="99"/>
        <v>89.700138301191217</v>
      </c>
      <c r="W241" s="118">
        <f t="shared" ref="W241:Y241" si="100">W242+W244+W246+W255</f>
        <v>89.173398613149857</v>
      </c>
      <c r="X241" s="118">
        <f t="shared" si="100"/>
        <v>87.682583120693536</v>
      </c>
      <c r="Y241" s="118">
        <f t="shared" si="100"/>
        <v>75.441541664077349</v>
      </c>
      <c r="DA241" s="129" t="s">
        <v>3066</v>
      </c>
    </row>
    <row r="242" spans="1:105" ht="12" customHeight="1" x14ac:dyDescent="0.25">
      <c r="A242" s="121" t="s">
        <v>57</v>
      </c>
      <c r="B242" s="123">
        <f t="shared" ref="B242:Y242" si="101">B243</f>
        <v>80.850485221828151</v>
      </c>
      <c r="C242" s="123">
        <f t="shared" si="101"/>
        <v>89.938544391081294</v>
      </c>
      <c r="D242" s="123">
        <f t="shared" si="101"/>
        <v>107.46932297593615</v>
      </c>
      <c r="E242" s="123">
        <f t="shared" si="101"/>
        <v>116.08498525761205</v>
      </c>
      <c r="F242" s="123">
        <f t="shared" si="101"/>
        <v>30.640783637397917</v>
      </c>
      <c r="G242" s="123">
        <f t="shared" si="101"/>
        <v>20.832510910497795</v>
      </c>
      <c r="H242" s="123">
        <f t="shared" si="101"/>
        <v>42.677951822777629</v>
      </c>
      <c r="I242" s="123">
        <f t="shared" si="101"/>
        <v>41.272692218015322</v>
      </c>
      <c r="J242" s="123">
        <f t="shared" si="101"/>
        <v>87.338326104839211</v>
      </c>
      <c r="K242" s="123">
        <f t="shared" si="101"/>
        <v>72.158229548290564</v>
      </c>
      <c r="L242" s="123">
        <f t="shared" si="101"/>
        <v>87.618001531737988</v>
      </c>
      <c r="M242" s="123">
        <f t="shared" si="101"/>
        <v>63.104053731323923</v>
      </c>
      <c r="N242" s="123">
        <f t="shared" si="101"/>
        <v>75.069418745824166</v>
      </c>
      <c r="O242" s="123">
        <f t="shared" si="101"/>
        <v>93.795584191293244</v>
      </c>
      <c r="P242" s="123">
        <f t="shared" si="101"/>
        <v>58.043038640784872</v>
      </c>
      <c r="Q242" s="123">
        <f t="shared" si="101"/>
        <v>50.20933137446093</v>
      </c>
      <c r="R242" s="123">
        <f t="shared" si="101"/>
        <v>75.594091697478845</v>
      </c>
      <c r="S242" s="123">
        <f t="shared" si="101"/>
        <v>73.897463089519121</v>
      </c>
      <c r="T242" s="123">
        <f t="shared" si="101"/>
        <v>43.078599538304871</v>
      </c>
      <c r="U242" s="123">
        <f t="shared" si="101"/>
        <v>62.285959316424382</v>
      </c>
      <c r="V242" s="123">
        <f t="shared" si="101"/>
        <v>74.197182812046563</v>
      </c>
      <c r="W242" s="123">
        <f t="shared" si="101"/>
        <v>75.778706058609842</v>
      </c>
      <c r="X242" s="123">
        <f t="shared" si="101"/>
        <v>77.002544856341132</v>
      </c>
      <c r="Y242" s="123">
        <f t="shared" si="101"/>
        <v>65.265355680475736</v>
      </c>
      <c r="DA242" s="130" t="s">
        <v>3067</v>
      </c>
    </row>
    <row r="243" spans="1:105" ht="12" customHeight="1" x14ac:dyDescent="0.25">
      <c r="A243" s="97" t="s">
        <v>53</v>
      </c>
      <c r="B243" s="99">
        <v>80.850485221828151</v>
      </c>
      <c r="C243" s="99">
        <v>89.938544391081294</v>
      </c>
      <c r="D243" s="99">
        <v>107.46932297593615</v>
      </c>
      <c r="E243" s="99">
        <v>116.08498525761205</v>
      </c>
      <c r="F243" s="99">
        <v>30.640783637397917</v>
      </c>
      <c r="G243" s="99">
        <v>20.832510910497795</v>
      </c>
      <c r="H243" s="99">
        <v>42.677951822777629</v>
      </c>
      <c r="I243" s="99">
        <v>41.272692218015322</v>
      </c>
      <c r="J243" s="99">
        <v>87.338326104839211</v>
      </c>
      <c r="K243" s="99">
        <v>72.158229548290564</v>
      </c>
      <c r="L243" s="99">
        <v>87.618001531737988</v>
      </c>
      <c r="M243" s="99">
        <v>63.104053731323923</v>
      </c>
      <c r="N243" s="99">
        <v>75.069418745824166</v>
      </c>
      <c r="O243" s="99">
        <v>93.795584191293244</v>
      </c>
      <c r="P243" s="99">
        <v>58.043038640784872</v>
      </c>
      <c r="Q243" s="99">
        <v>50.20933137446093</v>
      </c>
      <c r="R243" s="99">
        <v>75.594091697478845</v>
      </c>
      <c r="S243" s="99">
        <v>73.897463089519121</v>
      </c>
      <c r="T243" s="99">
        <v>43.078599538304871</v>
      </c>
      <c r="U243" s="99">
        <v>62.285959316424382</v>
      </c>
      <c r="V243" s="99">
        <v>74.197182812046563</v>
      </c>
      <c r="W243" s="99">
        <v>75.778706058609842</v>
      </c>
      <c r="X243" s="99">
        <v>77.002544856341132</v>
      </c>
      <c r="Y243" s="99">
        <v>65.265355680475736</v>
      </c>
      <c r="DA243" s="63" t="s">
        <v>3068</v>
      </c>
    </row>
    <row r="244" spans="1:105" ht="12" customHeight="1" x14ac:dyDescent="0.25">
      <c r="A244" s="121" t="s">
        <v>92</v>
      </c>
      <c r="B244" s="123">
        <f t="shared" ref="B244:Y244" si="102">B245</f>
        <v>0.15690833331278226</v>
      </c>
      <c r="C244" s="123">
        <f t="shared" si="102"/>
        <v>0.20201725181790409</v>
      </c>
      <c r="D244" s="123">
        <f t="shared" si="102"/>
        <v>0.25126376654398025</v>
      </c>
      <c r="E244" s="123">
        <f t="shared" si="102"/>
        <v>0.73346813130566502</v>
      </c>
      <c r="F244" s="123">
        <f t="shared" si="102"/>
        <v>0.57056834358388231</v>
      </c>
      <c r="G244" s="123">
        <f t="shared" si="102"/>
        <v>1.1714992627930612</v>
      </c>
      <c r="H244" s="123">
        <f t="shared" si="102"/>
        <v>2.0298782043468968</v>
      </c>
      <c r="I244" s="123">
        <f t="shared" si="102"/>
        <v>0.70077263995090655</v>
      </c>
      <c r="J244" s="123">
        <f t="shared" si="102"/>
        <v>0.59768907466100785</v>
      </c>
      <c r="K244" s="123">
        <f t="shared" si="102"/>
        <v>0.36247197259880326</v>
      </c>
      <c r="L244" s="123">
        <f t="shared" si="102"/>
        <v>0.35691235296740104</v>
      </c>
      <c r="M244" s="123">
        <f t="shared" si="102"/>
        <v>0.31162567373016725</v>
      </c>
      <c r="N244" s="123">
        <f t="shared" si="102"/>
        <v>0.5144569166930012</v>
      </c>
      <c r="O244" s="123">
        <f t="shared" si="102"/>
        <v>0.86443644903017647</v>
      </c>
      <c r="P244" s="123">
        <f t="shared" si="102"/>
        <v>1.1537165454809821</v>
      </c>
      <c r="Q244" s="123">
        <f t="shared" si="102"/>
        <v>2.7260246132473167</v>
      </c>
      <c r="R244" s="123">
        <f t="shared" si="102"/>
        <v>3.4131586418483977</v>
      </c>
      <c r="S244" s="123">
        <f t="shared" si="102"/>
        <v>4.0069910732573497</v>
      </c>
      <c r="T244" s="123">
        <f t="shared" si="102"/>
        <v>4.3290047498015669</v>
      </c>
      <c r="U244" s="123">
        <f t="shared" si="102"/>
        <v>3.3944090820877362</v>
      </c>
      <c r="V244" s="123">
        <f t="shared" si="102"/>
        <v>3.2846717197535189</v>
      </c>
      <c r="W244" s="123">
        <f t="shared" si="102"/>
        <v>2.0102356337190286</v>
      </c>
      <c r="X244" s="123">
        <f t="shared" si="102"/>
        <v>1.2159714373795649</v>
      </c>
      <c r="Y244" s="123">
        <f t="shared" si="102"/>
        <v>1.0037367724509325</v>
      </c>
      <c r="DA244" s="130" t="s">
        <v>3069</v>
      </c>
    </row>
    <row r="245" spans="1:105" ht="12" customHeight="1" x14ac:dyDescent="0.25">
      <c r="A245" s="97" t="s">
        <v>53</v>
      </c>
      <c r="B245" s="99">
        <f>RES_hhdet_tess!B165</f>
        <v>0.15690833331278226</v>
      </c>
      <c r="C245" s="99">
        <f>RES_hhdet_tess!C165</f>
        <v>0.20201725181790409</v>
      </c>
      <c r="D245" s="99">
        <f>RES_hhdet_tess!D165</f>
        <v>0.25126376654398025</v>
      </c>
      <c r="E245" s="99">
        <f>RES_hhdet_tess!E165</f>
        <v>0.73346813130566502</v>
      </c>
      <c r="F245" s="99">
        <f>RES_hhdet_tess!F165</f>
        <v>0.57056834358388231</v>
      </c>
      <c r="G245" s="99">
        <f>RES_hhdet_tess!G165</f>
        <v>1.1714992627930612</v>
      </c>
      <c r="H245" s="99">
        <f>RES_hhdet_tess!H165</f>
        <v>2.0298782043468968</v>
      </c>
      <c r="I245" s="99">
        <f>RES_hhdet_tess!I165</f>
        <v>0.70077263995090655</v>
      </c>
      <c r="J245" s="99">
        <f>RES_hhdet_tess!J165</f>
        <v>0.59768907466100785</v>
      </c>
      <c r="K245" s="99">
        <f>RES_hhdet_tess!K165</f>
        <v>0.36247197259880326</v>
      </c>
      <c r="L245" s="99">
        <f>RES_hhdet_tess!L165</f>
        <v>0.35691235296740104</v>
      </c>
      <c r="M245" s="99">
        <f>RES_hhdet_tess!M165</f>
        <v>0.31162567373016725</v>
      </c>
      <c r="N245" s="99">
        <f>RES_hhdet_tess!N165</f>
        <v>0.5144569166930012</v>
      </c>
      <c r="O245" s="99">
        <f>RES_hhdet_tess!O165</f>
        <v>0.86443644903017647</v>
      </c>
      <c r="P245" s="99">
        <f>RES_hhdet_tess!P165</f>
        <v>1.1537165454809821</v>
      </c>
      <c r="Q245" s="99">
        <f>RES_hhdet_tess!Q165</f>
        <v>2.7260246132473167</v>
      </c>
      <c r="R245" s="99">
        <f>RES_hhdet_tess!R165</f>
        <v>3.4131586418483977</v>
      </c>
      <c r="S245" s="99">
        <f>RES_hhdet_tess!S165</f>
        <v>4.0069910732573497</v>
      </c>
      <c r="T245" s="99">
        <f>RES_hhdet_tess!T165</f>
        <v>4.3290047498015669</v>
      </c>
      <c r="U245" s="99">
        <f>RES_hhdet_tess!U165</f>
        <v>3.3944090820877362</v>
      </c>
      <c r="V245" s="99">
        <f>RES_hhdet_tess!V165</f>
        <v>3.2846717197535189</v>
      </c>
      <c r="W245" s="99">
        <f>RES_hhdet_tess!W165</f>
        <v>2.0102356337190286</v>
      </c>
      <c r="X245" s="99">
        <f>RES_hhdet_tess!X165</f>
        <v>1.2159714373795649</v>
      </c>
      <c r="Y245" s="99">
        <f>RES_hhdet_tess!Y165</f>
        <v>1.0037367724509325</v>
      </c>
      <c r="DA245" s="63" t="s">
        <v>3070</v>
      </c>
    </row>
    <row r="246" spans="1:105" ht="12" customHeight="1" x14ac:dyDescent="0.25">
      <c r="A246" s="121" t="s">
        <v>55</v>
      </c>
      <c r="B246" s="123">
        <v>10.100345673804563</v>
      </c>
      <c r="C246" s="123">
        <v>9.6266087070756097</v>
      </c>
      <c r="D246" s="123">
        <v>9.7099026963961972</v>
      </c>
      <c r="E246" s="123">
        <v>9.8118295725042302</v>
      </c>
      <c r="F246" s="123">
        <v>10.322146403953328</v>
      </c>
      <c r="G246" s="123">
        <v>10.763833541859109</v>
      </c>
      <c r="H246" s="123">
        <v>11.303664559324643</v>
      </c>
      <c r="I246" s="123">
        <v>11.550768523518299</v>
      </c>
      <c r="J246" s="123">
        <v>10.980947790098067</v>
      </c>
      <c r="K246" s="123">
        <v>11.567458493436396</v>
      </c>
      <c r="L246" s="123">
        <v>11.326201894165642</v>
      </c>
      <c r="M246" s="123">
        <v>11.100709384667688</v>
      </c>
      <c r="N246" s="123">
        <v>11.478395167095492</v>
      </c>
      <c r="O246" s="123">
        <v>11.454244188611881</v>
      </c>
      <c r="P246" s="123">
        <v>11.909679408769231</v>
      </c>
      <c r="Q246" s="123">
        <v>11.744168925414504</v>
      </c>
      <c r="R246" s="123">
        <v>12.022098087774204</v>
      </c>
      <c r="S246" s="123">
        <v>12.060151700641278</v>
      </c>
      <c r="T246" s="123">
        <v>11.897497527959501</v>
      </c>
      <c r="U246" s="123">
        <v>11.888981044552336</v>
      </c>
      <c r="V246" s="123">
        <v>10.289520002645602</v>
      </c>
      <c r="W246" s="123">
        <v>9.5029172683359384</v>
      </c>
      <c r="X246" s="123">
        <v>8.085399545978996</v>
      </c>
      <c r="Y246" s="123">
        <v>7.7796047359036411</v>
      </c>
      <c r="DA246" s="130" t="s">
        <v>3071</v>
      </c>
    </row>
    <row r="247" spans="1:105" ht="12" customHeight="1" x14ac:dyDescent="0.25">
      <c r="A247" s="97" t="s">
        <v>124</v>
      </c>
      <c r="B247" s="99">
        <v>9.8969310677295859</v>
      </c>
      <c r="C247" s="99">
        <v>9.558558676178782</v>
      </c>
      <c r="D247" s="99">
        <v>9.6261661755054959</v>
      </c>
      <c r="E247" s="99">
        <v>9.5316611744951025</v>
      </c>
      <c r="F247" s="99">
        <v>10.290823555558529</v>
      </c>
      <c r="G247" s="99">
        <v>10.700876314350742</v>
      </c>
      <c r="H247" s="99">
        <v>11.487138316720868</v>
      </c>
      <c r="I247" s="99">
        <v>11.58566208808236</v>
      </c>
      <c r="J247" s="99">
        <v>10.863381907842642</v>
      </c>
      <c r="K247" s="99">
        <v>11.786947286313652</v>
      </c>
      <c r="L247" s="99">
        <v>11.651554276021566</v>
      </c>
      <c r="M247" s="99">
        <v>11.5624232902305</v>
      </c>
      <c r="N247" s="99">
        <v>11.649612050245162</v>
      </c>
      <c r="O247" s="99">
        <v>11.601452374210206</v>
      </c>
      <c r="P247" s="99">
        <v>12.633838449230758</v>
      </c>
      <c r="Q247" s="99">
        <v>11.650079241185621</v>
      </c>
      <c r="R247" s="99">
        <v>12.82741235249275</v>
      </c>
      <c r="S247" s="99">
        <v>12.420973926994003</v>
      </c>
      <c r="T247" s="99">
        <v>11.929690560576967</v>
      </c>
      <c r="U247" s="99">
        <v>11.959495477856708</v>
      </c>
      <c r="V247" s="99">
        <v>10.396268827860425</v>
      </c>
      <c r="W247" s="99">
        <v>9.506685079992506</v>
      </c>
      <c r="X247" s="99">
        <v>9.0135131471145993</v>
      </c>
      <c r="Y247" s="99">
        <v>8.319306651856154</v>
      </c>
      <c r="DA247" s="63" t="s">
        <v>3072</v>
      </c>
    </row>
    <row r="248" spans="1:105" ht="12" customHeight="1" x14ac:dyDescent="0.25">
      <c r="A248" s="97" t="s">
        <v>123</v>
      </c>
      <c r="B248" s="99">
        <v>9.8969310677295859</v>
      </c>
      <c r="C248" s="99">
        <v>9.5587496210750338</v>
      </c>
      <c r="D248" s="99">
        <v>9.6268464342240865</v>
      </c>
      <c r="E248" s="99">
        <v>9.5314742661592966</v>
      </c>
      <c r="F248" s="99">
        <v>10.28783387141006</v>
      </c>
      <c r="G248" s="99">
        <v>10.702644507290326</v>
      </c>
      <c r="H248" s="99">
        <v>11.491538881391303</v>
      </c>
      <c r="I248" s="99">
        <v>11.594015551483016</v>
      </c>
      <c r="J248" s="99">
        <v>10.881585147805781</v>
      </c>
      <c r="K248" s="99">
        <v>11.792880512526429</v>
      </c>
      <c r="L248" s="99">
        <v>11.65480636156742</v>
      </c>
      <c r="M248" s="99">
        <v>11.564972546243691</v>
      </c>
      <c r="N248" s="99">
        <v>11.640105922221084</v>
      </c>
      <c r="O248" s="99">
        <v>11.59291884882923</v>
      </c>
      <c r="P248" s="99">
        <v>12.619490889928283</v>
      </c>
      <c r="Q248" s="99">
        <v>11.622219460564029</v>
      </c>
      <c r="R248" s="99">
        <v>12.756043602079163</v>
      </c>
      <c r="S248" s="99">
        <v>12.317415666627884</v>
      </c>
      <c r="T248" s="99">
        <v>11.82582445592702</v>
      </c>
      <c r="U248" s="99">
        <v>11.928581511931879</v>
      </c>
      <c r="V248" s="99">
        <v>10.541162646687697</v>
      </c>
      <c r="W248" s="99">
        <v>9.6521004598015292</v>
      </c>
      <c r="X248" s="99">
        <v>9.2110568379303164</v>
      </c>
      <c r="Y248" s="99">
        <v>8.4920818415861223</v>
      </c>
      <c r="DA248" s="63" t="s">
        <v>3073</v>
      </c>
    </row>
    <row r="249" spans="1:105" ht="12" customHeight="1" x14ac:dyDescent="0.25">
      <c r="A249" s="100" t="s">
        <v>50</v>
      </c>
      <c r="B249" s="102">
        <v>4.1429678394324805</v>
      </c>
      <c r="C249" s="102">
        <v>3.9023130639060275</v>
      </c>
      <c r="D249" s="102">
        <v>4.0250961084552088</v>
      </c>
      <c r="E249" s="102">
        <v>4.0577537924588363</v>
      </c>
      <c r="F249" s="102">
        <v>4.1030110422759396</v>
      </c>
      <c r="G249" s="102">
        <v>4.3562482656748651</v>
      </c>
      <c r="H249" s="102">
        <v>4.7475463272004674</v>
      </c>
      <c r="I249" s="102">
        <v>5.0731738269664985</v>
      </c>
      <c r="J249" s="102">
        <v>4.3411925036734562</v>
      </c>
      <c r="K249" s="102">
        <v>4.8536381885085644</v>
      </c>
      <c r="L249" s="102">
        <v>4.8295711977295204</v>
      </c>
      <c r="M249" s="102">
        <v>4.6159897094986357</v>
      </c>
      <c r="N249" s="102">
        <v>4.6709851489959711</v>
      </c>
      <c r="O249" s="102">
        <v>3.8827994222435676</v>
      </c>
      <c r="P249" s="102">
        <v>3.94954903105979</v>
      </c>
      <c r="Q249" s="102">
        <v>3.9441814284330006</v>
      </c>
      <c r="R249" s="102">
        <v>5.2655968914860543</v>
      </c>
      <c r="S249" s="102">
        <v>5.38180980086213</v>
      </c>
      <c r="T249" s="102">
        <v>4.7117978628535173</v>
      </c>
      <c r="U249" s="102">
        <v>4.774248497475523</v>
      </c>
      <c r="V249" s="102">
        <v>2.9699405900616105</v>
      </c>
      <c r="W249" s="102">
        <v>2.4122342418751841</v>
      </c>
      <c r="X249" s="102">
        <v>3.1955305067447619</v>
      </c>
      <c r="Y249" s="102">
        <v>3.2619358192503656</v>
      </c>
      <c r="DA249" s="131" t="s">
        <v>3074</v>
      </c>
    </row>
    <row r="250" spans="1:105" ht="12" customHeight="1" x14ac:dyDescent="0.25">
      <c r="A250" s="103" t="s">
        <v>52</v>
      </c>
      <c r="B250" s="105">
        <v>5.7539632282971072</v>
      </c>
      <c r="C250" s="105">
        <v>5.6564365571690045</v>
      </c>
      <c r="D250" s="105">
        <v>5.6017503257688794</v>
      </c>
      <c r="E250" s="105">
        <v>5.4737204737004594</v>
      </c>
      <c r="F250" s="105">
        <v>6.1848228291341201</v>
      </c>
      <c r="G250" s="105">
        <v>6.3463962416154622</v>
      </c>
      <c r="H250" s="105">
        <v>6.7439925541908341</v>
      </c>
      <c r="I250" s="105">
        <v>6.5208417245165151</v>
      </c>
      <c r="J250" s="105">
        <v>6.540392644132325</v>
      </c>
      <c r="K250" s="105">
        <v>6.939242324017866</v>
      </c>
      <c r="L250" s="105">
        <v>6.8252351638378999</v>
      </c>
      <c r="M250" s="105">
        <v>6.9489828367450555</v>
      </c>
      <c r="N250" s="105">
        <v>6.9691207732251161</v>
      </c>
      <c r="O250" s="105">
        <v>7.7101194265856607</v>
      </c>
      <c r="P250" s="105">
        <v>8.6699418588684924</v>
      </c>
      <c r="Q250" s="105">
        <v>7.6780380321310266</v>
      </c>
      <c r="R250" s="105">
        <v>7.4904467105931118</v>
      </c>
      <c r="S250" s="105">
        <v>6.9356058657657531</v>
      </c>
      <c r="T250" s="105">
        <v>7.1140265930735023</v>
      </c>
      <c r="U250" s="105">
        <v>7.1543330144563564</v>
      </c>
      <c r="V250" s="105">
        <v>7.5712220566260875</v>
      </c>
      <c r="W250" s="105">
        <v>7.2398662179263447</v>
      </c>
      <c r="X250" s="105">
        <v>6.0155263311855558</v>
      </c>
      <c r="Y250" s="105">
        <v>5.2301460223357576</v>
      </c>
      <c r="DA250" s="132" t="s">
        <v>3075</v>
      </c>
    </row>
    <row r="251" spans="1:105" ht="12" customHeight="1" x14ac:dyDescent="0.25">
      <c r="A251" s="106" t="s">
        <v>122</v>
      </c>
      <c r="B251" s="102">
        <v>10.117759266089113</v>
      </c>
      <c r="C251" s="102">
        <v>9.6325296719697207</v>
      </c>
      <c r="D251" s="102">
        <v>9.7174706219957017</v>
      </c>
      <c r="E251" s="102">
        <v>9.838849349422528</v>
      </c>
      <c r="F251" s="102">
        <v>10.325222651219898</v>
      </c>
      <c r="G251" s="102">
        <v>10.770126379130039</v>
      </c>
      <c r="H251" s="102">
        <v>11.284799285826216</v>
      </c>
      <c r="I251" s="102">
        <v>11.546987159200054</v>
      </c>
      <c r="J251" s="102">
        <v>10.991795821362832</v>
      </c>
      <c r="K251" s="102">
        <v>11.545802939774608</v>
      </c>
      <c r="L251" s="102">
        <v>11.291803561873285</v>
      </c>
      <c r="M251" s="102">
        <v>11.049865968459342</v>
      </c>
      <c r="N251" s="102">
        <v>11.45416873271337</v>
      </c>
      <c r="O251" s="102">
        <v>11.432110927384416</v>
      </c>
      <c r="P251" s="102">
        <v>11.805161779933421</v>
      </c>
      <c r="Q251" s="102">
        <v>11.753724946584311</v>
      </c>
      <c r="R251" s="102">
        <v>11.903411376712841</v>
      </c>
      <c r="S251" s="102">
        <v>12.005076096871626</v>
      </c>
      <c r="T251" s="102">
        <v>11.891323200688261</v>
      </c>
      <c r="U251" s="102">
        <v>11.878805837515939</v>
      </c>
      <c r="V251" s="102">
        <v>10.276116889532565</v>
      </c>
      <c r="W251" s="102">
        <v>9.5037602655353552</v>
      </c>
      <c r="X251" s="102">
        <v>7.9488934232923238</v>
      </c>
      <c r="Y251" s="102">
        <v>7.6988438979882448</v>
      </c>
      <c r="DA251" s="131" t="s">
        <v>3076</v>
      </c>
    </row>
    <row r="252" spans="1:105" ht="12" customHeight="1" x14ac:dyDescent="0.25">
      <c r="A252" s="107" t="s">
        <v>121</v>
      </c>
      <c r="B252" s="105">
        <v>10.117759266089111</v>
      </c>
      <c r="C252" s="105">
        <v>9.6325939859833127</v>
      </c>
      <c r="D252" s="105">
        <v>9.7175579394098595</v>
      </c>
      <c r="E252" s="105">
        <v>9.8414659675839662</v>
      </c>
      <c r="F252" s="105">
        <v>10.326681992925199</v>
      </c>
      <c r="G252" s="105">
        <v>10.769531385611248</v>
      </c>
      <c r="H252" s="105">
        <v>11.284352787663956</v>
      </c>
      <c r="I252" s="105">
        <v>11.554075256518788</v>
      </c>
      <c r="J252" s="105">
        <v>11.002801661862248</v>
      </c>
      <c r="K252" s="105">
        <v>11.544516733117412</v>
      </c>
      <c r="L252" s="105">
        <v>11.293937870237878</v>
      </c>
      <c r="M252" s="105">
        <v>11.053024674800378</v>
      </c>
      <c r="N252" s="105">
        <v>11.470050961171676</v>
      </c>
      <c r="O252" s="105">
        <v>11.443685175094252</v>
      </c>
      <c r="P252" s="105">
        <v>11.824407490741224</v>
      </c>
      <c r="Q252" s="105">
        <v>11.784592031274517</v>
      </c>
      <c r="R252" s="105">
        <v>11.934876670561186</v>
      </c>
      <c r="S252" s="105">
        <v>12.027053125856771</v>
      </c>
      <c r="T252" s="105">
        <v>11.904509994509356</v>
      </c>
      <c r="U252" s="105">
        <v>11.879639721622405</v>
      </c>
      <c r="V252" s="105">
        <v>10.265398934520199</v>
      </c>
      <c r="W252" s="105">
        <v>9.4948370502932047</v>
      </c>
      <c r="X252" s="105">
        <v>7.976781282113933</v>
      </c>
      <c r="Y252" s="105">
        <v>7.7203225215996332</v>
      </c>
      <c r="DA252" s="132" t="s">
        <v>3077</v>
      </c>
    </row>
    <row r="253" spans="1:105" ht="12" customHeight="1" x14ac:dyDescent="0.25">
      <c r="A253" s="108" t="s">
        <v>53</v>
      </c>
      <c r="B253" s="99">
        <v>4.235639086458538</v>
      </c>
      <c r="C253" s="99">
        <v>3.9324331649007727</v>
      </c>
      <c r="D253" s="99">
        <v>4.0622911789475795</v>
      </c>
      <c r="E253" s="99">
        <v>4.1886838191356288</v>
      </c>
      <c r="F253" s="99">
        <v>4.1135721699257592</v>
      </c>
      <c r="G253" s="99">
        <v>4.38375406980043</v>
      </c>
      <c r="H253" s="99">
        <v>4.6625020902347867</v>
      </c>
      <c r="I253" s="99">
        <v>5.057560517106034</v>
      </c>
      <c r="J253" s="99">
        <v>4.394265132464847</v>
      </c>
      <c r="K253" s="99">
        <v>4.7590339174775611</v>
      </c>
      <c r="L253" s="99">
        <v>4.6831494559998417</v>
      </c>
      <c r="M253" s="99">
        <v>4.4128874114421626</v>
      </c>
      <c r="N253" s="99">
        <v>4.6049270026272744</v>
      </c>
      <c r="O253" s="99">
        <v>3.8364477546483418</v>
      </c>
      <c r="P253" s="99">
        <v>3.7009474361063259</v>
      </c>
      <c r="Q253" s="99">
        <v>4.004282254029607</v>
      </c>
      <c r="R253" s="99">
        <v>4.9242565805264968</v>
      </c>
      <c r="S253" s="99">
        <v>5.2575168273680379</v>
      </c>
      <c r="T253" s="99">
        <v>4.7476742099173004</v>
      </c>
      <c r="U253" s="99">
        <v>4.7539852733388956</v>
      </c>
      <c r="V253" s="99">
        <v>2.8912514767835038</v>
      </c>
      <c r="W253" s="99">
        <v>2.3636070204551047</v>
      </c>
      <c r="X253" s="99">
        <v>2.7426040522072759</v>
      </c>
      <c r="Y253" s="99">
        <v>2.9528641010219956</v>
      </c>
      <c r="DA253" s="63" t="s">
        <v>3078</v>
      </c>
    </row>
    <row r="254" spans="1:105" ht="12" customHeight="1" x14ac:dyDescent="0.25">
      <c r="A254" s="108" t="s">
        <v>52</v>
      </c>
      <c r="B254" s="99">
        <v>5.8821201796305749</v>
      </c>
      <c r="C254" s="99">
        <v>5.7001608210825392</v>
      </c>
      <c r="D254" s="99">
        <v>5.6552667604622773</v>
      </c>
      <c r="E254" s="99">
        <v>5.6527821484483356</v>
      </c>
      <c r="F254" s="99">
        <v>6.2131098229994404</v>
      </c>
      <c r="G254" s="99">
        <v>6.3857773158108184</v>
      </c>
      <c r="H254" s="99">
        <v>6.6218506974291689</v>
      </c>
      <c r="I254" s="99">
        <v>6.4965147394127527</v>
      </c>
      <c r="J254" s="99">
        <v>6.6085365293973988</v>
      </c>
      <c r="K254" s="99">
        <v>6.7854828156398508</v>
      </c>
      <c r="L254" s="99">
        <v>6.6107884142380362</v>
      </c>
      <c r="M254" s="99">
        <v>6.6401372633582163</v>
      </c>
      <c r="N254" s="99">
        <v>6.8651239585444026</v>
      </c>
      <c r="O254" s="99">
        <v>7.6072374204459088</v>
      </c>
      <c r="P254" s="99">
        <v>8.1234600546348972</v>
      </c>
      <c r="Q254" s="99">
        <v>7.7803097772449119</v>
      </c>
      <c r="R254" s="99">
        <v>7.010620090034692</v>
      </c>
      <c r="S254" s="99">
        <v>6.7695362984887328</v>
      </c>
      <c r="T254" s="99">
        <v>7.1568357845920563</v>
      </c>
      <c r="U254" s="99">
        <v>7.1256544482835098</v>
      </c>
      <c r="V254" s="99">
        <v>7.3741474577366954</v>
      </c>
      <c r="W254" s="99">
        <v>7.1312300298381031</v>
      </c>
      <c r="X254" s="99">
        <v>5.2341772299066562</v>
      </c>
      <c r="Y254" s="99">
        <v>4.7674584205776371</v>
      </c>
      <c r="DA254" s="63" t="s">
        <v>3079</v>
      </c>
    </row>
    <row r="255" spans="1:105" ht="12" customHeight="1" x14ac:dyDescent="0.25">
      <c r="A255" s="121" t="s">
        <v>54</v>
      </c>
      <c r="B255" s="123">
        <v>1.8508835484352155</v>
      </c>
      <c r="C255" s="123">
        <v>1.8387678399164071</v>
      </c>
      <c r="D255" s="123">
        <v>1.8048050139937668</v>
      </c>
      <c r="E255" s="123">
        <v>1.9599583501422815</v>
      </c>
      <c r="F255" s="123">
        <v>1.9770039576839251</v>
      </c>
      <c r="G255" s="123">
        <v>2.0602767224145264</v>
      </c>
      <c r="H255" s="123">
        <v>2.0018444299333269</v>
      </c>
      <c r="I255" s="123">
        <v>1.9649115807587541</v>
      </c>
      <c r="J255" s="123">
        <v>1.7176698048979047</v>
      </c>
      <c r="K255" s="123">
        <v>1.7835521834343921</v>
      </c>
      <c r="L255" s="123">
        <v>1.7628089014924917</v>
      </c>
      <c r="M255" s="123">
        <v>1.6552821915142359</v>
      </c>
      <c r="N255" s="123">
        <v>1.7168729974471735</v>
      </c>
      <c r="O255" s="123">
        <v>1.7278540658358985</v>
      </c>
      <c r="P255" s="123">
        <v>1.759189196121973</v>
      </c>
      <c r="Q255" s="123">
        <v>1.8500411639010719</v>
      </c>
      <c r="R255" s="123">
        <v>1.8493064124878114</v>
      </c>
      <c r="S255" s="123">
        <v>1.855450550426222</v>
      </c>
      <c r="T255" s="123">
        <v>1.8516249985219417</v>
      </c>
      <c r="U255" s="123">
        <v>1.8412630630697666</v>
      </c>
      <c r="V255" s="123">
        <v>1.9287637667455277</v>
      </c>
      <c r="W255" s="123">
        <v>1.8815396524850474</v>
      </c>
      <c r="X255" s="123">
        <v>1.3786672809938354</v>
      </c>
      <c r="Y255" s="123">
        <v>1.3928444752470297</v>
      </c>
      <c r="DA255" s="130" t="s">
        <v>3080</v>
      </c>
    </row>
    <row r="256" spans="1:105" ht="12" customHeight="1" x14ac:dyDescent="0.25">
      <c r="A256" s="97" t="s">
        <v>50</v>
      </c>
      <c r="B256" s="99">
        <v>1.8554891938821561</v>
      </c>
      <c r="C256" s="99">
        <v>1.7981443036031035</v>
      </c>
      <c r="D256" s="99">
        <v>1.7885649315300605</v>
      </c>
      <c r="E256" s="99">
        <v>1.9918151734714025</v>
      </c>
      <c r="F256" s="99">
        <v>1.9826679094768112</v>
      </c>
      <c r="G256" s="99">
        <v>1.9502739353521805</v>
      </c>
      <c r="H256" s="99">
        <v>2.0299024626102442</v>
      </c>
      <c r="I256" s="99">
        <v>1.9974944902642309</v>
      </c>
      <c r="J256" s="99">
        <v>1.6937894506589306</v>
      </c>
      <c r="K256" s="99">
        <v>1.8153410768337255</v>
      </c>
      <c r="L256" s="99">
        <v>1.7359386242057735</v>
      </c>
      <c r="M256" s="99">
        <v>1.7351752033574632</v>
      </c>
      <c r="N256" s="99">
        <v>1.7499567663842261</v>
      </c>
      <c r="O256" s="99">
        <v>1.7339992676426046</v>
      </c>
      <c r="P256" s="99">
        <v>1.8896937421303523</v>
      </c>
      <c r="Q256" s="99">
        <v>1.8170086378581412</v>
      </c>
      <c r="R256" s="99">
        <v>1.9427930632206127</v>
      </c>
      <c r="S256" s="99">
        <v>1.9121831821252178</v>
      </c>
      <c r="T256" s="99">
        <v>1.9019344248287222</v>
      </c>
      <c r="U256" s="99">
        <v>1.9905723899620009</v>
      </c>
      <c r="V256" s="99">
        <v>1.8414098618252075</v>
      </c>
      <c r="W256" s="99">
        <v>1.7479614923040361</v>
      </c>
      <c r="X256" s="99">
        <v>1.5889061344130369</v>
      </c>
      <c r="Y256" s="99">
        <v>1.4373131764031439</v>
      </c>
      <c r="DA256" s="63" t="s">
        <v>3081</v>
      </c>
    </row>
    <row r="257" spans="1:105" ht="12" customHeight="1" x14ac:dyDescent="0.25">
      <c r="A257" s="109" t="s">
        <v>120</v>
      </c>
      <c r="B257" s="110">
        <v>1.8507060213904385</v>
      </c>
      <c r="C257" s="110">
        <v>1.8403981191629706</v>
      </c>
      <c r="D257" s="110">
        <v>1.8055011438641868</v>
      </c>
      <c r="E257" s="110">
        <v>1.9585561356768277</v>
      </c>
      <c r="F257" s="110">
        <v>1.9767493857480198</v>
      </c>
      <c r="G257" s="110">
        <v>2.065257773935965</v>
      </c>
      <c r="H257" s="110">
        <v>2.0004311164645645</v>
      </c>
      <c r="I257" s="110">
        <v>1.9627419006435773</v>
      </c>
      <c r="J257" s="110">
        <v>1.7192704498739717</v>
      </c>
      <c r="K257" s="110">
        <v>1.7811094061695649</v>
      </c>
      <c r="L257" s="110">
        <v>1.7649550644925061</v>
      </c>
      <c r="M257" s="110">
        <v>1.6487592133825633</v>
      </c>
      <c r="N257" s="110">
        <v>1.7142292691438183</v>
      </c>
      <c r="O257" s="110">
        <v>1.7273730418751894</v>
      </c>
      <c r="P257" s="110">
        <v>1.7489644809788663</v>
      </c>
      <c r="Q257" s="110">
        <v>1.8526301146405424</v>
      </c>
      <c r="R257" s="110">
        <v>1.841956594193493</v>
      </c>
      <c r="S257" s="110">
        <v>1.8510884344323164</v>
      </c>
      <c r="T257" s="110">
        <v>1.8477878750596706</v>
      </c>
      <c r="U257" s="110">
        <v>1.8298288670655529</v>
      </c>
      <c r="V257" s="110">
        <v>1.9351832531273108</v>
      </c>
      <c r="W257" s="110">
        <v>1.8912152025679008</v>
      </c>
      <c r="X257" s="110">
        <v>1.3633542106606582</v>
      </c>
      <c r="Y257" s="110">
        <v>1.389589572840348</v>
      </c>
      <c r="DA257" s="60" t="s">
        <v>3082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0.33301076895105269</v>
      </c>
      <c r="C259" s="118">
        <f t="shared" si="103"/>
        <v>0.32531393533936426</v>
      </c>
      <c r="D259" s="118">
        <f t="shared" si="103"/>
        <v>0.3374484657744764</v>
      </c>
      <c r="E259" s="118">
        <f t="shared" si="103"/>
        <v>0.35567191138210469</v>
      </c>
      <c r="F259" s="118">
        <f t="shared" si="103"/>
        <v>0.38857865455997598</v>
      </c>
      <c r="G259" s="118">
        <f t="shared" si="103"/>
        <v>0.40524017213124003</v>
      </c>
      <c r="H259" s="118">
        <f t="shared" si="103"/>
        <v>0.44477783175379443</v>
      </c>
      <c r="I259" s="118">
        <f t="shared" si="103"/>
        <v>0.43350640743808655</v>
      </c>
      <c r="J259" s="118">
        <f t="shared" si="103"/>
        <v>0.40076786916998275</v>
      </c>
      <c r="K259" s="118">
        <f t="shared" si="103"/>
        <v>0.44389441694356968</v>
      </c>
      <c r="L259" s="118">
        <f t="shared" si="103"/>
        <v>0.45412425990685551</v>
      </c>
      <c r="M259" s="118">
        <f t="shared" si="103"/>
        <v>0.46361565896595713</v>
      </c>
      <c r="N259" s="118">
        <f t="shared" si="103"/>
        <v>0.528760561575777</v>
      </c>
      <c r="O259" s="118">
        <f t="shared" si="103"/>
        <v>0.55152997187075736</v>
      </c>
      <c r="P259" s="118">
        <f t="shared" si="103"/>
        <v>0.6016518726823139</v>
      </c>
      <c r="Q259" s="118">
        <f t="shared" si="103"/>
        <v>0.55824530783127602</v>
      </c>
      <c r="R259" s="118">
        <f t="shared" ref="R259:V259" si="104">R260+R262+R264+R273</f>
        <v>0.6159959053022448</v>
      </c>
      <c r="S259" s="118">
        <f t="shared" si="104"/>
        <v>0.59928236055617079</v>
      </c>
      <c r="T259" s="118">
        <f t="shared" si="104"/>
        <v>0.57030816627160874</v>
      </c>
      <c r="U259" s="118">
        <f t="shared" si="104"/>
        <v>0.54867704604207579</v>
      </c>
      <c r="V259" s="118">
        <f t="shared" si="104"/>
        <v>0.43127946381604748</v>
      </c>
      <c r="W259" s="118">
        <f t="shared" ref="W259:Y259" si="105">W260+W262+W264+W273</f>
        <v>0.38414068984034033</v>
      </c>
      <c r="X259" s="118">
        <f t="shared" si="105"/>
        <v>0.36468886119124139</v>
      </c>
      <c r="Y259" s="118">
        <f t="shared" si="105"/>
        <v>0.33750791139183961</v>
      </c>
      <c r="DA259" s="129" t="s">
        <v>3234</v>
      </c>
    </row>
    <row r="260" spans="1:105" ht="12" customHeight="1" x14ac:dyDescent="0.25">
      <c r="A260" s="121" t="s">
        <v>57</v>
      </c>
      <c r="B260" s="123">
        <f t="shared" ref="B260:Y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X260" s="123">
        <f t="shared" si="106"/>
        <v>0</v>
      </c>
      <c r="Y260" s="123">
        <f t="shared" si="106"/>
        <v>0</v>
      </c>
      <c r="DA260" s="130" t="s">
        <v>3235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X261" s="99">
        <v>0</v>
      </c>
      <c r="Y261" s="99">
        <v>0</v>
      </c>
      <c r="DA261" s="63" t="s">
        <v>3236</v>
      </c>
    </row>
    <row r="262" spans="1:105" ht="12" customHeight="1" x14ac:dyDescent="0.25">
      <c r="A262" s="121" t="s">
        <v>92</v>
      </c>
      <c r="B262" s="123">
        <f t="shared" ref="B262:Y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X262" s="123">
        <f t="shared" si="107"/>
        <v>0</v>
      </c>
      <c r="Y262" s="123">
        <f t="shared" si="107"/>
        <v>0</v>
      </c>
      <c r="DA262" s="130" t="s">
        <v>3237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X263" s="99">
        <v>0</v>
      </c>
      <c r="Y263" s="99">
        <v>0</v>
      </c>
      <c r="DA263" s="63" t="s">
        <v>3238</v>
      </c>
    </row>
    <row r="264" spans="1:105" ht="12" customHeight="1" x14ac:dyDescent="0.25">
      <c r="A264" s="121" t="s">
        <v>55</v>
      </c>
      <c r="B264" s="123">
        <v>0.3071255249755086</v>
      </c>
      <c r="C264" s="123">
        <v>0.29928524122465877</v>
      </c>
      <c r="D264" s="123">
        <v>0.30992162189933692</v>
      </c>
      <c r="E264" s="123">
        <v>0.32426061498705838</v>
      </c>
      <c r="F264" s="123">
        <v>0.35670211554669917</v>
      </c>
      <c r="G264" s="123">
        <v>0.37366904061815276</v>
      </c>
      <c r="H264" s="123">
        <v>0.40847889803453563</v>
      </c>
      <c r="I264" s="123">
        <v>0.38714494812702804</v>
      </c>
      <c r="J264" s="123">
        <v>0.36121361361404719</v>
      </c>
      <c r="K264" s="123">
        <v>0.39575555600399653</v>
      </c>
      <c r="L264" s="123">
        <v>0.40642603907955061</v>
      </c>
      <c r="M264" s="123">
        <v>0.41496447041442219</v>
      </c>
      <c r="N264" s="123">
        <v>0.48067120644417161</v>
      </c>
      <c r="O264" s="123">
        <v>0.50479056552946211</v>
      </c>
      <c r="P264" s="123">
        <v>0.55067293595862676</v>
      </c>
      <c r="Q264" s="123">
        <v>0.50921098885915894</v>
      </c>
      <c r="R264" s="123">
        <v>0.56341797583918773</v>
      </c>
      <c r="S264" s="123">
        <v>0.54861714116507321</v>
      </c>
      <c r="T264" s="123">
        <v>0.52032990183076255</v>
      </c>
      <c r="U264" s="123">
        <v>0.49622018111721922</v>
      </c>
      <c r="V264" s="123">
        <v>0.38478457365417601</v>
      </c>
      <c r="W264" s="123">
        <v>0.34072095953180365</v>
      </c>
      <c r="X264" s="123">
        <v>0.32501808523894088</v>
      </c>
      <c r="Y264" s="123">
        <v>0.3014583777161155</v>
      </c>
      <c r="DA264" s="130" t="s">
        <v>3239</v>
      </c>
    </row>
    <row r="265" spans="1:105" ht="12" customHeight="1" x14ac:dyDescent="0.25">
      <c r="A265" s="97" t="s">
        <v>124</v>
      </c>
      <c r="B265" s="99">
        <v>3.8948389901264577</v>
      </c>
      <c r="C265" s="99">
        <v>3.7388933648959131</v>
      </c>
      <c r="D265" s="99">
        <v>3.7389634146878903</v>
      </c>
      <c r="E265" s="99">
        <v>3.682786051993959</v>
      </c>
      <c r="F265" s="99">
        <v>3.9647215923829671</v>
      </c>
      <c r="G265" s="99">
        <v>4.1182453193077766</v>
      </c>
      <c r="H265" s="99">
        <v>4.380639582120871</v>
      </c>
      <c r="I265" s="99">
        <v>4.3481778473993389</v>
      </c>
      <c r="J265" s="99">
        <v>4.0760241467562457</v>
      </c>
      <c r="K265" s="99">
        <v>4.3819045860844836</v>
      </c>
      <c r="L265" s="99">
        <v>4.2879433490218366</v>
      </c>
      <c r="M265" s="99">
        <v>4.221754769032839</v>
      </c>
      <c r="N265" s="99">
        <v>4.178552980842908</v>
      </c>
      <c r="O265" s="99">
        <v>4.096084443722229</v>
      </c>
      <c r="P265" s="99">
        <v>4.4592614042452876</v>
      </c>
      <c r="Q265" s="99">
        <v>4.1112961890151025</v>
      </c>
      <c r="R265" s="99">
        <v>4.520239384742081</v>
      </c>
      <c r="S265" s="99">
        <v>4.3094321558189126</v>
      </c>
      <c r="T265" s="99">
        <v>4.0506273137761326</v>
      </c>
      <c r="U265" s="99">
        <v>3.9689910914590643</v>
      </c>
      <c r="V265" s="99">
        <v>3.1446643668170271</v>
      </c>
      <c r="W265" s="99">
        <v>2.7620010258841101</v>
      </c>
      <c r="X265" s="99">
        <v>2.6174993599176832</v>
      </c>
      <c r="Y265" s="99">
        <v>2.4153258655829686</v>
      </c>
      <c r="DA265" s="63" t="s">
        <v>3240</v>
      </c>
    </row>
    <row r="266" spans="1:105" ht="12" customHeight="1" x14ac:dyDescent="0.25">
      <c r="A266" s="97" t="s">
        <v>123</v>
      </c>
      <c r="B266" s="99">
        <v>1.6304238723533242</v>
      </c>
      <c r="C266" s="99">
        <v>1.4978328141205104</v>
      </c>
      <c r="D266" s="99">
        <v>1.5389254846117915</v>
      </c>
      <c r="E266" s="99">
        <v>1.5435764866445281</v>
      </c>
      <c r="F266" s="99">
        <v>1.5512769507404776</v>
      </c>
      <c r="G266" s="99">
        <v>1.6457212390423479</v>
      </c>
      <c r="H266" s="99">
        <v>1.7869621222432663</v>
      </c>
      <c r="I266" s="99">
        <v>1.9035812513815911</v>
      </c>
      <c r="J266" s="99">
        <v>1.6248503705572293</v>
      </c>
      <c r="K266" s="99">
        <v>1.7877342966926011</v>
      </c>
      <c r="L266" s="99">
        <v>1.7703259461405563</v>
      </c>
      <c r="M266" s="99">
        <v>1.6831380166271299</v>
      </c>
      <c r="N266" s="99">
        <v>1.6856208485506468</v>
      </c>
      <c r="O266" s="99">
        <v>1.38150429249229</v>
      </c>
      <c r="P266" s="99">
        <v>1.4102924048305974</v>
      </c>
      <c r="Q266" s="99">
        <v>1.410605094453429</v>
      </c>
      <c r="R266" s="99">
        <v>1.8627793310983372</v>
      </c>
      <c r="S266" s="99">
        <v>1.8771184548908135</v>
      </c>
      <c r="T266" s="99">
        <v>1.6209669493777923</v>
      </c>
      <c r="U266" s="99">
        <v>1.6334510943979361</v>
      </c>
      <c r="V266" s="99">
        <v>0.93072077761116945</v>
      </c>
      <c r="W266" s="99">
        <v>0.69610131553604548</v>
      </c>
      <c r="X266" s="99">
        <v>0.92213805399405002</v>
      </c>
      <c r="Y266" s="99">
        <v>0.94130071431587659</v>
      </c>
      <c r="DA266" s="63" t="s">
        <v>3241</v>
      </c>
    </row>
    <row r="267" spans="1:105" ht="12" customHeight="1" x14ac:dyDescent="0.25">
      <c r="A267" s="100" t="s">
        <v>50</v>
      </c>
      <c r="B267" s="102">
        <v>1.6304238723533242</v>
      </c>
      <c r="C267" s="102">
        <v>1.4978328141205104</v>
      </c>
      <c r="D267" s="102">
        <v>1.5389254846117915</v>
      </c>
      <c r="E267" s="102">
        <v>1.5435764866445281</v>
      </c>
      <c r="F267" s="102">
        <v>1.5512769507404776</v>
      </c>
      <c r="G267" s="102">
        <v>1.6457212390423479</v>
      </c>
      <c r="H267" s="102">
        <v>1.7869621222432663</v>
      </c>
      <c r="I267" s="102">
        <v>1.9035812513815911</v>
      </c>
      <c r="J267" s="102">
        <v>1.6248503705572293</v>
      </c>
      <c r="K267" s="102">
        <v>1.7877342966926011</v>
      </c>
      <c r="L267" s="102">
        <v>1.7703259461405563</v>
      </c>
      <c r="M267" s="102">
        <v>1.6831380166271299</v>
      </c>
      <c r="N267" s="102">
        <v>1.6856208485506468</v>
      </c>
      <c r="O267" s="102">
        <v>1.38150429249229</v>
      </c>
      <c r="P267" s="102">
        <v>1.4102924048305974</v>
      </c>
      <c r="Q267" s="102">
        <v>1.410605094453429</v>
      </c>
      <c r="R267" s="102">
        <v>1.8627793310983372</v>
      </c>
      <c r="S267" s="102">
        <v>1.8771184548908135</v>
      </c>
      <c r="T267" s="102">
        <v>1.6209669493777923</v>
      </c>
      <c r="U267" s="102">
        <v>1.6334510943979361</v>
      </c>
      <c r="V267" s="102">
        <v>0.93072077761116945</v>
      </c>
      <c r="W267" s="102">
        <v>0.69610131553604548</v>
      </c>
      <c r="X267" s="102">
        <v>0.92213805399405002</v>
      </c>
      <c r="Y267" s="102">
        <v>0.94130071431587659</v>
      </c>
      <c r="DA267" s="131" t="s">
        <v>3242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X268" s="105">
        <v>0</v>
      </c>
      <c r="Y268" s="105">
        <v>0</v>
      </c>
      <c r="DA268" s="132" t="s">
        <v>3243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X269" s="102">
        <v>0</v>
      </c>
      <c r="Y269" s="102">
        <v>0</v>
      </c>
      <c r="DA269" s="131" t="s">
        <v>3244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X270" s="105">
        <v>0</v>
      </c>
      <c r="Y270" s="105">
        <v>0</v>
      </c>
      <c r="DA270" s="132" t="s">
        <v>3245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3246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3247</v>
      </c>
    </row>
    <row r="273" spans="1:105" ht="12" customHeight="1" x14ac:dyDescent="0.25">
      <c r="A273" s="121" t="s">
        <v>54</v>
      </c>
      <c r="B273" s="123">
        <v>2.5885243975544082E-2</v>
      </c>
      <c r="C273" s="123">
        <v>2.6028694114705469E-2</v>
      </c>
      <c r="D273" s="123">
        <v>2.7526843875139505E-2</v>
      </c>
      <c r="E273" s="123">
        <v>3.1411296395046313E-2</v>
      </c>
      <c r="F273" s="123">
        <v>3.1876539013276826E-2</v>
      </c>
      <c r="G273" s="123">
        <v>3.1571131513087256E-2</v>
      </c>
      <c r="H273" s="123">
        <v>3.6298933719258797E-2</v>
      </c>
      <c r="I273" s="123">
        <v>4.636145931105852E-2</v>
      </c>
      <c r="J273" s="123">
        <v>3.9554255555935572E-2</v>
      </c>
      <c r="K273" s="123">
        <v>4.8138860939573154E-2</v>
      </c>
      <c r="L273" s="123">
        <v>4.7698220827304905E-2</v>
      </c>
      <c r="M273" s="123">
        <v>4.8651188551534913E-2</v>
      </c>
      <c r="N273" s="123">
        <v>4.8089355131605442E-2</v>
      </c>
      <c r="O273" s="123">
        <v>4.6739406341295253E-2</v>
      </c>
      <c r="P273" s="123">
        <v>5.0978936723687147E-2</v>
      </c>
      <c r="Q273" s="123">
        <v>4.9034318972117054E-2</v>
      </c>
      <c r="R273" s="123">
        <v>5.2577929463057012E-2</v>
      </c>
      <c r="S273" s="123">
        <v>5.0665219391097541E-2</v>
      </c>
      <c r="T273" s="123">
        <v>4.9978264440846132E-2</v>
      </c>
      <c r="U273" s="123">
        <v>5.2456864924856572E-2</v>
      </c>
      <c r="V273" s="123">
        <v>4.6494890161871465E-2</v>
      </c>
      <c r="W273" s="123">
        <v>4.3419730308536672E-2</v>
      </c>
      <c r="X273" s="123">
        <v>3.9670775952300522E-2</v>
      </c>
      <c r="Y273" s="123">
        <v>3.6049533675724096E-2</v>
      </c>
      <c r="DA273" s="130" t="s">
        <v>3248</v>
      </c>
    </row>
    <row r="274" spans="1:105" ht="12" customHeight="1" x14ac:dyDescent="0.25">
      <c r="A274" s="97" t="s">
        <v>50</v>
      </c>
      <c r="B274" s="99">
        <v>0.69743507013686901</v>
      </c>
      <c r="C274" s="99">
        <v>0.6746154946800722</v>
      </c>
      <c r="D274" s="99">
        <v>0.66970330188036831</v>
      </c>
      <c r="E274" s="99">
        <v>0.74504258779092059</v>
      </c>
      <c r="F274" s="99">
        <v>0.74109525023263423</v>
      </c>
      <c r="G274" s="99">
        <v>0.72879589263098454</v>
      </c>
      <c r="H274" s="99">
        <v>0.75692934653485522</v>
      </c>
      <c r="I274" s="99">
        <v>0.74258908416121372</v>
      </c>
      <c r="J274" s="99">
        <v>0.62967239446743162</v>
      </c>
      <c r="K274" s="99">
        <v>0.67459021236126671</v>
      </c>
      <c r="L274" s="99">
        <v>0.6448869803504147</v>
      </c>
      <c r="M274" s="99">
        <v>0.64452778121738519</v>
      </c>
      <c r="N274" s="99">
        <v>0.64988232738476848</v>
      </c>
      <c r="O274" s="99">
        <v>0.64384705118605756</v>
      </c>
      <c r="P274" s="99">
        <v>0.70165554726965762</v>
      </c>
      <c r="Q274" s="99">
        <v>0.67466515611011735</v>
      </c>
      <c r="R274" s="99">
        <v>0.72134745969301661</v>
      </c>
      <c r="S274" s="99">
        <v>0.7096048797943928</v>
      </c>
      <c r="T274" s="99">
        <v>0.70525501968473192</v>
      </c>
      <c r="U274" s="99">
        <v>0.73744592667618136</v>
      </c>
      <c r="V274" s="99">
        <v>0.67917949652018528</v>
      </c>
      <c r="W274" s="99">
        <v>0.64286137863906068</v>
      </c>
      <c r="X274" s="99">
        <v>0.58432565371325818</v>
      </c>
      <c r="Y274" s="99">
        <v>0.52856074892820293</v>
      </c>
      <c r="DA274" s="63" t="s">
        <v>3249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X275" s="110">
        <v>0</v>
      </c>
      <c r="Y275" s="110">
        <v>0</v>
      </c>
      <c r="DA275" s="60" t="s">
        <v>3250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X277" s="137"/>
      <c r="Y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15.805501965304664</v>
      </c>
      <c r="D279" s="117">
        <f t="shared" si="108"/>
        <v>18.943193911322457</v>
      </c>
      <c r="E279" s="117">
        <f t="shared" si="108"/>
        <v>0</v>
      </c>
      <c r="F279" s="117">
        <f t="shared" si="108"/>
        <v>0</v>
      </c>
      <c r="G279" s="117">
        <f t="shared" si="108"/>
        <v>0</v>
      </c>
      <c r="H279" s="117">
        <f t="shared" si="108"/>
        <v>0</v>
      </c>
      <c r="I279" s="117">
        <f t="shared" si="108"/>
        <v>0</v>
      </c>
      <c r="J279" s="117">
        <f t="shared" si="108"/>
        <v>0.7479217982192149</v>
      </c>
      <c r="K279" s="117">
        <f t="shared" si="108"/>
        <v>4.4231681649039443</v>
      </c>
      <c r="L279" s="117">
        <f t="shared" si="108"/>
        <v>3.7970154770875251</v>
      </c>
      <c r="M279" s="117">
        <f t="shared" si="108"/>
        <v>2.6710711829315703</v>
      </c>
      <c r="N279" s="117">
        <f t="shared" si="108"/>
        <v>8.5155778915525975</v>
      </c>
      <c r="O279" s="117">
        <f t="shared" si="108"/>
        <v>5.0896678205068389</v>
      </c>
      <c r="P279" s="117">
        <f t="shared" si="108"/>
        <v>1.5812055020633677E-3</v>
      </c>
      <c r="Q279" s="117">
        <f t="shared" si="108"/>
        <v>0</v>
      </c>
      <c r="R279" s="117">
        <f t="shared" ref="R279:V279" si="109">R280+R282+R284+R293</f>
        <v>0</v>
      </c>
      <c r="S279" s="117">
        <f t="shared" si="109"/>
        <v>0</v>
      </c>
      <c r="T279" s="117">
        <f t="shared" si="109"/>
        <v>0</v>
      </c>
      <c r="U279" s="117">
        <f t="shared" si="109"/>
        <v>0</v>
      </c>
      <c r="V279" s="117">
        <f t="shared" si="109"/>
        <v>0</v>
      </c>
      <c r="W279" s="117">
        <f t="shared" ref="W279:Y279" si="110">W280+W282+W284+W293</f>
        <v>0</v>
      </c>
      <c r="X279" s="117">
        <f t="shared" si="110"/>
        <v>2.5368590595988609E-2</v>
      </c>
      <c r="Y279" s="117">
        <f t="shared" si="110"/>
        <v>0</v>
      </c>
      <c r="DA279" s="129" t="s">
        <v>3402</v>
      </c>
    </row>
    <row r="280" spans="1:105" ht="12" customHeight="1" x14ac:dyDescent="0.25">
      <c r="A280" s="121" t="s">
        <v>57</v>
      </c>
      <c r="B280" s="122"/>
      <c r="C280" s="122">
        <f t="shared" ref="C280:Y280" si="111">C281</f>
        <v>13.88280429525849</v>
      </c>
      <c r="D280" s="122">
        <f t="shared" si="111"/>
        <v>16.93894814108905</v>
      </c>
      <c r="E280" s="122">
        <f t="shared" si="111"/>
        <v>0</v>
      </c>
      <c r="F280" s="122">
        <f t="shared" si="111"/>
        <v>0</v>
      </c>
      <c r="G280" s="122">
        <f t="shared" si="111"/>
        <v>0</v>
      </c>
      <c r="H280" s="122">
        <f t="shared" si="111"/>
        <v>0</v>
      </c>
      <c r="I280" s="122">
        <f t="shared" si="111"/>
        <v>0</v>
      </c>
      <c r="J280" s="122">
        <f t="shared" si="111"/>
        <v>0.63388118516697811</v>
      </c>
      <c r="K280" s="122">
        <f t="shared" si="111"/>
        <v>3.6050034464691185</v>
      </c>
      <c r="L280" s="122">
        <f t="shared" si="111"/>
        <v>3.1762831628764587</v>
      </c>
      <c r="M280" s="122">
        <f t="shared" si="111"/>
        <v>2.1074567839191136</v>
      </c>
      <c r="N280" s="122">
        <f t="shared" si="111"/>
        <v>6.8784392980819566</v>
      </c>
      <c r="O280" s="122">
        <f t="shared" si="111"/>
        <v>4.2825114517317333</v>
      </c>
      <c r="P280" s="122">
        <f t="shared" si="111"/>
        <v>1.1992212366411159E-3</v>
      </c>
      <c r="Q280" s="122">
        <f t="shared" si="111"/>
        <v>0</v>
      </c>
      <c r="R280" s="122">
        <f t="shared" si="111"/>
        <v>0</v>
      </c>
      <c r="S280" s="122">
        <f t="shared" si="111"/>
        <v>0</v>
      </c>
      <c r="T280" s="122">
        <f t="shared" si="111"/>
        <v>0</v>
      </c>
      <c r="U280" s="122">
        <f t="shared" si="111"/>
        <v>0</v>
      </c>
      <c r="V280" s="122">
        <f t="shared" si="111"/>
        <v>0</v>
      </c>
      <c r="W280" s="122">
        <f t="shared" si="111"/>
        <v>0</v>
      </c>
      <c r="X280" s="122">
        <f t="shared" si="111"/>
        <v>1.8504516639817011E-2</v>
      </c>
      <c r="Y280" s="122">
        <f t="shared" si="111"/>
        <v>0</v>
      </c>
      <c r="DA280" s="130" t="s">
        <v>3403</v>
      </c>
    </row>
    <row r="281" spans="1:105" ht="12" customHeight="1" x14ac:dyDescent="0.25">
      <c r="A281" s="97" t="s">
        <v>53</v>
      </c>
      <c r="B281" s="98"/>
      <c r="C281" s="98">
        <v>13.88280429525849</v>
      </c>
      <c r="D281" s="98">
        <v>16.93894814108905</v>
      </c>
      <c r="E281" s="98">
        <v>0</v>
      </c>
      <c r="F281" s="98">
        <v>0</v>
      </c>
      <c r="G281" s="98">
        <v>0</v>
      </c>
      <c r="H281" s="98">
        <v>0</v>
      </c>
      <c r="I281" s="98">
        <v>0</v>
      </c>
      <c r="J281" s="98">
        <v>0.63388118516697811</v>
      </c>
      <c r="K281" s="98">
        <v>3.6050034464691185</v>
      </c>
      <c r="L281" s="98">
        <v>3.1762831628764587</v>
      </c>
      <c r="M281" s="98">
        <v>2.1074567839191136</v>
      </c>
      <c r="N281" s="98">
        <v>6.8784392980819566</v>
      </c>
      <c r="O281" s="98">
        <v>4.2825114517317333</v>
      </c>
      <c r="P281" s="98">
        <v>1.1992212366411159E-3</v>
      </c>
      <c r="Q281" s="98">
        <v>0</v>
      </c>
      <c r="R281" s="98">
        <v>0</v>
      </c>
      <c r="S281" s="98">
        <v>0</v>
      </c>
      <c r="T281" s="98">
        <v>0</v>
      </c>
      <c r="U281" s="98">
        <v>0</v>
      </c>
      <c r="V281" s="98">
        <v>0</v>
      </c>
      <c r="W281" s="98">
        <v>0</v>
      </c>
      <c r="X281" s="98">
        <v>1.8504516639817011E-2</v>
      </c>
      <c r="Y281" s="98">
        <v>0</v>
      </c>
      <c r="DA281" s="63" t="s">
        <v>3404</v>
      </c>
    </row>
    <row r="282" spans="1:105" ht="12" customHeight="1" x14ac:dyDescent="0.25">
      <c r="A282" s="121" t="s">
        <v>92</v>
      </c>
      <c r="B282" s="122"/>
      <c r="C282" s="122">
        <f t="shared" ref="C282:Y282" si="112">C283</f>
        <v>1.3217557478879061E-2</v>
      </c>
      <c r="D282" s="122">
        <f t="shared" si="112"/>
        <v>7.7041536206874954E-3</v>
      </c>
      <c r="E282" s="122">
        <f t="shared" si="112"/>
        <v>0</v>
      </c>
      <c r="F282" s="122">
        <f t="shared" si="112"/>
        <v>0</v>
      </c>
      <c r="G282" s="122">
        <f t="shared" si="112"/>
        <v>0</v>
      </c>
      <c r="H282" s="122">
        <f t="shared" si="112"/>
        <v>0</v>
      </c>
      <c r="I282" s="122">
        <f t="shared" si="112"/>
        <v>0</v>
      </c>
      <c r="J282" s="122">
        <f t="shared" si="112"/>
        <v>1.6955743800175307E-3</v>
      </c>
      <c r="K282" s="122">
        <f t="shared" si="112"/>
        <v>4.4126932906457606E-3</v>
      </c>
      <c r="L282" s="122">
        <f t="shared" si="112"/>
        <v>1.4261545122023439E-2</v>
      </c>
      <c r="M282" s="122">
        <f t="shared" si="112"/>
        <v>2.530316395774074E-3</v>
      </c>
      <c r="N282" s="122">
        <f t="shared" si="112"/>
        <v>3.0182559354840901E-2</v>
      </c>
      <c r="O282" s="122">
        <f t="shared" si="112"/>
        <v>1.6550115617444443E-2</v>
      </c>
      <c r="P282" s="122">
        <f t="shared" si="112"/>
        <v>0</v>
      </c>
      <c r="Q282" s="122">
        <f t="shared" si="112"/>
        <v>0</v>
      </c>
      <c r="R282" s="122">
        <f t="shared" si="112"/>
        <v>0</v>
      </c>
      <c r="S282" s="122">
        <f t="shared" si="112"/>
        <v>0</v>
      </c>
      <c r="T282" s="122">
        <f t="shared" si="112"/>
        <v>0</v>
      </c>
      <c r="U282" s="122">
        <f t="shared" si="112"/>
        <v>0</v>
      </c>
      <c r="V282" s="122">
        <f t="shared" si="112"/>
        <v>0</v>
      </c>
      <c r="W282" s="122">
        <f t="shared" si="112"/>
        <v>0</v>
      </c>
      <c r="X282" s="122">
        <f t="shared" si="112"/>
        <v>4.973950311291768E-4</v>
      </c>
      <c r="Y282" s="122">
        <f t="shared" si="112"/>
        <v>0</v>
      </c>
      <c r="DA282" s="130" t="s">
        <v>3405</v>
      </c>
    </row>
    <row r="283" spans="1:105" ht="12" customHeight="1" x14ac:dyDescent="0.25">
      <c r="A283" s="97" t="s">
        <v>53</v>
      </c>
      <c r="B283" s="98"/>
      <c r="C283" s="98">
        <v>1.3217557478879061E-2</v>
      </c>
      <c r="D283" s="98">
        <v>7.7041536206874954E-3</v>
      </c>
      <c r="E283" s="98">
        <v>0</v>
      </c>
      <c r="F283" s="98">
        <v>0</v>
      </c>
      <c r="G283" s="98">
        <v>0</v>
      </c>
      <c r="H283" s="98">
        <v>0</v>
      </c>
      <c r="I283" s="98">
        <v>0</v>
      </c>
      <c r="J283" s="98">
        <v>1.6955743800175307E-3</v>
      </c>
      <c r="K283" s="98">
        <v>4.4126932906457606E-3</v>
      </c>
      <c r="L283" s="98">
        <v>1.4261545122023439E-2</v>
      </c>
      <c r="M283" s="98">
        <v>2.530316395774074E-3</v>
      </c>
      <c r="N283" s="98">
        <v>3.0182559354840901E-2</v>
      </c>
      <c r="O283" s="98">
        <v>1.6550115617444443E-2</v>
      </c>
      <c r="P283" s="98">
        <v>0</v>
      </c>
      <c r="Q283" s="98">
        <v>0</v>
      </c>
      <c r="R283" s="98">
        <v>0</v>
      </c>
      <c r="S283" s="98">
        <v>0</v>
      </c>
      <c r="T283" s="98">
        <v>0</v>
      </c>
      <c r="U283" s="98">
        <v>0</v>
      </c>
      <c r="V283" s="98">
        <v>0</v>
      </c>
      <c r="W283" s="98">
        <v>0</v>
      </c>
      <c r="X283" s="98">
        <v>4.973950311291768E-4</v>
      </c>
      <c r="Y283" s="98">
        <v>0</v>
      </c>
      <c r="DA283" s="63" t="s">
        <v>3406</v>
      </c>
    </row>
    <row r="284" spans="1:105" ht="12" customHeight="1" x14ac:dyDescent="0.25">
      <c r="A284" s="121" t="s">
        <v>55</v>
      </c>
      <c r="B284" s="122"/>
      <c r="C284" s="122">
        <v>1.6337131195093915</v>
      </c>
      <c r="D284" s="122">
        <v>1.7149601229082423</v>
      </c>
      <c r="E284" s="122">
        <v>0</v>
      </c>
      <c r="F284" s="122">
        <v>0</v>
      </c>
      <c r="G284" s="122">
        <v>0</v>
      </c>
      <c r="H284" s="122">
        <v>0</v>
      </c>
      <c r="I284" s="122">
        <v>0</v>
      </c>
      <c r="J284" s="122">
        <v>9.8100241593499796E-2</v>
      </c>
      <c r="K284" s="122">
        <v>0.70942820039534571</v>
      </c>
      <c r="L284" s="122">
        <v>0.52980181003903004</v>
      </c>
      <c r="M284" s="122">
        <v>0.49277499598974178</v>
      </c>
      <c r="N284" s="122">
        <v>1.4099023043250323</v>
      </c>
      <c r="O284" s="122">
        <v>0.69023045819850426</v>
      </c>
      <c r="P284" s="122">
        <v>3.3514776117337552E-4</v>
      </c>
      <c r="Q284" s="122">
        <v>0</v>
      </c>
      <c r="R284" s="122">
        <v>0</v>
      </c>
      <c r="S284" s="122">
        <v>0</v>
      </c>
      <c r="T284" s="122">
        <v>0</v>
      </c>
      <c r="U284" s="122">
        <v>0</v>
      </c>
      <c r="V284" s="122">
        <v>0</v>
      </c>
      <c r="W284" s="122">
        <v>0</v>
      </c>
      <c r="X284" s="122">
        <v>5.3204018273741091E-3</v>
      </c>
      <c r="Y284" s="122">
        <v>0</v>
      </c>
      <c r="DA284" s="130" t="s">
        <v>3407</v>
      </c>
    </row>
    <row r="285" spans="1:105" ht="12" customHeight="1" x14ac:dyDescent="0.25">
      <c r="A285" s="97" t="s">
        <v>124</v>
      </c>
      <c r="B285" s="98"/>
      <c r="C285" s="98">
        <v>0.15700703188643189</v>
      </c>
      <c r="D285" s="98">
        <v>0.18376028098507038</v>
      </c>
      <c r="E285" s="98">
        <v>0</v>
      </c>
      <c r="F285" s="98">
        <v>0</v>
      </c>
      <c r="G285" s="98">
        <v>0</v>
      </c>
      <c r="H285" s="98">
        <v>0</v>
      </c>
      <c r="I285" s="98">
        <v>0</v>
      </c>
      <c r="J285" s="98">
        <v>7.3659299241887882E-3</v>
      </c>
      <c r="K285" s="98">
        <v>7.6179518095676302E-2</v>
      </c>
      <c r="L285" s="98">
        <v>6.6133220840738666E-2</v>
      </c>
      <c r="M285" s="98">
        <v>8.9467464683695264E-2</v>
      </c>
      <c r="N285" s="98">
        <v>0.21418475876871282</v>
      </c>
      <c r="O285" s="98">
        <v>8.7300061561335129E-2</v>
      </c>
      <c r="P285" s="98">
        <v>0</v>
      </c>
      <c r="Q285" s="98">
        <v>0</v>
      </c>
      <c r="R285" s="98">
        <v>0</v>
      </c>
      <c r="S285" s="98">
        <v>0</v>
      </c>
      <c r="T285" s="98">
        <v>0</v>
      </c>
      <c r="U285" s="98">
        <v>0</v>
      </c>
      <c r="V285" s="98">
        <v>0</v>
      </c>
      <c r="W285" s="98">
        <v>0</v>
      </c>
      <c r="X285" s="98">
        <v>1.0599630619578817E-3</v>
      </c>
      <c r="Y285" s="98">
        <v>0</v>
      </c>
      <c r="DA285" s="63" t="s">
        <v>3408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0</v>
      </c>
      <c r="G286" s="98">
        <v>0</v>
      </c>
      <c r="H286" s="98">
        <v>0</v>
      </c>
      <c r="I286" s="98">
        <v>0</v>
      </c>
      <c r="J286" s="98">
        <v>0</v>
      </c>
      <c r="K286" s="98">
        <v>1.5394530007561687E-4</v>
      </c>
      <c r="L286" s="98">
        <v>1.5112422080825808E-4</v>
      </c>
      <c r="M286" s="98">
        <v>1.4715075426857167E-4</v>
      </c>
      <c r="N286" s="98">
        <v>1.4627582091074559E-4</v>
      </c>
      <c r="O286" s="98">
        <v>1.3879715409307859E-4</v>
      </c>
      <c r="P286" s="98">
        <v>0</v>
      </c>
      <c r="Q286" s="98">
        <v>0</v>
      </c>
      <c r="R286" s="98">
        <v>0</v>
      </c>
      <c r="S286" s="98">
        <v>0</v>
      </c>
      <c r="T286" s="98">
        <v>0</v>
      </c>
      <c r="U286" s="98">
        <v>0</v>
      </c>
      <c r="V286" s="98">
        <v>0</v>
      </c>
      <c r="W286" s="98">
        <v>0</v>
      </c>
      <c r="X286" s="98">
        <v>0</v>
      </c>
      <c r="Y286" s="98">
        <v>0</v>
      </c>
      <c r="DA286" s="63" t="s">
        <v>3409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0</v>
      </c>
      <c r="G287" s="101">
        <v>0</v>
      </c>
      <c r="H287" s="101">
        <v>0</v>
      </c>
      <c r="I287" s="101">
        <v>0</v>
      </c>
      <c r="J287" s="101">
        <v>0</v>
      </c>
      <c r="K287" s="101">
        <v>8.1595481541642912E-5</v>
      </c>
      <c r="L287" s="101">
        <v>8.0261340612617006E-5</v>
      </c>
      <c r="M287" s="101">
        <v>7.5289151891632251E-5</v>
      </c>
      <c r="N287" s="101">
        <v>7.4297023667542695E-5</v>
      </c>
      <c r="O287" s="101">
        <v>5.9472805182869776E-5</v>
      </c>
      <c r="P287" s="101">
        <v>0</v>
      </c>
      <c r="Q287" s="101">
        <v>0</v>
      </c>
      <c r="R287" s="101">
        <v>0</v>
      </c>
      <c r="S287" s="101">
        <v>0</v>
      </c>
      <c r="T287" s="101">
        <v>0</v>
      </c>
      <c r="U287" s="101">
        <v>0</v>
      </c>
      <c r="V287" s="101">
        <v>0</v>
      </c>
      <c r="W287" s="101">
        <v>0</v>
      </c>
      <c r="X287" s="101">
        <v>0</v>
      </c>
      <c r="Y287" s="101">
        <v>0</v>
      </c>
      <c r="DA287" s="131" t="s">
        <v>3410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0</v>
      </c>
      <c r="G288" s="104">
        <v>0</v>
      </c>
      <c r="H288" s="104">
        <v>0</v>
      </c>
      <c r="I288" s="104">
        <v>0</v>
      </c>
      <c r="J288" s="104">
        <v>0</v>
      </c>
      <c r="K288" s="104">
        <v>7.234981853397394E-5</v>
      </c>
      <c r="L288" s="104">
        <v>7.0862880195641078E-5</v>
      </c>
      <c r="M288" s="104">
        <v>7.1861602376939408E-5</v>
      </c>
      <c r="N288" s="104">
        <v>7.1978797243202913E-5</v>
      </c>
      <c r="O288" s="104">
        <v>7.9324348910208818E-5</v>
      </c>
      <c r="P288" s="104">
        <v>0</v>
      </c>
      <c r="Q288" s="104">
        <v>0</v>
      </c>
      <c r="R288" s="104">
        <v>0</v>
      </c>
      <c r="S288" s="104">
        <v>0</v>
      </c>
      <c r="T288" s="104">
        <v>0</v>
      </c>
      <c r="U288" s="104">
        <v>0</v>
      </c>
      <c r="V288" s="104">
        <v>0</v>
      </c>
      <c r="W288" s="104">
        <v>0</v>
      </c>
      <c r="X288" s="104">
        <v>0</v>
      </c>
      <c r="Y288" s="104">
        <v>0</v>
      </c>
      <c r="DA288" s="132" t="s">
        <v>3411</v>
      </c>
    </row>
    <row r="289" spans="1:105" ht="12" customHeight="1" x14ac:dyDescent="0.25">
      <c r="A289" s="106" t="s">
        <v>122</v>
      </c>
      <c r="B289" s="101"/>
      <c r="C289" s="101">
        <v>1.4351787502727398</v>
      </c>
      <c r="D289" s="101">
        <v>1.5123544862754594</v>
      </c>
      <c r="E289" s="101">
        <v>0</v>
      </c>
      <c r="F289" s="101">
        <v>0</v>
      </c>
      <c r="G289" s="101">
        <v>0</v>
      </c>
      <c r="H289" s="101">
        <v>0</v>
      </c>
      <c r="I289" s="101">
        <v>0</v>
      </c>
      <c r="J289" s="101">
        <v>8.2404084863859764E-2</v>
      </c>
      <c r="K289" s="101">
        <v>0.49346233996993849</v>
      </c>
      <c r="L289" s="101">
        <v>0.41799902669922773</v>
      </c>
      <c r="M289" s="101">
        <v>0.3665050046189538</v>
      </c>
      <c r="N289" s="101">
        <v>1.1433850026344019</v>
      </c>
      <c r="O289" s="101">
        <v>0.53398677896585089</v>
      </c>
      <c r="P289" s="101">
        <v>3.3514776117337552E-4</v>
      </c>
      <c r="Q289" s="101">
        <v>0</v>
      </c>
      <c r="R289" s="101">
        <v>0</v>
      </c>
      <c r="S289" s="101">
        <v>0</v>
      </c>
      <c r="T289" s="101">
        <v>0</v>
      </c>
      <c r="U289" s="101">
        <v>0</v>
      </c>
      <c r="V289" s="101">
        <v>0</v>
      </c>
      <c r="W289" s="101">
        <v>0</v>
      </c>
      <c r="X289" s="101">
        <v>7.5023434464138164E-4</v>
      </c>
      <c r="Y289" s="101">
        <v>0</v>
      </c>
      <c r="DA289" s="131" t="s">
        <v>3412</v>
      </c>
    </row>
    <row r="290" spans="1:105" ht="12" customHeight="1" x14ac:dyDescent="0.25">
      <c r="A290" s="107" t="s">
        <v>121</v>
      </c>
      <c r="B290" s="104"/>
      <c r="C290" s="104">
        <v>4.1527337350219795E-2</v>
      </c>
      <c r="D290" s="104">
        <v>1.8845355647712295E-2</v>
      </c>
      <c r="E290" s="104">
        <v>0</v>
      </c>
      <c r="F290" s="104">
        <v>0</v>
      </c>
      <c r="G290" s="104">
        <v>0</v>
      </c>
      <c r="H290" s="104">
        <v>0</v>
      </c>
      <c r="I290" s="104">
        <v>0</v>
      </c>
      <c r="J290" s="104">
        <v>8.33022680545124E-3</v>
      </c>
      <c r="K290" s="104">
        <v>0.13963239702965521</v>
      </c>
      <c r="L290" s="104">
        <v>4.5518438278255399E-2</v>
      </c>
      <c r="M290" s="104">
        <v>3.6655375932824148E-2</v>
      </c>
      <c r="N290" s="104">
        <v>5.2186267101006774E-2</v>
      </c>
      <c r="O290" s="104">
        <v>6.880482051722514E-2</v>
      </c>
      <c r="P290" s="104">
        <v>0</v>
      </c>
      <c r="Q290" s="104">
        <v>0</v>
      </c>
      <c r="R290" s="104">
        <v>0</v>
      </c>
      <c r="S290" s="104">
        <v>0</v>
      </c>
      <c r="T290" s="104">
        <v>0</v>
      </c>
      <c r="U290" s="104">
        <v>0</v>
      </c>
      <c r="V290" s="104">
        <v>0</v>
      </c>
      <c r="W290" s="104">
        <v>0</v>
      </c>
      <c r="X290" s="104">
        <v>3.5102044207748458E-3</v>
      </c>
      <c r="Y290" s="104">
        <v>0</v>
      </c>
      <c r="DA290" s="132" t="s">
        <v>3413</v>
      </c>
    </row>
    <row r="291" spans="1:105" ht="12" customHeight="1" x14ac:dyDescent="0.25">
      <c r="A291" s="108" t="s">
        <v>53</v>
      </c>
      <c r="B291" s="98"/>
      <c r="C291" s="98">
        <v>2.1049559544988525E-2</v>
      </c>
      <c r="D291" s="98">
        <v>9.7353454903642746E-3</v>
      </c>
      <c r="E291" s="98">
        <v>0</v>
      </c>
      <c r="F291" s="98">
        <v>0</v>
      </c>
      <c r="G291" s="98">
        <v>0</v>
      </c>
      <c r="H291" s="98">
        <v>0</v>
      </c>
      <c r="I291" s="98">
        <v>0</v>
      </c>
      <c r="J291" s="98">
        <v>4.1182496143314694E-3</v>
      </c>
      <c r="K291" s="98">
        <v>7.0796276655714765E-2</v>
      </c>
      <c r="L291" s="98">
        <v>2.3156851369333882E-2</v>
      </c>
      <c r="M291" s="98">
        <v>1.8008190935698526E-2</v>
      </c>
      <c r="N291" s="98">
        <v>2.5632432746772328E-2</v>
      </c>
      <c r="O291" s="98">
        <v>2.8690140211558739E-2</v>
      </c>
      <c r="P291" s="98">
        <v>0</v>
      </c>
      <c r="Q291" s="98">
        <v>0</v>
      </c>
      <c r="R291" s="98">
        <v>0</v>
      </c>
      <c r="S291" s="98">
        <v>0</v>
      </c>
      <c r="T291" s="98">
        <v>0</v>
      </c>
      <c r="U291" s="98">
        <v>0</v>
      </c>
      <c r="V291" s="98">
        <v>0</v>
      </c>
      <c r="W291" s="98">
        <v>0</v>
      </c>
      <c r="X291" s="98">
        <v>1.3969171706719077E-3</v>
      </c>
      <c r="Y291" s="98">
        <v>0</v>
      </c>
      <c r="DA291" s="63" t="s">
        <v>3414</v>
      </c>
    </row>
    <row r="292" spans="1:105" ht="12" customHeight="1" x14ac:dyDescent="0.25">
      <c r="A292" s="108" t="s">
        <v>52</v>
      </c>
      <c r="B292" s="98"/>
      <c r="C292" s="98">
        <v>2.0477777805231273E-2</v>
      </c>
      <c r="D292" s="98">
        <v>9.1100101573480217E-3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4.2119771911197697E-3</v>
      </c>
      <c r="K292" s="98">
        <v>6.8836120373940449E-2</v>
      </c>
      <c r="L292" s="98">
        <v>2.2361586908921521E-2</v>
      </c>
      <c r="M292" s="98">
        <v>1.8647184997125622E-2</v>
      </c>
      <c r="N292" s="98">
        <v>2.6553834354234446E-2</v>
      </c>
      <c r="O292" s="98">
        <v>4.0114680305666409E-2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X292" s="98">
        <v>2.1132872501029381E-3</v>
      </c>
      <c r="Y292" s="98">
        <v>0</v>
      </c>
      <c r="DA292" s="63" t="s">
        <v>3415</v>
      </c>
    </row>
    <row r="293" spans="1:105" ht="12" customHeight="1" x14ac:dyDescent="0.25">
      <c r="A293" s="121" t="s">
        <v>54</v>
      </c>
      <c r="B293" s="122"/>
      <c r="C293" s="122">
        <v>0.27576699305790608</v>
      </c>
      <c r="D293" s="122">
        <v>0.28158149370447788</v>
      </c>
      <c r="E293" s="122">
        <v>0</v>
      </c>
      <c r="F293" s="122">
        <v>0</v>
      </c>
      <c r="G293" s="122">
        <v>0</v>
      </c>
      <c r="H293" s="122">
        <v>0</v>
      </c>
      <c r="I293" s="122">
        <v>0</v>
      </c>
      <c r="J293" s="122">
        <v>1.4244797078719404E-2</v>
      </c>
      <c r="K293" s="122">
        <v>0.10432382474883489</v>
      </c>
      <c r="L293" s="122">
        <v>7.6668959050012836E-2</v>
      </c>
      <c r="M293" s="122">
        <v>6.8309086626941115E-2</v>
      </c>
      <c r="N293" s="122">
        <v>0.19705372979076841</v>
      </c>
      <c r="O293" s="122">
        <v>0.10037579495915687</v>
      </c>
      <c r="P293" s="122">
        <v>4.6836504248876402E-5</v>
      </c>
      <c r="Q293" s="122">
        <v>0</v>
      </c>
      <c r="R293" s="122">
        <v>0</v>
      </c>
      <c r="S293" s="122">
        <v>0</v>
      </c>
      <c r="T293" s="122">
        <v>0</v>
      </c>
      <c r="U293" s="122">
        <v>0</v>
      </c>
      <c r="V293" s="122">
        <v>0</v>
      </c>
      <c r="W293" s="122">
        <v>0</v>
      </c>
      <c r="X293" s="122">
        <v>1.0462770976683139E-3</v>
      </c>
      <c r="Y293" s="122">
        <v>0</v>
      </c>
      <c r="DA293" s="130" t="s">
        <v>3416</v>
      </c>
    </row>
    <row r="294" spans="1:105" ht="12" customHeight="1" x14ac:dyDescent="0.25">
      <c r="A294" s="97" t="s">
        <v>50</v>
      </c>
      <c r="B294" s="98"/>
      <c r="C294" s="98">
        <v>1.5677277772113696E-2</v>
      </c>
      <c r="D294" s="98">
        <v>1.8568960621540877E-2</v>
      </c>
      <c r="E294" s="98">
        <v>0</v>
      </c>
      <c r="F294" s="98">
        <v>0</v>
      </c>
      <c r="G294" s="98">
        <v>0</v>
      </c>
      <c r="H294" s="98">
        <v>0</v>
      </c>
      <c r="I294" s="98">
        <v>0</v>
      </c>
      <c r="J294" s="98">
        <v>1.4226134879250188E-3</v>
      </c>
      <c r="K294" s="98">
        <v>1.0731860961140652E-2</v>
      </c>
      <c r="L294" s="98">
        <v>6.5857114583742892E-3</v>
      </c>
      <c r="M294" s="98">
        <v>6.3066262671261772E-3</v>
      </c>
      <c r="N294" s="98">
        <v>1.8034918264338382E-2</v>
      </c>
      <c r="O294" s="98">
        <v>8.9625204946048708E-3</v>
      </c>
      <c r="P294" s="98">
        <v>0</v>
      </c>
      <c r="Q294" s="98">
        <v>0</v>
      </c>
      <c r="R294" s="98">
        <v>0</v>
      </c>
      <c r="S294" s="98">
        <v>0</v>
      </c>
      <c r="T294" s="98">
        <v>0</v>
      </c>
      <c r="U294" s="98">
        <v>0</v>
      </c>
      <c r="V294" s="98">
        <v>0</v>
      </c>
      <c r="W294" s="98">
        <v>0</v>
      </c>
      <c r="X294" s="98">
        <v>1.3658847160024663E-4</v>
      </c>
      <c r="Y294" s="98">
        <v>0</v>
      </c>
      <c r="DA294" s="63" t="s">
        <v>3417</v>
      </c>
    </row>
    <row r="295" spans="1:105" ht="12" customHeight="1" x14ac:dyDescent="0.25">
      <c r="A295" s="109" t="s">
        <v>120</v>
      </c>
      <c r="B295" s="33"/>
      <c r="C295" s="33">
        <v>0.26008971528579239</v>
      </c>
      <c r="D295" s="33">
        <v>0.26301253308293698</v>
      </c>
      <c r="E295" s="33">
        <v>0</v>
      </c>
      <c r="F295" s="33">
        <v>0</v>
      </c>
      <c r="G295" s="33">
        <v>0</v>
      </c>
      <c r="H295" s="33">
        <v>0</v>
      </c>
      <c r="I295" s="33">
        <v>0</v>
      </c>
      <c r="J295" s="33">
        <v>1.2822183590794385E-2</v>
      </c>
      <c r="K295" s="33">
        <v>9.3591963787694243E-2</v>
      </c>
      <c r="L295" s="33">
        <v>7.0083247591638545E-2</v>
      </c>
      <c r="M295" s="33">
        <v>6.2002460359814937E-2</v>
      </c>
      <c r="N295" s="33">
        <v>0.17901881152643004</v>
      </c>
      <c r="O295" s="33">
        <v>9.1413274464551997E-2</v>
      </c>
      <c r="P295" s="33">
        <v>4.6836504248876402E-5</v>
      </c>
      <c r="Q295" s="33">
        <v>0</v>
      </c>
      <c r="R295" s="33">
        <v>0</v>
      </c>
      <c r="S295" s="33">
        <v>0</v>
      </c>
      <c r="T295" s="33">
        <v>0</v>
      </c>
      <c r="U295" s="33">
        <v>0</v>
      </c>
      <c r="V295" s="33">
        <v>0</v>
      </c>
      <c r="W295" s="33">
        <v>0</v>
      </c>
      <c r="X295" s="33">
        <v>9.0968862606806737E-4</v>
      </c>
      <c r="Y295" s="33">
        <v>0</v>
      </c>
      <c r="DA295" s="60" t="s">
        <v>3418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11.439010525220692</v>
      </c>
      <c r="D297" s="117">
        <f t="shared" si="113"/>
        <v>13.78815895372397</v>
      </c>
      <c r="E297" s="117">
        <f t="shared" si="113"/>
        <v>0</v>
      </c>
      <c r="F297" s="117">
        <f t="shared" si="113"/>
        <v>0</v>
      </c>
      <c r="G297" s="117">
        <f t="shared" si="113"/>
        <v>0</v>
      </c>
      <c r="H297" s="117">
        <f t="shared" si="113"/>
        <v>0</v>
      </c>
      <c r="I297" s="117">
        <f t="shared" si="113"/>
        <v>0</v>
      </c>
      <c r="J297" s="117">
        <f t="shared" si="113"/>
        <v>0.56720049916509818</v>
      </c>
      <c r="K297" s="117">
        <f t="shared" si="113"/>
        <v>3.360050768278724</v>
      </c>
      <c r="L297" s="117">
        <f t="shared" si="113"/>
        <v>2.9274195354963584</v>
      </c>
      <c r="M297" s="117">
        <f t="shared" si="113"/>
        <v>2.0361395616717797</v>
      </c>
      <c r="N297" s="117">
        <f t="shared" si="113"/>
        <v>6.6024636113358222</v>
      </c>
      <c r="O297" s="117">
        <f t="shared" si="113"/>
        <v>3.9827592738229609</v>
      </c>
      <c r="P297" s="117">
        <f t="shared" si="113"/>
        <v>1.2166297111901128E-3</v>
      </c>
      <c r="Q297" s="117">
        <f t="shared" si="113"/>
        <v>0</v>
      </c>
      <c r="R297" s="117">
        <f t="shared" ref="R297:V297" si="114">R298+R300+R302+R311</f>
        <v>0</v>
      </c>
      <c r="S297" s="117">
        <f t="shared" si="114"/>
        <v>0</v>
      </c>
      <c r="T297" s="117">
        <f t="shared" si="114"/>
        <v>0</v>
      </c>
      <c r="U297" s="117">
        <f t="shared" si="114"/>
        <v>0</v>
      </c>
      <c r="V297" s="117">
        <f t="shared" si="114"/>
        <v>0</v>
      </c>
      <c r="W297" s="117">
        <f t="shared" ref="W297:Y297" si="115">W298+W300+W302+W311</f>
        <v>0</v>
      </c>
      <c r="X297" s="117">
        <f t="shared" si="115"/>
        <v>2.564625666066592E-2</v>
      </c>
      <c r="Y297" s="117">
        <f t="shared" si="115"/>
        <v>0</v>
      </c>
      <c r="DA297" s="129" t="s">
        <v>3570</v>
      </c>
    </row>
    <row r="298" spans="1:105" ht="12" customHeight="1" x14ac:dyDescent="0.25">
      <c r="A298" s="121" t="s">
        <v>57</v>
      </c>
      <c r="B298" s="122"/>
      <c r="C298" s="122">
        <f t="shared" ref="C298:Y298" si="116">C299</f>
        <v>10.104037846778926</v>
      </c>
      <c r="D298" s="122">
        <f t="shared" si="116"/>
        <v>12.411387663937253</v>
      </c>
      <c r="E298" s="122">
        <f t="shared" si="116"/>
        <v>0</v>
      </c>
      <c r="F298" s="122">
        <f t="shared" si="116"/>
        <v>0</v>
      </c>
      <c r="G298" s="122">
        <f t="shared" si="116"/>
        <v>0</v>
      </c>
      <c r="H298" s="122">
        <f t="shared" si="116"/>
        <v>0</v>
      </c>
      <c r="I298" s="122">
        <f t="shared" si="116"/>
        <v>0</v>
      </c>
      <c r="J298" s="122">
        <f t="shared" si="116"/>
        <v>0.48295684518638421</v>
      </c>
      <c r="K298" s="122">
        <f t="shared" si="116"/>
        <v>2.763947347115689</v>
      </c>
      <c r="L298" s="122">
        <f t="shared" si="116"/>
        <v>2.450362444127351</v>
      </c>
      <c r="M298" s="122">
        <f t="shared" si="116"/>
        <v>1.6339196938070075</v>
      </c>
      <c r="N298" s="122">
        <f t="shared" si="116"/>
        <v>5.3509135668565238</v>
      </c>
      <c r="O298" s="122">
        <f t="shared" si="116"/>
        <v>3.3392402556692629</v>
      </c>
      <c r="P298" s="122">
        <f t="shared" si="116"/>
        <v>9.3848475013241209E-4</v>
      </c>
      <c r="Q298" s="122">
        <f t="shared" si="116"/>
        <v>0</v>
      </c>
      <c r="R298" s="122">
        <f t="shared" si="116"/>
        <v>0</v>
      </c>
      <c r="S298" s="122">
        <f t="shared" si="116"/>
        <v>0</v>
      </c>
      <c r="T298" s="122">
        <f t="shared" si="116"/>
        <v>0</v>
      </c>
      <c r="U298" s="122">
        <f t="shared" si="116"/>
        <v>0</v>
      </c>
      <c r="V298" s="122">
        <f t="shared" si="116"/>
        <v>0</v>
      </c>
      <c r="W298" s="122">
        <f t="shared" si="116"/>
        <v>0</v>
      </c>
      <c r="X298" s="122">
        <f t="shared" si="116"/>
        <v>1.7724581840782492E-2</v>
      </c>
      <c r="Y298" s="122">
        <f t="shared" si="116"/>
        <v>0</v>
      </c>
      <c r="DA298" s="130" t="s">
        <v>3571</v>
      </c>
    </row>
    <row r="299" spans="1:105" ht="12" customHeight="1" x14ac:dyDescent="0.25">
      <c r="A299" s="97" t="s">
        <v>53</v>
      </c>
      <c r="B299" s="98"/>
      <c r="C299" s="98">
        <v>10.104037846778926</v>
      </c>
      <c r="D299" s="98">
        <v>12.411387663937253</v>
      </c>
      <c r="E299" s="98">
        <v>0</v>
      </c>
      <c r="F299" s="98">
        <v>0</v>
      </c>
      <c r="G299" s="98">
        <v>0</v>
      </c>
      <c r="H299" s="98">
        <v>0</v>
      </c>
      <c r="I299" s="98">
        <v>0</v>
      </c>
      <c r="J299" s="98">
        <v>0.48295684518638421</v>
      </c>
      <c r="K299" s="98">
        <v>2.763947347115689</v>
      </c>
      <c r="L299" s="98">
        <v>2.450362444127351</v>
      </c>
      <c r="M299" s="98">
        <v>1.6339196938070075</v>
      </c>
      <c r="N299" s="98">
        <v>5.3509135668565238</v>
      </c>
      <c r="O299" s="98">
        <v>3.3392402556692629</v>
      </c>
      <c r="P299" s="98">
        <v>9.3848475013241209E-4</v>
      </c>
      <c r="Q299" s="98">
        <v>0</v>
      </c>
      <c r="R299" s="98">
        <v>0</v>
      </c>
      <c r="S299" s="98">
        <v>0</v>
      </c>
      <c r="T299" s="98">
        <v>0</v>
      </c>
      <c r="U299" s="98">
        <v>0</v>
      </c>
      <c r="V299" s="98">
        <v>0</v>
      </c>
      <c r="W299" s="98">
        <v>0</v>
      </c>
      <c r="X299" s="98">
        <v>1.7724581840782492E-2</v>
      </c>
      <c r="Y299" s="98">
        <v>0</v>
      </c>
      <c r="DA299" s="63" t="s">
        <v>3572</v>
      </c>
    </row>
    <row r="300" spans="1:105" ht="12" customHeight="1" x14ac:dyDescent="0.25">
      <c r="A300" s="121" t="s">
        <v>92</v>
      </c>
      <c r="B300" s="122"/>
      <c r="C300" s="122">
        <f t="shared" ref="C300:Y300" si="117">C301</f>
        <v>3.4104575431619426E-2</v>
      </c>
      <c r="D300" s="122">
        <f t="shared" si="117"/>
        <v>2.0786732372670463E-2</v>
      </c>
      <c r="E300" s="122">
        <f t="shared" si="117"/>
        <v>0</v>
      </c>
      <c r="F300" s="122">
        <f t="shared" si="117"/>
        <v>0</v>
      </c>
      <c r="G300" s="122">
        <f t="shared" si="117"/>
        <v>0</v>
      </c>
      <c r="H300" s="122">
        <f t="shared" si="117"/>
        <v>0</v>
      </c>
      <c r="I300" s="122">
        <f t="shared" si="117"/>
        <v>0</v>
      </c>
      <c r="J300" s="122">
        <f t="shared" si="117"/>
        <v>5.8290345901741442E-3</v>
      </c>
      <c r="K300" s="122">
        <f t="shared" si="117"/>
        <v>1.5746804072765665E-2</v>
      </c>
      <c r="L300" s="122">
        <f t="shared" si="117"/>
        <v>5.2799049160116483E-2</v>
      </c>
      <c r="M300" s="122">
        <f t="shared" si="117"/>
        <v>9.7553205552068489E-3</v>
      </c>
      <c r="N300" s="122">
        <f t="shared" si="117"/>
        <v>0.1217256057638724</v>
      </c>
      <c r="O300" s="122">
        <f t="shared" si="117"/>
        <v>7.0084569105162003E-2</v>
      </c>
      <c r="P300" s="122">
        <f t="shared" si="117"/>
        <v>0</v>
      </c>
      <c r="Q300" s="122">
        <f t="shared" si="117"/>
        <v>0</v>
      </c>
      <c r="R300" s="122">
        <f t="shared" si="117"/>
        <v>0</v>
      </c>
      <c r="S300" s="122">
        <f t="shared" si="117"/>
        <v>0</v>
      </c>
      <c r="T300" s="122">
        <f t="shared" si="117"/>
        <v>0</v>
      </c>
      <c r="U300" s="122">
        <f t="shared" si="117"/>
        <v>0</v>
      </c>
      <c r="V300" s="122">
        <f t="shared" si="117"/>
        <v>0</v>
      </c>
      <c r="W300" s="122">
        <f t="shared" si="117"/>
        <v>0</v>
      </c>
      <c r="X300" s="122">
        <f t="shared" si="117"/>
        <v>2.3650277563432229E-3</v>
      </c>
      <c r="Y300" s="122">
        <f t="shared" si="117"/>
        <v>0</v>
      </c>
      <c r="DA300" s="130" t="s">
        <v>3573</v>
      </c>
    </row>
    <row r="301" spans="1:105" ht="12" customHeight="1" x14ac:dyDescent="0.25">
      <c r="A301" s="97" t="s">
        <v>53</v>
      </c>
      <c r="B301" s="98"/>
      <c r="C301" s="98">
        <v>3.4104575431619426E-2</v>
      </c>
      <c r="D301" s="98">
        <v>2.0786732372670463E-2</v>
      </c>
      <c r="E301" s="98">
        <v>0</v>
      </c>
      <c r="F301" s="98">
        <v>0</v>
      </c>
      <c r="G301" s="98">
        <v>0</v>
      </c>
      <c r="H301" s="98">
        <v>0</v>
      </c>
      <c r="I301" s="98">
        <v>0</v>
      </c>
      <c r="J301" s="98">
        <v>5.8290345901741442E-3</v>
      </c>
      <c r="K301" s="98">
        <v>1.5746804072765665E-2</v>
      </c>
      <c r="L301" s="98">
        <v>5.2799049160116483E-2</v>
      </c>
      <c r="M301" s="98">
        <v>9.7553205552068489E-3</v>
      </c>
      <c r="N301" s="98">
        <v>0.1217256057638724</v>
      </c>
      <c r="O301" s="98">
        <v>7.0084569105162003E-2</v>
      </c>
      <c r="P301" s="98">
        <v>0</v>
      </c>
      <c r="Q301" s="98">
        <v>0</v>
      </c>
      <c r="R301" s="98">
        <v>0</v>
      </c>
      <c r="S301" s="98">
        <v>0</v>
      </c>
      <c r="T301" s="98">
        <v>0</v>
      </c>
      <c r="U301" s="98">
        <v>0</v>
      </c>
      <c r="V301" s="98">
        <v>0</v>
      </c>
      <c r="W301" s="98">
        <v>0</v>
      </c>
      <c r="X301" s="98">
        <v>2.3650277563432229E-3</v>
      </c>
      <c r="Y301" s="98">
        <v>0</v>
      </c>
      <c r="DA301" s="63" t="s">
        <v>3574</v>
      </c>
    </row>
    <row r="302" spans="1:105" ht="12" customHeight="1" x14ac:dyDescent="0.25">
      <c r="A302" s="121" t="s">
        <v>55</v>
      </c>
      <c r="B302" s="122"/>
      <c r="C302" s="122">
        <v>1.0919231910724077</v>
      </c>
      <c r="D302" s="122">
        <v>1.142707638623695</v>
      </c>
      <c r="E302" s="122">
        <v>0</v>
      </c>
      <c r="F302" s="122">
        <v>0</v>
      </c>
      <c r="G302" s="122">
        <v>0</v>
      </c>
      <c r="H302" s="122">
        <v>0</v>
      </c>
      <c r="I302" s="122">
        <v>0</v>
      </c>
      <c r="J302" s="122">
        <v>6.7593022155606627E-2</v>
      </c>
      <c r="K302" s="122">
        <v>0.50099367340640955</v>
      </c>
      <c r="L302" s="122">
        <v>0.36558563818454853</v>
      </c>
      <c r="M302" s="122">
        <v>0.34009794472279503</v>
      </c>
      <c r="N302" s="122">
        <v>0.97808058822501553</v>
      </c>
      <c r="O302" s="122">
        <v>0.49563678240335318</v>
      </c>
      <c r="P302" s="122">
        <v>2.4078094550101083E-4</v>
      </c>
      <c r="Q302" s="122">
        <v>0</v>
      </c>
      <c r="R302" s="122">
        <v>0</v>
      </c>
      <c r="S302" s="122">
        <v>0</v>
      </c>
      <c r="T302" s="122">
        <v>0</v>
      </c>
      <c r="U302" s="122">
        <v>0</v>
      </c>
      <c r="V302" s="122">
        <v>0</v>
      </c>
      <c r="W302" s="122">
        <v>0</v>
      </c>
      <c r="X302" s="122">
        <v>4.6591323704673511E-3</v>
      </c>
      <c r="Y302" s="122">
        <v>0</v>
      </c>
      <c r="DA302" s="130" t="s">
        <v>3575</v>
      </c>
    </row>
    <row r="303" spans="1:105" ht="12" customHeight="1" x14ac:dyDescent="0.25">
      <c r="A303" s="97" t="s">
        <v>124</v>
      </c>
      <c r="B303" s="98"/>
      <c r="C303" s="98">
        <v>9.4110249502681792E-2</v>
      </c>
      <c r="D303" s="98">
        <v>0.11047961377379911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4.5397075898556327E-3</v>
      </c>
      <c r="K303" s="98">
        <v>4.7245984454954898E-2</v>
      </c>
      <c r="L303" s="98">
        <v>4.131645183142027E-2</v>
      </c>
      <c r="M303" s="98">
        <v>5.6724831622044301E-2</v>
      </c>
      <c r="N303" s="98">
        <v>0.13907601182352292</v>
      </c>
      <c r="O303" s="98">
        <v>5.8638991661535383E-2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X303" s="98">
        <v>8.4382277094301715E-4</v>
      </c>
      <c r="Y303" s="98">
        <v>0</v>
      </c>
      <c r="DA303" s="63" t="s">
        <v>3576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1.2295474422632774E-4</v>
      </c>
      <c r="L304" s="98">
        <v>1.21005815488816E-4</v>
      </c>
      <c r="M304" s="98">
        <v>1.1959699399799727E-4</v>
      </c>
      <c r="N304" s="98">
        <v>1.2022188326594712E-4</v>
      </c>
      <c r="O304" s="98">
        <v>1.1927191899017067E-4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X304" s="98">
        <v>0</v>
      </c>
      <c r="Y304" s="98">
        <v>0</v>
      </c>
      <c r="DA304" s="63" t="s">
        <v>3577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0</v>
      </c>
      <c r="G305" s="101">
        <v>0</v>
      </c>
      <c r="H305" s="101">
        <v>0</v>
      </c>
      <c r="I305" s="101">
        <v>0</v>
      </c>
      <c r="J305" s="101">
        <v>0</v>
      </c>
      <c r="K305" s="101">
        <v>5.0604925692353797E-5</v>
      </c>
      <c r="L305" s="101">
        <v>5.0142935293174921E-5</v>
      </c>
      <c r="M305" s="101">
        <v>4.7735391621057871E-5</v>
      </c>
      <c r="N305" s="101">
        <v>4.8243086022744211E-5</v>
      </c>
      <c r="O305" s="101">
        <v>3.994757007996185E-5</v>
      </c>
      <c r="P305" s="101">
        <v>0</v>
      </c>
      <c r="Q305" s="101">
        <v>0</v>
      </c>
      <c r="R305" s="101">
        <v>0</v>
      </c>
      <c r="S305" s="101">
        <v>0</v>
      </c>
      <c r="T305" s="101">
        <v>0</v>
      </c>
      <c r="U305" s="101">
        <v>0</v>
      </c>
      <c r="V305" s="101">
        <v>0</v>
      </c>
      <c r="W305" s="101">
        <v>0</v>
      </c>
      <c r="X305" s="101">
        <v>0</v>
      </c>
      <c r="Y305" s="101">
        <v>0</v>
      </c>
      <c r="DA305" s="131" t="s">
        <v>3578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0</v>
      </c>
      <c r="G306" s="104">
        <v>0</v>
      </c>
      <c r="H306" s="104">
        <v>0</v>
      </c>
      <c r="I306" s="104">
        <v>0</v>
      </c>
      <c r="J306" s="104">
        <v>0</v>
      </c>
      <c r="K306" s="104">
        <v>7.234981853397394E-5</v>
      </c>
      <c r="L306" s="104">
        <v>7.0862880195641078E-5</v>
      </c>
      <c r="M306" s="104">
        <v>7.1861602376939408E-5</v>
      </c>
      <c r="N306" s="104">
        <v>7.1978797243202913E-5</v>
      </c>
      <c r="O306" s="104">
        <v>7.9324348910208818E-5</v>
      </c>
      <c r="P306" s="104">
        <v>0</v>
      </c>
      <c r="Q306" s="104">
        <v>0</v>
      </c>
      <c r="R306" s="104">
        <v>0</v>
      </c>
      <c r="S306" s="104">
        <v>0</v>
      </c>
      <c r="T306" s="104">
        <v>0</v>
      </c>
      <c r="U306" s="104">
        <v>0</v>
      </c>
      <c r="V306" s="104">
        <v>0</v>
      </c>
      <c r="W306" s="104">
        <v>0</v>
      </c>
      <c r="X306" s="104">
        <v>0</v>
      </c>
      <c r="Y306" s="104">
        <v>0</v>
      </c>
      <c r="DA306" s="132" t="s">
        <v>3579</v>
      </c>
    </row>
    <row r="307" spans="1:105" ht="12" customHeight="1" x14ac:dyDescent="0.25">
      <c r="A307" s="106" t="s">
        <v>122</v>
      </c>
      <c r="B307" s="101"/>
      <c r="C307" s="101">
        <v>0.96320793207536004</v>
      </c>
      <c r="D307" s="101">
        <v>1.0165741122614462</v>
      </c>
      <c r="E307" s="101">
        <v>0</v>
      </c>
      <c r="F307" s="101">
        <v>0</v>
      </c>
      <c r="G307" s="101">
        <v>0</v>
      </c>
      <c r="H307" s="101">
        <v>0</v>
      </c>
      <c r="I307" s="101">
        <v>0</v>
      </c>
      <c r="J307" s="101">
        <v>5.604063491541935E-2</v>
      </c>
      <c r="K307" s="101">
        <v>0.33651004022138786</v>
      </c>
      <c r="L307" s="101">
        <v>0.28594541902051812</v>
      </c>
      <c r="M307" s="101">
        <v>0.25221382705903583</v>
      </c>
      <c r="N307" s="101">
        <v>0.79451897450516729</v>
      </c>
      <c r="O307" s="101">
        <v>0.37653338340168396</v>
      </c>
      <c r="P307" s="101">
        <v>2.4078094550101083E-4</v>
      </c>
      <c r="Q307" s="101">
        <v>0</v>
      </c>
      <c r="R307" s="101">
        <v>0</v>
      </c>
      <c r="S307" s="101">
        <v>0</v>
      </c>
      <c r="T307" s="101">
        <v>0</v>
      </c>
      <c r="U307" s="101">
        <v>0</v>
      </c>
      <c r="V307" s="101">
        <v>0</v>
      </c>
      <c r="W307" s="101">
        <v>0</v>
      </c>
      <c r="X307" s="101">
        <v>5.9470214969754094E-4</v>
      </c>
      <c r="Y307" s="101">
        <v>0</v>
      </c>
      <c r="DA307" s="131" t="s">
        <v>3580</v>
      </c>
    </row>
    <row r="308" spans="1:105" ht="12" customHeight="1" x14ac:dyDescent="0.25">
      <c r="A308" s="107" t="s">
        <v>121</v>
      </c>
      <c r="B308" s="104"/>
      <c r="C308" s="104">
        <v>3.4605009494365811E-2</v>
      </c>
      <c r="D308" s="104">
        <v>1.5653912588449719E-2</v>
      </c>
      <c r="E308" s="104">
        <v>0</v>
      </c>
      <c r="F308" s="104">
        <v>0</v>
      </c>
      <c r="G308" s="104">
        <v>0</v>
      </c>
      <c r="H308" s="104">
        <v>0</v>
      </c>
      <c r="I308" s="104">
        <v>0</v>
      </c>
      <c r="J308" s="104">
        <v>7.0126796503316487E-3</v>
      </c>
      <c r="K308" s="104">
        <v>0.1171146939858404</v>
      </c>
      <c r="L308" s="104">
        <v>3.820276151712132E-2</v>
      </c>
      <c r="M308" s="104">
        <v>3.1039689047716913E-2</v>
      </c>
      <c r="N308" s="104">
        <v>4.43653800130593E-2</v>
      </c>
      <c r="O308" s="104">
        <v>6.0345135421143656E-2</v>
      </c>
      <c r="P308" s="104">
        <v>0</v>
      </c>
      <c r="Q308" s="104">
        <v>0</v>
      </c>
      <c r="R308" s="104">
        <v>0</v>
      </c>
      <c r="S308" s="104">
        <v>0</v>
      </c>
      <c r="T308" s="104">
        <v>0</v>
      </c>
      <c r="U308" s="104">
        <v>0</v>
      </c>
      <c r="V308" s="104">
        <v>0</v>
      </c>
      <c r="W308" s="104">
        <v>0</v>
      </c>
      <c r="X308" s="104">
        <v>3.2206074498267933E-3</v>
      </c>
      <c r="Y308" s="104">
        <v>0</v>
      </c>
      <c r="DA308" s="132" t="s">
        <v>3581</v>
      </c>
    </row>
    <row r="309" spans="1:105" ht="12" customHeight="1" x14ac:dyDescent="0.25">
      <c r="A309" s="108" t="s">
        <v>53</v>
      </c>
      <c r="B309" s="98"/>
      <c r="C309" s="98">
        <v>1.4127231689134538E-2</v>
      </c>
      <c r="D309" s="98">
        <v>6.5439024311016959E-3</v>
      </c>
      <c r="E309" s="98">
        <v>0</v>
      </c>
      <c r="F309" s="98">
        <v>0</v>
      </c>
      <c r="G309" s="98">
        <v>0</v>
      </c>
      <c r="H309" s="98">
        <v>0</v>
      </c>
      <c r="I309" s="98">
        <v>0</v>
      </c>
      <c r="J309" s="98">
        <v>2.800702459211879E-3</v>
      </c>
      <c r="K309" s="98">
        <v>4.8278573611899959E-2</v>
      </c>
      <c r="L309" s="98">
        <v>1.5841174608199799E-2</v>
      </c>
      <c r="M309" s="98">
        <v>1.239250405059129E-2</v>
      </c>
      <c r="N309" s="98">
        <v>1.781154565882485E-2</v>
      </c>
      <c r="O309" s="98">
        <v>2.0230455115477247E-2</v>
      </c>
      <c r="P309" s="98">
        <v>0</v>
      </c>
      <c r="Q309" s="98">
        <v>0</v>
      </c>
      <c r="R309" s="98">
        <v>0</v>
      </c>
      <c r="S309" s="98">
        <v>0</v>
      </c>
      <c r="T309" s="98">
        <v>0</v>
      </c>
      <c r="U309" s="98">
        <v>0</v>
      </c>
      <c r="V309" s="98">
        <v>0</v>
      </c>
      <c r="W309" s="98">
        <v>0</v>
      </c>
      <c r="X309" s="98">
        <v>1.107320199723855E-3</v>
      </c>
      <c r="Y309" s="98">
        <v>0</v>
      </c>
      <c r="DA309" s="63" t="s">
        <v>3582</v>
      </c>
    </row>
    <row r="310" spans="1:105" ht="12" customHeight="1" x14ac:dyDescent="0.25">
      <c r="A310" s="108" t="s">
        <v>52</v>
      </c>
      <c r="B310" s="98"/>
      <c r="C310" s="98">
        <v>2.0477777805231273E-2</v>
      </c>
      <c r="D310" s="98">
        <v>9.1100101573480217E-3</v>
      </c>
      <c r="E310" s="98">
        <v>0</v>
      </c>
      <c r="F310" s="98">
        <v>0</v>
      </c>
      <c r="G310" s="98">
        <v>0</v>
      </c>
      <c r="H310" s="98">
        <v>0</v>
      </c>
      <c r="I310" s="98">
        <v>0</v>
      </c>
      <c r="J310" s="98">
        <v>4.2119771911197697E-3</v>
      </c>
      <c r="K310" s="98">
        <v>6.8836120373940449E-2</v>
      </c>
      <c r="L310" s="98">
        <v>2.2361586908921521E-2</v>
      </c>
      <c r="M310" s="98">
        <v>1.8647184997125622E-2</v>
      </c>
      <c r="N310" s="98">
        <v>2.6553834354234446E-2</v>
      </c>
      <c r="O310" s="98">
        <v>4.0114680305666409E-2</v>
      </c>
      <c r="P310" s="98">
        <v>0</v>
      </c>
      <c r="Q310" s="98">
        <v>0</v>
      </c>
      <c r="R310" s="98">
        <v>0</v>
      </c>
      <c r="S310" s="98">
        <v>0</v>
      </c>
      <c r="T310" s="98">
        <v>0</v>
      </c>
      <c r="U310" s="98">
        <v>0</v>
      </c>
      <c r="V310" s="98">
        <v>0</v>
      </c>
      <c r="W310" s="98">
        <v>0</v>
      </c>
      <c r="X310" s="98">
        <v>2.1132872501029381E-3</v>
      </c>
      <c r="Y310" s="98">
        <v>0</v>
      </c>
      <c r="DA310" s="63" t="s">
        <v>3583</v>
      </c>
    </row>
    <row r="311" spans="1:105" ht="12" customHeight="1" x14ac:dyDescent="0.25">
      <c r="A311" s="121" t="s">
        <v>54</v>
      </c>
      <c r="B311" s="122"/>
      <c r="C311" s="122">
        <v>0.20894491193773912</v>
      </c>
      <c r="D311" s="122">
        <v>0.21327691879035074</v>
      </c>
      <c r="E311" s="122">
        <v>0</v>
      </c>
      <c r="F311" s="122">
        <v>0</v>
      </c>
      <c r="G311" s="122">
        <v>0</v>
      </c>
      <c r="H311" s="122">
        <v>0</v>
      </c>
      <c r="I311" s="122">
        <v>0</v>
      </c>
      <c r="J311" s="122">
        <v>1.0821597232933232E-2</v>
      </c>
      <c r="K311" s="122">
        <v>7.9362943683859627E-2</v>
      </c>
      <c r="L311" s="122">
        <v>5.8672404024342061E-2</v>
      </c>
      <c r="M311" s="122">
        <v>5.2366602586770547E-2</v>
      </c>
      <c r="N311" s="122">
        <v>0.15174385049041028</v>
      </c>
      <c r="O311" s="122">
        <v>7.7797666645182353E-2</v>
      </c>
      <c r="P311" s="122">
        <v>3.7364015556689939E-5</v>
      </c>
      <c r="Q311" s="122">
        <v>0</v>
      </c>
      <c r="R311" s="122">
        <v>0</v>
      </c>
      <c r="S311" s="122">
        <v>0</v>
      </c>
      <c r="T311" s="122">
        <v>0</v>
      </c>
      <c r="U311" s="122">
        <v>0</v>
      </c>
      <c r="V311" s="122">
        <v>0</v>
      </c>
      <c r="W311" s="122">
        <v>0</v>
      </c>
      <c r="X311" s="122">
        <v>8.9751469307285375E-4</v>
      </c>
      <c r="Y311" s="122">
        <v>0</v>
      </c>
      <c r="DA311" s="130" t="s">
        <v>3584</v>
      </c>
    </row>
    <row r="312" spans="1:105" ht="12" customHeight="1" x14ac:dyDescent="0.25">
      <c r="A312" s="97" t="s">
        <v>50</v>
      </c>
      <c r="B312" s="98"/>
      <c r="C312" s="98">
        <v>9.5722032059097125E-3</v>
      </c>
      <c r="D312" s="98">
        <v>1.1340149399648116E-2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8.6987609296589519E-4</v>
      </c>
      <c r="K312" s="98">
        <v>6.563498214117414E-3</v>
      </c>
      <c r="L312" s="98">
        <v>4.0285883880892054E-3</v>
      </c>
      <c r="M312" s="98">
        <v>3.8584735449355739E-3</v>
      </c>
      <c r="N312" s="98">
        <v>1.103495953364746E-2</v>
      </c>
      <c r="O312" s="98">
        <v>5.4841524496469923E-3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X312" s="98">
        <v>8.4590495040419859E-5</v>
      </c>
      <c r="Y312" s="98">
        <v>0</v>
      </c>
      <c r="DA312" s="63" t="s">
        <v>3585</v>
      </c>
    </row>
    <row r="313" spans="1:105" ht="12" customHeight="1" x14ac:dyDescent="0.25">
      <c r="A313" s="109" t="s">
        <v>120</v>
      </c>
      <c r="B313" s="33"/>
      <c r="C313" s="33">
        <v>0.19937270873182941</v>
      </c>
      <c r="D313" s="33">
        <v>0.20193676939070263</v>
      </c>
      <c r="E313" s="33">
        <v>0</v>
      </c>
      <c r="F313" s="33">
        <v>0</v>
      </c>
      <c r="G313" s="33">
        <v>0</v>
      </c>
      <c r="H313" s="33">
        <v>0</v>
      </c>
      <c r="I313" s="33">
        <v>0</v>
      </c>
      <c r="J313" s="33">
        <v>9.9517211399673365E-3</v>
      </c>
      <c r="K313" s="33">
        <v>7.2799445469742208E-2</v>
      </c>
      <c r="L313" s="33">
        <v>5.4643815636252854E-2</v>
      </c>
      <c r="M313" s="33">
        <v>4.850812904183497E-2</v>
      </c>
      <c r="N313" s="33">
        <v>0.14070889095676281</v>
      </c>
      <c r="O313" s="33">
        <v>7.2313514195535361E-2</v>
      </c>
      <c r="P313" s="33">
        <v>3.7364015556689939E-5</v>
      </c>
      <c r="Q313" s="33">
        <v>0</v>
      </c>
      <c r="R313" s="33">
        <v>0</v>
      </c>
      <c r="S313" s="33">
        <v>0</v>
      </c>
      <c r="T313" s="33">
        <v>0</v>
      </c>
      <c r="U313" s="33">
        <v>0</v>
      </c>
      <c r="V313" s="33">
        <v>0</v>
      </c>
      <c r="W313" s="33">
        <v>0</v>
      </c>
      <c r="X313" s="33">
        <v>8.129241980324339E-4</v>
      </c>
      <c r="Y313" s="33">
        <v>0</v>
      </c>
      <c r="DA313" s="60" t="s">
        <v>3586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0.72373598449014487</v>
      </c>
      <c r="D315" s="154">
        <f t="shared" si="118"/>
        <v>0.72786875424860153</v>
      </c>
      <c r="E315" s="154" t="str">
        <f t="shared" si="118"/>
        <v/>
      </c>
      <c r="F315" s="154" t="str">
        <f t="shared" si="118"/>
        <v/>
      </c>
      <c r="G315" s="154" t="str">
        <f t="shared" si="118"/>
        <v/>
      </c>
      <c r="H315" s="154" t="str">
        <f t="shared" si="118"/>
        <v/>
      </c>
      <c r="I315" s="154" t="str">
        <f t="shared" si="118"/>
        <v/>
      </c>
      <c r="J315" s="154">
        <f t="shared" si="118"/>
        <v>0.75836872319484461</v>
      </c>
      <c r="K315" s="154">
        <f t="shared" si="118"/>
        <v>0.75964798149420854</v>
      </c>
      <c r="L315" s="154">
        <f t="shared" si="118"/>
        <v>0.77097908954056082</v>
      </c>
      <c r="M315" s="154">
        <f t="shared" si="118"/>
        <v>0.76229326072735482</v>
      </c>
      <c r="N315" s="154">
        <f t="shared" si="118"/>
        <v>0.77533946555587574</v>
      </c>
      <c r="O315" s="154">
        <f t="shared" si="118"/>
        <v>0.78251850892429164</v>
      </c>
      <c r="P315" s="154">
        <f t="shared" si="118"/>
        <v>0.76943174660250813</v>
      </c>
      <c r="Q315" s="154" t="str">
        <f t="shared" si="118"/>
        <v/>
      </c>
      <c r="R315" s="154" t="str">
        <f t="shared" ref="R315:V315" si="119">IF(R297=0,"",R297/R279)</f>
        <v/>
      </c>
      <c r="S315" s="154" t="str">
        <f t="shared" si="119"/>
        <v/>
      </c>
      <c r="T315" s="154" t="str">
        <f t="shared" si="119"/>
        <v/>
      </c>
      <c r="U315" s="154" t="str">
        <f t="shared" si="119"/>
        <v/>
      </c>
      <c r="V315" s="154" t="str">
        <f t="shared" si="119"/>
        <v/>
      </c>
      <c r="W315" s="154" t="str">
        <f t="shared" ref="W315:Y315" si="120">IF(W297=0,"",W297/W279)</f>
        <v/>
      </c>
      <c r="X315" s="154">
        <f t="shared" si="120"/>
        <v>1.0109452696485715</v>
      </c>
      <c r="Y315" s="154" t="str">
        <f t="shared" si="120"/>
        <v/>
      </c>
      <c r="DA315" s="129" t="s">
        <v>3738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0.72780957160289605</v>
      </c>
      <c r="D316" s="155">
        <f t="shared" si="121"/>
        <v>0.73271300912898907</v>
      </c>
      <c r="E316" s="155" t="str">
        <f t="shared" si="121"/>
        <v/>
      </c>
      <c r="F316" s="155" t="str">
        <f t="shared" si="121"/>
        <v/>
      </c>
      <c r="G316" s="155" t="str">
        <f t="shared" si="121"/>
        <v/>
      </c>
      <c r="H316" s="155" t="str">
        <f t="shared" si="121"/>
        <v/>
      </c>
      <c r="I316" s="155" t="str">
        <f t="shared" si="121"/>
        <v/>
      </c>
      <c r="J316" s="155">
        <f t="shared" si="121"/>
        <v>0.76190437023172231</v>
      </c>
      <c r="K316" s="155">
        <f t="shared" si="121"/>
        <v>0.76669756025415381</v>
      </c>
      <c r="L316" s="155">
        <f t="shared" si="121"/>
        <v>0.77145591827785587</v>
      </c>
      <c r="M316" s="155">
        <f t="shared" si="121"/>
        <v>0.77530400920891152</v>
      </c>
      <c r="N316" s="155">
        <f t="shared" si="121"/>
        <v>0.77792553440845491</v>
      </c>
      <c r="O316" s="155">
        <f t="shared" si="121"/>
        <v>0.77973878022415166</v>
      </c>
      <c r="P316" s="155">
        <f t="shared" si="121"/>
        <v>0.78257849465791862</v>
      </c>
      <c r="Q316" s="155" t="str">
        <f t="shared" si="121"/>
        <v/>
      </c>
      <c r="R316" s="155" t="str">
        <f t="shared" ref="R316:V316" si="122">IF(R298=0,"",R298/R280)</f>
        <v/>
      </c>
      <c r="S316" s="155" t="str">
        <f t="shared" si="122"/>
        <v/>
      </c>
      <c r="T316" s="155" t="str">
        <f t="shared" si="122"/>
        <v/>
      </c>
      <c r="U316" s="155" t="str">
        <f t="shared" si="122"/>
        <v/>
      </c>
      <c r="V316" s="155" t="str">
        <f t="shared" si="122"/>
        <v/>
      </c>
      <c r="W316" s="155" t="str">
        <f t="shared" ref="W316:Y316" si="123">IF(W298=0,"",W298/W280)</f>
        <v/>
      </c>
      <c r="X316" s="155">
        <f t="shared" si="123"/>
        <v>0.9578516524254248</v>
      </c>
      <c r="Y316" s="155" t="str">
        <f t="shared" si="123"/>
        <v/>
      </c>
      <c r="DA316" s="130" t="s">
        <v>3739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0.72780957160289605</v>
      </c>
      <c r="D317" s="156">
        <f t="shared" si="124"/>
        <v>0.73271300912898907</v>
      </c>
      <c r="E317" s="156" t="str">
        <f t="shared" si="124"/>
        <v/>
      </c>
      <c r="F317" s="156" t="str">
        <f t="shared" si="124"/>
        <v/>
      </c>
      <c r="G317" s="156" t="str">
        <f t="shared" si="124"/>
        <v/>
      </c>
      <c r="H317" s="156" t="str">
        <f t="shared" si="124"/>
        <v/>
      </c>
      <c r="I317" s="156" t="str">
        <f t="shared" si="124"/>
        <v/>
      </c>
      <c r="J317" s="156">
        <f t="shared" si="124"/>
        <v>0.76190437023172231</v>
      </c>
      <c r="K317" s="156">
        <f t="shared" si="124"/>
        <v>0.76669756025415381</v>
      </c>
      <c r="L317" s="156">
        <f t="shared" si="124"/>
        <v>0.77145591827785587</v>
      </c>
      <c r="M317" s="156">
        <f t="shared" si="124"/>
        <v>0.77530400920891152</v>
      </c>
      <c r="N317" s="156">
        <f t="shared" si="124"/>
        <v>0.77792553440845491</v>
      </c>
      <c r="O317" s="156">
        <f t="shared" si="124"/>
        <v>0.77973878022415166</v>
      </c>
      <c r="P317" s="156">
        <f t="shared" si="124"/>
        <v>0.78257849465791862</v>
      </c>
      <c r="Q317" s="156" t="str">
        <f t="shared" si="124"/>
        <v/>
      </c>
      <c r="R317" s="156" t="str">
        <f t="shared" ref="R317:V317" si="125">IF(R299=0,"",R299/R281)</f>
        <v/>
      </c>
      <c r="S317" s="156" t="str">
        <f t="shared" si="125"/>
        <v/>
      </c>
      <c r="T317" s="156" t="str">
        <f t="shared" si="125"/>
        <v/>
      </c>
      <c r="U317" s="156" t="str">
        <f t="shared" si="125"/>
        <v/>
      </c>
      <c r="V317" s="156" t="str">
        <f t="shared" si="125"/>
        <v/>
      </c>
      <c r="W317" s="156" t="str">
        <f t="shared" ref="W317:Y317" si="126">IF(W299=0,"",W299/W281)</f>
        <v/>
      </c>
      <c r="X317" s="156">
        <f t="shared" si="126"/>
        <v>0.9578516524254248</v>
      </c>
      <c r="Y317" s="156" t="str">
        <f t="shared" si="126"/>
        <v/>
      </c>
      <c r="DA317" s="63" t="s">
        <v>3740</v>
      </c>
    </row>
    <row r="318" spans="1:105" ht="12" customHeight="1" x14ac:dyDescent="0.25">
      <c r="A318" s="121" t="s">
        <v>92</v>
      </c>
      <c r="B318" s="155"/>
      <c r="C318" s="155">
        <f t="shared" ref="C318:Q318" si="127">IF(C300=0,"",C300/C282)</f>
        <v>2.5802479381017775</v>
      </c>
      <c r="D318" s="155">
        <f t="shared" si="127"/>
        <v>2.6981201824497778</v>
      </c>
      <c r="E318" s="155" t="str">
        <f t="shared" si="127"/>
        <v/>
      </c>
      <c r="F318" s="155" t="str">
        <f t="shared" si="127"/>
        <v/>
      </c>
      <c r="G318" s="155" t="str">
        <f t="shared" si="127"/>
        <v/>
      </c>
      <c r="H318" s="155" t="str">
        <f t="shared" si="127"/>
        <v/>
      </c>
      <c r="I318" s="155" t="str">
        <f t="shared" si="127"/>
        <v/>
      </c>
      <c r="J318" s="155">
        <f t="shared" si="127"/>
        <v>3.4377935045903896</v>
      </c>
      <c r="K318" s="155">
        <f t="shared" si="127"/>
        <v>3.5685244896006023</v>
      </c>
      <c r="L318" s="155">
        <f t="shared" si="127"/>
        <v>3.702196971531603</v>
      </c>
      <c r="M318" s="155">
        <f t="shared" si="127"/>
        <v>3.8553757828465174</v>
      </c>
      <c r="N318" s="155">
        <f t="shared" si="127"/>
        <v>4.0329782618102978</v>
      </c>
      <c r="O318" s="155">
        <f t="shared" si="127"/>
        <v>4.2346875831665027</v>
      </c>
      <c r="P318" s="155" t="str">
        <f t="shared" si="127"/>
        <v/>
      </c>
      <c r="Q318" s="155" t="str">
        <f t="shared" si="127"/>
        <v/>
      </c>
      <c r="R318" s="155" t="str">
        <f t="shared" ref="R318:V318" si="128">IF(R300=0,"",R300/R282)</f>
        <v/>
      </c>
      <c r="S318" s="155" t="str">
        <f t="shared" si="128"/>
        <v/>
      </c>
      <c r="T318" s="155" t="str">
        <f t="shared" si="128"/>
        <v/>
      </c>
      <c r="U318" s="155" t="str">
        <f t="shared" si="128"/>
        <v/>
      </c>
      <c r="V318" s="155" t="str">
        <f t="shared" si="128"/>
        <v/>
      </c>
      <c r="W318" s="155" t="str">
        <f t="shared" ref="W318:Y318" si="129">IF(W300=0,"",W300/W282)</f>
        <v/>
      </c>
      <c r="X318" s="155">
        <f t="shared" si="129"/>
        <v>4.754827869860665</v>
      </c>
      <c r="Y318" s="155" t="str">
        <f t="shared" si="129"/>
        <v/>
      </c>
      <c r="DA318" s="130" t="s">
        <v>3741</v>
      </c>
    </row>
    <row r="319" spans="1:105" ht="12" customHeight="1" x14ac:dyDescent="0.25">
      <c r="A319" s="97" t="s">
        <v>53</v>
      </c>
      <c r="B319" s="156"/>
      <c r="C319" s="156">
        <f t="shared" ref="C319:Q319" si="130">IF(C301=0,"",C301/C283)</f>
        <v>2.5802479381017775</v>
      </c>
      <c r="D319" s="156">
        <f t="shared" si="130"/>
        <v>2.6981201824497778</v>
      </c>
      <c r="E319" s="156" t="str">
        <f t="shared" si="130"/>
        <v/>
      </c>
      <c r="F319" s="156" t="str">
        <f t="shared" si="130"/>
        <v/>
      </c>
      <c r="G319" s="156" t="str">
        <f t="shared" si="130"/>
        <v/>
      </c>
      <c r="H319" s="156" t="str">
        <f t="shared" si="130"/>
        <v/>
      </c>
      <c r="I319" s="156" t="str">
        <f t="shared" si="130"/>
        <v/>
      </c>
      <c r="J319" s="156">
        <f t="shared" si="130"/>
        <v>3.4377935045903896</v>
      </c>
      <c r="K319" s="156">
        <f t="shared" si="130"/>
        <v>3.5685244896006023</v>
      </c>
      <c r="L319" s="156">
        <f t="shared" si="130"/>
        <v>3.702196971531603</v>
      </c>
      <c r="M319" s="156">
        <f t="shared" si="130"/>
        <v>3.8553757828465174</v>
      </c>
      <c r="N319" s="156">
        <f t="shared" si="130"/>
        <v>4.0329782618102978</v>
      </c>
      <c r="O319" s="156">
        <f t="shared" si="130"/>
        <v>4.2346875831665027</v>
      </c>
      <c r="P319" s="156" t="str">
        <f t="shared" si="130"/>
        <v/>
      </c>
      <c r="Q319" s="156" t="str">
        <f t="shared" si="130"/>
        <v/>
      </c>
      <c r="R319" s="156" t="str">
        <f t="shared" ref="R319:V319" si="131">IF(R301=0,"",R301/R283)</f>
        <v/>
      </c>
      <c r="S319" s="156" t="str">
        <f t="shared" si="131"/>
        <v/>
      </c>
      <c r="T319" s="156" t="str">
        <f t="shared" si="131"/>
        <v/>
      </c>
      <c r="U319" s="156" t="str">
        <f t="shared" si="131"/>
        <v/>
      </c>
      <c r="V319" s="156" t="str">
        <f t="shared" si="131"/>
        <v/>
      </c>
      <c r="W319" s="156" t="str">
        <f t="shared" ref="W319:Y319" si="132">IF(W301=0,"",W301/W283)</f>
        <v/>
      </c>
      <c r="X319" s="156">
        <f t="shared" si="132"/>
        <v>4.754827869860665</v>
      </c>
      <c r="Y319" s="156" t="str">
        <f t="shared" si="132"/>
        <v/>
      </c>
      <c r="DA319" s="63" t="s">
        <v>3742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0.66836899210328626</v>
      </c>
      <c r="D320" s="155">
        <f t="shared" si="133"/>
        <v>0.66631732327739657</v>
      </c>
      <c r="E320" s="155" t="str">
        <f t="shared" si="133"/>
        <v/>
      </c>
      <c r="F320" s="155" t="str">
        <f t="shared" si="133"/>
        <v/>
      </c>
      <c r="G320" s="155" t="str">
        <f t="shared" si="133"/>
        <v/>
      </c>
      <c r="H320" s="155" t="str">
        <f t="shared" si="133"/>
        <v/>
      </c>
      <c r="I320" s="155" t="str">
        <f t="shared" si="133"/>
        <v/>
      </c>
      <c r="J320" s="155">
        <f t="shared" si="133"/>
        <v>0.68901993570712472</v>
      </c>
      <c r="K320" s="155">
        <f t="shared" si="133"/>
        <v>0.70619362625734206</v>
      </c>
      <c r="L320" s="155">
        <f t="shared" si="133"/>
        <v>0.69004225968502475</v>
      </c>
      <c r="M320" s="155">
        <f t="shared" si="133"/>
        <v>0.69016883464167267</v>
      </c>
      <c r="N320" s="155">
        <f t="shared" si="133"/>
        <v>0.69372224247357028</v>
      </c>
      <c r="O320" s="155">
        <f t="shared" si="133"/>
        <v>0.71807434244058288</v>
      </c>
      <c r="P320" s="155">
        <f t="shared" si="133"/>
        <v>0.71843220631407489</v>
      </c>
      <c r="Q320" s="155" t="str">
        <f t="shared" si="133"/>
        <v/>
      </c>
      <c r="R320" s="155" t="str">
        <f t="shared" ref="R320:V320" si="134">IF(R302=0,"",R302/R284)</f>
        <v/>
      </c>
      <c r="S320" s="155" t="str">
        <f t="shared" si="134"/>
        <v/>
      </c>
      <c r="T320" s="155" t="str">
        <f t="shared" si="134"/>
        <v/>
      </c>
      <c r="U320" s="155" t="str">
        <f t="shared" si="134"/>
        <v/>
      </c>
      <c r="V320" s="155" t="str">
        <f t="shared" si="134"/>
        <v/>
      </c>
      <c r="W320" s="155" t="str">
        <f t="shared" ref="W320:Y320" si="135">IF(W302=0,"",W302/W284)</f>
        <v/>
      </c>
      <c r="X320" s="155">
        <f t="shared" si="135"/>
        <v>0.87571061766341651</v>
      </c>
      <c r="Y320" s="155" t="str">
        <f t="shared" si="135"/>
        <v/>
      </c>
      <c r="DA320" s="130" t="s">
        <v>3743</v>
      </c>
    </row>
    <row r="321" spans="1:105" ht="12" customHeight="1" x14ac:dyDescent="0.25">
      <c r="A321" s="97" t="s">
        <v>124</v>
      </c>
      <c r="B321" s="156"/>
      <c r="C321" s="156">
        <f t="shared" ref="C321:Q321" si="136">IF(C303=0,"",C303/C285)</f>
        <v>0.59940149413661092</v>
      </c>
      <c r="D321" s="156">
        <f t="shared" si="136"/>
        <v>0.60121596017136603</v>
      </c>
      <c r="E321" s="156" t="str">
        <f t="shared" si="136"/>
        <v/>
      </c>
      <c r="F321" s="156" t="str">
        <f t="shared" si="136"/>
        <v/>
      </c>
      <c r="G321" s="156" t="str">
        <f t="shared" si="136"/>
        <v/>
      </c>
      <c r="H321" s="156" t="str">
        <f t="shared" si="136"/>
        <v/>
      </c>
      <c r="I321" s="156" t="str">
        <f t="shared" si="136"/>
        <v/>
      </c>
      <c r="J321" s="156">
        <f t="shared" si="136"/>
        <v>0.61631153657161519</v>
      </c>
      <c r="K321" s="156">
        <f t="shared" si="136"/>
        <v>0.6201927451892929</v>
      </c>
      <c r="L321" s="156">
        <f t="shared" si="136"/>
        <v>0.6247457980447999</v>
      </c>
      <c r="M321" s="156">
        <f t="shared" si="136"/>
        <v>0.63402748499233996</v>
      </c>
      <c r="N321" s="156">
        <f t="shared" si="136"/>
        <v>0.64932730331995281</v>
      </c>
      <c r="O321" s="156">
        <f t="shared" si="136"/>
        <v>0.67169473437698435</v>
      </c>
      <c r="P321" s="156" t="str">
        <f t="shared" si="136"/>
        <v/>
      </c>
      <c r="Q321" s="156" t="str">
        <f t="shared" si="136"/>
        <v/>
      </c>
      <c r="R321" s="156" t="str">
        <f t="shared" ref="R321:V321" si="137">IF(R303=0,"",R303/R285)</f>
        <v/>
      </c>
      <c r="S321" s="156" t="str">
        <f t="shared" si="137"/>
        <v/>
      </c>
      <c r="T321" s="156" t="str">
        <f t="shared" si="137"/>
        <v/>
      </c>
      <c r="U321" s="156" t="str">
        <f t="shared" si="137"/>
        <v/>
      </c>
      <c r="V321" s="156" t="str">
        <f t="shared" si="137"/>
        <v/>
      </c>
      <c r="W321" s="156" t="str">
        <f t="shared" ref="W321:Y321" si="138">IF(W303=0,"",W303/W285)</f>
        <v/>
      </c>
      <c r="X321" s="156">
        <f t="shared" si="138"/>
        <v>0.7960869592798574</v>
      </c>
      <c r="Y321" s="156" t="str">
        <f t="shared" si="138"/>
        <v/>
      </c>
      <c r="DA321" s="63" t="s">
        <v>3744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 t="str">
        <f t="shared" si="139"/>
        <v/>
      </c>
      <c r="J322" s="156" t="str">
        <f t="shared" si="139"/>
        <v/>
      </c>
      <c r="K322" s="156">
        <f t="shared" si="139"/>
        <v>0.79869112058590441</v>
      </c>
      <c r="L322" s="156">
        <f t="shared" si="139"/>
        <v>0.80070431358812155</v>
      </c>
      <c r="M322" s="156">
        <f t="shared" si="139"/>
        <v>0.81275148464217351</v>
      </c>
      <c r="N322" s="156">
        <f t="shared" si="139"/>
        <v>0.82188486461685262</v>
      </c>
      <c r="O322" s="156">
        <f t="shared" si="139"/>
        <v>0.85932539301336008</v>
      </c>
      <c r="P322" s="156" t="str">
        <f t="shared" si="139"/>
        <v/>
      </c>
      <c r="Q322" s="156" t="str">
        <f t="shared" si="139"/>
        <v/>
      </c>
      <c r="R322" s="156" t="str">
        <f t="shared" ref="R322:V322" si="140">IF(R304=0,"",R304/R286)</f>
        <v/>
      </c>
      <c r="S322" s="156" t="str">
        <f t="shared" si="140"/>
        <v/>
      </c>
      <c r="T322" s="156" t="str">
        <f t="shared" si="140"/>
        <v/>
      </c>
      <c r="U322" s="156" t="str">
        <f t="shared" si="140"/>
        <v/>
      </c>
      <c r="V322" s="156" t="str">
        <f t="shared" si="140"/>
        <v/>
      </c>
      <c r="W322" s="156" t="str">
        <f t="shared" ref="W322:Y322" si="141">IF(W304=0,"",W304/W286)</f>
        <v/>
      </c>
      <c r="X322" s="156" t="str">
        <f t="shared" si="141"/>
        <v/>
      </c>
      <c r="Y322" s="156" t="str">
        <f t="shared" si="141"/>
        <v/>
      </c>
      <c r="DA322" s="63" t="s">
        <v>3745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 t="str">
        <f t="shared" si="142"/>
        <v/>
      </c>
      <c r="J323" s="157" t="str">
        <f t="shared" si="142"/>
        <v/>
      </c>
      <c r="K323" s="157">
        <f t="shared" si="142"/>
        <v>0.6201927451892929</v>
      </c>
      <c r="L323" s="157">
        <f t="shared" si="142"/>
        <v>0.6247457980447999</v>
      </c>
      <c r="M323" s="157">
        <f t="shared" si="142"/>
        <v>0.63402748499233996</v>
      </c>
      <c r="N323" s="157">
        <f t="shared" si="142"/>
        <v>0.64932730331995281</v>
      </c>
      <c r="O323" s="157">
        <f t="shared" si="142"/>
        <v>0.67169473437698435</v>
      </c>
      <c r="P323" s="157" t="str">
        <f t="shared" si="142"/>
        <v/>
      </c>
      <c r="Q323" s="157" t="str">
        <f t="shared" si="142"/>
        <v/>
      </c>
      <c r="R323" s="157" t="str">
        <f t="shared" ref="R323:V323" si="143">IF(R305=0,"",R305/R287)</f>
        <v/>
      </c>
      <c r="S323" s="157" t="str">
        <f t="shared" si="143"/>
        <v/>
      </c>
      <c r="T323" s="157" t="str">
        <f t="shared" si="143"/>
        <v/>
      </c>
      <c r="U323" s="157" t="str">
        <f t="shared" si="143"/>
        <v/>
      </c>
      <c r="V323" s="157" t="str">
        <f t="shared" si="143"/>
        <v/>
      </c>
      <c r="W323" s="157" t="str">
        <f t="shared" ref="W323:Y323" si="144">IF(W305=0,"",W305/W287)</f>
        <v/>
      </c>
      <c r="X323" s="157" t="str">
        <f t="shared" si="144"/>
        <v/>
      </c>
      <c r="Y323" s="157" t="str">
        <f t="shared" si="144"/>
        <v/>
      </c>
      <c r="DA323" s="131" t="s">
        <v>3746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 t="str">
        <f t="shared" si="145"/>
        <v/>
      </c>
      <c r="J324" s="158" t="str">
        <f t="shared" si="145"/>
        <v/>
      </c>
      <c r="K324" s="158">
        <f t="shared" si="145"/>
        <v>1</v>
      </c>
      <c r="L324" s="158">
        <f t="shared" si="145"/>
        <v>1</v>
      </c>
      <c r="M324" s="158">
        <f t="shared" si="145"/>
        <v>1</v>
      </c>
      <c r="N324" s="158">
        <f t="shared" si="145"/>
        <v>1</v>
      </c>
      <c r="O324" s="158">
        <f t="shared" si="145"/>
        <v>1</v>
      </c>
      <c r="P324" s="158" t="str">
        <f t="shared" si="145"/>
        <v/>
      </c>
      <c r="Q324" s="158" t="str">
        <f t="shared" si="145"/>
        <v/>
      </c>
      <c r="R324" s="158" t="str">
        <f t="shared" ref="R324:V324" si="146">IF(R306=0,"",R306/R288)</f>
        <v/>
      </c>
      <c r="S324" s="158" t="str">
        <f t="shared" si="146"/>
        <v/>
      </c>
      <c r="T324" s="158" t="str">
        <f t="shared" si="146"/>
        <v/>
      </c>
      <c r="U324" s="158" t="str">
        <f t="shared" si="146"/>
        <v/>
      </c>
      <c r="V324" s="158" t="str">
        <f t="shared" si="146"/>
        <v/>
      </c>
      <c r="W324" s="158" t="str">
        <f t="shared" ref="W324:Y324" si="147">IF(W306=0,"",W306/W288)</f>
        <v/>
      </c>
      <c r="X324" s="158" t="str">
        <f t="shared" si="147"/>
        <v/>
      </c>
      <c r="Y324" s="158" t="str">
        <f t="shared" si="147"/>
        <v/>
      </c>
      <c r="DA324" s="132" t="s">
        <v>3747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0.67114143927529102</v>
      </c>
      <c r="D325" s="157">
        <f t="shared" si="148"/>
        <v>0.67217978422837033</v>
      </c>
      <c r="E325" s="157" t="str">
        <f t="shared" si="148"/>
        <v/>
      </c>
      <c r="F325" s="157" t="str">
        <f t="shared" si="148"/>
        <v/>
      </c>
      <c r="G325" s="157" t="str">
        <f t="shared" si="148"/>
        <v/>
      </c>
      <c r="H325" s="157" t="str">
        <f t="shared" si="148"/>
        <v/>
      </c>
      <c r="I325" s="157" t="str">
        <f t="shared" si="148"/>
        <v/>
      </c>
      <c r="J325" s="157">
        <f t="shared" si="148"/>
        <v>0.68007107909764897</v>
      </c>
      <c r="K325" s="157">
        <f t="shared" si="148"/>
        <v>0.68193662001012667</v>
      </c>
      <c r="L325" s="157">
        <f t="shared" si="148"/>
        <v>0.68408154267371268</v>
      </c>
      <c r="M325" s="157">
        <f t="shared" si="148"/>
        <v>0.68815929900126827</v>
      </c>
      <c r="N325" s="157">
        <f t="shared" si="148"/>
        <v>0.69488315193444539</v>
      </c>
      <c r="O325" s="157">
        <f t="shared" si="148"/>
        <v>0.70513615361582527</v>
      </c>
      <c r="P325" s="157">
        <f t="shared" si="148"/>
        <v>0.71843220631407489</v>
      </c>
      <c r="Q325" s="157" t="str">
        <f t="shared" si="148"/>
        <v/>
      </c>
      <c r="R325" s="157" t="str">
        <f t="shared" ref="R325:V325" si="149">IF(R307=0,"",R307/R289)</f>
        <v/>
      </c>
      <c r="S325" s="157" t="str">
        <f t="shared" si="149"/>
        <v/>
      </c>
      <c r="T325" s="157" t="str">
        <f t="shared" si="149"/>
        <v/>
      </c>
      <c r="U325" s="157" t="str">
        <f t="shared" si="149"/>
        <v/>
      </c>
      <c r="V325" s="157" t="str">
        <f t="shared" si="149"/>
        <v/>
      </c>
      <c r="W325" s="157" t="str">
        <f t="shared" ref="W325:Y325" si="150">IF(W307=0,"",W307/W289)</f>
        <v/>
      </c>
      <c r="X325" s="157">
        <f t="shared" si="150"/>
        <v>0.79268851652187899</v>
      </c>
      <c r="Y325" s="157" t="str">
        <f t="shared" si="150"/>
        <v/>
      </c>
      <c r="DA325" s="131" t="s">
        <v>3748</v>
      </c>
    </row>
    <row r="326" spans="1:105" ht="12" customHeight="1" x14ac:dyDescent="0.25">
      <c r="A326" s="107" t="s">
        <v>121</v>
      </c>
      <c r="B326" s="158"/>
      <c r="C326" s="158">
        <f t="shared" ref="C326:Q326" si="151">IF(C308=0,"",C308/C290)</f>
        <v>0.83330672521874694</v>
      </c>
      <c r="D326" s="158">
        <f t="shared" si="151"/>
        <v>0.83065095088030372</v>
      </c>
      <c r="E326" s="158" t="str">
        <f t="shared" si="151"/>
        <v/>
      </c>
      <c r="F326" s="158" t="str">
        <f t="shared" si="151"/>
        <v/>
      </c>
      <c r="G326" s="158" t="str">
        <f t="shared" si="151"/>
        <v/>
      </c>
      <c r="H326" s="158" t="str">
        <f t="shared" si="151"/>
        <v/>
      </c>
      <c r="I326" s="158" t="str">
        <f t="shared" si="151"/>
        <v/>
      </c>
      <c r="J326" s="158">
        <f t="shared" si="151"/>
        <v>0.84183538024950322</v>
      </c>
      <c r="K326" s="158">
        <f t="shared" si="151"/>
        <v>0.83873582690818882</v>
      </c>
      <c r="L326" s="158">
        <f t="shared" si="151"/>
        <v>0.8392810246165926</v>
      </c>
      <c r="M326" s="158">
        <f t="shared" si="151"/>
        <v>0.84679772769487538</v>
      </c>
      <c r="N326" s="158">
        <f t="shared" si="151"/>
        <v>0.8501351500614116</v>
      </c>
      <c r="O326" s="158">
        <f t="shared" si="151"/>
        <v>0.87704807552017927</v>
      </c>
      <c r="P326" s="158" t="str">
        <f t="shared" si="151"/>
        <v/>
      </c>
      <c r="Q326" s="158" t="str">
        <f t="shared" si="151"/>
        <v/>
      </c>
      <c r="R326" s="158" t="str">
        <f t="shared" ref="R326:V326" si="152">IF(R308=0,"",R308/R290)</f>
        <v/>
      </c>
      <c r="S326" s="158" t="str">
        <f t="shared" si="152"/>
        <v/>
      </c>
      <c r="T326" s="158" t="str">
        <f t="shared" si="152"/>
        <v/>
      </c>
      <c r="U326" s="158" t="str">
        <f t="shared" si="152"/>
        <v/>
      </c>
      <c r="V326" s="158" t="str">
        <f t="shared" si="152"/>
        <v/>
      </c>
      <c r="W326" s="158" t="str">
        <f t="shared" ref="W326:Y326" si="153">IF(W308=0,"",W308/W290)</f>
        <v/>
      </c>
      <c r="X326" s="158">
        <f t="shared" si="153"/>
        <v>0.91749854531716235</v>
      </c>
      <c r="Y326" s="158" t="str">
        <f t="shared" si="153"/>
        <v/>
      </c>
      <c r="DA326" s="132" t="s">
        <v>3749</v>
      </c>
    </row>
    <row r="327" spans="1:105" ht="12" customHeight="1" x14ac:dyDescent="0.25">
      <c r="A327" s="108" t="s">
        <v>53</v>
      </c>
      <c r="B327" s="156"/>
      <c r="C327" s="156">
        <f t="shared" ref="C327:Q327" si="154">IF(C309=0,"",C309/C291)</f>
        <v>0.67114143927529102</v>
      </c>
      <c r="D327" s="156">
        <f t="shared" si="154"/>
        <v>0.67217978422837033</v>
      </c>
      <c r="E327" s="156" t="str">
        <f t="shared" si="154"/>
        <v/>
      </c>
      <c r="F327" s="156" t="str">
        <f t="shared" si="154"/>
        <v/>
      </c>
      <c r="G327" s="156" t="str">
        <f t="shared" si="154"/>
        <v/>
      </c>
      <c r="H327" s="156" t="str">
        <f t="shared" si="154"/>
        <v/>
      </c>
      <c r="I327" s="156" t="str">
        <f t="shared" si="154"/>
        <v/>
      </c>
      <c r="J327" s="156">
        <f t="shared" si="154"/>
        <v>0.68007107909764897</v>
      </c>
      <c r="K327" s="156">
        <f t="shared" si="154"/>
        <v>0.68193662001012667</v>
      </c>
      <c r="L327" s="156">
        <f t="shared" si="154"/>
        <v>0.68408154267371268</v>
      </c>
      <c r="M327" s="156">
        <f t="shared" si="154"/>
        <v>0.68815929900126827</v>
      </c>
      <c r="N327" s="156">
        <f t="shared" si="154"/>
        <v>0.69488315193444539</v>
      </c>
      <c r="O327" s="156">
        <f t="shared" si="154"/>
        <v>0.70513615361582527</v>
      </c>
      <c r="P327" s="156" t="str">
        <f t="shared" si="154"/>
        <v/>
      </c>
      <c r="Q327" s="156" t="str">
        <f t="shared" si="154"/>
        <v/>
      </c>
      <c r="R327" s="156" t="str">
        <f t="shared" ref="R327:V327" si="155">IF(R309=0,"",R309/R291)</f>
        <v/>
      </c>
      <c r="S327" s="156" t="str">
        <f t="shared" si="155"/>
        <v/>
      </c>
      <c r="T327" s="156" t="str">
        <f t="shared" si="155"/>
        <v/>
      </c>
      <c r="U327" s="156" t="str">
        <f t="shared" si="155"/>
        <v/>
      </c>
      <c r="V327" s="156" t="str">
        <f t="shared" si="155"/>
        <v/>
      </c>
      <c r="W327" s="156" t="str">
        <f t="shared" ref="W327:Y327" si="156">IF(W309=0,"",W309/W291)</f>
        <v/>
      </c>
      <c r="X327" s="156">
        <f t="shared" si="156"/>
        <v>0.79268851652187899</v>
      </c>
      <c r="Y327" s="156" t="str">
        <f t="shared" si="156"/>
        <v/>
      </c>
      <c r="DA327" s="63" t="s">
        <v>3750</v>
      </c>
    </row>
    <row r="328" spans="1:105" ht="12" customHeight="1" x14ac:dyDescent="0.25">
      <c r="A328" s="108" t="s">
        <v>52</v>
      </c>
      <c r="B328" s="156"/>
      <c r="C328" s="156">
        <f t="shared" ref="C328:Q328" si="157">IF(C310=0,"",C310/C292)</f>
        <v>1</v>
      </c>
      <c r="D328" s="156">
        <f t="shared" si="157"/>
        <v>1</v>
      </c>
      <c r="E328" s="156" t="str">
        <f t="shared" si="157"/>
        <v/>
      </c>
      <c r="F328" s="156" t="str">
        <f t="shared" si="157"/>
        <v/>
      </c>
      <c r="G328" s="156" t="str">
        <f t="shared" si="157"/>
        <v/>
      </c>
      <c r="H328" s="156" t="str">
        <f t="shared" si="157"/>
        <v/>
      </c>
      <c r="I328" s="156" t="str">
        <f t="shared" si="157"/>
        <v/>
      </c>
      <c r="J328" s="156">
        <f t="shared" si="157"/>
        <v>1</v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 t="str">
        <f t="shared" si="157"/>
        <v/>
      </c>
      <c r="Q328" s="156" t="str">
        <f t="shared" si="157"/>
        <v/>
      </c>
      <c r="R328" s="156" t="str">
        <f t="shared" ref="R328:V328" si="158">IF(R310=0,"",R310/R292)</f>
        <v/>
      </c>
      <c r="S328" s="156" t="str">
        <f t="shared" si="158"/>
        <v/>
      </c>
      <c r="T328" s="156" t="str">
        <f t="shared" si="158"/>
        <v/>
      </c>
      <c r="U328" s="156" t="str">
        <f t="shared" si="158"/>
        <v/>
      </c>
      <c r="V328" s="156" t="str">
        <f t="shared" si="158"/>
        <v/>
      </c>
      <c r="W328" s="156" t="str">
        <f t="shared" ref="W328:Y328" si="159">IF(W310=0,"",W310/W292)</f>
        <v/>
      </c>
      <c r="X328" s="156">
        <f t="shared" si="159"/>
        <v>1</v>
      </c>
      <c r="Y328" s="156" t="str">
        <f t="shared" si="159"/>
        <v/>
      </c>
      <c r="DA328" s="63" t="s">
        <v>3751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0.75768644253180972</v>
      </c>
      <c r="D329" s="155">
        <f t="shared" si="160"/>
        <v>0.7574251985969882</v>
      </c>
      <c r="E329" s="155" t="str">
        <f t="shared" si="160"/>
        <v/>
      </c>
      <c r="F329" s="155" t="str">
        <f t="shared" si="160"/>
        <v/>
      </c>
      <c r="G329" s="155" t="str">
        <f t="shared" si="160"/>
        <v/>
      </c>
      <c r="H329" s="155" t="str">
        <f t="shared" si="160"/>
        <v/>
      </c>
      <c r="I329" s="155" t="str">
        <f t="shared" si="160"/>
        <v/>
      </c>
      <c r="J329" s="155">
        <f t="shared" si="160"/>
        <v>0.75968770724714918</v>
      </c>
      <c r="K329" s="155">
        <f t="shared" si="160"/>
        <v>0.76073652279266124</v>
      </c>
      <c r="L329" s="155">
        <f t="shared" si="160"/>
        <v>0.76526934435184868</v>
      </c>
      <c r="M329" s="155">
        <f t="shared" si="160"/>
        <v>0.76661254267330736</v>
      </c>
      <c r="N329" s="155">
        <f t="shared" si="160"/>
        <v>0.77006332562967394</v>
      </c>
      <c r="O329" s="155">
        <f t="shared" si="160"/>
        <v>0.77506401495338983</v>
      </c>
      <c r="P329" s="155">
        <f t="shared" si="160"/>
        <v>0.79775414830594016</v>
      </c>
      <c r="Q329" s="155" t="str">
        <f t="shared" si="160"/>
        <v/>
      </c>
      <c r="R329" s="155" t="str">
        <f t="shared" ref="R329:V329" si="161">IF(R311=0,"",R311/R293)</f>
        <v/>
      </c>
      <c r="S329" s="155" t="str">
        <f t="shared" si="161"/>
        <v/>
      </c>
      <c r="T329" s="155" t="str">
        <f t="shared" si="161"/>
        <v/>
      </c>
      <c r="U329" s="155" t="str">
        <f t="shared" si="161"/>
        <v/>
      </c>
      <c r="V329" s="155" t="str">
        <f t="shared" si="161"/>
        <v/>
      </c>
      <c r="W329" s="155" t="str">
        <f t="shared" ref="W329:Y329" si="162">IF(W311=0,"",W311/W293)</f>
        <v/>
      </c>
      <c r="X329" s="155">
        <f t="shared" si="162"/>
        <v>0.85781739376023292</v>
      </c>
      <c r="Y329" s="155" t="str">
        <f t="shared" si="162"/>
        <v/>
      </c>
      <c r="DA329" s="130" t="s">
        <v>3752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0.61057814660504905</v>
      </c>
      <c r="D330" s="156">
        <f t="shared" si="163"/>
        <v>0.61070458550561002</v>
      </c>
      <c r="E330" s="156" t="str">
        <f t="shared" si="163"/>
        <v/>
      </c>
      <c r="F330" s="156" t="str">
        <f t="shared" si="163"/>
        <v/>
      </c>
      <c r="G330" s="156" t="str">
        <f t="shared" si="163"/>
        <v/>
      </c>
      <c r="H330" s="156" t="str">
        <f t="shared" si="163"/>
        <v/>
      </c>
      <c r="I330" s="156" t="str">
        <f t="shared" si="163"/>
        <v/>
      </c>
      <c r="J330" s="156">
        <f t="shared" si="163"/>
        <v>0.61146340896477103</v>
      </c>
      <c r="K330" s="156">
        <f t="shared" si="163"/>
        <v>0.61158994119318166</v>
      </c>
      <c r="L330" s="156">
        <f t="shared" si="163"/>
        <v>0.61171650376004771</v>
      </c>
      <c r="M330" s="156">
        <f t="shared" si="163"/>
        <v>0.61181262080618182</v>
      </c>
      <c r="N330" s="156">
        <f t="shared" si="163"/>
        <v>0.61186634571378151</v>
      </c>
      <c r="O330" s="156">
        <f t="shared" si="163"/>
        <v>0.61189845567976819</v>
      </c>
      <c r="P330" s="156" t="str">
        <f t="shared" si="163"/>
        <v/>
      </c>
      <c r="Q330" s="156" t="str">
        <f t="shared" si="163"/>
        <v/>
      </c>
      <c r="R330" s="156" t="str">
        <f t="shared" ref="R330:V330" si="164">IF(R312=0,"",R312/R294)</f>
        <v/>
      </c>
      <c r="S330" s="156" t="str">
        <f t="shared" si="164"/>
        <v/>
      </c>
      <c r="T330" s="156" t="str">
        <f t="shared" si="164"/>
        <v/>
      </c>
      <c r="U330" s="156" t="str">
        <f t="shared" si="164"/>
        <v/>
      </c>
      <c r="V330" s="156" t="str">
        <f t="shared" si="164"/>
        <v/>
      </c>
      <c r="W330" s="156" t="str">
        <f t="shared" ref="W330:Y330" si="165">IF(W312=0,"",W312/W294)</f>
        <v/>
      </c>
      <c r="X330" s="156">
        <f t="shared" si="165"/>
        <v>0.61930918509719324</v>
      </c>
      <c r="Y330" s="156" t="str">
        <f t="shared" si="165"/>
        <v/>
      </c>
      <c r="DA330" s="63" t="s">
        <v>3753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0.76655360444665888</v>
      </c>
      <c r="D331" s="159">
        <f t="shared" si="166"/>
        <v>0.76778382772742226</v>
      </c>
      <c r="E331" s="159" t="str">
        <f t="shared" si="166"/>
        <v/>
      </c>
      <c r="F331" s="159" t="str">
        <f t="shared" si="166"/>
        <v/>
      </c>
      <c r="G331" s="159" t="str">
        <f t="shared" si="166"/>
        <v/>
      </c>
      <c r="H331" s="159" t="str">
        <f t="shared" si="166"/>
        <v/>
      </c>
      <c r="I331" s="159" t="str">
        <f t="shared" si="166"/>
        <v/>
      </c>
      <c r="J331" s="159">
        <f t="shared" si="166"/>
        <v>0.77613310318783135</v>
      </c>
      <c r="K331" s="159">
        <f t="shared" si="166"/>
        <v>0.77783863617694604</v>
      </c>
      <c r="L331" s="159">
        <f t="shared" si="166"/>
        <v>0.77969867998486231</v>
      </c>
      <c r="M331" s="159">
        <f t="shared" si="166"/>
        <v>0.78235813160204981</v>
      </c>
      <c r="N331" s="159">
        <f t="shared" si="166"/>
        <v>0.7860005870723189</v>
      </c>
      <c r="O331" s="159">
        <f t="shared" si="166"/>
        <v>0.79106141442922395</v>
      </c>
      <c r="P331" s="159">
        <f t="shared" si="166"/>
        <v>0.79775414830594016</v>
      </c>
      <c r="Q331" s="159" t="str">
        <f t="shared" si="166"/>
        <v/>
      </c>
      <c r="R331" s="159" t="str">
        <f t="shared" ref="R331:V331" si="167">IF(R313=0,"",R313/R295)</f>
        <v/>
      </c>
      <c r="S331" s="159" t="str">
        <f t="shared" si="167"/>
        <v/>
      </c>
      <c r="T331" s="159" t="str">
        <f t="shared" si="167"/>
        <v/>
      </c>
      <c r="U331" s="159" t="str">
        <f t="shared" si="167"/>
        <v/>
      </c>
      <c r="V331" s="159" t="str">
        <f t="shared" si="167"/>
        <v/>
      </c>
      <c r="W331" s="159" t="str">
        <f t="shared" ref="W331:Y331" si="168">IF(W313=0,"",W313/W295)</f>
        <v/>
      </c>
      <c r="X331" s="159">
        <f t="shared" si="168"/>
        <v>0.89362906684468857</v>
      </c>
      <c r="Y331" s="159" t="str">
        <f t="shared" si="168"/>
        <v/>
      </c>
      <c r="DA331" s="60" t="s">
        <v>3754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0.45620963530506964</v>
      </c>
      <c r="D333" s="117">
        <f t="shared" si="169"/>
        <v>0.53452771538665145</v>
      </c>
      <c r="E333" s="117">
        <f t="shared" si="169"/>
        <v>0</v>
      </c>
      <c r="F333" s="117">
        <f t="shared" si="169"/>
        <v>0</v>
      </c>
      <c r="G333" s="117">
        <f t="shared" si="169"/>
        <v>0</v>
      </c>
      <c r="H333" s="117">
        <f t="shared" si="169"/>
        <v>0</v>
      </c>
      <c r="I333" s="117">
        <f t="shared" si="169"/>
        <v>0</v>
      </c>
      <c r="J333" s="117">
        <f t="shared" si="169"/>
        <v>2.3218196214995837E-2</v>
      </c>
      <c r="K333" s="117">
        <f t="shared" si="169"/>
        <v>0.22982419923803313</v>
      </c>
      <c r="L333" s="117">
        <f t="shared" si="169"/>
        <v>0.19232606394033674</v>
      </c>
      <c r="M333" s="117">
        <f t="shared" si="169"/>
        <v>0.25322167849145877</v>
      </c>
      <c r="N333" s="117">
        <f t="shared" si="169"/>
        <v>0.61369066707640285</v>
      </c>
      <c r="O333" s="117">
        <f t="shared" si="169"/>
        <v>0.25447042413359861</v>
      </c>
      <c r="P333" s="117">
        <f t="shared" si="169"/>
        <v>0</v>
      </c>
      <c r="Q333" s="117">
        <f t="shared" si="169"/>
        <v>0</v>
      </c>
      <c r="R333" s="117">
        <f t="shared" ref="R333:V333" si="170">R334+R336+R338+R347</f>
        <v>0</v>
      </c>
      <c r="S333" s="117">
        <f t="shared" si="170"/>
        <v>0</v>
      </c>
      <c r="T333" s="117">
        <f t="shared" si="170"/>
        <v>0</v>
      </c>
      <c r="U333" s="117">
        <f t="shared" si="170"/>
        <v>0</v>
      </c>
      <c r="V333" s="117">
        <f t="shared" si="170"/>
        <v>0</v>
      </c>
      <c r="W333" s="117">
        <f t="shared" ref="W333:Y333" si="171">W334+W336+W338+W347</f>
        <v>0</v>
      </c>
      <c r="X333" s="117">
        <f t="shared" si="171"/>
        <v>3.1611345572024395E-3</v>
      </c>
      <c r="Y333" s="117">
        <f t="shared" si="171"/>
        <v>0</v>
      </c>
      <c r="DA333" s="129" t="s">
        <v>3906</v>
      </c>
    </row>
    <row r="334" spans="1:105" ht="12" customHeight="1" x14ac:dyDescent="0.25">
      <c r="A334" s="121" t="s">
        <v>57</v>
      </c>
      <c r="B334" s="122"/>
      <c r="C334" s="122">
        <f t="shared" ref="C334:Y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X334" s="122">
        <f t="shared" si="172"/>
        <v>0</v>
      </c>
      <c r="Y334" s="122">
        <f t="shared" si="172"/>
        <v>0</v>
      </c>
      <c r="DA334" s="130" t="s">
        <v>3907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X335" s="98">
        <v>0</v>
      </c>
      <c r="Y335" s="98">
        <v>0</v>
      </c>
      <c r="DA335" s="63" t="s">
        <v>3908</v>
      </c>
    </row>
    <row r="336" spans="1:105" ht="12" customHeight="1" x14ac:dyDescent="0.25">
      <c r="A336" s="121" t="s">
        <v>92</v>
      </c>
      <c r="B336" s="122"/>
      <c r="C336" s="122">
        <f t="shared" ref="C336:Y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X336" s="122">
        <f t="shared" si="173"/>
        <v>0</v>
      </c>
      <c r="Y336" s="122">
        <f t="shared" si="173"/>
        <v>0</v>
      </c>
      <c r="DA336" s="130" t="s">
        <v>3909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X337" s="98">
        <v>0</v>
      </c>
      <c r="Y337" s="98">
        <v>0</v>
      </c>
      <c r="DA337" s="63" t="s">
        <v>3910</v>
      </c>
    </row>
    <row r="338" spans="1:105" ht="12" customHeight="1" x14ac:dyDescent="0.25">
      <c r="A338" s="121" t="s">
        <v>55</v>
      </c>
      <c r="B338" s="122"/>
      <c r="C338" s="122">
        <v>0.4147922929354334</v>
      </c>
      <c r="D338" s="122">
        <v>0.48547092053425278</v>
      </c>
      <c r="E338" s="122">
        <v>0</v>
      </c>
      <c r="F338" s="122">
        <v>0</v>
      </c>
      <c r="G338" s="122">
        <v>0</v>
      </c>
      <c r="H338" s="122">
        <v>0</v>
      </c>
      <c r="I338" s="122">
        <v>0</v>
      </c>
      <c r="J338" s="122">
        <v>1.9459835181560577E-2</v>
      </c>
      <c r="K338" s="122">
        <v>0.20147200913513569</v>
      </c>
      <c r="L338" s="122">
        <v>0.17492746514123228</v>
      </c>
      <c r="M338" s="122">
        <v>0.2365603867098251</v>
      </c>
      <c r="N338" s="122">
        <v>0.56604474313346065</v>
      </c>
      <c r="O338" s="122">
        <v>0.23079260294450044</v>
      </c>
      <c r="P338" s="122">
        <v>0</v>
      </c>
      <c r="Q338" s="122">
        <v>0</v>
      </c>
      <c r="R338" s="122">
        <v>0</v>
      </c>
      <c r="S338" s="122">
        <v>0</v>
      </c>
      <c r="T338" s="122">
        <v>0</v>
      </c>
      <c r="U338" s="122">
        <v>0</v>
      </c>
      <c r="V338" s="122">
        <v>0</v>
      </c>
      <c r="W338" s="122">
        <v>0</v>
      </c>
      <c r="X338" s="122">
        <v>2.8002854624651187E-3</v>
      </c>
      <c r="Y338" s="122">
        <v>0</v>
      </c>
      <c r="DA338" s="130" t="s">
        <v>3911</v>
      </c>
    </row>
    <row r="339" spans="1:105" ht="12" customHeight="1" x14ac:dyDescent="0.25">
      <c r="A339" s="97" t="s">
        <v>124</v>
      </c>
      <c r="B339" s="98"/>
      <c r="C339" s="98">
        <v>0.4147922929354334</v>
      </c>
      <c r="D339" s="98">
        <v>0.48547092053425278</v>
      </c>
      <c r="E339" s="98">
        <v>0</v>
      </c>
      <c r="F339" s="98">
        <v>0</v>
      </c>
      <c r="G339" s="98">
        <v>0</v>
      </c>
      <c r="H339" s="98">
        <v>0</v>
      </c>
      <c r="I339" s="98">
        <v>0</v>
      </c>
      <c r="J339" s="98">
        <v>1.9459835181560577E-2</v>
      </c>
      <c r="K339" s="98">
        <v>0.20125644441503887</v>
      </c>
      <c r="L339" s="98">
        <v>0.17471542504909895</v>
      </c>
      <c r="M339" s="98">
        <v>0.23636148249788583</v>
      </c>
      <c r="N339" s="98">
        <v>0.56584845999610645</v>
      </c>
      <c r="O339" s="98">
        <v>0.23063548347709373</v>
      </c>
      <c r="P339" s="98">
        <v>0</v>
      </c>
      <c r="Q339" s="98">
        <v>0</v>
      </c>
      <c r="R339" s="98">
        <v>0</v>
      </c>
      <c r="S339" s="98">
        <v>0</v>
      </c>
      <c r="T339" s="98">
        <v>0</v>
      </c>
      <c r="U339" s="98">
        <v>0</v>
      </c>
      <c r="V339" s="98">
        <v>0</v>
      </c>
      <c r="W339" s="98">
        <v>0</v>
      </c>
      <c r="X339" s="98">
        <v>2.8002854624651187E-3</v>
      </c>
      <c r="Y339" s="98">
        <v>0</v>
      </c>
      <c r="DA339" s="63" t="s">
        <v>3912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2.1556472009680544E-4</v>
      </c>
      <c r="L340" s="98">
        <v>2.1204009213332702E-4</v>
      </c>
      <c r="M340" s="98">
        <v>1.9890421193926807E-4</v>
      </c>
      <c r="N340" s="98">
        <v>1.9628313735418998E-4</v>
      </c>
      <c r="O340" s="98">
        <v>1.5711946740671234E-4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X340" s="98">
        <v>0</v>
      </c>
      <c r="Y340" s="98">
        <v>0</v>
      </c>
      <c r="DA340" s="63" t="s">
        <v>3913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0</v>
      </c>
      <c r="G341" s="101">
        <v>0</v>
      </c>
      <c r="H341" s="101">
        <v>0</v>
      </c>
      <c r="I341" s="101">
        <v>0</v>
      </c>
      <c r="J341" s="101">
        <v>0</v>
      </c>
      <c r="K341" s="101">
        <v>2.1556472009680544E-4</v>
      </c>
      <c r="L341" s="101">
        <v>2.1204009213332702E-4</v>
      </c>
      <c r="M341" s="101">
        <v>1.9890421193926807E-4</v>
      </c>
      <c r="N341" s="101">
        <v>1.9628313735418998E-4</v>
      </c>
      <c r="O341" s="101">
        <v>1.5711946740671234E-4</v>
      </c>
      <c r="P341" s="101">
        <v>0</v>
      </c>
      <c r="Q341" s="101">
        <v>0</v>
      </c>
      <c r="R341" s="101">
        <v>0</v>
      </c>
      <c r="S341" s="101">
        <v>0</v>
      </c>
      <c r="T341" s="101">
        <v>0</v>
      </c>
      <c r="U341" s="101">
        <v>0</v>
      </c>
      <c r="V341" s="101">
        <v>0</v>
      </c>
      <c r="W341" s="101">
        <v>0</v>
      </c>
      <c r="X341" s="101">
        <v>0</v>
      </c>
      <c r="Y341" s="101">
        <v>0</v>
      </c>
      <c r="DA341" s="131" t="s">
        <v>3914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X342" s="104">
        <v>0</v>
      </c>
      <c r="Y342" s="104">
        <v>0</v>
      </c>
      <c r="DA342" s="132" t="s">
        <v>3915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X343" s="101">
        <v>0</v>
      </c>
      <c r="Y343" s="101">
        <v>0</v>
      </c>
      <c r="DA343" s="131" t="s">
        <v>3916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X344" s="104">
        <v>0</v>
      </c>
      <c r="Y344" s="104">
        <v>0</v>
      </c>
      <c r="DA344" s="132" t="s">
        <v>3917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X345" s="98">
        <v>0</v>
      </c>
      <c r="Y345" s="98">
        <v>0</v>
      </c>
      <c r="DA345" s="63" t="s">
        <v>3918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X346" s="98">
        <v>0</v>
      </c>
      <c r="Y346" s="98">
        <v>0</v>
      </c>
      <c r="DA346" s="63" t="s">
        <v>3919</v>
      </c>
    </row>
    <row r="347" spans="1:105" ht="12" customHeight="1" x14ac:dyDescent="0.25">
      <c r="A347" s="121" t="s">
        <v>54</v>
      </c>
      <c r="B347" s="122"/>
      <c r="C347" s="122">
        <v>4.1417342369636234E-2</v>
      </c>
      <c r="D347" s="122">
        <v>4.9056794852398701E-2</v>
      </c>
      <c r="E347" s="122">
        <v>0</v>
      </c>
      <c r="F347" s="122">
        <v>0</v>
      </c>
      <c r="G347" s="122">
        <v>0</v>
      </c>
      <c r="H347" s="122">
        <v>0</v>
      </c>
      <c r="I347" s="122">
        <v>0</v>
      </c>
      <c r="J347" s="122">
        <v>3.7583610334352606E-3</v>
      </c>
      <c r="K347" s="122">
        <v>2.8352190102897429E-2</v>
      </c>
      <c r="L347" s="122">
        <v>1.7398598799104454E-2</v>
      </c>
      <c r="M347" s="122">
        <v>1.6661291781633652E-2</v>
      </c>
      <c r="N347" s="122">
        <v>4.7645923942942259E-2</v>
      </c>
      <c r="O347" s="122">
        <v>2.3677821189098169E-2</v>
      </c>
      <c r="P347" s="122">
        <v>0</v>
      </c>
      <c r="Q347" s="122">
        <v>0</v>
      </c>
      <c r="R347" s="122">
        <v>0</v>
      </c>
      <c r="S347" s="122">
        <v>0</v>
      </c>
      <c r="T347" s="122">
        <v>0</v>
      </c>
      <c r="U347" s="122">
        <v>0</v>
      </c>
      <c r="V347" s="122">
        <v>0</v>
      </c>
      <c r="W347" s="122">
        <v>0</v>
      </c>
      <c r="X347" s="122">
        <v>3.6084909473732091E-4</v>
      </c>
      <c r="Y347" s="122">
        <v>0</v>
      </c>
      <c r="DA347" s="130" t="s">
        <v>3920</v>
      </c>
    </row>
    <row r="348" spans="1:105" ht="12" customHeight="1" x14ac:dyDescent="0.25">
      <c r="A348" s="97" t="s">
        <v>50</v>
      </c>
      <c r="B348" s="98"/>
      <c r="C348" s="98">
        <v>4.1417342369636234E-2</v>
      </c>
      <c r="D348" s="98">
        <v>4.9056794852398701E-2</v>
      </c>
      <c r="E348" s="98">
        <v>0</v>
      </c>
      <c r="F348" s="98">
        <v>0</v>
      </c>
      <c r="G348" s="98">
        <v>0</v>
      </c>
      <c r="H348" s="98">
        <v>0</v>
      </c>
      <c r="I348" s="98">
        <v>0</v>
      </c>
      <c r="J348" s="98">
        <v>3.7583610334352606E-3</v>
      </c>
      <c r="K348" s="98">
        <v>2.8352190102897429E-2</v>
      </c>
      <c r="L348" s="98">
        <v>1.7398598799104454E-2</v>
      </c>
      <c r="M348" s="98">
        <v>1.6661291781633652E-2</v>
      </c>
      <c r="N348" s="98">
        <v>4.7645923942942259E-2</v>
      </c>
      <c r="O348" s="98">
        <v>2.3677821189098169E-2</v>
      </c>
      <c r="P348" s="98">
        <v>0</v>
      </c>
      <c r="Q348" s="98">
        <v>0</v>
      </c>
      <c r="R348" s="98">
        <v>0</v>
      </c>
      <c r="S348" s="98">
        <v>0</v>
      </c>
      <c r="T348" s="98">
        <v>0</v>
      </c>
      <c r="U348" s="98">
        <v>0</v>
      </c>
      <c r="V348" s="98">
        <v>0</v>
      </c>
      <c r="W348" s="98">
        <v>0</v>
      </c>
      <c r="X348" s="98">
        <v>3.6084909473732091E-4</v>
      </c>
      <c r="Y348" s="98">
        <v>0</v>
      </c>
      <c r="DA348" s="63" t="s">
        <v>3921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X349" s="33">
        <v>0</v>
      </c>
      <c r="Y349" s="33">
        <v>0</v>
      </c>
      <c r="DA349" s="60" t="s">
        <v>3922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17323.342555507803</v>
      </c>
      <c r="D351" s="117">
        <f t="shared" si="174"/>
        <v>19964.598567166307</v>
      </c>
      <c r="E351" s="117">
        <f t="shared" si="174"/>
        <v>0</v>
      </c>
      <c r="F351" s="117">
        <f t="shared" si="174"/>
        <v>0</v>
      </c>
      <c r="G351" s="117">
        <f t="shared" si="174"/>
        <v>0</v>
      </c>
      <c r="H351" s="117">
        <f t="shared" si="174"/>
        <v>0</v>
      </c>
      <c r="I351" s="117">
        <f t="shared" si="174"/>
        <v>0</v>
      </c>
      <c r="J351" s="117">
        <f t="shared" si="174"/>
        <v>14767.963520016074</v>
      </c>
      <c r="K351" s="117">
        <f t="shared" si="174"/>
        <v>12368.705399815552</v>
      </c>
      <c r="L351" s="117">
        <f t="shared" si="174"/>
        <v>14190.003212894575</v>
      </c>
      <c r="M351" s="117">
        <f t="shared" si="174"/>
        <v>10494.783059964244</v>
      </c>
      <c r="N351" s="117">
        <f t="shared" si="174"/>
        <v>11975.353189692469</v>
      </c>
      <c r="O351" s="117">
        <f t="shared" si="174"/>
        <v>14046.710192808385</v>
      </c>
      <c r="P351" s="117">
        <f t="shared" si="174"/>
        <v>9194.7099944984839</v>
      </c>
      <c r="Q351" s="117">
        <f t="shared" si="174"/>
        <v>0</v>
      </c>
      <c r="R351" s="117">
        <f t="shared" ref="R351:V351" si="175">R352+R354+R356+R365</f>
        <v>0</v>
      </c>
      <c r="S351" s="117">
        <f t="shared" si="175"/>
        <v>0</v>
      </c>
      <c r="T351" s="117">
        <f t="shared" si="175"/>
        <v>0</v>
      </c>
      <c r="U351" s="117">
        <f t="shared" si="175"/>
        <v>0</v>
      </c>
      <c r="V351" s="117">
        <f t="shared" si="175"/>
        <v>0</v>
      </c>
      <c r="W351" s="117">
        <f t="shared" ref="W351:Y351" si="176">W352+W354+W356+W365</f>
        <v>0</v>
      </c>
      <c r="X351" s="117">
        <f t="shared" si="176"/>
        <v>4836.6673546122547</v>
      </c>
      <c r="Y351" s="117">
        <f t="shared" si="176"/>
        <v>0</v>
      </c>
      <c r="DA351" s="129" t="s">
        <v>4074</v>
      </c>
    </row>
    <row r="352" spans="1:105" ht="12" customHeight="1" x14ac:dyDescent="0.25">
      <c r="A352" s="121" t="s">
        <v>57</v>
      </c>
      <c r="B352" s="122"/>
      <c r="C352" s="122">
        <f t="shared" ref="C352:Y352" si="177">C353</f>
        <v>15216.003576840658</v>
      </c>
      <c r="D352" s="122">
        <f t="shared" si="177"/>
        <v>17852.285172710977</v>
      </c>
      <c r="E352" s="122">
        <f t="shared" si="177"/>
        <v>0</v>
      </c>
      <c r="F352" s="122">
        <f t="shared" si="177"/>
        <v>0</v>
      </c>
      <c r="G352" s="122">
        <f t="shared" si="177"/>
        <v>0</v>
      </c>
      <c r="H352" s="122">
        <f t="shared" si="177"/>
        <v>0</v>
      </c>
      <c r="I352" s="122">
        <f t="shared" si="177"/>
        <v>0</v>
      </c>
      <c r="J352" s="122">
        <f t="shared" si="177"/>
        <v>12516.19385991843</v>
      </c>
      <c r="K352" s="122">
        <f t="shared" si="177"/>
        <v>10080.8343549978</v>
      </c>
      <c r="L352" s="122">
        <f t="shared" si="177"/>
        <v>11870.23559905309</v>
      </c>
      <c r="M352" s="122">
        <f t="shared" si="177"/>
        <v>8280.3116206011109</v>
      </c>
      <c r="N352" s="122">
        <f t="shared" si="177"/>
        <v>9673.0651797694263</v>
      </c>
      <c r="O352" s="122">
        <f t="shared" si="177"/>
        <v>11819.081201623174</v>
      </c>
      <c r="P352" s="122">
        <f t="shared" si="177"/>
        <v>6973.4714910680887</v>
      </c>
      <c r="Q352" s="122">
        <f t="shared" si="177"/>
        <v>0</v>
      </c>
      <c r="R352" s="122">
        <f t="shared" si="177"/>
        <v>0</v>
      </c>
      <c r="S352" s="122">
        <f t="shared" si="177"/>
        <v>0</v>
      </c>
      <c r="T352" s="122">
        <f t="shared" si="177"/>
        <v>0</v>
      </c>
      <c r="U352" s="122">
        <f t="shared" si="177"/>
        <v>0</v>
      </c>
      <c r="V352" s="122">
        <f t="shared" si="177"/>
        <v>0</v>
      </c>
      <c r="W352" s="122">
        <f t="shared" si="177"/>
        <v>0</v>
      </c>
      <c r="X352" s="122">
        <f t="shared" si="177"/>
        <v>3527.9922708372433</v>
      </c>
      <c r="Y352" s="122">
        <f t="shared" si="177"/>
        <v>0</v>
      </c>
      <c r="DA352" s="130" t="s">
        <v>4075</v>
      </c>
    </row>
    <row r="353" spans="1:105" ht="12" customHeight="1" x14ac:dyDescent="0.25">
      <c r="A353" s="97" t="s">
        <v>53</v>
      </c>
      <c r="B353" s="98"/>
      <c r="C353" s="98">
        <v>15216.003576840658</v>
      </c>
      <c r="D353" s="98">
        <v>17852.285172710977</v>
      </c>
      <c r="E353" s="98">
        <v>0</v>
      </c>
      <c r="F353" s="98">
        <v>0</v>
      </c>
      <c r="G353" s="98">
        <v>0</v>
      </c>
      <c r="H353" s="98">
        <v>0</v>
      </c>
      <c r="I353" s="98">
        <v>0</v>
      </c>
      <c r="J353" s="98">
        <v>12516.19385991843</v>
      </c>
      <c r="K353" s="98">
        <v>10080.8343549978</v>
      </c>
      <c r="L353" s="98">
        <v>11870.23559905309</v>
      </c>
      <c r="M353" s="98">
        <v>8280.3116206011109</v>
      </c>
      <c r="N353" s="98">
        <v>9673.0651797694263</v>
      </c>
      <c r="O353" s="98">
        <v>11819.081201623174</v>
      </c>
      <c r="P353" s="98">
        <v>6973.4714910680887</v>
      </c>
      <c r="Q353" s="98">
        <v>0</v>
      </c>
      <c r="R353" s="98">
        <v>0</v>
      </c>
      <c r="S353" s="98">
        <v>0</v>
      </c>
      <c r="T353" s="98">
        <v>0</v>
      </c>
      <c r="U353" s="98">
        <v>0</v>
      </c>
      <c r="V353" s="98">
        <v>0</v>
      </c>
      <c r="W353" s="98">
        <v>0</v>
      </c>
      <c r="X353" s="98">
        <v>3527.9922708372433</v>
      </c>
      <c r="Y353" s="98">
        <v>0</v>
      </c>
      <c r="DA353" s="63" t="s">
        <v>4076</v>
      </c>
    </row>
    <row r="354" spans="1:105" ht="12" customHeight="1" x14ac:dyDescent="0.25">
      <c r="A354" s="121" t="s">
        <v>92</v>
      </c>
      <c r="B354" s="122"/>
      <c r="C354" s="122">
        <f t="shared" ref="C354:Y354" si="178">C355</f>
        <v>14.486871499327439</v>
      </c>
      <c r="D354" s="122">
        <f t="shared" si="178"/>
        <v>8.1195565571903554</v>
      </c>
      <c r="E354" s="122">
        <f t="shared" si="178"/>
        <v>0</v>
      </c>
      <c r="F354" s="122">
        <f t="shared" si="178"/>
        <v>0</v>
      </c>
      <c r="G354" s="122">
        <f t="shared" si="178"/>
        <v>0</v>
      </c>
      <c r="H354" s="122">
        <f t="shared" si="178"/>
        <v>0</v>
      </c>
      <c r="I354" s="122">
        <f t="shared" si="178"/>
        <v>0</v>
      </c>
      <c r="J354" s="122">
        <f t="shared" si="178"/>
        <v>33.479677486594021</v>
      </c>
      <c r="K354" s="122">
        <f t="shared" si="178"/>
        <v>12.339414034674249</v>
      </c>
      <c r="L354" s="122">
        <f t="shared" si="178"/>
        <v>53.29748385897576</v>
      </c>
      <c r="M354" s="122">
        <f t="shared" si="178"/>
        <v>9.941749892855567</v>
      </c>
      <c r="N354" s="122">
        <f t="shared" si="178"/>
        <v>42.44536460662632</v>
      </c>
      <c r="O354" s="122">
        <f t="shared" si="178"/>
        <v>45.67580556024653</v>
      </c>
      <c r="P354" s="122">
        <f t="shared" si="178"/>
        <v>0</v>
      </c>
      <c r="Q354" s="122">
        <f t="shared" si="178"/>
        <v>0</v>
      </c>
      <c r="R354" s="122">
        <f t="shared" si="178"/>
        <v>0</v>
      </c>
      <c r="S354" s="122">
        <f t="shared" si="178"/>
        <v>0</v>
      </c>
      <c r="T354" s="122">
        <f t="shared" si="178"/>
        <v>0</v>
      </c>
      <c r="U354" s="122">
        <f t="shared" si="178"/>
        <v>0</v>
      </c>
      <c r="V354" s="122">
        <f t="shared" si="178"/>
        <v>0</v>
      </c>
      <c r="W354" s="122">
        <f t="shared" si="178"/>
        <v>0</v>
      </c>
      <c r="X354" s="122">
        <f t="shared" si="178"/>
        <v>94.831216590693884</v>
      </c>
      <c r="Y354" s="122">
        <f t="shared" si="178"/>
        <v>0</v>
      </c>
      <c r="DA354" s="130" t="s">
        <v>4077</v>
      </c>
    </row>
    <row r="355" spans="1:105" ht="12" customHeight="1" x14ac:dyDescent="0.25">
      <c r="A355" s="97" t="s">
        <v>53</v>
      </c>
      <c r="B355" s="98"/>
      <c r="C355" s="98">
        <f>RES_hhdet_in_fech!C165</f>
        <v>14.486871499327439</v>
      </c>
      <c r="D355" s="98">
        <f>RES_hhdet_in_fech!D165</f>
        <v>8.1195565571903554</v>
      </c>
      <c r="E355" s="98">
        <f>RES_hhdet_in_fech!E165</f>
        <v>0</v>
      </c>
      <c r="F355" s="98">
        <f>RES_hhdet_in_fech!F165</f>
        <v>0</v>
      </c>
      <c r="G355" s="98">
        <f>RES_hhdet_in_fech!G165</f>
        <v>0</v>
      </c>
      <c r="H355" s="98">
        <f>RES_hhdet_in_fech!H165</f>
        <v>0</v>
      </c>
      <c r="I355" s="98">
        <f>RES_hhdet_in_fech!I165</f>
        <v>0</v>
      </c>
      <c r="J355" s="98">
        <f>RES_hhdet_in_fech!J165</f>
        <v>33.479677486594021</v>
      </c>
      <c r="K355" s="98">
        <f>RES_hhdet_in_fech!K165</f>
        <v>12.339414034674249</v>
      </c>
      <c r="L355" s="98">
        <f>RES_hhdet_in_fech!L165</f>
        <v>53.29748385897576</v>
      </c>
      <c r="M355" s="98">
        <f>RES_hhdet_in_fech!M165</f>
        <v>9.941749892855567</v>
      </c>
      <c r="N355" s="98">
        <f>RES_hhdet_in_fech!N165</f>
        <v>42.44536460662632</v>
      </c>
      <c r="O355" s="98">
        <f>RES_hhdet_in_fech!O165</f>
        <v>45.67580556024653</v>
      </c>
      <c r="P355" s="98">
        <f>RES_hhdet_in_fech!P165</f>
        <v>0</v>
      </c>
      <c r="Q355" s="98">
        <f>RES_hhdet_in_fech!Q165</f>
        <v>0</v>
      </c>
      <c r="R355" s="98">
        <f>RES_hhdet_in_fech!R165</f>
        <v>0</v>
      </c>
      <c r="S355" s="98">
        <f>RES_hhdet_in_fech!S165</f>
        <v>0</v>
      </c>
      <c r="T355" s="98">
        <f>RES_hhdet_in_fech!T165</f>
        <v>0</v>
      </c>
      <c r="U355" s="98">
        <f>RES_hhdet_in_fech!U165</f>
        <v>0</v>
      </c>
      <c r="V355" s="98">
        <f>RES_hhdet_in_fech!V165</f>
        <v>0</v>
      </c>
      <c r="W355" s="98">
        <f>RES_hhdet_in_fech!W165</f>
        <v>0</v>
      </c>
      <c r="X355" s="98">
        <f>RES_hhdet_in_fech!X165</f>
        <v>94.831216590693884</v>
      </c>
      <c r="Y355" s="98">
        <f>RES_hhdet_in_fech!Y165</f>
        <v>0</v>
      </c>
      <c r="DA355" s="63" t="s">
        <v>4078</v>
      </c>
    </row>
    <row r="356" spans="1:105" ht="12" customHeight="1" x14ac:dyDescent="0.25">
      <c r="A356" s="121" t="s">
        <v>55</v>
      </c>
      <c r="B356" s="122"/>
      <c r="C356" s="122">
        <v>1790.6025426344572</v>
      </c>
      <c r="D356" s="122">
        <v>1807.429653776426</v>
      </c>
      <c r="E356" s="122">
        <v>0</v>
      </c>
      <c r="F356" s="122">
        <v>0</v>
      </c>
      <c r="G356" s="122">
        <v>0</v>
      </c>
      <c r="H356" s="122">
        <v>0</v>
      </c>
      <c r="I356" s="122">
        <v>0</v>
      </c>
      <c r="J356" s="122">
        <v>1937.0217482723301</v>
      </c>
      <c r="K356" s="122">
        <v>1983.8061963447635</v>
      </c>
      <c r="L356" s="122">
        <v>1979.9469957435474</v>
      </c>
      <c r="M356" s="122">
        <v>1936.1395957299653</v>
      </c>
      <c r="N356" s="122">
        <v>1982.7283916928809</v>
      </c>
      <c r="O356" s="122">
        <v>1904.9312360817762</v>
      </c>
      <c r="P356" s="122">
        <v>1948.8842312231786</v>
      </c>
      <c r="Q356" s="122">
        <v>0</v>
      </c>
      <c r="R356" s="122">
        <v>0</v>
      </c>
      <c r="S356" s="122">
        <v>0</v>
      </c>
      <c r="T356" s="122">
        <v>0</v>
      </c>
      <c r="U356" s="122">
        <v>0</v>
      </c>
      <c r="V356" s="122">
        <v>0</v>
      </c>
      <c r="W356" s="122">
        <v>0</v>
      </c>
      <c r="X356" s="122">
        <v>1014.3651352846047</v>
      </c>
      <c r="Y356" s="122">
        <v>0</v>
      </c>
      <c r="DA356" s="130" t="s">
        <v>4079</v>
      </c>
    </row>
    <row r="357" spans="1:105" ht="12" customHeight="1" x14ac:dyDescent="0.25">
      <c r="A357" s="97" t="s">
        <v>124</v>
      </c>
      <c r="B357" s="98"/>
      <c r="C357" s="98">
        <v>1982.6186545485373</v>
      </c>
      <c r="D357" s="98">
        <v>1986.1822191973686</v>
      </c>
      <c r="E357" s="98">
        <v>0</v>
      </c>
      <c r="F357" s="98">
        <v>0</v>
      </c>
      <c r="G357" s="98">
        <v>0</v>
      </c>
      <c r="H357" s="98">
        <v>0</v>
      </c>
      <c r="I357" s="98">
        <v>0</v>
      </c>
      <c r="J357" s="98">
        <v>2141.6441254578904</v>
      </c>
      <c r="K357" s="98">
        <v>2301.2150531239358</v>
      </c>
      <c r="L357" s="98">
        <v>2248.9162525666393</v>
      </c>
      <c r="M357" s="98">
        <v>2190.5402405713176</v>
      </c>
      <c r="N357" s="98">
        <v>2151.0956342660884</v>
      </c>
      <c r="O357" s="98">
        <v>2063.6173088583892</v>
      </c>
      <c r="P357" s="98">
        <v>0</v>
      </c>
      <c r="Q357" s="98">
        <v>0</v>
      </c>
      <c r="R357" s="98">
        <v>0</v>
      </c>
      <c r="S357" s="98">
        <v>0</v>
      </c>
      <c r="T357" s="98">
        <v>0</v>
      </c>
      <c r="U357" s="98">
        <v>0</v>
      </c>
      <c r="V357" s="98">
        <v>0</v>
      </c>
      <c r="W357" s="98">
        <v>0</v>
      </c>
      <c r="X357" s="98">
        <v>1232.7370410570165</v>
      </c>
      <c r="Y357" s="98">
        <v>0</v>
      </c>
      <c r="DA357" s="63" t="s">
        <v>4080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1790.3838398794242</v>
      </c>
      <c r="L358" s="98">
        <v>1757.5746880000415</v>
      </c>
      <c r="M358" s="98">
        <v>1711.3632721434885</v>
      </c>
      <c r="N358" s="98">
        <v>1701.1877971919714</v>
      </c>
      <c r="O358" s="98">
        <v>1614.210902102504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X358" s="98">
        <v>0</v>
      </c>
      <c r="Y358" s="98">
        <v>0</v>
      </c>
      <c r="DA358" s="63" t="s">
        <v>4081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0</v>
      </c>
      <c r="G359" s="101">
        <v>0</v>
      </c>
      <c r="H359" s="101">
        <v>0</v>
      </c>
      <c r="I359" s="101">
        <v>0</v>
      </c>
      <c r="J359" s="101">
        <v>0</v>
      </c>
      <c r="K359" s="101">
        <v>948.95545032930704</v>
      </c>
      <c r="L359" s="101">
        <v>933.43939132473577</v>
      </c>
      <c r="M359" s="101">
        <v>875.612836499683</v>
      </c>
      <c r="N359" s="101">
        <v>864.07438525352154</v>
      </c>
      <c r="O359" s="101">
        <v>691.66872427677549</v>
      </c>
      <c r="P359" s="101">
        <v>0</v>
      </c>
      <c r="Q359" s="101">
        <v>0</v>
      </c>
      <c r="R359" s="101">
        <v>0</v>
      </c>
      <c r="S359" s="101">
        <v>0</v>
      </c>
      <c r="T359" s="101">
        <v>0</v>
      </c>
      <c r="U359" s="101">
        <v>0</v>
      </c>
      <c r="V359" s="101">
        <v>0</v>
      </c>
      <c r="W359" s="101">
        <v>0</v>
      </c>
      <c r="X359" s="101">
        <v>0</v>
      </c>
      <c r="Y359" s="101">
        <v>0</v>
      </c>
      <c r="DA359" s="131" t="s">
        <v>4082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0</v>
      </c>
      <c r="G360" s="104">
        <v>0</v>
      </c>
      <c r="H360" s="104">
        <v>0</v>
      </c>
      <c r="I360" s="104">
        <v>0</v>
      </c>
      <c r="J360" s="104">
        <v>0</v>
      </c>
      <c r="K360" s="104">
        <v>841.42838955011689</v>
      </c>
      <c r="L360" s="104">
        <v>824.13529667530577</v>
      </c>
      <c r="M360" s="104">
        <v>835.7504356438053</v>
      </c>
      <c r="N360" s="104">
        <v>837.11341193844987</v>
      </c>
      <c r="O360" s="104">
        <v>922.54217782572857</v>
      </c>
      <c r="P360" s="104">
        <v>0</v>
      </c>
      <c r="Q360" s="104">
        <v>0</v>
      </c>
      <c r="R360" s="104">
        <v>0</v>
      </c>
      <c r="S360" s="104">
        <v>0</v>
      </c>
      <c r="T360" s="104">
        <v>0</v>
      </c>
      <c r="U360" s="104">
        <v>0</v>
      </c>
      <c r="V360" s="104">
        <v>0</v>
      </c>
      <c r="W360" s="104">
        <v>0</v>
      </c>
      <c r="X360" s="104">
        <v>0</v>
      </c>
      <c r="Y360" s="104">
        <v>0</v>
      </c>
      <c r="DA360" s="132" t="s">
        <v>4083</v>
      </c>
    </row>
    <row r="361" spans="1:105" ht="12" customHeight="1" x14ac:dyDescent="0.25">
      <c r="A361" s="106" t="s">
        <v>122</v>
      </c>
      <c r="B361" s="101"/>
      <c r="C361" s="101">
        <v>1784.3840993876377</v>
      </c>
      <c r="D361" s="101">
        <v>1793.2996202471038</v>
      </c>
      <c r="E361" s="101">
        <v>0</v>
      </c>
      <c r="F361" s="101">
        <v>0</v>
      </c>
      <c r="G361" s="101">
        <v>0</v>
      </c>
      <c r="H361" s="101">
        <v>0</v>
      </c>
      <c r="I361" s="101">
        <v>0</v>
      </c>
      <c r="J361" s="101">
        <v>1963.8514487022319</v>
      </c>
      <c r="K361" s="101">
        <v>2049.6310763751371</v>
      </c>
      <c r="L361" s="101">
        <v>1989.9012200212928</v>
      </c>
      <c r="M361" s="101">
        <v>1926.9679944477541</v>
      </c>
      <c r="N361" s="101">
        <v>1974.3975620843498</v>
      </c>
      <c r="O361" s="101">
        <v>1936.4721669388357</v>
      </c>
      <c r="P361" s="101">
        <v>1948.8842312231786</v>
      </c>
      <c r="Q361" s="101">
        <v>0</v>
      </c>
      <c r="R361" s="101">
        <v>0</v>
      </c>
      <c r="S361" s="101">
        <v>0</v>
      </c>
      <c r="T361" s="101">
        <v>0</v>
      </c>
      <c r="U361" s="101">
        <v>0</v>
      </c>
      <c r="V361" s="101">
        <v>0</v>
      </c>
      <c r="W361" s="101">
        <v>0</v>
      </c>
      <c r="X361" s="101">
        <v>1090.6531785224086</v>
      </c>
      <c r="Y361" s="101">
        <v>0</v>
      </c>
      <c r="DA361" s="131" t="s">
        <v>4084</v>
      </c>
    </row>
    <row r="362" spans="1:105" ht="12" customHeight="1" x14ac:dyDescent="0.25">
      <c r="A362" s="107" t="s">
        <v>121</v>
      </c>
      <c r="B362" s="104"/>
      <c r="C362" s="104">
        <v>1437.3896826876673</v>
      </c>
      <c r="D362" s="104">
        <v>1451.4667959132053</v>
      </c>
      <c r="E362" s="104">
        <v>0</v>
      </c>
      <c r="F362" s="104">
        <v>0</v>
      </c>
      <c r="G362" s="104">
        <v>0</v>
      </c>
      <c r="H362" s="104">
        <v>0</v>
      </c>
      <c r="I362" s="104">
        <v>0</v>
      </c>
      <c r="J362" s="104">
        <v>1588.2055368425888</v>
      </c>
      <c r="K362" s="104">
        <v>1668.9874382886846</v>
      </c>
      <c r="L362" s="104">
        <v>1623.8633042211973</v>
      </c>
      <c r="M362" s="104">
        <v>1567.2868459512677</v>
      </c>
      <c r="N362" s="104">
        <v>1614.1656552784807</v>
      </c>
      <c r="O362" s="104">
        <v>1556.8094603411059</v>
      </c>
      <c r="P362" s="104">
        <v>0</v>
      </c>
      <c r="Q362" s="104">
        <v>0</v>
      </c>
      <c r="R362" s="104">
        <v>0</v>
      </c>
      <c r="S362" s="104">
        <v>0</v>
      </c>
      <c r="T362" s="104">
        <v>0</v>
      </c>
      <c r="U362" s="104">
        <v>0</v>
      </c>
      <c r="V362" s="104">
        <v>0</v>
      </c>
      <c r="W362" s="104">
        <v>0</v>
      </c>
      <c r="X362" s="104">
        <v>949.38784682817334</v>
      </c>
      <c r="Y362" s="104">
        <v>0</v>
      </c>
      <c r="DA362" s="132" t="s">
        <v>4085</v>
      </c>
    </row>
    <row r="363" spans="1:105" ht="12" customHeight="1" x14ac:dyDescent="0.25">
      <c r="A363" s="108" t="s">
        <v>53</v>
      </c>
      <c r="B363" s="98"/>
      <c r="C363" s="98">
        <v>728.59040925064448</v>
      </c>
      <c r="D363" s="98">
        <v>749.81502021812264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785.16791827336044</v>
      </c>
      <c r="K363" s="98">
        <v>846.20832220551165</v>
      </c>
      <c r="L363" s="98">
        <v>826.11712093666574</v>
      </c>
      <c r="M363" s="98">
        <v>769.98257566975678</v>
      </c>
      <c r="N363" s="98">
        <v>792.83295969404833</v>
      </c>
      <c r="O363" s="98">
        <v>649.15628533157212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X363" s="98">
        <v>377.81736499800667</v>
      </c>
      <c r="Y363" s="98">
        <v>0</v>
      </c>
      <c r="DA363" s="63" t="s">
        <v>4086</v>
      </c>
    </row>
    <row r="364" spans="1:105" ht="12" customHeight="1" x14ac:dyDescent="0.25">
      <c r="A364" s="108" t="s">
        <v>52</v>
      </c>
      <c r="B364" s="98"/>
      <c r="C364" s="98">
        <v>708.79927343702298</v>
      </c>
      <c r="D364" s="98">
        <v>701.65177569508273</v>
      </c>
      <c r="E364" s="98">
        <v>0</v>
      </c>
      <c r="F364" s="98">
        <v>0</v>
      </c>
      <c r="G364" s="98">
        <v>0</v>
      </c>
      <c r="H364" s="98">
        <v>0</v>
      </c>
      <c r="I364" s="98">
        <v>0</v>
      </c>
      <c r="J364" s="98">
        <v>803.03761856922824</v>
      </c>
      <c r="K364" s="98">
        <v>822.77911608317311</v>
      </c>
      <c r="L364" s="98">
        <v>797.74618328453153</v>
      </c>
      <c r="M364" s="98">
        <v>797.30427028151098</v>
      </c>
      <c r="N364" s="98">
        <v>821.33269558443249</v>
      </c>
      <c r="O364" s="98">
        <v>907.6531750095337</v>
      </c>
      <c r="P364" s="98">
        <v>0</v>
      </c>
      <c r="Q364" s="98">
        <v>0</v>
      </c>
      <c r="R364" s="98">
        <v>0</v>
      </c>
      <c r="S364" s="98">
        <v>0</v>
      </c>
      <c r="T364" s="98">
        <v>0</v>
      </c>
      <c r="U364" s="98">
        <v>0</v>
      </c>
      <c r="V364" s="98">
        <v>0</v>
      </c>
      <c r="W364" s="98">
        <v>0</v>
      </c>
      <c r="X364" s="98">
        <v>571.57048183016673</v>
      </c>
      <c r="Y364" s="98">
        <v>0</v>
      </c>
      <c r="DA364" s="63" t="s">
        <v>4087</v>
      </c>
    </row>
    <row r="365" spans="1:105" ht="12" customHeight="1" x14ac:dyDescent="0.25">
      <c r="A365" s="121" t="s">
        <v>54</v>
      </c>
      <c r="B365" s="122"/>
      <c r="C365" s="122">
        <v>302.2495645333567</v>
      </c>
      <c r="D365" s="122">
        <v>296.76418412171068</v>
      </c>
      <c r="E365" s="122">
        <v>0</v>
      </c>
      <c r="F365" s="122">
        <v>0</v>
      </c>
      <c r="G365" s="122">
        <v>0</v>
      </c>
      <c r="H365" s="122">
        <v>0</v>
      </c>
      <c r="I365" s="122">
        <v>0</v>
      </c>
      <c r="J365" s="122">
        <v>281.26823433872102</v>
      </c>
      <c r="K365" s="122">
        <v>291.72543443831444</v>
      </c>
      <c r="L365" s="122">
        <v>286.52313423896186</v>
      </c>
      <c r="M365" s="122">
        <v>268.39009374031252</v>
      </c>
      <c r="N365" s="122">
        <v>277.11425362353526</v>
      </c>
      <c r="O365" s="122">
        <v>277.02194954318804</v>
      </c>
      <c r="P365" s="122">
        <v>272.35427220721624</v>
      </c>
      <c r="Q365" s="122">
        <v>0</v>
      </c>
      <c r="R365" s="122">
        <v>0</v>
      </c>
      <c r="S365" s="122">
        <v>0</v>
      </c>
      <c r="T365" s="122">
        <v>0</v>
      </c>
      <c r="U365" s="122">
        <v>0</v>
      </c>
      <c r="V365" s="122">
        <v>0</v>
      </c>
      <c r="W365" s="122">
        <v>0</v>
      </c>
      <c r="X365" s="122">
        <v>199.47873189971298</v>
      </c>
      <c r="Y365" s="122">
        <v>0</v>
      </c>
      <c r="DA365" s="130" t="s">
        <v>4088</v>
      </c>
    </row>
    <row r="366" spans="1:105" ht="12" customHeight="1" x14ac:dyDescent="0.25">
      <c r="A366" s="97" t="s">
        <v>50</v>
      </c>
      <c r="B366" s="98"/>
      <c r="C366" s="98">
        <v>366.85460863115151</v>
      </c>
      <c r="D366" s="98">
        <v>364.79225004817636</v>
      </c>
      <c r="E366" s="98">
        <v>0</v>
      </c>
      <c r="F366" s="98">
        <v>0</v>
      </c>
      <c r="G366" s="98">
        <v>0</v>
      </c>
      <c r="H366" s="98">
        <v>0</v>
      </c>
      <c r="I366" s="98">
        <v>0</v>
      </c>
      <c r="J366" s="98">
        <v>344.68739301183268</v>
      </c>
      <c r="K366" s="98">
        <v>369.26492005344909</v>
      </c>
      <c r="L366" s="98">
        <v>352.95771548798604</v>
      </c>
      <c r="M366" s="98">
        <v>352.62530522441074</v>
      </c>
      <c r="N366" s="98">
        <v>355.50186341399217</v>
      </c>
      <c r="O366" s="98">
        <v>352.1422748386982</v>
      </c>
      <c r="P366" s="98">
        <v>0</v>
      </c>
      <c r="Q366" s="98">
        <v>0</v>
      </c>
      <c r="R366" s="98">
        <v>0</v>
      </c>
      <c r="S366" s="98">
        <v>0</v>
      </c>
      <c r="T366" s="98">
        <v>0</v>
      </c>
      <c r="U366" s="98">
        <v>0</v>
      </c>
      <c r="V366" s="98">
        <v>0</v>
      </c>
      <c r="W366" s="98">
        <v>0</v>
      </c>
      <c r="X366" s="98">
        <v>317.70478494217366</v>
      </c>
      <c r="Y366" s="98">
        <v>0</v>
      </c>
      <c r="DA366" s="63" t="s">
        <v>4089</v>
      </c>
    </row>
    <row r="367" spans="1:105" ht="12" customHeight="1" x14ac:dyDescent="0.25">
      <c r="A367" s="109" t="s">
        <v>120</v>
      </c>
      <c r="B367" s="33"/>
      <c r="C367" s="33">
        <v>299.07488518625325</v>
      </c>
      <c r="D367" s="33">
        <v>292.90776211381376</v>
      </c>
      <c r="E367" s="33">
        <v>0</v>
      </c>
      <c r="F367" s="33">
        <v>0</v>
      </c>
      <c r="G367" s="33">
        <v>0</v>
      </c>
      <c r="H367" s="33">
        <v>0</v>
      </c>
      <c r="I367" s="33">
        <v>0</v>
      </c>
      <c r="J367" s="33">
        <v>275.64139586125452</v>
      </c>
      <c r="K367" s="33">
        <v>284.86640639907989</v>
      </c>
      <c r="L367" s="33">
        <v>281.54340915052035</v>
      </c>
      <c r="M367" s="33">
        <v>262.02347891884006</v>
      </c>
      <c r="N367" s="33">
        <v>271.09228880890379</v>
      </c>
      <c r="O367" s="33">
        <v>271.34670291545171</v>
      </c>
      <c r="P367" s="33">
        <v>272.35427220721624</v>
      </c>
      <c r="Q367" s="33">
        <v>0</v>
      </c>
      <c r="R367" s="33">
        <v>0</v>
      </c>
      <c r="S367" s="33">
        <v>0</v>
      </c>
      <c r="T367" s="33">
        <v>0</v>
      </c>
      <c r="U367" s="33">
        <v>0</v>
      </c>
      <c r="V367" s="33">
        <v>0</v>
      </c>
      <c r="W367" s="33">
        <v>0</v>
      </c>
      <c r="X367" s="33">
        <v>188.92283430663613</v>
      </c>
      <c r="Y367" s="33">
        <v>0</v>
      </c>
      <c r="DA367" s="60" t="s">
        <v>4090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12537.526379070459</v>
      </c>
      <c r="D369" s="117">
        <f t="shared" si="179"/>
        <v>14531.607488156751</v>
      </c>
      <c r="E369" s="117">
        <f t="shared" si="179"/>
        <v>0</v>
      </c>
      <c r="F369" s="117">
        <f t="shared" si="179"/>
        <v>0</v>
      </c>
      <c r="G369" s="117">
        <f t="shared" si="179"/>
        <v>0</v>
      </c>
      <c r="H369" s="117">
        <f t="shared" si="179"/>
        <v>0</v>
      </c>
      <c r="I369" s="117">
        <f t="shared" si="179"/>
        <v>0</v>
      </c>
      <c r="J369" s="117">
        <f t="shared" si="179"/>
        <v>11199.561638862637</v>
      </c>
      <c r="K369" s="117">
        <f t="shared" si="179"/>
        <v>9395.8620906664</v>
      </c>
      <c r="L369" s="117">
        <f t="shared" si="179"/>
        <v>10940.19575765509</v>
      </c>
      <c r="M369" s="117">
        <f t="shared" si="179"/>
        <v>8000.1023994063507</v>
      </c>
      <c r="N369" s="117">
        <f t="shared" si="179"/>
        <v>9284.9639419390096</v>
      </c>
      <c r="O369" s="117">
        <f t="shared" si="179"/>
        <v>10991.810715368067</v>
      </c>
      <c r="P369" s="117">
        <f t="shared" si="179"/>
        <v>7074.7017705705066</v>
      </c>
      <c r="Q369" s="117">
        <f t="shared" si="179"/>
        <v>0</v>
      </c>
      <c r="R369" s="117">
        <f t="shared" ref="R369:V369" si="180">R370+R372+R374+R383</f>
        <v>0</v>
      </c>
      <c r="S369" s="117">
        <f t="shared" si="180"/>
        <v>0</v>
      </c>
      <c r="T369" s="117">
        <f t="shared" si="180"/>
        <v>0</v>
      </c>
      <c r="U369" s="117">
        <f t="shared" si="180"/>
        <v>0</v>
      </c>
      <c r="V369" s="117">
        <f t="shared" si="180"/>
        <v>0</v>
      </c>
      <c r="W369" s="117">
        <f t="shared" ref="W369:Y369" si="181">W370+W372+W374+W383</f>
        <v>0</v>
      </c>
      <c r="X369" s="117">
        <f t="shared" si="181"/>
        <v>4889.6059830089289</v>
      </c>
      <c r="Y369" s="117">
        <f t="shared" si="181"/>
        <v>0</v>
      </c>
      <c r="DA369" s="129" t="s">
        <v>4242</v>
      </c>
    </row>
    <row r="370" spans="1:105" ht="12" customHeight="1" x14ac:dyDescent="0.25">
      <c r="A370" s="121" t="s">
        <v>57</v>
      </c>
      <c r="B370" s="122"/>
      <c r="C370" s="122">
        <f t="shared" ref="C370:Y370" si="182">C371</f>
        <v>11074.353044768533</v>
      </c>
      <c r="D370" s="122">
        <f t="shared" si="182"/>
        <v>13080.601588725895</v>
      </c>
      <c r="E370" s="122">
        <f t="shared" si="182"/>
        <v>0</v>
      </c>
      <c r="F370" s="122">
        <f t="shared" si="182"/>
        <v>0</v>
      </c>
      <c r="G370" s="122">
        <f t="shared" si="182"/>
        <v>0</v>
      </c>
      <c r="H370" s="122">
        <f t="shared" si="182"/>
        <v>0</v>
      </c>
      <c r="I370" s="122">
        <f t="shared" si="182"/>
        <v>0</v>
      </c>
      <c r="J370" s="122">
        <f t="shared" si="182"/>
        <v>9536.1428005393027</v>
      </c>
      <c r="K370" s="122">
        <f t="shared" si="182"/>
        <v>7728.9511053030692</v>
      </c>
      <c r="L370" s="122">
        <f t="shared" si="182"/>
        <v>9157.3635042419955</v>
      </c>
      <c r="M370" s="122">
        <f t="shared" si="182"/>
        <v>6419.7587969511815</v>
      </c>
      <c r="N370" s="122">
        <f t="shared" si="182"/>
        <v>7524.9243993399486</v>
      </c>
      <c r="O370" s="122">
        <f t="shared" si="182"/>
        <v>9215.7959595238553</v>
      </c>
      <c r="P370" s="122">
        <f t="shared" si="182"/>
        <v>5457.2888220199766</v>
      </c>
      <c r="Q370" s="122">
        <f t="shared" si="182"/>
        <v>0</v>
      </c>
      <c r="R370" s="122">
        <f t="shared" si="182"/>
        <v>0</v>
      </c>
      <c r="S370" s="122">
        <f t="shared" si="182"/>
        <v>0</v>
      </c>
      <c r="T370" s="122">
        <f t="shared" si="182"/>
        <v>0</v>
      </c>
      <c r="U370" s="122">
        <f t="shared" si="182"/>
        <v>0</v>
      </c>
      <c r="V370" s="122">
        <f t="shared" si="182"/>
        <v>0</v>
      </c>
      <c r="W370" s="122">
        <f t="shared" si="182"/>
        <v>0</v>
      </c>
      <c r="X370" s="122">
        <f t="shared" si="182"/>
        <v>3379.2932263655803</v>
      </c>
      <c r="Y370" s="122">
        <f t="shared" si="182"/>
        <v>0</v>
      </c>
      <c r="DA370" s="130" t="s">
        <v>4243</v>
      </c>
    </row>
    <row r="371" spans="1:105" ht="12" customHeight="1" x14ac:dyDescent="0.25">
      <c r="A371" s="97" t="s">
        <v>53</v>
      </c>
      <c r="B371" s="98"/>
      <c r="C371" s="98">
        <v>11074.353044768533</v>
      </c>
      <c r="D371" s="98">
        <v>13080.601588725895</v>
      </c>
      <c r="E371" s="98">
        <v>0</v>
      </c>
      <c r="F371" s="98">
        <v>0</v>
      </c>
      <c r="G371" s="98">
        <v>0</v>
      </c>
      <c r="H371" s="98">
        <v>0</v>
      </c>
      <c r="I371" s="98">
        <v>0</v>
      </c>
      <c r="J371" s="98">
        <v>9536.1428005393027</v>
      </c>
      <c r="K371" s="98">
        <v>7728.9511053030692</v>
      </c>
      <c r="L371" s="98">
        <v>9157.3635042419955</v>
      </c>
      <c r="M371" s="98">
        <v>6419.7587969511815</v>
      </c>
      <c r="N371" s="98">
        <v>7524.9243993399486</v>
      </c>
      <c r="O371" s="98">
        <v>9215.7959595238553</v>
      </c>
      <c r="P371" s="98">
        <v>5457.2888220199766</v>
      </c>
      <c r="Q371" s="98">
        <v>0</v>
      </c>
      <c r="R371" s="98">
        <v>0</v>
      </c>
      <c r="S371" s="98">
        <v>0</v>
      </c>
      <c r="T371" s="98">
        <v>0</v>
      </c>
      <c r="U371" s="98">
        <v>0</v>
      </c>
      <c r="V371" s="98">
        <v>0</v>
      </c>
      <c r="W371" s="98">
        <v>0</v>
      </c>
      <c r="X371" s="98">
        <v>3379.2932263655803</v>
      </c>
      <c r="Y371" s="98">
        <v>0</v>
      </c>
      <c r="DA371" s="63" t="s">
        <v>4244</v>
      </c>
    </row>
    <row r="372" spans="1:105" ht="12" customHeight="1" x14ac:dyDescent="0.25">
      <c r="A372" s="121" t="s">
        <v>92</v>
      </c>
      <c r="B372" s="122"/>
      <c r="C372" s="122">
        <f t="shared" ref="C372:Y372" si="183">C373</f>
        <v>37.379720315685034</v>
      </c>
      <c r="D372" s="122">
        <f t="shared" si="183"/>
        <v>21.907539419497734</v>
      </c>
      <c r="E372" s="122">
        <f t="shared" si="183"/>
        <v>0</v>
      </c>
      <c r="F372" s="122">
        <f t="shared" si="183"/>
        <v>0</v>
      </c>
      <c r="G372" s="122">
        <f t="shared" si="183"/>
        <v>0</v>
      </c>
      <c r="H372" s="122">
        <f t="shared" si="183"/>
        <v>0</v>
      </c>
      <c r="I372" s="122">
        <f t="shared" si="183"/>
        <v>0</v>
      </c>
      <c r="J372" s="122">
        <f t="shared" si="183"/>
        <v>115.09621779919406</v>
      </c>
      <c r="K372" s="122">
        <f t="shared" si="183"/>
        <v>44.033501170056425</v>
      </c>
      <c r="L372" s="122">
        <f t="shared" si="183"/>
        <v>197.3177833329546</v>
      </c>
      <c r="M372" s="122">
        <f t="shared" si="183"/>
        <v>38.329181776032314</v>
      </c>
      <c r="N372" s="122">
        <f t="shared" si="183"/>
        <v>171.18123277313617</v>
      </c>
      <c r="O372" s="122">
        <f t="shared" si="183"/>
        <v>193.42276665710349</v>
      </c>
      <c r="P372" s="122">
        <f t="shared" si="183"/>
        <v>0</v>
      </c>
      <c r="Q372" s="122">
        <f t="shared" si="183"/>
        <v>0</v>
      </c>
      <c r="R372" s="122">
        <f t="shared" si="183"/>
        <v>0</v>
      </c>
      <c r="S372" s="122">
        <f t="shared" si="183"/>
        <v>0</v>
      </c>
      <c r="T372" s="122">
        <f t="shared" si="183"/>
        <v>0</v>
      </c>
      <c r="U372" s="122">
        <f t="shared" si="183"/>
        <v>0</v>
      </c>
      <c r="V372" s="122">
        <f t="shared" si="183"/>
        <v>0</v>
      </c>
      <c r="W372" s="122">
        <f t="shared" si="183"/>
        <v>0</v>
      </c>
      <c r="X372" s="122">
        <f t="shared" si="183"/>
        <v>450.90611157822428</v>
      </c>
      <c r="Y372" s="122">
        <f t="shared" si="183"/>
        <v>0</v>
      </c>
      <c r="DA372" s="130" t="s">
        <v>4245</v>
      </c>
    </row>
    <row r="373" spans="1:105" ht="12" customHeight="1" x14ac:dyDescent="0.25">
      <c r="A373" s="97" t="s">
        <v>53</v>
      </c>
      <c r="B373" s="98"/>
      <c r="C373" s="98">
        <f>RES_hhdet_in_tesh!C165</f>
        <v>37.379720315685034</v>
      </c>
      <c r="D373" s="98">
        <f>RES_hhdet_in_tesh!D165</f>
        <v>21.907539419497734</v>
      </c>
      <c r="E373" s="98">
        <f>RES_hhdet_in_tesh!E165</f>
        <v>0</v>
      </c>
      <c r="F373" s="98">
        <f>RES_hhdet_in_tesh!F165</f>
        <v>0</v>
      </c>
      <c r="G373" s="98">
        <f>RES_hhdet_in_tesh!G165</f>
        <v>0</v>
      </c>
      <c r="H373" s="98">
        <f>RES_hhdet_in_tesh!H165</f>
        <v>0</v>
      </c>
      <c r="I373" s="98">
        <f>RES_hhdet_in_tesh!I165</f>
        <v>0</v>
      </c>
      <c r="J373" s="98">
        <f>RES_hhdet_in_tesh!J165</f>
        <v>115.09621779919406</v>
      </c>
      <c r="K373" s="98">
        <f>RES_hhdet_in_tesh!K165</f>
        <v>44.033501170056425</v>
      </c>
      <c r="L373" s="98">
        <f>RES_hhdet_in_tesh!L165</f>
        <v>197.3177833329546</v>
      </c>
      <c r="M373" s="98">
        <f>RES_hhdet_in_tesh!M165</f>
        <v>38.329181776032314</v>
      </c>
      <c r="N373" s="98">
        <f>RES_hhdet_in_tesh!N165</f>
        <v>171.18123277313617</v>
      </c>
      <c r="O373" s="98">
        <f>RES_hhdet_in_tesh!O165</f>
        <v>193.42276665710349</v>
      </c>
      <c r="P373" s="98">
        <f>RES_hhdet_in_tesh!P165</f>
        <v>0</v>
      </c>
      <c r="Q373" s="98">
        <f>RES_hhdet_in_tesh!Q165</f>
        <v>0</v>
      </c>
      <c r="R373" s="98">
        <f>RES_hhdet_in_tesh!R165</f>
        <v>0</v>
      </c>
      <c r="S373" s="98">
        <f>RES_hhdet_in_tesh!S165</f>
        <v>0</v>
      </c>
      <c r="T373" s="98">
        <f>RES_hhdet_in_tesh!T165</f>
        <v>0</v>
      </c>
      <c r="U373" s="98">
        <f>RES_hhdet_in_tesh!U165</f>
        <v>0</v>
      </c>
      <c r="V373" s="98">
        <f>RES_hhdet_in_tesh!V165</f>
        <v>0</v>
      </c>
      <c r="W373" s="98">
        <f>RES_hhdet_in_tesh!W165</f>
        <v>0</v>
      </c>
      <c r="X373" s="98">
        <f>RES_hhdet_in_tesh!X165</f>
        <v>450.90611157822428</v>
      </c>
      <c r="Y373" s="98">
        <f>RES_hhdet_in_tesh!Y165</f>
        <v>0</v>
      </c>
      <c r="DA373" s="63" t="s">
        <v>4246</v>
      </c>
    </row>
    <row r="374" spans="1:105" ht="12" customHeight="1" x14ac:dyDescent="0.25">
      <c r="A374" s="121" t="s">
        <v>55</v>
      </c>
      <c r="B374" s="122"/>
      <c r="C374" s="122">
        <v>1196.7832166781739</v>
      </c>
      <c r="D374" s="122">
        <v>1204.3216889164996</v>
      </c>
      <c r="E374" s="122">
        <v>0</v>
      </c>
      <c r="F374" s="122">
        <v>0</v>
      </c>
      <c r="G374" s="122">
        <v>0</v>
      </c>
      <c r="H374" s="122">
        <v>0</v>
      </c>
      <c r="I374" s="122">
        <v>0</v>
      </c>
      <c r="J374" s="122">
        <v>1334.6466004579033</v>
      </c>
      <c r="K374" s="122">
        <v>1400.9512915884932</v>
      </c>
      <c r="L374" s="122">
        <v>1366.2470989994536</v>
      </c>
      <c r="M374" s="122">
        <v>1336.2632084885493</v>
      </c>
      <c r="N374" s="122">
        <v>1375.4627861012007</v>
      </c>
      <c r="O374" s="122">
        <v>1367.8822447439481</v>
      </c>
      <c r="P374" s="122">
        <v>1400.1411980883779</v>
      </c>
      <c r="Q374" s="122">
        <v>0</v>
      </c>
      <c r="R374" s="122">
        <v>0</v>
      </c>
      <c r="S374" s="122">
        <v>0</v>
      </c>
      <c r="T374" s="122">
        <v>0</v>
      </c>
      <c r="U374" s="122">
        <v>0</v>
      </c>
      <c r="V374" s="122">
        <v>0</v>
      </c>
      <c r="W374" s="122">
        <v>0</v>
      </c>
      <c r="X374" s="122">
        <v>888.29031915631629</v>
      </c>
      <c r="Y374" s="122">
        <v>0</v>
      </c>
      <c r="DA374" s="130" t="s">
        <v>4247</v>
      </c>
    </row>
    <row r="375" spans="1:105" ht="12" customHeight="1" x14ac:dyDescent="0.25">
      <c r="A375" s="97" t="s">
        <v>124</v>
      </c>
      <c r="B375" s="98"/>
      <c r="C375" s="98">
        <v>1188.3845838395107</v>
      </c>
      <c r="D375" s="98">
        <v>1194.1244499900406</v>
      </c>
      <c r="E375" s="98">
        <v>0</v>
      </c>
      <c r="F375" s="98">
        <v>0</v>
      </c>
      <c r="G375" s="98">
        <v>0</v>
      </c>
      <c r="H375" s="98">
        <v>0</v>
      </c>
      <c r="I375" s="98">
        <v>0</v>
      </c>
      <c r="J375" s="98">
        <v>1319.919981750525</v>
      </c>
      <c r="K375" s="98">
        <v>1427.1968810678584</v>
      </c>
      <c r="L375" s="98">
        <v>1405.000978945666</v>
      </c>
      <c r="M375" s="98">
        <v>1388.862719503948</v>
      </c>
      <c r="N375" s="98">
        <v>1396.7651273813226</v>
      </c>
      <c r="O375" s="98">
        <v>1386.1208801293831</v>
      </c>
      <c r="P375" s="98">
        <v>0</v>
      </c>
      <c r="Q375" s="98">
        <v>0</v>
      </c>
      <c r="R375" s="98">
        <v>0</v>
      </c>
      <c r="S375" s="98">
        <v>0</v>
      </c>
      <c r="T375" s="98">
        <v>0</v>
      </c>
      <c r="U375" s="98">
        <v>0</v>
      </c>
      <c r="V375" s="98">
        <v>0</v>
      </c>
      <c r="W375" s="98">
        <v>0</v>
      </c>
      <c r="X375" s="98">
        <v>981.36588260672886</v>
      </c>
      <c r="Y375" s="98">
        <v>0</v>
      </c>
      <c r="DA375" s="63" t="s">
        <v>4248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0</v>
      </c>
      <c r="G376" s="98">
        <v>0</v>
      </c>
      <c r="H376" s="98">
        <v>0</v>
      </c>
      <c r="I376" s="98">
        <v>0</v>
      </c>
      <c r="J376" s="98">
        <v>0</v>
      </c>
      <c r="K376" s="98">
        <v>1429.9636753521916</v>
      </c>
      <c r="L376" s="98">
        <v>1407.2976341349301</v>
      </c>
      <c r="M376" s="98">
        <v>1390.9130401967082</v>
      </c>
      <c r="N376" s="98">
        <v>1398.180502382965</v>
      </c>
      <c r="O376" s="98">
        <v>1387.1324178556849</v>
      </c>
      <c r="P376" s="98">
        <v>0</v>
      </c>
      <c r="Q376" s="98">
        <v>0</v>
      </c>
      <c r="R376" s="98">
        <v>0</v>
      </c>
      <c r="S376" s="98">
        <v>0</v>
      </c>
      <c r="T376" s="98">
        <v>0</v>
      </c>
      <c r="U376" s="98">
        <v>0</v>
      </c>
      <c r="V376" s="98">
        <v>0</v>
      </c>
      <c r="W376" s="98">
        <v>0</v>
      </c>
      <c r="X376" s="98">
        <v>0</v>
      </c>
      <c r="Y376" s="98">
        <v>0</v>
      </c>
      <c r="DA376" s="63" t="s">
        <v>4249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588.53528580207467</v>
      </c>
      <c r="L377" s="101">
        <v>583.16233745962427</v>
      </c>
      <c r="M377" s="101">
        <v>555.16260455290296</v>
      </c>
      <c r="N377" s="101">
        <v>561.0670904445152</v>
      </c>
      <c r="O377" s="101">
        <v>464.59024002995631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X377" s="101">
        <v>0</v>
      </c>
      <c r="Y377" s="101">
        <v>0</v>
      </c>
      <c r="DA377" s="131" t="s">
        <v>4250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841.42838955011689</v>
      </c>
      <c r="L378" s="104">
        <v>824.13529667530577</v>
      </c>
      <c r="M378" s="104">
        <v>835.7504356438053</v>
      </c>
      <c r="N378" s="104">
        <v>837.11341193844987</v>
      </c>
      <c r="O378" s="104">
        <v>922.54217782572857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X378" s="104">
        <v>0</v>
      </c>
      <c r="Y378" s="104">
        <v>0</v>
      </c>
      <c r="DA378" s="132" t="s">
        <v>4251</v>
      </c>
    </row>
    <row r="379" spans="1:105" ht="12" customHeight="1" x14ac:dyDescent="0.25">
      <c r="A379" s="106" t="s">
        <v>122</v>
      </c>
      <c r="B379" s="101"/>
      <c r="C379" s="101">
        <v>1197.5741126829632</v>
      </c>
      <c r="D379" s="101">
        <v>1205.4197517945167</v>
      </c>
      <c r="E379" s="101">
        <v>0</v>
      </c>
      <c r="F379" s="101">
        <v>0</v>
      </c>
      <c r="G379" s="101">
        <v>0</v>
      </c>
      <c r="H379" s="101">
        <v>0</v>
      </c>
      <c r="I379" s="101">
        <v>0</v>
      </c>
      <c r="J379" s="101">
        <v>1335.5585739064077</v>
      </c>
      <c r="K379" s="101">
        <v>1397.7184884909789</v>
      </c>
      <c r="L379" s="101">
        <v>1361.2546963604691</v>
      </c>
      <c r="M379" s="101">
        <v>1326.0609442570465</v>
      </c>
      <c r="N379" s="101">
        <v>1371.9756011128575</v>
      </c>
      <c r="O379" s="101">
        <v>1365.4765353793525</v>
      </c>
      <c r="P379" s="101">
        <v>1400.1411980883779</v>
      </c>
      <c r="Q379" s="101">
        <v>0</v>
      </c>
      <c r="R379" s="101">
        <v>0</v>
      </c>
      <c r="S379" s="101">
        <v>0</v>
      </c>
      <c r="T379" s="101">
        <v>0</v>
      </c>
      <c r="U379" s="101">
        <v>0</v>
      </c>
      <c r="V379" s="101">
        <v>0</v>
      </c>
      <c r="W379" s="101">
        <v>0</v>
      </c>
      <c r="X379" s="101">
        <v>864.54825012280014</v>
      </c>
      <c r="Y379" s="101">
        <v>0</v>
      </c>
      <c r="DA379" s="131" t="s">
        <v>4252</v>
      </c>
    </row>
    <row r="380" spans="1:105" ht="12" customHeight="1" x14ac:dyDescent="0.25">
      <c r="A380" s="107" t="s">
        <v>121</v>
      </c>
      <c r="B380" s="104"/>
      <c r="C380" s="104">
        <v>1197.7864893436738</v>
      </c>
      <c r="D380" s="104">
        <v>1205.6622741964916</v>
      </c>
      <c r="E380" s="104">
        <v>0</v>
      </c>
      <c r="F380" s="104">
        <v>0</v>
      </c>
      <c r="G380" s="104">
        <v>0</v>
      </c>
      <c r="H380" s="104">
        <v>0</v>
      </c>
      <c r="I380" s="104">
        <v>0</v>
      </c>
      <c r="J380" s="104">
        <v>1337.007612022247</v>
      </c>
      <c r="K380" s="104">
        <v>1399.8395591524397</v>
      </c>
      <c r="L380" s="104">
        <v>1362.877657804052</v>
      </c>
      <c r="M380" s="104">
        <v>1327.1749397976018</v>
      </c>
      <c r="N380" s="104">
        <v>1372.2589615741481</v>
      </c>
      <c r="O380" s="104">
        <v>1365.3967411437759</v>
      </c>
      <c r="P380" s="104">
        <v>0</v>
      </c>
      <c r="Q380" s="104">
        <v>0</v>
      </c>
      <c r="R380" s="104">
        <v>0</v>
      </c>
      <c r="S380" s="104">
        <v>0</v>
      </c>
      <c r="T380" s="104">
        <v>0</v>
      </c>
      <c r="U380" s="104">
        <v>0</v>
      </c>
      <c r="V380" s="104">
        <v>0</v>
      </c>
      <c r="W380" s="104">
        <v>0</v>
      </c>
      <c r="X380" s="104">
        <v>871.06196840664199</v>
      </c>
      <c r="Y380" s="104">
        <v>0</v>
      </c>
      <c r="DA380" s="132" t="s">
        <v>4253</v>
      </c>
    </row>
    <row r="381" spans="1:105" ht="12" customHeight="1" x14ac:dyDescent="0.25">
      <c r="A381" s="108" t="s">
        <v>53</v>
      </c>
      <c r="B381" s="98"/>
      <c r="C381" s="98">
        <v>488.98721590665082</v>
      </c>
      <c r="D381" s="98">
        <v>504.01049850140868</v>
      </c>
      <c r="E381" s="98">
        <v>0</v>
      </c>
      <c r="F381" s="98">
        <v>0</v>
      </c>
      <c r="G381" s="98">
        <v>0</v>
      </c>
      <c r="H381" s="98">
        <v>0</v>
      </c>
      <c r="I381" s="98">
        <v>0</v>
      </c>
      <c r="J381" s="98">
        <v>533.9699934530189</v>
      </c>
      <c r="K381" s="98">
        <v>577.06044306926674</v>
      </c>
      <c r="L381" s="98">
        <v>565.13147451952045</v>
      </c>
      <c r="M381" s="98">
        <v>529.87066951609086</v>
      </c>
      <c r="N381" s="98">
        <v>550.92626598971549</v>
      </c>
      <c r="O381" s="98">
        <v>457.74356613424197</v>
      </c>
      <c r="P381" s="98">
        <v>0</v>
      </c>
      <c r="Q381" s="98">
        <v>0</v>
      </c>
      <c r="R381" s="98">
        <v>0</v>
      </c>
      <c r="S381" s="98">
        <v>0</v>
      </c>
      <c r="T381" s="98">
        <v>0</v>
      </c>
      <c r="U381" s="98">
        <v>0</v>
      </c>
      <c r="V381" s="98">
        <v>0</v>
      </c>
      <c r="W381" s="98">
        <v>0</v>
      </c>
      <c r="X381" s="98">
        <v>299.49148657647521</v>
      </c>
      <c r="Y381" s="98">
        <v>0</v>
      </c>
      <c r="DA381" s="63" t="s">
        <v>4254</v>
      </c>
    </row>
    <row r="382" spans="1:105" ht="12" customHeight="1" x14ac:dyDescent="0.25">
      <c r="A382" s="108" t="s">
        <v>52</v>
      </c>
      <c r="B382" s="98"/>
      <c r="C382" s="98">
        <v>708.79927343702298</v>
      </c>
      <c r="D382" s="98">
        <v>701.65177569508273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803.03761856922824</v>
      </c>
      <c r="K382" s="98">
        <v>822.77911608317311</v>
      </c>
      <c r="L382" s="98">
        <v>797.74618328453153</v>
      </c>
      <c r="M382" s="98">
        <v>797.30427028151098</v>
      </c>
      <c r="N382" s="98">
        <v>821.33269558443249</v>
      </c>
      <c r="O382" s="98">
        <v>907.6531750095337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X382" s="98">
        <v>571.57048183016673</v>
      </c>
      <c r="Y382" s="98">
        <v>0</v>
      </c>
      <c r="DA382" s="63" t="s">
        <v>4255</v>
      </c>
    </row>
    <row r="383" spans="1:105" ht="12" customHeight="1" x14ac:dyDescent="0.25">
      <c r="A383" s="121" t="s">
        <v>54</v>
      </c>
      <c r="B383" s="122"/>
      <c r="C383" s="122">
        <v>229.01039730806767</v>
      </c>
      <c r="D383" s="122">
        <v>224.77667109485992</v>
      </c>
      <c r="E383" s="122">
        <v>0</v>
      </c>
      <c r="F383" s="122">
        <v>0</v>
      </c>
      <c r="G383" s="122">
        <v>0</v>
      </c>
      <c r="H383" s="122">
        <v>0</v>
      </c>
      <c r="I383" s="122">
        <v>0</v>
      </c>
      <c r="J383" s="122">
        <v>213.67602006623684</v>
      </c>
      <c r="K383" s="122">
        <v>221.92619260478179</v>
      </c>
      <c r="L383" s="122">
        <v>219.26737108068707</v>
      </c>
      <c r="M383" s="122">
        <v>205.75121219058835</v>
      </c>
      <c r="N383" s="122">
        <v>213.39552372472448</v>
      </c>
      <c r="O383" s="122">
        <v>214.70974444315868</v>
      </c>
      <c r="P383" s="122">
        <v>217.271750462152</v>
      </c>
      <c r="Q383" s="122">
        <v>0</v>
      </c>
      <c r="R383" s="122">
        <v>0</v>
      </c>
      <c r="S383" s="122">
        <v>0</v>
      </c>
      <c r="T383" s="122">
        <v>0</v>
      </c>
      <c r="U383" s="122">
        <v>0</v>
      </c>
      <c r="V383" s="122">
        <v>0</v>
      </c>
      <c r="W383" s="122">
        <v>0</v>
      </c>
      <c r="X383" s="122">
        <v>171.11632590880802</v>
      </c>
      <c r="Y383" s="122">
        <v>0</v>
      </c>
      <c r="DA383" s="130" t="s">
        <v>4256</v>
      </c>
    </row>
    <row r="384" spans="1:105" ht="12" customHeight="1" x14ac:dyDescent="0.25">
      <c r="A384" s="97" t="s">
        <v>50</v>
      </c>
      <c r="B384" s="98"/>
      <c r="C384" s="98">
        <v>223.99340701152909</v>
      </c>
      <c r="D384" s="98">
        <v>222.78029986133038</v>
      </c>
      <c r="E384" s="98">
        <v>0</v>
      </c>
      <c r="F384" s="98">
        <v>0</v>
      </c>
      <c r="G384" s="98">
        <v>0</v>
      </c>
      <c r="H384" s="98">
        <v>0</v>
      </c>
      <c r="I384" s="98">
        <v>0</v>
      </c>
      <c r="J384" s="98">
        <v>210.76372835819504</v>
      </c>
      <c r="K384" s="98">
        <v>225.83871074019385</v>
      </c>
      <c r="L384" s="98">
        <v>215.91005969344448</v>
      </c>
      <c r="M384" s="98">
        <v>215.74061215192657</v>
      </c>
      <c r="N384" s="98">
        <v>217.51962606155922</v>
      </c>
      <c r="O384" s="98">
        <v>215.47531415335988</v>
      </c>
      <c r="P384" s="98">
        <v>0</v>
      </c>
      <c r="Q384" s="98">
        <v>0</v>
      </c>
      <c r="R384" s="98">
        <v>0</v>
      </c>
      <c r="S384" s="98">
        <v>0</v>
      </c>
      <c r="T384" s="98">
        <v>0</v>
      </c>
      <c r="U384" s="98">
        <v>0</v>
      </c>
      <c r="V384" s="98">
        <v>0</v>
      </c>
      <c r="W384" s="98">
        <v>0</v>
      </c>
      <c r="X384" s="98">
        <v>196.7574914640166</v>
      </c>
      <c r="Y384" s="98">
        <v>0</v>
      </c>
      <c r="DA384" s="63" t="s">
        <v>4257</v>
      </c>
    </row>
    <row r="385" spans="1:105" ht="12" customHeight="1" x14ac:dyDescent="0.25">
      <c r="A385" s="109" t="s">
        <v>120</v>
      </c>
      <c r="B385" s="33"/>
      <c r="C385" s="33">
        <v>229.25693123899305</v>
      </c>
      <c r="D385" s="33">
        <v>224.88984276681717</v>
      </c>
      <c r="E385" s="33">
        <v>0</v>
      </c>
      <c r="F385" s="33">
        <v>0</v>
      </c>
      <c r="G385" s="33">
        <v>0</v>
      </c>
      <c r="H385" s="33">
        <v>0</v>
      </c>
      <c r="I385" s="33">
        <v>0</v>
      </c>
      <c r="J385" s="33">
        <v>213.93441193682094</v>
      </c>
      <c r="K385" s="33">
        <v>221.58009704608793</v>
      </c>
      <c r="L385" s="33">
        <v>219.51902447309871</v>
      </c>
      <c r="M385" s="33">
        <v>204.99619940281272</v>
      </c>
      <c r="N385" s="33">
        <v>213.07869815457701</v>
      </c>
      <c r="O385" s="33">
        <v>214.65190660900362</v>
      </c>
      <c r="P385" s="33">
        <v>217.271750462152</v>
      </c>
      <c r="Q385" s="33">
        <v>0</v>
      </c>
      <c r="R385" s="33">
        <v>0</v>
      </c>
      <c r="S385" s="33">
        <v>0</v>
      </c>
      <c r="T385" s="33">
        <v>0</v>
      </c>
      <c r="U385" s="33">
        <v>0</v>
      </c>
      <c r="V385" s="33">
        <v>0</v>
      </c>
      <c r="W385" s="33">
        <v>0</v>
      </c>
      <c r="X385" s="33">
        <v>168.82693612709298</v>
      </c>
      <c r="Y385" s="33">
        <v>0</v>
      </c>
      <c r="DA385" s="60" t="s">
        <v>4258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42.994028395539502</v>
      </c>
      <c r="D387" s="117">
        <f t="shared" si="184"/>
        <v>48.439303614558362</v>
      </c>
      <c r="E387" s="117">
        <f t="shared" si="184"/>
        <v>0</v>
      </c>
      <c r="F387" s="117">
        <f t="shared" si="184"/>
        <v>0</v>
      </c>
      <c r="G387" s="117">
        <f t="shared" si="184"/>
        <v>0</v>
      </c>
      <c r="H387" s="117">
        <f t="shared" si="184"/>
        <v>0</v>
      </c>
      <c r="I387" s="117">
        <f t="shared" si="184"/>
        <v>0</v>
      </c>
      <c r="J387" s="117">
        <f t="shared" si="184"/>
        <v>39.419687971130458</v>
      </c>
      <c r="K387" s="117">
        <f t="shared" si="184"/>
        <v>55.25948527002479</v>
      </c>
      <c r="L387" s="117">
        <f t="shared" si="184"/>
        <v>61.801434428128765</v>
      </c>
      <c r="M387" s="117">
        <f t="shared" si="184"/>
        <v>85.547864355222558</v>
      </c>
      <c r="N387" s="117">
        <f t="shared" si="184"/>
        <v>74.206852125320779</v>
      </c>
      <c r="O387" s="117">
        <f t="shared" si="184"/>
        <v>60.386906533839252</v>
      </c>
      <c r="P387" s="117">
        <f t="shared" si="184"/>
        <v>0</v>
      </c>
      <c r="Q387" s="117">
        <f t="shared" si="184"/>
        <v>0</v>
      </c>
      <c r="R387" s="117">
        <f t="shared" ref="R387:V387" si="185">R388+R390+R392+R401</f>
        <v>0</v>
      </c>
      <c r="S387" s="117">
        <f t="shared" si="185"/>
        <v>0</v>
      </c>
      <c r="T387" s="117">
        <f t="shared" si="185"/>
        <v>0</v>
      </c>
      <c r="U387" s="117">
        <f t="shared" si="185"/>
        <v>0</v>
      </c>
      <c r="V387" s="117">
        <f t="shared" si="185"/>
        <v>0</v>
      </c>
      <c r="W387" s="117">
        <f t="shared" ref="W387:Y387" si="186">W388+W390+W392+W401</f>
        <v>0</v>
      </c>
      <c r="X387" s="117">
        <f t="shared" si="186"/>
        <v>51.821877986925237</v>
      </c>
      <c r="Y387" s="117">
        <f t="shared" si="186"/>
        <v>0</v>
      </c>
      <c r="DA387" s="129" t="s">
        <v>4409</v>
      </c>
    </row>
    <row r="388" spans="1:105" ht="12" customHeight="1" x14ac:dyDescent="0.25">
      <c r="A388" s="121" t="s">
        <v>57</v>
      </c>
      <c r="B388" s="122"/>
      <c r="C388" s="122">
        <f t="shared" ref="C388:Y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X388" s="122">
        <f t="shared" si="187"/>
        <v>0</v>
      </c>
      <c r="Y388" s="122">
        <f t="shared" si="187"/>
        <v>0</v>
      </c>
      <c r="DA388" s="130" t="s">
        <v>4410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X389" s="98">
        <v>0</v>
      </c>
      <c r="Y389" s="98">
        <v>0</v>
      </c>
      <c r="DA389" s="63" t="s">
        <v>4411</v>
      </c>
    </row>
    <row r="390" spans="1:105" ht="12" customHeight="1" x14ac:dyDescent="0.25">
      <c r="A390" s="121" t="s">
        <v>92</v>
      </c>
      <c r="B390" s="122"/>
      <c r="C390" s="122">
        <f t="shared" ref="C390:Y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X390" s="122">
        <f t="shared" si="188"/>
        <v>0</v>
      </c>
      <c r="Y390" s="122">
        <f t="shared" si="188"/>
        <v>0</v>
      </c>
      <c r="DA390" s="130" t="s">
        <v>4412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X391" s="98">
        <v>0</v>
      </c>
      <c r="Y391" s="98">
        <v>0</v>
      </c>
      <c r="DA391" s="63" t="s">
        <v>4413</v>
      </c>
    </row>
    <row r="392" spans="1:105" ht="12" customHeight="1" x14ac:dyDescent="0.25">
      <c r="A392" s="121" t="s">
        <v>55</v>
      </c>
      <c r="B392" s="122"/>
      <c r="C392" s="122">
        <v>39.090782483784132</v>
      </c>
      <c r="D392" s="122">
        <v>43.993739966855713</v>
      </c>
      <c r="E392" s="122">
        <v>0</v>
      </c>
      <c r="F392" s="122">
        <v>0</v>
      </c>
      <c r="G392" s="122">
        <v>0</v>
      </c>
      <c r="H392" s="122">
        <v>0</v>
      </c>
      <c r="I392" s="122">
        <v>0</v>
      </c>
      <c r="J392" s="122">
        <v>33.038769408422034</v>
      </c>
      <c r="K392" s="122">
        <v>48.442416238311054</v>
      </c>
      <c r="L392" s="122">
        <v>56.210625045383118</v>
      </c>
      <c r="M392" s="122">
        <v>79.919049564130106</v>
      </c>
      <c r="N392" s="122">
        <v>68.44555539703272</v>
      </c>
      <c r="O392" s="122">
        <v>54.768059550189946</v>
      </c>
      <c r="P392" s="122">
        <v>0</v>
      </c>
      <c r="Q392" s="122">
        <v>0</v>
      </c>
      <c r="R392" s="122">
        <v>0</v>
      </c>
      <c r="S392" s="122">
        <v>0</v>
      </c>
      <c r="T392" s="122">
        <v>0</v>
      </c>
      <c r="U392" s="122">
        <v>0</v>
      </c>
      <c r="V392" s="122">
        <v>0</v>
      </c>
      <c r="W392" s="122">
        <v>0</v>
      </c>
      <c r="X392" s="122">
        <v>45.906319056805224</v>
      </c>
      <c r="Y392" s="122">
        <v>0</v>
      </c>
      <c r="DA392" s="130" t="s">
        <v>4414</v>
      </c>
    </row>
    <row r="393" spans="1:105" ht="12" customHeight="1" x14ac:dyDescent="0.25">
      <c r="A393" s="97" t="s">
        <v>124</v>
      </c>
      <c r="B393" s="98"/>
      <c r="C393" s="98">
        <v>450.3716535672458</v>
      </c>
      <c r="D393" s="98">
        <v>451.18115291287432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486.49587953901448</v>
      </c>
      <c r="K393" s="98">
        <v>522.74401146763341</v>
      </c>
      <c r="L393" s="98">
        <v>510.86381593303793</v>
      </c>
      <c r="M393" s="98">
        <v>497.6031210481807</v>
      </c>
      <c r="N393" s="98">
        <v>488.6428842798847</v>
      </c>
      <c r="O393" s="98">
        <v>468.77130788027176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X393" s="98">
        <v>280.02854624651184</v>
      </c>
      <c r="Y393" s="98">
        <v>0</v>
      </c>
      <c r="DA393" s="63" t="s">
        <v>4415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215.56472009680544</v>
      </c>
      <c r="L394" s="98">
        <v>212.04009213332702</v>
      </c>
      <c r="M394" s="98">
        <v>198.90421193926807</v>
      </c>
      <c r="N394" s="98">
        <v>196.28313735418999</v>
      </c>
      <c r="O394" s="98">
        <v>157.11946740671235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X394" s="98">
        <v>0</v>
      </c>
      <c r="Y394" s="98">
        <v>0</v>
      </c>
      <c r="DA394" s="63" t="s">
        <v>4416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215.56472009680544</v>
      </c>
      <c r="L395" s="101">
        <v>212.04009213332702</v>
      </c>
      <c r="M395" s="101">
        <v>198.90421193926807</v>
      </c>
      <c r="N395" s="101">
        <v>196.28313735418999</v>
      </c>
      <c r="O395" s="101">
        <v>157.11946740671235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X395" s="101">
        <v>0</v>
      </c>
      <c r="Y395" s="101">
        <v>0</v>
      </c>
      <c r="DA395" s="131" t="s">
        <v>4417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X396" s="104">
        <v>0</v>
      </c>
      <c r="Y396" s="104">
        <v>0</v>
      </c>
      <c r="DA396" s="132" t="s">
        <v>4418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X397" s="101">
        <v>0</v>
      </c>
      <c r="Y397" s="101">
        <v>0</v>
      </c>
      <c r="DA397" s="131" t="s">
        <v>4419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X398" s="104">
        <v>0</v>
      </c>
      <c r="Y398" s="104">
        <v>0</v>
      </c>
      <c r="DA398" s="132" t="s">
        <v>4420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4421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X400" s="98">
        <v>0</v>
      </c>
      <c r="Y400" s="98">
        <v>0</v>
      </c>
      <c r="DA400" s="63" t="s">
        <v>4422</v>
      </c>
    </row>
    <row r="401" spans="1:105" ht="12" customHeight="1" x14ac:dyDescent="0.25">
      <c r="A401" s="121" t="s">
        <v>54</v>
      </c>
      <c r="B401" s="122"/>
      <c r="C401" s="122">
        <v>3.9032459117553704</v>
      </c>
      <c r="D401" s="122">
        <v>4.4455636477026461</v>
      </c>
      <c r="E401" s="122">
        <v>0</v>
      </c>
      <c r="F401" s="122">
        <v>0</v>
      </c>
      <c r="G401" s="122">
        <v>0</v>
      </c>
      <c r="H401" s="122">
        <v>0</v>
      </c>
      <c r="I401" s="122">
        <v>0</v>
      </c>
      <c r="J401" s="122">
        <v>6.3809185627084224</v>
      </c>
      <c r="K401" s="122">
        <v>6.8170690317137357</v>
      </c>
      <c r="L401" s="122">
        <v>5.5908093827456469</v>
      </c>
      <c r="M401" s="122">
        <v>5.6288147910924504</v>
      </c>
      <c r="N401" s="122">
        <v>5.7612967282880607</v>
      </c>
      <c r="O401" s="122">
        <v>5.6188469836493047</v>
      </c>
      <c r="P401" s="122">
        <v>0</v>
      </c>
      <c r="Q401" s="122">
        <v>0</v>
      </c>
      <c r="R401" s="122">
        <v>0</v>
      </c>
      <c r="S401" s="122">
        <v>0</v>
      </c>
      <c r="T401" s="122">
        <v>0</v>
      </c>
      <c r="U401" s="122">
        <v>0</v>
      </c>
      <c r="V401" s="122">
        <v>0</v>
      </c>
      <c r="W401" s="122">
        <v>0</v>
      </c>
      <c r="X401" s="122">
        <v>5.9155589301200147</v>
      </c>
      <c r="Y401" s="122">
        <v>0</v>
      </c>
      <c r="DA401" s="130" t="s">
        <v>4423</v>
      </c>
    </row>
    <row r="402" spans="1:105" ht="12" customHeight="1" x14ac:dyDescent="0.25">
      <c r="A402" s="97" t="s">
        <v>50</v>
      </c>
      <c r="B402" s="98"/>
      <c r="C402" s="98">
        <v>83.334692896652385</v>
      </c>
      <c r="D402" s="98">
        <v>82.866207520943746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78.299188196567926</v>
      </c>
      <c r="K402" s="98">
        <v>83.882219239341509</v>
      </c>
      <c r="L402" s="98">
        <v>80.177874650250942</v>
      </c>
      <c r="M402" s="98">
        <v>80.102364334777178</v>
      </c>
      <c r="N402" s="98">
        <v>80.755803293122469</v>
      </c>
      <c r="O402" s="98">
        <v>79.992639152358677</v>
      </c>
      <c r="P402" s="98">
        <v>0</v>
      </c>
      <c r="Q402" s="98">
        <v>0</v>
      </c>
      <c r="R402" s="98">
        <v>0</v>
      </c>
      <c r="S402" s="98">
        <v>0</v>
      </c>
      <c r="T402" s="98">
        <v>0</v>
      </c>
      <c r="U402" s="98">
        <v>0</v>
      </c>
      <c r="V402" s="98">
        <v>0</v>
      </c>
      <c r="W402" s="98">
        <v>0</v>
      </c>
      <c r="X402" s="98">
        <v>72.169818947464179</v>
      </c>
      <c r="Y402" s="98">
        <v>0</v>
      </c>
      <c r="DA402" s="63" t="s">
        <v>4424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X403" s="33">
        <v>0</v>
      </c>
      <c r="Y403" s="33">
        <v>0</v>
      </c>
      <c r="DA403" s="60" t="s">
        <v>4425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139.36130818357788</v>
      </c>
      <c r="D405" s="118">
        <f t="shared" si="189"/>
        <v>160.72696214478574</v>
      </c>
      <c r="E405" s="118">
        <f t="shared" si="189"/>
        <v>0</v>
      </c>
      <c r="F405" s="118">
        <f t="shared" si="189"/>
        <v>0</v>
      </c>
      <c r="G405" s="118">
        <f t="shared" si="189"/>
        <v>0</v>
      </c>
      <c r="H405" s="118">
        <f t="shared" si="189"/>
        <v>0</v>
      </c>
      <c r="I405" s="118">
        <f t="shared" si="189"/>
        <v>0</v>
      </c>
      <c r="J405" s="118">
        <f t="shared" si="189"/>
        <v>119.32152290396475</v>
      </c>
      <c r="K405" s="118">
        <f t="shared" si="189"/>
        <v>99.956032127814368</v>
      </c>
      <c r="L405" s="118">
        <f t="shared" si="189"/>
        <v>114.80438512431826</v>
      </c>
      <c r="M405" s="118">
        <f t="shared" si="189"/>
        <v>85.051284981904047</v>
      </c>
      <c r="N405" s="118">
        <f t="shared" si="189"/>
        <v>97.135601158213049</v>
      </c>
      <c r="O405" s="118">
        <f t="shared" si="189"/>
        <v>114.00409027937886</v>
      </c>
      <c r="P405" s="118">
        <f t="shared" si="189"/>
        <v>74.652667566587652</v>
      </c>
      <c r="Q405" s="118">
        <f t="shared" si="189"/>
        <v>0</v>
      </c>
      <c r="R405" s="118">
        <f t="shared" ref="R405:V405" si="190">R406+R408+R410+R419</f>
        <v>0</v>
      </c>
      <c r="S405" s="118">
        <f t="shared" si="190"/>
        <v>0</v>
      </c>
      <c r="T405" s="118">
        <f t="shared" si="190"/>
        <v>0</v>
      </c>
      <c r="U405" s="118">
        <f t="shared" si="190"/>
        <v>0</v>
      </c>
      <c r="V405" s="118">
        <f t="shared" si="190"/>
        <v>0</v>
      </c>
      <c r="W405" s="118">
        <f t="shared" ref="W405:Y405" si="191">W406+W408+W410+W419</f>
        <v>0</v>
      </c>
      <c r="X405" s="118">
        <f t="shared" si="191"/>
        <v>39.477620284718462</v>
      </c>
      <c r="Y405" s="118">
        <f t="shared" si="191"/>
        <v>0</v>
      </c>
      <c r="DA405" s="129" t="s">
        <v>4577</v>
      </c>
    </row>
    <row r="406" spans="1:105" ht="12" customHeight="1" x14ac:dyDescent="0.25">
      <c r="A406" s="121" t="s">
        <v>57</v>
      </c>
      <c r="B406" s="123"/>
      <c r="C406" s="123">
        <f t="shared" ref="C406:Y406" si="192">C407</f>
        <v>122.40837222954488</v>
      </c>
      <c r="D406" s="123">
        <f t="shared" si="192"/>
        <v>143.72157564295571</v>
      </c>
      <c r="E406" s="123">
        <f t="shared" si="192"/>
        <v>0</v>
      </c>
      <c r="F406" s="123">
        <f t="shared" si="192"/>
        <v>0</v>
      </c>
      <c r="G406" s="123">
        <f t="shared" si="192"/>
        <v>0</v>
      </c>
      <c r="H406" s="123">
        <f t="shared" si="192"/>
        <v>0</v>
      </c>
      <c r="I406" s="123">
        <f t="shared" si="192"/>
        <v>0</v>
      </c>
      <c r="J406" s="123">
        <f t="shared" si="192"/>
        <v>101.12777637231692</v>
      </c>
      <c r="K406" s="123">
        <f t="shared" si="192"/>
        <v>81.466909437293367</v>
      </c>
      <c r="L406" s="123">
        <f t="shared" si="192"/>
        <v>96.036278412660025</v>
      </c>
      <c r="M406" s="123">
        <f t="shared" si="192"/>
        <v>67.104878620055644</v>
      </c>
      <c r="N406" s="123">
        <f t="shared" si="192"/>
        <v>78.461068028308446</v>
      </c>
      <c r="O406" s="123">
        <f t="shared" si="192"/>
        <v>95.924496329326274</v>
      </c>
      <c r="P406" s="123">
        <f t="shared" si="192"/>
        <v>56.618234758819845</v>
      </c>
      <c r="Q406" s="123">
        <f t="shared" si="192"/>
        <v>0</v>
      </c>
      <c r="R406" s="123">
        <f t="shared" si="192"/>
        <v>0</v>
      </c>
      <c r="S406" s="123">
        <f t="shared" si="192"/>
        <v>0</v>
      </c>
      <c r="T406" s="123">
        <f t="shared" si="192"/>
        <v>0</v>
      </c>
      <c r="U406" s="123">
        <f t="shared" si="192"/>
        <v>0</v>
      </c>
      <c r="V406" s="123">
        <f t="shared" si="192"/>
        <v>0</v>
      </c>
      <c r="W406" s="123">
        <f t="shared" si="192"/>
        <v>0</v>
      </c>
      <c r="X406" s="123">
        <f t="shared" si="192"/>
        <v>28.796013664805741</v>
      </c>
      <c r="Y406" s="123">
        <f t="shared" si="192"/>
        <v>0</v>
      </c>
      <c r="DA406" s="130" t="s">
        <v>4578</v>
      </c>
    </row>
    <row r="407" spans="1:105" ht="12" customHeight="1" x14ac:dyDescent="0.25">
      <c r="A407" s="97" t="s">
        <v>53</v>
      </c>
      <c r="B407" s="99"/>
      <c r="C407" s="99">
        <v>122.40837222954488</v>
      </c>
      <c r="D407" s="99">
        <v>143.72157564295571</v>
      </c>
      <c r="E407" s="99">
        <v>0</v>
      </c>
      <c r="F407" s="99">
        <v>0</v>
      </c>
      <c r="G407" s="99">
        <v>0</v>
      </c>
      <c r="H407" s="99">
        <v>0</v>
      </c>
      <c r="I407" s="99">
        <v>0</v>
      </c>
      <c r="J407" s="99">
        <v>101.12777637231692</v>
      </c>
      <c r="K407" s="99">
        <v>81.466909437293367</v>
      </c>
      <c r="L407" s="99">
        <v>96.036278412660025</v>
      </c>
      <c r="M407" s="99">
        <v>67.104878620055644</v>
      </c>
      <c r="N407" s="99">
        <v>78.461068028308446</v>
      </c>
      <c r="O407" s="99">
        <v>95.924496329326274</v>
      </c>
      <c r="P407" s="99">
        <v>56.618234758819845</v>
      </c>
      <c r="Q407" s="99">
        <v>0</v>
      </c>
      <c r="R407" s="99">
        <v>0</v>
      </c>
      <c r="S407" s="99">
        <v>0</v>
      </c>
      <c r="T407" s="99">
        <v>0</v>
      </c>
      <c r="U407" s="99">
        <v>0</v>
      </c>
      <c r="V407" s="99">
        <v>0</v>
      </c>
      <c r="W407" s="99">
        <v>0</v>
      </c>
      <c r="X407" s="99">
        <v>28.796013664805741</v>
      </c>
      <c r="Y407" s="99">
        <v>0</v>
      </c>
      <c r="DA407" s="63" t="s">
        <v>4579</v>
      </c>
    </row>
    <row r="408" spans="1:105" ht="12" customHeight="1" x14ac:dyDescent="0.25">
      <c r="A408" s="121" t="s">
        <v>92</v>
      </c>
      <c r="B408" s="123"/>
      <c r="C408" s="123">
        <f t="shared" ref="C408:Y408" si="193">C409</f>
        <v>0.11654271438463057</v>
      </c>
      <c r="D408" s="123">
        <f t="shared" si="193"/>
        <v>6.5367287752343337E-2</v>
      </c>
      <c r="E408" s="123">
        <f t="shared" si="193"/>
        <v>0</v>
      </c>
      <c r="F408" s="123">
        <f t="shared" si="193"/>
        <v>0</v>
      </c>
      <c r="G408" s="123">
        <f t="shared" si="193"/>
        <v>0</v>
      </c>
      <c r="H408" s="123">
        <f t="shared" si="193"/>
        <v>0</v>
      </c>
      <c r="I408" s="123">
        <f t="shared" si="193"/>
        <v>0</v>
      </c>
      <c r="J408" s="123">
        <f t="shared" si="193"/>
        <v>0.27050758207924069</v>
      </c>
      <c r="K408" s="123">
        <f t="shared" si="193"/>
        <v>9.9719317892937767E-2</v>
      </c>
      <c r="L408" s="123">
        <f t="shared" si="193"/>
        <v>0.43120390963286026</v>
      </c>
      <c r="M408" s="123">
        <f t="shared" si="193"/>
        <v>8.0569421828425442E-2</v>
      </c>
      <c r="N408" s="123">
        <f t="shared" si="193"/>
        <v>0.34428679823764474</v>
      </c>
      <c r="O408" s="123">
        <f t="shared" si="193"/>
        <v>0.37070805827115944</v>
      </c>
      <c r="P408" s="123">
        <f t="shared" si="193"/>
        <v>0</v>
      </c>
      <c r="Q408" s="123">
        <f t="shared" si="193"/>
        <v>0</v>
      </c>
      <c r="R408" s="123">
        <f t="shared" si="193"/>
        <v>0</v>
      </c>
      <c r="S408" s="123">
        <f t="shared" si="193"/>
        <v>0</v>
      </c>
      <c r="T408" s="123">
        <f t="shared" si="193"/>
        <v>0</v>
      </c>
      <c r="U408" s="123">
        <f t="shared" si="193"/>
        <v>0</v>
      </c>
      <c r="V408" s="123">
        <f t="shared" si="193"/>
        <v>0</v>
      </c>
      <c r="W408" s="123">
        <f t="shared" si="193"/>
        <v>0</v>
      </c>
      <c r="X408" s="123">
        <f t="shared" si="193"/>
        <v>0.77402692499315628</v>
      </c>
      <c r="Y408" s="123">
        <f t="shared" si="193"/>
        <v>0</v>
      </c>
      <c r="DA408" s="130" t="s">
        <v>4580</v>
      </c>
    </row>
    <row r="409" spans="1:105" ht="12" customHeight="1" x14ac:dyDescent="0.25">
      <c r="A409" s="97" t="s">
        <v>53</v>
      </c>
      <c r="B409" s="99"/>
      <c r="C409" s="99">
        <f>RES_hhdet_in_fecs!C165</f>
        <v>0.11654271438463057</v>
      </c>
      <c r="D409" s="99">
        <f>RES_hhdet_in_fecs!D165</f>
        <v>6.5367287752343337E-2</v>
      </c>
      <c r="E409" s="99">
        <f>RES_hhdet_in_fecs!E165</f>
        <v>0</v>
      </c>
      <c r="F409" s="99">
        <f>RES_hhdet_in_fecs!F165</f>
        <v>0</v>
      </c>
      <c r="G409" s="99">
        <f>RES_hhdet_in_fecs!G165</f>
        <v>0</v>
      </c>
      <c r="H409" s="99">
        <f>RES_hhdet_in_fecs!H165</f>
        <v>0</v>
      </c>
      <c r="I409" s="99">
        <f>RES_hhdet_in_fecs!I165</f>
        <v>0</v>
      </c>
      <c r="J409" s="99">
        <f>RES_hhdet_in_fecs!J165</f>
        <v>0.27050758207924069</v>
      </c>
      <c r="K409" s="99">
        <f>RES_hhdet_in_fecs!K165</f>
        <v>9.9719317892937767E-2</v>
      </c>
      <c r="L409" s="99">
        <f>RES_hhdet_in_fecs!L165</f>
        <v>0.43120390963286026</v>
      </c>
      <c r="M409" s="99">
        <f>RES_hhdet_in_fecs!M165</f>
        <v>8.0569421828425442E-2</v>
      </c>
      <c r="N409" s="99">
        <f>RES_hhdet_in_fecs!N165</f>
        <v>0.34428679823764474</v>
      </c>
      <c r="O409" s="99">
        <f>RES_hhdet_in_fecs!O165</f>
        <v>0.37070805827115944</v>
      </c>
      <c r="P409" s="99">
        <f>RES_hhdet_in_fecs!P165</f>
        <v>0</v>
      </c>
      <c r="Q409" s="99">
        <f>RES_hhdet_in_fecs!Q165</f>
        <v>0</v>
      </c>
      <c r="R409" s="99">
        <f>RES_hhdet_in_fecs!R165</f>
        <v>0</v>
      </c>
      <c r="S409" s="99">
        <f>RES_hhdet_in_fecs!S165</f>
        <v>0</v>
      </c>
      <c r="T409" s="99">
        <f>RES_hhdet_in_fecs!T165</f>
        <v>0</v>
      </c>
      <c r="U409" s="99">
        <f>RES_hhdet_in_fecs!U165</f>
        <v>0</v>
      </c>
      <c r="V409" s="99">
        <f>RES_hhdet_in_fecs!V165</f>
        <v>0</v>
      </c>
      <c r="W409" s="99">
        <f>RES_hhdet_in_fecs!W165</f>
        <v>0</v>
      </c>
      <c r="X409" s="99">
        <f>RES_hhdet_in_fecs!X165</f>
        <v>0.77402692499315628</v>
      </c>
      <c r="Y409" s="99">
        <f>RES_hhdet_in_fecs!Y165</f>
        <v>0</v>
      </c>
      <c r="DA409" s="63" t="s">
        <v>4581</v>
      </c>
    </row>
    <row r="410" spans="1:105" ht="12" customHeight="1" x14ac:dyDescent="0.25">
      <c r="A410" s="121" t="s">
        <v>55</v>
      </c>
      <c r="B410" s="123"/>
      <c r="C410" s="123">
        <v>14.404882428364813</v>
      </c>
      <c r="D410" s="123">
        <v>14.550889994835476</v>
      </c>
      <c r="E410" s="123">
        <v>0</v>
      </c>
      <c r="F410" s="123">
        <v>0</v>
      </c>
      <c r="G410" s="123">
        <v>0</v>
      </c>
      <c r="H410" s="123">
        <v>0</v>
      </c>
      <c r="I410" s="123">
        <v>0</v>
      </c>
      <c r="J410" s="123">
        <v>15.65066060656839</v>
      </c>
      <c r="K410" s="123">
        <v>16.03186343981897</v>
      </c>
      <c r="L410" s="123">
        <v>16.018784070360443</v>
      </c>
      <c r="M410" s="123">
        <v>15.690763647070451</v>
      </c>
      <c r="N410" s="123">
        <v>16.082491364539933</v>
      </c>
      <c r="O410" s="123">
        <v>15.460556218029041</v>
      </c>
      <c r="P410" s="123">
        <v>15.823164267967133</v>
      </c>
      <c r="Q410" s="123">
        <v>0</v>
      </c>
      <c r="R410" s="123">
        <v>0</v>
      </c>
      <c r="S410" s="123">
        <v>0</v>
      </c>
      <c r="T410" s="123">
        <v>0</v>
      </c>
      <c r="U410" s="123">
        <v>0</v>
      </c>
      <c r="V410" s="123">
        <v>0</v>
      </c>
      <c r="W410" s="123">
        <v>0</v>
      </c>
      <c r="X410" s="123">
        <v>8.2794037102088449</v>
      </c>
      <c r="Y410" s="123">
        <v>0</v>
      </c>
      <c r="DA410" s="130" t="s">
        <v>4582</v>
      </c>
    </row>
    <row r="411" spans="1:105" ht="12" customHeight="1" x14ac:dyDescent="0.25">
      <c r="A411" s="97" t="s">
        <v>124</v>
      </c>
      <c r="B411" s="99"/>
      <c r="C411" s="99">
        <v>15.949596819535385</v>
      </c>
      <c r="D411" s="99">
        <v>15.98995508392497</v>
      </c>
      <c r="E411" s="99">
        <v>0</v>
      </c>
      <c r="F411" s="99">
        <v>0</v>
      </c>
      <c r="G411" s="99">
        <v>0</v>
      </c>
      <c r="H411" s="99">
        <v>0</v>
      </c>
      <c r="I411" s="99">
        <v>0</v>
      </c>
      <c r="J411" s="99">
        <v>17.30395922373507</v>
      </c>
      <c r="K411" s="99">
        <v>18.596960502147329</v>
      </c>
      <c r="L411" s="99">
        <v>18.194882953753229</v>
      </c>
      <c r="M411" s="99">
        <v>17.752464362592981</v>
      </c>
      <c r="N411" s="99">
        <v>17.448167438025258</v>
      </c>
      <c r="O411" s="99">
        <v>16.748463572746672</v>
      </c>
      <c r="P411" s="99">
        <v>0</v>
      </c>
      <c r="Q411" s="99">
        <v>0</v>
      </c>
      <c r="R411" s="99">
        <v>0</v>
      </c>
      <c r="S411" s="99">
        <v>0</v>
      </c>
      <c r="T411" s="99">
        <v>0</v>
      </c>
      <c r="U411" s="99">
        <v>0</v>
      </c>
      <c r="V411" s="99">
        <v>0</v>
      </c>
      <c r="W411" s="99">
        <v>0</v>
      </c>
      <c r="X411" s="99">
        <v>10.061788675904859</v>
      </c>
      <c r="Y411" s="99">
        <v>0</v>
      </c>
      <c r="DA411" s="63" t="s">
        <v>4583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0</v>
      </c>
      <c r="G412" s="99">
        <v>0</v>
      </c>
      <c r="H412" s="99">
        <v>0</v>
      </c>
      <c r="I412" s="99">
        <v>0</v>
      </c>
      <c r="J412" s="99">
        <v>0</v>
      </c>
      <c r="K412" s="99">
        <v>14.468746633966731</v>
      </c>
      <c r="L412" s="99">
        <v>14.219678342465318</v>
      </c>
      <c r="M412" s="99">
        <v>13.86914284316188</v>
      </c>
      <c r="N412" s="99">
        <v>13.798833048656157</v>
      </c>
      <c r="O412" s="99">
        <v>13.101049490397342</v>
      </c>
      <c r="P412" s="99">
        <v>0</v>
      </c>
      <c r="Q412" s="99">
        <v>0</v>
      </c>
      <c r="R412" s="99">
        <v>0</v>
      </c>
      <c r="S412" s="99">
        <v>0</v>
      </c>
      <c r="T412" s="99">
        <v>0</v>
      </c>
      <c r="U412" s="99">
        <v>0</v>
      </c>
      <c r="V412" s="99">
        <v>0</v>
      </c>
      <c r="W412" s="99">
        <v>0</v>
      </c>
      <c r="X412" s="99">
        <v>0</v>
      </c>
      <c r="Y412" s="99">
        <v>0</v>
      </c>
      <c r="DA412" s="63" t="s">
        <v>4584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0</v>
      </c>
      <c r="G413" s="102">
        <v>0</v>
      </c>
      <c r="H413" s="102">
        <v>0</v>
      </c>
      <c r="I413" s="102">
        <v>0</v>
      </c>
      <c r="J413" s="102">
        <v>0</v>
      </c>
      <c r="K413" s="102">
        <v>7.6688560698030113</v>
      </c>
      <c r="L413" s="102">
        <v>7.5520021922528056</v>
      </c>
      <c r="M413" s="102">
        <v>7.0960968383468055</v>
      </c>
      <c r="N413" s="102">
        <v>7.0087607043821647</v>
      </c>
      <c r="O413" s="102">
        <v>5.6136321319025573</v>
      </c>
      <c r="P413" s="102">
        <v>0</v>
      </c>
      <c r="Q413" s="102">
        <v>0</v>
      </c>
      <c r="R413" s="102">
        <v>0</v>
      </c>
      <c r="S413" s="102">
        <v>0</v>
      </c>
      <c r="T413" s="102">
        <v>0</v>
      </c>
      <c r="U413" s="102">
        <v>0</v>
      </c>
      <c r="V413" s="102">
        <v>0</v>
      </c>
      <c r="W413" s="102">
        <v>0</v>
      </c>
      <c r="X413" s="102">
        <v>0</v>
      </c>
      <c r="Y413" s="102">
        <v>0</v>
      </c>
      <c r="DA413" s="131" t="s">
        <v>4585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0</v>
      </c>
      <c r="G414" s="105">
        <v>0</v>
      </c>
      <c r="H414" s="105">
        <v>0</v>
      </c>
      <c r="I414" s="105">
        <v>0</v>
      </c>
      <c r="J414" s="105">
        <v>0</v>
      </c>
      <c r="K414" s="105">
        <v>6.799890564163718</v>
      </c>
      <c r="L414" s="105">
        <v>6.6676761502125128</v>
      </c>
      <c r="M414" s="105">
        <v>6.7730460048150736</v>
      </c>
      <c r="N414" s="105">
        <v>6.790072344273991</v>
      </c>
      <c r="O414" s="105">
        <v>7.4874173584947856</v>
      </c>
      <c r="P414" s="105">
        <v>0</v>
      </c>
      <c r="Q414" s="105">
        <v>0</v>
      </c>
      <c r="R414" s="105">
        <v>0</v>
      </c>
      <c r="S414" s="105">
        <v>0</v>
      </c>
      <c r="T414" s="105">
        <v>0</v>
      </c>
      <c r="U414" s="105">
        <v>0</v>
      </c>
      <c r="V414" s="105">
        <v>0</v>
      </c>
      <c r="W414" s="105">
        <v>0</v>
      </c>
      <c r="X414" s="105">
        <v>0</v>
      </c>
      <c r="Y414" s="105">
        <v>0</v>
      </c>
      <c r="DA414" s="132" t="s">
        <v>4586</v>
      </c>
    </row>
    <row r="415" spans="1:105" ht="12" customHeight="1" x14ac:dyDescent="0.25">
      <c r="A415" s="106" t="s">
        <v>122</v>
      </c>
      <c r="B415" s="102"/>
      <c r="C415" s="102">
        <v>14.354856841041506</v>
      </c>
      <c r="D415" s="102">
        <v>14.437134771732371</v>
      </c>
      <c r="E415" s="102">
        <v>0</v>
      </c>
      <c r="F415" s="102">
        <v>0</v>
      </c>
      <c r="G415" s="102">
        <v>0</v>
      </c>
      <c r="H415" s="102">
        <v>0</v>
      </c>
      <c r="I415" s="102">
        <v>0</v>
      </c>
      <c r="J415" s="102">
        <v>15.867438005159199</v>
      </c>
      <c r="K415" s="102">
        <v>16.563818370463828</v>
      </c>
      <c r="L415" s="102">
        <v>16.099318837016288</v>
      </c>
      <c r="M415" s="102">
        <v>15.616435624286492</v>
      </c>
      <c r="N415" s="102">
        <v>16.014917562802893</v>
      </c>
      <c r="O415" s="102">
        <v>15.716544636638604</v>
      </c>
      <c r="P415" s="102">
        <v>15.823164267967133</v>
      </c>
      <c r="Q415" s="102">
        <v>0</v>
      </c>
      <c r="R415" s="102">
        <v>0</v>
      </c>
      <c r="S415" s="102">
        <v>0</v>
      </c>
      <c r="T415" s="102">
        <v>0</v>
      </c>
      <c r="U415" s="102">
        <v>0</v>
      </c>
      <c r="V415" s="102">
        <v>0</v>
      </c>
      <c r="W415" s="102">
        <v>0</v>
      </c>
      <c r="X415" s="102">
        <v>8.9020784121054461</v>
      </c>
      <c r="Y415" s="102">
        <v>0</v>
      </c>
      <c r="DA415" s="131" t="s">
        <v>4587</v>
      </c>
    </row>
    <row r="416" spans="1:105" ht="12" customHeight="1" x14ac:dyDescent="0.25">
      <c r="A416" s="107" t="s">
        <v>121</v>
      </c>
      <c r="B416" s="105"/>
      <c r="C416" s="105">
        <v>11.563386563942441</v>
      </c>
      <c r="D416" s="105">
        <v>11.685176036788574</v>
      </c>
      <c r="E416" s="105">
        <v>0</v>
      </c>
      <c r="F416" s="105">
        <v>0</v>
      </c>
      <c r="G416" s="105">
        <v>0</v>
      </c>
      <c r="H416" s="105">
        <v>0</v>
      </c>
      <c r="I416" s="105">
        <v>0</v>
      </c>
      <c r="J416" s="105">
        <v>12.832311177076924</v>
      </c>
      <c r="K416" s="105">
        <v>13.487697912587535</v>
      </c>
      <c r="L416" s="105">
        <v>13.137884845413627</v>
      </c>
      <c r="M416" s="105">
        <v>12.701526026955811</v>
      </c>
      <c r="N416" s="105">
        <v>13.092970938792211</v>
      </c>
      <c r="O416" s="105">
        <v>12.635175342008965</v>
      </c>
      <c r="P416" s="105">
        <v>0</v>
      </c>
      <c r="Q416" s="105">
        <v>0</v>
      </c>
      <c r="R416" s="105">
        <v>0</v>
      </c>
      <c r="S416" s="105">
        <v>0</v>
      </c>
      <c r="T416" s="105">
        <v>0</v>
      </c>
      <c r="U416" s="105">
        <v>0</v>
      </c>
      <c r="V416" s="105">
        <v>0</v>
      </c>
      <c r="W416" s="105">
        <v>0</v>
      </c>
      <c r="X416" s="105">
        <v>7.7490491224848226</v>
      </c>
      <c r="Y416" s="105">
        <v>0</v>
      </c>
      <c r="DA416" s="132" t="s">
        <v>4588</v>
      </c>
    </row>
    <row r="417" spans="1:105" ht="12" customHeight="1" x14ac:dyDescent="0.25">
      <c r="A417" s="108" t="s">
        <v>53</v>
      </c>
      <c r="B417" s="99"/>
      <c r="C417" s="99">
        <v>5.8613002795407585</v>
      </c>
      <c r="D417" s="99">
        <v>6.0364594842587636</v>
      </c>
      <c r="E417" s="99">
        <v>0</v>
      </c>
      <c r="F417" s="99">
        <v>0</v>
      </c>
      <c r="G417" s="99">
        <v>0</v>
      </c>
      <c r="H417" s="99">
        <v>0</v>
      </c>
      <c r="I417" s="99">
        <v>0</v>
      </c>
      <c r="J417" s="99">
        <v>6.3439641909144635</v>
      </c>
      <c r="K417" s="99">
        <v>6.8385189481883346</v>
      </c>
      <c r="L417" s="99">
        <v>6.683710122322057</v>
      </c>
      <c r="M417" s="99">
        <v>6.2400534723022751</v>
      </c>
      <c r="N417" s="99">
        <v>6.4309006121183447</v>
      </c>
      <c r="O417" s="99">
        <v>5.2685981801102795</v>
      </c>
      <c r="P417" s="99">
        <v>0</v>
      </c>
      <c r="Q417" s="99">
        <v>0</v>
      </c>
      <c r="R417" s="99">
        <v>0</v>
      </c>
      <c r="S417" s="99">
        <v>0</v>
      </c>
      <c r="T417" s="99">
        <v>0</v>
      </c>
      <c r="U417" s="99">
        <v>0</v>
      </c>
      <c r="V417" s="99">
        <v>0</v>
      </c>
      <c r="W417" s="99">
        <v>0</v>
      </c>
      <c r="X417" s="99">
        <v>3.0838032427722992</v>
      </c>
      <c r="Y417" s="99">
        <v>0</v>
      </c>
      <c r="DA417" s="63" t="s">
        <v>4589</v>
      </c>
    </row>
    <row r="418" spans="1:105" ht="12" customHeight="1" x14ac:dyDescent="0.25">
      <c r="A418" s="108" t="s">
        <v>52</v>
      </c>
      <c r="B418" s="99"/>
      <c r="C418" s="99">
        <v>5.7020862844016831</v>
      </c>
      <c r="D418" s="99">
        <v>5.6487165525298124</v>
      </c>
      <c r="E418" s="99">
        <v>0</v>
      </c>
      <c r="F418" s="99">
        <v>0</v>
      </c>
      <c r="G418" s="99">
        <v>0</v>
      </c>
      <c r="H418" s="99">
        <v>0</v>
      </c>
      <c r="I418" s="99">
        <v>0</v>
      </c>
      <c r="J418" s="99">
        <v>6.488346986162461</v>
      </c>
      <c r="K418" s="99">
        <v>6.6491789643992005</v>
      </c>
      <c r="L418" s="99">
        <v>6.4541747230915707</v>
      </c>
      <c r="M418" s="99">
        <v>6.4614725546535379</v>
      </c>
      <c r="N418" s="99">
        <v>6.6620703266738666</v>
      </c>
      <c r="O418" s="99">
        <v>7.3665771618986859</v>
      </c>
      <c r="P418" s="99">
        <v>0</v>
      </c>
      <c r="Q418" s="99">
        <v>0</v>
      </c>
      <c r="R418" s="99">
        <v>0</v>
      </c>
      <c r="S418" s="99">
        <v>0</v>
      </c>
      <c r="T418" s="99">
        <v>0</v>
      </c>
      <c r="U418" s="99">
        <v>0</v>
      </c>
      <c r="V418" s="99">
        <v>0</v>
      </c>
      <c r="W418" s="99">
        <v>0</v>
      </c>
      <c r="X418" s="99">
        <v>4.6652458797125247</v>
      </c>
      <c r="Y418" s="99">
        <v>0</v>
      </c>
      <c r="DA418" s="63" t="s">
        <v>4590</v>
      </c>
    </row>
    <row r="419" spans="1:105" ht="12" customHeight="1" x14ac:dyDescent="0.25">
      <c r="A419" s="121" t="s">
        <v>54</v>
      </c>
      <c r="B419" s="123"/>
      <c r="C419" s="123">
        <v>2.4315108112835335</v>
      </c>
      <c r="D419" s="123">
        <v>2.3891292192422222</v>
      </c>
      <c r="E419" s="123">
        <v>0</v>
      </c>
      <c r="F419" s="123">
        <v>0</v>
      </c>
      <c r="G419" s="123">
        <v>0</v>
      </c>
      <c r="H419" s="123">
        <v>0</v>
      </c>
      <c r="I419" s="123">
        <v>0</v>
      </c>
      <c r="J419" s="123">
        <v>2.2725783430001925</v>
      </c>
      <c r="K419" s="123">
        <v>2.3575399328091047</v>
      </c>
      <c r="L419" s="123">
        <v>2.3181187316649345</v>
      </c>
      <c r="M419" s="123">
        <v>2.1750732929495191</v>
      </c>
      <c r="N419" s="123">
        <v>2.2477549671270172</v>
      </c>
      <c r="O419" s="123">
        <v>2.2483296737523828</v>
      </c>
      <c r="P419" s="123">
        <v>2.2112685398006642</v>
      </c>
      <c r="Q419" s="123">
        <v>0</v>
      </c>
      <c r="R419" s="123">
        <v>0</v>
      </c>
      <c r="S419" s="123">
        <v>0</v>
      </c>
      <c r="T419" s="123">
        <v>0</v>
      </c>
      <c r="U419" s="123">
        <v>0</v>
      </c>
      <c r="V419" s="123">
        <v>0</v>
      </c>
      <c r="W419" s="123">
        <v>0</v>
      </c>
      <c r="X419" s="123">
        <v>1.6281759847107251</v>
      </c>
      <c r="Y419" s="123">
        <v>0</v>
      </c>
      <c r="DA419" s="130" t="s">
        <v>4591</v>
      </c>
    </row>
    <row r="420" spans="1:105" ht="12" customHeight="1" x14ac:dyDescent="0.25">
      <c r="A420" s="97" t="s">
        <v>50</v>
      </c>
      <c r="B420" s="99"/>
      <c r="C420" s="99">
        <v>2.9512398088414473</v>
      </c>
      <c r="D420" s="99">
        <v>2.93679584725687</v>
      </c>
      <c r="E420" s="99">
        <v>0</v>
      </c>
      <c r="F420" s="99">
        <v>0</v>
      </c>
      <c r="G420" s="99">
        <v>0</v>
      </c>
      <c r="H420" s="99">
        <v>0</v>
      </c>
      <c r="I420" s="99">
        <v>0</v>
      </c>
      <c r="J420" s="99">
        <v>2.7849895894057921</v>
      </c>
      <c r="K420" s="99">
        <v>2.9841648757425974</v>
      </c>
      <c r="L420" s="99">
        <v>2.8556084796838133</v>
      </c>
      <c r="M420" s="99">
        <v>2.857727992576002</v>
      </c>
      <c r="N420" s="99">
        <v>2.8835798551065417</v>
      </c>
      <c r="O420" s="99">
        <v>2.8580115301624511</v>
      </c>
      <c r="P420" s="99">
        <v>0</v>
      </c>
      <c r="Q420" s="99">
        <v>0</v>
      </c>
      <c r="R420" s="99">
        <v>0</v>
      </c>
      <c r="S420" s="99">
        <v>0</v>
      </c>
      <c r="T420" s="99">
        <v>0</v>
      </c>
      <c r="U420" s="99">
        <v>0</v>
      </c>
      <c r="V420" s="99">
        <v>0</v>
      </c>
      <c r="W420" s="99">
        <v>0</v>
      </c>
      <c r="X420" s="99">
        <v>2.5931551506483035</v>
      </c>
      <c r="Y420" s="99">
        <v>0</v>
      </c>
      <c r="DA420" s="63" t="s">
        <v>4592</v>
      </c>
    </row>
    <row r="421" spans="1:105" ht="12" customHeight="1" x14ac:dyDescent="0.25">
      <c r="A421" s="109" t="s">
        <v>120</v>
      </c>
      <c r="B421" s="110"/>
      <c r="C421" s="110">
        <v>2.4059714290622276</v>
      </c>
      <c r="D421" s="110">
        <v>2.3580827150016144</v>
      </c>
      <c r="E421" s="110">
        <v>0</v>
      </c>
      <c r="F421" s="110">
        <v>0</v>
      </c>
      <c r="G421" s="110">
        <v>0</v>
      </c>
      <c r="H421" s="110">
        <v>0</v>
      </c>
      <c r="I421" s="110">
        <v>0</v>
      </c>
      <c r="J421" s="110">
        <v>2.227114868272893</v>
      </c>
      <c r="K421" s="110">
        <v>2.3021096185689798</v>
      </c>
      <c r="L421" s="110">
        <v>2.2778302082383037</v>
      </c>
      <c r="M421" s="110">
        <v>2.1234772982103087</v>
      </c>
      <c r="N421" s="110">
        <v>2.1989090447431732</v>
      </c>
      <c r="O421" s="110">
        <v>2.2022689719919488</v>
      </c>
      <c r="P421" s="110">
        <v>2.2112685398006642</v>
      </c>
      <c r="Q421" s="110">
        <v>0</v>
      </c>
      <c r="R421" s="110">
        <v>0</v>
      </c>
      <c r="S421" s="110">
        <v>0</v>
      </c>
      <c r="T421" s="110">
        <v>0</v>
      </c>
      <c r="U421" s="110">
        <v>0</v>
      </c>
      <c r="V421" s="110">
        <v>0</v>
      </c>
      <c r="W421" s="110">
        <v>0</v>
      </c>
      <c r="X421" s="110">
        <v>1.5420171306091555</v>
      </c>
      <c r="Y421" s="110">
        <v>0</v>
      </c>
      <c r="DA421" s="60" t="s">
        <v>4593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100.8607935780762</v>
      </c>
      <c r="D423" s="118">
        <f t="shared" si="194"/>
        <v>116.98813371048735</v>
      </c>
      <c r="E423" s="118">
        <f t="shared" si="194"/>
        <v>0</v>
      </c>
      <c r="F423" s="118">
        <f t="shared" si="194"/>
        <v>0</v>
      </c>
      <c r="G423" s="118">
        <f t="shared" si="194"/>
        <v>0</v>
      </c>
      <c r="H423" s="118">
        <f t="shared" si="194"/>
        <v>0</v>
      </c>
      <c r="I423" s="118">
        <f t="shared" si="194"/>
        <v>0</v>
      </c>
      <c r="J423" s="118">
        <f t="shared" si="194"/>
        <v>90.489710974344177</v>
      </c>
      <c r="K423" s="118">
        <f t="shared" si="194"/>
        <v>75.931398044064451</v>
      </c>
      <c r="L423" s="118">
        <f t="shared" si="194"/>
        <v>88.511780318410786</v>
      </c>
      <c r="M423" s="118">
        <f t="shared" si="194"/>
        <v>64.834021357907147</v>
      </c>
      <c r="N423" s="118">
        <f t="shared" si="194"/>
        <v>75.313065088457591</v>
      </c>
      <c r="O423" s="118">
        <f t="shared" si="194"/>
        <v>89.210310736689863</v>
      </c>
      <c r="P423" s="118">
        <f t="shared" si="194"/>
        <v>57.440132394295944</v>
      </c>
      <c r="Q423" s="118">
        <f t="shared" si="194"/>
        <v>0</v>
      </c>
      <c r="R423" s="118">
        <f t="shared" ref="R423:V423" si="195">R424+R426+R428+R437</f>
        <v>0</v>
      </c>
      <c r="S423" s="118">
        <f t="shared" si="195"/>
        <v>0</v>
      </c>
      <c r="T423" s="118">
        <f t="shared" si="195"/>
        <v>0</v>
      </c>
      <c r="U423" s="118">
        <f t="shared" si="195"/>
        <v>0</v>
      </c>
      <c r="V423" s="118">
        <f t="shared" si="195"/>
        <v>0</v>
      </c>
      <c r="W423" s="118">
        <f t="shared" ref="W423:Y423" si="196">W424+W426+W428+W437</f>
        <v>0</v>
      </c>
      <c r="X423" s="118">
        <f t="shared" si="196"/>
        <v>39.909713483818628</v>
      </c>
      <c r="Y423" s="118">
        <f t="shared" si="196"/>
        <v>0</v>
      </c>
      <c r="DA423" s="129" t="s">
        <v>4745</v>
      </c>
    </row>
    <row r="424" spans="1:105" ht="12" customHeight="1" x14ac:dyDescent="0.25">
      <c r="A424" s="121" t="s">
        <v>57</v>
      </c>
      <c r="B424" s="123"/>
      <c r="C424" s="123">
        <f t="shared" ref="C424:Y424" si="197">C425</f>
        <v>89.089984952992893</v>
      </c>
      <c r="D424" s="123">
        <f t="shared" si="197"/>
        <v>105.3066681661097</v>
      </c>
      <c r="E424" s="123">
        <f t="shared" si="197"/>
        <v>0</v>
      </c>
      <c r="F424" s="123">
        <f t="shared" si="197"/>
        <v>0</v>
      </c>
      <c r="G424" s="123">
        <f t="shared" si="197"/>
        <v>0</v>
      </c>
      <c r="H424" s="123">
        <f t="shared" si="197"/>
        <v>0</v>
      </c>
      <c r="I424" s="123">
        <f t="shared" si="197"/>
        <v>0</v>
      </c>
      <c r="J424" s="123">
        <f t="shared" si="197"/>
        <v>77.049694769884582</v>
      </c>
      <c r="K424" s="123">
        <f t="shared" si="197"/>
        <v>62.460480707018924</v>
      </c>
      <c r="L424" s="123">
        <f t="shared" si="197"/>
        <v>74.087755350826455</v>
      </c>
      <c r="M424" s="123">
        <f t="shared" si="197"/>
        <v>52.026681431606519</v>
      </c>
      <c r="N424" s="123">
        <f t="shared" si="197"/>
        <v>61.036868276179987</v>
      </c>
      <c r="O424" s="123">
        <f t="shared" si="197"/>
        <v>74.796049761444991</v>
      </c>
      <c r="P424" s="123">
        <f t="shared" si="197"/>
        <v>44.308212927745885</v>
      </c>
      <c r="Q424" s="123">
        <f t="shared" si="197"/>
        <v>0</v>
      </c>
      <c r="R424" s="123">
        <f t="shared" si="197"/>
        <v>0</v>
      </c>
      <c r="S424" s="123">
        <f t="shared" si="197"/>
        <v>0</v>
      </c>
      <c r="T424" s="123">
        <f t="shared" si="197"/>
        <v>0</v>
      </c>
      <c r="U424" s="123">
        <f t="shared" si="197"/>
        <v>0</v>
      </c>
      <c r="V424" s="123">
        <f t="shared" si="197"/>
        <v>0</v>
      </c>
      <c r="W424" s="123">
        <f t="shared" si="197"/>
        <v>0</v>
      </c>
      <c r="X424" s="123">
        <f t="shared" si="197"/>
        <v>27.582309272099291</v>
      </c>
      <c r="Y424" s="123">
        <f t="shared" si="197"/>
        <v>0</v>
      </c>
      <c r="DA424" s="130" t="s">
        <v>4746</v>
      </c>
    </row>
    <row r="425" spans="1:105" ht="12" customHeight="1" x14ac:dyDescent="0.25">
      <c r="A425" s="97" t="s">
        <v>53</v>
      </c>
      <c r="B425" s="99"/>
      <c r="C425" s="99">
        <v>89.089984952992893</v>
      </c>
      <c r="D425" s="99">
        <v>105.3066681661097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77.049694769884582</v>
      </c>
      <c r="K425" s="99">
        <v>62.460480707018924</v>
      </c>
      <c r="L425" s="99">
        <v>74.087755350826455</v>
      </c>
      <c r="M425" s="99">
        <v>52.026681431606519</v>
      </c>
      <c r="N425" s="99">
        <v>61.036868276179987</v>
      </c>
      <c r="O425" s="99">
        <v>74.796049761444991</v>
      </c>
      <c r="P425" s="99">
        <v>44.308212927745885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X425" s="99">
        <v>27.582309272099291</v>
      </c>
      <c r="Y425" s="99">
        <v>0</v>
      </c>
      <c r="DA425" s="63" t="s">
        <v>4747</v>
      </c>
    </row>
    <row r="426" spans="1:105" ht="12" customHeight="1" x14ac:dyDescent="0.25">
      <c r="A426" s="121" t="s">
        <v>92</v>
      </c>
      <c r="B426" s="123"/>
      <c r="C426" s="123">
        <f t="shared" ref="C426:Y426" si="198">C427</f>
        <v>0.30070909849172744</v>
      </c>
      <c r="D426" s="123">
        <f t="shared" si="198"/>
        <v>0.17636879835659974</v>
      </c>
      <c r="E426" s="123">
        <f t="shared" si="198"/>
        <v>0</v>
      </c>
      <c r="F426" s="123">
        <f t="shared" si="198"/>
        <v>0</v>
      </c>
      <c r="G426" s="123">
        <f t="shared" si="198"/>
        <v>0</v>
      </c>
      <c r="H426" s="123">
        <f t="shared" si="198"/>
        <v>0</v>
      </c>
      <c r="I426" s="123">
        <f t="shared" si="198"/>
        <v>0</v>
      </c>
      <c r="J426" s="123">
        <f t="shared" si="198"/>
        <v>0.92994920861446573</v>
      </c>
      <c r="K426" s="123">
        <f t="shared" si="198"/>
        <v>0.3558508279872159</v>
      </c>
      <c r="L426" s="123">
        <f t="shared" si="198"/>
        <v>1.5964018083553628</v>
      </c>
      <c r="M426" s="123">
        <f t="shared" si="198"/>
        <v>0.31062539775525705</v>
      </c>
      <c r="N426" s="123">
        <f t="shared" si="198"/>
        <v>1.3885011731206893</v>
      </c>
      <c r="O426" s="123">
        <f t="shared" si="198"/>
        <v>1.5698328113406435</v>
      </c>
      <c r="P426" s="123">
        <f t="shared" si="198"/>
        <v>0</v>
      </c>
      <c r="Q426" s="123">
        <f t="shared" si="198"/>
        <v>0</v>
      </c>
      <c r="R426" s="123">
        <f t="shared" si="198"/>
        <v>0</v>
      </c>
      <c r="S426" s="123">
        <f t="shared" si="198"/>
        <v>0</v>
      </c>
      <c r="T426" s="123">
        <f t="shared" si="198"/>
        <v>0</v>
      </c>
      <c r="U426" s="123">
        <f t="shared" si="198"/>
        <v>0</v>
      </c>
      <c r="V426" s="123">
        <f t="shared" si="198"/>
        <v>0</v>
      </c>
      <c r="W426" s="123">
        <f t="shared" si="198"/>
        <v>0</v>
      </c>
      <c r="X426" s="123">
        <f t="shared" si="198"/>
        <v>3.6803647949800093</v>
      </c>
      <c r="Y426" s="123">
        <f t="shared" si="198"/>
        <v>0</v>
      </c>
      <c r="DA426" s="130" t="s">
        <v>4748</v>
      </c>
    </row>
    <row r="427" spans="1:105" ht="12" customHeight="1" x14ac:dyDescent="0.25">
      <c r="A427" s="97" t="s">
        <v>53</v>
      </c>
      <c r="B427" s="99"/>
      <c r="C427" s="99">
        <f>RES_hhdet_in_tess!C165</f>
        <v>0.30070909849172744</v>
      </c>
      <c r="D427" s="99">
        <f>RES_hhdet_in_tess!D165</f>
        <v>0.17636879835659974</v>
      </c>
      <c r="E427" s="99">
        <f>RES_hhdet_in_tess!E165</f>
        <v>0</v>
      </c>
      <c r="F427" s="99">
        <f>RES_hhdet_in_tess!F165</f>
        <v>0</v>
      </c>
      <c r="G427" s="99">
        <f>RES_hhdet_in_tess!G165</f>
        <v>0</v>
      </c>
      <c r="H427" s="99">
        <f>RES_hhdet_in_tess!H165</f>
        <v>0</v>
      </c>
      <c r="I427" s="99">
        <f>RES_hhdet_in_tess!I165</f>
        <v>0</v>
      </c>
      <c r="J427" s="99">
        <f>RES_hhdet_in_tess!J165</f>
        <v>0.92994920861446573</v>
      </c>
      <c r="K427" s="99">
        <f>RES_hhdet_in_tess!K165</f>
        <v>0.3558508279872159</v>
      </c>
      <c r="L427" s="99">
        <f>RES_hhdet_in_tess!L165</f>
        <v>1.5964018083553628</v>
      </c>
      <c r="M427" s="99">
        <f>RES_hhdet_in_tess!M165</f>
        <v>0.31062539775525705</v>
      </c>
      <c r="N427" s="99">
        <f>RES_hhdet_in_tess!N165</f>
        <v>1.3885011731206893</v>
      </c>
      <c r="O427" s="99">
        <f>RES_hhdet_in_tess!O165</f>
        <v>1.5698328113406435</v>
      </c>
      <c r="P427" s="99">
        <f>RES_hhdet_in_tess!P165</f>
        <v>0</v>
      </c>
      <c r="Q427" s="99">
        <f>RES_hhdet_in_tess!Q165</f>
        <v>0</v>
      </c>
      <c r="R427" s="99">
        <f>RES_hhdet_in_tess!R165</f>
        <v>0</v>
      </c>
      <c r="S427" s="99">
        <f>RES_hhdet_in_tess!S165</f>
        <v>0</v>
      </c>
      <c r="T427" s="99">
        <f>RES_hhdet_in_tess!T165</f>
        <v>0</v>
      </c>
      <c r="U427" s="99">
        <f>RES_hhdet_in_tess!U165</f>
        <v>0</v>
      </c>
      <c r="V427" s="99">
        <f>RES_hhdet_in_tess!V165</f>
        <v>0</v>
      </c>
      <c r="W427" s="99">
        <f>RES_hhdet_in_tess!W165</f>
        <v>0</v>
      </c>
      <c r="X427" s="99">
        <f>RES_hhdet_in_tess!X165</f>
        <v>3.6803647949800093</v>
      </c>
      <c r="Y427" s="99">
        <f>RES_hhdet_in_tess!Y165</f>
        <v>0</v>
      </c>
      <c r="DA427" s="63" t="s">
        <v>4749</v>
      </c>
    </row>
    <row r="428" spans="1:105" ht="12" customHeight="1" x14ac:dyDescent="0.25">
      <c r="A428" s="121" t="s">
        <v>55</v>
      </c>
      <c r="B428" s="123"/>
      <c r="C428" s="123">
        <v>9.6277767500125293</v>
      </c>
      <c r="D428" s="123">
        <v>9.6955100726626231</v>
      </c>
      <c r="E428" s="123">
        <v>0</v>
      </c>
      <c r="F428" s="123">
        <v>0</v>
      </c>
      <c r="G428" s="123">
        <v>0</v>
      </c>
      <c r="H428" s="123">
        <v>0</v>
      </c>
      <c r="I428" s="123">
        <v>0</v>
      </c>
      <c r="J428" s="123">
        <v>10.783617164911783</v>
      </c>
      <c r="K428" s="123">
        <v>11.321599778228263</v>
      </c>
      <c r="L428" s="123">
        <v>11.053637957317999</v>
      </c>
      <c r="M428" s="123">
        <v>10.829276060936534</v>
      </c>
      <c r="N428" s="123">
        <v>11.156781973970471</v>
      </c>
      <c r="O428" s="123">
        <v>11.101828740026868</v>
      </c>
      <c r="P428" s="123">
        <v>11.367870815905661</v>
      </c>
      <c r="Q428" s="123">
        <v>0</v>
      </c>
      <c r="R428" s="123">
        <v>0</v>
      </c>
      <c r="S428" s="123">
        <v>0</v>
      </c>
      <c r="T428" s="123">
        <v>0</v>
      </c>
      <c r="U428" s="123">
        <v>0</v>
      </c>
      <c r="V428" s="123">
        <v>0</v>
      </c>
      <c r="W428" s="123">
        <v>0</v>
      </c>
      <c r="X428" s="123">
        <v>7.2503617369517706</v>
      </c>
      <c r="Y428" s="123">
        <v>0</v>
      </c>
      <c r="DA428" s="130" t="s">
        <v>4750</v>
      </c>
    </row>
    <row r="429" spans="1:105" ht="12" customHeight="1" x14ac:dyDescent="0.25">
      <c r="A429" s="97" t="s">
        <v>124</v>
      </c>
      <c r="B429" s="99"/>
      <c r="C429" s="99">
        <v>9.5602121645060496</v>
      </c>
      <c r="D429" s="99">
        <v>9.6134161988789675</v>
      </c>
      <c r="E429" s="99">
        <v>0</v>
      </c>
      <c r="F429" s="99">
        <v>0</v>
      </c>
      <c r="G429" s="99">
        <v>0</v>
      </c>
      <c r="H429" s="99">
        <v>0</v>
      </c>
      <c r="I429" s="99">
        <v>0</v>
      </c>
      <c r="J429" s="99">
        <v>10.664629697952732</v>
      </c>
      <c r="K429" s="99">
        <v>11.533699986003604</v>
      </c>
      <c r="L429" s="99">
        <v>11.367176671274288</v>
      </c>
      <c r="M429" s="99">
        <v>11.255550332230973</v>
      </c>
      <c r="N429" s="99">
        <v>11.329571510407952</v>
      </c>
      <c r="O429" s="99">
        <v>11.249854790718675</v>
      </c>
      <c r="P429" s="99">
        <v>0</v>
      </c>
      <c r="Q429" s="99">
        <v>0</v>
      </c>
      <c r="R429" s="99">
        <v>0</v>
      </c>
      <c r="S429" s="99">
        <v>0</v>
      </c>
      <c r="T429" s="99">
        <v>0</v>
      </c>
      <c r="U429" s="99">
        <v>0</v>
      </c>
      <c r="V429" s="99">
        <v>0</v>
      </c>
      <c r="W429" s="99">
        <v>0</v>
      </c>
      <c r="X429" s="99">
        <v>8.010058751917601</v>
      </c>
      <c r="Y429" s="99">
        <v>0</v>
      </c>
      <c r="DA429" s="63" t="s">
        <v>4751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11.556059462556419</v>
      </c>
      <c r="L430" s="99">
        <v>11.38575778664757</v>
      </c>
      <c r="M430" s="99">
        <v>11.272166436494192</v>
      </c>
      <c r="N430" s="99">
        <v>11.341052032065315</v>
      </c>
      <c r="O430" s="99">
        <v>11.25806450222318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X430" s="99">
        <v>0</v>
      </c>
      <c r="Y430" s="99">
        <v>0</v>
      </c>
      <c r="DA430" s="63" t="s">
        <v>4752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0</v>
      </c>
      <c r="G431" s="102">
        <v>0</v>
      </c>
      <c r="H431" s="102">
        <v>0</v>
      </c>
      <c r="I431" s="102">
        <v>0</v>
      </c>
      <c r="J431" s="102">
        <v>0</v>
      </c>
      <c r="K431" s="102">
        <v>4.7561688983927022</v>
      </c>
      <c r="L431" s="102">
        <v>4.7180816364350573</v>
      </c>
      <c r="M431" s="102">
        <v>4.4991204316791205</v>
      </c>
      <c r="N431" s="102">
        <v>4.5509796877913242</v>
      </c>
      <c r="O431" s="102">
        <v>3.7706471437283922</v>
      </c>
      <c r="P431" s="102">
        <v>0</v>
      </c>
      <c r="Q431" s="102">
        <v>0</v>
      </c>
      <c r="R431" s="102">
        <v>0</v>
      </c>
      <c r="S431" s="102">
        <v>0</v>
      </c>
      <c r="T431" s="102">
        <v>0</v>
      </c>
      <c r="U431" s="102">
        <v>0</v>
      </c>
      <c r="V431" s="102">
        <v>0</v>
      </c>
      <c r="W431" s="102">
        <v>0</v>
      </c>
      <c r="X431" s="102">
        <v>0</v>
      </c>
      <c r="Y431" s="102">
        <v>0</v>
      </c>
      <c r="DA431" s="131" t="s">
        <v>4753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0</v>
      </c>
      <c r="G432" s="105">
        <v>0</v>
      </c>
      <c r="H432" s="105">
        <v>0</v>
      </c>
      <c r="I432" s="105">
        <v>0</v>
      </c>
      <c r="J432" s="105">
        <v>0</v>
      </c>
      <c r="K432" s="105">
        <v>6.799890564163718</v>
      </c>
      <c r="L432" s="105">
        <v>6.6676761502125128</v>
      </c>
      <c r="M432" s="105">
        <v>6.7730460048150736</v>
      </c>
      <c r="N432" s="105">
        <v>6.790072344273991</v>
      </c>
      <c r="O432" s="105">
        <v>7.4874173584947856</v>
      </c>
      <c r="P432" s="105">
        <v>0</v>
      </c>
      <c r="Q432" s="105">
        <v>0</v>
      </c>
      <c r="R432" s="105">
        <v>0</v>
      </c>
      <c r="S432" s="105">
        <v>0</v>
      </c>
      <c r="T432" s="105">
        <v>0</v>
      </c>
      <c r="U432" s="105">
        <v>0</v>
      </c>
      <c r="V432" s="105">
        <v>0</v>
      </c>
      <c r="W432" s="105">
        <v>0</v>
      </c>
      <c r="X432" s="105">
        <v>0</v>
      </c>
      <c r="Y432" s="105">
        <v>0</v>
      </c>
      <c r="DA432" s="132" t="s">
        <v>4754</v>
      </c>
    </row>
    <row r="433" spans="1:105" ht="12" customHeight="1" x14ac:dyDescent="0.25">
      <c r="A433" s="106" t="s">
        <v>122</v>
      </c>
      <c r="B433" s="102"/>
      <c r="C433" s="102">
        <v>9.6341392808873554</v>
      </c>
      <c r="D433" s="102">
        <v>9.7043501357389683</v>
      </c>
      <c r="E433" s="102">
        <v>0</v>
      </c>
      <c r="F433" s="102">
        <v>0</v>
      </c>
      <c r="G433" s="102">
        <v>0</v>
      </c>
      <c r="H433" s="102">
        <v>0</v>
      </c>
      <c r="I433" s="102">
        <v>0</v>
      </c>
      <c r="J433" s="102">
        <v>10.79098568668366</v>
      </c>
      <c r="K433" s="102">
        <v>11.295474314015747</v>
      </c>
      <c r="L433" s="102">
        <v>11.013246866022065</v>
      </c>
      <c r="M433" s="102">
        <v>10.746595392107427</v>
      </c>
      <c r="N433" s="102">
        <v>11.128496394010778</v>
      </c>
      <c r="O433" s="102">
        <v>11.082303833210771</v>
      </c>
      <c r="P433" s="102">
        <v>11.367870815905661</v>
      </c>
      <c r="Q433" s="102">
        <v>0</v>
      </c>
      <c r="R433" s="102">
        <v>0</v>
      </c>
      <c r="S433" s="102">
        <v>0</v>
      </c>
      <c r="T433" s="102">
        <v>0</v>
      </c>
      <c r="U433" s="102">
        <v>0</v>
      </c>
      <c r="V433" s="102">
        <v>0</v>
      </c>
      <c r="W433" s="102">
        <v>0</v>
      </c>
      <c r="X433" s="102">
        <v>7.0565753304533096</v>
      </c>
      <c r="Y433" s="102">
        <v>0</v>
      </c>
      <c r="DA433" s="131" t="s">
        <v>4755</v>
      </c>
    </row>
    <row r="434" spans="1:105" ht="12" customHeight="1" x14ac:dyDescent="0.25">
      <c r="A434" s="107" t="s">
        <v>121</v>
      </c>
      <c r="B434" s="105"/>
      <c r="C434" s="105">
        <v>9.6358477900373334</v>
      </c>
      <c r="D434" s="105">
        <v>9.7063025861621686</v>
      </c>
      <c r="E434" s="105">
        <v>0</v>
      </c>
      <c r="F434" s="105">
        <v>0</v>
      </c>
      <c r="G434" s="105">
        <v>0</v>
      </c>
      <c r="H434" s="105">
        <v>0</v>
      </c>
      <c r="I434" s="105">
        <v>0</v>
      </c>
      <c r="J434" s="105">
        <v>10.802693559234502</v>
      </c>
      <c r="K434" s="105">
        <v>11.312615461801959</v>
      </c>
      <c r="L434" s="105">
        <v>11.026377454353552</v>
      </c>
      <c r="M434" s="105">
        <v>10.7556233778835</v>
      </c>
      <c r="N434" s="105">
        <v>11.130794813799818</v>
      </c>
      <c r="O434" s="105">
        <v>11.081656217568987</v>
      </c>
      <c r="P434" s="105">
        <v>0</v>
      </c>
      <c r="Q434" s="105">
        <v>0</v>
      </c>
      <c r="R434" s="105">
        <v>0</v>
      </c>
      <c r="S434" s="105">
        <v>0</v>
      </c>
      <c r="T434" s="105">
        <v>0</v>
      </c>
      <c r="U434" s="105">
        <v>0</v>
      </c>
      <c r="V434" s="105">
        <v>0</v>
      </c>
      <c r="W434" s="105">
        <v>0</v>
      </c>
      <c r="X434" s="105">
        <v>7.109741297471059</v>
      </c>
      <c r="Y434" s="105">
        <v>0</v>
      </c>
      <c r="DA434" s="132" t="s">
        <v>4756</v>
      </c>
    </row>
    <row r="435" spans="1:105" ht="12" customHeight="1" x14ac:dyDescent="0.25">
      <c r="A435" s="108" t="s">
        <v>53</v>
      </c>
      <c r="B435" s="99"/>
      <c r="C435" s="99">
        <v>3.9337615056356499</v>
      </c>
      <c r="D435" s="99">
        <v>4.0575860336323544</v>
      </c>
      <c r="E435" s="99">
        <v>0</v>
      </c>
      <c r="F435" s="99">
        <v>0</v>
      </c>
      <c r="G435" s="99">
        <v>0</v>
      </c>
      <c r="H435" s="99">
        <v>0</v>
      </c>
      <c r="I435" s="99">
        <v>0</v>
      </c>
      <c r="J435" s="99">
        <v>4.3143465730720427</v>
      </c>
      <c r="K435" s="99">
        <v>4.6634364974027589</v>
      </c>
      <c r="L435" s="99">
        <v>4.5722027312619824</v>
      </c>
      <c r="M435" s="99">
        <v>4.2941508232299634</v>
      </c>
      <c r="N435" s="99">
        <v>4.4687244871259502</v>
      </c>
      <c r="O435" s="99">
        <v>3.7150790556702997</v>
      </c>
      <c r="P435" s="99">
        <v>0</v>
      </c>
      <c r="Q435" s="99">
        <v>0</v>
      </c>
      <c r="R435" s="99">
        <v>0</v>
      </c>
      <c r="S435" s="99">
        <v>0</v>
      </c>
      <c r="T435" s="99">
        <v>0</v>
      </c>
      <c r="U435" s="99">
        <v>0</v>
      </c>
      <c r="V435" s="99">
        <v>0</v>
      </c>
      <c r="W435" s="99">
        <v>0</v>
      </c>
      <c r="X435" s="99">
        <v>2.4444954177585339</v>
      </c>
      <c r="Y435" s="99">
        <v>0</v>
      </c>
      <c r="DA435" s="63" t="s">
        <v>4757</v>
      </c>
    </row>
    <row r="436" spans="1:105" ht="12" customHeight="1" x14ac:dyDescent="0.25">
      <c r="A436" s="108" t="s">
        <v>52</v>
      </c>
      <c r="B436" s="99"/>
      <c r="C436" s="99">
        <v>5.7020862844016831</v>
      </c>
      <c r="D436" s="99">
        <v>5.6487165525298124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6.488346986162461</v>
      </c>
      <c r="K436" s="99">
        <v>6.6491789643992005</v>
      </c>
      <c r="L436" s="99">
        <v>6.4541747230915707</v>
      </c>
      <c r="M436" s="99">
        <v>6.4614725546535379</v>
      </c>
      <c r="N436" s="99">
        <v>6.6620703266738666</v>
      </c>
      <c r="O436" s="99">
        <v>7.3665771618986859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X436" s="99">
        <v>4.6652458797125247</v>
      </c>
      <c r="Y436" s="99">
        <v>0</v>
      </c>
      <c r="DA436" s="63" t="s">
        <v>4758</v>
      </c>
    </row>
    <row r="437" spans="1:105" ht="12" customHeight="1" x14ac:dyDescent="0.25">
      <c r="A437" s="121" t="s">
        <v>54</v>
      </c>
      <c r="B437" s="123"/>
      <c r="C437" s="123">
        <v>1.8423227765790546</v>
      </c>
      <c r="D437" s="123">
        <v>1.8095866733584078</v>
      </c>
      <c r="E437" s="123">
        <v>0</v>
      </c>
      <c r="F437" s="123">
        <v>0</v>
      </c>
      <c r="G437" s="123">
        <v>0</v>
      </c>
      <c r="H437" s="123">
        <v>0</v>
      </c>
      <c r="I437" s="123">
        <v>0</v>
      </c>
      <c r="J437" s="123">
        <v>1.7264498309333416</v>
      </c>
      <c r="K437" s="123">
        <v>1.7934667308300425</v>
      </c>
      <c r="L437" s="123">
        <v>1.7739852019109634</v>
      </c>
      <c r="M437" s="123">
        <v>1.6674384676088347</v>
      </c>
      <c r="N437" s="123">
        <v>1.7309136651864492</v>
      </c>
      <c r="O437" s="123">
        <v>1.7425994238773665</v>
      </c>
      <c r="P437" s="123">
        <v>1.7640486506443989</v>
      </c>
      <c r="Q437" s="123">
        <v>0</v>
      </c>
      <c r="R437" s="123">
        <v>0</v>
      </c>
      <c r="S437" s="123">
        <v>0</v>
      </c>
      <c r="T437" s="123">
        <v>0</v>
      </c>
      <c r="U437" s="123">
        <v>0</v>
      </c>
      <c r="V437" s="123">
        <v>0</v>
      </c>
      <c r="W437" s="123">
        <v>0</v>
      </c>
      <c r="X437" s="123">
        <v>1.3966776797875551</v>
      </c>
      <c r="Y437" s="123">
        <v>0</v>
      </c>
      <c r="DA437" s="130" t="s">
        <v>4759</v>
      </c>
    </row>
    <row r="438" spans="1:105" ht="12" customHeight="1" x14ac:dyDescent="0.25">
      <c r="A438" s="97" t="s">
        <v>50</v>
      </c>
      <c r="B438" s="99"/>
      <c r="C438" s="99">
        <v>1.8019625326694499</v>
      </c>
      <c r="D438" s="99">
        <v>1.7935146906136037</v>
      </c>
      <c r="E438" s="99">
        <v>0</v>
      </c>
      <c r="F438" s="99">
        <v>0</v>
      </c>
      <c r="G438" s="99">
        <v>0</v>
      </c>
      <c r="H438" s="99">
        <v>0</v>
      </c>
      <c r="I438" s="99">
        <v>0</v>
      </c>
      <c r="J438" s="99">
        <v>1.7029192282694641</v>
      </c>
      <c r="K438" s="99">
        <v>1.8250852208661732</v>
      </c>
      <c r="L438" s="99">
        <v>1.7468228352997275</v>
      </c>
      <c r="M438" s="99">
        <v>1.7483940526891131</v>
      </c>
      <c r="N438" s="99">
        <v>1.7643654685179149</v>
      </c>
      <c r="O438" s="99">
        <v>1.7488128416213746</v>
      </c>
      <c r="P438" s="99">
        <v>0</v>
      </c>
      <c r="Q438" s="99">
        <v>0</v>
      </c>
      <c r="R438" s="99">
        <v>0</v>
      </c>
      <c r="S438" s="99">
        <v>0</v>
      </c>
      <c r="T438" s="99">
        <v>0</v>
      </c>
      <c r="U438" s="99">
        <v>0</v>
      </c>
      <c r="V438" s="99">
        <v>0</v>
      </c>
      <c r="W438" s="99">
        <v>0</v>
      </c>
      <c r="X438" s="99">
        <v>1.60596480317859</v>
      </c>
      <c r="Y438" s="99">
        <v>0</v>
      </c>
      <c r="DA438" s="63" t="s">
        <v>4760</v>
      </c>
    </row>
    <row r="439" spans="1:105" ht="12" customHeight="1" x14ac:dyDescent="0.25">
      <c r="A439" s="109" t="s">
        <v>120</v>
      </c>
      <c r="B439" s="110"/>
      <c r="C439" s="110">
        <v>1.844306071143329</v>
      </c>
      <c r="D439" s="110">
        <v>1.8104977730218117</v>
      </c>
      <c r="E439" s="110">
        <v>0</v>
      </c>
      <c r="F439" s="110">
        <v>0</v>
      </c>
      <c r="G439" s="110">
        <v>0</v>
      </c>
      <c r="H439" s="110">
        <v>0</v>
      </c>
      <c r="I439" s="110">
        <v>0</v>
      </c>
      <c r="J439" s="110">
        <v>1.7285375738683988</v>
      </c>
      <c r="K439" s="110">
        <v>1.7906698060375243</v>
      </c>
      <c r="L439" s="110">
        <v>1.7760212065930494</v>
      </c>
      <c r="M439" s="110">
        <v>1.6613197315271855</v>
      </c>
      <c r="N439" s="110">
        <v>1.7283438000867661</v>
      </c>
      <c r="O439" s="110">
        <v>1.7421300079375437</v>
      </c>
      <c r="P439" s="110">
        <v>1.7640486506443989</v>
      </c>
      <c r="Q439" s="110">
        <v>0</v>
      </c>
      <c r="R439" s="110">
        <v>0</v>
      </c>
      <c r="S439" s="110">
        <v>0</v>
      </c>
      <c r="T439" s="110">
        <v>0</v>
      </c>
      <c r="U439" s="110">
        <v>0</v>
      </c>
      <c r="V439" s="110">
        <v>0</v>
      </c>
      <c r="W439" s="110">
        <v>0</v>
      </c>
      <c r="X439" s="110">
        <v>1.3779913294847841</v>
      </c>
      <c r="Y439" s="110">
        <v>0</v>
      </c>
      <c r="DA439" s="60" t="s">
        <v>4761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0.34587459216288891</v>
      </c>
      <c r="D441" s="118">
        <f t="shared" si="199"/>
        <v>0.38996537256606351</v>
      </c>
      <c r="E441" s="118">
        <f t="shared" si="199"/>
        <v>0</v>
      </c>
      <c r="F441" s="118">
        <f t="shared" si="199"/>
        <v>0</v>
      </c>
      <c r="G441" s="118">
        <f t="shared" si="199"/>
        <v>0</v>
      </c>
      <c r="H441" s="118">
        <f t="shared" si="199"/>
        <v>0</v>
      </c>
      <c r="I441" s="118">
        <f t="shared" si="199"/>
        <v>0</v>
      </c>
      <c r="J441" s="118">
        <f t="shared" si="199"/>
        <v>0.31850140980773944</v>
      </c>
      <c r="K441" s="118">
        <f t="shared" si="199"/>
        <v>0.44657211134638658</v>
      </c>
      <c r="L441" s="118">
        <f t="shared" si="199"/>
        <v>0.50000522007456927</v>
      </c>
      <c r="M441" s="118">
        <f t="shared" si="199"/>
        <v>0.69329263399696162</v>
      </c>
      <c r="N441" s="118">
        <f t="shared" si="199"/>
        <v>0.6019135366676196</v>
      </c>
      <c r="O441" s="118">
        <f t="shared" si="199"/>
        <v>0.49010439096984182</v>
      </c>
      <c r="P441" s="118">
        <f t="shared" si="199"/>
        <v>0</v>
      </c>
      <c r="Q441" s="118">
        <f t="shared" si="199"/>
        <v>0</v>
      </c>
      <c r="R441" s="118">
        <f t="shared" ref="R441:V441" si="200">R442+R444+R446+R455</f>
        <v>0</v>
      </c>
      <c r="S441" s="118">
        <f t="shared" si="200"/>
        <v>0</v>
      </c>
      <c r="T441" s="118">
        <f t="shared" si="200"/>
        <v>0</v>
      </c>
      <c r="U441" s="118">
        <f t="shared" si="200"/>
        <v>0</v>
      </c>
      <c r="V441" s="118">
        <f t="shared" si="200"/>
        <v>0</v>
      </c>
      <c r="W441" s="118">
        <f t="shared" ref="W441:Y441" si="201">W442+W444+W446+W455</f>
        <v>0</v>
      </c>
      <c r="X441" s="118">
        <f t="shared" si="201"/>
        <v>0.42297811108675115</v>
      </c>
      <c r="Y441" s="118">
        <f t="shared" si="201"/>
        <v>0</v>
      </c>
      <c r="DA441" s="129" t="s">
        <v>4913</v>
      </c>
    </row>
    <row r="442" spans="1:105" ht="12" customHeight="1" x14ac:dyDescent="0.25">
      <c r="A442" s="121" t="s">
        <v>57</v>
      </c>
      <c r="B442" s="123"/>
      <c r="C442" s="123">
        <f t="shared" ref="C442:Y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X442" s="123">
        <f t="shared" si="202"/>
        <v>0</v>
      </c>
      <c r="Y442" s="123">
        <f t="shared" si="202"/>
        <v>0</v>
      </c>
      <c r="DA442" s="130" t="s">
        <v>4914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X443" s="99">
        <v>0</v>
      </c>
      <c r="Y443" s="99">
        <v>0</v>
      </c>
      <c r="DA443" s="63" t="s">
        <v>4915</v>
      </c>
    </row>
    <row r="444" spans="1:105" ht="12" customHeight="1" x14ac:dyDescent="0.25">
      <c r="A444" s="121" t="s">
        <v>92</v>
      </c>
      <c r="B444" s="123"/>
      <c r="C444" s="123">
        <f t="shared" ref="C444:Y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X444" s="123">
        <f t="shared" si="203"/>
        <v>0</v>
      </c>
      <c r="Y444" s="123">
        <f t="shared" si="203"/>
        <v>0</v>
      </c>
      <c r="DA444" s="130" t="s">
        <v>4916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X445" s="99">
        <v>0</v>
      </c>
      <c r="Y445" s="99">
        <v>0</v>
      </c>
      <c r="DA445" s="63" t="s">
        <v>4917</v>
      </c>
    </row>
    <row r="446" spans="1:105" ht="12" customHeight="1" x14ac:dyDescent="0.25">
      <c r="A446" s="121" t="s">
        <v>55</v>
      </c>
      <c r="B446" s="123"/>
      <c r="C446" s="123">
        <v>0.31447410148498084</v>
      </c>
      <c r="D446" s="123">
        <v>0.35417592567522349</v>
      </c>
      <c r="E446" s="123">
        <v>0</v>
      </c>
      <c r="F446" s="123">
        <v>0</v>
      </c>
      <c r="G446" s="123">
        <v>0</v>
      </c>
      <c r="H446" s="123">
        <v>0</v>
      </c>
      <c r="I446" s="123">
        <v>0</v>
      </c>
      <c r="J446" s="123">
        <v>0.26694515295508719</v>
      </c>
      <c r="K446" s="123">
        <v>0.39148088319233354</v>
      </c>
      <c r="L446" s="123">
        <v>0.45477271209669018</v>
      </c>
      <c r="M446" s="123">
        <v>0.64767588058984626</v>
      </c>
      <c r="N446" s="123">
        <v>0.55518196956571619</v>
      </c>
      <c r="O446" s="123">
        <v>0.44450143269724002</v>
      </c>
      <c r="P446" s="123">
        <v>0</v>
      </c>
      <c r="Q446" s="123">
        <v>0</v>
      </c>
      <c r="R446" s="123">
        <v>0</v>
      </c>
      <c r="S446" s="123">
        <v>0</v>
      </c>
      <c r="T446" s="123">
        <v>0</v>
      </c>
      <c r="U446" s="123">
        <v>0</v>
      </c>
      <c r="V446" s="123">
        <v>0</v>
      </c>
      <c r="W446" s="123">
        <v>0</v>
      </c>
      <c r="X446" s="123">
        <v>0.37469441239648321</v>
      </c>
      <c r="Y446" s="123">
        <v>0</v>
      </c>
      <c r="DA446" s="130" t="s">
        <v>4918</v>
      </c>
    </row>
    <row r="447" spans="1:105" ht="12" customHeight="1" x14ac:dyDescent="0.25">
      <c r="A447" s="97" t="s">
        <v>124</v>
      </c>
      <c r="B447" s="99"/>
      <c r="C447" s="99">
        <v>3.6231104135256587</v>
      </c>
      <c r="D447" s="99">
        <v>3.6322781968643971</v>
      </c>
      <c r="E447" s="99">
        <v>0</v>
      </c>
      <c r="F447" s="99">
        <v>0</v>
      </c>
      <c r="G447" s="99">
        <v>0</v>
      </c>
      <c r="H447" s="99">
        <v>0</v>
      </c>
      <c r="I447" s="99">
        <v>0</v>
      </c>
      <c r="J447" s="99">
        <v>3.9307673772636593</v>
      </c>
      <c r="K447" s="99">
        <v>4.2244855476677889</v>
      </c>
      <c r="L447" s="99">
        <v>4.1331496117745843</v>
      </c>
      <c r="M447" s="99">
        <v>4.0326498046066233</v>
      </c>
      <c r="N447" s="99">
        <v>3.9635257152218184</v>
      </c>
      <c r="O447" s="99">
        <v>3.8045809851851349</v>
      </c>
      <c r="P447" s="99">
        <v>0</v>
      </c>
      <c r="Q447" s="99">
        <v>0</v>
      </c>
      <c r="R447" s="99">
        <v>0</v>
      </c>
      <c r="S447" s="99">
        <v>0</v>
      </c>
      <c r="T447" s="99">
        <v>0</v>
      </c>
      <c r="U447" s="99">
        <v>0</v>
      </c>
      <c r="V447" s="99">
        <v>0</v>
      </c>
      <c r="W447" s="99">
        <v>0</v>
      </c>
      <c r="X447" s="99">
        <v>2.2856359156185473</v>
      </c>
      <c r="Y447" s="99">
        <v>0</v>
      </c>
      <c r="DA447" s="63" t="s">
        <v>4919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0</v>
      </c>
      <c r="G448" s="99">
        <v>0</v>
      </c>
      <c r="H448" s="99">
        <v>0</v>
      </c>
      <c r="I448" s="99">
        <v>0</v>
      </c>
      <c r="J448" s="99">
        <v>0</v>
      </c>
      <c r="K448" s="99">
        <v>1.7420573448164527</v>
      </c>
      <c r="L448" s="99">
        <v>1.7155128179921477</v>
      </c>
      <c r="M448" s="99">
        <v>1.6119493577988608</v>
      </c>
      <c r="N448" s="99">
        <v>1.5921100816074527</v>
      </c>
      <c r="O448" s="99">
        <v>1.2751926750829852</v>
      </c>
      <c r="P448" s="99">
        <v>0</v>
      </c>
      <c r="Q448" s="99">
        <v>0</v>
      </c>
      <c r="R448" s="99">
        <v>0</v>
      </c>
      <c r="S448" s="99">
        <v>0</v>
      </c>
      <c r="T448" s="99">
        <v>0</v>
      </c>
      <c r="U448" s="99">
        <v>0</v>
      </c>
      <c r="V448" s="99">
        <v>0</v>
      </c>
      <c r="W448" s="99">
        <v>0</v>
      </c>
      <c r="X448" s="99">
        <v>0</v>
      </c>
      <c r="Y448" s="99">
        <v>0</v>
      </c>
      <c r="DA448" s="63" t="s">
        <v>4920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0</v>
      </c>
      <c r="G449" s="102">
        <v>0</v>
      </c>
      <c r="H449" s="102">
        <v>0</v>
      </c>
      <c r="I449" s="102">
        <v>0</v>
      </c>
      <c r="J449" s="102">
        <v>0</v>
      </c>
      <c r="K449" s="102">
        <v>1.7420573448164527</v>
      </c>
      <c r="L449" s="102">
        <v>1.7155128179921477</v>
      </c>
      <c r="M449" s="102">
        <v>1.6119493577988608</v>
      </c>
      <c r="N449" s="102">
        <v>1.5921100816074527</v>
      </c>
      <c r="O449" s="102">
        <v>1.2751926750829852</v>
      </c>
      <c r="P449" s="102">
        <v>0</v>
      </c>
      <c r="Q449" s="102">
        <v>0</v>
      </c>
      <c r="R449" s="102">
        <v>0</v>
      </c>
      <c r="S449" s="102">
        <v>0</v>
      </c>
      <c r="T449" s="102">
        <v>0</v>
      </c>
      <c r="U449" s="102">
        <v>0</v>
      </c>
      <c r="V449" s="102">
        <v>0</v>
      </c>
      <c r="W449" s="102">
        <v>0</v>
      </c>
      <c r="X449" s="102">
        <v>0</v>
      </c>
      <c r="Y449" s="102">
        <v>0</v>
      </c>
      <c r="DA449" s="131" t="s">
        <v>4921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X450" s="105">
        <v>0</v>
      </c>
      <c r="Y450" s="105">
        <v>0</v>
      </c>
      <c r="DA450" s="132" t="s">
        <v>4922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4923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4924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X453" s="99">
        <v>0</v>
      </c>
      <c r="Y453" s="99">
        <v>0</v>
      </c>
      <c r="DA453" s="63" t="s">
        <v>4925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X454" s="99">
        <v>0</v>
      </c>
      <c r="Y454" s="99">
        <v>0</v>
      </c>
      <c r="DA454" s="63" t="s">
        <v>4926</v>
      </c>
    </row>
    <row r="455" spans="1:105" ht="12" customHeight="1" x14ac:dyDescent="0.25">
      <c r="A455" s="121" t="s">
        <v>54</v>
      </c>
      <c r="B455" s="123"/>
      <c r="C455" s="123">
        <v>3.1400490677908052E-2</v>
      </c>
      <c r="D455" s="123">
        <v>3.5789446890840002E-2</v>
      </c>
      <c r="E455" s="123">
        <v>0</v>
      </c>
      <c r="F455" s="123">
        <v>0</v>
      </c>
      <c r="G455" s="123">
        <v>0</v>
      </c>
      <c r="H455" s="123">
        <v>0</v>
      </c>
      <c r="I455" s="123">
        <v>0</v>
      </c>
      <c r="J455" s="123">
        <v>5.1556256852652221E-2</v>
      </c>
      <c r="K455" s="123">
        <v>5.5091228154053061E-2</v>
      </c>
      <c r="L455" s="123">
        <v>4.5232507977879054E-2</v>
      </c>
      <c r="M455" s="123">
        <v>4.5616753407115372E-2</v>
      </c>
      <c r="N455" s="123">
        <v>4.6731567101903418E-2</v>
      </c>
      <c r="O455" s="123">
        <v>4.560295827260178E-2</v>
      </c>
      <c r="P455" s="123">
        <v>0</v>
      </c>
      <c r="Q455" s="123">
        <v>0</v>
      </c>
      <c r="R455" s="123">
        <v>0</v>
      </c>
      <c r="S455" s="123">
        <v>0</v>
      </c>
      <c r="T455" s="123">
        <v>0</v>
      </c>
      <c r="U455" s="123">
        <v>0</v>
      </c>
      <c r="V455" s="123">
        <v>0</v>
      </c>
      <c r="W455" s="123">
        <v>0</v>
      </c>
      <c r="X455" s="123">
        <v>4.8283698690267926E-2</v>
      </c>
      <c r="Y455" s="123">
        <v>0</v>
      </c>
      <c r="DA455" s="130" t="s">
        <v>4927</v>
      </c>
    </row>
    <row r="456" spans="1:105" ht="12" customHeight="1" x14ac:dyDescent="0.25">
      <c r="A456" s="97" t="s">
        <v>50</v>
      </c>
      <c r="B456" s="99"/>
      <c r="C456" s="99">
        <v>0.67040363497642319</v>
      </c>
      <c r="D456" s="99">
        <v>0.66712254466287069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0.63263823512941986</v>
      </c>
      <c r="K456" s="99">
        <v>0.67788289317368844</v>
      </c>
      <c r="L456" s="99">
        <v>0.64868002224497523</v>
      </c>
      <c r="M456" s="99">
        <v>0.64916149079356489</v>
      </c>
      <c r="N456" s="99">
        <v>0.65503399988600208</v>
      </c>
      <c r="O456" s="99">
        <v>0.64922589919170237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X456" s="99">
        <v>0.58906112402126865</v>
      </c>
      <c r="Y456" s="99">
        <v>0</v>
      </c>
      <c r="DA456" s="63" t="s">
        <v>4928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X457" s="110">
        <v>0</v>
      </c>
      <c r="Y457" s="110">
        <v>0</v>
      </c>
      <c r="DA457" s="60" t="s">
        <v>4929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69</vt:i4>
      </vt:variant>
      <vt:variant>
        <vt:lpstr>Named Ranges</vt:lpstr>
      </vt:variant>
      <vt:variant>
        <vt:i4>67</vt:i4>
      </vt:variant>
    </vt:vector>
  </HeadingPairs>
  <TitlesOfParts>
    <vt:vector size="136" baseType="lpstr">
      <vt:lpstr>cover</vt:lpstr>
      <vt:lpstr>index</vt:lpstr>
      <vt:lpstr>RES_summary</vt:lpstr>
      <vt:lpstr>RES_hh_num</vt:lpstr>
      <vt:lpstr>RES_hh_fec</vt:lpstr>
      <vt:lpstr>RES_hh_tes</vt:lpstr>
      <vt:lpstr>RES_hh_eff</vt:lpstr>
      <vt:lpstr>RES_hh_emi</vt:lpstr>
      <vt:lpstr>RES_hh_fech</vt:lpstr>
      <vt:lpstr>RES_hh_tesh</vt:lpstr>
      <vt:lpstr>RES_hh_emih</vt:lpstr>
      <vt:lpstr>RES_hh_fecs</vt:lpstr>
      <vt:lpstr>RES_hh_tess</vt:lpstr>
      <vt:lpstr>RES_hh_emis</vt:lpstr>
      <vt:lpstr>RES_hh_num_in</vt:lpstr>
      <vt:lpstr>RES_hh_fec_in</vt:lpstr>
      <vt:lpstr>RES_hh_tes_in</vt:lpstr>
      <vt:lpstr>RES_hh_eff_in</vt:lpstr>
      <vt:lpstr>RES_hh_emi_in</vt:lpstr>
      <vt:lpstr>RES_hh_fech_in</vt:lpstr>
      <vt:lpstr>RES_hh_tesh_in</vt:lpstr>
      <vt:lpstr>RES_hh_emih_in</vt:lpstr>
      <vt:lpstr>RES_hh_fecs_in</vt:lpstr>
      <vt:lpstr>RES_hh_tess_in</vt:lpstr>
      <vt:lpstr>RES_hh_emis_in</vt:lpstr>
      <vt:lpstr>RES_se-appl</vt:lpstr>
      <vt:lpstr>RES_RF</vt:lpstr>
      <vt:lpstr>RES_WM</vt:lpstr>
      <vt:lpstr>RES_DR</vt:lpstr>
      <vt:lpstr>RES_DW</vt:lpstr>
      <vt:lpstr>RES_TV</vt:lpstr>
      <vt:lpstr>RES_IT</vt:lpstr>
      <vt:lpstr>RES_LI</vt:lpstr>
      <vt:lpstr>RES_OA</vt:lpstr>
      <vt:lpstr>RES_hhdet_num</vt:lpstr>
      <vt:lpstr>RES_hhdet_out</vt:lpstr>
      <vt:lpstr>RES_hhdet_in</vt:lpstr>
      <vt:lpstr>RES_hhdet_in_new</vt:lpstr>
      <vt:lpstr>RES_hhdet_in_repl</vt:lpstr>
      <vt:lpstr>RES_hhdet_numvin</vt:lpstr>
      <vt:lpstr>RES_hhdet_fec</vt:lpstr>
      <vt:lpstr>RES_hhdet_tes</vt:lpstr>
      <vt:lpstr>RES_hhdet_eff</vt:lpstr>
      <vt:lpstr>RES_hhdet_emi</vt:lpstr>
      <vt:lpstr>RES_hhdet_fech</vt:lpstr>
      <vt:lpstr>RES_hhdet_tesh</vt:lpstr>
      <vt:lpstr>RES_hhdet_emih</vt:lpstr>
      <vt:lpstr>RES_hhdet_fecs</vt:lpstr>
      <vt:lpstr>RES_hhdet_tess</vt:lpstr>
      <vt:lpstr>RES_hhdet_emis</vt:lpstr>
      <vt:lpstr>RES_hhdet_in_fec</vt:lpstr>
      <vt:lpstr>RES_hhdet_in_tes</vt:lpstr>
      <vt:lpstr>RES_hhdet_in_eff</vt:lpstr>
      <vt:lpstr>RES_hhdet_in_emi</vt:lpstr>
      <vt:lpstr>RES_hhdet_in_fech</vt:lpstr>
      <vt:lpstr>RES_hhdet_in_tesh</vt:lpstr>
      <vt:lpstr>RES_hhdet_in_emih</vt:lpstr>
      <vt:lpstr>RES_hhdet_in_fecs</vt:lpstr>
      <vt:lpstr>RES_hhdet_in_tess</vt:lpstr>
      <vt:lpstr>RES_hhdet_in_emis</vt:lpstr>
      <vt:lpstr>RES_hh_SLD</vt:lpstr>
      <vt:lpstr>RES_hh_LPG</vt:lpstr>
      <vt:lpstr>RES_hh_GDO</vt:lpstr>
      <vt:lpstr>RES_hh_NGS</vt:lpstr>
      <vt:lpstr>RES_hh_BMS</vt:lpstr>
      <vt:lpstr>RES_hh_GEO</vt:lpstr>
      <vt:lpstr>RES_hh_DHT</vt:lpstr>
      <vt:lpstr>RES_hh_AEL</vt:lpstr>
      <vt:lpstr>RES_hh_CEL</vt:lpstr>
      <vt:lpstr>RES_DR!Print_Titles</vt:lpstr>
      <vt:lpstr>RES_DW!Print_Titles</vt:lpstr>
      <vt:lpstr>RES_hh_AEL!Print_Titles</vt:lpstr>
      <vt:lpstr>RES_hh_BMS!Print_Titles</vt:lpstr>
      <vt:lpstr>RES_hh_CEL!Print_Titles</vt:lpstr>
      <vt:lpstr>RES_hh_DHT!Print_Titles</vt:lpstr>
      <vt:lpstr>RES_hh_eff!Print_Titles</vt:lpstr>
      <vt:lpstr>RES_hh_eff_in!Print_Titles</vt:lpstr>
      <vt:lpstr>RES_hh_emi!Print_Titles</vt:lpstr>
      <vt:lpstr>RES_hh_emi_in!Print_Titles</vt:lpstr>
      <vt:lpstr>RES_hh_emih!Print_Titles</vt:lpstr>
      <vt:lpstr>RES_hh_emih_in!Print_Titles</vt:lpstr>
      <vt:lpstr>RES_hh_emis!Print_Titles</vt:lpstr>
      <vt:lpstr>RES_hh_emis_in!Print_Titles</vt:lpstr>
      <vt:lpstr>RES_hh_fec!Print_Titles</vt:lpstr>
      <vt:lpstr>RES_hh_fec_in!Print_Titles</vt:lpstr>
      <vt:lpstr>RES_hh_fech!Print_Titles</vt:lpstr>
      <vt:lpstr>RES_hh_fech_in!Print_Titles</vt:lpstr>
      <vt:lpstr>RES_hh_fecs!Print_Titles</vt:lpstr>
      <vt:lpstr>RES_hh_fecs_in!Print_Titles</vt:lpstr>
      <vt:lpstr>RES_hh_GDO!Print_Titles</vt:lpstr>
      <vt:lpstr>RES_hh_GEO!Print_Titles</vt:lpstr>
      <vt:lpstr>RES_hh_LPG!Print_Titles</vt:lpstr>
      <vt:lpstr>RES_hh_NGS!Print_Titles</vt:lpstr>
      <vt:lpstr>RES_hh_num!Print_Titles</vt:lpstr>
      <vt:lpstr>RES_hh_num_in!Print_Titles</vt:lpstr>
      <vt:lpstr>RES_hh_SLD!Print_Titles</vt:lpstr>
      <vt:lpstr>RES_hh_tes!Print_Titles</vt:lpstr>
      <vt:lpstr>RES_hh_tes_in!Print_Titles</vt:lpstr>
      <vt:lpstr>RES_hh_tesh!Print_Titles</vt:lpstr>
      <vt:lpstr>RES_hh_tesh_in!Print_Titles</vt:lpstr>
      <vt:lpstr>RES_hh_tess!Print_Titles</vt:lpstr>
      <vt:lpstr>RES_hh_tess_in!Print_Titles</vt:lpstr>
      <vt:lpstr>RES_hhdet_eff!Print_Titles</vt:lpstr>
      <vt:lpstr>RES_hhdet_emi!Print_Titles</vt:lpstr>
      <vt:lpstr>RES_hhdet_emih!Print_Titles</vt:lpstr>
      <vt:lpstr>RES_hhdet_emis!Print_Titles</vt:lpstr>
      <vt:lpstr>RES_hhdet_fec!Print_Titles</vt:lpstr>
      <vt:lpstr>RES_hhdet_fech!Print_Titles</vt:lpstr>
      <vt:lpstr>RES_hhdet_fecs!Print_Titles</vt:lpstr>
      <vt:lpstr>RES_hhdet_in!Print_Titles</vt:lpstr>
      <vt:lpstr>RES_hhdet_in_eff!Print_Titles</vt:lpstr>
      <vt:lpstr>RES_hhdet_in_emi!Print_Titles</vt:lpstr>
      <vt:lpstr>RES_hhdet_in_emih!Print_Titles</vt:lpstr>
      <vt:lpstr>RES_hhdet_in_emis!Print_Titles</vt:lpstr>
      <vt:lpstr>RES_hhdet_in_fec!Print_Titles</vt:lpstr>
      <vt:lpstr>RES_hhdet_in_fech!Print_Titles</vt:lpstr>
      <vt:lpstr>RES_hhdet_in_fecs!Print_Titles</vt:lpstr>
      <vt:lpstr>RES_hhdet_in_new!Print_Titles</vt:lpstr>
      <vt:lpstr>RES_hhdet_in_repl!Print_Titles</vt:lpstr>
      <vt:lpstr>RES_hhdet_in_tes!Print_Titles</vt:lpstr>
      <vt:lpstr>RES_hhdet_in_tesh!Print_Titles</vt:lpstr>
      <vt:lpstr>RES_hhdet_in_tess!Print_Titles</vt:lpstr>
      <vt:lpstr>RES_hhdet_num!Print_Titles</vt:lpstr>
      <vt:lpstr>RES_hhdet_numvin!Print_Titles</vt:lpstr>
      <vt:lpstr>RES_hhdet_out!Print_Titles</vt:lpstr>
      <vt:lpstr>RES_hhdet_tes!Print_Titles</vt:lpstr>
      <vt:lpstr>RES_hhdet_tesh!Print_Titles</vt:lpstr>
      <vt:lpstr>RES_hhdet_tess!Print_Titles</vt:lpstr>
      <vt:lpstr>RES_IT!Print_Titles</vt:lpstr>
      <vt:lpstr>RES_LI!Print_Titles</vt:lpstr>
      <vt:lpstr>RES_OA!Print_Titles</vt:lpstr>
      <vt:lpstr>RES_RF!Print_Titles</vt:lpstr>
      <vt:lpstr>'RES_se-appl'!Print_Titles</vt:lpstr>
      <vt:lpstr>RES_summary!Print_Titles</vt:lpstr>
      <vt:lpstr>RES_TV!Print_Titles</vt:lpstr>
      <vt:lpstr>RES_WM!Print_Titles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2025-11-06T10:19:20Z</dcterms:created>
  <dcterms:modified xsi:type="dcterms:W3CDTF">2025-11-06T10:19:20Z</dcterms:modified>
</cp:coreProperties>
</file>